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updateLinks="never" codeName="ThisWorkbook"/>
  <bookViews>
    <workbookView xWindow="0" yWindow="1920" windowWidth="18990" windowHeight="6765" tabRatio="777"/>
  </bookViews>
  <sheets>
    <sheet name="ImportantDisclosures" sheetId="43" r:id="rId1"/>
    <sheet name="Valuation" sheetId="32" r:id="rId2"/>
    <sheet name="MS vs Cons" sheetId="25" r:id="rId3"/>
    <sheet name="Inlinks" sheetId="15" r:id="rId4"/>
    <sheet name="Model" sheetId="1" r:id="rId5"/>
    <sheet name="Revenue Drivers" sheetId="17" r:id="rId6"/>
    <sheet name="Expense Drivers" sheetId="19" r:id="rId7"/>
    <sheet name="Bear DCF" sheetId="20" r:id="rId8"/>
    <sheet name="DCF" sheetId="12" r:id="rId9"/>
    <sheet name="Bull DCF" sheetId="23" r:id="rId10"/>
    <sheet name="FX" sheetId="18" r:id="rId11"/>
    <sheet name="MW-Cache" sheetId="11" state="veryHidden" r:id="rId12"/>
    <sheet name="Outlink" sheetId="24" r:id="rId13"/>
    <sheet name="IndexInformation" sheetId="44" r:id="rId14"/>
    <sheet name="ModPubIndex" sheetId="45" r:id="rId15"/>
  </sheets>
  <definedNames>
    <definedName name="__abc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_FDS_HYPERLINK_TOGGLE_STATE__" hidden="1">"ON"</definedName>
    <definedName name="__FDS_UNIQUE_RANGE_ID_GENERATOR_COUNTER" hidden="1">1</definedName>
    <definedName name="__FDS_USED_FOR_REUSING_RANGE_IDS_RECYCLE" localSheetId="8">{16,16,16,16,16,16,16,16,16,16,16}</definedName>
    <definedName name="__FDS_USED_FOR_REUSING_RANGE_IDS_RECYCLE" localSheetId="10">{16,16,16,16,16,16,16,16,16,16,16}</definedName>
    <definedName name="__FDS_USED_FOR_REUSING_RANGE_IDS_RECYCLE" localSheetId="3">{16,16,16,16,16,16,16,16,16,16,16}</definedName>
    <definedName name="__FDS_USED_FOR_REUSING_RANGE_IDS_RECYCLE" localSheetId="5">{16,16,16,16,16,16,16,16,16,16,16}</definedName>
    <definedName name="__FDS_USED_FOR_REUSING_RANGE_IDS_RECYCLE">{16,16,16,16,16,16,16,16,16,16,16}</definedName>
    <definedName name="_1__FDSAUDITLINK__" localSheetId="7" hidden="1">{"fdsup://Directions/FactSet Auditing Viewer?action=AUDIT_VALUE&amp;DB=129&amp;ID1=03783310&amp;VALUEID=02001&amp;SDATE=2009&amp;PERIODTYPE=ANN_STD&amp;window=popup_no_bar&amp;width=385&amp;height=120&amp;START_MAXIMIZED=FALSE&amp;creator=factset&amp;display_string=Audit"}</definedName>
    <definedName name="_1__FDSAUDITLINK__" localSheetId="9" hidden="1">{"fdsup://Directions/FactSet Auditing Viewer?action=AUDIT_VALUE&amp;DB=129&amp;ID1=03783310&amp;VALUEID=02001&amp;SDATE=2009&amp;PERIODTYPE=ANN_STD&amp;window=popup_no_bar&amp;width=385&amp;height=120&amp;START_MAXIMIZED=FALSE&amp;creator=factset&amp;display_string=Audit"}</definedName>
    <definedName name="_1__FDSAUDITLINK__" localSheetId="8" hidden="1">{"fdsup://Directions/FactSet Auditing Viewer?action=AUDIT_VALUE&amp;DB=129&amp;ID1=03783310&amp;VALUEID=02001&amp;SDATE=2009&amp;PERIODTYPE=ANN_STD&amp;window=popup_no_bar&amp;width=385&amp;height=120&amp;START_MAXIMIZED=FALSE&amp;creator=factset&amp;display_string=Audit"}</definedName>
    <definedName name="_1__FDSAUDITLINK__" localSheetId="10" hidden="1">{"fdsup://Directions/FactSet Auditing Viewer?action=AUDIT_VALUE&amp;DB=129&amp;ID1=03783310&amp;VALUEID=02001&amp;SDATE=2009&amp;PERIODTYPE=ANN_STD&amp;window=popup_no_bar&amp;width=385&amp;height=120&amp;START_MAXIMIZED=FALSE&amp;creator=factset&amp;display_string=Audit"}</definedName>
    <definedName name="_1__FDSAUDITLINK__" localSheetId="3" hidden="1">{"fdsup://Directions/FactSet Auditing Viewer?action=AUDIT_VALUE&amp;DB=129&amp;ID1=03783310&amp;VALUEID=02001&amp;SDATE=2009&amp;PERIODTYPE=ANN_STD&amp;window=popup_no_bar&amp;width=385&amp;height=120&amp;START_MAXIMIZED=FALSE&amp;creator=factset&amp;display_string=Audit"}</definedName>
    <definedName name="_1__FDSAUDITLINK__" localSheetId="5" hidden="1">{"fdsup://Directions/FactSet Auditing Viewer?action=AUDIT_VALUE&amp;DB=129&amp;ID1=03783310&amp;VALUEID=02001&amp;SDATE=2009&amp;PERIODTYPE=ANN_STD&amp;window=popup_no_bar&amp;width=385&amp;height=120&amp;START_MAXIMIZED=FALSE&amp;creator=factset&amp;display_string=Audit"}</definedName>
    <definedName name="_1__FDSAUDITLINK__" localSheetId="1" hidden="1">{"fdsup://directions/FAT Viewer?action=UPDATE&amp;creator=factset&amp;DYN_ARGS=TRUE&amp;DOC_NAME=FAT:FQL_AUDITING_CLIENT_TEMPLATE.FAT&amp;display_string=Audit&amp;VAR:KEY=RUZAXIRCDI&amp;VAR:QUERY=RkZfRUJJVERBX09QRVIoUVRSLDQvMS8yMDA5LDYvMzAvMjAwOSwsLFVTRCk=&amp;WINDOW=FIRST_POPUP&amp;HEIGH","T=450&amp;WIDTH=450&amp;START_MAXIMIZED=FALSE&amp;VAR:CALENDAR=US&amp;VAR:SYMBOL=ZMH&amp;VAR:INDEX=0"}</definedName>
    <definedName name="_1__FDSAUDITLINK__" hidden="1">{"fdsup://Directions/FactSet Auditing Viewer?action=AUDIT_VALUE&amp;DB=129&amp;ID1=03783310&amp;VALUEID=02001&amp;SDATE=2009&amp;PERIODTYPE=ANN_STD&amp;window=popup_no_bar&amp;width=385&amp;height=120&amp;START_MAXIMIZED=FALSE&amp;creator=factset&amp;display_string=Audit"}</definedName>
    <definedName name="_10__FDSAUDITLINK__" localSheetId="7" hidden="1">{"fdsup://directions/FAT Viewer?action=UPDATE&amp;creator=factset&amp;DYN_ARGS=TRUE&amp;DOC_NAME=FAT:FQL_AUDITING_CLIENT_TEMPLATE.FAT&amp;display_string=Audit&amp;VAR:KEY=ZIZEXWFYJU&amp;VAR:QUERY=RkZfRUJJVERBX09QRVIoUVRSLDQvMS8yMDEwLDYvMzAvMjAxMCwsLFVTRCk=&amp;WINDOW=FIRST_POPUP&amp;HEIGH","T=450&amp;WIDTH=450&amp;START_MAXIMIZED=FALSE&amp;VAR:CALENDAR=US&amp;VAR:SYMBOL=XRX&amp;VAR:INDEX=0"}</definedName>
    <definedName name="_10__FDSAUDITLINK__" localSheetId="9" hidden="1">{"fdsup://directions/FAT Viewer?action=UPDATE&amp;creator=factset&amp;DYN_ARGS=TRUE&amp;DOC_NAME=FAT:FQL_AUDITING_CLIENT_TEMPLATE.FAT&amp;display_string=Audit&amp;VAR:KEY=ZIZEXWFYJU&amp;VAR:QUERY=RkZfRUJJVERBX09QRVIoUVRSLDQvMS8yMDEwLDYvMzAvMjAxMCwsLFVTRCk=&amp;WINDOW=FIRST_POPUP&amp;HEIGH","T=450&amp;WIDTH=450&amp;START_MAXIMIZED=FALSE&amp;VAR:CALENDAR=US&amp;VAR:SYMBOL=XRX&amp;VAR:INDEX=0"}</definedName>
    <definedName name="_10__FDSAUDITLINK__" localSheetId="8" hidden="1">{"fdsup://directions/FAT Viewer?action=UPDATE&amp;creator=factset&amp;DYN_ARGS=TRUE&amp;DOC_NAME=FAT:FQL_AUDITING_CLIENT_TEMPLATE.FAT&amp;display_string=Audit&amp;VAR:KEY=ZIZEXWFYJU&amp;VAR:QUERY=RkZfRUJJVERBX09QRVIoUVRSLDQvMS8yMDEwLDYvMzAvMjAxMCwsLFVTRCk=&amp;WINDOW=FIRST_POPUP&amp;HEIGH","T=450&amp;WIDTH=450&amp;START_MAXIMIZED=FALSE&amp;VAR:CALENDAR=US&amp;VAR:SYMBOL=XRX&amp;VAR:INDEX=0"}</definedName>
    <definedName name="_10__FDSAUDITLINK__" localSheetId="10" hidden="1">{"fdsup://directions/FAT Viewer?action=UPDATE&amp;creator=factset&amp;DYN_ARGS=TRUE&amp;DOC_NAME=FAT:FQL_AUDITING_CLIENT_TEMPLATE.FAT&amp;display_string=Audit&amp;VAR:KEY=ZIZEXWFYJU&amp;VAR:QUERY=RkZfRUJJVERBX09QRVIoUVRSLDQvMS8yMDEwLDYvMzAvMjAxMCwsLFVTRCk=&amp;WINDOW=FIRST_POPUP&amp;HEIGH","T=450&amp;WIDTH=450&amp;START_MAXIMIZED=FALSE&amp;VAR:CALENDAR=US&amp;VAR:SYMBOL=XRX&amp;VAR:INDEX=0"}</definedName>
    <definedName name="_10__FDSAUDITLINK__" localSheetId="3" hidden="1">{"fdsup://directions/FAT Viewer?action=UPDATE&amp;creator=factset&amp;DYN_ARGS=TRUE&amp;DOC_NAME=FAT:FQL_AUDITING_CLIENT_TEMPLATE.FAT&amp;display_string=Audit&amp;VAR:KEY=ZIZEXWFYJU&amp;VAR:QUERY=RkZfRUJJVERBX09QRVIoUVRSLDQvMS8yMDEwLDYvMzAvMjAxMCwsLFVTRCk=&amp;WINDOW=FIRST_POPUP&amp;HEIGH","T=450&amp;WIDTH=450&amp;START_MAXIMIZED=FALSE&amp;VAR:CALENDAR=US&amp;VAR:SYMBOL=XRX&amp;VAR:INDEX=0"}</definedName>
    <definedName name="_10__FDSAUDITLINK__" localSheetId="5" hidden="1">{"fdsup://directions/FAT Viewer?action=UPDATE&amp;creator=factset&amp;DYN_ARGS=TRUE&amp;DOC_NAME=FAT:FQL_AUDITING_CLIENT_TEMPLATE.FAT&amp;display_string=Audit&amp;VAR:KEY=ZIZEXWFYJU&amp;VAR:QUERY=RkZfRUJJVERBX09QRVIoUVRSLDQvMS8yMDEwLDYvMzAvMjAxMCwsLFVTRCk=&amp;WINDOW=FIRST_POPUP&amp;HEIGH","T=450&amp;WIDTH=450&amp;START_MAXIMIZED=FALSE&amp;VAR:CALENDAR=US&amp;VAR:SYMBOL=XRX&amp;VAR:INDEX=0"}</definedName>
    <definedName name="_10__FDSAUDITLINK__" localSheetId="1" hidden="1">{"fdsup://directions/FAT Viewer?action=UPDATE&amp;creator=factset&amp;DYN_ARGS=TRUE&amp;DOC_NAME=FAT:FQL_AUDITING_CLIENT_TEMPLATE.FAT&amp;display_string=Audit&amp;VAR:KEY=ZIZEXWFYJU&amp;VAR:QUERY=RkZfRUJJVERBX09QRVIoUVRSLDQvMS8yMDEwLDYvMzAvMjAxMCwsLFVTRCk=&amp;WINDOW=FIRST_POPUP&amp;HEIGH","T=450&amp;WIDTH=450&amp;START_MAXIMIZED=FALSE&amp;VAR:CALENDAR=US&amp;VAR:SYMBOL=XRX&amp;VAR:INDEX=0"}</definedName>
    <definedName name="_10__FDSAUDITLINK__" hidden="1">{"fdsup://directions/FAT Viewer?action=UPDATE&amp;creator=factset&amp;DYN_ARGS=TRUE&amp;DOC_NAME=FAT:FQL_AUDITING_CLIENT_TEMPLATE.FAT&amp;display_string=Audit&amp;VAR:KEY=ZIZEXWFYJU&amp;VAR:QUERY=RkZfRUJJVERBX09QRVIoUVRSLDQvMS8yMDEwLDYvMzAvMjAxMCwsLFVTRCk=&amp;WINDOW=FIRST_POPUP&amp;HEIGH","T=450&amp;WIDTH=450&amp;START_MAXIMIZED=FALSE&amp;VAR:CALENDAR=US&amp;VAR:SYMBOL=XRX&amp;VAR:INDEX=0"}</definedName>
    <definedName name="_100__FDSAUDITLINK__" localSheetId="7" hidden="1">{"fdsup://directions/FAT Viewer?action=UPDATE&amp;creator=factset&amp;DYN_ARGS=TRUE&amp;DOC_NAME=FAT:FQL_AUDITING_CLIENT_TEMPLATE.FAT&amp;display_string=Audit&amp;VAR:KEY=DAXSZEFETQ&amp;VAR:QUERY=RkZfRUJJVERBX09QRVIoUVRSLDQvMS8yMDEwLDYvMzAvMjAxMCwsLFVTRCk=&amp;WINDOW=FIRST_POPUP&amp;HEIGH","T=450&amp;WIDTH=450&amp;START_MAXIMIZED=FALSE&amp;VAR:CALENDAR=US&amp;VAR:SYMBOL=TXN&amp;VAR:INDEX=0"}</definedName>
    <definedName name="_100__FDSAUDITLINK__" localSheetId="9" hidden="1">{"fdsup://directions/FAT Viewer?action=UPDATE&amp;creator=factset&amp;DYN_ARGS=TRUE&amp;DOC_NAME=FAT:FQL_AUDITING_CLIENT_TEMPLATE.FAT&amp;display_string=Audit&amp;VAR:KEY=DAXSZEFETQ&amp;VAR:QUERY=RkZfRUJJVERBX09QRVIoUVRSLDQvMS8yMDEwLDYvMzAvMjAxMCwsLFVTRCk=&amp;WINDOW=FIRST_POPUP&amp;HEIGH","T=450&amp;WIDTH=450&amp;START_MAXIMIZED=FALSE&amp;VAR:CALENDAR=US&amp;VAR:SYMBOL=TXN&amp;VAR:INDEX=0"}</definedName>
    <definedName name="_100__FDSAUDITLINK__" localSheetId="8" hidden="1">{"fdsup://directions/FAT Viewer?action=UPDATE&amp;creator=factset&amp;DYN_ARGS=TRUE&amp;DOC_NAME=FAT:FQL_AUDITING_CLIENT_TEMPLATE.FAT&amp;display_string=Audit&amp;VAR:KEY=DAXSZEFETQ&amp;VAR:QUERY=RkZfRUJJVERBX09QRVIoUVRSLDQvMS8yMDEwLDYvMzAvMjAxMCwsLFVTRCk=&amp;WINDOW=FIRST_POPUP&amp;HEIGH","T=450&amp;WIDTH=450&amp;START_MAXIMIZED=FALSE&amp;VAR:CALENDAR=US&amp;VAR:SYMBOL=TXN&amp;VAR:INDEX=0"}</definedName>
    <definedName name="_100__FDSAUDITLINK__" localSheetId="10" hidden="1">{"fdsup://directions/FAT Viewer?action=UPDATE&amp;creator=factset&amp;DYN_ARGS=TRUE&amp;DOC_NAME=FAT:FQL_AUDITING_CLIENT_TEMPLATE.FAT&amp;display_string=Audit&amp;VAR:KEY=DAXSZEFETQ&amp;VAR:QUERY=RkZfRUJJVERBX09QRVIoUVRSLDQvMS8yMDEwLDYvMzAvMjAxMCwsLFVTRCk=&amp;WINDOW=FIRST_POPUP&amp;HEIGH","T=450&amp;WIDTH=450&amp;START_MAXIMIZED=FALSE&amp;VAR:CALENDAR=US&amp;VAR:SYMBOL=TXN&amp;VAR:INDEX=0"}</definedName>
    <definedName name="_100__FDSAUDITLINK__" localSheetId="3" hidden="1">{"fdsup://directions/FAT Viewer?action=UPDATE&amp;creator=factset&amp;DYN_ARGS=TRUE&amp;DOC_NAME=FAT:FQL_AUDITING_CLIENT_TEMPLATE.FAT&amp;display_string=Audit&amp;VAR:KEY=DAXSZEFETQ&amp;VAR:QUERY=RkZfRUJJVERBX09QRVIoUVRSLDQvMS8yMDEwLDYvMzAvMjAxMCwsLFVTRCk=&amp;WINDOW=FIRST_POPUP&amp;HEIGH","T=450&amp;WIDTH=450&amp;START_MAXIMIZED=FALSE&amp;VAR:CALENDAR=US&amp;VAR:SYMBOL=TXN&amp;VAR:INDEX=0"}</definedName>
    <definedName name="_100__FDSAUDITLINK__" localSheetId="5" hidden="1">{"fdsup://directions/FAT Viewer?action=UPDATE&amp;creator=factset&amp;DYN_ARGS=TRUE&amp;DOC_NAME=FAT:FQL_AUDITING_CLIENT_TEMPLATE.FAT&amp;display_string=Audit&amp;VAR:KEY=DAXSZEFETQ&amp;VAR:QUERY=RkZfRUJJVERBX09QRVIoUVRSLDQvMS8yMDEwLDYvMzAvMjAxMCwsLFVTRCk=&amp;WINDOW=FIRST_POPUP&amp;HEIGH","T=450&amp;WIDTH=450&amp;START_MAXIMIZED=FALSE&amp;VAR:CALENDAR=US&amp;VAR:SYMBOL=TXN&amp;VAR:INDEX=0"}</definedName>
    <definedName name="_100__FDSAUDITLINK__" localSheetId="1" hidden="1">{"fdsup://directions/FAT Viewer?action=UPDATE&amp;creator=factset&amp;DYN_ARGS=TRUE&amp;DOC_NAME=FAT:FQL_AUDITING_CLIENT_TEMPLATE.FAT&amp;display_string=Audit&amp;VAR:KEY=DAXSZEFETQ&amp;VAR:QUERY=RkZfRUJJVERBX09QRVIoUVRSLDQvMS8yMDEwLDYvMzAvMjAxMCwsLFVTRCk=&amp;WINDOW=FIRST_POPUP&amp;HEIGH","T=450&amp;WIDTH=450&amp;START_MAXIMIZED=FALSE&amp;VAR:CALENDAR=US&amp;VAR:SYMBOL=TXN&amp;VAR:INDEX=0"}</definedName>
    <definedName name="_100__FDSAUDITLINK__" hidden="1">{"fdsup://directions/FAT Viewer?action=UPDATE&amp;creator=factset&amp;DYN_ARGS=TRUE&amp;DOC_NAME=FAT:FQL_AUDITING_CLIENT_TEMPLATE.FAT&amp;display_string=Audit&amp;VAR:KEY=DAXSZEFETQ&amp;VAR:QUERY=RkZfRUJJVERBX09QRVIoUVRSLDQvMS8yMDEwLDYvMzAvMjAxMCwsLFVTRCk=&amp;WINDOW=FIRST_POPUP&amp;HEIGH","T=450&amp;WIDTH=450&amp;START_MAXIMIZED=FALSE&amp;VAR:CALENDAR=US&amp;VAR:SYMBOL=TXN&amp;VAR:INDEX=0"}</definedName>
    <definedName name="_1000__FDSAUDITLINK__" localSheetId="7" hidden="1">{"fdsup://Directions/FactSet Auditing Viewer?action=AUDIT_VALUE&amp;DB=129&amp;ID1=98849810&amp;VALUEID=01001&amp;SDATE=201002&amp;PERIODTYPE=QTR_STD&amp;window=popup_no_bar&amp;width=385&amp;height=120&amp;START_MAXIMIZED=FALSE&amp;creator=factset&amp;display_string=Audit"}</definedName>
    <definedName name="_1000__FDSAUDITLINK__" localSheetId="9" hidden="1">{"fdsup://Directions/FactSet Auditing Viewer?action=AUDIT_VALUE&amp;DB=129&amp;ID1=98849810&amp;VALUEID=01001&amp;SDATE=201002&amp;PERIODTYPE=QTR_STD&amp;window=popup_no_bar&amp;width=385&amp;height=120&amp;START_MAXIMIZED=FALSE&amp;creator=factset&amp;display_string=Audit"}</definedName>
    <definedName name="_1000__FDSAUDITLINK__" localSheetId="8" hidden="1">{"fdsup://Directions/FactSet Auditing Viewer?action=AUDIT_VALUE&amp;DB=129&amp;ID1=98849810&amp;VALUEID=01001&amp;SDATE=201002&amp;PERIODTYPE=QTR_STD&amp;window=popup_no_bar&amp;width=385&amp;height=120&amp;START_MAXIMIZED=FALSE&amp;creator=factset&amp;display_string=Audit"}</definedName>
    <definedName name="_1000__FDSAUDITLINK__" localSheetId="10" hidden="1">{"fdsup://Directions/FactSet Auditing Viewer?action=AUDIT_VALUE&amp;DB=129&amp;ID1=98849810&amp;VALUEID=01001&amp;SDATE=201002&amp;PERIODTYPE=QTR_STD&amp;window=popup_no_bar&amp;width=385&amp;height=120&amp;START_MAXIMIZED=FALSE&amp;creator=factset&amp;display_string=Audit"}</definedName>
    <definedName name="_1000__FDSAUDITLINK__" localSheetId="3" hidden="1">{"fdsup://Directions/FactSet Auditing Viewer?action=AUDIT_VALUE&amp;DB=129&amp;ID1=98849810&amp;VALUEID=01001&amp;SDATE=201002&amp;PERIODTYPE=QTR_STD&amp;window=popup_no_bar&amp;width=385&amp;height=120&amp;START_MAXIMIZED=FALSE&amp;creator=factset&amp;display_string=Audit"}</definedName>
    <definedName name="_1000__FDSAUDITLINK__" localSheetId="5" hidden="1">{"fdsup://Directions/FactSet Auditing Viewer?action=AUDIT_VALUE&amp;DB=129&amp;ID1=98849810&amp;VALUEID=01001&amp;SDATE=201002&amp;PERIODTYPE=QTR_STD&amp;window=popup_no_bar&amp;width=385&amp;height=120&amp;START_MAXIMIZED=FALSE&amp;creator=factset&amp;display_string=Audit"}</definedName>
    <definedName name="_1000__FDSAUDITLINK__" localSheetId="1" hidden="1">{"fdsup://Directions/FactSet Auditing Viewer?action=AUDIT_VALUE&amp;DB=129&amp;ID1=98849810&amp;VALUEID=01001&amp;SDATE=201002&amp;PERIODTYPE=QTR_STD&amp;window=popup_no_bar&amp;width=385&amp;height=120&amp;START_MAXIMIZED=FALSE&amp;creator=factset&amp;display_string=Audit"}</definedName>
    <definedName name="_1000__FDSAUDITLINK__" hidden="1">{"fdsup://Directions/FactSet Auditing Viewer?action=AUDIT_VALUE&amp;DB=129&amp;ID1=98849810&amp;VALUEID=01001&amp;SDATE=201002&amp;PERIODTYPE=QTR_STD&amp;window=popup_no_bar&amp;width=385&amp;height=120&amp;START_MAXIMIZED=FALSE&amp;creator=factset&amp;display_string=Audit"}</definedName>
    <definedName name="_1001__FDSAUDITLINK__" localSheetId="7" hidden="1">{"fdsup://Directions/FactSet Auditing Viewer?action=AUDIT_VALUE&amp;DB=129&amp;ID1=98433210&amp;VALUEID=01001&amp;SDATE=200902&amp;PERIODTYPE=QTR_STD&amp;window=popup_no_bar&amp;width=385&amp;height=120&amp;START_MAXIMIZED=FALSE&amp;creator=factset&amp;display_string=Audit"}</definedName>
    <definedName name="_1001__FDSAUDITLINK__" localSheetId="9" hidden="1">{"fdsup://Directions/FactSet Auditing Viewer?action=AUDIT_VALUE&amp;DB=129&amp;ID1=98433210&amp;VALUEID=01001&amp;SDATE=200902&amp;PERIODTYPE=QTR_STD&amp;window=popup_no_bar&amp;width=385&amp;height=120&amp;START_MAXIMIZED=FALSE&amp;creator=factset&amp;display_string=Audit"}</definedName>
    <definedName name="_1001__FDSAUDITLINK__" localSheetId="8" hidden="1">{"fdsup://Directions/FactSet Auditing Viewer?action=AUDIT_VALUE&amp;DB=129&amp;ID1=98433210&amp;VALUEID=01001&amp;SDATE=200902&amp;PERIODTYPE=QTR_STD&amp;window=popup_no_bar&amp;width=385&amp;height=120&amp;START_MAXIMIZED=FALSE&amp;creator=factset&amp;display_string=Audit"}</definedName>
    <definedName name="_1001__FDSAUDITLINK__" localSheetId="10" hidden="1">{"fdsup://Directions/FactSet Auditing Viewer?action=AUDIT_VALUE&amp;DB=129&amp;ID1=98433210&amp;VALUEID=01001&amp;SDATE=200902&amp;PERIODTYPE=QTR_STD&amp;window=popup_no_bar&amp;width=385&amp;height=120&amp;START_MAXIMIZED=FALSE&amp;creator=factset&amp;display_string=Audit"}</definedName>
    <definedName name="_1001__FDSAUDITLINK__" localSheetId="3" hidden="1">{"fdsup://Directions/FactSet Auditing Viewer?action=AUDIT_VALUE&amp;DB=129&amp;ID1=98433210&amp;VALUEID=01001&amp;SDATE=200902&amp;PERIODTYPE=QTR_STD&amp;window=popup_no_bar&amp;width=385&amp;height=120&amp;START_MAXIMIZED=FALSE&amp;creator=factset&amp;display_string=Audit"}</definedName>
    <definedName name="_1001__FDSAUDITLINK__" localSheetId="5" hidden="1">{"fdsup://Directions/FactSet Auditing Viewer?action=AUDIT_VALUE&amp;DB=129&amp;ID1=98433210&amp;VALUEID=01001&amp;SDATE=200902&amp;PERIODTYPE=QTR_STD&amp;window=popup_no_bar&amp;width=385&amp;height=120&amp;START_MAXIMIZED=FALSE&amp;creator=factset&amp;display_string=Audit"}</definedName>
    <definedName name="_1001__FDSAUDITLINK__" localSheetId="1" hidden="1">{"fdsup://Directions/FactSet Auditing Viewer?action=AUDIT_VALUE&amp;DB=129&amp;ID1=98433210&amp;VALUEID=01001&amp;SDATE=200902&amp;PERIODTYPE=QTR_STD&amp;window=popup_no_bar&amp;width=385&amp;height=120&amp;START_MAXIMIZED=FALSE&amp;creator=factset&amp;display_string=Audit"}</definedName>
    <definedName name="_1001__FDSAUDITLINK__" hidden="1">{"fdsup://Directions/FactSet Auditing Viewer?action=AUDIT_VALUE&amp;DB=129&amp;ID1=98433210&amp;VALUEID=01001&amp;SDATE=200902&amp;PERIODTYPE=QTR_STD&amp;window=popup_no_bar&amp;width=385&amp;height=120&amp;START_MAXIMIZED=FALSE&amp;creator=factset&amp;display_string=Audit"}</definedName>
    <definedName name="_1002__FDSAUDITLINK__" localSheetId="7" hidden="1">{"fdsup://Directions/FactSet Auditing Viewer?action=AUDIT_VALUE&amp;DB=129&amp;ID1=98433210&amp;VALUEID=01001&amp;SDATE=201002&amp;PERIODTYPE=QTR_STD&amp;window=popup_no_bar&amp;width=385&amp;height=120&amp;START_MAXIMIZED=FALSE&amp;creator=factset&amp;display_string=Audit"}</definedName>
    <definedName name="_1002__FDSAUDITLINK__" localSheetId="9" hidden="1">{"fdsup://Directions/FactSet Auditing Viewer?action=AUDIT_VALUE&amp;DB=129&amp;ID1=98433210&amp;VALUEID=01001&amp;SDATE=201002&amp;PERIODTYPE=QTR_STD&amp;window=popup_no_bar&amp;width=385&amp;height=120&amp;START_MAXIMIZED=FALSE&amp;creator=factset&amp;display_string=Audit"}</definedName>
    <definedName name="_1002__FDSAUDITLINK__" localSheetId="8" hidden="1">{"fdsup://Directions/FactSet Auditing Viewer?action=AUDIT_VALUE&amp;DB=129&amp;ID1=98433210&amp;VALUEID=01001&amp;SDATE=201002&amp;PERIODTYPE=QTR_STD&amp;window=popup_no_bar&amp;width=385&amp;height=120&amp;START_MAXIMIZED=FALSE&amp;creator=factset&amp;display_string=Audit"}</definedName>
    <definedName name="_1002__FDSAUDITLINK__" localSheetId="10" hidden="1">{"fdsup://Directions/FactSet Auditing Viewer?action=AUDIT_VALUE&amp;DB=129&amp;ID1=98433210&amp;VALUEID=01001&amp;SDATE=201002&amp;PERIODTYPE=QTR_STD&amp;window=popup_no_bar&amp;width=385&amp;height=120&amp;START_MAXIMIZED=FALSE&amp;creator=factset&amp;display_string=Audit"}</definedName>
    <definedName name="_1002__FDSAUDITLINK__" localSheetId="3" hidden="1">{"fdsup://Directions/FactSet Auditing Viewer?action=AUDIT_VALUE&amp;DB=129&amp;ID1=98433210&amp;VALUEID=01001&amp;SDATE=201002&amp;PERIODTYPE=QTR_STD&amp;window=popup_no_bar&amp;width=385&amp;height=120&amp;START_MAXIMIZED=FALSE&amp;creator=factset&amp;display_string=Audit"}</definedName>
    <definedName name="_1002__FDSAUDITLINK__" localSheetId="5" hidden="1">{"fdsup://Directions/FactSet Auditing Viewer?action=AUDIT_VALUE&amp;DB=129&amp;ID1=98433210&amp;VALUEID=01001&amp;SDATE=201002&amp;PERIODTYPE=QTR_STD&amp;window=popup_no_bar&amp;width=385&amp;height=120&amp;START_MAXIMIZED=FALSE&amp;creator=factset&amp;display_string=Audit"}</definedName>
    <definedName name="_1002__FDSAUDITLINK__" localSheetId="1" hidden="1">{"fdsup://Directions/FactSet Auditing Viewer?action=AUDIT_VALUE&amp;DB=129&amp;ID1=98433210&amp;VALUEID=01001&amp;SDATE=201002&amp;PERIODTYPE=QTR_STD&amp;window=popup_no_bar&amp;width=385&amp;height=120&amp;START_MAXIMIZED=FALSE&amp;creator=factset&amp;display_string=Audit"}</definedName>
    <definedName name="_1002__FDSAUDITLINK__" hidden="1">{"fdsup://Directions/FactSet Auditing Viewer?action=AUDIT_VALUE&amp;DB=129&amp;ID1=98433210&amp;VALUEID=01001&amp;SDATE=201002&amp;PERIODTYPE=QTR_STD&amp;window=popup_no_bar&amp;width=385&amp;height=120&amp;START_MAXIMIZED=FALSE&amp;creator=factset&amp;display_string=Audit"}</definedName>
    <definedName name="_1003__FDSAUDITLINK__" localSheetId="7" hidden="1">{"fdsup://Directions/FactSet Auditing Viewer?action=AUDIT_VALUE&amp;DB=129&amp;ID1=98412110&amp;VALUEID=01001&amp;SDATE=200902&amp;PERIODTYPE=QTR_STD&amp;window=popup_no_bar&amp;width=385&amp;height=120&amp;START_MAXIMIZED=FALSE&amp;creator=factset&amp;display_string=Audit"}</definedName>
    <definedName name="_1003__FDSAUDITLINK__" localSheetId="9" hidden="1">{"fdsup://Directions/FactSet Auditing Viewer?action=AUDIT_VALUE&amp;DB=129&amp;ID1=98412110&amp;VALUEID=01001&amp;SDATE=200902&amp;PERIODTYPE=QTR_STD&amp;window=popup_no_bar&amp;width=385&amp;height=120&amp;START_MAXIMIZED=FALSE&amp;creator=factset&amp;display_string=Audit"}</definedName>
    <definedName name="_1003__FDSAUDITLINK__" localSheetId="8" hidden="1">{"fdsup://Directions/FactSet Auditing Viewer?action=AUDIT_VALUE&amp;DB=129&amp;ID1=98412110&amp;VALUEID=01001&amp;SDATE=200902&amp;PERIODTYPE=QTR_STD&amp;window=popup_no_bar&amp;width=385&amp;height=120&amp;START_MAXIMIZED=FALSE&amp;creator=factset&amp;display_string=Audit"}</definedName>
    <definedName name="_1003__FDSAUDITLINK__" localSheetId="10" hidden="1">{"fdsup://Directions/FactSet Auditing Viewer?action=AUDIT_VALUE&amp;DB=129&amp;ID1=98412110&amp;VALUEID=01001&amp;SDATE=200902&amp;PERIODTYPE=QTR_STD&amp;window=popup_no_bar&amp;width=385&amp;height=120&amp;START_MAXIMIZED=FALSE&amp;creator=factset&amp;display_string=Audit"}</definedName>
    <definedName name="_1003__FDSAUDITLINK__" localSheetId="3" hidden="1">{"fdsup://Directions/FactSet Auditing Viewer?action=AUDIT_VALUE&amp;DB=129&amp;ID1=98412110&amp;VALUEID=01001&amp;SDATE=200902&amp;PERIODTYPE=QTR_STD&amp;window=popup_no_bar&amp;width=385&amp;height=120&amp;START_MAXIMIZED=FALSE&amp;creator=factset&amp;display_string=Audit"}</definedName>
    <definedName name="_1003__FDSAUDITLINK__" localSheetId="5" hidden="1">{"fdsup://Directions/FactSet Auditing Viewer?action=AUDIT_VALUE&amp;DB=129&amp;ID1=98412110&amp;VALUEID=01001&amp;SDATE=200902&amp;PERIODTYPE=QTR_STD&amp;window=popup_no_bar&amp;width=385&amp;height=120&amp;START_MAXIMIZED=FALSE&amp;creator=factset&amp;display_string=Audit"}</definedName>
    <definedName name="_1003__FDSAUDITLINK__" localSheetId="1" hidden="1">{"fdsup://Directions/FactSet Auditing Viewer?action=AUDIT_VALUE&amp;DB=129&amp;ID1=98412110&amp;VALUEID=01001&amp;SDATE=200902&amp;PERIODTYPE=QTR_STD&amp;window=popup_no_bar&amp;width=385&amp;height=120&amp;START_MAXIMIZED=FALSE&amp;creator=factset&amp;display_string=Audit"}</definedName>
    <definedName name="_1003__FDSAUDITLINK__" hidden="1">{"fdsup://Directions/FactSet Auditing Viewer?action=AUDIT_VALUE&amp;DB=129&amp;ID1=98412110&amp;VALUEID=01001&amp;SDATE=200902&amp;PERIODTYPE=QTR_STD&amp;window=popup_no_bar&amp;width=385&amp;height=120&amp;START_MAXIMIZED=FALSE&amp;creator=factset&amp;display_string=Audit"}</definedName>
    <definedName name="_1004__FDSAUDITLINK__" localSheetId="7" hidden="1">{"fdsup://Directions/FactSet Auditing Viewer?action=AUDIT_VALUE&amp;DB=129&amp;ID1=98412110&amp;VALUEID=01001&amp;SDATE=201002&amp;PERIODTYPE=QTR_STD&amp;window=popup_no_bar&amp;width=385&amp;height=120&amp;START_MAXIMIZED=FALSE&amp;creator=factset&amp;display_string=Audit"}</definedName>
    <definedName name="_1004__FDSAUDITLINK__" localSheetId="9" hidden="1">{"fdsup://Directions/FactSet Auditing Viewer?action=AUDIT_VALUE&amp;DB=129&amp;ID1=98412110&amp;VALUEID=01001&amp;SDATE=201002&amp;PERIODTYPE=QTR_STD&amp;window=popup_no_bar&amp;width=385&amp;height=120&amp;START_MAXIMIZED=FALSE&amp;creator=factset&amp;display_string=Audit"}</definedName>
    <definedName name="_1004__FDSAUDITLINK__" localSheetId="8" hidden="1">{"fdsup://Directions/FactSet Auditing Viewer?action=AUDIT_VALUE&amp;DB=129&amp;ID1=98412110&amp;VALUEID=01001&amp;SDATE=201002&amp;PERIODTYPE=QTR_STD&amp;window=popup_no_bar&amp;width=385&amp;height=120&amp;START_MAXIMIZED=FALSE&amp;creator=factset&amp;display_string=Audit"}</definedName>
    <definedName name="_1004__FDSAUDITLINK__" localSheetId="10" hidden="1">{"fdsup://Directions/FactSet Auditing Viewer?action=AUDIT_VALUE&amp;DB=129&amp;ID1=98412110&amp;VALUEID=01001&amp;SDATE=201002&amp;PERIODTYPE=QTR_STD&amp;window=popup_no_bar&amp;width=385&amp;height=120&amp;START_MAXIMIZED=FALSE&amp;creator=factset&amp;display_string=Audit"}</definedName>
    <definedName name="_1004__FDSAUDITLINK__" localSheetId="3" hidden="1">{"fdsup://Directions/FactSet Auditing Viewer?action=AUDIT_VALUE&amp;DB=129&amp;ID1=98412110&amp;VALUEID=01001&amp;SDATE=201002&amp;PERIODTYPE=QTR_STD&amp;window=popup_no_bar&amp;width=385&amp;height=120&amp;START_MAXIMIZED=FALSE&amp;creator=factset&amp;display_string=Audit"}</definedName>
    <definedName name="_1004__FDSAUDITLINK__" localSheetId="5" hidden="1">{"fdsup://Directions/FactSet Auditing Viewer?action=AUDIT_VALUE&amp;DB=129&amp;ID1=98412110&amp;VALUEID=01001&amp;SDATE=201002&amp;PERIODTYPE=QTR_STD&amp;window=popup_no_bar&amp;width=385&amp;height=120&amp;START_MAXIMIZED=FALSE&amp;creator=factset&amp;display_string=Audit"}</definedName>
    <definedName name="_1004__FDSAUDITLINK__" localSheetId="1" hidden="1">{"fdsup://Directions/FactSet Auditing Viewer?action=AUDIT_VALUE&amp;DB=129&amp;ID1=98412110&amp;VALUEID=01001&amp;SDATE=201002&amp;PERIODTYPE=QTR_STD&amp;window=popup_no_bar&amp;width=385&amp;height=120&amp;START_MAXIMIZED=FALSE&amp;creator=factset&amp;display_string=Audit"}</definedName>
    <definedName name="_1004__FDSAUDITLINK__" hidden="1">{"fdsup://Directions/FactSet Auditing Viewer?action=AUDIT_VALUE&amp;DB=129&amp;ID1=98412110&amp;VALUEID=01001&amp;SDATE=201002&amp;PERIODTYPE=QTR_STD&amp;window=popup_no_bar&amp;width=385&amp;height=120&amp;START_MAXIMIZED=FALSE&amp;creator=factset&amp;display_string=Audit"}</definedName>
    <definedName name="_1005__FDSAUDITLINK__" localSheetId="7" hidden="1">{"fdsup://Directions/FactSet Auditing Viewer?action=AUDIT_VALUE&amp;DB=129&amp;ID1=24903010&amp;VALUEID=01001&amp;SDATE=200902&amp;PERIODTYPE=QTR_STD&amp;window=popup_no_bar&amp;width=385&amp;height=120&amp;START_MAXIMIZED=FALSE&amp;creator=factset&amp;display_string=Audit"}</definedName>
    <definedName name="_1005__FDSAUDITLINK__" localSheetId="9" hidden="1">{"fdsup://Directions/FactSet Auditing Viewer?action=AUDIT_VALUE&amp;DB=129&amp;ID1=24903010&amp;VALUEID=01001&amp;SDATE=200902&amp;PERIODTYPE=QTR_STD&amp;window=popup_no_bar&amp;width=385&amp;height=120&amp;START_MAXIMIZED=FALSE&amp;creator=factset&amp;display_string=Audit"}</definedName>
    <definedName name="_1005__FDSAUDITLINK__" localSheetId="8" hidden="1">{"fdsup://Directions/FactSet Auditing Viewer?action=AUDIT_VALUE&amp;DB=129&amp;ID1=24903010&amp;VALUEID=01001&amp;SDATE=200902&amp;PERIODTYPE=QTR_STD&amp;window=popup_no_bar&amp;width=385&amp;height=120&amp;START_MAXIMIZED=FALSE&amp;creator=factset&amp;display_string=Audit"}</definedName>
    <definedName name="_1005__FDSAUDITLINK__" localSheetId="10" hidden="1">{"fdsup://Directions/FactSet Auditing Viewer?action=AUDIT_VALUE&amp;DB=129&amp;ID1=24903010&amp;VALUEID=01001&amp;SDATE=200902&amp;PERIODTYPE=QTR_STD&amp;window=popup_no_bar&amp;width=385&amp;height=120&amp;START_MAXIMIZED=FALSE&amp;creator=factset&amp;display_string=Audit"}</definedName>
    <definedName name="_1005__FDSAUDITLINK__" localSheetId="3" hidden="1">{"fdsup://Directions/FactSet Auditing Viewer?action=AUDIT_VALUE&amp;DB=129&amp;ID1=24903010&amp;VALUEID=01001&amp;SDATE=200902&amp;PERIODTYPE=QTR_STD&amp;window=popup_no_bar&amp;width=385&amp;height=120&amp;START_MAXIMIZED=FALSE&amp;creator=factset&amp;display_string=Audit"}</definedName>
    <definedName name="_1005__FDSAUDITLINK__" localSheetId="5" hidden="1">{"fdsup://Directions/FactSet Auditing Viewer?action=AUDIT_VALUE&amp;DB=129&amp;ID1=24903010&amp;VALUEID=01001&amp;SDATE=200902&amp;PERIODTYPE=QTR_STD&amp;window=popup_no_bar&amp;width=385&amp;height=120&amp;START_MAXIMIZED=FALSE&amp;creator=factset&amp;display_string=Audit"}</definedName>
    <definedName name="_1005__FDSAUDITLINK__" localSheetId="1" hidden="1">{"fdsup://Directions/FactSet Auditing Viewer?action=AUDIT_VALUE&amp;DB=129&amp;ID1=24903010&amp;VALUEID=01001&amp;SDATE=200902&amp;PERIODTYPE=QTR_STD&amp;window=popup_no_bar&amp;width=385&amp;height=120&amp;START_MAXIMIZED=FALSE&amp;creator=factset&amp;display_string=Audit"}</definedName>
    <definedName name="_1005__FDSAUDITLINK__" hidden="1">{"fdsup://Directions/FactSet Auditing Viewer?action=AUDIT_VALUE&amp;DB=129&amp;ID1=24903010&amp;VALUEID=01001&amp;SDATE=200902&amp;PERIODTYPE=QTR_STD&amp;window=popup_no_bar&amp;width=385&amp;height=120&amp;START_MAXIMIZED=FALSE&amp;creator=factset&amp;display_string=Audit"}</definedName>
    <definedName name="_1006__FDSAUDITLINK__" localSheetId="7" hidden="1">{"fdsup://Directions/FactSet Auditing Viewer?action=AUDIT_VALUE&amp;DB=129&amp;ID1=24903010&amp;VALUEID=01001&amp;SDATE=201002&amp;PERIODTYPE=QTR_STD&amp;window=popup_no_bar&amp;width=385&amp;height=120&amp;START_MAXIMIZED=FALSE&amp;creator=factset&amp;display_string=Audit"}</definedName>
    <definedName name="_1006__FDSAUDITLINK__" localSheetId="9" hidden="1">{"fdsup://Directions/FactSet Auditing Viewer?action=AUDIT_VALUE&amp;DB=129&amp;ID1=24903010&amp;VALUEID=01001&amp;SDATE=201002&amp;PERIODTYPE=QTR_STD&amp;window=popup_no_bar&amp;width=385&amp;height=120&amp;START_MAXIMIZED=FALSE&amp;creator=factset&amp;display_string=Audit"}</definedName>
    <definedName name="_1006__FDSAUDITLINK__" localSheetId="8" hidden="1">{"fdsup://Directions/FactSet Auditing Viewer?action=AUDIT_VALUE&amp;DB=129&amp;ID1=24903010&amp;VALUEID=01001&amp;SDATE=201002&amp;PERIODTYPE=QTR_STD&amp;window=popup_no_bar&amp;width=385&amp;height=120&amp;START_MAXIMIZED=FALSE&amp;creator=factset&amp;display_string=Audit"}</definedName>
    <definedName name="_1006__FDSAUDITLINK__" localSheetId="10" hidden="1">{"fdsup://Directions/FactSet Auditing Viewer?action=AUDIT_VALUE&amp;DB=129&amp;ID1=24903010&amp;VALUEID=01001&amp;SDATE=201002&amp;PERIODTYPE=QTR_STD&amp;window=popup_no_bar&amp;width=385&amp;height=120&amp;START_MAXIMIZED=FALSE&amp;creator=factset&amp;display_string=Audit"}</definedName>
    <definedName name="_1006__FDSAUDITLINK__" localSheetId="3" hidden="1">{"fdsup://Directions/FactSet Auditing Viewer?action=AUDIT_VALUE&amp;DB=129&amp;ID1=24903010&amp;VALUEID=01001&amp;SDATE=201002&amp;PERIODTYPE=QTR_STD&amp;window=popup_no_bar&amp;width=385&amp;height=120&amp;START_MAXIMIZED=FALSE&amp;creator=factset&amp;display_string=Audit"}</definedName>
    <definedName name="_1006__FDSAUDITLINK__" localSheetId="5" hidden="1">{"fdsup://Directions/FactSet Auditing Viewer?action=AUDIT_VALUE&amp;DB=129&amp;ID1=24903010&amp;VALUEID=01001&amp;SDATE=201002&amp;PERIODTYPE=QTR_STD&amp;window=popup_no_bar&amp;width=385&amp;height=120&amp;START_MAXIMIZED=FALSE&amp;creator=factset&amp;display_string=Audit"}</definedName>
    <definedName name="_1006__FDSAUDITLINK__" localSheetId="1" hidden="1">{"fdsup://Directions/FactSet Auditing Viewer?action=AUDIT_VALUE&amp;DB=129&amp;ID1=24903010&amp;VALUEID=01001&amp;SDATE=201002&amp;PERIODTYPE=QTR_STD&amp;window=popup_no_bar&amp;width=385&amp;height=120&amp;START_MAXIMIZED=FALSE&amp;creator=factset&amp;display_string=Audit"}</definedName>
    <definedName name="_1006__FDSAUDITLINK__" hidden="1">{"fdsup://Directions/FactSet Auditing Viewer?action=AUDIT_VALUE&amp;DB=129&amp;ID1=24903010&amp;VALUEID=01001&amp;SDATE=201002&amp;PERIODTYPE=QTR_STD&amp;window=popup_no_bar&amp;width=385&amp;height=120&amp;START_MAXIMIZED=FALSE&amp;creator=factset&amp;display_string=Audit"}</definedName>
    <definedName name="_1007__FDSAUDITLINK__" localSheetId="7" hidden="1">{"fdsup://Directions/FactSet Auditing Viewer?action=AUDIT_VALUE&amp;DB=129&amp;ID1=30231G10&amp;VALUEID=01001&amp;SDATE=200902&amp;PERIODTYPE=QTR_STD&amp;window=popup_no_bar&amp;width=385&amp;height=120&amp;START_MAXIMIZED=FALSE&amp;creator=factset&amp;display_string=Audit"}</definedName>
    <definedName name="_1007__FDSAUDITLINK__" localSheetId="9" hidden="1">{"fdsup://Directions/FactSet Auditing Viewer?action=AUDIT_VALUE&amp;DB=129&amp;ID1=30231G10&amp;VALUEID=01001&amp;SDATE=200902&amp;PERIODTYPE=QTR_STD&amp;window=popup_no_bar&amp;width=385&amp;height=120&amp;START_MAXIMIZED=FALSE&amp;creator=factset&amp;display_string=Audit"}</definedName>
    <definedName name="_1007__FDSAUDITLINK__" localSheetId="8" hidden="1">{"fdsup://Directions/FactSet Auditing Viewer?action=AUDIT_VALUE&amp;DB=129&amp;ID1=30231G10&amp;VALUEID=01001&amp;SDATE=200902&amp;PERIODTYPE=QTR_STD&amp;window=popup_no_bar&amp;width=385&amp;height=120&amp;START_MAXIMIZED=FALSE&amp;creator=factset&amp;display_string=Audit"}</definedName>
    <definedName name="_1007__FDSAUDITLINK__" localSheetId="10" hidden="1">{"fdsup://Directions/FactSet Auditing Viewer?action=AUDIT_VALUE&amp;DB=129&amp;ID1=30231G10&amp;VALUEID=01001&amp;SDATE=200902&amp;PERIODTYPE=QTR_STD&amp;window=popup_no_bar&amp;width=385&amp;height=120&amp;START_MAXIMIZED=FALSE&amp;creator=factset&amp;display_string=Audit"}</definedName>
    <definedName name="_1007__FDSAUDITLINK__" localSheetId="3" hidden="1">{"fdsup://Directions/FactSet Auditing Viewer?action=AUDIT_VALUE&amp;DB=129&amp;ID1=30231G10&amp;VALUEID=01001&amp;SDATE=200902&amp;PERIODTYPE=QTR_STD&amp;window=popup_no_bar&amp;width=385&amp;height=120&amp;START_MAXIMIZED=FALSE&amp;creator=factset&amp;display_string=Audit"}</definedName>
    <definedName name="_1007__FDSAUDITLINK__" localSheetId="5" hidden="1">{"fdsup://Directions/FactSet Auditing Viewer?action=AUDIT_VALUE&amp;DB=129&amp;ID1=30231G10&amp;VALUEID=01001&amp;SDATE=200902&amp;PERIODTYPE=QTR_STD&amp;window=popup_no_bar&amp;width=385&amp;height=120&amp;START_MAXIMIZED=FALSE&amp;creator=factset&amp;display_string=Audit"}</definedName>
    <definedName name="_1007__FDSAUDITLINK__" localSheetId="1" hidden="1">{"fdsup://Directions/FactSet Auditing Viewer?action=AUDIT_VALUE&amp;DB=129&amp;ID1=30231G10&amp;VALUEID=01001&amp;SDATE=200902&amp;PERIODTYPE=QTR_STD&amp;window=popup_no_bar&amp;width=385&amp;height=120&amp;START_MAXIMIZED=FALSE&amp;creator=factset&amp;display_string=Audit"}</definedName>
    <definedName name="_1007__FDSAUDITLINK__" hidden="1">{"fdsup://Directions/FactSet Auditing Viewer?action=AUDIT_VALUE&amp;DB=129&amp;ID1=30231G10&amp;VALUEID=01001&amp;SDATE=200902&amp;PERIODTYPE=QTR_STD&amp;window=popup_no_bar&amp;width=385&amp;height=120&amp;START_MAXIMIZED=FALSE&amp;creator=factset&amp;display_string=Audit"}</definedName>
    <definedName name="_1008__FDSAUDITLINK__" localSheetId="7" hidden="1">{"fdsup://Directions/FactSet Auditing Viewer?action=AUDIT_VALUE&amp;DB=129&amp;ID1=30231G10&amp;VALUEID=01001&amp;SDATE=201002&amp;PERIODTYPE=QTR_STD&amp;window=popup_no_bar&amp;width=385&amp;height=120&amp;START_MAXIMIZED=FALSE&amp;creator=factset&amp;display_string=Audit"}</definedName>
    <definedName name="_1008__FDSAUDITLINK__" localSheetId="9" hidden="1">{"fdsup://Directions/FactSet Auditing Viewer?action=AUDIT_VALUE&amp;DB=129&amp;ID1=30231G10&amp;VALUEID=01001&amp;SDATE=201002&amp;PERIODTYPE=QTR_STD&amp;window=popup_no_bar&amp;width=385&amp;height=120&amp;START_MAXIMIZED=FALSE&amp;creator=factset&amp;display_string=Audit"}</definedName>
    <definedName name="_1008__FDSAUDITLINK__" localSheetId="8" hidden="1">{"fdsup://Directions/FactSet Auditing Viewer?action=AUDIT_VALUE&amp;DB=129&amp;ID1=30231G10&amp;VALUEID=01001&amp;SDATE=201002&amp;PERIODTYPE=QTR_STD&amp;window=popup_no_bar&amp;width=385&amp;height=120&amp;START_MAXIMIZED=FALSE&amp;creator=factset&amp;display_string=Audit"}</definedName>
    <definedName name="_1008__FDSAUDITLINK__" localSheetId="10" hidden="1">{"fdsup://Directions/FactSet Auditing Viewer?action=AUDIT_VALUE&amp;DB=129&amp;ID1=30231G10&amp;VALUEID=01001&amp;SDATE=201002&amp;PERIODTYPE=QTR_STD&amp;window=popup_no_bar&amp;width=385&amp;height=120&amp;START_MAXIMIZED=FALSE&amp;creator=factset&amp;display_string=Audit"}</definedName>
    <definedName name="_1008__FDSAUDITLINK__" localSheetId="3" hidden="1">{"fdsup://Directions/FactSet Auditing Viewer?action=AUDIT_VALUE&amp;DB=129&amp;ID1=30231G10&amp;VALUEID=01001&amp;SDATE=201002&amp;PERIODTYPE=QTR_STD&amp;window=popup_no_bar&amp;width=385&amp;height=120&amp;START_MAXIMIZED=FALSE&amp;creator=factset&amp;display_string=Audit"}</definedName>
    <definedName name="_1008__FDSAUDITLINK__" localSheetId="5" hidden="1">{"fdsup://Directions/FactSet Auditing Viewer?action=AUDIT_VALUE&amp;DB=129&amp;ID1=30231G10&amp;VALUEID=01001&amp;SDATE=201002&amp;PERIODTYPE=QTR_STD&amp;window=popup_no_bar&amp;width=385&amp;height=120&amp;START_MAXIMIZED=FALSE&amp;creator=factset&amp;display_string=Audit"}</definedName>
    <definedName name="_1008__FDSAUDITLINK__" localSheetId="1" hidden="1">{"fdsup://Directions/FactSet Auditing Viewer?action=AUDIT_VALUE&amp;DB=129&amp;ID1=30231G10&amp;VALUEID=01001&amp;SDATE=201002&amp;PERIODTYPE=QTR_STD&amp;window=popup_no_bar&amp;width=385&amp;height=120&amp;START_MAXIMIZED=FALSE&amp;creator=factset&amp;display_string=Audit"}</definedName>
    <definedName name="_1008__FDSAUDITLINK__" hidden="1">{"fdsup://Directions/FactSet Auditing Viewer?action=AUDIT_VALUE&amp;DB=129&amp;ID1=30231G10&amp;VALUEID=01001&amp;SDATE=201002&amp;PERIODTYPE=QTR_STD&amp;window=popup_no_bar&amp;width=385&amp;height=120&amp;START_MAXIMIZED=FALSE&amp;creator=factset&amp;display_string=Audit"}</definedName>
    <definedName name="_1009__FDSAUDITLINK__" localSheetId="7" hidden="1">{"fdsup://Directions/FactSet Auditing Viewer?action=AUDIT_VALUE&amp;DB=129&amp;ID1=98391910&amp;VALUEID=01001&amp;SDATE=200901&amp;PERIODTYPE=QTR_STD&amp;window=popup_no_bar&amp;width=385&amp;height=120&amp;START_MAXIMIZED=FALSE&amp;creator=factset&amp;display_string=Audit"}</definedName>
    <definedName name="_1009__FDSAUDITLINK__" localSheetId="9" hidden="1">{"fdsup://Directions/FactSet Auditing Viewer?action=AUDIT_VALUE&amp;DB=129&amp;ID1=98391910&amp;VALUEID=01001&amp;SDATE=200901&amp;PERIODTYPE=QTR_STD&amp;window=popup_no_bar&amp;width=385&amp;height=120&amp;START_MAXIMIZED=FALSE&amp;creator=factset&amp;display_string=Audit"}</definedName>
    <definedName name="_1009__FDSAUDITLINK__" localSheetId="8" hidden="1">{"fdsup://Directions/FactSet Auditing Viewer?action=AUDIT_VALUE&amp;DB=129&amp;ID1=98391910&amp;VALUEID=01001&amp;SDATE=200901&amp;PERIODTYPE=QTR_STD&amp;window=popup_no_bar&amp;width=385&amp;height=120&amp;START_MAXIMIZED=FALSE&amp;creator=factset&amp;display_string=Audit"}</definedName>
    <definedName name="_1009__FDSAUDITLINK__" localSheetId="10" hidden="1">{"fdsup://Directions/FactSet Auditing Viewer?action=AUDIT_VALUE&amp;DB=129&amp;ID1=98391910&amp;VALUEID=01001&amp;SDATE=200901&amp;PERIODTYPE=QTR_STD&amp;window=popup_no_bar&amp;width=385&amp;height=120&amp;START_MAXIMIZED=FALSE&amp;creator=factset&amp;display_string=Audit"}</definedName>
    <definedName name="_1009__FDSAUDITLINK__" localSheetId="3" hidden="1">{"fdsup://Directions/FactSet Auditing Viewer?action=AUDIT_VALUE&amp;DB=129&amp;ID1=98391910&amp;VALUEID=01001&amp;SDATE=200901&amp;PERIODTYPE=QTR_STD&amp;window=popup_no_bar&amp;width=385&amp;height=120&amp;START_MAXIMIZED=FALSE&amp;creator=factset&amp;display_string=Audit"}</definedName>
    <definedName name="_1009__FDSAUDITLINK__" localSheetId="5" hidden="1">{"fdsup://Directions/FactSet Auditing Viewer?action=AUDIT_VALUE&amp;DB=129&amp;ID1=98391910&amp;VALUEID=01001&amp;SDATE=200901&amp;PERIODTYPE=QTR_STD&amp;window=popup_no_bar&amp;width=385&amp;height=120&amp;START_MAXIMIZED=FALSE&amp;creator=factset&amp;display_string=Audit"}</definedName>
    <definedName name="_1009__FDSAUDITLINK__" localSheetId="1" hidden="1">{"fdsup://Directions/FactSet Auditing Viewer?action=AUDIT_VALUE&amp;DB=129&amp;ID1=98391910&amp;VALUEID=01001&amp;SDATE=200901&amp;PERIODTYPE=QTR_STD&amp;window=popup_no_bar&amp;width=385&amp;height=120&amp;START_MAXIMIZED=FALSE&amp;creator=factset&amp;display_string=Audit"}</definedName>
    <definedName name="_1009__FDSAUDITLINK__" hidden="1">{"fdsup://Directions/FactSet Auditing Viewer?action=AUDIT_VALUE&amp;DB=129&amp;ID1=98391910&amp;VALUEID=01001&amp;SDATE=200901&amp;PERIODTYPE=QTR_STD&amp;window=popup_no_bar&amp;width=385&amp;height=120&amp;START_MAXIMIZED=FALSE&amp;creator=factset&amp;display_string=Audit"}</definedName>
    <definedName name="_101__FDSAUDITLINK__" localSheetId="7" hidden="1">{"fdsup://directions/FAT Viewer?action=UPDATE&amp;creator=factset&amp;DYN_ARGS=TRUE&amp;DOC_NAME=FAT:FQL_AUDITING_CLIENT_TEMPLATE.FAT&amp;display_string=Audit&amp;VAR:KEY=VSHUVEDCLQ&amp;VAR:QUERY=RkZfRUJJVERBX09QRVIoUVRSLDQvMS8yMDA5LDYvMzAvMjAwOSwsLFVTRCk=&amp;WINDOW=FIRST_POPUP&amp;HEIGH","T=450&amp;WIDTH=450&amp;START_MAXIMIZED=FALSE&amp;VAR:CALENDAR=US&amp;VAR:SYMBOL=TWX&amp;VAR:INDEX=0"}</definedName>
    <definedName name="_101__FDSAUDITLINK__" localSheetId="9" hidden="1">{"fdsup://directions/FAT Viewer?action=UPDATE&amp;creator=factset&amp;DYN_ARGS=TRUE&amp;DOC_NAME=FAT:FQL_AUDITING_CLIENT_TEMPLATE.FAT&amp;display_string=Audit&amp;VAR:KEY=VSHUVEDCLQ&amp;VAR:QUERY=RkZfRUJJVERBX09QRVIoUVRSLDQvMS8yMDA5LDYvMzAvMjAwOSwsLFVTRCk=&amp;WINDOW=FIRST_POPUP&amp;HEIGH","T=450&amp;WIDTH=450&amp;START_MAXIMIZED=FALSE&amp;VAR:CALENDAR=US&amp;VAR:SYMBOL=TWX&amp;VAR:INDEX=0"}</definedName>
    <definedName name="_101__FDSAUDITLINK__" localSheetId="8" hidden="1">{"fdsup://directions/FAT Viewer?action=UPDATE&amp;creator=factset&amp;DYN_ARGS=TRUE&amp;DOC_NAME=FAT:FQL_AUDITING_CLIENT_TEMPLATE.FAT&amp;display_string=Audit&amp;VAR:KEY=VSHUVEDCLQ&amp;VAR:QUERY=RkZfRUJJVERBX09QRVIoUVRSLDQvMS8yMDA5LDYvMzAvMjAwOSwsLFVTRCk=&amp;WINDOW=FIRST_POPUP&amp;HEIGH","T=450&amp;WIDTH=450&amp;START_MAXIMIZED=FALSE&amp;VAR:CALENDAR=US&amp;VAR:SYMBOL=TWX&amp;VAR:INDEX=0"}</definedName>
    <definedName name="_101__FDSAUDITLINK__" localSheetId="10" hidden="1">{"fdsup://directions/FAT Viewer?action=UPDATE&amp;creator=factset&amp;DYN_ARGS=TRUE&amp;DOC_NAME=FAT:FQL_AUDITING_CLIENT_TEMPLATE.FAT&amp;display_string=Audit&amp;VAR:KEY=VSHUVEDCLQ&amp;VAR:QUERY=RkZfRUJJVERBX09QRVIoUVRSLDQvMS8yMDA5LDYvMzAvMjAwOSwsLFVTRCk=&amp;WINDOW=FIRST_POPUP&amp;HEIGH","T=450&amp;WIDTH=450&amp;START_MAXIMIZED=FALSE&amp;VAR:CALENDAR=US&amp;VAR:SYMBOL=TWX&amp;VAR:INDEX=0"}</definedName>
    <definedName name="_101__FDSAUDITLINK__" localSheetId="3" hidden="1">{"fdsup://directions/FAT Viewer?action=UPDATE&amp;creator=factset&amp;DYN_ARGS=TRUE&amp;DOC_NAME=FAT:FQL_AUDITING_CLIENT_TEMPLATE.FAT&amp;display_string=Audit&amp;VAR:KEY=VSHUVEDCLQ&amp;VAR:QUERY=RkZfRUJJVERBX09QRVIoUVRSLDQvMS8yMDA5LDYvMzAvMjAwOSwsLFVTRCk=&amp;WINDOW=FIRST_POPUP&amp;HEIGH","T=450&amp;WIDTH=450&amp;START_MAXIMIZED=FALSE&amp;VAR:CALENDAR=US&amp;VAR:SYMBOL=TWX&amp;VAR:INDEX=0"}</definedName>
    <definedName name="_101__FDSAUDITLINK__" localSheetId="5" hidden="1">{"fdsup://directions/FAT Viewer?action=UPDATE&amp;creator=factset&amp;DYN_ARGS=TRUE&amp;DOC_NAME=FAT:FQL_AUDITING_CLIENT_TEMPLATE.FAT&amp;display_string=Audit&amp;VAR:KEY=VSHUVEDCLQ&amp;VAR:QUERY=RkZfRUJJVERBX09QRVIoUVRSLDQvMS8yMDA5LDYvMzAvMjAwOSwsLFVTRCk=&amp;WINDOW=FIRST_POPUP&amp;HEIGH","T=450&amp;WIDTH=450&amp;START_MAXIMIZED=FALSE&amp;VAR:CALENDAR=US&amp;VAR:SYMBOL=TWX&amp;VAR:INDEX=0"}</definedName>
    <definedName name="_101__FDSAUDITLINK__" localSheetId="1" hidden="1">{"fdsup://directions/FAT Viewer?action=UPDATE&amp;creator=factset&amp;DYN_ARGS=TRUE&amp;DOC_NAME=FAT:FQL_AUDITING_CLIENT_TEMPLATE.FAT&amp;display_string=Audit&amp;VAR:KEY=VSHUVEDCLQ&amp;VAR:QUERY=RkZfRUJJVERBX09QRVIoUVRSLDQvMS8yMDA5LDYvMzAvMjAwOSwsLFVTRCk=&amp;WINDOW=FIRST_POPUP&amp;HEIGH","T=450&amp;WIDTH=450&amp;START_MAXIMIZED=FALSE&amp;VAR:CALENDAR=US&amp;VAR:SYMBOL=TWX&amp;VAR:INDEX=0"}</definedName>
    <definedName name="_101__FDSAUDITLINK__" hidden="1">{"fdsup://directions/FAT Viewer?action=UPDATE&amp;creator=factset&amp;DYN_ARGS=TRUE&amp;DOC_NAME=FAT:FQL_AUDITING_CLIENT_TEMPLATE.FAT&amp;display_string=Audit&amp;VAR:KEY=VSHUVEDCLQ&amp;VAR:QUERY=RkZfRUJJVERBX09QRVIoUVRSLDQvMS8yMDA5LDYvMzAvMjAwOSwsLFVTRCk=&amp;WINDOW=FIRST_POPUP&amp;HEIGH","T=450&amp;WIDTH=450&amp;START_MAXIMIZED=FALSE&amp;VAR:CALENDAR=US&amp;VAR:SYMBOL=TWX&amp;VAR:INDEX=0"}</definedName>
    <definedName name="_1010__FDSAUDITLINK__" localSheetId="7" hidden="1">{"fdsup://Directions/FactSet Auditing Viewer?action=AUDIT_VALUE&amp;DB=129&amp;ID1=98391910&amp;VALUEID=01001&amp;SDATE=201001&amp;PERIODTYPE=QTR_STD&amp;window=popup_no_bar&amp;width=385&amp;height=120&amp;START_MAXIMIZED=FALSE&amp;creator=factset&amp;display_string=Audit"}</definedName>
    <definedName name="_1010__FDSAUDITLINK__" localSheetId="9" hidden="1">{"fdsup://Directions/FactSet Auditing Viewer?action=AUDIT_VALUE&amp;DB=129&amp;ID1=98391910&amp;VALUEID=01001&amp;SDATE=201001&amp;PERIODTYPE=QTR_STD&amp;window=popup_no_bar&amp;width=385&amp;height=120&amp;START_MAXIMIZED=FALSE&amp;creator=factset&amp;display_string=Audit"}</definedName>
    <definedName name="_1010__FDSAUDITLINK__" localSheetId="8" hidden="1">{"fdsup://Directions/FactSet Auditing Viewer?action=AUDIT_VALUE&amp;DB=129&amp;ID1=98391910&amp;VALUEID=01001&amp;SDATE=201001&amp;PERIODTYPE=QTR_STD&amp;window=popup_no_bar&amp;width=385&amp;height=120&amp;START_MAXIMIZED=FALSE&amp;creator=factset&amp;display_string=Audit"}</definedName>
    <definedName name="_1010__FDSAUDITLINK__" localSheetId="10" hidden="1">{"fdsup://Directions/FactSet Auditing Viewer?action=AUDIT_VALUE&amp;DB=129&amp;ID1=98391910&amp;VALUEID=01001&amp;SDATE=201001&amp;PERIODTYPE=QTR_STD&amp;window=popup_no_bar&amp;width=385&amp;height=120&amp;START_MAXIMIZED=FALSE&amp;creator=factset&amp;display_string=Audit"}</definedName>
    <definedName name="_1010__FDSAUDITLINK__" localSheetId="3" hidden="1">{"fdsup://Directions/FactSet Auditing Viewer?action=AUDIT_VALUE&amp;DB=129&amp;ID1=98391910&amp;VALUEID=01001&amp;SDATE=201001&amp;PERIODTYPE=QTR_STD&amp;window=popup_no_bar&amp;width=385&amp;height=120&amp;START_MAXIMIZED=FALSE&amp;creator=factset&amp;display_string=Audit"}</definedName>
    <definedName name="_1010__FDSAUDITLINK__" localSheetId="5" hidden="1">{"fdsup://Directions/FactSet Auditing Viewer?action=AUDIT_VALUE&amp;DB=129&amp;ID1=98391910&amp;VALUEID=01001&amp;SDATE=201001&amp;PERIODTYPE=QTR_STD&amp;window=popup_no_bar&amp;width=385&amp;height=120&amp;START_MAXIMIZED=FALSE&amp;creator=factset&amp;display_string=Audit"}</definedName>
    <definedName name="_1010__FDSAUDITLINK__" localSheetId="1" hidden="1">{"fdsup://Directions/FactSet Auditing Viewer?action=AUDIT_VALUE&amp;DB=129&amp;ID1=98391910&amp;VALUEID=01001&amp;SDATE=201001&amp;PERIODTYPE=QTR_STD&amp;window=popup_no_bar&amp;width=385&amp;height=120&amp;START_MAXIMIZED=FALSE&amp;creator=factset&amp;display_string=Audit"}</definedName>
    <definedName name="_1010__FDSAUDITLINK__" hidden="1">{"fdsup://Directions/FactSet Auditing Viewer?action=AUDIT_VALUE&amp;DB=129&amp;ID1=98391910&amp;VALUEID=01001&amp;SDATE=201001&amp;PERIODTYPE=QTR_STD&amp;window=popup_no_bar&amp;width=385&amp;height=120&amp;START_MAXIMIZED=FALSE&amp;creator=factset&amp;display_string=Audit"}</definedName>
    <definedName name="_1011__FDSAUDITLINK__" localSheetId="7" hidden="1">{"fdsup://Directions/FactSet Auditing Viewer?action=AUDIT_VALUE&amp;DB=129&amp;ID1=G9825510&amp;VALUEID=01001&amp;SDATE=200902&amp;PERIODTYPE=QTR_STD&amp;window=popup_no_bar&amp;width=385&amp;height=120&amp;START_MAXIMIZED=FALSE&amp;creator=factset&amp;display_string=Audit"}</definedName>
    <definedName name="_1011__FDSAUDITLINK__" localSheetId="9" hidden="1">{"fdsup://Directions/FactSet Auditing Viewer?action=AUDIT_VALUE&amp;DB=129&amp;ID1=G9825510&amp;VALUEID=01001&amp;SDATE=200902&amp;PERIODTYPE=QTR_STD&amp;window=popup_no_bar&amp;width=385&amp;height=120&amp;START_MAXIMIZED=FALSE&amp;creator=factset&amp;display_string=Audit"}</definedName>
    <definedName name="_1011__FDSAUDITLINK__" localSheetId="8" hidden="1">{"fdsup://Directions/FactSet Auditing Viewer?action=AUDIT_VALUE&amp;DB=129&amp;ID1=G9825510&amp;VALUEID=01001&amp;SDATE=200902&amp;PERIODTYPE=QTR_STD&amp;window=popup_no_bar&amp;width=385&amp;height=120&amp;START_MAXIMIZED=FALSE&amp;creator=factset&amp;display_string=Audit"}</definedName>
    <definedName name="_1011__FDSAUDITLINK__" localSheetId="10" hidden="1">{"fdsup://Directions/FactSet Auditing Viewer?action=AUDIT_VALUE&amp;DB=129&amp;ID1=G9825510&amp;VALUEID=01001&amp;SDATE=200902&amp;PERIODTYPE=QTR_STD&amp;window=popup_no_bar&amp;width=385&amp;height=120&amp;START_MAXIMIZED=FALSE&amp;creator=factset&amp;display_string=Audit"}</definedName>
    <definedName name="_1011__FDSAUDITLINK__" localSheetId="3" hidden="1">{"fdsup://Directions/FactSet Auditing Viewer?action=AUDIT_VALUE&amp;DB=129&amp;ID1=G9825510&amp;VALUEID=01001&amp;SDATE=200902&amp;PERIODTYPE=QTR_STD&amp;window=popup_no_bar&amp;width=385&amp;height=120&amp;START_MAXIMIZED=FALSE&amp;creator=factset&amp;display_string=Audit"}</definedName>
    <definedName name="_1011__FDSAUDITLINK__" localSheetId="5" hidden="1">{"fdsup://Directions/FactSet Auditing Viewer?action=AUDIT_VALUE&amp;DB=129&amp;ID1=G9825510&amp;VALUEID=01001&amp;SDATE=200902&amp;PERIODTYPE=QTR_STD&amp;window=popup_no_bar&amp;width=385&amp;height=120&amp;START_MAXIMIZED=FALSE&amp;creator=factset&amp;display_string=Audit"}</definedName>
    <definedName name="_1011__FDSAUDITLINK__" localSheetId="1" hidden="1">{"fdsup://Directions/FactSet Auditing Viewer?action=AUDIT_VALUE&amp;DB=129&amp;ID1=G9825510&amp;VALUEID=01001&amp;SDATE=200902&amp;PERIODTYPE=QTR_STD&amp;window=popup_no_bar&amp;width=385&amp;height=120&amp;START_MAXIMIZED=FALSE&amp;creator=factset&amp;display_string=Audit"}</definedName>
    <definedName name="_1011__FDSAUDITLINK__" hidden="1">{"fdsup://Directions/FactSet Auditing Viewer?action=AUDIT_VALUE&amp;DB=129&amp;ID1=G9825510&amp;VALUEID=01001&amp;SDATE=200902&amp;PERIODTYPE=QTR_STD&amp;window=popup_no_bar&amp;width=385&amp;height=120&amp;START_MAXIMIZED=FALSE&amp;creator=factset&amp;display_string=Audit"}</definedName>
    <definedName name="_1012__FDSAUDITLINK__" localSheetId="7" hidden="1">{"fdsup://Directions/FactSet Auditing Viewer?action=AUDIT_VALUE&amp;DB=129&amp;ID1=G9825510&amp;VALUEID=01001&amp;SDATE=201002&amp;PERIODTYPE=QTR_STD&amp;window=popup_no_bar&amp;width=385&amp;height=120&amp;START_MAXIMIZED=FALSE&amp;creator=factset&amp;display_string=Audit"}</definedName>
    <definedName name="_1012__FDSAUDITLINK__" localSheetId="9" hidden="1">{"fdsup://Directions/FactSet Auditing Viewer?action=AUDIT_VALUE&amp;DB=129&amp;ID1=G9825510&amp;VALUEID=01001&amp;SDATE=201002&amp;PERIODTYPE=QTR_STD&amp;window=popup_no_bar&amp;width=385&amp;height=120&amp;START_MAXIMIZED=FALSE&amp;creator=factset&amp;display_string=Audit"}</definedName>
    <definedName name="_1012__FDSAUDITLINK__" localSheetId="8" hidden="1">{"fdsup://Directions/FactSet Auditing Viewer?action=AUDIT_VALUE&amp;DB=129&amp;ID1=G9825510&amp;VALUEID=01001&amp;SDATE=201002&amp;PERIODTYPE=QTR_STD&amp;window=popup_no_bar&amp;width=385&amp;height=120&amp;START_MAXIMIZED=FALSE&amp;creator=factset&amp;display_string=Audit"}</definedName>
    <definedName name="_1012__FDSAUDITLINK__" localSheetId="10" hidden="1">{"fdsup://Directions/FactSet Auditing Viewer?action=AUDIT_VALUE&amp;DB=129&amp;ID1=G9825510&amp;VALUEID=01001&amp;SDATE=201002&amp;PERIODTYPE=QTR_STD&amp;window=popup_no_bar&amp;width=385&amp;height=120&amp;START_MAXIMIZED=FALSE&amp;creator=factset&amp;display_string=Audit"}</definedName>
    <definedName name="_1012__FDSAUDITLINK__" localSheetId="3" hidden="1">{"fdsup://Directions/FactSet Auditing Viewer?action=AUDIT_VALUE&amp;DB=129&amp;ID1=G9825510&amp;VALUEID=01001&amp;SDATE=201002&amp;PERIODTYPE=QTR_STD&amp;window=popup_no_bar&amp;width=385&amp;height=120&amp;START_MAXIMIZED=FALSE&amp;creator=factset&amp;display_string=Audit"}</definedName>
    <definedName name="_1012__FDSAUDITLINK__" localSheetId="5" hidden="1">{"fdsup://Directions/FactSet Auditing Viewer?action=AUDIT_VALUE&amp;DB=129&amp;ID1=G9825510&amp;VALUEID=01001&amp;SDATE=201002&amp;PERIODTYPE=QTR_STD&amp;window=popup_no_bar&amp;width=385&amp;height=120&amp;START_MAXIMIZED=FALSE&amp;creator=factset&amp;display_string=Audit"}</definedName>
    <definedName name="_1012__FDSAUDITLINK__" localSheetId="1" hidden="1">{"fdsup://Directions/FactSet Auditing Viewer?action=AUDIT_VALUE&amp;DB=129&amp;ID1=G9825510&amp;VALUEID=01001&amp;SDATE=201002&amp;PERIODTYPE=QTR_STD&amp;window=popup_no_bar&amp;width=385&amp;height=120&amp;START_MAXIMIZED=FALSE&amp;creator=factset&amp;display_string=Audit"}</definedName>
    <definedName name="_1012__FDSAUDITLINK__" hidden="1">{"fdsup://Directions/FactSet Auditing Viewer?action=AUDIT_VALUE&amp;DB=129&amp;ID1=G9825510&amp;VALUEID=01001&amp;SDATE=201002&amp;PERIODTYPE=QTR_STD&amp;window=popup_no_bar&amp;width=385&amp;height=120&amp;START_MAXIMIZED=FALSE&amp;creator=factset&amp;display_string=Audit"}</definedName>
    <definedName name="_1013__FDSAUDITLINK__" localSheetId="7" hidden="1">{"fdsup://Directions/FactSet Auditing Viewer?action=AUDIT_VALUE&amp;DB=129&amp;ID1=98389B10&amp;VALUEID=01001&amp;SDATE=200902&amp;PERIODTYPE=QTR_STD&amp;window=popup_no_bar&amp;width=385&amp;height=120&amp;START_MAXIMIZED=FALSE&amp;creator=factset&amp;display_string=Audit"}</definedName>
    <definedName name="_1013__FDSAUDITLINK__" localSheetId="9" hidden="1">{"fdsup://Directions/FactSet Auditing Viewer?action=AUDIT_VALUE&amp;DB=129&amp;ID1=98389B10&amp;VALUEID=01001&amp;SDATE=200902&amp;PERIODTYPE=QTR_STD&amp;window=popup_no_bar&amp;width=385&amp;height=120&amp;START_MAXIMIZED=FALSE&amp;creator=factset&amp;display_string=Audit"}</definedName>
    <definedName name="_1013__FDSAUDITLINK__" localSheetId="8" hidden="1">{"fdsup://Directions/FactSet Auditing Viewer?action=AUDIT_VALUE&amp;DB=129&amp;ID1=98389B10&amp;VALUEID=01001&amp;SDATE=200902&amp;PERIODTYPE=QTR_STD&amp;window=popup_no_bar&amp;width=385&amp;height=120&amp;START_MAXIMIZED=FALSE&amp;creator=factset&amp;display_string=Audit"}</definedName>
    <definedName name="_1013__FDSAUDITLINK__" localSheetId="10" hidden="1">{"fdsup://Directions/FactSet Auditing Viewer?action=AUDIT_VALUE&amp;DB=129&amp;ID1=98389B10&amp;VALUEID=01001&amp;SDATE=200902&amp;PERIODTYPE=QTR_STD&amp;window=popup_no_bar&amp;width=385&amp;height=120&amp;START_MAXIMIZED=FALSE&amp;creator=factset&amp;display_string=Audit"}</definedName>
    <definedName name="_1013__FDSAUDITLINK__" localSheetId="3" hidden="1">{"fdsup://Directions/FactSet Auditing Viewer?action=AUDIT_VALUE&amp;DB=129&amp;ID1=98389B10&amp;VALUEID=01001&amp;SDATE=200902&amp;PERIODTYPE=QTR_STD&amp;window=popup_no_bar&amp;width=385&amp;height=120&amp;START_MAXIMIZED=FALSE&amp;creator=factset&amp;display_string=Audit"}</definedName>
    <definedName name="_1013__FDSAUDITLINK__" localSheetId="5" hidden="1">{"fdsup://Directions/FactSet Auditing Viewer?action=AUDIT_VALUE&amp;DB=129&amp;ID1=98389B10&amp;VALUEID=01001&amp;SDATE=200902&amp;PERIODTYPE=QTR_STD&amp;window=popup_no_bar&amp;width=385&amp;height=120&amp;START_MAXIMIZED=FALSE&amp;creator=factset&amp;display_string=Audit"}</definedName>
    <definedName name="_1013__FDSAUDITLINK__" localSheetId="1" hidden="1">{"fdsup://Directions/FactSet Auditing Viewer?action=AUDIT_VALUE&amp;DB=129&amp;ID1=98389B10&amp;VALUEID=01001&amp;SDATE=200902&amp;PERIODTYPE=QTR_STD&amp;window=popup_no_bar&amp;width=385&amp;height=120&amp;START_MAXIMIZED=FALSE&amp;creator=factset&amp;display_string=Audit"}</definedName>
    <definedName name="_1013__FDSAUDITLINK__" hidden="1">{"fdsup://Directions/FactSet Auditing Viewer?action=AUDIT_VALUE&amp;DB=129&amp;ID1=98389B10&amp;VALUEID=01001&amp;SDATE=200902&amp;PERIODTYPE=QTR_STD&amp;window=popup_no_bar&amp;width=385&amp;height=120&amp;START_MAXIMIZED=FALSE&amp;creator=factset&amp;display_string=Audit"}</definedName>
    <definedName name="_1014__FDSAUDITLINK__" localSheetId="7" hidden="1">{"fdsup://Directions/FactSet Auditing Viewer?action=AUDIT_VALUE&amp;DB=129&amp;ID1=98389B10&amp;VALUEID=01001&amp;SDATE=201002&amp;PERIODTYPE=QTR_STD&amp;window=popup_no_bar&amp;width=385&amp;height=120&amp;START_MAXIMIZED=FALSE&amp;creator=factset&amp;display_string=Audit"}</definedName>
    <definedName name="_1014__FDSAUDITLINK__" localSheetId="9" hidden="1">{"fdsup://Directions/FactSet Auditing Viewer?action=AUDIT_VALUE&amp;DB=129&amp;ID1=98389B10&amp;VALUEID=01001&amp;SDATE=201002&amp;PERIODTYPE=QTR_STD&amp;window=popup_no_bar&amp;width=385&amp;height=120&amp;START_MAXIMIZED=FALSE&amp;creator=factset&amp;display_string=Audit"}</definedName>
    <definedName name="_1014__FDSAUDITLINK__" localSheetId="8" hidden="1">{"fdsup://Directions/FactSet Auditing Viewer?action=AUDIT_VALUE&amp;DB=129&amp;ID1=98389B10&amp;VALUEID=01001&amp;SDATE=201002&amp;PERIODTYPE=QTR_STD&amp;window=popup_no_bar&amp;width=385&amp;height=120&amp;START_MAXIMIZED=FALSE&amp;creator=factset&amp;display_string=Audit"}</definedName>
    <definedName name="_1014__FDSAUDITLINK__" localSheetId="10" hidden="1">{"fdsup://Directions/FactSet Auditing Viewer?action=AUDIT_VALUE&amp;DB=129&amp;ID1=98389B10&amp;VALUEID=01001&amp;SDATE=201002&amp;PERIODTYPE=QTR_STD&amp;window=popup_no_bar&amp;width=385&amp;height=120&amp;START_MAXIMIZED=FALSE&amp;creator=factset&amp;display_string=Audit"}</definedName>
    <definedName name="_1014__FDSAUDITLINK__" localSheetId="3" hidden="1">{"fdsup://Directions/FactSet Auditing Viewer?action=AUDIT_VALUE&amp;DB=129&amp;ID1=98389B10&amp;VALUEID=01001&amp;SDATE=201002&amp;PERIODTYPE=QTR_STD&amp;window=popup_no_bar&amp;width=385&amp;height=120&amp;START_MAXIMIZED=FALSE&amp;creator=factset&amp;display_string=Audit"}</definedName>
    <definedName name="_1014__FDSAUDITLINK__" localSheetId="5" hidden="1">{"fdsup://Directions/FactSet Auditing Viewer?action=AUDIT_VALUE&amp;DB=129&amp;ID1=98389B10&amp;VALUEID=01001&amp;SDATE=201002&amp;PERIODTYPE=QTR_STD&amp;window=popup_no_bar&amp;width=385&amp;height=120&amp;START_MAXIMIZED=FALSE&amp;creator=factset&amp;display_string=Audit"}</definedName>
    <definedName name="_1014__FDSAUDITLINK__" localSheetId="1" hidden="1">{"fdsup://Directions/FactSet Auditing Viewer?action=AUDIT_VALUE&amp;DB=129&amp;ID1=98389B10&amp;VALUEID=01001&amp;SDATE=201002&amp;PERIODTYPE=QTR_STD&amp;window=popup_no_bar&amp;width=385&amp;height=120&amp;START_MAXIMIZED=FALSE&amp;creator=factset&amp;display_string=Audit"}</definedName>
    <definedName name="_1014__FDSAUDITLINK__" hidden="1">{"fdsup://Directions/FactSet Auditing Viewer?action=AUDIT_VALUE&amp;DB=129&amp;ID1=98389B10&amp;VALUEID=01001&amp;SDATE=201002&amp;PERIODTYPE=QTR_STD&amp;window=popup_no_bar&amp;width=385&amp;height=120&amp;START_MAXIMIZED=FALSE&amp;creator=factset&amp;display_string=Audit"}</definedName>
    <definedName name="_1015__FDSAUDITLINK__" localSheetId="7" hidden="1">{"fdsup://Directions/FactSet Auditing Viewer?action=AUDIT_VALUE&amp;DB=129&amp;ID1=91290910&amp;VALUEID=01001&amp;SDATE=200902&amp;PERIODTYPE=QTR_STD&amp;window=popup_no_bar&amp;width=385&amp;height=120&amp;START_MAXIMIZED=FALSE&amp;creator=factset&amp;display_string=Audit"}</definedName>
    <definedName name="_1015__FDSAUDITLINK__" localSheetId="9" hidden="1">{"fdsup://Directions/FactSet Auditing Viewer?action=AUDIT_VALUE&amp;DB=129&amp;ID1=91290910&amp;VALUEID=01001&amp;SDATE=200902&amp;PERIODTYPE=QTR_STD&amp;window=popup_no_bar&amp;width=385&amp;height=120&amp;START_MAXIMIZED=FALSE&amp;creator=factset&amp;display_string=Audit"}</definedName>
    <definedName name="_1015__FDSAUDITLINK__" localSheetId="8" hidden="1">{"fdsup://Directions/FactSet Auditing Viewer?action=AUDIT_VALUE&amp;DB=129&amp;ID1=91290910&amp;VALUEID=01001&amp;SDATE=200902&amp;PERIODTYPE=QTR_STD&amp;window=popup_no_bar&amp;width=385&amp;height=120&amp;START_MAXIMIZED=FALSE&amp;creator=factset&amp;display_string=Audit"}</definedName>
    <definedName name="_1015__FDSAUDITLINK__" localSheetId="10" hidden="1">{"fdsup://Directions/FactSet Auditing Viewer?action=AUDIT_VALUE&amp;DB=129&amp;ID1=91290910&amp;VALUEID=01001&amp;SDATE=200902&amp;PERIODTYPE=QTR_STD&amp;window=popup_no_bar&amp;width=385&amp;height=120&amp;START_MAXIMIZED=FALSE&amp;creator=factset&amp;display_string=Audit"}</definedName>
    <definedName name="_1015__FDSAUDITLINK__" localSheetId="3" hidden="1">{"fdsup://Directions/FactSet Auditing Viewer?action=AUDIT_VALUE&amp;DB=129&amp;ID1=91290910&amp;VALUEID=01001&amp;SDATE=200902&amp;PERIODTYPE=QTR_STD&amp;window=popup_no_bar&amp;width=385&amp;height=120&amp;START_MAXIMIZED=FALSE&amp;creator=factset&amp;display_string=Audit"}</definedName>
    <definedName name="_1015__FDSAUDITLINK__" localSheetId="5" hidden="1">{"fdsup://Directions/FactSet Auditing Viewer?action=AUDIT_VALUE&amp;DB=129&amp;ID1=91290910&amp;VALUEID=01001&amp;SDATE=200902&amp;PERIODTYPE=QTR_STD&amp;window=popup_no_bar&amp;width=385&amp;height=120&amp;START_MAXIMIZED=FALSE&amp;creator=factset&amp;display_string=Audit"}</definedName>
    <definedName name="_1015__FDSAUDITLINK__" localSheetId="1" hidden="1">{"fdsup://Directions/FactSet Auditing Viewer?action=AUDIT_VALUE&amp;DB=129&amp;ID1=91290910&amp;VALUEID=01001&amp;SDATE=200902&amp;PERIODTYPE=QTR_STD&amp;window=popup_no_bar&amp;width=385&amp;height=120&amp;START_MAXIMIZED=FALSE&amp;creator=factset&amp;display_string=Audit"}</definedName>
    <definedName name="_1015__FDSAUDITLINK__" hidden="1">{"fdsup://Directions/FactSet Auditing Viewer?action=AUDIT_VALUE&amp;DB=129&amp;ID1=91290910&amp;VALUEID=01001&amp;SDATE=200902&amp;PERIODTYPE=QTR_STD&amp;window=popup_no_bar&amp;width=385&amp;height=120&amp;START_MAXIMIZED=FALSE&amp;creator=factset&amp;display_string=Audit"}</definedName>
    <definedName name="_1016__FDSAUDITLINK__" localSheetId="7" hidden="1">{"fdsup://Directions/FactSet Auditing Viewer?action=AUDIT_VALUE&amp;DB=129&amp;ID1=91290910&amp;VALUEID=01001&amp;SDATE=201002&amp;PERIODTYPE=QTR_STD&amp;window=popup_no_bar&amp;width=385&amp;height=120&amp;START_MAXIMIZED=FALSE&amp;creator=factset&amp;display_string=Audit"}</definedName>
    <definedName name="_1016__FDSAUDITLINK__" localSheetId="9" hidden="1">{"fdsup://Directions/FactSet Auditing Viewer?action=AUDIT_VALUE&amp;DB=129&amp;ID1=91290910&amp;VALUEID=01001&amp;SDATE=201002&amp;PERIODTYPE=QTR_STD&amp;window=popup_no_bar&amp;width=385&amp;height=120&amp;START_MAXIMIZED=FALSE&amp;creator=factset&amp;display_string=Audit"}</definedName>
    <definedName name="_1016__FDSAUDITLINK__" localSheetId="8" hidden="1">{"fdsup://Directions/FactSet Auditing Viewer?action=AUDIT_VALUE&amp;DB=129&amp;ID1=91290910&amp;VALUEID=01001&amp;SDATE=201002&amp;PERIODTYPE=QTR_STD&amp;window=popup_no_bar&amp;width=385&amp;height=120&amp;START_MAXIMIZED=FALSE&amp;creator=factset&amp;display_string=Audit"}</definedName>
    <definedName name="_1016__FDSAUDITLINK__" localSheetId="10" hidden="1">{"fdsup://Directions/FactSet Auditing Viewer?action=AUDIT_VALUE&amp;DB=129&amp;ID1=91290910&amp;VALUEID=01001&amp;SDATE=201002&amp;PERIODTYPE=QTR_STD&amp;window=popup_no_bar&amp;width=385&amp;height=120&amp;START_MAXIMIZED=FALSE&amp;creator=factset&amp;display_string=Audit"}</definedName>
    <definedName name="_1016__FDSAUDITLINK__" localSheetId="3" hidden="1">{"fdsup://Directions/FactSet Auditing Viewer?action=AUDIT_VALUE&amp;DB=129&amp;ID1=91290910&amp;VALUEID=01001&amp;SDATE=201002&amp;PERIODTYPE=QTR_STD&amp;window=popup_no_bar&amp;width=385&amp;height=120&amp;START_MAXIMIZED=FALSE&amp;creator=factset&amp;display_string=Audit"}</definedName>
    <definedName name="_1016__FDSAUDITLINK__" localSheetId="5" hidden="1">{"fdsup://Directions/FactSet Auditing Viewer?action=AUDIT_VALUE&amp;DB=129&amp;ID1=91290910&amp;VALUEID=01001&amp;SDATE=201002&amp;PERIODTYPE=QTR_STD&amp;window=popup_no_bar&amp;width=385&amp;height=120&amp;START_MAXIMIZED=FALSE&amp;creator=factset&amp;display_string=Audit"}</definedName>
    <definedName name="_1016__FDSAUDITLINK__" localSheetId="1" hidden="1">{"fdsup://Directions/FactSet Auditing Viewer?action=AUDIT_VALUE&amp;DB=129&amp;ID1=91290910&amp;VALUEID=01001&amp;SDATE=201002&amp;PERIODTYPE=QTR_STD&amp;window=popup_no_bar&amp;width=385&amp;height=120&amp;START_MAXIMIZED=FALSE&amp;creator=factset&amp;display_string=Audit"}</definedName>
    <definedName name="_1016__FDSAUDITLINK__" hidden="1">{"fdsup://Directions/FactSet Auditing Viewer?action=AUDIT_VALUE&amp;DB=129&amp;ID1=91290910&amp;VALUEID=01001&amp;SDATE=201002&amp;PERIODTYPE=QTR_STD&amp;window=popup_no_bar&amp;width=385&amp;height=120&amp;START_MAXIMIZED=FALSE&amp;creator=factset&amp;display_string=Audit"}</definedName>
    <definedName name="_1017__FDSAUDITLINK__" localSheetId="7" hidden="1">{"fdsup://Directions/FactSet Auditing Viewer?action=AUDIT_VALUE&amp;DB=129&amp;ID1=98313410&amp;VALUEID=01001&amp;SDATE=200902&amp;PERIODTYPE=QTR_STD&amp;window=popup_no_bar&amp;width=385&amp;height=120&amp;START_MAXIMIZED=FALSE&amp;creator=factset&amp;display_string=Audit"}</definedName>
    <definedName name="_1017__FDSAUDITLINK__" localSheetId="9" hidden="1">{"fdsup://Directions/FactSet Auditing Viewer?action=AUDIT_VALUE&amp;DB=129&amp;ID1=98313410&amp;VALUEID=01001&amp;SDATE=200902&amp;PERIODTYPE=QTR_STD&amp;window=popup_no_bar&amp;width=385&amp;height=120&amp;START_MAXIMIZED=FALSE&amp;creator=factset&amp;display_string=Audit"}</definedName>
    <definedName name="_1017__FDSAUDITLINK__" localSheetId="8" hidden="1">{"fdsup://Directions/FactSet Auditing Viewer?action=AUDIT_VALUE&amp;DB=129&amp;ID1=98313410&amp;VALUEID=01001&amp;SDATE=200902&amp;PERIODTYPE=QTR_STD&amp;window=popup_no_bar&amp;width=385&amp;height=120&amp;START_MAXIMIZED=FALSE&amp;creator=factset&amp;display_string=Audit"}</definedName>
    <definedName name="_1017__FDSAUDITLINK__" localSheetId="10" hidden="1">{"fdsup://Directions/FactSet Auditing Viewer?action=AUDIT_VALUE&amp;DB=129&amp;ID1=98313410&amp;VALUEID=01001&amp;SDATE=200902&amp;PERIODTYPE=QTR_STD&amp;window=popup_no_bar&amp;width=385&amp;height=120&amp;START_MAXIMIZED=FALSE&amp;creator=factset&amp;display_string=Audit"}</definedName>
    <definedName name="_1017__FDSAUDITLINK__" localSheetId="3" hidden="1">{"fdsup://Directions/FactSet Auditing Viewer?action=AUDIT_VALUE&amp;DB=129&amp;ID1=98313410&amp;VALUEID=01001&amp;SDATE=200902&amp;PERIODTYPE=QTR_STD&amp;window=popup_no_bar&amp;width=385&amp;height=120&amp;START_MAXIMIZED=FALSE&amp;creator=factset&amp;display_string=Audit"}</definedName>
    <definedName name="_1017__FDSAUDITLINK__" localSheetId="5" hidden="1">{"fdsup://Directions/FactSet Auditing Viewer?action=AUDIT_VALUE&amp;DB=129&amp;ID1=98313410&amp;VALUEID=01001&amp;SDATE=200902&amp;PERIODTYPE=QTR_STD&amp;window=popup_no_bar&amp;width=385&amp;height=120&amp;START_MAXIMIZED=FALSE&amp;creator=factset&amp;display_string=Audit"}</definedName>
    <definedName name="_1017__FDSAUDITLINK__" localSheetId="1" hidden="1">{"fdsup://Directions/FactSet Auditing Viewer?action=AUDIT_VALUE&amp;DB=129&amp;ID1=98313410&amp;VALUEID=01001&amp;SDATE=200902&amp;PERIODTYPE=QTR_STD&amp;window=popup_no_bar&amp;width=385&amp;height=120&amp;START_MAXIMIZED=FALSE&amp;creator=factset&amp;display_string=Audit"}</definedName>
    <definedName name="_1017__FDSAUDITLINK__" hidden="1">{"fdsup://Directions/FactSet Auditing Viewer?action=AUDIT_VALUE&amp;DB=129&amp;ID1=98313410&amp;VALUEID=01001&amp;SDATE=200902&amp;PERIODTYPE=QTR_STD&amp;window=popup_no_bar&amp;width=385&amp;height=120&amp;START_MAXIMIZED=FALSE&amp;creator=factset&amp;display_string=Audit"}</definedName>
    <definedName name="_1018__FDSAUDITLINK__" localSheetId="7" hidden="1">{"fdsup://Directions/FactSet Auditing Viewer?action=AUDIT_VALUE&amp;DB=129&amp;ID1=98313410&amp;VALUEID=01001&amp;SDATE=201002&amp;PERIODTYPE=QTR_STD&amp;window=popup_no_bar&amp;width=385&amp;height=120&amp;START_MAXIMIZED=FALSE&amp;creator=factset&amp;display_string=Audit"}</definedName>
    <definedName name="_1018__FDSAUDITLINK__" localSheetId="9" hidden="1">{"fdsup://Directions/FactSet Auditing Viewer?action=AUDIT_VALUE&amp;DB=129&amp;ID1=98313410&amp;VALUEID=01001&amp;SDATE=201002&amp;PERIODTYPE=QTR_STD&amp;window=popup_no_bar&amp;width=385&amp;height=120&amp;START_MAXIMIZED=FALSE&amp;creator=factset&amp;display_string=Audit"}</definedName>
    <definedName name="_1018__FDSAUDITLINK__" localSheetId="8" hidden="1">{"fdsup://Directions/FactSet Auditing Viewer?action=AUDIT_VALUE&amp;DB=129&amp;ID1=98313410&amp;VALUEID=01001&amp;SDATE=201002&amp;PERIODTYPE=QTR_STD&amp;window=popup_no_bar&amp;width=385&amp;height=120&amp;START_MAXIMIZED=FALSE&amp;creator=factset&amp;display_string=Audit"}</definedName>
    <definedName name="_1018__FDSAUDITLINK__" localSheetId="10" hidden="1">{"fdsup://Directions/FactSet Auditing Viewer?action=AUDIT_VALUE&amp;DB=129&amp;ID1=98313410&amp;VALUEID=01001&amp;SDATE=201002&amp;PERIODTYPE=QTR_STD&amp;window=popup_no_bar&amp;width=385&amp;height=120&amp;START_MAXIMIZED=FALSE&amp;creator=factset&amp;display_string=Audit"}</definedName>
    <definedName name="_1018__FDSAUDITLINK__" localSheetId="3" hidden="1">{"fdsup://Directions/FactSet Auditing Viewer?action=AUDIT_VALUE&amp;DB=129&amp;ID1=98313410&amp;VALUEID=01001&amp;SDATE=201002&amp;PERIODTYPE=QTR_STD&amp;window=popup_no_bar&amp;width=385&amp;height=120&amp;START_MAXIMIZED=FALSE&amp;creator=factset&amp;display_string=Audit"}</definedName>
    <definedName name="_1018__FDSAUDITLINK__" localSheetId="5" hidden="1">{"fdsup://Directions/FactSet Auditing Viewer?action=AUDIT_VALUE&amp;DB=129&amp;ID1=98313410&amp;VALUEID=01001&amp;SDATE=201002&amp;PERIODTYPE=QTR_STD&amp;window=popup_no_bar&amp;width=385&amp;height=120&amp;START_MAXIMIZED=FALSE&amp;creator=factset&amp;display_string=Audit"}</definedName>
    <definedName name="_1018__FDSAUDITLINK__" localSheetId="1" hidden="1">{"fdsup://Directions/FactSet Auditing Viewer?action=AUDIT_VALUE&amp;DB=129&amp;ID1=98313410&amp;VALUEID=01001&amp;SDATE=201002&amp;PERIODTYPE=QTR_STD&amp;window=popup_no_bar&amp;width=385&amp;height=120&amp;START_MAXIMIZED=FALSE&amp;creator=factset&amp;display_string=Audit"}</definedName>
    <definedName name="_1018__FDSAUDITLINK__" hidden="1">{"fdsup://Directions/FactSet Auditing Viewer?action=AUDIT_VALUE&amp;DB=129&amp;ID1=98313410&amp;VALUEID=01001&amp;SDATE=201002&amp;PERIODTYPE=QTR_STD&amp;window=popup_no_bar&amp;width=385&amp;height=120&amp;START_MAXIMIZED=FALSE&amp;creator=factset&amp;display_string=Audit"}</definedName>
    <definedName name="_1019__FDSAUDITLINK__" localSheetId="7" hidden="1">{"fdsup://Directions/FactSet Auditing Viewer?action=AUDIT_VALUE&amp;DB=129&amp;ID1=98310W10&amp;VALUEID=01001&amp;SDATE=200902&amp;PERIODTYPE=QTR_STD&amp;window=popup_no_bar&amp;width=385&amp;height=120&amp;START_MAXIMIZED=FALSE&amp;creator=factset&amp;display_string=Audit"}</definedName>
    <definedName name="_1019__FDSAUDITLINK__" localSheetId="9" hidden="1">{"fdsup://Directions/FactSet Auditing Viewer?action=AUDIT_VALUE&amp;DB=129&amp;ID1=98310W10&amp;VALUEID=01001&amp;SDATE=200902&amp;PERIODTYPE=QTR_STD&amp;window=popup_no_bar&amp;width=385&amp;height=120&amp;START_MAXIMIZED=FALSE&amp;creator=factset&amp;display_string=Audit"}</definedName>
    <definedName name="_1019__FDSAUDITLINK__" localSheetId="8" hidden="1">{"fdsup://Directions/FactSet Auditing Viewer?action=AUDIT_VALUE&amp;DB=129&amp;ID1=98310W10&amp;VALUEID=01001&amp;SDATE=200902&amp;PERIODTYPE=QTR_STD&amp;window=popup_no_bar&amp;width=385&amp;height=120&amp;START_MAXIMIZED=FALSE&amp;creator=factset&amp;display_string=Audit"}</definedName>
    <definedName name="_1019__FDSAUDITLINK__" localSheetId="10" hidden="1">{"fdsup://Directions/FactSet Auditing Viewer?action=AUDIT_VALUE&amp;DB=129&amp;ID1=98310W10&amp;VALUEID=01001&amp;SDATE=200902&amp;PERIODTYPE=QTR_STD&amp;window=popup_no_bar&amp;width=385&amp;height=120&amp;START_MAXIMIZED=FALSE&amp;creator=factset&amp;display_string=Audit"}</definedName>
    <definedName name="_1019__FDSAUDITLINK__" localSheetId="3" hidden="1">{"fdsup://Directions/FactSet Auditing Viewer?action=AUDIT_VALUE&amp;DB=129&amp;ID1=98310W10&amp;VALUEID=01001&amp;SDATE=200902&amp;PERIODTYPE=QTR_STD&amp;window=popup_no_bar&amp;width=385&amp;height=120&amp;START_MAXIMIZED=FALSE&amp;creator=factset&amp;display_string=Audit"}</definedName>
    <definedName name="_1019__FDSAUDITLINK__" localSheetId="5" hidden="1">{"fdsup://Directions/FactSet Auditing Viewer?action=AUDIT_VALUE&amp;DB=129&amp;ID1=98310W10&amp;VALUEID=01001&amp;SDATE=200902&amp;PERIODTYPE=QTR_STD&amp;window=popup_no_bar&amp;width=385&amp;height=120&amp;START_MAXIMIZED=FALSE&amp;creator=factset&amp;display_string=Audit"}</definedName>
    <definedName name="_1019__FDSAUDITLINK__" localSheetId="1" hidden="1">{"fdsup://Directions/FactSet Auditing Viewer?action=AUDIT_VALUE&amp;DB=129&amp;ID1=98310W10&amp;VALUEID=01001&amp;SDATE=200902&amp;PERIODTYPE=QTR_STD&amp;window=popup_no_bar&amp;width=385&amp;height=120&amp;START_MAXIMIZED=FALSE&amp;creator=factset&amp;display_string=Audit"}</definedName>
    <definedName name="_1019__FDSAUDITLINK__" hidden="1">{"fdsup://Directions/FactSet Auditing Viewer?action=AUDIT_VALUE&amp;DB=129&amp;ID1=98310W10&amp;VALUEID=01001&amp;SDATE=200902&amp;PERIODTYPE=QTR_STD&amp;window=popup_no_bar&amp;width=385&amp;height=120&amp;START_MAXIMIZED=FALSE&amp;creator=factset&amp;display_string=Audit"}</definedName>
    <definedName name="_102__FDSAUDITLINK__" localSheetId="7" hidden="1">{"fdsup://directions/FAT Viewer?action=UPDATE&amp;creator=factset&amp;DYN_ARGS=TRUE&amp;DOC_NAME=FAT:FQL_AUDITING_CLIENT_TEMPLATE.FAT&amp;display_string=Audit&amp;VAR:KEY=VEVYFMZADC&amp;VAR:QUERY=RkZfRUJJVERBX09QRVIoUVRSLDQvMS8yMDEwLDYvMzAvMjAxMCwsLFVTRCk=&amp;WINDOW=FIRST_POPUP&amp;HEIGH","T=450&amp;WIDTH=450&amp;START_MAXIMIZED=FALSE&amp;VAR:CALENDAR=US&amp;VAR:SYMBOL=TWX&amp;VAR:INDEX=0"}</definedName>
    <definedName name="_102__FDSAUDITLINK__" localSheetId="9" hidden="1">{"fdsup://directions/FAT Viewer?action=UPDATE&amp;creator=factset&amp;DYN_ARGS=TRUE&amp;DOC_NAME=FAT:FQL_AUDITING_CLIENT_TEMPLATE.FAT&amp;display_string=Audit&amp;VAR:KEY=VEVYFMZADC&amp;VAR:QUERY=RkZfRUJJVERBX09QRVIoUVRSLDQvMS8yMDEwLDYvMzAvMjAxMCwsLFVTRCk=&amp;WINDOW=FIRST_POPUP&amp;HEIGH","T=450&amp;WIDTH=450&amp;START_MAXIMIZED=FALSE&amp;VAR:CALENDAR=US&amp;VAR:SYMBOL=TWX&amp;VAR:INDEX=0"}</definedName>
    <definedName name="_102__FDSAUDITLINK__" localSheetId="8" hidden="1">{"fdsup://directions/FAT Viewer?action=UPDATE&amp;creator=factset&amp;DYN_ARGS=TRUE&amp;DOC_NAME=FAT:FQL_AUDITING_CLIENT_TEMPLATE.FAT&amp;display_string=Audit&amp;VAR:KEY=VEVYFMZADC&amp;VAR:QUERY=RkZfRUJJVERBX09QRVIoUVRSLDQvMS8yMDEwLDYvMzAvMjAxMCwsLFVTRCk=&amp;WINDOW=FIRST_POPUP&amp;HEIGH","T=450&amp;WIDTH=450&amp;START_MAXIMIZED=FALSE&amp;VAR:CALENDAR=US&amp;VAR:SYMBOL=TWX&amp;VAR:INDEX=0"}</definedName>
    <definedName name="_102__FDSAUDITLINK__" localSheetId="10" hidden="1">{"fdsup://directions/FAT Viewer?action=UPDATE&amp;creator=factset&amp;DYN_ARGS=TRUE&amp;DOC_NAME=FAT:FQL_AUDITING_CLIENT_TEMPLATE.FAT&amp;display_string=Audit&amp;VAR:KEY=VEVYFMZADC&amp;VAR:QUERY=RkZfRUJJVERBX09QRVIoUVRSLDQvMS8yMDEwLDYvMzAvMjAxMCwsLFVTRCk=&amp;WINDOW=FIRST_POPUP&amp;HEIGH","T=450&amp;WIDTH=450&amp;START_MAXIMIZED=FALSE&amp;VAR:CALENDAR=US&amp;VAR:SYMBOL=TWX&amp;VAR:INDEX=0"}</definedName>
    <definedName name="_102__FDSAUDITLINK__" localSheetId="3" hidden="1">{"fdsup://directions/FAT Viewer?action=UPDATE&amp;creator=factset&amp;DYN_ARGS=TRUE&amp;DOC_NAME=FAT:FQL_AUDITING_CLIENT_TEMPLATE.FAT&amp;display_string=Audit&amp;VAR:KEY=VEVYFMZADC&amp;VAR:QUERY=RkZfRUJJVERBX09QRVIoUVRSLDQvMS8yMDEwLDYvMzAvMjAxMCwsLFVTRCk=&amp;WINDOW=FIRST_POPUP&amp;HEIGH","T=450&amp;WIDTH=450&amp;START_MAXIMIZED=FALSE&amp;VAR:CALENDAR=US&amp;VAR:SYMBOL=TWX&amp;VAR:INDEX=0"}</definedName>
    <definedName name="_102__FDSAUDITLINK__" localSheetId="5" hidden="1">{"fdsup://directions/FAT Viewer?action=UPDATE&amp;creator=factset&amp;DYN_ARGS=TRUE&amp;DOC_NAME=FAT:FQL_AUDITING_CLIENT_TEMPLATE.FAT&amp;display_string=Audit&amp;VAR:KEY=VEVYFMZADC&amp;VAR:QUERY=RkZfRUJJVERBX09QRVIoUVRSLDQvMS8yMDEwLDYvMzAvMjAxMCwsLFVTRCk=&amp;WINDOW=FIRST_POPUP&amp;HEIGH","T=450&amp;WIDTH=450&amp;START_MAXIMIZED=FALSE&amp;VAR:CALENDAR=US&amp;VAR:SYMBOL=TWX&amp;VAR:INDEX=0"}</definedName>
    <definedName name="_102__FDSAUDITLINK__" localSheetId="1" hidden="1">{"fdsup://directions/FAT Viewer?action=UPDATE&amp;creator=factset&amp;DYN_ARGS=TRUE&amp;DOC_NAME=FAT:FQL_AUDITING_CLIENT_TEMPLATE.FAT&amp;display_string=Audit&amp;VAR:KEY=VEVYFMZADC&amp;VAR:QUERY=RkZfRUJJVERBX09QRVIoUVRSLDQvMS8yMDEwLDYvMzAvMjAxMCwsLFVTRCk=&amp;WINDOW=FIRST_POPUP&amp;HEIGH","T=450&amp;WIDTH=450&amp;START_MAXIMIZED=FALSE&amp;VAR:CALENDAR=US&amp;VAR:SYMBOL=TWX&amp;VAR:INDEX=0"}</definedName>
    <definedName name="_102__FDSAUDITLINK__" hidden="1">{"fdsup://directions/FAT Viewer?action=UPDATE&amp;creator=factset&amp;DYN_ARGS=TRUE&amp;DOC_NAME=FAT:FQL_AUDITING_CLIENT_TEMPLATE.FAT&amp;display_string=Audit&amp;VAR:KEY=VEVYFMZADC&amp;VAR:QUERY=RkZfRUJJVERBX09QRVIoUVRSLDQvMS8yMDEwLDYvMzAvMjAxMCwsLFVTRCk=&amp;WINDOW=FIRST_POPUP&amp;HEIGH","T=450&amp;WIDTH=450&amp;START_MAXIMIZED=FALSE&amp;VAR:CALENDAR=US&amp;VAR:SYMBOL=TWX&amp;VAR:INDEX=0"}</definedName>
    <definedName name="_1020__FDSAUDITLINK__" localSheetId="7" hidden="1">{"fdsup://Directions/FactSet Auditing Viewer?action=AUDIT_VALUE&amp;DB=129&amp;ID1=98310W10&amp;VALUEID=01001&amp;SDATE=201002&amp;PERIODTYPE=QTR_STD&amp;window=popup_no_bar&amp;width=385&amp;height=120&amp;START_MAXIMIZED=FALSE&amp;creator=factset&amp;display_string=Audit"}</definedName>
    <definedName name="_1020__FDSAUDITLINK__" localSheetId="9" hidden="1">{"fdsup://Directions/FactSet Auditing Viewer?action=AUDIT_VALUE&amp;DB=129&amp;ID1=98310W10&amp;VALUEID=01001&amp;SDATE=201002&amp;PERIODTYPE=QTR_STD&amp;window=popup_no_bar&amp;width=385&amp;height=120&amp;START_MAXIMIZED=FALSE&amp;creator=factset&amp;display_string=Audit"}</definedName>
    <definedName name="_1020__FDSAUDITLINK__" localSheetId="8" hidden="1">{"fdsup://Directions/FactSet Auditing Viewer?action=AUDIT_VALUE&amp;DB=129&amp;ID1=98310W10&amp;VALUEID=01001&amp;SDATE=201002&amp;PERIODTYPE=QTR_STD&amp;window=popup_no_bar&amp;width=385&amp;height=120&amp;START_MAXIMIZED=FALSE&amp;creator=factset&amp;display_string=Audit"}</definedName>
    <definedName name="_1020__FDSAUDITLINK__" localSheetId="10" hidden="1">{"fdsup://Directions/FactSet Auditing Viewer?action=AUDIT_VALUE&amp;DB=129&amp;ID1=98310W10&amp;VALUEID=01001&amp;SDATE=201002&amp;PERIODTYPE=QTR_STD&amp;window=popup_no_bar&amp;width=385&amp;height=120&amp;START_MAXIMIZED=FALSE&amp;creator=factset&amp;display_string=Audit"}</definedName>
    <definedName name="_1020__FDSAUDITLINK__" localSheetId="3" hidden="1">{"fdsup://Directions/FactSet Auditing Viewer?action=AUDIT_VALUE&amp;DB=129&amp;ID1=98310W10&amp;VALUEID=01001&amp;SDATE=201002&amp;PERIODTYPE=QTR_STD&amp;window=popup_no_bar&amp;width=385&amp;height=120&amp;START_MAXIMIZED=FALSE&amp;creator=factset&amp;display_string=Audit"}</definedName>
    <definedName name="_1020__FDSAUDITLINK__" localSheetId="5" hidden="1">{"fdsup://Directions/FactSet Auditing Viewer?action=AUDIT_VALUE&amp;DB=129&amp;ID1=98310W10&amp;VALUEID=01001&amp;SDATE=201002&amp;PERIODTYPE=QTR_STD&amp;window=popup_no_bar&amp;width=385&amp;height=120&amp;START_MAXIMIZED=FALSE&amp;creator=factset&amp;display_string=Audit"}</definedName>
    <definedName name="_1020__FDSAUDITLINK__" localSheetId="1" hidden="1">{"fdsup://Directions/FactSet Auditing Viewer?action=AUDIT_VALUE&amp;DB=129&amp;ID1=98310W10&amp;VALUEID=01001&amp;SDATE=201002&amp;PERIODTYPE=QTR_STD&amp;window=popup_no_bar&amp;width=385&amp;height=120&amp;START_MAXIMIZED=FALSE&amp;creator=factset&amp;display_string=Audit"}</definedName>
    <definedName name="_1020__FDSAUDITLINK__" hidden="1">{"fdsup://Directions/FactSet Auditing Viewer?action=AUDIT_VALUE&amp;DB=129&amp;ID1=98310W10&amp;VALUEID=01001&amp;SDATE=201002&amp;PERIODTYPE=QTR_STD&amp;window=popup_no_bar&amp;width=385&amp;height=120&amp;START_MAXIMIZED=FALSE&amp;creator=factset&amp;display_string=Audit"}</definedName>
    <definedName name="_1021__FDSAUDITLINK__" localSheetId="7" hidden="1">{"fdsup://Directions/FactSet Auditing Viewer?action=AUDIT_VALUE&amp;DB=129&amp;ID1=96216610&amp;VALUEID=01001&amp;SDATE=200902&amp;PERIODTYPE=QTR_STD&amp;window=popup_no_bar&amp;width=385&amp;height=120&amp;START_MAXIMIZED=FALSE&amp;creator=factset&amp;display_string=Audit"}</definedName>
    <definedName name="_1021__FDSAUDITLINK__" localSheetId="9" hidden="1">{"fdsup://Directions/FactSet Auditing Viewer?action=AUDIT_VALUE&amp;DB=129&amp;ID1=96216610&amp;VALUEID=01001&amp;SDATE=200902&amp;PERIODTYPE=QTR_STD&amp;window=popup_no_bar&amp;width=385&amp;height=120&amp;START_MAXIMIZED=FALSE&amp;creator=factset&amp;display_string=Audit"}</definedName>
    <definedName name="_1021__FDSAUDITLINK__" localSheetId="8" hidden="1">{"fdsup://Directions/FactSet Auditing Viewer?action=AUDIT_VALUE&amp;DB=129&amp;ID1=96216610&amp;VALUEID=01001&amp;SDATE=200902&amp;PERIODTYPE=QTR_STD&amp;window=popup_no_bar&amp;width=385&amp;height=120&amp;START_MAXIMIZED=FALSE&amp;creator=factset&amp;display_string=Audit"}</definedName>
    <definedName name="_1021__FDSAUDITLINK__" localSheetId="10" hidden="1">{"fdsup://Directions/FactSet Auditing Viewer?action=AUDIT_VALUE&amp;DB=129&amp;ID1=96216610&amp;VALUEID=01001&amp;SDATE=200902&amp;PERIODTYPE=QTR_STD&amp;window=popup_no_bar&amp;width=385&amp;height=120&amp;START_MAXIMIZED=FALSE&amp;creator=factset&amp;display_string=Audit"}</definedName>
    <definedName name="_1021__FDSAUDITLINK__" localSheetId="3" hidden="1">{"fdsup://Directions/FactSet Auditing Viewer?action=AUDIT_VALUE&amp;DB=129&amp;ID1=96216610&amp;VALUEID=01001&amp;SDATE=200902&amp;PERIODTYPE=QTR_STD&amp;window=popup_no_bar&amp;width=385&amp;height=120&amp;START_MAXIMIZED=FALSE&amp;creator=factset&amp;display_string=Audit"}</definedName>
    <definedName name="_1021__FDSAUDITLINK__" localSheetId="5" hidden="1">{"fdsup://Directions/FactSet Auditing Viewer?action=AUDIT_VALUE&amp;DB=129&amp;ID1=96216610&amp;VALUEID=01001&amp;SDATE=200902&amp;PERIODTYPE=QTR_STD&amp;window=popup_no_bar&amp;width=385&amp;height=120&amp;START_MAXIMIZED=FALSE&amp;creator=factset&amp;display_string=Audit"}</definedName>
    <definedName name="_1021__FDSAUDITLINK__" localSheetId="1" hidden="1">{"fdsup://Directions/FactSet Auditing Viewer?action=AUDIT_VALUE&amp;DB=129&amp;ID1=96216610&amp;VALUEID=01001&amp;SDATE=200902&amp;PERIODTYPE=QTR_STD&amp;window=popup_no_bar&amp;width=385&amp;height=120&amp;START_MAXIMIZED=FALSE&amp;creator=factset&amp;display_string=Audit"}</definedName>
    <definedName name="_1021__FDSAUDITLINK__" hidden="1">{"fdsup://Directions/FactSet Auditing Viewer?action=AUDIT_VALUE&amp;DB=129&amp;ID1=96216610&amp;VALUEID=01001&amp;SDATE=200902&amp;PERIODTYPE=QTR_STD&amp;window=popup_no_bar&amp;width=385&amp;height=120&amp;START_MAXIMIZED=FALSE&amp;creator=factset&amp;display_string=Audit"}</definedName>
    <definedName name="_1022__FDSAUDITLINK__" localSheetId="7" hidden="1">{"fdsup://Directions/FactSet Auditing Viewer?action=AUDIT_VALUE&amp;DB=129&amp;ID1=96216610&amp;VALUEID=01001&amp;SDATE=201002&amp;PERIODTYPE=QTR_STD&amp;window=popup_no_bar&amp;width=385&amp;height=120&amp;START_MAXIMIZED=FALSE&amp;creator=factset&amp;display_string=Audit"}</definedName>
    <definedName name="_1022__FDSAUDITLINK__" localSheetId="9" hidden="1">{"fdsup://Directions/FactSet Auditing Viewer?action=AUDIT_VALUE&amp;DB=129&amp;ID1=96216610&amp;VALUEID=01001&amp;SDATE=201002&amp;PERIODTYPE=QTR_STD&amp;window=popup_no_bar&amp;width=385&amp;height=120&amp;START_MAXIMIZED=FALSE&amp;creator=factset&amp;display_string=Audit"}</definedName>
    <definedName name="_1022__FDSAUDITLINK__" localSheetId="8" hidden="1">{"fdsup://Directions/FactSet Auditing Viewer?action=AUDIT_VALUE&amp;DB=129&amp;ID1=96216610&amp;VALUEID=01001&amp;SDATE=201002&amp;PERIODTYPE=QTR_STD&amp;window=popup_no_bar&amp;width=385&amp;height=120&amp;START_MAXIMIZED=FALSE&amp;creator=factset&amp;display_string=Audit"}</definedName>
    <definedName name="_1022__FDSAUDITLINK__" localSheetId="10" hidden="1">{"fdsup://Directions/FactSet Auditing Viewer?action=AUDIT_VALUE&amp;DB=129&amp;ID1=96216610&amp;VALUEID=01001&amp;SDATE=201002&amp;PERIODTYPE=QTR_STD&amp;window=popup_no_bar&amp;width=385&amp;height=120&amp;START_MAXIMIZED=FALSE&amp;creator=factset&amp;display_string=Audit"}</definedName>
    <definedName name="_1022__FDSAUDITLINK__" localSheetId="3" hidden="1">{"fdsup://Directions/FactSet Auditing Viewer?action=AUDIT_VALUE&amp;DB=129&amp;ID1=96216610&amp;VALUEID=01001&amp;SDATE=201002&amp;PERIODTYPE=QTR_STD&amp;window=popup_no_bar&amp;width=385&amp;height=120&amp;START_MAXIMIZED=FALSE&amp;creator=factset&amp;display_string=Audit"}</definedName>
    <definedName name="_1022__FDSAUDITLINK__" localSheetId="5" hidden="1">{"fdsup://Directions/FactSet Auditing Viewer?action=AUDIT_VALUE&amp;DB=129&amp;ID1=96216610&amp;VALUEID=01001&amp;SDATE=201002&amp;PERIODTYPE=QTR_STD&amp;window=popup_no_bar&amp;width=385&amp;height=120&amp;START_MAXIMIZED=FALSE&amp;creator=factset&amp;display_string=Audit"}</definedName>
    <definedName name="_1022__FDSAUDITLINK__" localSheetId="1" hidden="1">{"fdsup://Directions/FactSet Auditing Viewer?action=AUDIT_VALUE&amp;DB=129&amp;ID1=96216610&amp;VALUEID=01001&amp;SDATE=201002&amp;PERIODTYPE=QTR_STD&amp;window=popup_no_bar&amp;width=385&amp;height=120&amp;START_MAXIMIZED=FALSE&amp;creator=factset&amp;display_string=Audit"}</definedName>
    <definedName name="_1022__FDSAUDITLINK__" hidden="1">{"fdsup://Directions/FactSet Auditing Viewer?action=AUDIT_VALUE&amp;DB=129&amp;ID1=96216610&amp;VALUEID=01001&amp;SDATE=201002&amp;PERIODTYPE=QTR_STD&amp;window=popup_no_bar&amp;width=385&amp;height=120&amp;START_MAXIMIZED=FALSE&amp;creator=factset&amp;display_string=Audit"}</definedName>
    <definedName name="_1023__FDSAUDITLINK__" localSheetId="7" hidden="1">{"fdsup://Directions/FactSet Auditing Viewer?action=AUDIT_VALUE&amp;DB=129&amp;ID1=95980210&amp;VALUEID=01001&amp;SDATE=200902&amp;PERIODTYPE=QTR_STD&amp;window=popup_no_bar&amp;width=385&amp;height=120&amp;START_MAXIMIZED=FALSE&amp;creator=factset&amp;display_string=Audit"}</definedName>
    <definedName name="_1023__FDSAUDITLINK__" localSheetId="9" hidden="1">{"fdsup://Directions/FactSet Auditing Viewer?action=AUDIT_VALUE&amp;DB=129&amp;ID1=95980210&amp;VALUEID=01001&amp;SDATE=200902&amp;PERIODTYPE=QTR_STD&amp;window=popup_no_bar&amp;width=385&amp;height=120&amp;START_MAXIMIZED=FALSE&amp;creator=factset&amp;display_string=Audit"}</definedName>
    <definedName name="_1023__FDSAUDITLINK__" localSheetId="8" hidden="1">{"fdsup://Directions/FactSet Auditing Viewer?action=AUDIT_VALUE&amp;DB=129&amp;ID1=95980210&amp;VALUEID=01001&amp;SDATE=200902&amp;PERIODTYPE=QTR_STD&amp;window=popup_no_bar&amp;width=385&amp;height=120&amp;START_MAXIMIZED=FALSE&amp;creator=factset&amp;display_string=Audit"}</definedName>
    <definedName name="_1023__FDSAUDITLINK__" localSheetId="10" hidden="1">{"fdsup://Directions/FactSet Auditing Viewer?action=AUDIT_VALUE&amp;DB=129&amp;ID1=95980210&amp;VALUEID=01001&amp;SDATE=200902&amp;PERIODTYPE=QTR_STD&amp;window=popup_no_bar&amp;width=385&amp;height=120&amp;START_MAXIMIZED=FALSE&amp;creator=factset&amp;display_string=Audit"}</definedName>
    <definedName name="_1023__FDSAUDITLINK__" localSheetId="3" hidden="1">{"fdsup://Directions/FactSet Auditing Viewer?action=AUDIT_VALUE&amp;DB=129&amp;ID1=95980210&amp;VALUEID=01001&amp;SDATE=200902&amp;PERIODTYPE=QTR_STD&amp;window=popup_no_bar&amp;width=385&amp;height=120&amp;START_MAXIMIZED=FALSE&amp;creator=factset&amp;display_string=Audit"}</definedName>
    <definedName name="_1023__FDSAUDITLINK__" localSheetId="5" hidden="1">{"fdsup://Directions/FactSet Auditing Viewer?action=AUDIT_VALUE&amp;DB=129&amp;ID1=95980210&amp;VALUEID=01001&amp;SDATE=200902&amp;PERIODTYPE=QTR_STD&amp;window=popup_no_bar&amp;width=385&amp;height=120&amp;START_MAXIMIZED=FALSE&amp;creator=factset&amp;display_string=Audit"}</definedName>
    <definedName name="_1023__FDSAUDITLINK__" localSheetId="1" hidden="1">{"fdsup://Directions/FactSet Auditing Viewer?action=AUDIT_VALUE&amp;DB=129&amp;ID1=95980210&amp;VALUEID=01001&amp;SDATE=200902&amp;PERIODTYPE=QTR_STD&amp;window=popup_no_bar&amp;width=385&amp;height=120&amp;START_MAXIMIZED=FALSE&amp;creator=factset&amp;display_string=Audit"}</definedName>
    <definedName name="_1023__FDSAUDITLINK__" hidden="1">{"fdsup://Directions/FactSet Auditing Viewer?action=AUDIT_VALUE&amp;DB=129&amp;ID1=95980210&amp;VALUEID=01001&amp;SDATE=200902&amp;PERIODTYPE=QTR_STD&amp;window=popup_no_bar&amp;width=385&amp;height=120&amp;START_MAXIMIZED=FALSE&amp;creator=factset&amp;display_string=Audit"}</definedName>
    <definedName name="_1024__FDSAUDITLINK__" localSheetId="7" hidden="1">{"fdsup://Directions/FactSet Auditing Viewer?action=AUDIT_VALUE&amp;DB=129&amp;ID1=95980210&amp;VALUEID=01001&amp;SDATE=201002&amp;PERIODTYPE=QTR_STD&amp;window=popup_no_bar&amp;width=385&amp;height=120&amp;START_MAXIMIZED=FALSE&amp;creator=factset&amp;display_string=Audit"}</definedName>
    <definedName name="_1024__FDSAUDITLINK__" localSheetId="9" hidden="1">{"fdsup://Directions/FactSet Auditing Viewer?action=AUDIT_VALUE&amp;DB=129&amp;ID1=95980210&amp;VALUEID=01001&amp;SDATE=201002&amp;PERIODTYPE=QTR_STD&amp;window=popup_no_bar&amp;width=385&amp;height=120&amp;START_MAXIMIZED=FALSE&amp;creator=factset&amp;display_string=Audit"}</definedName>
    <definedName name="_1024__FDSAUDITLINK__" localSheetId="8" hidden="1">{"fdsup://Directions/FactSet Auditing Viewer?action=AUDIT_VALUE&amp;DB=129&amp;ID1=95980210&amp;VALUEID=01001&amp;SDATE=201002&amp;PERIODTYPE=QTR_STD&amp;window=popup_no_bar&amp;width=385&amp;height=120&amp;START_MAXIMIZED=FALSE&amp;creator=factset&amp;display_string=Audit"}</definedName>
    <definedName name="_1024__FDSAUDITLINK__" localSheetId="10" hidden="1">{"fdsup://Directions/FactSet Auditing Viewer?action=AUDIT_VALUE&amp;DB=129&amp;ID1=95980210&amp;VALUEID=01001&amp;SDATE=201002&amp;PERIODTYPE=QTR_STD&amp;window=popup_no_bar&amp;width=385&amp;height=120&amp;START_MAXIMIZED=FALSE&amp;creator=factset&amp;display_string=Audit"}</definedName>
    <definedName name="_1024__FDSAUDITLINK__" localSheetId="3" hidden="1">{"fdsup://Directions/FactSet Auditing Viewer?action=AUDIT_VALUE&amp;DB=129&amp;ID1=95980210&amp;VALUEID=01001&amp;SDATE=201002&amp;PERIODTYPE=QTR_STD&amp;window=popup_no_bar&amp;width=385&amp;height=120&amp;START_MAXIMIZED=FALSE&amp;creator=factset&amp;display_string=Audit"}</definedName>
    <definedName name="_1024__FDSAUDITLINK__" localSheetId="5" hidden="1">{"fdsup://Directions/FactSet Auditing Viewer?action=AUDIT_VALUE&amp;DB=129&amp;ID1=95980210&amp;VALUEID=01001&amp;SDATE=201002&amp;PERIODTYPE=QTR_STD&amp;window=popup_no_bar&amp;width=385&amp;height=120&amp;START_MAXIMIZED=FALSE&amp;creator=factset&amp;display_string=Audit"}</definedName>
    <definedName name="_1024__FDSAUDITLINK__" localSheetId="1" hidden="1">{"fdsup://Directions/FactSet Auditing Viewer?action=AUDIT_VALUE&amp;DB=129&amp;ID1=95980210&amp;VALUEID=01001&amp;SDATE=201002&amp;PERIODTYPE=QTR_STD&amp;window=popup_no_bar&amp;width=385&amp;height=120&amp;START_MAXIMIZED=FALSE&amp;creator=factset&amp;display_string=Audit"}</definedName>
    <definedName name="_1024__FDSAUDITLINK__" hidden="1">{"fdsup://Directions/FactSet Auditing Viewer?action=AUDIT_VALUE&amp;DB=129&amp;ID1=95980210&amp;VALUEID=01001&amp;SDATE=201002&amp;PERIODTYPE=QTR_STD&amp;window=popup_no_bar&amp;width=385&amp;height=120&amp;START_MAXIMIZED=FALSE&amp;creator=factset&amp;display_string=Audit"}</definedName>
    <definedName name="_1025__FDSAUDITLINK__" localSheetId="7" hidden="1">{"fdsup://Directions/FactSet Auditing Viewer?action=AUDIT_VALUE&amp;DB=129&amp;ID1=93964010&amp;VALUEID=01001&amp;SDATE=200902&amp;PERIODTYPE=QTR_STD&amp;window=popup_no_bar&amp;width=385&amp;height=120&amp;START_MAXIMIZED=FALSE&amp;creator=factset&amp;display_string=Audit"}</definedName>
    <definedName name="_1025__FDSAUDITLINK__" localSheetId="9" hidden="1">{"fdsup://Directions/FactSet Auditing Viewer?action=AUDIT_VALUE&amp;DB=129&amp;ID1=93964010&amp;VALUEID=01001&amp;SDATE=200902&amp;PERIODTYPE=QTR_STD&amp;window=popup_no_bar&amp;width=385&amp;height=120&amp;START_MAXIMIZED=FALSE&amp;creator=factset&amp;display_string=Audit"}</definedName>
    <definedName name="_1025__FDSAUDITLINK__" localSheetId="8" hidden="1">{"fdsup://Directions/FactSet Auditing Viewer?action=AUDIT_VALUE&amp;DB=129&amp;ID1=93964010&amp;VALUEID=01001&amp;SDATE=200902&amp;PERIODTYPE=QTR_STD&amp;window=popup_no_bar&amp;width=385&amp;height=120&amp;START_MAXIMIZED=FALSE&amp;creator=factset&amp;display_string=Audit"}</definedName>
    <definedName name="_1025__FDSAUDITLINK__" localSheetId="10" hidden="1">{"fdsup://Directions/FactSet Auditing Viewer?action=AUDIT_VALUE&amp;DB=129&amp;ID1=93964010&amp;VALUEID=01001&amp;SDATE=200902&amp;PERIODTYPE=QTR_STD&amp;window=popup_no_bar&amp;width=385&amp;height=120&amp;START_MAXIMIZED=FALSE&amp;creator=factset&amp;display_string=Audit"}</definedName>
    <definedName name="_1025__FDSAUDITLINK__" localSheetId="3" hidden="1">{"fdsup://Directions/FactSet Auditing Viewer?action=AUDIT_VALUE&amp;DB=129&amp;ID1=93964010&amp;VALUEID=01001&amp;SDATE=200902&amp;PERIODTYPE=QTR_STD&amp;window=popup_no_bar&amp;width=385&amp;height=120&amp;START_MAXIMIZED=FALSE&amp;creator=factset&amp;display_string=Audit"}</definedName>
    <definedName name="_1025__FDSAUDITLINK__" localSheetId="5" hidden="1">{"fdsup://Directions/FactSet Auditing Viewer?action=AUDIT_VALUE&amp;DB=129&amp;ID1=93964010&amp;VALUEID=01001&amp;SDATE=200902&amp;PERIODTYPE=QTR_STD&amp;window=popup_no_bar&amp;width=385&amp;height=120&amp;START_MAXIMIZED=FALSE&amp;creator=factset&amp;display_string=Audit"}</definedName>
    <definedName name="_1025__FDSAUDITLINK__" localSheetId="1" hidden="1">{"fdsup://Directions/FactSet Auditing Viewer?action=AUDIT_VALUE&amp;DB=129&amp;ID1=93964010&amp;VALUEID=01001&amp;SDATE=200902&amp;PERIODTYPE=QTR_STD&amp;window=popup_no_bar&amp;width=385&amp;height=120&amp;START_MAXIMIZED=FALSE&amp;creator=factset&amp;display_string=Audit"}</definedName>
    <definedName name="_1025__FDSAUDITLINK__" hidden="1">{"fdsup://Directions/FactSet Auditing Viewer?action=AUDIT_VALUE&amp;DB=129&amp;ID1=93964010&amp;VALUEID=01001&amp;SDATE=200902&amp;PERIODTYPE=QTR_STD&amp;window=popup_no_bar&amp;width=385&amp;height=120&amp;START_MAXIMIZED=FALSE&amp;creator=factset&amp;display_string=Audit"}</definedName>
    <definedName name="_1026__FDSAUDITLINK__" localSheetId="7" hidden="1">{"fdsup://Directions/FactSet Auditing Viewer?action=AUDIT_VALUE&amp;DB=129&amp;ID1=93964010&amp;VALUEID=01001&amp;SDATE=201002&amp;PERIODTYPE=QTR_STD&amp;window=popup_no_bar&amp;width=385&amp;height=120&amp;START_MAXIMIZED=FALSE&amp;creator=factset&amp;display_string=Audit"}</definedName>
    <definedName name="_1026__FDSAUDITLINK__" localSheetId="9" hidden="1">{"fdsup://Directions/FactSet Auditing Viewer?action=AUDIT_VALUE&amp;DB=129&amp;ID1=93964010&amp;VALUEID=01001&amp;SDATE=201002&amp;PERIODTYPE=QTR_STD&amp;window=popup_no_bar&amp;width=385&amp;height=120&amp;START_MAXIMIZED=FALSE&amp;creator=factset&amp;display_string=Audit"}</definedName>
    <definedName name="_1026__FDSAUDITLINK__" localSheetId="8" hidden="1">{"fdsup://Directions/FactSet Auditing Viewer?action=AUDIT_VALUE&amp;DB=129&amp;ID1=93964010&amp;VALUEID=01001&amp;SDATE=201002&amp;PERIODTYPE=QTR_STD&amp;window=popup_no_bar&amp;width=385&amp;height=120&amp;START_MAXIMIZED=FALSE&amp;creator=factset&amp;display_string=Audit"}</definedName>
    <definedName name="_1026__FDSAUDITLINK__" localSheetId="10" hidden="1">{"fdsup://Directions/FactSet Auditing Viewer?action=AUDIT_VALUE&amp;DB=129&amp;ID1=93964010&amp;VALUEID=01001&amp;SDATE=201002&amp;PERIODTYPE=QTR_STD&amp;window=popup_no_bar&amp;width=385&amp;height=120&amp;START_MAXIMIZED=FALSE&amp;creator=factset&amp;display_string=Audit"}</definedName>
    <definedName name="_1026__FDSAUDITLINK__" localSheetId="3" hidden="1">{"fdsup://Directions/FactSet Auditing Viewer?action=AUDIT_VALUE&amp;DB=129&amp;ID1=93964010&amp;VALUEID=01001&amp;SDATE=201002&amp;PERIODTYPE=QTR_STD&amp;window=popup_no_bar&amp;width=385&amp;height=120&amp;START_MAXIMIZED=FALSE&amp;creator=factset&amp;display_string=Audit"}</definedName>
    <definedName name="_1026__FDSAUDITLINK__" localSheetId="5" hidden="1">{"fdsup://Directions/FactSet Auditing Viewer?action=AUDIT_VALUE&amp;DB=129&amp;ID1=93964010&amp;VALUEID=01001&amp;SDATE=201002&amp;PERIODTYPE=QTR_STD&amp;window=popup_no_bar&amp;width=385&amp;height=120&amp;START_MAXIMIZED=FALSE&amp;creator=factset&amp;display_string=Audit"}</definedName>
    <definedName name="_1026__FDSAUDITLINK__" localSheetId="1" hidden="1">{"fdsup://Directions/FactSet Auditing Viewer?action=AUDIT_VALUE&amp;DB=129&amp;ID1=93964010&amp;VALUEID=01001&amp;SDATE=201002&amp;PERIODTYPE=QTR_STD&amp;window=popup_no_bar&amp;width=385&amp;height=120&amp;START_MAXIMIZED=FALSE&amp;creator=factset&amp;display_string=Audit"}</definedName>
    <definedName name="_1026__FDSAUDITLINK__" hidden="1">{"fdsup://Directions/FactSet Auditing Viewer?action=AUDIT_VALUE&amp;DB=129&amp;ID1=93964010&amp;VALUEID=01001&amp;SDATE=201002&amp;PERIODTYPE=QTR_STD&amp;window=popup_no_bar&amp;width=385&amp;height=120&amp;START_MAXIMIZED=FALSE&amp;creator=factset&amp;display_string=Audit"}</definedName>
    <definedName name="_1027__FDSAUDITLINK__" localSheetId="7" hidden="1">{"fdsup://Directions/FactSet Auditing Viewer?action=AUDIT_VALUE&amp;DB=129&amp;ID1=94268310&amp;VALUEID=01001&amp;SDATE=200902&amp;PERIODTYPE=QTR_STD&amp;window=popup_no_bar&amp;width=385&amp;height=120&amp;START_MAXIMIZED=FALSE&amp;creator=factset&amp;display_string=Audit"}</definedName>
    <definedName name="_1027__FDSAUDITLINK__" localSheetId="9" hidden="1">{"fdsup://Directions/FactSet Auditing Viewer?action=AUDIT_VALUE&amp;DB=129&amp;ID1=94268310&amp;VALUEID=01001&amp;SDATE=200902&amp;PERIODTYPE=QTR_STD&amp;window=popup_no_bar&amp;width=385&amp;height=120&amp;START_MAXIMIZED=FALSE&amp;creator=factset&amp;display_string=Audit"}</definedName>
    <definedName name="_1027__FDSAUDITLINK__" localSheetId="8" hidden="1">{"fdsup://Directions/FactSet Auditing Viewer?action=AUDIT_VALUE&amp;DB=129&amp;ID1=94268310&amp;VALUEID=01001&amp;SDATE=200902&amp;PERIODTYPE=QTR_STD&amp;window=popup_no_bar&amp;width=385&amp;height=120&amp;START_MAXIMIZED=FALSE&amp;creator=factset&amp;display_string=Audit"}</definedName>
    <definedName name="_1027__FDSAUDITLINK__" localSheetId="10" hidden="1">{"fdsup://Directions/FactSet Auditing Viewer?action=AUDIT_VALUE&amp;DB=129&amp;ID1=94268310&amp;VALUEID=01001&amp;SDATE=200902&amp;PERIODTYPE=QTR_STD&amp;window=popup_no_bar&amp;width=385&amp;height=120&amp;START_MAXIMIZED=FALSE&amp;creator=factset&amp;display_string=Audit"}</definedName>
    <definedName name="_1027__FDSAUDITLINK__" localSheetId="3" hidden="1">{"fdsup://Directions/FactSet Auditing Viewer?action=AUDIT_VALUE&amp;DB=129&amp;ID1=94268310&amp;VALUEID=01001&amp;SDATE=200902&amp;PERIODTYPE=QTR_STD&amp;window=popup_no_bar&amp;width=385&amp;height=120&amp;START_MAXIMIZED=FALSE&amp;creator=factset&amp;display_string=Audit"}</definedName>
    <definedName name="_1027__FDSAUDITLINK__" localSheetId="5" hidden="1">{"fdsup://Directions/FactSet Auditing Viewer?action=AUDIT_VALUE&amp;DB=129&amp;ID1=94268310&amp;VALUEID=01001&amp;SDATE=200902&amp;PERIODTYPE=QTR_STD&amp;window=popup_no_bar&amp;width=385&amp;height=120&amp;START_MAXIMIZED=FALSE&amp;creator=factset&amp;display_string=Audit"}</definedName>
    <definedName name="_1027__FDSAUDITLINK__" localSheetId="1" hidden="1">{"fdsup://Directions/FactSet Auditing Viewer?action=AUDIT_VALUE&amp;DB=129&amp;ID1=94268310&amp;VALUEID=01001&amp;SDATE=200902&amp;PERIODTYPE=QTR_STD&amp;window=popup_no_bar&amp;width=385&amp;height=120&amp;START_MAXIMIZED=FALSE&amp;creator=factset&amp;display_string=Audit"}</definedName>
    <definedName name="_1027__FDSAUDITLINK__" hidden="1">{"fdsup://Directions/FactSet Auditing Viewer?action=AUDIT_VALUE&amp;DB=129&amp;ID1=94268310&amp;VALUEID=01001&amp;SDATE=200902&amp;PERIODTYPE=QTR_STD&amp;window=popup_no_bar&amp;width=385&amp;height=120&amp;START_MAXIMIZED=FALSE&amp;creator=factset&amp;display_string=Audit"}</definedName>
    <definedName name="_1028__FDSAUDITLINK__" localSheetId="7" hidden="1">{"fdsup://Directions/FactSet Auditing Viewer?action=AUDIT_VALUE&amp;DB=129&amp;ID1=94268310&amp;VALUEID=01001&amp;SDATE=201002&amp;PERIODTYPE=QTR_STD&amp;window=popup_no_bar&amp;width=385&amp;height=120&amp;START_MAXIMIZED=FALSE&amp;creator=factset&amp;display_string=Audit"}</definedName>
    <definedName name="_1028__FDSAUDITLINK__" localSheetId="9" hidden="1">{"fdsup://Directions/FactSet Auditing Viewer?action=AUDIT_VALUE&amp;DB=129&amp;ID1=94268310&amp;VALUEID=01001&amp;SDATE=201002&amp;PERIODTYPE=QTR_STD&amp;window=popup_no_bar&amp;width=385&amp;height=120&amp;START_MAXIMIZED=FALSE&amp;creator=factset&amp;display_string=Audit"}</definedName>
    <definedName name="_1028__FDSAUDITLINK__" localSheetId="8" hidden="1">{"fdsup://Directions/FactSet Auditing Viewer?action=AUDIT_VALUE&amp;DB=129&amp;ID1=94268310&amp;VALUEID=01001&amp;SDATE=201002&amp;PERIODTYPE=QTR_STD&amp;window=popup_no_bar&amp;width=385&amp;height=120&amp;START_MAXIMIZED=FALSE&amp;creator=factset&amp;display_string=Audit"}</definedName>
    <definedName name="_1028__FDSAUDITLINK__" localSheetId="10" hidden="1">{"fdsup://Directions/FactSet Auditing Viewer?action=AUDIT_VALUE&amp;DB=129&amp;ID1=94268310&amp;VALUEID=01001&amp;SDATE=201002&amp;PERIODTYPE=QTR_STD&amp;window=popup_no_bar&amp;width=385&amp;height=120&amp;START_MAXIMIZED=FALSE&amp;creator=factset&amp;display_string=Audit"}</definedName>
    <definedName name="_1028__FDSAUDITLINK__" localSheetId="3" hidden="1">{"fdsup://Directions/FactSet Auditing Viewer?action=AUDIT_VALUE&amp;DB=129&amp;ID1=94268310&amp;VALUEID=01001&amp;SDATE=201002&amp;PERIODTYPE=QTR_STD&amp;window=popup_no_bar&amp;width=385&amp;height=120&amp;START_MAXIMIZED=FALSE&amp;creator=factset&amp;display_string=Audit"}</definedName>
    <definedName name="_1028__FDSAUDITLINK__" localSheetId="5" hidden="1">{"fdsup://Directions/FactSet Auditing Viewer?action=AUDIT_VALUE&amp;DB=129&amp;ID1=94268310&amp;VALUEID=01001&amp;SDATE=201002&amp;PERIODTYPE=QTR_STD&amp;window=popup_no_bar&amp;width=385&amp;height=120&amp;START_MAXIMIZED=FALSE&amp;creator=factset&amp;display_string=Audit"}</definedName>
    <definedName name="_1028__FDSAUDITLINK__" localSheetId="1" hidden="1">{"fdsup://Directions/FactSet Auditing Viewer?action=AUDIT_VALUE&amp;DB=129&amp;ID1=94268310&amp;VALUEID=01001&amp;SDATE=201002&amp;PERIODTYPE=QTR_STD&amp;window=popup_no_bar&amp;width=385&amp;height=120&amp;START_MAXIMIZED=FALSE&amp;creator=factset&amp;display_string=Audit"}</definedName>
    <definedName name="_1028__FDSAUDITLINK__" hidden="1">{"fdsup://Directions/FactSet Auditing Viewer?action=AUDIT_VALUE&amp;DB=129&amp;ID1=94268310&amp;VALUEID=01001&amp;SDATE=201002&amp;PERIODTYPE=QTR_STD&amp;window=popup_no_bar&amp;width=385&amp;height=120&amp;START_MAXIMIZED=FALSE&amp;creator=factset&amp;display_string=Audit"}</definedName>
    <definedName name="_1029__FDSAUDITLINK__" localSheetId="7" hidden="1">{"fdsup://Directions/FactSet Auditing Viewer?action=AUDIT_VALUE&amp;DB=129&amp;ID1=93114210&amp;VALUEID=01001&amp;SDATE=200901&amp;PERIODTYPE=QTR_STD&amp;window=popup_no_bar&amp;width=385&amp;height=120&amp;START_MAXIMIZED=FALSE&amp;creator=factset&amp;display_string=Audit"}</definedName>
    <definedName name="_1029__FDSAUDITLINK__" localSheetId="9" hidden="1">{"fdsup://Directions/FactSet Auditing Viewer?action=AUDIT_VALUE&amp;DB=129&amp;ID1=93114210&amp;VALUEID=01001&amp;SDATE=200901&amp;PERIODTYPE=QTR_STD&amp;window=popup_no_bar&amp;width=385&amp;height=120&amp;START_MAXIMIZED=FALSE&amp;creator=factset&amp;display_string=Audit"}</definedName>
    <definedName name="_1029__FDSAUDITLINK__" localSheetId="8" hidden="1">{"fdsup://Directions/FactSet Auditing Viewer?action=AUDIT_VALUE&amp;DB=129&amp;ID1=93114210&amp;VALUEID=01001&amp;SDATE=200901&amp;PERIODTYPE=QTR_STD&amp;window=popup_no_bar&amp;width=385&amp;height=120&amp;START_MAXIMIZED=FALSE&amp;creator=factset&amp;display_string=Audit"}</definedName>
    <definedName name="_1029__FDSAUDITLINK__" localSheetId="10" hidden="1">{"fdsup://Directions/FactSet Auditing Viewer?action=AUDIT_VALUE&amp;DB=129&amp;ID1=93114210&amp;VALUEID=01001&amp;SDATE=200901&amp;PERIODTYPE=QTR_STD&amp;window=popup_no_bar&amp;width=385&amp;height=120&amp;START_MAXIMIZED=FALSE&amp;creator=factset&amp;display_string=Audit"}</definedName>
    <definedName name="_1029__FDSAUDITLINK__" localSheetId="3" hidden="1">{"fdsup://Directions/FactSet Auditing Viewer?action=AUDIT_VALUE&amp;DB=129&amp;ID1=93114210&amp;VALUEID=01001&amp;SDATE=200901&amp;PERIODTYPE=QTR_STD&amp;window=popup_no_bar&amp;width=385&amp;height=120&amp;START_MAXIMIZED=FALSE&amp;creator=factset&amp;display_string=Audit"}</definedName>
    <definedName name="_1029__FDSAUDITLINK__" localSheetId="5" hidden="1">{"fdsup://Directions/FactSet Auditing Viewer?action=AUDIT_VALUE&amp;DB=129&amp;ID1=93114210&amp;VALUEID=01001&amp;SDATE=200901&amp;PERIODTYPE=QTR_STD&amp;window=popup_no_bar&amp;width=385&amp;height=120&amp;START_MAXIMIZED=FALSE&amp;creator=factset&amp;display_string=Audit"}</definedName>
    <definedName name="_1029__FDSAUDITLINK__" localSheetId="1" hidden="1">{"fdsup://Directions/FactSet Auditing Viewer?action=AUDIT_VALUE&amp;DB=129&amp;ID1=93114210&amp;VALUEID=01001&amp;SDATE=200901&amp;PERIODTYPE=QTR_STD&amp;window=popup_no_bar&amp;width=385&amp;height=120&amp;START_MAXIMIZED=FALSE&amp;creator=factset&amp;display_string=Audit"}</definedName>
    <definedName name="_1029__FDSAUDITLINK__" hidden="1">{"fdsup://Directions/FactSet Auditing Viewer?action=AUDIT_VALUE&amp;DB=129&amp;ID1=93114210&amp;VALUEID=01001&amp;SDATE=200901&amp;PERIODTYPE=QTR_STD&amp;window=popup_no_bar&amp;width=385&amp;height=120&amp;START_MAXIMIZED=FALSE&amp;creator=factset&amp;display_string=Audit"}</definedName>
    <definedName name="_103__FDSAUDITLINK__" localSheetId="7" hidden="1">{"fdsup://directions/FAT Viewer?action=UPDATE&amp;creator=factset&amp;DYN_ARGS=TRUE&amp;DOC_NAME=FAT:FQL_AUDITING_CLIENT_TEMPLATE.FAT&amp;display_string=Audit&amp;VAR:KEY=NWLUTQJCZQ&amp;VAR:QUERY=RkZfRUJJVERBX09QRVIoUVRSLDQvMS8yMDA5LDYvMzAvMjAwOSwsLFVTRCk=&amp;WINDOW=FIRST_POPUP&amp;HEIGH","T=450&amp;WIDTH=450&amp;START_MAXIMIZED=FALSE&amp;VAR:CALENDAR=US&amp;VAR:SYMBOL=TWC&amp;VAR:INDEX=0"}</definedName>
    <definedName name="_103__FDSAUDITLINK__" localSheetId="9" hidden="1">{"fdsup://directions/FAT Viewer?action=UPDATE&amp;creator=factset&amp;DYN_ARGS=TRUE&amp;DOC_NAME=FAT:FQL_AUDITING_CLIENT_TEMPLATE.FAT&amp;display_string=Audit&amp;VAR:KEY=NWLUTQJCZQ&amp;VAR:QUERY=RkZfRUJJVERBX09QRVIoUVRSLDQvMS8yMDA5LDYvMzAvMjAwOSwsLFVTRCk=&amp;WINDOW=FIRST_POPUP&amp;HEIGH","T=450&amp;WIDTH=450&amp;START_MAXIMIZED=FALSE&amp;VAR:CALENDAR=US&amp;VAR:SYMBOL=TWC&amp;VAR:INDEX=0"}</definedName>
    <definedName name="_103__FDSAUDITLINK__" localSheetId="8" hidden="1">{"fdsup://directions/FAT Viewer?action=UPDATE&amp;creator=factset&amp;DYN_ARGS=TRUE&amp;DOC_NAME=FAT:FQL_AUDITING_CLIENT_TEMPLATE.FAT&amp;display_string=Audit&amp;VAR:KEY=NWLUTQJCZQ&amp;VAR:QUERY=RkZfRUJJVERBX09QRVIoUVRSLDQvMS8yMDA5LDYvMzAvMjAwOSwsLFVTRCk=&amp;WINDOW=FIRST_POPUP&amp;HEIGH","T=450&amp;WIDTH=450&amp;START_MAXIMIZED=FALSE&amp;VAR:CALENDAR=US&amp;VAR:SYMBOL=TWC&amp;VAR:INDEX=0"}</definedName>
    <definedName name="_103__FDSAUDITLINK__" localSheetId="10" hidden="1">{"fdsup://directions/FAT Viewer?action=UPDATE&amp;creator=factset&amp;DYN_ARGS=TRUE&amp;DOC_NAME=FAT:FQL_AUDITING_CLIENT_TEMPLATE.FAT&amp;display_string=Audit&amp;VAR:KEY=NWLUTQJCZQ&amp;VAR:QUERY=RkZfRUJJVERBX09QRVIoUVRSLDQvMS8yMDA5LDYvMzAvMjAwOSwsLFVTRCk=&amp;WINDOW=FIRST_POPUP&amp;HEIGH","T=450&amp;WIDTH=450&amp;START_MAXIMIZED=FALSE&amp;VAR:CALENDAR=US&amp;VAR:SYMBOL=TWC&amp;VAR:INDEX=0"}</definedName>
    <definedName name="_103__FDSAUDITLINK__" localSheetId="3" hidden="1">{"fdsup://directions/FAT Viewer?action=UPDATE&amp;creator=factset&amp;DYN_ARGS=TRUE&amp;DOC_NAME=FAT:FQL_AUDITING_CLIENT_TEMPLATE.FAT&amp;display_string=Audit&amp;VAR:KEY=NWLUTQJCZQ&amp;VAR:QUERY=RkZfRUJJVERBX09QRVIoUVRSLDQvMS8yMDA5LDYvMzAvMjAwOSwsLFVTRCk=&amp;WINDOW=FIRST_POPUP&amp;HEIGH","T=450&amp;WIDTH=450&amp;START_MAXIMIZED=FALSE&amp;VAR:CALENDAR=US&amp;VAR:SYMBOL=TWC&amp;VAR:INDEX=0"}</definedName>
    <definedName name="_103__FDSAUDITLINK__" localSheetId="5" hidden="1">{"fdsup://directions/FAT Viewer?action=UPDATE&amp;creator=factset&amp;DYN_ARGS=TRUE&amp;DOC_NAME=FAT:FQL_AUDITING_CLIENT_TEMPLATE.FAT&amp;display_string=Audit&amp;VAR:KEY=NWLUTQJCZQ&amp;VAR:QUERY=RkZfRUJJVERBX09QRVIoUVRSLDQvMS8yMDA5LDYvMzAvMjAwOSwsLFVTRCk=&amp;WINDOW=FIRST_POPUP&amp;HEIGH","T=450&amp;WIDTH=450&amp;START_MAXIMIZED=FALSE&amp;VAR:CALENDAR=US&amp;VAR:SYMBOL=TWC&amp;VAR:INDEX=0"}</definedName>
    <definedName name="_103__FDSAUDITLINK__" localSheetId="1" hidden="1">{"fdsup://directions/FAT Viewer?action=UPDATE&amp;creator=factset&amp;DYN_ARGS=TRUE&amp;DOC_NAME=FAT:FQL_AUDITING_CLIENT_TEMPLATE.FAT&amp;display_string=Audit&amp;VAR:KEY=NWLUTQJCZQ&amp;VAR:QUERY=RkZfRUJJVERBX09QRVIoUVRSLDQvMS8yMDA5LDYvMzAvMjAwOSwsLFVTRCk=&amp;WINDOW=FIRST_POPUP&amp;HEIGH","T=450&amp;WIDTH=450&amp;START_MAXIMIZED=FALSE&amp;VAR:CALENDAR=US&amp;VAR:SYMBOL=TWC&amp;VAR:INDEX=0"}</definedName>
    <definedName name="_103__FDSAUDITLINK__" hidden="1">{"fdsup://directions/FAT Viewer?action=UPDATE&amp;creator=factset&amp;DYN_ARGS=TRUE&amp;DOC_NAME=FAT:FQL_AUDITING_CLIENT_TEMPLATE.FAT&amp;display_string=Audit&amp;VAR:KEY=NWLUTQJCZQ&amp;VAR:QUERY=RkZfRUJJVERBX09QRVIoUVRSLDQvMS8yMDA5LDYvMzAvMjAwOSwsLFVTRCk=&amp;WINDOW=FIRST_POPUP&amp;HEIGH","T=450&amp;WIDTH=450&amp;START_MAXIMIZED=FALSE&amp;VAR:CALENDAR=US&amp;VAR:SYMBOL=TWC&amp;VAR:INDEX=0"}</definedName>
    <definedName name="_1030__FDSAUDITLINK__" localSheetId="7" hidden="1">{"fdsup://Directions/FactSet Auditing Viewer?action=AUDIT_VALUE&amp;DB=129&amp;ID1=93114210&amp;VALUEID=01001&amp;SDATE=201001&amp;PERIODTYPE=QTR_STD&amp;window=popup_no_bar&amp;width=385&amp;height=120&amp;START_MAXIMIZED=FALSE&amp;creator=factset&amp;display_string=Audit"}</definedName>
    <definedName name="_1030__FDSAUDITLINK__" localSheetId="9" hidden="1">{"fdsup://Directions/FactSet Auditing Viewer?action=AUDIT_VALUE&amp;DB=129&amp;ID1=93114210&amp;VALUEID=01001&amp;SDATE=201001&amp;PERIODTYPE=QTR_STD&amp;window=popup_no_bar&amp;width=385&amp;height=120&amp;START_MAXIMIZED=FALSE&amp;creator=factset&amp;display_string=Audit"}</definedName>
    <definedName name="_1030__FDSAUDITLINK__" localSheetId="8" hidden="1">{"fdsup://Directions/FactSet Auditing Viewer?action=AUDIT_VALUE&amp;DB=129&amp;ID1=93114210&amp;VALUEID=01001&amp;SDATE=201001&amp;PERIODTYPE=QTR_STD&amp;window=popup_no_bar&amp;width=385&amp;height=120&amp;START_MAXIMIZED=FALSE&amp;creator=factset&amp;display_string=Audit"}</definedName>
    <definedName name="_1030__FDSAUDITLINK__" localSheetId="10" hidden="1">{"fdsup://Directions/FactSet Auditing Viewer?action=AUDIT_VALUE&amp;DB=129&amp;ID1=93114210&amp;VALUEID=01001&amp;SDATE=201001&amp;PERIODTYPE=QTR_STD&amp;window=popup_no_bar&amp;width=385&amp;height=120&amp;START_MAXIMIZED=FALSE&amp;creator=factset&amp;display_string=Audit"}</definedName>
    <definedName name="_1030__FDSAUDITLINK__" localSheetId="3" hidden="1">{"fdsup://Directions/FactSet Auditing Viewer?action=AUDIT_VALUE&amp;DB=129&amp;ID1=93114210&amp;VALUEID=01001&amp;SDATE=201001&amp;PERIODTYPE=QTR_STD&amp;window=popup_no_bar&amp;width=385&amp;height=120&amp;START_MAXIMIZED=FALSE&amp;creator=factset&amp;display_string=Audit"}</definedName>
    <definedName name="_1030__FDSAUDITLINK__" localSheetId="5" hidden="1">{"fdsup://Directions/FactSet Auditing Viewer?action=AUDIT_VALUE&amp;DB=129&amp;ID1=93114210&amp;VALUEID=01001&amp;SDATE=201001&amp;PERIODTYPE=QTR_STD&amp;window=popup_no_bar&amp;width=385&amp;height=120&amp;START_MAXIMIZED=FALSE&amp;creator=factset&amp;display_string=Audit"}</definedName>
    <definedName name="_1030__FDSAUDITLINK__" localSheetId="1" hidden="1">{"fdsup://Directions/FactSet Auditing Viewer?action=AUDIT_VALUE&amp;DB=129&amp;ID1=93114210&amp;VALUEID=01001&amp;SDATE=201001&amp;PERIODTYPE=QTR_STD&amp;window=popup_no_bar&amp;width=385&amp;height=120&amp;START_MAXIMIZED=FALSE&amp;creator=factset&amp;display_string=Audit"}</definedName>
    <definedName name="_1030__FDSAUDITLINK__" hidden="1">{"fdsup://Directions/FactSet Auditing Viewer?action=AUDIT_VALUE&amp;DB=129&amp;ID1=93114210&amp;VALUEID=01001&amp;SDATE=201001&amp;PERIODTYPE=QTR_STD&amp;window=popup_no_bar&amp;width=385&amp;height=120&amp;START_MAXIMIZED=FALSE&amp;creator=factset&amp;display_string=Audit"}</definedName>
    <definedName name="_1031__FDSAUDITLINK__" localSheetId="7" hidden="1">{"fdsup://Directions/FactSet Auditing Viewer?action=AUDIT_VALUE&amp;DB=129&amp;ID1=96945710&amp;VALUEID=01001&amp;SDATE=200902&amp;PERIODTYPE=QTR_STD&amp;window=popup_no_bar&amp;width=385&amp;height=120&amp;START_MAXIMIZED=FALSE&amp;creator=factset&amp;display_string=Audit"}</definedName>
    <definedName name="_1031__FDSAUDITLINK__" localSheetId="9" hidden="1">{"fdsup://Directions/FactSet Auditing Viewer?action=AUDIT_VALUE&amp;DB=129&amp;ID1=96945710&amp;VALUEID=01001&amp;SDATE=200902&amp;PERIODTYPE=QTR_STD&amp;window=popup_no_bar&amp;width=385&amp;height=120&amp;START_MAXIMIZED=FALSE&amp;creator=factset&amp;display_string=Audit"}</definedName>
    <definedName name="_1031__FDSAUDITLINK__" localSheetId="8" hidden="1">{"fdsup://Directions/FactSet Auditing Viewer?action=AUDIT_VALUE&amp;DB=129&amp;ID1=96945710&amp;VALUEID=01001&amp;SDATE=200902&amp;PERIODTYPE=QTR_STD&amp;window=popup_no_bar&amp;width=385&amp;height=120&amp;START_MAXIMIZED=FALSE&amp;creator=factset&amp;display_string=Audit"}</definedName>
    <definedName name="_1031__FDSAUDITLINK__" localSheetId="10" hidden="1">{"fdsup://Directions/FactSet Auditing Viewer?action=AUDIT_VALUE&amp;DB=129&amp;ID1=96945710&amp;VALUEID=01001&amp;SDATE=200902&amp;PERIODTYPE=QTR_STD&amp;window=popup_no_bar&amp;width=385&amp;height=120&amp;START_MAXIMIZED=FALSE&amp;creator=factset&amp;display_string=Audit"}</definedName>
    <definedName name="_1031__FDSAUDITLINK__" localSheetId="3" hidden="1">{"fdsup://Directions/FactSet Auditing Viewer?action=AUDIT_VALUE&amp;DB=129&amp;ID1=96945710&amp;VALUEID=01001&amp;SDATE=200902&amp;PERIODTYPE=QTR_STD&amp;window=popup_no_bar&amp;width=385&amp;height=120&amp;START_MAXIMIZED=FALSE&amp;creator=factset&amp;display_string=Audit"}</definedName>
    <definedName name="_1031__FDSAUDITLINK__" localSheetId="5" hidden="1">{"fdsup://Directions/FactSet Auditing Viewer?action=AUDIT_VALUE&amp;DB=129&amp;ID1=96945710&amp;VALUEID=01001&amp;SDATE=200902&amp;PERIODTYPE=QTR_STD&amp;window=popup_no_bar&amp;width=385&amp;height=120&amp;START_MAXIMIZED=FALSE&amp;creator=factset&amp;display_string=Audit"}</definedName>
    <definedName name="_1031__FDSAUDITLINK__" localSheetId="1" hidden="1">{"fdsup://Directions/FactSet Auditing Viewer?action=AUDIT_VALUE&amp;DB=129&amp;ID1=96945710&amp;VALUEID=01001&amp;SDATE=200902&amp;PERIODTYPE=QTR_STD&amp;window=popup_no_bar&amp;width=385&amp;height=120&amp;START_MAXIMIZED=FALSE&amp;creator=factset&amp;display_string=Audit"}</definedName>
    <definedName name="_1031__FDSAUDITLINK__" hidden="1">{"fdsup://Directions/FactSet Auditing Viewer?action=AUDIT_VALUE&amp;DB=129&amp;ID1=96945710&amp;VALUEID=01001&amp;SDATE=200902&amp;PERIODTYPE=QTR_STD&amp;window=popup_no_bar&amp;width=385&amp;height=120&amp;START_MAXIMIZED=FALSE&amp;creator=factset&amp;display_string=Audit"}</definedName>
    <definedName name="_1032__FDSAUDITLINK__" localSheetId="7" hidden="1">{"fdsup://Directions/FactSet Auditing Viewer?action=AUDIT_VALUE&amp;DB=129&amp;ID1=96945710&amp;VALUEID=01001&amp;SDATE=201002&amp;PERIODTYPE=QTR_STD&amp;window=popup_no_bar&amp;width=385&amp;height=120&amp;START_MAXIMIZED=FALSE&amp;creator=factset&amp;display_string=Audit"}</definedName>
    <definedName name="_1032__FDSAUDITLINK__" localSheetId="9" hidden="1">{"fdsup://Directions/FactSet Auditing Viewer?action=AUDIT_VALUE&amp;DB=129&amp;ID1=96945710&amp;VALUEID=01001&amp;SDATE=201002&amp;PERIODTYPE=QTR_STD&amp;window=popup_no_bar&amp;width=385&amp;height=120&amp;START_MAXIMIZED=FALSE&amp;creator=factset&amp;display_string=Audit"}</definedName>
    <definedName name="_1032__FDSAUDITLINK__" localSheetId="8" hidden="1">{"fdsup://Directions/FactSet Auditing Viewer?action=AUDIT_VALUE&amp;DB=129&amp;ID1=96945710&amp;VALUEID=01001&amp;SDATE=201002&amp;PERIODTYPE=QTR_STD&amp;window=popup_no_bar&amp;width=385&amp;height=120&amp;START_MAXIMIZED=FALSE&amp;creator=factset&amp;display_string=Audit"}</definedName>
    <definedName name="_1032__FDSAUDITLINK__" localSheetId="10" hidden="1">{"fdsup://Directions/FactSet Auditing Viewer?action=AUDIT_VALUE&amp;DB=129&amp;ID1=96945710&amp;VALUEID=01001&amp;SDATE=201002&amp;PERIODTYPE=QTR_STD&amp;window=popup_no_bar&amp;width=385&amp;height=120&amp;START_MAXIMIZED=FALSE&amp;creator=factset&amp;display_string=Audit"}</definedName>
    <definedName name="_1032__FDSAUDITLINK__" localSheetId="3" hidden="1">{"fdsup://Directions/FactSet Auditing Viewer?action=AUDIT_VALUE&amp;DB=129&amp;ID1=96945710&amp;VALUEID=01001&amp;SDATE=201002&amp;PERIODTYPE=QTR_STD&amp;window=popup_no_bar&amp;width=385&amp;height=120&amp;START_MAXIMIZED=FALSE&amp;creator=factset&amp;display_string=Audit"}</definedName>
    <definedName name="_1032__FDSAUDITLINK__" localSheetId="5" hidden="1">{"fdsup://Directions/FactSet Auditing Viewer?action=AUDIT_VALUE&amp;DB=129&amp;ID1=96945710&amp;VALUEID=01001&amp;SDATE=201002&amp;PERIODTYPE=QTR_STD&amp;window=popup_no_bar&amp;width=385&amp;height=120&amp;START_MAXIMIZED=FALSE&amp;creator=factset&amp;display_string=Audit"}</definedName>
    <definedName name="_1032__FDSAUDITLINK__" localSheetId="1" hidden="1">{"fdsup://Directions/FactSet Auditing Viewer?action=AUDIT_VALUE&amp;DB=129&amp;ID1=96945710&amp;VALUEID=01001&amp;SDATE=201002&amp;PERIODTYPE=QTR_STD&amp;window=popup_no_bar&amp;width=385&amp;height=120&amp;START_MAXIMIZED=FALSE&amp;creator=factset&amp;display_string=Audit"}</definedName>
    <definedName name="_1032__FDSAUDITLINK__" hidden="1">{"fdsup://Directions/FactSet Auditing Viewer?action=AUDIT_VALUE&amp;DB=129&amp;ID1=96945710&amp;VALUEID=01001&amp;SDATE=201002&amp;PERIODTYPE=QTR_STD&amp;window=popup_no_bar&amp;width=385&amp;height=120&amp;START_MAXIMIZED=FALSE&amp;creator=factset&amp;display_string=Audit"}</definedName>
    <definedName name="_1033__FDSAUDITLINK__" localSheetId="7" hidden="1">{"fdsup://Directions/FactSet Auditing Viewer?action=AUDIT_VALUE&amp;DB=129&amp;ID1=94106L10&amp;VALUEID=01001&amp;SDATE=200902&amp;PERIODTYPE=QTR_STD&amp;window=popup_no_bar&amp;width=385&amp;height=120&amp;START_MAXIMIZED=FALSE&amp;creator=factset&amp;display_string=Audit"}</definedName>
    <definedName name="_1033__FDSAUDITLINK__" localSheetId="9" hidden="1">{"fdsup://Directions/FactSet Auditing Viewer?action=AUDIT_VALUE&amp;DB=129&amp;ID1=94106L10&amp;VALUEID=01001&amp;SDATE=200902&amp;PERIODTYPE=QTR_STD&amp;window=popup_no_bar&amp;width=385&amp;height=120&amp;START_MAXIMIZED=FALSE&amp;creator=factset&amp;display_string=Audit"}</definedName>
    <definedName name="_1033__FDSAUDITLINK__" localSheetId="8" hidden="1">{"fdsup://Directions/FactSet Auditing Viewer?action=AUDIT_VALUE&amp;DB=129&amp;ID1=94106L10&amp;VALUEID=01001&amp;SDATE=200902&amp;PERIODTYPE=QTR_STD&amp;window=popup_no_bar&amp;width=385&amp;height=120&amp;START_MAXIMIZED=FALSE&amp;creator=factset&amp;display_string=Audit"}</definedName>
    <definedName name="_1033__FDSAUDITLINK__" localSheetId="10" hidden="1">{"fdsup://Directions/FactSet Auditing Viewer?action=AUDIT_VALUE&amp;DB=129&amp;ID1=94106L10&amp;VALUEID=01001&amp;SDATE=200902&amp;PERIODTYPE=QTR_STD&amp;window=popup_no_bar&amp;width=385&amp;height=120&amp;START_MAXIMIZED=FALSE&amp;creator=factset&amp;display_string=Audit"}</definedName>
    <definedName name="_1033__FDSAUDITLINK__" localSheetId="3" hidden="1">{"fdsup://Directions/FactSet Auditing Viewer?action=AUDIT_VALUE&amp;DB=129&amp;ID1=94106L10&amp;VALUEID=01001&amp;SDATE=200902&amp;PERIODTYPE=QTR_STD&amp;window=popup_no_bar&amp;width=385&amp;height=120&amp;START_MAXIMIZED=FALSE&amp;creator=factset&amp;display_string=Audit"}</definedName>
    <definedName name="_1033__FDSAUDITLINK__" localSheetId="5" hidden="1">{"fdsup://Directions/FactSet Auditing Viewer?action=AUDIT_VALUE&amp;DB=129&amp;ID1=94106L10&amp;VALUEID=01001&amp;SDATE=200902&amp;PERIODTYPE=QTR_STD&amp;window=popup_no_bar&amp;width=385&amp;height=120&amp;START_MAXIMIZED=FALSE&amp;creator=factset&amp;display_string=Audit"}</definedName>
    <definedName name="_1033__FDSAUDITLINK__" localSheetId="1" hidden="1">{"fdsup://Directions/FactSet Auditing Viewer?action=AUDIT_VALUE&amp;DB=129&amp;ID1=94106L10&amp;VALUEID=01001&amp;SDATE=200902&amp;PERIODTYPE=QTR_STD&amp;window=popup_no_bar&amp;width=385&amp;height=120&amp;START_MAXIMIZED=FALSE&amp;creator=factset&amp;display_string=Audit"}</definedName>
    <definedName name="_1033__FDSAUDITLINK__" hidden="1">{"fdsup://Directions/FactSet Auditing Viewer?action=AUDIT_VALUE&amp;DB=129&amp;ID1=94106L10&amp;VALUEID=01001&amp;SDATE=200902&amp;PERIODTYPE=QTR_STD&amp;window=popup_no_bar&amp;width=385&amp;height=120&amp;START_MAXIMIZED=FALSE&amp;creator=factset&amp;display_string=Audit"}</definedName>
    <definedName name="_1034__FDSAUDITLINK__" localSheetId="7" hidden="1">{"fdsup://Directions/FactSet Auditing Viewer?action=AUDIT_VALUE&amp;DB=129&amp;ID1=94106L10&amp;VALUEID=01001&amp;SDATE=201002&amp;PERIODTYPE=QTR_STD&amp;window=popup_no_bar&amp;width=385&amp;height=120&amp;START_MAXIMIZED=FALSE&amp;creator=factset&amp;display_string=Audit"}</definedName>
    <definedName name="_1034__FDSAUDITLINK__" localSheetId="9" hidden="1">{"fdsup://Directions/FactSet Auditing Viewer?action=AUDIT_VALUE&amp;DB=129&amp;ID1=94106L10&amp;VALUEID=01001&amp;SDATE=201002&amp;PERIODTYPE=QTR_STD&amp;window=popup_no_bar&amp;width=385&amp;height=120&amp;START_MAXIMIZED=FALSE&amp;creator=factset&amp;display_string=Audit"}</definedName>
    <definedName name="_1034__FDSAUDITLINK__" localSheetId="8" hidden="1">{"fdsup://Directions/FactSet Auditing Viewer?action=AUDIT_VALUE&amp;DB=129&amp;ID1=94106L10&amp;VALUEID=01001&amp;SDATE=201002&amp;PERIODTYPE=QTR_STD&amp;window=popup_no_bar&amp;width=385&amp;height=120&amp;START_MAXIMIZED=FALSE&amp;creator=factset&amp;display_string=Audit"}</definedName>
    <definedName name="_1034__FDSAUDITLINK__" localSheetId="10" hidden="1">{"fdsup://Directions/FactSet Auditing Viewer?action=AUDIT_VALUE&amp;DB=129&amp;ID1=94106L10&amp;VALUEID=01001&amp;SDATE=201002&amp;PERIODTYPE=QTR_STD&amp;window=popup_no_bar&amp;width=385&amp;height=120&amp;START_MAXIMIZED=FALSE&amp;creator=factset&amp;display_string=Audit"}</definedName>
    <definedName name="_1034__FDSAUDITLINK__" localSheetId="3" hidden="1">{"fdsup://Directions/FactSet Auditing Viewer?action=AUDIT_VALUE&amp;DB=129&amp;ID1=94106L10&amp;VALUEID=01001&amp;SDATE=201002&amp;PERIODTYPE=QTR_STD&amp;window=popup_no_bar&amp;width=385&amp;height=120&amp;START_MAXIMIZED=FALSE&amp;creator=factset&amp;display_string=Audit"}</definedName>
    <definedName name="_1034__FDSAUDITLINK__" localSheetId="5" hidden="1">{"fdsup://Directions/FactSet Auditing Viewer?action=AUDIT_VALUE&amp;DB=129&amp;ID1=94106L10&amp;VALUEID=01001&amp;SDATE=201002&amp;PERIODTYPE=QTR_STD&amp;window=popup_no_bar&amp;width=385&amp;height=120&amp;START_MAXIMIZED=FALSE&amp;creator=factset&amp;display_string=Audit"}</definedName>
    <definedName name="_1034__FDSAUDITLINK__" localSheetId="1" hidden="1">{"fdsup://Directions/FactSet Auditing Viewer?action=AUDIT_VALUE&amp;DB=129&amp;ID1=94106L10&amp;VALUEID=01001&amp;SDATE=201002&amp;PERIODTYPE=QTR_STD&amp;window=popup_no_bar&amp;width=385&amp;height=120&amp;START_MAXIMIZED=FALSE&amp;creator=factset&amp;display_string=Audit"}</definedName>
    <definedName name="_1034__FDSAUDITLINK__" hidden="1">{"fdsup://Directions/FactSet Auditing Viewer?action=AUDIT_VALUE&amp;DB=129&amp;ID1=94106L10&amp;VALUEID=01001&amp;SDATE=201002&amp;PERIODTYPE=QTR_STD&amp;window=popup_no_bar&amp;width=385&amp;height=120&amp;START_MAXIMIZED=FALSE&amp;creator=factset&amp;display_string=Audit"}</definedName>
    <definedName name="_1035__FDSAUDITLINK__" localSheetId="7" hidden="1">{"fdsup://Directions/FactSet Auditing Viewer?action=AUDIT_VALUE&amp;DB=129&amp;ID1=94973V10&amp;VALUEID=01001&amp;SDATE=200902&amp;PERIODTYPE=QTR_STD&amp;window=popup_no_bar&amp;width=385&amp;height=120&amp;START_MAXIMIZED=FALSE&amp;creator=factset&amp;display_string=Audit"}</definedName>
    <definedName name="_1035__FDSAUDITLINK__" localSheetId="9" hidden="1">{"fdsup://Directions/FactSet Auditing Viewer?action=AUDIT_VALUE&amp;DB=129&amp;ID1=94973V10&amp;VALUEID=01001&amp;SDATE=200902&amp;PERIODTYPE=QTR_STD&amp;window=popup_no_bar&amp;width=385&amp;height=120&amp;START_MAXIMIZED=FALSE&amp;creator=factset&amp;display_string=Audit"}</definedName>
    <definedName name="_1035__FDSAUDITLINK__" localSheetId="8" hidden="1">{"fdsup://Directions/FactSet Auditing Viewer?action=AUDIT_VALUE&amp;DB=129&amp;ID1=94973V10&amp;VALUEID=01001&amp;SDATE=200902&amp;PERIODTYPE=QTR_STD&amp;window=popup_no_bar&amp;width=385&amp;height=120&amp;START_MAXIMIZED=FALSE&amp;creator=factset&amp;display_string=Audit"}</definedName>
    <definedName name="_1035__FDSAUDITLINK__" localSheetId="10" hidden="1">{"fdsup://Directions/FactSet Auditing Viewer?action=AUDIT_VALUE&amp;DB=129&amp;ID1=94973V10&amp;VALUEID=01001&amp;SDATE=200902&amp;PERIODTYPE=QTR_STD&amp;window=popup_no_bar&amp;width=385&amp;height=120&amp;START_MAXIMIZED=FALSE&amp;creator=factset&amp;display_string=Audit"}</definedName>
    <definedName name="_1035__FDSAUDITLINK__" localSheetId="3" hidden="1">{"fdsup://Directions/FactSet Auditing Viewer?action=AUDIT_VALUE&amp;DB=129&amp;ID1=94973V10&amp;VALUEID=01001&amp;SDATE=200902&amp;PERIODTYPE=QTR_STD&amp;window=popup_no_bar&amp;width=385&amp;height=120&amp;START_MAXIMIZED=FALSE&amp;creator=factset&amp;display_string=Audit"}</definedName>
    <definedName name="_1035__FDSAUDITLINK__" localSheetId="5" hidden="1">{"fdsup://Directions/FactSet Auditing Viewer?action=AUDIT_VALUE&amp;DB=129&amp;ID1=94973V10&amp;VALUEID=01001&amp;SDATE=200902&amp;PERIODTYPE=QTR_STD&amp;window=popup_no_bar&amp;width=385&amp;height=120&amp;START_MAXIMIZED=FALSE&amp;creator=factset&amp;display_string=Audit"}</definedName>
    <definedName name="_1035__FDSAUDITLINK__" localSheetId="1" hidden="1">{"fdsup://Directions/FactSet Auditing Viewer?action=AUDIT_VALUE&amp;DB=129&amp;ID1=94973V10&amp;VALUEID=01001&amp;SDATE=200902&amp;PERIODTYPE=QTR_STD&amp;window=popup_no_bar&amp;width=385&amp;height=120&amp;START_MAXIMIZED=FALSE&amp;creator=factset&amp;display_string=Audit"}</definedName>
    <definedName name="_1035__FDSAUDITLINK__" hidden="1">{"fdsup://Directions/FactSet Auditing Viewer?action=AUDIT_VALUE&amp;DB=129&amp;ID1=94973V10&amp;VALUEID=01001&amp;SDATE=200902&amp;PERIODTYPE=QTR_STD&amp;window=popup_no_bar&amp;width=385&amp;height=120&amp;START_MAXIMIZED=FALSE&amp;creator=factset&amp;display_string=Audit"}</definedName>
    <definedName name="_1036__FDSAUDITLINK__" localSheetId="7" hidden="1">{"fdsup://Directions/FactSet Auditing Viewer?action=AUDIT_VALUE&amp;DB=129&amp;ID1=94973V10&amp;VALUEID=01001&amp;SDATE=201002&amp;PERIODTYPE=QTR_STD&amp;window=popup_no_bar&amp;width=385&amp;height=120&amp;START_MAXIMIZED=FALSE&amp;creator=factset&amp;display_string=Audit"}</definedName>
    <definedName name="_1036__FDSAUDITLINK__" localSheetId="9" hidden="1">{"fdsup://Directions/FactSet Auditing Viewer?action=AUDIT_VALUE&amp;DB=129&amp;ID1=94973V10&amp;VALUEID=01001&amp;SDATE=201002&amp;PERIODTYPE=QTR_STD&amp;window=popup_no_bar&amp;width=385&amp;height=120&amp;START_MAXIMIZED=FALSE&amp;creator=factset&amp;display_string=Audit"}</definedName>
    <definedName name="_1036__FDSAUDITLINK__" localSheetId="8" hidden="1">{"fdsup://Directions/FactSet Auditing Viewer?action=AUDIT_VALUE&amp;DB=129&amp;ID1=94973V10&amp;VALUEID=01001&amp;SDATE=201002&amp;PERIODTYPE=QTR_STD&amp;window=popup_no_bar&amp;width=385&amp;height=120&amp;START_MAXIMIZED=FALSE&amp;creator=factset&amp;display_string=Audit"}</definedName>
    <definedName name="_1036__FDSAUDITLINK__" localSheetId="10" hidden="1">{"fdsup://Directions/FactSet Auditing Viewer?action=AUDIT_VALUE&amp;DB=129&amp;ID1=94973V10&amp;VALUEID=01001&amp;SDATE=201002&amp;PERIODTYPE=QTR_STD&amp;window=popup_no_bar&amp;width=385&amp;height=120&amp;START_MAXIMIZED=FALSE&amp;creator=factset&amp;display_string=Audit"}</definedName>
    <definedName name="_1036__FDSAUDITLINK__" localSheetId="3" hidden="1">{"fdsup://Directions/FactSet Auditing Viewer?action=AUDIT_VALUE&amp;DB=129&amp;ID1=94973V10&amp;VALUEID=01001&amp;SDATE=201002&amp;PERIODTYPE=QTR_STD&amp;window=popup_no_bar&amp;width=385&amp;height=120&amp;START_MAXIMIZED=FALSE&amp;creator=factset&amp;display_string=Audit"}</definedName>
    <definedName name="_1036__FDSAUDITLINK__" localSheetId="5" hidden="1">{"fdsup://Directions/FactSet Auditing Viewer?action=AUDIT_VALUE&amp;DB=129&amp;ID1=94973V10&amp;VALUEID=01001&amp;SDATE=201002&amp;PERIODTYPE=QTR_STD&amp;window=popup_no_bar&amp;width=385&amp;height=120&amp;START_MAXIMIZED=FALSE&amp;creator=factset&amp;display_string=Audit"}</definedName>
    <definedName name="_1036__FDSAUDITLINK__" localSheetId="1" hidden="1">{"fdsup://Directions/FactSet Auditing Viewer?action=AUDIT_VALUE&amp;DB=129&amp;ID1=94973V10&amp;VALUEID=01001&amp;SDATE=201002&amp;PERIODTYPE=QTR_STD&amp;window=popup_no_bar&amp;width=385&amp;height=120&amp;START_MAXIMIZED=FALSE&amp;creator=factset&amp;display_string=Audit"}</definedName>
    <definedName name="_1036__FDSAUDITLINK__" hidden="1">{"fdsup://Directions/FactSet Auditing Viewer?action=AUDIT_VALUE&amp;DB=129&amp;ID1=94973V10&amp;VALUEID=01001&amp;SDATE=201002&amp;PERIODTYPE=QTR_STD&amp;window=popup_no_bar&amp;width=385&amp;height=120&amp;START_MAXIMIZED=FALSE&amp;creator=factset&amp;display_string=Audit"}</definedName>
    <definedName name="_1037__FDSAUDITLINK__" localSheetId="7" hidden="1">{"fdsup://Directions/FactSet Auditing Viewer?action=AUDIT_VALUE&amp;DB=129&amp;ID1=97381W10&amp;VALUEID=01001&amp;SDATE=200902&amp;PERIODTYPE=QTR_STD&amp;window=popup_no_bar&amp;width=385&amp;height=120&amp;START_MAXIMIZED=FALSE&amp;creator=factset&amp;display_string=Audit"}</definedName>
    <definedName name="_1037__FDSAUDITLINK__" localSheetId="9" hidden="1">{"fdsup://Directions/FactSet Auditing Viewer?action=AUDIT_VALUE&amp;DB=129&amp;ID1=97381W10&amp;VALUEID=01001&amp;SDATE=200902&amp;PERIODTYPE=QTR_STD&amp;window=popup_no_bar&amp;width=385&amp;height=120&amp;START_MAXIMIZED=FALSE&amp;creator=factset&amp;display_string=Audit"}</definedName>
    <definedName name="_1037__FDSAUDITLINK__" localSheetId="8" hidden="1">{"fdsup://Directions/FactSet Auditing Viewer?action=AUDIT_VALUE&amp;DB=129&amp;ID1=97381W10&amp;VALUEID=01001&amp;SDATE=200902&amp;PERIODTYPE=QTR_STD&amp;window=popup_no_bar&amp;width=385&amp;height=120&amp;START_MAXIMIZED=FALSE&amp;creator=factset&amp;display_string=Audit"}</definedName>
    <definedName name="_1037__FDSAUDITLINK__" localSheetId="10" hidden="1">{"fdsup://Directions/FactSet Auditing Viewer?action=AUDIT_VALUE&amp;DB=129&amp;ID1=97381W10&amp;VALUEID=01001&amp;SDATE=200902&amp;PERIODTYPE=QTR_STD&amp;window=popup_no_bar&amp;width=385&amp;height=120&amp;START_MAXIMIZED=FALSE&amp;creator=factset&amp;display_string=Audit"}</definedName>
    <definedName name="_1037__FDSAUDITLINK__" localSheetId="3" hidden="1">{"fdsup://Directions/FactSet Auditing Viewer?action=AUDIT_VALUE&amp;DB=129&amp;ID1=97381W10&amp;VALUEID=01001&amp;SDATE=200902&amp;PERIODTYPE=QTR_STD&amp;window=popup_no_bar&amp;width=385&amp;height=120&amp;START_MAXIMIZED=FALSE&amp;creator=factset&amp;display_string=Audit"}</definedName>
    <definedName name="_1037__FDSAUDITLINK__" localSheetId="5" hidden="1">{"fdsup://Directions/FactSet Auditing Viewer?action=AUDIT_VALUE&amp;DB=129&amp;ID1=97381W10&amp;VALUEID=01001&amp;SDATE=200902&amp;PERIODTYPE=QTR_STD&amp;window=popup_no_bar&amp;width=385&amp;height=120&amp;START_MAXIMIZED=FALSE&amp;creator=factset&amp;display_string=Audit"}</definedName>
    <definedName name="_1037__FDSAUDITLINK__" localSheetId="1" hidden="1">{"fdsup://Directions/FactSet Auditing Viewer?action=AUDIT_VALUE&amp;DB=129&amp;ID1=97381W10&amp;VALUEID=01001&amp;SDATE=200902&amp;PERIODTYPE=QTR_STD&amp;window=popup_no_bar&amp;width=385&amp;height=120&amp;START_MAXIMIZED=FALSE&amp;creator=factset&amp;display_string=Audit"}</definedName>
    <definedName name="_1037__FDSAUDITLINK__" hidden="1">{"fdsup://Directions/FactSet Auditing Viewer?action=AUDIT_VALUE&amp;DB=129&amp;ID1=97381W10&amp;VALUEID=01001&amp;SDATE=200902&amp;PERIODTYPE=QTR_STD&amp;window=popup_no_bar&amp;width=385&amp;height=120&amp;START_MAXIMIZED=FALSE&amp;creator=factset&amp;display_string=Audit"}</definedName>
    <definedName name="_1038__FDSAUDITLINK__" localSheetId="7" hidden="1">{"fdsup://Directions/FactSet Auditing Viewer?action=AUDIT_VALUE&amp;DB=129&amp;ID1=97381W10&amp;VALUEID=01001&amp;SDATE=201002&amp;PERIODTYPE=QTR_STD&amp;window=popup_no_bar&amp;width=385&amp;height=120&amp;START_MAXIMIZED=FALSE&amp;creator=factset&amp;display_string=Audit"}</definedName>
    <definedName name="_1038__FDSAUDITLINK__" localSheetId="9" hidden="1">{"fdsup://Directions/FactSet Auditing Viewer?action=AUDIT_VALUE&amp;DB=129&amp;ID1=97381W10&amp;VALUEID=01001&amp;SDATE=201002&amp;PERIODTYPE=QTR_STD&amp;window=popup_no_bar&amp;width=385&amp;height=120&amp;START_MAXIMIZED=FALSE&amp;creator=factset&amp;display_string=Audit"}</definedName>
    <definedName name="_1038__FDSAUDITLINK__" localSheetId="8" hidden="1">{"fdsup://Directions/FactSet Auditing Viewer?action=AUDIT_VALUE&amp;DB=129&amp;ID1=97381W10&amp;VALUEID=01001&amp;SDATE=201002&amp;PERIODTYPE=QTR_STD&amp;window=popup_no_bar&amp;width=385&amp;height=120&amp;START_MAXIMIZED=FALSE&amp;creator=factset&amp;display_string=Audit"}</definedName>
    <definedName name="_1038__FDSAUDITLINK__" localSheetId="10" hidden="1">{"fdsup://Directions/FactSet Auditing Viewer?action=AUDIT_VALUE&amp;DB=129&amp;ID1=97381W10&amp;VALUEID=01001&amp;SDATE=201002&amp;PERIODTYPE=QTR_STD&amp;window=popup_no_bar&amp;width=385&amp;height=120&amp;START_MAXIMIZED=FALSE&amp;creator=factset&amp;display_string=Audit"}</definedName>
    <definedName name="_1038__FDSAUDITLINK__" localSheetId="3" hidden="1">{"fdsup://Directions/FactSet Auditing Viewer?action=AUDIT_VALUE&amp;DB=129&amp;ID1=97381W10&amp;VALUEID=01001&amp;SDATE=201002&amp;PERIODTYPE=QTR_STD&amp;window=popup_no_bar&amp;width=385&amp;height=120&amp;START_MAXIMIZED=FALSE&amp;creator=factset&amp;display_string=Audit"}</definedName>
    <definedName name="_1038__FDSAUDITLINK__" localSheetId="5" hidden="1">{"fdsup://Directions/FactSet Auditing Viewer?action=AUDIT_VALUE&amp;DB=129&amp;ID1=97381W10&amp;VALUEID=01001&amp;SDATE=201002&amp;PERIODTYPE=QTR_STD&amp;window=popup_no_bar&amp;width=385&amp;height=120&amp;START_MAXIMIZED=FALSE&amp;creator=factset&amp;display_string=Audit"}</definedName>
    <definedName name="_1038__FDSAUDITLINK__" localSheetId="1" hidden="1">{"fdsup://Directions/FactSet Auditing Viewer?action=AUDIT_VALUE&amp;DB=129&amp;ID1=97381W10&amp;VALUEID=01001&amp;SDATE=201002&amp;PERIODTYPE=QTR_STD&amp;window=popup_no_bar&amp;width=385&amp;height=120&amp;START_MAXIMIZED=FALSE&amp;creator=factset&amp;display_string=Audit"}</definedName>
    <definedName name="_1038__FDSAUDITLINK__" hidden="1">{"fdsup://Directions/FactSet Auditing Viewer?action=AUDIT_VALUE&amp;DB=129&amp;ID1=97381W10&amp;VALUEID=01001&amp;SDATE=201002&amp;PERIODTYPE=QTR_STD&amp;window=popup_no_bar&amp;width=385&amp;height=120&amp;START_MAXIMIZED=FALSE&amp;creator=factset&amp;display_string=Audit"}</definedName>
    <definedName name="_1039__FDSAUDITLINK__" localSheetId="7" hidden="1">{"fdsup://Directions/FactSet Auditing Viewer?action=AUDIT_VALUE&amp;DB=129&amp;ID1=96332010&amp;VALUEID=01001&amp;SDATE=200902&amp;PERIODTYPE=QTR_STD&amp;window=popup_no_bar&amp;width=385&amp;height=120&amp;START_MAXIMIZED=FALSE&amp;creator=factset&amp;display_string=Audit"}</definedName>
    <definedName name="_1039__FDSAUDITLINK__" localSheetId="9" hidden="1">{"fdsup://Directions/FactSet Auditing Viewer?action=AUDIT_VALUE&amp;DB=129&amp;ID1=96332010&amp;VALUEID=01001&amp;SDATE=200902&amp;PERIODTYPE=QTR_STD&amp;window=popup_no_bar&amp;width=385&amp;height=120&amp;START_MAXIMIZED=FALSE&amp;creator=factset&amp;display_string=Audit"}</definedName>
    <definedName name="_1039__FDSAUDITLINK__" localSheetId="8" hidden="1">{"fdsup://Directions/FactSet Auditing Viewer?action=AUDIT_VALUE&amp;DB=129&amp;ID1=96332010&amp;VALUEID=01001&amp;SDATE=200902&amp;PERIODTYPE=QTR_STD&amp;window=popup_no_bar&amp;width=385&amp;height=120&amp;START_MAXIMIZED=FALSE&amp;creator=factset&amp;display_string=Audit"}</definedName>
    <definedName name="_1039__FDSAUDITLINK__" localSheetId="10" hidden="1">{"fdsup://Directions/FactSet Auditing Viewer?action=AUDIT_VALUE&amp;DB=129&amp;ID1=96332010&amp;VALUEID=01001&amp;SDATE=200902&amp;PERIODTYPE=QTR_STD&amp;window=popup_no_bar&amp;width=385&amp;height=120&amp;START_MAXIMIZED=FALSE&amp;creator=factset&amp;display_string=Audit"}</definedName>
    <definedName name="_1039__FDSAUDITLINK__" localSheetId="3" hidden="1">{"fdsup://Directions/FactSet Auditing Viewer?action=AUDIT_VALUE&amp;DB=129&amp;ID1=96332010&amp;VALUEID=01001&amp;SDATE=200902&amp;PERIODTYPE=QTR_STD&amp;window=popup_no_bar&amp;width=385&amp;height=120&amp;START_MAXIMIZED=FALSE&amp;creator=factset&amp;display_string=Audit"}</definedName>
    <definedName name="_1039__FDSAUDITLINK__" localSheetId="5" hidden="1">{"fdsup://Directions/FactSet Auditing Viewer?action=AUDIT_VALUE&amp;DB=129&amp;ID1=96332010&amp;VALUEID=01001&amp;SDATE=200902&amp;PERIODTYPE=QTR_STD&amp;window=popup_no_bar&amp;width=385&amp;height=120&amp;START_MAXIMIZED=FALSE&amp;creator=factset&amp;display_string=Audit"}</definedName>
    <definedName name="_1039__FDSAUDITLINK__" localSheetId="1" hidden="1">{"fdsup://Directions/FactSet Auditing Viewer?action=AUDIT_VALUE&amp;DB=129&amp;ID1=96332010&amp;VALUEID=01001&amp;SDATE=200902&amp;PERIODTYPE=QTR_STD&amp;window=popup_no_bar&amp;width=385&amp;height=120&amp;START_MAXIMIZED=FALSE&amp;creator=factset&amp;display_string=Audit"}</definedName>
    <definedName name="_1039__FDSAUDITLINK__" hidden="1">{"fdsup://Directions/FactSet Auditing Viewer?action=AUDIT_VALUE&amp;DB=129&amp;ID1=96332010&amp;VALUEID=01001&amp;SDATE=200902&amp;PERIODTYPE=QTR_STD&amp;window=popup_no_bar&amp;width=385&amp;height=120&amp;START_MAXIMIZED=FALSE&amp;creator=factset&amp;display_string=Audit"}</definedName>
    <definedName name="_104__FDSAUDITLINK__" localSheetId="7" hidden="1">{"fdsup://directions/FAT Viewer?action=UPDATE&amp;creator=factset&amp;DYN_ARGS=TRUE&amp;DOC_NAME=FAT:FQL_AUDITING_CLIENT_TEMPLATE.FAT&amp;display_string=Audit&amp;VAR:KEY=VQXYZCDERU&amp;VAR:QUERY=RkZfRUJJVERBX09QRVIoUVRSLDQvMS8yMDEwLDYvMzAvMjAxMCwsLFVTRCk=&amp;WINDOW=FIRST_POPUP&amp;HEIGH","T=450&amp;WIDTH=450&amp;START_MAXIMIZED=FALSE&amp;VAR:CALENDAR=US&amp;VAR:SYMBOL=TWC&amp;VAR:INDEX=0"}</definedName>
    <definedName name="_104__FDSAUDITLINK__" localSheetId="9" hidden="1">{"fdsup://directions/FAT Viewer?action=UPDATE&amp;creator=factset&amp;DYN_ARGS=TRUE&amp;DOC_NAME=FAT:FQL_AUDITING_CLIENT_TEMPLATE.FAT&amp;display_string=Audit&amp;VAR:KEY=VQXYZCDERU&amp;VAR:QUERY=RkZfRUJJVERBX09QRVIoUVRSLDQvMS8yMDEwLDYvMzAvMjAxMCwsLFVTRCk=&amp;WINDOW=FIRST_POPUP&amp;HEIGH","T=450&amp;WIDTH=450&amp;START_MAXIMIZED=FALSE&amp;VAR:CALENDAR=US&amp;VAR:SYMBOL=TWC&amp;VAR:INDEX=0"}</definedName>
    <definedName name="_104__FDSAUDITLINK__" localSheetId="8" hidden="1">{"fdsup://directions/FAT Viewer?action=UPDATE&amp;creator=factset&amp;DYN_ARGS=TRUE&amp;DOC_NAME=FAT:FQL_AUDITING_CLIENT_TEMPLATE.FAT&amp;display_string=Audit&amp;VAR:KEY=VQXYZCDERU&amp;VAR:QUERY=RkZfRUJJVERBX09QRVIoUVRSLDQvMS8yMDEwLDYvMzAvMjAxMCwsLFVTRCk=&amp;WINDOW=FIRST_POPUP&amp;HEIGH","T=450&amp;WIDTH=450&amp;START_MAXIMIZED=FALSE&amp;VAR:CALENDAR=US&amp;VAR:SYMBOL=TWC&amp;VAR:INDEX=0"}</definedName>
    <definedName name="_104__FDSAUDITLINK__" localSheetId="10" hidden="1">{"fdsup://directions/FAT Viewer?action=UPDATE&amp;creator=factset&amp;DYN_ARGS=TRUE&amp;DOC_NAME=FAT:FQL_AUDITING_CLIENT_TEMPLATE.FAT&amp;display_string=Audit&amp;VAR:KEY=VQXYZCDERU&amp;VAR:QUERY=RkZfRUJJVERBX09QRVIoUVRSLDQvMS8yMDEwLDYvMzAvMjAxMCwsLFVTRCk=&amp;WINDOW=FIRST_POPUP&amp;HEIGH","T=450&amp;WIDTH=450&amp;START_MAXIMIZED=FALSE&amp;VAR:CALENDAR=US&amp;VAR:SYMBOL=TWC&amp;VAR:INDEX=0"}</definedName>
    <definedName name="_104__FDSAUDITLINK__" localSheetId="3" hidden="1">{"fdsup://directions/FAT Viewer?action=UPDATE&amp;creator=factset&amp;DYN_ARGS=TRUE&amp;DOC_NAME=FAT:FQL_AUDITING_CLIENT_TEMPLATE.FAT&amp;display_string=Audit&amp;VAR:KEY=VQXYZCDERU&amp;VAR:QUERY=RkZfRUJJVERBX09QRVIoUVRSLDQvMS8yMDEwLDYvMzAvMjAxMCwsLFVTRCk=&amp;WINDOW=FIRST_POPUP&amp;HEIGH","T=450&amp;WIDTH=450&amp;START_MAXIMIZED=FALSE&amp;VAR:CALENDAR=US&amp;VAR:SYMBOL=TWC&amp;VAR:INDEX=0"}</definedName>
    <definedName name="_104__FDSAUDITLINK__" localSheetId="5" hidden="1">{"fdsup://directions/FAT Viewer?action=UPDATE&amp;creator=factset&amp;DYN_ARGS=TRUE&amp;DOC_NAME=FAT:FQL_AUDITING_CLIENT_TEMPLATE.FAT&amp;display_string=Audit&amp;VAR:KEY=VQXYZCDERU&amp;VAR:QUERY=RkZfRUJJVERBX09QRVIoUVRSLDQvMS8yMDEwLDYvMzAvMjAxMCwsLFVTRCk=&amp;WINDOW=FIRST_POPUP&amp;HEIGH","T=450&amp;WIDTH=450&amp;START_MAXIMIZED=FALSE&amp;VAR:CALENDAR=US&amp;VAR:SYMBOL=TWC&amp;VAR:INDEX=0"}</definedName>
    <definedName name="_104__FDSAUDITLINK__" localSheetId="1" hidden="1">{"fdsup://directions/FAT Viewer?action=UPDATE&amp;creator=factset&amp;DYN_ARGS=TRUE&amp;DOC_NAME=FAT:FQL_AUDITING_CLIENT_TEMPLATE.FAT&amp;display_string=Audit&amp;VAR:KEY=VQXYZCDERU&amp;VAR:QUERY=RkZfRUJJVERBX09QRVIoUVRSLDQvMS8yMDEwLDYvMzAvMjAxMCwsLFVTRCk=&amp;WINDOW=FIRST_POPUP&amp;HEIGH","T=450&amp;WIDTH=450&amp;START_MAXIMIZED=FALSE&amp;VAR:CALENDAR=US&amp;VAR:SYMBOL=TWC&amp;VAR:INDEX=0"}</definedName>
    <definedName name="_104__FDSAUDITLINK__" hidden="1">{"fdsup://directions/FAT Viewer?action=UPDATE&amp;creator=factset&amp;DYN_ARGS=TRUE&amp;DOC_NAME=FAT:FQL_AUDITING_CLIENT_TEMPLATE.FAT&amp;display_string=Audit&amp;VAR:KEY=VQXYZCDERU&amp;VAR:QUERY=RkZfRUJJVERBX09QRVIoUVRSLDQvMS8yMDEwLDYvMzAvMjAxMCwsLFVTRCk=&amp;WINDOW=FIRST_POPUP&amp;HEIGH","T=450&amp;WIDTH=450&amp;START_MAXIMIZED=FALSE&amp;VAR:CALENDAR=US&amp;VAR:SYMBOL=TWC&amp;VAR:INDEX=0"}</definedName>
    <definedName name="_1040__FDSAUDITLINK__" localSheetId="7" hidden="1">{"fdsup://Directions/FactSet Auditing Viewer?action=AUDIT_VALUE&amp;DB=129&amp;ID1=96332010&amp;VALUEID=01001&amp;SDATE=201002&amp;PERIODTYPE=QTR_STD&amp;window=popup_no_bar&amp;width=385&amp;height=120&amp;START_MAXIMIZED=FALSE&amp;creator=factset&amp;display_string=Audit"}</definedName>
    <definedName name="_1040__FDSAUDITLINK__" localSheetId="9" hidden="1">{"fdsup://Directions/FactSet Auditing Viewer?action=AUDIT_VALUE&amp;DB=129&amp;ID1=96332010&amp;VALUEID=01001&amp;SDATE=201002&amp;PERIODTYPE=QTR_STD&amp;window=popup_no_bar&amp;width=385&amp;height=120&amp;START_MAXIMIZED=FALSE&amp;creator=factset&amp;display_string=Audit"}</definedName>
    <definedName name="_1040__FDSAUDITLINK__" localSheetId="8" hidden="1">{"fdsup://Directions/FactSet Auditing Viewer?action=AUDIT_VALUE&amp;DB=129&amp;ID1=96332010&amp;VALUEID=01001&amp;SDATE=201002&amp;PERIODTYPE=QTR_STD&amp;window=popup_no_bar&amp;width=385&amp;height=120&amp;START_MAXIMIZED=FALSE&amp;creator=factset&amp;display_string=Audit"}</definedName>
    <definedName name="_1040__FDSAUDITLINK__" localSheetId="10" hidden="1">{"fdsup://Directions/FactSet Auditing Viewer?action=AUDIT_VALUE&amp;DB=129&amp;ID1=96332010&amp;VALUEID=01001&amp;SDATE=201002&amp;PERIODTYPE=QTR_STD&amp;window=popup_no_bar&amp;width=385&amp;height=120&amp;START_MAXIMIZED=FALSE&amp;creator=factset&amp;display_string=Audit"}</definedName>
    <definedName name="_1040__FDSAUDITLINK__" localSheetId="3" hidden="1">{"fdsup://Directions/FactSet Auditing Viewer?action=AUDIT_VALUE&amp;DB=129&amp;ID1=96332010&amp;VALUEID=01001&amp;SDATE=201002&amp;PERIODTYPE=QTR_STD&amp;window=popup_no_bar&amp;width=385&amp;height=120&amp;START_MAXIMIZED=FALSE&amp;creator=factset&amp;display_string=Audit"}</definedName>
    <definedName name="_1040__FDSAUDITLINK__" localSheetId="5" hidden="1">{"fdsup://Directions/FactSet Auditing Viewer?action=AUDIT_VALUE&amp;DB=129&amp;ID1=96332010&amp;VALUEID=01001&amp;SDATE=201002&amp;PERIODTYPE=QTR_STD&amp;window=popup_no_bar&amp;width=385&amp;height=120&amp;START_MAXIMIZED=FALSE&amp;creator=factset&amp;display_string=Audit"}</definedName>
    <definedName name="_1040__FDSAUDITLINK__" localSheetId="1" hidden="1">{"fdsup://Directions/FactSet Auditing Viewer?action=AUDIT_VALUE&amp;DB=129&amp;ID1=96332010&amp;VALUEID=01001&amp;SDATE=201002&amp;PERIODTYPE=QTR_STD&amp;window=popup_no_bar&amp;width=385&amp;height=120&amp;START_MAXIMIZED=FALSE&amp;creator=factset&amp;display_string=Audit"}</definedName>
    <definedName name="_1040__FDSAUDITLINK__" hidden="1">{"fdsup://Directions/FactSet Auditing Viewer?action=AUDIT_VALUE&amp;DB=129&amp;ID1=96332010&amp;VALUEID=01001&amp;SDATE=201002&amp;PERIODTYPE=QTR_STD&amp;window=popup_no_bar&amp;width=385&amp;height=120&amp;START_MAXIMIZED=FALSE&amp;creator=factset&amp;display_string=Audit"}</definedName>
    <definedName name="_1041__FDSAUDITLINK__" localSheetId="7" hidden="1">{"fdsup://Directions/FactSet Auditing Viewer?action=AUDIT_VALUE&amp;DB=129&amp;ID1=55271510&amp;VALUEID=01001&amp;SDATE=200902&amp;PERIODTYPE=QTR_STD&amp;window=popup_no_bar&amp;width=385&amp;height=120&amp;START_MAXIMIZED=FALSE&amp;creator=factset&amp;display_string=Audit"}</definedName>
    <definedName name="_1041__FDSAUDITLINK__" localSheetId="9" hidden="1">{"fdsup://Directions/FactSet Auditing Viewer?action=AUDIT_VALUE&amp;DB=129&amp;ID1=55271510&amp;VALUEID=01001&amp;SDATE=200902&amp;PERIODTYPE=QTR_STD&amp;window=popup_no_bar&amp;width=385&amp;height=120&amp;START_MAXIMIZED=FALSE&amp;creator=factset&amp;display_string=Audit"}</definedName>
    <definedName name="_1041__FDSAUDITLINK__" localSheetId="8" hidden="1">{"fdsup://Directions/FactSet Auditing Viewer?action=AUDIT_VALUE&amp;DB=129&amp;ID1=55271510&amp;VALUEID=01001&amp;SDATE=200902&amp;PERIODTYPE=QTR_STD&amp;window=popup_no_bar&amp;width=385&amp;height=120&amp;START_MAXIMIZED=FALSE&amp;creator=factset&amp;display_string=Audit"}</definedName>
    <definedName name="_1041__FDSAUDITLINK__" localSheetId="10" hidden="1">{"fdsup://Directions/FactSet Auditing Viewer?action=AUDIT_VALUE&amp;DB=129&amp;ID1=55271510&amp;VALUEID=01001&amp;SDATE=200902&amp;PERIODTYPE=QTR_STD&amp;window=popup_no_bar&amp;width=385&amp;height=120&amp;START_MAXIMIZED=FALSE&amp;creator=factset&amp;display_string=Audit"}</definedName>
    <definedName name="_1041__FDSAUDITLINK__" localSheetId="3" hidden="1">{"fdsup://Directions/FactSet Auditing Viewer?action=AUDIT_VALUE&amp;DB=129&amp;ID1=55271510&amp;VALUEID=01001&amp;SDATE=200902&amp;PERIODTYPE=QTR_STD&amp;window=popup_no_bar&amp;width=385&amp;height=120&amp;START_MAXIMIZED=FALSE&amp;creator=factset&amp;display_string=Audit"}</definedName>
    <definedName name="_1041__FDSAUDITLINK__" localSheetId="5" hidden="1">{"fdsup://Directions/FactSet Auditing Viewer?action=AUDIT_VALUE&amp;DB=129&amp;ID1=55271510&amp;VALUEID=01001&amp;SDATE=200902&amp;PERIODTYPE=QTR_STD&amp;window=popup_no_bar&amp;width=385&amp;height=120&amp;START_MAXIMIZED=FALSE&amp;creator=factset&amp;display_string=Audit"}</definedName>
    <definedName name="_1041__FDSAUDITLINK__" localSheetId="1" hidden="1">{"fdsup://Directions/FactSet Auditing Viewer?action=AUDIT_VALUE&amp;DB=129&amp;ID1=55271510&amp;VALUEID=01001&amp;SDATE=200902&amp;PERIODTYPE=QTR_STD&amp;window=popup_no_bar&amp;width=385&amp;height=120&amp;START_MAXIMIZED=FALSE&amp;creator=factset&amp;display_string=Audit"}</definedName>
    <definedName name="_1041__FDSAUDITLINK__" hidden="1">{"fdsup://Directions/FactSet Auditing Viewer?action=AUDIT_VALUE&amp;DB=129&amp;ID1=55271510&amp;VALUEID=01001&amp;SDATE=200902&amp;PERIODTYPE=QTR_STD&amp;window=popup_no_bar&amp;width=385&amp;height=120&amp;START_MAXIMIZED=FALSE&amp;creator=factset&amp;display_string=Audit"}</definedName>
    <definedName name="_1042__FDSAUDITLINK__" localSheetId="7" hidden="1">{"fdsup://Directions/FactSet Auditing Viewer?action=AUDIT_VALUE&amp;DB=129&amp;ID1=55271510&amp;VALUEID=01001&amp;SDATE=201002&amp;PERIODTYPE=QTR_STD&amp;window=popup_no_bar&amp;width=385&amp;height=120&amp;START_MAXIMIZED=FALSE&amp;creator=factset&amp;display_string=Audit"}</definedName>
    <definedName name="_1042__FDSAUDITLINK__" localSheetId="9" hidden="1">{"fdsup://Directions/FactSet Auditing Viewer?action=AUDIT_VALUE&amp;DB=129&amp;ID1=55271510&amp;VALUEID=01001&amp;SDATE=201002&amp;PERIODTYPE=QTR_STD&amp;window=popup_no_bar&amp;width=385&amp;height=120&amp;START_MAXIMIZED=FALSE&amp;creator=factset&amp;display_string=Audit"}</definedName>
    <definedName name="_1042__FDSAUDITLINK__" localSheetId="8" hidden="1">{"fdsup://Directions/FactSet Auditing Viewer?action=AUDIT_VALUE&amp;DB=129&amp;ID1=55271510&amp;VALUEID=01001&amp;SDATE=201002&amp;PERIODTYPE=QTR_STD&amp;window=popup_no_bar&amp;width=385&amp;height=120&amp;START_MAXIMIZED=FALSE&amp;creator=factset&amp;display_string=Audit"}</definedName>
    <definedName name="_1042__FDSAUDITLINK__" localSheetId="10" hidden="1">{"fdsup://Directions/FactSet Auditing Viewer?action=AUDIT_VALUE&amp;DB=129&amp;ID1=55271510&amp;VALUEID=01001&amp;SDATE=201002&amp;PERIODTYPE=QTR_STD&amp;window=popup_no_bar&amp;width=385&amp;height=120&amp;START_MAXIMIZED=FALSE&amp;creator=factset&amp;display_string=Audit"}</definedName>
    <definedName name="_1042__FDSAUDITLINK__" localSheetId="3" hidden="1">{"fdsup://Directions/FactSet Auditing Viewer?action=AUDIT_VALUE&amp;DB=129&amp;ID1=55271510&amp;VALUEID=01001&amp;SDATE=201002&amp;PERIODTYPE=QTR_STD&amp;window=popup_no_bar&amp;width=385&amp;height=120&amp;START_MAXIMIZED=FALSE&amp;creator=factset&amp;display_string=Audit"}</definedName>
    <definedName name="_1042__FDSAUDITLINK__" localSheetId="5" hidden="1">{"fdsup://Directions/FactSet Auditing Viewer?action=AUDIT_VALUE&amp;DB=129&amp;ID1=55271510&amp;VALUEID=01001&amp;SDATE=201002&amp;PERIODTYPE=QTR_STD&amp;window=popup_no_bar&amp;width=385&amp;height=120&amp;START_MAXIMIZED=FALSE&amp;creator=factset&amp;display_string=Audit"}</definedName>
    <definedName name="_1042__FDSAUDITLINK__" localSheetId="1" hidden="1">{"fdsup://Directions/FactSet Auditing Viewer?action=AUDIT_VALUE&amp;DB=129&amp;ID1=55271510&amp;VALUEID=01001&amp;SDATE=201002&amp;PERIODTYPE=QTR_STD&amp;window=popup_no_bar&amp;width=385&amp;height=120&amp;START_MAXIMIZED=FALSE&amp;creator=factset&amp;display_string=Audit"}</definedName>
    <definedName name="_1042__FDSAUDITLINK__" hidden="1">{"fdsup://Directions/FactSet Auditing Viewer?action=AUDIT_VALUE&amp;DB=129&amp;ID1=55271510&amp;VALUEID=01001&amp;SDATE=201002&amp;PERIODTYPE=QTR_STD&amp;window=popup_no_bar&amp;width=385&amp;height=120&amp;START_MAXIMIZED=FALSE&amp;creator=factset&amp;display_string=Audit"}</definedName>
    <definedName name="_1043__FDSAUDITLINK__" localSheetId="7" hidden="1">{"fdsup://Directions/FactSet Auditing Viewer?action=AUDIT_VALUE&amp;DB=129&amp;ID1=96683710&amp;VALUEID=01001&amp;SDATE=200902&amp;PERIODTYPE=QTR_STD&amp;window=popup_no_bar&amp;width=385&amp;height=120&amp;START_MAXIMIZED=FALSE&amp;creator=factset&amp;display_string=Audit"}</definedName>
    <definedName name="_1043__FDSAUDITLINK__" localSheetId="9" hidden="1">{"fdsup://Directions/FactSet Auditing Viewer?action=AUDIT_VALUE&amp;DB=129&amp;ID1=96683710&amp;VALUEID=01001&amp;SDATE=200902&amp;PERIODTYPE=QTR_STD&amp;window=popup_no_bar&amp;width=385&amp;height=120&amp;START_MAXIMIZED=FALSE&amp;creator=factset&amp;display_string=Audit"}</definedName>
    <definedName name="_1043__FDSAUDITLINK__" localSheetId="8" hidden="1">{"fdsup://Directions/FactSet Auditing Viewer?action=AUDIT_VALUE&amp;DB=129&amp;ID1=96683710&amp;VALUEID=01001&amp;SDATE=200902&amp;PERIODTYPE=QTR_STD&amp;window=popup_no_bar&amp;width=385&amp;height=120&amp;START_MAXIMIZED=FALSE&amp;creator=factset&amp;display_string=Audit"}</definedName>
    <definedName name="_1043__FDSAUDITLINK__" localSheetId="10" hidden="1">{"fdsup://Directions/FactSet Auditing Viewer?action=AUDIT_VALUE&amp;DB=129&amp;ID1=96683710&amp;VALUEID=01001&amp;SDATE=200902&amp;PERIODTYPE=QTR_STD&amp;window=popup_no_bar&amp;width=385&amp;height=120&amp;START_MAXIMIZED=FALSE&amp;creator=factset&amp;display_string=Audit"}</definedName>
    <definedName name="_1043__FDSAUDITLINK__" localSheetId="3" hidden="1">{"fdsup://Directions/FactSet Auditing Viewer?action=AUDIT_VALUE&amp;DB=129&amp;ID1=96683710&amp;VALUEID=01001&amp;SDATE=200902&amp;PERIODTYPE=QTR_STD&amp;window=popup_no_bar&amp;width=385&amp;height=120&amp;START_MAXIMIZED=FALSE&amp;creator=factset&amp;display_string=Audit"}</definedName>
    <definedName name="_1043__FDSAUDITLINK__" localSheetId="5" hidden="1">{"fdsup://Directions/FactSet Auditing Viewer?action=AUDIT_VALUE&amp;DB=129&amp;ID1=96683710&amp;VALUEID=01001&amp;SDATE=200902&amp;PERIODTYPE=QTR_STD&amp;window=popup_no_bar&amp;width=385&amp;height=120&amp;START_MAXIMIZED=FALSE&amp;creator=factset&amp;display_string=Audit"}</definedName>
    <definedName name="_1043__FDSAUDITLINK__" localSheetId="1" hidden="1">{"fdsup://Directions/FactSet Auditing Viewer?action=AUDIT_VALUE&amp;DB=129&amp;ID1=96683710&amp;VALUEID=01001&amp;SDATE=200902&amp;PERIODTYPE=QTR_STD&amp;window=popup_no_bar&amp;width=385&amp;height=120&amp;START_MAXIMIZED=FALSE&amp;creator=factset&amp;display_string=Audit"}</definedName>
    <definedName name="_1043__FDSAUDITLINK__" hidden="1">{"fdsup://Directions/FactSet Auditing Viewer?action=AUDIT_VALUE&amp;DB=129&amp;ID1=96683710&amp;VALUEID=01001&amp;SDATE=200902&amp;PERIODTYPE=QTR_STD&amp;window=popup_no_bar&amp;width=385&amp;height=120&amp;START_MAXIMIZED=FALSE&amp;creator=factset&amp;display_string=Audit"}</definedName>
    <definedName name="_1044__FDSAUDITLINK__" localSheetId="7" hidden="1">{"fdsup://Directions/FactSet Auditing Viewer?action=AUDIT_VALUE&amp;DB=129&amp;ID1=96683710&amp;VALUEID=01001&amp;SDATE=201002&amp;PERIODTYPE=QTR_STD&amp;window=popup_no_bar&amp;width=385&amp;height=120&amp;START_MAXIMIZED=FALSE&amp;creator=factset&amp;display_string=Audit"}</definedName>
    <definedName name="_1044__FDSAUDITLINK__" localSheetId="9" hidden="1">{"fdsup://Directions/FactSet Auditing Viewer?action=AUDIT_VALUE&amp;DB=129&amp;ID1=96683710&amp;VALUEID=01001&amp;SDATE=201002&amp;PERIODTYPE=QTR_STD&amp;window=popup_no_bar&amp;width=385&amp;height=120&amp;START_MAXIMIZED=FALSE&amp;creator=factset&amp;display_string=Audit"}</definedName>
    <definedName name="_1044__FDSAUDITLINK__" localSheetId="8" hidden="1">{"fdsup://Directions/FactSet Auditing Viewer?action=AUDIT_VALUE&amp;DB=129&amp;ID1=96683710&amp;VALUEID=01001&amp;SDATE=201002&amp;PERIODTYPE=QTR_STD&amp;window=popup_no_bar&amp;width=385&amp;height=120&amp;START_MAXIMIZED=FALSE&amp;creator=factset&amp;display_string=Audit"}</definedName>
    <definedName name="_1044__FDSAUDITLINK__" localSheetId="10" hidden="1">{"fdsup://Directions/FactSet Auditing Viewer?action=AUDIT_VALUE&amp;DB=129&amp;ID1=96683710&amp;VALUEID=01001&amp;SDATE=201002&amp;PERIODTYPE=QTR_STD&amp;window=popup_no_bar&amp;width=385&amp;height=120&amp;START_MAXIMIZED=FALSE&amp;creator=factset&amp;display_string=Audit"}</definedName>
    <definedName name="_1044__FDSAUDITLINK__" localSheetId="3" hidden="1">{"fdsup://Directions/FactSet Auditing Viewer?action=AUDIT_VALUE&amp;DB=129&amp;ID1=96683710&amp;VALUEID=01001&amp;SDATE=201002&amp;PERIODTYPE=QTR_STD&amp;window=popup_no_bar&amp;width=385&amp;height=120&amp;START_MAXIMIZED=FALSE&amp;creator=factset&amp;display_string=Audit"}</definedName>
    <definedName name="_1044__FDSAUDITLINK__" localSheetId="5" hidden="1">{"fdsup://Directions/FactSet Auditing Viewer?action=AUDIT_VALUE&amp;DB=129&amp;ID1=96683710&amp;VALUEID=01001&amp;SDATE=201002&amp;PERIODTYPE=QTR_STD&amp;window=popup_no_bar&amp;width=385&amp;height=120&amp;START_MAXIMIZED=FALSE&amp;creator=factset&amp;display_string=Audit"}</definedName>
    <definedName name="_1044__FDSAUDITLINK__" localSheetId="1" hidden="1">{"fdsup://Directions/FactSet Auditing Viewer?action=AUDIT_VALUE&amp;DB=129&amp;ID1=96683710&amp;VALUEID=01001&amp;SDATE=201002&amp;PERIODTYPE=QTR_STD&amp;window=popup_no_bar&amp;width=385&amp;height=120&amp;START_MAXIMIZED=FALSE&amp;creator=factset&amp;display_string=Audit"}</definedName>
    <definedName name="_1044__FDSAUDITLINK__" hidden="1">{"fdsup://Directions/FactSet Auditing Viewer?action=AUDIT_VALUE&amp;DB=129&amp;ID1=96683710&amp;VALUEID=01001&amp;SDATE=201002&amp;PERIODTYPE=QTR_STD&amp;window=popup_no_bar&amp;width=385&amp;height=120&amp;START_MAXIMIZED=FALSE&amp;creator=factset&amp;display_string=Audit"}</definedName>
    <definedName name="_1045__FDSAUDITLINK__" localSheetId="7" hidden="1">{"fdsup://Directions/FactSet Auditing Viewer?action=AUDIT_VALUE&amp;DB=129&amp;ID1=97665710&amp;VALUEID=01001&amp;SDATE=200902&amp;PERIODTYPE=QTR_STD&amp;window=popup_no_bar&amp;width=385&amp;height=120&amp;START_MAXIMIZED=FALSE&amp;creator=factset&amp;display_string=Audit"}</definedName>
    <definedName name="_1045__FDSAUDITLINK__" localSheetId="9" hidden="1">{"fdsup://Directions/FactSet Auditing Viewer?action=AUDIT_VALUE&amp;DB=129&amp;ID1=97665710&amp;VALUEID=01001&amp;SDATE=200902&amp;PERIODTYPE=QTR_STD&amp;window=popup_no_bar&amp;width=385&amp;height=120&amp;START_MAXIMIZED=FALSE&amp;creator=factset&amp;display_string=Audit"}</definedName>
    <definedName name="_1045__FDSAUDITLINK__" localSheetId="8" hidden="1">{"fdsup://Directions/FactSet Auditing Viewer?action=AUDIT_VALUE&amp;DB=129&amp;ID1=97665710&amp;VALUEID=01001&amp;SDATE=200902&amp;PERIODTYPE=QTR_STD&amp;window=popup_no_bar&amp;width=385&amp;height=120&amp;START_MAXIMIZED=FALSE&amp;creator=factset&amp;display_string=Audit"}</definedName>
    <definedName name="_1045__FDSAUDITLINK__" localSheetId="10" hidden="1">{"fdsup://Directions/FactSet Auditing Viewer?action=AUDIT_VALUE&amp;DB=129&amp;ID1=97665710&amp;VALUEID=01001&amp;SDATE=200902&amp;PERIODTYPE=QTR_STD&amp;window=popup_no_bar&amp;width=385&amp;height=120&amp;START_MAXIMIZED=FALSE&amp;creator=factset&amp;display_string=Audit"}</definedName>
    <definedName name="_1045__FDSAUDITLINK__" localSheetId="3" hidden="1">{"fdsup://Directions/FactSet Auditing Viewer?action=AUDIT_VALUE&amp;DB=129&amp;ID1=97665710&amp;VALUEID=01001&amp;SDATE=200902&amp;PERIODTYPE=QTR_STD&amp;window=popup_no_bar&amp;width=385&amp;height=120&amp;START_MAXIMIZED=FALSE&amp;creator=factset&amp;display_string=Audit"}</definedName>
    <definedName name="_1045__FDSAUDITLINK__" localSheetId="5" hidden="1">{"fdsup://Directions/FactSet Auditing Viewer?action=AUDIT_VALUE&amp;DB=129&amp;ID1=97665710&amp;VALUEID=01001&amp;SDATE=200902&amp;PERIODTYPE=QTR_STD&amp;window=popup_no_bar&amp;width=385&amp;height=120&amp;START_MAXIMIZED=FALSE&amp;creator=factset&amp;display_string=Audit"}</definedName>
    <definedName name="_1045__FDSAUDITLINK__" localSheetId="1" hidden="1">{"fdsup://Directions/FactSet Auditing Viewer?action=AUDIT_VALUE&amp;DB=129&amp;ID1=97665710&amp;VALUEID=01001&amp;SDATE=200902&amp;PERIODTYPE=QTR_STD&amp;window=popup_no_bar&amp;width=385&amp;height=120&amp;START_MAXIMIZED=FALSE&amp;creator=factset&amp;display_string=Audit"}</definedName>
    <definedName name="_1045__FDSAUDITLINK__" hidden="1">{"fdsup://Directions/FactSet Auditing Viewer?action=AUDIT_VALUE&amp;DB=129&amp;ID1=97665710&amp;VALUEID=01001&amp;SDATE=200902&amp;PERIODTYPE=QTR_STD&amp;window=popup_no_bar&amp;width=385&amp;height=120&amp;START_MAXIMIZED=FALSE&amp;creator=factset&amp;display_string=Audit"}</definedName>
    <definedName name="_1046__FDSAUDITLINK__" localSheetId="7" hidden="1">{"fdsup://Directions/FactSet Auditing Viewer?action=AUDIT_VALUE&amp;DB=129&amp;ID1=97665710&amp;VALUEID=01001&amp;SDATE=201002&amp;PERIODTYPE=QTR_STD&amp;window=popup_no_bar&amp;width=385&amp;height=120&amp;START_MAXIMIZED=FALSE&amp;creator=factset&amp;display_string=Audit"}</definedName>
    <definedName name="_1046__FDSAUDITLINK__" localSheetId="9" hidden="1">{"fdsup://Directions/FactSet Auditing Viewer?action=AUDIT_VALUE&amp;DB=129&amp;ID1=97665710&amp;VALUEID=01001&amp;SDATE=201002&amp;PERIODTYPE=QTR_STD&amp;window=popup_no_bar&amp;width=385&amp;height=120&amp;START_MAXIMIZED=FALSE&amp;creator=factset&amp;display_string=Audit"}</definedName>
    <definedName name="_1046__FDSAUDITLINK__" localSheetId="8" hidden="1">{"fdsup://Directions/FactSet Auditing Viewer?action=AUDIT_VALUE&amp;DB=129&amp;ID1=97665710&amp;VALUEID=01001&amp;SDATE=201002&amp;PERIODTYPE=QTR_STD&amp;window=popup_no_bar&amp;width=385&amp;height=120&amp;START_MAXIMIZED=FALSE&amp;creator=factset&amp;display_string=Audit"}</definedName>
    <definedName name="_1046__FDSAUDITLINK__" localSheetId="10" hidden="1">{"fdsup://Directions/FactSet Auditing Viewer?action=AUDIT_VALUE&amp;DB=129&amp;ID1=97665710&amp;VALUEID=01001&amp;SDATE=201002&amp;PERIODTYPE=QTR_STD&amp;window=popup_no_bar&amp;width=385&amp;height=120&amp;START_MAXIMIZED=FALSE&amp;creator=factset&amp;display_string=Audit"}</definedName>
    <definedName name="_1046__FDSAUDITLINK__" localSheetId="3" hidden="1">{"fdsup://Directions/FactSet Auditing Viewer?action=AUDIT_VALUE&amp;DB=129&amp;ID1=97665710&amp;VALUEID=01001&amp;SDATE=201002&amp;PERIODTYPE=QTR_STD&amp;window=popup_no_bar&amp;width=385&amp;height=120&amp;START_MAXIMIZED=FALSE&amp;creator=factset&amp;display_string=Audit"}</definedName>
    <definedName name="_1046__FDSAUDITLINK__" localSheetId="5" hidden="1">{"fdsup://Directions/FactSet Auditing Viewer?action=AUDIT_VALUE&amp;DB=129&amp;ID1=97665710&amp;VALUEID=01001&amp;SDATE=201002&amp;PERIODTYPE=QTR_STD&amp;window=popup_no_bar&amp;width=385&amp;height=120&amp;START_MAXIMIZED=FALSE&amp;creator=factset&amp;display_string=Audit"}</definedName>
    <definedName name="_1046__FDSAUDITLINK__" localSheetId="1" hidden="1">{"fdsup://Directions/FactSet Auditing Viewer?action=AUDIT_VALUE&amp;DB=129&amp;ID1=97665710&amp;VALUEID=01001&amp;SDATE=201002&amp;PERIODTYPE=QTR_STD&amp;window=popup_no_bar&amp;width=385&amp;height=120&amp;START_MAXIMIZED=FALSE&amp;creator=factset&amp;display_string=Audit"}</definedName>
    <definedName name="_1046__FDSAUDITLINK__" hidden="1">{"fdsup://Directions/FactSet Auditing Viewer?action=AUDIT_VALUE&amp;DB=129&amp;ID1=97665710&amp;VALUEID=01001&amp;SDATE=201002&amp;PERIODTYPE=QTR_STD&amp;window=popup_no_bar&amp;width=385&amp;height=120&amp;START_MAXIMIZED=FALSE&amp;creator=factset&amp;display_string=Audit"}</definedName>
    <definedName name="_1047__FDSAUDITLINK__" localSheetId="7" hidden="1">{"fdsup://Directions/FactSet Auditing Viewer?action=AUDIT_VALUE&amp;DB=129&amp;ID1=95810210&amp;VALUEID=01001&amp;SDATE=200904&amp;PERIODTYPE=QTR_STD&amp;window=popup_no_bar&amp;width=385&amp;height=120&amp;START_MAXIMIZED=FALSE&amp;creator=factset&amp;display_string=Audit"}</definedName>
    <definedName name="_1047__FDSAUDITLINK__" localSheetId="9" hidden="1">{"fdsup://Directions/FactSet Auditing Viewer?action=AUDIT_VALUE&amp;DB=129&amp;ID1=95810210&amp;VALUEID=01001&amp;SDATE=200904&amp;PERIODTYPE=QTR_STD&amp;window=popup_no_bar&amp;width=385&amp;height=120&amp;START_MAXIMIZED=FALSE&amp;creator=factset&amp;display_string=Audit"}</definedName>
    <definedName name="_1047__FDSAUDITLINK__" localSheetId="8" hidden="1">{"fdsup://Directions/FactSet Auditing Viewer?action=AUDIT_VALUE&amp;DB=129&amp;ID1=95810210&amp;VALUEID=01001&amp;SDATE=200904&amp;PERIODTYPE=QTR_STD&amp;window=popup_no_bar&amp;width=385&amp;height=120&amp;START_MAXIMIZED=FALSE&amp;creator=factset&amp;display_string=Audit"}</definedName>
    <definedName name="_1047__FDSAUDITLINK__" localSheetId="10" hidden="1">{"fdsup://Directions/FactSet Auditing Viewer?action=AUDIT_VALUE&amp;DB=129&amp;ID1=95810210&amp;VALUEID=01001&amp;SDATE=200904&amp;PERIODTYPE=QTR_STD&amp;window=popup_no_bar&amp;width=385&amp;height=120&amp;START_MAXIMIZED=FALSE&amp;creator=factset&amp;display_string=Audit"}</definedName>
    <definedName name="_1047__FDSAUDITLINK__" localSheetId="3" hidden="1">{"fdsup://Directions/FactSet Auditing Viewer?action=AUDIT_VALUE&amp;DB=129&amp;ID1=95810210&amp;VALUEID=01001&amp;SDATE=200904&amp;PERIODTYPE=QTR_STD&amp;window=popup_no_bar&amp;width=385&amp;height=120&amp;START_MAXIMIZED=FALSE&amp;creator=factset&amp;display_string=Audit"}</definedName>
    <definedName name="_1047__FDSAUDITLINK__" localSheetId="5" hidden="1">{"fdsup://Directions/FactSet Auditing Viewer?action=AUDIT_VALUE&amp;DB=129&amp;ID1=95810210&amp;VALUEID=01001&amp;SDATE=200904&amp;PERIODTYPE=QTR_STD&amp;window=popup_no_bar&amp;width=385&amp;height=120&amp;START_MAXIMIZED=FALSE&amp;creator=factset&amp;display_string=Audit"}</definedName>
    <definedName name="_1047__FDSAUDITLINK__" localSheetId="1" hidden="1">{"fdsup://Directions/FactSet Auditing Viewer?action=AUDIT_VALUE&amp;DB=129&amp;ID1=95810210&amp;VALUEID=01001&amp;SDATE=200904&amp;PERIODTYPE=QTR_STD&amp;window=popup_no_bar&amp;width=385&amp;height=120&amp;START_MAXIMIZED=FALSE&amp;creator=factset&amp;display_string=Audit"}</definedName>
    <definedName name="_1047__FDSAUDITLINK__" hidden="1">{"fdsup://Directions/FactSet Auditing Viewer?action=AUDIT_VALUE&amp;DB=129&amp;ID1=95810210&amp;VALUEID=01001&amp;SDATE=200904&amp;PERIODTYPE=QTR_STD&amp;window=popup_no_bar&amp;width=385&amp;height=120&amp;START_MAXIMIZED=FALSE&amp;creator=factset&amp;display_string=Audit"}</definedName>
    <definedName name="_1048__FDSAUDITLINK__" localSheetId="7" hidden="1">{"fdsup://Directions/FactSet Auditing Viewer?action=AUDIT_VALUE&amp;DB=129&amp;ID1=95810210&amp;VALUEID=01001&amp;SDATE=201004&amp;PERIODTYPE=QTR_STD&amp;window=popup_no_bar&amp;width=385&amp;height=120&amp;START_MAXIMIZED=FALSE&amp;creator=factset&amp;display_string=Audit"}</definedName>
    <definedName name="_1048__FDSAUDITLINK__" localSheetId="9" hidden="1">{"fdsup://Directions/FactSet Auditing Viewer?action=AUDIT_VALUE&amp;DB=129&amp;ID1=95810210&amp;VALUEID=01001&amp;SDATE=201004&amp;PERIODTYPE=QTR_STD&amp;window=popup_no_bar&amp;width=385&amp;height=120&amp;START_MAXIMIZED=FALSE&amp;creator=factset&amp;display_string=Audit"}</definedName>
    <definedName name="_1048__FDSAUDITLINK__" localSheetId="8" hidden="1">{"fdsup://Directions/FactSet Auditing Viewer?action=AUDIT_VALUE&amp;DB=129&amp;ID1=95810210&amp;VALUEID=01001&amp;SDATE=201004&amp;PERIODTYPE=QTR_STD&amp;window=popup_no_bar&amp;width=385&amp;height=120&amp;START_MAXIMIZED=FALSE&amp;creator=factset&amp;display_string=Audit"}</definedName>
    <definedName name="_1048__FDSAUDITLINK__" localSheetId="10" hidden="1">{"fdsup://Directions/FactSet Auditing Viewer?action=AUDIT_VALUE&amp;DB=129&amp;ID1=95810210&amp;VALUEID=01001&amp;SDATE=201004&amp;PERIODTYPE=QTR_STD&amp;window=popup_no_bar&amp;width=385&amp;height=120&amp;START_MAXIMIZED=FALSE&amp;creator=factset&amp;display_string=Audit"}</definedName>
    <definedName name="_1048__FDSAUDITLINK__" localSheetId="3" hidden="1">{"fdsup://Directions/FactSet Auditing Viewer?action=AUDIT_VALUE&amp;DB=129&amp;ID1=95810210&amp;VALUEID=01001&amp;SDATE=201004&amp;PERIODTYPE=QTR_STD&amp;window=popup_no_bar&amp;width=385&amp;height=120&amp;START_MAXIMIZED=FALSE&amp;creator=factset&amp;display_string=Audit"}</definedName>
    <definedName name="_1048__FDSAUDITLINK__" localSheetId="5" hidden="1">{"fdsup://Directions/FactSet Auditing Viewer?action=AUDIT_VALUE&amp;DB=129&amp;ID1=95810210&amp;VALUEID=01001&amp;SDATE=201004&amp;PERIODTYPE=QTR_STD&amp;window=popup_no_bar&amp;width=385&amp;height=120&amp;START_MAXIMIZED=FALSE&amp;creator=factset&amp;display_string=Audit"}</definedName>
    <definedName name="_1048__FDSAUDITLINK__" localSheetId="1" hidden="1">{"fdsup://Directions/FactSet Auditing Viewer?action=AUDIT_VALUE&amp;DB=129&amp;ID1=95810210&amp;VALUEID=01001&amp;SDATE=201004&amp;PERIODTYPE=QTR_STD&amp;window=popup_no_bar&amp;width=385&amp;height=120&amp;START_MAXIMIZED=FALSE&amp;creator=factset&amp;display_string=Audit"}</definedName>
    <definedName name="_1048__FDSAUDITLINK__" hidden="1">{"fdsup://Directions/FactSet Auditing Viewer?action=AUDIT_VALUE&amp;DB=129&amp;ID1=95810210&amp;VALUEID=01001&amp;SDATE=201004&amp;PERIODTYPE=QTR_STD&amp;window=popup_no_bar&amp;width=385&amp;height=120&amp;START_MAXIMIZED=FALSE&amp;creator=factset&amp;display_string=Audit"}</definedName>
    <definedName name="_1049__FDSAUDITLINK__" localSheetId="7" hidden="1">{"fdsup://Directions/FactSet Auditing Viewer?action=AUDIT_VALUE&amp;DB=129&amp;ID1=94184810&amp;VALUEID=01001&amp;SDATE=200902&amp;PERIODTYPE=QTR_STD&amp;window=popup_no_bar&amp;width=385&amp;height=120&amp;START_MAXIMIZED=FALSE&amp;creator=factset&amp;display_string=Audit"}</definedName>
    <definedName name="_1049__FDSAUDITLINK__" localSheetId="9" hidden="1">{"fdsup://Directions/FactSet Auditing Viewer?action=AUDIT_VALUE&amp;DB=129&amp;ID1=94184810&amp;VALUEID=01001&amp;SDATE=200902&amp;PERIODTYPE=QTR_STD&amp;window=popup_no_bar&amp;width=385&amp;height=120&amp;START_MAXIMIZED=FALSE&amp;creator=factset&amp;display_string=Audit"}</definedName>
    <definedName name="_1049__FDSAUDITLINK__" localSheetId="8" hidden="1">{"fdsup://Directions/FactSet Auditing Viewer?action=AUDIT_VALUE&amp;DB=129&amp;ID1=94184810&amp;VALUEID=01001&amp;SDATE=200902&amp;PERIODTYPE=QTR_STD&amp;window=popup_no_bar&amp;width=385&amp;height=120&amp;START_MAXIMIZED=FALSE&amp;creator=factset&amp;display_string=Audit"}</definedName>
    <definedName name="_1049__FDSAUDITLINK__" localSheetId="10" hidden="1">{"fdsup://Directions/FactSet Auditing Viewer?action=AUDIT_VALUE&amp;DB=129&amp;ID1=94184810&amp;VALUEID=01001&amp;SDATE=200902&amp;PERIODTYPE=QTR_STD&amp;window=popup_no_bar&amp;width=385&amp;height=120&amp;START_MAXIMIZED=FALSE&amp;creator=factset&amp;display_string=Audit"}</definedName>
    <definedName name="_1049__FDSAUDITLINK__" localSheetId="3" hidden="1">{"fdsup://Directions/FactSet Auditing Viewer?action=AUDIT_VALUE&amp;DB=129&amp;ID1=94184810&amp;VALUEID=01001&amp;SDATE=200902&amp;PERIODTYPE=QTR_STD&amp;window=popup_no_bar&amp;width=385&amp;height=120&amp;START_MAXIMIZED=FALSE&amp;creator=factset&amp;display_string=Audit"}</definedName>
    <definedName name="_1049__FDSAUDITLINK__" localSheetId="5" hidden="1">{"fdsup://Directions/FactSet Auditing Viewer?action=AUDIT_VALUE&amp;DB=129&amp;ID1=94184810&amp;VALUEID=01001&amp;SDATE=200902&amp;PERIODTYPE=QTR_STD&amp;window=popup_no_bar&amp;width=385&amp;height=120&amp;START_MAXIMIZED=FALSE&amp;creator=factset&amp;display_string=Audit"}</definedName>
    <definedName name="_1049__FDSAUDITLINK__" localSheetId="1" hidden="1">{"fdsup://Directions/FactSet Auditing Viewer?action=AUDIT_VALUE&amp;DB=129&amp;ID1=94184810&amp;VALUEID=01001&amp;SDATE=200902&amp;PERIODTYPE=QTR_STD&amp;window=popup_no_bar&amp;width=385&amp;height=120&amp;START_MAXIMIZED=FALSE&amp;creator=factset&amp;display_string=Audit"}</definedName>
    <definedName name="_1049__FDSAUDITLINK__" hidden="1">{"fdsup://Directions/FactSet Auditing Viewer?action=AUDIT_VALUE&amp;DB=129&amp;ID1=94184810&amp;VALUEID=01001&amp;SDATE=200902&amp;PERIODTYPE=QTR_STD&amp;window=popup_no_bar&amp;width=385&amp;height=120&amp;START_MAXIMIZED=FALSE&amp;creator=factset&amp;display_string=Audit"}</definedName>
    <definedName name="_105__FDSAUDITLINK__" localSheetId="7" hidden="1">{"fdsup://directions/FAT Viewer?action=UPDATE&amp;creator=factset&amp;DYN_ARGS=TRUE&amp;DOC_NAME=FAT:FQL_AUDITING_CLIENT_TEMPLATE.FAT&amp;display_string=Audit&amp;VAR:KEY=ZWPSTCJEBS&amp;VAR:QUERY=RkZfRUJJVERBX09QRVIoUVRSLDQvMS8yMDA5LDYvMzAvMjAwOSwsLFVTRCk=&amp;WINDOW=FIRST_POPUP&amp;HEIGH","T=450&amp;WIDTH=450&amp;START_MAXIMIZED=FALSE&amp;VAR:CALENDAR=US&amp;VAR:SYMBOL=TSS&amp;VAR:INDEX=0"}</definedName>
    <definedName name="_105__FDSAUDITLINK__" localSheetId="9" hidden="1">{"fdsup://directions/FAT Viewer?action=UPDATE&amp;creator=factset&amp;DYN_ARGS=TRUE&amp;DOC_NAME=FAT:FQL_AUDITING_CLIENT_TEMPLATE.FAT&amp;display_string=Audit&amp;VAR:KEY=ZWPSTCJEBS&amp;VAR:QUERY=RkZfRUJJVERBX09QRVIoUVRSLDQvMS8yMDA5LDYvMzAvMjAwOSwsLFVTRCk=&amp;WINDOW=FIRST_POPUP&amp;HEIGH","T=450&amp;WIDTH=450&amp;START_MAXIMIZED=FALSE&amp;VAR:CALENDAR=US&amp;VAR:SYMBOL=TSS&amp;VAR:INDEX=0"}</definedName>
    <definedName name="_105__FDSAUDITLINK__" localSheetId="8" hidden="1">{"fdsup://directions/FAT Viewer?action=UPDATE&amp;creator=factset&amp;DYN_ARGS=TRUE&amp;DOC_NAME=FAT:FQL_AUDITING_CLIENT_TEMPLATE.FAT&amp;display_string=Audit&amp;VAR:KEY=ZWPSTCJEBS&amp;VAR:QUERY=RkZfRUJJVERBX09QRVIoUVRSLDQvMS8yMDA5LDYvMzAvMjAwOSwsLFVTRCk=&amp;WINDOW=FIRST_POPUP&amp;HEIGH","T=450&amp;WIDTH=450&amp;START_MAXIMIZED=FALSE&amp;VAR:CALENDAR=US&amp;VAR:SYMBOL=TSS&amp;VAR:INDEX=0"}</definedName>
    <definedName name="_105__FDSAUDITLINK__" localSheetId="10" hidden="1">{"fdsup://directions/FAT Viewer?action=UPDATE&amp;creator=factset&amp;DYN_ARGS=TRUE&amp;DOC_NAME=FAT:FQL_AUDITING_CLIENT_TEMPLATE.FAT&amp;display_string=Audit&amp;VAR:KEY=ZWPSTCJEBS&amp;VAR:QUERY=RkZfRUJJVERBX09QRVIoUVRSLDQvMS8yMDA5LDYvMzAvMjAwOSwsLFVTRCk=&amp;WINDOW=FIRST_POPUP&amp;HEIGH","T=450&amp;WIDTH=450&amp;START_MAXIMIZED=FALSE&amp;VAR:CALENDAR=US&amp;VAR:SYMBOL=TSS&amp;VAR:INDEX=0"}</definedName>
    <definedName name="_105__FDSAUDITLINK__" localSheetId="3" hidden="1">{"fdsup://directions/FAT Viewer?action=UPDATE&amp;creator=factset&amp;DYN_ARGS=TRUE&amp;DOC_NAME=FAT:FQL_AUDITING_CLIENT_TEMPLATE.FAT&amp;display_string=Audit&amp;VAR:KEY=ZWPSTCJEBS&amp;VAR:QUERY=RkZfRUJJVERBX09QRVIoUVRSLDQvMS8yMDA5LDYvMzAvMjAwOSwsLFVTRCk=&amp;WINDOW=FIRST_POPUP&amp;HEIGH","T=450&amp;WIDTH=450&amp;START_MAXIMIZED=FALSE&amp;VAR:CALENDAR=US&amp;VAR:SYMBOL=TSS&amp;VAR:INDEX=0"}</definedName>
    <definedName name="_105__FDSAUDITLINK__" localSheetId="5" hidden="1">{"fdsup://directions/FAT Viewer?action=UPDATE&amp;creator=factset&amp;DYN_ARGS=TRUE&amp;DOC_NAME=FAT:FQL_AUDITING_CLIENT_TEMPLATE.FAT&amp;display_string=Audit&amp;VAR:KEY=ZWPSTCJEBS&amp;VAR:QUERY=RkZfRUJJVERBX09QRVIoUVRSLDQvMS8yMDA5LDYvMzAvMjAwOSwsLFVTRCk=&amp;WINDOW=FIRST_POPUP&amp;HEIGH","T=450&amp;WIDTH=450&amp;START_MAXIMIZED=FALSE&amp;VAR:CALENDAR=US&amp;VAR:SYMBOL=TSS&amp;VAR:INDEX=0"}</definedName>
    <definedName name="_105__FDSAUDITLINK__" localSheetId="1" hidden="1">{"fdsup://directions/FAT Viewer?action=UPDATE&amp;creator=factset&amp;DYN_ARGS=TRUE&amp;DOC_NAME=FAT:FQL_AUDITING_CLIENT_TEMPLATE.FAT&amp;display_string=Audit&amp;VAR:KEY=ZWPSTCJEBS&amp;VAR:QUERY=RkZfRUJJVERBX09QRVIoUVRSLDQvMS8yMDA5LDYvMzAvMjAwOSwsLFVTRCk=&amp;WINDOW=FIRST_POPUP&amp;HEIGH","T=450&amp;WIDTH=450&amp;START_MAXIMIZED=FALSE&amp;VAR:CALENDAR=US&amp;VAR:SYMBOL=TSS&amp;VAR:INDEX=0"}</definedName>
    <definedName name="_105__FDSAUDITLINK__" hidden="1">{"fdsup://directions/FAT Viewer?action=UPDATE&amp;creator=factset&amp;DYN_ARGS=TRUE&amp;DOC_NAME=FAT:FQL_AUDITING_CLIENT_TEMPLATE.FAT&amp;display_string=Audit&amp;VAR:KEY=ZWPSTCJEBS&amp;VAR:QUERY=RkZfRUJJVERBX09QRVIoUVRSLDQvMS8yMDA5LDYvMzAvMjAwOSwsLFVTRCk=&amp;WINDOW=FIRST_POPUP&amp;HEIGH","T=450&amp;WIDTH=450&amp;START_MAXIMIZED=FALSE&amp;VAR:CALENDAR=US&amp;VAR:SYMBOL=TSS&amp;VAR:INDEX=0"}</definedName>
    <definedName name="_1050__FDSAUDITLINK__" localSheetId="7" hidden="1">{"fdsup://Directions/FactSet Auditing Viewer?action=AUDIT_VALUE&amp;DB=129&amp;ID1=94184810&amp;VALUEID=01001&amp;SDATE=201002&amp;PERIODTYPE=QTR_STD&amp;window=popup_no_bar&amp;width=385&amp;height=120&amp;START_MAXIMIZED=FALSE&amp;creator=factset&amp;display_string=Audit"}</definedName>
    <definedName name="_1050__FDSAUDITLINK__" localSheetId="9" hidden="1">{"fdsup://Directions/FactSet Auditing Viewer?action=AUDIT_VALUE&amp;DB=129&amp;ID1=94184810&amp;VALUEID=01001&amp;SDATE=201002&amp;PERIODTYPE=QTR_STD&amp;window=popup_no_bar&amp;width=385&amp;height=120&amp;START_MAXIMIZED=FALSE&amp;creator=factset&amp;display_string=Audit"}</definedName>
    <definedName name="_1050__FDSAUDITLINK__" localSheetId="8" hidden="1">{"fdsup://Directions/FactSet Auditing Viewer?action=AUDIT_VALUE&amp;DB=129&amp;ID1=94184810&amp;VALUEID=01001&amp;SDATE=201002&amp;PERIODTYPE=QTR_STD&amp;window=popup_no_bar&amp;width=385&amp;height=120&amp;START_MAXIMIZED=FALSE&amp;creator=factset&amp;display_string=Audit"}</definedName>
    <definedName name="_1050__FDSAUDITLINK__" localSheetId="10" hidden="1">{"fdsup://Directions/FactSet Auditing Viewer?action=AUDIT_VALUE&amp;DB=129&amp;ID1=94184810&amp;VALUEID=01001&amp;SDATE=201002&amp;PERIODTYPE=QTR_STD&amp;window=popup_no_bar&amp;width=385&amp;height=120&amp;START_MAXIMIZED=FALSE&amp;creator=factset&amp;display_string=Audit"}</definedName>
    <definedName name="_1050__FDSAUDITLINK__" localSheetId="3" hidden="1">{"fdsup://Directions/FactSet Auditing Viewer?action=AUDIT_VALUE&amp;DB=129&amp;ID1=94184810&amp;VALUEID=01001&amp;SDATE=201002&amp;PERIODTYPE=QTR_STD&amp;window=popup_no_bar&amp;width=385&amp;height=120&amp;START_MAXIMIZED=FALSE&amp;creator=factset&amp;display_string=Audit"}</definedName>
    <definedName name="_1050__FDSAUDITLINK__" localSheetId="5" hidden="1">{"fdsup://Directions/FactSet Auditing Viewer?action=AUDIT_VALUE&amp;DB=129&amp;ID1=94184810&amp;VALUEID=01001&amp;SDATE=201002&amp;PERIODTYPE=QTR_STD&amp;window=popup_no_bar&amp;width=385&amp;height=120&amp;START_MAXIMIZED=FALSE&amp;creator=factset&amp;display_string=Audit"}</definedName>
    <definedName name="_1050__FDSAUDITLINK__" localSheetId="1" hidden="1">{"fdsup://Directions/FactSet Auditing Viewer?action=AUDIT_VALUE&amp;DB=129&amp;ID1=94184810&amp;VALUEID=01001&amp;SDATE=201002&amp;PERIODTYPE=QTR_STD&amp;window=popup_no_bar&amp;width=385&amp;height=120&amp;START_MAXIMIZED=FALSE&amp;creator=factset&amp;display_string=Audit"}</definedName>
    <definedName name="_1050__FDSAUDITLINK__" hidden="1">{"fdsup://Directions/FactSet Auditing Viewer?action=AUDIT_VALUE&amp;DB=129&amp;ID1=94184810&amp;VALUEID=01001&amp;SDATE=201002&amp;PERIODTYPE=QTR_STD&amp;window=popup_no_bar&amp;width=385&amp;height=120&amp;START_MAXIMIZED=FALSE&amp;creator=factset&amp;display_string=Audit"}</definedName>
    <definedName name="_1051__FDSAUDITLINK__" localSheetId="7" hidden="1">{"fdsup://Directions/FactSet Auditing Viewer?action=AUDIT_VALUE&amp;DB=129&amp;ID1=93142210&amp;VALUEID=01001&amp;SDATE=200903&amp;PERIODTYPE=QTR_STD&amp;window=popup_no_bar&amp;width=385&amp;height=120&amp;START_MAXIMIZED=FALSE&amp;creator=factset&amp;display_string=Audit"}</definedName>
    <definedName name="_1051__FDSAUDITLINK__" localSheetId="9" hidden="1">{"fdsup://Directions/FactSet Auditing Viewer?action=AUDIT_VALUE&amp;DB=129&amp;ID1=93142210&amp;VALUEID=01001&amp;SDATE=200903&amp;PERIODTYPE=QTR_STD&amp;window=popup_no_bar&amp;width=385&amp;height=120&amp;START_MAXIMIZED=FALSE&amp;creator=factset&amp;display_string=Audit"}</definedName>
    <definedName name="_1051__FDSAUDITLINK__" localSheetId="8" hidden="1">{"fdsup://Directions/FactSet Auditing Viewer?action=AUDIT_VALUE&amp;DB=129&amp;ID1=93142210&amp;VALUEID=01001&amp;SDATE=200903&amp;PERIODTYPE=QTR_STD&amp;window=popup_no_bar&amp;width=385&amp;height=120&amp;START_MAXIMIZED=FALSE&amp;creator=factset&amp;display_string=Audit"}</definedName>
    <definedName name="_1051__FDSAUDITLINK__" localSheetId="10" hidden="1">{"fdsup://Directions/FactSet Auditing Viewer?action=AUDIT_VALUE&amp;DB=129&amp;ID1=93142210&amp;VALUEID=01001&amp;SDATE=200903&amp;PERIODTYPE=QTR_STD&amp;window=popup_no_bar&amp;width=385&amp;height=120&amp;START_MAXIMIZED=FALSE&amp;creator=factset&amp;display_string=Audit"}</definedName>
    <definedName name="_1051__FDSAUDITLINK__" localSheetId="3" hidden="1">{"fdsup://Directions/FactSet Auditing Viewer?action=AUDIT_VALUE&amp;DB=129&amp;ID1=93142210&amp;VALUEID=01001&amp;SDATE=200903&amp;PERIODTYPE=QTR_STD&amp;window=popup_no_bar&amp;width=385&amp;height=120&amp;START_MAXIMIZED=FALSE&amp;creator=factset&amp;display_string=Audit"}</definedName>
    <definedName name="_1051__FDSAUDITLINK__" localSheetId="5" hidden="1">{"fdsup://Directions/FactSet Auditing Viewer?action=AUDIT_VALUE&amp;DB=129&amp;ID1=93142210&amp;VALUEID=01001&amp;SDATE=200903&amp;PERIODTYPE=QTR_STD&amp;window=popup_no_bar&amp;width=385&amp;height=120&amp;START_MAXIMIZED=FALSE&amp;creator=factset&amp;display_string=Audit"}</definedName>
    <definedName name="_1051__FDSAUDITLINK__" localSheetId="1" hidden="1">{"fdsup://Directions/FactSet Auditing Viewer?action=AUDIT_VALUE&amp;DB=129&amp;ID1=93142210&amp;VALUEID=01001&amp;SDATE=200903&amp;PERIODTYPE=QTR_STD&amp;window=popup_no_bar&amp;width=385&amp;height=120&amp;START_MAXIMIZED=FALSE&amp;creator=factset&amp;display_string=Audit"}</definedName>
    <definedName name="_1051__FDSAUDITLINK__" hidden="1">{"fdsup://Directions/FactSet Auditing Viewer?action=AUDIT_VALUE&amp;DB=129&amp;ID1=93142210&amp;VALUEID=01001&amp;SDATE=200903&amp;PERIODTYPE=QTR_STD&amp;window=popup_no_bar&amp;width=385&amp;height=120&amp;START_MAXIMIZED=FALSE&amp;creator=factset&amp;display_string=Audit"}</definedName>
    <definedName name="_1052__FDSAUDITLINK__" localSheetId="7" hidden="1">{"fdsup://Directions/FactSet Auditing Viewer?action=AUDIT_VALUE&amp;DB=129&amp;ID1=93142210&amp;VALUEID=01001&amp;SDATE=201003&amp;PERIODTYPE=QTR_STD&amp;window=popup_no_bar&amp;width=385&amp;height=120&amp;START_MAXIMIZED=FALSE&amp;creator=factset&amp;display_string=Audit"}</definedName>
    <definedName name="_1052__FDSAUDITLINK__" localSheetId="9" hidden="1">{"fdsup://Directions/FactSet Auditing Viewer?action=AUDIT_VALUE&amp;DB=129&amp;ID1=93142210&amp;VALUEID=01001&amp;SDATE=201003&amp;PERIODTYPE=QTR_STD&amp;window=popup_no_bar&amp;width=385&amp;height=120&amp;START_MAXIMIZED=FALSE&amp;creator=factset&amp;display_string=Audit"}</definedName>
    <definedName name="_1052__FDSAUDITLINK__" localSheetId="8" hidden="1">{"fdsup://Directions/FactSet Auditing Viewer?action=AUDIT_VALUE&amp;DB=129&amp;ID1=93142210&amp;VALUEID=01001&amp;SDATE=201003&amp;PERIODTYPE=QTR_STD&amp;window=popup_no_bar&amp;width=385&amp;height=120&amp;START_MAXIMIZED=FALSE&amp;creator=factset&amp;display_string=Audit"}</definedName>
    <definedName name="_1052__FDSAUDITLINK__" localSheetId="10" hidden="1">{"fdsup://Directions/FactSet Auditing Viewer?action=AUDIT_VALUE&amp;DB=129&amp;ID1=93142210&amp;VALUEID=01001&amp;SDATE=201003&amp;PERIODTYPE=QTR_STD&amp;window=popup_no_bar&amp;width=385&amp;height=120&amp;START_MAXIMIZED=FALSE&amp;creator=factset&amp;display_string=Audit"}</definedName>
    <definedName name="_1052__FDSAUDITLINK__" localSheetId="3" hidden="1">{"fdsup://Directions/FactSet Auditing Viewer?action=AUDIT_VALUE&amp;DB=129&amp;ID1=93142210&amp;VALUEID=01001&amp;SDATE=201003&amp;PERIODTYPE=QTR_STD&amp;window=popup_no_bar&amp;width=385&amp;height=120&amp;START_MAXIMIZED=FALSE&amp;creator=factset&amp;display_string=Audit"}</definedName>
    <definedName name="_1052__FDSAUDITLINK__" localSheetId="5" hidden="1">{"fdsup://Directions/FactSet Auditing Viewer?action=AUDIT_VALUE&amp;DB=129&amp;ID1=93142210&amp;VALUEID=01001&amp;SDATE=201003&amp;PERIODTYPE=QTR_STD&amp;window=popup_no_bar&amp;width=385&amp;height=120&amp;START_MAXIMIZED=FALSE&amp;creator=factset&amp;display_string=Audit"}</definedName>
    <definedName name="_1052__FDSAUDITLINK__" localSheetId="1" hidden="1">{"fdsup://Directions/FactSet Auditing Viewer?action=AUDIT_VALUE&amp;DB=129&amp;ID1=93142210&amp;VALUEID=01001&amp;SDATE=201003&amp;PERIODTYPE=QTR_STD&amp;window=popup_no_bar&amp;width=385&amp;height=120&amp;START_MAXIMIZED=FALSE&amp;creator=factset&amp;display_string=Audit"}</definedName>
    <definedName name="_1052__FDSAUDITLINK__" hidden="1">{"fdsup://Directions/FactSet Auditing Viewer?action=AUDIT_VALUE&amp;DB=129&amp;ID1=93142210&amp;VALUEID=01001&amp;SDATE=201003&amp;PERIODTYPE=QTR_STD&amp;window=popup_no_bar&amp;width=385&amp;height=120&amp;START_MAXIMIZED=FALSE&amp;creator=factset&amp;display_string=Audit"}</definedName>
    <definedName name="_1053__FDSAUDITLINK__" localSheetId="7" hidden="1">{"fdsup://Directions/FactSet Auditing Viewer?action=AUDIT_VALUE&amp;DB=129&amp;ID1=92343V10&amp;VALUEID=01001&amp;SDATE=200902&amp;PERIODTYPE=QTR_STD&amp;window=popup_no_bar&amp;width=385&amp;height=120&amp;START_MAXIMIZED=FALSE&amp;creator=factset&amp;display_string=Audit"}</definedName>
    <definedName name="_1053__FDSAUDITLINK__" localSheetId="9" hidden="1">{"fdsup://Directions/FactSet Auditing Viewer?action=AUDIT_VALUE&amp;DB=129&amp;ID1=92343V10&amp;VALUEID=01001&amp;SDATE=200902&amp;PERIODTYPE=QTR_STD&amp;window=popup_no_bar&amp;width=385&amp;height=120&amp;START_MAXIMIZED=FALSE&amp;creator=factset&amp;display_string=Audit"}</definedName>
    <definedName name="_1053__FDSAUDITLINK__" localSheetId="8" hidden="1">{"fdsup://Directions/FactSet Auditing Viewer?action=AUDIT_VALUE&amp;DB=129&amp;ID1=92343V10&amp;VALUEID=01001&amp;SDATE=200902&amp;PERIODTYPE=QTR_STD&amp;window=popup_no_bar&amp;width=385&amp;height=120&amp;START_MAXIMIZED=FALSE&amp;creator=factset&amp;display_string=Audit"}</definedName>
    <definedName name="_1053__FDSAUDITLINK__" localSheetId="10" hidden="1">{"fdsup://Directions/FactSet Auditing Viewer?action=AUDIT_VALUE&amp;DB=129&amp;ID1=92343V10&amp;VALUEID=01001&amp;SDATE=200902&amp;PERIODTYPE=QTR_STD&amp;window=popup_no_bar&amp;width=385&amp;height=120&amp;START_MAXIMIZED=FALSE&amp;creator=factset&amp;display_string=Audit"}</definedName>
    <definedName name="_1053__FDSAUDITLINK__" localSheetId="3" hidden="1">{"fdsup://Directions/FactSet Auditing Viewer?action=AUDIT_VALUE&amp;DB=129&amp;ID1=92343V10&amp;VALUEID=01001&amp;SDATE=200902&amp;PERIODTYPE=QTR_STD&amp;window=popup_no_bar&amp;width=385&amp;height=120&amp;START_MAXIMIZED=FALSE&amp;creator=factset&amp;display_string=Audit"}</definedName>
    <definedName name="_1053__FDSAUDITLINK__" localSheetId="5" hidden="1">{"fdsup://Directions/FactSet Auditing Viewer?action=AUDIT_VALUE&amp;DB=129&amp;ID1=92343V10&amp;VALUEID=01001&amp;SDATE=200902&amp;PERIODTYPE=QTR_STD&amp;window=popup_no_bar&amp;width=385&amp;height=120&amp;START_MAXIMIZED=FALSE&amp;creator=factset&amp;display_string=Audit"}</definedName>
    <definedName name="_1053__FDSAUDITLINK__" localSheetId="1" hidden="1">{"fdsup://Directions/FactSet Auditing Viewer?action=AUDIT_VALUE&amp;DB=129&amp;ID1=92343V10&amp;VALUEID=01001&amp;SDATE=200902&amp;PERIODTYPE=QTR_STD&amp;window=popup_no_bar&amp;width=385&amp;height=120&amp;START_MAXIMIZED=FALSE&amp;creator=factset&amp;display_string=Audit"}</definedName>
    <definedName name="_1053__FDSAUDITLINK__" hidden="1">{"fdsup://Directions/FactSet Auditing Viewer?action=AUDIT_VALUE&amp;DB=129&amp;ID1=92343V10&amp;VALUEID=01001&amp;SDATE=200902&amp;PERIODTYPE=QTR_STD&amp;window=popup_no_bar&amp;width=385&amp;height=120&amp;START_MAXIMIZED=FALSE&amp;creator=factset&amp;display_string=Audit"}</definedName>
    <definedName name="_1054__FDSAUDITLINK__" localSheetId="7" hidden="1">{"fdsup://Directions/FactSet Auditing Viewer?action=AUDIT_VALUE&amp;DB=129&amp;ID1=92343V10&amp;VALUEID=01001&amp;SDATE=201002&amp;PERIODTYPE=QTR_STD&amp;window=popup_no_bar&amp;width=385&amp;height=120&amp;START_MAXIMIZED=FALSE&amp;creator=factset&amp;display_string=Audit"}</definedName>
    <definedName name="_1054__FDSAUDITLINK__" localSheetId="9" hidden="1">{"fdsup://Directions/FactSet Auditing Viewer?action=AUDIT_VALUE&amp;DB=129&amp;ID1=92343V10&amp;VALUEID=01001&amp;SDATE=201002&amp;PERIODTYPE=QTR_STD&amp;window=popup_no_bar&amp;width=385&amp;height=120&amp;START_MAXIMIZED=FALSE&amp;creator=factset&amp;display_string=Audit"}</definedName>
    <definedName name="_1054__FDSAUDITLINK__" localSheetId="8" hidden="1">{"fdsup://Directions/FactSet Auditing Viewer?action=AUDIT_VALUE&amp;DB=129&amp;ID1=92343V10&amp;VALUEID=01001&amp;SDATE=201002&amp;PERIODTYPE=QTR_STD&amp;window=popup_no_bar&amp;width=385&amp;height=120&amp;START_MAXIMIZED=FALSE&amp;creator=factset&amp;display_string=Audit"}</definedName>
    <definedName name="_1054__FDSAUDITLINK__" localSheetId="10" hidden="1">{"fdsup://Directions/FactSet Auditing Viewer?action=AUDIT_VALUE&amp;DB=129&amp;ID1=92343V10&amp;VALUEID=01001&amp;SDATE=201002&amp;PERIODTYPE=QTR_STD&amp;window=popup_no_bar&amp;width=385&amp;height=120&amp;START_MAXIMIZED=FALSE&amp;creator=factset&amp;display_string=Audit"}</definedName>
    <definedName name="_1054__FDSAUDITLINK__" localSheetId="3" hidden="1">{"fdsup://Directions/FactSet Auditing Viewer?action=AUDIT_VALUE&amp;DB=129&amp;ID1=92343V10&amp;VALUEID=01001&amp;SDATE=201002&amp;PERIODTYPE=QTR_STD&amp;window=popup_no_bar&amp;width=385&amp;height=120&amp;START_MAXIMIZED=FALSE&amp;creator=factset&amp;display_string=Audit"}</definedName>
    <definedName name="_1054__FDSAUDITLINK__" localSheetId="5" hidden="1">{"fdsup://Directions/FactSet Auditing Viewer?action=AUDIT_VALUE&amp;DB=129&amp;ID1=92343V10&amp;VALUEID=01001&amp;SDATE=201002&amp;PERIODTYPE=QTR_STD&amp;window=popup_no_bar&amp;width=385&amp;height=120&amp;START_MAXIMIZED=FALSE&amp;creator=factset&amp;display_string=Audit"}</definedName>
    <definedName name="_1054__FDSAUDITLINK__" localSheetId="1" hidden="1">{"fdsup://Directions/FactSet Auditing Viewer?action=AUDIT_VALUE&amp;DB=129&amp;ID1=92343V10&amp;VALUEID=01001&amp;SDATE=201002&amp;PERIODTYPE=QTR_STD&amp;window=popup_no_bar&amp;width=385&amp;height=120&amp;START_MAXIMIZED=FALSE&amp;creator=factset&amp;display_string=Audit"}</definedName>
    <definedName name="_1054__FDSAUDITLINK__" hidden="1">{"fdsup://Directions/FactSet Auditing Viewer?action=AUDIT_VALUE&amp;DB=129&amp;ID1=92343V10&amp;VALUEID=01001&amp;SDATE=201002&amp;PERIODTYPE=QTR_STD&amp;window=popup_no_bar&amp;width=385&amp;height=120&amp;START_MAXIMIZED=FALSE&amp;creator=factset&amp;display_string=Audit"}</definedName>
    <definedName name="_1055__FDSAUDITLINK__" localSheetId="7" hidden="1">{"fdsup://Directions/FactSet Auditing Viewer?action=AUDIT_VALUE&amp;DB=129&amp;ID1=92276F10&amp;VALUEID=01001&amp;SDATE=200902&amp;PERIODTYPE=QTR_STD&amp;window=popup_no_bar&amp;width=385&amp;height=120&amp;START_MAXIMIZED=FALSE&amp;creator=factset&amp;display_string=Audit"}</definedName>
    <definedName name="_1055__FDSAUDITLINK__" localSheetId="9" hidden="1">{"fdsup://Directions/FactSet Auditing Viewer?action=AUDIT_VALUE&amp;DB=129&amp;ID1=92276F10&amp;VALUEID=01001&amp;SDATE=200902&amp;PERIODTYPE=QTR_STD&amp;window=popup_no_bar&amp;width=385&amp;height=120&amp;START_MAXIMIZED=FALSE&amp;creator=factset&amp;display_string=Audit"}</definedName>
    <definedName name="_1055__FDSAUDITLINK__" localSheetId="8" hidden="1">{"fdsup://Directions/FactSet Auditing Viewer?action=AUDIT_VALUE&amp;DB=129&amp;ID1=92276F10&amp;VALUEID=01001&amp;SDATE=200902&amp;PERIODTYPE=QTR_STD&amp;window=popup_no_bar&amp;width=385&amp;height=120&amp;START_MAXIMIZED=FALSE&amp;creator=factset&amp;display_string=Audit"}</definedName>
    <definedName name="_1055__FDSAUDITLINK__" localSheetId="10" hidden="1">{"fdsup://Directions/FactSet Auditing Viewer?action=AUDIT_VALUE&amp;DB=129&amp;ID1=92276F10&amp;VALUEID=01001&amp;SDATE=200902&amp;PERIODTYPE=QTR_STD&amp;window=popup_no_bar&amp;width=385&amp;height=120&amp;START_MAXIMIZED=FALSE&amp;creator=factset&amp;display_string=Audit"}</definedName>
    <definedName name="_1055__FDSAUDITLINK__" localSheetId="3" hidden="1">{"fdsup://Directions/FactSet Auditing Viewer?action=AUDIT_VALUE&amp;DB=129&amp;ID1=92276F10&amp;VALUEID=01001&amp;SDATE=200902&amp;PERIODTYPE=QTR_STD&amp;window=popup_no_bar&amp;width=385&amp;height=120&amp;START_MAXIMIZED=FALSE&amp;creator=factset&amp;display_string=Audit"}</definedName>
    <definedName name="_1055__FDSAUDITLINK__" localSheetId="5" hidden="1">{"fdsup://Directions/FactSet Auditing Viewer?action=AUDIT_VALUE&amp;DB=129&amp;ID1=92276F10&amp;VALUEID=01001&amp;SDATE=200902&amp;PERIODTYPE=QTR_STD&amp;window=popup_no_bar&amp;width=385&amp;height=120&amp;START_MAXIMIZED=FALSE&amp;creator=factset&amp;display_string=Audit"}</definedName>
    <definedName name="_1055__FDSAUDITLINK__" localSheetId="1" hidden="1">{"fdsup://Directions/FactSet Auditing Viewer?action=AUDIT_VALUE&amp;DB=129&amp;ID1=92276F10&amp;VALUEID=01001&amp;SDATE=200902&amp;PERIODTYPE=QTR_STD&amp;window=popup_no_bar&amp;width=385&amp;height=120&amp;START_MAXIMIZED=FALSE&amp;creator=factset&amp;display_string=Audit"}</definedName>
    <definedName name="_1055__FDSAUDITLINK__" hidden="1">{"fdsup://Directions/FactSet Auditing Viewer?action=AUDIT_VALUE&amp;DB=129&amp;ID1=92276F10&amp;VALUEID=01001&amp;SDATE=200902&amp;PERIODTYPE=QTR_STD&amp;window=popup_no_bar&amp;width=385&amp;height=120&amp;START_MAXIMIZED=FALSE&amp;creator=factset&amp;display_string=Audit"}</definedName>
    <definedName name="_1056__FDSAUDITLINK__" localSheetId="7" hidden="1">{"fdsup://Directions/FactSet Auditing Viewer?action=AUDIT_VALUE&amp;DB=129&amp;ID1=92276F10&amp;VALUEID=01001&amp;SDATE=201002&amp;PERIODTYPE=QTR_STD&amp;window=popup_no_bar&amp;width=385&amp;height=120&amp;START_MAXIMIZED=FALSE&amp;creator=factset&amp;display_string=Audit"}</definedName>
    <definedName name="_1056__FDSAUDITLINK__" localSheetId="9" hidden="1">{"fdsup://Directions/FactSet Auditing Viewer?action=AUDIT_VALUE&amp;DB=129&amp;ID1=92276F10&amp;VALUEID=01001&amp;SDATE=201002&amp;PERIODTYPE=QTR_STD&amp;window=popup_no_bar&amp;width=385&amp;height=120&amp;START_MAXIMIZED=FALSE&amp;creator=factset&amp;display_string=Audit"}</definedName>
    <definedName name="_1056__FDSAUDITLINK__" localSheetId="8" hidden="1">{"fdsup://Directions/FactSet Auditing Viewer?action=AUDIT_VALUE&amp;DB=129&amp;ID1=92276F10&amp;VALUEID=01001&amp;SDATE=201002&amp;PERIODTYPE=QTR_STD&amp;window=popup_no_bar&amp;width=385&amp;height=120&amp;START_MAXIMIZED=FALSE&amp;creator=factset&amp;display_string=Audit"}</definedName>
    <definedName name="_1056__FDSAUDITLINK__" localSheetId="10" hidden="1">{"fdsup://Directions/FactSet Auditing Viewer?action=AUDIT_VALUE&amp;DB=129&amp;ID1=92276F10&amp;VALUEID=01001&amp;SDATE=201002&amp;PERIODTYPE=QTR_STD&amp;window=popup_no_bar&amp;width=385&amp;height=120&amp;START_MAXIMIZED=FALSE&amp;creator=factset&amp;display_string=Audit"}</definedName>
    <definedName name="_1056__FDSAUDITLINK__" localSheetId="3" hidden="1">{"fdsup://Directions/FactSet Auditing Viewer?action=AUDIT_VALUE&amp;DB=129&amp;ID1=92276F10&amp;VALUEID=01001&amp;SDATE=201002&amp;PERIODTYPE=QTR_STD&amp;window=popup_no_bar&amp;width=385&amp;height=120&amp;START_MAXIMIZED=FALSE&amp;creator=factset&amp;display_string=Audit"}</definedName>
    <definedName name="_1056__FDSAUDITLINK__" localSheetId="5" hidden="1">{"fdsup://Directions/FactSet Auditing Viewer?action=AUDIT_VALUE&amp;DB=129&amp;ID1=92276F10&amp;VALUEID=01001&amp;SDATE=201002&amp;PERIODTYPE=QTR_STD&amp;window=popup_no_bar&amp;width=385&amp;height=120&amp;START_MAXIMIZED=FALSE&amp;creator=factset&amp;display_string=Audit"}</definedName>
    <definedName name="_1056__FDSAUDITLINK__" localSheetId="1" hidden="1">{"fdsup://Directions/FactSet Auditing Viewer?action=AUDIT_VALUE&amp;DB=129&amp;ID1=92276F10&amp;VALUEID=01001&amp;SDATE=201002&amp;PERIODTYPE=QTR_STD&amp;window=popup_no_bar&amp;width=385&amp;height=120&amp;START_MAXIMIZED=FALSE&amp;creator=factset&amp;display_string=Audit"}</definedName>
    <definedName name="_1056__FDSAUDITLINK__" hidden="1">{"fdsup://Directions/FactSet Auditing Viewer?action=AUDIT_VALUE&amp;DB=129&amp;ID1=92276F10&amp;VALUEID=01001&amp;SDATE=201002&amp;PERIODTYPE=QTR_STD&amp;window=popup_no_bar&amp;width=385&amp;height=120&amp;START_MAXIMIZED=FALSE&amp;creator=factset&amp;display_string=Audit"}</definedName>
    <definedName name="_1057__FDSAUDITLINK__" localSheetId="7" hidden="1">{"fdsup://Directions/FactSet Auditing Viewer?action=AUDIT_VALUE&amp;DB=129&amp;ID1=92343E10&amp;VALUEID=01001&amp;SDATE=200902&amp;PERIODTYPE=QTR_STD&amp;window=popup_no_bar&amp;width=385&amp;height=120&amp;START_MAXIMIZED=FALSE&amp;creator=factset&amp;display_string=Audit"}</definedName>
    <definedName name="_1057__FDSAUDITLINK__" localSheetId="9" hidden="1">{"fdsup://Directions/FactSet Auditing Viewer?action=AUDIT_VALUE&amp;DB=129&amp;ID1=92343E10&amp;VALUEID=01001&amp;SDATE=200902&amp;PERIODTYPE=QTR_STD&amp;window=popup_no_bar&amp;width=385&amp;height=120&amp;START_MAXIMIZED=FALSE&amp;creator=factset&amp;display_string=Audit"}</definedName>
    <definedName name="_1057__FDSAUDITLINK__" localSheetId="8" hidden="1">{"fdsup://Directions/FactSet Auditing Viewer?action=AUDIT_VALUE&amp;DB=129&amp;ID1=92343E10&amp;VALUEID=01001&amp;SDATE=200902&amp;PERIODTYPE=QTR_STD&amp;window=popup_no_bar&amp;width=385&amp;height=120&amp;START_MAXIMIZED=FALSE&amp;creator=factset&amp;display_string=Audit"}</definedName>
    <definedName name="_1057__FDSAUDITLINK__" localSheetId="10" hidden="1">{"fdsup://Directions/FactSet Auditing Viewer?action=AUDIT_VALUE&amp;DB=129&amp;ID1=92343E10&amp;VALUEID=01001&amp;SDATE=200902&amp;PERIODTYPE=QTR_STD&amp;window=popup_no_bar&amp;width=385&amp;height=120&amp;START_MAXIMIZED=FALSE&amp;creator=factset&amp;display_string=Audit"}</definedName>
    <definedName name="_1057__FDSAUDITLINK__" localSheetId="3" hidden="1">{"fdsup://Directions/FactSet Auditing Viewer?action=AUDIT_VALUE&amp;DB=129&amp;ID1=92343E10&amp;VALUEID=01001&amp;SDATE=200902&amp;PERIODTYPE=QTR_STD&amp;window=popup_no_bar&amp;width=385&amp;height=120&amp;START_MAXIMIZED=FALSE&amp;creator=factset&amp;display_string=Audit"}</definedName>
    <definedName name="_1057__FDSAUDITLINK__" localSheetId="5" hidden="1">{"fdsup://Directions/FactSet Auditing Viewer?action=AUDIT_VALUE&amp;DB=129&amp;ID1=92343E10&amp;VALUEID=01001&amp;SDATE=200902&amp;PERIODTYPE=QTR_STD&amp;window=popup_no_bar&amp;width=385&amp;height=120&amp;START_MAXIMIZED=FALSE&amp;creator=factset&amp;display_string=Audit"}</definedName>
    <definedName name="_1057__FDSAUDITLINK__" localSheetId="1" hidden="1">{"fdsup://Directions/FactSet Auditing Viewer?action=AUDIT_VALUE&amp;DB=129&amp;ID1=92343E10&amp;VALUEID=01001&amp;SDATE=200902&amp;PERIODTYPE=QTR_STD&amp;window=popup_no_bar&amp;width=385&amp;height=120&amp;START_MAXIMIZED=FALSE&amp;creator=factset&amp;display_string=Audit"}</definedName>
    <definedName name="_1057__FDSAUDITLINK__" hidden="1">{"fdsup://Directions/FactSet Auditing Viewer?action=AUDIT_VALUE&amp;DB=129&amp;ID1=92343E10&amp;VALUEID=01001&amp;SDATE=200902&amp;PERIODTYPE=QTR_STD&amp;window=popup_no_bar&amp;width=385&amp;height=120&amp;START_MAXIMIZED=FALSE&amp;creator=factset&amp;display_string=Audit"}</definedName>
    <definedName name="_1058__FDSAUDITLINK__" localSheetId="7" hidden="1">{"fdsup://Directions/FactSet Auditing Viewer?action=AUDIT_VALUE&amp;DB=129&amp;ID1=92343E10&amp;VALUEID=01001&amp;SDATE=201002&amp;PERIODTYPE=QTR_STD&amp;window=popup_no_bar&amp;width=385&amp;height=120&amp;START_MAXIMIZED=FALSE&amp;creator=factset&amp;display_string=Audit"}</definedName>
    <definedName name="_1058__FDSAUDITLINK__" localSheetId="9" hidden="1">{"fdsup://Directions/FactSet Auditing Viewer?action=AUDIT_VALUE&amp;DB=129&amp;ID1=92343E10&amp;VALUEID=01001&amp;SDATE=201002&amp;PERIODTYPE=QTR_STD&amp;window=popup_no_bar&amp;width=385&amp;height=120&amp;START_MAXIMIZED=FALSE&amp;creator=factset&amp;display_string=Audit"}</definedName>
    <definedName name="_1058__FDSAUDITLINK__" localSheetId="8" hidden="1">{"fdsup://Directions/FactSet Auditing Viewer?action=AUDIT_VALUE&amp;DB=129&amp;ID1=92343E10&amp;VALUEID=01001&amp;SDATE=201002&amp;PERIODTYPE=QTR_STD&amp;window=popup_no_bar&amp;width=385&amp;height=120&amp;START_MAXIMIZED=FALSE&amp;creator=factset&amp;display_string=Audit"}</definedName>
    <definedName name="_1058__FDSAUDITLINK__" localSheetId="10" hidden="1">{"fdsup://Directions/FactSet Auditing Viewer?action=AUDIT_VALUE&amp;DB=129&amp;ID1=92343E10&amp;VALUEID=01001&amp;SDATE=201002&amp;PERIODTYPE=QTR_STD&amp;window=popup_no_bar&amp;width=385&amp;height=120&amp;START_MAXIMIZED=FALSE&amp;creator=factset&amp;display_string=Audit"}</definedName>
    <definedName name="_1058__FDSAUDITLINK__" localSheetId="3" hidden="1">{"fdsup://Directions/FactSet Auditing Viewer?action=AUDIT_VALUE&amp;DB=129&amp;ID1=92343E10&amp;VALUEID=01001&amp;SDATE=201002&amp;PERIODTYPE=QTR_STD&amp;window=popup_no_bar&amp;width=385&amp;height=120&amp;START_MAXIMIZED=FALSE&amp;creator=factset&amp;display_string=Audit"}</definedName>
    <definedName name="_1058__FDSAUDITLINK__" localSheetId="5" hidden="1">{"fdsup://Directions/FactSet Auditing Viewer?action=AUDIT_VALUE&amp;DB=129&amp;ID1=92343E10&amp;VALUEID=01001&amp;SDATE=201002&amp;PERIODTYPE=QTR_STD&amp;window=popup_no_bar&amp;width=385&amp;height=120&amp;START_MAXIMIZED=FALSE&amp;creator=factset&amp;display_string=Audit"}</definedName>
    <definedName name="_1058__FDSAUDITLINK__" localSheetId="1" hidden="1">{"fdsup://Directions/FactSet Auditing Viewer?action=AUDIT_VALUE&amp;DB=129&amp;ID1=92343E10&amp;VALUEID=01001&amp;SDATE=201002&amp;PERIODTYPE=QTR_STD&amp;window=popup_no_bar&amp;width=385&amp;height=120&amp;START_MAXIMIZED=FALSE&amp;creator=factset&amp;display_string=Audit"}</definedName>
    <definedName name="_1058__FDSAUDITLINK__" hidden="1">{"fdsup://Directions/FactSet Auditing Viewer?action=AUDIT_VALUE&amp;DB=129&amp;ID1=92343E10&amp;VALUEID=01001&amp;SDATE=201002&amp;PERIODTYPE=QTR_STD&amp;window=popup_no_bar&amp;width=385&amp;height=120&amp;START_MAXIMIZED=FALSE&amp;creator=factset&amp;display_string=Audit"}</definedName>
    <definedName name="_1059__FDSAUDITLINK__" localSheetId="7" hidden="1">{"fdsup://Directions/FactSet Auditing Viewer?action=AUDIT_VALUE&amp;DB=129&amp;ID1=92904210&amp;VALUEID=01001&amp;SDATE=200902&amp;PERIODTYPE=QTR_STD&amp;window=popup_no_bar&amp;width=385&amp;height=120&amp;START_MAXIMIZED=FALSE&amp;creator=factset&amp;display_string=Audit"}</definedName>
    <definedName name="_1059__FDSAUDITLINK__" localSheetId="9" hidden="1">{"fdsup://Directions/FactSet Auditing Viewer?action=AUDIT_VALUE&amp;DB=129&amp;ID1=92904210&amp;VALUEID=01001&amp;SDATE=200902&amp;PERIODTYPE=QTR_STD&amp;window=popup_no_bar&amp;width=385&amp;height=120&amp;START_MAXIMIZED=FALSE&amp;creator=factset&amp;display_string=Audit"}</definedName>
    <definedName name="_1059__FDSAUDITLINK__" localSheetId="8" hidden="1">{"fdsup://Directions/FactSet Auditing Viewer?action=AUDIT_VALUE&amp;DB=129&amp;ID1=92904210&amp;VALUEID=01001&amp;SDATE=200902&amp;PERIODTYPE=QTR_STD&amp;window=popup_no_bar&amp;width=385&amp;height=120&amp;START_MAXIMIZED=FALSE&amp;creator=factset&amp;display_string=Audit"}</definedName>
    <definedName name="_1059__FDSAUDITLINK__" localSheetId="10" hidden="1">{"fdsup://Directions/FactSet Auditing Viewer?action=AUDIT_VALUE&amp;DB=129&amp;ID1=92904210&amp;VALUEID=01001&amp;SDATE=200902&amp;PERIODTYPE=QTR_STD&amp;window=popup_no_bar&amp;width=385&amp;height=120&amp;START_MAXIMIZED=FALSE&amp;creator=factset&amp;display_string=Audit"}</definedName>
    <definedName name="_1059__FDSAUDITLINK__" localSheetId="3" hidden="1">{"fdsup://Directions/FactSet Auditing Viewer?action=AUDIT_VALUE&amp;DB=129&amp;ID1=92904210&amp;VALUEID=01001&amp;SDATE=200902&amp;PERIODTYPE=QTR_STD&amp;window=popup_no_bar&amp;width=385&amp;height=120&amp;START_MAXIMIZED=FALSE&amp;creator=factset&amp;display_string=Audit"}</definedName>
    <definedName name="_1059__FDSAUDITLINK__" localSheetId="5" hidden="1">{"fdsup://Directions/FactSet Auditing Viewer?action=AUDIT_VALUE&amp;DB=129&amp;ID1=92904210&amp;VALUEID=01001&amp;SDATE=200902&amp;PERIODTYPE=QTR_STD&amp;window=popup_no_bar&amp;width=385&amp;height=120&amp;START_MAXIMIZED=FALSE&amp;creator=factset&amp;display_string=Audit"}</definedName>
    <definedName name="_1059__FDSAUDITLINK__" localSheetId="1" hidden="1">{"fdsup://Directions/FactSet Auditing Viewer?action=AUDIT_VALUE&amp;DB=129&amp;ID1=92904210&amp;VALUEID=01001&amp;SDATE=200902&amp;PERIODTYPE=QTR_STD&amp;window=popup_no_bar&amp;width=385&amp;height=120&amp;START_MAXIMIZED=FALSE&amp;creator=factset&amp;display_string=Audit"}</definedName>
    <definedName name="_1059__FDSAUDITLINK__" hidden="1">{"fdsup://Directions/FactSet Auditing Viewer?action=AUDIT_VALUE&amp;DB=129&amp;ID1=92904210&amp;VALUEID=01001&amp;SDATE=200902&amp;PERIODTYPE=QTR_STD&amp;window=popup_no_bar&amp;width=385&amp;height=120&amp;START_MAXIMIZED=FALSE&amp;creator=factset&amp;display_string=Audit"}</definedName>
    <definedName name="_106__FDSAUDITLINK__" localSheetId="7" hidden="1">{"fdsup://directions/FAT Viewer?action=UPDATE&amp;creator=factset&amp;DYN_ARGS=TRUE&amp;DOC_NAME=FAT:FQL_AUDITING_CLIENT_TEMPLATE.FAT&amp;display_string=Audit&amp;VAR:KEY=ZWRSXSVOTA&amp;VAR:QUERY=RkZfRUJJVERBX09QRVIoUVRSLDQvMS8yMDEwLDYvMzAvMjAxMCwsLFVTRCk=&amp;WINDOW=FIRST_POPUP&amp;HEIGH","T=450&amp;WIDTH=450&amp;START_MAXIMIZED=FALSE&amp;VAR:CALENDAR=US&amp;VAR:SYMBOL=TSS&amp;VAR:INDEX=0"}</definedName>
    <definedName name="_106__FDSAUDITLINK__" localSheetId="9" hidden="1">{"fdsup://directions/FAT Viewer?action=UPDATE&amp;creator=factset&amp;DYN_ARGS=TRUE&amp;DOC_NAME=FAT:FQL_AUDITING_CLIENT_TEMPLATE.FAT&amp;display_string=Audit&amp;VAR:KEY=ZWRSXSVOTA&amp;VAR:QUERY=RkZfRUJJVERBX09QRVIoUVRSLDQvMS8yMDEwLDYvMzAvMjAxMCwsLFVTRCk=&amp;WINDOW=FIRST_POPUP&amp;HEIGH","T=450&amp;WIDTH=450&amp;START_MAXIMIZED=FALSE&amp;VAR:CALENDAR=US&amp;VAR:SYMBOL=TSS&amp;VAR:INDEX=0"}</definedName>
    <definedName name="_106__FDSAUDITLINK__" localSheetId="8" hidden="1">{"fdsup://directions/FAT Viewer?action=UPDATE&amp;creator=factset&amp;DYN_ARGS=TRUE&amp;DOC_NAME=FAT:FQL_AUDITING_CLIENT_TEMPLATE.FAT&amp;display_string=Audit&amp;VAR:KEY=ZWRSXSVOTA&amp;VAR:QUERY=RkZfRUJJVERBX09QRVIoUVRSLDQvMS8yMDEwLDYvMzAvMjAxMCwsLFVTRCk=&amp;WINDOW=FIRST_POPUP&amp;HEIGH","T=450&amp;WIDTH=450&amp;START_MAXIMIZED=FALSE&amp;VAR:CALENDAR=US&amp;VAR:SYMBOL=TSS&amp;VAR:INDEX=0"}</definedName>
    <definedName name="_106__FDSAUDITLINK__" localSheetId="10" hidden="1">{"fdsup://directions/FAT Viewer?action=UPDATE&amp;creator=factset&amp;DYN_ARGS=TRUE&amp;DOC_NAME=FAT:FQL_AUDITING_CLIENT_TEMPLATE.FAT&amp;display_string=Audit&amp;VAR:KEY=ZWRSXSVOTA&amp;VAR:QUERY=RkZfRUJJVERBX09QRVIoUVRSLDQvMS8yMDEwLDYvMzAvMjAxMCwsLFVTRCk=&amp;WINDOW=FIRST_POPUP&amp;HEIGH","T=450&amp;WIDTH=450&amp;START_MAXIMIZED=FALSE&amp;VAR:CALENDAR=US&amp;VAR:SYMBOL=TSS&amp;VAR:INDEX=0"}</definedName>
    <definedName name="_106__FDSAUDITLINK__" localSheetId="3" hidden="1">{"fdsup://directions/FAT Viewer?action=UPDATE&amp;creator=factset&amp;DYN_ARGS=TRUE&amp;DOC_NAME=FAT:FQL_AUDITING_CLIENT_TEMPLATE.FAT&amp;display_string=Audit&amp;VAR:KEY=ZWRSXSVOTA&amp;VAR:QUERY=RkZfRUJJVERBX09QRVIoUVRSLDQvMS8yMDEwLDYvMzAvMjAxMCwsLFVTRCk=&amp;WINDOW=FIRST_POPUP&amp;HEIGH","T=450&amp;WIDTH=450&amp;START_MAXIMIZED=FALSE&amp;VAR:CALENDAR=US&amp;VAR:SYMBOL=TSS&amp;VAR:INDEX=0"}</definedName>
    <definedName name="_106__FDSAUDITLINK__" localSheetId="5" hidden="1">{"fdsup://directions/FAT Viewer?action=UPDATE&amp;creator=factset&amp;DYN_ARGS=TRUE&amp;DOC_NAME=FAT:FQL_AUDITING_CLIENT_TEMPLATE.FAT&amp;display_string=Audit&amp;VAR:KEY=ZWRSXSVOTA&amp;VAR:QUERY=RkZfRUJJVERBX09QRVIoUVRSLDQvMS8yMDEwLDYvMzAvMjAxMCwsLFVTRCk=&amp;WINDOW=FIRST_POPUP&amp;HEIGH","T=450&amp;WIDTH=450&amp;START_MAXIMIZED=FALSE&amp;VAR:CALENDAR=US&amp;VAR:SYMBOL=TSS&amp;VAR:INDEX=0"}</definedName>
    <definedName name="_106__FDSAUDITLINK__" localSheetId="1" hidden="1">{"fdsup://directions/FAT Viewer?action=UPDATE&amp;creator=factset&amp;DYN_ARGS=TRUE&amp;DOC_NAME=FAT:FQL_AUDITING_CLIENT_TEMPLATE.FAT&amp;display_string=Audit&amp;VAR:KEY=ZWRSXSVOTA&amp;VAR:QUERY=RkZfRUJJVERBX09QRVIoUVRSLDQvMS8yMDEwLDYvMzAvMjAxMCwsLFVTRCk=&amp;WINDOW=FIRST_POPUP&amp;HEIGH","T=450&amp;WIDTH=450&amp;START_MAXIMIZED=FALSE&amp;VAR:CALENDAR=US&amp;VAR:SYMBOL=TSS&amp;VAR:INDEX=0"}</definedName>
    <definedName name="_106__FDSAUDITLINK__" hidden="1">{"fdsup://directions/FAT Viewer?action=UPDATE&amp;creator=factset&amp;DYN_ARGS=TRUE&amp;DOC_NAME=FAT:FQL_AUDITING_CLIENT_TEMPLATE.FAT&amp;display_string=Audit&amp;VAR:KEY=ZWRSXSVOTA&amp;VAR:QUERY=RkZfRUJJVERBX09QRVIoUVRSLDQvMS8yMDEwLDYvMzAvMjAxMCwsLFVTRCk=&amp;WINDOW=FIRST_POPUP&amp;HEIGH","T=450&amp;WIDTH=450&amp;START_MAXIMIZED=FALSE&amp;VAR:CALENDAR=US&amp;VAR:SYMBOL=TSS&amp;VAR:INDEX=0"}</definedName>
    <definedName name="_1060__FDSAUDITLINK__" localSheetId="7" hidden="1">{"fdsup://Directions/FactSet Auditing Viewer?action=AUDIT_VALUE&amp;DB=129&amp;ID1=92904210&amp;VALUEID=01001&amp;SDATE=201002&amp;PERIODTYPE=QTR_STD&amp;window=popup_no_bar&amp;width=385&amp;height=120&amp;START_MAXIMIZED=FALSE&amp;creator=factset&amp;display_string=Audit"}</definedName>
    <definedName name="_1060__FDSAUDITLINK__" localSheetId="9" hidden="1">{"fdsup://Directions/FactSet Auditing Viewer?action=AUDIT_VALUE&amp;DB=129&amp;ID1=92904210&amp;VALUEID=01001&amp;SDATE=201002&amp;PERIODTYPE=QTR_STD&amp;window=popup_no_bar&amp;width=385&amp;height=120&amp;START_MAXIMIZED=FALSE&amp;creator=factset&amp;display_string=Audit"}</definedName>
    <definedName name="_1060__FDSAUDITLINK__" localSheetId="8" hidden="1">{"fdsup://Directions/FactSet Auditing Viewer?action=AUDIT_VALUE&amp;DB=129&amp;ID1=92904210&amp;VALUEID=01001&amp;SDATE=201002&amp;PERIODTYPE=QTR_STD&amp;window=popup_no_bar&amp;width=385&amp;height=120&amp;START_MAXIMIZED=FALSE&amp;creator=factset&amp;display_string=Audit"}</definedName>
    <definedName name="_1060__FDSAUDITLINK__" localSheetId="10" hidden="1">{"fdsup://Directions/FactSet Auditing Viewer?action=AUDIT_VALUE&amp;DB=129&amp;ID1=92904210&amp;VALUEID=01001&amp;SDATE=201002&amp;PERIODTYPE=QTR_STD&amp;window=popup_no_bar&amp;width=385&amp;height=120&amp;START_MAXIMIZED=FALSE&amp;creator=factset&amp;display_string=Audit"}</definedName>
    <definedName name="_1060__FDSAUDITLINK__" localSheetId="3" hidden="1">{"fdsup://Directions/FactSet Auditing Viewer?action=AUDIT_VALUE&amp;DB=129&amp;ID1=92904210&amp;VALUEID=01001&amp;SDATE=201002&amp;PERIODTYPE=QTR_STD&amp;window=popup_no_bar&amp;width=385&amp;height=120&amp;START_MAXIMIZED=FALSE&amp;creator=factset&amp;display_string=Audit"}</definedName>
    <definedName name="_1060__FDSAUDITLINK__" localSheetId="5" hidden="1">{"fdsup://Directions/FactSet Auditing Viewer?action=AUDIT_VALUE&amp;DB=129&amp;ID1=92904210&amp;VALUEID=01001&amp;SDATE=201002&amp;PERIODTYPE=QTR_STD&amp;window=popup_no_bar&amp;width=385&amp;height=120&amp;START_MAXIMIZED=FALSE&amp;creator=factset&amp;display_string=Audit"}</definedName>
    <definedName name="_1060__FDSAUDITLINK__" localSheetId="1" hidden="1">{"fdsup://Directions/FactSet Auditing Viewer?action=AUDIT_VALUE&amp;DB=129&amp;ID1=92904210&amp;VALUEID=01001&amp;SDATE=201002&amp;PERIODTYPE=QTR_STD&amp;window=popup_no_bar&amp;width=385&amp;height=120&amp;START_MAXIMIZED=FALSE&amp;creator=factset&amp;display_string=Audit"}</definedName>
    <definedName name="_1060__FDSAUDITLINK__" hidden="1">{"fdsup://Directions/FactSet Auditing Viewer?action=AUDIT_VALUE&amp;DB=129&amp;ID1=92904210&amp;VALUEID=01001&amp;SDATE=201002&amp;PERIODTYPE=QTR_STD&amp;window=popup_no_bar&amp;width=385&amp;height=120&amp;START_MAXIMIZED=FALSE&amp;creator=factset&amp;display_string=Audit"}</definedName>
    <definedName name="_1061__FDSAUDITLINK__" localSheetId="7" hidden="1">{"fdsup://Directions/FactSet Auditing Viewer?action=AUDIT_VALUE&amp;DB=129&amp;ID1=92916010&amp;VALUEID=01001&amp;SDATE=200902&amp;PERIODTYPE=QTR_STD&amp;window=popup_no_bar&amp;width=385&amp;height=120&amp;START_MAXIMIZED=FALSE&amp;creator=factset&amp;display_string=Audit"}</definedName>
    <definedName name="_1061__FDSAUDITLINK__" localSheetId="9" hidden="1">{"fdsup://Directions/FactSet Auditing Viewer?action=AUDIT_VALUE&amp;DB=129&amp;ID1=92916010&amp;VALUEID=01001&amp;SDATE=200902&amp;PERIODTYPE=QTR_STD&amp;window=popup_no_bar&amp;width=385&amp;height=120&amp;START_MAXIMIZED=FALSE&amp;creator=factset&amp;display_string=Audit"}</definedName>
    <definedName name="_1061__FDSAUDITLINK__" localSheetId="8" hidden="1">{"fdsup://Directions/FactSet Auditing Viewer?action=AUDIT_VALUE&amp;DB=129&amp;ID1=92916010&amp;VALUEID=01001&amp;SDATE=200902&amp;PERIODTYPE=QTR_STD&amp;window=popup_no_bar&amp;width=385&amp;height=120&amp;START_MAXIMIZED=FALSE&amp;creator=factset&amp;display_string=Audit"}</definedName>
    <definedName name="_1061__FDSAUDITLINK__" localSheetId="10" hidden="1">{"fdsup://Directions/FactSet Auditing Viewer?action=AUDIT_VALUE&amp;DB=129&amp;ID1=92916010&amp;VALUEID=01001&amp;SDATE=200902&amp;PERIODTYPE=QTR_STD&amp;window=popup_no_bar&amp;width=385&amp;height=120&amp;START_MAXIMIZED=FALSE&amp;creator=factset&amp;display_string=Audit"}</definedName>
    <definedName name="_1061__FDSAUDITLINK__" localSheetId="3" hidden="1">{"fdsup://Directions/FactSet Auditing Viewer?action=AUDIT_VALUE&amp;DB=129&amp;ID1=92916010&amp;VALUEID=01001&amp;SDATE=200902&amp;PERIODTYPE=QTR_STD&amp;window=popup_no_bar&amp;width=385&amp;height=120&amp;START_MAXIMIZED=FALSE&amp;creator=factset&amp;display_string=Audit"}</definedName>
    <definedName name="_1061__FDSAUDITLINK__" localSheetId="5" hidden="1">{"fdsup://Directions/FactSet Auditing Viewer?action=AUDIT_VALUE&amp;DB=129&amp;ID1=92916010&amp;VALUEID=01001&amp;SDATE=200902&amp;PERIODTYPE=QTR_STD&amp;window=popup_no_bar&amp;width=385&amp;height=120&amp;START_MAXIMIZED=FALSE&amp;creator=factset&amp;display_string=Audit"}</definedName>
    <definedName name="_1061__FDSAUDITLINK__" localSheetId="1" hidden="1">{"fdsup://Directions/FactSet Auditing Viewer?action=AUDIT_VALUE&amp;DB=129&amp;ID1=92916010&amp;VALUEID=01001&amp;SDATE=200902&amp;PERIODTYPE=QTR_STD&amp;window=popup_no_bar&amp;width=385&amp;height=120&amp;START_MAXIMIZED=FALSE&amp;creator=factset&amp;display_string=Audit"}</definedName>
    <definedName name="_1061__FDSAUDITLINK__" hidden="1">{"fdsup://Directions/FactSet Auditing Viewer?action=AUDIT_VALUE&amp;DB=129&amp;ID1=92916010&amp;VALUEID=01001&amp;SDATE=200902&amp;PERIODTYPE=QTR_STD&amp;window=popup_no_bar&amp;width=385&amp;height=120&amp;START_MAXIMIZED=FALSE&amp;creator=factset&amp;display_string=Audit"}</definedName>
    <definedName name="_1062__FDSAUDITLINK__" localSheetId="7" hidden="1">{"fdsup://Directions/FactSet Auditing Viewer?action=AUDIT_VALUE&amp;DB=129&amp;ID1=92916010&amp;VALUEID=01001&amp;SDATE=201002&amp;PERIODTYPE=QTR_STD&amp;window=popup_no_bar&amp;width=385&amp;height=120&amp;START_MAXIMIZED=FALSE&amp;creator=factset&amp;display_string=Audit"}</definedName>
    <definedName name="_1062__FDSAUDITLINK__" localSheetId="9" hidden="1">{"fdsup://Directions/FactSet Auditing Viewer?action=AUDIT_VALUE&amp;DB=129&amp;ID1=92916010&amp;VALUEID=01001&amp;SDATE=201002&amp;PERIODTYPE=QTR_STD&amp;window=popup_no_bar&amp;width=385&amp;height=120&amp;START_MAXIMIZED=FALSE&amp;creator=factset&amp;display_string=Audit"}</definedName>
    <definedName name="_1062__FDSAUDITLINK__" localSheetId="8" hidden="1">{"fdsup://Directions/FactSet Auditing Viewer?action=AUDIT_VALUE&amp;DB=129&amp;ID1=92916010&amp;VALUEID=01001&amp;SDATE=201002&amp;PERIODTYPE=QTR_STD&amp;window=popup_no_bar&amp;width=385&amp;height=120&amp;START_MAXIMIZED=FALSE&amp;creator=factset&amp;display_string=Audit"}</definedName>
    <definedName name="_1062__FDSAUDITLINK__" localSheetId="10" hidden="1">{"fdsup://Directions/FactSet Auditing Viewer?action=AUDIT_VALUE&amp;DB=129&amp;ID1=92916010&amp;VALUEID=01001&amp;SDATE=201002&amp;PERIODTYPE=QTR_STD&amp;window=popup_no_bar&amp;width=385&amp;height=120&amp;START_MAXIMIZED=FALSE&amp;creator=factset&amp;display_string=Audit"}</definedName>
    <definedName name="_1062__FDSAUDITLINK__" localSheetId="3" hidden="1">{"fdsup://Directions/FactSet Auditing Viewer?action=AUDIT_VALUE&amp;DB=129&amp;ID1=92916010&amp;VALUEID=01001&amp;SDATE=201002&amp;PERIODTYPE=QTR_STD&amp;window=popup_no_bar&amp;width=385&amp;height=120&amp;START_MAXIMIZED=FALSE&amp;creator=factset&amp;display_string=Audit"}</definedName>
    <definedName name="_1062__FDSAUDITLINK__" localSheetId="5" hidden="1">{"fdsup://Directions/FactSet Auditing Viewer?action=AUDIT_VALUE&amp;DB=129&amp;ID1=92916010&amp;VALUEID=01001&amp;SDATE=201002&amp;PERIODTYPE=QTR_STD&amp;window=popup_no_bar&amp;width=385&amp;height=120&amp;START_MAXIMIZED=FALSE&amp;creator=factset&amp;display_string=Audit"}</definedName>
    <definedName name="_1062__FDSAUDITLINK__" localSheetId="1" hidden="1">{"fdsup://Directions/FactSet Auditing Viewer?action=AUDIT_VALUE&amp;DB=129&amp;ID1=92916010&amp;VALUEID=01001&amp;SDATE=201002&amp;PERIODTYPE=QTR_STD&amp;window=popup_no_bar&amp;width=385&amp;height=120&amp;START_MAXIMIZED=FALSE&amp;creator=factset&amp;display_string=Audit"}</definedName>
    <definedName name="_1062__FDSAUDITLINK__" hidden="1">{"fdsup://Directions/FactSet Auditing Viewer?action=AUDIT_VALUE&amp;DB=129&amp;ID1=92916010&amp;VALUEID=01001&amp;SDATE=201002&amp;PERIODTYPE=QTR_STD&amp;window=popup_no_bar&amp;width=385&amp;height=120&amp;START_MAXIMIZED=FALSE&amp;creator=factset&amp;display_string=Audit"}</definedName>
    <definedName name="_1063__FDSAUDITLINK__" localSheetId="7" hidden="1">{"fdsup://Directions/FactSet Auditing Viewer?action=AUDIT_VALUE&amp;DB=129&amp;ID1=91913Y10&amp;VALUEID=01001&amp;SDATE=200902&amp;PERIODTYPE=QTR_STD&amp;window=popup_no_bar&amp;width=385&amp;height=120&amp;START_MAXIMIZED=FALSE&amp;creator=factset&amp;display_string=Audit"}</definedName>
    <definedName name="_1063__FDSAUDITLINK__" localSheetId="9" hidden="1">{"fdsup://Directions/FactSet Auditing Viewer?action=AUDIT_VALUE&amp;DB=129&amp;ID1=91913Y10&amp;VALUEID=01001&amp;SDATE=200902&amp;PERIODTYPE=QTR_STD&amp;window=popup_no_bar&amp;width=385&amp;height=120&amp;START_MAXIMIZED=FALSE&amp;creator=factset&amp;display_string=Audit"}</definedName>
    <definedName name="_1063__FDSAUDITLINK__" localSheetId="8" hidden="1">{"fdsup://Directions/FactSet Auditing Viewer?action=AUDIT_VALUE&amp;DB=129&amp;ID1=91913Y10&amp;VALUEID=01001&amp;SDATE=200902&amp;PERIODTYPE=QTR_STD&amp;window=popup_no_bar&amp;width=385&amp;height=120&amp;START_MAXIMIZED=FALSE&amp;creator=factset&amp;display_string=Audit"}</definedName>
    <definedName name="_1063__FDSAUDITLINK__" localSheetId="10" hidden="1">{"fdsup://Directions/FactSet Auditing Viewer?action=AUDIT_VALUE&amp;DB=129&amp;ID1=91913Y10&amp;VALUEID=01001&amp;SDATE=200902&amp;PERIODTYPE=QTR_STD&amp;window=popup_no_bar&amp;width=385&amp;height=120&amp;START_MAXIMIZED=FALSE&amp;creator=factset&amp;display_string=Audit"}</definedName>
    <definedName name="_1063__FDSAUDITLINK__" localSheetId="3" hidden="1">{"fdsup://Directions/FactSet Auditing Viewer?action=AUDIT_VALUE&amp;DB=129&amp;ID1=91913Y10&amp;VALUEID=01001&amp;SDATE=200902&amp;PERIODTYPE=QTR_STD&amp;window=popup_no_bar&amp;width=385&amp;height=120&amp;START_MAXIMIZED=FALSE&amp;creator=factset&amp;display_string=Audit"}</definedName>
    <definedName name="_1063__FDSAUDITLINK__" localSheetId="5" hidden="1">{"fdsup://Directions/FactSet Auditing Viewer?action=AUDIT_VALUE&amp;DB=129&amp;ID1=91913Y10&amp;VALUEID=01001&amp;SDATE=200902&amp;PERIODTYPE=QTR_STD&amp;window=popup_no_bar&amp;width=385&amp;height=120&amp;START_MAXIMIZED=FALSE&amp;creator=factset&amp;display_string=Audit"}</definedName>
    <definedName name="_1063__FDSAUDITLINK__" localSheetId="1" hidden="1">{"fdsup://Directions/FactSet Auditing Viewer?action=AUDIT_VALUE&amp;DB=129&amp;ID1=91913Y10&amp;VALUEID=01001&amp;SDATE=200902&amp;PERIODTYPE=QTR_STD&amp;window=popup_no_bar&amp;width=385&amp;height=120&amp;START_MAXIMIZED=FALSE&amp;creator=factset&amp;display_string=Audit"}</definedName>
    <definedName name="_1063__FDSAUDITLINK__" hidden="1">{"fdsup://Directions/FactSet Auditing Viewer?action=AUDIT_VALUE&amp;DB=129&amp;ID1=91913Y10&amp;VALUEID=01001&amp;SDATE=200902&amp;PERIODTYPE=QTR_STD&amp;window=popup_no_bar&amp;width=385&amp;height=120&amp;START_MAXIMIZED=FALSE&amp;creator=factset&amp;display_string=Audit"}</definedName>
    <definedName name="_1064__FDSAUDITLINK__" localSheetId="7" hidden="1">{"fdsup://Directions/FactSet Auditing Viewer?action=AUDIT_VALUE&amp;DB=129&amp;ID1=91913Y10&amp;VALUEID=01001&amp;SDATE=201002&amp;PERIODTYPE=QTR_STD&amp;window=popup_no_bar&amp;width=385&amp;height=120&amp;START_MAXIMIZED=FALSE&amp;creator=factset&amp;display_string=Audit"}</definedName>
    <definedName name="_1064__FDSAUDITLINK__" localSheetId="9" hidden="1">{"fdsup://Directions/FactSet Auditing Viewer?action=AUDIT_VALUE&amp;DB=129&amp;ID1=91913Y10&amp;VALUEID=01001&amp;SDATE=201002&amp;PERIODTYPE=QTR_STD&amp;window=popup_no_bar&amp;width=385&amp;height=120&amp;START_MAXIMIZED=FALSE&amp;creator=factset&amp;display_string=Audit"}</definedName>
    <definedName name="_1064__FDSAUDITLINK__" localSheetId="8" hidden="1">{"fdsup://Directions/FactSet Auditing Viewer?action=AUDIT_VALUE&amp;DB=129&amp;ID1=91913Y10&amp;VALUEID=01001&amp;SDATE=201002&amp;PERIODTYPE=QTR_STD&amp;window=popup_no_bar&amp;width=385&amp;height=120&amp;START_MAXIMIZED=FALSE&amp;creator=factset&amp;display_string=Audit"}</definedName>
    <definedName name="_1064__FDSAUDITLINK__" localSheetId="10" hidden="1">{"fdsup://Directions/FactSet Auditing Viewer?action=AUDIT_VALUE&amp;DB=129&amp;ID1=91913Y10&amp;VALUEID=01001&amp;SDATE=201002&amp;PERIODTYPE=QTR_STD&amp;window=popup_no_bar&amp;width=385&amp;height=120&amp;START_MAXIMIZED=FALSE&amp;creator=factset&amp;display_string=Audit"}</definedName>
    <definedName name="_1064__FDSAUDITLINK__" localSheetId="3" hidden="1">{"fdsup://Directions/FactSet Auditing Viewer?action=AUDIT_VALUE&amp;DB=129&amp;ID1=91913Y10&amp;VALUEID=01001&amp;SDATE=201002&amp;PERIODTYPE=QTR_STD&amp;window=popup_no_bar&amp;width=385&amp;height=120&amp;START_MAXIMIZED=FALSE&amp;creator=factset&amp;display_string=Audit"}</definedName>
    <definedName name="_1064__FDSAUDITLINK__" localSheetId="5" hidden="1">{"fdsup://Directions/FactSet Auditing Viewer?action=AUDIT_VALUE&amp;DB=129&amp;ID1=91913Y10&amp;VALUEID=01001&amp;SDATE=201002&amp;PERIODTYPE=QTR_STD&amp;window=popup_no_bar&amp;width=385&amp;height=120&amp;START_MAXIMIZED=FALSE&amp;creator=factset&amp;display_string=Audit"}</definedName>
    <definedName name="_1064__FDSAUDITLINK__" localSheetId="1" hidden="1">{"fdsup://Directions/FactSet Auditing Viewer?action=AUDIT_VALUE&amp;DB=129&amp;ID1=91913Y10&amp;VALUEID=01001&amp;SDATE=201002&amp;PERIODTYPE=QTR_STD&amp;window=popup_no_bar&amp;width=385&amp;height=120&amp;START_MAXIMIZED=FALSE&amp;creator=factset&amp;display_string=Audit"}</definedName>
    <definedName name="_1064__FDSAUDITLINK__" hidden="1">{"fdsup://Directions/FactSet Auditing Viewer?action=AUDIT_VALUE&amp;DB=129&amp;ID1=91913Y10&amp;VALUEID=01001&amp;SDATE=201002&amp;PERIODTYPE=QTR_STD&amp;window=popup_no_bar&amp;width=385&amp;height=120&amp;START_MAXIMIZED=FALSE&amp;creator=factset&amp;display_string=Audit"}</definedName>
    <definedName name="_1065__FDSAUDITLINK__" localSheetId="7" hidden="1">{"fdsup://Directions/FactSet Auditing Viewer?action=AUDIT_VALUE&amp;DB=129&amp;ID1=92553P20&amp;VALUEID=01001&amp;SDATE=200902&amp;PERIODTYPE=QTR_STD&amp;window=popup_no_bar&amp;width=385&amp;height=120&amp;START_MAXIMIZED=FALSE&amp;creator=factset&amp;display_string=Audit"}</definedName>
    <definedName name="_1065__FDSAUDITLINK__" localSheetId="9" hidden="1">{"fdsup://Directions/FactSet Auditing Viewer?action=AUDIT_VALUE&amp;DB=129&amp;ID1=92553P20&amp;VALUEID=01001&amp;SDATE=200902&amp;PERIODTYPE=QTR_STD&amp;window=popup_no_bar&amp;width=385&amp;height=120&amp;START_MAXIMIZED=FALSE&amp;creator=factset&amp;display_string=Audit"}</definedName>
    <definedName name="_1065__FDSAUDITLINK__" localSheetId="8" hidden="1">{"fdsup://Directions/FactSet Auditing Viewer?action=AUDIT_VALUE&amp;DB=129&amp;ID1=92553P20&amp;VALUEID=01001&amp;SDATE=200902&amp;PERIODTYPE=QTR_STD&amp;window=popup_no_bar&amp;width=385&amp;height=120&amp;START_MAXIMIZED=FALSE&amp;creator=factset&amp;display_string=Audit"}</definedName>
    <definedName name="_1065__FDSAUDITLINK__" localSheetId="10" hidden="1">{"fdsup://Directions/FactSet Auditing Viewer?action=AUDIT_VALUE&amp;DB=129&amp;ID1=92553P20&amp;VALUEID=01001&amp;SDATE=200902&amp;PERIODTYPE=QTR_STD&amp;window=popup_no_bar&amp;width=385&amp;height=120&amp;START_MAXIMIZED=FALSE&amp;creator=factset&amp;display_string=Audit"}</definedName>
    <definedName name="_1065__FDSAUDITLINK__" localSheetId="3" hidden="1">{"fdsup://Directions/FactSet Auditing Viewer?action=AUDIT_VALUE&amp;DB=129&amp;ID1=92553P20&amp;VALUEID=01001&amp;SDATE=200902&amp;PERIODTYPE=QTR_STD&amp;window=popup_no_bar&amp;width=385&amp;height=120&amp;START_MAXIMIZED=FALSE&amp;creator=factset&amp;display_string=Audit"}</definedName>
    <definedName name="_1065__FDSAUDITLINK__" localSheetId="5" hidden="1">{"fdsup://Directions/FactSet Auditing Viewer?action=AUDIT_VALUE&amp;DB=129&amp;ID1=92553P20&amp;VALUEID=01001&amp;SDATE=200902&amp;PERIODTYPE=QTR_STD&amp;window=popup_no_bar&amp;width=385&amp;height=120&amp;START_MAXIMIZED=FALSE&amp;creator=factset&amp;display_string=Audit"}</definedName>
    <definedName name="_1065__FDSAUDITLINK__" localSheetId="1" hidden="1">{"fdsup://Directions/FactSet Auditing Viewer?action=AUDIT_VALUE&amp;DB=129&amp;ID1=92553P20&amp;VALUEID=01001&amp;SDATE=200902&amp;PERIODTYPE=QTR_STD&amp;window=popup_no_bar&amp;width=385&amp;height=120&amp;START_MAXIMIZED=FALSE&amp;creator=factset&amp;display_string=Audit"}</definedName>
    <definedName name="_1065__FDSAUDITLINK__" hidden="1">{"fdsup://Directions/FactSet Auditing Viewer?action=AUDIT_VALUE&amp;DB=129&amp;ID1=92553P20&amp;VALUEID=01001&amp;SDATE=200902&amp;PERIODTYPE=QTR_STD&amp;window=popup_no_bar&amp;width=385&amp;height=120&amp;START_MAXIMIZED=FALSE&amp;creator=factset&amp;display_string=Audit"}</definedName>
    <definedName name="_1066__FDSAUDITLINK__" localSheetId="7" hidden="1">{"fdsup://Directions/FactSet Auditing Viewer?action=AUDIT_VALUE&amp;DB=129&amp;ID1=92553P20&amp;VALUEID=01001&amp;SDATE=201002&amp;PERIODTYPE=QTR_STD&amp;window=popup_no_bar&amp;width=385&amp;height=120&amp;START_MAXIMIZED=FALSE&amp;creator=factset&amp;display_string=Audit"}</definedName>
    <definedName name="_1066__FDSAUDITLINK__" localSheetId="9" hidden="1">{"fdsup://Directions/FactSet Auditing Viewer?action=AUDIT_VALUE&amp;DB=129&amp;ID1=92553P20&amp;VALUEID=01001&amp;SDATE=201002&amp;PERIODTYPE=QTR_STD&amp;window=popup_no_bar&amp;width=385&amp;height=120&amp;START_MAXIMIZED=FALSE&amp;creator=factset&amp;display_string=Audit"}</definedName>
    <definedName name="_1066__FDSAUDITLINK__" localSheetId="8" hidden="1">{"fdsup://Directions/FactSet Auditing Viewer?action=AUDIT_VALUE&amp;DB=129&amp;ID1=92553P20&amp;VALUEID=01001&amp;SDATE=201002&amp;PERIODTYPE=QTR_STD&amp;window=popup_no_bar&amp;width=385&amp;height=120&amp;START_MAXIMIZED=FALSE&amp;creator=factset&amp;display_string=Audit"}</definedName>
    <definedName name="_1066__FDSAUDITLINK__" localSheetId="10" hidden="1">{"fdsup://Directions/FactSet Auditing Viewer?action=AUDIT_VALUE&amp;DB=129&amp;ID1=92553P20&amp;VALUEID=01001&amp;SDATE=201002&amp;PERIODTYPE=QTR_STD&amp;window=popup_no_bar&amp;width=385&amp;height=120&amp;START_MAXIMIZED=FALSE&amp;creator=factset&amp;display_string=Audit"}</definedName>
    <definedName name="_1066__FDSAUDITLINK__" localSheetId="3" hidden="1">{"fdsup://Directions/FactSet Auditing Viewer?action=AUDIT_VALUE&amp;DB=129&amp;ID1=92553P20&amp;VALUEID=01001&amp;SDATE=201002&amp;PERIODTYPE=QTR_STD&amp;window=popup_no_bar&amp;width=385&amp;height=120&amp;START_MAXIMIZED=FALSE&amp;creator=factset&amp;display_string=Audit"}</definedName>
    <definedName name="_1066__FDSAUDITLINK__" localSheetId="5" hidden="1">{"fdsup://Directions/FactSet Auditing Viewer?action=AUDIT_VALUE&amp;DB=129&amp;ID1=92553P20&amp;VALUEID=01001&amp;SDATE=201002&amp;PERIODTYPE=QTR_STD&amp;window=popup_no_bar&amp;width=385&amp;height=120&amp;START_MAXIMIZED=FALSE&amp;creator=factset&amp;display_string=Audit"}</definedName>
    <definedName name="_1066__FDSAUDITLINK__" localSheetId="1" hidden="1">{"fdsup://Directions/FactSet Auditing Viewer?action=AUDIT_VALUE&amp;DB=129&amp;ID1=92553P20&amp;VALUEID=01001&amp;SDATE=201002&amp;PERIODTYPE=QTR_STD&amp;window=popup_no_bar&amp;width=385&amp;height=120&amp;START_MAXIMIZED=FALSE&amp;creator=factset&amp;display_string=Audit"}</definedName>
    <definedName name="_1066__FDSAUDITLINK__" hidden="1">{"fdsup://Directions/FactSet Auditing Viewer?action=AUDIT_VALUE&amp;DB=129&amp;ID1=92553P20&amp;VALUEID=01001&amp;SDATE=201002&amp;PERIODTYPE=QTR_STD&amp;window=popup_no_bar&amp;width=385&amp;height=120&amp;START_MAXIMIZED=FALSE&amp;creator=factset&amp;display_string=Audit"}</definedName>
    <definedName name="_1067__FDSAUDITLINK__" localSheetId="7" hidden="1">{"fdsup://Directions/FactSet Auditing Viewer?action=AUDIT_VALUE&amp;DB=129&amp;ID1=91820410&amp;VALUEID=01001&amp;SDATE=200902&amp;PERIODTYPE=QTR_STD&amp;window=popup_no_bar&amp;width=385&amp;height=120&amp;START_MAXIMIZED=FALSE&amp;creator=factset&amp;display_string=Audit"}</definedName>
    <definedName name="_1067__FDSAUDITLINK__" localSheetId="9" hidden="1">{"fdsup://Directions/FactSet Auditing Viewer?action=AUDIT_VALUE&amp;DB=129&amp;ID1=91820410&amp;VALUEID=01001&amp;SDATE=200902&amp;PERIODTYPE=QTR_STD&amp;window=popup_no_bar&amp;width=385&amp;height=120&amp;START_MAXIMIZED=FALSE&amp;creator=factset&amp;display_string=Audit"}</definedName>
    <definedName name="_1067__FDSAUDITLINK__" localSheetId="8" hidden="1">{"fdsup://Directions/FactSet Auditing Viewer?action=AUDIT_VALUE&amp;DB=129&amp;ID1=91820410&amp;VALUEID=01001&amp;SDATE=200902&amp;PERIODTYPE=QTR_STD&amp;window=popup_no_bar&amp;width=385&amp;height=120&amp;START_MAXIMIZED=FALSE&amp;creator=factset&amp;display_string=Audit"}</definedName>
    <definedName name="_1067__FDSAUDITLINK__" localSheetId="10" hidden="1">{"fdsup://Directions/FactSet Auditing Viewer?action=AUDIT_VALUE&amp;DB=129&amp;ID1=91820410&amp;VALUEID=01001&amp;SDATE=200902&amp;PERIODTYPE=QTR_STD&amp;window=popup_no_bar&amp;width=385&amp;height=120&amp;START_MAXIMIZED=FALSE&amp;creator=factset&amp;display_string=Audit"}</definedName>
    <definedName name="_1067__FDSAUDITLINK__" localSheetId="3" hidden="1">{"fdsup://Directions/FactSet Auditing Viewer?action=AUDIT_VALUE&amp;DB=129&amp;ID1=91820410&amp;VALUEID=01001&amp;SDATE=200902&amp;PERIODTYPE=QTR_STD&amp;window=popup_no_bar&amp;width=385&amp;height=120&amp;START_MAXIMIZED=FALSE&amp;creator=factset&amp;display_string=Audit"}</definedName>
    <definedName name="_1067__FDSAUDITLINK__" localSheetId="5" hidden="1">{"fdsup://Directions/FactSet Auditing Viewer?action=AUDIT_VALUE&amp;DB=129&amp;ID1=91820410&amp;VALUEID=01001&amp;SDATE=200902&amp;PERIODTYPE=QTR_STD&amp;window=popup_no_bar&amp;width=385&amp;height=120&amp;START_MAXIMIZED=FALSE&amp;creator=factset&amp;display_string=Audit"}</definedName>
    <definedName name="_1067__FDSAUDITLINK__" localSheetId="1" hidden="1">{"fdsup://Directions/FactSet Auditing Viewer?action=AUDIT_VALUE&amp;DB=129&amp;ID1=91820410&amp;VALUEID=01001&amp;SDATE=200902&amp;PERIODTYPE=QTR_STD&amp;window=popup_no_bar&amp;width=385&amp;height=120&amp;START_MAXIMIZED=FALSE&amp;creator=factset&amp;display_string=Audit"}</definedName>
    <definedName name="_1067__FDSAUDITLINK__" hidden="1">{"fdsup://Directions/FactSet Auditing Viewer?action=AUDIT_VALUE&amp;DB=129&amp;ID1=91820410&amp;VALUEID=01001&amp;SDATE=200902&amp;PERIODTYPE=QTR_STD&amp;window=popup_no_bar&amp;width=385&amp;height=120&amp;START_MAXIMIZED=FALSE&amp;creator=factset&amp;display_string=Audit"}</definedName>
    <definedName name="_1068__FDSAUDITLINK__" localSheetId="7" hidden="1">{"fdsup://Directions/FactSet Auditing Viewer?action=AUDIT_VALUE&amp;DB=129&amp;ID1=91820410&amp;VALUEID=01001&amp;SDATE=201002&amp;PERIODTYPE=QTR_STD&amp;window=popup_no_bar&amp;width=385&amp;height=120&amp;START_MAXIMIZED=FALSE&amp;creator=factset&amp;display_string=Audit"}</definedName>
    <definedName name="_1068__FDSAUDITLINK__" localSheetId="9" hidden="1">{"fdsup://Directions/FactSet Auditing Viewer?action=AUDIT_VALUE&amp;DB=129&amp;ID1=91820410&amp;VALUEID=01001&amp;SDATE=201002&amp;PERIODTYPE=QTR_STD&amp;window=popup_no_bar&amp;width=385&amp;height=120&amp;START_MAXIMIZED=FALSE&amp;creator=factset&amp;display_string=Audit"}</definedName>
    <definedName name="_1068__FDSAUDITLINK__" localSheetId="8" hidden="1">{"fdsup://Directions/FactSet Auditing Viewer?action=AUDIT_VALUE&amp;DB=129&amp;ID1=91820410&amp;VALUEID=01001&amp;SDATE=201002&amp;PERIODTYPE=QTR_STD&amp;window=popup_no_bar&amp;width=385&amp;height=120&amp;START_MAXIMIZED=FALSE&amp;creator=factset&amp;display_string=Audit"}</definedName>
    <definedName name="_1068__FDSAUDITLINK__" localSheetId="10" hidden="1">{"fdsup://Directions/FactSet Auditing Viewer?action=AUDIT_VALUE&amp;DB=129&amp;ID1=91820410&amp;VALUEID=01001&amp;SDATE=201002&amp;PERIODTYPE=QTR_STD&amp;window=popup_no_bar&amp;width=385&amp;height=120&amp;START_MAXIMIZED=FALSE&amp;creator=factset&amp;display_string=Audit"}</definedName>
    <definedName name="_1068__FDSAUDITLINK__" localSheetId="3" hidden="1">{"fdsup://Directions/FactSet Auditing Viewer?action=AUDIT_VALUE&amp;DB=129&amp;ID1=91820410&amp;VALUEID=01001&amp;SDATE=201002&amp;PERIODTYPE=QTR_STD&amp;window=popup_no_bar&amp;width=385&amp;height=120&amp;START_MAXIMIZED=FALSE&amp;creator=factset&amp;display_string=Audit"}</definedName>
    <definedName name="_1068__FDSAUDITLINK__" localSheetId="5" hidden="1">{"fdsup://Directions/FactSet Auditing Viewer?action=AUDIT_VALUE&amp;DB=129&amp;ID1=91820410&amp;VALUEID=01001&amp;SDATE=201002&amp;PERIODTYPE=QTR_STD&amp;window=popup_no_bar&amp;width=385&amp;height=120&amp;START_MAXIMIZED=FALSE&amp;creator=factset&amp;display_string=Audit"}</definedName>
    <definedName name="_1068__FDSAUDITLINK__" localSheetId="1" hidden="1">{"fdsup://Directions/FactSet Auditing Viewer?action=AUDIT_VALUE&amp;DB=129&amp;ID1=91820410&amp;VALUEID=01001&amp;SDATE=201002&amp;PERIODTYPE=QTR_STD&amp;window=popup_no_bar&amp;width=385&amp;height=120&amp;START_MAXIMIZED=FALSE&amp;creator=factset&amp;display_string=Audit"}</definedName>
    <definedName name="_1068__FDSAUDITLINK__" hidden="1">{"fdsup://Directions/FactSet Auditing Viewer?action=AUDIT_VALUE&amp;DB=129&amp;ID1=91820410&amp;VALUEID=01001&amp;SDATE=201002&amp;PERIODTYPE=QTR_STD&amp;window=popup_no_bar&amp;width=385&amp;height=120&amp;START_MAXIMIZED=FALSE&amp;creator=factset&amp;display_string=Audit"}</definedName>
    <definedName name="_1069__FDSAUDITLINK__" localSheetId="7" hidden="1">{"fdsup://Directions/FactSet Auditing Viewer?action=AUDIT_VALUE&amp;DB=129&amp;ID1=92220P10&amp;VALUEID=01001&amp;SDATE=200903&amp;PERIODTYPE=QTR_STD&amp;window=popup_no_bar&amp;width=385&amp;height=120&amp;START_MAXIMIZED=FALSE&amp;creator=factset&amp;display_string=Audit"}</definedName>
    <definedName name="_1069__FDSAUDITLINK__" localSheetId="9" hidden="1">{"fdsup://Directions/FactSet Auditing Viewer?action=AUDIT_VALUE&amp;DB=129&amp;ID1=92220P10&amp;VALUEID=01001&amp;SDATE=200903&amp;PERIODTYPE=QTR_STD&amp;window=popup_no_bar&amp;width=385&amp;height=120&amp;START_MAXIMIZED=FALSE&amp;creator=factset&amp;display_string=Audit"}</definedName>
    <definedName name="_1069__FDSAUDITLINK__" localSheetId="8" hidden="1">{"fdsup://Directions/FactSet Auditing Viewer?action=AUDIT_VALUE&amp;DB=129&amp;ID1=92220P10&amp;VALUEID=01001&amp;SDATE=200903&amp;PERIODTYPE=QTR_STD&amp;window=popup_no_bar&amp;width=385&amp;height=120&amp;START_MAXIMIZED=FALSE&amp;creator=factset&amp;display_string=Audit"}</definedName>
    <definedName name="_1069__FDSAUDITLINK__" localSheetId="10" hidden="1">{"fdsup://Directions/FactSet Auditing Viewer?action=AUDIT_VALUE&amp;DB=129&amp;ID1=92220P10&amp;VALUEID=01001&amp;SDATE=200903&amp;PERIODTYPE=QTR_STD&amp;window=popup_no_bar&amp;width=385&amp;height=120&amp;START_MAXIMIZED=FALSE&amp;creator=factset&amp;display_string=Audit"}</definedName>
    <definedName name="_1069__FDSAUDITLINK__" localSheetId="3" hidden="1">{"fdsup://Directions/FactSet Auditing Viewer?action=AUDIT_VALUE&amp;DB=129&amp;ID1=92220P10&amp;VALUEID=01001&amp;SDATE=200903&amp;PERIODTYPE=QTR_STD&amp;window=popup_no_bar&amp;width=385&amp;height=120&amp;START_MAXIMIZED=FALSE&amp;creator=factset&amp;display_string=Audit"}</definedName>
    <definedName name="_1069__FDSAUDITLINK__" localSheetId="5" hidden="1">{"fdsup://Directions/FactSet Auditing Viewer?action=AUDIT_VALUE&amp;DB=129&amp;ID1=92220P10&amp;VALUEID=01001&amp;SDATE=200903&amp;PERIODTYPE=QTR_STD&amp;window=popup_no_bar&amp;width=385&amp;height=120&amp;START_MAXIMIZED=FALSE&amp;creator=factset&amp;display_string=Audit"}</definedName>
    <definedName name="_1069__FDSAUDITLINK__" localSheetId="1" hidden="1">{"fdsup://Directions/FactSet Auditing Viewer?action=AUDIT_VALUE&amp;DB=129&amp;ID1=92220P10&amp;VALUEID=01001&amp;SDATE=200903&amp;PERIODTYPE=QTR_STD&amp;window=popup_no_bar&amp;width=385&amp;height=120&amp;START_MAXIMIZED=FALSE&amp;creator=factset&amp;display_string=Audit"}</definedName>
    <definedName name="_1069__FDSAUDITLINK__" hidden="1">{"fdsup://Directions/FactSet Auditing Viewer?action=AUDIT_VALUE&amp;DB=129&amp;ID1=92220P10&amp;VALUEID=01001&amp;SDATE=200903&amp;PERIODTYPE=QTR_STD&amp;window=popup_no_bar&amp;width=385&amp;height=120&amp;START_MAXIMIZED=FALSE&amp;creator=factset&amp;display_string=Audit"}</definedName>
    <definedName name="_107__FDSAUDITLINK__" localSheetId="7" hidden="1">{"fdsup://directions/FAT Viewer?action=UPDATE&amp;creator=factset&amp;DYN_ARGS=TRUE&amp;DOC_NAME=FAT:FQL_AUDITING_CLIENT_TEMPLATE.FAT&amp;display_string=Audit&amp;VAR:KEY=NYJWRGPEVS&amp;VAR:QUERY=RkZfRUJJVERBX09QRVIoUVRSLDQvMS8yMDA5LDYvMzAvMjAwOSwsLFVTRCk=&amp;WINDOW=FIRST_POPUP&amp;HEIGH","T=450&amp;WIDTH=450&amp;START_MAXIMIZED=FALSE&amp;VAR:CALENDAR=US&amp;VAR:SYMBOL=TSO&amp;VAR:INDEX=0"}</definedName>
    <definedName name="_107__FDSAUDITLINK__" localSheetId="9" hidden="1">{"fdsup://directions/FAT Viewer?action=UPDATE&amp;creator=factset&amp;DYN_ARGS=TRUE&amp;DOC_NAME=FAT:FQL_AUDITING_CLIENT_TEMPLATE.FAT&amp;display_string=Audit&amp;VAR:KEY=NYJWRGPEVS&amp;VAR:QUERY=RkZfRUJJVERBX09QRVIoUVRSLDQvMS8yMDA5LDYvMzAvMjAwOSwsLFVTRCk=&amp;WINDOW=FIRST_POPUP&amp;HEIGH","T=450&amp;WIDTH=450&amp;START_MAXIMIZED=FALSE&amp;VAR:CALENDAR=US&amp;VAR:SYMBOL=TSO&amp;VAR:INDEX=0"}</definedName>
    <definedName name="_107__FDSAUDITLINK__" localSheetId="8" hidden="1">{"fdsup://directions/FAT Viewer?action=UPDATE&amp;creator=factset&amp;DYN_ARGS=TRUE&amp;DOC_NAME=FAT:FQL_AUDITING_CLIENT_TEMPLATE.FAT&amp;display_string=Audit&amp;VAR:KEY=NYJWRGPEVS&amp;VAR:QUERY=RkZfRUJJVERBX09QRVIoUVRSLDQvMS8yMDA5LDYvMzAvMjAwOSwsLFVTRCk=&amp;WINDOW=FIRST_POPUP&amp;HEIGH","T=450&amp;WIDTH=450&amp;START_MAXIMIZED=FALSE&amp;VAR:CALENDAR=US&amp;VAR:SYMBOL=TSO&amp;VAR:INDEX=0"}</definedName>
    <definedName name="_107__FDSAUDITLINK__" localSheetId="10" hidden="1">{"fdsup://directions/FAT Viewer?action=UPDATE&amp;creator=factset&amp;DYN_ARGS=TRUE&amp;DOC_NAME=FAT:FQL_AUDITING_CLIENT_TEMPLATE.FAT&amp;display_string=Audit&amp;VAR:KEY=NYJWRGPEVS&amp;VAR:QUERY=RkZfRUJJVERBX09QRVIoUVRSLDQvMS8yMDA5LDYvMzAvMjAwOSwsLFVTRCk=&amp;WINDOW=FIRST_POPUP&amp;HEIGH","T=450&amp;WIDTH=450&amp;START_MAXIMIZED=FALSE&amp;VAR:CALENDAR=US&amp;VAR:SYMBOL=TSO&amp;VAR:INDEX=0"}</definedName>
    <definedName name="_107__FDSAUDITLINK__" localSheetId="3" hidden="1">{"fdsup://directions/FAT Viewer?action=UPDATE&amp;creator=factset&amp;DYN_ARGS=TRUE&amp;DOC_NAME=FAT:FQL_AUDITING_CLIENT_TEMPLATE.FAT&amp;display_string=Audit&amp;VAR:KEY=NYJWRGPEVS&amp;VAR:QUERY=RkZfRUJJVERBX09QRVIoUVRSLDQvMS8yMDA5LDYvMzAvMjAwOSwsLFVTRCk=&amp;WINDOW=FIRST_POPUP&amp;HEIGH","T=450&amp;WIDTH=450&amp;START_MAXIMIZED=FALSE&amp;VAR:CALENDAR=US&amp;VAR:SYMBOL=TSO&amp;VAR:INDEX=0"}</definedName>
    <definedName name="_107__FDSAUDITLINK__" localSheetId="5" hidden="1">{"fdsup://directions/FAT Viewer?action=UPDATE&amp;creator=factset&amp;DYN_ARGS=TRUE&amp;DOC_NAME=FAT:FQL_AUDITING_CLIENT_TEMPLATE.FAT&amp;display_string=Audit&amp;VAR:KEY=NYJWRGPEVS&amp;VAR:QUERY=RkZfRUJJVERBX09QRVIoUVRSLDQvMS8yMDA5LDYvMzAvMjAwOSwsLFVTRCk=&amp;WINDOW=FIRST_POPUP&amp;HEIGH","T=450&amp;WIDTH=450&amp;START_MAXIMIZED=FALSE&amp;VAR:CALENDAR=US&amp;VAR:SYMBOL=TSO&amp;VAR:INDEX=0"}</definedName>
    <definedName name="_107__FDSAUDITLINK__" localSheetId="1" hidden="1">{"fdsup://directions/FAT Viewer?action=UPDATE&amp;creator=factset&amp;DYN_ARGS=TRUE&amp;DOC_NAME=FAT:FQL_AUDITING_CLIENT_TEMPLATE.FAT&amp;display_string=Audit&amp;VAR:KEY=NYJWRGPEVS&amp;VAR:QUERY=RkZfRUJJVERBX09QRVIoUVRSLDQvMS8yMDA5LDYvMzAvMjAwOSwsLFVTRCk=&amp;WINDOW=FIRST_POPUP&amp;HEIGH","T=450&amp;WIDTH=450&amp;START_MAXIMIZED=FALSE&amp;VAR:CALENDAR=US&amp;VAR:SYMBOL=TSO&amp;VAR:INDEX=0"}</definedName>
    <definedName name="_107__FDSAUDITLINK__" hidden="1">{"fdsup://directions/FAT Viewer?action=UPDATE&amp;creator=factset&amp;DYN_ARGS=TRUE&amp;DOC_NAME=FAT:FQL_AUDITING_CLIENT_TEMPLATE.FAT&amp;display_string=Audit&amp;VAR:KEY=NYJWRGPEVS&amp;VAR:QUERY=RkZfRUJJVERBX09QRVIoUVRSLDQvMS8yMDA5LDYvMzAvMjAwOSwsLFVTRCk=&amp;WINDOW=FIRST_POPUP&amp;HEIGH","T=450&amp;WIDTH=450&amp;START_MAXIMIZED=FALSE&amp;VAR:CALENDAR=US&amp;VAR:SYMBOL=TSO&amp;VAR:INDEX=0"}</definedName>
    <definedName name="_1070__FDSAUDITLINK__" localSheetId="7" hidden="1">{"fdsup://Directions/FactSet Auditing Viewer?action=AUDIT_VALUE&amp;DB=129&amp;ID1=92220P10&amp;VALUEID=01001&amp;SDATE=201003&amp;PERIODTYPE=QTR_STD&amp;window=popup_no_bar&amp;width=385&amp;height=120&amp;START_MAXIMIZED=FALSE&amp;creator=factset&amp;display_string=Audit"}</definedName>
    <definedName name="_1070__FDSAUDITLINK__" localSheetId="9" hidden="1">{"fdsup://Directions/FactSet Auditing Viewer?action=AUDIT_VALUE&amp;DB=129&amp;ID1=92220P10&amp;VALUEID=01001&amp;SDATE=201003&amp;PERIODTYPE=QTR_STD&amp;window=popup_no_bar&amp;width=385&amp;height=120&amp;START_MAXIMIZED=FALSE&amp;creator=factset&amp;display_string=Audit"}</definedName>
    <definedName name="_1070__FDSAUDITLINK__" localSheetId="8" hidden="1">{"fdsup://Directions/FactSet Auditing Viewer?action=AUDIT_VALUE&amp;DB=129&amp;ID1=92220P10&amp;VALUEID=01001&amp;SDATE=201003&amp;PERIODTYPE=QTR_STD&amp;window=popup_no_bar&amp;width=385&amp;height=120&amp;START_MAXIMIZED=FALSE&amp;creator=factset&amp;display_string=Audit"}</definedName>
    <definedName name="_1070__FDSAUDITLINK__" localSheetId="10" hidden="1">{"fdsup://Directions/FactSet Auditing Viewer?action=AUDIT_VALUE&amp;DB=129&amp;ID1=92220P10&amp;VALUEID=01001&amp;SDATE=201003&amp;PERIODTYPE=QTR_STD&amp;window=popup_no_bar&amp;width=385&amp;height=120&amp;START_MAXIMIZED=FALSE&amp;creator=factset&amp;display_string=Audit"}</definedName>
    <definedName name="_1070__FDSAUDITLINK__" localSheetId="3" hidden="1">{"fdsup://Directions/FactSet Auditing Viewer?action=AUDIT_VALUE&amp;DB=129&amp;ID1=92220P10&amp;VALUEID=01001&amp;SDATE=201003&amp;PERIODTYPE=QTR_STD&amp;window=popup_no_bar&amp;width=385&amp;height=120&amp;START_MAXIMIZED=FALSE&amp;creator=factset&amp;display_string=Audit"}</definedName>
    <definedName name="_1070__FDSAUDITLINK__" localSheetId="5" hidden="1">{"fdsup://Directions/FactSet Auditing Viewer?action=AUDIT_VALUE&amp;DB=129&amp;ID1=92220P10&amp;VALUEID=01001&amp;SDATE=201003&amp;PERIODTYPE=QTR_STD&amp;window=popup_no_bar&amp;width=385&amp;height=120&amp;START_MAXIMIZED=FALSE&amp;creator=factset&amp;display_string=Audit"}</definedName>
    <definedName name="_1070__FDSAUDITLINK__" localSheetId="1" hidden="1">{"fdsup://Directions/FactSet Auditing Viewer?action=AUDIT_VALUE&amp;DB=129&amp;ID1=92220P10&amp;VALUEID=01001&amp;SDATE=201003&amp;PERIODTYPE=QTR_STD&amp;window=popup_no_bar&amp;width=385&amp;height=120&amp;START_MAXIMIZED=FALSE&amp;creator=factset&amp;display_string=Audit"}</definedName>
    <definedName name="_1070__FDSAUDITLINK__" hidden="1">{"fdsup://Directions/FactSet Auditing Viewer?action=AUDIT_VALUE&amp;DB=129&amp;ID1=92220P10&amp;VALUEID=01001&amp;SDATE=201003&amp;PERIODTYPE=QTR_STD&amp;window=popup_no_bar&amp;width=385&amp;height=120&amp;START_MAXIMIZED=FALSE&amp;creator=factset&amp;display_string=Audit"}</definedName>
    <definedName name="_1071__FDSAUDITLINK__" localSheetId="7" hidden="1">{"fdsup://Directions/FactSet Auditing Viewer?action=AUDIT_VALUE&amp;DB=129&amp;ID1=92826C83&amp;VALUEID=01001&amp;SDATE=200903&amp;PERIODTYPE=QTR_STD&amp;window=popup_no_bar&amp;width=385&amp;height=120&amp;START_MAXIMIZED=FALSE&amp;creator=factset&amp;display_string=Audit"}</definedName>
    <definedName name="_1071__FDSAUDITLINK__" localSheetId="9" hidden="1">{"fdsup://Directions/FactSet Auditing Viewer?action=AUDIT_VALUE&amp;DB=129&amp;ID1=92826C83&amp;VALUEID=01001&amp;SDATE=200903&amp;PERIODTYPE=QTR_STD&amp;window=popup_no_bar&amp;width=385&amp;height=120&amp;START_MAXIMIZED=FALSE&amp;creator=factset&amp;display_string=Audit"}</definedName>
    <definedName name="_1071__FDSAUDITLINK__" localSheetId="8" hidden="1">{"fdsup://Directions/FactSet Auditing Viewer?action=AUDIT_VALUE&amp;DB=129&amp;ID1=92826C83&amp;VALUEID=01001&amp;SDATE=200903&amp;PERIODTYPE=QTR_STD&amp;window=popup_no_bar&amp;width=385&amp;height=120&amp;START_MAXIMIZED=FALSE&amp;creator=factset&amp;display_string=Audit"}</definedName>
    <definedName name="_1071__FDSAUDITLINK__" localSheetId="10" hidden="1">{"fdsup://Directions/FactSet Auditing Viewer?action=AUDIT_VALUE&amp;DB=129&amp;ID1=92826C83&amp;VALUEID=01001&amp;SDATE=200903&amp;PERIODTYPE=QTR_STD&amp;window=popup_no_bar&amp;width=385&amp;height=120&amp;START_MAXIMIZED=FALSE&amp;creator=factset&amp;display_string=Audit"}</definedName>
    <definedName name="_1071__FDSAUDITLINK__" localSheetId="3" hidden="1">{"fdsup://Directions/FactSet Auditing Viewer?action=AUDIT_VALUE&amp;DB=129&amp;ID1=92826C83&amp;VALUEID=01001&amp;SDATE=200903&amp;PERIODTYPE=QTR_STD&amp;window=popup_no_bar&amp;width=385&amp;height=120&amp;START_MAXIMIZED=FALSE&amp;creator=factset&amp;display_string=Audit"}</definedName>
    <definedName name="_1071__FDSAUDITLINK__" localSheetId="5" hidden="1">{"fdsup://Directions/FactSet Auditing Viewer?action=AUDIT_VALUE&amp;DB=129&amp;ID1=92826C83&amp;VALUEID=01001&amp;SDATE=200903&amp;PERIODTYPE=QTR_STD&amp;window=popup_no_bar&amp;width=385&amp;height=120&amp;START_MAXIMIZED=FALSE&amp;creator=factset&amp;display_string=Audit"}</definedName>
    <definedName name="_1071__FDSAUDITLINK__" localSheetId="1" hidden="1">{"fdsup://Directions/FactSet Auditing Viewer?action=AUDIT_VALUE&amp;DB=129&amp;ID1=92826C83&amp;VALUEID=01001&amp;SDATE=200903&amp;PERIODTYPE=QTR_STD&amp;window=popup_no_bar&amp;width=385&amp;height=120&amp;START_MAXIMIZED=FALSE&amp;creator=factset&amp;display_string=Audit"}</definedName>
    <definedName name="_1071__FDSAUDITLINK__" hidden="1">{"fdsup://Directions/FactSet Auditing Viewer?action=AUDIT_VALUE&amp;DB=129&amp;ID1=92826C83&amp;VALUEID=01001&amp;SDATE=200903&amp;PERIODTYPE=QTR_STD&amp;window=popup_no_bar&amp;width=385&amp;height=120&amp;START_MAXIMIZED=FALSE&amp;creator=factset&amp;display_string=Audit"}</definedName>
    <definedName name="_1072__FDSAUDITLINK__" localSheetId="7" hidden="1">{"fdsup://Directions/FactSet Auditing Viewer?action=AUDIT_VALUE&amp;DB=129&amp;ID1=92826C83&amp;VALUEID=01001&amp;SDATE=201003&amp;PERIODTYPE=QTR_STD&amp;window=popup_no_bar&amp;width=385&amp;height=120&amp;START_MAXIMIZED=FALSE&amp;creator=factset&amp;display_string=Audit"}</definedName>
    <definedName name="_1072__FDSAUDITLINK__" localSheetId="9" hidden="1">{"fdsup://Directions/FactSet Auditing Viewer?action=AUDIT_VALUE&amp;DB=129&amp;ID1=92826C83&amp;VALUEID=01001&amp;SDATE=201003&amp;PERIODTYPE=QTR_STD&amp;window=popup_no_bar&amp;width=385&amp;height=120&amp;START_MAXIMIZED=FALSE&amp;creator=factset&amp;display_string=Audit"}</definedName>
    <definedName name="_1072__FDSAUDITLINK__" localSheetId="8" hidden="1">{"fdsup://Directions/FactSet Auditing Viewer?action=AUDIT_VALUE&amp;DB=129&amp;ID1=92826C83&amp;VALUEID=01001&amp;SDATE=201003&amp;PERIODTYPE=QTR_STD&amp;window=popup_no_bar&amp;width=385&amp;height=120&amp;START_MAXIMIZED=FALSE&amp;creator=factset&amp;display_string=Audit"}</definedName>
    <definedName name="_1072__FDSAUDITLINK__" localSheetId="10" hidden="1">{"fdsup://Directions/FactSet Auditing Viewer?action=AUDIT_VALUE&amp;DB=129&amp;ID1=92826C83&amp;VALUEID=01001&amp;SDATE=201003&amp;PERIODTYPE=QTR_STD&amp;window=popup_no_bar&amp;width=385&amp;height=120&amp;START_MAXIMIZED=FALSE&amp;creator=factset&amp;display_string=Audit"}</definedName>
    <definedName name="_1072__FDSAUDITLINK__" localSheetId="3" hidden="1">{"fdsup://Directions/FactSet Auditing Viewer?action=AUDIT_VALUE&amp;DB=129&amp;ID1=92826C83&amp;VALUEID=01001&amp;SDATE=201003&amp;PERIODTYPE=QTR_STD&amp;window=popup_no_bar&amp;width=385&amp;height=120&amp;START_MAXIMIZED=FALSE&amp;creator=factset&amp;display_string=Audit"}</definedName>
    <definedName name="_1072__FDSAUDITLINK__" localSheetId="5" hidden="1">{"fdsup://Directions/FactSet Auditing Viewer?action=AUDIT_VALUE&amp;DB=129&amp;ID1=92826C83&amp;VALUEID=01001&amp;SDATE=201003&amp;PERIODTYPE=QTR_STD&amp;window=popup_no_bar&amp;width=385&amp;height=120&amp;START_MAXIMIZED=FALSE&amp;creator=factset&amp;display_string=Audit"}</definedName>
    <definedName name="_1072__FDSAUDITLINK__" localSheetId="1" hidden="1">{"fdsup://Directions/FactSet Auditing Viewer?action=AUDIT_VALUE&amp;DB=129&amp;ID1=92826C83&amp;VALUEID=01001&amp;SDATE=201003&amp;PERIODTYPE=QTR_STD&amp;window=popup_no_bar&amp;width=385&amp;height=120&amp;START_MAXIMIZED=FALSE&amp;creator=factset&amp;display_string=Audit"}</definedName>
    <definedName name="_1072__FDSAUDITLINK__" hidden="1">{"fdsup://Directions/FactSet Auditing Viewer?action=AUDIT_VALUE&amp;DB=129&amp;ID1=92826C83&amp;VALUEID=01001&amp;SDATE=201003&amp;PERIODTYPE=QTR_STD&amp;window=popup_no_bar&amp;width=385&amp;height=120&amp;START_MAXIMIZED=FALSE&amp;creator=factset&amp;display_string=Audit"}</definedName>
    <definedName name="_1073__FDSAUDITLINK__" localSheetId="7" hidden="1">{"fdsup://Directions/FactSet Auditing Viewer?action=AUDIT_VALUE&amp;DB=129&amp;ID1=91301710&amp;VALUEID=01001&amp;SDATE=200902&amp;PERIODTYPE=QTR_STD&amp;window=popup_no_bar&amp;width=385&amp;height=120&amp;START_MAXIMIZED=FALSE&amp;creator=factset&amp;display_string=Audit"}</definedName>
    <definedName name="_1073__FDSAUDITLINK__" localSheetId="9" hidden="1">{"fdsup://Directions/FactSet Auditing Viewer?action=AUDIT_VALUE&amp;DB=129&amp;ID1=91301710&amp;VALUEID=01001&amp;SDATE=200902&amp;PERIODTYPE=QTR_STD&amp;window=popup_no_bar&amp;width=385&amp;height=120&amp;START_MAXIMIZED=FALSE&amp;creator=factset&amp;display_string=Audit"}</definedName>
    <definedName name="_1073__FDSAUDITLINK__" localSheetId="8" hidden="1">{"fdsup://Directions/FactSet Auditing Viewer?action=AUDIT_VALUE&amp;DB=129&amp;ID1=91301710&amp;VALUEID=01001&amp;SDATE=200902&amp;PERIODTYPE=QTR_STD&amp;window=popup_no_bar&amp;width=385&amp;height=120&amp;START_MAXIMIZED=FALSE&amp;creator=factset&amp;display_string=Audit"}</definedName>
    <definedName name="_1073__FDSAUDITLINK__" localSheetId="10" hidden="1">{"fdsup://Directions/FactSet Auditing Viewer?action=AUDIT_VALUE&amp;DB=129&amp;ID1=91301710&amp;VALUEID=01001&amp;SDATE=200902&amp;PERIODTYPE=QTR_STD&amp;window=popup_no_bar&amp;width=385&amp;height=120&amp;START_MAXIMIZED=FALSE&amp;creator=factset&amp;display_string=Audit"}</definedName>
    <definedName name="_1073__FDSAUDITLINK__" localSheetId="3" hidden="1">{"fdsup://Directions/FactSet Auditing Viewer?action=AUDIT_VALUE&amp;DB=129&amp;ID1=91301710&amp;VALUEID=01001&amp;SDATE=200902&amp;PERIODTYPE=QTR_STD&amp;window=popup_no_bar&amp;width=385&amp;height=120&amp;START_MAXIMIZED=FALSE&amp;creator=factset&amp;display_string=Audit"}</definedName>
    <definedName name="_1073__FDSAUDITLINK__" localSheetId="5" hidden="1">{"fdsup://Directions/FactSet Auditing Viewer?action=AUDIT_VALUE&amp;DB=129&amp;ID1=91301710&amp;VALUEID=01001&amp;SDATE=200902&amp;PERIODTYPE=QTR_STD&amp;window=popup_no_bar&amp;width=385&amp;height=120&amp;START_MAXIMIZED=FALSE&amp;creator=factset&amp;display_string=Audit"}</definedName>
    <definedName name="_1073__FDSAUDITLINK__" localSheetId="1" hidden="1">{"fdsup://Directions/FactSet Auditing Viewer?action=AUDIT_VALUE&amp;DB=129&amp;ID1=91301710&amp;VALUEID=01001&amp;SDATE=200902&amp;PERIODTYPE=QTR_STD&amp;window=popup_no_bar&amp;width=385&amp;height=120&amp;START_MAXIMIZED=FALSE&amp;creator=factset&amp;display_string=Audit"}</definedName>
    <definedName name="_1073__FDSAUDITLINK__" hidden="1">{"fdsup://Directions/FactSet Auditing Viewer?action=AUDIT_VALUE&amp;DB=129&amp;ID1=91301710&amp;VALUEID=01001&amp;SDATE=200902&amp;PERIODTYPE=QTR_STD&amp;window=popup_no_bar&amp;width=385&amp;height=120&amp;START_MAXIMIZED=FALSE&amp;creator=factset&amp;display_string=Audit"}</definedName>
    <definedName name="_1074__FDSAUDITLINK__" localSheetId="7" hidden="1">{"fdsup://Directions/FactSet Auditing Viewer?action=AUDIT_VALUE&amp;DB=129&amp;ID1=91301710&amp;VALUEID=01001&amp;SDATE=201002&amp;PERIODTYPE=QTR_STD&amp;window=popup_no_bar&amp;width=385&amp;height=120&amp;START_MAXIMIZED=FALSE&amp;creator=factset&amp;display_string=Audit"}</definedName>
    <definedName name="_1074__FDSAUDITLINK__" localSheetId="9" hidden="1">{"fdsup://Directions/FactSet Auditing Viewer?action=AUDIT_VALUE&amp;DB=129&amp;ID1=91301710&amp;VALUEID=01001&amp;SDATE=201002&amp;PERIODTYPE=QTR_STD&amp;window=popup_no_bar&amp;width=385&amp;height=120&amp;START_MAXIMIZED=FALSE&amp;creator=factset&amp;display_string=Audit"}</definedName>
    <definedName name="_1074__FDSAUDITLINK__" localSheetId="8" hidden="1">{"fdsup://Directions/FactSet Auditing Viewer?action=AUDIT_VALUE&amp;DB=129&amp;ID1=91301710&amp;VALUEID=01001&amp;SDATE=201002&amp;PERIODTYPE=QTR_STD&amp;window=popup_no_bar&amp;width=385&amp;height=120&amp;START_MAXIMIZED=FALSE&amp;creator=factset&amp;display_string=Audit"}</definedName>
    <definedName name="_1074__FDSAUDITLINK__" localSheetId="10" hidden="1">{"fdsup://Directions/FactSet Auditing Viewer?action=AUDIT_VALUE&amp;DB=129&amp;ID1=91301710&amp;VALUEID=01001&amp;SDATE=201002&amp;PERIODTYPE=QTR_STD&amp;window=popup_no_bar&amp;width=385&amp;height=120&amp;START_MAXIMIZED=FALSE&amp;creator=factset&amp;display_string=Audit"}</definedName>
    <definedName name="_1074__FDSAUDITLINK__" localSheetId="3" hidden="1">{"fdsup://Directions/FactSet Auditing Viewer?action=AUDIT_VALUE&amp;DB=129&amp;ID1=91301710&amp;VALUEID=01001&amp;SDATE=201002&amp;PERIODTYPE=QTR_STD&amp;window=popup_no_bar&amp;width=385&amp;height=120&amp;START_MAXIMIZED=FALSE&amp;creator=factset&amp;display_string=Audit"}</definedName>
    <definedName name="_1074__FDSAUDITLINK__" localSheetId="5" hidden="1">{"fdsup://Directions/FactSet Auditing Viewer?action=AUDIT_VALUE&amp;DB=129&amp;ID1=91301710&amp;VALUEID=01001&amp;SDATE=201002&amp;PERIODTYPE=QTR_STD&amp;window=popup_no_bar&amp;width=385&amp;height=120&amp;START_MAXIMIZED=FALSE&amp;creator=factset&amp;display_string=Audit"}</definedName>
    <definedName name="_1074__FDSAUDITLINK__" localSheetId="1" hidden="1">{"fdsup://Directions/FactSet Auditing Viewer?action=AUDIT_VALUE&amp;DB=129&amp;ID1=91301710&amp;VALUEID=01001&amp;SDATE=201002&amp;PERIODTYPE=QTR_STD&amp;window=popup_no_bar&amp;width=385&amp;height=120&amp;START_MAXIMIZED=FALSE&amp;creator=factset&amp;display_string=Audit"}</definedName>
    <definedName name="_1074__FDSAUDITLINK__" hidden="1">{"fdsup://Directions/FactSet Auditing Viewer?action=AUDIT_VALUE&amp;DB=129&amp;ID1=91301710&amp;VALUEID=01001&amp;SDATE=201002&amp;PERIODTYPE=QTR_STD&amp;window=popup_no_bar&amp;width=385&amp;height=120&amp;START_MAXIMIZED=FALSE&amp;creator=factset&amp;display_string=Audit"}</definedName>
    <definedName name="_1075__FDSAUDITLINK__" localSheetId="7" hidden="1">{"fdsup://Directions/FactSet Auditing Viewer?action=AUDIT_VALUE&amp;DB=129&amp;ID1=91704710&amp;VALUEID=01001&amp;SDATE=201001&amp;PERIODTYPE=QTR_STD&amp;window=popup_no_bar&amp;width=385&amp;height=120&amp;START_MAXIMIZED=FALSE&amp;creator=factset&amp;display_string=Audit"}</definedName>
    <definedName name="_1075__FDSAUDITLINK__" localSheetId="9" hidden="1">{"fdsup://Directions/FactSet Auditing Viewer?action=AUDIT_VALUE&amp;DB=129&amp;ID1=91704710&amp;VALUEID=01001&amp;SDATE=201001&amp;PERIODTYPE=QTR_STD&amp;window=popup_no_bar&amp;width=385&amp;height=120&amp;START_MAXIMIZED=FALSE&amp;creator=factset&amp;display_string=Audit"}</definedName>
    <definedName name="_1075__FDSAUDITLINK__" localSheetId="8" hidden="1">{"fdsup://Directions/FactSet Auditing Viewer?action=AUDIT_VALUE&amp;DB=129&amp;ID1=91704710&amp;VALUEID=01001&amp;SDATE=201001&amp;PERIODTYPE=QTR_STD&amp;window=popup_no_bar&amp;width=385&amp;height=120&amp;START_MAXIMIZED=FALSE&amp;creator=factset&amp;display_string=Audit"}</definedName>
    <definedName name="_1075__FDSAUDITLINK__" localSheetId="10" hidden="1">{"fdsup://Directions/FactSet Auditing Viewer?action=AUDIT_VALUE&amp;DB=129&amp;ID1=91704710&amp;VALUEID=01001&amp;SDATE=201001&amp;PERIODTYPE=QTR_STD&amp;window=popup_no_bar&amp;width=385&amp;height=120&amp;START_MAXIMIZED=FALSE&amp;creator=factset&amp;display_string=Audit"}</definedName>
    <definedName name="_1075__FDSAUDITLINK__" localSheetId="3" hidden="1">{"fdsup://Directions/FactSet Auditing Viewer?action=AUDIT_VALUE&amp;DB=129&amp;ID1=91704710&amp;VALUEID=01001&amp;SDATE=201001&amp;PERIODTYPE=QTR_STD&amp;window=popup_no_bar&amp;width=385&amp;height=120&amp;START_MAXIMIZED=FALSE&amp;creator=factset&amp;display_string=Audit"}</definedName>
    <definedName name="_1075__FDSAUDITLINK__" localSheetId="5" hidden="1">{"fdsup://Directions/FactSet Auditing Viewer?action=AUDIT_VALUE&amp;DB=129&amp;ID1=91704710&amp;VALUEID=01001&amp;SDATE=201001&amp;PERIODTYPE=QTR_STD&amp;window=popup_no_bar&amp;width=385&amp;height=120&amp;START_MAXIMIZED=FALSE&amp;creator=factset&amp;display_string=Audit"}</definedName>
    <definedName name="_1075__FDSAUDITLINK__" localSheetId="1" hidden="1">{"fdsup://Directions/FactSet Auditing Viewer?action=AUDIT_VALUE&amp;DB=129&amp;ID1=91704710&amp;VALUEID=01001&amp;SDATE=201001&amp;PERIODTYPE=QTR_STD&amp;window=popup_no_bar&amp;width=385&amp;height=120&amp;START_MAXIMIZED=FALSE&amp;creator=factset&amp;display_string=Audit"}</definedName>
    <definedName name="_1075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076__FDSAUDITLINK__" localSheetId="7" hidden="1">{"fdsup://Directions/FactSet Auditing Viewer?action=AUDIT_VALUE&amp;DB=129&amp;ID1=91131210&amp;VALUEID=01001&amp;SDATE=200902&amp;PERIODTYPE=QTR_STD&amp;window=popup_no_bar&amp;width=385&amp;height=120&amp;START_MAXIMIZED=FALSE&amp;creator=factset&amp;display_string=Audit"}</definedName>
    <definedName name="_1076__FDSAUDITLINK__" localSheetId="9" hidden="1">{"fdsup://Directions/FactSet Auditing Viewer?action=AUDIT_VALUE&amp;DB=129&amp;ID1=91131210&amp;VALUEID=01001&amp;SDATE=200902&amp;PERIODTYPE=QTR_STD&amp;window=popup_no_bar&amp;width=385&amp;height=120&amp;START_MAXIMIZED=FALSE&amp;creator=factset&amp;display_string=Audit"}</definedName>
    <definedName name="_1076__FDSAUDITLINK__" localSheetId="8" hidden="1">{"fdsup://Directions/FactSet Auditing Viewer?action=AUDIT_VALUE&amp;DB=129&amp;ID1=91131210&amp;VALUEID=01001&amp;SDATE=200902&amp;PERIODTYPE=QTR_STD&amp;window=popup_no_bar&amp;width=385&amp;height=120&amp;START_MAXIMIZED=FALSE&amp;creator=factset&amp;display_string=Audit"}</definedName>
    <definedName name="_1076__FDSAUDITLINK__" localSheetId="10" hidden="1">{"fdsup://Directions/FactSet Auditing Viewer?action=AUDIT_VALUE&amp;DB=129&amp;ID1=91131210&amp;VALUEID=01001&amp;SDATE=200902&amp;PERIODTYPE=QTR_STD&amp;window=popup_no_bar&amp;width=385&amp;height=120&amp;START_MAXIMIZED=FALSE&amp;creator=factset&amp;display_string=Audit"}</definedName>
    <definedName name="_1076__FDSAUDITLINK__" localSheetId="3" hidden="1">{"fdsup://Directions/FactSet Auditing Viewer?action=AUDIT_VALUE&amp;DB=129&amp;ID1=91131210&amp;VALUEID=01001&amp;SDATE=200902&amp;PERIODTYPE=QTR_STD&amp;window=popup_no_bar&amp;width=385&amp;height=120&amp;START_MAXIMIZED=FALSE&amp;creator=factset&amp;display_string=Audit"}</definedName>
    <definedName name="_1076__FDSAUDITLINK__" localSheetId="5" hidden="1">{"fdsup://Directions/FactSet Auditing Viewer?action=AUDIT_VALUE&amp;DB=129&amp;ID1=91131210&amp;VALUEID=01001&amp;SDATE=200902&amp;PERIODTYPE=QTR_STD&amp;window=popup_no_bar&amp;width=385&amp;height=120&amp;START_MAXIMIZED=FALSE&amp;creator=factset&amp;display_string=Audit"}</definedName>
    <definedName name="_1076__FDSAUDITLINK__" localSheetId="1" hidden="1">{"fdsup://Directions/FactSet Auditing Viewer?action=AUDIT_VALUE&amp;DB=129&amp;ID1=91131210&amp;VALUEID=01001&amp;SDATE=200902&amp;PERIODTYPE=QTR_STD&amp;window=popup_no_bar&amp;width=385&amp;height=120&amp;START_MAXIMIZED=FALSE&amp;creator=factset&amp;display_string=Audit"}</definedName>
    <definedName name="_1076__FDSAUDITLINK__" hidden="1">{"fdsup://Directions/FactSet Auditing Viewer?action=AUDIT_VALUE&amp;DB=129&amp;ID1=91131210&amp;VALUEID=01001&amp;SDATE=200902&amp;PERIODTYPE=QTR_STD&amp;window=popup_no_bar&amp;width=385&amp;height=120&amp;START_MAXIMIZED=FALSE&amp;creator=factset&amp;display_string=Audit"}</definedName>
    <definedName name="_1077__FDSAUDITLINK__" localSheetId="7" hidden="1">{"fdsup://Directions/FactSet Auditing Viewer?action=AUDIT_VALUE&amp;DB=129&amp;ID1=91131210&amp;VALUEID=01001&amp;SDATE=201002&amp;PERIODTYPE=QTR_STD&amp;window=popup_no_bar&amp;width=385&amp;height=120&amp;START_MAXIMIZED=FALSE&amp;creator=factset&amp;display_string=Audit"}</definedName>
    <definedName name="_1077__FDSAUDITLINK__" localSheetId="9" hidden="1">{"fdsup://Directions/FactSet Auditing Viewer?action=AUDIT_VALUE&amp;DB=129&amp;ID1=91131210&amp;VALUEID=01001&amp;SDATE=201002&amp;PERIODTYPE=QTR_STD&amp;window=popup_no_bar&amp;width=385&amp;height=120&amp;START_MAXIMIZED=FALSE&amp;creator=factset&amp;display_string=Audit"}</definedName>
    <definedName name="_1077__FDSAUDITLINK__" localSheetId="8" hidden="1">{"fdsup://Directions/FactSet Auditing Viewer?action=AUDIT_VALUE&amp;DB=129&amp;ID1=91131210&amp;VALUEID=01001&amp;SDATE=201002&amp;PERIODTYPE=QTR_STD&amp;window=popup_no_bar&amp;width=385&amp;height=120&amp;START_MAXIMIZED=FALSE&amp;creator=factset&amp;display_string=Audit"}</definedName>
    <definedName name="_1077__FDSAUDITLINK__" localSheetId="10" hidden="1">{"fdsup://Directions/FactSet Auditing Viewer?action=AUDIT_VALUE&amp;DB=129&amp;ID1=91131210&amp;VALUEID=01001&amp;SDATE=201002&amp;PERIODTYPE=QTR_STD&amp;window=popup_no_bar&amp;width=385&amp;height=120&amp;START_MAXIMIZED=FALSE&amp;creator=factset&amp;display_string=Audit"}</definedName>
    <definedName name="_1077__FDSAUDITLINK__" localSheetId="3" hidden="1">{"fdsup://Directions/FactSet Auditing Viewer?action=AUDIT_VALUE&amp;DB=129&amp;ID1=91131210&amp;VALUEID=01001&amp;SDATE=201002&amp;PERIODTYPE=QTR_STD&amp;window=popup_no_bar&amp;width=385&amp;height=120&amp;START_MAXIMIZED=FALSE&amp;creator=factset&amp;display_string=Audit"}</definedName>
    <definedName name="_1077__FDSAUDITLINK__" localSheetId="5" hidden="1">{"fdsup://Directions/FactSet Auditing Viewer?action=AUDIT_VALUE&amp;DB=129&amp;ID1=91131210&amp;VALUEID=01001&amp;SDATE=201002&amp;PERIODTYPE=QTR_STD&amp;window=popup_no_bar&amp;width=385&amp;height=120&amp;START_MAXIMIZED=FALSE&amp;creator=factset&amp;display_string=Audit"}</definedName>
    <definedName name="_1077__FDSAUDITLINK__" localSheetId="1" hidden="1">{"fdsup://Directions/FactSet Auditing Viewer?action=AUDIT_VALUE&amp;DB=129&amp;ID1=91131210&amp;VALUEID=01001&amp;SDATE=201002&amp;PERIODTYPE=QTR_STD&amp;window=popup_no_bar&amp;width=385&amp;height=120&amp;START_MAXIMIZED=FALSE&amp;creator=factset&amp;display_string=Audit"}</definedName>
    <definedName name="_1077__FDSAUDITLINK__" hidden="1">{"fdsup://Directions/FactSet Auditing Viewer?action=AUDIT_VALUE&amp;DB=129&amp;ID1=91131210&amp;VALUEID=01001&amp;SDATE=201002&amp;PERIODTYPE=QTR_STD&amp;window=popup_no_bar&amp;width=385&amp;height=120&amp;START_MAXIMIZED=FALSE&amp;creator=factset&amp;display_string=Audit"}</definedName>
    <definedName name="_1078__FDSAUDITLINK__" localSheetId="7" hidden="1">{"fdsup://Directions/FactSet Auditing Viewer?action=AUDIT_VALUE&amp;DB=129&amp;ID1=90781810&amp;VALUEID=01001&amp;SDATE=200902&amp;PERIODTYPE=QTR_STD&amp;window=popup_no_bar&amp;width=385&amp;height=120&amp;START_MAXIMIZED=FALSE&amp;creator=factset&amp;display_string=Audit"}</definedName>
    <definedName name="_1078__FDSAUDITLINK__" localSheetId="9" hidden="1">{"fdsup://Directions/FactSet Auditing Viewer?action=AUDIT_VALUE&amp;DB=129&amp;ID1=90781810&amp;VALUEID=01001&amp;SDATE=200902&amp;PERIODTYPE=QTR_STD&amp;window=popup_no_bar&amp;width=385&amp;height=120&amp;START_MAXIMIZED=FALSE&amp;creator=factset&amp;display_string=Audit"}</definedName>
    <definedName name="_1078__FDSAUDITLINK__" localSheetId="8" hidden="1">{"fdsup://Directions/FactSet Auditing Viewer?action=AUDIT_VALUE&amp;DB=129&amp;ID1=90781810&amp;VALUEID=01001&amp;SDATE=200902&amp;PERIODTYPE=QTR_STD&amp;window=popup_no_bar&amp;width=385&amp;height=120&amp;START_MAXIMIZED=FALSE&amp;creator=factset&amp;display_string=Audit"}</definedName>
    <definedName name="_1078__FDSAUDITLINK__" localSheetId="10" hidden="1">{"fdsup://Directions/FactSet Auditing Viewer?action=AUDIT_VALUE&amp;DB=129&amp;ID1=90781810&amp;VALUEID=01001&amp;SDATE=200902&amp;PERIODTYPE=QTR_STD&amp;window=popup_no_bar&amp;width=385&amp;height=120&amp;START_MAXIMIZED=FALSE&amp;creator=factset&amp;display_string=Audit"}</definedName>
    <definedName name="_1078__FDSAUDITLINK__" localSheetId="3" hidden="1">{"fdsup://Directions/FactSet Auditing Viewer?action=AUDIT_VALUE&amp;DB=129&amp;ID1=90781810&amp;VALUEID=01001&amp;SDATE=200902&amp;PERIODTYPE=QTR_STD&amp;window=popup_no_bar&amp;width=385&amp;height=120&amp;START_MAXIMIZED=FALSE&amp;creator=factset&amp;display_string=Audit"}</definedName>
    <definedName name="_1078__FDSAUDITLINK__" localSheetId="5" hidden="1">{"fdsup://Directions/FactSet Auditing Viewer?action=AUDIT_VALUE&amp;DB=129&amp;ID1=90781810&amp;VALUEID=01001&amp;SDATE=200902&amp;PERIODTYPE=QTR_STD&amp;window=popup_no_bar&amp;width=385&amp;height=120&amp;START_MAXIMIZED=FALSE&amp;creator=factset&amp;display_string=Audit"}</definedName>
    <definedName name="_1078__FDSAUDITLINK__" localSheetId="1" hidden="1">{"fdsup://Directions/FactSet Auditing Viewer?action=AUDIT_VALUE&amp;DB=129&amp;ID1=90781810&amp;VALUEID=01001&amp;SDATE=200902&amp;PERIODTYPE=QTR_STD&amp;window=popup_no_bar&amp;width=385&amp;height=120&amp;START_MAXIMIZED=FALSE&amp;creator=factset&amp;display_string=Audit"}</definedName>
    <definedName name="_1078__FDSAUDITLINK__" hidden="1">{"fdsup://Directions/FactSet Auditing Viewer?action=AUDIT_VALUE&amp;DB=129&amp;ID1=90781810&amp;VALUEID=01001&amp;SDATE=200902&amp;PERIODTYPE=QTR_STD&amp;window=popup_no_bar&amp;width=385&amp;height=120&amp;START_MAXIMIZED=FALSE&amp;creator=factset&amp;display_string=Audit"}</definedName>
    <definedName name="_1079__FDSAUDITLINK__" localSheetId="7" hidden="1">{"fdsup://Directions/FactSet Auditing Viewer?action=AUDIT_VALUE&amp;DB=129&amp;ID1=90781810&amp;VALUEID=01001&amp;SDATE=201002&amp;PERIODTYPE=QTR_STD&amp;window=popup_no_bar&amp;width=385&amp;height=120&amp;START_MAXIMIZED=FALSE&amp;creator=factset&amp;display_string=Audit"}</definedName>
    <definedName name="_1079__FDSAUDITLINK__" localSheetId="9" hidden="1">{"fdsup://Directions/FactSet Auditing Viewer?action=AUDIT_VALUE&amp;DB=129&amp;ID1=90781810&amp;VALUEID=01001&amp;SDATE=201002&amp;PERIODTYPE=QTR_STD&amp;window=popup_no_bar&amp;width=385&amp;height=120&amp;START_MAXIMIZED=FALSE&amp;creator=factset&amp;display_string=Audit"}</definedName>
    <definedName name="_1079__FDSAUDITLINK__" localSheetId="8" hidden="1">{"fdsup://Directions/FactSet Auditing Viewer?action=AUDIT_VALUE&amp;DB=129&amp;ID1=90781810&amp;VALUEID=01001&amp;SDATE=201002&amp;PERIODTYPE=QTR_STD&amp;window=popup_no_bar&amp;width=385&amp;height=120&amp;START_MAXIMIZED=FALSE&amp;creator=factset&amp;display_string=Audit"}</definedName>
    <definedName name="_1079__FDSAUDITLINK__" localSheetId="10" hidden="1">{"fdsup://Directions/FactSet Auditing Viewer?action=AUDIT_VALUE&amp;DB=129&amp;ID1=90781810&amp;VALUEID=01001&amp;SDATE=201002&amp;PERIODTYPE=QTR_STD&amp;window=popup_no_bar&amp;width=385&amp;height=120&amp;START_MAXIMIZED=FALSE&amp;creator=factset&amp;display_string=Audit"}</definedName>
    <definedName name="_1079__FDSAUDITLINK__" localSheetId="3" hidden="1">{"fdsup://Directions/FactSet Auditing Viewer?action=AUDIT_VALUE&amp;DB=129&amp;ID1=90781810&amp;VALUEID=01001&amp;SDATE=201002&amp;PERIODTYPE=QTR_STD&amp;window=popup_no_bar&amp;width=385&amp;height=120&amp;START_MAXIMIZED=FALSE&amp;creator=factset&amp;display_string=Audit"}</definedName>
    <definedName name="_1079__FDSAUDITLINK__" localSheetId="5" hidden="1">{"fdsup://Directions/FactSet Auditing Viewer?action=AUDIT_VALUE&amp;DB=129&amp;ID1=90781810&amp;VALUEID=01001&amp;SDATE=201002&amp;PERIODTYPE=QTR_STD&amp;window=popup_no_bar&amp;width=385&amp;height=120&amp;START_MAXIMIZED=FALSE&amp;creator=factset&amp;display_string=Audit"}</definedName>
    <definedName name="_1079__FDSAUDITLINK__" localSheetId="1" hidden="1">{"fdsup://Directions/FactSet Auditing Viewer?action=AUDIT_VALUE&amp;DB=129&amp;ID1=90781810&amp;VALUEID=01001&amp;SDATE=201002&amp;PERIODTYPE=QTR_STD&amp;window=popup_no_bar&amp;width=385&amp;height=120&amp;START_MAXIMIZED=FALSE&amp;creator=factset&amp;display_string=Audit"}</definedName>
    <definedName name="_1079__FDSAUDITLINK__" hidden="1">{"fdsup://Directions/FactSet Auditing Viewer?action=AUDIT_VALUE&amp;DB=129&amp;ID1=90781810&amp;VALUEID=01001&amp;SDATE=201002&amp;PERIODTYPE=QTR_STD&amp;window=popup_no_bar&amp;width=385&amp;height=120&amp;START_MAXIMIZED=FALSE&amp;creator=factset&amp;display_string=Audit"}</definedName>
    <definedName name="_108__FDSAUDITLINK__" localSheetId="7" hidden="1">{"fdsup://directions/FAT Viewer?action=UPDATE&amp;creator=factset&amp;DYN_ARGS=TRUE&amp;DOC_NAME=FAT:FQL_AUDITING_CLIENT_TEMPLATE.FAT&amp;display_string=Audit&amp;VAR:KEY=LWZCVODYPU&amp;VAR:QUERY=RkZfRUJJVERBX09QRVIoUVRSLDQvMS8yMDEwLDYvMzAvMjAxMCwsLFVTRCk=&amp;WINDOW=FIRST_POPUP&amp;HEIGH","T=450&amp;WIDTH=450&amp;START_MAXIMIZED=FALSE&amp;VAR:CALENDAR=US&amp;VAR:SYMBOL=TSO&amp;VAR:INDEX=0"}</definedName>
    <definedName name="_108__FDSAUDITLINK__" localSheetId="9" hidden="1">{"fdsup://directions/FAT Viewer?action=UPDATE&amp;creator=factset&amp;DYN_ARGS=TRUE&amp;DOC_NAME=FAT:FQL_AUDITING_CLIENT_TEMPLATE.FAT&amp;display_string=Audit&amp;VAR:KEY=LWZCVODYPU&amp;VAR:QUERY=RkZfRUJJVERBX09QRVIoUVRSLDQvMS8yMDEwLDYvMzAvMjAxMCwsLFVTRCk=&amp;WINDOW=FIRST_POPUP&amp;HEIGH","T=450&amp;WIDTH=450&amp;START_MAXIMIZED=FALSE&amp;VAR:CALENDAR=US&amp;VAR:SYMBOL=TSO&amp;VAR:INDEX=0"}</definedName>
    <definedName name="_108__FDSAUDITLINK__" localSheetId="8" hidden="1">{"fdsup://directions/FAT Viewer?action=UPDATE&amp;creator=factset&amp;DYN_ARGS=TRUE&amp;DOC_NAME=FAT:FQL_AUDITING_CLIENT_TEMPLATE.FAT&amp;display_string=Audit&amp;VAR:KEY=LWZCVODYPU&amp;VAR:QUERY=RkZfRUJJVERBX09QRVIoUVRSLDQvMS8yMDEwLDYvMzAvMjAxMCwsLFVTRCk=&amp;WINDOW=FIRST_POPUP&amp;HEIGH","T=450&amp;WIDTH=450&amp;START_MAXIMIZED=FALSE&amp;VAR:CALENDAR=US&amp;VAR:SYMBOL=TSO&amp;VAR:INDEX=0"}</definedName>
    <definedName name="_108__FDSAUDITLINK__" localSheetId="10" hidden="1">{"fdsup://directions/FAT Viewer?action=UPDATE&amp;creator=factset&amp;DYN_ARGS=TRUE&amp;DOC_NAME=FAT:FQL_AUDITING_CLIENT_TEMPLATE.FAT&amp;display_string=Audit&amp;VAR:KEY=LWZCVODYPU&amp;VAR:QUERY=RkZfRUJJVERBX09QRVIoUVRSLDQvMS8yMDEwLDYvMzAvMjAxMCwsLFVTRCk=&amp;WINDOW=FIRST_POPUP&amp;HEIGH","T=450&amp;WIDTH=450&amp;START_MAXIMIZED=FALSE&amp;VAR:CALENDAR=US&amp;VAR:SYMBOL=TSO&amp;VAR:INDEX=0"}</definedName>
    <definedName name="_108__FDSAUDITLINK__" localSheetId="3" hidden="1">{"fdsup://directions/FAT Viewer?action=UPDATE&amp;creator=factset&amp;DYN_ARGS=TRUE&amp;DOC_NAME=FAT:FQL_AUDITING_CLIENT_TEMPLATE.FAT&amp;display_string=Audit&amp;VAR:KEY=LWZCVODYPU&amp;VAR:QUERY=RkZfRUJJVERBX09QRVIoUVRSLDQvMS8yMDEwLDYvMzAvMjAxMCwsLFVTRCk=&amp;WINDOW=FIRST_POPUP&amp;HEIGH","T=450&amp;WIDTH=450&amp;START_MAXIMIZED=FALSE&amp;VAR:CALENDAR=US&amp;VAR:SYMBOL=TSO&amp;VAR:INDEX=0"}</definedName>
    <definedName name="_108__FDSAUDITLINK__" localSheetId="5" hidden="1">{"fdsup://directions/FAT Viewer?action=UPDATE&amp;creator=factset&amp;DYN_ARGS=TRUE&amp;DOC_NAME=FAT:FQL_AUDITING_CLIENT_TEMPLATE.FAT&amp;display_string=Audit&amp;VAR:KEY=LWZCVODYPU&amp;VAR:QUERY=RkZfRUJJVERBX09QRVIoUVRSLDQvMS8yMDEwLDYvMzAvMjAxMCwsLFVTRCk=&amp;WINDOW=FIRST_POPUP&amp;HEIGH","T=450&amp;WIDTH=450&amp;START_MAXIMIZED=FALSE&amp;VAR:CALENDAR=US&amp;VAR:SYMBOL=TSO&amp;VAR:INDEX=0"}</definedName>
    <definedName name="_108__FDSAUDITLINK__" localSheetId="1" hidden="1">{"fdsup://directions/FAT Viewer?action=UPDATE&amp;creator=factset&amp;DYN_ARGS=TRUE&amp;DOC_NAME=FAT:FQL_AUDITING_CLIENT_TEMPLATE.FAT&amp;display_string=Audit&amp;VAR:KEY=LWZCVODYPU&amp;VAR:QUERY=RkZfRUJJVERBX09QRVIoUVRSLDQvMS8yMDEwLDYvMzAvMjAxMCwsLFVTRCk=&amp;WINDOW=FIRST_POPUP&amp;HEIGH","T=450&amp;WIDTH=450&amp;START_MAXIMIZED=FALSE&amp;VAR:CALENDAR=US&amp;VAR:SYMBOL=TSO&amp;VAR:INDEX=0"}</definedName>
    <definedName name="_108__FDSAUDITLINK__" hidden="1">{"fdsup://directions/FAT Viewer?action=UPDATE&amp;creator=factset&amp;DYN_ARGS=TRUE&amp;DOC_NAME=FAT:FQL_AUDITING_CLIENT_TEMPLATE.FAT&amp;display_string=Audit&amp;VAR:KEY=LWZCVODYPU&amp;VAR:QUERY=RkZfRUJJVERBX09QRVIoUVRSLDQvMS8yMDEwLDYvMzAvMjAxMCwsLFVTRCk=&amp;WINDOW=FIRST_POPUP&amp;HEIGH","T=450&amp;WIDTH=450&amp;START_MAXIMIZED=FALSE&amp;VAR:CALENDAR=US&amp;VAR:SYMBOL=TSO&amp;VAR:INDEX=0"}</definedName>
    <definedName name="_1080__FDSAUDITLINK__" localSheetId="7" hidden="1">{"fdsup://Directions/FactSet Auditing Viewer?action=AUDIT_VALUE&amp;DB=129&amp;ID1=91529Y10&amp;VALUEID=01001&amp;SDATE=201002&amp;PERIODTYPE=QTR_STD&amp;window=popup_no_bar&amp;width=385&amp;height=120&amp;START_MAXIMIZED=FALSE&amp;creator=factset&amp;display_string=Audit"}</definedName>
    <definedName name="_1080__FDSAUDITLINK__" localSheetId="9" hidden="1">{"fdsup://Directions/FactSet Auditing Viewer?action=AUDIT_VALUE&amp;DB=129&amp;ID1=91529Y10&amp;VALUEID=01001&amp;SDATE=201002&amp;PERIODTYPE=QTR_STD&amp;window=popup_no_bar&amp;width=385&amp;height=120&amp;START_MAXIMIZED=FALSE&amp;creator=factset&amp;display_string=Audit"}</definedName>
    <definedName name="_1080__FDSAUDITLINK__" localSheetId="8" hidden="1">{"fdsup://Directions/FactSet Auditing Viewer?action=AUDIT_VALUE&amp;DB=129&amp;ID1=91529Y10&amp;VALUEID=01001&amp;SDATE=201002&amp;PERIODTYPE=QTR_STD&amp;window=popup_no_bar&amp;width=385&amp;height=120&amp;START_MAXIMIZED=FALSE&amp;creator=factset&amp;display_string=Audit"}</definedName>
    <definedName name="_1080__FDSAUDITLINK__" localSheetId="10" hidden="1">{"fdsup://Directions/FactSet Auditing Viewer?action=AUDIT_VALUE&amp;DB=129&amp;ID1=91529Y10&amp;VALUEID=01001&amp;SDATE=201002&amp;PERIODTYPE=QTR_STD&amp;window=popup_no_bar&amp;width=385&amp;height=120&amp;START_MAXIMIZED=FALSE&amp;creator=factset&amp;display_string=Audit"}</definedName>
    <definedName name="_1080__FDSAUDITLINK__" localSheetId="3" hidden="1">{"fdsup://Directions/FactSet Auditing Viewer?action=AUDIT_VALUE&amp;DB=129&amp;ID1=91529Y10&amp;VALUEID=01001&amp;SDATE=201002&amp;PERIODTYPE=QTR_STD&amp;window=popup_no_bar&amp;width=385&amp;height=120&amp;START_MAXIMIZED=FALSE&amp;creator=factset&amp;display_string=Audit"}</definedName>
    <definedName name="_1080__FDSAUDITLINK__" localSheetId="5" hidden="1">{"fdsup://Directions/FactSet Auditing Viewer?action=AUDIT_VALUE&amp;DB=129&amp;ID1=91529Y10&amp;VALUEID=01001&amp;SDATE=201002&amp;PERIODTYPE=QTR_STD&amp;window=popup_no_bar&amp;width=385&amp;height=120&amp;START_MAXIMIZED=FALSE&amp;creator=factset&amp;display_string=Audit"}</definedName>
    <definedName name="_1080__FDSAUDITLINK__" localSheetId="1" hidden="1">{"fdsup://Directions/FactSet Auditing Viewer?action=AUDIT_VALUE&amp;DB=129&amp;ID1=91529Y10&amp;VALUEID=01001&amp;SDATE=201002&amp;PERIODTYPE=QTR_STD&amp;window=popup_no_bar&amp;width=385&amp;height=120&amp;START_MAXIMIZED=FALSE&amp;creator=factset&amp;display_string=Audit"}</definedName>
    <definedName name="_1080__FDSAUDITLINK__" hidden="1">{"fdsup://Directions/FactSet Auditing Viewer?action=AUDIT_VALUE&amp;DB=129&amp;ID1=91529Y10&amp;VALUEID=01001&amp;SDATE=201002&amp;PERIODTYPE=QTR_STD&amp;window=popup_no_bar&amp;width=385&amp;height=120&amp;START_MAXIMIZED=FALSE&amp;creator=factset&amp;display_string=Audit"}</definedName>
    <definedName name="_1081__FDSAUDITLINK__" localSheetId="7" hidden="1">{"fdsup://Directions/FactSet Auditing Viewer?action=AUDIT_VALUE&amp;DB=129&amp;ID1=91324P10&amp;VALUEID=01001&amp;SDATE=200902&amp;PERIODTYPE=QTR_STD&amp;window=popup_no_bar&amp;width=385&amp;height=120&amp;START_MAXIMIZED=FALSE&amp;creator=factset&amp;display_string=Audit"}</definedName>
    <definedName name="_1081__FDSAUDITLINK__" localSheetId="9" hidden="1">{"fdsup://Directions/FactSet Auditing Viewer?action=AUDIT_VALUE&amp;DB=129&amp;ID1=91324P10&amp;VALUEID=01001&amp;SDATE=200902&amp;PERIODTYPE=QTR_STD&amp;window=popup_no_bar&amp;width=385&amp;height=120&amp;START_MAXIMIZED=FALSE&amp;creator=factset&amp;display_string=Audit"}</definedName>
    <definedName name="_1081__FDSAUDITLINK__" localSheetId="8" hidden="1">{"fdsup://Directions/FactSet Auditing Viewer?action=AUDIT_VALUE&amp;DB=129&amp;ID1=91324P10&amp;VALUEID=01001&amp;SDATE=200902&amp;PERIODTYPE=QTR_STD&amp;window=popup_no_bar&amp;width=385&amp;height=120&amp;START_MAXIMIZED=FALSE&amp;creator=factset&amp;display_string=Audit"}</definedName>
    <definedName name="_1081__FDSAUDITLINK__" localSheetId="10" hidden="1">{"fdsup://Directions/FactSet Auditing Viewer?action=AUDIT_VALUE&amp;DB=129&amp;ID1=91324P10&amp;VALUEID=01001&amp;SDATE=200902&amp;PERIODTYPE=QTR_STD&amp;window=popup_no_bar&amp;width=385&amp;height=120&amp;START_MAXIMIZED=FALSE&amp;creator=factset&amp;display_string=Audit"}</definedName>
    <definedName name="_1081__FDSAUDITLINK__" localSheetId="3" hidden="1">{"fdsup://Directions/FactSet Auditing Viewer?action=AUDIT_VALUE&amp;DB=129&amp;ID1=91324P10&amp;VALUEID=01001&amp;SDATE=200902&amp;PERIODTYPE=QTR_STD&amp;window=popup_no_bar&amp;width=385&amp;height=120&amp;START_MAXIMIZED=FALSE&amp;creator=factset&amp;display_string=Audit"}</definedName>
    <definedName name="_1081__FDSAUDITLINK__" localSheetId="5" hidden="1">{"fdsup://Directions/FactSet Auditing Viewer?action=AUDIT_VALUE&amp;DB=129&amp;ID1=91324P10&amp;VALUEID=01001&amp;SDATE=200902&amp;PERIODTYPE=QTR_STD&amp;window=popup_no_bar&amp;width=385&amp;height=120&amp;START_MAXIMIZED=FALSE&amp;creator=factset&amp;display_string=Audit"}</definedName>
    <definedName name="_1081__FDSAUDITLINK__" localSheetId="1" hidden="1">{"fdsup://Directions/FactSet Auditing Viewer?action=AUDIT_VALUE&amp;DB=129&amp;ID1=91324P10&amp;VALUEID=01001&amp;SDATE=200902&amp;PERIODTYPE=QTR_STD&amp;window=popup_no_bar&amp;width=385&amp;height=120&amp;START_MAXIMIZED=FALSE&amp;creator=factset&amp;display_string=Audit"}</definedName>
    <definedName name="_1081__FDSAUDITLINK__" hidden="1">{"fdsup://Directions/FactSet Auditing Viewer?action=AUDIT_VALUE&amp;DB=129&amp;ID1=91324P10&amp;VALUEID=01001&amp;SDATE=200902&amp;PERIODTYPE=QTR_STD&amp;window=popup_no_bar&amp;width=385&amp;height=120&amp;START_MAXIMIZED=FALSE&amp;creator=factset&amp;display_string=Audit"}</definedName>
    <definedName name="_1082__FDSAUDITLINK__" localSheetId="7" hidden="1">{"fdsup://Directions/FactSet Auditing Viewer?action=AUDIT_VALUE&amp;DB=129&amp;ID1=91324P10&amp;VALUEID=01001&amp;SDATE=201002&amp;PERIODTYPE=QTR_STD&amp;window=popup_no_bar&amp;width=385&amp;height=120&amp;START_MAXIMIZED=FALSE&amp;creator=factset&amp;display_string=Audit"}</definedName>
    <definedName name="_1082__FDSAUDITLINK__" localSheetId="9" hidden="1">{"fdsup://Directions/FactSet Auditing Viewer?action=AUDIT_VALUE&amp;DB=129&amp;ID1=91324P10&amp;VALUEID=01001&amp;SDATE=201002&amp;PERIODTYPE=QTR_STD&amp;window=popup_no_bar&amp;width=385&amp;height=120&amp;START_MAXIMIZED=FALSE&amp;creator=factset&amp;display_string=Audit"}</definedName>
    <definedName name="_1082__FDSAUDITLINK__" localSheetId="8" hidden="1">{"fdsup://Directions/FactSet Auditing Viewer?action=AUDIT_VALUE&amp;DB=129&amp;ID1=91324P10&amp;VALUEID=01001&amp;SDATE=201002&amp;PERIODTYPE=QTR_STD&amp;window=popup_no_bar&amp;width=385&amp;height=120&amp;START_MAXIMIZED=FALSE&amp;creator=factset&amp;display_string=Audit"}</definedName>
    <definedName name="_1082__FDSAUDITLINK__" localSheetId="10" hidden="1">{"fdsup://Directions/FactSet Auditing Viewer?action=AUDIT_VALUE&amp;DB=129&amp;ID1=91324P10&amp;VALUEID=01001&amp;SDATE=201002&amp;PERIODTYPE=QTR_STD&amp;window=popup_no_bar&amp;width=385&amp;height=120&amp;START_MAXIMIZED=FALSE&amp;creator=factset&amp;display_string=Audit"}</definedName>
    <definedName name="_1082__FDSAUDITLINK__" localSheetId="3" hidden="1">{"fdsup://Directions/FactSet Auditing Viewer?action=AUDIT_VALUE&amp;DB=129&amp;ID1=91324P10&amp;VALUEID=01001&amp;SDATE=201002&amp;PERIODTYPE=QTR_STD&amp;window=popup_no_bar&amp;width=385&amp;height=120&amp;START_MAXIMIZED=FALSE&amp;creator=factset&amp;display_string=Audit"}</definedName>
    <definedName name="_1082__FDSAUDITLINK__" localSheetId="5" hidden="1">{"fdsup://Directions/FactSet Auditing Viewer?action=AUDIT_VALUE&amp;DB=129&amp;ID1=91324P10&amp;VALUEID=01001&amp;SDATE=201002&amp;PERIODTYPE=QTR_STD&amp;window=popup_no_bar&amp;width=385&amp;height=120&amp;START_MAXIMIZED=FALSE&amp;creator=factset&amp;display_string=Audit"}</definedName>
    <definedName name="_1082__FDSAUDITLINK__" localSheetId="1" hidden="1">{"fdsup://Directions/FactSet Auditing Viewer?action=AUDIT_VALUE&amp;DB=129&amp;ID1=91324P10&amp;VALUEID=01001&amp;SDATE=201002&amp;PERIODTYPE=QTR_STD&amp;window=popup_no_bar&amp;width=385&amp;height=120&amp;START_MAXIMIZED=FALSE&amp;creator=factset&amp;display_string=Audit"}</definedName>
    <definedName name="_1082__FDSAUDITLINK__" hidden="1">{"fdsup://Directions/FactSet Auditing Viewer?action=AUDIT_VALUE&amp;DB=129&amp;ID1=91324P10&amp;VALUEID=01001&amp;SDATE=201002&amp;PERIODTYPE=QTR_STD&amp;window=popup_no_bar&amp;width=385&amp;height=120&amp;START_MAXIMIZED=FALSE&amp;creator=factset&amp;display_string=Audit"}</definedName>
    <definedName name="_1083__FDSAUDITLINK__" localSheetId="7" hidden="1">{"fdsup://Directions/FactSet Auditing Viewer?action=AUDIT_VALUE&amp;DB=129&amp;ID1=H8912810&amp;VALUEID=01001&amp;SDATE=200903&amp;PERIODTYPE=QTR_STD&amp;window=popup_no_bar&amp;width=385&amp;height=120&amp;START_MAXIMIZED=FALSE&amp;creator=factset&amp;display_string=Audit"}</definedName>
    <definedName name="_1083__FDSAUDITLINK__" localSheetId="9" hidden="1">{"fdsup://Directions/FactSet Auditing Viewer?action=AUDIT_VALUE&amp;DB=129&amp;ID1=H8912810&amp;VALUEID=01001&amp;SDATE=200903&amp;PERIODTYPE=QTR_STD&amp;window=popup_no_bar&amp;width=385&amp;height=120&amp;START_MAXIMIZED=FALSE&amp;creator=factset&amp;display_string=Audit"}</definedName>
    <definedName name="_1083__FDSAUDITLINK__" localSheetId="8" hidden="1">{"fdsup://Directions/FactSet Auditing Viewer?action=AUDIT_VALUE&amp;DB=129&amp;ID1=H8912810&amp;VALUEID=01001&amp;SDATE=200903&amp;PERIODTYPE=QTR_STD&amp;window=popup_no_bar&amp;width=385&amp;height=120&amp;START_MAXIMIZED=FALSE&amp;creator=factset&amp;display_string=Audit"}</definedName>
    <definedName name="_1083__FDSAUDITLINK__" localSheetId="10" hidden="1">{"fdsup://Directions/FactSet Auditing Viewer?action=AUDIT_VALUE&amp;DB=129&amp;ID1=H8912810&amp;VALUEID=01001&amp;SDATE=200903&amp;PERIODTYPE=QTR_STD&amp;window=popup_no_bar&amp;width=385&amp;height=120&amp;START_MAXIMIZED=FALSE&amp;creator=factset&amp;display_string=Audit"}</definedName>
    <definedName name="_1083__FDSAUDITLINK__" localSheetId="3" hidden="1">{"fdsup://Directions/FactSet Auditing Viewer?action=AUDIT_VALUE&amp;DB=129&amp;ID1=H8912810&amp;VALUEID=01001&amp;SDATE=200903&amp;PERIODTYPE=QTR_STD&amp;window=popup_no_bar&amp;width=385&amp;height=120&amp;START_MAXIMIZED=FALSE&amp;creator=factset&amp;display_string=Audit"}</definedName>
    <definedName name="_1083__FDSAUDITLINK__" localSheetId="5" hidden="1">{"fdsup://Directions/FactSet Auditing Viewer?action=AUDIT_VALUE&amp;DB=129&amp;ID1=H8912810&amp;VALUEID=01001&amp;SDATE=200903&amp;PERIODTYPE=QTR_STD&amp;window=popup_no_bar&amp;width=385&amp;height=120&amp;START_MAXIMIZED=FALSE&amp;creator=factset&amp;display_string=Audit"}</definedName>
    <definedName name="_1083__FDSAUDITLINK__" localSheetId="1" hidden="1">{"fdsup://Directions/FactSet Auditing Viewer?action=AUDIT_VALUE&amp;DB=129&amp;ID1=H8912810&amp;VALUEID=01001&amp;SDATE=200903&amp;PERIODTYPE=QTR_STD&amp;window=popup_no_bar&amp;width=385&amp;height=120&amp;START_MAXIMIZED=FALSE&amp;creator=factset&amp;display_string=Audit"}</definedName>
    <definedName name="_1083__FDSAUDITLINK__" hidden="1">{"fdsup://Directions/FactSet Auditing Viewer?action=AUDIT_VALUE&amp;DB=129&amp;ID1=H8912810&amp;VALUEID=01001&amp;SDATE=200903&amp;PERIODTYPE=QTR_STD&amp;window=popup_no_bar&amp;width=385&amp;height=120&amp;START_MAXIMIZED=FALSE&amp;creator=factset&amp;display_string=Audit"}</definedName>
    <definedName name="_1084__FDSAUDITLINK__" localSheetId="7" hidden="1">{"fdsup://Directions/FactSet Auditing Viewer?action=AUDIT_VALUE&amp;DB=129&amp;ID1=H8912810&amp;VALUEID=01001&amp;SDATE=201003&amp;PERIODTYPE=QTR_STD&amp;window=popup_no_bar&amp;width=385&amp;height=120&amp;START_MAXIMIZED=FALSE&amp;creator=factset&amp;display_string=Audit"}</definedName>
    <definedName name="_1084__FDSAUDITLINK__" localSheetId="9" hidden="1">{"fdsup://Directions/FactSet Auditing Viewer?action=AUDIT_VALUE&amp;DB=129&amp;ID1=H8912810&amp;VALUEID=01001&amp;SDATE=201003&amp;PERIODTYPE=QTR_STD&amp;window=popup_no_bar&amp;width=385&amp;height=120&amp;START_MAXIMIZED=FALSE&amp;creator=factset&amp;display_string=Audit"}</definedName>
    <definedName name="_1084__FDSAUDITLINK__" localSheetId="8" hidden="1">{"fdsup://Directions/FactSet Auditing Viewer?action=AUDIT_VALUE&amp;DB=129&amp;ID1=H8912810&amp;VALUEID=01001&amp;SDATE=201003&amp;PERIODTYPE=QTR_STD&amp;window=popup_no_bar&amp;width=385&amp;height=120&amp;START_MAXIMIZED=FALSE&amp;creator=factset&amp;display_string=Audit"}</definedName>
    <definedName name="_1084__FDSAUDITLINK__" localSheetId="10" hidden="1">{"fdsup://Directions/FactSet Auditing Viewer?action=AUDIT_VALUE&amp;DB=129&amp;ID1=H8912810&amp;VALUEID=01001&amp;SDATE=201003&amp;PERIODTYPE=QTR_STD&amp;window=popup_no_bar&amp;width=385&amp;height=120&amp;START_MAXIMIZED=FALSE&amp;creator=factset&amp;display_string=Audit"}</definedName>
    <definedName name="_1084__FDSAUDITLINK__" localSheetId="3" hidden="1">{"fdsup://Directions/FactSet Auditing Viewer?action=AUDIT_VALUE&amp;DB=129&amp;ID1=H8912810&amp;VALUEID=01001&amp;SDATE=201003&amp;PERIODTYPE=QTR_STD&amp;window=popup_no_bar&amp;width=385&amp;height=120&amp;START_MAXIMIZED=FALSE&amp;creator=factset&amp;display_string=Audit"}</definedName>
    <definedName name="_1084__FDSAUDITLINK__" localSheetId="5" hidden="1">{"fdsup://Directions/FactSet Auditing Viewer?action=AUDIT_VALUE&amp;DB=129&amp;ID1=H8912810&amp;VALUEID=01001&amp;SDATE=201003&amp;PERIODTYPE=QTR_STD&amp;window=popup_no_bar&amp;width=385&amp;height=120&amp;START_MAXIMIZED=FALSE&amp;creator=factset&amp;display_string=Audit"}</definedName>
    <definedName name="_1084__FDSAUDITLINK__" localSheetId="1" hidden="1">{"fdsup://Directions/FactSet Auditing Viewer?action=AUDIT_VALUE&amp;DB=129&amp;ID1=H8912810&amp;VALUEID=01001&amp;SDATE=201003&amp;PERIODTYPE=QTR_STD&amp;window=popup_no_bar&amp;width=385&amp;height=120&amp;START_MAXIMIZED=FALSE&amp;creator=factset&amp;display_string=Audit"}</definedName>
    <definedName name="_1084__FDSAUDITLINK__" hidden="1">{"fdsup://Directions/FactSet Auditing Viewer?action=AUDIT_VALUE&amp;DB=129&amp;ID1=H8912810&amp;VALUEID=01001&amp;SDATE=201003&amp;PERIODTYPE=QTR_STD&amp;window=popup_no_bar&amp;width=385&amp;height=120&amp;START_MAXIMIZED=FALSE&amp;creator=factset&amp;display_string=Audit"}</definedName>
    <definedName name="_1085__FDSAUDITLINK__" localSheetId="7" hidden="1">{"fdsup://Directions/FactSet Auditing Viewer?action=AUDIT_VALUE&amp;DB=129&amp;ID1=88320310&amp;VALUEID=01001&amp;SDATE=200902&amp;PERIODTYPE=QTR_STD&amp;window=popup_no_bar&amp;width=385&amp;height=120&amp;START_MAXIMIZED=FALSE&amp;creator=factset&amp;display_string=Audit"}</definedName>
    <definedName name="_1085__FDSAUDITLINK__" localSheetId="9" hidden="1">{"fdsup://Directions/FactSet Auditing Viewer?action=AUDIT_VALUE&amp;DB=129&amp;ID1=88320310&amp;VALUEID=01001&amp;SDATE=200902&amp;PERIODTYPE=QTR_STD&amp;window=popup_no_bar&amp;width=385&amp;height=120&amp;START_MAXIMIZED=FALSE&amp;creator=factset&amp;display_string=Audit"}</definedName>
    <definedName name="_1085__FDSAUDITLINK__" localSheetId="8" hidden="1">{"fdsup://Directions/FactSet Auditing Viewer?action=AUDIT_VALUE&amp;DB=129&amp;ID1=88320310&amp;VALUEID=01001&amp;SDATE=200902&amp;PERIODTYPE=QTR_STD&amp;window=popup_no_bar&amp;width=385&amp;height=120&amp;START_MAXIMIZED=FALSE&amp;creator=factset&amp;display_string=Audit"}</definedName>
    <definedName name="_1085__FDSAUDITLINK__" localSheetId="10" hidden="1">{"fdsup://Directions/FactSet Auditing Viewer?action=AUDIT_VALUE&amp;DB=129&amp;ID1=88320310&amp;VALUEID=01001&amp;SDATE=200902&amp;PERIODTYPE=QTR_STD&amp;window=popup_no_bar&amp;width=385&amp;height=120&amp;START_MAXIMIZED=FALSE&amp;creator=factset&amp;display_string=Audit"}</definedName>
    <definedName name="_1085__FDSAUDITLINK__" localSheetId="3" hidden="1">{"fdsup://Directions/FactSet Auditing Viewer?action=AUDIT_VALUE&amp;DB=129&amp;ID1=88320310&amp;VALUEID=01001&amp;SDATE=200902&amp;PERIODTYPE=QTR_STD&amp;window=popup_no_bar&amp;width=385&amp;height=120&amp;START_MAXIMIZED=FALSE&amp;creator=factset&amp;display_string=Audit"}</definedName>
    <definedName name="_1085__FDSAUDITLINK__" localSheetId="5" hidden="1">{"fdsup://Directions/FactSet Auditing Viewer?action=AUDIT_VALUE&amp;DB=129&amp;ID1=88320310&amp;VALUEID=01001&amp;SDATE=200902&amp;PERIODTYPE=QTR_STD&amp;window=popup_no_bar&amp;width=385&amp;height=120&amp;START_MAXIMIZED=FALSE&amp;creator=factset&amp;display_string=Audit"}</definedName>
    <definedName name="_1085__FDSAUDITLINK__" localSheetId="1" hidden="1">{"fdsup://Directions/FactSet Auditing Viewer?action=AUDIT_VALUE&amp;DB=129&amp;ID1=88320310&amp;VALUEID=01001&amp;SDATE=200902&amp;PERIODTYPE=QTR_STD&amp;window=popup_no_bar&amp;width=385&amp;height=120&amp;START_MAXIMIZED=FALSE&amp;creator=factset&amp;display_string=Audit"}</definedName>
    <definedName name="_1085__FDSAUDITLINK__" hidden="1">{"fdsup://Directions/FactSet Auditing Viewer?action=AUDIT_VALUE&amp;DB=129&amp;ID1=88320310&amp;VALUEID=01001&amp;SDATE=200902&amp;PERIODTYPE=QTR_STD&amp;window=popup_no_bar&amp;width=385&amp;height=120&amp;START_MAXIMIZED=FALSE&amp;creator=factset&amp;display_string=Audit"}</definedName>
    <definedName name="_1086__FDSAUDITLINK__" localSheetId="7" hidden="1">{"fdsup://Directions/FactSet Auditing Viewer?action=AUDIT_VALUE&amp;DB=129&amp;ID1=88320310&amp;VALUEID=01001&amp;SDATE=201002&amp;PERIODTYPE=QTR_STD&amp;window=popup_no_bar&amp;width=385&amp;height=120&amp;START_MAXIMIZED=FALSE&amp;creator=factset&amp;display_string=Audit"}</definedName>
    <definedName name="_1086__FDSAUDITLINK__" localSheetId="9" hidden="1">{"fdsup://Directions/FactSet Auditing Viewer?action=AUDIT_VALUE&amp;DB=129&amp;ID1=88320310&amp;VALUEID=01001&amp;SDATE=201002&amp;PERIODTYPE=QTR_STD&amp;window=popup_no_bar&amp;width=385&amp;height=120&amp;START_MAXIMIZED=FALSE&amp;creator=factset&amp;display_string=Audit"}</definedName>
    <definedName name="_1086__FDSAUDITLINK__" localSheetId="8" hidden="1">{"fdsup://Directions/FactSet Auditing Viewer?action=AUDIT_VALUE&amp;DB=129&amp;ID1=88320310&amp;VALUEID=01001&amp;SDATE=201002&amp;PERIODTYPE=QTR_STD&amp;window=popup_no_bar&amp;width=385&amp;height=120&amp;START_MAXIMIZED=FALSE&amp;creator=factset&amp;display_string=Audit"}</definedName>
    <definedName name="_1086__FDSAUDITLINK__" localSheetId="10" hidden="1">{"fdsup://Directions/FactSet Auditing Viewer?action=AUDIT_VALUE&amp;DB=129&amp;ID1=88320310&amp;VALUEID=01001&amp;SDATE=201002&amp;PERIODTYPE=QTR_STD&amp;window=popup_no_bar&amp;width=385&amp;height=120&amp;START_MAXIMIZED=FALSE&amp;creator=factset&amp;display_string=Audit"}</definedName>
    <definedName name="_1086__FDSAUDITLINK__" localSheetId="3" hidden="1">{"fdsup://Directions/FactSet Auditing Viewer?action=AUDIT_VALUE&amp;DB=129&amp;ID1=88320310&amp;VALUEID=01001&amp;SDATE=201002&amp;PERIODTYPE=QTR_STD&amp;window=popup_no_bar&amp;width=385&amp;height=120&amp;START_MAXIMIZED=FALSE&amp;creator=factset&amp;display_string=Audit"}</definedName>
    <definedName name="_1086__FDSAUDITLINK__" localSheetId="5" hidden="1">{"fdsup://Directions/FactSet Auditing Viewer?action=AUDIT_VALUE&amp;DB=129&amp;ID1=88320310&amp;VALUEID=01001&amp;SDATE=201002&amp;PERIODTYPE=QTR_STD&amp;window=popup_no_bar&amp;width=385&amp;height=120&amp;START_MAXIMIZED=FALSE&amp;creator=factset&amp;display_string=Audit"}</definedName>
    <definedName name="_1086__FDSAUDITLINK__" localSheetId="1" hidden="1">{"fdsup://Directions/FactSet Auditing Viewer?action=AUDIT_VALUE&amp;DB=129&amp;ID1=88320310&amp;VALUEID=01001&amp;SDATE=201002&amp;PERIODTYPE=QTR_STD&amp;window=popup_no_bar&amp;width=385&amp;height=120&amp;START_MAXIMIZED=FALSE&amp;creator=factset&amp;display_string=Audit"}</definedName>
    <definedName name="_1086__FDSAUDITLINK__" hidden="1">{"fdsup://Directions/FactSet Auditing Viewer?action=AUDIT_VALUE&amp;DB=129&amp;ID1=88320310&amp;VALUEID=01001&amp;SDATE=201002&amp;PERIODTYPE=QTR_STD&amp;window=popup_no_bar&amp;width=385&amp;height=120&amp;START_MAXIMIZED=FALSE&amp;creator=factset&amp;display_string=Audit"}</definedName>
    <definedName name="_1087__FDSAUDITLINK__" localSheetId="7" hidden="1">{"fdsup://Directions/FactSet Auditing Viewer?action=AUDIT_VALUE&amp;DB=129&amp;ID1=88250810&amp;VALUEID=01001&amp;SDATE=200902&amp;PERIODTYPE=QTR_STD&amp;window=popup_no_bar&amp;width=385&amp;height=120&amp;START_MAXIMIZED=FALSE&amp;creator=factset&amp;display_string=Audit"}</definedName>
    <definedName name="_1087__FDSAUDITLINK__" localSheetId="9" hidden="1">{"fdsup://Directions/FactSet Auditing Viewer?action=AUDIT_VALUE&amp;DB=129&amp;ID1=88250810&amp;VALUEID=01001&amp;SDATE=200902&amp;PERIODTYPE=QTR_STD&amp;window=popup_no_bar&amp;width=385&amp;height=120&amp;START_MAXIMIZED=FALSE&amp;creator=factset&amp;display_string=Audit"}</definedName>
    <definedName name="_1087__FDSAUDITLINK__" localSheetId="8" hidden="1">{"fdsup://Directions/FactSet Auditing Viewer?action=AUDIT_VALUE&amp;DB=129&amp;ID1=88250810&amp;VALUEID=01001&amp;SDATE=200902&amp;PERIODTYPE=QTR_STD&amp;window=popup_no_bar&amp;width=385&amp;height=120&amp;START_MAXIMIZED=FALSE&amp;creator=factset&amp;display_string=Audit"}</definedName>
    <definedName name="_1087__FDSAUDITLINK__" localSheetId="10" hidden="1">{"fdsup://Directions/FactSet Auditing Viewer?action=AUDIT_VALUE&amp;DB=129&amp;ID1=88250810&amp;VALUEID=01001&amp;SDATE=200902&amp;PERIODTYPE=QTR_STD&amp;window=popup_no_bar&amp;width=385&amp;height=120&amp;START_MAXIMIZED=FALSE&amp;creator=factset&amp;display_string=Audit"}</definedName>
    <definedName name="_1087__FDSAUDITLINK__" localSheetId="3" hidden="1">{"fdsup://Directions/FactSet Auditing Viewer?action=AUDIT_VALUE&amp;DB=129&amp;ID1=88250810&amp;VALUEID=01001&amp;SDATE=200902&amp;PERIODTYPE=QTR_STD&amp;window=popup_no_bar&amp;width=385&amp;height=120&amp;START_MAXIMIZED=FALSE&amp;creator=factset&amp;display_string=Audit"}</definedName>
    <definedName name="_1087__FDSAUDITLINK__" localSheetId="5" hidden="1">{"fdsup://Directions/FactSet Auditing Viewer?action=AUDIT_VALUE&amp;DB=129&amp;ID1=88250810&amp;VALUEID=01001&amp;SDATE=200902&amp;PERIODTYPE=QTR_STD&amp;window=popup_no_bar&amp;width=385&amp;height=120&amp;START_MAXIMIZED=FALSE&amp;creator=factset&amp;display_string=Audit"}</definedName>
    <definedName name="_1087__FDSAUDITLINK__" localSheetId="1" hidden="1">{"fdsup://Directions/FactSet Auditing Viewer?action=AUDIT_VALUE&amp;DB=129&amp;ID1=88250810&amp;VALUEID=01001&amp;SDATE=200902&amp;PERIODTYPE=QTR_STD&amp;window=popup_no_bar&amp;width=385&amp;height=120&amp;START_MAXIMIZED=FALSE&amp;creator=factset&amp;display_string=Audit"}</definedName>
    <definedName name="_1087__FDSAUDITLINK__" hidden="1">{"fdsup://Directions/FactSet Auditing Viewer?action=AUDIT_VALUE&amp;DB=129&amp;ID1=88250810&amp;VALUEID=01001&amp;SDATE=200902&amp;PERIODTYPE=QTR_STD&amp;window=popup_no_bar&amp;width=385&amp;height=120&amp;START_MAXIMIZED=FALSE&amp;creator=factset&amp;display_string=Audit"}</definedName>
    <definedName name="_1088__FDSAUDITLINK__" localSheetId="7" hidden="1">{"fdsup://Directions/FactSet Auditing Viewer?action=AUDIT_VALUE&amp;DB=129&amp;ID1=88250810&amp;VALUEID=01001&amp;SDATE=201002&amp;PERIODTYPE=QTR_STD&amp;window=popup_no_bar&amp;width=385&amp;height=120&amp;START_MAXIMIZED=FALSE&amp;creator=factset&amp;display_string=Audit"}</definedName>
    <definedName name="_1088__FDSAUDITLINK__" localSheetId="9" hidden="1">{"fdsup://Directions/FactSet Auditing Viewer?action=AUDIT_VALUE&amp;DB=129&amp;ID1=88250810&amp;VALUEID=01001&amp;SDATE=201002&amp;PERIODTYPE=QTR_STD&amp;window=popup_no_bar&amp;width=385&amp;height=120&amp;START_MAXIMIZED=FALSE&amp;creator=factset&amp;display_string=Audit"}</definedName>
    <definedName name="_1088__FDSAUDITLINK__" localSheetId="8" hidden="1">{"fdsup://Directions/FactSet Auditing Viewer?action=AUDIT_VALUE&amp;DB=129&amp;ID1=88250810&amp;VALUEID=01001&amp;SDATE=201002&amp;PERIODTYPE=QTR_STD&amp;window=popup_no_bar&amp;width=385&amp;height=120&amp;START_MAXIMIZED=FALSE&amp;creator=factset&amp;display_string=Audit"}</definedName>
    <definedName name="_1088__FDSAUDITLINK__" localSheetId="10" hidden="1">{"fdsup://Directions/FactSet Auditing Viewer?action=AUDIT_VALUE&amp;DB=129&amp;ID1=88250810&amp;VALUEID=01001&amp;SDATE=201002&amp;PERIODTYPE=QTR_STD&amp;window=popup_no_bar&amp;width=385&amp;height=120&amp;START_MAXIMIZED=FALSE&amp;creator=factset&amp;display_string=Audit"}</definedName>
    <definedName name="_1088__FDSAUDITLINK__" localSheetId="3" hidden="1">{"fdsup://Directions/FactSet Auditing Viewer?action=AUDIT_VALUE&amp;DB=129&amp;ID1=88250810&amp;VALUEID=01001&amp;SDATE=201002&amp;PERIODTYPE=QTR_STD&amp;window=popup_no_bar&amp;width=385&amp;height=120&amp;START_MAXIMIZED=FALSE&amp;creator=factset&amp;display_string=Audit"}</definedName>
    <definedName name="_1088__FDSAUDITLINK__" localSheetId="5" hidden="1">{"fdsup://Directions/FactSet Auditing Viewer?action=AUDIT_VALUE&amp;DB=129&amp;ID1=88250810&amp;VALUEID=01001&amp;SDATE=201002&amp;PERIODTYPE=QTR_STD&amp;window=popup_no_bar&amp;width=385&amp;height=120&amp;START_MAXIMIZED=FALSE&amp;creator=factset&amp;display_string=Audit"}</definedName>
    <definedName name="_1088__FDSAUDITLINK__" localSheetId="1" hidden="1">{"fdsup://Directions/FactSet Auditing Viewer?action=AUDIT_VALUE&amp;DB=129&amp;ID1=88250810&amp;VALUEID=01001&amp;SDATE=201002&amp;PERIODTYPE=QTR_STD&amp;window=popup_no_bar&amp;width=385&amp;height=120&amp;START_MAXIMIZED=FALSE&amp;creator=factset&amp;display_string=Audit"}</definedName>
    <definedName name="_1088__FDSAUDITLINK__" hidden="1">{"fdsup://Directions/FactSet Auditing Viewer?action=AUDIT_VALUE&amp;DB=129&amp;ID1=88250810&amp;VALUEID=01001&amp;SDATE=201002&amp;PERIODTYPE=QTR_STD&amp;window=popup_no_bar&amp;width=385&amp;height=120&amp;START_MAXIMIZED=FALSE&amp;creator=factset&amp;display_string=Audit"}</definedName>
    <definedName name="_1089__FDSAUDITLINK__" localSheetId="7" hidden="1">{"fdsup://Directions/FactSet Auditing Viewer?action=AUDIT_VALUE&amp;DB=129&amp;ID1=88731730&amp;VALUEID=01001&amp;SDATE=200902&amp;PERIODTYPE=QTR_STD&amp;window=popup_no_bar&amp;width=385&amp;height=120&amp;START_MAXIMIZED=FALSE&amp;creator=factset&amp;display_string=Audit"}</definedName>
    <definedName name="_1089__FDSAUDITLINK__" localSheetId="9" hidden="1">{"fdsup://Directions/FactSet Auditing Viewer?action=AUDIT_VALUE&amp;DB=129&amp;ID1=88731730&amp;VALUEID=01001&amp;SDATE=200902&amp;PERIODTYPE=QTR_STD&amp;window=popup_no_bar&amp;width=385&amp;height=120&amp;START_MAXIMIZED=FALSE&amp;creator=factset&amp;display_string=Audit"}</definedName>
    <definedName name="_1089__FDSAUDITLINK__" localSheetId="8" hidden="1">{"fdsup://Directions/FactSet Auditing Viewer?action=AUDIT_VALUE&amp;DB=129&amp;ID1=88731730&amp;VALUEID=01001&amp;SDATE=200902&amp;PERIODTYPE=QTR_STD&amp;window=popup_no_bar&amp;width=385&amp;height=120&amp;START_MAXIMIZED=FALSE&amp;creator=factset&amp;display_string=Audit"}</definedName>
    <definedName name="_1089__FDSAUDITLINK__" localSheetId="10" hidden="1">{"fdsup://Directions/FactSet Auditing Viewer?action=AUDIT_VALUE&amp;DB=129&amp;ID1=88731730&amp;VALUEID=01001&amp;SDATE=200902&amp;PERIODTYPE=QTR_STD&amp;window=popup_no_bar&amp;width=385&amp;height=120&amp;START_MAXIMIZED=FALSE&amp;creator=factset&amp;display_string=Audit"}</definedName>
    <definedName name="_1089__FDSAUDITLINK__" localSheetId="3" hidden="1">{"fdsup://Directions/FactSet Auditing Viewer?action=AUDIT_VALUE&amp;DB=129&amp;ID1=88731730&amp;VALUEID=01001&amp;SDATE=200902&amp;PERIODTYPE=QTR_STD&amp;window=popup_no_bar&amp;width=385&amp;height=120&amp;START_MAXIMIZED=FALSE&amp;creator=factset&amp;display_string=Audit"}</definedName>
    <definedName name="_1089__FDSAUDITLINK__" localSheetId="5" hidden="1">{"fdsup://Directions/FactSet Auditing Viewer?action=AUDIT_VALUE&amp;DB=129&amp;ID1=88731730&amp;VALUEID=01001&amp;SDATE=200902&amp;PERIODTYPE=QTR_STD&amp;window=popup_no_bar&amp;width=385&amp;height=120&amp;START_MAXIMIZED=FALSE&amp;creator=factset&amp;display_string=Audit"}</definedName>
    <definedName name="_1089__FDSAUDITLINK__" localSheetId="1" hidden="1">{"fdsup://Directions/FactSet Auditing Viewer?action=AUDIT_VALUE&amp;DB=129&amp;ID1=88731730&amp;VALUEID=01001&amp;SDATE=200902&amp;PERIODTYPE=QTR_STD&amp;window=popup_no_bar&amp;width=385&amp;height=120&amp;START_MAXIMIZED=FALSE&amp;creator=factset&amp;display_string=Audit"}</definedName>
    <definedName name="_1089__FDSAUDITLINK__" hidden="1">{"fdsup://Directions/FactSet Auditing Viewer?action=AUDIT_VALUE&amp;DB=129&amp;ID1=88731730&amp;VALUEID=01001&amp;SDATE=200902&amp;PERIODTYPE=QTR_STD&amp;window=popup_no_bar&amp;width=385&amp;height=120&amp;START_MAXIMIZED=FALSE&amp;creator=factset&amp;display_string=Audit"}</definedName>
    <definedName name="_109__FDSAUDITLINK__" localSheetId="7" hidden="1">{"fdsup://directions/FAT Viewer?action=UPDATE&amp;creator=factset&amp;DYN_ARGS=TRUE&amp;DOC_NAME=FAT:FQL_AUDITING_CLIENT_TEMPLATE.FAT&amp;display_string=Audit&amp;VAR:KEY=LWDSJWJWDE&amp;VAR:QUERY=RkZfRUJJVERBX09QRVIoUVRSLDQvMS8yMDA5LDYvMzAvMjAwOSwsLFVTRCk=&amp;WINDOW=FIRST_POPUP&amp;HEIGH","T=450&amp;WIDTH=450&amp;START_MAXIMIZED=FALSE&amp;VAR:CALENDAR=US&amp;VAR:SYMBOL=TSN&amp;VAR:INDEX=0"}</definedName>
    <definedName name="_109__FDSAUDITLINK__" localSheetId="9" hidden="1">{"fdsup://directions/FAT Viewer?action=UPDATE&amp;creator=factset&amp;DYN_ARGS=TRUE&amp;DOC_NAME=FAT:FQL_AUDITING_CLIENT_TEMPLATE.FAT&amp;display_string=Audit&amp;VAR:KEY=LWDSJWJWDE&amp;VAR:QUERY=RkZfRUJJVERBX09QRVIoUVRSLDQvMS8yMDA5LDYvMzAvMjAwOSwsLFVTRCk=&amp;WINDOW=FIRST_POPUP&amp;HEIGH","T=450&amp;WIDTH=450&amp;START_MAXIMIZED=FALSE&amp;VAR:CALENDAR=US&amp;VAR:SYMBOL=TSN&amp;VAR:INDEX=0"}</definedName>
    <definedName name="_109__FDSAUDITLINK__" localSheetId="8" hidden="1">{"fdsup://directions/FAT Viewer?action=UPDATE&amp;creator=factset&amp;DYN_ARGS=TRUE&amp;DOC_NAME=FAT:FQL_AUDITING_CLIENT_TEMPLATE.FAT&amp;display_string=Audit&amp;VAR:KEY=LWDSJWJWDE&amp;VAR:QUERY=RkZfRUJJVERBX09QRVIoUVRSLDQvMS8yMDA5LDYvMzAvMjAwOSwsLFVTRCk=&amp;WINDOW=FIRST_POPUP&amp;HEIGH","T=450&amp;WIDTH=450&amp;START_MAXIMIZED=FALSE&amp;VAR:CALENDAR=US&amp;VAR:SYMBOL=TSN&amp;VAR:INDEX=0"}</definedName>
    <definedName name="_109__FDSAUDITLINK__" localSheetId="10" hidden="1">{"fdsup://directions/FAT Viewer?action=UPDATE&amp;creator=factset&amp;DYN_ARGS=TRUE&amp;DOC_NAME=FAT:FQL_AUDITING_CLIENT_TEMPLATE.FAT&amp;display_string=Audit&amp;VAR:KEY=LWDSJWJWDE&amp;VAR:QUERY=RkZfRUJJVERBX09QRVIoUVRSLDQvMS8yMDA5LDYvMzAvMjAwOSwsLFVTRCk=&amp;WINDOW=FIRST_POPUP&amp;HEIGH","T=450&amp;WIDTH=450&amp;START_MAXIMIZED=FALSE&amp;VAR:CALENDAR=US&amp;VAR:SYMBOL=TSN&amp;VAR:INDEX=0"}</definedName>
    <definedName name="_109__FDSAUDITLINK__" localSheetId="3" hidden="1">{"fdsup://directions/FAT Viewer?action=UPDATE&amp;creator=factset&amp;DYN_ARGS=TRUE&amp;DOC_NAME=FAT:FQL_AUDITING_CLIENT_TEMPLATE.FAT&amp;display_string=Audit&amp;VAR:KEY=LWDSJWJWDE&amp;VAR:QUERY=RkZfRUJJVERBX09QRVIoUVRSLDQvMS8yMDA5LDYvMzAvMjAwOSwsLFVTRCk=&amp;WINDOW=FIRST_POPUP&amp;HEIGH","T=450&amp;WIDTH=450&amp;START_MAXIMIZED=FALSE&amp;VAR:CALENDAR=US&amp;VAR:SYMBOL=TSN&amp;VAR:INDEX=0"}</definedName>
    <definedName name="_109__FDSAUDITLINK__" localSheetId="5" hidden="1">{"fdsup://directions/FAT Viewer?action=UPDATE&amp;creator=factset&amp;DYN_ARGS=TRUE&amp;DOC_NAME=FAT:FQL_AUDITING_CLIENT_TEMPLATE.FAT&amp;display_string=Audit&amp;VAR:KEY=LWDSJWJWDE&amp;VAR:QUERY=RkZfRUJJVERBX09QRVIoUVRSLDQvMS8yMDA5LDYvMzAvMjAwOSwsLFVTRCk=&amp;WINDOW=FIRST_POPUP&amp;HEIGH","T=450&amp;WIDTH=450&amp;START_MAXIMIZED=FALSE&amp;VAR:CALENDAR=US&amp;VAR:SYMBOL=TSN&amp;VAR:INDEX=0"}</definedName>
    <definedName name="_109__FDSAUDITLINK__" localSheetId="1" hidden="1">{"fdsup://directions/FAT Viewer?action=UPDATE&amp;creator=factset&amp;DYN_ARGS=TRUE&amp;DOC_NAME=FAT:FQL_AUDITING_CLIENT_TEMPLATE.FAT&amp;display_string=Audit&amp;VAR:KEY=LWDSJWJWDE&amp;VAR:QUERY=RkZfRUJJVERBX09QRVIoUVRSLDQvMS8yMDA5LDYvMzAvMjAwOSwsLFVTRCk=&amp;WINDOW=FIRST_POPUP&amp;HEIGH","T=450&amp;WIDTH=450&amp;START_MAXIMIZED=FALSE&amp;VAR:CALENDAR=US&amp;VAR:SYMBOL=TSN&amp;VAR:INDEX=0"}</definedName>
    <definedName name="_109__FDSAUDITLINK__" hidden="1">{"fdsup://directions/FAT Viewer?action=UPDATE&amp;creator=factset&amp;DYN_ARGS=TRUE&amp;DOC_NAME=FAT:FQL_AUDITING_CLIENT_TEMPLATE.FAT&amp;display_string=Audit&amp;VAR:KEY=LWDSJWJWDE&amp;VAR:QUERY=RkZfRUJJVERBX09QRVIoUVRSLDQvMS8yMDA5LDYvMzAvMjAwOSwsLFVTRCk=&amp;WINDOW=FIRST_POPUP&amp;HEIGH","T=450&amp;WIDTH=450&amp;START_MAXIMIZED=FALSE&amp;VAR:CALENDAR=US&amp;VAR:SYMBOL=TSN&amp;VAR:INDEX=0"}</definedName>
    <definedName name="_1090__FDSAUDITLINK__" localSheetId="7" hidden="1">{"fdsup://Directions/FactSet Auditing Viewer?action=AUDIT_VALUE&amp;DB=129&amp;ID1=88731730&amp;VALUEID=01001&amp;SDATE=201002&amp;PERIODTYPE=QTR_STD&amp;window=popup_no_bar&amp;width=385&amp;height=120&amp;START_MAXIMIZED=FALSE&amp;creator=factset&amp;display_string=Audit"}</definedName>
    <definedName name="_1090__FDSAUDITLINK__" localSheetId="9" hidden="1">{"fdsup://Directions/FactSet Auditing Viewer?action=AUDIT_VALUE&amp;DB=129&amp;ID1=88731730&amp;VALUEID=01001&amp;SDATE=201002&amp;PERIODTYPE=QTR_STD&amp;window=popup_no_bar&amp;width=385&amp;height=120&amp;START_MAXIMIZED=FALSE&amp;creator=factset&amp;display_string=Audit"}</definedName>
    <definedName name="_1090__FDSAUDITLINK__" localSheetId="8" hidden="1">{"fdsup://Directions/FactSet Auditing Viewer?action=AUDIT_VALUE&amp;DB=129&amp;ID1=88731730&amp;VALUEID=01001&amp;SDATE=201002&amp;PERIODTYPE=QTR_STD&amp;window=popup_no_bar&amp;width=385&amp;height=120&amp;START_MAXIMIZED=FALSE&amp;creator=factset&amp;display_string=Audit"}</definedName>
    <definedName name="_1090__FDSAUDITLINK__" localSheetId="10" hidden="1">{"fdsup://Directions/FactSet Auditing Viewer?action=AUDIT_VALUE&amp;DB=129&amp;ID1=88731730&amp;VALUEID=01001&amp;SDATE=201002&amp;PERIODTYPE=QTR_STD&amp;window=popup_no_bar&amp;width=385&amp;height=120&amp;START_MAXIMIZED=FALSE&amp;creator=factset&amp;display_string=Audit"}</definedName>
    <definedName name="_1090__FDSAUDITLINK__" localSheetId="3" hidden="1">{"fdsup://Directions/FactSet Auditing Viewer?action=AUDIT_VALUE&amp;DB=129&amp;ID1=88731730&amp;VALUEID=01001&amp;SDATE=201002&amp;PERIODTYPE=QTR_STD&amp;window=popup_no_bar&amp;width=385&amp;height=120&amp;START_MAXIMIZED=FALSE&amp;creator=factset&amp;display_string=Audit"}</definedName>
    <definedName name="_1090__FDSAUDITLINK__" localSheetId="5" hidden="1">{"fdsup://Directions/FactSet Auditing Viewer?action=AUDIT_VALUE&amp;DB=129&amp;ID1=88731730&amp;VALUEID=01001&amp;SDATE=201002&amp;PERIODTYPE=QTR_STD&amp;window=popup_no_bar&amp;width=385&amp;height=120&amp;START_MAXIMIZED=FALSE&amp;creator=factset&amp;display_string=Audit"}</definedName>
    <definedName name="_1090__FDSAUDITLINK__" localSheetId="1" hidden="1">{"fdsup://Directions/FactSet Auditing Viewer?action=AUDIT_VALUE&amp;DB=129&amp;ID1=88731730&amp;VALUEID=01001&amp;SDATE=201002&amp;PERIODTYPE=QTR_STD&amp;window=popup_no_bar&amp;width=385&amp;height=120&amp;START_MAXIMIZED=FALSE&amp;creator=factset&amp;display_string=Audit"}</definedName>
    <definedName name="_1090__FDSAUDITLINK__" hidden="1">{"fdsup://Directions/FactSet Auditing Viewer?action=AUDIT_VALUE&amp;DB=129&amp;ID1=88731730&amp;VALUEID=01001&amp;SDATE=201002&amp;PERIODTYPE=QTR_STD&amp;window=popup_no_bar&amp;width=385&amp;height=120&amp;START_MAXIMIZED=FALSE&amp;creator=factset&amp;display_string=Audit"}</definedName>
    <definedName name="_1091__FDSAUDITLINK__" localSheetId="7" hidden="1">{"fdsup://Directions/FactSet Auditing Viewer?action=AUDIT_VALUE&amp;DB=129&amp;ID1=88732J20&amp;VALUEID=01001&amp;SDATE=200902&amp;PERIODTYPE=QTR_STD&amp;window=popup_no_bar&amp;width=385&amp;height=120&amp;START_MAXIMIZED=FALSE&amp;creator=factset&amp;display_string=Audit"}</definedName>
    <definedName name="_1091__FDSAUDITLINK__" localSheetId="9" hidden="1">{"fdsup://Directions/FactSet Auditing Viewer?action=AUDIT_VALUE&amp;DB=129&amp;ID1=88732J20&amp;VALUEID=01001&amp;SDATE=200902&amp;PERIODTYPE=QTR_STD&amp;window=popup_no_bar&amp;width=385&amp;height=120&amp;START_MAXIMIZED=FALSE&amp;creator=factset&amp;display_string=Audit"}</definedName>
    <definedName name="_1091__FDSAUDITLINK__" localSheetId="8" hidden="1">{"fdsup://Directions/FactSet Auditing Viewer?action=AUDIT_VALUE&amp;DB=129&amp;ID1=88732J20&amp;VALUEID=01001&amp;SDATE=200902&amp;PERIODTYPE=QTR_STD&amp;window=popup_no_bar&amp;width=385&amp;height=120&amp;START_MAXIMIZED=FALSE&amp;creator=factset&amp;display_string=Audit"}</definedName>
    <definedName name="_1091__FDSAUDITLINK__" localSheetId="10" hidden="1">{"fdsup://Directions/FactSet Auditing Viewer?action=AUDIT_VALUE&amp;DB=129&amp;ID1=88732J20&amp;VALUEID=01001&amp;SDATE=200902&amp;PERIODTYPE=QTR_STD&amp;window=popup_no_bar&amp;width=385&amp;height=120&amp;START_MAXIMIZED=FALSE&amp;creator=factset&amp;display_string=Audit"}</definedName>
    <definedName name="_1091__FDSAUDITLINK__" localSheetId="3" hidden="1">{"fdsup://Directions/FactSet Auditing Viewer?action=AUDIT_VALUE&amp;DB=129&amp;ID1=88732J20&amp;VALUEID=01001&amp;SDATE=200902&amp;PERIODTYPE=QTR_STD&amp;window=popup_no_bar&amp;width=385&amp;height=120&amp;START_MAXIMIZED=FALSE&amp;creator=factset&amp;display_string=Audit"}</definedName>
    <definedName name="_1091__FDSAUDITLINK__" localSheetId="5" hidden="1">{"fdsup://Directions/FactSet Auditing Viewer?action=AUDIT_VALUE&amp;DB=129&amp;ID1=88732J20&amp;VALUEID=01001&amp;SDATE=200902&amp;PERIODTYPE=QTR_STD&amp;window=popup_no_bar&amp;width=385&amp;height=120&amp;START_MAXIMIZED=FALSE&amp;creator=factset&amp;display_string=Audit"}</definedName>
    <definedName name="_1091__FDSAUDITLINK__" localSheetId="1" hidden="1">{"fdsup://Directions/FactSet Auditing Viewer?action=AUDIT_VALUE&amp;DB=129&amp;ID1=88732J20&amp;VALUEID=01001&amp;SDATE=200902&amp;PERIODTYPE=QTR_STD&amp;window=popup_no_bar&amp;width=385&amp;height=120&amp;START_MAXIMIZED=FALSE&amp;creator=factset&amp;display_string=Audit"}</definedName>
    <definedName name="_1091__FDSAUDITLINK__" hidden="1">{"fdsup://Directions/FactSet Auditing Viewer?action=AUDIT_VALUE&amp;DB=129&amp;ID1=88732J20&amp;VALUEID=01001&amp;SDATE=200902&amp;PERIODTYPE=QTR_STD&amp;window=popup_no_bar&amp;width=385&amp;height=120&amp;START_MAXIMIZED=FALSE&amp;creator=factset&amp;display_string=Audit"}</definedName>
    <definedName name="_1092__FDSAUDITLINK__" localSheetId="7" hidden="1">{"fdsup://Directions/FactSet Auditing Viewer?action=AUDIT_VALUE&amp;DB=129&amp;ID1=88732J20&amp;VALUEID=01001&amp;SDATE=201002&amp;PERIODTYPE=QTR_STD&amp;window=popup_no_bar&amp;width=385&amp;height=120&amp;START_MAXIMIZED=FALSE&amp;creator=factset&amp;display_string=Audit"}</definedName>
    <definedName name="_1092__FDSAUDITLINK__" localSheetId="9" hidden="1">{"fdsup://Directions/FactSet Auditing Viewer?action=AUDIT_VALUE&amp;DB=129&amp;ID1=88732J20&amp;VALUEID=01001&amp;SDATE=201002&amp;PERIODTYPE=QTR_STD&amp;window=popup_no_bar&amp;width=385&amp;height=120&amp;START_MAXIMIZED=FALSE&amp;creator=factset&amp;display_string=Audit"}</definedName>
    <definedName name="_1092__FDSAUDITLINK__" localSheetId="8" hidden="1">{"fdsup://Directions/FactSet Auditing Viewer?action=AUDIT_VALUE&amp;DB=129&amp;ID1=88732J20&amp;VALUEID=01001&amp;SDATE=201002&amp;PERIODTYPE=QTR_STD&amp;window=popup_no_bar&amp;width=385&amp;height=120&amp;START_MAXIMIZED=FALSE&amp;creator=factset&amp;display_string=Audit"}</definedName>
    <definedName name="_1092__FDSAUDITLINK__" localSheetId="10" hidden="1">{"fdsup://Directions/FactSet Auditing Viewer?action=AUDIT_VALUE&amp;DB=129&amp;ID1=88732J20&amp;VALUEID=01001&amp;SDATE=201002&amp;PERIODTYPE=QTR_STD&amp;window=popup_no_bar&amp;width=385&amp;height=120&amp;START_MAXIMIZED=FALSE&amp;creator=factset&amp;display_string=Audit"}</definedName>
    <definedName name="_1092__FDSAUDITLINK__" localSheetId="3" hidden="1">{"fdsup://Directions/FactSet Auditing Viewer?action=AUDIT_VALUE&amp;DB=129&amp;ID1=88732J20&amp;VALUEID=01001&amp;SDATE=201002&amp;PERIODTYPE=QTR_STD&amp;window=popup_no_bar&amp;width=385&amp;height=120&amp;START_MAXIMIZED=FALSE&amp;creator=factset&amp;display_string=Audit"}</definedName>
    <definedName name="_1092__FDSAUDITLINK__" localSheetId="5" hidden="1">{"fdsup://Directions/FactSet Auditing Viewer?action=AUDIT_VALUE&amp;DB=129&amp;ID1=88732J20&amp;VALUEID=01001&amp;SDATE=201002&amp;PERIODTYPE=QTR_STD&amp;window=popup_no_bar&amp;width=385&amp;height=120&amp;START_MAXIMIZED=FALSE&amp;creator=factset&amp;display_string=Audit"}</definedName>
    <definedName name="_1092__FDSAUDITLINK__" localSheetId="1" hidden="1">{"fdsup://Directions/FactSet Auditing Viewer?action=AUDIT_VALUE&amp;DB=129&amp;ID1=88732J20&amp;VALUEID=01001&amp;SDATE=201002&amp;PERIODTYPE=QTR_STD&amp;window=popup_no_bar&amp;width=385&amp;height=120&amp;START_MAXIMIZED=FALSE&amp;creator=factset&amp;display_string=Audit"}</definedName>
    <definedName name="_1092__FDSAUDITLINK__" hidden="1">{"fdsup://Directions/FactSet Auditing Viewer?action=AUDIT_VALUE&amp;DB=129&amp;ID1=88732J20&amp;VALUEID=01001&amp;SDATE=201002&amp;PERIODTYPE=QTR_STD&amp;window=popup_no_bar&amp;width=385&amp;height=120&amp;START_MAXIMIZED=FALSE&amp;creator=factset&amp;display_string=Audit"}</definedName>
    <definedName name="_1093__FDSAUDITLINK__" localSheetId="7" hidden="1">{"fdsup://Directions/FactSet Auditing Viewer?action=AUDIT_VALUE&amp;DB=129&amp;ID1=89190610&amp;VALUEID=01001&amp;SDATE=200902&amp;PERIODTYPE=QTR_STD&amp;window=popup_no_bar&amp;width=385&amp;height=120&amp;START_MAXIMIZED=FALSE&amp;creator=factset&amp;display_string=Audit"}</definedName>
    <definedName name="_1093__FDSAUDITLINK__" localSheetId="9" hidden="1">{"fdsup://Directions/FactSet Auditing Viewer?action=AUDIT_VALUE&amp;DB=129&amp;ID1=89190610&amp;VALUEID=01001&amp;SDATE=200902&amp;PERIODTYPE=QTR_STD&amp;window=popup_no_bar&amp;width=385&amp;height=120&amp;START_MAXIMIZED=FALSE&amp;creator=factset&amp;display_string=Audit"}</definedName>
    <definedName name="_1093__FDSAUDITLINK__" localSheetId="8" hidden="1">{"fdsup://Directions/FactSet Auditing Viewer?action=AUDIT_VALUE&amp;DB=129&amp;ID1=89190610&amp;VALUEID=01001&amp;SDATE=200902&amp;PERIODTYPE=QTR_STD&amp;window=popup_no_bar&amp;width=385&amp;height=120&amp;START_MAXIMIZED=FALSE&amp;creator=factset&amp;display_string=Audit"}</definedName>
    <definedName name="_1093__FDSAUDITLINK__" localSheetId="10" hidden="1">{"fdsup://Directions/FactSet Auditing Viewer?action=AUDIT_VALUE&amp;DB=129&amp;ID1=89190610&amp;VALUEID=01001&amp;SDATE=200902&amp;PERIODTYPE=QTR_STD&amp;window=popup_no_bar&amp;width=385&amp;height=120&amp;START_MAXIMIZED=FALSE&amp;creator=factset&amp;display_string=Audit"}</definedName>
    <definedName name="_1093__FDSAUDITLINK__" localSheetId="3" hidden="1">{"fdsup://Directions/FactSet Auditing Viewer?action=AUDIT_VALUE&amp;DB=129&amp;ID1=89190610&amp;VALUEID=01001&amp;SDATE=200902&amp;PERIODTYPE=QTR_STD&amp;window=popup_no_bar&amp;width=385&amp;height=120&amp;START_MAXIMIZED=FALSE&amp;creator=factset&amp;display_string=Audit"}</definedName>
    <definedName name="_1093__FDSAUDITLINK__" localSheetId="5" hidden="1">{"fdsup://Directions/FactSet Auditing Viewer?action=AUDIT_VALUE&amp;DB=129&amp;ID1=89190610&amp;VALUEID=01001&amp;SDATE=200902&amp;PERIODTYPE=QTR_STD&amp;window=popup_no_bar&amp;width=385&amp;height=120&amp;START_MAXIMIZED=FALSE&amp;creator=factset&amp;display_string=Audit"}</definedName>
    <definedName name="_1093__FDSAUDITLINK__" localSheetId="1" hidden="1">{"fdsup://Directions/FactSet Auditing Viewer?action=AUDIT_VALUE&amp;DB=129&amp;ID1=89190610&amp;VALUEID=01001&amp;SDATE=200902&amp;PERIODTYPE=QTR_STD&amp;window=popup_no_bar&amp;width=385&amp;height=120&amp;START_MAXIMIZED=FALSE&amp;creator=factset&amp;display_string=Audit"}</definedName>
    <definedName name="_1093__FDSAUDITLINK__" hidden="1">{"fdsup://Directions/FactSet Auditing Viewer?action=AUDIT_VALUE&amp;DB=129&amp;ID1=89190610&amp;VALUEID=01001&amp;SDATE=200902&amp;PERIODTYPE=QTR_STD&amp;window=popup_no_bar&amp;width=385&amp;height=120&amp;START_MAXIMIZED=FALSE&amp;creator=factset&amp;display_string=Audit"}</definedName>
    <definedName name="_1094__FDSAUDITLINK__" localSheetId="7" hidden="1">{"fdsup://Directions/FactSet Auditing Viewer?action=AUDIT_VALUE&amp;DB=129&amp;ID1=89190610&amp;VALUEID=01001&amp;SDATE=201002&amp;PERIODTYPE=QTR_STD&amp;window=popup_no_bar&amp;width=385&amp;height=120&amp;START_MAXIMIZED=FALSE&amp;creator=factset&amp;display_string=Audit"}</definedName>
    <definedName name="_1094__FDSAUDITLINK__" localSheetId="9" hidden="1">{"fdsup://Directions/FactSet Auditing Viewer?action=AUDIT_VALUE&amp;DB=129&amp;ID1=89190610&amp;VALUEID=01001&amp;SDATE=201002&amp;PERIODTYPE=QTR_STD&amp;window=popup_no_bar&amp;width=385&amp;height=120&amp;START_MAXIMIZED=FALSE&amp;creator=factset&amp;display_string=Audit"}</definedName>
    <definedName name="_1094__FDSAUDITLINK__" localSheetId="8" hidden="1">{"fdsup://Directions/FactSet Auditing Viewer?action=AUDIT_VALUE&amp;DB=129&amp;ID1=89190610&amp;VALUEID=01001&amp;SDATE=201002&amp;PERIODTYPE=QTR_STD&amp;window=popup_no_bar&amp;width=385&amp;height=120&amp;START_MAXIMIZED=FALSE&amp;creator=factset&amp;display_string=Audit"}</definedName>
    <definedName name="_1094__FDSAUDITLINK__" localSheetId="10" hidden="1">{"fdsup://Directions/FactSet Auditing Viewer?action=AUDIT_VALUE&amp;DB=129&amp;ID1=89190610&amp;VALUEID=01001&amp;SDATE=201002&amp;PERIODTYPE=QTR_STD&amp;window=popup_no_bar&amp;width=385&amp;height=120&amp;START_MAXIMIZED=FALSE&amp;creator=factset&amp;display_string=Audit"}</definedName>
    <definedName name="_1094__FDSAUDITLINK__" localSheetId="3" hidden="1">{"fdsup://Directions/FactSet Auditing Viewer?action=AUDIT_VALUE&amp;DB=129&amp;ID1=89190610&amp;VALUEID=01001&amp;SDATE=201002&amp;PERIODTYPE=QTR_STD&amp;window=popup_no_bar&amp;width=385&amp;height=120&amp;START_MAXIMIZED=FALSE&amp;creator=factset&amp;display_string=Audit"}</definedName>
    <definedName name="_1094__FDSAUDITLINK__" localSheetId="5" hidden="1">{"fdsup://Directions/FactSet Auditing Viewer?action=AUDIT_VALUE&amp;DB=129&amp;ID1=89190610&amp;VALUEID=01001&amp;SDATE=201002&amp;PERIODTYPE=QTR_STD&amp;window=popup_no_bar&amp;width=385&amp;height=120&amp;START_MAXIMIZED=FALSE&amp;creator=factset&amp;display_string=Audit"}</definedName>
    <definedName name="_1094__FDSAUDITLINK__" localSheetId="1" hidden="1">{"fdsup://Directions/FactSet Auditing Viewer?action=AUDIT_VALUE&amp;DB=129&amp;ID1=89190610&amp;VALUEID=01001&amp;SDATE=201002&amp;PERIODTYPE=QTR_STD&amp;window=popup_no_bar&amp;width=385&amp;height=120&amp;START_MAXIMIZED=FALSE&amp;creator=factset&amp;display_string=Audit"}</definedName>
    <definedName name="_1094__FDSAUDITLINK__" hidden="1">{"fdsup://Directions/FactSet Auditing Viewer?action=AUDIT_VALUE&amp;DB=129&amp;ID1=89190610&amp;VALUEID=01001&amp;SDATE=201002&amp;PERIODTYPE=QTR_STD&amp;window=popup_no_bar&amp;width=385&amp;height=120&amp;START_MAXIMIZED=FALSE&amp;creator=factset&amp;display_string=Audit"}</definedName>
    <definedName name="_1095__FDSAUDITLINK__" localSheetId="7" hidden="1">{"fdsup://Directions/FactSet Auditing Viewer?action=AUDIT_VALUE&amp;DB=129&amp;ID1=88160910&amp;VALUEID=01001&amp;SDATE=200902&amp;PERIODTYPE=QTR_STD&amp;window=popup_no_bar&amp;width=385&amp;height=120&amp;START_MAXIMIZED=FALSE&amp;creator=factset&amp;display_string=Audit"}</definedName>
    <definedName name="_1095__FDSAUDITLINK__" localSheetId="9" hidden="1">{"fdsup://Directions/FactSet Auditing Viewer?action=AUDIT_VALUE&amp;DB=129&amp;ID1=88160910&amp;VALUEID=01001&amp;SDATE=200902&amp;PERIODTYPE=QTR_STD&amp;window=popup_no_bar&amp;width=385&amp;height=120&amp;START_MAXIMIZED=FALSE&amp;creator=factset&amp;display_string=Audit"}</definedName>
    <definedName name="_1095__FDSAUDITLINK__" localSheetId="8" hidden="1">{"fdsup://Directions/FactSet Auditing Viewer?action=AUDIT_VALUE&amp;DB=129&amp;ID1=88160910&amp;VALUEID=01001&amp;SDATE=200902&amp;PERIODTYPE=QTR_STD&amp;window=popup_no_bar&amp;width=385&amp;height=120&amp;START_MAXIMIZED=FALSE&amp;creator=factset&amp;display_string=Audit"}</definedName>
    <definedName name="_1095__FDSAUDITLINK__" localSheetId="10" hidden="1">{"fdsup://Directions/FactSet Auditing Viewer?action=AUDIT_VALUE&amp;DB=129&amp;ID1=88160910&amp;VALUEID=01001&amp;SDATE=200902&amp;PERIODTYPE=QTR_STD&amp;window=popup_no_bar&amp;width=385&amp;height=120&amp;START_MAXIMIZED=FALSE&amp;creator=factset&amp;display_string=Audit"}</definedName>
    <definedName name="_1095__FDSAUDITLINK__" localSheetId="3" hidden="1">{"fdsup://Directions/FactSet Auditing Viewer?action=AUDIT_VALUE&amp;DB=129&amp;ID1=88160910&amp;VALUEID=01001&amp;SDATE=200902&amp;PERIODTYPE=QTR_STD&amp;window=popup_no_bar&amp;width=385&amp;height=120&amp;START_MAXIMIZED=FALSE&amp;creator=factset&amp;display_string=Audit"}</definedName>
    <definedName name="_1095__FDSAUDITLINK__" localSheetId="5" hidden="1">{"fdsup://Directions/FactSet Auditing Viewer?action=AUDIT_VALUE&amp;DB=129&amp;ID1=88160910&amp;VALUEID=01001&amp;SDATE=200902&amp;PERIODTYPE=QTR_STD&amp;window=popup_no_bar&amp;width=385&amp;height=120&amp;START_MAXIMIZED=FALSE&amp;creator=factset&amp;display_string=Audit"}</definedName>
    <definedName name="_1095__FDSAUDITLINK__" localSheetId="1" hidden="1">{"fdsup://Directions/FactSet Auditing Viewer?action=AUDIT_VALUE&amp;DB=129&amp;ID1=88160910&amp;VALUEID=01001&amp;SDATE=200902&amp;PERIODTYPE=QTR_STD&amp;window=popup_no_bar&amp;width=385&amp;height=120&amp;START_MAXIMIZED=FALSE&amp;creator=factset&amp;display_string=Audit"}</definedName>
    <definedName name="_1095__FDSAUDITLINK__" hidden="1">{"fdsup://Directions/FactSet Auditing Viewer?action=AUDIT_VALUE&amp;DB=129&amp;ID1=88160910&amp;VALUEID=01001&amp;SDATE=200902&amp;PERIODTYPE=QTR_STD&amp;window=popup_no_bar&amp;width=385&amp;height=120&amp;START_MAXIMIZED=FALSE&amp;creator=factset&amp;display_string=Audit"}</definedName>
    <definedName name="_1096__FDSAUDITLINK__" localSheetId="7" hidden="1">{"fdsup://Directions/FactSet Auditing Viewer?action=AUDIT_VALUE&amp;DB=129&amp;ID1=88160910&amp;VALUEID=01001&amp;SDATE=201002&amp;PERIODTYPE=QTR_STD&amp;window=popup_no_bar&amp;width=385&amp;height=120&amp;START_MAXIMIZED=FALSE&amp;creator=factset&amp;display_string=Audit"}</definedName>
    <definedName name="_1096__FDSAUDITLINK__" localSheetId="9" hidden="1">{"fdsup://Directions/FactSet Auditing Viewer?action=AUDIT_VALUE&amp;DB=129&amp;ID1=88160910&amp;VALUEID=01001&amp;SDATE=201002&amp;PERIODTYPE=QTR_STD&amp;window=popup_no_bar&amp;width=385&amp;height=120&amp;START_MAXIMIZED=FALSE&amp;creator=factset&amp;display_string=Audit"}</definedName>
    <definedName name="_1096__FDSAUDITLINK__" localSheetId="8" hidden="1">{"fdsup://Directions/FactSet Auditing Viewer?action=AUDIT_VALUE&amp;DB=129&amp;ID1=88160910&amp;VALUEID=01001&amp;SDATE=201002&amp;PERIODTYPE=QTR_STD&amp;window=popup_no_bar&amp;width=385&amp;height=120&amp;START_MAXIMIZED=FALSE&amp;creator=factset&amp;display_string=Audit"}</definedName>
    <definedName name="_1096__FDSAUDITLINK__" localSheetId="10" hidden="1">{"fdsup://Directions/FactSet Auditing Viewer?action=AUDIT_VALUE&amp;DB=129&amp;ID1=88160910&amp;VALUEID=01001&amp;SDATE=201002&amp;PERIODTYPE=QTR_STD&amp;window=popup_no_bar&amp;width=385&amp;height=120&amp;START_MAXIMIZED=FALSE&amp;creator=factset&amp;display_string=Audit"}</definedName>
    <definedName name="_1096__FDSAUDITLINK__" localSheetId="3" hidden="1">{"fdsup://Directions/FactSet Auditing Viewer?action=AUDIT_VALUE&amp;DB=129&amp;ID1=88160910&amp;VALUEID=01001&amp;SDATE=201002&amp;PERIODTYPE=QTR_STD&amp;window=popup_no_bar&amp;width=385&amp;height=120&amp;START_MAXIMIZED=FALSE&amp;creator=factset&amp;display_string=Audit"}</definedName>
    <definedName name="_1096__FDSAUDITLINK__" localSheetId="5" hidden="1">{"fdsup://Directions/FactSet Auditing Viewer?action=AUDIT_VALUE&amp;DB=129&amp;ID1=88160910&amp;VALUEID=01001&amp;SDATE=201002&amp;PERIODTYPE=QTR_STD&amp;window=popup_no_bar&amp;width=385&amp;height=120&amp;START_MAXIMIZED=FALSE&amp;creator=factset&amp;display_string=Audit"}</definedName>
    <definedName name="_1096__FDSAUDITLINK__" localSheetId="1" hidden="1">{"fdsup://Directions/FactSet Auditing Viewer?action=AUDIT_VALUE&amp;DB=129&amp;ID1=88160910&amp;VALUEID=01001&amp;SDATE=201002&amp;PERIODTYPE=QTR_STD&amp;window=popup_no_bar&amp;width=385&amp;height=120&amp;START_MAXIMIZED=FALSE&amp;creator=factset&amp;display_string=Audit"}</definedName>
    <definedName name="_1096__FDSAUDITLINK__" hidden="1">{"fdsup://Directions/FactSet Auditing Viewer?action=AUDIT_VALUE&amp;DB=129&amp;ID1=88160910&amp;VALUEID=01001&amp;SDATE=201002&amp;PERIODTYPE=QTR_STD&amp;window=popup_no_bar&amp;width=385&amp;height=120&amp;START_MAXIMIZED=FALSE&amp;creator=factset&amp;display_string=Audit"}</definedName>
    <definedName name="_1097__FDSAUDITLINK__" localSheetId="7" hidden="1">{"fdsup://Directions/FactSet Auditing Viewer?action=AUDIT_VALUE&amp;DB=129&amp;ID1=90249410&amp;VALUEID=01001&amp;SDATE=200903&amp;PERIODTYPE=QTR_STD&amp;window=popup_no_bar&amp;width=385&amp;height=120&amp;START_MAXIMIZED=FALSE&amp;creator=factset&amp;display_string=Audit"}</definedName>
    <definedName name="_1097__FDSAUDITLINK__" localSheetId="9" hidden="1">{"fdsup://Directions/FactSet Auditing Viewer?action=AUDIT_VALUE&amp;DB=129&amp;ID1=90249410&amp;VALUEID=01001&amp;SDATE=200903&amp;PERIODTYPE=QTR_STD&amp;window=popup_no_bar&amp;width=385&amp;height=120&amp;START_MAXIMIZED=FALSE&amp;creator=factset&amp;display_string=Audit"}</definedName>
    <definedName name="_1097__FDSAUDITLINK__" localSheetId="8" hidden="1">{"fdsup://Directions/FactSet Auditing Viewer?action=AUDIT_VALUE&amp;DB=129&amp;ID1=90249410&amp;VALUEID=01001&amp;SDATE=200903&amp;PERIODTYPE=QTR_STD&amp;window=popup_no_bar&amp;width=385&amp;height=120&amp;START_MAXIMIZED=FALSE&amp;creator=factset&amp;display_string=Audit"}</definedName>
    <definedName name="_1097__FDSAUDITLINK__" localSheetId="10" hidden="1">{"fdsup://Directions/FactSet Auditing Viewer?action=AUDIT_VALUE&amp;DB=129&amp;ID1=90249410&amp;VALUEID=01001&amp;SDATE=200903&amp;PERIODTYPE=QTR_STD&amp;window=popup_no_bar&amp;width=385&amp;height=120&amp;START_MAXIMIZED=FALSE&amp;creator=factset&amp;display_string=Audit"}</definedName>
    <definedName name="_1097__FDSAUDITLINK__" localSheetId="3" hidden="1">{"fdsup://Directions/FactSet Auditing Viewer?action=AUDIT_VALUE&amp;DB=129&amp;ID1=90249410&amp;VALUEID=01001&amp;SDATE=200903&amp;PERIODTYPE=QTR_STD&amp;window=popup_no_bar&amp;width=385&amp;height=120&amp;START_MAXIMIZED=FALSE&amp;creator=factset&amp;display_string=Audit"}</definedName>
    <definedName name="_1097__FDSAUDITLINK__" localSheetId="5" hidden="1">{"fdsup://Directions/FactSet Auditing Viewer?action=AUDIT_VALUE&amp;DB=129&amp;ID1=90249410&amp;VALUEID=01001&amp;SDATE=200903&amp;PERIODTYPE=QTR_STD&amp;window=popup_no_bar&amp;width=385&amp;height=120&amp;START_MAXIMIZED=FALSE&amp;creator=factset&amp;display_string=Audit"}</definedName>
    <definedName name="_1097__FDSAUDITLINK__" localSheetId="1" hidden="1">{"fdsup://Directions/FactSet Auditing Viewer?action=AUDIT_VALUE&amp;DB=129&amp;ID1=90249410&amp;VALUEID=01001&amp;SDATE=200903&amp;PERIODTYPE=QTR_STD&amp;window=popup_no_bar&amp;width=385&amp;height=120&amp;START_MAXIMIZED=FALSE&amp;creator=factset&amp;display_string=Audit"}</definedName>
    <definedName name="_1097__FDSAUDITLINK__" hidden="1">{"fdsup://Directions/FactSet Auditing Viewer?action=AUDIT_VALUE&amp;DB=129&amp;ID1=90249410&amp;VALUEID=01001&amp;SDATE=200903&amp;PERIODTYPE=QTR_STD&amp;window=popup_no_bar&amp;width=385&amp;height=120&amp;START_MAXIMIZED=FALSE&amp;creator=factset&amp;display_string=Audit"}</definedName>
    <definedName name="_1098__FDSAUDITLINK__" localSheetId="7" hidden="1">{"fdsup://Directions/FactSet Auditing Viewer?action=AUDIT_VALUE&amp;DB=129&amp;ID1=90249410&amp;VALUEID=01001&amp;SDATE=201003&amp;PERIODTYPE=QTR_STD&amp;window=popup_no_bar&amp;width=385&amp;height=120&amp;START_MAXIMIZED=FALSE&amp;creator=factset&amp;display_string=Audit"}</definedName>
    <definedName name="_1098__FDSAUDITLINK__" localSheetId="9" hidden="1">{"fdsup://Directions/FactSet Auditing Viewer?action=AUDIT_VALUE&amp;DB=129&amp;ID1=90249410&amp;VALUEID=01001&amp;SDATE=201003&amp;PERIODTYPE=QTR_STD&amp;window=popup_no_bar&amp;width=385&amp;height=120&amp;START_MAXIMIZED=FALSE&amp;creator=factset&amp;display_string=Audit"}</definedName>
    <definedName name="_1098__FDSAUDITLINK__" localSheetId="8" hidden="1">{"fdsup://Directions/FactSet Auditing Viewer?action=AUDIT_VALUE&amp;DB=129&amp;ID1=90249410&amp;VALUEID=01001&amp;SDATE=201003&amp;PERIODTYPE=QTR_STD&amp;window=popup_no_bar&amp;width=385&amp;height=120&amp;START_MAXIMIZED=FALSE&amp;creator=factset&amp;display_string=Audit"}</definedName>
    <definedName name="_1098__FDSAUDITLINK__" localSheetId="10" hidden="1">{"fdsup://Directions/FactSet Auditing Viewer?action=AUDIT_VALUE&amp;DB=129&amp;ID1=90249410&amp;VALUEID=01001&amp;SDATE=201003&amp;PERIODTYPE=QTR_STD&amp;window=popup_no_bar&amp;width=385&amp;height=120&amp;START_MAXIMIZED=FALSE&amp;creator=factset&amp;display_string=Audit"}</definedName>
    <definedName name="_1098__FDSAUDITLINK__" localSheetId="3" hidden="1">{"fdsup://Directions/FactSet Auditing Viewer?action=AUDIT_VALUE&amp;DB=129&amp;ID1=90249410&amp;VALUEID=01001&amp;SDATE=201003&amp;PERIODTYPE=QTR_STD&amp;window=popup_no_bar&amp;width=385&amp;height=120&amp;START_MAXIMIZED=FALSE&amp;creator=factset&amp;display_string=Audit"}</definedName>
    <definedName name="_1098__FDSAUDITLINK__" localSheetId="5" hidden="1">{"fdsup://Directions/FactSet Auditing Viewer?action=AUDIT_VALUE&amp;DB=129&amp;ID1=90249410&amp;VALUEID=01001&amp;SDATE=201003&amp;PERIODTYPE=QTR_STD&amp;window=popup_no_bar&amp;width=385&amp;height=120&amp;START_MAXIMIZED=FALSE&amp;creator=factset&amp;display_string=Audit"}</definedName>
    <definedName name="_1098__FDSAUDITLINK__" localSheetId="1" hidden="1">{"fdsup://Directions/FactSet Auditing Viewer?action=AUDIT_VALUE&amp;DB=129&amp;ID1=90249410&amp;VALUEID=01001&amp;SDATE=201003&amp;PERIODTYPE=QTR_STD&amp;window=popup_no_bar&amp;width=385&amp;height=120&amp;START_MAXIMIZED=FALSE&amp;creator=factset&amp;display_string=Audit"}</definedName>
    <definedName name="_1098__FDSAUDITLINK__" hidden="1">{"fdsup://Directions/FactSet Auditing Viewer?action=AUDIT_VALUE&amp;DB=129&amp;ID1=90249410&amp;VALUEID=01001&amp;SDATE=201003&amp;PERIODTYPE=QTR_STD&amp;window=popup_no_bar&amp;width=385&amp;height=120&amp;START_MAXIMIZED=FALSE&amp;creator=factset&amp;display_string=Audit"}</definedName>
    <definedName name="_1099__FDSAUDITLINK__" localSheetId="7" hidden="1">{"fdsup://Directions/FactSet Auditing Viewer?action=AUDIT_VALUE&amp;DB=129&amp;ID1=89417E10&amp;VALUEID=01001&amp;SDATE=200902&amp;PERIODTYPE=QTR_STD&amp;window=popup_no_bar&amp;width=385&amp;height=120&amp;START_MAXIMIZED=FALSE&amp;creator=factset&amp;display_string=Audit"}</definedName>
    <definedName name="_1099__FDSAUDITLINK__" localSheetId="9" hidden="1">{"fdsup://Directions/FactSet Auditing Viewer?action=AUDIT_VALUE&amp;DB=129&amp;ID1=89417E10&amp;VALUEID=01001&amp;SDATE=200902&amp;PERIODTYPE=QTR_STD&amp;window=popup_no_bar&amp;width=385&amp;height=120&amp;START_MAXIMIZED=FALSE&amp;creator=factset&amp;display_string=Audit"}</definedName>
    <definedName name="_1099__FDSAUDITLINK__" localSheetId="8" hidden="1">{"fdsup://Directions/FactSet Auditing Viewer?action=AUDIT_VALUE&amp;DB=129&amp;ID1=89417E10&amp;VALUEID=01001&amp;SDATE=200902&amp;PERIODTYPE=QTR_STD&amp;window=popup_no_bar&amp;width=385&amp;height=120&amp;START_MAXIMIZED=FALSE&amp;creator=factset&amp;display_string=Audit"}</definedName>
    <definedName name="_1099__FDSAUDITLINK__" localSheetId="10" hidden="1">{"fdsup://Directions/FactSet Auditing Viewer?action=AUDIT_VALUE&amp;DB=129&amp;ID1=89417E10&amp;VALUEID=01001&amp;SDATE=200902&amp;PERIODTYPE=QTR_STD&amp;window=popup_no_bar&amp;width=385&amp;height=120&amp;START_MAXIMIZED=FALSE&amp;creator=factset&amp;display_string=Audit"}</definedName>
    <definedName name="_1099__FDSAUDITLINK__" localSheetId="3" hidden="1">{"fdsup://Directions/FactSet Auditing Viewer?action=AUDIT_VALUE&amp;DB=129&amp;ID1=89417E10&amp;VALUEID=01001&amp;SDATE=200902&amp;PERIODTYPE=QTR_STD&amp;window=popup_no_bar&amp;width=385&amp;height=120&amp;START_MAXIMIZED=FALSE&amp;creator=factset&amp;display_string=Audit"}</definedName>
    <definedName name="_1099__FDSAUDITLINK__" localSheetId="5" hidden="1">{"fdsup://Directions/FactSet Auditing Viewer?action=AUDIT_VALUE&amp;DB=129&amp;ID1=89417E10&amp;VALUEID=01001&amp;SDATE=200902&amp;PERIODTYPE=QTR_STD&amp;window=popup_no_bar&amp;width=385&amp;height=120&amp;START_MAXIMIZED=FALSE&amp;creator=factset&amp;display_string=Audit"}</definedName>
    <definedName name="_1099__FDSAUDITLINK__" localSheetId="1" hidden="1">{"fdsup://Directions/FactSet Auditing Viewer?action=AUDIT_VALUE&amp;DB=129&amp;ID1=89417E10&amp;VALUEID=01001&amp;SDATE=200902&amp;PERIODTYPE=QTR_STD&amp;window=popup_no_bar&amp;width=385&amp;height=120&amp;START_MAXIMIZED=FALSE&amp;creator=factset&amp;display_string=Audit"}</definedName>
    <definedName name="_1099__FDSAUDITLINK__" hidden="1">{"fdsup://Directions/FactSet Auditing Viewer?action=AUDIT_VALUE&amp;DB=129&amp;ID1=89417E10&amp;VALUEID=01001&amp;SDATE=200902&amp;PERIODTYPE=QTR_STD&amp;window=popup_no_bar&amp;width=385&amp;height=120&amp;START_MAXIMIZED=FALSE&amp;creator=factset&amp;display_string=Audit"}</definedName>
    <definedName name="_11__FDSAUDITLINK__" localSheetId="7" hidden="1">{"fdsup://directions/FAT Viewer?action=UPDATE&amp;creator=factset&amp;DYN_ARGS=TRUE&amp;DOC_NAME=FAT:FQL_AUDITING_CLIENT_TEMPLATE.FAT&amp;display_string=Audit&amp;VAR:KEY=ZQFCZEROFC&amp;VAR:QUERY=RkZfRUJJVERBX09QRVIoUVRSLDQvMS8yMDA5LDYvMzAvMjAwOSwsLFVTRCk=&amp;WINDOW=FIRST_POPUP&amp;HEIGH","T=450&amp;WIDTH=450&amp;START_MAXIMIZED=FALSE&amp;VAR:CALENDAR=US&amp;VAR:SYMBOL=XRAY&amp;VAR:INDEX=0"}</definedName>
    <definedName name="_11__FDSAUDITLINK__" localSheetId="9" hidden="1">{"fdsup://directions/FAT Viewer?action=UPDATE&amp;creator=factset&amp;DYN_ARGS=TRUE&amp;DOC_NAME=FAT:FQL_AUDITING_CLIENT_TEMPLATE.FAT&amp;display_string=Audit&amp;VAR:KEY=ZQFCZEROFC&amp;VAR:QUERY=RkZfRUJJVERBX09QRVIoUVRSLDQvMS8yMDA5LDYvMzAvMjAwOSwsLFVTRCk=&amp;WINDOW=FIRST_POPUP&amp;HEIGH","T=450&amp;WIDTH=450&amp;START_MAXIMIZED=FALSE&amp;VAR:CALENDAR=US&amp;VAR:SYMBOL=XRAY&amp;VAR:INDEX=0"}</definedName>
    <definedName name="_11__FDSAUDITLINK__" localSheetId="8" hidden="1">{"fdsup://directions/FAT Viewer?action=UPDATE&amp;creator=factset&amp;DYN_ARGS=TRUE&amp;DOC_NAME=FAT:FQL_AUDITING_CLIENT_TEMPLATE.FAT&amp;display_string=Audit&amp;VAR:KEY=ZQFCZEROFC&amp;VAR:QUERY=RkZfRUJJVERBX09QRVIoUVRSLDQvMS8yMDA5LDYvMzAvMjAwOSwsLFVTRCk=&amp;WINDOW=FIRST_POPUP&amp;HEIGH","T=450&amp;WIDTH=450&amp;START_MAXIMIZED=FALSE&amp;VAR:CALENDAR=US&amp;VAR:SYMBOL=XRAY&amp;VAR:INDEX=0"}</definedName>
    <definedName name="_11__FDSAUDITLINK__" localSheetId="10" hidden="1">{"fdsup://directions/FAT Viewer?action=UPDATE&amp;creator=factset&amp;DYN_ARGS=TRUE&amp;DOC_NAME=FAT:FQL_AUDITING_CLIENT_TEMPLATE.FAT&amp;display_string=Audit&amp;VAR:KEY=ZQFCZEROFC&amp;VAR:QUERY=RkZfRUJJVERBX09QRVIoUVRSLDQvMS8yMDA5LDYvMzAvMjAwOSwsLFVTRCk=&amp;WINDOW=FIRST_POPUP&amp;HEIGH","T=450&amp;WIDTH=450&amp;START_MAXIMIZED=FALSE&amp;VAR:CALENDAR=US&amp;VAR:SYMBOL=XRAY&amp;VAR:INDEX=0"}</definedName>
    <definedName name="_11__FDSAUDITLINK__" localSheetId="3" hidden="1">{"fdsup://directions/FAT Viewer?action=UPDATE&amp;creator=factset&amp;DYN_ARGS=TRUE&amp;DOC_NAME=FAT:FQL_AUDITING_CLIENT_TEMPLATE.FAT&amp;display_string=Audit&amp;VAR:KEY=ZQFCZEROFC&amp;VAR:QUERY=RkZfRUJJVERBX09QRVIoUVRSLDQvMS8yMDA5LDYvMzAvMjAwOSwsLFVTRCk=&amp;WINDOW=FIRST_POPUP&amp;HEIGH","T=450&amp;WIDTH=450&amp;START_MAXIMIZED=FALSE&amp;VAR:CALENDAR=US&amp;VAR:SYMBOL=XRAY&amp;VAR:INDEX=0"}</definedName>
    <definedName name="_11__FDSAUDITLINK__" localSheetId="5" hidden="1">{"fdsup://directions/FAT Viewer?action=UPDATE&amp;creator=factset&amp;DYN_ARGS=TRUE&amp;DOC_NAME=FAT:FQL_AUDITING_CLIENT_TEMPLATE.FAT&amp;display_string=Audit&amp;VAR:KEY=ZQFCZEROFC&amp;VAR:QUERY=RkZfRUJJVERBX09QRVIoUVRSLDQvMS8yMDA5LDYvMzAvMjAwOSwsLFVTRCk=&amp;WINDOW=FIRST_POPUP&amp;HEIGH","T=450&amp;WIDTH=450&amp;START_MAXIMIZED=FALSE&amp;VAR:CALENDAR=US&amp;VAR:SYMBOL=XRAY&amp;VAR:INDEX=0"}</definedName>
    <definedName name="_11__FDSAUDITLINK__" localSheetId="1" hidden="1">{"fdsup://directions/FAT Viewer?action=UPDATE&amp;creator=factset&amp;DYN_ARGS=TRUE&amp;DOC_NAME=FAT:FQL_AUDITING_CLIENT_TEMPLATE.FAT&amp;display_string=Audit&amp;VAR:KEY=ZQFCZEROFC&amp;VAR:QUERY=RkZfRUJJVERBX09QRVIoUVRSLDQvMS8yMDA5LDYvMzAvMjAwOSwsLFVTRCk=&amp;WINDOW=FIRST_POPUP&amp;HEIGH","T=450&amp;WIDTH=450&amp;START_MAXIMIZED=FALSE&amp;VAR:CALENDAR=US&amp;VAR:SYMBOL=XRAY&amp;VAR:INDEX=0"}</definedName>
    <definedName name="_11__FDSAUDITLINK__" hidden="1">{"fdsup://directions/FAT Viewer?action=UPDATE&amp;creator=factset&amp;DYN_ARGS=TRUE&amp;DOC_NAME=FAT:FQL_AUDITING_CLIENT_TEMPLATE.FAT&amp;display_string=Audit&amp;VAR:KEY=ZQFCZEROFC&amp;VAR:QUERY=RkZfRUJJVERBX09QRVIoUVRSLDQvMS8yMDA5LDYvMzAvMjAwOSwsLFVTRCk=&amp;WINDOW=FIRST_POPUP&amp;HEIGH","T=450&amp;WIDTH=450&amp;START_MAXIMIZED=FALSE&amp;VAR:CALENDAR=US&amp;VAR:SYMBOL=XRAY&amp;VAR:INDEX=0"}</definedName>
    <definedName name="_110__FDSAUDITLINK__" localSheetId="7" hidden="1">{"fdsup://directions/FAT Viewer?action=UPDATE&amp;creator=factset&amp;DYN_ARGS=TRUE&amp;DOC_NAME=FAT:FQL_AUDITING_CLIENT_TEMPLATE.FAT&amp;display_string=Audit&amp;VAR:KEY=PADORCNILO&amp;VAR:QUERY=RkZfRUJJVERBX09QRVIoUVRSLDQvMS8yMDEwLDYvMzAvMjAxMCwsLFVTRCk=&amp;WINDOW=FIRST_POPUP&amp;HEIGH","T=450&amp;WIDTH=450&amp;START_MAXIMIZED=FALSE&amp;VAR:CALENDAR=US&amp;VAR:SYMBOL=TSN&amp;VAR:INDEX=0"}</definedName>
    <definedName name="_110__FDSAUDITLINK__" localSheetId="9" hidden="1">{"fdsup://directions/FAT Viewer?action=UPDATE&amp;creator=factset&amp;DYN_ARGS=TRUE&amp;DOC_NAME=FAT:FQL_AUDITING_CLIENT_TEMPLATE.FAT&amp;display_string=Audit&amp;VAR:KEY=PADORCNILO&amp;VAR:QUERY=RkZfRUJJVERBX09QRVIoUVRSLDQvMS8yMDEwLDYvMzAvMjAxMCwsLFVTRCk=&amp;WINDOW=FIRST_POPUP&amp;HEIGH","T=450&amp;WIDTH=450&amp;START_MAXIMIZED=FALSE&amp;VAR:CALENDAR=US&amp;VAR:SYMBOL=TSN&amp;VAR:INDEX=0"}</definedName>
    <definedName name="_110__FDSAUDITLINK__" localSheetId="8" hidden="1">{"fdsup://directions/FAT Viewer?action=UPDATE&amp;creator=factset&amp;DYN_ARGS=TRUE&amp;DOC_NAME=FAT:FQL_AUDITING_CLIENT_TEMPLATE.FAT&amp;display_string=Audit&amp;VAR:KEY=PADORCNILO&amp;VAR:QUERY=RkZfRUJJVERBX09QRVIoUVRSLDQvMS8yMDEwLDYvMzAvMjAxMCwsLFVTRCk=&amp;WINDOW=FIRST_POPUP&amp;HEIGH","T=450&amp;WIDTH=450&amp;START_MAXIMIZED=FALSE&amp;VAR:CALENDAR=US&amp;VAR:SYMBOL=TSN&amp;VAR:INDEX=0"}</definedName>
    <definedName name="_110__FDSAUDITLINK__" localSheetId="10" hidden="1">{"fdsup://directions/FAT Viewer?action=UPDATE&amp;creator=factset&amp;DYN_ARGS=TRUE&amp;DOC_NAME=FAT:FQL_AUDITING_CLIENT_TEMPLATE.FAT&amp;display_string=Audit&amp;VAR:KEY=PADORCNILO&amp;VAR:QUERY=RkZfRUJJVERBX09QRVIoUVRSLDQvMS8yMDEwLDYvMzAvMjAxMCwsLFVTRCk=&amp;WINDOW=FIRST_POPUP&amp;HEIGH","T=450&amp;WIDTH=450&amp;START_MAXIMIZED=FALSE&amp;VAR:CALENDAR=US&amp;VAR:SYMBOL=TSN&amp;VAR:INDEX=0"}</definedName>
    <definedName name="_110__FDSAUDITLINK__" localSheetId="3" hidden="1">{"fdsup://directions/FAT Viewer?action=UPDATE&amp;creator=factset&amp;DYN_ARGS=TRUE&amp;DOC_NAME=FAT:FQL_AUDITING_CLIENT_TEMPLATE.FAT&amp;display_string=Audit&amp;VAR:KEY=PADORCNILO&amp;VAR:QUERY=RkZfRUJJVERBX09QRVIoUVRSLDQvMS8yMDEwLDYvMzAvMjAxMCwsLFVTRCk=&amp;WINDOW=FIRST_POPUP&amp;HEIGH","T=450&amp;WIDTH=450&amp;START_MAXIMIZED=FALSE&amp;VAR:CALENDAR=US&amp;VAR:SYMBOL=TSN&amp;VAR:INDEX=0"}</definedName>
    <definedName name="_110__FDSAUDITLINK__" localSheetId="5" hidden="1">{"fdsup://directions/FAT Viewer?action=UPDATE&amp;creator=factset&amp;DYN_ARGS=TRUE&amp;DOC_NAME=FAT:FQL_AUDITING_CLIENT_TEMPLATE.FAT&amp;display_string=Audit&amp;VAR:KEY=PADORCNILO&amp;VAR:QUERY=RkZfRUJJVERBX09QRVIoUVRSLDQvMS8yMDEwLDYvMzAvMjAxMCwsLFVTRCk=&amp;WINDOW=FIRST_POPUP&amp;HEIGH","T=450&amp;WIDTH=450&amp;START_MAXIMIZED=FALSE&amp;VAR:CALENDAR=US&amp;VAR:SYMBOL=TSN&amp;VAR:INDEX=0"}</definedName>
    <definedName name="_110__FDSAUDITLINK__" localSheetId="1" hidden="1">{"fdsup://directions/FAT Viewer?action=UPDATE&amp;creator=factset&amp;DYN_ARGS=TRUE&amp;DOC_NAME=FAT:FQL_AUDITING_CLIENT_TEMPLATE.FAT&amp;display_string=Audit&amp;VAR:KEY=PADORCNILO&amp;VAR:QUERY=RkZfRUJJVERBX09QRVIoUVRSLDQvMS8yMDEwLDYvMzAvMjAxMCwsLFVTRCk=&amp;WINDOW=FIRST_POPUP&amp;HEIGH","T=450&amp;WIDTH=450&amp;START_MAXIMIZED=FALSE&amp;VAR:CALENDAR=US&amp;VAR:SYMBOL=TSN&amp;VAR:INDEX=0"}</definedName>
    <definedName name="_110__FDSAUDITLINK__" hidden="1">{"fdsup://directions/FAT Viewer?action=UPDATE&amp;creator=factset&amp;DYN_ARGS=TRUE&amp;DOC_NAME=FAT:FQL_AUDITING_CLIENT_TEMPLATE.FAT&amp;display_string=Audit&amp;VAR:KEY=PADORCNILO&amp;VAR:QUERY=RkZfRUJJVERBX09QRVIoUVRSLDQvMS8yMDEwLDYvMzAvMjAxMCwsLFVTRCk=&amp;WINDOW=FIRST_POPUP&amp;HEIGH","T=450&amp;WIDTH=450&amp;START_MAXIMIZED=FALSE&amp;VAR:CALENDAR=US&amp;VAR:SYMBOL=TSN&amp;VAR:INDEX=0"}</definedName>
    <definedName name="_1100__FDSAUDITLINK__" localSheetId="7" hidden="1">{"fdsup://Directions/FactSet Auditing Viewer?action=AUDIT_VALUE&amp;DB=129&amp;ID1=89417E10&amp;VALUEID=01001&amp;SDATE=201002&amp;PERIODTYPE=QTR_STD&amp;window=popup_no_bar&amp;width=385&amp;height=120&amp;START_MAXIMIZED=FALSE&amp;creator=factset&amp;display_string=Audit"}</definedName>
    <definedName name="_1100__FDSAUDITLINK__" localSheetId="9" hidden="1">{"fdsup://Directions/FactSet Auditing Viewer?action=AUDIT_VALUE&amp;DB=129&amp;ID1=89417E10&amp;VALUEID=01001&amp;SDATE=201002&amp;PERIODTYPE=QTR_STD&amp;window=popup_no_bar&amp;width=385&amp;height=120&amp;START_MAXIMIZED=FALSE&amp;creator=factset&amp;display_string=Audit"}</definedName>
    <definedName name="_1100__FDSAUDITLINK__" localSheetId="8" hidden="1">{"fdsup://Directions/FactSet Auditing Viewer?action=AUDIT_VALUE&amp;DB=129&amp;ID1=89417E10&amp;VALUEID=01001&amp;SDATE=201002&amp;PERIODTYPE=QTR_STD&amp;window=popup_no_bar&amp;width=385&amp;height=120&amp;START_MAXIMIZED=FALSE&amp;creator=factset&amp;display_string=Audit"}</definedName>
    <definedName name="_1100__FDSAUDITLINK__" localSheetId="10" hidden="1">{"fdsup://Directions/FactSet Auditing Viewer?action=AUDIT_VALUE&amp;DB=129&amp;ID1=89417E10&amp;VALUEID=01001&amp;SDATE=201002&amp;PERIODTYPE=QTR_STD&amp;window=popup_no_bar&amp;width=385&amp;height=120&amp;START_MAXIMIZED=FALSE&amp;creator=factset&amp;display_string=Audit"}</definedName>
    <definedName name="_1100__FDSAUDITLINK__" localSheetId="3" hidden="1">{"fdsup://Directions/FactSet Auditing Viewer?action=AUDIT_VALUE&amp;DB=129&amp;ID1=89417E10&amp;VALUEID=01001&amp;SDATE=201002&amp;PERIODTYPE=QTR_STD&amp;window=popup_no_bar&amp;width=385&amp;height=120&amp;START_MAXIMIZED=FALSE&amp;creator=factset&amp;display_string=Audit"}</definedName>
    <definedName name="_1100__FDSAUDITLINK__" localSheetId="5" hidden="1">{"fdsup://Directions/FactSet Auditing Viewer?action=AUDIT_VALUE&amp;DB=129&amp;ID1=89417E10&amp;VALUEID=01001&amp;SDATE=201002&amp;PERIODTYPE=QTR_STD&amp;window=popup_no_bar&amp;width=385&amp;height=120&amp;START_MAXIMIZED=FALSE&amp;creator=factset&amp;display_string=Audit"}</definedName>
    <definedName name="_1100__FDSAUDITLINK__" localSheetId="1" hidden="1">{"fdsup://Directions/FactSet Auditing Viewer?action=AUDIT_VALUE&amp;DB=129&amp;ID1=89417E10&amp;VALUEID=01001&amp;SDATE=201002&amp;PERIODTYPE=QTR_STD&amp;window=popup_no_bar&amp;width=385&amp;height=120&amp;START_MAXIMIZED=FALSE&amp;creator=factset&amp;display_string=Audit"}</definedName>
    <definedName name="_1100__FDSAUDITLINK__" hidden="1">{"fdsup://Directions/FactSet Auditing Viewer?action=AUDIT_VALUE&amp;DB=129&amp;ID1=89417E10&amp;VALUEID=01001&amp;SDATE=201002&amp;PERIODTYPE=QTR_STD&amp;window=popup_no_bar&amp;width=385&amp;height=120&amp;START_MAXIMIZED=FALSE&amp;creator=factset&amp;display_string=Audit"}</definedName>
    <definedName name="_1101__FDSAUDITLINK__" localSheetId="7" hidden="1">{"fdsup://Directions/FactSet Auditing Viewer?action=AUDIT_VALUE&amp;DB=129&amp;ID1=74144T10&amp;VALUEID=01001&amp;SDATE=200902&amp;PERIODTYPE=QTR_STD&amp;window=popup_no_bar&amp;width=385&amp;height=120&amp;START_MAXIMIZED=FALSE&amp;creator=factset&amp;display_string=Audit"}</definedName>
    <definedName name="_1101__FDSAUDITLINK__" localSheetId="9" hidden="1">{"fdsup://Directions/FactSet Auditing Viewer?action=AUDIT_VALUE&amp;DB=129&amp;ID1=74144T10&amp;VALUEID=01001&amp;SDATE=200902&amp;PERIODTYPE=QTR_STD&amp;window=popup_no_bar&amp;width=385&amp;height=120&amp;START_MAXIMIZED=FALSE&amp;creator=factset&amp;display_string=Audit"}</definedName>
    <definedName name="_1101__FDSAUDITLINK__" localSheetId="8" hidden="1">{"fdsup://Directions/FactSet Auditing Viewer?action=AUDIT_VALUE&amp;DB=129&amp;ID1=74144T10&amp;VALUEID=01001&amp;SDATE=200902&amp;PERIODTYPE=QTR_STD&amp;window=popup_no_bar&amp;width=385&amp;height=120&amp;START_MAXIMIZED=FALSE&amp;creator=factset&amp;display_string=Audit"}</definedName>
    <definedName name="_1101__FDSAUDITLINK__" localSheetId="10" hidden="1">{"fdsup://Directions/FactSet Auditing Viewer?action=AUDIT_VALUE&amp;DB=129&amp;ID1=74144T10&amp;VALUEID=01001&amp;SDATE=200902&amp;PERIODTYPE=QTR_STD&amp;window=popup_no_bar&amp;width=385&amp;height=120&amp;START_MAXIMIZED=FALSE&amp;creator=factset&amp;display_string=Audit"}</definedName>
    <definedName name="_1101__FDSAUDITLINK__" localSheetId="3" hidden="1">{"fdsup://Directions/FactSet Auditing Viewer?action=AUDIT_VALUE&amp;DB=129&amp;ID1=74144T10&amp;VALUEID=01001&amp;SDATE=200902&amp;PERIODTYPE=QTR_STD&amp;window=popup_no_bar&amp;width=385&amp;height=120&amp;START_MAXIMIZED=FALSE&amp;creator=factset&amp;display_string=Audit"}</definedName>
    <definedName name="_1101__FDSAUDITLINK__" localSheetId="5" hidden="1">{"fdsup://Directions/FactSet Auditing Viewer?action=AUDIT_VALUE&amp;DB=129&amp;ID1=74144T10&amp;VALUEID=01001&amp;SDATE=200902&amp;PERIODTYPE=QTR_STD&amp;window=popup_no_bar&amp;width=385&amp;height=120&amp;START_MAXIMIZED=FALSE&amp;creator=factset&amp;display_string=Audit"}</definedName>
    <definedName name="_1101__FDSAUDITLINK__" localSheetId="1" hidden="1">{"fdsup://Directions/FactSet Auditing Viewer?action=AUDIT_VALUE&amp;DB=129&amp;ID1=74144T10&amp;VALUEID=01001&amp;SDATE=200902&amp;PERIODTYPE=QTR_STD&amp;window=popup_no_bar&amp;width=385&amp;height=120&amp;START_MAXIMIZED=FALSE&amp;creator=factset&amp;display_string=Audit"}</definedName>
    <definedName name="_1101__FDSAUDITLINK__" hidden="1">{"fdsup://Directions/FactSet Auditing Viewer?action=AUDIT_VALUE&amp;DB=129&amp;ID1=74144T10&amp;VALUEID=01001&amp;SDATE=200902&amp;PERIODTYPE=QTR_STD&amp;window=popup_no_bar&amp;width=385&amp;height=120&amp;START_MAXIMIZED=FALSE&amp;creator=factset&amp;display_string=Audit"}</definedName>
    <definedName name="_1102__FDSAUDITLINK__" localSheetId="7" hidden="1">{"fdsup://Directions/FactSet Auditing Viewer?action=AUDIT_VALUE&amp;DB=129&amp;ID1=74144T10&amp;VALUEID=01001&amp;SDATE=201002&amp;PERIODTYPE=QTR_STD&amp;window=popup_no_bar&amp;width=385&amp;height=120&amp;START_MAXIMIZED=FALSE&amp;creator=factset&amp;display_string=Audit"}</definedName>
    <definedName name="_1102__FDSAUDITLINK__" localSheetId="9" hidden="1">{"fdsup://Directions/FactSet Auditing Viewer?action=AUDIT_VALUE&amp;DB=129&amp;ID1=74144T10&amp;VALUEID=01001&amp;SDATE=201002&amp;PERIODTYPE=QTR_STD&amp;window=popup_no_bar&amp;width=385&amp;height=120&amp;START_MAXIMIZED=FALSE&amp;creator=factset&amp;display_string=Audit"}</definedName>
    <definedName name="_1102__FDSAUDITLINK__" localSheetId="8" hidden="1">{"fdsup://Directions/FactSet Auditing Viewer?action=AUDIT_VALUE&amp;DB=129&amp;ID1=74144T10&amp;VALUEID=01001&amp;SDATE=201002&amp;PERIODTYPE=QTR_STD&amp;window=popup_no_bar&amp;width=385&amp;height=120&amp;START_MAXIMIZED=FALSE&amp;creator=factset&amp;display_string=Audit"}</definedName>
    <definedName name="_1102__FDSAUDITLINK__" localSheetId="10" hidden="1">{"fdsup://Directions/FactSet Auditing Viewer?action=AUDIT_VALUE&amp;DB=129&amp;ID1=74144T10&amp;VALUEID=01001&amp;SDATE=201002&amp;PERIODTYPE=QTR_STD&amp;window=popup_no_bar&amp;width=385&amp;height=120&amp;START_MAXIMIZED=FALSE&amp;creator=factset&amp;display_string=Audit"}</definedName>
    <definedName name="_1102__FDSAUDITLINK__" localSheetId="3" hidden="1">{"fdsup://Directions/FactSet Auditing Viewer?action=AUDIT_VALUE&amp;DB=129&amp;ID1=74144T10&amp;VALUEID=01001&amp;SDATE=201002&amp;PERIODTYPE=QTR_STD&amp;window=popup_no_bar&amp;width=385&amp;height=120&amp;START_MAXIMIZED=FALSE&amp;creator=factset&amp;display_string=Audit"}</definedName>
    <definedName name="_1102__FDSAUDITLINK__" localSheetId="5" hidden="1">{"fdsup://Directions/FactSet Auditing Viewer?action=AUDIT_VALUE&amp;DB=129&amp;ID1=74144T10&amp;VALUEID=01001&amp;SDATE=201002&amp;PERIODTYPE=QTR_STD&amp;window=popup_no_bar&amp;width=385&amp;height=120&amp;START_MAXIMIZED=FALSE&amp;creator=factset&amp;display_string=Audit"}</definedName>
    <definedName name="_1102__FDSAUDITLINK__" localSheetId="1" hidden="1">{"fdsup://Directions/FactSet Auditing Viewer?action=AUDIT_VALUE&amp;DB=129&amp;ID1=74144T10&amp;VALUEID=01001&amp;SDATE=201002&amp;PERIODTYPE=QTR_STD&amp;window=popup_no_bar&amp;width=385&amp;height=120&amp;START_MAXIMIZED=FALSE&amp;creator=factset&amp;display_string=Audit"}</definedName>
    <definedName name="_1102__FDSAUDITLINK__" hidden="1">{"fdsup://Directions/FactSet Auditing Viewer?action=AUDIT_VALUE&amp;DB=129&amp;ID1=74144T10&amp;VALUEID=01001&amp;SDATE=201002&amp;PERIODTYPE=QTR_STD&amp;window=popup_no_bar&amp;width=385&amp;height=120&amp;START_MAXIMIZED=FALSE&amp;creator=factset&amp;display_string=Audit"}</definedName>
    <definedName name="_1103__FDSAUDITLINK__" localSheetId="7" hidden="1">{"fdsup://Directions/FactSet Auditing Viewer?action=AUDIT_VALUE&amp;DB=129&amp;ID1=88355610&amp;VALUEID=01001&amp;SDATE=200902&amp;PERIODTYPE=QTR_STD&amp;window=popup_no_bar&amp;width=385&amp;height=120&amp;START_MAXIMIZED=FALSE&amp;creator=factset&amp;display_string=Audit"}</definedName>
    <definedName name="_1103__FDSAUDITLINK__" localSheetId="9" hidden="1">{"fdsup://Directions/FactSet Auditing Viewer?action=AUDIT_VALUE&amp;DB=129&amp;ID1=88355610&amp;VALUEID=01001&amp;SDATE=200902&amp;PERIODTYPE=QTR_STD&amp;window=popup_no_bar&amp;width=385&amp;height=120&amp;START_MAXIMIZED=FALSE&amp;creator=factset&amp;display_string=Audit"}</definedName>
    <definedName name="_1103__FDSAUDITLINK__" localSheetId="8" hidden="1">{"fdsup://Directions/FactSet Auditing Viewer?action=AUDIT_VALUE&amp;DB=129&amp;ID1=88355610&amp;VALUEID=01001&amp;SDATE=200902&amp;PERIODTYPE=QTR_STD&amp;window=popup_no_bar&amp;width=385&amp;height=120&amp;START_MAXIMIZED=FALSE&amp;creator=factset&amp;display_string=Audit"}</definedName>
    <definedName name="_1103__FDSAUDITLINK__" localSheetId="10" hidden="1">{"fdsup://Directions/FactSet Auditing Viewer?action=AUDIT_VALUE&amp;DB=129&amp;ID1=88355610&amp;VALUEID=01001&amp;SDATE=200902&amp;PERIODTYPE=QTR_STD&amp;window=popup_no_bar&amp;width=385&amp;height=120&amp;START_MAXIMIZED=FALSE&amp;creator=factset&amp;display_string=Audit"}</definedName>
    <definedName name="_1103__FDSAUDITLINK__" localSheetId="3" hidden="1">{"fdsup://Directions/FactSet Auditing Viewer?action=AUDIT_VALUE&amp;DB=129&amp;ID1=88355610&amp;VALUEID=01001&amp;SDATE=200902&amp;PERIODTYPE=QTR_STD&amp;window=popup_no_bar&amp;width=385&amp;height=120&amp;START_MAXIMIZED=FALSE&amp;creator=factset&amp;display_string=Audit"}</definedName>
    <definedName name="_1103__FDSAUDITLINK__" localSheetId="5" hidden="1">{"fdsup://Directions/FactSet Auditing Viewer?action=AUDIT_VALUE&amp;DB=129&amp;ID1=88355610&amp;VALUEID=01001&amp;SDATE=200902&amp;PERIODTYPE=QTR_STD&amp;window=popup_no_bar&amp;width=385&amp;height=120&amp;START_MAXIMIZED=FALSE&amp;creator=factset&amp;display_string=Audit"}</definedName>
    <definedName name="_1103__FDSAUDITLINK__" localSheetId="1" hidden="1">{"fdsup://Directions/FactSet Auditing Viewer?action=AUDIT_VALUE&amp;DB=129&amp;ID1=88355610&amp;VALUEID=01001&amp;SDATE=200902&amp;PERIODTYPE=QTR_STD&amp;window=popup_no_bar&amp;width=385&amp;height=120&amp;START_MAXIMIZED=FALSE&amp;creator=factset&amp;display_string=Audit"}</definedName>
    <definedName name="_1103__FDSAUDITLINK__" hidden="1">{"fdsup://Directions/FactSet Auditing Viewer?action=AUDIT_VALUE&amp;DB=129&amp;ID1=88355610&amp;VALUEID=01001&amp;SDATE=200902&amp;PERIODTYPE=QTR_STD&amp;window=popup_no_bar&amp;width=385&amp;height=120&amp;START_MAXIMIZED=FALSE&amp;creator=factset&amp;display_string=Audit"}</definedName>
    <definedName name="_1104__FDSAUDITLINK__" localSheetId="7" hidden="1">{"fdsup://Directions/FactSet Auditing Viewer?action=AUDIT_VALUE&amp;DB=129&amp;ID1=88355610&amp;VALUEID=01001&amp;SDATE=201002&amp;PERIODTYPE=QTR_STD&amp;window=popup_no_bar&amp;width=385&amp;height=120&amp;START_MAXIMIZED=FALSE&amp;creator=factset&amp;display_string=Audit"}</definedName>
    <definedName name="_1104__FDSAUDITLINK__" localSheetId="9" hidden="1">{"fdsup://Directions/FactSet Auditing Viewer?action=AUDIT_VALUE&amp;DB=129&amp;ID1=88355610&amp;VALUEID=01001&amp;SDATE=201002&amp;PERIODTYPE=QTR_STD&amp;window=popup_no_bar&amp;width=385&amp;height=120&amp;START_MAXIMIZED=FALSE&amp;creator=factset&amp;display_string=Audit"}</definedName>
    <definedName name="_1104__FDSAUDITLINK__" localSheetId="8" hidden="1">{"fdsup://Directions/FactSet Auditing Viewer?action=AUDIT_VALUE&amp;DB=129&amp;ID1=88355610&amp;VALUEID=01001&amp;SDATE=201002&amp;PERIODTYPE=QTR_STD&amp;window=popup_no_bar&amp;width=385&amp;height=120&amp;START_MAXIMIZED=FALSE&amp;creator=factset&amp;display_string=Audit"}</definedName>
    <definedName name="_1104__FDSAUDITLINK__" localSheetId="10" hidden="1">{"fdsup://Directions/FactSet Auditing Viewer?action=AUDIT_VALUE&amp;DB=129&amp;ID1=88355610&amp;VALUEID=01001&amp;SDATE=201002&amp;PERIODTYPE=QTR_STD&amp;window=popup_no_bar&amp;width=385&amp;height=120&amp;START_MAXIMIZED=FALSE&amp;creator=factset&amp;display_string=Audit"}</definedName>
    <definedName name="_1104__FDSAUDITLINK__" localSheetId="3" hidden="1">{"fdsup://Directions/FactSet Auditing Viewer?action=AUDIT_VALUE&amp;DB=129&amp;ID1=88355610&amp;VALUEID=01001&amp;SDATE=201002&amp;PERIODTYPE=QTR_STD&amp;window=popup_no_bar&amp;width=385&amp;height=120&amp;START_MAXIMIZED=FALSE&amp;creator=factset&amp;display_string=Audit"}</definedName>
    <definedName name="_1104__FDSAUDITLINK__" localSheetId="5" hidden="1">{"fdsup://Directions/FactSet Auditing Viewer?action=AUDIT_VALUE&amp;DB=129&amp;ID1=88355610&amp;VALUEID=01001&amp;SDATE=201002&amp;PERIODTYPE=QTR_STD&amp;window=popup_no_bar&amp;width=385&amp;height=120&amp;START_MAXIMIZED=FALSE&amp;creator=factset&amp;display_string=Audit"}</definedName>
    <definedName name="_1104__FDSAUDITLINK__" localSheetId="1" hidden="1">{"fdsup://Directions/FactSet Auditing Viewer?action=AUDIT_VALUE&amp;DB=129&amp;ID1=88355610&amp;VALUEID=01001&amp;SDATE=201002&amp;PERIODTYPE=QTR_STD&amp;window=popup_no_bar&amp;width=385&amp;height=120&amp;START_MAXIMIZED=FALSE&amp;creator=factset&amp;display_string=Audit"}</definedName>
    <definedName name="_1104__FDSAUDITLINK__" hidden="1">{"fdsup://Directions/FactSet Auditing Viewer?action=AUDIT_VALUE&amp;DB=129&amp;ID1=88355610&amp;VALUEID=01001&amp;SDATE=201002&amp;PERIODTYPE=QTR_STD&amp;window=popup_no_bar&amp;width=385&amp;height=120&amp;START_MAXIMIZED=FALSE&amp;creator=factset&amp;display_string=Audit"}</definedName>
    <definedName name="_1105__FDSAUDITLINK__" localSheetId="7" hidden="1">{"fdsup://Directions/FactSet Auditing Viewer?action=AUDIT_VALUE&amp;DB=129&amp;ID1=89102710&amp;VALUEID=01001&amp;SDATE=200902&amp;PERIODTYPE=QTR_STD&amp;window=popup_no_bar&amp;width=385&amp;height=120&amp;START_MAXIMIZED=FALSE&amp;creator=factset&amp;display_string=Audit"}</definedName>
    <definedName name="_1105__FDSAUDITLINK__" localSheetId="9" hidden="1">{"fdsup://Directions/FactSet Auditing Viewer?action=AUDIT_VALUE&amp;DB=129&amp;ID1=89102710&amp;VALUEID=01001&amp;SDATE=200902&amp;PERIODTYPE=QTR_STD&amp;window=popup_no_bar&amp;width=385&amp;height=120&amp;START_MAXIMIZED=FALSE&amp;creator=factset&amp;display_string=Audit"}</definedName>
    <definedName name="_1105__FDSAUDITLINK__" localSheetId="8" hidden="1">{"fdsup://Directions/FactSet Auditing Viewer?action=AUDIT_VALUE&amp;DB=129&amp;ID1=89102710&amp;VALUEID=01001&amp;SDATE=200902&amp;PERIODTYPE=QTR_STD&amp;window=popup_no_bar&amp;width=385&amp;height=120&amp;START_MAXIMIZED=FALSE&amp;creator=factset&amp;display_string=Audit"}</definedName>
    <definedName name="_1105__FDSAUDITLINK__" localSheetId="10" hidden="1">{"fdsup://Directions/FactSet Auditing Viewer?action=AUDIT_VALUE&amp;DB=129&amp;ID1=89102710&amp;VALUEID=01001&amp;SDATE=200902&amp;PERIODTYPE=QTR_STD&amp;window=popup_no_bar&amp;width=385&amp;height=120&amp;START_MAXIMIZED=FALSE&amp;creator=factset&amp;display_string=Audit"}</definedName>
    <definedName name="_1105__FDSAUDITLINK__" localSheetId="3" hidden="1">{"fdsup://Directions/FactSet Auditing Viewer?action=AUDIT_VALUE&amp;DB=129&amp;ID1=89102710&amp;VALUEID=01001&amp;SDATE=200902&amp;PERIODTYPE=QTR_STD&amp;window=popup_no_bar&amp;width=385&amp;height=120&amp;START_MAXIMIZED=FALSE&amp;creator=factset&amp;display_string=Audit"}</definedName>
    <definedName name="_1105__FDSAUDITLINK__" localSheetId="5" hidden="1">{"fdsup://Directions/FactSet Auditing Viewer?action=AUDIT_VALUE&amp;DB=129&amp;ID1=89102710&amp;VALUEID=01001&amp;SDATE=200902&amp;PERIODTYPE=QTR_STD&amp;window=popup_no_bar&amp;width=385&amp;height=120&amp;START_MAXIMIZED=FALSE&amp;creator=factset&amp;display_string=Audit"}</definedName>
    <definedName name="_1105__FDSAUDITLINK__" localSheetId="1" hidden="1">{"fdsup://Directions/FactSet Auditing Viewer?action=AUDIT_VALUE&amp;DB=129&amp;ID1=89102710&amp;VALUEID=01001&amp;SDATE=200902&amp;PERIODTYPE=QTR_STD&amp;window=popup_no_bar&amp;width=385&amp;height=120&amp;START_MAXIMIZED=FALSE&amp;creator=factset&amp;display_string=Audit"}</definedName>
    <definedName name="_1105__FDSAUDITLINK__" hidden="1">{"fdsup://Directions/FactSet Auditing Viewer?action=AUDIT_VALUE&amp;DB=129&amp;ID1=89102710&amp;VALUEID=01001&amp;SDATE=200902&amp;PERIODTYPE=QTR_STD&amp;window=popup_no_bar&amp;width=385&amp;height=120&amp;START_MAXIMIZED=FALSE&amp;creator=factset&amp;display_string=Audit"}</definedName>
    <definedName name="_1106__FDSAUDITLINK__" localSheetId="7" hidden="1">{"fdsup://Directions/FactSet Auditing Viewer?action=AUDIT_VALUE&amp;DB=129&amp;ID1=89102710&amp;VALUEID=01001&amp;SDATE=201002&amp;PERIODTYPE=QTR_STD&amp;window=popup_no_bar&amp;width=385&amp;height=120&amp;START_MAXIMIZED=FALSE&amp;creator=factset&amp;display_string=Audit"}</definedName>
    <definedName name="_1106__FDSAUDITLINK__" localSheetId="9" hidden="1">{"fdsup://Directions/FactSet Auditing Viewer?action=AUDIT_VALUE&amp;DB=129&amp;ID1=89102710&amp;VALUEID=01001&amp;SDATE=201002&amp;PERIODTYPE=QTR_STD&amp;window=popup_no_bar&amp;width=385&amp;height=120&amp;START_MAXIMIZED=FALSE&amp;creator=factset&amp;display_string=Audit"}</definedName>
    <definedName name="_1106__FDSAUDITLINK__" localSheetId="8" hidden="1">{"fdsup://Directions/FactSet Auditing Viewer?action=AUDIT_VALUE&amp;DB=129&amp;ID1=89102710&amp;VALUEID=01001&amp;SDATE=201002&amp;PERIODTYPE=QTR_STD&amp;window=popup_no_bar&amp;width=385&amp;height=120&amp;START_MAXIMIZED=FALSE&amp;creator=factset&amp;display_string=Audit"}</definedName>
    <definedName name="_1106__FDSAUDITLINK__" localSheetId="10" hidden="1">{"fdsup://Directions/FactSet Auditing Viewer?action=AUDIT_VALUE&amp;DB=129&amp;ID1=89102710&amp;VALUEID=01001&amp;SDATE=201002&amp;PERIODTYPE=QTR_STD&amp;window=popup_no_bar&amp;width=385&amp;height=120&amp;START_MAXIMIZED=FALSE&amp;creator=factset&amp;display_string=Audit"}</definedName>
    <definedName name="_1106__FDSAUDITLINK__" localSheetId="3" hidden="1">{"fdsup://Directions/FactSet Auditing Viewer?action=AUDIT_VALUE&amp;DB=129&amp;ID1=89102710&amp;VALUEID=01001&amp;SDATE=201002&amp;PERIODTYPE=QTR_STD&amp;window=popup_no_bar&amp;width=385&amp;height=120&amp;START_MAXIMIZED=FALSE&amp;creator=factset&amp;display_string=Audit"}</definedName>
    <definedName name="_1106__FDSAUDITLINK__" localSheetId="5" hidden="1">{"fdsup://Directions/FactSet Auditing Viewer?action=AUDIT_VALUE&amp;DB=129&amp;ID1=89102710&amp;VALUEID=01001&amp;SDATE=201002&amp;PERIODTYPE=QTR_STD&amp;window=popup_no_bar&amp;width=385&amp;height=120&amp;START_MAXIMIZED=FALSE&amp;creator=factset&amp;display_string=Audit"}</definedName>
    <definedName name="_1106__FDSAUDITLINK__" localSheetId="1" hidden="1">{"fdsup://Directions/FactSet Auditing Viewer?action=AUDIT_VALUE&amp;DB=129&amp;ID1=89102710&amp;VALUEID=01001&amp;SDATE=201002&amp;PERIODTYPE=QTR_STD&amp;window=popup_no_bar&amp;width=385&amp;height=120&amp;START_MAXIMIZED=FALSE&amp;creator=factset&amp;display_string=Audit"}</definedName>
    <definedName name="_1106__FDSAUDITLINK__" hidden="1">{"fdsup://Directions/FactSet Auditing Viewer?action=AUDIT_VALUE&amp;DB=129&amp;ID1=89102710&amp;VALUEID=01001&amp;SDATE=201002&amp;PERIODTYPE=QTR_STD&amp;window=popup_no_bar&amp;width=385&amp;height=120&amp;START_MAXIMIZED=FALSE&amp;creator=factset&amp;display_string=Audit"}</definedName>
    <definedName name="_1107__FDSAUDITLINK__" localSheetId="7" hidden="1">{"fdsup://Directions/FactSet Auditing Viewer?action=AUDIT_VALUE&amp;DB=129&amp;ID1=87966410&amp;VALUEID=01001&amp;SDATE=200902&amp;PERIODTYPE=QTR_STD&amp;window=popup_no_bar&amp;width=385&amp;height=120&amp;START_MAXIMIZED=FALSE&amp;creator=factset&amp;display_string=Audit"}</definedName>
    <definedName name="_1107__FDSAUDITLINK__" localSheetId="9" hidden="1">{"fdsup://Directions/FactSet Auditing Viewer?action=AUDIT_VALUE&amp;DB=129&amp;ID1=87966410&amp;VALUEID=01001&amp;SDATE=200902&amp;PERIODTYPE=QTR_STD&amp;window=popup_no_bar&amp;width=385&amp;height=120&amp;START_MAXIMIZED=FALSE&amp;creator=factset&amp;display_string=Audit"}</definedName>
    <definedName name="_1107__FDSAUDITLINK__" localSheetId="8" hidden="1">{"fdsup://Directions/FactSet Auditing Viewer?action=AUDIT_VALUE&amp;DB=129&amp;ID1=87966410&amp;VALUEID=01001&amp;SDATE=200902&amp;PERIODTYPE=QTR_STD&amp;window=popup_no_bar&amp;width=385&amp;height=120&amp;START_MAXIMIZED=FALSE&amp;creator=factset&amp;display_string=Audit"}</definedName>
    <definedName name="_1107__FDSAUDITLINK__" localSheetId="10" hidden="1">{"fdsup://Directions/FactSet Auditing Viewer?action=AUDIT_VALUE&amp;DB=129&amp;ID1=87966410&amp;VALUEID=01001&amp;SDATE=200902&amp;PERIODTYPE=QTR_STD&amp;window=popup_no_bar&amp;width=385&amp;height=120&amp;START_MAXIMIZED=FALSE&amp;creator=factset&amp;display_string=Audit"}</definedName>
    <definedName name="_1107__FDSAUDITLINK__" localSheetId="3" hidden="1">{"fdsup://Directions/FactSet Auditing Viewer?action=AUDIT_VALUE&amp;DB=129&amp;ID1=87966410&amp;VALUEID=01001&amp;SDATE=200902&amp;PERIODTYPE=QTR_STD&amp;window=popup_no_bar&amp;width=385&amp;height=120&amp;START_MAXIMIZED=FALSE&amp;creator=factset&amp;display_string=Audit"}</definedName>
    <definedName name="_1107__FDSAUDITLINK__" localSheetId="5" hidden="1">{"fdsup://Directions/FactSet Auditing Viewer?action=AUDIT_VALUE&amp;DB=129&amp;ID1=87966410&amp;VALUEID=01001&amp;SDATE=200902&amp;PERIODTYPE=QTR_STD&amp;window=popup_no_bar&amp;width=385&amp;height=120&amp;START_MAXIMIZED=FALSE&amp;creator=factset&amp;display_string=Audit"}</definedName>
    <definedName name="_1107__FDSAUDITLINK__" localSheetId="1" hidden="1">{"fdsup://Directions/FactSet Auditing Viewer?action=AUDIT_VALUE&amp;DB=129&amp;ID1=87966410&amp;VALUEID=01001&amp;SDATE=200902&amp;PERIODTYPE=QTR_STD&amp;window=popup_no_bar&amp;width=385&amp;height=120&amp;START_MAXIMIZED=FALSE&amp;creator=factset&amp;display_string=Audit"}</definedName>
    <definedName name="_1107__FDSAUDITLINK__" hidden="1">{"fdsup://Directions/FactSet Auditing Viewer?action=AUDIT_VALUE&amp;DB=129&amp;ID1=87966410&amp;VALUEID=01001&amp;SDATE=200902&amp;PERIODTYPE=QTR_STD&amp;window=popup_no_bar&amp;width=385&amp;height=120&amp;START_MAXIMIZED=FALSE&amp;creator=factset&amp;display_string=Audit"}</definedName>
    <definedName name="_1108__FDSAUDITLINK__" localSheetId="7" hidden="1">{"fdsup://Directions/FactSet Auditing Viewer?action=AUDIT_VALUE&amp;DB=129&amp;ID1=87966410&amp;VALUEID=01001&amp;SDATE=201002&amp;PERIODTYPE=QTR_STD&amp;window=popup_no_bar&amp;width=385&amp;height=120&amp;START_MAXIMIZED=FALSE&amp;creator=factset&amp;display_string=Audit"}</definedName>
    <definedName name="_1108__FDSAUDITLINK__" localSheetId="9" hidden="1">{"fdsup://Directions/FactSet Auditing Viewer?action=AUDIT_VALUE&amp;DB=129&amp;ID1=87966410&amp;VALUEID=01001&amp;SDATE=201002&amp;PERIODTYPE=QTR_STD&amp;window=popup_no_bar&amp;width=385&amp;height=120&amp;START_MAXIMIZED=FALSE&amp;creator=factset&amp;display_string=Audit"}</definedName>
    <definedName name="_1108__FDSAUDITLINK__" localSheetId="8" hidden="1">{"fdsup://Directions/FactSet Auditing Viewer?action=AUDIT_VALUE&amp;DB=129&amp;ID1=87966410&amp;VALUEID=01001&amp;SDATE=201002&amp;PERIODTYPE=QTR_STD&amp;window=popup_no_bar&amp;width=385&amp;height=120&amp;START_MAXIMIZED=FALSE&amp;creator=factset&amp;display_string=Audit"}</definedName>
    <definedName name="_1108__FDSAUDITLINK__" localSheetId="10" hidden="1">{"fdsup://Directions/FactSet Auditing Viewer?action=AUDIT_VALUE&amp;DB=129&amp;ID1=87966410&amp;VALUEID=01001&amp;SDATE=201002&amp;PERIODTYPE=QTR_STD&amp;window=popup_no_bar&amp;width=385&amp;height=120&amp;START_MAXIMIZED=FALSE&amp;creator=factset&amp;display_string=Audit"}</definedName>
    <definedName name="_1108__FDSAUDITLINK__" localSheetId="3" hidden="1">{"fdsup://Directions/FactSet Auditing Viewer?action=AUDIT_VALUE&amp;DB=129&amp;ID1=87966410&amp;VALUEID=01001&amp;SDATE=201002&amp;PERIODTYPE=QTR_STD&amp;window=popup_no_bar&amp;width=385&amp;height=120&amp;START_MAXIMIZED=FALSE&amp;creator=factset&amp;display_string=Audit"}</definedName>
    <definedName name="_1108__FDSAUDITLINK__" localSheetId="5" hidden="1">{"fdsup://Directions/FactSet Auditing Viewer?action=AUDIT_VALUE&amp;DB=129&amp;ID1=87966410&amp;VALUEID=01001&amp;SDATE=201002&amp;PERIODTYPE=QTR_STD&amp;window=popup_no_bar&amp;width=385&amp;height=120&amp;START_MAXIMIZED=FALSE&amp;creator=factset&amp;display_string=Audit"}</definedName>
    <definedName name="_1108__FDSAUDITLINK__" localSheetId="1" hidden="1">{"fdsup://Directions/FactSet Auditing Viewer?action=AUDIT_VALUE&amp;DB=129&amp;ID1=87966410&amp;VALUEID=01001&amp;SDATE=201002&amp;PERIODTYPE=QTR_STD&amp;window=popup_no_bar&amp;width=385&amp;height=120&amp;START_MAXIMIZED=FALSE&amp;creator=factset&amp;display_string=Audit"}</definedName>
    <definedName name="_1108__FDSAUDITLINK__" hidden="1">{"fdsup://Directions/FactSet Auditing Viewer?action=AUDIT_VALUE&amp;DB=129&amp;ID1=87966410&amp;VALUEID=01001&amp;SDATE=201002&amp;PERIODTYPE=QTR_STD&amp;window=popup_no_bar&amp;width=385&amp;height=120&amp;START_MAXIMIZED=FALSE&amp;creator=factset&amp;display_string=Audit"}</definedName>
    <definedName name="_1109__FDSAUDITLINK__" localSheetId="7" hidden="1">{"fdsup://Directions/FactSet Auditing Viewer?action=AUDIT_VALUE&amp;DB=129&amp;ID1=87254010&amp;VALUEID=01001&amp;SDATE=200901&amp;PERIODTYPE=QTR_STD&amp;window=popup_no_bar&amp;width=385&amp;height=120&amp;START_MAXIMIZED=FALSE&amp;creator=factset&amp;display_string=Audit"}</definedName>
    <definedName name="_1109__FDSAUDITLINK__" localSheetId="9" hidden="1">{"fdsup://Directions/FactSet Auditing Viewer?action=AUDIT_VALUE&amp;DB=129&amp;ID1=87254010&amp;VALUEID=01001&amp;SDATE=200901&amp;PERIODTYPE=QTR_STD&amp;window=popup_no_bar&amp;width=385&amp;height=120&amp;START_MAXIMIZED=FALSE&amp;creator=factset&amp;display_string=Audit"}</definedName>
    <definedName name="_1109__FDSAUDITLINK__" localSheetId="8" hidden="1">{"fdsup://Directions/FactSet Auditing Viewer?action=AUDIT_VALUE&amp;DB=129&amp;ID1=87254010&amp;VALUEID=01001&amp;SDATE=200901&amp;PERIODTYPE=QTR_STD&amp;window=popup_no_bar&amp;width=385&amp;height=120&amp;START_MAXIMIZED=FALSE&amp;creator=factset&amp;display_string=Audit"}</definedName>
    <definedName name="_1109__FDSAUDITLINK__" localSheetId="10" hidden="1">{"fdsup://Directions/FactSet Auditing Viewer?action=AUDIT_VALUE&amp;DB=129&amp;ID1=87254010&amp;VALUEID=01001&amp;SDATE=200901&amp;PERIODTYPE=QTR_STD&amp;window=popup_no_bar&amp;width=385&amp;height=120&amp;START_MAXIMIZED=FALSE&amp;creator=factset&amp;display_string=Audit"}</definedName>
    <definedName name="_1109__FDSAUDITLINK__" localSheetId="3" hidden="1">{"fdsup://Directions/FactSet Auditing Viewer?action=AUDIT_VALUE&amp;DB=129&amp;ID1=87254010&amp;VALUEID=01001&amp;SDATE=200901&amp;PERIODTYPE=QTR_STD&amp;window=popup_no_bar&amp;width=385&amp;height=120&amp;START_MAXIMIZED=FALSE&amp;creator=factset&amp;display_string=Audit"}</definedName>
    <definedName name="_1109__FDSAUDITLINK__" localSheetId="5" hidden="1">{"fdsup://Directions/FactSet Auditing Viewer?action=AUDIT_VALUE&amp;DB=129&amp;ID1=87254010&amp;VALUEID=01001&amp;SDATE=200901&amp;PERIODTYPE=QTR_STD&amp;window=popup_no_bar&amp;width=385&amp;height=120&amp;START_MAXIMIZED=FALSE&amp;creator=factset&amp;display_string=Audit"}</definedName>
    <definedName name="_1109__FDSAUDITLINK__" localSheetId="1" hidden="1">{"fdsup://Directions/FactSet Auditing Viewer?action=AUDIT_VALUE&amp;DB=129&amp;ID1=87254010&amp;VALUEID=01001&amp;SDATE=200901&amp;PERIODTYPE=QTR_STD&amp;window=popup_no_bar&amp;width=385&amp;height=120&amp;START_MAXIMIZED=FALSE&amp;creator=factset&amp;display_string=Audit"}</definedName>
    <definedName name="_1109__FDSAUDITLINK__" hidden="1">{"fdsup://Directions/FactSet Auditing Viewer?action=AUDIT_VALUE&amp;DB=129&amp;ID1=87254010&amp;VALUEID=01001&amp;SDATE=200901&amp;PERIODTYPE=QTR_STD&amp;window=popup_no_bar&amp;width=385&amp;height=120&amp;START_MAXIMIZED=FALSE&amp;creator=factset&amp;display_string=Audit"}</definedName>
    <definedName name="_111__FDSAUDITLINK__" localSheetId="7" hidden="1">{"fdsup://directions/FAT Viewer?action=UPDATE&amp;creator=factset&amp;DYN_ARGS=TRUE&amp;DOC_NAME=FAT:FQL_AUDITING_CLIENT_TEMPLATE.FAT&amp;display_string=Audit&amp;VAR:KEY=ZGHSXAFWLQ&amp;VAR:QUERY=RkZfRUJJVERBX09QRVIoUVRSLDQvMS8yMDA5LDYvMzAvMjAwOSwsLFVTRCk=&amp;WINDOW=FIRST_POPUP&amp;HEIGH","T=450&amp;WIDTH=450&amp;START_MAXIMIZED=FALSE&amp;VAR:CALENDAR=US&amp;VAR:SYMBOL=TRV&amp;VAR:INDEX=0"}</definedName>
    <definedName name="_111__FDSAUDITLINK__" localSheetId="9" hidden="1">{"fdsup://directions/FAT Viewer?action=UPDATE&amp;creator=factset&amp;DYN_ARGS=TRUE&amp;DOC_NAME=FAT:FQL_AUDITING_CLIENT_TEMPLATE.FAT&amp;display_string=Audit&amp;VAR:KEY=ZGHSXAFWLQ&amp;VAR:QUERY=RkZfRUJJVERBX09QRVIoUVRSLDQvMS8yMDA5LDYvMzAvMjAwOSwsLFVTRCk=&amp;WINDOW=FIRST_POPUP&amp;HEIGH","T=450&amp;WIDTH=450&amp;START_MAXIMIZED=FALSE&amp;VAR:CALENDAR=US&amp;VAR:SYMBOL=TRV&amp;VAR:INDEX=0"}</definedName>
    <definedName name="_111__FDSAUDITLINK__" localSheetId="8" hidden="1">{"fdsup://directions/FAT Viewer?action=UPDATE&amp;creator=factset&amp;DYN_ARGS=TRUE&amp;DOC_NAME=FAT:FQL_AUDITING_CLIENT_TEMPLATE.FAT&amp;display_string=Audit&amp;VAR:KEY=ZGHSXAFWLQ&amp;VAR:QUERY=RkZfRUJJVERBX09QRVIoUVRSLDQvMS8yMDA5LDYvMzAvMjAwOSwsLFVTRCk=&amp;WINDOW=FIRST_POPUP&amp;HEIGH","T=450&amp;WIDTH=450&amp;START_MAXIMIZED=FALSE&amp;VAR:CALENDAR=US&amp;VAR:SYMBOL=TRV&amp;VAR:INDEX=0"}</definedName>
    <definedName name="_111__FDSAUDITLINK__" localSheetId="10" hidden="1">{"fdsup://directions/FAT Viewer?action=UPDATE&amp;creator=factset&amp;DYN_ARGS=TRUE&amp;DOC_NAME=FAT:FQL_AUDITING_CLIENT_TEMPLATE.FAT&amp;display_string=Audit&amp;VAR:KEY=ZGHSXAFWLQ&amp;VAR:QUERY=RkZfRUJJVERBX09QRVIoUVRSLDQvMS8yMDA5LDYvMzAvMjAwOSwsLFVTRCk=&amp;WINDOW=FIRST_POPUP&amp;HEIGH","T=450&amp;WIDTH=450&amp;START_MAXIMIZED=FALSE&amp;VAR:CALENDAR=US&amp;VAR:SYMBOL=TRV&amp;VAR:INDEX=0"}</definedName>
    <definedName name="_111__FDSAUDITLINK__" localSheetId="3" hidden="1">{"fdsup://directions/FAT Viewer?action=UPDATE&amp;creator=factset&amp;DYN_ARGS=TRUE&amp;DOC_NAME=FAT:FQL_AUDITING_CLIENT_TEMPLATE.FAT&amp;display_string=Audit&amp;VAR:KEY=ZGHSXAFWLQ&amp;VAR:QUERY=RkZfRUJJVERBX09QRVIoUVRSLDQvMS8yMDA5LDYvMzAvMjAwOSwsLFVTRCk=&amp;WINDOW=FIRST_POPUP&amp;HEIGH","T=450&amp;WIDTH=450&amp;START_MAXIMIZED=FALSE&amp;VAR:CALENDAR=US&amp;VAR:SYMBOL=TRV&amp;VAR:INDEX=0"}</definedName>
    <definedName name="_111__FDSAUDITLINK__" localSheetId="5" hidden="1">{"fdsup://directions/FAT Viewer?action=UPDATE&amp;creator=factset&amp;DYN_ARGS=TRUE&amp;DOC_NAME=FAT:FQL_AUDITING_CLIENT_TEMPLATE.FAT&amp;display_string=Audit&amp;VAR:KEY=ZGHSXAFWLQ&amp;VAR:QUERY=RkZfRUJJVERBX09QRVIoUVRSLDQvMS8yMDA5LDYvMzAvMjAwOSwsLFVTRCk=&amp;WINDOW=FIRST_POPUP&amp;HEIGH","T=450&amp;WIDTH=450&amp;START_MAXIMIZED=FALSE&amp;VAR:CALENDAR=US&amp;VAR:SYMBOL=TRV&amp;VAR:INDEX=0"}</definedName>
    <definedName name="_111__FDSAUDITLINK__" localSheetId="1" hidden="1">{"fdsup://directions/FAT Viewer?action=UPDATE&amp;creator=factset&amp;DYN_ARGS=TRUE&amp;DOC_NAME=FAT:FQL_AUDITING_CLIENT_TEMPLATE.FAT&amp;display_string=Audit&amp;VAR:KEY=ZGHSXAFWLQ&amp;VAR:QUERY=RkZfRUJJVERBX09QRVIoUVRSLDQvMS8yMDA5LDYvMzAvMjAwOSwsLFVTRCk=&amp;WINDOW=FIRST_POPUP&amp;HEIGH","T=450&amp;WIDTH=450&amp;START_MAXIMIZED=FALSE&amp;VAR:CALENDAR=US&amp;VAR:SYMBOL=TRV&amp;VAR:INDEX=0"}</definedName>
    <definedName name="_111__FDSAUDITLINK__" hidden="1">{"fdsup://directions/FAT Viewer?action=UPDATE&amp;creator=factset&amp;DYN_ARGS=TRUE&amp;DOC_NAME=FAT:FQL_AUDITING_CLIENT_TEMPLATE.FAT&amp;display_string=Audit&amp;VAR:KEY=ZGHSXAFWLQ&amp;VAR:QUERY=RkZfRUJJVERBX09QRVIoUVRSLDQvMS8yMDA5LDYvMzAvMjAwOSwsLFVTRCk=&amp;WINDOW=FIRST_POPUP&amp;HEIGH","T=450&amp;WIDTH=450&amp;START_MAXIMIZED=FALSE&amp;VAR:CALENDAR=US&amp;VAR:SYMBOL=TRV&amp;VAR:INDEX=0"}</definedName>
    <definedName name="_1110__FDSAUDITLINK__" localSheetId="7" hidden="1">{"fdsup://Directions/FactSet Auditing Viewer?action=AUDIT_VALUE&amp;DB=129&amp;ID1=87254010&amp;VALUEID=01001&amp;SDATE=201001&amp;PERIODTYPE=QTR_STD&amp;window=popup_no_bar&amp;width=385&amp;height=120&amp;START_MAXIMIZED=FALSE&amp;creator=factset&amp;display_string=Audit"}</definedName>
    <definedName name="_1110__FDSAUDITLINK__" localSheetId="9" hidden="1">{"fdsup://Directions/FactSet Auditing Viewer?action=AUDIT_VALUE&amp;DB=129&amp;ID1=87254010&amp;VALUEID=01001&amp;SDATE=201001&amp;PERIODTYPE=QTR_STD&amp;window=popup_no_bar&amp;width=385&amp;height=120&amp;START_MAXIMIZED=FALSE&amp;creator=factset&amp;display_string=Audit"}</definedName>
    <definedName name="_1110__FDSAUDITLINK__" localSheetId="8" hidden="1">{"fdsup://Directions/FactSet Auditing Viewer?action=AUDIT_VALUE&amp;DB=129&amp;ID1=87254010&amp;VALUEID=01001&amp;SDATE=201001&amp;PERIODTYPE=QTR_STD&amp;window=popup_no_bar&amp;width=385&amp;height=120&amp;START_MAXIMIZED=FALSE&amp;creator=factset&amp;display_string=Audit"}</definedName>
    <definedName name="_1110__FDSAUDITLINK__" localSheetId="10" hidden="1">{"fdsup://Directions/FactSet Auditing Viewer?action=AUDIT_VALUE&amp;DB=129&amp;ID1=87254010&amp;VALUEID=01001&amp;SDATE=201001&amp;PERIODTYPE=QTR_STD&amp;window=popup_no_bar&amp;width=385&amp;height=120&amp;START_MAXIMIZED=FALSE&amp;creator=factset&amp;display_string=Audit"}</definedName>
    <definedName name="_1110__FDSAUDITLINK__" localSheetId="3" hidden="1">{"fdsup://Directions/FactSet Auditing Viewer?action=AUDIT_VALUE&amp;DB=129&amp;ID1=87254010&amp;VALUEID=01001&amp;SDATE=201001&amp;PERIODTYPE=QTR_STD&amp;window=popup_no_bar&amp;width=385&amp;height=120&amp;START_MAXIMIZED=FALSE&amp;creator=factset&amp;display_string=Audit"}</definedName>
    <definedName name="_1110__FDSAUDITLINK__" localSheetId="5" hidden="1">{"fdsup://Directions/FactSet Auditing Viewer?action=AUDIT_VALUE&amp;DB=129&amp;ID1=87254010&amp;VALUEID=01001&amp;SDATE=201001&amp;PERIODTYPE=QTR_STD&amp;window=popup_no_bar&amp;width=385&amp;height=120&amp;START_MAXIMIZED=FALSE&amp;creator=factset&amp;display_string=Audit"}</definedName>
    <definedName name="_1110__FDSAUDITLINK__" localSheetId="1" hidden="1">{"fdsup://Directions/FactSet Auditing Viewer?action=AUDIT_VALUE&amp;DB=129&amp;ID1=87254010&amp;VALUEID=01001&amp;SDATE=201001&amp;PERIODTYPE=QTR_STD&amp;window=popup_no_bar&amp;width=385&amp;height=120&amp;START_MAXIMIZED=FALSE&amp;creator=factset&amp;display_string=Audit"}</definedName>
    <definedName name="_1110__FDSAUDITLINK__" hidden="1">{"fdsup://Directions/FactSet Auditing Viewer?action=AUDIT_VALUE&amp;DB=129&amp;ID1=87254010&amp;VALUEID=01001&amp;SDATE=201001&amp;PERIODTYPE=QTR_STD&amp;window=popup_no_bar&amp;width=385&amp;height=120&amp;START_MAXIMIZED=FALSE&amp;creator=factset&amp;display_string=Audit"}</definedName>
    <definedName name="_1111__FDSAUDITLINK__" localSheetId="7" hidden="1">{"fdsup://Directions/FactSet Auditing Viewer?action=AUDIT_VALUE&amp;DB=129&amp;ID1=88654710&amp;VALUEID=01001&amp;SDATE=200901&amp;PERIODTYPE=QTR_STD&amp;window=popup_no_bar&amp;width=385&amp;height=120&amp;START_MAXIMIZED=FALSE&amp;creator=factset&amp;display_string=Audit"}</definedName>
    <definedName name="_1111__FDSAUDITLINK__" localSheetId="9" hidden="1">{"fdsup://Directions/FactSet Auditing Viewer?action=AUDIT_VALUE&amp;DB=129&amp;ID1=88654710&amp;VALUEID=01001&amp;SDATE=200901&amp;PERIODTYPE=QTR_STD&amp;window=popup_no_bar&amp;width=385&amp;height=120&amp;START_MAXIMIZED=FALSE&amp;creator=factset&amp;display_string=Audit"}</definedName>
    <definedName name="_1111__FDSAUDITLINK__" localSheetId="8" hidden="1">{"fdsup://Directions/FactSet Auditing Viewer?action=AUDIT_VALUE&amp;DB=129&amp;ID1=88654710&amp;VALUEID=01001&amp;SDATE=200901&amp;PERIODTYPE=QTR_STD&amp;window=popup_no_bar&amp;width=385&amp;height=120&amp;START_MAXIMIZED=FALSE&amp;creator=factset&amp;display_string=Audit"}</definedName>
    <definedName name="_1111__FDSAUDITLINK__" localSheetId="10" hidden="1">{"fdsup://Directions/FactSet Auditing Viewer?action=AUDIT_VALUE&amp;DB=129&amp;ID1=88654710&amp;VALUEID=01001&amp;SDATE=200901&amp;PERIODTYPE=QTR_STD&amp;window=popup_no_bar&amp;width=385&amp;height=120&amp;START_MAXIMIZED=FALSE&amp;creator=factset&amp;display_string=Audit"}</definedName>
    <definedName name="_1111__FDSAUDITLINK__" localSheetId="3" hidden="1">{"fdsup://Directions/FactSet Auditing Viewer?action=AUDIT_VALUE&amp;DB=129&amp;ID1=88654710&amp;VALUEID=01001&amp;SDATE=200901&amp;PERIODTYPE=QTR_STD&amp;window=popup_no_bar&amp;width=385&amp;height=120&amp;START_MAXIMIZED=FALSE&amp;creator=factset&amp;display_string=Audit"}</definedName>
    <definedName name="_1111__FDSAUDITLINK__" localSheetId="5" hidden="1">{"fdsup://Directions/FactSet Auditing Viewer?action=AUDIT_VALUE&amp;DB=129&amp;ID1=88654710&amp;VALUEID=01001&amp;SDATE=200901&amp;PERIODTYPE=QTR_STD&amp;window=popup_no_bar&amp;width=385&amp;height=120&amp;START_MAXIMIZED=FALSE&amp;creator=factset&amp;display_string=Audit"}</definedName>
    <definedName name="_1111__FDSAUDITLINK__" localSheetId="1" hidden="1">{"fdsup://Directions/FactSet Auditing Viewer?action=AUDIT_VALUE&amp;DB=129&amp;ID1=88654710&amp;VALUEID=01001&amp;SDATE=200901&amp;PERIODTYPE=QTR_STD&amp;window=popup_no_bar&amp;width=385&amp;height=120&amp;START_MAXIMIZED=FALSE&amp;creator=factset&amp;display_string=Audit"}</definedName>
    <definedName name="_1111__FDSAUDITLINK__" hidden="1">{"fdsup://Directions/FactSet Auditing Viewer?action=AUDIT_VALUE&amp;DB=129&amp;ID1=88654710&amp;VALUEID=01001&amp;SDATE=200901&amp;PERIODTYPE=QTR_STD&amp;window=popup_no_bar&amp;width=385&amp;height=120&amp;START_MAXIMIZED=FALSE&amp;creator=factset&amp;display_string=Audit"}</definedName>
    <definedName name="_1112__FDSAUDITLINK__" localSheetId="7" hidden="1">{"fdsup://Directions/FactSet Auditing Viewer?action=AUDIT_VALUE&amp;DB=129&amp;ID1=88654710&amp;VALUEID=01001&amp;SDATE=201001&amp;PERIODTYPE=QTR_STD&amp;window=popup_no_bar&amp;width=385&amp;height=120&amp;START_MAXIMIZED=FALSE&amp;creator=factset&amp;display_string=Audit"}</definedName>
    <definedName name="_1112__FDSAUDITLINK__" localSheetId="9" hidden="1">{"fdsup://Directions/FactSet Auditing Viewer?action=AUDIT_VALUE&amp;DB=129&amp;ID1=88654710&amp;VALUEID=01001&amp;SDATE=201001&amp;PERIODTYPE=QTR_STD&amp;window=popup_no_bar&amp;width=385&amp;height=120&amp;START_MAXIMIZED=FALSE&amp;creator=factset&amp;display_string=Audit"}</definedName>
    <definedName name="_1112__FDSAUDITLINK__" localSheetId="8" hidden="1">{"fdsup://Directions/FactSet Auditing Viewer?action=AUDIT_VALUE&amp;DB=129&amp;ID1=88654710&amp;VALUEID=01001&amp;SDATE=201001&amp;PERIODTYPE=QTR_STD&amp;window=popup_no_bar&amp;width=385&amp;height=120&amp;START_MAXIMIZED=FALSE&amp;creator=factset&amp;display_string=Audit"}</definedName>
    <definedName name="_1112__FDSAUDITLINK__" localSheetId="10" hidden="1">{"fdsup://Directions/FactSet Auditing Viewer?action=AUDIT_VALUE&amp;DB=129&amp;ID1=88654710&amp;VALUEID=01001&amp;SDATE=201001&amp;PERIODTYPE=QTR_STD&amp;window=popup_no_bar&amp;width=385&amp;height=120&amp;START_MAXIMIZED=FALSE&amp;creator=factset&amp;display_string=Audit"}</definedName>
    <definedName name="_1112__FDSAUDITLINK__" localSheetId="3" hidden="1">{"fdsup://Directions/FactSet Auditing Viewer?action=AUDIT_VALUE&amp;DB=129&amp;ID1=88654710&amp;VALUEID=01001&amp;SDATE=201001&amp;PERIODTYPE=QTR_STD&amp;window=popup_no_bar&amp;width=385&amp;height=120&amp;START_MAXIMIZED=FALSE&amp;creator=factset&amp;display_string=Audit"}</definedName>
    <definedName name="_1112__FDSAUDITLINK__" localSheetId="5" hidden="1">{"fdsup://Directions/FactSet Auditing Viewer?action=AUDIT_VALUE&amp;DB=129&amp;ID1=88654710&amp;VALUEID=01001&amp;SDATE=201001&amp;PERIODTYPE=QTR_STD&amp;window=popup_no_bar&amp;width=385&amp;height=120&amp;START_MAXIMIZED=FALSE&amp;creator=factset&amp;display_string=Audit"}</definedName>
    <definedName name="_1112__FDSAUDITLINK__" localSheetId="1" hidden="1">{"fdsup://Directions/FactSet Auditing Viewer?action=AUDIT_VALUE&amp;DB=129&amp;ID1=88654710&amp;VALUEID=01001&amp;SDATE=201001&amp;PERIODTYPE=QTR_STD&amp;window=popup_no_bar&amp;width=385&amp;height=120&amp;START_MAXIMIZED=FALSE&amp;creator=factset&amp;display_string=Audit"}</definedName>
    <definedName name="_1112__FDSAUDITLINK__" hidden="1">{"fdsup://Directions/FactSet Auditing Viewer?action=AUDIT_VALUE&amp;DB=129&amp;ID1=88654710&amp;VALUEID=01001&amp;SDATE=201001&amp;PERIODTYPE=QTR_STD&amp;window=popup_no_bar&amp;width=385&amp;height=120&amp;START_MAXIMIZED=FALSE&amp;creator=factset&amp;display_string=Audit"}</definedName>
    <definedName name="_1113__FDSAUDITLINK__" localSheetId="7" hidden="1">{"fdsup://Directions/FactSet Auditing Viewer?action=AUDIT_VALUE&amp;DB=129&amp;ID1=88833920&amp;VALUEID=01001&amp;SDATE=200902&amp;PERIODTYPE=QTR_STD&amp;window=popup_no_bar&amp;width=385&amp;height=120&amp;START_MAXIMIZED=FALSE&amp;creator=factset&amp;display_string=Audit"}</definedName>
    <definedName name="_1113__FDSAUDITLINK__" localSheetId="9" hidden="1">{"fdsup://Directions/FactSet Auditing Viewer?action=AUDIT_VALUE&amp;DB=129&amp;ID1=88833920&amp;VALUEID=01001&amp;SDATE=200902&amp;PERIODTYPE=QTR_STD&amp;window=popup_no_bar&amp;width=385&amp;height=120&amp;START_MAXIMIZED=FALSE&amp;creator=factset&amp;display_string=Audit"}</definedName>
    <definedName name="_1113__FDSAUDITLINK__" localSheetId="8" hidden="1">{"fdsup://Directions/FactSet Auditing Viewer?action=AUDIT_VALUE&amp;DB=129&amp;ID1=88833920&amp;VALUEID=01001&amp;SDATE=200902&amp;PERIODTYPE=QTR_STD&amp;window=popup_no_bar&amp;width=385&amp;height=120&amp;START_MAXIMIZED=FALSE&amp;creator=factset&amp;display_string=Audit"}</definedName>
    <definedName name="_1113__FDSAUDITLINK__" localSheetId="10" hidden="1">{"fdsup://Directions/FactSet Auditing Viewer?action=AUDIT_VALUE&amp;DB=129&amp;ID1=88833920&amp;VALUEID=01001&amp;SDATE=200902&amp;PERIODTYPE=QTR_STD&amp;window=popup_no_bar&amp;width=385&amp;height=120&amp;START_MAXIMIZED=FALSE&amp;creator=factset&amp;display_string=Audit"}</definedName>
    <definedName name="_1113__FDSAUDITLINK__" localSheetId="3" hidden="1">{"fdsup://Directions/FactSet Auditing Viewer?action=AUDIT_VALUE&amp;DB=129&amp;ID1=88833920&amp;VALUEID=01001&amp;SDATE=200902&amp;PERIODTYPE=QTR_STD&amp;window=popup_no_bar&amp;width=385&amp;height=120&amp;START_MAXIMIZED=FALSE&amp;creator=factset&amp;display_string=Audit"}</definedName>
    <definedName name="_1113__FDSAUDITLINK__" localSheetId="5" hidden="1">{"fdsup://Directions/FactSet Auditing Viewer?action=AUDIT_VALUE&amp;DB=129&amp;ID1=88833920&amp;VALUEID=01001&amp;SDATE=200902&amp;PERIODTYPE=QTR_STD&amp;window=popup_no_bar&amp;width=385&amp;height=120&amp;START_MAXIMIZED=FALSE&amp;creator=factset&amp;display_string=Audit"}</definedName>
    <definedName name="_1113__FDSAUDITLINK__" localSheetId="1" hidden="1">{"fdsup://Directions/FactSet Auditing Viewer?action=AUDIT_VALUE&amp;DB=129&amp;ID1=88833920&amp;VALUEID=01001&amp;SDATE=200902&amp;PERIODTYPE=QTR_STD&amp;window=popup_no_bar&amp;width=385&amp;height=120&amp;START_MAXIMIZED=FALSE&amp;creator=factset&amp;display_string=Audit"}</definedName>
    <definedName name="_1113__FDSAUDITLINK__" hidden="1">{"fdsup://Directions/FactSet Auditing Viewer?action=AUDIT_VALUE&amp;DB=129&amp;ID1=88833920&amp;VALUEID=01001&amp;SDATE=200902&amp;PERIODTYPE=QTR_STD&amp;window=popup_no_bar&amp;width=385&amp;height=120&amp;START_MAXIMIZED=FALSE&amp;creator=factset&amp;display_string=Audit"}</definedName>
    <definedName name="_1114__FDSAUDITLINK__" localSheetId="7" hidden="1">{"fdsup://Directions/FactSet Auditing Viewer?action=AUDIT_VALUE&amp;DB=129&amp;ID1=88833920&amp;VALUEID=01001&amp;SDATE=201002&amp;PERIODTYPE=QTR_STD&amp;window=popup_no_bar&amp;width=385&amp;height=120&amp;START_MAXIMIZED=FALSE&amp;creator=factset&amp;display_string=Audit"}</definedName>
    <definedName name="_1114__FDSAUDITLINK__" localSheetId="9" hidden="1">{"fdsup://Directions/FactSet Auditing Viewer?action=AUDIT_VALUE&amp;DB=129&amp;ID1=88833920&amp;VALUEID=01001&amp;SDATE=201002&amp;PERIODTYPE=QTR_STD&amp;window=popup_no_bar&amp;width=385&amp;height=120&amp;START_MAXIMIZED=FALSE&amp;creator=factset&amp;display_string=Audit"}</definedName>
    <definedName name="_1114__FDSAUDITLINK__" localSheetId="8" hidden="1">{"fdsup://Directions/FactSet Auditing Viewer?action=AUDIT_VALUE&amp;DB=129&amp;ID1=88833920&amp;VALUEID=01001&amp;SDATE=201002&amp;PERIODTYPE=QTR_STD&amp;window=popup_no_bar&amp;width=385&amp;height=120&amp;START_MAXIMIZED=FALSE&amp;creator=factset&amp;display_string=Audit"}</definedName>
    <definedName name="_1114__FDSAUDITLINK__" localSheetId="10" hidden="1">{"fdsup://Directions/FactSet Auditing Viewer?action=AUDIT_VALUE&amp;DB=129&amp;ID1=88833920&amp;VALUEID=01001&amp;SDATE=201002&amp;PERIODTYPE=QTR_STD&amp;window=popup_no_bar&amp;width=385&amp;height=120&amp;START_MAXIMIZED=FALSE&amp;creator=factset&amp;display_string=Audit"}</definedName>
    <definedName name="_1114__FDSAUDITLINK__" localSheetId="3" hidden="1">{"fdsup://Directions/FactSet Auditing Viewer?action=AUDIT_VALUE&amp;DB=129&amp;ID1=88833920&amp;VALUEID=01001&amp;SDATE=201002&amp;PERIODTYPE=QTR_STD&amp;window=popup_no_bar&amp;width=385&amp;height=120&amp;START_MAXIMIZED=FALSE&amp;creator=factset&amp;display_string=Audit"}</definedName>
    <definedName name="_1114__FDSAUDITLINK__" localSheetId="5" hidden="1">{"fdsup://Directions/FactSet Auditing Viewer?action=AUDIT_VALUE&amp;DB=129&amp;ID1=88833920&amp;VALUEID=01001&amp;SDATE=201002&amp;PERIODTYPE=QTR_STD&amp;window=popup_no_bar&amp;width=385&amp;height=120&amp;START_MAXIMIZED=FALSE&amp;creator=factset&amp;display_string=Audit"}</definedName>
    <definedName name="_1114__FDSAUDITLINK__" localSheetId="1" hidden="1">{"fdsup://Directions/FactSet Auditing Viewer?action=AUDIT_VALUE&amp;DB=129&amp;ID1=88833920&amp;VALUEID=01001&amp;SDATE=201002&amp;PERIODTYPE=QTR_STD&amp;window=popup_no_bar&amp;width=385&amp;height=120&amp;START_MAXIMIZED=FALSE&amp;creator=factset&amp;display_string=Audit"}</definedName>
    <definedName name="_1114__FDSAUDITLINK__" hidden="1">{"fdsup://Directions/FactSet Auditing Viewer?action=AUDIT_VALUE&amp;DB=129&amp;ID1=88833920&amp;VALUEID=01001&amp;SDATE=201002&amp;PERIODTYPE=QTR_STD&amp;window=popup_no_bar&amp;width=385&amp;height=120&amp;START_MAXIMIZED=FALSE&amp;creator=factset&amp;display_string=Audit"}</definedName>
    <definedName name="_1115__FDSAUDITLINK__" localSheetId="7" hidden="1">{"fdsup://Directions/FactSet Auditing Viewer?action=AUDIT_VALUE&amp;DB=129&amp;ID1=88033G10&amp;VALUEID=01001&amp;SDATE=200902&amp;PERIODTYPE=QTR_STD&amp;window=popup_no_bar&amp;width=385&amp;height=120&amp;START_MAXIMIZED=FALSE&amp;creator=factset&amp;display_string=Audit"}</definedName>
    <definedName name="_1115__FDSAUDITLINK__" localSheetId="9" hidden="1">{"fdsup://Directions/FactSet Auditing Viewer?action=AUDIT_VALUE&amp;DB=129&amp;ID1=88033G10&amp;VALUEID=01001&amp;SDATE=200902&amp;PERIODTYPE=QTR_STD&amp;window=popup_no_bar&amp;width=385&amp;height=120&amp;START_MAXIMIZED=FALSE&amp;creator=factset&amp;display_string=Audit"}</definedName>
    <definedName name="_1115__FDSAUDITLINK__" localSheetId="8" hidden="1">{"fdsup://Directions/FactSet Auditing Viewer?action=AUDIT_VALUE&amp;DB=129&amp;ID1=88033G10&amp;VALUEID=01001&amp;SDATE=200902&amp;PERIODTYPE=QTR_STD&amp;window=popup_no_bar&amp;width=385&amp;height=120&amp;START_MAXIMIZED=FALSE&amp;creator=factset&amp;display_string=Audit"}</definedName>
    <definedName name="_1115__FDSAUDITLINK__" localSheetId="10" hidden="1">{"fdsup://Directions/FactSet Auditing Viewer?action=AUDIT_VALUE&amp;DB=129&amp;ID1=88033G10&amp;VALUEID=01001&amp;SDATE=200902&amp;PERIODTYPE=QTR_STD&amp;window=popup_no_bar&amp;width=385&amp;height=120&amp;START_MAXIMIZED=FALSE&amp;creator=factset&amp;display_string=Audit"}</definedName>
    <definedName name="_1115__FDSAUDITLINK__" localSheetId="3" hidden="1">{"fdsup://Directions/FactSet Auditing Viewer?action=AUDIT_VALUE&amp;DB=129&amp;ID1=88033G10&amp;VALUEID=01001&amp;SDATE=200902&amp;PERIODTYPE=QTR_STD&amp;window=popup_no_bar&amp;width=385&amp;height=120&amp;START_MAXIMIZED=FALSE&amp;creator=factset&amp;display_string=Audit"}</definedName>
    <definedName name="_1115__FDSAUDITLINK__" localSheetId="5" hidden="1">{"fdsup://Directions/FactSet Auditing Viewer?action=AUDIT_VALUE&amp;DB=129&amp;ID1=88033G10&amp;VALUEID=01001&amp;SDATE=200902&amp;PERIODTYPE=QTR_STD&amp;window=popup_no_bar&amp;width=385&amp;height=120&amp;START_MAXIMIZED=FALSE&amp;creator=factset&amp;display_string=Audit"}</definedName>
    <definedName name="_1115__FDSAUDITLINK__" localSheetId="1" hidden="1">{"fdsup://Directions/FactSet Auditing Viewer?action=AUDIT_VALUE&amp;DB=129&amp;ID1=88033G10&amp;VALUEID=01001&amp;SDATE=200902&amp;PERIODTYPE=QTR_STD&amp;window=popup_no_bar&amp;width=385&amp;height=120&amp;START_MAXIMIZED=FALSE&amp;creator=factset&amp;display_string=Audit"}</definedName>
    <definedName name="_1115__FDSAUDITLINK__" hidden="1">{"fdsup://Directions/FactSet Auditing Viewer?action=AUDIT_VALUE&amp;DB=129&amp;ID1=88033G10&amp;VALUEID=01001&amp;SDATE=200902&amp;PERIODTYPE=QTR_STD&amp;window=popup_no_bar&amp;width=385&amp;height=120&amp;START_MAXIMIZED=FALSE&amp;creator=factset&amp;display_string=Audit"}</definedName>
    <definedName name="_1116__FDSAUDITLINK__" localSheetId="7" hidden="1">{"fdsup://Directions/FactSet Auditing Viewer?action=AUDIT_VALUE&amp;DB=129&amp;ID1=88033G10&amp;VALUEID=01001&amp;SDATE=201002&amp;PERIODTYPE=QTR_STD&amp;window=popup_no_bar&amp;width=385&amp;height=120&amp;START_MAXIMIZED=FALSE&amp;creator=factset&amp;display_string=Audit"}</definedName>
    <definedName name="_1116__FDSAUDITLINK__" localSheetId="9" hidden="1">{"fdsup://Directions/FactSet Auditing Viewer?action=AUDIT_VALUE&amp;DB=129&amp;ID1=88033G10&amp;VALUEID=01001&amp;SDATE=201002&amp;PERIODTYPE=QTR_STD&amp;window=popup_no_bar&amp;width=385&amp;height=120&amp;START_MAXIMIZED=FALSE&amp;creator=factset&amp;display_string=Audit"}</definedName>
    <definedName name="_1116__FDSAUDITLINK__" localSheetId="8" hidden="1">{"fdsup://Directions/FactSet Auditing Viewer?action=AUDIT_VALUE&amp;DB=129&amp;ID1=88033G10&amp;VALUEID=01001&amp;SDATE=201002&amp;PERIODTYPE=QTR_STD&amp;window=popup_no_bar&amp;width=385&amp;height=120&amp;START_MAXIMIZED=FALSE&amp;creator=factset&amp;display_string=Audit"}</definedName>
    <definedName name="_1116__FDSAUDITLINK__" localSheetId="10" hidden="1">{"fdsup://Directions/FactSet Auditing Viewer?action=AUDIT_VALUE&amp;DB=129&amp;ID1=88033G10&amp;VALUEID=01001&amp;SDATE=201002&amp;PERIODTYPE=QTR_STD&amp;window=popup_no_bar&amp;width=385&amp;height=120&amp;START_MAXIMIZED=FALSE&amp;creator=factset&amp;display_string=Audit"}</definedName>
    <definedName name="_1116__FDSAUDITLINK__" localSheetId="3" hidden="1">{"fdsup://Directions/FactSet Auditing Viewer?action=AUDIT_VALUE&amp;DB=129&amp;ID1=88033G10&amp;VALUEID=01001&amp;SDATE=201002&amp;PERIODTYPE=QTR_STD&amp;window=popup_no_bar&amp;width=385&amp;height=120&amp;START_MAXIMIZED=FALSE&amp;creator=factset&amp;display_string=Audit"}</definedName>
    <definedName name="_1116__FDSAUDITLINK__" localSheetId="5" hidden="1">{"fdsup://Directions/FactSet Auditing Viewer?action=AUDIT_VALUE&amp;DB=129&amp;ID1=88033G10&amp;VALUEID=01001&amp;SDATE=201002&amp;PERIODTYPE=QTR_STD&amp;window=popup_no_bar&amp;width=385&amp;height=120&amp;START_MAXIMIZED=FALSE&amp;creator=factset&amp;display_string=Audit"}</definedName>
    <definedName name="_1116__FDSAUDITLINK__" localSheetId="1" hidden="1">{"fdsup://Directions/FactSet Auditing Viewer?action=AUDIT_VALUE&amp;DB=129&amp;ID1=88033G10&amp;VALUEID=01001&amp;SDATE=201002&amp;PERIODTYPE=QTR_STD&amp;window=popup_no_bar&amp;width=385&amp;height=120&amp;START_MAXIMIZED=FALSE&amp;creator=factset&amp;display_string=Audit"}</definedName>
    <definedName name="_1116__FDSAUDITLINK__" hidden="1">{"fdsup://Directions/FactSet Auditing Viewer?action=AUDIT_VALUE&amp;DB=129&amp;ID1=88033G10&amp;VALUEID=01001&amp;SDATE=201002&amp;PERIODTYPE=QTR_STD&amp;window=popup_no_bar&amp;width=385&amp;height=120&amp;START_MAXIMIZED=FALSE&amp;creator=factset&amp;display_string=Audit"}</definedName>
    <definedName name="_1117__FDSAUDITLINK__" localSheetId="7" hidden="1">{"fdsup://Directions/FactSet Auditing Viewer?action=AUDIT_VALUE&amp;DB=129&amp;ID1=87612E10&amp;VALUEID=01001&amp;SDATE=201001&amp;PERIODTYPE=QTR_STD&amp;window=popup_no_bar&amp;width=385&amp;height=120&amp;START_MAXIMIZED=FALSE&amp;creator=factset&amp;display_string=Audit"}</definedName>
    <definedName name="_1117__FDSAUDITLINK__" localSheetId="9" hidden="1">{"fdsup://Directions/FactSet Auditing Viewer?action=AUDIT_VALUE&amp;DB=129&amp;ID1=87612E10&amp;VALUEID=01001&amp;SDATE=201001&amp;PERIODTYPE=QTR_STD&amp;window=popup_no_bar&amp;width=385&amp;height=120&amp;START_MAXIMIZED=FALSE&amp;creator=factset&amp;display_string=Audit"}</definedName>
    <definedName name="_1117__FDSAUDITLINK__" localSheetId="8" hidden="1">{"fdsup://Directions/FactSet Auditing Viewer?action=AUDIT_VALUE&amp;DB=129&amp;ID1=87612E10&amp;VALUEID=01001&amp;SDATE=201001&amp;PERIODTYPE=QTR_STD&amp;window=popup_no_bar&amp;width=385&amp;height=120&amp;START_MAXIMIZED=FALSE&amp;creator=factset&amp;display_string=Audit"}</definedName>
    <definedName name="_1117__FDSAUDITLINK__" localSheetId="10" hidden="1">{"fdsup://Directions/FactSet Auditing Viewer?action=AUDIT_VALUE&amp;DB=129&amp;ID1=87612E10&amp;VALUEID=01001&amp;SDATE=201001&amp;PERIODTYPE=QTR_STD&amp;window=popup_no_bar&amp;width=385&amp;height=120&amp;START_MAXIMIZED=FALSE&amp;creator=factset&amp;display_string=Audit"}</definedName>
    <definedName name="_1117__FDSAUDITLINK__" localSheetId="3" hidden="1">{"fdsup://Directions/FactSet Auditing Viewer?action=AUDIT_VALUE&amp;DB=129&amp;ID1=87612E10&amp;VALUEID=01001&amp;SDATE=201001&amp;PERIODTYPE=QTR_STD&amp;window=popup_no_bar&amp;width=385&amp;height=120&amp;START_MAXIMIZED=FALSE&amp;creator=factset&amp;display_string=Audit"}</definedName>
    <definedName name="_1117__FDSAUDITLINK__" localSheetId="5" hidden="1">{"fdsup://Directions/FactSet Auditing Viewer?action=AUDIT_VALUE&amp;DB=129&amp;ID1=87612E10&amp;VALUEID=01001&amp;SDATE=201001&amp;PERIODTYPE=QTR_STD&amp;window=popup_no_bar&amp;width=385&amp;height=120&amp;START_MAXIMIZED=FALSE&amp;creator=factset&amp;display_string=Audit"}</definedName>
    <definedName name="_1117__FDSAUDITLINK__" localSheetId="1" hidden="1">{"fdsup://Directions/FactSet Auditing Viewer?action=AUDIT_VALUE&amp;DB=129&amp;ID1=87612E10&amp;VALUEID=01001&amp;SDATE=201001&amp;PERIODTYPE=QTR_STD&amp;window=popup_no_bar&amp;width=385&amp;height=120&amp;START_MAXIMIZED=FALSE&amp;creator=factset&amp;display_string=Audit"}</definedName>
    <definedName name="_1117__FDSAUDITLINK__" hidden="1">{"fdsup://Directions/FactSet Auditing Viewer?action=AUDIT_VALUE&amp;DB=129&amp;ID1=87612E10&amp;VALUEID=01001&amp;SDATE=201001&amp;PERIODTYPE=QTR_STD&amp;window=popup_no_bar&amp;width=385&amp;height=120&amp;START_MAXIMIZED=FALSE&amp;creator=factset&amp;display_string=Audit"}</definedName>
    <definedName name="_1118__FDSAUDITLINK__" localSheetId="7" hidden="1">{"fdsup://Directions/FactSet Auditing Viewer?action=AUDIT_VALUE&amp;DB=129&amp;ID1=88077010&amp;VALUEID=01001&amp;SDATE=200902&amp;PERIODTYPE=QTR_STD&amp;window=popup_no_bar&amp;width=385&amp;height=120&amp;START_MAXIMIZED=FALSE&amp;creator=factset&amp;display_string=Audit"}</definedName>
    <definedName name="_1118__FDSAUDITLINK__" localSheetId="9" hidden="1">{"fdsup://Directions/FactSet Auditing Viewer?action=AUDIT_VALUE&amp;DB=129&amp;ID1=88077010&amp;VALUEID=01001&amp;SDATE=200902&amp;PERIODTYPE=QTR_STD&amp;window=popup_no_bar&amp;width=385&amp;height=120&amp;START_MAXIMIZED=FALSE&amp;creator=factset&amp;display_string=Audit"}</definedName>
    <definedName name="_1118__FDSAUDITLINK__" localSheetId="8" hidden="1">{"fdsup://Directions/FactSet Auditing Viewer?action=AUDIT_VALUE&amp;DB=129&amp;ID1=88077010&amp;VALUEID=01001&amp;SDATE=200902&amp;PERIODTYPE=QTR_STD&amp;window=popup_no_bar&amp;width=385&amp;height=120&amp;START_MAXIMIZED=FALSE&amp;creator=factset&amp;display_string=Audit"}</definedName>
    <definedName name="_1118__FDSAUDITLINK__" localSheetId="10" hidden="1">{"fdsup://Directions/FactSet Auditing Viewer?action=AUDIT_VALUE&amp;DB=129&amp;ID1=88077010&amp;VALUEID=01001&amp;SDATE=200902&amp;PERIODTYPE=QTR_STD&amp;window=popup_no_bar&amp;width=385&amp;height=120&amp;START_MAXIMIZED=FALSE&amp;creator=factset&amp;display_string=Audit"}</definedName>
    <definedName name="_1118__FDSAUDITLINK__" localSheetId="3" hidden="1">{"fdsup://Directions/FactSet Auditing Viewer?action=AUDIT_VALUE&amp;DB=129&amp;ID1=88077010&amp;VALUEID=01001&amp;SDATE=200902&amp;PERIODTYPE=QTR_STD&amp;window=popup_no_bar&amp;width=385&amp;height=120&amp;START_MAXIMIZED=FALSE&amp;creator=factset&amp;display_string=Audit"}</definedName>
    <definedName name="_1118__FDSAUDITLINK__" localSheetId="5" hidden="1">{"fdsup://Directions/FactSet Auditing Viewer?action=AUDIT_VALUE&amp;DB=129&amp;ID1=88077010&amp;VALUEID=01001&amp;SDATE=200902&amp;PERIODTYPE=QTR_STD&amp;window=popup_no_bar&amp;width=385&amp;height=120&amp;START_MAXIMIZED=FALSE&amp;creator=factset&amp;display_string=Audit"}</definedName>
    <definedName name="_1118__FDSAUDITLINK__" localSheetId="1" hidden="1">{"fdsup://Directions/FactSet Auditing Viewer?action=AUDIT_VALUE&amp;DB=129&amp;ID1=88077010&amp;VALUEID=01001&amp;SDATE=200902&amp;PERIODTYPE=QTR_STD&amp;window=popup_no_bar&amp;width=385&amp;height=120&amp;START_MAXIMIZED=FALSE&amp;creator=factset&amp;display_string=Audit"}</definedName>
    <definedName name="_1118__FDSAUDITLINK__" hidden="1">{"fdsup://Directions/FactSet Auditing Viewer?action=AUDIT_VALUE&amp;DB=129&amp;ID1=88077010&amp;VALUEID=01001&amp;SDATE=200902&amp;PERIODTYPE=QTR_STD&amp;window=popup_no_bar&amp;width=385&amp;height=120&amp;START_MAXIMIZED=FALSE&amp;creator=factset&amp;display_string=Audit"}</definedName>
    <definedName name="_1119__FDSAUDITLINK__" localSheetId="7" hidden="1">{"fdsup://Directions/FactSet Auditing Viewer?action=AUDIT_VALUE&amp;DB=129&amp;ID1=88077010&amp;VALUEID=01001&amp;SDATE=201002&amp;PERIODTYPE=QTR_STD&amp;window=popup_no_bar&amp;width=385&amp;height=120&amp;START_MAXIMIZED=FALSE&amp;creator=factset&amp;display_string=Audit"}</definedName>
    <definedName name="_1119__FDSAUDITLINK__" localSheetId="9" hidden="1">{"fdsup://Directions/FactSet Auditing Viewer?action=AUDIT_VALUE&amp;DB=129&amp;ID1=88077010&amp;VALUEID=01001&amp;SDATE=201002&amp;PERIODTYPE=QTR_STD&amp;window=popup_no_bar&amp;width=385&amp;height=120&amp;START_MAXIMIZED=FALSE&amp;creator=factset&amp;display_string=Audit"}</definedName>
    <definedName name="_1119__FDSAUDITLINK__" localSheetId="8" hidden="1">{"fdsup://Directions/FactSet Auditing Viewer?action=AUDIT_VALUE&amp;DB=129&amp;ID1=88077010&amp;VALUEID=01001&amp;SDATE=201002&amp;PERIODTYPE=QTR_STD&amp;window=popup_no_bar&amp;width=385&amp;height=120&amp;START_MAXIMIZED=FALSE&amp;creator=factset&amp;display_string=Audit"}</definedName>
    <definedName name="_1119__FDSAUDITLINK__" localSheetId="10" hidden="1">{"fdsup://Directions/FactSet Auditing Viewer?action=AUDIT_VALUE&amp;DB=129&amp;ID1=88077010&amp;VALUEID=01001&amp;SDATE=201002&amp;PERIODTYPE=QTR_STD&amp;window=popup_no_bar&amp;width=385&amp;height=120&amp;START_MAXIMIZED=FALSE&amp;creator=factset&amp;display_string=Audit"}</definedName>
    <definedName name="_1119__FDSAUDITLINK__" localSheetId="3" hidden="1">{"fdsup://Directions/FactSet Auditing Viewer?action=AUDIT_VALUE&amp;DB=129&amp;ID1=88077010&amp;VALUEID=01001&amp;SDATE=201002&amp;PERIODTYPE=QTR_STD&amp;window=popup_no_bar&amp;width=385&amp;height=120&amp;START_MAXIMIZED=FALSE&amp;creator=factset&amp;display_string=Audit"}</definedName>
    <definedName name="_1119__FDSAUDITLINK__" localSheetId="5" hidden="1">{"fdsup://Directions/FactSet Auditing Viewer?action=AUDIT_VALUE&amp;DB=129&amp;ID1=88077010&amp;VALUEID=01001&amp;SDATE=201002&amp;PERIODTYPE=QTR_STD&amp;window=popup_no_bar&amp;width=385&amp;height=120&amp;START_MAXIMIZED=FALSE&amp;creator=factset&amp;display_string=Audit"}</definedName>
    <definedName name="_1119__FDSAUDITLINK__" localSheetId="1" hidden="1">{"fdsup://Directions/FactSet Auditing Viewer?action=AUDIT_VALUE&amp;DB=129&amp;ID1=88077010&amp;VALUEID=01001&amp;SDATE=201002&amp;PERIODTYPE=QTR_STD&amp;window=popup_no_bar&amp;width=385&amp;height=120&amp;START_MAXIMIZED=FALSE&amp;creator=factset&amp;display_string=Audit"}</definedName>
    <definedName name="_1119__FDSAUDITLINK__" hidden="1">{"fdsup://Directions/FactSet Auditing Viewer?action=AUDIT_VALUE&amp;DB=129&amp;ID1=88077010&amp;VALUEID=01001&amp;SDATE=201002&amp;PERIODTYPE=QTR_STD&amp;window=popup_no_bar&amp;width=385&amp;height=120&amp;START_MAXIMIZED=FALSE&amp;creator=factset&amp;display_string=Audit"}</definedName>
    <definedName name="_112__FDSAUDITLINK__" localSheetId="7" hidden="1">{"fdsup://directions/FAT Viewer?action=UPDATE&amp;creator=factset&amp;DYN_ARGS=TRUE&amp;DOC_NAME=FAT:FQL_AUDITING_CLIENT_TEMPLATE.FAT&amp;display_string=Audit&amp;VAR:KEY=TUBUJIJIPM&amp;VAR:QUERY=RkZfRUJJVERBX09QRVIoUVRSLDQvMS8yMDEwLDYvMzAvMjAxMCwsLFVTRCk=&amp;WINDOW=FIRST_POPUP&amp;HEIGH","T=450&amp;WIDTH=450&amp;START_MAXIMIZED=FALSE&amp;VAR:CALENDAR=US&amp;VAR:SYMBOL=TRV&amp;VAR:INDEX=0"}</definedName>
    <definedName name="_112__FDSAUDITLINK__" localSheetId="9" hidden="1">{"fdsup://directions/FAT Viewer?action=UPDATE&amp;creator=factset&amp;DYN_ARGS=TRUE&amp;DOC_NAME=FAT:FQL_AUDITING_CLIENT_TEMPLATE.FAT&amp;display_string=Audit&amp;VAR:KEY=TUBUJIJIPM&amp;VAR:QUERY=RkZfRUJJVERBX09QRVIoUVRSLDQvMS8yMDEwLDYvMzAvMjAxMCwsLFVTRCk=&amp;WINDOW=FIRST_POPUP&amp;HEIGH","T=450&amp;WIDTH=450&amp;START_MAXIMIZED=FALSE&amp;VAR:CALENDAR=US&amp;VAR:SYMBOL=TRV&amp;VAR:INDEX=0"}</definedName>
    <definedName name="_112__FDSAUDITLINK__" localSheetId="8" hidden="1">{"fdsup://directions/FAT Viewer?action=UPDATE&amp;creator=factset&amp;DYN_ARGS=TRUE&amp;DOC_NAME=FAT:FQL_AUDITING_CLIENT_TEMPLATE.FAT&amp;display_string=Audit&amp;VAR:KEY=TUBUJIJIPM&amp;VAR:QUERY=RkZfRUJJVERBX09QRVIoUVRSLDQvMS8yMDEwLDYvMzAvMjAxMCwsLFVTRCk=&amp;WINDOW=FIRST_POPUP&amp;HEIGH","T=450&amp;WIDTH=450&amp;START_MAXIMIZED=FALSE&amp;VAR:CALENDAR=US&amp;VAR:SYMBOL=TRV&amp;VAR:INDEX=0"}</definedName>
    <definedName name="_112__FDSAUDITLINK__" localSheetId="10" hidden="1">{"fdsup://directions/FAT Viewer?action=UPDATE&amp;creator=factset&amp;DYN_ARGS=TRUE&amp;DOC_NAME=FAT:FQL_AUDITING_CLIENT_TEMPLATE.FAT&amp;display_string=Audit&amp;VAR:KEY=TUBUJIJIPM&amp;VAR:QUERY=RkZfRUJJVERBX09QRVIoUVRSLDQvMS8yMDEwLDYvMzAvMjAxMCwsLFVTRCk=&amp;WINDOW=FIRST_POPUP&amp;HEIGH","T=450&amp;WIDTH=450&amp;START_MAXIMIZED=FALSE&amp;VAR:CALENDAR=US&amp;VAR:SYMBOL=TRV&amp;VAR:INDEX=0"}</definedName>
    <definedName name="_112__FDSAUDITLINK__" localSheetId="3" hidden="1">{"fdsup://directions/FAT Viewer?action=UPDATE&amp;creator=factset&amp;DYN_ARGS=TRUE&amp;DOC_NAME=FAT:FQL_AUDITING_CLIENT_TEMPLATE.FAT&amp;display_string=Audit&amp;VAR:KEY=TUBUJIJIPM&amp;VAR:QUERY=RkZfRUJJVERBX09QRVIoUVRSLDQvMS8yMDEwLDYvMzAvMjAxMCwsLFVTRCk=&amp;WINDOW=FIRST_POPUP&amp;HEIGH","T=450&amp;WIDTH=450&amp;START_MAXIMIZED=FALSE&amp;VAR:CALENDAR=US&amp;VAR:SYMBOL=TRV&amp;VAR:INDEX=0"}</definedName>
    <definedName name="_112__FDSAUDITLINK__" localSheetId="5" hidden="1">{"fdsup://directions/FAT Viewer?action=UPDATE&amp;creator=factset&amp;DYN_ARGS=TRUE&amp;DOC_NAME=FAT:FQL_AUDITING_CLIENT_TEMPLATE.FAT&amp;display_string=Audit&amp;VAR:KEY=TUBUJIJIPM&amp;VAR:QUERY=RkZfRUJJVERBX09QRVIoUVRSLDQvMS8yMDEwLDYvMzAvMjAxMCwsLFVTRCk=&amp;WINDOW=FIRST_POPUP&amp;HEIGH","T=450&amp;WIDTH=450&amp;START_MAXIMIZED=FALSE&amp;VAR:CALENDAR=US&amp;VAR:SYMBOL=TRV&amp;VAR:INDEX=0"}</definedName>
    <definedName name="_112__FDSAUDITLINK__" localSheetId="1" hidden="1">{"fdsup://directions/FAT Viewer?action=UPDATE&amp;creator=factset&amp;DYN_ARGS=TRUE&amp;DOC_NAME=FAT:FQL_AUDITING_CLIENT_TEMPLATE.FAT&amp;display_string=Audit&amp;VAR:KEY=TUBUJIJIPM&amp;VAR:QUERY=RkZfRUJJVERBX09QRVIoUVRSLDQvMS8yMDEwLDYvMzAvMjAxMCwsLFVTRCk=&amp;WINDOW=FIRST_POPUP&amp;HEIGH","T=450&amp;WIDTH=450&amp;START_MAXIMIZED=FALSE&amp;VAR:CALENDAR=US&amp;VAR:SYMBOL=TRV&amp;VAR:INDEX=0"}</definedName>
    <definedName name="_112__FDSAUDITLINK__" hidden="1">{"fdsup://directions/FAT Viewer?action=UPDATE&amp;creator=factset&amp;DYN_ARGS=TRUE&amp;DOC_NAME=FAT:FQL_AUDITING_CLIENT_TEMPLATE.FAT&amp;display_string=Audit&amp;VAR:KEY=TUBUJIJIPM&amp;VAR:QUERY=RkZfRUJJVERBX09QRVIoUVRSLDQvMS8yMDEwLDYvMzAvMjAxMCwsLFVTRCk=&amp;WINDOW=FIRST_POPUP&amp;HEIGH","T=450&amp;WIDTH=450&amp;START_MAXIMIZED=FALSE&amp;VAR:CALENDAR=US&amp;VAR:SYMBOL=TRV&amp;VAR:INDEX=0"}</definedName>
    <definedName name="_1120__FDSAUDITLINK__" localSheetId="7" hidden="1">{"fdsup://Directions/FactSet Auditing Viewer?action=AUDIT_VALUE&amp;DB=129&amp;ID1=45822P10&amp;VALUEID=01001&amp;SDATE=200902&amp;PERIODTYPE=QTR_STD&amp;window=popup_no_bar&amp;width=385&amp;height=120&amp;START_MAXIMIZED=FALSE&amp;creator=factset&amp;display_string=Audit"}</definedName>
    <definedName name="_1120__FDSAUDITLINK__" localSheetId="9" hidden="1">{"fdsup://Directions/FactSet Auditing Viewer?action=AUDIT_VALUE&amp;DB=129&amp;ID1=45822P10&amp;VALUEID=01001&amp;SDATE=200902&amp;PERIODTYPE=QTR_STD&amp;window=popup_no_bar&amp;width=385&amp;height=120&amp;START_MAXIMIZED=FALSE&amp;creator=factset&amp;display_string=Audit"}</definedName>
    <definedName name="_1120__FDSAUDITLINK__" localSheetId="8" hidden="1">{"fdsup://Directions/FactSet Auditing Viewer?action=AUDIT_VALUE&amp;DB=129&amp;ID1=45822P10&amp;VALUEID=01001&amp;SDATE=200902&amp;PERIODTYPE=QTR_STD&amp;window=popup_no_bar&amp;width=385&amp;height=120&amp;START_MAXIMIZED=FALSE&amp;creator=factset&amp;display_string=Audit"}</definedName>
    <definedName name="_1120__FDSAUDITLINK__" localSheetId="10" hidden="1">{"fdsup://Directions/FactSet Auditing Viewer?action=AUDIT_VALUE&amp;DB=129&amp;ID1=45822P10&amp;VALUEID=01001&amp;SDATE=200902&amp;PERIODTYPE=QTR_STD&amp;window=popup_no_bar&amp;width=385&amp;height=120&amp;START_MAXIMIZED=FALSE&amp;creator=factset&amp;display_string=Audit"}</definedName>
    <definedName name="_1120__FDSAUDITLINK__" localSheetId="3" hidden="1">{"fdsup://Directions/FactSet Auditing Viewer?action=AUDIT_VALUE&amp;DB=129&amp;ID1=45822P10&amp;VALUEID=01001&amp;SDATE=200902&amp;PERIODTYPE=QTR_STD&amp;window=popup_no_bar&amp;width=385&amp;height=120&amp;START_MAXIMIZED=FALSE&amp;creator=factset&amp;display_string=Audit"}</definedName>
    <definedName name="_1120__FDSAUDITLINK__" localSheetId="5" hidden="1">{"fdsup://Directions/FactSet Auditing Viewer?action=AUDIT_VALUE&amp;DB=129&amp;ID1=45822P10&amp;VALUEID=01001&amp;SDATE=200902&amp;PERIODTYPE=QTR_STD&amp;window=popup_no_bar&amp;width=385&amp;height=120&amp;START_MAXIMIZED=FALSE&amp;creator=factset&amp;display_string=Audit"}</definedName>
    <definedName name="_1120__FDSAUDITLINK__" localSheetId="1" hidden="1">{"fdsup://Directions/FactSet Auditing Viewer?action=AUDIT_VALUE&amp;DB=129&amp;ID1=45822P10&amp;VALUEID=01001&amp;SDATE=200902&amp;PERIODTYPE=QTR_STD&amp;window=popup_no_bar&amp;width=385&amp;height=120&amp;START_MAXIMIZED=FALSE&amp;creator=factset&amp;display_string=Audit"}</definedName>
    <definedName name="_1120__FDSAUDITLINK__" hidden="1">{"fdsup://Directions/FactSet Auditing Viewer?action=AUDIT_VALUE&amp;DB=129&amp;ID1=45822P10&amp;VALUEID=01001&amp;SDATE=200902&amp;PERIODTYPE=QTR_STD&amp;window=popup_no_bar&amp;width=385&amp;height=120&amp;START_MAXIMIZED=FALSE&amp;creator=factset&amp;display_string=Audit"}</definedName>
    <definedName name="_1121__FDSAUDITLINK__" localSheetId="7" hidden="1">{"fdsup://Directions/FactSet Auditing Viewer?action=AUDIT_VALUE&amp;DB=129&amp;ID1=45822P10&amp;VALUEID=01001&amp;SDATE=201002&amp;PERIODTYPE=QTR_STD&amp;window=popup_no_bar&amp;width=385&amp;height=120&amp;START_MAXIMIZED=FALSE&amp;creator=factset&amp;display_string=Audit"}</definedName>
    <definedName name="_1121__FDSAUDITLINK__" localSheetId="9" hidden="1">{"fdsup://Directions/FactSet Auditing Viewer?action=AUDIT_VALUE&amp;DB=129&amp;ID1=45822P10&amp;VALUEID=01001&amp;SDATE=201002&amp;PERIODTYPE=QTR_STD&amp;window=popup_no_bar&amp;width=385&amp;height=120&amp;START_MAXIMIZED=FALSE&amp;creator=factset&amp;display_string=Audit"}</definedName>
    <definedName name="_1121__FDSAUDITLINK__" localSheetId="8" hidden="1">{"fdsup://Directions/FactSet Auditing Viewer?action=AUDIT_VALUE&amp;DB=129&amp;ID1=45822P10&amp;VALUEID=01001&amp;SDATE=201002&amp;PERIODTYPE=QTR_STD&amp;window=popup_no_bar&amp;width=385&amp;height=120&amp;START_MAXIMIZED=FALSE&amp;creator=factset&amp;display_string=Audit"}</definedName>
    <definedName name="_1121__FDSAUDITLINK__" localSheetId="10" hidden="1">{"fdsup://Directions/FactSet Auditing Viewer?action=AUDIT_VALUE&amp;DB=129&amp;ID1=45822P10&amp;VALUEID=01001&amp;SDATE=201002&amp;PERIODTYPE=QTR_STD&amp;window=popup_no_bar&amp;width=385&amp;height=120&amp;START_MAXIMIZED=FALSE&amp;creator=factset&amp;display_string=Audit"}</definedName>
    <definedName name="_1121__FDSAUDITLINK__" localSheetId="3" hidden="1">{"fdsup://Directions/FactSet Auditing Viewer?action=AUDIT_VALUE&amp;DB=129&amp;ID1=45822P10&amp;VALUEID=01001&amp;SDATE=201002&amp;PERIODTYPE=QTR_STD&amp;window=popup_no_bar&amp;width=385&amp;height=120&amp;START_MAXIMIZED=FALSE&amp;creator=factset&amp;display_string=Audit"}</definedName>
    <definedName name="_1121__FDSAUDITLINK__" localSheetId="5" hidden="1">{"fdsup://Directions/FactSet Auditing Viewer?action=AUDIT_VALUE&amp;DB=129&amp;ID1=45822P10&amp;VALUEID=01001&amp;SDATE=201002&amp;PERIODTYPE=QTR_STD&amp;window=popup_no_bar&amp;width=385&amp;height=120&amp;START_MAXIMIZED=FALSE&amp;creator=factset&amp;display_string=Audit"}</definedName>
    <definedName name="_1121__FDSAUDITLINK__" localSheetId="1" hidden="1">{"fdsup://Directions/FactSet Auditing Viewer?action=AUDIT_VALUE&amp;DB=129&amp;ID1=45822P10&amp;VALUEID=01001&amp;SDATE=201002&amp;PERIODTYPE=QTR_STD&amp;window=popup_no_bar&amp;width=385&amp;height=120&amp;START_MAXIMIZED=FALSE&amp;creator=factset&amp;display_string=Audit"}</definedName>
    <definedName name="_1121__FDSAUDITLINK__" hidden="1">{"fdsup://Directions/FactSet Auditing Viewer?action=AUDIT_VALUE&amp;DB=129&amp;ID1=45822P10&amp;VALUEID=01001&amp;SDATE=201002&amp;PERIODTYPE=QTR_STD&amp;window=popup_no_bar&amp;width=385&amp;height=120&amp;START_MAXIMIZED=FALSE&amp;creator=factset&amp;display_string=Audit"}</definedName>
    <definedName name="_1122__FDSAUDITLINK__" localSheetId="7" hidden="1">{"fdsup://Directions/FactSet Auditing Viewer?action=AUDIT_VALUE&amp;DB=129&amp;ID1=87237510&amp;VALUEID=01001&amp;SDATE=200902&amp;PERIODTYPE=QTR_STD&amp;window=popup_no_bar&amp;width=385&amp;height=120&amp;START_MAXIMIZED=FALSE&amp;creator=factset&amp;display_string=Audit"}</definedName>
    <definedName name="_1122__FDSAUDITLINK__" localSheetId="9" hidden="1">{"fdsup://Directions/FactSet Auditing Viewer?action=AUDIT_VALUE&amp;DB=129&amp;ID1=87237510&amp;VALUEID=01001&amp;SDATE=200902&amp;PERIODTYPE=QTR_STD&amp;window=popup_no_bar&amp;width=385&amp;height=120&amp;START_MAXIMIZED=FALSE&amp;creator=factset&amp;display_string=Audit"}</definedName>
    <definedName name="_1122__FDSAUDITLINK__" localSheetId="8" hidden="1">{"fdsup://Directions/FactSet Auditing Viewer?action=AUDIT_VALUE&amp;DB=129&amp;ID1=87237510&amp;VALUEID=01001&amp;SDATE=200902&amp;PERIODTYPE=QTR_STD&amp;window=popup_no_bar&amp;width=385&amp;height=120&amp;START_MAXIMIZED=FALSE&amp;creator=factset&amp;display_string=Audit"}</definedName>
    <definedName name="_1122__FDSAUDITLINK__" localSheetId="10" hidden="1">{"fdsup://Directions/FactSet Auditing Viewer?action=AUDIT_VALUE&amp;DB=129&amp;ID1=87237510&amp;VALUEID=01001&amp;SDATE=200902&amp;PERIODTYPE=QTR_STD&amp;window=popup_no_bar&amp;width=385&amp;height=120&amp;START_MAXIMIZED=FALSE&amp;creator=factset&amp;display_string=Audit"}</definedName>
    <definedName name="_1122__FDSAUDITLINK__" localSheetId="3" hidden="1">{"fdsup://Directions/FactSet Auditing Viewer?action=AUDIT_VALUE&amp;DB=129&amp;ID1=87237510&amp;VALUEID=01001&amp;SDATE=200902&amp;PERIODTYPE=QTR_STD&amp;window=popup_no_bar&amp;width=385&amp;height=120&amp;START_MAXIMIZED=FALSE&amp;creator=factset&amp;display_string=Audit"}</definedName>
    <definedName name="_1122__FDSAUDITLINK__" localSheetId="5" hidden="1">{"fdsup://Directions/FactSet Auditing Viewer?action=AUDIT_VALUE&amp;DB=129&amp;ID1=87237510&amp;VALUEID=01001&amp;SDATE=200902&amp;PERIODTYPE=QTR_STD&amp;window=popup_no_bar&amp;width=385&amp;height=120&amp;START_MAXIMIZED=FALSE&amp;creator=factset&amp;display_string=Audit"}</definedName>
    <definedName name="_1122__FDSAUDITLINK__" localSheetId="1" hidden="1">{"fdsup://Directions/FactSet Auditing Viewer?action=AUDIT_VALUE&amp;DB=129&amp;ID1=87237510&amp;VALUEID=01001&amp;SDATE=200902&amp;PERIODTYPE=QTR_STD&amp;window=popup_no_bar&amp;width=385&amp;height=120&amp;START_MAXIMIZED=FALSE&amp;creator=factset&amp;display_string=Audit"}</definedName>
    <definedName name="_1122__FDSAUDITLINK__" hidden="1">{"fdsup://Directions/FactSet Auditing Viewer?action=AUDIT_VALUE&amp;DB=129&amp;ID1=87237510&amp;VALUEID=01001&amp;SDATE=200902&amp;PERIODTYPE=QTR_STD&amp;window=popup_no_bar&amp;width=385&amp;height=120&amp;START_MAXIMIZED=FALSE&amp;creator=factset&amp;display_string=Audit"}</definedName>
    <definedName name="_1123__FDSAUDITLINK__" localSheetId="7" hidden="1">{"fdsup://Directions/FactSet Auditing Viewer?action=AUDIT_VALUE&amp;DB=129&amp;ID1=87237510&amp;VALUEID=01001&amp;SDATE=201002&amp;PERIODTYPE=QTR_STD&amp;window=popup_no_bar&amp;width=385&amp;height=120&amp;START_MAXIMIZED=FALSE&amp;creator=factset&amp;display_string=Audit"}</definedName>
    <definedName name="_1123__FDSAUDITLINK__" localSheetId="9" hidden="1">{"fdsup://Directions/FactSet Auditing Viewer?action=AUDIT_VALUE&amp;DB=129&amp;ID1=87237510&amp;VALUEID=01001&amp;SDATE=201002&amp;PERIODTYPE=QTR_STD&amp;window=popup_no_bar&amp;width=385&amp;height=120&amp;START_MAXIMIZED=FALSE&amp;creator=factset&amp;display_string=Audit"}</definedName>
    <definedName name="_1123__FDSAUDITLINK__" localSheetId="8" hidden="1">{"fdsup://Directions/FactSet Auditing Viewer?action=AUDIT_VALUE&amp;DB=129&amp;ID1=87237510&amp;VALUEID=01001&amp;SDATE=201002&amp;PERIODTYPE=QTR_STD&amp;window=popup_no_bar&amp;width=385&amp;height=120&amp;START_MAXIMIZED=FALSE&amp;creator=factset&amp;display_string=Audit"}</definedName>
    <definedName name="_1123__FDSAUDITLINK__" localSheetId="10" hidden="1">{"fdsup://Directions/FactSet Auditing Viewer?action=AUDIT_VALUE&amp;DB=129&amp;ID1=87237510&amp;VALUEID=01001&amp;SDATE=201002&amp;PERIODTYPE=QTR_STD&amp;window=popup_no_bar&amp;width=385&amp;height=120&amp;START_MAXIMIZED=FALSE&amp;creator=factset&amp;display_string=Audit"}</definedName>
    <definedName name="_1123__FDSAUDITLINK__" localSheetId="3" hidden="1">{"fdsup://Directions/FactSet Auditing Viewer?action=AUDIT_VALUE&amp;DB=129&amp;ID1=87237510&amp;VALUEID=01001&amp;SDATE=201002&amp;PERIODTYPE=QTR_STD&amp;window=popup_no_bar&amp;width=385&amp;height=120&amp;START_MAXIMIZED=FALSE&amp;creator=factset&amp;display_string=Audit"}</definedName>
    <definedName name="_1123__FDSAUDITLINK__" localSheetId="5" hidden="1">{"fdsup://Directions/FactSet Auditing Viewer?action=AUDIT_VALUE&amp;DB=129&amp;ID1=87237510&amp;VALUEID=01001&amp;SDATE=201002&amp;PERIODTYPE=QTR_STD&amp;window=popup_no_bar&amp;width=385&amp;height=120&amp;START_MAXIMIZED=FALSE&amp;creator=factset&amp;display_string=Audit"}</definedName>
    <definedName name="_1123__FDSAUDITLINK__" localSheetId="1" hidden="1">{"fdsup://Directions/FactSet Auditing Viewer?action=AUDIT_VALUE&amp;DB=129&amp;ID1=87237510&amp;VALUEID=01001&amp;SDATE=201002&amp;PERIODTYPE=QTR_STD&amp;window=popup_no_bar&amp;width=385&amp;height=120&amp;START_MAXIMIZED=FALSE&amp;creator=factset&amp;display_string=Audit"}</definedName>
    <definedName name="_1123__FDSAUDITLINK__" hidden="1">{"fdsup://Directions/FactSet Auditing Viewer?action=AUDIT_VALUE&amp;DB=129&amp;ID1=87237510&amp;VALUEID=01001&amp;SDATE=201002&amp;PERIODTYPE=QTR_STD&amp;window=popup_no_bar&amp;width=385&amp;height=120&amp;START_MAXIMIZED=FALSE&amp;creator=factset&amp;display_string=Audit"}</definedName>
    <definedName name="_1124__FDSAUDITLINK__" localSheetId="7" hidden="1">{"fdsup://Directions/FactSet Auditing Viewer?action=AUDIT_VALUE&amp;DB=129&amp;ID1=88076W10&amp;VALUEID=01001&amp;SDATE=200902&amp;PERIODTYPE=QTR_STD&amp;window=popup_no_bar&amp;width=385&amp;height=120&amp;START_MAXIMIZED=FALSE&amp;creator=factset&amp;display_string=Audit"}</definedName>
    <definedName name="_1124__FDSAUDITLINK__" localSheetId="9" hidden="1">{"fdsup://Directions/FactSet Auditing Viewer?action=AUDIT_VALUE&amp;DB=129&amp;ID1=88076W10&amp;VALUEID=01001&amp;SDATE=200902&amp;PERIODTYPE=QTR_STD&amp;window=popup_no_bar&amp;width=385&amp;height=120&amp;START_MAXIMIZED=FALSE&amp;creator=factset&amp;display_string=Audit"}</definedName>
    <definedName name="_1124__FDSAUDITLINK__" localSheetId="8" hidden="1">{"fdsup://Directions/FactSet Auditing Viewer?action=AUDIT_VALUE&amp;DB=129&amp;ID1=88076W10&amp;VALUEID=01001&amp;SDATE=200902&amp;PERIODTYPE=QTR_STD&amp;window=popup_no_bar&amp;width=385&amp;height=120&amp;START_MAXIMIZED=FALSE&amp;creator=factset&amp;display_string=Audit"}</definedName>
    <definedName name="_1124__FDSAUDITLINK__" localSheetId="10" hidden="1">{"fdsup://Directions/FactSet Auditing Viewer?action=AUDIT_VALUE&amp;DB=129&amp;ID1=88076W10&amp;VALUEID=01001&amp;SDATE=200902&amp;PERIODTYPE=QTR_STD&amp;window=popup_no_bar&amp;width=385&amp;height=120&amp;START_MAXIMIZED=FALSE&amp;creator=factset&amp;display_string=Audit"}</definedName>
    <definedName name="_1124__FDSAUDITLINK__" localSheetId="3" hidden="1">{"fdsup://Directions/FactSet Auditing Viewer?action=AUDIT_VALUE&amp;DB=129&amp;ID1=88076W10&amp;VALUEID=01001&amp;SDATE=200902&amp;PERIODTYPE=QTR_STD&amp;window=popup_no_bar&amp;width=385&amp;height=120&amp;START_MAXIMIZED=FALSE&amp;creator=factset&amp;display_string=Audit"}</definedName>
    <definedName name="_1124__FDSAUDITLINK__" localSheetId="5" hidden="1">{"fdsup://Directions/FactSet Auditing Viewer?action=AUDIT_VALUE&amp;DB=129&amp;ID1=88076W10&amp;VALUEID=01001&amp;SDATE=200902&amp;PERIODTYPE=QTR_STD&amp;window=popup_no_bar&amp;width=385&amp;height=120&amp;START_MAXIMIZED=FALSE&amp;creator=factset&amp;display_string=Audit"}</definedName>
    <definedName name="_1124__FDSAUDITLINK__" localSheetId="1" hidden="1">{"fdsup://Directions/FactSet Auditing Viewer?action=AUDIT_VALUE&amp;DB=129&amp;ID1=88076W10&amp;VALUEID=01001&amp;SDATE=200902&amp;PERIODTYPE=QTR_STD&amp;window=popup_no_bar&amp;width=385&amp;height=120&amp;START_MAXIMIZED=FALSE&amp;creator=factset&amp;display_string=Audit"}</definedName>
    <definedName name="_1124__FDSAUDITLINK__" hidden="1">{"fdsup://Directions/FactSet Auditing Viewer?action=AUDIT_VALUE&amp;DB=129&amp;ID1=88076W10&amp;VALUEID=01001&amp;SDATE=200902&amp;PERIODTYPE=QTR_STD&amp;window=popup_no_bar&amp;width=385&amp;height=120&amp;START_MAXIMIZED=FALSE&amp;creator=factset&amp;display_string=Audit"}</definedName>
    <definedName name="_1125__FDSAUDITLINK__" localSheetId="7" hidden="1">{"fdsup://Directions/FactSet Auditing Viewer?action=AUDIT_VALUE&amp;DB=129&amp;ID1=88076W10&amp;VALUEID=01001&amp;SDATE=201002&amp;PERIODTYPE=QTR_STD&amp;window=popup_no_bar&amp;width=385&amp;height=120&amp;START_MAXIMIZED=FALSE&amp;creator=factset&amp;display_string=Audit"}</definedName>
    <definedName name="_1125__FDSAUDITLINK__" localSheetId="9" hidden="1">{"fdsup://Directions/FactSet Auditing Viewer?action=AUDIT_VALUE&amp;DB=129&amp;ID1=88076W10&amp;VALUEID=01001&amp;SDATE=201002&amp;PERIODTYPE=QTR_STD&amp;window=popup_no_bar&amp;width=385&amp;height=120&amp;START_MAXIMIZED=FALSE&amp;creator=factset&amp;display_string=Audit"}</definedName>
    <definedName name="_1125__FDSAUDITLINK__" localSheetId="8" hidden="1">{"fdsup://Directions/FactSet Auditing Viewer?action=AUDIT_VALUE&amp;DB=129&amp;ID1=88076W10&amp;VALUEID=01001&amp;SDATE=201002&amp;PERIODTYPE=QTR_STD&amp;window=popup_no_bar&amp;width=385&amp;height=120&amp;START_MAXIMIZED=FALSE&amp;creator=factset&amp;display_string=Audit"}</definedName>
    <definedName name="_1125__FDSAUDITLINK__" localSheetId="10" hidden="1">{"fdsup://Directions/FactSet Auditing Viewer?action=AUDIT_VALUE&amp;DB=129&amp;ID1=88076W10&amp;VALUEID=01001&amp;SDATE=201002&amp;PERIODTYPE=QTR_STD&amp;window=popup_no_bar&amp;width=385&amp;height=120&amp;START_MAXIMIZED=FALSE&amp;creator=factset&amp;display_string=Audit"}</definedName>
    <definedName name="_1125__FDSAUDITLINK__" localSheetId="3" hidden="1">{"fdsup://Directions/FactSet Auditing Viewer?action=AUDIT_VALUE&amp;DB=129&amp;ID1=88076W10&amp;VALUEID=01001&amp;SDATE=201002&amp;PERIODTYPE=QTR_STD&amp;window=popup_no_bar&amp;width=385&amp;height=120&amp;START_MAXIMIZED=FALSE&amp;creator=factset&amp;display_string=Audit"}</definedName>
    <definedName name="_1125__FDSAUDITLINK__" localSheetId="5" hidden="1">{"fdsup://Directions/FactSet Auditing Viewer?action=AUDIT_VALUE&amp;DB=129&amp;ID1=88076W10&amp;VALUEID=01001&amp;SDATE=201002&amp;PERIODTYPE=QTR_STD&amp;window=popup_no_bar&amp;width=385&amp;height=120&amp;START_MAXIMIZED=FALSE&amp;creator=factset&amp;display_string=Audit"}</definedName>
    <definedName name="_1125__FDSAUDITLINK__" localSheetId="1" hidden="1">{"fdsup://Directions/FactSet Auditing Viewer?action=AUDIT_VALUE&amp;DB=129&amp;ID1=88076W10&amp;VALUEID=01001&amp;SDATE=201002&amp;PERIODTYPE=QTR_STD&amp;window=popup_no_bar&amp;width=385&amp;height=120&amp;START_MAXIMIZED=FALSE&amp;creator=factset&amp;display_string=Audit"}</definedName>
    <definedName name="_1125__FDSAUDITLINK__" hidden="1">{"fdsup://Directions/FactSet Auditing Viewer?action=AUDIT_VALUE&amp;DB=129&amp;ID1=88076W10&amp;VALUEID=01001&amp;SDATE=201002&amp;PERIODTYPE=QTR_STD&amp;window=popup_no_bar&amp;width=385&amp;height=120&amp;START_MAXIMIZED=FALSE&amp;creator=factset&amp;display_string=Audit"}</definedName>
    <definedName name="_1126__FDSAUDITLINK__" localSheetId="7" hidden="1">{"fdsup://Directions/FactSet Auditing Viewer?action=AUDIT_VALUE&amp;DB=129&amp;ID1=60871R20&amp;VALUEID=01001&amp;SDATE=200902&amp;PERIODTYPE=QTR_STD&amp;window=popup_no_bar&amp;width=385&amp;height=120&amp;START_MAXIMIZED=FALSE&amp;creator=factset&amp;display_string=Audit"}</definedName>
    <definedName name="_1126__FDSAUDITLINK__" localSheetId="9" hidden="1">{"fdsup://Directions/FactSet Auditing Viewer?action=AUDIT_VALUE&amp;DB=129&amp;ID1=60871R20&amp;VALUEID=01001&amp;SDATE=200902&amp;PERIODTYPE=QTR_STD&amp;window=popup_no_bar&amp;width=385&amp;height=120&amp;START_MAXIMIZED=FALSE&amp;creator=factset&amp;display_string=Audit"}</definedName>
    <definedName name="_1126__FDSAUDITLINK__" localSheetId="8" hidden="1">{"fdsup://Directions/FactSet Auditing Viewer?action=AUDIT_VALUE&amp;DB=129&amp;ID1=60871R20&amp;VALUEID=01001&amp;SDATE=200902&amp;PERIODTYPE=QTR_STD&amp;window=popup_no_bar&amp;width=385&amp;height=120&amp;START_MAXIMIZED=FALSE&amp;creator=factset&amp;display_string=Audit"}</definedName>
    <definedName name="_1126__FDSAUDITLINK__" localSheetId="10" hidden="1">{"fdsup://Directions/FactSet Auditing Viewer?action=AUDIT_VALUE&amp;DB=129&amp;ID1=60871R20&amp;VALUEID=01001&amp;SDATE=200902&amp;PERIODTYPE=QTR_STD&amp;window=popup_no_bar&amp;width=385&amp;height=120&amp;START_MAXIMIZED=FALSE&amp;creator=factset&amp;display_string=Audit"}</definedName>
    <definedName name="_1126__FDSAUDITLINK__" localSheetId="3" hidden="1">{"fdsup://Directions/FactSet Auditing Viewer?action=AUDIT_VALUE&amp;DB=129&amp;ID1=60871R20&amp;VALUEID=01001&amp;SDATE=200902&amp;PERIODTYPE=QTR_STD&amp;window=popup_no_bar&amp;width=385&amp;height=120&amp;START_MAXIMIZED=FALSE&amp;creator=factset&amp;display_string=Audit"}</definedName>
    <definedName name="_1126__FDSAUDITLINK__" localSheetId="5" hidden="1">{"fdsup://Directions/FactSet Auditing Viewer?action=AUDIT_VALUE&amp;DB=129&amp;ID1=60871R20&amp;VALUEID=01001&amp;SDATE=200902&amp;PERIODTYPE=QTR_STD&amp;window=popup_no_bar&amp;width=385&amp;height=120&amp;START_MAXIMIZED=FALSE&amp;creator=factset&amp;display_string=Audit"}</definedName>
    <definedName name="_1126__FDSAUDITLINK__" localSheetId="1" hidden="1">{"fdsup://Directions/FactSet Auditing Viewer?action=AUDIT_VALUE&amp;DB=129&amp;ID1=60871R20&amp;VALUEID=01001&amp;SDATE=200902&amp;PERIODTYPE=QTR_STD&amp;window=popup_no_bar&amp;width=385&amp;height=120&amp;START_MAXIMIZED=FALSE&amp;creator=factset&amp;display_string=Audit"}</definedName>
    <definedName name="_1126__FDSAUDITLINK__" hidden="1">{"fdsup://Directions/FactSet Auditing Viewer?action=AUDIT_VALUE&amp;DB=129&amp;ID1=60871R20&amp;VALUEID=01001&amp;SDATE=200902&amp;PERIODTYPE=QTR_STD&amp;window=popup_no_bar&amp;width=385&amp;height=120&amp;START_MAXIMIZED=FALSE&amp;creator=factset&amp;display_string=Audit"}</definedName>
    <definedName name="_1127__FDSAUDITLINK__" localSheetId="7" hidden="1">{"fdsup://Directions/FactSet Auditing Viewer?action=AUDIT_VALUE&amp;DB=129&amp;ID1=60871R20&amp;VALUEID=01001&amp;SDATE=201002&amp;PERIODTYPE=QTR_STD&amp;window=popup_no_bar&amp;width=385&amp;height=120&amp;START_MAXIMIZED=FALSE&amp;creator=factset&amp;display_string=Audit"}</definedName>
    <definedName name="_1127__FDSAUDITLINK__" localSheetId="9" hidden="1">{"fdsup://Directions/FactSet Auditing Viewer?action=AUDIT_VALUE&amp;DB=129&amp;ID1=60871R20&amp;VALUEID=01001&amp;SDATE=201002&amp;PERIODTYPE=QTR_STD&amp;window=popup_no_bar&amp;width=385&amp;height=120&amp;START_MAXIMIZED=FALSE&amp;creator=factset&amp;display_string=Audit"}</definedName>
    <definedName name="_1127__FDSAUDITLINK__" localSheetId="8" hidden="1">{"fdsup://Directions/FactSet Auditing Viewer?action=AUDIT_VALUE&amp;DB=129&amp;ID1=60871R20&amp;VALUEID=01001&amp;SDATE=201002&amp;PERIODTYPE=QTR_STD&amp;window=popup_no_bar&amp;width=385&amp;height=120&amp;START_MAXIMIZED=FALSE&amp;creator=factset&amp;display_string=Audit"}</definedName>
    <definedName name="_1127__FDSAUDITLINK__" localSheetId="10" hidden="1">{"fdsup://Directions/FactSet Auditing Viewer?action=AUDIT_VALUE&amp;DB=129&amp;ID1=60871R20&amp;VALUEID=01001&amp;SDATE=201002&amp;PERIODTYPE=QTR_STD&amp;window=popup_no_bar&amp;width=385&amp;height=120&amp;START_MAXIMIZED=FALSE&amp;creator=factset&amp;display_string=Audit"}</definedName>
    <definedName name="_1127__FDSAUDITLINK__" localSheetId="3" hidden="1">{"fdsup://Directions/FactSet Auditing Viewer?action=AUDIT_VALUE&amp;DB=129&amp;ID1=60871R20&amp;VALUEID=01001&amp;SDATE=201002&amp;PERIODTYPE=QTR_STD&amp;window=popup_no_bar&amp;width=385&amp;height=120&amp;START_MAXIMIZED=FALSE&amp;creator=factset&amp;display_string=Audit"}</definedName>
    <definedName name="_1127__FDSAUDITLINK__" localSheetId="5" hidden="1">{"fdsup://Directions/FactSet Auditing Viewer?action=AUDIT_VALUE&amp;DB=129&amp;ID1=60871R20&amp;VALUEID=01001&amp;SDATE=201002&amp;PERIODTYPE=QTR_STD&amp;window=popup_no_bar&amp;width=385&amp;height=120&amp;START_MAXIMIZED=FALSE&amp;creator=factset&amp;display_string=Audit"}</definedName>
    <definedName name="_1127__FDSAUDITLINK__" localSheetId="1" hidden="1">{"fdsup://Directions/FactSet Auditing Viewer?action=AUDIT_VALUE&amp;DB=129&amp;ID1=60871R20&amp;VALUEID=01001&amp;SDATE=201002&amp;PERIODTYPE=QTR_STD&amp;window=popup_no_bar&amp;width=385&amp;height=120&amp;START_MAXIMIZED=FALSE&amp;creator=factset&amp;display_string=Audit"}</definedName>
    <definedName name="_1127__FDSAUDITLINK__" hidden="1">{"fdsup://Directions/FactSet Auditing Viewer?action=AUDIT_VALUE&amp;DB=129&amp;ID1=60871R20&amp;VALUEID=01001&amp;SDATE=201002&amp;PERIODTYPE=QTR_STD&amp;window=popup_no_bar&amp;width=385&amp;height=120&amp;START_MAXIMIZED=FALSE&amp;creator=factset&amp;display_string=Audit"}</definedName>
    <definedName name="_1128__FDSAUDITLINK__" localSheetId="7" hidden="1">{"fdsup://Directions/FactSet Auditing Viewer?action=AUDIT_VALUE&amp;DB=129&amp;ID1=00206R10&amp;VALUEID=01001&amp;SDATE=200902&amp;PERIODTYPE=QTR_STD&amp;window=popup_no_bar&amp;width=385&amp;height=120&amp;START_MAXIMIZED=FALSE&amp;creator=factset&amp;display_string=Audit"}</definedName>
    <definedName name="_1128__FDSAUDITLINK__" localSheetId="9" hidden="1">{"fdsup://Directions/FactSet Auditing Viewer?action=AUDIT_VALUE&amp;DB=129&amp;ID1=00206R10&amp;VALUEID=01001&amp;SDATE=200902&amp;PERIODTYPE=QTR_STD&amp;window=popup_no_bar&amp;width=385&amp;height=120&amp;START_MAXIMIZED=FALSE&amp;creator=factset&amp;display_string=Audit"}</definedName>
    <definedName name="_1128__FDSAUDITLINK__" localSheetId="8" hidden="1">{"fdsup://Directions/FactSet Auditing Viewer?action=AUDIT_VALUE&amp;DB=129&amp;ID1=00206R10&amp;VALUEID=01001&amp;SDATE=200902&amp;PERIODTYPE=QTR_STD&amp;window=popup_no_bar&amp;width=385&amp;height=120&amp;START_MAXIMIZED=FALSE&amp;creator=factset&amp;display_string=Audit"}</definedName>
    <definedName name="_1128__FDSAUDITLINK__" localSheetId="10" hidden="1">{"fdsup://Directions/FactSet Auditing Viewer?action=AUDIT_VALUE&amp;DB=129&amp;ID1=00206R10&amp;VALUEID=01001&amp;SDATE=200902&amp;PERIODTYPE=QTR_STD&amp;window=popup_no_bar&amp;width=385&amp;height=120&amp;START_MAXIMIZED=FALSE&amp;creator=factset&amp;display_string=Audit"}</definedName>
    <definedName name="_1128__FDSAUDITLINK__" localSheetId="3" hidden="1">{"fdsup://Directions/FactSet Auditing Viewer?action=AUDIT_VALUE&amp;DB=129&amp;ID1=00206R10&amp;VALUEID=01001&amp;SDATE=200902&amp;PERIODTYPE=QTR_STD&amp;window=popup_no_bar&amp;width=385&amp;height=120&amp;START_MAXIMIZED=FALSE&amp;creator=factset&amp;display_string=Audit"}</definedName>
    <definedName name="_1128__FDSAUDITLINK__" localSheetId="5" hidden="1">{"fdsup://Directions/FactSet Auditing Viewer?action=AUDIT_VALUE&amp;DB=129&amp;ID1=00206R10&amp;VALUEID=01001&amp;SDATE=200902&amp;PERIODTYPE=QTR_STD&amp;window=popup_no_bar&amp;width=385&amp;height=120&amp;START_MAXIMIZED=FALSE&amp;creator=factset&amp;display_string=Audit"}</definedName>
    <definedName name="_1128__FDSAUDITLINK__" localSheetId="1" hidden="1">{"fdsup://Directions/FactSet Auditing Viewer?action=AUDIT_VALUE&amp;DB=129&amp;ID1=00206R10&amp;VALUEID=01001&amp;SDATE=200902&amp;PERIODTYPE=QTR_STD&amp;window=popup_no_bar&amp;width=385&amp;height=120&amp;START_MAXIMIZED=FALSE&amp;creator=factset&amp;display_string=Audit"}</definedName>
    <definedName name="_1128__FDSAUDITLINK__" hidden="1">{"fdsup://Directions/FactSet Auditing Viewer?action=AUDIT_VALUE&amp;DB=129&amp;ID1=00206R10&amp;VALUEID=01001&amp;SDATE=200902&amp;PERIODTYPE=QTR_STD&amp;window=popup_no_bar&amp;width=385&amp;height=120&amp;START_MAXIMIZED=FALSE&amp;creator=factset&amp;display_string=Audit"}</definedName>
    <definedName name="_1129__FDSAUDITLINK__" localSheetId="7" hidden="1">{"fdsup://Directions/FactSet Auditing Viewer?action=AUDIT_VALUE&amp;DB=129&amp;ID1=00206R10&amp;VALUEID=01001&amp;SDATE=201002&amp;PERIODTYPE=QTR_STD&amp;window=popup_no_bar&amp;width=385&amp;height=120&amp;START_MAXIMIZED=FALSE&amp;creator=factset&amp;display_string=Audit"}</definedName>
    <definedName name="_1129__FDSAUDITLINK__" localSheetId="9" hidden="1">{"fdsup://Directions/FactSet Auditing Viewer?action=AUDIT_VALUE&amp;DB=129&amp;ID1=00206R10&amp;VALUEID=01001&amp;SDATE=201002&amp;PERIODTYPE=QTR_STD&amp;window=popup_no_bar&amp;width=385&amp;height=120&amp;START_MAXIMIZED=FALSE&amp;creator=factset&amp;display_string=Audit"}</definedName>
    <definedName name="_1129__FDSAUDITLINK__" localSheetId="8" hidden="1">{"fdsup://Directions/FactSet Auditing Viewer?action=AUDIT_VALUE&amp;DB=129&amp;ID1=00206R10&amp;VALUEID=01001&amp;SDATE=201002&amp;PERIODTYPE=QTR_STD&amp;window=popup_no_bar&amp;width=385&amp;height=120&amp;START_MAXIMIZED=FALSE&amp;creator=factset&amp;display_string=Audit"}</definedName>
    <definedName name="_1129__FDSAUDITLINK__" localSheetId="10" hidden="1">{"fdsup://Directions/FactSet Auditing Viewer?action=AUDIT_VALUE&amp;DB=129&amp;ID1=00206R10&amp;VALUEID=01001&amp;SDATE=201002&amp;PERIODTYPE=QTR_STD&amp;window=popup_no_bar&amp;width=385&amp;height=120&amp;START_MAXIMIZED=FALSE&amp;creator=factset&amp;display_string=Audit"}</definedName>
    <definedName name="_1129__FDSAUDITLINK__" localSheetId="3" hidden="1">{"fdsup://Directions/FactSet Auditing Viewer?action=AUDIT_VALUE&amp;DB=129&amp;ID1=00206R10&amp;VALUEID=01001&amp;SDATE=201002&amp;PERIODTYPE=QTR_STD&amp;window=popup_no_bar&amp;width=385&amp;height=120&amp;START_MAXIMIZED=FALSE&amp;creator=factset&amp;display_string=Audit"}</definedName>
    <definedName name="_1129__FDSAUDITLINK__" localSheetId="5" hidden="1">{"fdsup://Directions/FactSet Auditing Viewer?action=AUDIT_VALUE&amp;DB=129&amp;ID1=00206R10&amp;VALUEID=01001&amp;SDATE=201002&amp;PERIODTYPE=QTR_STD&amp;window=popup_no_bar&amp;width=385&amp;height=120&amp;START_MAXIMIZED=FALSE&amp;creator=factset&amp;display_string=Audit"}</definedName>
    <definedName name="_1129__FDSAUDITLINK__" localSheetId="1" hidden="1">{"fdsup://Directions/FactSet Auditing Viewer?action=AUDIT_VALUE&amp;DB=129&amp;ID1=00206R10&amp;VALUEID=01001&amp;SDATE=201002&amp;PERIODTYPE=QTR_STD&amp;window=popup_no_bar&amp;width=385&amp;height=120&amp;START_MAXIMIZED=FALSE&amp;creator=factset&amp;display_string=Audit"}</definedName>
    <definedName name="_1129__FDSAUDITLINK__" hidden="1">{"fdsup://Directions/FactSet Auditing Viewer?action=AUDIT_VALUE&amp;DB=129&amp;ID1=00206R10&amp;VALUEID=01001&amp;SDATE=201002&amp;PERIODTYPE=QTR_STD&amp;window=popup_no_bar&amp;width=385&amp;height=120&amp;START_MAXIMIZED=FALSE&amp;creator=factset&amp;display_string=Audit"}</definedName>
    <definedName name="_113__FDSAUDITLINK__" localSheetId="7" hidden="1">{"fdsup://directions/FAT Viewer?action=UPDATE&amp;creator=factset&amp;DYN_ARGS=TRUE&amp;DOC_NAME=FAT:FQL_AUDITING_CLIENT_TEMPLATE.FAT&amp;display_string=Audit&amp;VAR:KEY=DKBCBOVIHE&amp;VAR:QUERY=RkZfRUJJVERBX09QRVIoUVRSLDQvMS8yMDA5LDYvMzAvMjAwOSwsLFVTRCk=&amp;WINDOW=FIRST_POPUP&amp;HEIGH","T=450&amp;WIDTH=450&amp;START_MAXIMIZED=FALSE&amp;VAR:CALENDAR=US&amp;VAR:SYMBOL=TROW&amp;VAR:INDEX=0"}</definedName>
    <definedName name="_113__FDSAUDITLINK__" localSheetId="9" hidden="1">{"fdsup://directions/FAT Viewer?action=UPDATE&amp;creator=factset&amp;DYN_ARGS=TRUE&amp;DOC_NAME=FAT:FQL_AUDITING_CLIENT_TEMPLATE.FAT&amp;display_string=Audit&amp;VAR:KEY=DKBCBOVIHE&amp;VAR:QUERY=RkZfRUJJVERBX09QRVIoUVRSLDQvMS8yMDA5LDYvMzAvMjAwOSwsLFVTRCk=&amp;WINDOW=FIRST_POPUP&amp;HEIGH","T=450&amp;WIDTH=450&amp;START_MAXIMIZED=FALSE&amp;VAR:CALENDAR=US&amp;VAR:SYMBOL=TROW&amp;VAR:INDEX=0"}</definedName>
    <definedName name="_113__FDSAUDITLINK__" localSheetId="8" hidden="1">{"fdsup://directions/FAT Viewer?action=UPDATE&amp;creator=factset&amp;DYN_ARGS=TRUE&amp;DOC_NAME=FAT:FQL_AUDITING_CLIENT_TEMPLATE.FAT&amp;display_string=Audit&amp;VAR:KEY=DKBCBOVIHE&amp;VAR:QUERY=RkZfRUJJVERBX09QRVIoUVRSLDQvMS8yMDA5LDYvMzAvMjAwOSwsLFVTRCk=&amp;WINDOW=FIRST_POPUP&amp;HEIGH","T=450&amp;WIDTH=450&amp;START_MAXIMIZED=FALSE&amp;VAR:CALENDAR=US&amp;VAR:SYMBOL=TROW&amp;VAR:INDEX=0"}</definedName>
    <definedName name="_113__FDSAUDITLINK__" localSheetId="10" hidden="1">{"fdsup://directions/FAT Viewer?action=UPDATE&amp;creator=factset&amp;DYN_ARGS=TRUE&amp;DOC_NAME=FAT:FQL_AUDITING_CLIENT_TEMPLATE.FAT&amp;display_string=Audit&amp;VAR:KEY=DKBCBOVIHE&amp;VAR:QUERY=RkZfRUJJVERBX09QRVIoUVRSLDQvMS8yMDA5LDYvMzAvMjAwOSwsLFVTRCk=&amp;WINDOW=FIRST_POPUP&amp;HEIGH","T=450&amp;WIDTH=450&amp;START_MAXIMIZED=FALSE&amp;VAR:CALENDAR=US&amp;VAR:SYMBOL=TROW&amp;VAR:INDEX=0"}</definedName>
    <definedName name="_113__FDSAUDITLINK__" localSheetId="3" hidden="1">{"fdsup://directions/FAT Viewer?action=UPDATE&amp;creator=factset&amp;DYN_ARGS=TRUE&amp;DOC_NAME=FAT:FQL_AUDITING_CLIENT_TEMPLATE.FAT&amp;display_string=Audit&amp;VAR:KEY=DKBCBOVIHE&amp;VAR:QUERY=RkZfRUJJVERBX09QRVIoUVRSLDQvMS8yMDA5LDYvMzAvMjAwOSwsLFVTRCk=&amp;WINDOW=FIRST_POPUP&amp;HEIGH","T=450&amp;WIDTH=450&amp;START_MAXIMIZED=FALSE&amp;VAR:CALENDAR=US&amp;VAR:SYMBOL=TROW&amp;VAR:INDEX=0"}</definedName>
    <definedName name="_113__FDSAUDITLINK__" localSheetId="5" hidden="1">{"fdsup://directions/FAT Viewer?action=UPDATE&amp;creator=factset&amp;DYN_ARGS=TRUE&amp;DOC_NAME=FAT:FQL_AUDITING_CLIENT_TEMPLATE.FAT&amp;display_string=Audit&amp;VAR:KEY=DKBCBOVIHE&amp;VAR:QUERY=RkZfRUJJVERBX09QRVIoUVRSLDQvMS8yMDA5LDYvMzAvMjAwOSwsLFVTRCk=&amp;WINDOW=FIRST_POPUP&amp;HEIGH","T=450&amp;WIDTH=450&amp;START_MAXIMIZED=FALSE&amp;VAR:CALENDAR=US&amp;VAR:SYMBOL=TROW&amp;VAR:INDEX=0"}</definedName>
    <definedName name="_113__FDSAUDITLINK__" localSheetId="1" hidden="1">{"fdsup://directions/FAT Viewer?action=UPDATE&amp;creator=factset&amp;DYN_ARGS=TRUE&amp;DOC_NAME=FAT:FQL_AUDITING_CLIENT_TEMPLATE.FAT&amp;display_string=Audit&amp;VAR:KEY=DKBCBOVIHE&amp;VAR:QUERY=RkZfRUJJVERBX09QRVIoUVRSLDQvMS8yMDA5LDYvMzAvMjAwOSwsLFVTRCk=&amp;WINDOW=FIRST_POPUP&amp;HEIGH","T=450&amp;WIDTH=450&amp;START_MAXIMIZED=FALSE&amp;VAR:CALENDAR=US&amp;VAR:SYMBOL=TROW&amp;VAR:INDEX=0"}</definedName>
    <definedName name="_113__FDSAUDITLINK__" hidden="1">{"fdsup://directions/FAT Viewer?action=UPDATE&amp;creator=factset&amp;DYN_ARGS=TRUE&amp;DOC_NAME=FAT:FQL_AUDITING_CLIENT_TEMPLATE.FAT&amp;display_string=Audit&amp;VAR:KEY=DKBCBOVIHE&amp;VAR:QUERY=RkZfRUJJVERBX09QRVIoUVRSLDQvMS8yMDA5LDYvMzAvMjAwOSwsLFVTRCk=&amp;WINDOW=FIRST_POPUP&amp;HEIGH","T=450&amp;WIDTH=450&amp;START_MAXIMIZED=FALSE&amp;VAR:CALENDAR=US&amp;VAR:SYMBOL=TROW&amp;VAR:INDEX=0"}</definedName>
    <definedName name="_1130__FDSAUDITLINK__" localSheetId="7" hidden="1">{"fdsup://Directions/FactSet Auditing Viewer?action=AUDIT_VALUE&amp;DB=129&amp;ID1=87182910&amp;VALUEID=01001&amp;SDATE=201004&amp;PERIODTYPE=QTR_STD&amp;window=popup_no_bar&amp;width=385&amp;height=120&amp;START_MAXIMIZED=FALSE&amp;creator=factset&amp;display_string=Audit"}</definedName>
    <definedName name="_1130__FDSAUDITLINK__" localSheetId="9" hidden="1">{"fdsup://Directions/FactSet Auditing Viewer?action=AUDIT_VALUE&amp;DB=129&amp;ID1=87182910&amp;VALUEID=01001&amp;SDATE=201004&amp;PERIODTYPE=QTR_STD&amp;window=popup_no_bar&amp;width=385&amp;height=120&amp;START_MAXIMIZED=FALSE&amp;creator=factset&amp;display_string=Audit"}</definedName>
    <definedName name="_1130__FDSAUDITLINK__" localSheetId="8" hidden="1">{"fdsup://Directions/FactSet Auditing Viewer?action=AUDIT_VALUE&amp;DB=129&amp;ID1=87182910&amp;VALUEID=01001&amp;SDATE=201004&amp;PERIODTYPE=QTR_STD&amp;window=popup_no_bar&amp;width=385&amp;height=120&amp;START_MAXIMIZED=FALSE&amp;creator=factset&amp;display_string=Audit"}</definedName>
    <definedName name="_1130__FDSAUDITLINK__" localSheetId="10" hidden="1">{"fdsup://Directions/FactSet Auditing Viewer?action=AUDIT_VALUE&amp;DB=129&amp;ID1=87182910&amp;VALUEID=01001&amp;SDATE=201004&amp;PERIODTYPE=QTR_STD&amp;window=popup_no_bar&amp;width=385&amp;height=120&amp;START_MAXIMIZED=FALSE&amp;creator=factset&amp;display_string=Audit"}</definedName>
    <definedName name="_1130__FDSAUDITLINK__" localSheetId="3" hidden="1">{"fdsup://Directions/FactSet Auditing Viewer?action=AUDIT_VALUE&amp;DB=129&amp;ID1=87182910&amp;VALUEID=01001&amp;SDATE=201004&amp;PERIODTYPE=QTR_STD&amp;window=popup_no_bar&amp;width=385&amp;height=120&amp;START_MAXIMIZED=FALSE&amp;creator=factset&amp;display_string=Audit"}</definedName>
    <definedName name="_1130__FDSAUDITLINK__" localSheetId="5" hidden="1">{"fdsup://Directions/FactSet Auditing Viewer?action=AUDIT_VALUE&amp;DB=129&amp;ID1=87182910&amp;VALUEID=01001&amp;SDATE=201004&amp;PERIODTYPE=QTR_STD&amp;window=popup_no_bar&amp;width=385&amp;height=120&amp;START_MAXIMIZED=FALSE&amp;creator=factset&amp;display_string=Audit"}</definedName>
    <definedName name="_1130__FDSAUDITLINK__" localSheetId="1" hidden="1">{"fdsup://Directions/FactSet Auditing Viewer?action=AUDIT_VALUE&amp;DB=129&amp;ID1=87182910&amp;VALUEID=01001&amp;SDATE=201004&amp;PERIODTYPE=QTR_STD&amp;window=popup_no_bar&amp;width=385&amp;height=120&amp;START_MAXIMIZED=FALSE&amp;creator=factset&amp;display_string=Audit"}</definedName>
    <definedName name="_1130__FDSAUDITLINK__" hidden="1">{"fdsup://Directions/FactSet Auditing Viewer?action=AUDIT_VALUE&amp;DB=129&amp;ID1=87182910&amp;VALUEID=01001&amp;SDATE=201004&amp;PERIODTYPE=QTR_STD&amp;window=popup_no_bar&amp;width=385&amp;height=120&amp;START_MAXIMIZED=FALSE&amp;creator=factset&amp;display_string=Audit"}</definedName>
    <definedName name="_1131__FDSAUDITLINK__" localSheetId="7" hidden="1">{"fdsup://Directions/FactSet Auditing Viewer?action=AUDIT_VALUE&amp;DB=129&amp;ID1=87150310&amp;VALUEID=01001&amp;SDATE=200901&amp;PERIODTYPE=QTR_STD&amp;window=popup_no_bar&amp;width=385&amp;height=120&amp;START_MAXIMIZED=FALSE&amp;creator=factset&amp;display_string=Audit"}</definedName>
    <definedName name="_1131__FDSAUDITLINK__" localSheetId="9" hidden="1">{"fdsup://Directions/FactSet Auditing Viewer?action=AUDIT_VALUE&amp;DB=129&amp;ID1=87150310&amp;VALUEID=01001&amp;SDATE=200901&amp;PERIODTYPE=QTR_STD&amp;window=popup_no_bar&amp;width=385&amp;height=120&amp;START_MAXIMIZED=FALSE&amp;creator=factset&amp;display_string=Audit"}</definedName>
    <definedName name="_1131__FDSAUDITLINK__" localSheetId="8" hidden="1">{"fdsup://Directions/FactSet Auditing Viewer?action=AUDIT_VALUE&amp;DB=129&amp;ID1=87150310&amp;VALUEID=01001&amp;SDATE=200901&amp;PERIODTYPE=QTR_STD&amp;window=popup_no_bar&amp;width=385&amp;height=120&amp;START_MAXIMIZED=FALSE&amp;creator=factset&amp;display_string=Audit"}</definedName>
    <definedName name="_1131__FDSAUDITLINK__" localSheetId="10" hidden="1">{"fdsup://Directions/FactSet Auditing Viewer?action=AUDIT_VALUE&amp;DB=129&amp;ID1=87150310&amp;VALUEID=01001&amp;SDATE=200901&amp;PERIODTYPE=QTR_STD&amp;window=popup_no_bar&amp;width=385&amp;height=120&amp;START_MAXIMIZED=FALSE&amp;creator=factset&amp;display_string=Audit"}</definedName>
    <definedName name="_1131__FDSAUDITLINK__" localSheetId="3" hidden="1">{"fdsup://Directions/FactSet Auditing Viewer?action=AUDIT_VALUE&amp;DB=129&amp;ID1=87150310&amp;VALUEID=01001&amp;SDATE=200901&amp;PERIODTYPE=QTR_STD&amp;window=popup_no_bar&amp;width=385&amp;height=120&amp;START_MAXIMIZED=FALSE&amp;creator=factset&amp;display_string=Audit"}</definedName>
    <definedName name="_1131__FDSAUDITLINK__" localSheetId="5" hidden="1">{"fdsup://Directions/FactSet Auditing Viewer?action=AUDIT_VALUE&amp;DB=129&amp;ID1=87150310&amp;VALUEID=01001&amp;SDATE=200901&amp;PERIODTYPE=QTR_STD&amp;window=popup_no_bar&amp;width=385&amp;height=120&amp;START_MAXIMIZED=FALSE&amp;creator=factset&amp;display_string=Audit"}</definedName>
    <definedName name="_1131__FDSAUDITLINK__" localSheetId="1" hidden="1">{"fdsup://Directions/FactSet Auditing Viewer?action=AUDIT_VALUE&amp;DB=129&amp;ID1=87150310&amp;VALUEID=01001&amp;SDATE=200901&amp;PERIODTYPE=QTR_STD&amp;window=popup_no_bar&amp;width=385&amp;height=120&amp;START_MAXIMIZED=FALSE&amp;creator=factset&amp;display_string=Audit"}</definedName>
    <definedName name="_1131__FDSAUDITLINK__" hidden="1">{"fdsup://Directions/FactSet Auditing Viewer?action=AUDIT_VALUE&amp;DB=129&amp;ID1=87150310&amp;VALUEID=01001&amp;SDATE=200901&amp;PERIODTYPE=QTR_STD&amp;window=popup_no_bar&amp;width=385&amp;height=120&amp;START_MAXIMIZED=FALSE&amp;creator=factset&amp;display_string=Audit"}</definedName>
    <definedName name="_1132__FDSAUDITLINK__" localSheetId="7" hidden="1">{"fdsup://Directions/FactSet Auditing Viewer?action=AUDIT_VALUE&amp;DB=129&amp;ID1=87150310&amp;VALUEID=01001&amp;SDATE=201001&amp;PERIODTYPE=QTR_STD&amp;window=popup_no_bar&amp;width=385&amp;height=120&amp;START_MAXIMIZED=FALSE&amp;creator=factset&amp;display_string=Audit"}</definedName>
    <definedName name="_1132__FDSAUDITLINK__" localSheetId="9" hidden="1">{"fdsup://Directions/FactSet Auditing Viewer?action=AUDIT_VALUE&amp;DB=129&amp;ID1=87150310&amp;VALUEID=01001&amp;SDATE=201001&amp;PERIODTYPE=QTR_STD&amp;window=popup_no_bar&amp;width=385&amp;height=120&amp;START_MAXIMIZED=FALSE&amp;creator=factset&amp;display_string=Audit"}</definedName>
    <definedName name="_1132__FDSAUDITLINK__" localSheetId="8" hidden="1">{"fdsup://Directions/FactSet Auditing Viewer?action=AUDIT_VALUE&amp;DB=129&amp;ID1=87150310&amp;VALUEID=01001&amp;SDATE=201001&amp;PERIODTYPE=QTR_STD&amp;window=popup_no_bar&amp;width=385&amp;height=120&amp;START_MAXIMIZED=FALSE&amp;creator=factset&amp;display_string=Audit"}</definedName>
    <definedName name="_1132__FDSAUDITLINK__" localSheetId="10" hidden="1">{"fdsup://Directions/FactSet Auditing Viewer?action=AUDIT_VALUE&amp;DB=129&amp;ID1=87150310&amp;VALUEID=01001&amp;SDATE=201001&amp;PERIODTYPE=QTR_STD&amp;window=popup_no_bar&amp;width=385&amp;height=120&amp;START_MAXIMIZED=FALSE&amp;creator=factset&amp;display_string=Audit"}</definedName>
    <definedName name="_1132__FDSAUDITLINK__" localSheetId="3" hidden="1">{"fdsup://Directions/FactSet Auditing Viewer?action=AUDIT_VALUE&amp;DB=129&amp;ID1=87150310&amp;VALUEID=01001&amp;SDATE=201001&amp;PERIODTYPE=QTR_STD&amp;window=popup_no_bar&amp;width=385&amp;height=120&amp;START_MAXIMIZED=FALSE&amp;creator=factset&amp;display_string=Audit"}</definedName>
    <definedName name="_1132__FDSAUDITLINK__" localSheetId="5" hidden="1">{"fdsup://Directions/FactSet Auditing Viewer?action=AUDIT_VALUE&amp;DB=129&amp;ID1=87150310&amp;VALUEID=01001&amp;SDATE=201001&amp;PERIODTYPE=QTR_STD&amp;window=popup_no_bar&amp;width=385&amp;height=120&amp;START_MAXIMIZED=FALSE&amp;creator=factset&amp;display_string=Audit"}</definedName>
    <definedName name="_1132__FDSAUDITLINK__" localSheetId="1" hidden="1">{"fdsup://Directions/FactSet Auditing Viewer?action=AUDIT_VALUE&amp;DB=129&amp;ID1=87150310&amp;VALUEID=01001&amp;SDATE=201001&amp;PERIODTYPE=QTR_STD&amp;window=popup_no_bar&amp;width=385&amp;height=120&amp;START_MAXIMIZED=FALSE&amp;creator=factset&amp;display_string=Audit"}</definedName>
    <definedName name="_1132__FDSAUDITLINK__" hidden="1">{"fdsup://Directions/FactSet Auditing Viewer?action=AUDIT_VALUE&amp;DB=129&amp;ID1=87150310&amp;VALUEID=01001&amp;SDATE=201001&amp;PERIODTYPE=QTR_STD&amp;window=popup_no_bar&amp;width=385&amp;height=120&amp;START_MAXIMIZED=FALSE&amp;creator=factset&amp;display_string=Audit"}</definedName>
    <definedName name="_1133__FDSAUDITLINK__" localSheetId="7" hidden="1">{"fdsup://Directions/FactSet Auditing Viewer?action=AUDIT_VALUE&amp;DB=129&amp;ID1=86366710&amp;VALUEID=01001&amp;SDATE=200902&amp;PERIODTYPE=QTR_STD&amp;window=popup_no_bar&amp;width=385&amp;height=120&amp;START_MAXIMIZED=FALSE&amp;creator=factset&amp;display_string=Audit"}</definedName>
    <definedName name="_1133__FDSAUDITLINK__" localSheetId="9" hidden="1">{"fdsup://Directions/FactSet Auditing Viewer?action=AUDIT_VALUE&amp;DB=129&amp;ID1=86366710&amp;VALUEID=01001&amp;SDATE=200902&amp;PERIODTYPE=QTR_STD&amp;window=popup_no_bar&amp;width=385&amp;height=120&amp;START_MAXIMIZED=FALSE&amp;creator=factset&amp;display_string=Audit"}</definedName>
    <definedName name="_1133__FDSAUDITLINK__" localSheetId="8" hidden="1">{"fdsup://Directions/FactSet Auditing Viewer?action=AUDIT_VALUE&amp;DB=129&amp;ID1=86366710&amp;VALUEID=01001&amp;SDATE=200902&amp;PERIODTYPE=QTR_STD&amp;window=popup_no_bar&amp;width=385&amp;height=120&amp;START_MAXIMIZED=FALSE&amp;creator=factset&amp;display_string=Audit"}</definedName>
    <definedName name="_1133__FDSAUDITLINK__" localSheetId="10" hidden="1">{"fdsup://Directions/FactSet Auditing Viewer?action=AUDIT_VALUE&amp;DB=129&amp;ID1=86366710&amp;VALUEID=01001&amp;SDATE=200902&amp;PERIODTYPE=QTR_STD&amp;window=popup_no_bar&amp;width=385&amp;height=120&amp;START_MAXIMIZED=FALSE&amp;creator=factset&amp;display_string=Audit"}</definedName>
    <definedName name="_1133__FDSAUDITLINK__" localSheetId="3" hidden="1">{"fdsup://Directions/FactSet Auditing Viewer?action=AUDIT_VALUE&amp;DB=129&amp;ID1=86366710&amp;VALUEID=01001&amp;SDATE=200902&amp;PERIODTYPE=QTR_STD&amp;window=popup_no_bar&amp;width=385&amp;height=120&amp;START_MAXIMIZED=FALSE&amp;creator=factset&amp;display_string=Audit"}</definedName>
    <definedName name="_1133__FDSAUDITLINK__" localSheetId="5" hidden="1">{"fdsup://Directions/FactSet Auditing Viewer?action=AUDIT_VALUE&amp;DB=129&amp;ID1=86366710&amp;VALUEID=01001&amp;SDATE=200902&amp;PERIODTYPE=QTR_STD&amp;window=popup_no_bar&amp;width=385&amp;height=120&amp;START_MAXIMIZED=FALSE&amp;creator=factset&amp;display_string=Audit"}</definedName>
    <definedName name="_1133__FDSAUDITLINK__" localSheetId="1" hidden="1">{"fdsup://Directions/FactSet Auditing Viewer?action=AUDIT_VALUE&amp;DB=129&amp;ID1=86366710&amp;VALUEID=01001&amp;SDATE=200902&amp;PERIODTYPE=QTR_STD&amp;window=popup_no_bar&amp;width=385&amp;height=120&amp;START_MAXIMIZED=FALSE&amp;creator=factset&amp;display_string=Audit"}</definedName>
    <definedName name="_1133__FDSAUDITLINK__" hidden="1">{"fdsup://Directions/FactSet Auditing Viewer?action=AUDIT_VALUE&amp;DB=129&amp;ID1=86366710&amp;VALUEID=01001&amp;SDATE=200902&amp;PERIODTYPE=QTR_STD&amp;window=popup_no_bar&amp;width=385&amp;height=120&amp;START_MAXIMIZED=FALSE&amp;creator=factset&amp;display_string=Audit"}</definedName>
    <definedName name="_1134__FDSAUDITLINK__" localSheetId="7" hidden="1">{"fdsup://Directions/FactSet Auditing Viewer?action=AUDIT_VALUE&amp;DB=129&amp;ID1=86366710&amp;VALUEID=01001&amp;SDATE=201002&amp;PERIODTYPE=QTR_STD&amp;window=popup_no_bar&amp;width=385&amp;height=120&amp;START_MAXIMIZED=FALSE&amp;creator=factset&amp;display_string=Audit"}</definedName>
    <definedName name="_1134__FDSAUDITLINK__" localSheetId="9" hidden="1">{"fdsup://Directions/FactSet Auditing Viewer?action=AUDIT_VALUE&amp;DB=129&amp;ID1=86366710&amp;VALUEID=01001&amp;SDATE=201002&amp;PERIODTYPE=QTR_STD&amp;window=popup_no_bar&amp;width=385&amp;height=120&amp;START_MAXIMIZED=FALSE&amp;creator=factset&amp;display_string=Audit"}</definedName>
    <definedName name="_1134__FDSAUDITLINK__" localSheetId="8" hidden="1">{"fdsup://Directions/FactSet Auditing Viewer?action=AUDIT_VALUE&amp;DB=129&amp;ID1=86366710&amp;VALUEID=01001&amp;SDATE=201002&amp;PERIODTYPE=QTR_STD&amp;window=popup_no_bar&amp;width=385&amp;height=120&amp;START_MAXIMIZED=FALSE&amp;creator=factset&amp;display_string=Audit"}</definedName>
    <definedName name="_1134__FDSAUDITLINK__" localSheetId="10" hidden="1">{"fdsup://Directions/FactSet Auditing Viewer?action=AUDIT_VALUE&amp;DB=129&amp;ID1=86366710&amp;VALUEID=01001&amp;SDATE=201002&amp;PERIODTYPE=QTR_STD&amp;window=popup_no_bar&amp;width=385&amp;height=120&amp;START_MAXIMIZED=FALSE&amp;creator=factset&amp;display_string=Audit"}</definedName>
    <definedName name="_1134__FDSAUDITLINK__" localSheetId="3" hidden="1">{"fdsup://Directions/FactSet Auditing Viewer?action=AUDIT_VALUE&amp;DB=129&amp;ID1=86366710&amp;VALUEID=01001&amp;SDATE=201002&amp;PERIODTYPE=QTR_STD&amp;window=popup_no_bar&amp;width=385&amp;height=120&amp;START_MAXIMIZED=FALSE&amp;creator=factset&amp;display_string=Audit"}</definedName>
    <definedName name="_1134__FDSAUDITLINK__" localSheetId="5" hidden="1">{"fdsup://Directions/FactSet Auditing Viewer?action=AUDIT_VALUE&amp;DB=129&amp;ID1=86366710&amp;VALUEID=01001&amp;SDATE=201002&amp;PERIODTYPE=QTR_STD&amp;window=popup_no_bar&amp;width=385&amp;height=120&amp;START_MAXIMIZED=FALSE&amp;creator=factset&amp;display_string=Audit"}</definedName>
    <definedName name="_1134__FDSAUDITLINK__" localSheetId="1" hidden="1">{"fdsup://Directions/FactSet Auditing Viewer?action=AUDIT_VALUE&amp;DB=129&amp;ID1=86366710&amp;VALUEID=01001&amp;SDATE=201002&amp;PERIODTYPE=QTR_STD&amp;window=popup_no_bar&amp;width=385&amp;height=120&amp;START_MAXIMIZED=FALSE&amp;creator=factset&amp;display_string=Audit"}</definedName>
    <definedName name="_1134__FDSAUDITLINK__" hidden="1">{"fdsup://Directions/FactSet Auditing Viewer?action=AUDIT_VALUE&amp;DB=129&amp;ID1=86366710&amp;VALUEID=01001&amp;SDATE=201002&amp;PERIODTYPE=QTR_STD&amp;window=popup_no_bar&amp;width=385&amp;height=120&amp;START_MAXIMIZED=FALSE&amp;creator=factset&amp;display_string=Audit"}</definedName>
    <definedName name="_1135__FDSAUDITLINK__" localSheetId="7" hidden="1">{"fdsup://Directions/FactSet Auditing Viewer?action=AUDIT_VALUE&amp;DB=129&amp;ID1=78651420&amp;VALUEID=01001&amp;SDATE=200902&amp;PERIODTYPE=QTR_STD&amp;window=popup_no_bar&amp;width=385&amp;height=120&amp;START_MAXIMIZED=FALSE&amp;creator=factset&amp;display_string=Audit"}</definedName>
    <definedName name="_1135__FDSAUDITLINK__" localSheetId="9" hidden="1">{"fdsup://Directions/FactSet Auditing Viewer?action=AUDIT_VALUE&amp;DB=129&amp;ID1=78651420&amp;VALUEID=01001&amp;SDATE=200902&amp;PERIODTYPE=QTR_STD&amp;window=popup_no_bar&amp;width=385&amp;height=120&amp;START_MAXIMIZED=FALSE&amp;creator=factset&amp;display_string=Audit"}</definedName>
    <definedName name="_1135__FDSAUDITLINK__" localSheetId="8" hidden="1">{"fdsup://Directions/FactSet Auditing Viewer?action=AUDIT_VALUE&amp;DB=129&amp;ID1=78651420&amp;VALUEID=01001&amp;SDATE=200902&amp;PERIODTYPE=QTR_STD&amp;window=popup_no_bar&amp;width=385&amp;height=120&amp;START_MAXIMIZED=FALSE&amp;creator=factset&amp;display_string=Audit"}</definedName>
    <definedName name="_1135__FDSAUDITLINK__" localSheetId="10" hidden="1">{"fdsup://Directions/FactSet Auditing Viewer?action=AUDIT_VALUE&amp;DB=129&amp;ID1=78651420&amp;VALUEID=01001&amp;SDATE=200902&amp;PERIODTYPE=QTR_STD&amp;window=popup_no_bar&amp;width=385&amp;height=120&amp;START_MAXIMIZED=FALSE&amp;creator=factset&amp;display_string=Audit"}</definedName>
    <definedName name="_1135__FDSAUDITLINK__" localSheetId="3" hidden="1">{"fdsup://Directions/FactSet Auditing Viewer?action=AUDIT_VALUE&amp;DB=129&amp;ID1=78651420&amp;VALUEID=01001&amp;SDATE=200902&amp;PERIODTYPE=QTR_STD&amp;window=popup_no_bar&amp;width=385&amp;height=120&amp;START_MAXIMIZED=FALSE&amp;creator=factset&amp;display_string=Audit"}</definedName>
    <definedName name="_1135__FDSAUDITLINK__" localSheetId="5" hidden="1">{"fdsup://Directions/FactSet Auditing Viewer?action=AUDIT_VALUE&amp;DB=129&amp;ID1=78651420&amp;VALUEID=01001&amp;SDATE=200902&amp;PERIODTYPE=QTR_STD&amp;window=popup_no_bar&amp;width=385&amp;height=120&amp;START_MAXIMIZED=FALSE&amp;creator=factset&amp;display_string=Audit"}</definedName>
    <definedName name="_1135__FDSAUDITLINK__" localSheetId="1" hidden="1">{"fdsup://Directions/FactSet Auditing Viewer?action=AUDIT_VALUE&amp;DB=129&amp;ID1=78651420&amp;VALUEID=01001&amp;SDATE=200902&amp;PERIODTYPE=QTR_STD&amp;window=popup_no_bar&amp;width=385&amp;height=120&amp;START_MAXIMIZED=FALSE&amp;creator=factset&amp;display_string=Audit"}</definedName>
    <definedName name="_1135__FDSAUDITLINK__" hidden="1">{"fdsup://Directions/FactSet Auditing Viewer?action=AUDIT_VALUE&amp;DB=129&amp;ID1=78651420&amp;VALUEID=01001&amp;SDATE=200902&amp;PERIODTYPE=QTR_STD&amp;window=popup_no_bar&amp;width=385&amp;height=120&amp;START_MAXIMIZED=FALSE&amp;creator=factset&amp;display_string=Audit"}</definedName>
    <definedName name="_1136__FDSAUDITLINK__" localSheetId="7" hidden="1">{"fdsup://Directions/FactSet Auditing Viewer?action=AUDIT_VALUE&amp;DB=129&amp;ID1=78651420&amp;VALUEID=01001&amp;SDATE=201002&amp;PERIODTYPE=QTR_STD&amp;window=popup_no_bar&amp;width=385&amp;height=120&amp;START_MAXIMIZED=FALSE&amp;creator=factset&amp;display_string=Audit"}</definedName>
    <definedName name="_1136__FDSAUDITLINK__" localSheetId="9" hidden="1">{"fdsup://Directions/FactSet Auditing Viewer?action=AUDIT_VALUE&amp;DB=129&amp;ID1=78651420&amp;VALUEID=01001&amp;SDATE=201002&amp;PERIODTYPE=QTR_STD&amp;window=popup_no_bar&amp;width=385&amp;height=120&amp;START_MAXIMIZED=FALSE&amp;creator=factset&amp;display_string=Audit"}</definedName>
    <definedName name="_1136__FDSAUDITLINK__" localSheetId="8" hidden="1">{"fdsup://Directions/FactSet Auditing Viewer?action=AUDIT_VALUE&amp;DB=129&amp;ID1=78651420&amp;VALUEID=01001&amp;SDATE=201002&amp;PERIODTYPE=QTR_STD&amp;window=popup_no_bar&amp;width=385&amp;height=120&amp;START_MAXIMIZED=FALSE&amp;creator=factset&amp;display_string=Audit"}</definedName>
    <definedName name="_1136__FDSAUDITLINK__" localSheetId="10" hidden="1">{"fdsup://Directions/FactSet Auditing Viewer?action=AUDIT_VALUE&amp;DB=129&amp;ID1=78651420&amp;VALUEID=01001&amp;SDATE=201002&amp;PERIODTYPE=QTR_STD&amp;window=popup_no_bar&amp;width=385&amp;height=120&amp;START_MAXIMIZED=FALSE&amp;creator=factset&amp;display_string=Audit"}</definedName>
    <definedName name="_1136__FDSAUDITLINK__" localSheetId="3" hidden="1">{"fdsup://Directions/FactSet Auditing Viewer?action=AUDIT_VALUE&amp;DB=129&amp;ID1=78651420&amp;VALUEID=01001&amp;SDATE=201002&amp;PERIODTYPE=QTR_STD&amp;window=popup_no_bar&amp;width=385&amp;height=120&amp;START_MAXIMIZED=FALSE&amp;creator=factset&amp;display_string=Audit"}</definedName>
    <definedName name="_1136__FDSAUDITLINK__" localSheetId="5" hidden="1">{"fdsup://Directions/FactSet Auditing Viewer?action=AUDIT_VALUE&amp;DB=129&amp;ID1=78651420&amp;VALUEID=01001&amp;SDATE=201002&amp;PERIODTYPE=QTR_STD&amp;window=popup_no_bar&amp;width=385&amp;height=120&amp;START_MAXIMIZED=FALSE&amp;creator=factset&amp;display_string=Audit"}</definedName>
    <definedName name="_1136__FDSAUDITLINK__" localSheetId="1" hidden="1">{"fdsup://Directions/FactSet Auditing Viewer?action=AUDIT_VALUE&amp;DB=129&amp;ID1=78651420&amp;VALUEID=01001&amp;SDATE=201002&amp;PERIODTYPE=QTR_STD&amp;window=popup_no_bar&amp;width=385&amp;height=120&amp;START_MAXIMIZED=FALSE&amp;creator=factset&amp;display_string=Audit"}</definedName>
    <definedName name="_1136__FDSAUDITLINK__" hidden="1">{"fdsup://Directions/FactSet Auditing Viewer?action=AUDIT_VALUE&amp;DB=129&amp;ID1=78651420&amp;VALUEID=01001&amp;SDATE=201002&amp;PERIODTYPE=QTR_STD&amp;window=popup_no_bar&amp;width=385&amp;height=120&amp;START_MAXIMIZED=FALSE&amp;creator=factset&amp;display_string=Audit"}</definedName>
    <definedName name="_1137__FDSAUDITLINK__" localSheetId="7" hidden="1">{"fdsup://Directions/FactSet Auditing Viewer?action=AUDIT_VALUE&amp;DB=129&amp;ID1=84546710&amp;VALUEID=01001&amp;SDATE=200902&amp;PERIODTYPE=QTR_STD&amp;window=popup_no_bar&amp;width=385&amp;height=120&amp;START_MAXIMIZED=FALSE&amp;creator=factset&amp;display_string=Audit"}</definedName>
    <definedName name="_1137__FDSAUDITLINK__" localSheetId="9" hidden="1">{"fdsup://Directions/FactSet Auditing Viewer?action=AUDIT_VALUE&amp;DB=129&amp;ID1=84546710&amp;VALUEID=01001&amp;SDATE=200902&amp;PERIODTYPE=QTR_STD&amp;window=popup_no_bar&amp;width=385&amp;height=120&amp;START_MAXIMIZED=FALSE&amp;creator=factset&amp;display_string=Audit"}</definedName>
    <definedName name="_1137__FDSAUDITLINK__" localSheetId="8" hidden="1">{"fdsup://Directions/FactSet Auditing Viewer?action=AUDIT_VALUE&amp;DB=129&amp;ID1=84546710&amp;VALUEID=01001&amp;SDATE=200902&amp;PERIODTYPE=QTR_STD&amp;window=popup_no_bar&amp;width=385&amp;height=120&amp;START_MAXIMIZED=FALSE&amp;creator=factset&amp;display_string=Audit"}</definedName>
    <definedName name="_1137__FDSAUDITLINK__" localSheetId="10" hidden="1">{"fdsup://Directions/FactSet Auditing Viewer?action=AUDIT_VALUE&amp;DB=129&amp;ID1=84546710&amp;VALUEID=01001&amp;SDATE=200902&amp;PERIODTYPE=QTR_STD&amp;window=popup_no_bar&amp;width=385&amp;height=120&amp;START_MAXIMIZED=FALSE&amp;creator=factset&amp;display_string=Audit"}</definedName>
    <definedName name="_1137__FDSAUDITLINK__" localSheetId="3" hidden="1">{"fdsup://Directions/FactSet Auditing Viewer?action=AUDIT_VALUE&amp;DB=129&amp;ID1=84546710&amp;VALUEID=01001&amp;SDATE=200902&amp;PERIODTYPE=QTR_STD&amp;window=popup_no_bar&amp;width=385&amp;height=120&amp;START_MAXIMIZED=FALSE&amp;creator=factset&amp;display_string=Audit"}</definedName>
    <definedName name="_1137__FDSAUDITLINK__" localSheetId="5" hidden="1">{"fdsup://Directions/FactSet Auditing Viewer?action=AUDIT_VALUE&amp;DB=129&amp;ID1=84546710&amp;VALUEID=01001&amp;SDATE=200902&amp;PERIODTYPE=QTR_STD&amp;window=popup_no_bar&amp;width=385&amp;height=120&amp;START_MAXIMIZED=FALSE&amp;creator=factset&amp;display_string=Audit"}</definedName>
    <definedName name="_1137__FDSAUDITLINK__" localSheetId="1" hidden="1">{"fdsup://Directions/FactSet Auditing Viewer?action=AUDIT_VALUE&amp;DB=129&amp;ID1=84546710&amp;VALUEID=01001&amp;SDATE=200902&amp;PERIODTYPE=QTR_STD&amp;window=popup_no_bar&amp;width=385&amp;height=120&amp;START_MAXIMIZED=FALSE&amp;creator=factset&amp;display_string=Audit"}</definedName>
    <definedName name="_1137__FDSAUDITLINK__" hidden="1">{"fdsup://Directions/FactSet Auditing Viewer?action=AUDIT_VALUE&amp;DB=129&amp;ID1=84546710&amp;VALUEID=01001&amp;SDATE=200902&amp;PERIODTYPE=QTR_STD&amp;window=popup_no_bar&amp;width=385&amp;height=120&amp;START_MAXIMIZED=FALSE&amp;creator=factset&amp;display_string=Audit"}</definedName>
    <definedName name="_1138__FDSAUDITLINK__" localSheetId="7" hidden="1">{"fdsup://Directions/FactSet Auditing Viewer?action=AUDIT_VALUE&amp;DB=129&amp;ID1=84546710&amp;VALUEID=01001&amp;SDATE=201002&amp;PERIODTYPE=QTR_STD&amp;window=popup_no_bar&amp;width=385&amp;height=120&amp;START_MAXIMIZED=FALSE&amp;creator=factset&amp;display_string=Audit"}</definedName>
    <definedName name="_1138__FDSAUDITLINK__" localSheetId="9" hidden="1">{"fdsup://Directions/FactSet Auditing Viewer?action=AUDIT_VALUE&amp;DB=129&amp;ID1=84546710&amp;VALUEID=01001&amp;SDATE=201002&amp;PERIODTYPE=QTR_STD&amp;window=popup_no_bar&amp;width=385&amp;height=120&amp;START_MAXIMIZED=FALSE&amp;creator=factset&amp;display_string=Audit"}</definedName>
    <definedName name="_1138__FDSAUDITLINK__" localSheetId="8" hidden="1">{"fdsup://Directions/FactSet Auditing Viewer?action=AUDIT_VALUE&amp;DB=129&amp;ID1=84546710&amp;VALUEID=01001&amp;SDATE=201002&amp;PERIODTYPE=QTR_STD&amp;window=popup_no_bar&amp;width=385&amp;height=120&amp;START_MAXIMIZED=FALSE&amp;creator=factset&amp;display_string=Audit"}</definedName>
    <definedName name="_1138__FDSAUDITLINK__" localSheetId="10" hidden="1">{"fdsup://Directions/FactSet Auditing Viewer?action=AUDIT_VALUE&amp;DB=129&amp;ID1=84546710&amp;VALUEID=01001&amp;SDATE=201002&amp;PERIODTYPE=QTR_STD&amp;window=popup_no_bar&amp;width=385&amp;height=120&amp;START_MAXIMIZED=FALSE&amp;creator=factset&amp;display_string=Audit"}</definedName>
    <definedName name="_1138__FDSAUDITLINK__" localSheetId="3" hidden="1">{"fdsup://Directions/FactSet Auditing Viewer?action=AUDIT_VALUE&amp;DB=129&amp;ID1=84546710&amp;VALUEID=01001&amp;SDATE=201002&amp;PERIODTYPE=QTR_STD&amp;window=popup_no_bar&amp;width=385&amp;height=120&amp;START_MAXIMIZED=FALSE&amp;creator=factset&amp;display_string=Audit"}</definedName>
    <definedName name="_1138__FDSAUDITLINK__" localSheetId="5" hidden="1">{"fdsup://Directions/FactSet Auditing Viewer?action=AUDIT_VALUE&amp;DB=129&amp;ID1=84546710&amp;VALUEID=01001&amp;SDATE=201002&amp;PERIODTYPE=QTR_STD&amp;window=popup_no_bar&amp;width=385&amp;height=120&amp;START_MAXIMIZED=FALSE&amp;creator=factset&amp;display_string=Audit"}</definedName>
    <definedName name="_1138__FDSAUDITLINK__" localSheetId="1" hidden="1">{"fdsup://Directions/FactSet Auditing Viewer?action=AUDIT_VALUE&amp;DB=129&amp;ID1=84546710&amp;VALUEID=01001&amp;SDATE=201002&amp;PERIODTYPE=QTR_STD&amp;window=popup_no_bar&amp;width=385&amp;height=120&amp;START_MAXIMIZED=FALSE&amp;creator=factset&amp;display_string=Audit"}</definedName>
    <definedName name="_1138__FDSAUDITLINK__" hidden="1">{"fdsup://Directions/FactSet Auditing Viewer?action=AUDIT_VALUE&amp;DB=129&amp;ID1=84546710&amp;VALUEID=01001&amp;SDATE=201002&amp;PERIODTYPE=QTR_STD&amp;window=popup_no_bar&amp;width=385&amp;height=120&amp;START_MAXIMIZED=FALSE&amp;creator=factset&amp;display_string=Audit"}</definedName>
    <definedName name="_1139__FDSAUDITLINK__" localSheetId="7" hidden="1">{"fdsup://Directions/FactSet Auditing Viewer?action=AUDIT_VALUE&amp;DB=129&amp;ID1=85450210&amp;VALUEID=01001&amp;SDATE=200902&amp;PERIODTYPE=QTR_STD&amp;window=popup_no_bar&amp;width=385&amp;height=120&amp;START_MAXIMIZED=FALSE&amp;creator=factset&amp;display_string=Audit"}</definedName>
    <definedName name="_1139__FDSAUDITLINK__" localSheetId="9" hidden="1">{"fdsup://Directions/FactSet Auditing Viewer?action=AUDIT_VALUE&amp;DB=129&amp;ID1=85450210&amp;VALUEID=01001&amp;SDATE=200902&amp;PERIODTYPE=QTR_STD&amp;window=popup_no_bar&amp;width=385&amp;height=120&amp;START_MAXIMIZED=FALSE&amp;creator=factset&amp;display_string=Audit"}</definedName>
    <definedName name="_1139__FDSAUDITLINK__" localSheetId="8" hidden="1">{"fdsup://Directions/FactSet Auditing Viewer?action=AUDIT_VALUE&amp;DB=129&amp;ID1=85450210&amp;VALUEID=01001&amp;SDATE=200902&amp;PERIODTYPE=QTR_STD&amp;window=popup_no_bar&amp;width=385&amp;height=120&amp;START_MAXIMIZED=FALSE&amp;creator=factset&amp;display_string=Audit"}</definedName>
    <definedName name="_1139__FDSAUDITLINK__" localSheetId="10" hidden="1">{"fdsup://Directions/FactSet Auditing Viewer?action=AUDIT_VALUE&amp;DB=129&amp;ID1=85450210&amp;VALUEID=01001&amp;SDATE=200902&amp;PERIODTYPE=QTR_STD&amp;window=popup_no_bar&amp;width=385&amp;height=120&amp;START_MAXIMIZED=FALSE&amp;creator=factset&amp;display_string=Audit"}</definedName>
    <definedName name="_1139__FDSAUDITLINK__" localSheetId="3" hidden="1">{"fdsup://Directions/FactSet Auditing Viewer?action=AUDIT_VALUE&amp;DB=129&amp;ID1=85450210&amp;VALUEID=01001&amp;SDATE=200902&amp;PERIODTYPE=QTR_STD&amp;window=popup_no_bar&amp;width=385&amp;height=120&amp;START_MAXIMIZED=FALSE&amp;creator=factset&amp;display_string=Audit"}</definedName>
    <definedName name="_1139__FDSAUDITLINK__" localSheetId="5" hidden="1">{"fdsup://Directions/FactSet Auditing Viewer?action=AUDIT_VALUE&amp;DB=129&amp;ID1=85450210&amp;VALUEID=01001&amp;SDATE=200902&amp;PERIODTYPE=QTR_STD&amp;window=popup_no_bar&amp;width=385&amp;height=120&amp;START_MAXIMIZED=FALSE&amp;creator=factset&amp;display_string=Audit"}</definedName>
    <definedName name="_1139__FDSAUDITLINK__" localSheetId="1" hidden="1">{"fdsup://Directions/FactSet Auditing Viewer?action=AUDIT_VALUE&amp;DB=129&amp;ID1=85450210&amp;VALUEID=01001&amp;SDATE=200902&amp;PERIODTYPE=QTR_STD&amp;window=popup_no_bar&amp;width=385&amp;height=120&amp;START_MAXIMIZED=FALSE&amp;creator=factset&amp;display_string=Audit"}</definedName>
    <definedName name="_1139__FDSAUDITLINK__" hidden="1">{"fdsup://Directions/FactSet Auditing Viewer?action=AUDIT_VALUE&amp;DB=129&amp;ID1=85450210&amp;VALUEID=01001&amp;SDATE=200902&amp;PERIODTYPE=QTR_STD&amp;window=popup_no_bar&amp;width=385&amp;height=120&amp;START_MAXIMIZED=FALSE&amp;creator=factset&amp;display_string=Audit"}</definedName>
    <definedName name="_114__FDSAUDITLINK__" localSheetId="7" hidden="1">{"fdsup://directions/FAT Viewer?action=UPDATE&amp;creator=factset&amp;DYN_ARGS=TRUE&amp;DOC_NAME=FAT:FQL_AUDITING_CLIENT_TEMPLATE.FAT&amp;display_string=Audit&amp;VAR:KEY=TWJUFWZYLY&amp;VAR:QUERY=RkZfRUJJVERBX09QRVIoUVRSLDQvMS8yMDEwLDYvMzAvMjAxMCwsLFVTRCk=&amp;WINDOW=FIRST_POPUP&amp;HEIGH","T=450&amp;WIDTH=450&amp;START_MAXIMIZED=FALSE&amp;VAR:CALENDAR=US&amp;VAR:SYMBOL=TROW&amp;VAR:INDEX=0"}</definedName>
    <definedName name="_114__FDSAUDITLINK__" localSheetId="9" hidden="1">{"fdsup://directions/FAT Viewer?action=UPDATE&amp;creator=factset&amp;DYN_ARGS=TRUE&amp;DOC_NAME=FAT:FQL_AUDITING_CLIENT_TEMPLATE.FAT&amp;display_string=Audit&amp;VAR:KEY=TWJUFWZYLY&amp;VAR:QUERY=RkZfRUJJVERBX09QRVIoUVRSLDQvMS8yMDEwLDYvMzAvMjAxMCwsLFVTRCk=&amp;WINDOW=FIRST_POPUP&amp;HEIGH","T=450&amp;WIDTH=450&amp;START_MAXIMIZED=FALSE&amp;VAR:CALENDAR=US&amp;VAR:SYMBOL=TROW&amp;VAR:INDEX=0"}</definedName>
    <definedName name="_114__FDSAUDITLINK__" localSheetId="8" hidden="1">{"fdsup://directions/FAT Viewer?action=UPDATE&amp;creator=factset&amp;DYN_ARGS=TRUE&amp;DOC_NAME=FAT:FQL_AUDITING_CLIENT_TEMPLATE.FAT&amp;display_string=Audit&amp;VAR:KEY=TWJUFWZYLY&amp;VAR:QUERY=RkZfRUJJVERBX09QRVIoUVRSLDQvMS8yMDEwLDYvMzAvMjAxMCwsLFVTRCk=&amp;WINDOW=FIRST_POPUP&amp;HEIGH","T=450&amp;WIDTH=450&amp;START_MAXIMIZED=FALSE&amp;VAR:CALENDAR=US&amp;VAR:SYMBOL=TROW&amp;VAR:INDEX=0"}</definedName>
    <definedName name="_114__FDSAUDITLINK__" localSheetId="10" hidden="1">{"fdsup://directions/FAT Viewer?action=UPDATE&amp;creator=factset&amp;DYN_ARGS=TRUE&amp;DOC_NAME=FAT:FQL_AUDITING_CLIENT_TEMPLATE.FAT&amp;display_string=Audit&amp;VAR:KEY=TWJUFWZYLY&amp;VAR:QUERY=RkZfRUJJVERBX09QRVIoUVRSLDQvMS8yMDEwLDYvMzAvMjAxMCwsLFVTRCk=&amp;WINDOW=FIRST_POPUP&amp;HEIGH","T=450&amp;WIDTH=450&amp;START_MAXIMIZED=FALSE&amp;VAR:CALENDAR=US&amp;VAR:SYMBOL=TROW&amp;VAR:INDEX=0"}</definedName>
    <definedName name="_114__FDSAUDITLINK__" localSheetId="3" hidden="1">{"fdsup://directions/FAT Viewer?action=UPDATE&amp;creator=factset&amp;DYN_ARGS=TRUE&amp;DOC_NAME=FAT:FQL_AUDITING_CLIENT_TEMPLATE.FAT&amp;display_string=Audit&amp;VAR:KEY=TWJUFWZYLY&amp;VAR:QUERY=RkZfRUJJVERBX09QRVIoUVRSLDQvMS8yMDEwLDYvMzAvMjAxMCwsLFVTRCk=&amp;WINDOW=FIRST_POPUP&amp;HEIGH","T=450&amp;WIDTH=450&amp;START_MAXIMIZED=FALSE&amp;VAR:CALENDAR=US&amp;VAR:SYMBOL=TROW&amp;VAR:INDEX=0"}</definedName>
    <definedName name="_114__FDSAUDITLINK__" localSheetId="5" hidden="1">{"fdsup://directions/FAT Viewer?action=UPDATE&amp;creator=factset&amp;DYN_ARGS=TRUE&amp;DOC_NAME=FAT:FQL_AUDITING_CLIENT_TEMPLATE.FAT&amp;display_string=Audit&amp;VAR:KEY=TWJUFWZYLY&amp;VAR:QUERY=RkZfRUJJVERBX09QRVIoUVRSLDQvMS8yMDEwLDYvMzAvMjAxMCwsLFVTRCk=&amp;WINDOW=FIRST_POPUP&amp;HEIGH","T=450&amp;WIDTH=450&amp;START_MAXIMIZED=FALSE&amp;VAR:CALENDAR=US&amp;VAR:SYMBOL=TROW&amp;VAR:INDEX=0"}</definedName>
    <definedName name="_114__FDSAUDITLINK__" localSheetId="1" hidden="1">{"fdsup://directions/FAT Viewer?action=UPDATE&amp;creator=factset&amp;DYN_ARGS=TRUE&amp;DOC_NAME=FAT:FQL_AUDITING_CLIENT_TEMPLATE.FAT&amp;display_string=Audit&amp;VAR:KEY=TWJUFWZYLY&amp;VAR:QUERY=RkZfRUJJVERBX09QRVIoUVRSLDQvMS8yMDEwLDYvMzAvMjAxMCwsLFVTRCk=&amp;WINDOW=FIRST_POPUP&amp;HEIGH","T=450&amp;WIDTH=450&amp;START_MAXIMIZED=FALSE&amp;VAR:CALENDAR=US&amp;VAR:SYMBOL=TROW&amp;VAR:INDEX=0"}</definedName>
    <definedName name="_114__FDSAUDITLINK__" hidden="1">{"fdsup://directions/FAT Viewer?action=UPDATE&amp;creator=factset&amp;DYN_ARGS=TRUE&amp;DOC_NAME=FAT:FQL_AUDITING_CLIENT_TEMPLATE.FAT&amp;display_string=Audit&amp;VAR:KEY=TWJUFWZYLY&amp;VAR:QUERY=RkZfRUJJVERBX09QRVIoUVRSLDQvMS8yMDEwLDYvMzAvMjAxMCwsLFVTRCk=&amp;WINDOW=FIRST_POPUP&amp;HEIGH","T=450&amp;WIDTH=450&amp;START_MAXIMIZED=FALSE&amp;VAR:CALENDAR=US&amp;VAR:SYMBOL=TROW&amp;VAR:INDEX=0"}</definedName>
    <definedName name="_1140__FDSAUDITLINK__" localSheetId="7" hidden="1">{"fdsup://Directions/FactSet Auditing Viewer?action=AUDIT_VALUE&amp;DB=129&amp;ID1=85450210&amp;VALUEID=01001&amp;SDATE=201002&amp;PERIODTYPE=QTR_STD&amp;window=popup_no_bar&amp;width=385&amp;height=120&amp;START_MAXIMIZED=FALSE&amp;creator=factset&amp;display_string=Audit"}</definedName>
    <definedName name="_1140__FDSAUDITLINK__" localSheetId="9" hidden="1">{"fdsup://Directions/FactSet Auditing Viewer?action=AUDIT_VALUE&amp;DB=129&amp;ID1=85450210&amp;VALUEID=01001&amp;SDATE=201002&amp;PERIODTYPE=QTR_STD&amp;window=popup_no_bar&amp;width=385&amp;height=120&amp;START_MAXIMIZED=FALSE&amp;creator=factset&amp;display_string=Audit"}</definedName>
    <definedName name="_1140__FDSAUDITLINK__" localSheetId="8" hidden="1">{"fdsup://Directions/FactSet Auditing Viewer?action=AUDIT_VALUE&amp;DB=129&amp;ID1=85450210&amp;VALUEID=01001&amp;SDATE=201002&amp;PERIODTYPE=QTR_STD&amp;window=popup_no_bar&amp;width=385&amp;height=120&amp;START_MAXIMIZED=FALSE&amp;creator=factset&amp;display_string=Audit"}</definedName>
    <definedName name="_1140__FDSAUDITLINK__" localSheetId="10" hidden="1">{"fdsup://Directions/FactSet Auditing Viewer?action=AUDIT_VALUE&amp;DB=129&amp;ID1=85450210&amp;VALUEID=01001&amp;SDATE=201002&amp;PERIODTYPE=QTR_STD&amp;window=popup_no_bar&amp;width=385&amp;height=120&amp;START_MAXIMIZED=FALSE&amp;creator=factset&amp;display_string=Audit"}</definedName>
    <definedName name="_1140__FDSAUDITLINK__" localSheetId="3" hidden="1">{"fdsup://Directions/FactSet Auditing Viewer?action=AUDIT_VALUE&amp;DB=129&amp;ID1=85450210&amp;VALUEID=01001&amp;SDATE=201002&amp;PERIODTYPE=QTR_STD&amp;window=popup_no_bar&amp;width=385&amp;height=120&amp;START_MAXIMIZED=FALSE&amp;creator=factset&amp;display_string=Audit"}</definedName>
    <definedName name="_1140__FDSAUDITLINK__" localSheetId="5" hidden="1">{"fdsup://Directions/FactSet Auditing Viewer?action=AUDIT_VALUE&amp;DB=129&amp;ID1=85450210&amp;VALUEID=01001&amp;SDATE=201002&amp;PERIODTYPE=QTR_STD&amp;window=popup_no_bar&amp;width=385&amp;height=120&amp;START_MAXIMIZED=FALSE&amp;creator=factset&amp;display_string=Audit"}</definedName>
    <definedName name="_1140__FDSAUDITLINK__" localSheetId="1" hidden="1">{"fdsup://Directions/FactSet Auditing Viewer?action=AUDIT_VALUE&amp;DB=129&amp;ID1=85450210&amp;VALUEID=01001&amp;SDATE=201002&amp;PERIODTYPE=QTR_STD&amp;window=popup_no_bar&amp;width=385&amp;height=120&amp;START_MAXIMIZED=FALSE&amp;creator=factset&amp;display_string=Audit"}</definedName>
    <definedName name="_1140__FDSAUDITLINK__" hidden="1">{"fdsup://Directions/FactSet Auditing Viewer?action=AUDIT_VALUE&amp;DB=129&amp;ID1=85450210&amp;VALUEID=01001&amp;SDATE=201002&amp;PERIODTYPE=QTR_STD&amp;window=popup_no_bar&amp;width=385&amp;height=120&amp;START_MAXIMIZED=FALSE&amp;creator=factset&amp;display_string=Audit"}</definedName>
    <definedName name="_1141__FDSAUDITLINK__" localSheetId="7" hidden="1">{"fdsup://Directions/FactSet Auditing Viewer?action=AUDIT_VALUE&amp;DB=129&amp;ID1=86853610&amp;VALUEID=01001&amp;SDATE=200901&amp;PERIODTYPE=QTR_STD&amp;window=popup_no_bar&amp;width=385&amp;height=120&amp;START_MAXIMIZED=FALSE&amp;creator=factset&amp;display_string=Audit"}</definedName>
    <definedName name="_1141__FDSAUDITLINK__" localSheetId="9" hidden="1">{"fdsup://Directions/FactSet Auditing Viewer?action=AUDIT_VALUE&amp;DB=129&amp;ID1=86853610&amp;VALUEID=01001&amp;SDATE=200901&amp;PERIODTYPE=QTR_STD&amp;window=popup_no_bar&amp;width=385&amp;height=120&amp;START_MAXIMIZED=FALSE&amp;creator=factset&amp;display_string=Audit"}</definedName>
    <definedName name="_1141__FDSAUDITLINK__" localSheetId="8" hidden="1">{"fdsup://Directions/FactSet Auditing Viewer?action=AUDIT_VALUE&amp;DB=129&amp;ID1=86853610&amp;VALUEID=01001&amp;SDATE=200901&amp;PERIODTYPE=QTR_STD&amp;window=popup_no_bar&amp;width=385&amp;height=120&amp;START_MAXIMIZED=FALSE&amp;creator=factset&amp;display_string=Audit"}</definedName>
    <definedName name="_1141__FDSAUDITLINK__" localSheetId="10" hidden="1">{"fdsup://Directions/FactSet Auditing Viewer?action=AUDIT_VALUE&amp;DB=129&amp;ID1=86853610&amp;VALUEID=01001&amp;SDATE=200901&amp;PERIODTYPE=QTR_STD&amp;window=popup_no_bar&amp;width=385&amp;height=120&amp;START_MAXIMIZED=FALSE&amp;creator=factset&amp;display_string=Audit"}</definedName>
    <definedName name="_1141__FDSAUDITLINK__" localSheetId="3" hidden="1">{"fdsup://Directions/FactSet Auditing Viewer?action=AUDIT_VALUE&amp;DB=129&amp;ID1=86853610&amp;VALUEID=01001&amp;SDATE=200901&amp;PERIODTYPE=QTR_STD&amp;window=popup_no_bar&amp;width=385&amp;height=120&amp;START_MAXIMIZED=FALSE&amp;creator=factset&amp;display_string=Audit"}</definedName>
    <definedName name="_1141__FDSAUDITLINK__" localSheetId="5" hidden="1">{"fdsup://Directions/FactSet Auditing Viewer?action=AUDIT_VALUE&amp;DB=129&amp;ID1=86853610&amp;VALUEID=01001&amp;SDATE=200901&amp;PERIODTYPE=QTR_STD&amp;window=popup_no_bar&amp;width=385&amp;height=120&amp;START_MAXIMIZED=FALSE&amp;creator=factset&amp;display_string=Audit"}</definedName>
    <definedName name="_1141__FDSAUDITLINK__" localSheetId="1" hidden="1">{"fdsup://Directions/FactSet Auditing Viewer?action=AUDIT_VALUE&amp;DB=129&amp;ID1=86853610&amp;VALUEID=01001&amp;SDATE=200901&amp;PERIODTYPE=QTR_STD&amp;window=popup_no_bar&amp;width=385&amp;height=120&amp;START_MAXIMIZED=FALSE&amp;creator=factset&amp;display_string=Audit"}</definedName>
    <definedName name="_1141__FDSAUDITLINK__" hidden="1">{"fdsup://Directions/FactSet Auditing Viewer?action=AUDIT_VALUE&amp;DB=129&amp;ID1=86853610&amp;VALUEID=01001&amp;SDATE=200901&amp;PERIODTYPE=QTR_STD&amp;window=popup_no_bar&amp;width=385&amp;height=120&amp;START_MAXIMIZED=FALSE&amp;creator=factset&amp;display_string=Audit"}</definedName>
    <definedName name="_1142__FDSAUDITLINK__" localSheetId="7" hidden="1">{"fdsup://Directions/FactSet Auditing Viewer?action=AUDIT_VALUE&amp;DB=129&amp;ID1=86853610&amp;VALUEID=01001&amp;SDATE=201001&amp;PERIODTYPE=QTR_STD&amp;window=popup_no_bar&amp;width=385&amp;height=120&amp;START_MAXIMIZED=FALSE&amp;creator=factset&amp;display_string=Audit"}</definedName>
    <definedName name="_1142__FDSAUDITLINK__" localSheetId="9" hidden="1">{"fdsup://Directions/FactSet Auditing Viewer?action=AUDIT_VALUE&amp;DB=129&amp;ID1=86853610&amp;VALUEID=01001&amp;SDATE=201001&amp;PERIODTYPE=QTR_STD&amp;window=popup_no_bar&amp;width=385&amp;height=120&amp;START_MAXIMIZED=FALSE&amp;creator=factset&amp;display_string=Audit"}</definedName>
    <definedName name="_1142__FDSAUDITLINK__" localSheetId="8" hidden="1">{"fdsup://Directions/FactSet Auditing Viewer?action=AUDIT_VALUE&amp;DB=129&amp;ID1=86853610&amp;VALUEID=01001&amp;SDATE=201001&amp;PERIODTYPE=QTR_STD&amp;window=popup_no_bar&amp;width=385&amp;height=120&amp;START_MAXIMIZED=FALSE&amp;creator=factset&amp;display_string=Audit"}</definedName>
    <definedName name="_1142__FDSAUDITLINK__" localSheetId="10" hidden="1">{"fdsup://Directions/FactSet Auditing Viewer?action=AUDIT_VALUE&amp;DB=129&amp;ID1=86853610&amp;VALUEID=01001&amp;SDATE=201001&amp;PERIODTYPE=QTR_STD&amp;window=popup_no_bar&amp;width=385&amp;height=120&amp;START_MAXIMIZED=FALSE&amp;creator=factset&amp;display_string=Audit"}</definedName>
    <definedName name="_1142__FDSAUDITLINK__" localSheetId="3" hidden="1">{"fdsup://Directions/FactSet Auditing Viewer?action=AUDIT_VALUE&amp;DB=129&amp;ID1=86853610&amp;VALUEID=01001&amp;SDATE=201001&amp;PERIODTYPE=QTR_STD&amp;window=popup_no_bar&amp;width=385&amp;height=120&amp;START_MAXIMIZED=FALSE&amp;creator=factset&amp;display_string=Audit"}</definedName>
    <definedName name="_1142__FDSAUDITLINK__" localSheetId="5" hidden="1">{"fdsup://Directions/FactSet Auditing Viewer?action=AUDIT_VALUE&amp;DB=129&amp;ID1=86853610&amp;VALUEID=01001&amp;SDATE=201001&amp;PERIODTYPE=QTR_STD&amp;window=popup_no_bar&amp;width=385&amp;height=120&amp;START_MAXIMIZED=FALSE&amp;creator=factset&amp;display_string=Audit"}</definedName>
    <definedName name="_1142__FDSAUDITLINK__" localSheetId="1" hidden="1">{"fdsup://Directions/FactSet Auditing Viewer?action=AUDIT_VALUE&amp;DB=129&amp;ID1=86853610&amp;VALUEID=01001&amp;SDATE=201001&amp;PERIODTYPE=QTR_STD&amp;window=popup_no_bar&amp;width=385&amp;height=120&amp;START_MAXIMIZED=FALSE&amp;creator=factset&amp;display_string=Audit"}</definedName>
    <definedName name="_1142__FDSAUDITLINK__" hidden="1">{"fdsup://Directions/FactSet Auditing Viewer?action=AUDIT_VALUE&amp;DB=129&amp;ID1=86853610&amp;VALUEID=01001&amp;SDATE=201001&amp;PERIODTYPE=QTR_STD&amp;window=popup_no_bar&amp;width=385&amp;height=120&amp;START_MAXIMIZED=FALSE&amp;creator=factset&amp;display_string=Audit"}</definedName>
    <definedName name="_1143__FDSAUDITLINK__" localSheetId="7" hidden="1">{"fdsup://Directions/FactSet Auditing Viewer?action=AUDIT_VALUE&amp;DB=129&amp;ID1=86764P10&amp;VALUEID=01001&amp;SDATE=200902&amp;PERIODTYPE=QTR_STD&amp;window=popup_no_bar&amp;width=385&amp;height=120&amp;START_MAXIMIZED=FALSE&amp;creator=factset&amp;display_string=Audit"}</definedName>
    <definedName name="_1143__FDSAUDITLINK__" localSheetId="9" hidden="1">{"fdsup://Directions/FactSet Auditing Viewer?action=AUDIT_VALUE&amp;DB=129&amp;ID1=86764P10&amp;VALUEID=01001&amp;SDATE=200902&amp;PERIODTYPE=QTR_STD&amp;window=popup_no_bar&amp;width=385&amp;height=120&amp;START_MAXIMIZED=FALSE&amp;creator=factset&amp;display_string=Audit"}</definedName>
    <definedName name="_1143__FDSAUDITLINK__" localSheetId="8" hidden="1">{"fdsup://Directions/FactSet Auditing Viewer?action=AUDIT_VALUE&amp;DB=129&amp;ID1=86764P10&amp;VALUEID=01001&amp;SDATE=200902&amp;PERIODTYPE=QTR_STD&amp;window=popup_no_bar&amp;width=385&amp;height=120&amp;START_MAXIMIZED=FALSE&amp;creator=factset&amp;display_string=Audit"}</definedName>
    <definedName name="_1143__FDSAUDITLINK__" localSheetId="10" hidden="1">{"fdsup://Directions/FactSet Auditing Viewer?action=AUDIT_VALUE&amp;DB=129&amp;ID1=86764P10&amp;VALUEID=01001&amp;SDATE=200902&amp;PERIODTYPE=QTR_STD&amp;window=popup_no_bar&amp;width=385&amp;height=120&amp;START_MAXIMIZED=FALSE&amp;creator=factset&amp;display_string=Audit"}</definedName>
    <definedName name="_1143__FDSAUDITLINK__" localSheetId="3" hidden="1">{"fdsup://Directions/FactSet Auditing Viewer?action=AUDIT_VALUE&amp;DB=129&amp;ID1=86764P10&amp;VALUEID=01001&amp;SDATE=200902&amp;PERIODTYPE=QTR_STD&amp;window=popup_no_bar&amp;width=385&amp;height=120&amp;START_MAXIMIZED=FALSE&amp;creator=factset&amp;display_string=Audit"}</definedName>
    <definedName name="_1143__FDSAUDITLINK__" localSheetId="5" hidden="1">{"fdsup://Directions/FactSet Auditing Viewer?action=AUDIT_VALUE&amp;DB=129&amp;ID1=86764P10&amp;VALUEID=01001&amp;SDATE=200902&amp;PERIODTYPE=QTR_STD&amp;window=popup_no_bar&amp;width=385&amp;height=120&amp;START_MAXIMIZED=FALSE&amp;creator=factset&amp;display_string=Audit"}</definedName>
    <definedName name="_1143__FDSAUDITLINK__" localSheetId="1" hidden="1">{"fdsup://Directions/FactSet Auditing Viewer?action=AUDIT_VALUE&amp;DB=129&amp;ID1=86764P10&amp;VALUEID=01001&amp;SDATE=200902&amp;PERIODTYPE=QTR_STD&amp;window=popup_no_bar&amp;width=385&amp;height=120&amp;START_MAXIMIZED=FALSE&amp;creator=factset&amp;display_string=Audit"}</definedName>
    <definedName name="_1143__FDSAUDITLINK__" hidden="1">{"fdsup://Directions/FactSet Auditing Viewer?action=AUDIT_VALUE&amp;DB=129&amp;ID1=86764P10&amp;VALUEID=01001&amp;SDATE=200902&amp;PERIODTYPE=QTR_STD&amp;window=popup_no_bar&amp;width=385&amp;height=120&amp;START_MAXIMIZED=FALSE&amp;creator=factset&amp;display_string=Audit"}</definedName>
    <definedName name="_1144__FDSAUDITLINK__" localSheetId="7" hidden="1">{"fdsup://Directions/FactSet Auditing Viewer?action=AUDIT_VALUE&amp;DB=129&amp;ID1=86764P10&amp;VALUEID=01001&amp;SDATE=201002&amp;PERIODTYPE=QTR_STD&amp;window=popup_no_bar&amp;width=385&amp;height=120&amp;START_MAXIMIZED=FALSE&amp;creator=factset&amp;display_string=Audit"}</definedName>
    <definedName name="_1144__FDSAUDITLINK__" localSheetId="9" hidden="1">{"fdsup://Directions/FactSet Auditing Viewer?action=AUDIT_VALUE&amp;DB=129&amp;ID1=86764P10&amp;VALUEID=01001&amp;SDATE=201002&amp;PERIODTYPE=QTR_STD&amp;window=popup_no_bar&amp;width=385&amp;height=120&amp;START_MAXIMIZED=FALSE&amp;creator=factset&amp;display_string=Audit"}</definedName>
    <definedName name="_1144__FDSAUDITLINK__" localSheetId="8" hidden="1">{"fdsup://Directions/FactSet Auditing Viewer?action=AUDIT_VALUE&amp;DB=129&amp;ID1=86764P10&amp;VALUEID=01001&amp;SDATE=201002&amp;PERIODTYPE=QTR_STD&amp;window=popup_no_bar&amp;width=385&amp;height=120&amp;START_MAXIMIZED=FALSE&amp;creator=factset&amp;display_string=Audit"}</definedName>
    <definedName name="_1144__FDSAUDITLINK__" localSheetId="10" hidden="1">{"fdsup://Directions/FactSet Auditing Viewer?action=AUDIT_VALUE&amp;DB=129&amp;ID1=86764P10&amp;VALUEID=01001&amp;SDATE=201002&amp;PERIODTYPE=QTR_STD&amp;window=popup_no_bar&amp;width=385&amp;height=120&amp;START_MAXIMIZED=FALSE&amp;creator=factset&amp;display_string=Audit"}</definedName>
    <definedName name="_1144__FDSAUDITLINK__" localSheetId="3" hidden="1">{"fdsup://Directions/FactSet Auditing Viewer?action=AUDIT_VALUE&amp;DB=129&amp;ID1=86764P10&amp;VALUEID=01001&amp;SDATE=201002&amp;PERIODTYPE=QTR_STD&amp;window=popup_no_bar&amp;width=385&amp;height=120&amp;START_MAXIMIZED=FALSE&amp;creator=factset&amp;display_string=Audit"}</definedName>
    <definedName name="_1144__FDSAUDITLINK__" localSheetId="5" hidden="1">{"fdsup://Directions/FactSet Auditing Viewer?action=AUDIT_VALUE&amp;DB=129&amp;ID1=86764P10&amp;VALUEID=01001&amp;SDATE=201002&amp;PERIODTYPE=QTR_STD&amp;window=popup_no_bar&amp;width=385&amp;height=120&amp;START_MAXIMIZED=FALSE&amp;creator=factset&amp;display_string=Audit"}</definedName>
    <definedName name="_1144__FDSAUDITLINK__" localSheetId="1" hidden="1">{"fdsup://Directions/FactSet Auditing Viewer?action=AUDIT_VALUE&amp;DB=129&amp;ID1=86764P10&amp;VALUEID=01001&amp;SDATE=201002&amp;PERIODTYPE=QTR_STD&amp;window=popup_no_bar&amp;width=385&amp;height=120&amp;START_MAXIMIZED=FALSE&amp;creator=factset&amp;display_string=Audit"}</definedName>
    <definedName name="_1144__FDSAUDITLINK__" hidden="1">{"fdsup://Directions/FactSet Auditing Viewer?action=AUDIT_VALUE&amp;DB=129&amp;ID1=86764P10&amp;VALUEID=01001&amp;SDATE=201002&amp;PERIODTYPE=QTR_STD&amp;window=popup_no_bar&amp;width=385&amp;height=120&amp;START_MAXIMIZED=FALSE&amp;creator=factset&amp;display_string=Audit"}</definedName>
    <definedName name="_1145__FDSAUDITLINK__" localSheetId="7" hidden="1">{"fdsup://Directions/FactSet Auditing Viewer?action=AUDIT_VALUE&amp;DB=129&amp;ID1=21036P10&amp;VALUEID=01001&amp;SDATE=200901&amp;PERIODTYPE=QTR_STD&amp;window=popup_no_bar&amp;width=385&amp;height=120&amp;START_MAXIMIZED=FALSE&amp;creator=factset&amp;display_string=Audit"}</definedName>
    <definedName name="_1145__FDSAUDITLINK__" localSheetId="9" hidden="1">{"fdsup://Directions/FactSet Auditing Viewer?action=AUDIT_VALUE&amp;DB=129&amp;ID1=21036P10&amp;VALUEID=01001&amp;SDATE=200901&amp;PERIODTYPE=QTR_STD&amp;window=popup_no_bar&amp;width=385&amp;height=120&amp;START_MAXIMIZED=FALSE&amp;creator=factset&amp;display_string=Audit"}</definedName>
    <definedName name="_1145__FDSAUDITLINK__" localSheetId="8" hidden="1">{"fdsup://Directions/FactSet Auditing Viewer?action=AUDIT_VALUE&amp;DB=129&amp;ID1=21036P10&amp;VALUEID=01001&amp;SDATE=200901&amp;PERIODTYPE=QTR_STD&amp;window=popup_no_bar&amp;width=385&amp;height=120&amp;START_MAXIMIZED=FALSE&amp;creator=factset&amp;display_string=Audit"}</definedName>
    <definedName name="_1145__FDSAUDITLINK__" localSheetId="10" hidden="1">{"fdsup://Directions/FactSet Auditing Viewer?action=AUDIT_VALUE&amp;DB=129&amp;ID1=21036P10&amp;VALUEID=01001&amp;SDATE=200901&amp;PERIODTYPE=QTR_STD&amp;window=popup_no_bar&amp;width=385&amp;height=120&amp;START_MAXIMIZED=FALSE&amp;creator=factset&amp;display_string=Audit"}</definedName>
    <definedName name="_1145__FDSAUDITLINK__" localSheetId="3" hidden="1">{"fdsup://Directions/FactSet Auditing Viewer?action=AUDIT_VALUE&amp;DB=129&amp;ID1=21036P10&amp;VALUEID=01001&amp;SDATE=200901&amp;PERIODTYPE=QTR_STD&amp;window=popup_no_bar&amp;width=385&amp;height=120&amp;START_MAXIMIZED=FALSE&amp;creator=factset&amp;display_string=Audit"}</definedName>
    <definedName name="_1145__FDSAUDITLINK__" localSheetId="5" hidden="1">{"fdsup://Directions/FactSet Auditing Viewer?action=AUDIT_VALUE&amp;DB=129&amp;ID1=21036P10&amp;VALUEID=01001&amp;SDATE=200901&amp;PERIODTYPE=QTR_STD&amp;window=popup_no_bar&amp;width=385&amp;height=120&amp;START_MAXIMIZED=FALSE&amp;creator=factset&amp;display_string=Audit"}</definedName>
    <definedName name="_1145__FDSAUDITLINK__" localSheetId="1" hidden="1">{"fdsup://Directions/FactSet Auditing Viewer?action=AUDIT_VALUE&amp;DB=129&amp;ID1=21036P10&amp;VALUEID=01001&amp;SDATE=200901&amp;PERIODTYPE=QTR_STD&amp;window=popup_no_bar&amp;width=385&amp;height=120&amp;START_MAXIMIZED=FALSE&amp;creator=factset&amp;display_string=Audit"}</definedName>
    <definedName name="_1145__FDSAUDITLINK__" hidden="1">{"fdsup://Directions/FactSet Auditing Viewer?action=AUDIT_VALUE&amp;DB=129&amp;ID1=21036P10&amp;VALUEID=01001&amp;SDATE=200901&amp;PERIODTYPE=QTR_STD&amp;window=popup_no_bar&amp;width=385&amp;height=120&amp;START_MAXIMIZED=FALSE&amp;creator=factset&amp;display_string=Audit"}</definedName>
    <definedName name="_1146__FDSAUDITLINK__" localSheetId="7" hidden="1">{"fdsup://Directions/FactSet Auditing Viewer?action=AUDIT_VALUE&amp;DB=129&amp;ID1=21036P10&amp;VALUEID=01001&amp;SDATE=201001&amp;PERIODTYPE=QTR_STD&amp;window=popup_no_bar&amp;width=385&amp;height=120&amp;START_MAXIMIZED=FALSE&amp;creator=factset&amp;display_string=Audit"}</definedName>
    <definedName name="_1146__FDSAUDITLINK__" localSheetId="9" hidden="1">{"fdsup://Directions/FactSet Auditing Viewer?action=AUDIT_VALUE&amp;DB=129&amp;ID1=21036P10&amp;VALUEID=01001&amp;SDATE=201001&amp;PERIODTYPE=QTR_STD&amp;window=popup_no_bar&amp;width=385&amp;height=120&amp;START_MAXIMIZED=FALSE&amp;creator=factset&amp;display_string=Audit"}</definedName>
    <definedName name="_1146__FDSAUDITLINK__" localSheetId="8" hidden="1">{"fdsup://Directions/FactSet Auditing Viewer?action=AUDIT_VALUE&amp;DB=129&amp;ID1=21036P10&amp;VALUEID=01001&amp;SDATE=201001&amp;PERIODTYPE=QTR_STD&amp;window=popup_no_bar&amp;width=385&amp;height=120&amp;START_MAXIMIZED=FALSE&amp;creator=factset&amp;display_string=Audit"}</definedName>
    <definedName name="_1146__FDSAUDITLINK__" localSheetId="10" hidden="1">{"fdsup://Directions/FactSet Auditing Viewer?action=AUDIT_VALUE&amp;DB=129&amp;ID1=21036P10&amp;VALUEID=01001&amp;SDATE=201001&amp;PERIODTYPE=QTR_STD&amp;window=popup_no_bar&amp;width=385&amp;height=120&amp;START_MAXIMIZED=FALSE&amp;creator=factset&amp;display_string=Audit"}</definedName>
    <definedName name="_1146__FDSAUDITLINK__" localSheetId="3" hidden="1">{"fdsup://Directions/FactSet Auditing Viewer?action=AUDIT_VALUE&amp;DB=129&amp;ID1=21036P10&amp;VALUEID=01001&amp;SDATE=201001&amp;PERIODTYPE=QTR_STD&amp;window=popup_no_bar&amp;width=385&amp;height=120&amp;START_MAXIMIZED=FALSE&amp;creator=factset&amp;display_string=Audit"}</definedName>
    <definedName name="_1146__FDSAUDITLINK__" localSheetId="5" hidden="1">{"fdsup://Directions/FactSet Auditing Viewer?action=AUDIT_VALUE&amp;DB=129&amp;ID1=21036P10&amp;VALUEID=01001&amp;SDATE=201001&amp;PERIODTYPE=QTR_STD&amp;window=popup_no_bar&amp;width=385&amp;height=120&amp;START_MAXIMIZED=FALSE&amp;creator=factset&amp;display_string=Audit"}</definedName>
    <definedName name="_1146__FDSAUDITLINK__" localSheetId="1" hidden="1">{"fdsup://Directions/FactSet Auditing Viewer?action=AUDIT_VALUE&amp;DB=129&amp;ID1=21036P10&amp;VALUEID=01001&amp;SDATE=201001&amp;PERIODTYPE=QTR_STD&amp;window=popup_no_bar&amp;width=385&amp;height=120&amp;START_MAXIMIZED=FALSE&amp;creator=factset&amp;display_string=Audit"}</definedName>
    <definedName name="_1146__FDSAUDITLINK__" hidden="1">{"fdsup://Directions/FactSet Auditing Viewer?action=AUDIT_VALUE&amp;DB=129&amp;ID1=21036P10&amp;VALUEID=01001&amp;SDATE=201001&amp;PERIODTYPE=QTR_STD&amp;window=popup_no_bar&amp;width=385&amp;height=120&amp;START_MAXIMIZED=FALSE&amp;creator=factset&amp;display_string=Audit"}</definedName>
    <definedName name="_1147__FDSAUDITLINK__" localSheetId="7" hidden="1">{"fdsup://Directions/FactSet Auditing Viewer?action=AUDIT_VALUE&amp;DB=129&amp;ID1=79084910&amp;VALUEID=01001&amp;SDATE=200902&amp;PERIODTYPE=QTR_STD&amp;window=popup_no_bar&amp;width=385&amp;height=120&amp;START_MAXIMIZED=FALSE&amp;creator=factset&amp;display_string=Audit"}</definedName>
    <definedName name="_1147__FDSAUDITLINK__" localSheetId="9" hidden="1">{"fdsup://Directions/FactSet Auditing Viewer?action=AUDIT_VALUE&amp;DB=129&amp;ID1=79084910&amp;VALUEID=01001&amp;SDATE=200902&amp;PERIODTYPE=QTR_STD&amp;window=popup_no_bar&amp;width=385&amp;height=120&amp;START_MAXIMIZED=FALSE&amp;creator=factset&amp;display_string=Audit"}</definedName>
    <definedName name="_1147__FDSAUDITLINK__" localSheetId="8" hidden="1">{"fdsup://Directions/FactSet Auditing Viewer?action=AUDIT_VALUE&amp;DB=129&amp;ID1=79084910&amp;VALUEID=01001&amp;SDATE=200902&amp;PERIODTYPE=QTR_STD&amp;window=popup_no_bar&amp;width=385&amp;height=120&amp;START_MAXIMIZED=FALSE&amp;creator=factset&amp;display_string=Audit"}</definedName>
    <definedName name="_1147__FDSAUDITLINK__" localSheetId="10" hidden="1">{"fdsup://Directions/FactSet Auditing Viewer?action=AUDIT_VALUE&amp;DB=129&amp;ID1=79084910&amp;VALUEID=01001&amp;SDATE=200902&amp;PERIODTYPE=QTR_STD&amp;window=popup_no_bar&amp;width=385&amp;height=120&amp;START_MAXIMIZED=FALSE&amp;creator=factset&amp;display_string=Audit"}</definedName>
    <definedName name="_1147__FDSAUDITLINK__" localSheetId="3" hidden="1">{"fdsup://Directions/FactSet Auditing Viewer?action=AUDIT_VALUE&amp;DB=129&amp;ID1=79084910&amp;VALUEID=01001&amp;SDATE=200902&amp;PERIODTYPE=QTR_STD&amp;window=popup_no_bar&amp;width=385&amp;height=120&amp;START_MAXIMIZED=FALSE&amp;creator=factset&amp;display_string=Audit"}</definedName>
    <definedName name="_1147__FDSAUDITLINK__" localSheetId="5" hidden="1">{"fdsup://Directions/FactSet Auditing Viewer?action=AUDIT_VALUE&amp;DB=129&amp;ID1=79084910&amp;VALUEID=01001&amp;SDATE=200902&amp;PERIODTYPE=QTR_STD&amp;window=popup_no_bar&amp;width=385&amp;height=120&amp;START_MAXIMIZED=FALSE&amp;creator=factset&amp;display_string=Audit"}</definedName>
    <definedName name="_1147__FDSAUDITLINK__" localSheetId="1" hidden="1">{"fdsup://Directions/FactSet Auditing Viewer?action=AUDIT_VALUE&amp;DB=129&amp;ID1=79084910&amp;VALUEID=01001&amp;SDATE=200902&amp;PERIODTYPE=QTR_STD&amp;window=popup_no_bar&amp;width=385&amp;height=120&amp;START_MAXIMIZED=FALSE&amp;creator=factset&amp;display_string=Audit"}</definedName>
    <definedName name="_1147__FDSAUDITLINK__" hidden="1">{"fdsup://Directions/FactSet Auditing Viewer?action=AUDIT_VALUE&amp;DB=129&amp;ID1=79084910&amp;VALUEID=01001&amp;SDATE=200902&amp;PERIODTYPE=QTR_STD&amp;window=popup_no_bar&amp;width=385&amp;height=120&amp;START_MAXIMIZED=FALSE&amp;creator=factset&amp;display_string=Audit"}</definedName>
    <definedName name="_1148__FDSAUDITLINK__" localSheetId="7" hidden="1">{"fdsup://Directions/FactSet Auditing Viewer?action=AUDIT_VALUE&amp;DB=129&amp;ID1=79084910&amp;VALUEID=01001&amp;SDATE=201002&amp;PERIODTYPE=QTR_STD&amp;window=popup_no_bar&amp;width=385&amp;height=120&amp;START_MAXIMIZED=FALSE&amp;creator=factset&amp;display_string=Audit"}</definedName>
    <definedName name="_1148__FDSAUDITLINK__" localSheetId="9" hidden="1">{"fdsup://Directions/FactSet Auditing Viewer?action=AUDIT_VALUE&amp;DB=129&amp;ID1=79084910&amp;VALUEID=01001&amp;SDATE=201002&amp;PERIODTYPE=QTR_STD&amp;window=popup_no_bar&amp;width=385&amp;height=120&amp;START_MAXIMIZED=FALSE&amp;creator=factset&amp;display_string=Audit"}</definedName>
    <definedName name="_1148__FDSAUDITLINK__" localSheetId="8" hidden="1">{"fdsup://Directions/FactSet Auditing Viewer?action=AUDIT_VALUE&amp;DB=129&amp;ID1=79084910&amp;VALUEID=01001&amp;SDATE=201002&amp;PERIODTYPE=QTR_STD&amp;window=popup_no_bar&amp;width=385&amp;height=120&amp;START_MAXIMIZED=FALSE&amp;creator=factset&amp;display_string=Audit"}</definedName>
    <definedName name="_1148__FDSAUDITLINK__" localSheetId="10" hidden="1">{"fdsup://Directions/FactSet Auditing Viewer?action=AUDIT_VALUE&amp;DB=129&amp;ID1=79084910&amp;VALUEID=01001&amp;SDATE=201002&amp;PERIODTYPE=QTR_STD&amp;window=popup_no_bar&amp;width=385&amp;height=120&amp;START_MAXIMIZED=FALSE&amp;creator=factset&amp;display_string=Audit"}</definedName>
    <definedName name="_1148__FDSAUDITLINK__" localSheetId="3" hidden="1">{"fdsup://Directions/FactSet Auditing Viewer?action=AUDIT_VALUE&amp;DB=129&amp;ID1=79084910&amp;VALUEID=01001&amp;SDATE=201002&amp;PERIODTYPE=QTR_STD&amp;window=popup_no_bar&amp;width=385&amp;height=120&amp;START_MAXIMIZED=FALSE&amp;creator=factset&amp;display_string=Audit"}</definedName>
    <definedName name="_1148__FDSAUDITLINK__" localSheetId="5" hidden="1">{"fdsup://Directions/FactSet Auditing Viewer?action=AUDIT_VALUE&amp;DB=129&amp;ID1=79084910&amp;VALUEID=01001&amp;SDATE=201002&amp;PERIODTYPE=QTR_STD&amp;window=popup_no_bar&amp;width=385&amp;height=120&amp;START_MAXIMIZED=FALSE&amp;creator=factset&amp;display_string=Audit"}</definedName>
    <definedName name="_1148__FDSAUDITLINK__" localSheetId="1" hidden="1">{"fdsup://Directions/FactSet Auditing Viewer?action=AUDIT_VALUE&amp;DB=129&amp;ID1=79084910&amp;VALUEID=01001&amp;SDATE=201002&amp;PERIODTYPE=QTR_STD&amp;window=popup_no_bar&amp;width=385&amp;height=120&amp;START_MAXIMIZED=FALSE&amp;creator=factset&amp;display_string=Audit"}</definedName>
    <definedName name="_1148__FDSAUDITLINK__" hidden="1">{"fdsup://Directions/FactSet Auditing Viewer?action=AUDIT_VALUE&amp;DB=129&amp;ID1=79084910&amp;VALUEID=01001&amp;SDATE=201002&amp;PERIODTYPE=QTR_STD&amp;window=popup_no_bar&amp;width=385&amp;height=120&amp;START_MAXIMIZED=FALSE&amp;creator=factset&amp;display_string=Audit"}</definedName>
    <definedName name="_1149__FDSAUDITLINK__" localSheetId="7" hidden="1">{"fdsup://Directions/FactSet Auditing Viewer?action=AUDIT_VALUE&amp;DB=129&amp;ID1=81685110&amp;VALUEID=01001&amp;SDATE=200902&amp;PERIODTYPE=QTR_STD&amp;window=popup_no_bar&amp;width=385&amp;height=120&amp;START_MAXIMIZED=FALSE&amp;creator=factset&amp;display_string=Audit"}</definedName>
    <definedName name="_1149__FDSAUDITLINK__" localSheetId="9" hidden="1">{"fdsup://Directions/FactSet Auditing Viewer?action=AUDIT_VALUE&amp;DB=129&amp;ID1=81685110&amp;VALUEID=01001&amp;SDATE=200902&amp;PERIODTYPE=QTR_STD&amp;window=popup_no_bar&amp;width=385&amp;height=120&amp;START_MAXIMIZED=FALSE&amp;creator=factset&amp;display_string=Audit"}</definedName>
    <definedName name="_1149__FDSAUDITLINK__" localSheetId="8" hidden="1">{"fdsup://Directions/FactSet Auditing Viewer?action=AUDIT_VALUE&amp;DB=129&amp;ID1=81685110&amp;VALUEID=01001&amp;SDATE=200902&amp;PERIODTYPE=QTR_STD&amp;window=popup_no_bar&amp;width=385&amp;height=120&amp;START_MAXIMIZED=FALSE&amp;creator=factset&amp;display_string=Audit"}</definedName>
    <definedName name="_1149__FDSAUDITLINK__" localSheetId="10" hidden="1">{"fdsup://Directions/FactSet Auditing Viewer?action=AUDIT_VALUE&amp;DB=129&amp;ID1=81685110&amp;VALUEID=01001&amp;SDATE=200902&amp;PERIODTYPE=QTR_STD&amp;window=popup_no_bar&amp;width=385&amp;height=120&amp;START_MAXIMIZED=FALSE&amp;creator=factset&amp;display_string=Audit"}</definedName>
    <definedName name="_1149__FDSAUDITLINK__" localSheetId="3" hidden="1">{"fdsup://Directions/FactSet Auditing Viewer?action=AUDIT_VALUE&amp;DB=129&amp;ID1=81685110&amp;VALUEID=01001&amp;SDATE=200902&amp;PERIODTYPE=QTR_STD&amp;window=popup_no_bar&amp;width=385&amp;height=120&amp;START_MAXIMIZED=FALSE&amp;creator=factset&amp;display_string=Audit"}</definedName>
    <definedName name="_1149__FDSAUDITLINK__" localSheetId="5" hidden="1">{"fdsup://Directions/FactSet Auditing Viewer?action=AUDIT_VALUE&amp;DB=129&amp;ID1=81685110&amp;VALUEID=01001&amp;SDATE=200902&amp;PERIODTYPE=QTR_STD&amp;window=popup_no_bar&amp;width=385&amp;height=120&amp;START_MAXIMIZED=FALSE&amp;creator=factset&amp;display_string=Audit"}</definedName>
    <definedName name="_1149__FDSAUDITLINK__" localSheetId="1" hidden="1">{"fdsup://Directions/FactSet Auditing Viewer?action=AUDIT_VALUE&amp;DB=129&amp;ID1=81685110&amp;VALUEID=01001&amp;SDATE=200902&amp;PERIODTYPE=QTR_STD&amp;window=popup_no_bar&amp;width=385&amp;height=120&amp;START_MAXIMIZED=FALSE&amp;creator=factset&amp;display_string=Audit"}</definedName>
    <definedName name="_1149__FDSAUDITLINK__" hidden="1">{"fdsup://Directions/FactSet Auditing Viewer?action=AUDIT_VALUE&amp;DB=129&amp;ID1=81685110&amp;VALUEID=01001&amp;SDATE=200902&amp;PERIODTYPE=QTR_STD&amp;window=popup_no_bar&amp;width=385&amp;height=120&amp;START_MAXIMIZED=FALSE&amp;creator=factset&amp;display_string=Audit"}</definedName>
    <definedName name="_115__FDSAUDITLINK__" localSheetId="7" hidden="1">{"fdsup://directions/FAT Viewer?action=UPDATE&amp;creator=factset&amp;DYN_ARGS=TRUE&amp;DOC_NAME=FAT:FQL_AUDITING_CLIENT_TEMPLATE.FAT&amp;display_string=Audit&amp;VAR:KEY=TIXOXOJCVI&amp;VAR:QUERY=RkZfRUJJVERBX09QRVIoUVRSLDQvMS8yMDA5LDYvMzAvMjAwOSwsLFVTRCk=&amp;WINDOW=FIRST_POPUP&amp;HEIGH","T=450&amp;WIDTH=450&amp;START_MAXIMIZED=FALSE&amp;VAR:CALENDAR=US&amp;VAR:SYMBOL=TMO&amp;VAR:INDEX=0"}</definedName>
    <definedName name="_115__FDSAUDITLINK__" localSheetId="9" hidden="1">{"fdsup://directions/FAT Viewer?action=UPDATE&amp;creator=factset&amp;DYN_ARGS=TRUE&amp;DOC_NAME=FAT:FQL_AUDITING_CLIENT_TEMPLATE.FAT&amp;display_string=Audit&amp;VAR:KEY=TIXOXOJCVI&amp;VAR:QUERY=RkZfRUJJVERBX09QRVIoUVRSLDQvMS8yMDA5LDYvMzAvMjAwOSwsLFVTRCk=&amp;WINDOW=FIRST_POPUP&amp;HEIGH","T=450&amp;WIDTH=450&amp;START_MAXIMIZED=FALSE&amp;VAR:CALENDAR=US&amp;VAR:SYMBOL=TMO&amp;VAR:INDEX=0"}</definedName>
    <definedName name="_115__FDSAUDITLINK__" localSheetId="8" hidden="1">{"fdsup://directions/FAT Viewer?action=UPDATE&amp;creator=factset&amp;DYN_ARGS=TRUE&amp;DOC_NAME=FAT:FQL_AUDITING_CLIENT_TEMPLATE.FAT&amp;display_string=Audit&amp;VAR:KEY=TIXOXOJCVI&amp;VAR:QUERY=RkZfRUJJVERBX09QRVIoUVRSLDQvMS8yMDA5LDYvMzAvMjAwOSwsLFVTRCk=&amp;WINDOW=FIRST_POPUP&amp;HEIGH","T=450&amp;WIDTH=450&amp;START_MAXIMIZED=FALSE&amp;VAR:CALENDAR=US&amp;VAR:SYMBOL=TMO&amp;VAR:INDEX=0"}</definedName>
    <definedName name="_115__FDSAUDITLINK__" localSheetId="10" hidden="1">{"fdsup://directions/FAT Viewer?action=UPDATE&amp;creator=factset&amp;DYN_ARGS=TRUE&amp;DOC_NAME=FAT:FQL_AUDITING_CLIENT_TEMPLATE.FAT&amp;display_string=Audit&amp;VAR:KEY=TIXOXOJCVI&amp;VAR:QUERY=RkZfRUJJVERBX09QRVIoUVRSLDQvMS8yMDA5LDYvMzAvMjAwOSwsLFVTRCk=&amp;WINDOW=FIRST_POPUP&amp;HEIGH","T=450&amp;WIDTH=450&amp;START_MAXIMIZED=FALSE&amp;VAR:CALENDAR=US&amp;VAR:SYMBOL=TMO&amp;VAR:INDEX=0"}</definedName>
    <definedName name="_115__FDSAUDITLINK__" localSheetId="3" hidden="1">{"fdsup://directions/FAT Viewer?action=UPDATE&amp;creator=factset&amp;DYN_ARGS=TRUE&amp;DOC_NAME=FAT:FQL_AUDITING_CLIENT_TEMPLATE.FAT&amp;display_string=Audit&amp;VAR:KEY=TIXOXOJCVI&amp;VAR:QUERY=RkZfRUJJVERBX09QRVIoUVRSLDQvMS8yMDA5LDYvMzAvMjAwOSwsLFVTRCk=&amp;WINDOW=FIRST_POPUP&amp;HEIGH","T=450&amp;WIDTH=450&amp;START_MAXIMIZED=FALSE&amp;VAR:CALENDAR=US&amp;VAR:SYMBOL=TMO&amp;VAR:INDEX=0"}</definedName>
    <definedName name="_115__FDSAUDITLINK__" localSheetId="5" hidden="1">{"fdsup://directions/FAT Viewer?action=UPDATE&amp;creator=factset&amp;DYN_ARGS=TRUE&amp;DOC_NAME=FAT:FQL_AUDITING_CLIENT_TEMPLATE.FAT&amp;display_string=Audit&amp;VAR:KEY=TIXOXOJCVI&amp;VAR:QUERY=RkZfRUJJVERBX09QRVIoUVRSLDQvMS8yMDA5LDYvMzAvMjAwOSwsLFVTRCk=&amp;WINDOW=FIRST_POPUP&amp;HEIGH","T=450&amp;WIDTH=450&amp;START_MAXIMIZED=FALSE&amp;VAR:CALENDAR=US&amp;VAR:SYMBOL=TMO&amp;VAR:INDEX=0"}</definedName>
    <definedName name="_115__FDSAUDITLINK__" localSheetId="1" hidden="1">{"fdsup://directions/FAT Viewer?action=UPDATE&amp;creator=factset&amp;DYN_ARGS=TRUE&amp;DOC_NAME=FAT:FQL_AUDITING_CLIENT_TEMPLATE.FAT&amp;display_string=Audit&amp;VAR:KEY=TIXOXOJCVI&amp;VAR:QUERY=RkZfRUJJVERBX09QRVIoUVRSLDQvMS8yMDA5LDYvMzAvMjAwOSwsLFVTRCk=&amp;WINDOW=FIRST_POPUP&amp;HEIGH","T=450&amp;WIDTH=450&amp;START_MAXIMIZED=FALSE&amp;VAR:CALENDAR=US&amp;VAR:SYMBOL=TMO&amp;VAR:INDEX=0"}</definedName>
    <definedName name="_115__FDSAUDITLINK__" hidden="1">{"fdsup://directions/FAT Viewer?action=UPDATE&amp;creator=factset&amp;DYN_ARGS=TRUE&amp;DOC_NAME=FAT:FQL_AUDITING_CLIENT_TEMPLATE.FAT&amp;display_string=Audit&amp;VAR:KEY=TIXOXOJCVI&amp;VAR:QUERY=RkZfRUJJVERBX09QRVIoUVRSLDQvMS8yMDA5LDYvMzAvMjAwOSwsLFVTRCk=&amp;WINDOW=FIRST_POPUP&amp;HEIGH","T=450&amp;WIDTH=450&amp;START_MAXIMIZED=FALSE&amp;VAR:CALENDAR=US&amp;VAR:SYMBOL=TMO&amp;VAR:INDEX=0"}</definedName>
    <definedName name="_1150__FDSAUDITLINK__" localSheetId="7" hidden="1">{"fdsup://Directions/FactSet Auditing Viewer?action=AUDIT_VALUE&amp;DB=129&amp;ID1=81685110&amp;VALUEID=01001&amp;SDATE=201002&amp;PERIODTYPE=QTR_STD&amp;window=popup_no_bar&amp;width=385&amp;height=120&amp;START_MAXIMIZED=FALSE&amp;creator=factset&amp;display_string=Audit"}</definedName>
    <definedName name="_1150__FDSAUDITLINK__" localSheetId="9" hidden="1">{"fdsup://Directions/FactSet Auditing Viewer?action=AUDIT_VALUE&amp;DB=129&amp;ID1=81685110&amp;VALUEID=01001&amp;SDATE=201002&amp;PERIODTYPE=QTR_STD&amp;window=popup_no_bar&amp;width=385&amp;height=120&amp;START_MAXIMIZED=FALSE&amp;creator=factset&amp;display_string=Audit"}</definedName>
    <definedName name="_1150__FDSAUDITLINK__" localSheetId="8" hidden="1">{"fdsup://Directions/FactSet Auditing Viewer?action=AUDIT_VALUE&amp;DB=129&amp;ID1=81685110&amp;VALUEID=01001&amp;SDATE=201002&amp;PERIODTYPE=QTR_STD&amp;window=popup_no_bar&amp;width=385&amp;height=120&amp;START_MAXIMIZED=FALSE&amp;creator=factset&amp;display_string=Audit"}</definedName>
    <definedName name="_1150__FDSAUDITLINK__" localSheetId="10" hidden="1">{"fdsup://Directions/FactSet Auditing Viewer?action=AUDIT_VALUE&amp;DB=129&amp;ID1=81685110&amp;VALUEID=01001&amp;SDATE=201002&amp;PERIODTYPE=QTR_STD&amp;window=popup_no_bar&amp;width=385&amp;height=120&amp;START_MAXIMIZED=FALSE&amp;creator=factset&amp;display_string=Audit"}</definedName>
    <definedName name="_1150__FDSAUDITLINK__" localSheetId="3" hidden="1">{"fdsup://Directions/FactSet Auditing Viewer?action=AUDIT_VALUE&amp;DB=129&amp;ID1=81685110&amp;VALUEID=01001&amp;SDATE=201002&amp;PERIODTYPE=QTR_STD&amp;window=popup_no_bar&amp;width=385&amp;height=120&amp;START_MAXIMIZED=FALSE&amp;creator=factset&amp;display_string=Audit"}</definedName>
    <definedName name="_1150__FDSAUDITLINK__" localSheetId="5" hidden="1">{"fdsup://Directions/FactSet Auditing Viewer?action=AUDIT_VALUE&amp;DB=129&amp;ID1=81685110&amp;VALUEID=01001&amp;SDATE=201002&amp;PERIODTYPE=QTR_STD&amp;window=popup_no_bar&amp;width=385&amp;height=120&amp;START_MAXIMIZED=FALSE&amp;creator=factset&amp;display_string=Audit"}</definedName>
    <definedName name="_1150__FDSAUDITLINK__" localSheetId="1" hidden="1">{"fdsup://Directions/FactSet Auditing Viewer?action=AUDIT_VALUE&amp;DB=129&amp;ID1=81685110&amp;VALUEID=01001&amp;SDATE=201002&amp;PERIODTYPE=QTR_STD&amp;window=popup_no_bar&amp;width=385&amp;height=120&amp;START_MAXIMIZED=FALSE&amp;creator=factset&amp;display_string=Audit"}</definedName>
    <definedName name="_1150__FDSAUDITLINK__" hidden="1">{"fdsup://Directions/FactSet Auditing Viewer?action=AUDIT_VALUE&amp;DB=129&amp;ID1=81685110&amp;VALUEID=01001&amp;SDATE=201002&amp;PERIODTYPE=QTR_STD&amp;window=popup_no_bar&amp;width=385&amp;height=120&amp;START_MAXIMIZED=FALSE&amp;creator=factset&amp;display_string=Audit"}</definedName>
    <definedName name="_1151__FDSAUDITLINK__" localSheetId="7" hidden="1">{"fdsup://Directions/FactSet Auditing Viewer?action=AUDIT_VALUE&amp;DB=129&amp;ID1=85891210&amp;VALUEID=01001&amp;SDATE=200902&amp;PERIODTYPE=QTR_STD&amp;window=popup_no_bar&amp;width=385&amp;height=120&amp;START_MAXIMIZED=FALSE&amp;creator=factset&amp;display_string=Audit"}</definedName>
    <definedName name="_1151__FDSAUDITLINK__" localSheetId="9" hidden="1">{"fdsup://Directions/FactSet Auditing Viewer?action=AUDIT_VALUE&amp;DB=129&amp;ID1=85891210&amp;VALUEID=01001&amp;SDATE=200902&amp;PERIODTYPE=QTR_STD&amp;window=popup_no_bar&amp;width=385&amp;height=120&amp;START_MAXIMIZED=FALSE&amp;creator=factset&amp;display_string=Audit"}</definedName>
    <definedName name="_1151__FDSAUDITLINK__" localSheetId="8" hidden="1">{"fdsup://Directions/FactSet Auditing Viewer?action=AUDIT_VALUE&amp;DB=129&amp;ID1=85891210&amp;VALUEID=01001&amp;SDATE=200902&amp;PERIODTYPE=QTR_STD&amp;window=popup_no_bar&amp;width=385&amp;height=120&amp;START_MAXIMIZED=FALSE&amp;creator=factset&amp;display_string=Audit"}</definedName>
    <definedName name="_1151__FDSAUDITLINK__" localSheetId="10" hidden="1">{"fdsup://Directions/FactSet Auditing Viewer?action=AUDIT_VALUE&amp;DB=129&amp;ID1=85891210&amp;VALUEID=01001&amp;SDATE=200902&amp;PERIODTYPE=QTR_STD&amp;window=popup_no_bar&amp;width=385&amp;height=120&amp;START_MAXIMIZED=FALSE&amp;creator=factset&amp;display_string=Audit"}</definedName>
    <definedName name="_1151__FDSAUDITLINK__" localSheetId="3" hidden="1">{"fdsup://Directions/FactSet Auditing Viewer?action=AUDIT_VALUE&amp;DB=129&amp;ID1=85891210&amp;VALUEID=01001&amp;SDATE=200902&amp;PERIODTYPE=QTR_STD&amp;window=popup_no_bar&amp;width=385&amp;height=120&amp;START_MAXIMIZED=FALSE&amp;creator=factset&amp;display_string=Audit"}</definedName>
    <definedName name="_1151__FDSAUDITLINK__" localSheetId="5" hidden="1">{"fdsup://Directions/FactSet Auditing Viewer?action=AUDIT_VALUE&amp;DB=129&amp;ID1=85891210&amp;VALUEID=01001&amp;SDATE=200902&amp;PERIODTYPE=QTR_STD&amp;window=popup_no_bar&amp;width=385&amp;height=120&amp;START_MAXIMIZED=FALSE&amp;creator=factset&amp;display_string=Audit"}</definedName>
    <definedName name="_1151__FDSAUDITLINK__" localSheetId="1" hidden="1">{"fdsup://Directions/FactSet Auditing Viewer?action=AUDIT_VALUE&amp;DB=129&amp;ID1=85891210&amp;VALUEID=01001&amp;SDATE=200902&amp;PERIODTYPE=QTR_STD&amp;window=popup_no_bar&amp;width=385&amp;height=120&amp;START_MAXIMIZED=FALSE&amp;creator=factset&amp;display_string=Audit"}</definedName>
    <definedName name="_1151__FDSAUDITLINK__" hidden="1">{"fdsup://Directions/FactSet Auditing Viewer?action=AUDIT_VALUE&amp;DB=129&amp;ID1=85891210&amp;VALUEID=01001&amp;SDATE=200902&amp;PERIODTYPE=QTR_STD&amp;window=popup_no_bar&amp;width=385&amp;height=120&amp;START_MAXIMIZED=FALSE&amp;creator=factset&amp;display_string=Audit"}</definedName>
    <definedName name="_1152__FDSAUDITLINK__" localSheetId="7" hidden="1">{"fdsup://Directions/FactSet Auditing Viewer?action=AUDIT_VALUE&amp;DB=129&amp;ID1=85891210&amp;VALUEID=01001&amp;SDATE=201002&amp;PERIODTYPE=QTR_STD&amp;window=popup_no_bar&amp;width=385&amp;height=120&amp;START_MAXIMIZED=FALSE&amp;creator=factset&amp;display_string=Audit"}</definedName>
    <definedName name="_1152__FDSAUDITLINK__" localSheetId="9" hidden="1">{"fdsup://Directions/FactSet Auditing Viewer?action=AUDIT_VALUE&amp;DB=129&amp;ID1=85891210&amp;VALUEID=01001&amp;SDATE=201002&amp;PERIODTYPE=QTR_STD&amp;window=popup_no_bar&amp;width=385&amp;height=120&amp;START_MAXIMIZED=FALSE&amp;creator=factset&amp;display_string=Audit"}</definedName>
    <definedName name="_1152__FDSAUDITLINK__" localSheetId="8" hidden="1">{"fdsup://Directions/FactSet Auditing Viewer?action=AUDIT_VALUE&amp;DB=129&amp;ID1=85891210&amp;VALUEID=01001&amp;SDATE=201002&amp;PERIODTYPE=QTR_STD&amp;window=popup_no_bar&amp;width=385&amp;height=120&amp;START_MAXIMIZED=FALSE&amp;creator=factset&amp;display_string=Audit"}</definedName>
    <definedName name="_1152__FDSAUDITLINK__" localSheetId="10" hidden="1">{"fdsup://Directions/FactSet Auditing Viewer?action=AUDIT_VALUE&amp;DB=129&amp;ID1=85891210&amp;VALUEID=01001&amp;SDATE=201002&amp;PERIODTYPE=QTR_STD&amp;window=popup_no_bar&amp;width=385&amp;height=120&amp;START_MAXIMIZED=FALSE&amp;creator=factset&amp;display_string=Audit"}</definedName>
    <definedName name="_1152__FDSAUDITLINK__" localSheetId="3" hidden="1">{"fdsup://Directions/FactSet Auditing Viewer?action=AUDIT_VALUE&amp;DB=129&amp;ID1=85891210&amp;VALUEID=01001&amp;SDATE=201002&amp;PERIODTYPE=QTR_STD&amp;window=popup_no_bar&amp;width=385&amp;height=120&amp;START_MAXIMIZED=FALSE&amp;creator=factset&amp;display_string=Audit"}</definedName>
    <definedName name="_1152__FDSAUDITLINK__" localSheetId="5" hidden="1">{"fdsup://Directions/FactSet Auditing Viewer?action=AUDIT_VALUE&amp;DB=129&amp;ID1=85891210&amp;VALUEID=01001&amp;SDATE=201002&amp;PERIODTYPE=QTR_STD&amp;window=popup_no_bar&amp;width=385&amp;height=120&amp;START_MAXIMIZED=FALSE&amp;creator=factset&amp;display_string=Audit"}</definedName>
    <definedName name="_1152__FDSAUDITLINK__" localSheetId="1" hidden="1">{"fdsup://Directions/FactSet Auditing Viewer?action=AUDIT_VALUE&amp;DB=129&amp;ID1=85891210&amp;VALUEID=01001&amp;SDATE=201002&amp;PERIODTYPE=QTR_STD&amp;window=popup_no_bar&amp;width=385&amp;height=120&amp;START_MAXIMIZED=FALSE&amp;creator=factset&amp;display_string=Audit"}</definedName>
    <definedName name="_1152__FDSAUDITLINK__" hidden="1">{"fdsup://Directions/FactSet Auditing Viewer?action=AUDIT_VALUE&amp;DB=129&amp;ID1=85891210&amp;VALUEID=01001&amp;SDATE=201002&amp;PERIODTYPE=QTR_STD&amp;window=popup_no_bar&amp;width=385&amp;height=120&amp;START_MAXIMIZED=FALSE&amp;creator=factset&amp;display_string=Audit"}</definedName>
    <definedName name="_1153__FDSAUDITLINK__" localSheetId="7" hidden="1">{"fdsup://Directions/FactSet Auditing Viewer?action=AUDIT_VALUE&amp;DB=129&amp;ID1=85503010&amp;VALUEID=01001&amp;SDATE=200901&amp;PERIODTYPE=QTR_STD&amp;window=popup_no_bar&amp;width=385&amp;height=120&amp;START_MAXIMIZED=FALSE&amp;creator=factset&amp;display_string=Audit"}</definedName>
    <definedName name="_1153__FDSAUDITLINK__" localSheetId="9" hidden="1">{"fdsup://Directions/FactSet Auditing Viewer?action=AUDIT_VALUE&amp;DB=129&amp;ID1=85503010&amp;VALUEID=01001&amp;SDATE=200901&amp;PERIODTYPE=QTR_STD&amp;window=popup_no_bar&amp;width=385&amp;height=120&amp;START_MAXIMIZED=FALSE&amp;creator=factset&amp;display_string=Audit"}</definedName>
    <definedName name="_1153__FDSAUDITLINK__" localSheetId="8" hidden="1">{"fdsup://Directions/FactSet Auditing Viewer?action=AUDIT_VALUE&amp;DB=129&amp;ID1=85503010&amp;VALUEID=01001&amp;SDATE=200901&amp;PERIODTYPE=QTR_STD&amp;window=popup_no_bar&amp;width=385&amp;height=120&amp;START_MAXIMIZED=FALSE&amp;creator=factset&amp;display_string=Audit"}</definedName>
    <definedName name="_1153__FDSAUDITLINK__" localSheetId="10" hidden="1">{"fdsup://Directions/FactSet Auditing Viewer?action=AUDIT_VALUE&amp;DB=129&amp;ID1=85503010&amp;VALUEID=01001&amp;SDATE=200901&amp;PERIODTYPE=QTR_STD&amp;window=popup_no_bar&amp;width=385&amp;height=120&amp;START_MAXIMIZED=FALSE&amp;creator=factset&amp;display_string=Audit"}</definedName>
    <definedName name="_1153__FDSAUDITLINK__" localSheetId="3" hidden="1">{"fdsup://Directions/FactSet Auditing Viewer?action=AUDIT_VALUE&amp;DB=129&amp;ID1=85503010&amp;VALUEID=01001&amp;SDATE=200901&amp;PERIODTYPE=QTR_STD&amp;window=popup_no_bar&amp;width=385&amp;height=120&amp;START_MAXIMIZED=FALSE&amp;creator=factset&amp;display_string=Audit"}</definedName>
    <definedName name="_1153__FDSAUDITLINK__" localSheetId="5" hidden="1">{"fdsup://Directions/FactSet Auditing Viewer?action=AUDIT_VALUE&amp;DB=129&amp;ID1=85503010&amp;VALUEID=01001&amp;SDATE=200901&amp;PERIODTYPE=QTR_STD&amp;window=popup_no_bar&amp;width=385&amp;height=120&amp;START_MAXIMIZED=FALSE&amp;creator=factset&amp;display_string=Audit"}</definedName>
    <definedName name="_1153__FDSAUDITLINK__" localSheetId="1" hidden="1">{"fdsup://Directions/FactSet Auditing Viewer?action=AUDIT_VALUE&amp;DB=129&amp;ID1=85503010&amp;VALUEID=01001&amp;SDATE=200901&amp;PERIODTYPE=QTR_STD&amp;window=popup_no_bar&amp;width=385&amp;height=120&amp;START_MAXIMIZED=FALSE&amp;creator=factset&amp;display_string=Audit"}</definedName>
    <definedName name="_1153__FDSAUDITLINK__" hidden="1">{"fdsup://Directions/FactSet Auditing Viewer?action=AUDIT_VALUE&amp;DB=129&amp;ID1=85503010&amp;VALUEID=01001&amp;SDATE=200901&amp;PERIODTYPE=QTR_STD&amp;window=popup_no_bar&amp;width=385&amp;height=120&amp;START_MAXIMIZED=FALSE&amp;creator=factset&amp;display_string=Audit"}</definedName>
    <definedName name="_1154__FDSAUDITLINK__" localSheetId="7" hidden="1">{"fdsup://Directions/FactSet Auditing Viewer?action=AUDIT_VALUE&amp;DB=129&amp;ID1=85503010&amp;VALUEID=01001&amp;SDATE=201001&amp;PERIODTYPE=QTR_STD&amp;window=popup_no_bar&amp;width=385&amp;height=120&amp;START_MAXIMIZED=FALSE&amp;creator=factset&amp;display_string=Audit"}</definedName>
    <definedName name="_1154__FDSAUDITLINK__" localSheetId="9" hidden="1">{"fdsup://Directions/FactSet Auditing Viewer?action=AUDIT_VALUE&amp;DB=129&amp;ID1=85503010&amp;VALUEID=01001&amp;SDATE=201001&amp;PERIODTYPE=QTR_STD&amp;window=popup_no_bar&amp;width=385&amp;height=120&amp;START_MAXIMIZED=FALSE&amp;creator=factset&amp;display_string=Audit"}</definedName>
    <definedName name="_1154__FDSAUDITLINK__" localSheetId="8" hidden="1">{"fdsup://Directions/FactSet Auditing Viewer?action=AUDIT_VALUE&amp;DB=129&amp;ID1=85503010&amp;VALUEID=01001&amp;SDATE=201001&amp;PERIODTYPE=QTR_STD&amp;window=popup_no_bar&amp;width=385&amp;height=120&amp;START_MAXIMIZED=FALSE&amp;creator=factset&amp;display_string=Audit"}</definedName>
    <definedName name="_1154__FDSAUDITLINK__" localSheetId="10" hidden="1">{"fdsup://Directions/FactSet Auditing Viewer?action=AUDIT_VALUE&amp;DB=129&amp;ID1=85503010&amp;VALUEID=01001&amp;SDATE=201001&amp;PERIODTYPE=QTR_STD&amp;window=popup_no_bar&amp;width=385&amp;height=120&amp;START_MAXIMIZED=FALSE&amp;creator=factset&amp;display_string=Audit"}</definedName>
    <definedName name="_1154__FDSAUDITLINK__" localSheetId="3" hidden="1">{"fdsup://Directions/FactSet Auditing Viewer?action=AUDIT_VALUE&amp;DB=129&amp;ID1=85503010&amp;VALUEID=01001&amp;SDATE=201001&amp;PERIODTYPE=QTR_STD&amp;window=popup_no_bar&amp;width=385&amp;height=120&amp;START_MAXIMIZED=FALSE&amp;creator=factset&amp;display_string=Audit"}</definedName>
    <definedName name="_1154__FDSAUDITLINK__" localSheetId="5" hidden="1">{"fdsup://Directions/FactSet Auditing Viewer?action=AUDIT_VALUE&amp;DB=129&amp;ID1=85503010&amp;VALUEID=01001&amp;SDATE=201001&amp;PERIODTYPE=QTR_STD&amp;window=popup_no_bar&amp;width=385&amp;height=120&amp;START_MAXIMIZED=FALSE&amp;creator=factset&amp;display_string=Audit"}</definedName>
    <definedName name="_1154__FDSAUDITLINK__" localSheetId="1" hidden="1">{"fdsup://Directions/FactSet Auditing Viewer?action=AUDIT_VALUE&amp;DB=129&amp;ID1=85503010&amp;VALUEID=01001&amp;SDATE=201001&amp;PERIODTYPE=QTR_STD&amp;window=popup_no_bar&amp;width=385&amp;height=120&amp;START_MAXIMIZED=FALSE&amp;creator=factset&amp;display_string=Audit"}</definedName>
    <definedName name="_1154__FDSAUDITLINK__" hidden="1">{"fdsup://Directions/FactSet Auditing Viewer?action=AUDIT_VALUE&amp;DB=129&amp;ID1=85503010&amp;VALUEID=01001&amp;SDATE=201001&amp;PERIODTYPE=QTR_STD&amp;window=popup_no_bar&amp;width=385&amp;height=120&amp;START_MAXIMIZED=FALSE&amp;creator=factset&amp;display_string=Audit"}</definedName>
    <definedName name="_1155__FDSAUDITLINK__" localSheetId="7" hidden="1">{"fdsup://Directions/FactSet Auditing Viewer?action=AUDIT_VALUE&amp;DB=129&amp;ID1=82880610&amp;VALUEID=01001&amp;SDATE=200902&amp;PERIODTYPE=QTR_STD&amp;window=popup_no_bar&amp;width=385&amp;height=120&amp;START_MAXIMIZED=FALSE&amp;creator=factset&amp;display_string=Audit"}</definedName>
    <definedName name="_1155__FDSAUDITLINK__" localSheetId="9" hidden="1">{"fdsup://Directions/FactSet Auditing Viewer?action=AUDIT_VALUE&amp;DB=129&amp;ID1=82880610&amp;VALUEID=01001&amp;SDATE=200902&amp;PERIODTYPE=QTR_STD&amp;window=popup_no_bar&amp;width=385&amp;height=120&amp;START_MAXIMIZED=FALSE&amp;creator=factset&amp;display_string=Audit"}</definedName>
    <definedName name="_1155__FDSAUDITLINK__" localSheetId="8" hidden="1">{"fdsup://Directions/FactSet Auditing Viewer?action=AUDIT_VALUE&amp;DB=129&amp;ID1=82880610&amp;VALUEID=01001&amp;SDATE=200902&amp;PERIODTYPE=QTR_STD&amp;window=popup_no_bar&amp;width=385&amp;height=120&amp;START_MAXIMIZED=FALSE&amp;creator=factset&amp;display_string=Audit"}</definedName>
    <definedName name="_1155__FDSAUDITLINK__" localSheetId="10" hidden="1">{"fdsup://Directions/FactSet Auditing Viewer?action=AUDIT_VALUE&amp;DB=129&amp;ID1=82880610&amp;VALUEID=01001&amp;SDATE=200902&amp;PERIODTYPE=QTR_STD&amp;window=popup_no_bar&amp;width=385&amp;height=120&amp;START_MAXIMIZED=FALSE&amp;creator=factset&amp;display_string=Audit"}</definedName>
    <definedName name="_1155__FDSAUDITLINK__" localSheetId="3" hidden="1">{"fdsup://Directions/FactSet Auditing Viewer?action=AUDIT_VALUE&amp;DB=129&amp;ID1=82880610&amp;VALUEID=01001&amp;SDATE=200902&amp;PERIODTYPE=QTR_STD&amp;window=popup_no_bar&amp;width=385&amp;height=120&amp;START_MAXIMIZED=FALSE&amp;creator=factset&amp;display_string=Audit"}</definedName>
    <definedName name="_1155__FDSAUDITLINK__" localSheetId="5" hidden="1">{"fdsup://Directions/FactSet Auditing Viewer?action=AUDIT_VALUE&amp;DB=129&amp;ID1=82880610&amp;VALUEID=01001&amp;SDATE=200902&amp;PERIODTYPE=QTR_STD&amp;window=popup_no_bar&amp;width=385&amp;height=120&amp;START_MAXIMIZED=FALSE&amp;creator=factset&amp;display_string=Audit"}</definedName>
    <definedName name="_1155__FDSAUDITLINK__" localSheetId="1" hidden="1">{"fdsup://Directions/FactSet Auditing Viewer?action=AUDIT_VALUE&amp;DB=129&amp;ID1=82880610&amp;VALUEID=01001&amp;SDATE=200902&amp;PERIODTYPE=QTR_STD&amp;window=popup_no_bar&amp;width=385&amp;height=120&amp;START_MAXIMIZED=FALSE&amp;creator=factset&amp;display_string=Audit"}</definedName>
    <definedName name="_1155__FDSAUDITLINK__" hidden="1">{"fdsup://Directions/FactSet Auditing Viewer?action=AUDIT_VALUE&amp;DB=129&amp;ID1=82880610&amp;VALUEID=01001&amp;SDATE=200902&amp;PERIODTYPE=QTR_STD&amp;window=popup_no_bar&amp;width=385&amp;height=120&amp;START_MAXIMIZED=FALSE&amp;creator=factset&amp;display_string=Audit"}</definedName>
    <definedName name="_1156__FDSAUDITLINK__" localSheetId="7" hidden="1">{"fdsup://Directions/FactSet Auditing Viewer?action=AUDIT_VALUE&amp;DB=129&amp;ID1=82880610&amp;VALUEID=01001&amp;SDATE=201002&amp;PERIODTYPE=QTR_STD&amp;window=popup_no_bar&amp;width=385&amp;height=120&amp;START_MAXIMIZED=FALSE&amp;creator=factset&amp;display_string=Audit"}</definedName>
    <definedName name="_1156__FDSAUDITLINK__" localSheetId="9" hidden="1">{"fdsup://Directions/FactSet Auditing Viewer?action=AUDIT_VALUE&amp;DB=129&amp;ID1=82880610&amp;VALUEID=01001&amp;SDATE=201002&amp;PERIODTYPE=QTR_STD&amp;window=popup_no_bar&amp;width=385&amp;height=120&amp;START_MAXIMIZED=FALSE&amp;creator=factset&amp;display_string=Audit"}</definedName>
    <definedName name="_1156__FDSAUDITLINK__" localSheetId="8" hidden="1">{"fdsup://Directions/FactSet Auditing Viewer?action=AUDIT_VALUE&amp;DB=129&amp;ID1=82880610&amp;VALUEID=01001&amp;SDATE=201002&amp;PERIODTYPE=QTR_STD&amp;window=popup_no_bar&amp;width=385&amp;height=120&amp;START_MAXIMIZED=FALSE&amp;creator=factset&amp;display_string=Audit"}</definedName>
    <definedName name="_1156__FDSAUDITLINK__" localSheetId="10" hidden="1">{"fdsup://Directions/FactSet Auditing Viewer?action=AUDIT_VALUE&amp;DB=129&amp;ID1=82880610&amp;VALUEID=01001&amp;SDATE=201002&amp;PERIODTYPE=QTR_STD&amp;window=popup_no_bar&amp;width=385&amp;height=120&amp;START_MAXIMIZED=FALSE&amp;creator=factset&amp;display_string=Audit"}</definedName>
    <definedName name="_1156__FDSAUDITLINK__" localSheetId="3" hidden="1">{"fdsup://Directions/FactSet Auditing Viewer?action=AUDIT_VALUE&amp;DB=129&amp;ID1=82880610&amp;VALUEID=01001&amp;SDATE=201002&amp;PERIODTYPE=QTR_STD&amp;window=popup_no_bar&amp;width=385&amp;height=120&amp;START_MAXIMIZED=FALSE&amp;creator=factset&amp;display_string=Audit"}</definedName>
    <definedName name="_1156__FDSAUDITLINK__" localSheetId="5" hidden="1">{"fdsup://Directions/FactSet Auditing Viewer?action=AUDIT_VALUE&amp;DB=129&amp;ID1=82880610&amp;VALUEID=01001&amp;SDATE=201002&amp;PERIODTYPE=QTR_STD&amp;window=popup_no_bar&amp;width=385&amp;height=120&amp;START_MAXIMIZED=FALSE&amp;creator=factset&amp;display_string=Audit"}</definedName>
    <definedName name="_1156__FDSAUDITLINK__" localSheetId="1" hidden="1">{"fdsup://Directions/FactSet Auditing Viewer?action=AUDIT_VALUE&amp;DB=129&amp;ID1=82880610&amp;VALUEID=01001&amp;SDATE=201002&amp;PERIODTYPE=QTR_STD&amp;window=popup_no_bar&amp;width=385&amp;height=120&amp;START_MAXIMIZED=FALSE&amp;creator=factset&amp;display_string=Audit"}</definedName>
    <definedName name="_1156__FDSAUDITLINK__" hidden="1">{"fdsup://Directions/FactSet Auditing Viewer?action=AUDIT_VALUE&amp;DB=129&amp;ID1=82880610&amp;VALUEID=01001&amp;SDATE=201002&amp;PERIODTYPE=QTR_STD&amp;window=popup_no_bar&amp;width=385&amp;height=120&amp;START_MAXIMIZED=FALSE&amp;creator=factset&amp;display_string=Audit"}</definedName>
    <definedName name="_1157__FDSAUDITLINK__" localSheetId="7" hidden="1">{"fdsup://Directions/FactSet Auditing Viewer?action=AUDIT_VALUE&amp;DB=129&amp;ID1=84258710&amp;VALUEID=01001&amp;SDATE=200902&amp;PERIODTYPE=QTR_STD&amp;window=popup_no_bar&amp;width=385&amp;height=120&amp;START_MAXIMIZED=FALSE&amp;creator=factset&amp;display_string=Audit"}</definedName>
    <definedName name="_1157__FDSAUDITLINK__" localSheetId="9" hidden="1">{"fdsup://Directions/FactSet Auditing Viewer?action=AUDIT_VALUE&amp;DB=129&amp;ID1=84258710&amp;VALUEID=01001&amp;SDATE=200902&amp;PERIODTYPE=QTR_STD&amp;window=popup_no_bar&amp;width=385&amp;height=120&amp;START_MAXIMIZED=FALSE&amp;creator=factset&amp;display_string=Audit"}</definedName>
    <definedName name="_1157__FDSAUDITLINK__" localSheetId="8" hidden="1">{"fdsup://Directions/FactSet Auditing Viewer?action=AUDIT_VALUE&amp;DB=129&amp;ID1=84258710&amp;VALUEID=01001&amp;SDATE=200902&amp;PERIODTYPE=QTR_STD&amp;window=popup_no_bar&amp;width=385&amp;height=120&amp;START_MAXIMIZED=FALSE&amp;creator=factset&amp;display_string=Audit"}</definedName>
    <definedName name="_1157__FDSAUDITLINK__" localSheetId="10" hidden="1">{"fdsup://Directions/FactSet Auditing Viewer?action=AUDIT_VALUE&amp;DB=129&amp;ID1=84258710&amp;VALUEID=01001&amp;SDATE=200902&amp;PERIODTYPE=QTR_STD&amp;window=popup_no_bar&amp;width=385&amp;height=120&amp;START_MAXIMIZED=FALSE&amp;creator=factset&amp;display_string=Audit"}</definedName>
    <definedName name="_1157__FDSAUDITLINK__" localSheetId="3" hidden="1">{"fdsup://Directions/FactSet Auditing Viewer?action=AUDIT_VALUE&amp;DB=129&amp;ID1=84258710&amp;VALUEID=01001&amp;SDATE=200902&amp;PERIODTYPE=QTR_STD&amp;window=popup_no_bar&amp;width=385&amp;height=120&amp;START_MAXIMIZED=FALSE&amp;creator=factset&amp;display_string=Audit"}</definedName>
    <definedName name="_1157__FDSAUDITLINK__" localSheetId="5" hidden="1">{"fdsup://Directions/FactSet Auditing Viewer?action=AUDIT_VALUE&amp;DB=129&amp;ID1=84258710&amp;VALUEID=01001&amp;SDATE=200902&amp;PERIODTYPE=QTR_STD&amp;window=popup_no_bar&amp;width=385&amp;height=120&amp;START_MAXIMIZED=FALSE&amp;creator=factset&amp;display_string=Audit"}</definedName>
    <definedName name="_1157__FDSAUDITLINK__" localSheetId="1" hidden="1">{"fdsup://Directions/FactSet Auditing Viewer?action=AUDIT_VALUE&amp;DB=129&amp;ID1=84258710&amp;VALUEID=01001&amp;SDATE=200902&amp;PERIODTYPE=QTR_STD&amp;window=popup_no_bar&amp;width=385&amp;height=120&amp;START_MAXIMIZED=FALSE&amp;creator=factset&amp;display_string=Audit"}</definedName>
    <definedName name="_1157__FDSAUDITLINK__" hidden="1">{"fdsup://Directions/FactSet Auditing Viewer?action=AUDIT_VALUE&amp;DB=129&amp;ID1=84258710&amp;VALUEID=01001&amp;SDATE=200902&amp;PERIODTYPE=QTR_STD&amp;window=popup_no_bar&amp;width=385&amp;height=120&amp;START_MAXIMIZED=FALSE&amp;creator=factset&amp;display_string=Audit"}</definedName>
    <definedName name="_1158__FDSAUDITLINK__" localSheetId="7" hidden="1">{"fdsup://Directions/FactSet Auditing Viewer?action=AUDIT_VALUE&amp;DB=129&amp;ID1=84258710&amp;VALUEID=01001&amp;SDATE=201002&amp;PERIODTYPE=QTR_STD&amp;window=popup_no_bar&amp;width=385&amp;height=120&amp;START_MAXIMIZED=FALSE&amp;creator=factset&amp;display_string=Audit"}</definedName>
    <definedName name="_1158__FDSAUDITLINK__" localSheetId="9" hidden="1">{"fdsup://Directions/FactSet Auditing Viewer?action=AUDIT_VALUE&amp;DB=129&amp;ID1=84258710&amp;VALUEID=01001&amp;SDATE=201002&amp;PERIODTYPE=QTR_STD&amp;window=popup_no_bar&amp;width=385&amp;height=120&amp;START_MAXIMIZED=FALSE&amp;creator=factset&amp;display_string=Audit"}</definedName>
    <definedName name="_1158__FDSAUDITLINK__" localSheetId="8" hidden="1">{"fdsup://Directions/FactSet Auditing Viewer?action=AUDIT_VALUE&amp;DB=129&amp;ID1=84258710&amp;VALUEID=01001&amp;SDATE=201002&amp;PERIODTYPE=QTR_STD&amp;window=popup_no_bar&amp;width=385&amp;height=120&amp;START_MAXIMIZED=FALSE&amp;creator=factset&amp;display_string=Audit"}</definedName>
    <definedName name="_1158__FDSAUDITLINK__" localSheetId="10" hidden="1">{"fdsup://Directions/FactSet Auditing Viewer?action=AUDIT_VALUE&amp;DB=129&amp;ID1=84258710&amp;VALUEID=01001&amp;SDATE=201002&amp;PERIODTYPE=QTR_STD&amp;window=popup_no_bar&amp;width=385&amp;height=120&amp;START_MAXIMIZED=FALSE&amp;creator=factset&amp;display_string=Audit"}</definedName>
    <definedName name="_1158__FDSAUDITLINK__" localSheetId="3" hidden="1">{"fdsup://Directions/FactSet Auditing Viewer?action=AUDIT_VALUE&amp;DB=129&amp;ID1=84258710&amp;VALUEID=01001&amp;SDATE=201002&amp;PERIODTYPE=QTR_STD&amp;window=popup_no_bar&amp;width=385&amp;height=120&amp;START_MAXIMIZED=FALSE&amp;creator=factset&amp;display_string=Audit"}</definedName>
    <definedName name="_1158__FDSAUDITLINK__" localSheetId="5" hidden="1">{"fdsup://Directions/FactSet Auditing Viewer?action=AUDIT_VALUE&amp;DB=129&amp;ID1=84258710&amp;VALUEID=01001&amp;SDATE=201002&amp;PERIODTYPE=QTR_STD&amp;window=popup_no_bar&amp;width=385&amp;height=120&amp;START_MAXIMIZED=FALSE&amp;creator=factset&amp;display_string=Audit"}</definedName>
    <definedName name="_1158__FDSAUDITLINK__" localSheetId="1" hidden="1">{"fdsup://Directions/FactSet Auditing Viewer?action=AUDIT_VALUE&amp;DB=129&amp;ID1=84258710&amp;VALUEID=01001&amp;SDATE=201002&amp;PERIODTYPE=QTR_STD&amp;window=popup_no_bar&amp;width=385&amp;height=120&amp;START_MAXIMIZED=FALSE&amp;creator=factset&amp;display_string=Audit"}</definedName>
    <definedName name="_1158__FDSAUDITLINK__" hidden="1">{"fdsup://Directions/FactSet Auditing Viewer?action=AUDIT_VALUE&amp;DB=129&amp;ID1=84258710&amp;VALUEID=01001&amp;SDATE=201002&amp;PERIODTYPE=QTR_STD&amp;window=popup_no_bar&amp;width=385&amp;height=120&amp;START_MAXIMIZED=FALSE&amp;creator=factset&amp;display_string=Audit"}</definedName>
    <definedName name="_1159__FDSAUDITLINK__" localSheetId="7" hidden="1">{"fdsup://Directions/FactSet Auditing Viewer?action=AUDIT_VALUE&amp;DB=129&amp;ID1=81106510&amp;VALUEID=01001&amp;SDATE=200902&amp;PERIODTYPE=QTR_STD&amp;window=popup_no_bar&amp;width=385&amp;height=120&amp;START_MAXIMIZED=FALSE&amp;creator=factset&amp;display_string=Audit"}</definedName>
    <definedName name="_1159__FDSAUDITLINK__" localSheetId="9" hidden="1">{"fdsup://Directions/FactSet Auditing Viewer?action=AUDIT_VALUE&amp;DB=129&amp;ID1=81106510&amp;VALUEID=01001&amp;SDATE=200902&amp;PERIODTYPE=QTR_STD&amp;window=popup_no_bar&amp;width=385&amp;height=120&amp;START_MAXIMIZED=FALSE&amp;creator=factset&amp;display_string=Audit"}</definedName>
    <definedName name="_1159__FDSAUDITLINK__" localSheetId="8" hidden="1">{"fdsup://Directions/FactSet Auditing Viewer?action=AUDIT_VALUE&amp;DB=129&amp;ID1=81106510&amp;VALUEID=01001&amp;SDATE=200902&amp;PERIODTYPE=QTR_STD&amp;window=popup_no_bar&amp;width=385&amp;height=120&amp;START_MAXIMIZED=FALSE&amp;creator=factset&amp;display_string=Audit"}</definedName>
    <definedName name="_1159__FDSAUDITLINK__" localSheetId="10" hidden="1">{"fdsup://Directions/FactSet Auditing Viewer?action=AUDIT_VALUE&amp;DB=129&amp;ID1=81106510&amp;VALUEID=01001&amp;SDATE=200902&amp;PERIODTYPE=QTR_STD&amp;window=popup_no_bar&amp;width=385&amp;height=120&amp;START_MAXIMIZED=FALSE&amp;creator=factset&amp;display_string=Audit"}</definedName>
    <definedName name="_1159__FDSAUDITLINK__" localSheetId="3" hidden="1">{"fdsup://Directions/FactSet Auditing Viewer?action=AUDIT_VALUE&amp;DB=129&amp;ID1=81106510&amp;VALUEID=01001&amp;SDATE=200902&amp;PERIODTYPE=QTR_STD&amp;window=popup_no_bar&amp;width=385&amp;height=120&amp;START_MAXIMIZED=FALSE&amp;creator=factset&amp;display_string=Audit"}</definedName>
    <definedName name="_1159__FDSAUDITLINK__" localSheetId="5" hidden="1">{"fdsup://Directions/FactSet Auditing Viewer?action=AUDIT_VALUE&amp;DB=129&amp;ID1=81106510&amp;VALUEID=01001&amp;SDATE=200902&amp;PERIODTYPE=QTR_STD&amp;window=popup_no_bar&amp;width=385&amp;height=120&amp;START_MAXIMIZED=FALSE&amp;creator=factset&amp;display_string=Audit"}</definedName>
    <definedName name="_1159__FDSAUDITLINK__" localSheetId="1" hidden="1">{"fdsup://Directions/FactSet Auditing Viewer?action=AUDIT_VALUE&amp;DB=129&amp;ID1=81106510&amp;VALUEID=01001&amp;SDATE=200902&amp;PERIODTYPE=QTR_STD&amp;window=popup_no_bar&amp;width=385&amp;height=120&amp;START_MAXIMIZED=FALSE&amp;creator=factset&amp;display_string=Audit"}</definedName>
    <definedName name="_1159__FDSAUDITLINK__" hidden="1">{"fdsup://Directions/FactSet Auditing Viewer?action=AUDIT_VALUE&amp;DB=129&amp;ID1=81106510&amp;VALUEID=01001&amp;SDATE=200902&amp;PERIODTYPE=QTR_STD&amp;window=popup_no_bar&amp;width=385&amp;height=120&amp;START_MAXIMIZED=FALSE&amp;creator=factset&amp;display_string=Audit"}</definedName>
    <definedName name="_116__FDSAUDITLINK__" localSheetId="7" hidden="1">{"fdsup://directions/FAT Viewer?action=UPDATE&amp;creator=factset&amp;DYN_ARGS=TRUE&amp;DOC_NAME=FAT:FQL_AUDITING_CLIENT_TEMPLATE.FAT&amp;display_string=Audit&amp;VAR:KEY=LILAJMDMNG&amp;VAR:QUERY=RkZfRUJJVERBX09QRVIoUVRSLDQvMS8yMDEwLDYvMzAvMjAxMCwsLFVTRCk=&amp;WINDOW=FIRST_POPUP&amp;HEIGH","T=450&amp;WIDTH=450&amp;START_MAXIMIZED=FALSE&amp;VAR:CALENDAR=US&amp;VAR:SYMBOL=TMO&amp;VAR:INDEX=0"}</definedName>
    <definedName name="_116__FDSAUDITLINK__" localSheetId="9" hidden="1">{"fdsup://directions/FAT Viewer?action=UPDATE&amp;creator=factset&amp;DYN_ARGS=TRUE&amp;DOC_NAME=FAT:FQL_AUDITING_CLIENT_TEMPLATE.FAT&amp;display_string=Audit&amp;VAR:KEY=LILAJMDMNG&amp;VAR:QUERY=RkZfRUJJVERBX09QRVIoUVRSLDQvMS8yMDEwLDYvMzAvMjAxMCwsLFVTRCk=&amp;WINDOW=FIRST_POPUP&amp;HEIGH","T=450&amp;WIDTH=450&amp;START_MAXIMIZED=FALSE&amp;VAR:CALENDAR=US&amp;VAR:SYMBOL=TMO&amp;VAR:INDEX=0"}</definedName>
    <definedName name="_116__FDSAUDITLINK__" localSheetId="8" hidden="1">{"fdsup://directions/FAT Viewer?action=UPDATE&amp;creator=factset&amp;DYN_ARGS=TRUE&amp;DOC_NAME=FAT:FQL_AUDITING_CLIENT_TEMPLATE.FAT&amp;display_string=Audit&amp;VAR:KEY=LILAJMDMNG&amp;VAR:QUERY=RkZfRUJJVERBX09QRVIoUVRSLDQvMS8yMDEwLDYvMzAvMjAxMCwsLFVTRCk=&amp;WINDOW=FIRST_POPUP&amp;HEIGH","T=450&amp;WIDTH=450&amp;START_MAXIMIZED=FALSE&amp;VAR:CALENDAR=US&amp;VAR:SYMBOL=TMO&amp;VAR:INDEX=0"}</definedName>
    <definedName name="_116__FDSAUDITLINK__" localSheetId="10" hidden="1">{"fdsup://directions/FAT Viewer?action=UPDATE&amp;creator=factset&amp;DYN_ARGS=TRUE&amp;DOC_NAME=FAT:FQL_AUDITING_CLIENT_TEMPLATE.FAT&amp;display_string=Audit&amp;VAR:KEY=LILAJMDMNG&amp;VAR:QUERY=RkZfRUJJVERBX09QRVIoUVRSLDQvMS8yMDEwLDYvMzAvMjAxMCwsLFVTRCk=&amp;WINDOW=FIRST_POPUP&amp;HEIGH","T=450&amp;WIDTH=450&amp;START_MAXIMIZED=FALSE&amp;VAR:CALENDAR=US&amp;VAR:SYMBOL=TMO&amp;VAR:INDEX=0"}</definedName>
    <definedName name="_116__FDSAUDITLINK__" localSheetId="3" hidden="1">{"fdsup://directions/FAT Viewer?action=UPDATE&amp;creator=factset&amp;DYN_ARGS=TRUE&amp;DOC_NAME=FAT:FQL_AUDITING_CLIENT_TEMPLATE.FAT&amp;display_string=Audit&amp;VAR:KEY=LILAJMDMNG&amp;VAR:QUERY=RkZfRUJJVERBX09QRVIoUVRSLDQvMS8yMDEwLDYvMzAvMjAxMCwsLFVTRCk=&amp;WINDOW=FIRST_POPUP&amp;HEIGH","T=450&amp;WIDTH=450&amp;START_MAXIMIZED=FALSE&amp;VAR:CALENDAR=US&amp;VAR:SYMBOL=TMO&amp;VAR:INDEX=0"}</definedName>
    <definedName name="_116__FDSAUDITLINK__" localSheetId="5" hidden="1">{"fdsup://directions/FAT Viewer?action=UPDATE&amp;creator=factset&amp;DYN_ARGS=TRUE&amp;DOC_NAME=FAT:FQL_AUDITING_CLIENT_TEMPLATE.FAT&amp;display_string=Audit&amp;VAR:KEY=LILAJMDMNG&amp;VAR:QUERY=RkZfRUJJVERBX09QRVIoUVRSLDQvMS8yMDEwLDYvMzAvMjAxMCwsLFVTRCk=&amp;WINDOW=FIRST_POPUP&amp;HEIGH","T=450&amp;WIDTH=450&amp;START_MAXIMIZED=FALSE&amp;VAR:CALENDAR=US&amp;VAR:SYMBOL=TMO&amp;VAR:INDEX=0"}</definedName>
    <definedName name="_116__FDSAUDITLINK__" localSheetId="1" hidden="1">{"fdsup://directions/FAT Viewer?action=UPDATE&amp;creator=factset&amp;DYN_ARGS=TRUE&amp;DOC_NAME=FAT:FQL_AUDITING_CLIENT_TEMPLATE.FAT&amp;display_string=Audit&amp;VAR:KEY=LILAJMDMNG&amp;VAR:QUERY=RkZfRUJJVERBX09QRVIoUVRSLDQvMS8yMDEwLDYvMzAvMjAxMCwsLFVTRCk=&amp;WINDOW=FIRST_POPUP&amp;HEIGH","T=450&amp;WIDTH=450&amp;START_MAXIMIZED=FALSE&amp;VAR:CALENDAR=US&amp;VAR:SYMBOL=TMO&amp;VAR:INDEX=0"}</definedName>
    <definedName name="_116__FDSAUDITLINK__" hidden="1">{"fdsup://directions/FAT Viewer?action=UPDATE&amp;creator=factset&amp;DYN_ARGS=TRUE&amp;DOC_NAME=FAT:FQL_AUDITING_CLIENT_TEMPLATE.FAT&amp;display_string=Audit&amp;VAR:KEY=LILAJMDMNG&amp;VAR:QUERY=RkZfRUJJVERBX09QRVIoUVRSLDQvMS8yMDEwLDYvMzAvMjAxMCwsLFVTRCk=&amp;WINDOW=FIRST_POPUP&amp;HEIGH","T=450&amp;WIDTH=450&amp;START_MAXIMIZED=FALSE&amp;VAR:CALENDAR=US&amp;VAR:SYMBOL=TMO&amp;VAR:INDEX=0"}</definedName>
    <definedName name="_1160__FDSAUDITLINK__" localSheetId="7" hidden="1">{"fdsup://Directions/FactSet Auditing Viewer?action=AUDIT_VALUE&amp;DB=129&amp;ID1=81106510&amp;VALUEID=01001&amp;SDATE=201002&amp;PERIODTYPE=QTR_STD&amp;window=popup_no_bar&amp;width=385&amp;height=120&amp;START_MAXIMIZED=FALSE&amp;creator=factset&amp;display_string=Audit"}</definedName>
    <definedName name="_1160__FDSAUDITLINK__" localSheetId="9" hidden="1">{"fdsup://Directions/FactSet Auditing Viewer?action=AUDIT_VALUE&amp;DB=129&amp;ID1=81106510&amp;VALUEID=01001&amp;SDATE=201002&amp;PERIODTYPE=QTR_STD&amp;window=popup_no_bar&amp;width=385&amp;height=120&amp;START_MAXIMIZED=FALSE&amp;creator=factset&amp;display_string=Audit"}</definedName>
    <definedName name="_1160__FDSAUDITLINK__" localSheetId="8" hidden="1">{"fdsup://Directions/FactSet Auditing Viewer?action=AUDIT_VALUE&amp;DB=129&amp;ID1=81106510&amp;VALUEID=01001&amp;SDATE=201002&amp;PERIODTYPE=QTR_STD&amp;window=popup_no_bar&amp;width=385&amp;height=120&amp;START_MAXIMIZED=FALSE&amp;creator=factset&amp;display_string=Audit"}</definedName>
    <definedName name="_1160__FDSAUDITLINK__" localSheetId="10" hidden="1">{"fdsup://Directions/FactSet Auditing Viewer?action=AUDIT_VALUE&amp;DB=129&amp;ID1=81106510&amp;VALUEID=01001&amp;SDATE=201002&amp;PERIODTYPE=QTR_STD&amp;window=popup_no_bar&amp;width=385&amp;height=120&amp;START_MAXIMIZED=FALSE&amp;creator=factset&amp;display_string=Audit"}</definedName>
    <definedName name="_1160__FDSAUDITLINK__" localSheetId="3" hidden="1">{"fdsup://Directions/FactSet Auditing Viewer?action=AUDIT_VALUE&amp;DB=129&amp;ID1=81106510&amp;VALUEID=01001&amp;SDATE=201002&amp;PERIODTYPE=QTR_STD&amp;window=popup_no_bar&amp;width=385&amp;height=120&amp;START_MAXIMIZED=FALSE&amp;creator=factset&amp;display_string=Audit"}</definedName>
    <definedName name="_1160__FDSAUDITLINK__" localSheetId="5" hidden="1">{"fdsup://Directions/FactSet Auditing Viewer?action=AUDIT_VALUE&amp;DB=129&amp;ID1=81106510&amp;VALUEID=01001&amp;SDATE=201002&amp;PERIODTYPE=QTR_STD&amp;window=popup_no_bar&amp;width=385&amp;height=120&amp;START_MAXIMIZED=FALSE&amp;creator=factset&amp;display_string=Audit"}</definedName>
    <definedName name="_1160__FDSAUDITLINK__" localSheetId="1" hidden="1">{"fdsup://Directions/FactSet Auditing Viewer?action=AUDIT_VALUE&amp;DB=129&amp;ID1=81106510&amp;VALUEID=01001&amp;SDATE=201002&amp;PERIODTYPE=QTR_STD&amp;window=popup_no_bar&amp;width=385&amp;height=120&amp;START_MAXIMIZED=FALSE&amp;creator=factset&amp;display_string=Audit"}</definedName>
    <definedName name="_1160__FDSAUDITLINK__" hidden="1">{"fdsup://Directions/FactSet Auditing Viewer?action=AUDIT_VALUE&amp;DB=129&amp;ID1=81106510&amp;VALUEID=01001&amp;SDATE=201002&amp;PERIODTYPE=QTR_STD&amp;window=popup_no_bar&amp;width=385&amp;height=120&amp;START_MAXIMIZED=FALSE&amp;creator=factset&amp;display_string=Audit"}</definedName>
    <definedName name="_1161__FDSAUDITLINK__" localSheetId="7" hidden="1">{"fdsup://Directions/FactSet Auditing Viewer?action=AUDIT_VALUE&amp;DB=129&amp;ID1=80004C10&amp;VALUEID=01001&amp;SDATE=200902&amp;PERIODTYPE=QTR_STD&amp;window=popup_no_bar&amp;width=385&amp;height=120&amp;START_MAXIMIZED=FALSE&amp;creator=factset&amp;display_string=Audit"}</definedName>
    <definedName name="_1161__FDSAUDITLINK__" localSheetId="9" hidden="1">{"fdsup://Directions/FactSet Auditing Viewer?action=AUDIT_VALUE&amp;DB=129&amp;ID1=80004C10&amp;VALUEID=01001&amp;SDATE=200902&amp;PERIODTYPE=QTR_STD&amp;window=popup_no_bar&amp;width=385&amp;height=120&amp;START_MAXIMIZED=FALSE&amp;creator=factset&amp;display_string=Audit"}</definedName>
    <definedName name="_1161__FDSAUDITLINK__" localSheetId="8" hidden="1">{"fdsup://Directions/FactSet Auditing Viewer?action=AUDIT_VALUE&amp;DB=129&amp;ID1=80004C10&amp;VALUEID=01001&amp;SDATE=200902&amp;PERIODTYPE=QTR_STD&amp;window=popup_no_bar&amp;width=385&amp;height=120&amp;START_MAXIMIZED=FALSE&amp;creator=factset&amp;display_string=Audit"}</definedName>
    <definedName name="_1161__FDSAUDITLINK__" localSheetId="10" hidden="1">{"fdsup://Directions/FactSet Auditing Viewer?action=AUDIT_VALUE&amp;DB=129&amp;ID1=80004C10&amp;VALUEID=01001&amp;SDATE=200902&amp;PERIODTYPE=QTR_STD&amp;window=popup_no_bar&amp;width=385&amp;height=120&amp;START_MAXIMIZED=FALSE&amp;creator=factset&amp;display_string=Audit"}</definedName>
    <definedName name="_1161__FDSAUDITLINK__" localSheetId="3" hidden="1">{"fdsup://Directions/FactSet Auditing Viewer?action=AUDIT_VALUE&amp;DB=129&amp;ID1=80004C10&amp;VALUEID=01001&amp;SDATE=200902&amp;PERIODTYPE=QTR_STD&amp;window=popup_no_bar&amp;width=385&amp;height=120&amp;START_MAXIMIZED=FALSE&amp;creator=factset&amp;display_string=Audit"}</definedName>
    <definedName name="_1161__FDSAUDITLINK__" localSheetId="5" hidden="1">{"fdsup://Directions/FactSet Auditing Viewer?action=AUDIT_VALUE&amp;DB=129&amp;ID1=80004C10&amp;VALUEID=01001&amp;SDATE=200902&amp;PERIODTYPE=QTR_STD&amp;window=popup_no_bar&amp;width=385&amp;height=120&amp;START_MAXIMIZED=FALSE&amp;creator=factset&amp;display_string=Audit"}</definedName>
    <definedName name="_1161__FDSAUDITLINK__" localSheetId="1" hidden="1">{"fdsup://Directions/FactSet Auditing Viewer?action=AUDIT_VALUE&amp;DB=129&amp;ID1=80004C10&amp;VALUEID=01001&amp;SDATE=200902&amp;PERIODTYPE=QTR_STD&amp;window=popup_no_bar&amp;width=385&amp;height=120&amp;START_MAXIMIZED=FALSE&amp;creator=factset&amp;display_string=Audit"}</definedName>
    <definedName name="_1161__FDSAUDITLINK__" hidden="1">{"fdsup://Directions/FactSet Auditing Viewer?action=AUDIT_VALUE&amp;DB=129&amp;ID1=80004C10&amp;VALUEID=01001&amp;SDATE=200902&amp;PERIODTYPE=QTR_STD&amp;window=popup_no_bar&amp;width=385&amp;height=120&amp;START_MAXIMIZED=FALSE&amp;creator=factset&amp;display_string=Audit"}</definedName>
    <definedName name="_1162__FDSAUDITLINK__" localSheetId="7" hidden="1">{"fdsup://Directions/FactSet Auditing Viewer?action=AUDIT_VALUE&amp;DB=129&amp;ID1=80004C10&amp;VALUEID=01001&amp;SDATE=201002&amp;PERIODTYPE=QTR_STD&amp;window=popup_no_bar&amp;width=385&amp;height=120&amp;START_MAXIMIZED=FALSE&amp;creator=factset&amp;display_string=Audit"}</definedName>
    <definedName name="_1162__FDSAUDITLINK__" localSheetId="9" hidden="1">{"fdsup://Directions/FactSet Auditing Viewer?action=AUDIT_VALUE&amp;DB=129&amp;ID1=80004C10&amp;VALUEID=01001&amp;SDATE=201002&amp;PERIODTYPE=QTR_STD&amp;window=popup_no_bar&amp;width=385&amp;height=120&amp;START_MAXIMIZED=FALSE&amp;creator=factset&amp;display_string=Audit"}</definedName>
    <definedName name="_1162__FDSAUDITLINK__" localSheetId="8" hidden="1">{"fdsup://Directions/FactSet Auditing Viewer?action=AUDIT_VALUE&amp;DB=129&amp;ID1=80004C10&amp;VALUEID=01001&amp;SDATE=201002&amp;PERIODTYPE=QTR_STD&amp;window=popup_no_bar&amp;width=385&amp;height=120&amp;START_MAXIMIZED=FALSE&amp;creator=factset&amp;display_string=Audit"}</definedName>
    <definedName name="_1162__FDSAUDITLINK__" localSheetId="10" hidden="1">{"fdsup://Directions/FactSet Auditing Viewer?action=AUDIT_VALUE&amp;DB=129&amp;ID1=80004C10&amp;VALUEID=01001&amp;SDATE=201002&amp;PERIODTYPE=QTR_STD&amp;window=popup_no_bar&amp;width=385&amp;height=120&amp;START_MAXIMIZED=FALSE&amp;creator=factset&amp;display_string=Audit"}</definedName>
    <definedName name="_1162__FDSAUDITLINK__" localSheetId="3" hidden="1">{"fdsup://Directions/FactSet Auditing Viewer?action=AUDIT_VALUE&amp;DB=129&amp;ID1=80004C10&amp;VALUEID=01001&amp;SDATE=201002&amp;PERIODTYPE=QTR_STD&amp;window=popup_no_bar&amp;width=385&amp;height=120&amp;START_MAXIMIZED=FALSE&amp;creator=factset&amp;display_string=Audit"}</definedName>
    <definedName name="_1162__FDSAUDITLINK__" localSheetId="5" hidden="1">{"fdsup://Directions/FactSet Auditing Viewer?action=AUDIT_VALUE&amp;DB=129&amp;ID1=80004C10&amp;VALUEID=01001&amp;SDATE=201002&amp;PERIODTYPE=QTR_STD&amp;window=popup_no_bar&amp;width=385&amp;height=120&amp;START_MAXIMIZED=FALSE&amp;creator=factset&amp;display_string=Audit"}</definedName>
    <definedName name="_1162__FDSAUDITLINK__" localSheetId="1" hidden="1">{"fdsup://Directions/FactSet Auditing Viewer?action=AUDIT_VALUE&amp;DB=129&amp;ID1=80004C10&amp;VALUEID=01001&amp;SDATE=201002&amp;PERIODTYPE=QTR_STD&amp;window=popup_no_bar&amp;width=385&amp;height=120&amp;START_MAXIMIZED=FALSE&amp;creator=factset&amp;display_string=Audit"}</definedName>
    <definedName name="_1162__FDSAUDITLINK__" hidden="1">{"fdsup://Directions/FactSet Auditing Viewer?action=AUDIT_VALUE&amp;DB=129&amp;ID1=80004C10&amp;VALUEID=01001&amp;SDATE=201002&amp;PERIODTYPE=QTR_STD&amp;window=popup_no_bar&amp;width=385&amp;height=120&amp;START_MAXIMIZED=FALSE&amp;creator=factset&amp;display_string=Audit"}</definedName>
    <definedName name="_1163__FDSAUDITLINK__" localSheetId="7" hidden="1">{"fdsup://Directions/FactSet Auditing Viewer?action=AUDIT_VALUE&amp;DB=129&amp;ID1=83303410&amp;VALUEID=01001&amp;SDATE=200902&amp;PERIODTYPE=QTR_STD&amp;window=popup_no_bar&amp;width=385&amp;height=120&amp;START_MAXIMIZED=FALSE&amp;creator=factset&amp;display_string=Audit"}</definedName>
    <definedName name="_1163__FDSAUDITLINK__" localSheetId="9" hidden="1">{"fdsup://Directions/FactSet Auditing Viewer?action=AUDIT_VALUE&amp;DB=129&amp;ID1=83303410&amp;VALUEID=01001&amp;SDATE=200902&amp;PERIODTYPE=QTR_STD&amp;window=popup_no_bar&amp;width=385&amp;height=120&amp;START_MAXIMIZED=FALSE&amp;creator=factset&amp;display_string=Audit"}</definedName>
    <definedName name="_1163__FDSAUDITLINK__" localSheetId="8" hidden="1">{"fdsup://Directions/FactSet Auditing Viewer?action=AUDIT_VALUE&amp;DB=129&amp;ID1=83303410&amp;VALUEID=01001&amp;SDATE=200902&amp;PERIODTYPE=QTR_STD&amp;window=popup_no_bar&amp;width=385&amp;height=120&amp;START_MAXIMIZED=FALSE&amp;creator=factset&amp;display_string=Audit"}</definedName>
    <definedName name="_1163__FDSAUDITLINK__" localSheetId="10" hidden="1">{"fdsup://Directions/FactSet Auditing Viewer?action=AUDIT_VALUE&amp;DB=129&amp;ID1=83303410&amp;VALUEID=01001&amp;SDATE=200902&amp;PERIODTYPE=QTR_STD&amp;window=popup_no_bar&amp;width=385&amp;height=120&amp;START_MAXIMIZED=FALSE&amp;creator=factset&amp;display_string=Audit"}</definedName>
    <definedName name="_1163__FDSAUDITLINK__" localSheetId="3" hidden="1">{"fdsup://Directions/FactSet Auditing Viewer?action=AUDIT_VALUE&amp;DB=129&amp;ID1=83303410&amp;VALUEID=01001&amp;SDATE=200902&amp;PERIODTYPE=QTR_STD&amp;window=popup_no_bar&amp;width=385&amp;height=120&amp;START_MAXIMIZED=FALSE&amp;creator=factset&amp;display_string=Audit"}</definedName>
    <definedName name="_1163__FDSAUDITLINK__" localSheetId="5" hidden="1">{"fdsup://Directions/FactSet Auditing Viewer?action=AUDIT_VALUE&amp;DB=129&amp;ID1=83303410&amp;VALUEID=01001&amp;SDATE=200902&amp;PERIODTYPE=QTR_STD&amp;window=popup_no_bar&amp;width=385&amp;height=120&amp;START_MAXIMIZED=FALSE&amp;creator=factset&amp;display_string=Audit"}</definedName>
    <definedName name="_1163__FDSAUDITLINK__" localSheetId="1" hidden="1">{"fdsup://Directions/FactSet Auditing Viewer?action=AUDIT_VALUE&amp;DB=129&amp;ID1=83303410&amp;VALUEID=01001&amp;SDATE=200902&amp;PERIODTYPE=QTR_STD&amp;window=popup_no_bar&amp;width=385&amp;height=120&amp;START_MAXIMIZED=FALSE&amp;creator=factset&amp;display_string=Audit"}</definedName>
    <definedName name="_1163__FDSAUDITLINK__" hidden="1">{"fdsup://Directions/FactSet Auditing Viewer?action=AUDIT_VALUE&amp;DB=129&amp;ID1=83303410&amp;VALUEID=01001&amp;SDATE=200902&amp;PERIODTYPE=QTR_STD&amp;window=popup_no_bar&amp;width=385&amp;height=120&amp;START_MAXIMIZED=FALSE&amp;creator=factset&amp;display_string=Audit"}</definedName>
    <definedName name="_1164__FDSAUDITLINK__" localSheetId="7" hidden="1">{"fdsup://Directions/FactSet Auditing Viewer?action=AUDIT_VALUE&amp;DB=129&amp;ID1=83303410&amp;VALUEID=01001&amp;SDATE=201002&amp;PERIODTYPE=QTR_STD&amp;window=popup_no_bar&amp;width=385&amp;height=120&amp;START_MAXIMIZED=FALSE&amp;creator=factset&amp;display_string=Audit"}</definedName>
    <definedName name="_1164__FDSAUDITLINK__" localSheetId="9" hidden="1">{"fdsup://Directions/FactSet Auditing Viewer?action=AUDIT_VALUE&amp;DB=129&amp;ID1=83303410&amp;VALUEID=01001&amp;SDATE=201002&amp;PERIODTYPE=QTR_STD&amp;window=popup_no_bar&amp;width=385&amp;height=120&amp;START_MAXIMIZED=FALSE&amp;creator=factset&amp;display_string=Audit"}</definedName>
    <definedName name="_1164__FDSAUDITLINK__" localSheetId="8" hidden="1">{"fdsup://Directions/FactSet Auditing Viewer?action=AUDIT_VALUE&amp;DB=129&amp;ID1=83303410&amp;VALUEID=01001&amp;SDATE=201002&amp;PERIODTYPE=QTR_STD&amp;window=popup_no_bar&amp;width=385&amp;height=120&amp;START_MAXIMIZED=FALSE&amp;creator=factset&amp;display_string=Audit"}</definedName>
    <definedName name="_1164__FDSAUDITLINK__" localSheetId="10" hidden="1">{"fdsup://Directions/FactSet Auditing Viewer?action=AUDIT_VALUE&amp;DB=129&amp;ID1=83303410&amp;VALUEID=01001&amp;SDATE=201002&amp;PERIODTYPE=QTR_STD&amp;window=popup_no_bar&amp;width=385&amp;height=120&amp;START_MAXIMIZED=FALSE&amp;creator=factset&amp;display_string=Audit"}</definedName>
    <definedName name="_1164__FDSAUDITLINK__" localSheetId="3" hidden="1">{"fdsup://Directions/FactSet Auditing Viewer?action=AUDIT_VALUE&amp;DB=129&amp;ID1=83303410&amp;VALUEID=01001&amp;SDATE=201002&amp;PERIODTYPE=QTR_STD&amp;window=popup_no_bar&amp;width=385&amp;height=120&amp;START_MAXIMIZED=FALSE&amp;creator=factset&amp;display_string=Audit"}</definedName>
    <definedName name="_1164__FDSAUDITLINK__" localSheetId="5" hidden="1">{"fdsup://Directions/FactSet Auditing Viewer?action=AUDIT_VALUE&amp;DB=129&amp;ID1=83303410&amp;VALUEID=01001&amp;SDATE=201002&amp;PERIODTYPE=QTR_STD&amp;window=popup_no_bar&amp;width=385&amp;height=120&amp;START_MAXIMIZED=FALSE&amp;creator=factset&amp;display_string=Audit"}</definedName>
    <definedName name="_1164__FDSAUDITLINK__" localSheetId="1" hidden="1">{"fdsup://Directions/FactSet Auditing Viewer?action=AUDIT_VALUE&amp;DB=129&amp;ID1=83303410&amp;VALUEID=01001&amp;SDATE=201002&amp;PERIODTYPE=QTR_STD&amp;window=popup_no_bar&amp;width=385&amp;height=120&amp;START_MAXIMIZED=FALSE&amp;creator=factset&amp;display_string=Audit"}</definedName>
    <definedName name="_1164__FDSAUDITLINK__" hidden="1">{"fdsup://Directions/FactSet Auditing Viewer?action=AUDIT_VALUE&amp;DB=129&amp;ID1=83303410&amp;VALUEID=01001&amp;SDATE=201002&amp;PERIODTYPE=QTR_STD&amp;window=popup_no_bar&amp;width=385&amp;height=120&amp;START_MAXIMIZED=FALSE&amp;creator=factset&amp;display_string=Audit"}</definedName>
    <definedName name="_1165__FDSAUDITLINK__" localSheetId="7" hidden="1">{"fdsup://Directions/FactSet Auditing Viewer?action=AUDIT_VALUE&amp;DB=129&amp;ID1=78442P10&amp;VALUEID=01001&amp;SDATE=200902&amp;PERIODTYPE=QTR_STD&amp;window=popup_no_bar&amp;width=385&amp;height=120&amp;START_MAXIMIZED=FALSE&amp;creator=factset&amp;display_string=Audit"}</definedName>
    <definedName name="_1165__FDSAUDITLINK__" localSheetId="9" hidden="1">{"fdsup://Directions/FactSet Auditing Viewer?action=AUDIT_VALUE&amp;DB=129&amp;ID1=78442P10&amp;VALUEID=01001&amp;SDATE=200902&amp;PERIODTYPE=QTR_STD&amp;window=popup_no_bar&amp;width=385&amp;height=120&amp;START_MAXIMIZED=FALSE&amp;creator=factset&amp;display_string=Audit"}</definedName>
    <definedName name="_1165__FDSAUDITLINK__" localSheetId="8" hidden="1">{"fdsup://Directions/FactSet Auditing Viewer?action=AUDIT_VALUE&amp;DB=129&amp;ID1=78442P10&amp;VALUEID=01001&amp;SDATE=200902&amp;PERIODTYPE=QTR_STD&amp;window=popup_no_bar&amp;width=385&amp;height=120&amp;START_MAXIMIZED=FALSE&amp;creator=factset&amp;display_string=Audit"}</definedName>
    <definedName name="_1165__FDSAUDITLINK__" localSheetId="10" hidden="1">{"fdsup://Directions/FactSet Auditing Viewer?action=AUDIT_VALUE&amp;DB=129&amp;ID1=78442P10&amp;VALUEID=01001&amp;SDATE=200902&amp;PERIODTYPE=QTR_STD&amp;window=popup_no_bar&amp;width=385&amp;height=120&amp;START_MAXIMIZED=FALSE&amp;creator=factset&amp;display_string=Audit"}</definedName>
    <definedName name="_1165__FDSAUDITLINK__" localSheetId="3" hidden="1">{"fdsup://Directions/FactSet Auditing Viewer?action=AUDIT_VALUE&amp;DB=129&amp;ID1=78442P10&amp;VALUEID=01001&amp;SDATE=200902&amp;PERIODTYPE=QTR_STD&amp;window=popup_no_bar&amp;width=385&amp;height=120&amp;START_MAXIMIZED=FALSE&amp;creator=factset&amp;display_string=Audit"}</definedName>
    <definedName name="_1165__FDSAUDITLINK__" localSheetId="5" hidden="1">{"fdsup://Directions/FactSet Auditing Viewer?action=AUDIT_VALUE&amp;DB=129&amp;ID1=78442P10&amp;VALUEID=01001&amp;SDATE=200902&amp;PERIODTYPE=QTR_STD&amp;window=popup_no_bar&amp;width=385&amp;height=120&amp;START_MAXIMIZED=FALSE&amp;creator=factset&amp;display_string=Audit"}</definedName>
    <definedName name="_1165__FDSAUDITLINK__" localSheetId="1" hidden="1">{"fdsup://Directions/FactSet Auditing Viewer?action=AUDIT_VALUE&amp;DB=129&amp;ID1=78442P10&amp;VALUEID=01001&amp;SDATE=200902&amp;PERIODTYPE=QTR_STD&amp;window=popup_no_bar&amp;width=385&amp;height=120&amp;START_MAXIMIZED=FALSE&amp;creator=factset&amp;display_string=Audit"}</definedName>
    <definedName name="_1165__FDSAUDITLINK__" hidden="1">{"fdsup://Directions/FactSet Auditing Viewer?action=AUDIT_VALUE&amp;DB=129&amp;ID1=78442P10&amp;VALUEID=01001&amp;SDATE=200902&amp;PERIODTYPE=QTR_STD&amp;window=popup_no_bar&amp;width=385&amp;height=120&amp;START_MAXIMIZED=FALSE&amp;creator=factset&amp;display_string=Audit"}</definedName>
    <definedName name="_1166__FDSAUDITLINK__" localSheetId="7" hidden="1">{"fdsup://Directions/FactSet Auditing Viewer?action=AUDIT_VALUE&amp;DB=129&amp;ID1=78442P10&amp;VALUEID=01001&amp;SDATE=201002&amp;PERIODTYPE=QTR_STD&amp;window=popup_no_bar&amp;width=385&amp;height=120&amp;START_MAXIMIZED=FALSE&amp;creator=factset&amp;display_string=Audit"}</definedName>
    <definedName name="_1166__FDSAUDITLINK__" localSheetId="9" hidden="1">{"fdsup://Directions/FactSet Auditing Viewer?action=AUDIT_VALUE&amp;DB=129&amp;ID1=78442P10&amp;VALUEID=01001&amp;SDATE=201002&amp;PERIODTYPE=QTR_STD&amp;window=popup_no_bar&amp;width=385&amp;height=120&amp;START_MAXIMIZED=FALSE&amp;creator=factset&amp;display_string=Audit"}</definedName>
    <definedName name="_1166__FDSAUDITLINK__" localSheetId="8" hidden="1">{"fdsup://Directions/FactSet Auditing Viewer?action=AUDIT_VALUE&amp;DB=129&amp;ID1=78442P10&amp;VALUEID=01001&amp;SDATE=201002&amp;PERIODTYPE=QTR_STD&amp;window=popup_no_bar&amp;width=385&amp;height=120&amp;START_MAXIMIZED=FALSE&amp;creator=factset&amp;display_string=Audit"}</definedName>
    <definedName name="_1166__FDSAUDITLINK__" localSheetId="10" hidden="1">{"fdsup://Directions/FactSet Auditing Viewer?action=AUDIT_VALUE&amp;DB=129&amp;ID1=78442P10&amp;VALUEID=01001&amp;SDATE=201002&amp;PERIODTYPE=QTR_STD&amp;window=popup_no_bar&amp;width=385&amp;height=120&amp;START_MAXIMIZED=FALSE&amp;creator=factset&amp;display_string=Audit"}</definedName>
    <definedName name="_1166__FDSAUDITLINK__" localSheetId="3" hidden="1">{"fdsup://Directions/FactSet Auditing Viewer?action=AUDIT_VALUE&amp;DB=129&amp;ID1=78442P10&amp;VALUEID=01001&amp;SDATE=201002&amp;PERIODTYPE=QTR_STD&amp;window=popup_no_bar&amp;width=385&amp;height=120&amp;START_MAXIMIZED=FALSE&amp;creator=factset&amp;display_string=Audit"}</definedName>
    <definedName name="_1166__FDSAUDITLINK__" localSheetId="5" hidden="1">{"fdsup://Directions/FactSet Auditing Viewer?action=AUDIT_VALUE&amp;DB=129&amp;ID1=78442P10&amp;VALUEID=01001&amp;SDATE=201002&amp;PERIODTYPE=QTR_STD&amp;window=popup_no_bar&amp;width=385&amp;height=120&amp;START_MAXIMIZED=FALSE&amp;creator=factset&amp;display_string=Audit"}</definedName>
    <definedName name="_1166__FDSAUDITLINK__" localSheetId="1" hidden="1">{"fdsup://Directions/FactSet Auditing Viewer?action=AUDIT_VALUE&amp;DB=129&amp;ID1=78442P10&amp;VALUEID=01001&amp;SDATE=201002&amp;PERIODTYPE=QTR_STD&amp;window=popup_no_bar&amp;width=385&amp;height=120&amp;START_MAXIMIZED=FALSE&amp;creator=factset&amp;display_string=Audit"}</definedName>
    <definedName name="_1166__FDSAUDITLINK__" hidden="1">{"fdsup://Directions/FactSet Auditing Viewer?action=AUDIT_VALUE&amp;DB=129&amp;ID1=78442P10&amp;VALUEID=01001&amp;SDATE=201002&amp;PERIODTYPE=QTR_STD&amp;window=popup_no_bar&amp;width=385&amp;height=120&amp;START_MAXIMIZED=FALSE&amp;creator=factset&amp;display_string=Audit"}</definedName>
    <definedName name="_1167__FDSAUDITLINK__" localSheetId="7" hidden="1">{"fdsup://Directions/FactSet Auditing Viewer?action=AUDIT_VALUE&amp;DB=129&amp;ID1=80311110&amp;VALUEID=01001&amp;SDATE=201004&amp;PERIODTYPE=QTR_STD&amp;window=popup_no_bar&amp;width=385&amp;height=120&amp;START_MAXIMIZED=FALSE&amp;creator=factset&amp;display_string=Audit"}</definedName>
    <definedName name="_1167__FDSAUDITLINK__" localSheetId="9" hidden="1">{"fdsup://Directions/FactSet Auditing Viewer?action=AUDIT_VALUE&amp;DB=129&amp;ID1=80311110&amp;VALUEID=01001&amp;SDATE=201004&amp;PERIODTYPE=QTR_STD&amp;window=popup_no_bar&amp;width=385&amp;height=120&amp;START_MAXIMIZED=FALSE&amp;creator=factset&amp;display_string=Audit"}</definedName>
    <definedName name="_1167__FDSAUDITLINK__" localSheetId="8" hidden="1">{"fdsup://Directions/FactSet Auditing Viewer?action=AUDIT_VALUE&amp;DB=129&amp;ID1=80311110&amp;VALUEID=01001&amp;SDATE=201004&amp;PERIODTYPE=QTR_STD&amp;window=popup_no_bar&amp;width=385&amp;height=120&amp;START_MAXIMIZED=FALSE&amp;creator=factset&amp;display_string=Audit"}</definedName>
    <definedName name="_1167__FDSAUDITLINK__" localSheetId="10" hidden="1">{"fdsup://Directions/FactSet Auditing Viewer?action=AUDIT_VALUE&amp;DB=129&amp;ID1=80311110&amp;VALUEID=01001&amp;SDATE=201004&amp;PERIODTYPE=QTR_STD&amp;window=popup_no_bar&amp;width=385&amp;height=120&amp;START_MAXIMIZED=FALSE&amp;creator=factset&amp;display_string=Audit"}</definedName>
    <definedName name="_1167__FDSAUDITLINK__" localSheetId="3" hidden="1">{"fdsup://Directions/FactSet Auditing Viewer?action=AUDIT_VALUE&amp;DB=129&amp;ID1=80311110&amp;VALUEID=01001&amp;SDATE=201004&amp;PERIODTYPE=QTR_STD&amp;window=popup_no_bar&amp;width=385&amp;height=120&amp;START_MAXIMIZED=FALSE&amp;creator=factset&amp;display_string=Audit"}</definedName>
    <definedName name="_1167__FDSAUDITLINK__" localSheetId="5" hidden="1">{"fdsup://Directions/FactSet Auditing Viewer?action=AUDIT_VALUE&amp;DB=129&amp;ID1=80311110&amp;VALUEID=01001&amp;SDATE=201004&amp;PERIODTYPE=QTR_STD&amp;window=popup_no_bar&amp;width=385&amp;height=120&amp;START_MAXIMIZED=FALSE&amp;creator=factset&amp;display_string=Audit"}</definedName>
    <definedName name="_1167__FDSAUDITLINK__" localSheetId="1" hidden="1">{"fdsup://Directions/FactSet Auditing Viewer?action=AUDIT_VALUE&amp;DB=129&amp;ID1=80311110&amp;VALUEID=01001&amp;SDATE=201004&amp;PERIODTYPE=QTR_STD&amp;window=popup_no_bar&amp;width=385&amp;height=120&amp;START_MAXIMIZED=FALSE&amp;creator=factset&amp;display_string=Audit"}</definedName>
    <definedName name="_1167__FDSAUDITLINK__" hidden="1">{"fdsup://Directions/FactSet Auditing Viewer?action=AUDIT_VALUE&amp;DB=129&amp;ID1=80311110&amp;VALUEID=01001&amp;SDATE=201004&amp;PERIODTYPE=QTR_STD&amp;window=popup_no_bar&amp;width=385&amp;height=120&amp;START_MAXIMIZED=FALSE&amp;creator=factset&amp;display_string=Audit"}</definedName>
    <definedName name="_1168__FDSAUDITLINK__" localSheetId="7" hidden="1">{"fdsup://Directions/FactSet Auditing Viewer?action=AUDIT_VALUE&amp;DB=129&amp;ID1=80685710&amp;VALUEID=01001&amp;SDATE=200902&amp;PERIODTYPE=QTR_STD&amp;window=popup_no_bar&amp;width=385&amp;height=120&amp;START_MAXIMIZED=FALSE&amp;creator=factset&amp;display_string=Audit"}</definedName>
    <definedName name="_1168__FDSAUDITLINK__" localSheetId="9" hidden="1">{"fdsup://Directions/FactSet Auditing Viewer?action=AUDIT_VALUE&amp;DB=129&amp;ID1=80685710&amp;VALUEID=01001&amp;SDATE=200902&amp;PERIODTYPE=QTR_STD&amp;window=popup_no_bar&amp;width=385&amp;height=120&amp;START_MAXIMIZED=FALSE&amp;creator=factset&amp;display_string=Audit"}</definedName>
    <definedName name="_1168__FDSAUDITLINK__" localSheetId="8" hidden="1">{"fdsup://Directions/FactSet Auditing Viewer?action=AUDIT_VALUE&amp;DB=129&amp;ID1=80685710&amp;VALUEID=01001&amp;SDATE=200902&amp;PERIODTYPE=QTR_STD&amp;window=popup_no_bar&amp;width=385&amp;height=120&amp;START_MAXIMIZED=FALSE&amp;creator=factset&amp;display_string=Audit"}</definedName>
    <definedName name="_1168__FDSAUDITLINK__" localSheetId="10" hidden="1">{"fdsup://Directions/FactSet Auditing Viewer?action=AUDIT_VALUE&amp;DB=129&amp;ID1=80685710&amp;VALUEID=01001&amp;SDATE=200902&amp;PERIODTYPE=QTR_STD&amp;window=popup_no_bar&amp;width=385&amp;height=120&amp;START_MAXIMIZED=FALSE&amp;creator=factset&amp;display_string=Audit"}</definedName>
    <definedName name="_1168__FDSAUDITLINK__" localSheetId="3" hidden="1">{"fdsup://Directions/FactSet Auditing Viewer?action=AUDIT_VALUE&amp;DB=129&amp;ID1=80685710&amp;VALUEID=01001&amp;SDATE=200902&amp;PERIODTYPE=QTR_STD&amp;window=popup_no_bar&amp;width=385&amp;height=120&amp;START_MAXIMIZED=FALSE&amp;creator=factset&amp;display_string=Audit"}</definedName>
    <definedName name="_1168__FDSAUDITLINK__" localSheetId="5" hidden="1">{"fdsup://Directions/FactSet Auditing Viewer?action=AUDIT_VALUE&amp;DB=129&amp;ID1=80685710&amp;VALUEID=01001&amp;SDATE=200902&amp;PERIODTYPE=QTR_STD&amp;window=popup_no_bar&amp;width=385&amp;height=120&amp;START_MAXIMIZED=FALSE&amp;creator=factset&amp;display_string=Audit"}</definedName>
    <definedName name="_1168__FDSAUDITLINK__" localSheetId="1" hidden="1">{"fdsup://Directions/FactSet Auditing Viewer?action=AUDIT_VALUE&amp;DB=129&amp;ID1=80685710&amp;VALUEID=01001&amp;SDATE=200902&amp;PERIODTYPE=QTR_STD&amp;window=popup_no_bar&amp;width=385&amp;height=120&amp;START_MAXIMIZED=FALSE&amp;creator=factset&amp;display_string=Audit"}</definedName>
    <definedName name="_1168__FDSAUDITLINK__" hidden="1">{"fdsup://Directions/FactSet Auditing Viewer?action=AUDIT_VALUE&amp;DB=129&amp;ID1=80685710&amp;VALUEID=01001&amp;SDATE=200902&amp;PERIODTYPE=QTR_STD&amp;window=popup_no_bar&amp;width=385&amp;height=120&amp;START_MAXIMIZED=FALSE&amp;creator=factset&amp;display_string=Audit"}</definedName>
    <definedName name="_1169__FDSAUDITLINK__" localSheetId="7" hidden="1">{"fdsup://Directions/FactSet Auditing Viewer?action=AUDIT_VALUE&amp;DB=129&amp;ID1=80685710&amp;VALUEID=01001&amp;SDATE=201002&amp;PERIODTYPE=QTR_STD&amp;window=popup_no_bar&amp;width=385&amp;height=120&amp;START_MAXIMIZED=FALSE&amp;creator=factset&amp;display_string=Audit"}</definedName>
    <definedName name="_1169__FDSAUDITLINK__" localSheetId="9" hidden="1">{"fdsup://Directions/FactSet Auditing Viewer?action=AUDIT_VALUE&amp;DB=129&amp;ID1=80685710&amp;VALUEID=01001&amp;SDATE=201002&amp;PERIODTYPE=QTR_STD&amp;window=popup_no_bar&amp;width=385&amp;height=120&amp;START_MAXIMIZED=FALSE&amp;creator=factset&amp;display_string=Audit"}</definedName>
    <definedName name="_1169__FDSAUDITLINK__" localSheetId="8" hidden="1">{"fdsup://Directions/FactSet Auditing Viewer?action=AUDIT_VALUE&amp;DB=129&amp;ID1=80685710&amp;VALUEID=01001&amp;SDATE=201002&amp;PERIODTYPE=QTR_STD&amp;window=popup_no_bar&amp;width=385&amp;height=120&amp;START_MAXIMIZED=FALSE&amp;creator=factset&amp;display_string=Audit"}</definedName>
    <definedName name="_1169__FDSAUDITLINK__" localSheetId="10" hidden="1">{"fdsup://Directions/FactSet Auditing Viewer?action=AUDIT_VALUE&amp;DB=129&amp;ID1=80685710&amp;VALUEID=01001&amp;SDATE=201002&amp;PERIODTYPE=QTR_STD&amp;window=popup_no_bar&amp;width=385&amp;height=120&amp;START_MAXIMIZED=FALSE&amp;creator=factset&amp;display_string=Audit"}</definedName>
    <definedName name="_1169__FDSAUDITLINK__" localSheetId="3" hidden="1">{"fdsup://Directions/FactSet Auditing Viewer?action=AUDIT_VALUE&amp;DB=129&amp;ID1=80685710&amp;VALUEID=01001&amp;SDATE=201002&amp;PERIODTYPE=QTR_STD&amp;window=popup_no_bar&amp;width=385&amp;height=120&amp;START_MAXIMIZED=FALSE&amp;creator=factset&amp;display_string=Audit"}</definedName>
    <definedName name="_1169__FDSAUDITLINK__" localSheetId="5" hidden="1">{"fdsup://Directions/FactSet Auditing Viewer?action=AUDIT_VALUE&amp;DB=129&amp;ID1=80685710&amp;VALUEID=01001&amp;SDATE=201002&amp;PERIODTYPE=QTR_STD&amp;window=popup_no_bar&amp;width=385&amp;height=120&amp;START_MAXIMIZED=FALSE&amp;creator=factset&amp;display_string=Audit"}</definedName>
    <definedName name="_1169__FDSAUDITLINK__" localSheetId="1" hidden="1">{"fdsup://Directions/FactSet Auditing Viewer?action=AUDIT_VALUE&amp;DB=129&amp;ID1=80685710&amp;VALUEID=01001&amp;SDATE=201002&amp;PERIODTYPE=QTR_STD&amp;window=popup_no_bar&amp;width=385&amp;height=120&amp;START_MAXIMIZED=FALSE&amp;creator=factset&amp;display_string=Audit"}</definedName>
    <definedName name="_1169__FDSAUDITLINK__" hidden="1">{"fdsup://Directions/FactSet Auditing Viewer?action=AUDIT_VALUE&amp;DB=129&amp;ID1=80685710&amp;VALUEID=01001&amp;SDATE=201002&amp;PERIODTYPE=QTR_STD&amp;window=popup_no_bar&amp;width=385&amp;height=120&amp;START_MAXIMIZED=FALSE&amp;creator=factset&amp;display_string=Audit"}</definedName>
    <definedName name="_117__FDSAUDITLINK__" localSheetId="7" hidden="1">{"fdsup://directions/FAT Viewer?action=UPDATE&amp;creator=factset&amp;DYN_ARGS=TRUE&amp;DOC_NAME=FAT:FQL_AUDITING_CLIENT_TEMPLATE.FAT&amp;display_string=Audit&amp;VAR:KEY=NMJSXEJUNC&amp;VAR:QUERY=RkZfRUJJVERBX09QRVIoUVRSLDQvMS8yMDA5LDYvMzAvMjAwOSwsLFVTRCk=&amp;WINDOW=FIRST_POPUP&amp;HEIGH","T=450&amp;WIDTH=450&amp;START_MAXIMIZED=FALSE&amp;VAR:CALENDAR=US&amp;VAR:SYMBOL=TMK&amp;VAR:INDEX=0"}</definedName>
    <definedName name="_117__FDSAUDITLINK__" localSheetId="9" hidden="1">{"fdsup://directions/FAT Viewer?action=UPDATE&amp;creator=factset&amp;DYN_ARGS=TRUE&amp;DOC_NAME=FAT:FQL_AUDITING_CLIENT_TEMPLATE.FAT&amp;display_string=Audit&amp;VAR:KEY=NMJSXEJUNC&amp;VAR:QUERY=RkZfRUJJVERBX09QRVIoUVRSLDQvMS8yMDA5LDYvMzAvMjAwOSwsLFVTRCk=&amp;WINDOW=FIRST_POPUP&amp;HEIGH","T=450&amp;WIDTH=450&amp;START_MAXIMIZED=FALSE&amp;VAR:CALENDAR=US&amp;VAR:SYMBOL=TMK&amp;VAR:INDEX=0"}</definedName>
    <definedName name="_117__FDSAUDITLINK__" localSheetId="8" hidden="1">{"fdsup://directions/FAT Viewer?action=UPDATE&amp;creator=factset&amp;DYN_ARGS=TRUE&amp;DOC_NAME=FAT:FQL_AUDITING_CLIENT_TEMPLATE.FAT&amp;display_string=Audit&amp;VAR:KEY=NMJSXEJUNC&amp;VAR:QUERY=RkZfRUJJVERBX09QRVIoUVRSLDQvMS8yMDA5LDYvMzAvMjAwOSwsLFVTRCk=&amp;WINDOW=FIRST_POPUP&amp;HEIGH","T=450&amp;WIDTH=450&amp;START_MAXIMIZED=FALSE&amp;VAR:CALENDAR=US&amp;VAR:SYMBOL=TMK&amp;VAR:INDEX=0"}</definedName>
    <definedName name="_117__FDSAUDITLINK__" localSheetId="10" hidden="1">{"fdsup://directions/FAT Viewer?action=UPDATE&amp;creator=factset&amp;DYN_ARGS=TRUE&amp;DOC_NAME=FAT:FQL_AUDITING_CLIENT_TEMPLATE.FAT&amp;display_string=Audit&amp;VAR:KEY=NMJSXEJUNC&amp;VAR:QUERY=RkZfRUJJVERBX09QRVIoUVRSLDQvMS8yMDA5LDYvMzAvMjAwOSwsLFVTRCk=&amp;WINDOW=FIRST_POPUP&amp;HEIGH","T=450&amp;WIDTH=450&amp;START_MAXIMIZED=FALSE&amp;VAR:CALENDAR=US&amp;VAR:SYMBOL=TMK&amp;VAR:INDEX=0"}</definedName>
    <definedName name="_117__FDSAUDITLINK__" localSheetId="3" hidden="1">{"fdsup://directions/FAT Viewer?action=UPDATE&amp;creator=factset&amp;DYN_ARGS=TRUE&amp;DOC_NAME=FAT:FQL_AUDITING_CLIENT_TEMPLATE.FAT&amp;display_string=Audit&amp;VAR:KEY=NMJSXEJUNC&amp;VAR:QUERY=RkZfRUJJVERBX09QRVIoUVRSLDQvMS8yMDA5LDYvMzAvMjAwOSwsLFVTRCk=&amp;WINDOW=FIRST_POPUP&amp;HEIGH","T=450&amp;WIDTH=450&amp;START_MAXIMIZED=FALSE&amp;VAR:CALENDAR=US&amp;VAR:SYMBOL=TMK&amp;VAR:INDEX=0"}</definedName>
    <definedName name="_117__FDSAUDITLINK__" localSheetId="5" hidden="1">{"fdsup://directions/FAT Viewer?action=UPDATE&amp;creator=factset&amp;DYN_ARGS=TRUE&amp;DOC_NAME=FAT:FQL_AUDITING_CLIENT_TEMPLATE.FAT&amp;display_string=Audit&amp;VAR:KEY=NMJSXEJUNC&amp;VAR:QUERY=RkZfRUJJVERBX09QRVIoUVRSLDQvMS8yMDA5LDYvMzAvMjAwOSwsLFVTRCk=&amp;WINDOW=FIRST_POPUP&amp;HEIGH","T=450&amp;WIDTH=450&amp;START_MAXIMIZED=FALSE&amp;VAR:CALENDAR=US&amp;VAR:SYMBOL=TMK&amp;VAR:INDEX=0"}</definedName>
    <definedName name="_117__FDSAUDITLINK__" localSheetId="1" hidden="1">{"fdsup://directions/FAT Viewer?action=UPDATE&amp;creator=factset&amp;DYN_ARGS=TRUE&amp;DOC_NAME=FAT:FQL_AUDITING_CLIENT_TEMPLATE.FAT&amp;display_string=Audit&amp;VAR:KEY=NMJSXEJUNC&amp;VAR:QUERY=RkZfRUJJVERBX09QRVIoUVRSLDQvMS8yMDA5LDYvMzAvMjAwOSwsLFVTRCk=&amp;WINDOW=FIRST_POPUP&amp;HEIGH","T=450&amp;WIDTH=450&amp;START_MAXIMIZED=FALSE&amp;VAR:CALENDAR=US&amp;VAR:SYMBOL=TMK&amp;VAR:INDEX=0"}</definedName>
    <definedName name="_117__FDSAUDITLINK__" hidden="1">{"fdsup://directions/FAT Viewer?action=UPDATE&amp;creator=factset&amp;DYN_ARGS=TRUE&amp;DOC_NAME=FAT:FQL_AUDITING_CLIENT_TEMPLATE.FAT&amp;display_string=Audit&amp;VAR:KEY=NMJSXEJUNC&amp;VAR:QUERY=RkZfRUJJVERBX09QRVIoUVRSLDQvMS8yMDA5LDYvMzAvMjAwOSwsLFVTRCk=&amp;WINDOW=FIRST_POPUP&amp;HEIGH","T=450&amp;WIDTH=450&amp;START_MAXIMIZED=FALSE&amp;VAR:CALENDAR=US&amp;VAR:SYMBOL=TMK&amp;VAR:INDEX=0"}</definedName>
    <definedName name="_1170__FDSAUDITLINK__" localSheetId="7" hidden="1">{"fdsup://Directions/FactSet Auditing Viewer?action=AUDIT_VALUE&amp;DB=129&amp;ID1=83269640&amp;VALUEID=01001&amp;SDATE=200804&amp;PERIODTYPE=QTR_STD&amp;window=popup_no_bar&amp;width=385&amp;height=120&amp;START_MAXIMIZED=FALSE&amp;creator=factset&amp;display_string=Audit"}</definedName>
    <definedName name="_1170__FDSAUDITLINK__" localSheetId="9" hidden="1">{"fdsup://Directions/FactSet Auditing Viewer?action=AUDIT_VALUE&amp;DB=129&amp;ID1=83269640&amp;VALUEID=01001&amp;SDATE=200804&amp;PERIODTYPE=QTR_STD&amp;window=popup_no_bar&amp;width=385&amp;height=120&amp;START_MAXIMIZED=FALSE&amp;creator=factset&amp;display_string=Audit"}</definedName>
    <definedName name="_1170__FDSAUDITLINK__" localSheetId="8" hidden="1">{"fdsup://Directions/FactSet Auditing Viewer?action=AUDIT_VALUE&amp;DB=129&amp;ID1=83269640&amp;VALUEID=01001&amp;SDATE=200804&amp;PERIODTYPE=QTR_STD&amp;window=popup_no_bar&amp;width=385&amp;height=120&amp;START_MAXIMIZED=FALSE&amp;creator=factset&amp;display_string=Audit"}</definedName>
    <definedName name="_1170__FDSAUDITLINK__" localSheetId="10" hidden="1">{"fdsup://Directions/FactSet Auditing Viewer?action=AUDIT_VALUE&amp;DB=129&amp;ID1=83269640&amp;VALUEID=01001&amp;SDATE=200804&amp;PERIODTYPE=QTR_STD&amp;window=popup_no_bar&amp;width=385&amp;height=120&amp;START_MAXIMIZED=FALSE&amp;creator=factset&amp;display_string=Audit"}</definedName>
    <definedName name="_1170__FDSAUDITLINK__" localSheetId="3" hidden="1">{"fdsup://Directions/FactSet Auditing Viewer?action=AUDIT_VALUE&amp;DB=129&amp;ID1=83269640&amp;VALUEID=01001&amp;SDATE=200804&amp;PERIODTYPE=QTR_STD&amp;window=popup_no_bar&amp;width=385&amp;height=120&amp;START_MAXIMIZED=FALSE&amp;creator=factset&amp;display_string=Audit"}</definedName>
    <definedName name="_1170__FDSAUDITLINK__" localSheetId="5" hidden="1">{"fdsup://Directions/FactSet Auditing Viewer?action=AUDIT_VALUE&amp;DB=129&amp;ID1=83269640&amp;VALUEID=01001&amp;SDATE=200804&amp;PERIODTYPE=QTR_STD&amp;window=popup_no_bar&amp;width=385&amp;height=120&amp;START_MAXIMIZED=FALSE&amp;creator=factset&amp;display_string=Audit"}</definedName>
    <definedName name="_1170__FDSAUDITLINK__" localSheetId="1" hidden="1">{"fdsup://Directions/FactSet Auditing Viewer?action=AUDIT_VALUE&amp;DB=129&amp;ID1=83269640&amp;VALUEID=01001&amp;SDATE=200804&amp;PERIODTYPE=QTR_STD&amp;window=popup_no_bar&amp;width=385&amp;height=120&amp;START_MAXIMIZED=FALSE&amp;creator=factset&amp;display_string=Audit"}</definedName>
    <definedName name="_1170__FDSAUDITLINK__" hidden="1">{"fdsup://Directions/FactSet Auditing Viewer?action=AUDIT_VALUE&amp;DB=129&amp;ID1=83269640&amp;VALUEID=01001&amp;SDATE=200804&amp;PERIODTYPE=QTR_STD&amp;window=popup_no_bar&amp;width=385&amp;height=120&amp;START_MAXIMIZED=FALSE&amp;creator=factset&amp;display_string=Audit"}</definedName>
    <definedName name="_1171__FDSAUDITLINK__" localSheetId="7" hidden="1">{"fdsup://Directions/FactSet Auditing Viewer?action=AUDIT_VALUE&amp;DB=129&amp;ID1=83269640&amp;VALUEID=01001&amp;SDATE=200904&amp;PERIODTYPE=QTR_STD&amp;window=popup_no_bar&amp;width=385&amp;height=120&amp;START_MAXIMIZED=FALSE&amp;creator=factset&amp;display_string=Audit"}</definedName>
    <definedName name="_1171__FDSAUDITLINK__" localSheetId="9" hidden="1">{"fdsup://Directions/FactSet Auditing Viewer?action=AUDIT_VALUE&amp;DB=129&amp;ID1=83269640&amp;VALUEID=01001&amp;SDATE=200904&amp;PERIODTYPE=QTR_STD&amp;window=popup_no_bar&amp;width=385&amp;height=120&amp;START_MAXIMIZED=FALSE&amp;creator=factset&amp;display_string=Audit"}</definedName>
    <definedName name="_1171__FDSAUDITLINK__" localSheetId="8" hidden="1">{"fdsup://Directions/FactSet Auditing Viewer?action=AUDIT_VALUE&amp;DB=129&amp;ID1=83269640&amp;VALUEID=01001&amp;SDATE=200904&amp;PERIODTYPE=QTR_STD&amp;window=popup_no_bar&amp;width=385&amp;height=120&amp;START_MAXIMIZED=FALSE&amp;creator=factset&amp;display_string=Audit"}</definedName>
    <definedName name="_1171__FDSAUDITLINK__" localSheetId="10" hidden="1">{"fdsup://Directions/FactSet Auditing Viewer?action=AUDIT_VALUE&amp;DB=129&amp;ID1=83269640&amp;VALUEID=01001&amp;SDATE=200904&amp;PERIODTYPE=QTR_STD&amp;window=popup_no_bar&amp;width=385&amp;height=120&amp;START_MAXIMIZED=FALSE&amp;creator=factset&amp;display_string=Audit"}</definedName>
    <definedName name="_1171__FDSAUDITLINK__" localSheetId="3" hidden="1">{"fdsup://Directions/FactSet Auditing Viewer?action=AUDIT_VALUE&amp;DB=129&amp;ID1=83269640&amp;VALUEID=01001&amp;SDATE=200904&amp;PERIODTYPE=QTR_STD&amp;window=popup_no_bar&amp;width=385&amp;height=120&amp;START_MAXIMIZED=FALSE&amp;creator=factset&amp;display_string=Audit"}</definedName>
    <definedName name="_1171__FDSAUDITLINK__" localSheetId="5" hidden="1">{"fdsup://Directions/FactSet Auditing Viewer?action=AUDIT_VALUE&amp;DB=129&amp;ID1=83269640&amp;VALUEID=01001&amp;SDATE=200904&amp;PERIODTYPE=QTR_STD&amp;window=popup_no_bar&amp;width=385&amp;height=120&amp;START_MAXIMIZED=FALSE&amp;creator=factset&amp;display_string=Audit"}</definedName>
    <definedName name="_1171__FDSAUDITLINK__" localSheetId="1" hidden="1">{"fdsup://Directions/FactSet Auditing Viewer?action=AUDIT_VALUE&amp;DB=129&amp;ID1=83269640&amp;VALUEID=01001&amp;SDATE=200904&amp;PERIODTYPE=QTR_STD&amp;window=popup_no_bar&amp;width=385&amp;height=120&amp;START_MAXIMIZED=FALSE&amp;creator=factset&amp;display_string=Audit"}</definedName>
    <definedName name="_1171__FDSAUDITLINK__" hidden="1">{"fdsup://Directions/FactSet Auditing Viewer?action=AUDIT_VALUE&amp;DB=129&amp;ID1=83269640&amp;VALUEID=01001&amp;SDATE=200904&amp;PERIODTYPE=QTR_STD&amp;window=popup_no_bar&amp;width=385&amp;height=120&amp;START_MAXIMIZED=FALSE&amp;creator=factset&amp;display_string=Audit"}</definedName>
    <definedName name="_1172__FDSAUDITLINK__" localSheetId="7" hidden="1">{"fdsup://Directions/FactSet Auditing Viewer?action=AUDIT_VALUE&amp;DB=129&amp;ID1=82655210&amp;VALUEID=01001&amp;SDATE=200902&amp;PERIODTYPE=QTR_STD&amp;window=popup_no_bar&amp;width=385&amp;height=120&amp;START_MAXIMIZED=FALSE&amp;creator=factset&amp;display_string=Audit"}</definedName>
    <definedName name="_1172__FDSAUDITLINK__" localSheetId="9" hidden="1">{"fdsup://Directions/FactSet Auditing Viewer?action=AUDIT_VALUE&amp;DB=129&amp;ID1=82655210&amp;VALUEID=01001&amp;SDATE=200902&amp;PERIODTYPE=QTR_STD&amp;window=popup_no_bar&amp;width=385&amp;height=120&amp;START_MAXIMIZED=FALSE&amp;creator=factset&amp;display_string=Audit"}</definedName>
    <definedName name="_1172__FDSAUDITLINK__" localSheetId="8" hidden="1">{"fdsup://Directions/FactSet Auditing Viewer?action=AUDIT_VALUE&amp;DB=129&amp;ID1=82655210&amp;VALUEID=01001&amp;SDATE=200902&amp;PERIODTYPE=QTR_STD&amp;window=popup_no_bar&amp;width=385&amp;height=120&amp;START_MAXIMIZED=FALSE&amp;creator=factset&amp;display_string=Audit"}</definedName>
    <definedName name="_1172__FDSAUDITLINK__" localSheetId="10" hidden="1">{"fdsup://Directions/FactSet Auditing Viewer?action=AUDIT_VALUE&amp;DB=129&amp;ID1=82655210&amp;VALUEID=01001&amp;SDATE=200902&amp;PERIODTYPE=QTR_STD&amp;window=popup_no_bar&amp;width=385&amp;height=120&amp;START_MAXIMIZED=FALSE&amp;creator=factset&amp;display_string=Audit"}</definedName>
    <definedName name="_1172__FDSAUDITLINK__" localSheetId="3" hidden="1">{"fdsup://Directions/FactSet Auditing Viewer?action=AUDIT_VALUE&amp;DB=129&amp;ID1=82655210&amp;VALUEID=01001&amp;SDATE=200902&amp;PERIODTYPE=QTR_STD&amp;window=popup_no_bar&amp;width=385&amp;height=120&amp;START_MAXIMIZED=FALSE&amp;creator=factset&amp;display_string=Audit"}</definedName>
    <definedName name="_1172__FDSAUDITLINK__" localSheetId="5" hidden="1">{"fdsup://Directions/FactSet Auditing Viewer?action=AUDIT_VALUE&amp;DB=129&amp;ID1=82655210&amp;VALUEID=01001&amp;SDATE=200902&amp;PERIODTYPE=QTR_STD&amp;window=popup_no_bar&amp;width=385&amp;height=120&amp;START_MAXIMIZED=FALSE&amp;creator=factset&amp;display_string=Audit"}</definedName>
    <definedName name="_1172__FDSAUDITLINK__" localSheetId="1" hidden="1">{"fdsup://Directions/FactSet Auditing Viewer?action=AUDIT_VALUE&amp;DB=129&amp;ID1=82655210&amp;VALUEID=01001&amp;SDATE=200902&amp;PERIODTYPE=QTR_STD&amp;window=popup_no_bar&amp;width=385&amp;height=120&amp;START_MAXIMIZED=FALSE&amp;creator=factset&amp;display_string=Audit"}</definedName>
    <definedName name="_1172__FDSAUDITLINK__" hidden="1">{"fdsup://Directions/FactSet Auditing Viewer?action=AUDIT_VALUE&amp;DB=129&amp;ID1=82655210&amp;VALUEID=01001&amp;SDATE=200902&amp;PERIODTYPE=QTR_STD&amp;window=popup_no_bar&amp;width=385&amp;height=120&amp;START_MAXIMIZED=FALSE&amp;creator=factset&amp;display_string=Audit"}</definedName>
    <definedName name="_1173__FDSAUDITLINK__" localSheetId="7" hidden="1">{"fdsup://Directions/FactSet Auditing Viewer?action=AUDIT_VALUE&amp;DB=129&amp;ID1=82655210&amp;VALUEID=01001&amp;SDATE=201002&amp;PERIODTYPE=QTR_STD&amp;window=popup_no_bar&amp;width=385&amp;height=120&amp;START_MAXIMIZED=FALSE&amp;creator=factset&amp;display_string=Audit"}</definedName>
    <definedName name="_1173__FDSAUDITLINK__" localSheetId="9" hidden="1">{"fdsup://Directions/FactSet Auditing Viewer?action=AUDIT_VALUE&amp;DB=129&amp;ID1=82655210&amp;VALUEID=01001&amp;SDATE=201002&amp;PERIODTYPE=QTR_STD&amp;window=popup_no_bar&amp;width=385&amp;height=120&amp;START_MAXIMIZED=FALSE&amp;creator=factset&amp;display_string=Audit"}</definedName>
    <definedName name="_1173__FDSAUDITLINK__" localSheetId="8" hidden="1">{"fdsup://Directions/FactSet Auditing Viewer?action=AUDIT_VALUE&amp;DB=129&amp;ID1=82655210&amp;VALUEID=01001&amp;SDATE=201002&amp;PERIODTYPE=QTR_STD&amp;window=popup_no_bar&amp;width=385&amp;height=120&amp;START_MAXIMIZED=FALSE&amp;creator=factset&amp;display_string=Audit"}</definedName>
    <definedName name="_1173__FDSAUDITLINK__" localSheetId="10" hidden="1">{"fdsup://Directions/FactSet Auditing Viewer?action=AUDIT_VALUE&amp;DB=129&amp;ID1=82655210&amp;VALUEID=01001&amp;SDATE=201002&amp;PERIODTYPE=QTR_STD&amp;window=popup_no_bar&amp;width=385&amp;height=120&amp;START_MAXIMIZED=FALSE&amp;creator=factset&amp;display_string=Audit"}</definedName>
    <definedName name="_1173__FDSAUDITLINK__" localSheetId="3" hidden="1">{"fdsup://Directions/FactSet Auditing Viewer?action=AUDIT_VALUE&amp;DB=129&amp;ID1=82655210&amp;VALUEID=01001&amp;SDATE=201002&amp;PERIODTYPE=QTR_STD&amp;window=popup_no_bar&amp;width=385&amp;height=120&amp;START_MAXIMIZED=FALSE&amp;creator=factset&amp;display_string=Audit"}</definedName>
    <definedName name="_1173__FDSAUDITLINK__" localSheetId="5" hidden="1">{"fdsup://Directions/FactSet Auditing Viewer?action=AUDIT_VALUE&amp;DB=129&amp;ID1=82655210&amp;VALUEID=01001&amp;SDATE=201002&amp;PERIODTYPE=QTR_STD&amp;window=popup_no_bar&amp;width=385&amp;height=120&amp;START_MAXIMIZED=FALSE&amp;creator=factset&amp;display_string=Audit"}</definedName>
    <definedName name="_1173__FDSAUDITLINK__" localSheetId="1" hidden="1">{"fdsup://Directions/FactSet Auditing Viewer?action=AUDIT_VALUE&amp;DB=129&amp;ID1=82655210&amp;VALUEID=01001&amp;SDATE=201002&amp;PERIODTYPE=QTR_STD&amp;window=popup_no_bar&amp;width=385&amp;height=120&amp;START_MAXIMIZED=FALSE&amp;creator=factset&amp;display_string=Audit"}</definedName>
    <definedName name="_1173__FDSAUDITLINK__" hidden="1">{"fdsup://Directions/FactSet Auditing Viewer?action=AUDIT_VALUE&amp;DB=129&amp;ID1=82655210&amp;VALUEID=01001&amp;SDATE=201002&amp;PERIODTYPE=QTR_STD&amp;window=popup_no_bar&amp;width=385&amp;height=120&amp;START_MAXIMIZED=FALSE&amp;creator=factset&amp;display_string=Audit"}</definedName>
    <definedName name="_1174__FDSAUDITLINK__" localSheetId="7" hidden="1">{"fdsup://Directions/FactSet Auditing Viewer?action=AUDIT_VALUE&amp;DB=129&amp;ID1=82434810&amp;VALUEID=01001&amp;SDATE=200902&amp;PERIODTYPE=QTR_STD&amp;window=popup_no_bar&amp;width=385&amp;height=120&amp;START_MAXIMIZED=FALSE&amp;creator=factset&amp;display_string=Audit"}</definedName>
    <definedName name="_1174__FDSAUDITLINK__" localSheetId="9" hidden="1">{"fdsup://Directions/FactSet Auditing Viewer?action=AUDIT_VALUE&amp;DB=129&amp;ID1=82434810&amp;VALUEID=01001&amp;SDATE=200902&amp;PERIODTYPE=QTR_STD&amp;window=popup_no_bar&amp;width=385&amp;height=120&amp;START_MAXIMIZED=FALSE&amp;creator=factset&amp;display_string=Audit"}</definedName>
    <definedName name="_1174__FDSAUDITLINK__" localSheetId="8" hidden="1">{"fdsup://Directions/FactSet Auditing Viewer?action=AUDIT_VALUE&amp;DB=129&amp;ID1=82434810&amp;VALUEID=01001&amp;SDATE=200902&amp;PERIODTYPE=QTR_STD&amp;window=popup_no_bar&amp;width=385&amp;height=120&amp;START_MAXIMIZED=FALSE&amp;creator=factset&amp;display_string=Audit"}</definedName>
    <definedName name="_1174__FDSAUDITLINK__" localSheetId="10" hidden="1">{"fdsup://Directions/FactSet Auditing Viewer?action=AUDIT_VALUE&amp;DB=129&amp;ID1=82434810&amp;VALUEID=01001&amp;SDATE=200902&amp;PERIODTYPE=QTR_STD&amp;window=popup_no_bar&amp;width=385&amp;height=120&amp;START_MAXIMIZED=FALSE&amp;creator=factset&amp;display_string=Audit"}</definedName>
    <definedName name="_1174__FDSAUDITLINK__" localSheetId="3" hidden="1">{"fdsup://Directions/FactSet Auditing Viewer?action=AUDIT_VALUE&amp;DB=129&amp;ID1=82434810&amp;VALUEID=01001&amp;SDATE=200902&amp;PERIODTYPE=QTR_STD&amp;window=popup_no_bar&amp;width=385&amp;height=120&amp;START_MAXIMIZED=FALSE&amp;creator=factset&amp;display_string=Audit"}</definedName>
    <definedName name="_1174__FDSAUDITLINK__" localSheetId="5" hidden="1">{"fdsup://Directions/FactSet Auditing Viewer?action=AUDIT_VALUE&amp;DB=129&amp;ID1=82434810&amp;VALUEID=01001&amp;SDATE=200902&amp;PERIODTYPE=QTR_STD&amp;window=popup_no_bar&amp;width=385&amp;height=120&amp;START_MAXIMIZED=FALSE&amp;creator=factset&amp;display_string=Audit"}</definedName>
    <definedName name="_1174__FDSAUDITLINK__" localSheetId="1" hidden="1">{"fdsup://Directions/FactSet Auditing Viewer?action=AUDIT_VALUE&amp;DB=129&amp;ID1=82434810&amp;VALUEID=01001&amp;SDATE=200902&amp;PERIODTYPE=QTR_STD&amp;window=popup_no_bar&amp;width=385&amp;height=120&amp;START_MAXIMIZED=FALSE&amp;creator=factset&amp;display_string=Audit"}</definedName>
    <definedName name="_1174__FDSAUDITLINK__" hidden="1">{"fdsup://Directions/FactSet Auditing Viewer?action=AUDIT_VALUE&amp;DB=129&amp;ID1=82434810&amp;VALUEID=01001&amp;SDATE=200902&amp;PERIODTYPE=QTR_STD&amp;window=popup_no_bar&amp;width=385&amp;height=120&amp;START_MAXIMIZED=FALSE&amp;creator=factset&amp;display_string=Audit"}</definedName>
    <definedName name="_1175__FDSAUDITLINK__" localSheetId="7" hidden="1">{"fdsup://Directions/FactSet Auditing Viewer?action=AUDIT_VALUE&amp;DB=129&amp;ID1=82434810&amp;VALUEID=01001&amp;SDATE=201002&amp;PERIODTYPE=QTR_STD&amp;window=popup_no_bar&amp;width=385&amp;height=120&amp;START_MAXIMIZED=FALSE&amp;creator=factset&amp;display_string=Audit"}</definedName>
    <definedName name="_1175__FDSAUDITLINK__" localSheetId="9" hidden="1">{"fdsup://Directions/FactSet Auditing Viewer?action=AUDIT_VALUE&amp;DB=129&amp;ID1=82434810&amp;VALUEID=01001&amp;SDATE=201002&amp;PERIODTYPE=QTR_STD&amp;window=popup_no_bar&amp;width=385&amp;height=120&amp;START_MAXIMIZED=FALSE&amp;creator=factset&amp;display_string=Audit"}</definedName>
    <definedName name="_1175__FDSAUDITLINK__" localSheetId="8" hidden="1">{"fdsup://Directions/FactSet Auditing Viewer?action=AUDIT_VALUE&amp;DB=129&amp;ID1=82434810&amp;VALUEID=01001&amp;SDATE=201002&amp;PERIODTYPE=QTR_STD&amp;window=popup_no_bar&amp;width=385&amp;height=120&amp;START_MAXIMIZED=FALSE&amp;creator=factset&amp;display_string=Audit"}</definedName>
    <definedName name="_1175__FDSAUDITLINK__" localSheetId="10" hidden="1">{"fdsup://Directions/FactSet Auditing Viewer?action=AUDIT_VALUE&amp;DB=129&amp;ID1=82434810&amp;VALUEID=01001&amp;SDATE=201002&amp;PERIODTYPE=QTR_STD&amp;window=popup_no_bar&amp;width=385&amp;height=120&amp;START_MAXIMIZED=FALSE&amp;creator=factset&amp;display_string=Audit"}</definedName>
    <definedName name="_1175__FDSAUDITLINK__" localSheetId="3" hidden="1">{"fdsup://Directions/FactSet Auditing Viewer?action=AUDIT_VALUE&amp;DB=129&amp;ID1=82434810&amp;VALUEID=01001&amp;SDATE=201002&amp;PERIODTYPE=QTR_STD&amp;window=popup_no_bar&amp;width=385&amp;height=120&amp;START_MAXIMIZED=FALSE&amp;creator=factset&amp;display_string=Audit"}</definedName>
    <definedName name="_1175__FDSAUDITLINK__" localSheetId="5" hidden="1">{"fdsup://Directions/FactSet Auditing Viewer?action=AUDIT_VALUE&amp;DB=129&amp;ID1=82434810&amp;VALUEID=01001&amp;SDATE=201002&amp;PERIODTYPE=QTR_STD&amp;window=popup_no_bar&amp;width=385&amp;height=120&amp;START_MAXIMIZED=FALSE&amp;creator=factset&amp;display_string=Audit"}</definedName>
    <definedName name="_1175__FDSAUDITLINK__" localSheetId="1" hidden="1">{"fdsup://Directions/FactSet Auditing Viewer?action=AUDIT_VALUE&amp;DB=129&amp;ID1=82434810&amp;VALUEID=01001&amp;SDATE=201002&amp;PERIODTYPE=QTR_STD&amp;window=popup_no_bar&amp;width=385&amp;height=120&amp;START_MAXIMIZED=FALSE&amp;creator=factset&amp;display_string=Audit"}</definedName>
    <definedName name="_1175__FDSAUDITLINK__" hidden="1">{"fdsup://Directions/FactSet Auditing Viewer?action=AUDIT_VALUE&amp;DB=129&amp;ID1=82434810&amp;VALUEID=01001&amp;SDATE=201002&amp;PERIODTYPE=QTR_STD&amp;window=popup_no_bar&amp;width=385&amp;height=120&amp;START_MAXIMIZED=FALSE&amp;creator=factset&amp;display_string=Audit"}</definedName>
    <definedName name="_1176__FDSAUDITLINK__" localSheetId="7" hidden="1">{"fdsup://Directions/FactSet Auditing Viewer?action=AUDIT_VALUE&amp;DB=129&amp;ID1=81235010&amp;VALUEID=01001&amp;SDATE=200901&amp;PERIODTYPE=QTR_STD&amp;window=popup_no_bar&amp;width=385&amp;height=120&amp;START_MAXIMIZED=FALSE&amp;creator=factset&amp;display_string=Audit"}</definedName>
    <definedName name="_1176__FDSAUDITLINK__" localSheetId="9" hidden="1">{"fdsup://Directions/FactSet Auditing Viewer?action=AUDIT_VALUE&amp;DB=129&amp;ID1=81235010&amp;VALUEID=01001&amp;SDATE=200901&amp;PERIODTYPE=QTR_STD&amp;window=popup_no_bar&amp;width=385&amp;height=120&amp;START_MAXIMIZED=FALSE&amp;creator=factset&amp;display_string=Audit"}</definedName>
    <definedName name="_1176__FDSAUDITLINK__" localSheetId="8" hidden="1">{"fdsup://Directions/FactSet Auditing Viewer?action=AUDIT_VALUE&amp;DB=129&amp;ID1=81235010&amp;VALUEID=01001&amp;SDATE=200901&amp;PERIODTYPE=QTR_STD&amp;window=popup_no_bar&amp;width=385&amp;height=120&amp;START_MAXIMIZED=FALSE&amp;creator=factset&amp;display_string=Audit"}</definedName>
    <definedName name="_1176__FDSAUDITLINK__" localSheetId="10" hidden="1">{"fdsup://Directions/FactSet Auditing Viewer?action=AUDIT_VALUE&amp;DB=129&amp;ID1=81235010&amp;VALUEID=01001&amp;SDATE=200901&amp;PERIODTYPE=QTR_STD&amp;window=popup_no_bar&amp;width=385&amp;height=120&amp;START_MAXIMIZED=FALSE&amp;creator=factset&amp;display_string=Audit"}</definedName>
    <definedName name="_1176__FDSAUDITLINK__" localSheetId="3" hidden="1">{"fdsup://Directions/FactSet Auditing Viewer?action=AUDIT_VALUE&amp;DB=129&amp;ID1=81235010&amp;VALUEID=01001&amp;SDATE=200901&amp;PERIODTYPE=QTR_STD&amp;window=popup_no_bar&amp;width=385&amp;height=120&amp;START_MAXIMIZED=FALSE&amp;creator=factset&amp;display_string=Audit"}</definedName>
    <definedName name="_1176__FDSAUDITLINK__" localSheetId="5" hidden="1">{"fdsup://Directions/FactSet Auditing Viewer?action=AUDIT_VALUE&amp;DB=129&amp;ID1=81235010&amp;VALUEID=01001&amp;SDATE=200901&amp;PERIODTYPE=QTR_STD&amp;window=popup_no_bar&amp;width=385&amp;height=120&amp;START_MAXIMIZED=FALSE&amp;creator=factset&amp;display_string=Audit"}</definedName>
    <definedName name="_1176__FDSAUDITLINK__" localSheetId="1" hidden="1">{"fdsup://Directions/FactSet Auditing Viewer?action=AUDIT_VALUE&amp;DB=129&amp;ID1=81235010&amp;VALUEID=01001&amp;SDATE=200901&amp;PERIODTYPE=QTR_STD&amp;window=popup_no_bar&amp;width=385&amp;height=120&amp;START_MAXIMIZED=FALSE&amp;creator=factset&amp;display_string=Audit"}</definedName>
    <definedName name="_1176__FDSAUDITLINK__" hidden="1">{"fdsup://Directions/FactSet Auditing Viewer?action=AUDIT_VALUE&amp;DB=129&amp;ID1=81235010&amp;VALUEID=01001&amp;SDATE=200901&amp;PERIODTYPE=QTR_STD&amp;window=popup_no_bar&amp;width=385&amp;height=120&amp;START_MAXIMIZED=FALSE&amp;creator=factset&amp;display_string=Audit"}</definedName>
    <definedName name="_1177__FDSAUDITLINK__" localSheetId="7" hidden="1">{"fdsup://Directions/FactSet Auditing Viewer?action=AUDIT_VALUE&amp;DB=129&amp;ID1=81235010&amp;VALUEID=01001&amp;SDATE=201001&amp;PERIODTYPE=QTR_STD&amp;window=popup_no_bar&amp;width=385&amp;height=120&amp;START_MAXIMIZED=FALSE&amp;creator=factset&amp;display_string=Audit"}</definedName>
    <definedName name="_1177__FDSAUDITLINK__" localSheetId="9" hidden="1">{"fdsup://Directions/FactSet Auditing Viewer?action=AUDIT_VALUE&amp;DB=129&amp;ID1=81235010&amp;VALUEID=01001&amp;SDATE=201001&amp;PERIODTYPE=QTR_STD&amp;window=popup_no_bar&amp;width=385&amp;height=120&amp;START_MAXIMIZED=FALSE&amp;creator=factset&amp;display_string=Audit"}</definedName>
    <definedName name="_1177__FDSAUDITLINK__" localSheetId="8" hidden="1">{"fdsup://Directions/FactSet Auditing Viewer?action=AUDIT_VALUE&amp;DB=129&amp;ID1=81235010&amp;VALUEID=01001&amp;SDATE=201001&amp;PERIODTYPE=QTR_STD&amp;window=popup_no_bar&amp;width=385&amp;height=120&amp;START_MAXIMIZED=FALSE&amp;creator=factset&amp;display_string=Audit"}</definedName>
    <definedName name="_1177__FDSAUDITLINK__" localSheetId="10" hidden="1">{"fdsup://Directions/FactSet Auditing Viewer?action=AUDIT_VALUE&amp;DB=129&amp;ID1=81235010&amp;VALUEID=01001&amp;SDATE=201001&amp;PERIODTYPE=QTR_STD&amp;window=popup_no_bar&amp;width=385&amp;height=120&amp;START_MAXIMIZED=FALSE&amp;creator=factset&amp;display_string=Audit"}</definedName>
    <definedName name="_1177__FDSAUDITLINK__" localSheetId="3" hidden="1">{"fdsup://Directions/FactSet Auditing Viewer?action=AUDIT_VALUE&amp;DB=129&amp;ID1=81235010&amp;VALUEID=01001&amp;SDATE=201001&amp;PERIODTYPE=QTR_STD&amp;window=popup_no_bar&amp;width=385&amp;height=120&amp;START_MAXIMIZED=FALSE&amp;creator=factset&amp;display_string=Audit"}</definedName>
    <definedName name="_1177__FDSAUDITLINK__" localSheetId="5" hidden="1">{"fdsup://Directions/FactSet Auditing Viewer?action=AUDIT_VALUE&amp;DB=129&amp;ID1=81235010&amp;VALUEID=01001&amp;SDATE=201001&amp;PERIODTYPE=QTR_STD&amp;window=popup_no_bar&amp;width=385&amp;height=120&amp;START_MAXIMIZED=FALSE&amp;creator=factset&amp;display_string=Audit"}</definedName>
    <definedName name="_1177__FDSAUDITLINK__" localSheetId="1" hidden="1">{"fdsup://Directions/FactSet Auditing Viewer?action=AUDIT_VALUE&amp;DB=129&amp;ID1=81235010&amp;VALUEID=01001&amp;SDATE=201001&amp;PERIODTYPE=QTR_STD&amp;window=popup_no_bar&amp;width=385&amp;height=120&amp;START_MAXIMIZED=FALSE&amp;creator=factset&amp;display_string=Audit"}</definedName>
    <definedName name="_1177__FDSAUDITLINK__" hidden="1">{"fdsup://Directions/FactSet Auditing Viewer?action=AUDIT_VALUE&amp;DB=129&amp;ID1=81235010&amp;VALUEID=01001&amp;SDATE=201001&amp;PERIODTYPE=QTR_STD&amp;window=popup_no_bar&amp;width=385&amp;height=120&amp;START_MAXIMIZED=FALSE&amp;creator=factset&amp;display_string=Audit"}</definedName>
    <definedName name="_1178__FDSAUDITLINK__" localSheetId="7" hidden="1">{"fdsup://Directions/FactSet Auditing Viewer?action=AUDIT_VALUE&amp;DB=129&amp;ID1=81211K10&amp;VALUEID=01001&amp;SDATE=200902&amp;PERIODTYPE=QTR_STD&amp;window=popup_no_bar&amp;width=385&amp;height=120&amp;START_MAXIMIZED=FALSE&amp;creator=factset&amp;display_string=Audit"}</definedName>
    <definedName name="_1178__FDSAUDITLINK__" localSheetId="9" hidden="1">{"fdsup://Directions/FactSet Auditing Viewer?action=AUDIT_VALUE&amp;DB=129&amp;ID1=81211K10&amp;VALUEID=01001&amp;SDATE=200902&amp;PERIODTYPE=QTR_STD&amp;window=popup_no_bar&amp;width=385&amp;height=120&amp;START_MAXIMIZED=FALSE&amp;creator=factset&amp;display_string=Audit"}</definedName>
    <definedName name="_1178__FDSAUDITLINK__" localSheetId="8" hidden="1">{"fdsup://Directions/FactSet Auditing Viewer?action=AUDIT_VALUE&amp;DB=129&amp;ID1=81211K10&amp;VALUEID=01001&amp;SDATE=200902&amp;PERIODTYPE=QTR_STD&amp;window=popup_no_bar&amp;width=385&amp;height=120&amp;START_MAXIMIZED=FALSE&amp;creator=factset&amp;display_string=Audit"}</definedName>
    <definedName name="_1178__FDSAUDITLINK__" localSheetId="10" hidden="1">{"fdsup://Directions/FactSet Auditing Viewer?action=AUDIT_VALUE&amp;DB=129&amp;ID1=81211K10&amp;VALUEID=01001&amp;SDATE=200902&amp;PERIODTYPE=QTR_STD&amp;window=popup_no_bar&amp;width=385&amp;height=120&amp;START_MAXIMIZED=FALSE&amp;creator=factset&amp;display_string=Audit"}</definedName>
    <definedName name="_1178__FDSAUDITLINK__" localSheetId="3" hidden="1">{"fdsup://Directions/FactSet Auditing Viewer?action=AUDIT_VALUE&amp;DB=129&amp;ID1=81211K10&amp;VALUEID=01001&amp;SDATE=200902&amp;PERIODTYPE=QTR_STD&amp;window=popup_no_bar&amp;width=385&amp;height=120&amp;START_MAXIMIZED=FALSE&amp;creator=factset&amp;display_string=Audit"}</definedName>
    <definedName name="_1178__FDSAUDITLINK__" localSheetId="5" hidden="1">{"fdsup://Directions/FactSet Auditing Viewer?action=AUDIT_VALUE&amp;DB=129&amp;ID1=81211K10&amp;VALUEID=01001&amp;SDATE=200902&amp;PERIODTYPE=QTR_STD&amp;window=popup_no_bar&amp;width=385&amp;height=120&amp;START_MAXIMIZED=FALSE&amp;creator=factset&amp;display_string=Audit"}</definedName>
    <definedName name="_1178__FDSAUDITLINK__" localSheetId="1" hidden="1">{"fdsup://Directions/FactSet Auditing Viewer?action=AUDIT_VALUE&amp;DB=129&amp;ID1=81211K10&amp;VALUEID=01001&amp;SDATE=200902&amp;PERIODTYPE=QTR_STD&amp;window=popup_no_bar&amp;width=385&amp;height=120&amp;START_MAXIMIZED=FALSE&amp;creator=factset&amp;display_string=Audit"}</definedName>
    <definedName name="_1178__FDSAUDITLINK__" hidden="1">{"fdsup://Directions/FactSet Auditing Viewer?action=AUDIT_VALUE&amp;DB=129&amp;ID1=81211K10&amp;VALUEID=01001&amp;SDATE=200902&amp;PERIODTYPE=QTR_STD&amp;window=popup_no_bar&amp;width=385&amp;height=120&amp;START_MAXIMIZED=FALSE&amp;creator=factset&amp;display_string=Audit"}</definedName>
    <definedName name="_1179__FDSAUDITLINK__" localSheetId="7" hidden="1">{"fdsup://Directions/FactSet Auditing Viewer?action=AUDIT_VALUE&amp;DB=129&amp;ID1=81211K10&amp;VALUEID=01001&amp;SDATE=201002&amp;PERIODTYPE=QTR_STD&amp;window=popup_no_bar&amp;width=385&amp;height=120&amp;START_MAXIMIZED=FALSE&amp;creator=factset&amp;display_string=Audit"}</definedName>
    <definedName name="_1179__FDSAUDITLINK__" localSheetId="9" hidden="1">{"fdsup://Directions/FactSet Auditing Viewer?action=AUDIT_VALUE&amp;DB=129&amp;ID1=81211K10&amp;VALUEID=01001&amp;SDATE=201002&amp;PERIODTYPE=QTR_STD&amp;window=popup_no_bar&amp;width=385&amp;height=120&amp;START_MAXIMIZED=FALSE&amp;creator=factset&amp;display_string=Audit"}</definedName>
    <definedName name="_1179__FDSAUDITLINK__" localSheetId="8" hidden="1">{"fdsup://Directions/FactSet Auditing Viewer?action=AUDIT_VALUE&amp;DB=129&amp;ID1=81211K10&amp;VALUEID=01001&amp;SDATE=201002&amp;PERIODTYPE=QTR_STD&amp;window=popup_no_bar&amp;width=385&amp;height=120&amp;START_MAXIMIZED=FALSE&amp;creator=factset&amp;display_string=Audit"}</definedName>
    <definedName name="_1179__FDSAUDITLINK__" localSheetId="10" hidden="1">{"fdsup://Directions/FactSet Auditing Viewer?action=AUDIT_VALUE&amp;DB=129&amp;ID1=81211K10&amp;VALUEID=01001&amp;SDATE=201002&amp;PERIODTYPE=QTR_STD&amp;window=popup_no_bar&amp;width=385&amp;height=120&amp;START_MAXIMIZED=FALSE&amp;creator=factset&amp;display_string=Audit"}</definedName>
    <definedName name="_1179__FDSAUDITLINK__" localSheetId="3" hidden="1">{"fdsup://Directions/FactSet Auditing Viewer?action=AUDIT_VALUE&amp;DB=129&amp;ID1=81211K10&amp;VALUEID=01001&amp;SDATE=201002&amp;PERIODTYPE=QTR_STD&amp;window=popup_no_bar&amp;width=385&amp;height=120&amp;START_MAXIMIZED=FALSE&amp;creator=factset&amp;display_string=Audit"}</definedName>
    <definedName name="_1179__FDSAUDITLINK__" localSheetId="5" hidden="1">{"fdsup://Directions/FactSet Auditing Viewer?action=AUDIT_VALUE&amp;DB=129&amp;ID1=81211K10&amp;VALUEID=01001&amp;SDATE=201002&amp;PERIODTYPE=QTR_STD&amp;window=popup_no_bar&amp;width=385&amp;height=120&amp;START_MAXIMIZED=FALSE&amp;creator=factset&amp;display_string=Audit"}</definedName>
    <definedName name="_1179__FDSAUDITLINK__" localSheetId="1" hidden="1">{"fdsup://Directions/FactSet Auditing Viewer?action=AUDIT_VALUE&amp;DB=129&amp;ID1=81211K10&amp;VALUEID=01001&amp;SDATE=201002&amp;PERIODTYPE=QTR_STD&amp;window=popup_no_bar&amp;width=385&amp;height=120&amp;START_MAXIMIZED=FALSE&amp;creator=factset&amp;display_string=Audit"}</definedName>
    <definedName name="_1179__FDSAUDITLINK__" hidden="1">{"fdsup://Directions/FactSet Auditing Viewer?action=AUDIT_VALUE&amp;DB=129&amp;ID1=81211K10&amp;VALUEID=01001&amp;SDATE=201002&amp;PERIODTYPE=QTR_STD&amp;window=popup_no_bar&amp;width=385&amp;height=120&amp;START_MAXIMIZED=FALSE&amp;creator=factset&amp;display_string=Audit"}</definedName>
    <definedName name="_118__FDSAUDITLINK__" localSheetId="7" hidden="1">{"fdsup://directions/FAT Viewer?action=UPDATE&amp;creator=factset&amp;DYN_ARGS=TRUE&amp;DOC_NAME=FAT:FQL_AUDITING_CLIENT_TEMPLATE.FAT&amp;display_string=Audit&amp;VAR:KEY=PIBGBGDUDO&amp;VAR:QUERY=RkZfRUJJVERBX09QRVIoUVRSLDQvMS8yMDEwLDYvMzAvMjAxMCwsLFVTRCk=&amp;WINDOW=FIRST_POPUP&amp;HEIGH","T=450&amp;WIDTH=450&amp;START_MAXIMIZED=FALSE&amp;VAR:CALENDAR=US&amp;VAR:SYMBOL=TMK&amp;VAR:INDEX=0"}</definedName>
    <definedName name="_118__FDSAUDITLINK__" localSheetId="9" hidden="1">{"fdsup://directions/FAT Viewer?action=UPDATE&amp;creator=factset&amp;DYN_ARGS=TRUE&amp;DOC_NAME=FAT:FQL_AUDITING_CLIENT_TEMPLATE.FAT&amp;display_string=Audit&amp;VAR:KEY=PIBGBGDUDO&amp;VAR:QUERY=RkZfRUJJVERBX09QRVIoUVRSLDQvMS8yMDEwLDYvMzAvMjAxMCwsLFVTRCk=&amp;WINDOW=FIRST_POPUP&amp;HEIGH","T=450&amp;WIDTH=450&amp;START_MAXIMIZED=FALSE&amp;VAR:CALENDAR=US&amp;VAR:SYMBOL=TMK&amp;VAR:INDEX=0"}</definedName>
    <definedName name="_118__FDSAUDITLINK__" localSheetId="8" hidden="1">{"fdsup://directions/FAT Viewer?action=UPDATE&amp;creator=factset&amp;DYN_ARGS=TRUE&amp;DOC_NAME=FAT:FQL_AUDITING_CLIENT_TEMPLATE.FAT&amp;display_string=Audit&amp;VAR:KEY=PIBGBGDUDO&amp;VAR:QUERY=RkZfRUJJVERBX09QRVIoUVRSLDQvMS8yMDEwLDYvMzAvMjAxMCwsLFVTRCk=&amp;WINDOW=FIRST_POPUP&amp;HEIGH","T=450&amp;WIDTH=450&amp;START_MAXIMIZED=FALSE&amp;VAR:CALENDAR=US&amp;VAR:SYMBOL=TMK&amp;VAR:INDEX=0"}</definedName>
    <definedName name="_118__FDSAUDITLINK__" localSheetId="10" hidden="1">{"fdsup://directions/FAT Viewer?action=UPDATE&amp;creator=factset&amp;DYN_ARGS=TRUE&amp;DOC_NAME=FAT:FQL_AUDITING_CLIENT_TEMPLATE.FAT&amp;display_string=Audit&amp;VAR:KEY=PIBGBGDUDO&amp;VAR:QUERY=RkZfRUJJVERBX09QRVIoUVRSLDQvMS8yMDEwLDYvMzAvMjAxMCwsLFVTRCk=&amp;WINDOW=FIRST_POPUP&amp;HEIGH","T=450&amp;WIDTH=450&amp;START_MAXIMIZED=FALSE&amp;VAR:CALENDAR=US&amp;VAR:SYMBOL=TMK&amp;VAR:INDEX=0"}</definedName>
    <definedName name="_118__FDSAUDITLINK__" localSheetId="3" hidden="1">{"fdsup://directions/FAT Viewer?action=UPDATE&amp;creator=factset&amp;DYN_ARGS=TRUE&amp;DOC_NAME=FAT:FQL_AUDITING_CLIENT_TEMPLATE.FAT&amp;display_string=Audit&amp;VAR:KEY=PIBGBGDUDO&amp;VAR:QUERY=RkZfRUJJVERBX09QRVIoUVRSLDQvMS8yMDEwLDYvMzAvMjAxMCwsLFVTRCk=&amp;WINDOW=FIRST_POPUP&amp;HEIGH","T=450&amp;WIDTH=450&amp;START_MAXIMIZED=FALSE&amp;VAR:CALENDAR=US&amp;VAR:SYMBOL=TMK&amp;VAR:INDEX=0"}</definedName>
    <definedName name="_118__FDSAUDITLINK__" localSheetId="5" hidden="1">{"fdsup://directions/FAT Viewer?action=UPDATE&amp;creator=factset&amp;DYN_ARGS=TRUE&amp;DOC_NAME=FAT:FQL_AUDITING_CLIENT_TEMPLATE.FAT&amp;display_string=Audit&amp;VAR:KEY=PIBGBGDUDO&amp;VAR:QUERY=RkZfRUJJVERBX09QRVIoUVRSLDQvMS8yMDEwLDYvMzAvMjAxMCwsLFVTRCk=&amp;WINDOW=FIRST_POPUP&amp;HEIGH","T=450&amp;WIDTH=450&amp;START_MAXIMIZED=FALSE&amp;VAR:CALENDAR=US&amp;VAR:SYMBOL=TMK&amp;VAR:INDEX=0"}</definedName>
    <definedName name="_118__FDSAUDITLINK__" localSheetId="1" hidden="1">{"fdsup://directions/FAT Viewer?action=UPDATE&amp;creator=factset&amp;DYN_ARGS=TRUE&amp;DOC_NAME=FAT:FQL_AUDITING_CLIENT_TEMPLATE.FAT&amp;display_string=Audit&amp;VAR:KEY=PIBGBGDUDO&amp;VAR:QUERY=RkZfRUJJVERBX09QRVIoUVRSLDQvMS8yMDEwLDYvMzAvMjAxMCwsLFVTRCk=&amp;WINDOW=FIRST_POPUP&amp;HEIGH","T=450&amp;WIDTH=450&amp;START_MAXIMIZED=FALSE&amp;VAR:CALENDAR=US&amp;VAR:SYMBOL=TMK&amp;VAR:INDEX=0"}</definedName>
    <definedName name="_118__FDSAUDITLINK__" hidden="1">{"fdsup://directions/FAT Viewer?action=UPDATE&amp;creator=factset&amp;DYN_ARGS=TRUE&amp;DOC_NAME=FAT:FQL_AUDITING_CLIENT_TEMPLATE.FAT&amp;display_string=Audit&amp;VAR:KEY=PIBGBGDUDO&amp;VAR:QUERY=RkZfRUJJVERBX09QRVIoUVRSLDQvMS8yMDEwLDYvMzAvMjAxMCwsLFVTRCk=&amp;WINDOW=FIRST_POPUP&amp;HEIGH","T=450&amp;WIDTH=450&amp;START_MAXIMIZED=FALSE&amp;VAR:CALENDAR=US&amp;VAR:SYMBOL=TMK&amp;VAR:INDEX=0"}</definedName>
    <definedName name="_1180__FDSAUDITLINK__" localSheetId="7" hidden="1">{"fdsup://Directions/FactSet Auditing Viewer?action=AUDIT_VALUE&amp;DB=129&amp;ID1=84756010&amp;VALUEID=01001&amp;SDATE=200902&amp;PERIODTYPE=QTR_STD&amp;window=popup_no_bar&amp;width=385&amp;height=120&amp;START_MAXIMIZED=FALSE&amp;creator=factset&amp;display_string=Audit"}</definedName>
    <definedName name="_1180__FDSAUDITLINK__" localSheetId="9" hidden="1">{"fdsup://Directions/FactSet Auditing Viewer?action=AUDIT_VALUE&amp;DB=129&amp;ID1=84756010&amp;VALUEID=01001&amp;SDATE=200902&amp;PERIODTYPE=QTR_STD&amp;window=popup_no_bar&amp;width=385&amp;height=120&amp;START_MAXIMIZED=FALSE&amp;creator=factset&amp;display_string=Audit"}</definedName>
    <definedName name="_1180__FDSAUDITLINK__" localSheetId="8" hidden="1">{"fdsup://Directions/FactSet Auditing Viewer?action=AUDIT_VALUE&amp;DB=129&amp;ID1=84756010&amp;VALUEID=01001&amp;SDATE=200902&amp;PERIODTYPE=QTR_STD&amp;window=popup_no_bar&amp;width=385&amp;height=120&amp;START_MAXIMIZED=FALSE&amp;creator=factset&amp;display_string=Audit"}</definedName>
    <definedName name="_1180__FDSAUDITLINK__" localSheetId="10" hidden="1">{"fdsup://Directions/FactSet Auditing Viewer?action=AUDIT_VALUE&amp;DB=129&amp;ID1=84756010&amp;VALUEID=01001&amp;SDATE=200902&amp;PERIODTYPE=QTR_STD&amp;window=popup_no_bar&amp;width=385&amp;height=120&amp;START_MAXIMIZED=FALSE&amp;creator=factset&amp;display_string=Audit"}</definedName>
    <definedName name="_1180__FDSAUDITLINK__" localSheetId="3" hidden="1">{"fdsup://Directions/FactSet Auditing Viewer?action=AUDIT_VALUE&amp;DB=129&amp;ID1=84756010&amp;VALUEID=01001&amp;SDATE=200902&amp;PERIODTYPE=QTR_STD&amp;window=popup_no_bar&amp;width=385&amp;height=120&amp;START_MAXIMIZED=FALSE&amp;creator=factset&amp;display_string=Audit"}</definedName>
    <definedName name="_1180__FDSAUDITLINK__" localSheetId="5" hidden="1">{"fdsup://Directions/FactSet Auditing Viewer?action=AUDIT_VALUE&amp;DB=129&amp;ID1=84756010&amp;VALUEID=01001&amp;SDATE=200902&amp;PERIODTYPE=QTR_STD&amp;window=popup_no_bar&amp;width=385&amp;height=120&amp;START_MAXIMIZED=FALSE&amp;creator=factset&amp;display_string=Audit"}</definedName>
    <definedName name="_1180__FDSAUDITLINK__" localSheetId="1" hidden="1">{"fdsup://Directions/FactSet Auditing Viewer?action=AUDIT_VALUE&amp;DB=129&amp;ID1=84756010&amp;VALUEID=01001&amp;SDATE=200902&amp;PERIODTYPE=QTR_STD&amp;window=popup_no_bar&amp;width=385&amp;height=120&amp;START_MAXIMIZED=FALSE&amp;creator=factset&amp;display_string=Audit"}</definedName>
    <definedName name="_1180__FDSAUDITLINK__" hidden="1">{"fdsup://Directions/FactSet Auditing Viewer?action=AUDIT_VALUE&amp;DB=129&amp;ID1=84756010&amp;VALUEID=01001&amp;SDATE=200902&amp;PERIODTYPE=QTR_STD&amp;window=popup_no_bar&amp;width=385&amp;height=120&amp;START_MAXIMIZED=FALSE&amp;creator=factset&amp;display_string=Audit"}</definedName>
    <definedName name="_1181__FDSAUDITLINK__" localSheetId="7" hidden="1">{"fdsup://Directions/FactSet Auditing Viewer?action=AUDIT_VALUE&amp;DB=129&amp;ID1=84756010&amp;VALUEID=01001&amp;SDATE=201002&amp;PERIODTYPE=QTR_STD&amp;window=popup_no_bar&amp;width=385&amp;height=120&amp;START_MAXIMIZED=FALSE&amp;creator=factset&amp;display_string=Audit"}</definedName>
    <definedName name="_1181__FDSAUDITLINK__" localSheetId="9" hidden="1">{"fdsup://Directions/FactSet Auditing Viewer?action=AUDIT_VALUE&amp;DB=129&amp;ID1=84756010&amp;VALUEID=01001&amp;SDATE=201002&amp;PERIODTYPE=QTR_STD&amp;window=popup_no_bar&amp;width=385&amp;height=120&amp;START_MAXIMIZED=FALSE&amp;creator=factset&amp;display_string=Audit"}</definedName>
    <definedName name="_1181__FDSAUDITLINK__" localSheetId="8" hidden="1">{"fdsup://Directions/FactSet Auditing Viewer?action=AUDIT_VALUE&amp;DB=129&amp;ID1=84756010&amp;VALUEID=01001&amp;SDATE=201002&amp;PERIODTYPE=QTR_STD&amp;window=popup_no_bar&amp;width=385&amp;height=120&amp;START_MAXIMIZED=FALSE&amp;creator=factset&amp;display_string=Audit"}</definedName>
    <definedName name="_1181__FDSAUDITLINK__" localSheetId="10" hidden="1">{"fdsup://Directions/FactSet Auditing Viewer?action=AUDIT_VALUE&amp;DB=129&amp;ID1=84756010&amp;VALUEID=01001&amp;SDATE=201002&amp;PERIODTYPE=QTR_STD&amp;window=popup_no_bar&amp;width=385&amp;height=120&amp;START_MAXIMIZED=FALSE&amp;creator=factset&amp;display_string=Audit"}</definedName>
    <definedName name="_1181__FDSAUDITLINK__" localSheetId="3" hidden="1">{"fdsup://Directions/FactSet Auditing Viewer?action=AUDIT_VALUE&amp;DB=129&amp;ID1=84756010&amp;VALUEID=01001&amp;SDATE=201002&amp;PERIODTYPE=QTR_STD&amp;window=popup_no_bar&amp;width=385&amp;height=120&amp;START_MAXIMIZED=FALSE&amp;creator=factset&amp;display_string=Audit"}</definedName>
    <definedName name="_1181__FDSAUDITLINK__" localSheetId="5" hidden="1">{"fdsup://Directions/FactSet Auditing Viewer?action=AUDIT_VALUE&amp;DB=129&amp;ID1=84756010&amp;VALUEID=01001&amp;SDATE=201002&amp;PERIODTYPE=QTR_STD&amp;window=popup_no_bar&amp;width=385&amp;height=120&amp;START_MAXIMIZED=FALSE&amp;creator=factset&amp;display_string=Audit"}</definedName>
    <definedName name="_1181__FDSAUDITLINK__" localSheetId="1" hidden="1">{"fdsup://Directions/FactSet Auditing Viewer?action=AUDIT_VALUE&amp;DB=129&amp;ID1=84756010&amp;VALUEID=01001&amp;SDATE=201002&amp;PERIODTYPE=QTR_STD&amp;window=popup_no_bar&amp;width=385&amp;height=120&amp;START_MAXIMIZED=FALSE&amp;creator=factset&amp;display_string=Audit"}</definedName>
    <definedName name="_1181__FDSAUDITLINK__" hidden="1">{"fdsup://Directions/FactSet Auditing Viewer?action=AUDIT_VALUE&amp;DB=129&amp;ID1=84756010&amp;VALUEID=01001&amp;SDATE=201002&amp;PERIODTYPE=QTR_STD&amp;window=popup_no_bar&amp;width=385&amp;height=120&amp;START_MAXIMIZED=FALSE&amp;creator=factset&amp;display_string=Audit"}</definedName>
    <definedName name="_1182__FDSAUDITLINK__" localSheetId="7" hidden="1">{"fdsup://Directions/FactSet Auditing Viewer?action=AUDIT_VALUE&amp;DB=129&amp;ID1=80851310&amp;VALUEID=01001&amp;SDATE=200902&amp;PERIODTYPE=QTR_STD&amp;window=popup_no_bar&amp;width=385&amp;height=120&amp;START_MAXIMIZED=FALSE&amp;creator=factset&amp;display_string=Audit"}</definedName>
    <definedName name="_1182__FDSAUDITLINK__" localSheetId="9" hidden="1">{"fdsup://Directions/FactSet Auditing Viewer?action=AUDIT_VALUE&amp;DB=129&amp;ID1=80851310&amp;VALUEID=01001&amp;SDATE=200902&amp;PERIODTYPE=QTR_STD&amp;window=popup_no_bar&amp;width=385&amp;height=120&amp;START_MAXIMIZED=FALSE&amp;creator=factset&amp;display_string=Audit"}</definedName>
    <definedName name="_1182__FDSAUDITLINK__" localSheetId="8" hidden="1">{"fdsup://Directions/FactSet Auditing Viewer?action=AUDIT_VALUE&amp;DB=129&amp;ID1=80851310&amp;VALUEID=01001&amp;SDATE=200902&amp;PERIODTYPE=QTR_STD&amp;window=popup_no_bar&amp;width=385&amp;height=120&amp;START_MAXIMIZED=FALSE&amp;creator=factset&amp;display_string=Audit"}</definedName>
    <definedName name="_1182__FDSAUDITLINK__" localSheetId="10" hidden="1">{"fdsup://Directions/FactSet Auditing Viewer?action=AUDIT_VALUE&amp;DB=129&amp;ID1=80851310&amp;VALUEID=01001&amp;SDATE=200902&amp;PERIODTYPE=QTR_STD&amp;window=popup_no_bar&amp;width=385&amp;height=120&amp;START_MAXIMIZED=FALSE&amp;creator=factset&amp;display_string=Audit"}</definedName>
    <definedName name="_1182__FDSAUDITLINK__" localSheetId="3" hidden="1">{"fdsup://Directions/FactSet Auditing Viewer?action=AUDIT_VALUE&amp;DB=129&amp;ID1=80851310&amp;VALUEID=01001&amp;SDATE=200902&amp;PERIODTYPE=QTR_STD&amp;window=popup_no_bar&amp;width=385&amp;height=120&amp;START_MAXIMIZED=FALSE&amp;creator=factset&amp;display_string=Audit"}</definedName>
    <definedName name="_1182__FDSAUDITLINK__" localSheetId="5" hidden="1">{"fdsup://Directions/FactSet Auditing Viewer?action=AUDIT_VALUE&amp;DB=129&amp;ID1=80851310&amp;VALUEID=01001&amp;SDATE=200902&amp;PERIODTYPE=QTR_STD&amp;window=popup_no_bar&amp;width=385&amp;height=120&amp;START_MAXIMIZED=FALSE&amp;creator=factset&amp;display_string=Audit"}</definedName>
    <definedName name="_1182__FDSAUDITLINK__" localSheetId="1" hidden="1">{"fdsup://Directions/FactSet Auditing Viewer?action=AUDIT_VALUE&amp;DB=129&amp;ID1=80851310&amp;VALUEID=01001&amp;SDATE=200902&amp;PERIODTYPE=QTR_STD&amp;window=popup_no_bar&amp;width=385&amp;height=120&amp;START_MAXIMIZED=FALSE&amp;creator=factset&amp;display_string=Audit"}</definedName>
    <definedName name="_1182__FDSAUDITLINK__" hidden="1">{"fdsup://Directions/FactSet Auditing Viewer?action=AUDIT_VALUE&amp;DB=129&amp;ID1=80851310&amp;VALUEID=01001&amp;SDATE=200902&amp;PERIODTYPE=QTR_STD&amp;window=popup_no_bar&amp;width=385&amp;height=120&amp;START_MAXIMIZED=FALSE&amp;creator=factset&amp;display_string=Audit"}</definedName>
    <definedName name="_1183__FDSAUDITLINK__" localSheetId="7" hidden="1">{"fdsup://Directions/FactSet Auditing Viewer?action=AUDIT_VALUE&amp;DB=129&amp;ID1=80851310&amp;VALUEID=01001&amp;SDATE=201002&amp;PERIODTYPE=QTR_STD&amp;window=popup_no_bar&amp;width=385&amp;height=120&amp;START_MAXIMIZED=FALSE&amp;creator=factset&amp;display_string=Audit"}</definedName>
    <definedName name="_1183__FDSAUDITLINK__" localSheetId="9" hidden="1">{"fdsup://Directions/FactSet Auditing Viewer?action=AUDIT_VALUE&amp;DB=129&amp;ID1=80851310&amp;VALUEID=01001&amp;SDATE=201002&amp;PERIODTYPE=QTR_STD&amp;window=popup_no_bar&amp;width=385&amp;height=120&amp;START_MAXIMIZED=FALSE&amp;creator=factset&amp;display_string=Audit"}</definedName>
    <definedName name="_1183__FDSAUDITLINK__" localSheetId="8" hidden="1">{"fdsup://Directions/FactSet Auditing Viewer?action=AUDIT_VALUE&amp;DB=129&amp;ID1=80851310&amp;VALUEID=01001&amp;SDATE=201002&amp;PERIODTYPE=QTR_STD&amp;window=popup_no_bar&amp;width=385&amp;height=120&amp;START_MAXIMIZED=FALSE&amp;creator=factset&amp;display_string=Audit"}</definedName>
    <definedName name="_1183__FDSAUDITLINK__" localSheetId="10" hidden="1">{"fdsup://Directions/FactSet Auditing Viewer?action=AUDIT_VALUE&amp;DB=129&amp;ID1=80851310&amp;VALUEID=01001&amp;SDATE=201002&amp;PERIODTYPE=QTR_STD&amp;window=popup_no_bar&amp;width=385&amp;height=120&amp;START_MAXIMIZED=FALSE&amp;creator=factset&amp;display_string=Audit"}</definedName>
    <definedName name="_1183__FDSAUDITLINK__" localSheetId="3" hidden="1">{"fdsup://Directions/FactSet Auditing Viewer?action=AUDIT_VALUE&amp;DB=129&amp;ID1=80851310&amp;VALUEID=01001&amp;SDATE=201002&amp;PERIODTYPE=QTR_STD&amp;window=popup_no_bar&amp;width=385&amp;height=120&amp;START_MAXIMIZED=FALSE&amp;creator=factset&amp;display_string=Audit"}</definedName>
    <definedName name="_1183__FDSAUDITLINK__" localSheetId="5" hidden="1">{"fdsup://Directions/FactSet Auditing Viewer?action=AUDIT_VALUE&amp;DB=129&amp;ID1=80851310&amp;VALUEID=01001&amp;SDATE=201002&amp;PERIODTYPE=QTR_STD&amp;window=popup_no_bar&amp;width=385&amp;height=120&amp;START_MAXIMIZED=FALSE&amp;creator=factset&amp;display_string=Audit"}</definedName>
    <definedName name="_1183__FDSAUDITLINK__" localSheetId="1" hidden="1">{"fdsup://Directions/FactSet Auditing Viewer?action=AUDIT_VALUE&amp;DB=129&amp;ID1=80851310&amp;VALUEID=01001&amp;SDATE=201002&amp;PERIODTYPE=QTR_STD&amp;window=popup_no_bar&amp;width=385&amp;height=120&amp;START_MAXIMIZED=FALSE&amp;creator=factset&amp;display_string=Audit"}</definedName>
    <definedName name="_1183__FDSAUDITLINK__" hidden="1">{"fdsup://Directions/FactSet Auditing Viewer?action=AUDIT_VALUE&amp;DB=129&amp;ID1=80851310&amp;VALUEID=01001&amp;SDATE=201002&amp;PERIODTYPE=QTR_STD&amp;window=popup_no_bar&amp;width=385&amp;height=120&amp;START_MAXIMIZED=FALSE&amp;creator=factset&amp;display_string=Audit"}</definedName>
    <definedName name="_1184__FDSAUDITLINK__" localSheetId="7" hidden="1">{"fdsup://Directions/FactSet Auditing Viewer?action=AUDIT_VALUE&amp;DB=129&amp;ID1=80589M10&amp;VALUEID=01001&amp;SDATE=200902&amp;PERIODTYPE=QTR_STD&amp;window=popup_no_bar&amp;width=385&amp;height=120&amp;START_MAXIMIZED=FALSE&amp;creator=factset&amp;display_string=Audit"}</definedName>
    <definedName name="_1184__FDSAUDITLINK__" localSheetId="9" hidden="1">{"fdsup://Directions/FactSet Auditing Viewer?action=AUDIT_VALUE&amp;DB=129&amp;ID1=80589M10&amp;VALUEID=01001&amp;SDATE=200902&amp;PERIODTYPE=QTR_STD&amp;window=popup_no_bar&amp;width=385&amp;height=120&amp;START_MAXIMIZED=FALSE&amp;creator=factset&amp;display_string=Audit"}</definedName>
    <definedName name="_1184__FDSAUDITLINK__" localSheetId="8" hidden="1">{"fdsup://Directions/FactSet Auditing Viewer?action=AUDIT_VALUE&amp;DB=129&amp;ID1=80589M10&amp;VALUEID=01001&amp;SDATE=200902&amp;PERIODTYPE=QTR_STD&amp;window=popup_no_bar&amp;width=385&amp;height=120&amp;START_MAXIMIZED=FALSE&amp;creator=factset&amp;display_string=Audit"}</definedName>
    <definedName name="_1184__FDSAUDITLINK__" localSheetId="10" hidden="1">{"fdsup://Directions/FactSet Auditing Viewer?action=AUDIT_VALUE&amp;DB=129&amp;ID1=80589M10&amp;VALUEID=01001&amp;SDATE=200902&amp;PERIODTYPE=QTR_STD&amp;window=popup_no_bar&amp;width=385&amp;height=120&amp;START_MAXIMIZED=FALSE&amp;creator=factset&amp;display_string=Audit"}</definedName>
    <definedName name="_1184__FDSAUDITLINK__" localSheetId="3" hidden="1">{"fdsup://Directions/FactSet Auditing Viewer?action=AUDIT_VALUE&amp;DB=129&amp;ID1=80589M10&amp;VALUEID=01001&amp;SDATE=200902&amp;PERIODTYPE=QTR_STD&amp;window=popup_no_bar&amp;width=385&amp;height=120&amp;START_MAXIMIZED=FALSE&amp;creator=factset&amp;display_string=Audit"}</definedName>
    <definedName name="_1184__FDSAUDITLINK__" localSheetId="5" hidden="1">{"fdsup://Directions/FactSet Auditing Viewer?action=AUDIT_VALUE&amp;DB=129&amp;ID1=80589M10&amp;VALUEID=01001&amp;SDATE=200902&amp;PERIODTYPE=QTR_STD&amp;window=popup_no_bar&amp;width=385&amp;height=120&amp;START_MAXIMIZED=FALSE&amp;creator=factset&amp;display_string=Audit"}</definedName>
    <definedName name="_1184__FDSAUDITLINK__" localSheetId="1" hidden="1">{"fdsup://Directions/FactSet Auditing Viewer?action=AUDIT_VALUE&amp;DB=129&amp;ID1=80589M10&amp;VALUEID=01001&amp;SDATE=200902&amp;PERIODTYPE=QTR_STD&amp;window=popup_no_bar&amp;width=385&amp;height=120&amp;START_MAXIMIZED=FALSE&amp;creator=factset&amp;display_string=Audit"}</definedName>
    <definedName name="_1184__FDSAUDITLINK__" hidden="1">{"fdsup://Directions/FactSet Auditing Viewer?action=AUDIT_VALUE&amp;DB=129&amp;ID1=80589M10&amp;VALUEID=01001&amp;SDATE=200902&amp;PERIODTYPE=QTR_STD&amp;window=popup_no_bar&amp;width=385&amp;height=120&amp;START_MAXIMIZED=FALSE&amp;creator=factset&amp;display_string=Audit"}</definedName>
    <definedName name="_1185__FDSAUDITLINK__" localSheetId="7" hidden="1">{"fdsup://Directions/FactSet Auditing Viewer?action=AUDIT_VALUE&amp;DB=129&amp;ID1=80589M10&amp;VALUEID=01001&amp;SDATE=201002&amp;PERIODTYPE=QTR_STD&amp;window=popup_no_bar&amp;width=385&amp;height=120&amp;START_MAXIMIZED=FALSE&amp;creator=factset&amp;display_string=Audit"}</definedName>
    <definedName name="_1185__FDSAUDITLINK__" localSheetId="9" hidden="1">{"fdsup://Directions/FactSet Auditing Viewer?action=AUDIT_VALUE&amp;DB=129&amp;ID1=80589M10&amp;VALUEID=01001&amp;SDATE=201002&amp;PERIODTYPE=QTR_STD&amp;window=popup_no_bar&amp;width=385&amp;height=120&amp;START_MAXIMIZED=FALSE&amp;creator=factset&amp;display_string=Audit"}</definedName>
    <definedName name="_1185__FDSAUDITLINK__" localSheetId="8" hidden="1">{"fdsup://Directions/FactSet Auditing Viewer?action=AUDIT_VALUE&amp;DB=129&amp;ID1=80589M10&amp;VALUEID=01001&amp;SDATE=201002&amp;PERIODTYPE=QTR_STD&amp;window=popup_no_bar&amp;width=385&amp;height=120&amp;START_MAXIMIZED=FALSE&amp;creator=factset&amp;display_string=Audit"}</definedName>
    <definedName name="_1185__FDSAUDITLINK__" localSheetId="10" hidden="1">{"fdsup://Directions/FactSet Auditing Viewer?action=AUDIT_VALUE&amp;DB=129&amp;ID1=80589M10&amp;VALUEID=01001&amp;SDATE=201002&amp;PERIODTYPE=QTR_STD&amp;window=popup_no_bar&amp;width=385&amp;height=120&amp;START_MAXIMIZED=FALSE&amp;creator=factset&amp;display_string=Audit"}</definedName>
    <definedName name="_1185__FDSAUDITLINK__" localSheetId="3" hidden="1">{"fdsup://Directions/FactSet Auditing Viewer?action=AUDIT_VALUE&amp;DB=129&amp;ID1=80589M10&amp;VALUEID=01001&amp;SDATE=201002&amp;PERIODTYPE=QTR_STD&amp;window=popup_no_bar&amp;width=385&amp;height=120&amp;START_MAXIMIZED=FALSE&amp;creator=factset&amp;display_string=Audit"}</definedName>
    <definedName name="_1185__FDSAUDITLINK__" localSheetId="5" hidden="1">{"fdsup://Directions/FactSet Auditing Viewer?action=AUDIT_VALUE&amp;DB=129&amp;ID1=80589M10&amp;VALUEID=01001&amp;SDATE=201002&amp;PERIODTYPE=QTR_STD&amp;window=popup_no_bar&amp;width=385&amp;height=120&amp;START_MAXIMIZED=FALSE&amp;creator=factset&amp;display_string=Audit"}</definedName>
    <definedName name="_1185__FDSAUDITLINK__" localSheetId="1" hidden="1">{"fdsup://Directions/FactSet Auditing Viewer?action=AUDIT_VALUE&amp;DB=129&amp;ID1=80589M10&amp;VALUEID=01001&amp;SDATE=201002&amp;PERIODTYPE=QTR_STD&amp;window=popup_no_bar&amp;width=385&amp;height=120&amp;START_MAXIMIZED=FALSE&amp;creator=factset&amp;display_string=Audit"}</definedName>
    <definedName name="_1185__FDSAUDITLINK__" hidden="1">{"fdsup://Directions/FactSet Auditing Viewer?action=AUDIT_VALUE&amp;DB=129&amp;ID1=80589M10&amp;VALUEID=01001&amp;SDATE=201002&amp;PERIODTYPE=QTR_STD&amp;window=popup_no_bar&amp;width=385&amp;height=120&amp;START_MAXIMIZED=FALSE&amp;creator=factset&amp;display_string=Audit"}</definedName>
    <definedName name="_1186__FDSAUDITLINK__" localSheetId="7" hidden="1">{"fdsup://Directions/FactSet Auditing Viewer?action=AUDIT_VALUE&amp;DB=129&amp;ID1=85524410&amp;VALUEID=01001&amp;SDATE=200903&amp;PERIODTYPE=QTR_STD&amp;window=popup_no_bar&amp;width=385&amp;height=120&amp;START_MAXIMIZED=FALSE&amp;creator=factset&amp;display_string=Audit"}</definedName>
    <definedName name="_1186__FDSAUDITLINK__" localSheetId="9" hidden="1">{"fdsup://Directions/FactSet Auditing Viewer?action=AUDIT_VALUE&amp;DB=129&amp;ID1=85524410&amp;VALUEID=01001&amp;SDATE=200903&amp;PERIODTYPE=QTR_STD&amp;window=popup_no_bar&amp;width=385&amp;height=120&amp;START_MAXIMIZED=FALSE&amp;creator=factset&amp;display_string=Audit"}</definedName>
    <definedName name="_1186__FDSAUDITLINK__" localSheetId="8" hidden="1">{"fdsup://Directions/FactSet Auditing Viewer?action=AUDIT_VALUE&amp;DB=129&amp;ID1=85524410&amp;VALUEID=01001&amp;SDATE=200903&amp;PERIODTYPE=QTR_STD&amp;window=popup_no_bar&amp;width=385&amp;height=120&amp;START_MAXIMIZED=FALSE&amp;creator=factset&amp;display_string=Audit"}</definedName>
    <definedName name="_1186__FDSAUDITLINK__" localSheetId="10" hidden="1">{"fdsup://Directions/FactSet Auditing Viewer?action=AUDIT_VALUE&amp;DB=129&amp;ID1=85524410&amp;VALUEID=01001&amp;SDATE=200903&amp;PERIODTYPE=QTR_STD&amp;window=popup_no_bar&amp;width=385&amp;height=120&amp;START_MAXIMIZED=FALSE&amp;creator=factset&amp;display_string=Audit"}</definedName>
    <definedName name="_1186__FDSAUDITLINK__" localSheetId="3" hidden="1">{"fdsup://Directions/FactSet Auditing Viewer?action=AUDIT_VALUE&amp;DB=129&amp;ID1=85524410&amp;VALUEID=01001&amp;SDATE=200903&amp;PERIODTYPE=QTR_STD&amp;window=popup_no_bar&amp;width=385&amp;height=120&amp;START_MAXIMIZED=FALSE&amp;creator=factset&amp;display_string=Audit"}</definedName>
    <definedName name="_1186__FDSAUDITLINK__" localSheetId="5" hidden="1">{"fdsup://Directions/FactSet Auditing Viewer?action=AUDIT_VALUE&amp;DB=129&amp;ID1=85524410&amp;VALUEID=01001&amp;SDATE=200903&amp;PERIODTYPE=QTR_STD&amp;window=popup_no_bar&amp;width=385&amp;height=120&amp;START_MAXIMIZED=FALSE&amp;creator=factset&amp;display_string=Audit"}</definedName>
    <definedName name="_1186__FDSAUDITLINK__" localSheetId="1" hidden="1">{"fdsup://Directions/FactSet Auditing Viewer?action=AUDIT_VALUE&amp;DB=129&amp;ID1=85524410&amp;VALUEID=01001&amp;SDATE=200903&amp;PERIODTYPE=QTR_STD&amp;window=popup_no_bar&amp;width=385&amp;height=120&amp;START_MAXIMIZED=FALSE&amp;creator=factset&amp;display_string=Audit"}</definedName>
    <definedName name="_1186__FDSAUDITLINK__" hidden="1">{"fdsup://Directions/FactSet Auditing Viewer?action=AUDIT_VALUE&amp;DB=129&amp;ID1=85524410&amp;VALUEID=01001&amp;SDATE=200903&amp;PERIODTYPE=QTR_STD&amp;window=popup_no_bar&amp;width=385&amp;height=120&amp;START_MAXIMIZED=FALSE&amp;creator=factset&amp;display_string=Audit"}</definedName>
    <definedName name="_1187__FDSAUDITLINK__" localSheetId="7" hidden="1">{"fdsup://Directions/FactSet Auditing Viewer?action=AUDIT_VALUE&amp;DB=129&amp;ID1=85524410&amp;VALUEID=01001&amp;SDATE=201003&amp;PERIODTYPE=QTR_STD&amp;window=popup_no_bar&amp;width=385&amp;height=120&amp;START_MAXIMIZED=FALSE&amp;creator=factset&amp;display_string=Audit"}</definedName>
    <definedName name="_1187__FDSAUDITLINK__" localSheetId="9" hidden="1">{"fdsup://Directions/FactSet Auditing Viewer?action=AUDIT_VALUE&amp;DB=129&amp;ID1=85524410&amp;VALUEID=01001&amp;SDATE=201003&amp;PERIODTYPE=QTR_STD&amp;window=popup_no_bar&amp;width=385&amp;height=120&amp;START_MAXIMIZED=FALSE&amp;creator=factset&amp;display_string=Audit"}</definedName>
    <definedName name="_1187__FDSAUDITLINK__" localSheetId="8" hidden="1">{"fdsup://Directions/FactSet Auditing Viewer?action=AUDIT_VALUE&amp;DB=129&amp;ID1=85524410&amp;VALUEID=01001&amp;SDATE=201003&amp;PERIODTYPE=QTR_STD&amp;window=popup_no_bar&amp;width=385&amp;height=120&amp;START_MAXIMIZED=FALSE&amp;creator=factset&amp;display_string=Audit"}</definedName>
    <definedName name="_1187__FDSAUDITLINK__" localSheetId="10" hidden="1">{"fdsup://Directions/FactSet Auditing Viewer?action=AUDIT_VALUE&amp;DB=129&amp;ID1=85524410&amp;VALUEID=01001&amp;SDATE=201003&amp;PERIODTYPE=QTR_STD&amp;window=popup_no_bar&amp;width=385&amp;height=120&amp;START_MAXIMIZED=FALSE&amp;creator=factset&amp;display_string=Audit"}</definedName>
    <definedName name="_1187__FDSAUDITLINK__" localSheetId="3" hidden="1">{"fdsup://Directions/FactSet Auditing Viewer?action=AUDIT_VALUE&amp;DB=129&amp;ID1=85524410&amp;VALUEID=01001&amp;SDATE=201003&amp;PERIODTYPE=QTR_STD&amp;window=popup_no_bar&amp;width=385&amp;height=120&amp;START_MAXIMIZED=FALSE&amp;creator=factset&amp;display_string=Audit"}</definedName>
    <definedName name="_1187__FDSAUDITLINK__" localSheetId="5" hidden="1">{"fdsup://Directions/FactSet Auditing Viewer?action=AUDIT_VALUE&amp;DB=129&amp;ID1=85524410&amp;VALUEID=01001&amp;SDATE=201003&amp;PERIODTYPE=QTR_STD&amp;window=popup_no_bar&amp;width=385&amp;height=120&amp;START_MAXIMIZED=FALSE&amp;creator=factset&amp;display_string=Audit"}</definedName>
    <definedName name="_1187__FDSAUDITLINK__" localSheetId="1" hidden="1">{"fdsup://Directions/FactSet Auditing Viewer?action=AUDIT_VALUE&amp;DB=129&amp;ID1=85524410&amp;VALUEID=01001&amp;SDATE=201003&amp;PERIODTYPE=QTR_STD&amp;window=popup_no_bar&amp;width=385&amp;height=120&amp;START_MAXIMIZED=FALSE&amp;creator=factset&amp;display_string=Audit"}</definedName>
    <definedName name="_1187__FDSAUDITLINK__" hidden="1">{"fdsup://Directions/FactSet Auditing Viewer?action=AUDIT_VALUE&amp;DB=129&amp;ID1=85524410&amp;VALUEID=01001&amp;SDATE=201003&amp;PERIODTYPE=QTR_STD&amp;window=popup_no_bar&amp;width=385&amp;height=120&amp;START_MAXIMIZED=FALSE&amp;creator=factset&amp;display_string=Audit"}</definedName>
    <definedName name="_1188__FDSAUDITLINK__" localSheetId="7" hidden="1">{"fdsup://Directions/FactSet Auditing Viewer?action=AUDIT_VALUE&amp;DB=129&amp;ID1=78390X10&amp;VALUEID=01001&amp;SDATE=200901&amp;PERIODTYPE=QTR_STD&amp;window=popup_no_bar&amp;width=385&amp;height=120&amp;START_MAXIMIZED=FALSE&amp;creator=factset&amp;display_string=Audit"}</definedName>
    <definedName name="_1188__FDSAUDITLINK__" localSheetId="9" hidden="1">{"fdsup://Directions/FactSet Auditing Viewer?action=AUDIT_VALUE&amp;DB=129&amp;ID1=78390X10&amp;VALUEID=01001&amp;SDATE=200901&amp;PERIODTYPE=QTR_STD&amp;window=popup_no_bar&amp;width=385&amp;height=120&amp;START_MAXIMIZED=FALSE&amp;creator=factset&amp;display_string=Audit"}</definedName>
    <definedName name="_1188__FDSAUDITLINK__" localSheetId="8" hidden="1">{"fdsup://Directions/FactSet Auditing Viewer?action=AUDIT_VALUE&amp;DB=129&amp;ID1=78390X10&amp;VALUEID=01001&amp;SDATE=200901&amp;PERIODTYPE=QTR_STD&amp;window=popup_no_bar&amp;width=385&amp;height=120&amp;START_MAXIMIZED=FALSE&amp;creator=factset&amp;display_string=Audit"}</definedName>
    <definedName name="_1188__FDSAUDITLINK__" localSheetId="10" hidden="1">{"fdsup://Directions/FactSet Auditing Viewer?action=AUDIT_VALUE&amp;DB=129&amp;ID1=78390X10&amp;VALUEID=01001&amp;SDATE=200901&amp;PERIODTYPE=QTR_STD&amp;window=popup_no_bar&amp;width=385&amp;height=120&amp;START_MAXIMIZED=FALSE&amp;creator=factset&amp;display_string=Audit"}</definedName>
    <definedName name="_1188__FDSAUDITLINK__" localSheetId="3" hidden="1">{"fdsup://Directions/FactSet Auditing Viewer?action=AUDIT_VALUE&amp;DB=129&amp;ID1=78390X10&amp;VALUEID=01001&amp;SDATE=200901&amp;PERIODTYPE=QTR_STD&amp;window=popup_no_bar&amp;width=385&amp;height=120&amp;START_MAXIMIZED=FALSE&amp;creator=factset&amp;display_string=Audit"}</definedName>
    <definedName name="_1188__FDSAUDITLINK__" localSheetId="5" hidden="1">{"fdsup://Directions/FactSet Auditing Viewer?action=AUDIT_VALUE&amp;DB=129&amp;ID1=78390X10&amp;VALUEID=01001&amp;SDATE=200901&amp;PERIODTYPE=QTR_STD&amp;window=popup_no_bar&amp;width=385&amp;height=120&amp;START_MAXIMIZED=FALSE&amp;creator=factset&amp;display_string=Audit"}</definedName>
    <definedName name="_1188__FDSAUDITLINK__" localSheetId="1" hidden="1">{"fdsup://Directions/FactSet Auditing Viewer?action=AUDIT_VALUE&amp;DB=129&amp;ID1=78390X10&amp;VALUEID=01001&amp;SDATE=200901&amp;PERIODTYPE=QTR_STD&amp;window=popup_no_bar&amp;width=385&amp;height=120&amp;START_MAXIMIZED=FALSE&amp;creator=factset&amp;display_string=Audit"}</definedName>
    <definedName name="_1188__FDSAUDITLINK__" hidden="1">{"fdsup://Directions/FactSet Auditing Viewer?action=AUDIT_VALUE&amp;DB=129&amp;ID1=78390X10&amp;VALUEID=01001&amp;SDATE=200901&amp;PERIODTYPE=QTR_STD&amp;window=popup_no_bar&amp;width=385&amp;height=120&amp;START_MAXIMIZED=FALSE&amp;creator=factset&amp;display_string=Audit"}</definedName>
    <definedName name="_1189__FDSAUDITLINK__" localSheetId="7" hidden="1">{"fdsup://Directions/FactSet Auditing Viewer?action=AUDIT_VALUE&amp;DB=129&amp;ID1=78390X10&amp;VALUEID=01001&amp;SDATE=201001&amp;PERIODTYPE=QTR_STD&amp;window=popup_no_bar&amp;width=385&amp;height=120&amp;START_MAXIMIZED=FALSE&amp;creator=factset&amp;display_string=Audit"}</definedName>
    <definedName name="_1189__FDSAUDITLINK__" localSheetId="9" hidden="1">{"fdsup://Directions/FactSet Auditing Viewer?action=AUDIT_VALUE&amp;DB=129&amp;ID1=78390X10&amp;VALUEID=01001&amp;SDATE=201001&amp;PERIODTYPE=QTR_STD&amp;window=popup_no_bar&amp;width=385&amp;height=120&amp;START_MAXIMIZED=FALSE&amp;creator=factset&amp;display_string=Audit"}</definedName>
    <definedName name="_1189__FDSAUDITLINK__" localSheetId="8" hidden="1">{"fdsup://Directions/FactSet Auditing Viewer?action=AUDIT_VALUE&amp;DB=129&amp;ID1=78390X10&amp;VALUEID=01001&amp;SDATE=201001&amp;PERIODTYPE=QTR_STD&amp;window=popup_no_bar&amp;width=385&amp;height=120&amp;START_MAXIMIZED=FALSE&amp;creator=factset&amp;display_string=Audit"}</definedName>
    <definedName name="_1189__FDSAUDITLINK__" localSheetId="10" hidden="1">{"fdsup://Directions/FactSet Auditing Viewer?action=AUDIT_VALUE&amp;DB=129&amp;ID1=78390X10&amp;VALUEID=01001&amp;SDATE=201001&amp;PERIODTYPE=QTR_STD&amp;window=popup_no_bar&amp;width=385&amp;height=120&amp;START_MAXIMIZED=FALSE&amp;creator=factset&amp;display_string=Audit"}</definedName>
    <definedName name="_1189__FDSAUDITLINK__" localSheetId="3" hidden="1">{"fdsup://Directions/FactSet Auditing Viewer?action=AUDIT_VALUE&amp;DB=129&amp;ID1=78390X10&amp;VALUEID=01001&amp;SDATE=201001&amp;PERIODTYPE=QTR_STD&amp;window=popup_no_bar&amp;width=385&amp;height=120&amp;START_MAXIMIZED=FALSE&amp;creator=factset&amp;display_string=Audit"}</definedName>
    <definedName name="_1189__FDSAUDITLINK__" localSheetId="5" hidden="1">{"fdsup://Directions/FactSet Auditing Viewer?action=AUDIT_VALUE&amp;DB=129&amp;ID1=78390X10&amp;VALUEID=01001&amp;SDATE=201001&amp;PERIODTYPE=QTR_STD&amp;window=popup_no_bar&amp;width=385&amp;height=120&amp;START_MAXIMIZED=FALSE&amp;creator=factset&amp;display_string=Audit"}</definedName>
    <definedName name="_1189__FDSAUDITLINK__" localSheetId="1" hidden="1">{"fdsup://Directions/FactSet Auditing Viewer?action=AUDIT_VALUE&amp;DB=129&amp;ID1=78390X10&amp;VALUEID=01001&amp;SDATE=201001&amp;PERIODTYPE=QTR_STD&amp;window=popup_no_bar&amp;width=385&amp;height=120&amp;START_MAXIMIZED=FALSE&amp;creator=factset&amp;display_string=Audit"}</definedName>
    <definedName name="_1189__FDSAUDITLINK__" hidden="1">{"fdsup://Directions/FactSet Auditing Viewer?action=AUDIT_VALUE&amp;DB=129&amp;ID1=78390X10&amp;VALUEID=01001&amp;SDATE=201001&amp;PERIODTYPE=QTR_STD&amp;window=popup_no_bar&amp;width=385&amp;height=120&amp;START_MAXIMIZED=FALSE&amp;creator=factset&amp;display_string=Audit"}</definedName>
    <definedName name="_119__FDSAUDITLINK__" localSheetId="7" hidden="1">{"fdsup://directions/FAT Viewer?action=UPDATE&amp;creator=factset&amp;DYN_ARGS=TRUE&amp;DOC_NAME=FAT:FQL_AUDITING_CLIENT_TEMPLATE.FAT&amp;display_string=Audit&amp;VAR:KEY=LOZKTUZOVS&amp;VAR:QUERY=RkZfRUJJVERBX09QRVIoUVRSLDQvMS8yMDA5LDYvMzAvMjAwOSwsLFVTRCk=&amp;WINDOW=FIRST_POPUP&amp;HEIGH","T=450&amp;WIDTH=450&amp;START_MAXIMIZED=FALSE&amp;VAR:CALENDAR=US&amp;VAR:SYMBOL=TLAB&amp;VAR:INDEX=0"}</definedName>
    <definedName name="_119__FDSAUDITLINK__" localSheetId="9" hidden="1">{"fdsup://directions/FAT Viewer?action=UPDATE&amp;creator=factset&amp;DYN_ARGS=TRUE&amp;DOC_NAME=FAT:FQL_AUDITING_CLIENT_TEMPLATE.FAT&amp;display_string=Audit&amp;VAR:KEY=LOZKTUZOVS&amp;VAR:QUERY=RkZfRUJJVERBX09QRVIoUVRSLDQvMS8yMDA5LDYvMzAvMjAwOSwsLFVTRCk=&amp;WINDOW=FIRST_POPUP&amp;HEIGH","T=450&amp;WIDTH=450&amp;START_MAXIMIZED=FALSE&amp;VAR:CALENDAR=US&amp;VAR:SYMBOL=TLAB&amp;VAR:INDEX=0"}</definedName>
    <definedName name="_119__FDSAUDITLINK__" localSheetId="8" hidden="1">{"fdsup://directions/FAT Viewer?action=UPDATE&amp;creator=factset&amp;DYN_ARGS=TRUE&amp;DOC_NAME=FAT:FQL_AUDITING_CLIENT_TEMPLATE.FAT&amp;display_string=Audit&amp;VAR:KEY=LOZKTUZOVS&amp;VAR:QUERY=RkZfRUJJVERBX09QRVIoUVRSLDQvMS8yMDA5LDYvMzAvMjAwOSwsLFVTRCk=&amp;WINDOW=FIRST_POPUP&amp;HEIGH","T=450&amp;WIDTH=450&amp;START_MAXIMIZED=FALSE&amp;VAR:CALENDAR=US&amp;VAR:SYMBOL=TLAB&amp;VAR:INDEX=0"}</definedName>
    <definedName name="_119__FDSAUDITLINK__" localSheetId="10" hidden="1">{"fdsup://directions/FAT Viewer?action=UPDATE&amp;creator=factset&amp;DYN_ARGS=TRUE&amp;DOC_NAME=FAT:FQL_AUDITING_CLIENT_TEMPLATE.FAT&amp;display_string=Audit&amp;VAR:KEY=LOZKTUZOVS&amp;VAR:QUERY=RkZfRUJJVERBX09QRVIoUVRSLDQvMS8yMDA5LDYvMzAvMjAwOSwsLFVTRCk=&amp;WINDOW=FIRST_POPUP&amp;HEIGH","T=450&amp;WIDTH=450&amp;START_MAXIMIZED=FALSE&amp;VAR:CALENDAR=US&amp;VAR:SYMBOL=TLAB&amp;VAR:INDEX=0"}</definedName>
    <definedName name="_119__FDSAUDITLINK__" localSheetId="3" hidden="1">{"fdsup://directions/FAT Viewer?action=UPDATE&amp;creator=factset&amp;DYN_ARGS=TRUE&amp;DOC_NAME=FAT:FQL_AUDITING_CLIENT_TEMPLATE.FAT&amp;display_string=Audit&amp;VAR:KEY=LOZKTUZOVS&amp;VAR:QUERY=RkZfRUJJVERBX09QRVIoUVRSLDQvMS8yMDA5LDYvMzAvMjAwOSwsLFVTRCk=&amp;WINDOW=FIRST_POPUP&amp;HEIGH","T=450&amp;WIDTH=450&amp;START_MAXIMIZED=FALSE&amp;VAR:CALENDAR=US&amp;VAR:SYMBOL=TLAB&amp;VAR:INDEX=0"}</definedName>
    <definedName name="_119__FDSAUDITLINK__" localSheetId="5" hidden="1">{"fdsup://directions/FAT Viewer?action=UPDATE&amp;creator=factset&amp;DYN_ARGS=TRUE&amp;DOC_NAME=FAT:FQL_AUDITING_CLIENT_TEMPLATE.FAT&amp;display_string=Audit&amp;VAR:KEY=LOZKTUZOVS&amp;VAR:QUERY=RkZfRUJJVERBX09QRVIoUVRSLDQvMS8yMDA5LDYvMzAvMjAwOSwsLFVTRCk=&amp;WINDOW=FIRST_POPUP&amp;HEIGH","T=450&amp;WIDTH=450&amp;START_MAXIMIZED=FALSE&amp;VAR:CALENDAR=US&amp;VAR:SYMBOL=TLAB&amp;VAR:INDEX=0"}</definedName>
    <definedName name="_119__FDSAUDITLINK__" localSheetId="1" hidden="1">{"fdsup://directions/FAT Viewer?action=UPDATE&amp;creator=factset&amp;DYN_ARGS=TRUE&amp;DOC_NAME=FAT:FQL_AUDITING_CLIENT_TEMPLATE.FAT&amp;display_string=Audit&amp;VAR:KEY=LOZKTUZOVS&amp;VAR:QUERY=RkZfRUJJVERBX09QRVIoUVRSLDQvMS8yMDA5LDYvMzAvMjAwOSwsLFVTRCk=&amp;WINDOW=FIRST_POPUP&amp;HEIGH","T=450&amp;WIDTH=450&amp;START_MAXIMIZED=FALSE&amp;VAR:CALENDAR=US&amp;VAR:SYMBOL=TLAB&amp;VAR:INDEX=0"}</definedName>
    <definedName name="_119__FDSAUDITLINK__" hidden="1">{"fdsup://directions/FAT Viewer?action=UPDATE&amp;creator=factset&amp;DYN_ARGS=TRUE&amp;DOC_NAME=FAT:FQL_AUDITING_CLIENT_TEMPLATE.FAT&amp;display_string=Audit&amp;VAR:KEY=LOZKTUZOVS&amp;VAR:QUERY=RkZfRUJJVERBX09QRVIoUVRSLDQvMS8yMDA5LDYvMzAvMjAwOSwsLFVTRCk=&amp;WINDOW=FIRST_POPUP&amp;HEIGH","T=450&amp;WIDTH=450&amp;START_MAXIMIZED=FALSE&amp;VAR:CALENDAR=US&amp;VAR:SYMBOL=TLAB&amp;VAR:INDEX=0"}</definedName>
    <definedName name="_1190__FDSAUDITLINK__" localSheetId="7" hidden="1">{"fdsup://Directions/FactSet Auditing Viewer?action=AUDIT_VALUE&amp;DB=129&amp;ID1=85206110&amp;VALUEID=01001&amp;SDATE=200902&amp;PERIODTYPE=QTR_STD&amp;window=popup_no_bar&amp;width=385&amp;height=120&amp;START_MAXIMIZED=FALSE&amp;creator=factset&amp;display_string=Audit"}</definedName>
    <definedName name="_1190__FDSAUDITLINK__" localSheetId="9" hidden="1">{"fdsup://Directions/FactSet Auditing Viewer?action=AUDIT_VALUE&amp;DB=129&amp;ID1=85206110&amp;VALUEID=01001&amp;SDATE=200902&amp;PERIODTYPE=QTR_STD&amp;window=popup_no_bar&amp;width=385&amp;height=120&amp;START_MAXIMIZED=FALSE&amp;creator=factset&amp;display_string=Audit"}</definedName>
    <definedName name="_1190__FDSAUDITLINK__" localSheetId="8" hidden="1">{"fdsup://Directions/FactSet Auditing Viewer?action=AUDIT_VALUE&amp;DB=129&amp;ID1=85206110&amp;VALUEID=01001&amp;SDATE=200902&amp;PERIODTYPE=QTR_STD&amp;window=popup_no_bar&amp;width=385&amp;height=120&amp;START_MAXIMIZED=FALSE&amp;creator=factset&amp;display_string=Audit"}</definedName>
    <definedName name="_1190__FDSAUDITLINK__" localSheetId="10" hidden="1">{"fdsup://Directions/FactSet Auditing Viewer?action=AUDIT_VALUE&amp;DB=129&amp;ID1=85206110&amp;VALUEID=01001&amp;SDATE=200902&amp;PERIODTYPE=QTR_STD&amp;window=popup_no_bar&amp;width=385&amp;height=120&amp;START_MAXIMIZED=FALSE&amp;creator=factset&amp;display_string=Audit"}</definedName>
    <definedName name="_1190__FDSAUDITLINK__" localSheetId="3" hidden="1">{"fdsup://Directions/FactSet Auditing Viewer?action=AUDIT_VALUE&amp;DB=129&amp;ID1=85206110&amp;VALUEID=01001&amp;SDATE=200902&amp;PERIODTYPE=QTR_STD&amp;window=popup_no_bar&amp;width=385&amp;height=120&amp;START_MAXIMIZED=FALSE&amp;creator=factset&amp;display_string=Audit"}</definedName>
    <definedName name="_1190__FDSAUDITLINK__" localSheetId="5" hidden="1">{"fdsup://Directions/FactSet Auditing Viewer?action=AUDIT_VALUE&amp;DB=129&amp;ID1=85206110&amp;VALUEID=01001&amp;SDATE=200902&amp;PERIODTYPE=QTR_STD&amp;window=popup_no_bar&amp;width=385&amp;height=120&amp;START_MAXIMIZED=FALSE&amp;creator=factset&amp;display_string=Audit"}</definedName>
    <definedName name="_1190__FDSAUDITLINK__" localSheetId="1" hidden="1">{"fdsup://Directions/FactSet Auditing Viewer?action=AUDIT_VALUE&amp;DB=129&amp;ID1=85206110&amp;VALUEID=01001&amp;SDATE=200902&amp;PERIODTYPE=QTR_STD&amp;window=popup_no_bar&amp;width=385&amp;height=120&amp;START_MAXIMIZED=FALSE&amp;creator=factset&amp;display_string=Audit"}</definedName>
    <definedName name="_1190__FDSAUDITLINK__" hidden="1">{"fdsup://Directions/FactSet Auditing Viewer?action=AUDIT_VALUE&amp;DB=129&amp;ID1=85206110&amp;VALUEID=01001&amp;SDATE=200902&amp;PERIODTYPE=QTR_STD&amp;window=popup_no_bar&amp;width=385&amp;height=120&amp;START_MAXIMIZED=FALSE&amp;creator=factset&amp;display_string=Audit"}</definedName>
    <definedName name="_1191__FDSAUDITLINK__" localSheetId="7" hidden="1">{"fdsup://Directions/FactSet Auditing Viewer?action=AUDIT_VALUE&amp;DB=129&amp;ID1=75511150&amp;VALUEID=01001&amp;SDATE=200902&amp;PERIODTYPE=QTR_STD&amp;window=popup_no_bar&amp;width=385&amp;height=120&amp;START_MAXIMIZED=FALSE&amp;creator=factset&amp;display_string=Audit"}</definedName>
    <definedName name="_1191__FDSAUDITLINK__" localSheetId="9" hidden="1">{"fdsup://Directions/FactSet Auditing Viewer?action=AUDIT_VALUE&amp;DB=129&amp;ID1=75511150&amp;VALUEID=01001&amp;SDATE=200902&amp;PERIODTYPE=QTR_STD&amp;window=popup_no_bar&amp;width=385&amp;height=120&amp;START_MAXIMIZED=FALSE&amp;creator=factset&amp;display_string=Audit"}</definedName>
    <definedName name="_1191__FDSAUDITLINK__" localSheetId="8" hidden="1">{"fdsup://Directions/FactSet Auditing Viewer?action=AUDIT_VALUE&amp;DB=129&amp;ID1=75511150&amp;VALUEID=01001&amp;SDATE=200902&amp;PERIODTYPE=QTR_STD&amp;window=popup_no_bar&amp;width=385&amp;height=120&amp;START_MAXIMIZED=FALSE&amp;creator=factset&amp;display_string=Audit"}</definedName>
    <definedName name="_1191__FDSAUDITLINK__" localSheetId="10" hidden="1">{"fdsup://Directions/FactSet Auditing Viewer?action=AUDIT_VALUE&amp;DB=129&amp;ID1=75511150&amp;VALUEID=01001&amp;SDATE=200902&amp;PERIODTYPE=QTR_STD&amp;window=popup_no_bar&amp;width=385&amp;height=120&amp;START_MAXIMIZED=FALSE&amp;creator=factset&amp;display_string=Audit"}</definedName>
    <definedName name="_1191__FDSAUDITLINK__" localSheetId="3" hidden="1">{"fdsup://Directions/FactSet Auditing Viewer?action=AUDIT_VALUE&amp;DB=129&amp;ID1=75511150&amp;VALUEID=01001&amp;SDATE=200902&amp;PERIODTYPE=QTR_STD&amp;window=popup_no_bar&amp;width=385&amp;height=120&amp;START_MAXIMIZED=FALSE&amp;creator=factset&amp;display_string=Audit"}</definedName>
    <definedName name="_1191__FDSAUDITLINK__" localSheetId="5" hidden="1">{"fdsup://Directions/FactSet Auditing Viewer?action=AUDIT_VALUE&amp;DB=129&amp;ID1=75511150&amp;VALUEID=01001&amp;SDATE=200902&amp;PERIODTYPE=QTR_STD&amp;window=popup_no_bar&amp;width=385&amp;height=120&amp;START_MAXIMIZED=FALSE&amp;creator=factset&amp;display_string=Audit"}</definedName>
    <definedName name="_1191__FDSAUDITLINK__" localSheetId="1" hidden="1">{"fdsup://Directions/FactSet Auditing Viewer?action=AUDIT_VALUE&amp;DB=129&amp;ID1=75511150&amp;VALUEID=01001&amp;SDATE=200902&amp;PERIODTYPE=QTR_STD&amp;window=popup_no_bar&amp;width=385&amp;height=120&amp;START_MAXIMIZED=FALSE&amp;creator=factset&amp;display_string=Audit"}</definedName>
    <definedName name="_1191__FDSAUDITLINK__" hidden="1">{"fdsup://Directions/FactSet Auditing Viewer?action=AUDIT_VALUE&amp;DB=129&amp;ID1=75511150&amp;VALUEID=01001&amp;SDATE=200902&amp;PERIODTYPE=QTR_STD&amp;window=popup_no_bar&amp;width=385&amp;height=120&amp;START_MAXIMIZED=FALSE&amp;creator=factset&amp;display_string=Audit"}</definedName>
    <definedName name="_1192__FDSAUDITLINK__" localSheetId="7" hidden="1">{"fdsup://Directions/FactSet Auditing Viewer?action=AUDIT_VALUE&amp;DB=129&amp;ID1=75511150&amp;VALUEID=01001&amp;SDATE=201002&amp;PERIODTYPE=QTR_STD&amp;window=popup_no_bar&amp;width=385&amp;height=120&amp;START_MAXIMIZED=FALSE&amp;creator=factset&amp;display_string=Audit"}</definedName>
    <definedName name="_1192__FDSAUDITLINK__" localSheetId="9" hidden="1">{"fdsup://Directions/FactSet Auditing Viewer?action=AUDIT_VALUE&amp;DB=129&amp;ID1=75511150&amp;VALUEID=01001&amp;SDATE=201002&amp;PERIODTYPE=QTR_STD&amp;window=popup_no_bar&amp;width=385&amp;height=120&amp;START_MAXIMIZED=FALSE&amp;creator=factset&amp;display_string=Audit"}</definedName>
    <definedName name="_1192__FDSAUDITLINK__" localSheetId="8" hidden="1">{"fdsup://Directions/FactSet Auditing Viewer?action=AUDIT_VALUE&amp;DB=129&amp;ID1=75511150&amp;VALUEID=01001&amp;SDATE=201002&amp;PERIODTYPE=QTR_STD&amp;window=popup_no_bar&amp;width=385&amp;height=120&amp;START_MAXIMIZED=FALSE&amp;creator=factset&amp;display_string=Audit"}</definedName>
    <definedName name="_1192__FDSAUDITLINK__" localSheetId="10" hidden="1">{"fdsup://Directions/FactSet Auditing Viewer?action=AUDIT_VALUE&amp;DB=129&amp;ID1=75511150&amp;VALUEID=01001&amp;SDATE=201002&amp;PERIODTYPE=QTR_STD&amp;window=popup_no_bar&amp;width=385&amp;height=120&amp;START_MAXIMIZED=FALSE&amp;creator=factset&amp;display_string=Audit"}</definedName>
    <definedName name="_1192__FDSAUDITLINK__" localSheetId="3" hidden="1">{"fdsup://Directions/FactSet Auditing Viewer?action=AUDIT_VALUE&amp;DB=129&amp;ID1=75511150&amp;VALUEID=01001&amp;SDATE=201002&amp;PERIODTYPE=QTR_STD&amp;window=popup_no_bar&amp;width=385&amp;height=120&amp;START_MAXIMIZED=FALSE&amp;creator=factset&amp;display_string=Audit"}</definedName>
    <definedName name="_1192__FDSAUDITLINK__" localSheetId="5" hidden="1">{"fdsup://Directions/FactSet Auditing Viewer?action=AUDIT_VALUE&amp;DB=129&amp;ID1=75511150&amp;VALUEID=01001&amp;SDATE=201002&amp;PERIODTYPE=QTR_STD&amp;window=popup_no_bar&amp;width=385&amp;height=120&amp;START_MAXIMIZED=FALSE&amp;creator=factset&amp;display_string=Audit"}</definedName>
    <definedName name="_1192__FDSAUDITLINK__" localSheetId="1" hidden="1">{"fdsup://Directions/FactSet Auditing Viewer?action=AUDIT_VALUE&amp;DB=129&amp;ID1=75511150&amp;VALUEID=01001&amp;SDATE=201002&amp;PERIODTYPE=QTR_STD&amp;window=popup_no_bar&amp;width=385&amp;height=120&amp;START_MAXIMIZED=FALSE&amp;creator=factset&amp;display_string=Audit"}</definedName>
    <definedName name="_1192__FDSAUDITLINK__" hidden="1">{"fdsup://Directions/FactSet Auditing Viewer?action=AUDIT_VALUE&amp;DB=129&amp;ID1=75511150&amp;VALUEID=01001&amp;SDATE=201002&amp;PERIODTYPE=QTR_STD&amp;window=popup_no_bar&amp;width=385&amp;height=120&amp;START_MAXIMIZED=FALSE&amp;creator=factset&amp;display_string=Audit"}</definedName>
    <definedName name="_1193__FDSAUDITLINK__" localSheetId="7" hidden="1">{"fdsup://Directions/FactSet Auditing Viewer?action=AUDIT_VALUE&amp;DB=129&amp;ID1=75043810&amp;VALUEID=01001&amp;SDATE=200902&amp;PERIODTYPE=QTR_STD&amp;window=popup_no_bar&amp;width=385&amp;height=120&amp;START_MAXIMIZED=FALSE&amp;creator=factset&amp;display_string=Audit"}</definedName>
    <definedName name="_1193__FDSAUDITLINK__" localSheetId="9" hidden="1">{"fdsup://Directions/FactSet Auditing Viewer?action=AUDIT_VALUE&amp;DB=129&amp;ID1=75043810&amp;VALUEID=01001&amp;SDATE=200902&amp;PERIODTYPE=QTR_STD&amp;window=popup_no_bar&amp;width=385&amp;height=120&amp;START_MAXIMIZED=FALSE&amp;creator=factset&amp;display_string=Audit"}</definedName>
    <definedName name="_1193__FDSAUDITLINK__" localSheetId="8" hidden="1">{"fdsup://Directions/FactSet Auditing Viewer?action=AUDIT_VALUE&amp;DB=129&amp;ID1=75043810&amp;VALUEID=01001&amp;SDATE=200902&amp;PERIODTYPE=QTR_STD&amp;window=popup_no_bar&amp;width=385&amp;height=120&amp;START_MAXIMIZED=FALSE&amp;creator=factset&amp;display_string=Audit"}</definedName>
    <definedName name="_1193__FDSAUDITLINK__" localSheetId="10" hidden="1">{"fdsup://Directions/FactSet Auditing Viewer?action=AUDIT_VALUE&amp;DB=129&amp;ID1=75043810&amp;VALUEID=01001&amp;SDATE=200902&amp;PERIODTYPE=QTR_STD&amp;window=popup_no_bar&amp;width=385&amp;height=120&amp;START_MAXIMIZED=FALSE&amp;creator=factset&amp;display_string=Audit"}</definedName>
    <definedName name="_1193__FDSAUDITLINK__" localSheetId="3" hidden="1">{"fdsup://Directions/FactSet Auditing Viewer?action=AUDIT_VALUE&amp;DB=129&amp;ID1=75043810&amp;VALUEID=01001&amp;SDATE=200902&amp;PERIODTYPE=QTR_STD&amp;window=popup_no_bar&amp;width=385&amp;height=120&amp;START_MAXIMIZED=FALSE&amp;creator=factset&amp;display_string=Audit"}</definedName>
    <definedName name="_1193__FDSAUDITLINK__" localSheetId="5" hidden="1">{"fdsup://Directions/FactSet Auditing Viewer?action=AUDIT_VALUE&amp;DB=129&amp;ID1=75043810&amp;VALUEID=01001&amp;SDATE=200902&amp;PERIODTYPE=QTR_STD&amp;window=popup_no_bar&amp;width=385&amp;height=120&amp;START_MAXIMIZED=FALSE&amp;creator=factset&amp;display_string=Audit"}</definedName>
    <definedName name="_1193__FDSAUDITLINK__" localSheetId="1" hidden="1">{"fdsup://Directions/FactSet Auditing Viewer?action=AUDIT_VALUE&amp;DB=129&amp;ID1=75043810&amp;VALUEID=01001&amp;SDATE=200902&amp;PERIODTYPE=QTR_STD&amp;window=popup_no_bar&amp;width=385&amp;height=120&amp;START_MAXIMIZED=FALSE&amp;creator=factset&amp;display_string=Audit"}</definedName>
    <definedName name="_1193__FDSAUDITLINK__" hidden="1">{"fdsup://Directions/FactSet Auditing Viewer?action=AUDIT_VALUE&amp;DB=129&amp;ID1=75043810&amp;VALUEID=01001&amp;SDATE=200902&amp;PERIODTYPE=QTR_STD&amp;window=popup_no_bar&amp;width=385&amp;height=120&amp;START_MAXIMIZED=FALSE&amp;creator=factset&amp;display_string=Audit"}</definedName>
    <definedName name="_1194__FDSAUDITLINK__" localSheetId="7" hidden="1">{"fdsup://Directions/FactSet Auditing Viewer?action=AUDIT_VALUE&amp;DB=129&amp;ID1=75043810&amp;VALUEID=01001&amp;SDATE=201002&amp;PERIODTYPE=QTR_STD&amp;window=popup_no_bar&amp;width=385&amp;height=120&amp;START_MAXIMIZED=FALSE&amp;creator=factset&amp;display_string=Audit"}</definedName>
    <definedName name="_1194__FDSAUDITLINK__" localSheetId="9" hidden="1">{"fdsup://Directions/FactSet Auditing Viewer?action=AUDIT_VALUE&amp;DB=129&amp;ID1=75043810&amp;VALUEID=01001&amp;SDATE=201002&amp;PERIODTYPE=QTR_STD&amp;window=popup_no_bar&amp;width=385&amp;height=120&amp;START_MAXIMIZED=FALSE&amp;creator=factset&amp;display_string=Audit"}</definedName>
    <definedName name="_1194__FDSAUDITLINK__" localSheetId="8" hidden="1">{"fdsup://Directions/FactSet Auditing Viewer?action=AUDIT_VALUE&amp;DB=129&amp;ID1=75043810&amp;VALUEID=01001&amp;SDATE=201002&amp;PERIODTYPE=QTR_STD&amp;window=popup_no_bar&amp;width=385&amp;height=120&amp;START_MAXIMIZED=FALSE&amp;creator=factset&amp;display_string=Audit"}</definedName>
    <definedName name="_1194__FDSAUDITLINK__" localSheetId="10" hidden="1">{"fdsup://Directions/FactSet Auditing Viewer?action=AUDIT_VALUE&amp;DB=129&amp;ID1=75043810&amp;VALUEID=01001&amp;SDATE=201002&amp;PERIODTYPE=QTR_STD&amp;window=popup_no_bar&amp;width=385&amp;height=120&amp;START_MAXIMIZED=FALSE&amp;creator=factset&amp;display_string=Audit"}</definedName>
    <definedName name="_1194__FDSAUDITLINK__" localSheetId="3" hidden="1">{"fdsup://Directions/FactSet Auditing Viewer?action=AUDIT_VALUE&amp;DB=129&amp;ID1=75043810&amp;VALUEID=01001&amp;SDATE=201002&amp;PERIODTYPE=QTR_STD&amp;window=popup_no_bar&amp;width=385&amp;height=120&amp;START_MAXIMIZED=FALSE&amp;creator=factset&amp;display_string=Audit"}</definedName>
    <definedName name="_1194__FDSAUDITLINK__" localSheetId="5" hidden="1">{"fdsup://Directions/FactSet Auditing Viewer?action=AUDIT_VALUE&amp;DB=129&amp;ID1=75043810&amp;VALUEID=01001&amp;SDATE=201002&amp;PERIODTYPE=QTR_STD&amp;window=popup_no_bar&amp;width=385&amp;height=120&amp;START_MAXIMIZED=FALSE&amp;creator=factset&amp;display_string=Audit"}</definedName>
    <definedName name="_1194__FDSAUDITLINK__" localSheetId="1" hidden="1">{"fdsup://Directions/FactSet Auditing Viewer?action=AUDIT_VALUE&amp;DB=129&amp;ID1=75043810&amp;VALUEID=01001&amp;SDATE=201002&amp;PERIODTYPE=QTR_STD&amp;window=popup_no_bar&amp;width=385&amp;height=120&amp;START_MAXIMIZED=FALSE&amp;creator=factset&amp;display_string=Audit"}</definedName>
    <definedName name="_1194__FDSAUDITLINK__" hidden="1">{"fdsup://Directions/FactSet Auditing Viewer?action=AUDIT_VALUE&amp;DB=129&amp;ID1=75043810&amp;VALUEID=01001&amp;SDATE=201002&amp;PERIODTYPE=QTR_STD&amp;window=popup_no_bar&amp;width=385&amp;height=120&amp;START_MAXIMIZED=FALSE&amp;creator=factset&amp;display_string=Audit"}</definedName>
    <definedName name="_1195__FDSAUDITLINK__" localSheetId="7" hidden="1">{"fdsup://Directions/FactSet Auditing Viewer?action=AUDIT_VALUE&amp;DB=129&amp;ID1=76075910&amp;VALUEID=01001&amp;SDATE=200902&amp;PERIODTYPE=QTR_STD&amp;window=popup_no_bar&amp;width=385&amp;height=120&amp;START_MAXIMIZED=FALSE&amp;creator=factset&amp;display_string=Audit"}</definedName>
    <definedName name="_1195__FDSAUDITLINK__" localSheetId="9" hidden="1">{"fdsup://Directions/FactSet Auditing Viewer?action=AUDIT_VALUE&amp;DB=129&amp;ID1=76075910&amp;VALUEID=01001&amp;SDATE=200902&amp;PERIODTYPE=QTR_STD&amp;window=popup_no_bar&amp;width=385&amp;height=120&amp;START_MAXIMIZED=FALSE&amp;creator=factset&amp;display_string=Audit"}</definedName>
    <definedName name="_1195__FDSAUDITLINK__" localSheetId="8" hidden="1">{"fdsup://Directions/FactSet Auditing Viewer?action=AUDIT_VALUE&amp;DB=129&amp;ID1=76075910&amp;VALUEID=01001&amp;SDATE=200902&amp;PERIODTYPE=QTR_STD&amp;window=popup_no_bar&amp;width=385&amp;height=120&amp;START_MAXIMIZED=FALSE&amp;creator=factset&amp;display_string=Audit"}</definedName>
    <definedName name="_1195__FDSAUDITLINK__" localSheetId="10" hidden="1">{"fdsup://Directions/FactSet Auditing Viewer?action=AUDIT_VALUE&amp;DB=129&amp;ID1=76075910&amp;VALUEID=01001&amp;SDATE=200902&amp;PERIODTYPE=QTR_STD&amp;window=popup_no_bar&amp;width=385&amp;height=120&amp;START_MAXIMIZED=FALSE&amp;creator=factset&amp;display_string=Audit"}</definedName>
    <definedName name="_1195__FDSAUDITLINK__" localSheetId="3" hidden="1">{"fdsup://Directions/FactSet Auditing Viewer?action=AUDIT_VALUE&amp;DB=129&amp;ID1=76075910&amp;VALUEID=01001&amp;SDATE=200902&amp;PERIODTYPE=QTR_STD&amp;window=popup_no_bar&amp;width=385&amp;height=120&amp;START_MAXIMIZED=FALSE&amp;creator=factset&amp;display_string=Audit"}</definedName>
    <definedName name="_1195__FDSAUDITLINK__" localSheetId="5" hidden="1">{"fdsup://Directions/FactSet Auditing Viewer?action=AUDIT_VALUE&amp;DB=129&amp;ID1=76075910&amp;VALUEID=01001&amp;SDATE=200902&amp;PERIODTYPE=QTR_STD&amp;window=popup_no_bar&amp;width=385&amp;height=120&amp;START_MAXIMIZED=FALSE&amp;creator=factset&amp;display_string=Audit"}</definedName>
    <definedName name="_1195__FDSAUDITLINK__" localSheetId="1" hidden="1">{"fdsup://Directions/FactSet Auditing Viewer?action=AUDIT_VALUE&amp;DB=129&amp;ID1=76075910&amp;VALUEID=01001&amp;SDATE=200902&amp;PERIODTYPE=QTR_STD&amp;window=popup_no_bar&amp;width=385&amp;height=120&amp;START_MAXIMIZED=FALSE&amp;creator=factset&amp;display_string=Audit"}</definedName>
    <definedName name="_1195__FDSAUDITLINK__" hidden="1">{"fdsup://Directions/FactSet Auditing Viewer?action=AUDIT_VALUE&amp;DB=129&amp;ID1=76075910&amp;VALUEID=01001&amp;SDATE=200902&amp;PERIODTYPE=QTR_STD&amp;window=popup_no_bar&amp;width=385&amp;height=120&amp;START_MAXIMIZED=FALSE&amp;creator=factset&amp;display_string=Audit"}</definedName>
    <definedName name="_1196__FDSAUDITLINK__" localSheetId="7" hidden="1">{"fdsup://Directions/FactSet Auditing Viewer?action=AUDIT_VALUE&amp;DB=129&amp;ID1=76075910&amp;VALUEID=01001&amp;SDATE=201002&amp;PERIODTYPE=QTR_STD&amp;window=popup_no_bar&amp;width=385&amp;height=120&amp;START_MAXIMIZED=FALSE&amp;creator=factset&amp;display_string=Audit"}</definedName>
    <definedName name="_1196__FDSAUDITLINK__" localSheetId="9" hidden="1">{"fdsup://Directions/FactSet Auditing Viewer?action=AUDIT_VALUE&amp;DB=129&amp;ID1=76075910&amp;VALUEID=01001&amp;SDATE=201002&amp;PERIODTYPE=QTR_STD&amp;window=popup_no_bar&amp;width=385&amp;height=120&amp;START_MAXIMIZED=FALSE&amp;creator=factset&amp;display_string=Audit"}</definedName>
    <definedName name="_1196__FDSAUDITLINK__" localSheetId="8" hidden="1">{"fdsup://Directions/FactSet Auditing Viewer?action=AUDIT_VALUE&amp;DB=129&amp;ID1=76075910&amp;VALUEID=01001&amp;SDATE=201002&amp;PERIODTYPE=QTR_STD&amp;window=popup_no_bar&amp;width=385&amp;height=120&amp;START_MAXIMIZED=FALSE&amp;creator=factset&amp;display_string=Audit"}</definedName>
    <definedName name="_1196__FDSAUDITLINK__" localSheetId="10" hidden="1">{"fdsup://Directions/FactSet Auditing Viewer?action=AUDIT_VALUE&amp;DB=129&amp;ID1=76075910&amp;VALUEID=01001&amp;SDATE=201002&amp;PERIODTYPE=QTR_STD&amp;window=popup_no_bar&amp;width=385&amp;height=120&amp;START_MAXIMIZED=FALSE&amp;creator=factset&amp;display_string=Audit"}</definedName>
    <definedName name="_1196__FDSAUDITLINK__" localSheetId="3" hidden="1">{"fdsup://Directions/FactSet Auditing Viewer?action=AUDIT_VALUE&amp;DB=129&amp;ID1=76075910&amp;VALUEID=01001&amp;SDATE=201002&amp;PERIODTYPE=QTR_STD&amp;window=popup_no_bar&amp;width=385&amp;height=120&amp;START_MAXIMIZED=FALSE&amp;creator=factset&amp;display_string=Audit"}</definedName>
    <definedName name="_1196__FDSAUDITLINK__" localSheetId="5" hidden="1">{"fdsup://Directions/FactSet Auditing Viewer?action=AUDIT_VALUE&amp;DB=129&amp;ID1=76075910&amp;VALUEID=01001&amp;SDATE=201002&amp;PERIODTYPE=QTR_STD&amp;window=popup_no_bar&amp;width=385&amp;height=120&amp;START_MAXIMIZED=FALSE&amp;creator=factset&amp;display_string=Audit"}</definedName>
    <definedName name="_1196__FDSAUDITLINK__" localSheetId="1" hidden="1">{"fdsup://Directions/FactSet Auditing Viewer?action=AUDIT_VALUE&amp;DB=129&amp;ID1=76075910&amp;VALUEID=01001&amp;SDATE=201002&amp;PERIODTYPE=QTR_STD&amp;window=popup_no_bar&amp;width=385&amp;height=120&amp;START_MAXIMIZED=FALSE&amp;creator=factset&amp;display_string=Audit"}</definedName>
    <definedName name="_1196__FDSAUDITLINK__" hidden="1">{"fdsup://Directions/FactSet Auditing Viewer?action=AUDIT_VALUE&amp;DB=129&amp;ID1=76075910&amp;VALUEID=01001&amp;SDATE=201002&amp;PERIODTYPE=QTR_STD&amp;window=popup_no_bar&amp;width=385&amp;height=120&amp;START_MAXIMIZED=FALSE&amp;creator=factset&amp;display_string=Audit"}</definedName>
    <definedName name="_1197__FDSAUDITLINK__" localSheetId="7" hidden="1">{"fdsup://Directions/FactSet Auditing Viewer?action=AUDIT_VALUE&amp;DB=129&amp;ID1=25786710&amp;VALUEID=01001&amp;SDATE=200902&amp;PERIODTYPE=QTR_STD&amp;window=popup_no_bar&amp;width=385&amp;height=120&amp;START_MAXIMIZED=FALSE&amp;creator=factset&amp;display_string=Audit"}</definedName>
    <definedName name="_1197__FDSAUDITLINK__" localSheetId="9" hidden="1">{"fdsup://Directions/FactSet Auditing Viewer?action=AUDIT_VALUE&amp;DB=129&amp;ID1=25786710&amp;VALUEID=01001&amp;SDATE=200902&amp;PERIODTYPE=QTR_STD&amp;window=popup_no_bar&amp;width=385&amp;height=120&amp;START_MAXIMIZED=FALSE&amp;creator=factset&amp;display_string=Audit"}</definedName>
    <definedName name="_1197__FDSAUDITLINK__" localSheetId="8" hidden="1">{"fdsup://Directions/FactSet Auditing Viewer?action=AUDIT_VALUE&amp;DB=129&amp;ID1=25786710&amp;VALUEID=01001&amp;SDATE=200902&amp;PERIODTYPE=QTR_STD&amp;window=popup_no_bar&amp;width=385&amp;height=120&amp;START_MAXIMIZED=FALSE&amp;creator=factset&amp;display_string=Audit"}</definedName>
    <definedName name="_1197__FDSAUDITLINK__" localSheetId="10" hidden="1">{"fdsup://Directions/FactSet Auditing Viewer?action=AUDIT_VALUE&amp;DB=129&amp;ID1=25786710&amp;VALUEID=01001&amp;SDATE=200902&amp;PERIODTYPE=QTR_STD&amp;window=popup_no_bar&amp;width=385&amp;height=120&amp;START_MAXIMIZED=FALSE&amp;creator=factset&amp;display_string=Audit"}</definedName>
    <definedName name="_1197__FDSAUDITLINK__" localSheetId="3" hidden="1">{"fdsup://Directions/FactSet Auditing Viewer?action=AUDIT_VALUE&amp;DB=129&amp;ID1=25786710&amp;VALUEID=01001&amp;SDATE=200902&amp;PERIODTYPE=QTR_STD&amp;window=popup_no_bar&amp;width=385&amp;height=120&amp;START_MAXIMIZED=FALSE&amp;creator=factset&amp;display_string=Audit"}</definedName>
    <definedName name="_1197__FDSAUDITLINK__" localSheetId="5" hidden="1">{"fdsup://Directions/FactSet Auditing Viewer?action=AUDIT_VALUE&amp;DB=129&amp;ID1=25786710&amp;VALUEID=01001&amp;SDATE=200902&amp;PERIODTYPE=QTR_STD&amp;window=popup_no_bar&amp;width=385&amp;height=120&amp;START_MAXIMIZED=FALSE&amp;creator=factset&amp;display_string=Audit"}</definedName>
    <definedName name="_1197__FDSAUDITLINK__" localSheetId="1" hidden="1">{"fdsup://Directions/FactSet Auditing Viewer?action=AUDIT_VALUE&amp;DB=129&amp;ID1=25786710&amp;VALUEID=01001&amp;SDATE=200902&amp;PERIODTYPE=QTR_STD&amp;window=popup_no_bar&amp;width=385&amp;height=120&amp;START_MAXIMIZED=FALSE&amp;creator=factset&amp;display_string=Audit"}</definedName>
    <definedName name="_1197__FDSAUDITLINK__" hidden="1">{"fdsup://Directions/FactSet Auditing Viewer?action=AUDIT_VALUE&amp;DB=129&amp;ID1=25786710&amp;VALUEID=01001&amp;SDATE=200902&amp;PERIODTYPE=QTR_STD&amp;window=popup_no_bar&amp;width=385&amp;height=120&amp;START_MAXIMIZED=FALSE&amp;creator=factset&amp;display_string=Audit"}</definedName>
    <definedName name="_1198__FDSAUDITLINK__" localSheetId="7" hidden="1">{"fdsup://Directions/FactSet Auditing Viewer?action=AUDIT_VALUE&amp;DB=129&amp;ID1=25786710&amp;VALUEID=01001&amp;SDATE=201002&amp;PERIODTYPE=QTR_STD&amp;window=popup_no_bar&amp;width=385&amp;height=120&amp;START_MAXIMIZED=FALSE&amp;creator=factset&amp;display_string=Audit"}</definedName>
    <definedName name="_1198__FDSAUDITLINK__" localSheetId="9" hidden="1">{"fdsup://Directions/FactSet Auditing Viewer?action=AUDIT_VALUE&amp;DB=129&amp;ID1=25786710&amp;VALUEID=01001&amp;SDATE=201002&amp;PERIODTYPE=QTR_STD&amp;window=popup_no_bar&amp;width=385&amp;height=120&amp;START_MAXIMIZED=FALSE&amp;creator=factset&amp;display_string=Audit"}</definedName>
    <definedName name="_1198__FDSAUDITLINK__" localSheetId="8" hidden="1">{"fdsup://Directions/FactSet Auditing Viewer?action=AUDIT_VALUE&amp;DB=129&amp;ID1=25786710&amp;VALUEID=01001&amp;SDATE=201002&amp;PERIODTYPE=QTR_STD&amp;window=popup_no_bar&amp;width=385&amp;height=120&amp;START_MAXIMIZED=FALSE&amp;creator=factset&amp;display_string=Audit"}</definedName>
    <definedName name="_1198__FDSAUDITLINK__" localSheetId="10" hidden="1">{"fdsup://Directions/FactSet Auditing Viewer?action=AUDIT_VALUE&amp;DB=129&amp;ID1=25786710&amp;VALUEID=01001&amp;SDATE=201002&amp;PERIODTYPE=QTR_STD&amp;window=popup_no_bar&amp;width=385&amp;height=120&amp;START_MAXIMIZED=FALSE&amp;creator=factset&amp;display_string=Audit"}</definedName>
    <definedName name="_1198__FDSAUDITLINK__" localSheetId="3" hidden="1">{"fdsup://Directions/FactSet Auditing Viewer?action=AUDIT_VALUE&amp;DB=129&amp;ID1=25786710&amp;VALUEID=01001&amp;SDATE=201002&amp;PERIODTYPE=QTR_STD&amp;window=popup_no_bar&amp;width=385&amp;height=120&amp;START_MAXIMIZED=FALSE&amp;creator=factset&amp;display_string=Audit"}</definedName>
    <definedName name="_1198__FDSAUDITLINK__" localSheetId="5" hidden="1">{"fdsup://Directions/FactSet Auditing Viewer?action=AUDIT_VALUE&amp;DB=129&amp;ID1=25786710&amp;VALUEID=01001&amp;SDATE=201002&amp;PERIODTYPE=QTR_STD&amp;window=popup_no_bar&amp;width=385&amp;height=120&amp;START_MAXIMIZED=FALSE&amp;creator=factset&amp;display_string=Audit"}</definedName>
    <definedName name="_1198__FDSAUDITLINK__" localSheetId="1" hidden="1">{"fdsup://Directions/FactSet Auditing Viewer?action=AUDIT_VALUE&amp;DB=129&amp;ID1=25786710&amp;VALUEID=01001&amp;SDATE=201002&amp;PERIODTYPE=QTR_STD&amp;window=popup_no_bar&amp;width=385&amp;height=120&amp;START_MAXIMIZED=FALSE&amp;creator=factset&amp;display_string=Audit"}</definedName>
    <definedName name="_1198__FDSAUDITLINK__" hidden="1">{"fdsup://Directions/FactSet Auditing Viewer?action=AUDIT_VALUE&amp;DB=129&amp;ID1=25786710&amp;VALUEID=01001&amp;SDATE=201002&amp;PERIODTYPE=QTR_STD&amp;window=popup_no_bar&amp;width=385&amp;height=120&amp;START_MAXIMIZED=FALSE&amp;creator=factset&amp;display_string=Audit"}</definedName>
    <definedName name="_1199__FDSAUDITLINK__" localSheetId="7" hidden="1">{"fdsup://Directions/FactSet Auditing Viewer?action=AUDIT_VALUE&amp;DB=129&amp;ID1=75281A10&amp;VALUEID=01001&amp;SDATE=200902&amp;PERIODTYPE=QTR_STD&amp;window=popup_no_bar&amp;width=385&amp;height=120&amp;START_MAXIMIZED=FALSE&amp;creator=factset&amp;display_string=Audit"}</definedName>
    <definedName name="_1199__FDSAUDITLINK__" localSheetId="9" hidden="1">{"fdsup://Directions/FactSet Auditing Viewer?action=AUDIT_VALUE&amp;DB=129&amp;ID1=75281A10&amp;VALUEID=01001&amp;SDATE=200902&amp;PERIODTYPE=QTR_STD&amp;window=popup_no_bar&amp;width=385&amp;height=120&amp;START_MAXIMIZED=FALSE&amp;creator=factset&amp;display_string=Audit"}</definedName>
    <definedName name="_1199__FDSAUDITLINK__" localSheetId="8" hidden="1">{"fdsup://Directions/FactSet Auditing Viewer?action=AUDIT_VALUE&amp;DB=129&amp;ID1=75281A10&amp;VALUEID=01001&amp;SDATE=200902&amp;PERIODTYPE=QTR_STD&amp;window=popup_no_bar&amp;width=385&amp;height=120&amp;START_MAXIMIZED=FALSE&amp;creator=factset&amp;display_string=Audit"}</definedName>
    <definedName name="_1199__FDSAUDITLINK__" localSheetId="10" hidden="1">{"fdsup://Directions/FactSet Auditing Viewer?action=AUDIT_VALUE&amp;DB=129&amp;ID1=75281A10&amp;VALUEID=01001&amp;SDATE=200902&amp;PERIODTYPE=QTR_STD&amp;window=popup_no_bar&amp;width=385&amp;height=120&amp;START_MAXIMIZED=FALSE&amp;creator=factset&amp;display_string=Audit"}</definedName>
    <definedName name="_1199__FDSAUDITLINK__" localSheetId="3" hidden="1">{"fdsup://Directions/FactSet Auditing Viewer?action=AUDIT_VALUE&amp;DB=129&amp;ID1=75281A10&amp;VALUEID=01001&amp;SDATE=200902&amp;PERIODTYPE=QTR_STD&amp;window=popup_no_bar&amp;width=385&amp;height=120&amp;START_MAXIMIZED=FALSE&amp;creator=factset&amp;display_string=Audit"}</definedName>
    <definedName name="_1199__FDSAUDITLINK__" localSheetId="5" hidden="1">{"fdsup://Directions/FactSet Auditing Viewer?action=AUDIT_VALUE&amp;DB=129&amp;ID1=75281A10&amp;VALUEID=01001&amp;SDATE=200902&amp;PERIODTYPE=QTR_STD&amp;window=popup_no_bar&amp;width=385&amp;height=120&amp;START_MAXIMIZED=FALSE&amp;creator=factset&amp;display_string=Audit"}</definedName>
    <definedName name="_1199__FDSAUDITLINK__" localSheetId="1" hidden="1">{"fdsup://Directions/FactSet Auditing Viewer?action=AUDIT_VALUE&amp;DB=129&amp;ID1=75281A10&amp;VALUEID=01001&amp;SDATE=200902&amp;PERIODTYPE=QTR_STD&amp;window=popup_no_bar&amp;width=385&amp;height=120&amp;START_MAXIMIZED=FALSE&amp;creator=factset&amp;display_string=Audit"}</definedName>
    <definedName name="_1199__FDSAUDITLINK__" hidden="1">{"fdsup://Directions/FactSet Auditing Viewer?action=AUDIT_VALUE&amp;DB=129&amp;ID1=75281A10&amp;VALUEID=01001&amp;SDATE=200902&amp;PERIODTYPE=QTR_STD&amp;window=popup_no_bar&amp;width=385&amp;height=120&amp;START_MAXIMIZED=FALSE&amp;creator=factset&amp;display_string=Audit"}</definedName>
    <definedName name="_12__FDSAUDITLINK__" localSheetId="7" hidden="1">{"fdsup://Directions/FactSet Auditing Viewer?action=AUDIT_VALUE&amp;DB=129&amp;ID1=45814010&amp;VALUEID=02001&amp;SDATE=2009&amp;PERIODTYPE=ANN_STD&amp;window=popup_no_bar&amp;width=385&amp;height=120&amp;START_MAXIMIZED=FALSE&amp;creator=factset&amp;display_string=Audit"}</definedName>
    <definedName name="_12__FDSAUDITLINK__" localSheetId="9" hidden="1">{"fdsup://Directions/FactSet Auditing Viewer?action=AUDIT_VALUE&amp;DB=129&amp;ID1=45814010&amp;VALUEID=02001&amp;SDATE=2009&amp;PERIODTYPE=ANN_STD&amp;window=popup_no_bar&amp;width=385&amp;height=120&amp;START_MAXIMIZED=FALSE&amp;creator=factset&amp;display_string=Audit"}</definedName>
    <definedName name="_12__FDSAUDITLINK__" localSheetId="8" hidden="1">{"fdsup://Directions/FactSet Auditing Viewer?action=AUDIT_VALUE&amp;DB=129&amp;ID1=45814010&amp;VALUEID=02001&amp;SDATE=2009&amp;PERIODTYPE=ANN_STD&amp;window=popup_no_bar&amp;width=385&amp;height=120&amp;START_MAXIMIZED=FALSE&amp;creator=factset&amp;display_string=Audit"}</definedName>
    <definedName name="_12__FDSAUDITLINK__" localSheetId="10" hidden="1">{"fdsup://Directions/FactSet Auditing Viewer?action=AUDIT_VALUE&amp;DB=129&amp;ID1=45814010&amp;VALUEID=02001&amp;SDATE=2009&amp;PERIODTYPE=ANN_STD&amp;window=popup_no_bar&amp;width=385&amp;height=120&amp;START_MAXIMIZED=FALSE&amp;creator=factset&amp;display_string=Audit"}</definedName>
    <definedName name="_12__FDSAUDITLINK__" localSheetId="3" hidden="1">{"fdsup://Directions/FactSet Auditing Viewer?action=AUDIT_VALUE&amp;DB=129&amp;ID1=45814010&amp;VALUEID=02001&amp;SDATE=2009&amp;PERIODTYPE=ANN_STD&amp;window=popup_no_bar&amp;width=385&amp;height=120&amp;START_MAXIMIZED=FALSE&amp;creator=factset&amp;display_string=Audit"}</definedName>
    <definedName name="_12__FDSAUDITLINK__" localSheetId="5" hidden="1">{"fdsup://Directions/FactSet Auditing Viewer?action=AUDIT_VALUE&amp;DB=129&amp;ID1=45814010&amp;VALUEID=02001&amp;SDATE=2009&amp;PERIODTYPE=ANN_STD&amp;window=popup_no_bar&amp;width=385&amp;height=120&amp;START_MAXIMIZED=FALSE&amp;creator=factset&amp;display_string=Audit"}</definedName>
    <definedName name="_12__FDSAUDITLINK__" localSheetId="1" hidden="1">{"fdsup://directions/FAT Viewer?action=UPDATE&amp;creator=factset&amp;DYN_ARGS=TRUE&amp;DOC_NAME=FAT:FQL_AUDITING_CLIENT_TEMPLATE.FAT&amp;display_string=Audit&amp;VAR:KEY=PUHKZEZKZC&amp;VAR:QUERY=RkZfRUJJVERBX09QRVIoUVRSLDQvMS8yMDEwLDYvMzAvMjAxMCwsLFVTRCk=&amp;WINDOW=FIRST_POPUP&amp;HEIGH","T=450&amp;WIDTH=450&amp;START_MAXIMIZED=FALSE&amp;VAR:CALENDAR=US&amp;VAR:SYMBOL=XRAY&amp;VAR:INDEX=0"}</definedName>
    <definedName name="_12__FDSAUDITLINK__" hidden="1">{"fdsup://Directions/FactSet Auditing Viewer?action=AUDIT_VALUE&amp;DB=129&amp;ID1=45814010&amp;VALUEID=02001&amp;SDATE=2009&amp;PERIODTYPE=ANN_STD&amp;window=popup_no_bar&amp;width=385&amp;height=120&amp;START_MAXIMIZED=FALSE&amp;creator=factset&amp;display_string=Audit"}</definedName>
    <definedName name="_120__FDSAUDITLINK__" localSheetId="7" hidden="1">{"fdsup://directions/FAT Viewer?action=UPDATE&amp;creator=factset&amp;DYN_ARGS=TRUE&amp;DOC_NAME=FAT:FQL_AUDITING_CLIENT_TEMPLATE.FAT&amp;display_string=Audit&amp;VAR:KEY=BMPMZKPGHQ&amp;VAR:QUERY=RkZfRUJJVERBX09QRVIoUVRSLDQvMS8yMDEwLDYvMzAvMjAxMCwsLFVTRCk=&amp;WINDOW=FIRST_POPUP&amp;HEIGH","T=450&amp;WIDTH=450&amp;START_MAXIMIZED=FALSE&amp;VAR:CALENDAR=US&amp;VAR:SYMBOL=TLAB&amp;VAR:INDEX=0"}</definedName>
    <definedName name="_120__FDSAUDITLINK__" localSheetId="9" hidden="1">{"fdsup://directions/FAT Viewer?action=UPDATE&amp;creator=factset&amp;DYN_ARGS=TRUE&amp;DOC_NAME=FAT:FQL_AUDITING_CLIENT_TEMPLATE.FAT&amp;display_string=Audit&amp;VAR:KEY=BMPMZKPGHQ&amp;VAR:QUERY=RkZfRUJJVERBX09QRVIoUVRSLDQvMS8yMDEwLDYvMzAvMjAxMCwsLFVTRCk=&amp;WINDOW=FIRST_POPUP&amp;HEIGH","T=450&amp;WIDTH=450&amp;START_MAXIMIZED=FALSE&amp;VAR:CALENDAR=US&amp;VAR:SYMBOL=TLAB&amp;VAR:INDEX=0"}</definedName>
    <definedName name="_120__FDSAUDITLINK__" localSheetId="8" hidden="1">{"fdsup://directions/FAT Viewer?action=UPDATE&amp;creator=factset&amp;DYN_ARGS=TRUE&amp;DOC_NAME=FAT:FQL_AUDITING_CLIENT_TEMPLATE.FAT&amp;display_string=Audit&amp;VAR:KEY=BMPMZKPGHQ&amp;VAR:QUERY=RkZfRUJJVERBX09QRVIoUVRSLDQvMS8yMDEwLDYvMzAvMjAxMCwsLFVTRCk=&amp;WINDOW=FIRST_POPUP&amp;HEIGH","T=450&amp;WIDTH=450&amp;START_MAXIMIZED=FALSE&amp;VAR:CALENDAR=US&amp;VAR:SYMBOL=TLAB&amp;VAR:INDEX=0"}</definedName>
    <definedName name="_120__FDSAUDITLINK__" localSheetId="10" hidden="1">{"fdsup://directions/FAT Viewer?action=UPDATE&amp;creator=factset&amp;DYN_ARGS=TRUE&amp;DOC_NAME=FAT:FQL_AUDITING_CLIENT_TEMPLATE.FAT&amp;display_string=Audit&amp;VAR:KEY=BMPMZKPGHQ&amp;VAR:QUERY=RkZfRUJJVERBX09QRVIoUVRSLDQvMS8yMDEwLDYvMzAvMjAxMCwsLFVTRCk=&amp;WINDOW=FIRST_POPUP&amp;HEIGH","T=450&amp;WIDTH=450&amp;START_MAXIMIZED=FALSE&amp;VAR:CALENDAR=US&amp;VAR:SYMBOL=TLAB&amp;VAR:INDEX=0"}</definedName>
    <definedName name="_120__FDSAUDITLINK__" localSheetId="3" hidden="1">{"fdsup://directions/FAT Viewer?action=UPDATE&amp;creator=factset&amp;DYN_ARGS=TRUE&amp;DOC_NAME=FAT:FQL_AUDITING_CLIENT_TEMPLATE.FAT&amp;display_string=Audit&amp;VAR:KEY=BMPMZKPGHQ&amp;VAR:QUERY=RkZfRUJJVERBX09QRVIoUVRSLDQvMS8yMDEwLDYvMzAvMjAxMCwsLFVTRCk=&amp;WINDOW=FIRST_POPUP&amp;HEIGH","T=450&amp;WIDTH=450&amp;START_MAXIMIZED=FALSE&amp;VAR:CALENDAR=US&amp;VAR:SYMBOL=TLAB&amp;VAR:INDEX=0"}</definedName>
    <definedName name="_120__FDSAUDITLINK__" localSheetId="5" hidden="1">{"fdsup://directions/FAT Viewer?action=UPDATE&amp;creator=factset&amp;DYN_ARGS=TRUE&amp;DOC_NAME=FAT:FQL_AUDITING_CLIENT_TEMPLATE.FAT&amp;display_string=Audit&amp;VAR:KEY=BMPMZKPGHQ&amp;VAR:QUERY=RkZfRUJJVERBX09QRVIoUVRSLDQvMS8yMDEwLDYvMzAvMjAxMCwsLFVTRCk=&amp;WINDOW=FIRST_POPUP&amp;HEIGH","T=450&amp;WIDTH=450&amp;START_MAXIMIZED=FALSE&amp;VAR:CALENDAR=US&amp;VAR:SYMBOL=TLAB&amp;VAR:INDEX=0"}</definedName>
    <definedName name="_120__FDSAUDITLINK__" localSheetId="1" hidden="1">{"fdsup://directions/FAT Viewer?action=UPDATE&amp;creator=factset&amp;DYN_ARGS=TRUE&amp;DOC_NAME=FAT:FQL_AUDITING_CLIENT_TEMPLATE.FAT&amp;display_string=Audit&amp;VAR:KEY=BMPMZKPGHQ&amp;VAR:QUERY=RkZfRUJJVERBX09QRVIoUVRSLDQvMS8yMDEwLDYvMzAvMjAxMCwsLFVTRCk=&amp;WINDOW=FIRST_POPUP&amp;HEIGH","T=450&amp;WIDTH=450&amp;START_MAXIMIZED=FALSE&amp;VAR:CALENDAR=US&amp;VAR:SYMBOL=TLAB&amp;VAR:INDEX=0"}</definedName>
    <definedName name="_120__FDSAUDITLINK__" hidden="1">{"fdsup://directions/FAT Viewer?action=UPDATE&amp;creator=factset&amp;DYN_ARGS=TRUE&amp;DOC_NAME=FAT:FQL_AUDITING_CLIENT_TEMPLATE.FAT&amp;display_string=Audit&amp;VAR:KEY=BMPMZKPGHQ&amp;VAR:QUERY=RkZfRUJJVERBX09QRVIoUVRSLDQvMS8yMDEwLDYvMzAvMjAxMCwsLFVTRCk=&amp;WINDOW=FIRST_POPUP&amp;HEIGH","T=450&amp;WIDTH=450&amp;START_MAXIMIZED=FALSE&amp;VAR:CALENDAR=US&amp;VAR:SYMBOL=TLAB&amp;VAR:INDEX=0"}</definedName>
    <definedName name="_1200__FDSAUDITLINK__" localSheetId="7" hidden="1">{"fdsup://Directions/FactSet Auditing Viewer?action=AUDIT_VALUE&amp;DB=129&amp;ID1=75281A10&amp;VALUEID=01001&amp;SDATE=201002&amp;PERIODTYPE=QTR_STD&amp;window=popup_no_bar&amp;width=385&amp;height=120&amp;START_MAXIMIZED=FALSE&amp;creator=factset&amp;display_string=Audit"}</definedName>
    <definedName name="_1200__FDSAUDITLINK__" localSheetId="9" hidden="1">{"fdsup://Directions/FactSet Auditing Viewer?action=AUDIT_VALUE&amp;DB=129&amp;ID1=75281A10&amp;VALUEID=01001&amp;SDATE=201002&amp;PERIODTYPE=QTR_STD&amp;window=popup_no_bar&amp;width=385&amp;height=120&amp;START_MAXIMIZED=FALSE&amp;creator=factset&amp;display_string=Audit"}</definedName>
    <definedName name="_1200__FDSAUDITLINK__" localSheetId="8" hidden="1">{"fdsup://Directions/FactSet Auditing Viewer?action=AUDIT_VALUE&amp;DB=129&amp;ID1=75281A10&amp;VALUEID=01001&amp;SDATE=201002&amp;PERIODTYPE=QTR_STD&amp;window=popup_no_bar&amp;width=385&amp;height=120&amp;START_MAXIMIZED=FALSE&amp;creator=factset&amp;display_string=Audit"}</definedName>
    <definedName name="_1200__FDSAUDITLINK__" localSheetId="10" hidden="1">{"fdsup://Directions/FactSet Auditing Viewer?action=AUDIT_VALUE&amp;DB=129&amp;ID1=75281A10&amp;VALUEID=01001&amp;SDATE=201002&amp;PERIODTYPE=QTR_STD&amp;window=popup_no_bar&amp;width=385&amp;height=120&amp;START_MAXIMIZED=FALSE&amp;creator=factset&amp;display_string=Audit"}</definedName>
    <definedName name="_1200__FDSAUDITLINK__" localSheetId="3" hidden="1">{"fdsup://Directions/FactSet Auditing Viewer?action=AUDIT_VALUE&amp;DB=129&amp;ID1=75281A10&amp;VALUEID=01001&amp;SDATE=201002&amp;PERIODTYPE=QTR_STD&amp;window=popup_no_bar&amp;width=385&amp;height=120&amp;START_MAXIMIZED=FALSE&amp;creator=factset&amp;display_string=Audit"}</definedName>
    <definedName name="_1200__FDSAUDITLINK__" localSheetId="5" hidden="1">{"fdsup://Directions/FactSet Auditing Viewer?action=AUDIT_VALUE&amp;DB=129&amp;ID1=75281A10&amp;VALUEID=01001&amp;SDATE=201002&amp;PERIODTYPE=QTR_STD&amp;window=popup_no_bar&amp;width=385&amp;height=120&amp;START_MAXIMIZED=FALSE&amp;creator=factset&amp;display_string=Audit"}</definedName>
    <definedName name="_1200__FDSAUDITLINK__" localSheetId="1" hidden="1">{"fdsup://Directions/FactSet Auditing Viewer?action=AUDIT_VALUE&amp;DB=129&amp;ID1=75281A10&amp;VALUEID=01001&amp;SDATE=201002&amp;PERIODTYPE=QTR_STD&amp;window=popup_no_bar&amp;width=385&amp;height=120&amp;START_MAXIMIZED=FALSE&amp;creator=factset&amp;display_string=Audit"}</definedName>
    <definedName name="_1200__FDSAUDITLINK__" hidden="1">{"fdsup://Directions/FactSet Auditing Viewer?action=AUDIT_VALUE&amp;DB=129&amp;ID1=75281A10&amp;VALUEID=01001&amp;SDATE=201002&amp;PERIODTYPE=QTR_STD&amp;window=popup_no_bar&amp;width=385&amp;height=120&amp;START_MAXIMIZED=FALSE&amp;creator=factset&amp;display_string=Audit"}</definedName>
    <definedName name="_1201__FDSAUDITLINK__" localSheetId="7" hidden="1">{"fdsup://Directions/FactSet Auditing Viewer?action=AUDIT_VALUE&amp;DB=129&amp;ID1=77829610&amp;VALUEID=01001&amp;SDATE=200901&amp;PERIODTYPE=QTR_STD&amp;window=popup_no_bar&amp;width=385&amp;height=120&amp;START_MAXIMIZED=FALSE&amp;creator=factset&amp;display_string=Audit"}</definedName>
    <definedName name="_1201__FDSAUDITLINK__" localSheetId="9" hidden="1">{"fdsup://Directions/FactSet Auditing Viewer?action=AUDIT_VALUE&amp;DB=129&amp;ID1=77829610&amp;VALUEID=01001&amp;SDATE=200901&amp;PERIODTYPE=QTR_STD&amp;window=popup_no_bar&amp;width=385&amp;height=120&amp;START_MAXIMIZED=FALSE&amp;creator=factset&amp;display_string=Audit"}</definedName>
    <definedName name="_1201__FDSAUDITLINK__" localSheetId="8" hidden="1">{"fdsup://Directions/FactSet Auditing Viewer?action=AUDIT_VALUE&amp;DB=129&amp;ID1=77829610&amp;VALUEID=01001&amp;SDATE=200901&amp;PERIODTYPE=QTR_STD&amp;window=popup_no_bar&amp;width=385&amp;height=120&amp;START_MAXIMIZED=FALSE&amp;creator=factset&amp;display_string=Audit"}</definedName>
    <definedName name="_1201__FDSAUDITLINK__" localSheetId="10" hidden="1">{"fdsup://Directions/FactSet Auditing Viewer?action=AUDIT_VALUE&amp;DB=129&amp;ID1=77829610&amp;VALUEID=01001&amp;SDATE=200901&amp;PERIODTYPE=QTR_STD&amp;window=popup_no_bar&amp;width=385&amp;height=120&amp;START_MAXIMIZED=FALSE&amp;creator=factset&amp;display_string=Audit"}</definedName>
    <definedName name="_1201__FDSAUDITLINK__" localSheetId="3" hidden="1">{"fdsup://Directions/FactSet Auditing Viewer?action=AUDIT_VALUE&amp;DB=129&amp;ID1=77829610&amp;VALUEID=01001&amp;SDATE=200901&amp;PERIODTYPE=QTR_STD&amp;window=popup_no_bar&amp;width=385&amp;height=120&amp;START_MAXIMIZED=FALSE&amp;creator=factset&amp;display_string=Audit"}</definedName>
    <definedName name="_1201__FDSAUDITLINK__" localSheetId="5" hidden="1">{"fdsup://Directions/FactSet Auditing Viewer?action=AUDIT_VALUE&amp;DB=129&amp;ID1=77829610&amp;VALUEID=01001&amp;SDATE=200901&amp;PERIODTYPE=QTR_STD&amp;window=popup_no_bar&amp;width=385&amp;height=120&amp;START_MAXIMIZED=FALSE&amp;creator=factset&amp;display_string=Audit"}</definedName>
    <definedName name="_1201__FDSAUDITLINK__" localSheetId="1" hidden="1">{"fdsup://Directions/FactSet Auditing Viewer?action=AUDIT_VALUE&amp;DB=129&amp;ID1=77829610&amp;VALUEID=01001&amp;SDATE=200901&amp;PERIODTYPE=QTR_STD&amp;window=popup_no_bar&amp;width=385&amp;height=120&amp;START_MAXIMIZED=FALSE&amp;creator=factset&amp;display_string=Audit"}</definedName>
    <definedName name="_1201__FDSAUDITLINK__" hidden="1">{"fdsup://Directions/FactSet Auditing Viewer?action=AUDIT_VALUE&amp;DB=129&amp;ID1=77829610&amp;VALUEID=01001&amp;SDATE=200901&amp;PERIODTYPE=QTR_STD&amp;window=popup_no_bar&amp;width=385&amp;height=120&amp;START_MAXIMIZED=FALSE&amp;creator=factset&amp;display_string=Audit"}</definedName>
    <definedName name="_1202__FDSAUDITLINK__" localSheetId="7" hidden="1">{"fdsup://Directions/FactSet Auditing Viewer?action=AUDIT_VALUE&amp;DB=129&amp;ID1=77829610&amp;VALUEID=01001&amp;SDATE=201001&amp;PERIODTYPE=QTR_STD&amp;window=popup_no_bar&amp;width=385&amp;height=120&amp;START_MAXIMIZED=FALSE&amp;creator=factset&amp;display_string=Audit"}</definedName>
    <definedName name="_1202__FDSAUDITLINK__" localSheetId="9" hidden="1">{"fdsup://Directions/FactSet Auditing Viewer?action=AUDIT_VALUE&amp;DB=129&amp;ID1=77829610&amp;VALUEID=01001&amp;SDATE=201001&amp;PERIODTYPE=QTR_STD&amp;window=popup_no_bar&amp;width=385&amp;height=120&amp;START_MAXIMIZED=FALSE&amp;creator=factset&amp;display_string=Audit"}</definedName>
    <definedName name="_1202__FDSAUDITLINK__" localSheetId="8" hidden="1">{"fdsup://Directions/FactSet Auditing Viewer?action=AUDIT_VALUE&amp;DB=129&amp;ID1=77829610&amp;VALUEID=01001&amp;SDATE=201001&amp;PERIODTYPE=QTR_STD&amp;window=popup_no_bar&amp;width=385&amp;height=120&amp;START_MAXIMIZED=FALSE&amp;creator=factset&amp;display_string=Audit"}</definedName>
    <definedName name="_1202__FDSAUDITLINK__" localSheetId="10" hidden="1">{"fdsup://Directions/FactSet Auditing Viewer?action=AUDIT_VALUE&amp;DB=129&amp;ID1=77829610&amp;VALUEID=01001&amp;SDATE=201001&amp;PERIODTYPE=QTR_STD&amp;window=popup_no_bar&amp;width=385&amp;height=120&amp;START_MAXIMIZED=FALSE&amp;creator=factset&amp;display_string=Audit"}</definedName>
    <definedName name="_1202__FDSAUDITLINK__" localSheetId="3" hidden="1">{"fdsup://Directions/FactSet Auditing Viewer?action=AUDIT_VALUE&amp;DB=129&amp;ID1=77829610&amp;VALUEID=01001&amp;SDATE=201001&amp;PERIODTYPE=QTR_STD&amp;window=popup_no_bar&amp;width=385&amp;height=120&amp;START_MAXIMIZED=FALSE&amp;creator=factset&amp;display_string=Audit"}</definedName>
    <definedName name="_1202__FDSAUDITLINK__" localSheetId="5" hidden="1">{"fdsup://Directions/FactSet Auditing Viewer?action=AUDIT_VALUE&amp;DB=129&amp;ID1=77829610&amp;VALUEID=01001&amp;SDATE=201001&amp;PERIODTYPE=QTR_STD&amp;window=popup_no_bar&amp;width=385&amp;height=120&amp;START_MAXIMIZED=FALSE&amp;creator=factset&amp;display_string=Audit"}</definedName>
    <definedName name="_1202__FDSAUDITLINK__" localSheetId="1" hidden="1">{"fdsup://Directions/FactSet Auditing Viewer?action=AUDIT_VALUE&amp;DB=129&amp;ID1=77829610&amp;VALUEID=01001&amp;SDATE=201001&amp;PERIODTYPE=QTR_STD&amp;window=popup_no_bar&amp;width=385&amp;height=120&amp;START_MAXIMIZED=FALSE&amp;creator=factset&amp;display_string=Audit"}</definedName>
    <definedName name="_1202__FDSAUDITLINK__" hidden="1">{"fdsup://Directions/FactSet Auditing Viewer?action=AUDIT_VALUE&amp;DB=129&amp;ID1=77829610&amp;VALUEID=01001&amp;SDATE=201001&amp;PERIODTYPE=QTR_STD&amp;window=popup_no_bar&amp;width=385&amp;height=120&amp;START_MAXIMIZED=FALSE&amp;creator=factset&amp;display_string=Audit"}</definedName>
    <definedName name="_1203__FDSAUDITLINK__" localSheetId="7" hidden="1">{"fdsup://Directions/FactSet Auditing Viewer?action=AUDIT_VALUE&amp;DB=129&amp;ID1=77669610&amp;VALUEID=01001&amp;SDATE=200902&amp;PERIODTYPE=QTR_STD&amp;window=popup_no_bar&amp;width=385&amp;height=120&amp;START_MAXIMIZED=FALSE&amp;creator=factset&amp;display_string=Audit"}</definedName>
    <definedName name="_1203__FDSAUDITLINK__" localSheetId="9" hidden="1">{"fdsup://Directions/FactSet Auditing Viewer?action=AUDIT_VALUE&amp;DB=129&amp;ID1=77669610&amp;VALUEID=01001&amp;SDATE=200902&amp;PERIODTYPE=QTR_STD&amp;window=popup_no_bar&amp;width=385&amp;height=120&amp;START_MAXIMIZED=FALSE&amp;creator=factset&amp;display_string=Audit"}</definedName>
    <definedName name="_1203__FDSAUDITLINK__" localSheetId="8" hidden="1">{"fdsup://Directions/FactSet Auditing Viewer?action=AUDIT_VALUE&amp;DB=129&amp;ID1=77669610&amp;VALUEID=01001&amp;SDATE=200902&amp;PERIODTYPE=QTR_STD&amp;window=popup_no_bar&amp;width=385&amp;height=120&amp;START_MAXIMIZED=FALSE&amp;creator=factset&amp;display_string=Audit"}</definedName>
    <definedName name="_1203__FDSAUDITLINK__" localSheetId="10" hidden="1">{"fdsup://Directions/FactSet Auditing Viewer?action=AUDIT_VALUE&amp;DB=129&amp;ID1=77669610&amp;VALUEID=01001&amp;SDATE=200902&amp;PERIODTYPE=QTR_STD&amp;window=popup_no_bar&amp;width=385&amp;height=120&amp;START_MAXIMIZED=FALSE&amp;creator=factset&amp;display_string=Audit"}</definedName>
    <definedName name="_1203__FDSAUDITLINK__" localSheetId="3" hidden="1">{"fdsup://Directions/FactSet Auditing Viewer?action=AUDIT_VALUE&amp;DB=129&amp;ID1=77669610&amp;VALUEID=01001&amp;SDATE=200902&amp;PERIODTYPE=QTR_STD&amp;window=popup_no_bar&amp;width=385&amp;height=120&amp;START_MAXIMIZED=FALSE&amp;creator=factset&amp;display_string=Audit"}</definedName>
    <definedName name="_1203__FDSAUDITLINK__" localSheetId="5" hidden="1">{"fdsup://Directions/FactSet Auditing Viewer?action=AUDIT_VALUE&amp;DB=129&amp;ID1=77669610&amp;VALUEID=01001&amp;SDATE=200902&amp;PERIODTYPE=QTR_STD&amp;window=popup_no_bar&amp;width=385&amp;height=120&amp;START_MAXIMIZED=FALSE&amp;creator=factset&amp;display_string=Audit"}</definedName>
    <definedName name="_1203__FDSAUDITLINK__" localSheetId="1" hidden="1">{"fdsup://Directions/FactSet Auditing Viewer?action=AUDIT_VALUE&amp;DB=129&amp;ID1=77669610&amp;VALUEID=01001&amp;SDATE=200902&amp;PERIODTYPE=QTR_STD&amp;window=popup_no_bar&amp;width=385&amp;height=120&amp;START_MAXIMIZED=FALSE&amp;creator=factset&amp;display_string=Audit"}</definedName>
    <definedName name="_1203__FDSAUDITLINK__" hidden="1">{"fdsup://Directions/FactSet Auditing Viewer?action=AUDIT_VALUE&amp;DB=129&amp;ID1=77669610&amp;VALUEID=01001&amp;SDATE=200902&amp;PERIODTYPE=QTR_STD&amp;window=popup_no_bar&amp;width=385&amp;height=120&amp;START_MAXIMIZED=FALSE&amp;creator=factset&amp;display_string=Audit"}</definedName>
    <definedName name="_1204__FDSAUDITLINK__" localSheetId="7" hidden="1">{"fdsup://Directions/FactSet Auditing Viewer?action=AUDIT_VALUE&amp;DB=129&amp;ID1=77669610&amp;VALUEID=01001&amp;SDATE=201002&amp;PERIODTYPE=QTR_STD&amp;window=popup_no_bar&amp;width=385&amp;height=120&amp;START_MAXIMIZED=FALSE&amp;creator=factset&amp;display_string=Audit"}</definedName>
    <definedName name="_1204__FDSAUDITLINK__" localSheetId="9" hidden="1">{"fdsup://Directions/FactSet Auditing Viewer?action=AUDIT_VALUE&amp;DB=129&amp;ID1=77669610&amp;VALUEID=01001&amp;SDATE=201002&amp;PERIODTYPE=QTR_STD&amp;window=popup_no_bar&amp;width=385&amp;height=120&amp;START_MAXIMIZED=FALSE&amp;creator=factset&amp;display_string=Audit"}</definedName>
    <definedName name="_1204__FDSAUDITLINK__" localSheetId="8" hidden="1">{"fdsup://Directions/FactSet Auditing Viewer?action=AUDIT_VALUE&amp;DB=129&amp;ID1=77669610&amp;VALUEID=01001&amp;SDATE=201002&amp;PERIODTYPE=QTR_STD&amp;window=popup_no_bar&amp;width=385&amp;height=120&amp;START_MAXIMIZED=FALSE&amp;creator=factset&amp;display_string=Audit"}</definedName>
    <definedName name="_1204__FDSAUDITLINK__" localSheetId="10" hidden="1">{"fdsup://Directions/FactSet Auditing Viewer?action=AUDIT_VALUE&amp;DB=129&amp;ID1=77669610&amp;VALUEID=01001&amp;SDATE=201002&amp;PERIODTYPE=QTR_STD&amp;window=popup_no_bar&amp;width=385&amp;height=120&amp;START_MAXIMIZED=FALSE&amp;creator=factset&amp;display_string=Audit"}</definedName>
    <definedName name="_1204__FDSAUDITLINK__" localSheetId="3" hidden="1">{"fdsup://Directions/FactSet Auditing Viewer?action=AUDIT_VALUE&amp;DB=129&amp;ID1=77669610&amp;VALUEID=01001&amp;SDATE=201002&amp;PERIODTYPE=QTR_STD&amp;window=popup_no_bar&amp;width=385&amp;height=120&amp;START_MAXIMIZED=FALSE&amp;creator=factset&amp;display_string=Audit"}</definedName>
    <definedName name="_1204__FDSAUDITLINK__" localSheetId="5" hidden="1">{"fdsup://Directions/FactSet Auditing Viewer?action=AUDIT_VALUE&amp;DB=129&amp;ID1=77669610&amp;VALUEID=01001&amp;SDATE=201002&amp;PERIODTYPE=QTR_STD&amp;window=popup_no_bar&amp;width=385&amp;height=120&amp;START_MAXIMIZED=FALSE&amp;creator=factset&amp;display_string=Audit"}</definedName>
    <definedName name="_1204__FDSAUDITLINK__" localSheetId="1" hidden="1">{"fdsup://Directions/FactSet Auditing Viewer?action=AUDIT_VALUE&amp;DB=129&amp;ID1=77669610&amp;VALUEID=01001&amp;SDATE=201002&amp;PERIODTYPE=QTR_STD&amp;window=popup_no_bar&amp;width=385&amp;height=120&amp;START_MAXIMIZED=FALSE&amp;creator=factset&amp;display_string=Audit"}</definedName>
    <definedName name="_1204__FDSAUDITLINK__" hidden="1">{"fdsup://Directions/FactSet Auditing Viewer?action=AUDIT_VALUE&amp;DB=129&amp;ID1=77669610&amp;VALUEID=01001&amp;SDATE=201002&amp;PERIODTYPE=QTR_STD&amp;window=popup_no_bar&amp;width=385&amp;height=120&amp;START_MAXIMIZED=FALSE&amp;creator=factset&amp;display_string=Audit"}</definedName>
    <definedName name="_1205__FDSAUDITLINK__" localSheetId="7" hidden="1">{"fdsup://Directions/FactSet Auditing Viewer?action=AUDIT_VALUE&amp;DB=129&amp;ID1=77390310&amp;VALUEID=01001&amp;SDATE=200903&amp;PERIODTYPE=QTR_STD&amp;window=popup_no_bar&amp;width=385&amp;height=120&amp;START_MAXIMIZED=FALSE&amp;creator=factset&amp;display_string=Audit"}</definedName>
    <definedName name="_1205__FDSAUDITLINK__" localSheetId="9" hidden="1">{"fdsup://Directions/FactSet Auditing Viewer?action=AUDIT_VALUE&amp;DB=129&amp;ID1=77390310&amp;VALUEID=01001&amp;SDATE=200903&amp;PERIODTYPE=QTR_STD&amp;window=popup_no_bar&amp;width=385&amp;height=120&amp;START_MAXIMIZED=FALSE&amp;creator=factset&amp;display_string=Audit"}</definedName>
    <definedName name="_1205__FDSAUDITLINK__" localSheetId="8" hidden="1">{"fdsup://Directions/FactSet Auditing Viewer?action=AUDIT_VALUE&amp;DB=129&amp;ID1=77390310&amp;VALUEID=01001&amp;SDATE=200903&amp;PERIODTYPE=QTR_STD&amp;window=popup_no_bar&amp;width=385&amp;height=120&amp;START_MAXIMIZED=FALSE&amp;creator=factset&amp;display_string=Audit"}</definedName>
    <definedName name="_1205__FDSAUDITLINK__" localSheetId="10" hidden="1">{"fdsup://Directions/FactSet Auditing Viewer?action=AUDIT_VALUE&amp;DB=129&amp;ID1=77390310&amp;VALUEID=01001&amp;SDATE=200903&amp;PERIODTYPE=QTR_STD&amp;window=popup_no_bar&amp;width=385&amp;height=120&amp;START_MAXIMIZED=FALSE&amp;creator=factset&amp;display_string=Audit"}</definedName>
    <definedName name="_1205__FDSAUDITLINK__" localSheetId="3" hidden="1">{"fdsup://Directions/FactSet Auditing Viewer?action=AUDIT_VALUE&amp;DB=129&amp;ID1=77390310&amp;VALUEID=01001&amp;SDATE=200903&amp;PERIODTYPE=QTR_STD&amp;window=popup_no_bar&amp;width=385&amp;height=120&amp;START_MAXIMIZED=FALSE&amp;creator=factset&amp;display_string=Audit"}</definedName>
    <definedName name="_1205__FDSAUDITLINK__" localSheetId="5" hidden="1">{"fdsup://Directions/FactSet Auditing Viewer?action=AUDIT_VALUE&amp;DB=129&amp;ID1=77390310&amp;VALUEID=01001&amp;SDATE=200903&amp;PERIODTYPE=QTR_STD&amp;window=popup_no_bar&amp;width=385&amp;height=120&amp;START_MAXIMIZED=FALSE&amp;creator=factset&amp;display_string=Audit"}</definedName>
    <definedName name="_1205__FDSAUDITLINK__" localSheetId="1" hidden="1">{"fdsup://Directions/FactSet Auditing Viewer?action=AUDIT_VALUE&amp;DB=129&amp;ID1=77390310&amp;VALUEID=01001&amp;SDATE=200903&amp;PERIODTYPE=QTR_STD&amp;window=popup_no_bar&amp;width=385&amp;height=120&amp;START_MAXIMIZED=FALSE&amp;creator=factset&amp;display_string=Audit"}</definedName>
    <definedName name="_1205__FDSAUDITLINK__" hidden="1">{"fdsup://Directions/FactSet Auditing Viewer?action=AUDIT_VALUE&amp;DB=129&amp;ID1=77390310&amp;VALUEID=01001&amp;SDATE=200903&amp;PERIODTYPE=QTR_STD&amp;window=popup_no_bar&amp;width=385&amp;height=120&amp;START_MAXIMIZED=FALSE&amp;creator=factset&amp;display_string=Audit"}</definedName>
    <definedName name="_1206__FDSAUDITLINK__" localSheetId="7" hidden="1">{"fdsup://Directions/FactSet Auditing Viewer?action=AUDIT_VALUE&amp;DB=129&amp;ID1=77390310&amp;VALUEID=01001&amp;SDATE=201003&amp;PERIODTYPE=QTR_STD&amp;window=popup_no_bar&amp;width=385&amp;height=120&amp;START_MAXIMIZED=FALSE&amp;creator=factset&amp;display_string=Audit"}</definedName>
    <definedName name="_1206__FDSAUDITLINK__" localSheetId="9" hidden="1">{"fdsup://Directions/FactSet Auditing Viewer?action=AUDIT_VALUE&amp;DB=129&amp;ID1=77390310&amp;VALUEID=01001&amp;SDATE=201003&amp;PERIODTYPE=QTR_STD&amp;window=popup_no_bar&amp;width=385&amp;height=120&amp;START_MAXIMIZED=FALSE&amp;creator=factset&amp;display_string=Audit"}</definedName>
    <definedName name="_1206__FDSAUDITLINK__" localSheetId="8" hidden="1">{"fdsup://Directions/FactSet Auditing Viewer?action=AUDIT_VALUE&amp;DB=129&amp;ID1=77390310&amp;VALUEID=01001&amp;SDATE=201003&amp;PERIODTYPE=QTR_STD&amp;window=popup_no_bar&amp;width=385&amp;height=120&amp;START_MAXIMIZED=FALSE&amp;creator=factset&amp;display_string=Audit"}</definedName>
    <definedName name="_1206__FDSAUDITLINK__" localSheetId="10" hidden="1">{"fdsup://Directions/FactSet Auditing Viewer?action=AUDIT_VALUE&amp;DB=129&amp;ID1=77390310&amp;VALUEID=01001&amp;SDATE=201003&amp;PERIODTYPE=QTR_STD&amp;window=popup_no_bar&amp;width=385&amp;height=120&amp;START_MAXIMIZED=FALSE&amp;creator=factset&amp;display_string=Audit"}</definedName>
    <definedName name="_1206__FDSAUDITLINK__" localSheetId="3" hidden="1">{"fdsup://Directions/FactSet Auditing Viewer?action=AUDIT_VALUE&amp;DB=129&amp;ID1=77390310&amp;VALUEID=01001&amp;SDATE=201003&amp;PERIODTYPE=QTR_STD&amp;window=popup_no_bar&amp;width=385&amp;height=120&amp;START_MAXIMIZED=FALSE&amp;creator=factset&amp;display_string=Audit"}</definedName>
    <definedName name="_1206__FDSAUDITLINK__" localSheetId="5" hidden="1">{"fdsup://Directions/FactSet Auditing Viewer?action=AUDIT_VALUE&amp;DB=129&amp;ID1=77390310&amp;VALUEID=01001&amp;SDATE=201003&amp;PERIODTYPE=QTR_STD&amp;window=popup_no_bar&amp;width=385&amp;height=120&amp;START_MAXIMIZED=FALSE&amp;creator=factset&amp;display_string=Audit"}</definedName>
    <definedName name="_1206__FDSAUDITLINK__" localSheetId="1" hidden="1">{"fdsup://Directions/FactSet Auditing Viewer?action=AUDIT_VALUE&amp;DB=129&amp;ID1=77390310&amp;VALUEID=01001&amp;SDATE=201003&amp;PERIODTYPE=QTR_STD&amp;window=popup_no_bar&amp;width=385&amp;height=120&amp;START_MAXIMIZED=FALSE&amp;creator=factset&amp;display_string=Audit"}</definedName>
    <definedName name="_1206__FDSAUDITLINK__" hidden="1">{"fdsup://Directions/FactSet Auditing Viewer?action=AUDIT_VALUE&amp;DB=129&amp;ID1=77390310&amp;VALUEID=01001&amp;SDATE=201003&amp;PERIODTYPE=QTR_STD&amp;window=popup_no_bar&amp;width=385&amp;height=120&amp;START_MAXIMIZED=FALSE&amp;creator=factset&amp;display_string=Audit"}</definedName>
    <definedName name="_1207__FDSAUDITLINK__" localSheetId="7" hidden="1">{"fdsup://Directions/FactSet Auditing Viewer?action=AUDIT_VALUE&amp;DB=129&amp;ID1=73157210&amp;VALUEID=01001&amp;SDATE=200901&amp;PERIODTYPE=QTR_STD&amp;window=popup_no_bar&amp;width=385&amp;height=120&amp;START_MAXIMIZED=FALSE&amp;creator=factset&amp;display_string=Audit"}</definedName>
    <definedName name="_1207__FDSAUDITLINK__" localSheetId="9" hidden="1">{"fdsup://Directions/FactSet Auditing Viewer?action=AUDIT_VALUE&amp;DB=129&amp;ID1=73157210&amp;VALUEID=01001&amp;SDATE=200901&amp;PERIODTYPE=QTR_STD&amp;window=popup_no_bar&amp;width=385&amp;height=120&amp;START_MAXIMIZED=FALSE&amp;creator=factset&amp;display_string=Audit"}</definedName>
    <definedName name="_1207__FDSAUDITLINK__" localSheetId="8" hidden="1">{"fdsup://Directions/FactSet Auditing Viewer?action=AUDIT_VALUE&amp;DB=129&amp;ID1=73157210&amp;VALUEID=01001&amp;SDATE=200901&amp;PERIODTYPE=QTR_STD&amp;window=popup_no_bar&amp;width=385&amp;height=120&amp;START_MAXIMIZED=FALSE&amp;creator=factset&amp;display_string=Audit"}</definedName>
    <definedName name="_1207__FDSAUDITLINK__" localSheetId="10" hidden="1">{"fdsup://Directions/FactSet Auditing Viewer?action=AUDIT_VALUE&amp;DB=129&amp;ID1=73157210&amp;VALUEID=01001&amp;SDATE=200901&amp;PERIODTYPE=QTR_STD&amp;window=popup_no_bar&amp;width=385&amp;height=120&amp;START_MAXIMIZED=FALSE&amp;creator=factset&amp;display_string=Audit"}</definedName>
    <definedName name="_1207__FDSAUDITLINK__" localSheetId="3" hidden="1">{"fdsup://Directions/FactSet Auditing Viewer?action=AUDIT_VALUE&amp;DB=129&amp;ID1=73157210&amp;VALUEID=01001&amp;SDATE=200901&amp;PERIODTYPE=QTR_STD&amp;window=popup_no_bar&amp;width=385&amp;height=120&amp;START_MAXIMIZED=FALSE&amp;creator=factset&amp;display_string=Audit"}</definedName>
    <definedName name="_1207__FDSAUDITLINK__" localSheetId="5" hidden="1">{"fdsup://Directions/FactSet Auditing Viewer?action=AUDIT_VALUE&amp;DB=129&amp;ID1=73157210&amp;VALUEID=01001&amp;SDATE=200901&amp;PERIODTYPE=QTR_STD&amp;window=popup_no_bar&amp;width=385&amp;height=120&amp;START_MAXIMIZED=FALSE&amp;creator=factset&amp;display_string=Audit"}</definedName>
    <definedName name="_1207__FDSAUDITLINK__" localSheetId="1" hidden="1">{"fdsup://Directions/FactSet Auditing Viewer?action=AUDIT_VALUE&amp;DB=129&amp;ID1=73157210&amp;VALUEID=01001&amp;SDATE=200901&amp;PERIODTYPE=QTR_STD&amp;window=popup_no_bar&amp;width=385&amp;height=120&amp;START_MAXIMIZED=FALSE&amp;creator=factset&amp;display_string=Audit"}</definedName>
    <definedName name="_1207__FDSAUDITLINK__" hidden="1">{"fdsup://Directions/FactSet Auditing Viewer?action=AUDIT_VALUE&amp;DB=129&amp;ID1=73157210&amp;VALUEID=01001&amp;SDATE=200901&amp;PERIODTYPE=QTR_STD&amp;window=popup_no_bar&amp;width=385&amp;height=120&amp;START_MAXIMIZED=FALSE&amp;creator=factset&amp;display_string=Audit"}</definedName>
    <definedName name="_1208__FDSAUDITLINK__" localSheetId="7" hidden="1">{"fdsup://Directions/FactSet Auditing Viewer?action=AUDIT_VALUE&amp;DB=129&amp;ID1=73157210&amp;VALUEID=01001&amp;SDATE=201001&amp;PERIODTYPE=QTR_STD&amp;window=popup_no_bar&amp;width=385&amp;height=120&amp;START_MAXIMIZED=FALSE&amp;creator=factset&amp;display_string=Audit"}</definedName>
    <definedName name="_1208__FDSAUDITLINK__" localSheetId="9" hidden="1">{"fdsup://Directions/FactSet Auditing Viewer?action=AUDIT_VALUE&amp;DB=129&amp;ID1=73157210&amp;VALUEID=01001&amp;SDATE=201001&amp;PERIODTYPE=QTR_STD&amp;window=popup_no_bar&amp;width=385&amp;height=120&amp;START_MAXIMIZED=FALSE&amp;creator=factset&amp;display_string=Audit"}</definedName>
    <definedName name="_1208__FDSAUDITLINK__" localSheetId="8" hidden="1">{"fdsup://Directions/FactSet Auditing Viewer?action=AUDIT_VALUE&amp;DB=129&amp;ID1=73157210&amp;VALUEID=01001&amp;SDATE=201001&amp;PERIODTYPE=QTR_STD&amp;window=popup_no_bar&amp;width=385&amp;height=120&amp;START_MAXIMIZED=FALSE&amp;creator=factset&amp;display_string=Audit"}</definedName>
    <definedName name="_1208__FDSAUDITLINK__" localSheetId="10" hidden="1">{"fdsup://Directions/FactSet Auditing Viewer?action=AUDIT_VALUE&amp;DB=129&amp;ID1=73157210&amp;VALUEID=01001&amp;SDATE=201001&amp;PERIODTYPE=QTR_STD&amp;window=popup_no_bar&amp;width=385&amp;height=120&amp;START_MAXIMIZED=FALSE&amp;creator=factset&amp;display_string=Audit"}</definedName>
    <definedName name="_1208__FDSAUDITLINK__" localSheetId="3" hidden="1">{"fdsup://Directions/FactSet Auditing Viewer?action=AUDIT_VALUE&amp;DB=129&amp;ID1=73157210&amp;VALUEID=01001&amp;SDATE=201001&amp;PERIODTYPE=QTR_STD&amp;window=popup_no_bar&amp;width=385&amp;height=120&amp;START_MAXIMIZED=FALSE&amp;creator=factset&amp;display_string=Audit"}</definedName>
    <definedName name="_1208__FDSAUDITLINK__" localSheetId="5" hidden="1">{"fdsup://Directions/FactSet Auditing Viewer?action=AUDIT_VALUE&amp;DB=129&amp;ID1=73157210&amp;VALUEID=01001&amp;SDATE=201001&amp;PERIODTYPE=QTR_STD&amp;window=popup_no_bar&amp;width=385&amp;height=120&amp;START_MAXIMIZED=FALSE&amp;creator=factset&amp;display_string=Audit"}</definedName>
    <definedName name="_1208__FDSAUDITLINK__" localSheetId="1" hidden="1">{"fdsup://Directions/FactSet Auditing Viewer?action=AUDIT_VALUE&amp;DB=129&amp;ID1=73157210&amp;VALUEID=01001&amp;SDATE=201001&amp;PERIODTYPE=QTR_STD&amp;window=popup_no_bar&amp;width=385&amp;height=120&amp;START_MAXIMIZED=FALSE&amp;creator=factset&amp;display_string=Audit"}</definedName>
    <definedName name="_1208__FDSAUDITLINK__" hidden="1">{"fdsup://Directions/FactSet Auditing Viewer?action=AUDIT_VALUE&amp;DB=129&amp;ID1=73157210&amp;VALUEID=01001&amp;SDATE=201001&amp;PERIODTYPE=QTR_STD&amp;window=popup_no_bar&amp;width=385&amp;height=120&amp;START_MAXIMIZED=FALSE&amp;creator=factset&amp;display_string=Audit"}</definedName>
    <definedName name="_1209__FDSAUDITLINK__" localSheetId="7" hidden="1">{"fdsup://Directions/FactSet Auditing Viewer?action=AUDIT_VALUE&amp;DB=129&amp;ID1=75657710&amp;VALUEID=01001&amp;SDATE=200901&amp;PERIODTYPE=QTR_STD&amp;window=popup_no_bar&amp;width=385&amp;height=120&amp;START_MAXIMIZED=FALSE&amp;creator=factset&amp;display_string=Audit"}</definedName>
    <definedName name="_1209__FDSAUDITLINK__" localSheetId="9" hidden="1">{"fdsup://Directions/FactSet Auditing Viewer?action=AUDIT_VALUE&amp;DB=129&amp;ID1=75657710&amp;VALUEID=01001&amp;SDATE=200901&amp;PERIODTYPE=QTR_STD&amp;window=popup_no_bar&amp;width=385&amp;height=120&amp;START_MAXIMIZED=FALSE&amp;creator=factset&amp;display_string=Audit"}</definedName>
    <definedName name="_1209__FDSAUDITLINK__" localSheetId="8" hidden="1">{"fdsup://Directions/FactSet Auditing Viewer?action=AUDIT_VALUE&amp;DB=129&amp;ID1=75657710&amp;VALUEID=01001&amp;SDATE=200901&amp;PERIODTYPE=QTR_STD&amp;window=popup_no_bar&amp;width=385&amp;height=120&amp;START_MAXIMIZED=FALSE&amp;creator=factset&amp;display_string=Audit"}</definedName>
    <definedName name="_1209__FDSAUDITLINK__" localSheetId="10" hidden="1">{"fdsup://Directions/FactSet Auditing Viewer?action=AUDIT_VALUE&amp;DB=129&amp;ID1=75657710&amp;VALUEID=01001&amp;SDATE=200901&amp;PERIODTYPE=QTR_STD&amp;window=popup_no_bar&amp;width=385&amp;height=120&amp;START_MAXIMIZED=FALSE&amp;creator=factset&amp;display_string=Audit"}</definedName>
    <definedName name="_1209__FDSAUDITLINK__" localSheetId="3" hidden="1">{"fdsup://Directions/FactSet Auditing Viewer?action=AUDIT_VALUE&amp;DB=129&amp;ID1=75657710&amp;VALUEID=01001&amp;SDATE=200901&amp;PERIODTYPE=QTR_STD&amp;window=popup_no_bar&amp;width=385&amp;height=120&amp;START_MAXIMIZED=FALSE&amp;creator=factset&amp;display_string=Audit"}</definedName>
    <definedName name="_1209__FDSAUDITLINK__" localSheetId="5" hidden="1">{"fdsup://Directions/FactSet Auditing Viewer?action=AUDIT_VALUE&amp;DB=129&amp;ID1=75657710&amp;VALUEID=01001&amp;SDATE=200901&amp;PERIODTYPE=QTR_STD&amp;window=popup_no_bar&amp;width=385&amp;height=120&amp;START_MAXIMIZED=FALSE&amp;creator=factset&amp;display_string=Audit"}</definedName>
    <definedName name="_1209__FDSAUDITLINK__" localSheetId="1" hidden="1">{"fdsup://Directions/FactSet Auditing Viewer?action=AUDIT_VALUE&amp;DB=129&amp;ID1=75657710&amp;VALUEID=01001&amp;SDATE=200901&amp;PERIODTYPE=QTR_STD&amp;window=popup_no_bar&amp;width=385&amp;height=120&amp;START_MAXIMIZED=FALSE&amp;creator=factset&amp;display_string=Audit"}</definedName>
    <definedName name="_1209__FDSAUDITLINK__" hidden="1">{"fdsup://Directions/FactSet Auditing Viewer?action=AUDIT_VALUE&amp;DB=129&amp;ID1=75657710&amp;VALUEID=01001&amp;SDATE=200901&amp;PERIODTYPE=QTR_STD&amp;window=popup_no_bar&amp;width=385&amp;height=120&amp;START_MAXIMIZED=FALSE&amp;creator=factset&amp;display_string=Audit"}</definedName>
    <definedName name="_121__FDSAUDITLINK__" localSheetId="7" hidden="1">{"fdsup://directions/FAT Viewer?action=UPDATE&amp;creator=factset&amp;DYN_ARGS=TRUE&amp;DOC_NAME=FAT:FQL_AUDITING_CLIENT_TEMPLATE.FAT&amp;display_string=Audit&amp;VAR:KEY=JWFYBQTANE&amp;VAR:QUERY=RkZfRUJJVERBX09QRVIoUVRSLDQvMS8yMDA5LDYvMzAvMjAwOSwsLFVTRCk=&amp;WINDOW=FIRST_POPUP&amp;HEIGH","T=450&amp;WIDTH=450&amp;START_MAXIMIZED=FALSE&amp;VAR:CALENDAR=US&amp;VAR:SYMBOL=TJX&amp;VAR:INDEX=0"}</definedName>
    <definedName name="_121__FDSAUDITLINK__" localSheetId="9" hidden="1">{"fdsup://directions/FAT Viewer?action=UPDATE&amp;creator=factset&amp;DYN_ARGS=TRUE&amp;DOC_NAME=FAT:FQL_AUDITING_CLIENT_TEMPLATE.FAT&amp;display_string=Audit&amp;VAR:KEY=JWFYBQTANE&amp;VAR:QUERY=RkZfRUJJVERBX09QRVIoUVRSLDQvMS8yMDA5LDYvMzAvMjAwOSwsLFVTRCk=&amp;WINDOW=FIRST_POPUP&amp;HEIGH","T=450&amp;WIDTH=450&amp;START_MAXIMIZED=FALSE&amp;VAR:CALENDAR=US&amp;VAR:SYMBOL=TJX&amp;VAR:INDEX=0"}</definedName>
    <definedName name="_121__FDSAUDITLINK__" localSheetId="8" hidden="1">{"fdsup://directions/FAT Viewer?action=UPDATE&amp;creator=factset&amp;DYN_ARGS=TRUE&amp;DOC_NAME=FAT:FQL_AUDITING_CLIENT_TEMPLATE.FAT&amp;display_string=Audit&amp;VAR:KEY=JWFYBQTANE&amp;VAR:QUERY=RkZfRUJJVERBX09QRVIoUVRSLDQvMS8yMDA5LDYvMzAvMjAwOSwsLFVTRCk=&amp;WINDOW=FIRST_POPUP&amp;HEIGH","T=450&amp;WIDTH=450&amp;START_MAXIMIZED=FALSE&amp;VAR:CALENDAR=US&amp;VAR:SYMBOL=TJX&amp;VAR:INDEX=0"}</definedName>
    <definedName name="_121__FDSAUDITLINK__" localSheetId="10" hidden="1">{"fdsup://directions/FAT Viewer?action=UPDATE&amp;creator=factset&amp;DYN_ARGS=TRUE&amp;DOC_NAME=FAT:FQL_AUDITING_CLIENT_TEMPLATE.FAT&amp;display_string=Audit&amp;VAR:KEY=JWFYBQTANE&amp;VAR:QUERY=RkZfRUJJVERBX09QRVIoUVRSLDQvMS8yMDA5LDYvMzAvMjAwOSwsLFVTRCk=&amp;WINDOW=FIRST_POPUP&amp;HEIGH","T=450&amp;WIDTH=450&amp;START_MAXIMIZED=FALSE&amp;VAR:CALENDAR=US&amp;VAR:SYMBOL=TJX&amp;VAR:INDEX=0"}</definedName>
    <definedName name="_121__FDSAUDITLINK__" localSheetId="3" hidden="1">{"fdsup://directions/FAT Viewer?action=UPDATE&amp;creator=factset&amp;DYN_ARGS=TRUE&amp;DOC_NAME=FAT:FQL_AUDITING_CLIENT_TEMPLATE.FAT&amp;display_string=Audit&amp;VAR:KEY=JWFYBQTANE&amp;VAR:QUERY=RkZfRUJJVERBX09QRVIoUVRSLDQvMS8yMDA5LDYvMzAvMjAwOSwsLFVTRCk=&amp;WINDOW=FIRST_POPUP&amp;HEIGH","T=450&amp;WIDTH=450&amp;START_MAXIMIZED=FALSE&amp;VAR:CALENDAR=US&amp;VAR:SYMBOL=TJX&amp;VAR:INDEX=0"}</definedName>
    <definedName name="_121__FDSAUDITLINK__" localSheetId="5" hidden="1">{"fdsup://directions/FAT Viewer?action=UPDATE&amp;creator=factset&amp;DYN_ARGS=TRUE&amp;DOC_NAME=FAT:FQL_AUDITING_CLIENT_TEMPLATE.FAT&amp;display_string=Audit&amp;VAR:KEY=JWFYBQTANE&amp;VAR:QUERY=RkZfRUJJVERBX09QRVIoUVRSLDQvMS8yMDA5LDYvMzAvMjAwOSwsLFVTRCk=&amp;WINDOW=FIRST_POPUP&amp;HEIGH","T=450&amp;WIDTH=450&amp;START_MAXIMIZED=FALSE&amp;VAR:CALENDAR=US&amp;VAR:SYMBOL=TJX&amp;VAR:INDEX=0"}</definedName>
    <definedName name="_121__FDSAUDITLINK__" localSheetId="1" hidden="1">{"fdsup://directions/FAT Viewer?action=UPDATE&amp;creator=factset&amp;DYN_ARGS=TRUE&amp;DOC_NAME=FAT:FQL_AUDITING_CLIENT_TEMPLATE.FAT&amp;display_string=Audit&amp;VAR:KEY=JWFYBQTANE&amp;VAR:QUERY=RkZfRUJJVERBX09QRVIoUVRSLDQvMS8yMDA5LDYvMzAvMjAwOSwsLFVTRCk=&amp;WINDOW=FIRST_POPUP&amp;HEIGH","T=450&amp;WIDTH=450&amp;START_MAXIMIZED=FALSE&amp;VAR:CALENDAR=US&amp;VAR:SYMBOL=TJX&amp;VAR:INDEX=0"}</definedName>
    <definedName name="_121__FDSAUDITLINK__" hidden="1">{"fdsup://directions/FAT Viewer?action=UPDATE&amp;creator=factset&amp;DYN_ARGS=TRUE&amp;DOC_NAME=FAT:FQL_AUDITING_CLIENT_TEMPLATE.FAT&amp;display_string=Audit&amp;VAR:KEY=JWFYBQTANE&amp;VAR:QUERY=RkZfRUJJVERBX09QRVIoUVRSLDQvMS8yMDA5LDYvMzAvMjAwOSwsLFVTRCk=&amp;WINDOW=FIRST_POPUP&amp;HEIGH","T=450&amp;WIDTH=450&amp;START_MAXIMIZED=FALSE&amp;VAR:CALENDAR=US&amp;VAR:SYMBOL=TJX&amp;VAR:INDEX=0"}</definedName>
    <definedName name="_1210__FDSAUDITLINK__" localSheetId="7" hidden="1">{"fdsup://Directions/FactSet Auditing Viewer?action=AUDIT_VALUE&amp;DB=129&amp;ID1=75657710&amp;VALUEID=01001&amp;SDATE=201001&amp;PERIODTYPE=QTR_STD&amp;window=popup_no_bar&amp;width=385&amp;height=120&amp;START_MAXIMIZED=FALSE&amp;creator=factset&amp;display_string=Audit"}</definedName>
    <definedName name="_1210__FDSAUDITLINK__" localSheetId="9" hidden="1">{"fdsup://Directions/FactSet Auditing Viewer?action=AUDIT_VALUE&amp;DB=129&amp;ID1=75657710&amp;VALUEID=01001&amp;SDATE=201001&amp;PERIODTYPE=QTR_STD&amp;window=popup_no_bar&amp;width=385&amp;height=120&amp;START_MAXIMIZED=FALSE&amp;creator=factset&amp;display_string=Audit"}</definedName>
    <definedName name="_1210__FDSAUDITLINK__" localSheetId="8" hidden="1">{"fdsup://Directions/FactSet Auditing Viewer?action=AUDIT_VALUE&amp;DB=129&amp;ID1=75657710&amp;VALUEID=01001&amp;SDATE=201001&amp;PERIODTYPE=QTR_STD&amp;window=popup_no_bar&amp;width=385&amp;height=120&amp;START_MAXIMIZED=FALSE&amp;creator=factset&amp;display_string=Audit"}</definedName>
    <definedName name="_1210__FDSAUDITLINK__" localSheetId="10" hidden="1">{"fdsup://Directions/FactSet Auditing Viewer?action=AUDIT_VALUE&amp;DB=129&amp;ID1=75657710&amp;VALUEID=01001&amp;SDATE=201001&amp;PERIODTYPE=QTR_STD&amp;window=popup_no_bar&amp;width=385&amp;height=120&amp;START_MAXIMIZED=FALSE&amp;creator=factset&amp;display_string=Audit"}</definedName>
    <definedName name="_1210__FDSAUDITLINK__" localSheetId="3" hidden="1">{"fdsup://Directions/FactSet Auditing Viewer?action=AUDIT_VALUE&amp;DB=129&amp;ID1=75657710&amp;VALUEID=01001&amp;SDATE=201001&amp;PERIODTYPE=QTR_STD&amp;window=popup_no_bar&amp;width=385&amp;height=120&amp;START_MAXIMIZED=FALSE&amp;creator=factset&amp;display_string=Audit"}</definedName>
    <definedName name="_1210__FDSAUDITLINK__" localSheetId="5" hidden="1">{"fdsup://Directions/FactSet Auditing Viewer?action=AUDIT_VALUE&amp;DB=129&amp;ID1=75657710&amp;VALUEID=01001&amp;SDATE=201001&amp;PERIODTYPE=QTR_STD&amp;window=popup_no_bar&amp;width=385&amp;height=120&amp;START_MAXIMIZED=FALSE&amp;creator=factset&amp;display_string=Audit"}</definedName>
    <definedName name="_1210__FDSAUDITLINK__" localSheetId="1" hidden="1">{"fdsup://Directions/FactSet Auditing Viewer?action=AUDIT_VALUE&amp;DB=129&amp;ID1=75657710&amp;VALUEID=01001&amp;SDATE=201001&amp;PERIODTYPE=QTR_STD&amp;window=popup_no_bar&amp;width=385&amp;height=120&amp;START_MAXIMIZED=FALSE&amp;creator=factset&amp;display_string=Audit"}</definedName>
    <definedName name="_1210__FDSAUDITLINK__" hidden="1">{"fdsup://Directions/FactSet Auditing Viewer?action=AUDIT_VALUE&amp;DB=129&amp;ID1=75657710&amp;VALUEID=01001&amp;SDATE=201001&amp;PERIODTYPE=QTR_STD&amp;window=popup_no_bar&amp;width=385&amp;height=120&amp;START_MAXIMIZED=FALSE&amp;creator=factset&amp;display_string=Audit"}</definedName>
    <definedName name="_1211__FDSAUDITLINK__" localSheetId="7" hidden="1">{"fdsup://Directions/FactSet Auditing Viewer?action=AUDIT_VALUE&amp;DB=129&amp;ID1=77032310&amp;VALUEID=01001&amp;SDATE=200902&amp;PERIODTYPE=QTR_STD&amp;window=popup_no_bar&amp;width=385&amp;height=120&amp;START_MAXIMIZED=FALSE&amp;creator=factset&amp;display_string=Audit"}</definedName>
    <definedName name="_1211__FDSAUDITLINK__" localSheetId="9" hidden="1">{"fdsup://Directions/FactSet Auditing Viewer?action=AUDIT_VALUE&amp;DB=129&amp;ID1=77032310&amp;VALUEID=01001&amp;SDATE=200902&amp;PERIODTYPE=QTR_STD&amp;window=popup_no_bar&amp;width=385&amp;height=120&amp;START_MAXIMIZED=FALSE&amp;creator=factset&amp;display_string=Audit"}</definedName>
    <definedName name="_1211__FDSAUDITLINK__" localSheetId="8" hidden="1">{"fdsup://Directions/FactSet Auditing Viewer?action=AUDIT_VALUE&amp;DB=129&amp;ID1=77032310&amp;VALUEID=01001&amp;SDATE=200902&amp;PERIODTYPE=QTR_STD&amp;window=popup_no_bar&amp;width=385&amp;height=120&amp;START_MAXIMIZED=FALSE&amp;creator=factset&amp;display_string=Audit"}</definedName>
    <definedName name="_1211__FDSAUDITLINK__" localSheetId="10" hidden="1">{"fdsup://Directions/FactSet Auditing Viewer?action=AUDIT_VALUE&amp;DB=129&amp;ID1=77032310&amp;VALUEID=01001&amp;SDATE=200902&amp;PERIODTYPE=QTR_STD&amp;window=popup_no_bar&amp;width=385&amp;height=120&amp;START_MAXIMIZED=FALSE&amp;creator=factset&amp;display_string=Audit"}</definedName>
    <definedName name="_1211__FDSAUDITLINK__" localSheetId="3" hidden="1">{"fdsup://Directions/FactSet Auditing Viewer?action=AUDIT_VALUE&amp;DB=129&amp;ID1=77032310&amp;VALUEID=01001&amp;SDATE=200902&amp;PERIODTYPE=QTR_STD&amp;window=popup_no_bar&amp;width=385&amp;height=120&amp;START_MAXIMIZED=FALSE&amp;creator=factset&amp;display_string=Audit"}</definedName>
    <definedName name="_1211__FDSAUDITLINK__" localSheetId="5" hidden="1">{"fdsup://Directions/FactSet Auditing Viewer?action=AUDIT_VALUE&amp;DB=129&amp;ID1=77032310&amp;VALUEID=01001&amp;SDATE=200902&amp;PERIODTYPE=QTR_STD&amp;window=popup_no_bar&amp;width=385&amp;height=120&amp;START_MAXIMIZED=FALSE&amp;creator=factset&amp;display_string=Audit"}</definedName>
    <definedName name="_1211__FDSAUDITLINK__" localSheetId="1" hidden="1">{"fdsup://Directions/FactSet Auditing Viewer?action=AUDIT_VALUE&amp;DB=129&amp;ID1=77032310&amp;VALUEID=01001&amp;SDATE=200902&amp;PERIODTYPE=QTR_STD&amp;window=popup_no_bar&amp;width=385&amp;height=120&amp;START_MAXIMIZED=FALSE&amp;creator=factset&amp;display_string=Audit"}</definedName>
    <definedName name="_1211__FDSAUDITLINK__" hidden="1">{"fdsup://Directions/FactSet Auditing Viewer?action=AUDIT_VALUE&amp;DB=129&amp;ID1=77032310&amp;VALUEID=01001&amp;SDATE=200902&amp;PERIODTYPE=QTR_STD&amp;window=popup_no_bar&amp;width=385&amp;height=120&amp;START_MAXIMIZED=FALSE&amp;creator=factset&amp;display_string=Audit"}</definedName>
    <definedName name="_1212__FDSAUDITLINK__" localSheetId="7" hidden="1">{"fdsup://Directions/FactSet Auditing Viewer?action=AUDIT_VALUE&amp;DB=129&amp;ID1=77032310&amp;VALUEID=01001&amp;SDATE=201002&amp;PERIODTYPE=QTR_STD&amp;window=popup_no_bar&amp;width=385&amp;height=120&amp;START_MAXIMIZED=FALSE&amp;creator=factset&amp;display_string=Audit"}</definedName>
    <definedName name="_1212__FDSAUDITLINK__" localSheetId="9" hidden="1">{"fdsup://Directions/FactSet Auditing Viewer?action=AUDIT_VALUE&amp;DB=129&amp;ID1=77032310&amp;VALUEID=01001&amp;SDATE=201002&amp;PERIODTYPE=QTR_STD&amp;window=popup_no_bar&amp;width=385&amp;height=120&amp;START_MAXIMIZED=FALSE&amp;creator=factset&amp;display_string=Audit"}</definedName>
    <definedName name="_1212__FDSAUDITLINK__" localSheetId="8" hidden="1">{"fdsup://Directions/FactSet Auditing Viewer?action=AUDIT_VALUE&amp;DB=129&amp;ID1=77032310&amp;VALUEID=01001&amp;SDATE=201002&amp;PERIODTYPE=QTR_STD&amp;window=popup_no_bar&amp;width=385&amp;height=120&amp;START_MAXIMIZED=FALSE&amp;creator=factset&amp;display_string=Audit"}</definedName>
    <definedName name="_1212__FDSAUDITLINK__" localSheetId="10" hidden="1">{"fdsup://Directions/FactSet Auditing Viewer?action=AUDIT_VALUE&amp;DB=129&amp;ID1=77032310&amp;VALUEID=01001&amp;SDATE=201002&amp;PERIODTYPE=QTR_STD&amp;window=popup_no_bar&amp;width=385&amp;height=120&amp;START_MAXIMIZED=FALSE&amp;creator=factset&amp;display_string=Audit"}</definedName>
    <definedName name="_1212__FDSAUDITLINK__" localSheetId="3" hidden="1">{"fdsup://Directions/FactSet Auditing Viewer?action=AUDIT_VALUE&amp;DB=129&amp;ID1=77032310&amp;VALUEID=01001&amp;SDATE=201002&amp;PERIODTYPE=QTR_STD&amp;window=popup_no_bar&amp;width=385&amp;height=120&amp;START_MAXIMIZED=FALSE&amp;creator=factset&amp;display_string=Audit"}</definedName>
    <definedName name="_1212__FDSAUDITLINK__" localSheetId="5" hidden="1">{"fdsup://Directions/FactSet Auditing Viewer?action=AUDIT_VALUE&amp;DB=129&amp;ID1=77032310&amp;VALUEID=01001&amp;SDATE=201002&amp;PERIODTYPE=QTR_STD&amp;window=popup_no_bar&amp;width=385&amp;height=120&amp;START_MAXIMIZED=FALSE&amp;creator=factset&amp;display_string=Audit"}</definedName>
    <definedName name="_1212__FDSAUDITLINK__" localSheetId="1" hidden="1">{"fdsup://Directions/FactSet Auditing Viewer?action=AUDIT_VALUE&amp;DB=129&amp;ID1=77032310&amp;VALUEID=01001&amp;SDATE=201002&amp;PERIODTYPE=QTR_STD&amp;window=popup_no_bar&amp;width=385&amp;height=120&amp;START_MAXIMIZED=FALSE&amp;creator=factset&amp;display_string=Audit"}</definedName>
    <definedName name="_1212__FDSAUDITLINK__" hidden="1">{"fdsup://Directions/FactSet Auditing Viewer?action=AUDIT_VALUE&amp;DB=129&amp;ID1=77032310&amp;VALUEID=01001&amp;SDATE=201002&amp;PERIODTYPE=QTR_STD&amp;window=popup_no_bar&amp;width=385&amp;height=120&amp;START_MAXIMIZED=FALSE&amp;creator=factset&amp;display_string=Audit"}</definedName>
    <definedName name="_1213__FDSAUDITLINK__" localSheetId="7" hidden="1">{"fdsup://Directions/FactSet Auditing Viewer?action=AUDIT_VALUE&amp;DB=129&amp;ID1=77938210&amp;VALUEID=01001&amp;SDATE=200902&amp;PERIODTYPE=QTR_STD&amp;window=popup_no_bar&amp;width=385&amp;height=120&amp;START_MAXIMIZED=FALSE&amp;creator=factset&amp;display_string=Audit"}</definedName>
    <definedName name="_1213__FDSAUDITLINK__" localSheetId="9" hidden="1">{"fdsup://Directions/FactSet Auditing Viewer?action=AUDIT_VALUE&amp;DB=129&amp;ID1=77938210&amp;VALUEID=01001&amp;SDATE=200902&amp;PERIODTYPE=QTR_STD&amp;window=popup_no_bar&amp;width=385&amp;height=120&amp;START_MAXIMIZED=FALSE&amp;creator=factset&amp;display_string=Audit"}</definedName>
    <definedName name="_1213__FDSAUDITLINK__" localSheetId="8" hidden="1">{"fdsup://Directions/FactSet Auditing Viewer?action=AUDIT_VALUE&amp;DB=129&amp;ID1=77938210&amp;VALUEID=01001&amp;SDATE=200902&amp;PERIODTYPE=QTR_STD&amp;window=popup_no_bar&amp;width=385&amp;height=120&amp;START_MAXIMIZED=FALSE&amp;creator=factset&amp;display_string=Audit"}</definedName>
    <definedName name="_1213__FDSAUDITLINK__" localSheetId="10" hidden="1">{"fdsup://Directions/FactSet Auditing Viewer?action=AUDIT_VALUE&amp;DB=129&amp;ID1=77938210&amp;VALUEID=01001&amp;SDATE=200902&amp;PERIODTYPE=QTR_STD&amp;window=popup_no_bar&amp;width=385&amp;height=120&amp;START_MAXIMIZED=FALSE&amp;creator=factset&amp;display_string=Audit"}</definedName>
    <definedName name="_1213__FDSAUDITLINK__" localSheetId="3" hidden="1">{"fdsup://Directions/FactSet Auditing Viewer?action=AUDIT_VALUE&amp;DB=129&amp;ID1=77938210&amp;VALUEID=01001&amp;SDATE=200902&amp;PERIODTYPE=QTR_STD&amp;window=popup_no_bar&amp;width=385&amp;height=120&amp;START_MAXIMIZED=FALSE&amp;creator=factset&amp;display_string=Audit"}</definedName>
    <definedName name="_1213__FDSAUDITLINK__" localSheetId="5" hidden="1">{"fdsup://Directions/FactSet Auditing Viewer?action=AUDIT_VALUE&amp;DB=129&amp;ID1=77938210&amp;VALUEID=01001&amp;SDATE=200902&amp;PERIODTYPE=QTR_STD&amp;window=popup_no_bar&amp;width=385&amp;height=120&amp;START_MAXIMIZED=FALSE&amp;creator=factset&amp;display_string=Audit"}</definedName>
    <definedName name="_1213__FDSAUDITLINK__" localSheetId="1" hidden="1">{"fdsup://Directions/FactSet Auditing Viewer?action=AUDIT_VALUE&amp;DB=129&amp;ID1=77938210&amp;VALUEID=01001&amp;SDATE=200902&amp;PERIODTYPE=QTR_STD&amp;window=popup_no_bar&amp;width=385&amp;height=120&amp;START_MAXIMIZED=FALSE&amp;creator=factset&amp;display_string=Audit"}</definedName>
    <definedName name="_1213__FDSAUDITLINK__" hidden="1">{"fdsup://Directions/FactSet Auditing Viewer?action=AUDIT_VALUE&amp;DB=129&amp;ID1=77938210&amp;VALUEID=01001&amp;SDATE=200902&amp;PERIODTYPE=QTR_STD&amp;window=popup_no_bar&amp;width=385&amp;height=120&amp;START_MAXIMIZED=FALSE&amp;creator=factset&amp;display_string=Audit"}</definedName>
    <definedName name="_1214__FDSAUDITLINK__" localSheetId="7" hidden="1">{"fdsup://Directions/FactSet Auditing Viewer?action=AUDIT_VALUE&amp;DB=129&amp;ID1=77938210&amp;VALUEID=01001&amp;SDATE=201002&amp;PERIODTYPE=QTR_STD&amp;window=popup_no_bar&amp;width=385&amp;height=120&amp;START_MAXIMIZED=FALSE&amp;creator=factset&amp;display_string=Audit"}</definedName>
    <definedName name="_1214__FDSAUDITLINK__" localSheetId="9" hidden="1">{"fdsup://Directions/FactSet Auditing Viewer?action=AUDIT_VALUE&amp;DB=129&amp;ID1=77938210&amp;VALUEID=01001&amp;SDATE=201002&amp;PERIODTYPE=QTR_STD&amp;window=popup_no_bar&amp;width=385&amp;height=120&amp;START_MAXIMIZED=FALSE&amp;creator=factset&amp;display_string=Audit"}</definedName>
    <definedName name="_1214__FDSAUDITLINK__" localSheetId="8" hidden="1">{"fdsup://Directions/FactSet Auditing Viewer?action=AUDIT_VALUE&amp;DB=129&amp;ID1=77938210&amp;VALUEID=01001&amp;SDATE=201002&amp;PERIODTYPE=QTR_STD&amp;window=popup_no_bar&amp;width=385&amp;height=120&amp;START_MAXIMIZED=FALSE&amp;creator=factset&amp;display_string=Audit"}</definedName>
    <definedName name="_1214__FDSAUDITLINK__" localSheetId="10" hidden="1">{"fdsup://Directions/FactSet Auditing Viewer?action=AUDIT_VALUE&amp;DB=129&amp;ID1=77938210&amp;VALUEID=01001&amp;SDATE=201002&amp;PERIODTYPE=QTR_STD&amp;window=popup_no_bar&amp;width=385&amp;height=120&amp;START_MAXIMIZED=FALSE&amp;creator=factset&amp;display_string=Audit"}</definedName>
    <definedName name="_1214__FDSAUDITLINK__" localSheetId="3" hidden="1">{"fdsup://Directions/FactSet Auditing Viewer?action=AUDIT_VALUE&amp;DB=129&amp;ID1=77938210&amp;VALUEID=01001&amp;SDATE=201002&amp;PERIODTYPE=QTR_STD&amp;window=popup_no_bar&amp;width=385&amp;height=120&amp;START_MAXIMIZED=FALSE&amp;creator=factset&amp;display_string=Audit"}</definedName>
    <definedName name="_1214__FDSAUDITLINK__" localSheetId="5" hidden="1">{"fdsup://Directions/FactSet Auditing Viewer?action=AUDIT_VALUE&amp;DB=129&amp;ID1=77938210&amp;VALUEID=01001&amp;SDATE=201002&amp;PERIODTYPE=QTR_STD&amp;window=popup_no_bar&amp;width=385&amp;height=120&amp;START_MAXIMIZED=FALSE&amp;creator=factset&amp;display_string=Audit"}</definedName>
    <definedName name="_1214__FDSAUDITLINK__" localSheetId="1" hidden="1">{"fdsup://Directions/FactSet Auditing Viewer?action=AUDIT_VALUE&amp;DB=129&amp;ID1=77938210&amp;VALUEID=01001&amp;SDATE=201002&amp;PERIODTYPE=QTR_STD&amp;window=popup_no_bar&amp;width=385&amp;height=120&amp;START_MAXIMIZED=FALSE&amp;creator=factset&amp;display_string=Audit"}</definedName>
    <definedName name="_1214__FDSAUDITLINK__" hidden="1">{"fdsup://Directions/FactSet Auditing Viewer?action=AUDIT_VALUE&amp;DB=129&amp;ID1=77938210&amp;VALUEID=01001&amp;SDATE=201002&amp;PERIODTYPE=QTR_STD&amp;window=popup_no_bar&amp;width=385&amp;height=120&amp;START_MAXIMIZED=FALSE&amp;creator=factset&amp;display_string=Audit"}</definedName>
    <definedName name="_1215__FDSAUDITLINK__" localSheetId="7" hidden="1">{"fdsup://Directions/FactSet Auditing Viewer?action=AUDIT_VALUE&amp;DB=129&amp;ID1=76171310&amp;VALUEID=01001&amp;SDATE=200902&amp;PERIODTYPE=QTR_STD&amp;window=popup_no_bar&amp;width=385&amp;height=120&amp;START_MAXIMIZED=FALSE&amp;creator=factset&amp;display_string=Audit"}</definedName>
    <definedName name="_1215__FDSAUDITLINK__" localSheetId="9" hidden="1">{"fdsup://Directions/FactSet Auditing Viewer?action=AUDIT_VALUE&amp;DB=129&amp;ID1=76171310&amp;VALUEID=01001&amp;SDATE=200902&amp;PERIODTYPE=QTR_STD&amp;window=popup_no_bar&amp;width=385&amp;height=120&amp;START_MAXIMIZED=FALSE&amp;creator=factset&amp;display_string=Audit"}</definedName>
    <definedName name="_1215__FDSAUDITLINK__" localSheetId="8" hidden="1">{"fdsup://Directions/FactSet Auditing Viewer?action=AUDIT_VALUE&amp;DB=129&amp;ID1=76171310&amp;VALUEID=01001&amp;SDATE=200902&amp;PERIODTYPE=QTR_STD&amp;window=popup_no_bar&amp;width=385&amp;height=120&amp;START_MAXIMIZED=FALSE&amp;creator=factset&amp;display_string=Audit"}</definedName>
    <definedName name="_1215__FDSAUDITLINK__" localSheetId="10" hidden="1">{"fdsup://Directions/FactSet Auditing Viewer?action=AUDIT_VALUE&amp;DB=129&amp;ID1=76171310&amp;VALUEID=01001&amp;SDATE=200902&amp;PERIODTYPE=QTR_STD&amp;window=popup_no_bar&amp;width=385&amp;height=120&amp;START_MAXIMIZED=FALSE&amp;creator=factset&amp;display_string=Audit"}</definedName>
    <definedName name="_1215__FDSAUDITLINK__" localSheetId="3" hidden="1">{"fdsup://Directions/FactSet Auditing Viewer?action=AUDIT_VALUE&amp;DB=129&amp;ID1=76171310&amp;VALUEID=01001&amp;SDATE=200902&amp;PERIODTYPE=QTR_STD&amp;window=popup_no_bar&amp;width=385&amp;height=120&amp;START_MAXIMIZED=FALSE&amp;creator=factset&amp;display_string=Audit"}</definedName>
    <definedName name="_1215__FDSAUDITLINK__" localSheetId="5" hidden="1">{"fdsup://Directions/FactSet Auditing Viewer?action=AUDIT_VALUE&amp;DB=129&amp;ID1=76171310&amp;VALUEID=01001&amp;SDATE=200902&amp;PERIODTYPE=QTR_STD&amp;window=popup_no_bar&amp;width=385&amp;height=120&amp;START_MAXIMIZED=FALSE&amp;creator=factset&amp;display_string=Audit"}</definedName>
    <definedName name="_1215__FDSAUDITLINK__" localSheetId="1" hidden="1">{"fdsup://Directions/FactSet Auditing Viewer?action=AUDIT_VALUE&amp;DB=129&amp;ID1=76171310&amp;VALUEID=01001&amp;SDATE=200902&amp;PERIODTYPE=QTR_STD&amp;window=popup_no_bar&amp;width=385&amp;height=120&amp;START_MAXIMIZED=FALSE&amp;creator=factset&amp;display_string=Audit"}</definedName>
    <definedName name="_1215__FDSAUDITLINK__" hidden="1">{"fdsup://Directions/FactSet Auditing Viewer?action=AUDIT_VALUE&amp;DB=129&amp;ID1=76171310&amp;VALUEID=01001&amp;SDATE=200902&amp;PERIODTYPE=QTR_STD&amp;window=popup_no_bar&amp;width=385&amp;height=120&amp;START_MAXIMIZED=FALSE&amp;creator=factset&amp;display_string=Audit"}</definedName>
    <definedName name="_1216__FDSAUDITLINK__" localSheetId="7" hidden="1">{"fdsup://Directions/FactSet Auditing Viewer?action=AUDIT_VALUE&amp;DB=129&amp;ID1=76171310&amp;VALUEID=01001&amp;SDATE=201002&amp;PERIODTYPE=QTR_STD&amp;window=popup_no_bar&amp;width=385&amp;height=120&amp;START_MAXIMIZED=FALSE&amp;creator=factset&amp;display_string=Audit"}</definedName>
    <definedName name="_1216__FDSAUDITLINK__" localSheetId="9" hidden="1">{"fdsup://Directions/FactSet Auditing Viewer?action=AUDIT_VALUE&amp;DB=129&amp;ID1=76171310&amp;VALUEID=01001&amp;SDATE=201002&amp;PERIODTYPE=QTR_STD&amp;window=popup_no_bar&amp;width=385&amp;height=120&amp;START_MAXIMIZED=FALSE&amp;creator=factset&amp;display_string=Audit"}</definedName>
    <definedName name="_1216__FDSAUDITLINK__" localSheetId="8" hidden="1">{"fdsup://Directions/FactSet Auditing Viewer?action=AUDIT_VALUE&amp;DB=129&amp;ID1=76171310&amp;VALUEID=01001&amp;SDATE=201002&amp;PERIODTYPE=QTR_STD&amp;window=popup_no_bar&amp;width=385&amp;height=120&amp;START_MAXIMIZED=FALSE&amp;creator=factset&amp;display_string=Audit"}</definedName>
    <definedName name="_1216__FDSAUDITLINK__" localSheetId="10" hidden="1">{"fdsup://Directions/FactSet Auditing Viewer?action=AUDIT_VALUE&amp;DB=129&amp;ID1=76171310&amp;VALUEID=01001&amp;SDATE=201002&amp;PERIODTYPE=QTR_STD&amp;window=popup_no_bar&amp;width=385&amp;height=120&amp;START_MAXIMIZED=FALSE&amp;creator=factset&amp;display_string=Audit"}</definedName>
    <definedName name="_1216__FDSAUDITLINK__" localSheetId="3" hidden="1">{"fdsup://Directions/FactSet Auditing Viewer?action=AUDIT_VALUE&amp;DB=129&amp;ID1=76171310&amp;VALUEID=01001&amp;SDATE=201002&amp;PERIODTYPE=QTR_STD&amp;window=popup_no_bar&amp;width=385&amp;height=120&amp;START_MAXIMIZED=FALSE&amp;creator=factset&amp;display_string=Audit"}</definedName>
    <definedName name="_1216__FDSAUDITLINK__" localSheetId="5" hidden="1">{"fdsup://Directions/FactSet Auditing Viewer?action=AUDIT_VALUE&amp;DB=129&amp;ID1=76171310&amp;VALUEID=01001&amp;SDATE=201002&amp;PERIODTYPE=QTR_STD&amp;window=popup_no_bar&amp;width=385&amp;height=120&amp;START_MAXIMIZED=FALSE&amp;creator=factset&amp;display_string=Audit"}</definedName>
    <definedName name="_1216__FDSAUDITLINK__" localSheetId="1" hidden="1">{"fdsup://Directions/FactSet Auditing Viewer?action=AUDIT_VALUE&amp;DB=129&amp;ID1=76171310&amp;VALUEID=01001&amp;SDATE=201002&amp;PERIODTYPE=QTR_STD&amp;window=popup_no_bar&amp;width=385&amp;height=120&amp;START_MAXIMIZED=FALSE&amp;creator=factset&amp;display_string=Audit"}</definedName>
    <definedName name="_1216__FDSAUDITLINK__" hidden="1">{"fdsup://Directions/FactSet Auditing Viewer?action=AUDIT_VALUE&amp;DB=129&amp;ID1=76171310&amp;VALUEID=01001&amp;SDATE=201002&amp;PERIODTYPE=QTR_STD&amp;window=popup_no_bar&amp;width=385&amp;height=120&amp;START_MAXIMIZED=FALSE&amp;creator=factset&amp;display_string=Audit"}</definedName>
    <definedName name="_1217__FDSAUDITLINK__" localSheetId="7" hidden="1">{"fdsup://Directions/FactSet Auditing Viewer?action=AUDIT_VALUE&amp;DB=129&amp;ID1=78354910&amp;VALUEID=01001&amp;SDATE=200902&amp;PERIODTYPE=QTR_STD&amp;window=popup_no_bar&amp;width=385&amp;height=120&amp;START_MAXIMIZED=FALSE&amp;creator=factset&amp;display_string=Audit"}</definedName>
    <definedName name="_1217__FDSAUDITLINK__" localSheetId="9" hidden="1">{"fdsup://Directions/FactSet Auditing Viewer?action=AUDIT_VALUE&amp;DB=129&amp;ID1=78354910&amp;VALUEID=01001&amp;SDATE=200902&amp;PERIODTYPE=QTR_STD&amp;window=popup_no_bar&amp;width=385&amp;height=120&amp;START_MAXIMIZED=FALSE&amp;creator=factset&amp;display_string=Audit"}</definedName>
    <definedName name="_1217__FDSAUDITLINK__" localSheetId="8" hidden="1">{"fdsup://Directions/FactSet Auditing Viewer?action=AUDIT_VALUE&amp;DB=129&amp;ID1=78354910&amp;VALUEID=01001&amp;SDATE=200902&amp;PERIODTYPE=QTR_STD&amp;window=popup_no_bar&amp;width=385&amp;height=120&amp;START_MAXIMIZED=FALSE&amp;creator=factset&amp;display_string=Audit"}</definedName>
    <definedName name="_1217__FDSAUDITLINK__" localSheetId="10" hidden="1">{"fdsup://Directions/FactSet Auditing Viewer?action=AUDIT_VALUE&amp;DB=129&amp;ID1=78354910&amp;VALUEID=01001&amp;SDATE=200902&amp;PERIODTYPE=QTR_STD&amp;window=popup_no_bar&amp;width=385&amp;height=120&amp;START_MAXIMIZED=FALSE&amp;creator=factset&amp;display_string=Audit"}</definedName>
    <definedName name="_1217__FDSAUDITLINK__" localSheetId="3" hidden="1">{"fdsup://Directions/FactSet Auditing Viewer?action=AUDIT_VALUE&amp;DB=129&amp;ID1=78354910&amp;VALUEID=01001&amp;SDATE=200902&amp;PERIODTYPE=QTR_STD&amp;window=popup_no_bar&amp;width=385&amp;height=120&amp;START_MAXIMIZED=FALSE&amp;creator=factset&amp;display_string=Audit"}</definedName>
    <definedName name="_1217__FDSAUDITLINK__" localSheetId="5" hidden="1">{"fdsup://Directions/FactSet Auditing Viewer?action=AUDIT_VALUE&amp;DB=129&amp;ID1=78354910&amp;VALUEID=01001&amp;SDATE=200902&amp;PERIODTYPE=QTR_STD&amp;window=popup_no_bar&amp;width=385&amp;height=120&amp;START_MAXIMIZED=FALSE&amp;creator=factset&amp;display_string=Audit"}</definedName>
    <definedName name="_1217__FDSAUDITLINK__" localSheetId="1" hidden="1">{"fdsup://Directions/FactSet Auditing Viewer?action=AUDIT_VALUE&amp;DB=129&amp;ID1=78354910&amp;VALUEID=01001&amp;SDATE=200902&amp;PERIODTYPE=QTR_STD&amp;window=popup_no_bar&amp;width=385&amp;height=120&amp;START_MAXIMIZED=FALSE&amp;creator=factset&amp;display_string=Audit"}</definedName>
    <definedName name="_1217__FDSAUDITLINK__" hidden="1">{"fdsup://Directions/FactSet Auditing Viewer?action=AUDIT_VALUE&amp;DB=129&amp;ID1=78354910&amp;VALUEID=01001&amp;SDATE=200902&amp;PERIODTYPE=QTR_STD&amp;window=popup_no_bar&amp;width=385&amp;height=120&amp;START_MAXIMIZED=FALSE&amp;creator=factset&amp;display_string=Audit"}</definedName>
    <definedName name="_1218__FDSAUDITLINK__" localSheetId="7" hidden="1">{"fdsup://Directions/FactSet Auditing Viewer?action=AUDIT_VALUE&amp;DB=129&amp;ID1=78354910&amp;VALUEID=01001&amp;SDATE=201002&amp;PERIODTYPE=QTR_STD&amp;window=popup_no_bar&amp;width=385&amp;height=120&amp;START_MAXIMIZED=FALSE&amp;creator=factset&amp;display_string=Audit"}</definedName>
    <definedName name="_1218__FDSAUDITLINK__" localSheetId="9" hidden="1">{"fdsup://Directions/FactSet Auditing Viewer?action=AUDIT_VALUE&amp;DB=129&amp;ID1=78354910&amp;VALUEID=01001&amp;SDATE=201002&amp;PERIODTYPE=QTR_STD&amp;window=popup_no_bar&amp;width=385&amp;height=120&amp;START_MAXIMIZED=FALSE&amp;creator=factset&amp;display_string=Audit"}</definedName>
    <definedName name="_1218__FDSAUDITLINK__" localSheetId="8" hidden="1">{"fdsup://Directions/FactSet Auditing Viewer?action=AUDIT_VALUE&amp;DB=129&amp;ID1=78354910&amp;VALUEID=01001&amp;SDATE=201002&amp;PERIODTYPE=QTR_STD&amp;window=popup_no_bar&amp;width=385&amp;height=120&amp;START_MAXIMIZED=FALSE&amp;creator=factset&amp;display_string=Audit"}</definedName>
    <definedName name="_1218__FDSAUDITLINK__" localSheetId="10" hidden="1">{"fdsup://Directions/FactSet Auditing Viewer?action=AUDIT_VALUE&amp;DB=129&amp;ID1=78354910&amp;VALUEID=01001&amp;SDATE=201002&amp;PERIODTYPE=QTR_STD&amp;window=popup_no_bar&amp;width=385&amp;height=120&amp;START_MAXIMIZED=FALSE&amp;creator=factset&amp;display_string=Audit"}</definedName>
    <definedName name="_1218__FDSAUDITLINK__" localSheetId="3" hidden="1">{"fdsup://Directions/FactSet Auditing Viewer?action=AUDIT_VALUE&amp;DB=129&amp;ID1=78354910&amp;VALUEID=01001&amp;SDATE=201002&amp;PERIODTYPE=QTR_STD&amp;window=popup_no_bar&amp;width=385&amp;height=120&amp;START_MAXIMIZED=FALSE&amp;creator=factset&amp;display_string=Audit"}</definedName>
    <definedName name="_1218__FDSAUDITLINK__" localSheetId="5" hidden="1">{"fdsup://Directions/FactSet Auditing Viewer?action=AUDIT_VALUE&amp;DB=129&amp;ID1=78354910&amp;VALUEID=01001&amp;SDATE=201002&amp;PERIODTYPE=QTR_STD&amp;window=popup_no_bar&amp;width=385&amp;height=120&amp;START_MAXIMIZED=FALSE&amp;creator=factset&amp;display_string=Audit"}</definedName>
    <definedName name="_1218__FDSAUDITLINK__" localSheetId="1" hidden="1">{"fdsup://Directions/FactSet Auditing Viewer?action=AUDIT_VALUE&amp;DB=129&amp;ID1=78354910&amp;VALUEID=01001&amp;SDATE=201002&amp;PERIODTYPE=QTR_STD&amp;window=popup_no_bar&amp;width=385&amp;height=120&amp;START_MAXIMIZED=FALSE&amp;creator=factset&amp;display_string=Audit"}</definedName>
    <definedName name="_1218__FDSAUDITLINK__" hidden="1">{"fdsup://Directions/FactSet Auditing Viewer?action=AUDIT_VALUE&amp;DB=129&amp;ID1=78354910&amp;VALUEID=01001&amp;SDATE=201002&amp;PERIODTYPE=QTR_STD&amp;window=popup_no_bar&amp;width=385&amp;height=120&amp;START_MAXIMIZED=FALSE&amp;creator=factset&amp;display_string=Audit"}</definedName>
    <definedName name="_1219__FDSAUDITLINK__" localSheetId="7" hidden="1">{"fdsup://Directions/FactSet Auditing Viewer?action=AUDIT_VALUE&amp;DB=129&amp;ID1=74727710&amp;VALUEID=01001&amp;SDATE=200901&amp;PERIODTYPE=QTR_STD&amp;window=popup_no_bar&amp;width=385&amp;height=120&amp;START_MAXIMIZED=FALSE&amp;creator=factset&amp;display_string=Audit"}</definedName>
    <definedName name="_1219__FDSAUDITLINK__" localSheetId="9" hidden="1">{"fdsup://Directions/FactSet Auditing Viewer?action=AUDIT_VALUE&amp;DB=129&amp;ID1=74727710&amp;VALUEID=01001&amp;SDATE=200901&amp;PERIODTYPE=QTR_STD&amp;window=popup_no_bar&amp;width=385&amp;height=120&amp;START_MAXIMIZED=FALSE&amp;creator=factset&amp;display_string=Audit"}</definedName>
    <definedName name="_1219__FDSAUDITLINK__" localSheetId="8" hidden="1">{"fdsup://Directions/FactSet Auditing Viewer?action=AUDIT_VALUE&amp;DB=129&amp;ID1=74727710&amp;VALUEID=01001&amp;SDATE=200901&amp;PERIODTYPE=QTR_STD&amp;window=popup_no_bar&amp;width=385&amp;height=120&amp;START_MAXIMIZED=FALSE&amp;creator=factset&amp;display_string=Audit"}</definedName>
    <definedName name="_1219__FDSAUDITLINK__" localSheetId="10" hidden="1">{"fdsup://Directions/FactSet Auditing Viewer?action=AUDIT_VALUE&amp;DB=129&amp;ID1=74727710&amp;VALUEID=01001&amp;SDATE=200901&amp;PERIODTYPE=QTR_STD&amp;window=popup_no_bar&amp;width=385&amp;height=120&amp;START_MAXIMIZED=FALSE&amp;creator=factset&amp;display_string=Audit"}</definedName>
    <definedName name="_1219__FDSAUDITLINK__" localSheetId="3" hidden="1">{"fdsup://Directions/FactSet Auditing Viewer?action=AUDIT_VALUE&amp;DB=129&amp;ID1=74727710&amp;VALUEID=01001&amp;SDATE=200901&amp;PERIODTYPE=QTR_STD&amp;window=popup_no_bar&amp;width=385&amp;height=120&amp;START_MAXIMIZED=FALSE&amp;creator=factset&amp;display_string=Audit"}</definedName>
    <definedName name="_1219__FDSAUDITLINK__" localSheetId="5" hidden="1">{"fdsup://Directions/FactSet Auditing Viewer?action=AUDIT_VALUE&amp;DB=129&amp;ID1=74727710&amp;VALUEID=01001&amp;SDATE=200901&amp;PERIODTYPE=QTR_STD&amp;window=popup_no_bar&amp;width=385&amp;height=120&amp;START_MAXIMIZED=FALSE&amp;creator=factset&amp;display_string=Audit"}</definedName>
    <definedName name="_1219__FDSAUDITLINK__" localSheetId="1" hidden="1">{"fdsup://Directions/FactSet Auditing Viewer?action=AUDIT_VALUE&amp;DB=129&amp;ID1=74727710&amp;VALUEID=01001&amp;SDATE=200901&amp;PERIODTYPE=QTR_STD&amp;window=popup_no_bar&amp;width=385&amp;height=120&amp;START_MAXIMIZED=FALSE&amp;creator=factset&amp;display_string=Audit"}</definedName>
    <definedName name="_1219__FDSAUDITLINK__" hidden="1">{"fdsup://Directions/FactSet Auditing Viewer?action=AUDIT_VALUE&amp;DB=129&amp;ID1=74727710&amp;VALUEID=01001&amp;SDATE=200901&amp;PERIODTYPE=QTR_STD&amp;window=popup_no_bar&amp;width=385&amp;height=120&amp;START_MAXIMIZED=FALSE&amp;creator=factset&amp;display_string=Audit"}</definedName>
    <definedName name="_122__FDSAUDITLINK__" localSheetId="7" hidden="1">{"fdsup://directions/FAT Viewer?action=UPDATE&amp;creator=factset&amp;DYN_ARGS=TRUE&amp;DOC_NAME=FAT:FQL_AUDITING_CLIENT_TEMPLATE.FAT&amp;display_string=Audit&amp;VAR:KEY=VGXQFCRYZS&amp;VAR:QUERY=RkZfRUJJVERBX09QRVIoUVRSLDQvMS8yMDEwLDYvMzAvMjAxMCwsLFVTRCk=&amp;WINDOW=FIRST_POPUP&amp;HEIGH","T=450&amp;WIDTH=450&amp;START_MAXIMIZED=FALSE&amp;VAR:CALENDAR=US&amp;VAR:SYMBOL=TJX&amp;VAR:INDEX=0"}</definedName>
    <definedName name="_122__FDSAUDITLINK__" localSheetId="9" hidden="1">{"fdsup://directions/FAT Viewer?action=UPDATE&amp;creator=factset&amp;DYN_ARGS=TRUE&amp;DOC_NAME=FAT:FQL_AUDITING_CLIENT_TEMPLATE.FAT&amp;display_string=Audit&amp;VAR:KEY=VGXQFCRYZS&amp;VAR:QUERY=RkZfRUJJVERBX09QRVIoUVRSLDQvMS8yMDEwLDYvMzAvMjAxMCwsLFVTRCk=&amp;WINDOW=FIRST_POPUP&amp;HEIGH","T=450&amp;WIDTH=450&amp;START_MAXIMIZED=FALSE&amp;VAR:CALENDAR=US&amp;VAR:SYMBOL=TJX&amp;VAR:INDEX=0"}</definedName>
    <definedName name="_122__FDSAUDITLINK__" localSheetId="8" hidden="1">{"fdsup://directions/FAT Viewer?action=UPDATE&amp;creator=factset&amp;DYN_ARGS=TRUE&amp;DOC_NAME=FAT:FQL_AUDITING_CLIENT_TEMPLATE.FAT&amp;display_string=Audit&amp;VAR:KEY=VGXQFCRYZS&amp;VAR:QUERY=RkZfRUJJVERBX09QRVIoUVRSLDQvMS8yMDEwLDYvMzAvMjAxMCwsLFVTRCk=&amp;WINDOW=FIRST_POPUP&amp;HEIGH","T=450&amp;WIDTH=450&amp;START_MAXIMIZED=FALSE&amp;VAR:CALENDAR=US&amp;VAR:SYMBOL=TJX&amp;VAR:INDEX=0"}</definedName>
    <definedName name="_122__FDSAUDITLINK__" localSheetId="10" hidden="1">{"fdsup://directions/FAT Viewer?action=UPDATE&amp;creator=factset&amp;DYN_ARGS=TRUE&amp;DOC_NAME=FAT:FQL_AUDITING_CLIENT_TEMPLATE.FAT&amp;display_string=Audit&amp;VAR:KEY=VGXQFCRYZS&amp;VAR:QUERY=RkZfRUJJVERBX09QRVIoUVRSLDQvMS8yMDEwLDYvMzAvMjAxMCwsLFVTRCk=&amp;WINDOW=FIRST_POPUP&amp;HEIGH","T=450&amp;WIDTH=450&amp;START_MAXIMIZED=FALSE&amp;VAR:CALENDAR=US&amp;VAR:SYMBOL=TJX&amp;VAR:INDEX=0"}</definedName>
    <definedName name="_122__FDSAUDITLINK__" localSheetId="3" hidden="1">{"fdsup://directions/FAT Viewer?action=UPDATE&amp;creator=factset&amp;DYN_ARGS=TRUE&amp;DOC_NAME=FAT:FQL_AUDITING_CLIENT_TEMPLATE.FAT&amp;display_string=Audit&amp;VAR:KEY=VGXQFCRYZS&amp;VAR:QUERY=RkZfRUJJVERBX09QRVIoUVRSLDQvMS8yMDEwLDYvMzAvMjAxMCwsLFVTRCk=&amp;WINDOW=FIRST_POPUP&amp;HEIGH","T=450&amp;WIDTH=450&amp;START_MAXIMIZED=FALSE&amp;VAR:CALENDAR=US&amp;VAR:SYMBOL=TJX&amp;VAR:INDEX=0"}</definedName>
    <definedName name="_122__FDSAUDITLINK__" localSheetId="5" hidden="1">{"fdsup://directions/FAT Viewer?action=UPDATE&amp;creator=factset&amp;DYN_ARGS=TRUE&amp;DOC_NAME=FAT:FQL_AUDITING_CLIENT_TEMPLATE.FAT&amp;display_string=Audit&amp;VAR:KEY=VGXQFCRYZS&amp;VAR:QUERY=RkZfRUJJVERBX09QRVIoUVRSLDQvMS8yMDEwLDYvMzAvMjAxMCwsLFVTRCk=&amp;WINDOW=FIRST_POPUP&amp;HEIGH","T=450&amp;WIDTH=450&amp;START_MAXIMIZED=FALSE&amp;VAR:CALENDAR=US&amp;VAR:SYMBOL=TJX&amp;VAR:INDEX=0"}</definedName>
    <definedName name="_122__FDSAUDITLINK__" localSheetId="1" hidden="1">{"fdsup://directions/FAT Viewer?action=UPDATE&amp;creator=factset&amp;DYN_ARGS=TRUE&amp;DOC_NAME=FAT:FQL_AUDITING_CLIENT_TEMPLATE.FAT&amp;display_string=Audit&amp;VAR:KEY=VGXQFCRYZS&amp;VAR:QUERY=RkZfRUJJVERBX09QRVIoUVRSLDQvMS8yMDEwLDYvMzAvMjAxMCwsLFVTRCk=&amp;WINDOW=FIRST_POPUP&amp;HEIGH","T=450&amp;WIDTH=450&amp;START_MAXIMIZED=FALSE&amp;VAR:CALENDAR=US&amp;VAR:SYMBOL=TJX&amp;VAR:INDEX=0"}</definedName>
    <definedName name="_122__FDSAUDITLINK__" hidden="1">{"fdsup://directions/FAT Viewer?action=UPDATE&amp;creator=factset&amp;DYN_ARGS=TRUE&amp;DOC_NAME=FAT:FQL_AUDITING_CLIENT_TEMPLATE.FAT&amp;display_string=Audit&amp;VAR:KEY=VGXQFCRYZS&amp;VAR:QUERY=RkZfRUJJVERBX09QRVIoUVRSLDQvMS8yMDEwLDYvMzAvMjAxMCwsLFVTRCk=&amp;WINDOW=FIRST_POPUP&amp;HEIGH","T=450&amp;WIDTH=450&amp;START_MAXIMIZED=FALSE&amp;VAR:CALENDAR=US&amp;VAR:SYMBOL=TJX&amp;VAR:INDEX=0"}</definedName>
    <definedName name="_1220__FDSAUDITLINK__" localSheetId="7" hidden="1">{"fdsup://Directions/FactSet Auditing Viewer?action=AUDIT_VALUE&amp;DB=129&amp;ID1=74727710&amp;VALUEID=01001&amp;SDATE=201001&amp;PERIODTYPE=QTR_STD&amp;window=popup_no_bar&amp;width=385&amp;height=120&amp;START_MAXIMIZED=FALSE&amp;creator=factset&amp;display_string=Audit"}</definedName>
    <definedName name="_1220__FDSAUDITLINK__" localSheetId="9" hidden="1">{"fdsup://Directions/FactSet Auditing Viewer?action=AUDIT_VALUE&amp;DB=129&amp;ID1=74727710&amp;VALUEID=01001&amp;SDATE=201001&amp;PERIODTYPE=QTR_STD&amp;window=popup_no_bar&amp;width=385&amp;height=120&amp;START_MAXIMIZED=FALSE&amp;creator=factset&amp;display_string=Audit"}</definedName>
    <definedName name="_1220__FDSAUDITLINK__" localSheetId="8" hidden="1">{"fdsup://Directions/FactSet Auditing Viewer?action=AUDIT_VALUE&amp;DB=129&amp;ID1=74727710&amp;VALUEID=01001&amp;SDATE=201001&amp;PERIODTYPE=QTR_STD&amp;window=popup_no_bar&amp;width=385&amp;height=120&amp;START_MAXIMIZED=FALSE&amp;creator=factset&amp;display_string=Audit"}</definedName>
    <definedName name="_1220__FDSAUDITLINK__" localSheetId="10" hidden="1">{"fdsup://Directions/FactSet Auditing Viewer?action=AUDIT_VALUE&amp;DB=129&amp;ID1=74727710&amp;VALUEID=01001&amp;SDATE=201001&amp;PERIODTYPE=QTR_STD&amp;window=popup_no_bar&amp;width=385&amp;height=120&amp;START_MAXIMIZED=FALSE&amp;creator=factset&amp;display_string=Audit"}</definedName>
    <definedName name="_1220__FDSAUDITLINK__" localSheetId="3" hidden="1">{"fdsup://Directions/FactSet Auditing Viewer?action=AUDIT_VALUE&amp;DB=129&amp;ID1=74727710&amp;VALUEID=01001&amp;SDATE=201001&amp;PERIODTYPE=QTR_STD&amp;window=popup_no_bar&amp;width=385&amp;height=120&amp;START_MAXIMIZED=FALSE&amp;creator=factset&amp;display_string=Audit"}</definedName>
    <definedName name="_1220__FDSAUDITLINK__" localSheetId="5" hidden="1">{"fdsup://Directions/FactSet Auditing Viewer?action=AUDIT_VALUE&amp;DB=129&amp;ID1=74727710&amp;VALUEID=01001&amp;SDATE=201001&amp;PERIODTYPE=QTR_STD&amp;window=popup_no_bar&amp;width=385&amp;height=120&amp;START_MAXIMIZED=FALSE&amp;creator=factset&amp;display_string=Audit"}</definedName>
    <definedName name="_1220__FDSAUDITLINK__" localSheetId="1" hidden="1">{"fdsup://Directions/FactSet Auditing Viewer?action=AUDIT_VALUE&amp;DB=129&amp;ID1=74727710&amp;VALUEID=01001&amp;SDATE=201001&amp;PERIODTYPE=QTR_STD&amp;window=popup_no_bar&amp;width=385&amp;height=120&amp;START_MAXIMIZED=FALSE&amp;creator=factset&amp;display_string=Audit"}</definedName>
    <definedName name="_1220__FDSAUDITLINK__" hidden="1">{"fdsup://Directions/FactSet Auditing Viewer?action=AUDIT_VALUE&amp;DB=129&amp;ID1=74727710&amp;VALUEID=01001&amp;SDATE=201001&amp;PERIODTYPE=QTR_STD&amp;window=popup_no_bar&amp;width=385&amp;height=120&amp;START_MAXIMIZED=FALSE&amp;creator=factset&amp;display_string=Audit"}</definedName>
    <definedName name="_1221__FDSAUDITLINK__" localSheetId="7" hidden="1">{"fdsup://Directions/FactSet Auditing Viewer?action=AUDIT_VALUE&amp;DB=129&amp;ID1=74733V10&amp;VALUEID=01001&amp;SDATE=200902&amp;PERIODTYPE=QTR_STD&amp;window=popup_no_bar&amp;width=385&amp;height=120&amp;START_MAXIMIZED=FALSE&amp;creator=factset&amp;display_string=Audit"}</definedName>
    <definedName name="_1221__FDSAUDITLINK__" localSheetId="9" hidden="1">{"fdsup://Directions/FactSet Auditing Viewer?action=AUDIT_VALUE&amp;DB=129&amp;ID1=74733V10&amp;VALUEID=01001&amp;SDATE=200902&amp;PERIODTYPE=QTR_STD&amp;window=popup_no_bar&amp;width=385&amp;height=120&amp;START_MAXIMIZED=FALSE&amp;creator=factset&amp;display_string=Audit"}</definedName>
    <definedName name="_1221__FDSAUDITLINK__" localSheetId="8" hidden="1">{"fdsup://Directions/FactSet Auditing Viewer?action=AUDIT_VALUE&amp;DB=129&amp;ID1=74733V10&amp;VALUEID=01001&amp;SDATE=200902&amp;PERIODTYPE=QTR_STD&amp;window=popup_no_bar&amp;width=385&amp;height=120&amp;START_MAXIMIZED=FALSE&amp;creator=factset&amp;display_string=Audit"}</definedName>
    <definedName name="_1221__FDSAUDITLINK__" localSheetId="10" hidden="1">{"fdsup://Directions/FactSet Auditing Viewer?action=AUDIT_VALUE&amp;DB=129&amp;ID1=74733V10&amp;VALUEID=01001&amp;SDATE=200902&amp;PERIODTYPE=QTR_STD&amp;window=popup_no_bar&amp;width=385&amp;height=120&amp;START_MAXIMIZED=FALSE&amp;creator=factset&amp;display_string=Audit"}</definedName>
    <definedName name="_1221__FDSAUDITLINK__" localSheetId="3" hidden="1">{"fdsup://Directions/FactSet Auditing Viewer?action=AUDIT_VALUE&amp;DB=129&amp;ID1=74733V10&amp;VALUEID=01001&amp;SDATE=200902&amp;PERIODTYPE=QTR_STD&amp;window=popup_no_bar&amp;width=385&amp;height=120&amp;START_MAXIMIZED=FALSE&amp;creator=factset&amp;display_string=Audit"}</definedName>
    <definedName name="_1221__FDSAUDITLINK__" localSheetId="5" hidden="1">{"fdsup://Directions/FactSet Auditing Viewer?action=AUDIT_VALUE&amp;DB=129&amp;ID1=74733V10&amp;VALUEID=01001&amp;SDATE=200902&amp;PERIODTYPE=QTR_STD&amp;window=popup_no_bar&amp;width=385&amp;height=120&amp;START_MAXIMIZED=FALSE&amp;creator=factset&amp;display_string=Audit"}</definedName>
    <definedName name="_1221__FDSAUDITLINK__" localSheetId="1" hidden="1">{"fdsup://Directions/FactSet Auditing Viewer?action=AUDIT_VALUE&amp;DB=129&amp;ID1=74733V10&amp;VALUEID=01001&amp;SDATE=200902&amp;PERIODTYPE=QTR_STD&amp;window=popup_no_bar&amp;width=385&amp;height=120&amp;START_MAXIMIZED=FALSE&amp;creator=factset&amp;display_string=Audit"}</definedName>
    <definedName name="_1221__FDSAUDITLINK__" hidden="1">{"fdsup://Directions/FactSet Auditing Viewer?action=AUDIT_VALUE&amp;DB=129&amp;ID1=74733V10&amp;VALUEID=01001&amp;SDATE=200902&amp;PERIODTYPE=QTR_STD&amp;window=popup_no_bar&amp;width=385&amp;height=120&amp;START_MAXIMIZED=FALSE&amp;creator=factset&amp;display_string=Audit"}</definedName>
    <definedName name="_1222__FDSAUDITLINK__" localSheetId="7" hidden="1">{"fdsup://Directions/FactSet Auditing Viewer?action=AUDIT_VALUE&amp;DB=129&amp;ID1=74733V10&amp;VALUEID=01001&amp;SDATE=201002&amp;PERIODTYPE=QTR_STD&amp;window=popup_no_bar&amp;width=385&amp;height=120&amp;START_MAXIMIZED=FALSE&amp;creator=factset&amp;display_string=Audit"}</definedName>
    <definedName name="_1222__FDSAUDITLINK__" localSheetId="9" hidden="1">{"fdsup://Directions/FactSet Auditing Viewer?action=AUDIT_VALUE&amp;DB=129&amp;ID1=74733V10&amp;VALUEID=01001&amp;SDATE=201002&amp;PERIODTYPE=QTR_STD&amp;window=popup_no_bar&amp;width=385&amp;height=120&amp;START_MAXIMIZED=FALSE&amp;creator=factset&amp;display_string=Audit"}</definedName>
    <definedName name="_1222__FDSAUDITLINK__" localSheetId="8" hidden="1">{"fdsup://Directions/FactSet Auditing Viewer?action=AUDIT_VALUE&amp;DB=129&amp;ID1=74733V10&amp;VALUEID=01001&amp;SDATE=201002&amp;PERIODTYPE=QTR_STD&amp;window=popup_no_bar&amp;width=385&amp;height=120&amp;START_MAXIMIZED=FALSE&amp;creator=factset&amp;display_string=Audit"}</definedName>
    <definedName name="_1222__FDSAUDITLINK__" localSheetId="10" hidden="1">{"fdsup://Directions/FactSet Auditing Viewer?action=AUDIT_VALUE&amp;DB=129&amp;ID1=74733V10&amp;VALUEID=01001&amp;SDATE=201002&amp;PERIODTYPE=QTR_STD&amp;window=popup_no_bar&amp;width=385&amp;height=120&amp;START_MAXIMIZED=FALSE&amp;creator=factset&amp;display_string=Audit"}</definedName>
    <definedName name="_1222__FDSAUDITLINK__" localSheetId="3" hidden="1">{"fdsup://Directions/FactSet Auditing Viewer?action=AUDIT_VALUE&amp;DB=129&amp;ID1=74733V10&amp;VALUEID=01001&amp;SDATE=201002&amp;PERIODTYPE=QTR_STD&amp;window=popup_no_bar&amp;width=385&amp;height=120&amp;START_MAXIMIZED=FALSE&amp;creator=factset&amp;display_string=Audit"}</definedName>
    <definedName name="_1222__FDSAUDITLINK__" localSheetId="5" hidden="1">{"fdsup://Directions/FactSet Auditing Viewer?action=AUDIT_VALUE&amp;DB=129&amp;ID1=74733V10&amp;VALUEID=01001&amp;SDATE=201002&amp;PERIODTYPE=QTR_STD&amp;window=popup_no_bar&amp;width=385&amp;height=120&amp;START_MAXIMIZED=FALSE&amp;creator=factset&amp;display_string=Audit"}</definedName>
    <definedName name="_1222__FDSAUDITLINK__" localSheetId="1" hidden="1">{"fdsup://Directions/FactSet Auditing Viewer?action=AUDIT_VALUE&amp;DB=129&amp;ID1=74733V10&amp;VALUEID=01001&amp;SDATE=201002&amp;PERIODTYPE=QTR_STD&amp;window=popup_no_bar&amp;width=385&amp;height=120&amp;START_MAXIMIZED=FALSE&amp;creator=factset&amp;display_string=Audit"}</definedName>
    <definedName name="_1222__FDSAUDITLINK__" hidden="1">{"fdsup://Directions/FactSet Auditing Viewer?action=AUDIT_VALUE&amp;DB=129&amp;ID1=74733V10&amp;VALUEID=01001&amp;SDATE=201002&amp;PERIODTYPE=QTR_STD&amp;window=popup_no_bar&amp;width=385&amp;height=120&amp;START_MAXIMIZED=FALSE&amp;creator=factset&amp;display_string=Audit"}</definedName>
    <definedName name="_1223__FDSAUDITLINK__" localSheetId="7" hidden="1">{"fdsup://Directions/FactSet Auditing Viewer?action=AUDIT_VALUE&amp;DB=129&amp;ID1=74752510&amp;VALUEID=01001&amp;SDATE=200903&amp;PERIODTYPE=QTR_STD&amp;window=popup_no_bar&amp;width=385&amp;height=120&amp;START_MAXIMIZED=FALSE&amp;creator=factset&amp;display_string=Audit"}</definedName>
    <definedName name="_1223__FDSAUDITLINK__" localSheetId="9" hidden="1">{"fdsup://Directions/FactSet Auditing Viewer?action=AUDIT_VALUE&amp;DB=129&amp;ID1=74752510&amp;VALUEID=01001&amp;SDATE=200903&amp;PERIODTYPE=QTR_STD&amp;window=popup_no_bar&amp;width=385&amp;height=120&amp;START_MAXIMIZED=FALSE&amp;creator=factset&amp;display_string=Audit"}</definedName>
    <definedName name="_1223__FDSAUDITLINK__" localSheetId="8" hidden="1">{"fdsup://Directions/FactSet Auditing Viewer?action=AUDIT_VALUE&amp;DB=129&amp;ID1=74752510&amp;VALUEID=01001&amp;SDATE=200903&amp;PERIODTYPE=QTR_STD&amp;window=popup_no_bar&amp;width=385&amp;height=120&amp;START_MAXIMIZED=FALSE&amp;creator=factset&amp;display_string=Audit"}</definedName>
    <definedName name="_1223__FDSAUDITLINK__" localSheetId="10" hidden="1">{"fdsup://Directions/FactSet Auditing Viewer?action=AUDIT_VALUE&amp;DB=129&amp;ID1=74752510&amp;VALUEID=01001&amp;SDATE=200903&amp;PERIODTYPE=QTR_STD&amp;window=popup_no_bar&amp;width=385&amp;height=120&amp;START_MAXIMIZED=FALSE&amp;creator=factset&amp;display_string=Audit"}</definedName>
    <definedName name="_1223__FDSAUDITLINK__" localSheetId="3" hidden="1">{"fdsup://Directions/FactSet Auditing Viewer?action=AUDIT_VALUE&amp;DB=129&amp;ID1=74752510&amp;VALUEID=01001&amp;SDATE=200903&amp;PERIODTYPE=QTR_STD&amp;window=popup_no_bar&amp;width=385&amp;height=120&amp;START_MAXIMIZED=FALSE&amp;creator=factset&amp;display_string=Audit"}</definedName>
    <definedName name="_1223__FDSAUDITLINK__" localSheetId="5" hidden="1">{"fdsup://Directions/FactSet Auditing Viewer?action=AUDIT_VALUE&amp;DB=129&amp;ID1=74752510&amp;VALUEID=01001&amp;SDATE=200903&amp;PERIODTYPE=QTR_STD&amp;window=popup_no_bar&amp;width=385&amp;height=120&amp;START_MAXIMIZED=FALSE&amp;creator=factset&amp;display_string=Audit"}</definedName>
    <definedName name="_1223__FDSAUDITLINK__" localSheetId="1" hidden="1">{"fdsup://Directions/FactSet Auditing Viewer?action=AUDIT_VALUE&amp;DB=129&amp;ID1=74752510&amp;VALUEID=01001&amp;SDATE=200903&amp;PERIODTYPE=QTR_STD&amp;window=popup_no_bar&amp;width=385&amp;height=120&amp;START_MAXIMIZED=FALSE&amp;creator=factset&amp;display_string=Audit"}</definedName>
    <definedName name="_1223__FDSAUDITLINK__" hidden="1">{"fdsup://Directions/FactSet Auditing Viewer?action=AUDIT_VALUE&amp;DB=129&amp;ID1=74752510&amp;VALUEID=01001&amp;SDATE=200903&amp;PERIODTYPE=QTR_STD&amp;window=popup_no_bar&amp;width=385&amp;height=120&amp;START_MAXIMIZED=FALSE&amp;creator=factset&amp;display_string=Audit"}</definedName>
    <definedName name="_1224__FDSAUDITLINK__" localSheetId="7" hidden="1">{"fdsup://Directions/FactSet Auditing Viewer?action=AUDIT_VALUE&amp;DB=129&amp;ID1=74752510&amp;VALUEID=01001&amp;SDATE=201003&amp;PERIODTYPE=QTR_STD&amp;window=popup_no_bar&amp;width=385&amp;height=120&amp;START_MAXIMIZED=FALSE&amp;creator=factset&amp;display_string=Audit"}</definedName>
    <definedName name="_1224__FDSAUDITLINK__" localSheetId="9" hidden="1">{"fdsup://Directions/FactSet Auditing Viewer?action=AUDIT_VALUE&amp;DB=129&amp;ID1=74752510&amp;VALUEID=01001&amp;SDATE=201003&amp;PERIODTYPE=QTR_STD&amp;window=popup_no_bar&amp;width=385&amp;height=120&amp;START_MAXIMIZED=FALSE&amp;creator=factset&amp;display_string=Audit"}</definedName>
    <definedName name="_1224__FDSAUDITLINK__" localSheetId="8" hidden="1">{"fdsup://Directions/FactSet Auditing Viewer?action=AUDIT_VALUE&amp;DB=129&amp;ID1=74752510&amp;VALUEID=01001&amp;SDATE=201003&amp;PERIODTYPE=QTR_STD&amp;window=popup_no_bar&amp;width=385&amp;height=120&amp;START_MAXIMIZED=FALSE&amp;creator=factset&amp;display_string=Audit"}</definedName>
    <definedName name="_1224__FDSAUDITLINK__" localSheetId="10" hidden="1">{"fdsup://Directions/FactSet Auditing Viewer?action=AUDIT_VALUE&amp;DB=129&amp;ID1=74752510&amp;VALUEID=01001&amp;SDATE=201003&amp;PERIODTYPE=QTR_STD&amp;window=popup_no_bar&amp;width=385&amp;height=120&amp;START_MAXIMIZED=FALSE&amp;creator=factset&amp;display_string=Audit"}</definedName>
    <definedName name="_1224__FDSAUDITLINK__" localSheetId="3" hidden="1">{"fdsup://Directions/FactSet Auditing Viewer?action=AUDIT_VALUE&amp;DB=129&amp;ID1=74752510&amp;VALUEID=01001&amp;SDATE=201003&amp;PERIODTYPE=QTR_STD&amp;window=popup_no_bar&amp;width=385&amp;height=120&amp;START_MAXIMIZED=FALSE&amp;creator=factset&amp;display_string=Audit"}</definedName>
    <definedName name="_1224__FDSAUDITLINK__" localSheetId="5" hidden="1">{"fdsup://Directions/FactSet Auditing Viewer?action=AUDIT_VALUE&amp;DB=129&amp;ID1=74752510&amp;VALUEID=01001&amp;SDATE=201003&amp;PERIODTYPE=QTR_STD&amp;window=popup_no_bar&amp;width=385&amp;height=120&amp;START_MAXIMIZED=FALSE&amp;creator=factset&amp;display_string=Audit"}</definedName>
    <definedName name="_1224__FDSAUDITLINK__" localSheetId="1" hidden="1">{"fdsup://Directions/FactSet Auditing Viewer?action=AUDIT_VALUE&amp;DB=129&amp;ID1=74752510&amp;VALUEID=01001&amp;SDATE=201003&amp;PERIODTYPE=QTR_STD&amp;window=popup_no_bar&amp;width=385&amp;height=120&amp;START_MAXIMIZED=FALSE&amp;creator=factset&amp;display_string=Audit"}</definedName>
    <definedName name="_1224__FDSAUDITLINK__" hidden="1">{"fdsup://Directions/FactSet Auditing Viewer?action=AUDIT_VALUE&amp;DB=129&amp;ID1=74752510&amp;VALUEID=01001&amp;SDATE=201003&amp;PERIODTYPE=QTR_STD&amp;window=popup_no_bar&amp;width=385&amp;height=120&amp;START_MAXIMIZED=FALSE&amp;creator=factset&amp;display_string=Audit"}</definedName>
    <definedName name="_1225__FDSAUDITLINK__" localSheetId="7" hidden="1">{"fdsup://Directions/FactSet Auditing Viewer?action=AUDIT_VALUE&amp;DB=129&amp;ID1=74912110&amp;VALUEID=01001&amp;SDATE=200902&amp;PERIODTYPE=QTR_STD&amp;window=popup_no_bar&amp;width=385&amp;height=120&amp;START_MAXIMIZED=FALSE&amp;creator=factset&amp;display_string=Audit"}</definedName>
    <definedName name="_1225__FDSAUDITLINK__" localSheetId="9" hidden="1">{"fdsup://Directions/FactSet Auditing Viewer?action=AUDIT_VALUE&amp;DB=129&amp;ID1=74912110&amp;VALUEID=01001&amp;SDATE=200902&amp;PERIODTYPE=QTR_STD&amp;window=popup_no_bar&amp;width=385&amp;height=120&amp;START_MAXIMIZED=FALSE&amp;creator=factset&amp;display_string=Audit"}</definedName>
    <definedName name="_1225__FDSAUDITLINK__" localSheetId="8" hidden="1">{"fdsup://Directions/FactSet Auditing Viewer?action=AUDIT_VALUE&amp;DB=129&amp;ID1=74912110&amp;VALUEID=01001&amp;SDATE=200902&amp;PERIODTYPE=QTR_STD&amp;window=popup_no_bar&amp;width=385&amp;height=120&amp;START_MAXIMIZED=FALSE&amp;creator=factset&amp;display_string=Audit"}</definedName>
    <definedName name="_1225__FDSAUDITLINK__" localSheetId="10" hidden="1">{"fdsup://Directions/FactSet Auditing Viewer?action=AUDIT_VALUE&amp;DB=129&amp;ID1=74912110&amp;VALUEID=01001&amp;SDATE=200902&amp;PERIODTYPE=QTR_STD&amp;window=popup_no_bar&amp;width=385&amp;height=120&amp;START_MAXIMIZED=FALSE&amp;creator=factset&amp;display_string=Audit"}</definedName>
    <definedName name="_1225__FDSAUDITLINK__" localSheetId="3" hidden="1">{"fdsup://Directions/FactSet Auditing Viewer?action=AUDIT_VALUE&amp;DB=129&amp;ID1=74912110&amp;VALUEID=01001&amp;SDATE=200902&amp;PERIODTYPE=QTR_STD&amp;window=popup_no_bar&amp;width=385&amp;height=120&amp;START_MAXIMIZED=FALSE&amp;creator=factset&amp;display_string=Audit"}</definedName>
    <definedName name="_1225__FDSAUDITLINK__" localSheetId="5" hidden="1">{"fdsup://Directions/FactSet Auditing Viewer?action=AUDIT_VALUE&amp;DB=129&amp;ID1=74912110&amp;VALUEID=01001&amp;SDATE=200902&amp;PERIODTYPE=QTR_STD&amp;window=popup_no_bar&amp;width=385&amp;height=120&amp;START_MAXIMIZED=FALSE&amp;creator=factset&amp;display_string=Audit"}</definedName>
    <definedName name="_1225__FDSAUDITLINK__" localSheetId="1" hidden="1">{"fdsup://Directions/FactSet Auditing Viewer?action=AUDIT_VALUE&amp;DB=129&amp;ID1=74912110&amp;VALUEID=01001&amp;SDATE=200902&amp;PERIODTYPE=QTR_STD&amp;window=popup_no_bar&amp;width=385&amp;height=120&amp;START_MAXIMIZED=FALSE&amp;creator=factset&amp;display_string=Audit"}</definedName>
    <definedName name="_1225__FDSAUDITLINK__" hidden="1">{"fdsup://Directions/FactSet Auditing Viewer?action=AUDIT_VALUE&amp;DB=129&amp;ID1=74912110&amp;VALUEID=01001&amp;SDATE=200902&amp;PERIODTYPE=QTR_STD&amp;window=popup_no_bar&amp;width=385&amp;height=120&amp;START_MAXIMIZED=FALSE&amp;creator=factset&amp;display_string=Audit"}</definedName>
    <definedName name="_1226__FDSAUDITLINK__" localSheetId="7" hidden="1">{"fdsup://Directions/FactSet Auditing Viewer?action=AUDIT_VALUE&amp;DB=129&amp;ID1=74912110&amp;VALUEID=01001&amp;SDATE=201002&amp;PERIODTYPE=QTR_STD&amp;window=popup_no_bar&amp;width=385&amp;height=120&amp;START_MAXIMIZED=FALSE&amp;creator=factset&amp;display_string=Audit"}</definedName>
    <definedName name="_1226__FDSAUDITLINK__" localSheetId="9" hidden="1">{"fdsup://Directions/FactSet Auditing Viewer?action=AUDIT_VALUE&amp;DB=129&amp;ID1=74912110&amp;VALUEID=01001&amp;SDATE=201002&amp;PERIODTYPE=QTR_STD&amp;window=popup_no_bar&amp;width=385&amp;height=120&amp;START_MAXIMIZED=FALSE&amp;creator=factset&amp;display_string=Audit"}</definedName>
    <definedName name="_1226__FDSAUDITLINK__" localSheetId="8" hidden="1">{"fdsup://Directions/FactSet Auditing Viewer?action=AUDIT_VALUE&amp;DB=129&amp;ID1=74912110&amp;VALUEID=01001&amp;SDATE=201002&amp;PERIODTYPE=QTR_STD&amp;window=popup_no_bar&amp;width=385&amp;height=120&amp;START_MAXIMIZED=FALSE&amp;creator=factset&amp;display_string=Audit"}</definedName>
    <definedName name="_1226__FDSAUDITLINK__" localSheetId="10" hidden="1">{"fdsup://Directions/FactSet Auditing Viewer?action=AUDIT_VALUE&amp;DB=129&amp;ID1=74912110&amp;VALUEID=01001&amp;SDATE=201002&amp;PERIODTYPE=QTR_STD&amp;window=popup_no_bar&amp;width=385&amp;height=120&amp;START_MAXIMIZED=FALSE&amp;creator=factset&amp;display_string=Audit"}</definedName>
    <definedName name="_1226__FDSAUDITLINK__" localSheetId="3" hidden="1">{"fdsup://Directions/FactSet Auditing Viewer?action=AUDIT_VALUE&amp;DB=129&amp;ID1=74912110&amp;VALUEID=01001&amp;SDATE=201002&amp;PERIODTYPE=QTR_STD&amp;window=popup_no_bar&amp;width=385&amp;height=120&amp;START_MAXIMIZED=FALSE&amp;creator=factset&amp;display_string=Audit"}</definedName>
    <definedName name="_1226__FDSAUDITLINK__" localSheetId="5" hidden="1">{"fdsup://Directions/FactSet Auditing Viewer?action=AUDIT_VALUE&amp;DB=129&amp;ID1=74912110&amp;VALUEID=01001&amp;SDATE=201002&amp;PERIODTYPE=QTR_STD&amp;window=popup_no_bar&amp;width=385&amp;height=120&amp;START_MAXIMIZED=FALSE&amp;creator=factset&amp;display_string=Audit"}</definedName>
    <definedName name="_1226__FDSAUDITLINK__" localSheetId="1" hidden="1">{"fdsup://Directions/FactSet Auditing Viewer?action=AUDIT_VALUE&amp;DB=129&amp;ID1=74912110&amp;VALUEID=01001&amp;SDATE=201002&amp;PERIODTYPE=QTR_STD&amp;window=popup_no_bar&amp;width=385&amp;height=120&amp;START_MAXIMIZED=FALSE&amp;creator=factset&amp;display_string=Audit"}</definedName>
    <definedName name="_1226__FDSAUDITLINK__" hidden="1">{"fdsup://Directions/FactSet Auditing Viewer?action=AUDIT_VALUE&amp;DB=129&amp;ID1=74912110&amp;VALUEID=01001&amp;SDATE=201002&amp;PERIODTYPE=QTR_STD&amp;window=popup_no_bar&amp;width=385&amp;height=120&amp;START_MAXIMIZED=FALSE&amp;creator=factset&amp;display_string=Audit"}</definedName>
    <definedName name="_1227__FDSAUDITLINK__" localSheetId="7" hidden="1">{"fdsup://Directions/FactSet Auditing Viewer?action=AUDIT_VALUE&amp;DB=129&amp;ID1=72378710&amp;VALUEID=01001&amp;SDATE=200902&amp;PERIODTYPE=QTR_STD&amp;window=popup_no_bar&amp;width=385&amp;height=120&amp;START_MAXIMIZED=FALSE&amp;creator=factset&amp;display_string=Audit"}</definedName>
    <definedName name="_1227__FDSAUDITLINK__" localSheetId="9" hidden="1">{"fdsup://Directions/FactSet Auditing Viewer?action=AUDIT_VALUE&amp;DB=129&amp;ID1=72378710&amp;VALUEID=01001&amp;SDATE=200902&amp;PERIODTYPE=QTR_STD&amp;window=popup_no_bar&amp;width=385&amp;height=120&amp;START_MAXIMIZED=FALSE&amp;creator=factset&amp;display_string=Audit"}</definedName>
    <definedName name="_1227__FDSAUDITLINK__" localSheetId="8" hidden="1">{"fdsup://Directions/FactSet Auditing Viewer?action=AUDIT_VALUE&amp;DB=129&amp;ID1=72378710&amp;VALUEID=01001&amp;SDATE=200902&amp;PERIODTYPE=QTR_STD&amp;window=popup_no_bar&amp;width=385&amp;height=120&amp;START_MAXIMIZED=FALSE&amp;creator=factset&amp;display_string=Audit"}</definedName>
    <definedName name="_1227__FDSAUDITLINK__" localSheetId="10" hidden="1">{"fdsup://Directions/FactSet Auditing Viewer?action=AUDIT_VALUE&amp;DB=129&amp;ID1=72378710&amp;VALUEID=01001&amp;SDATE=200902&amp;PERIODTYPE=QTR_STD&amp;window=popup_no_bar&amp;width=385&amp;height=120&amp;START_MAXIMIZED=FALSE&amp;creator=factset&amp;display_string=Audit"}</definedName>
    <definedName name="_1227__FDSAUDITLINK__" localSheetId="3" hidden="1">{"fdsup://Directions/FactSet Auditing Viewer?action=AUDIT_VALUE&amp;DB=129&amp;ID1=72378710&amp;VALUEID=01001&amp;SDATE=200902&amp;PERIODTYPE=QTR_STD&amp;window=popup_no_bar&amp;width=385&amp;height=120&amp;START_MAXIMIZED=FALSE&amp;creator=factset&amp;display_string=Audit"}</definedName>
    <definedName name="_1227__FDSAUDITLINK__" localSheetId="5" hidden="1">{"fdsup://Directions/FactSet Auditing Viewer?action=AUDIT_VALUE&amp;DB=129&amp;ID1=72378710&amp;VALUEID=01001&amp;SDATE=200902&amp;PERIODTYPE=QTR_STD&amp;window=popup_no_bar&amp;width=385&amp;height=120&amp;START_MAXIMIZED=FALSE&amp;creator=factset&amp;display_string=Audit"}</definedName>
    <definedName name="_1227__FDSAUDITLINK__" localSheetId="1" hidden="1">{"fdsup://Directions/FactSet Auditing Viewer?action=AUDIT_VALUE&amp;DB=129&amp;ID1=72378710&amp;VALUEID=01001&amp;SDATE=200902&amp;PERIODTYPE=QTR_STD&amp;window=popup_no_bar&amp;width=385&amp;height=120&amp;START_MAXIMIZED=FALSE&amp;creator=factset&amp;display_string=Audit"}</definedName>
    <definedName name="_1227__FDSAUDITLINK__" hidden="1">{"fdsup://Directions/FactSet Auditing Viewer?action=AUDIT_VALUE&amp;DB=129&amp;ID1=72378710&amp;VALUEID=01001&amp;SDATE=200902&amp;PERIODTYPE=QTR_STD&amp;window=popup_no_bar&amp;width=385&amp;height=120&amp;START_MAXIMIZED=FALSE&amp;creator=factset&amp;display_string=Audit"}</definedName>
    <definedName name="_1228__FDSAUDITLINK__" localSheetId="7" hidden="1">{"fdsup://Directions/FactSet Auditing Viewer?action=AUDIT_VALUE&amp;DB=129&amp;ID1=72378710&amp;VALUEID=01001&amp;SDATE=201002&amp;PERIODTYPE=QTR_STD&amp;window=popup_no_bar&amp;width=385&amp;height=120&amp;START_MAXIMIZED=FALSE&amp;creator=factset&amp;display_string=Audit"}</definedName>
    <definedName name="_1228__FDSAUDITLINK__" localSheetId="9" hidden="1">{"fdsup://Directions/FactSet Auditing Viewer?action=AUDIT_VALUE&amp;DB=129&amp;ID1=72378710&amp;VALUEID=01001&amp;SDATE=201002&amp;PERIODTYPE=QTR_STD&amp;window=popup_no_bar&amp;width=385&amp;height=120&amp;START_MAXIMIZED=FALSE&amp;creator=factset&amp;display_string=Audit"}</definedName>
    <definedName name="_1228__FDSAUDITLINK__" localSheetId="8" hidden="1">{"fdsup://Directions/FactSet Auditing Viewer?action=AUDIT_VALUE&amp;DB=129&amp;ID1=72378710&amp;VALUEID=01001&amp;SDATE=201002&amp;PERIODTYPE=QTR_STD&amp;window=popup_no_bar&amp;width=385&amp;height=120&amp;START_MAXIMIZED=FALSE&amp;creator=factset&amp;display_string=Audit"}</definedName>
    <definedName name="_1228__FDSAUDITLINK__" localSheetId="10" hidden="1">{"fdsup://Directions/FactSet Auditing Viewer?action=AUDIT_VALUE&amp;DB=129&amp;ID1=72378710&amp;VALUEID=01001&amp;SDATE=201002&amp;PERIODTYPE=QTR_STD&amp;window=popup_no_bar&amp;width=385&amp;height=120&amp;START_MAXIMIZED=FALSE&amp;creator=factset&amp;display_string=Audit"}</definedName>
    <definedName name="_1228__FDSAUDITLINK__" localSheetId="3" hidden="1">{"fdsup://Directions/FactSet Auditing Viewer?action=AUDIT_VALUE&amp;DB=129&amp;ID1=72378710&amp;VALUEID=01001&amp;SDATE=201002&amp;PERIODTYPE=QTR_STD&amp;window=popup_no_bar&amp;width=385&amp;height=120&amp;START_MAXIMIZED=FALSE&amp;creator=factset&amp;display_string=Audit"}</definedName>
    <definedName name="_1228__FDSAUDITLINK__" localSheetId="5" hidden="1">{"fdsup://Directions/FactSet Auditing Viewer?action=AUDIT_VALUE&amp;DB=129&amp;ID1=72378710&amp;VALUEID=01001&amp;SDATE=201002&amp;PERIODTYPE=QTR_STD&amp;window=popup_no_bar&amp;width=385&amp;height=120&amp;START_MAXIMIZED=FALSE&amp;creator=factset&amp;display_string=Audit"}</definedName>
    <definedName name="_1228__FDSAUDITLINK__" localSheetId="1" hidden="1">{"fdsup://Directions/FactSet Auditing Viewer?action=AUDIT_VALUE&amp;DB=129&amp;ID1=72378710&amp;VALUEID=01001&amp;SDATE=201002&amp;PERIODTYPE=QTR_STD&amp;window=popup_no_bar&amp;width=385&amp;height=120&amp;START_MAXIMIZED=FALSE&amp;creator=factset&amp;display_string=Audit"}</definedName>
    <definedName name="_1228__FDSAUDITLINK__" hidden="1">{"fdsup://Directions/FactSet Auditing Viewer?action=AUDIT_VALUE&amp;DB=129&amp;ID1=72378710&amp;VALUEID=01001&amp;SDATE=201002&amp;PERIODTYPE=QTR_STD&amp;window=popup_no_bar&amp;width=385&amp;height=120&amp;START_MAXIMIZED=FALSE&amp;creator=factset&amp;display_string=Audit"}</definedName>
    <definedName name="_1229__FDSAUDITLINK__" localSheetId="7" hidden="1">{"fdsup://Directions/FactSet Auditing Viewer?action=AUDIT_VALUE&amp;DB=129&amp;ID1=74005P10&amp;VALUEID=01001&amp;SDATE=200902&amp;PERIODTYPE=QTR_STD&amp;window=popup_no_bar&amp;width=385&amp;height=120&amp;START_MAXIMIZED=FALSE&amp;creator=factset&amp;display_string=Audit"}</definedName>
    <definedName name="_1229__FDSAUDITLINK__" localSheetId="9" hidden="1">{"fdsup://Directions/FactSet Auditing Viewer?action=AUDIT_VALUE&amp;DB=129&amp;ID1=74005P10&amp;VALUEID=01001&amp;SDATE=200902&amp;PERIODTYPE=QTR_STD&amp;window=popup_no_bar&amp;width=385&amp;height=120&amp;START_MAXIMIZED=FALSE&amp;creator=factset&amp;display_string=Audit"}</definedName>
    <definedName name="_1229__FDSAUDITLINK__" localSheetId="8" hidden="1">{"fdsup://Directions/FactSet Auditing Viewer?action=AUDIT_VALUE&amp;DB=129&amp;ID1=74005P10&amp;VALUEID=01001&amp;SDATE=200902&amp;PERIODTYPE=QTR_STD&amp;window=popup_no_bar&amp;width=385&amp;height=120&amp;START_MAXIMIZED=FALSE&amp;creator=factset&amp;display_string=Audit"}</definedName>
    <definedName name="_1229__FDSAUDITLINK__" localSheetId="10" hidden="1">{"fdsup://Directions/FactSet Auditing Viewer?action=AUDIT_VALUE&amp;DB=129&amp;ID1=74005P10&amp;VALUEID=01001&amp;SDATE=200902&amp;PERIODTYPE=QTR_STD&amp;window=popup_no_bar&amp;width=385&amp;height=120&amp;START_MAXIMIZED=FALSE&amp;creator=factset&amp;display_string=Audit"}</definedName>
    <definedName name="_1229__FDSAUDITLINK__" localSheetId="3" hidden="1">{"fdsup://Directions/FactSet Auditing Viewer?action=AUDIT_VALUE&amp;DB=129&amp;ID1=74005P10&amp;VALUEID=01001&amp;SDATE=200902&amp;PERIODTYPE=QTR_STD&amp;window=popup_no_bar&amp;width=385&amp;height=120&amp;START_MAXIMIZED=FALSE&amp;creator=factset&amp;display_string=Audit"}</definedName>
    <definedName name="_1229__FDSAUDITLINK__" localSheetId="5" hidden="1">{"fdsup://Directions/FactSet Auditing Viewer?action=AUDIT_VALUE&amp;DB=129&amp;ID1=74005P10&amp;VALUEID=01001&amp;SDATE=200902&amp;PERIODTYPE=QTR_STD&amp;window=popup_no_bar&amp;width=385&amp;height=120&amp;START_MAXIMIZED=FALSE&amp;creator=factset&amp;display_string=Audit"}</definedName>
    <definedName name="_1229__FDSAUDITLINK__" localSheetId="1" hidden="1">{"fdsup://Directions/FactSet Auditing Viewer?action=AUDIT_VALUE&amp;DB=129&amp;ID1=74005P10&amp;VALUEID=01001&amp;SDATE=200902&amp;PERIODTYPE=QTR_STD&amp;window=popup_no_bar&amp;width=385&amp;height=120&amp;START_MAXIMIZED=FALSE&amp;creator=factset&amp;display_string=Audit"}</definedName>
    <definedName name="_1229__FDSAUDITLINK__" hidden="1">{"fdsup://Directions/FactSet Auditing Viewer?action=AUDIT_VALUE&amp;DB=129&amp;ID1=74005P10&amp;VALUEID=01001&amp;SDATE=200902&amp;PERIODTYPE=QTR_STD&amp;window=popup_no_bar&amp;width=385&amp;height=120&amp;START_MAXIMIZED=FALSE&amp;creator=factset&amp;display_string=Audit"}</definedName>
    <definedName name="_123__FDSAUDITLINK__" localSheetId="7" hidden="1">{"fdsup://directions/FAT Viewer?action=UPDATE&amp;creator=factset&amp;DYN_ARGS=TRUE&amp;DOC_NAME=FAT:FQL_AUDITING_CLIENT_TEMPLATE.FAT&amp;display_string=Audit&amp;VAR:KEY=HURAZUZURW&amp;VAR:QUERY=RkZfRUJJVERBX09QRVIoUVRSLDQvMS8yMDA5LDYvMzAvMjAwOSwsLFVTRCk=&amp;WINDOW=FIRST_POPUP&amp;HEIGH","T=450&amp;WIDTH=450&amp;START_MAXIMIZED=FALSE&amp;VAR:CALENDAR=US&amp;VAR:SYMBOL=TIF&amp;VAR:INDEX=0"}</definedName>
    <definedName name="_123__FDSAUDITLINK__" localSheetId="9" hidden="1">{"fdsup://directions/FAT Viewer?action=UPDATE&amp;creator=factset&amp;DYN_ARGS=TRUE&amp;DOC_NAME=FAT:FQL_AUDITING_CLIENT_TEMPLATE.FAT&amp;display_string=Audit&amp;VAR:KEY=HURAZUZURW&amp;VAR:QUERY=RkZfRUJJVERBX09QRVIoUVRSLDQvMS8yMDA5LDYvMzAvMjAwOSwsLFVTRCk=&amp;WINDOW=FIRST_POPUP&amp;HEIGH","T=450&amp;WIDTH=450&amp;START_MAXIMIZED=FALSE&amp;VAR:CALENDAR=US&amp;VAR:SYMBOL=TIF&amp;VAR:INDEX=0"}</definedName>
    <definedName name="_123__FDSAUDITLINK__" localSheetId="8" hidden="1">{"fdsup://directions/FAT Viewer?action=UPDATE&amp;creator=factset&amp;DYN_ARGS=TRUE&amp;DOC_NAME=FAT:FQL_AUDITING_CLIENT_TEMPLATE.FAT&amp;display_string=Audit&amp;VAR:KEY=HURAZUZURW&amp;VAR:QUERY=RkZfRUJJVERBX09QRVIoUVRSLDQvMS8yMDA5LDYvMzAvMjAwOSwsLFVTRCk=&amp;WINDOW=FIRST_POPUP&amp;HEIGH","T=450&amp;WIDTH=450&amp;START_MAXIMIZED=FALSE&amp;VAR:CALENDAR=US&amp;VAR:SYMBOL=TIF&amp;VAR:INDEX=0"}</definedName>
    <definedName name="_123__FDSAUDITLINK__" localSheetId="10" hidden="1">{"fdsup://directions/FAT Viewer?action=UPDATE&amp;creator=factset&amp;DYN_ARGS=TRUE&amp;DOC_NAME=FAT:FQL_AUDITING_CLIENT_TEMPLATE.FAT&amp;display_string=Audit&amp;VAR:KEY=HURAZUZURW&amp;VAR:QUERY=RkZfRUJJVERBX09QRVIoUVRSLDQvMS8yMDA5LDYvMzAvMjAwOSwsLFVTRCk=&amp;WINDOW=FIRST_POPUP&amp;HEIGH","T=450&amp;WIDTH=450&amp;START_MAXIMIZED=FALSE&amp;VAR:CALENDAR=US&amp;VAR:SYMBOL=TIF&amp;VAR:INDEX=0"}</definedName>
    <definedName name="_123__FDSAUDITLINK__" localSheetId="3" hidden="1">{"fdsup://directions/FAT Viewer?action=UPDATE&amp;creator=factset&amp;DYN_ARGS=TRUE&amp;DOC_NAME=FAT:FQL_AUDITING_CLIENT_TEMPLATE.FAT&amp;display_string=Audit&amp;VAR:KEY=HURAZUZURW&amp;VAR:QUERY=RkZfRUJJVERBX09QRVIoUVRSLDQvMS8yMDA5LDYvMzAvMjAwOSwsLFVTRCk=&amp;WINDOW=FIRST_POPUP&amp;HEIGH","T=450&amp;WIDTH=450&amp;START_MAXIMIZED=FALSE&amp;VAR:CALENDAR=US&amp;VAR:SYMBOL=TIF&amp;VAR:INDEX=0"}</definedName>
    <definedName name="_123__FDSAUDITLINK__" localSheetId="5" hidden="1">{"fdsup://directions/FAT Viewer?action=UPDATE&amp;creator=factset&amp;DYN_ARGS=TRUE&amp;DOC_NAME=FAT:FQL_AUDITING_CLIENT_TEMPLATE.FAT&amp;display_string=Audit&amp;VAR:KEY=HURAZUZURW&amp;VAR:QUERY=RkZfRUJJVERBX09QRVIoUVRSLDQvMS8yMDA5LDYvMzAvMjAwOSwsLFVTRCk=&amp;WINDOW=FIRST_POPUP&amp;HEIGH","T=450&amp;WIDTH=450&amp;START_MAXIMIZED=FALSE&amp;VAR:CALENDAR=US&amp;VAR:SYMBOL=TIF&amp;VAR:INDEX=0"}</definedName>
    <definedName name="_123__FDSAUDITLINK__" localSheetId="1" hidden="1">{"fdsup://directions/FAT Viewer?action=UPDATE&amp;creator=factset&amp;DYN_ARGS=TRUE&amp;DOC_NAME=FAT:FQL_AUDITING_CLIENT_TEMPLATE.FAT&amp;display_string=Audit&amp;VAR:KEY=HURAZUZURW&amp;VAR:QUERY=RkZfRUJJVERBX09QRVIoUVRSLDQvMS8yMDA5LDYvMzAvMjAwOSwsLFVTRCk=&amp;WINDOW=FIRST_POPUP&amp;HEIGH","T=450&amp;WIDTH=450&amp;START_MAXIMIZED=FALSE&amp;VAR:CALENDAR=US&amp;VAR:SYMBOL=TIF&amp;VAR:INDEX=0"}</definedName>
    <definedName name="_123__FDSAUDITLINK__" hidden="1">{"fdsup://directions/FAT Viewer?action=UPDATE&amp;creator=factset&amp;DYN_ARGS=TRUE&amp;DOC_NAME=FAT:FQL_AUDITING_CLIENT_TEMPLATE.FAT&amp;display_string=Audit&amp;VAR:KEY=HURAZUZURW&amp;VAR:QUERY=RkZfRUJJVERBX09QRVIoUVRSLDQvMS8yMDA5LDYvMzAvMjAwOSwsLFVTRCk=&amp;WINDOW=FIRST_POPUP&amp;HEIGH","T=450&amp;WIDTH=450&amp;START_MAXIMIZED=FALSE&amp;VAR:CALENDAR=US&amp;VAR:SYMBOL=TIF&amp;VAR:INDEX=0"}</definedName>
    <definedName name="_1230__FDSAUDITLINK__" localSheetId="7" hidden="1">{"fdsup://Directions/FactSet Auditing Viewer?action=AUDIT_VALUE&amp;DB=129&amp;ID1=74005P10&amp;VALUEID=01001&amp;SDATE=201002&amp;PERIODTYPE=QTR_STD&amp;window=popup_no_bar&amp;width=385&amp;height=120&amp;START_MAXIMIZED=FALSE&amp;creator=factset&amp;display_string=Audit"}</definedName>
    <definedName name="_1230__FDSAUDITLINK__" localSheetId="9" hidden="1">{"fdsup://Directions/FactSet Auditing Viewer?action=AUDIT_VALUE&amp;DB=129&amp;ID1=74005P10&amp;VALUEID=01001&amp;SDATE=201002&amp;PERIODTYPE=QTR_STD&amp;window=popup_no_bar&amp;width=385&amp;height=120&amp;START_MAXIMIZED=FALSE&amp;creator=factset&amp;display_string=Audit"}</definedName>
    <definedName name="_1230__FDSAUDITLINK__" localSheetId="8" hidden="1">{"fdsup://Directions/FactSet Auditing Viewer?action=AUDIT_VALUE&amp;DB=129&amp;ID1=74005P10&amp;VALUEID=01001&amp;SDATE=201002&amp;PERIODTYPE=QTR_STD&amp;window=popup_no_bar&amp;width=385&amp;height=120&amp;START_MAXIMIZED=FALSE&amp;creator=factset&amp;display_string=Audit"}</definedName>
    <definedName name="_1230__FDSAUDITLINK__" localSheetId="10" hidden="1">{"fdsup://Directions/FactSet Auditing Viewer?action=AUDIT_VALUE&amp;DB=129&amp;ID1=74005P10&amp;VALUEID=01001&amp;SDATE=201002&amp;PERIODTYPE=QTR_STD&amp;window=popup_no_bar&amp;width=385&amp;height=120&amp;START_MAXIMIZED=FALSE&amp;creator=factset&amp;display_string=Audit"}</definedName>
    <definedName name="_1230__FDSAUDITLINK__" localSheetId="3" hidden="1">{"fdsup://Directions/FactSet Auditing Viewer?action=AUDIT_VALUE&amp;DB=129&amp;ID1=74005P10&amp;VALUEID=01001&amp;SDATE=201002&amp;PERIODTYPE=QTR_STD&amp;window=popup_no_bar&amp;width=385&amp;height=120&amp;START_MAXIMIZED=FALSE&amp;creator=factset&amp;display_string=Audit"}</definedName>
    <definedName name="_1230__FDSAUDITLINK__" localSheetId="5" hidden="1">{"fdsup://Directions/FactSet Auditing Viewer?action=AUDIT_VALUE&amp;DB=129&amp;ID1=74005P10&amp;VALUEID=01001&amp;SDATE=201002&amp;PERIODTYPE=QTR_STD&amp;window=popup_no_bar&amp;width=385&amp;height=120&amp;START_MAXIMIZED=FALSE&amp;creator=factset&amp;display_string=Audit"}</definedName>
    <definedName name="_1230__FDSAUDITLINK__" localSheetId="1" hidden="1">{"fdsup://Directions/FactSet Auditing Viewer?action=AUDIT_VALUE&amp;DB=129&amp;ID1=74005P10&amp;VALUEID=01001&amp;SDATE=201002&amp;PERIODTYPE=QTR_STD&amp;window=popup_no_bar&amp;width=385&amp;height=120&amp;START_MAXIMIZED=FALSE&amp;creator=factset&amp;display_string=Audit"}</definedName>
    <definedName name="_1230__FDSAUDITLINK__" hidden="1">{"fdsup://Directions/FactSet Auditing Viewer?action=AUDIT_VALUE&amp;DB=129&amp;ID1=74005P10&amp;VALUEID=01001&amp;SDATE=201002&amp;PERIODTYPE=QTR_STD&amp;window=popup_no_bar&amp;width=385&amp;height=120&amp;START_MAXIMIZED=FALSE&amp;creator=factset&amp;display_string=Audit"}</definedName>
    <definedName name="_1231__FDSAUDITLINK__" localSheetId="7" hidden="1">{"fdsup://Directions/FactSet Auditing Viewer?action=AUDIT_VALUE&amp;DB=129&amp;ID1=74762E10&amp;VALUEID=01001&amp;SDATE=200902&amp;PERIODTYPE=QTR_STD&amp;window=popup_no_bar&amp;width=385&amp;height=120&amp;START_MAXIMIZED=FALSE&amp;creator=factset&amp;display_string=Audit"}</definedName>
    <definedName name="_1231__FDSAUDITLINK__" localSheetId="9" hidden="1">{"fdsup://Directions/FactSet Auditing Viewer?action=AUDIT_VALUE&amp;DB=129&amp;ID1=74762E10&amp;VALUEID=01001&amp;SDATE=200902&amp;PERIODTYPE=QTR_STD&amp;window=popup_no_bar&amp;width=385&amp;height=120&amp;START_MAXIMIZED=FALSE&amp;creator=factset&amp;display_string=Audit"}</definedName>
    <definedName name="_1231__FDSAUDITLINK__" localSheetId="8" hidden="1">{"fdsup://Directions/FactSet Auditing Viewer?action=AUDIT_VALUE&amp;DB=129&amp;ID1=74762E10&amp;VALUEID=01001&amp;SDATE=200902&amp;PERIODTYPE=QTR_STD&amp;window=popup_no_bar&amp;width=385&amp;height=120&amp;START_MAXIMIZED=FALSE&amp;creator=factset&amp;display_string=Audit"}</definedName>
    <definedName name="_1231__FDSAUDITLINK__" localSheetId="10" hidden="1">{"fdsup://Directions/FactSet Auditing Viewer?action=AUDIT_VALUE&amp;DB=129&amp;ID1=74762E10&amp;VALUEID=01001&amp;SDATE=200902&amp;PERIODTYPE=QTR_STD&amp;window=popup_no_bar&amp;width=385&amp;height=120&amp;START_MAXIMIZED=FALSE&amp;creator=factset&amp;display_string=Audit"}</definedName>
    <definedName name="_1231__FDSAUDITLINK__" localSheetId="3" hidden="1">{"fdsup://Directions/FactSet Auditing Viewer?action=AUDIT_VALUE&amp;DB=129&amp;ID1=74762E10&amp;VALUEID=01001&amp;SDATE=200902&amp;PERIODTYPE=QTR_STD&amp;window=popup_no_bar&amp;width=385&amp;height=120&amp;START_MAXIMIZED=FALSE&amp;creator=factset&amp;display_string=Audit"}</definedName>
    <definedName name="_1231__FDSAUDITLINK__" localSheetId="5" hidden="1">{"fdsup://Directions/FactSet Auditing Viewer?action=AUDIT_VALUE&amp;DB=129&amp;ID1=74762E10&amp;VALUEID=01001&amp;SDATE=200902&amp;PERIODTYPE=QTR_STD&amp;window=popup_no_bar&amp;width=385&amp;height=120&amp;START_MAXIMIZED=FALSE&amp;creator=factset&amp;display_string=Audit"}</definedName>
    <definedName name="_1231__FDSAUDITLINK__" localSheetId="1" hidden="1">{"fdsup://Directions/FactSet Auditing Viewer?action=AUDIT_VALUE&amp;DB=129&amp;ID1=74762E10&amp;VALUEID=01001&amp;SDATE=200902&amp;PERIODTYPE=QTR_STD&amp;window=popup_no_bar&amp;width=385&amp;height=120&amp;START_MAXIMIZED=FALSE&amp;creator=factset&amp;display_string=Audit"}</definedName>
    <definedName name="_1231__FDSAUDITLINK__" hidden="1">{"fdsup://Directions/FactSet Auditing Viewer?action=AUDIT_VALUE&amp;DB=129&amp;ID1=74762E10&amp;VALUEID=01001&amp;SDATE=200902&amp;PERIODTYPE=QTR_STD&amp;window=popup_no_bar&amp;width=385&amp;height=120&amp;START_MAXIMIZED=FALSE&amp;creator=factset&amp;display_string=Audit"}</definedName>
    <definedName name="_1232__FDSAUDITLINK__" localSheetId="7" hidden="1">{"fdsup://Directions/FactSet Auditing Viewer?action=AUDIT_VALUE&amp;DB=129&amp;ID1=74762E10&amp;VALUEID=01001&amp;SDATE=201002&amp;PERIODTYPE=QTR_STD&amp;window=popup_no_bar&amp;width=385&amp;height=120&amp;START_MAXIMIZED=FALSE&amp;creator=factset&amp;display_string=Audit"}</definedName>
    <definedName name="_1232__FDSAUDITLINK__" localSheetId="9" hidden="1">{"fdsup://Directions/FactSet Auditing Viewer?action=AUDIT_VALUE&amp;DB=129&amp;ID1=74762E10&amp;VALUEID=01001&amp;SDATE=201002&amp;PERIODTYPE=QTR_STD&amp;window=popup_no_bar&amp;width=385&amp;height=120&amp;START_MAXIMIZED=FALSE&amp;creator=factset&amp;display_string=Audit"}</definedName>
    <definedName name="_1232__FDSAUDITLINK__" localSheetId="8" hidden="1">{"fdsup://Directions/FactSet Auditing Viewer?action=AUDIT_VALUE&amp;DB=129&amp;ID1=74762E10&amp;VALUEID=01001&amp;SDATE=201002&amp;PERIODTYPE=QTR_STD&amp;window=popup_no_bar&amp;width=385&amp;height=120&amp;START_MAXIMIZED=FALSE&amp;creator=factset&amp;display_string=Audit"}</definedName>
    <definedName name="_1232__FDSAUDITLINK__" localSheetId="10" hidden="1">{"fdsup://Directions/FactSet Auditing Viewer?action=AUDIT_VALUE&amp;DB=129&amp;ID1=74762E10&amp;VALUEID=01001&amp;SDATE=201002&amp;PERIODTYPE=QTR_STD&amp;window=popup_no_bar&amp;width=385&amp;height=120&amp;START_MAXIMIZED=FALSE&amp;creator=factset&amp;display_string=Audit"}</definedName>
    <definedName name="_1232__FDSAUDITLINK__" localSheetId="3" hidden="1">{"fdsup://Directions/FactSet Auditing Viewer?action=AUDIT_VALUE&amp;DB=129&amp;ID1=74762E10&amp;VALUEID=01001&amp;SDATE=201002&amp;PERIODTYPE=QTR_STD&amp;window=popup_no_bar&amp;width=385&amp;height=120&amp;START_MAXIMIZED=FALSE&amp;creator=factset&amp;display_string=Audit"}</definedName>
    <definedName name="_1232__FDSAUDITLINK__" localSheetId="5" hidden="1">{"fdsup://Directions/FactSet Auditing Viewer?action=AUDIT_VALUE&amp;DB=129&amp;ID1=74762E10&amp;VALUEID=01001&amp;SDATE=201002&amp;PERIODTYPE=QTR_STD&amp;window=popup_no_bar&amp;width=385&amp;height=120&amp;START_MAXIMIZED=FALSE&amp;creator=factset&amp;display_string=Audit"}</definedName>
    <definedName name="_1232__FDSAUDITLINK__" localSheetId="1" hidden="1">{"fdsup://Directions/FactSet Auditing Viewer?action=AUDIT_VALUE&amp;DB=129&amp;ID1=74762E10&amp;VALUEID=01001&amp;SDATE=201002&amp;PERIODTYPE=QTR_STD&amp;window=popup_no_bar&amp;width=385&amp;height=120&amp;START_MAXIMIZED=FALSE&amp;creator=factset&amp;display_string=Audit"}</definedName>
    <definedName name="_1232__FDSAUDITLINK__" hidden="1">{"fdsup://Directions/FactSet Auditing Viewer?action=AUDIT_VALUE&amp;DB=129&amp;ID1=74762E10&amp;VALUEID=01001&amp;SDATE=201002&amp;PERIODTYPE=QTR_STD&amp;window=popup_no_bar&amp;width=385&amp;height=120&amp;START_MAXIMIZED=FALSE&amp;creator=factset&amp;display_string=Audit"}</definedName>
    <definedName name="_1233__FDSAUDITLINK__" localSheetId="7" hidden="1">{"fdsup://Directions/FactSet Auditing Viewer?action=AUDIT_VALUE&amp;DB=129&amp;ID1=69525710&amp;VALUEID=01001&amp;SDATE=200902&amp;PERIODTYPE=QTR_STD&amp;window=popup_no_bar&amp;width=385&amp;height=120&amp;START_MAXIMIZED=FALSE&amp;creator=factset&amp;display_string=Audit"}</definedName>
    <definedName name="_1233__FDSAUDITLINK__" localSheetId="9" hidden="1">{"fdsup://Directions/FactSet Auditing Viewer?action=AUDIT_VALUE&amp;DB=129&amp;ID1=69525710&amp;VALUEID=01001&amp;SDATE=200902&amp;PERIODTYPE=QTR_STD&amp;window=popup_no_bar&amp;width=385&amp;height=120&amp;START_MAXIMIZED=FALSE&amp;creator=factset&amp;display_string=Audit"}</definedName>
    <definedName name="_1233__FDSAUDITLINK__" localSheetId="8" hidden="1">{"fdsup://Directions/FactSet Auditing Viewer?action=AUDIT_VALUE&amp;DB=129&amp;ID1=69525710&amp;VALUEID=01001&amp;SDATE=200902&amp;PERIODTYPE=QTR_STD&amp;window=popup_no_bar&amp;width=385&amp;height=120&amp;START_MAXIMIZED=FALSE&amp;creator=factset&amp;display_string=Audit"}</definedName>
    <definedName name="_1233__FDSAUDITLINK__" localSheetId="10" hidden="1">{"fdsup://Directions/FactSet Auditing Viewer?action=AUDIT_VALUE&amp;DB=129&amp;ID1=69525710&amp;VALUEID=01001&amp;SDATE=200902&amp;PERIODTYPE=QTR_STD&amp;window=popup_no_bar&amp;width=385&amp;height=120&amp;START_MAXIMIZED=FALSE&amp;creator=factset&amp;display_string=Audit"}</definedName>
    <definedName name="_1233__FDSAUDITLINK__" localSheetId="3" hidden="1">{"fdsup://Directions/FactSet Auditing Viewer?action=AUDIT_VALUE&amp;DB=129&amp;ID1=69525710&amp;VALUEID=01001&amp;SDATE=200902&amp;PERIODTYPE=QTR_STD&amp;window=popup_no_bar&amp;width=385&amp;height=120&amp;START_MAXIMIZED=FALSE&amp;creator=factset&amp;display_string=Audit"}</definedName>
    <definedName name="_1233__FDSAUDITLINK__" localSheetId="5" hidden="1">{"fdsup://Directions/FactSet Auditing Viewer?action=AUDIT_VALUE&amp;DB=129&amp;ID1=69525710&amp;VALUEID=01001&amp;SDATE=200902&amp;PERIODTYPE=QTR_STD&amp;window=popup_no_bar&amp;width=385&amp;height=120&amp;START_MAXIMIZED=FALSE&amp;creator=factset&amp;display_string=Audit"}</definedName>
    <definedName name="_1233__FDSAUDITLINK__" localSheetId="1" hidden="1">{"fdsup://Directions/FactSet Auditing Viewer?action=AUDIT_VALUE&amp;DB=129&amp;ID1=69525710&amp;VALUEID=01001&amp;SDATE=200902&amp;PERIODTYPE=QTR_STD&amp;window=popup_no_bar&amp;width=385&amp;height=120&amp;START_MAXIMIZED=FALSE&amp;creator=factset&amp;display_string=Audit"}</definedName>
    <definedName name="_1233__FDSAUDITLINK__" hidden="1">{"fdsup://Directions/FactSet Auditing Viewer?action=AUDIT_VALUE&amp;DB=129&amp;ID1=69525710&amp;VALUEID=01001&amp;SDATE=200902&amp;PERIODTYPE=QTR_STD&amp;window=popup_no_bar&amp;width=385&amp;height=120&amp;START_MAXIMIZED=FALSE&amp;creator=factset&amp;display_string=Audit"}</definedName>
    <definedName name="_1234__FDSAUDITLINK__" localSheetId="7" hidden="1">{"fdsup://Directions/FactSet Auditing Viewer?action=AUDIT_VALUE&amp;DB=129&amp;ID1=69525710&amp;VALUEID=01001&amp;SDATE=201002&amp;PERIODTYPE=QTR_STD&amp;window=popup_no_bar&amp;width=385&amp;height=120&amp;START_MAXIMIZED=FALSE&amp;creator=factset&amp;display_string=Audit"}</definedName>
    <definedName name="_1234__FDSAUDITLINK__" localSheetId="9" hidden="1">{"fdsup://Directions/FactSet Auditing Viewer?action=AUDIT_VALUE&amp;DB=129&amp;ID1=69525710&amp;VALUEID=01001&amp;SDATE=201002&amp;PERIODTYPE=QTR_STD&amp;window=popup_no_bar&amp;width=385&amp;height=120&amp;START_MAXIMIZED=FALSE&amp;creator=factset&amp;display_string=Audit"}</definedName>
    <definedName name="_1234__FDSAUDITLINK__" localSheetId="8" hidden="1">{"fdsup://Directions/FactSet Auditing Viewer?action=AUDIT_VALUE&amp;DB=129&amp;ID1=69525710&amp;VALUEID=01001&amp;SDATE=201002&amp;PERIODTYPE=QTR_STD&amp;window=popup_no_bar&amp;width=385&amp;height=120&amp;START_MAXIMIZED=FALSE&amp;creator=factset&amp;display_string=Audit"}</definedName>
    <definedName name="_1234__FDSAUDITLINK__" localSheetId="10" hidden="1">{"fdsup://Directions/FactSet Auditing Viewer?action=AUDIT_VALUE&amp;DB=129&amp;ID1=69525710&amp;VALUEID=01001&amp;SDATE=201002&amp;PERIODTYPE=QTR_STD&amp;window=popup_no_bar&amp;width=385&amp;height=120&amp;START_MAXIMIZED=FALSE&amp;creator=factset&amp;display_string=Audit"}</definedName>
    <definedName name="_1234__FDSAUDITLINK__" localSheetId="3" hidden="1">{"fdsup://Directions/FactSet Auditing Viewer?action=AUDIT_VALUE&amp;DB=129&amp;ID1=69525710&amp;VALUEID=01001&amp;SDATE=201002&amp;PERIODTYPE=QTR_STD&amp;window=popup_no_bar&amp;width=385&amp;height=120&amp;START_MAXIMIZED=FALSE&amp;creator=factset&amp;display_string=Audit"}</definedName>
    <definedName name="_1234__FDSAUDITLINK__" localSheetId="5" hidden="1">{"fdsup://Directions/FactSet Auditing Viewer?action=AUDIT_VALUE&amp;DB=129&amp;ID1=69525710&amp;VALUEID=01001&amp;SDATE=201002&amp;PERIODTYPE=QTR_STD&amp;window=popup_no_bar&amp;width=385&amp;height=120&amp;START_MAXIMIZED=FALSE&amp;creator=factset&amp;display_string=Audit"}</definedName>
    <definedName name="_1234__FDSAUDITLINK__" localSheetId="1" hidden="1">{"fdsup://Directions/FactSet Auditing Viewer?action=AUDIT_VALUE&amp;DB=129&amp;ID1=69525710&amp;VALUEID=01001&amp;SDATE=201002&amp;PERIODTYPE=QTR_STD&amp;window=popup_no_bar&amp;width=385&amp;height=120&amp;START_MAXIMIZED=FALSE&amp;creator=factset&amp;display_string=Audit"}</definedName>
    <definedName name="_1234__FDSAUDITLINK__" hidden="1">{"fdsup://Directions/FactSet Auditing Viewer?action=AUDIT_VALUE&amp;DB=129&amp;ID1=69525710&amp;VALUEID=01001&amp;SDATE=201002&amp;PERIODTYPE=QTR_STD&amp;window=popup_no_bar&amp;width=385&amp;height=120&amp;START_MAXIMIZED=FALSE&amp;creator=factset&amp;display_string=Audit"}</definedName>
    <definedName name="_1235__FDSAUDITLINK__" localSheetId="7" hidden="1">{"fdsup://Directions/FactSet Auditing Viewer?action=AUDIT_VALUE&amp;DB=129&amp;ID1=74460D10&amp;VALUEID=01001&amp;SDATE=201002&amp;PERIODTYPE=QTR_STD&amp;window=popup_no_bar&amp;width=385&amp;height=120&amp;START_MAXIMIZED=FALSE&amp;creator=factset&amp;display_string=Audit"}</definedName>
    <definedName name="_1235__FDSAUDITLINK__" localSheetId="9" hidden="1">{"fdsup://Directions/FactSet Auditing Viewer?action=AUDIT_VALUE&amp;DB=129&amp;ID1=74460D10&amp;VALUEID=01001&amp;SDATE=201002&amp;PERIODTYPE=QTR_STD&amp;window=popup_no_bar&amp;width=385&amp;height=120&amp;START_MAXIMIZED=FALSE&amp;creator=factset&amp;display_string=Audit"}</definedName>
    <definedName name="_1235__FDSAUDITLINK__" localSheetId="8" hidden="1">{"fdsup://Directions/FactSet Auditing Viewer?action=AUDIT_VALUE&amp;DB=129&amp;ID1=74460D10&amp;VALUEID=01001&amp;SDATE=201002&amp;PERIODTYPE=QTR_STD&amp;window=popup_no_bar&amp;width=385&amp;height=120&amp;START_MAXIMIZED=FALSE&amp;creator=factset&amp;display_string=Audit"}</definedName>
    <definedName name="_1235__FDSAUDITLINK__" localSheetId="10" hidden="1">{"fdsup://Directions/FactSet Auditing Viewer?action=AUDIT_VALUE&amp;DB=129&amp;ID1=74460D10&amp;VALUEID=01001&amp;SDATE=201002&amp;PERIODTYPE=QTR_STD&amp;window=popup_no_bar&amp;width=385&amp;height=120&amp;START_MAXIMIZED=FALSE&amp;creator=factset&amp;display_string=Audit"}</definedName>
    <definedName name="_1235__FDSAUDITLINK__" localSheetId="3" hidden="1">{"fdsup://Directions/FactSet Auditing Viewer?action=AUDIT_VALUE&amp;DB=129&amp;ID1=74460D10&amp;VALUEID=01001&amp;SDATE=201002&amp;PERIODTYPE=QTR_STD&amp;window=popup_no_bar&amp;width=385&amp;height=120&amp;START_MAXIMIZED=FALSE&amp;creator=factset&amp;display_string=Audit"}</definedName>
    <definedName name="_1235__FDSAUDITLINK__" localSheetId="5" hidden="1">{"fdsup://Directions/FactSet Auditing Viewer?action=AUDIT_VALUE&amp;DB=129&amp;ID1=74460D10&amp;VALUEID=01001&amp;SDATE=201002&amp;PERIODTYPE=QTR_STD&amp;window=popup_no_bar&amp;width=385&amp;height=120&amp;START_MAXIMIZED=FALSE&amp;creator=factset&amp;display_string=Audit"}</definedName>
    <definedName name="_1235__FDSAUDITLINK__" localSheetId="1" hidden="1">{"fdsup://Directions/FactSet Auditing Viewer?action=AUDIT_VALUE&amp;DB=129&amp;ID1=74460D10&amp;VALUEID=01001&amp;SDATE=201002&amp;PERIODTYPE=QTR_STD&amp;window=popup_no_bar&amp;width=385&amp;height=120&amp;START_MAXIMIZED=FALSE&amp;creator=factset&amp;display_string=Audit"}</definedName>
    <definedName name="_1235__FDSAUDITLINK__" hidden="1">{"fdsup://Directions/FactSet Auditing Viewer?action=AUDIT_VALUE&amp;DB=129&amp;ID1=74460D10&amp;VALUEID=01001&amp;SDATE=201002&amp;PERIODTYPE=QTR_STD&amp;window=popup_no_bar&amp;width=385&amp;height=120&amp;START_MAXIMIZED=FALSE&amp;creator=factset&amp;display_string=Audit"}</definedName>
    <definedName name="_1236__FDSAUDITLINK__" localSheetId="7" hidden="1">{"fdsup://Directions/FactSet Auditing Viewer?action=AUDIT_VALUE&amp;DB=129&amp;ID1=74432010&amp;VALUEID=01001&amp;SDATE=200902&amp;PERIODTYPE=QTR_STD&amp;window=popup_no_bar&amp;width=385&amp;height=120&amp;START_MAXIMIZED=FALSE&amp;creator=factset&amp;display_string=Audit"}</definedName>
    <definedName name="_1236__FDSAUDITLINK__" localSheetId="9" hidden="1">{"fdsup://Directions/FactSet Auditing Viewer?action=AUDIT_VALUE&amp;DB=129&amp;ID1=74432010&amp;VALUEID=01001&amp;SDATE=200902&amp;PERIODTYPE=QTR_STD&amp;window=popup_no_bar&amp;width=385&amp;height=120&amp;START_MAXIMIZED=FALSE&amp;creator=factset&amp;display_string=Audit"}</definedName>
    <definedName name="_1236__FDSAUDITLINK__" localSheetId="8" hidden="1">{"fdsup://Directions/FactSet Auditing Viewer?action=AUDIT_VALUE&amp;DB=129&amp;ID1=74432010&amp;VALUEID=01001&amp;SDATE=200902&amp;PERIODTYPE=QTR_STD&amp;window=popup_no_bar&amp;width=385&amp;height=120&amp;START_MAXIMIZED=FALSE&amp;creator=factset&amp;display_string=Audit"}</definedName>
    <definedName name="_1236__FDSAUDITLINK__" localSheetId="10" hidden="1">{"fdsup://Directions/FactSet Auditing Viewer?action=AUDIT_VALUE&amp;DB=129&amp;ID1=74432010&amp;VALUEID=01001&amp;SDATE=200902&amp;PERIODTYPE=QTR_STD&amp;window=popup_no_bar&amp;width=385&amp;height=120&amp;START_MAXIMIZED=FALSE&amp;creator=factset&amp;display_string=Audit"}</definedName>
    <definedName name="_1236__FDSAUDITLINK__" localSheetId="3" hidden="1">{"fdsup://Directions/FactSet Auditing Viewer?action=AUDIT_VALUE&amp;DB=129&amp;ID1=74432010&amp;VALUEID=01001&amp;SDATE=200902&amp;PERIODTYPE=QTR_STD&amp;window=popup_no_bar&amp;width=385&amp;height=120&amp;START_MAXIMIZED=FALSE&amp;creator=factset&amp;display_string=Audit"}</definedName>
    <definedName name="_1236__FDSAUDITLINK__" localSheetId="5" hidden="1">{"fdsup://Directions/FactSet Auditing Viewer?action=AUDIT_VALUE&amp;DB=129&amp;ID1=74432010&amp;VALUEID=01001&amp;SDATE=200902&amp;PERIODTYPE=QTR_STD&amp;window=popup_no_bar&amp;width=385&amp;height=120&amp;START_MAXIMIZED=FALSE&amp;creator=factset&amp;display_string=Audit"}</definedName>
    <definedName name="_1236__FDSAUDITLINK__" localSheetId="1" hidden="1">{"fdsup://Directions/FactSet Auditing Viewer?action=AUDIT_VALUE&amp;DB=129&amp;ID1=74432010&amp;VALUEID=01001&amp;SDATE=200902&amp;PERIODTYPE=QTR_STD&amp;window=popup_no_bar&amp;width=385&amp;height=120&amp;START_MAXIMIZED=FALSE&amp;creator=factset&amp;display_string=Audit"}</definedName>
    <definedName name="_1236__FDSAUDITLINK__" hidden="1">{"fdsup://Directions/FactSet Auditing Viewer?action=AUDIT_VALUE&amp;DB=129&amp;ID1=74432010&amp;VALUEID=01001&amp;SDATE=200902&amp;PERIODTYPE=QTR_STD&amp;window=popup_no_bar&amp;width=385&amp;height=120&amp;START_MAXIMIZED=FALSE&amp;creator=factset&amp;display_string=Audit"}</definedName>
    <definedName name="_1237__FDSAUDITLINK__" localSheetId="7" hidden="1">{"fdsup://Directions/FactSet Auditing Viewer?action=AUDIT_VALUE&amp;DB=129&amp;ID1=74432010&amp;VALUEID=01001&amp;SDATE=201002&amp;PERIODTYPE=QTR_STD&amp;window=popup_no_bar&amp;width=385&amp;height=120&amp;START_MAXIMIZED=FALSE&amp;creator=factset&amp;display_string=Audit"}</definedName>
    <definedName name="_1237__FDSAUDITLINK__" localSheetId="9" hidden="1">{"fdsup://Directions/FactSet Auditing Viewer?action=AUDIT_VALUE&amp;DB=129&amp;ID1=74432010&amp;VALUEID=01001&amp;SDATE=201002&amp;PERIODTYPE=QTR_STD&amp;window=popup_no_bar&amp;width=385&amp;height=120&amp;START_MAXIMIZED=FALSE&amp;creator=factset&amp;display_string=Audit"}</definedName>
    <definedName name="_1237__FDSAUDITLINK__" localSheetId="8" hidden="1">{"fdsup://Directions/FactSet Auditing Viewer?action=AUDIT_VALUE&amp;DB=129&amp;ID1=74432010&amp;VALUEID=01001&amp;SDATE=201002&amp;PERIODTYPE=QTR_STD&amp;window=popup_no_bar&amp;width=385&amp;height=120&amp;START_MAXIMIZED=FALSE&amp;creator=factset&amp;display_string=Audit"}</definedName>
    <definedName name="_1237__FDSAUDITLINK__" localSheetId="10" hidden="1">{"fdsup://Directions/FactSet Auditing Viewer?action=AUDIT_VALUE&amp;DB=129&amp;ID1=74432010&amp;VALUEID=01001&amp;SDATE=201002&amp;PERIODTYPE=QTR_STD&amp;window=popup_no_bar&amp;width=385&amp;height=120&amp;START_MAXIMIZED=FALSE&amp;creator=factset&amp;display_string=Audit"}</definedName>
    <definedName name="_1237__FDSAUDITLINK__" localSheetId="3" hidden="1">{"fdsup://Directions/FactSet Auditing Viewer?action=AUDIT_VALUE&amp;DB=129&amp;ID1=74432010&amp;VALUEID=01001&amp;SDATE=201002&amp;PERIODTYPE=QTR_STD&amp;window=popup_no_bar&amp;width=385&amp;height=120&amp;START_MAXIMIZED=FALSE&amp;creator=factset&amp;display_string=Audit"}</definedName>
    <definedName name="_1237__FDSAUDITLINK__" localSheetId="5" hidden="1">{"fdsup://Directions/FactSet Auditing Viewer?action=AUDIT_VALUE&amp;DB=129&amp;ID1=74432010&amp;VALUEID=01001&amp;SDATE=201002&amp;PERIODTYPE=QTR_STD&amp;window=popup_no_bar&amp;width=385&amp;height=120&amp;START_MAXIMIZED=FALSE&amp;creator=factset&amp;display_string=Audit"}</definedName>
    <definedName name="_1237__FDSAUDITLINK__" localSheetId="1" hidden="1">{"fdsup://Directions/FactSet Auditing Viewer?action=AUDIT_VALUE&amp;DB=129&amp;ID1=74432010&amp;VALUEID=01001&amp;SDATE=201002&amp;PERIODTYPE=QTR_STD&amp;window=popup_no_bar&amp;width=385&amp;height=120&amp;START_MAXIMIZED=FALSE&amp;creator=factset&amp;display_string=Audit"}</definedName>
    <definedName name="_1237__FDSAUDITLINK__" hidden="1">{"fdsup://Directions/FactSet Auditing Viewer?action=AUDIT_VALUE&amp;DB=129&amp;ID1=74432010&amp;VALUEID=01001&amp;SDATE=201002&amp;PERIODTYPE=QTR_STD&amp;window=popup_no_bar&amp;width=385&amp;height=120&amp;START_MAXIMIZED=FALSE&amp;creator=factset&amp;display_string=Audit"}</definedName>
    <definedName name="_1238__FDSAUDITLINK__" localSheetId="7" hidden="1">{"fdsup://Directions/FactSet Auditing Viewer?action=AUDIT_VALUE&amp;DB=129&amp;ID1=69351T10&amp;VALUEID=01001&amp;SDATE=200902&amp;PERIODTYPE=QTR_STD&amp;window=popup_no_bar&amp;width=385&amp;height=120&amp;START_MAXIMIZED=FALSE&amp;creator=factset&amp;display_string=Audit"}</definedName>
    <definedName name="_1238__FDSAUDITLINK__" localSheetId="9" hidden="1">{"fdsup://Directions/FactSet Auditing Viewer?action=AUDIT_VALUE&amp;DB=129&amp;ID1=69351T10&amp;VALUEID=01001&amp;SDATE=200902&amp;PERIODTYPE=QTR_STD&amp;window=popup_no_bar&amp;width=385&amp;height=120&amp;START_MAXIMIZED=FALSE&amp;creator=factset&amp;display_string=Audit"}</definedName>
    <definedName name="_1238__FDSAUDITLINK__" localSheetId="8" hidden="1">{"fdsup://Directions/FactSet Auditing Viewer?action=AUDIT_VALUE&amp;DB=129&amp;ID1=69351T10&amp;VALUEID=01001&amp;SDATE=200902&amp;PERIODTYPE=QTR_STD&amp;window=popup_no_bar&amp;width=385&amp;height=120&amp;START_MAXIMIZED=FALSE&amp;creator=factset&amp;display_string=Audit"}</definedName>
    <definedName name="_1238__FDSAUDITLINK__" localSheetId="10" hidden="1">{"fdsup://Directions/FactSet Auditing Viewer?action=AUDIT_VALUE&amp;DB=129&amp;ID1=69351T10&amp;VALUEID=01001&amp;SDATE=200902&amp;PERIODTYPE=QTR_STD&amp;window=popup_no_bar&amp;width=385&amp;height=120&amp;START_MAXIMIZED=FALSE&amp;creator=factset&amp;display_string=Audit"}</definedName>
    <definedName name="_1238__FDSAUDITLINK__" localSheetId="3" hidden="1">{"fdsup://Directions/FactSet Auditing Viewer?action=AUDIT_VALUE&amp;DB=129&amp;ID1=69351T10&amp;VALUEID=01001&amp;SDATE=200902&amp;PERIODTYPE=QTR_STD&amp;window=popup_no_bar&amp;width=385&amp;height=120&amp;START_MAXIMIZED=FALSE&amp;creator=factset&amp;display_string=Audit"}</definedName>
    <definedName name="_1238__FDSAUDITLINK__" localSheetId="5" hidden="1">{"fdsup://Directions/FactSet Auditing Viewer?action=AUDIT_VALUE&amp;DB=129&amp;ID1=69351T10&amp;VALUEID=01001&amp;SDATE=200902&amp;PERIODTYPE=QTR_STD&amp;window=popup_no_bar&amp;width=385&amp;height=120&amp;START_MAXIMIZED=FALSE&amp;creator=factset&amp;display_string=Audit"}</definedName>
    <definedName name="_1238__FDSAUDITLINK__" localSheetId="1" hidden="1">{"fdsup://Directions/FactSet Auditing Viewer?action=AUDIT_VALUE&amp;DB=129&amp;ID1=69351T10&amp;VALUEID=01001&amp;SDATE=200902&amp;PERIODTYPE=QTR_STD&amp;window=popup_no_bar&amp;width=385&amp;height=120&amp;START_MAXIMIZED=FALSE&amp;creator=factset&amp;display_string=Audit"}</definedName>
    <definedName name="_1238__FDSAUDITLINK__" hidden="1">{"fdsup://Directions/FactSet Auditing Viewer?action=AUDIT_VALUE&amp;DB=129&amp;ID1=69351T10&amp;VALUEID=01001&amp;SDATE=200902&amp;PERIODTYPE=QTR_STD&amp;window=popup_no_bar&amp;width=385&amp;height=120&amp;START_MAXIMIZED=FALSE&amp;creator=factset&amp;display_string=Audit"}</definedName>
    <definedName name="_1239__FDSAUDITLINK__" localSheetId="7" hidden="1">{"fdsup://Directions/FactSet Auditing Viewer?action=AUDIT_VALUE&amp;DB=129&amp;ID1=69351T10&amp;VALUEID=01001&amp;SDATE=201002&amp;PERIODTYPE=QTR_STD&amp;window=popup_no_bar&amp;width=385&amp;height=120&amp;START_MAXIMIZED=FALSE&amp;creator=factset&amp;display_string=Audit"}</definedName>
    <definedName name="_1239__FDSAUDITLINK__" localSheetId="9" hidden="1">{"fdsup://Directions/FactSet Auditing Viewer?action=AUDIT_VALUE&amp;DB=129&amp;ID1=69351T10&amp;VALUEID=01001&amp;SDATE=201002&amp;PERIODTYPE=QTR_STD&amp;window=popup_no_bar&amp;width=385&amp;height=120&amp;START_MAXIMIZED=FALSE&amp;creator=factset&amp;display_string=Audit"}</definedName>
    <definedName name="_1239__FDSAUDITLINK__" localSheetId="8" hidden="1">{"fdsup://Directions/FactSet Auditing Viewer?action=AUDIT_VALUE&amp;DB=129&amp;ID1=69351T10&amp;VALUEID=01001&amp;SDATE=201002&amp;PERIODTYPE=QTR_STD&amp;window=popup_no_bar&amp;width=385&amp;height=120&amp;START_MAXIMIZED=FALSE&amp;creator=factset&amp;display_string=Audit"}</definedName>
    <definedName name="_1239__FDSAUDITLINK__" localSheetId="10" hidden="1">{"fdsup://Directions/FactSet Auditing Viewer?action=AUDIT_VALUE&amp;DB=129&amp;ID1=69351T10&amp;VALUEID=01001&amp;SDATE=201002&amp;PERIODTYPE=QTR_STD&amp;window=popup_no_bar&amp;width=385&amp;height=120&amp;START_MAXIMIZED=FALSE&amp;creator=factset&amp;display_string=Audit"}</definedName>
    <definedName name="_1239__FDSAUDITLINK__" localSheetId="3" hidden="1">{"fdsup://Directions/FactSet Auditing Viewer?action=AUDIT_VALUE&amp;DB=129&amp;ID1=69351T10&amp;VALUEID=01001&amp;SDATE=201002&amp;PERIODTYPE=QTR_STD&amp;window=popup_no_bar&amp;width=385&amp;height=120&amp;START_MAXIMIZED=FALSE&amp;creator=factset&amp;display_string=Audit"}</definedName>
    <definedName name="_1239__FDSAUDITLINK__" localSheetId="5" hidden="1">{"fdsup://Directions/FactSet Auditing Viewer?action=AUDIT_VALUE&amp;DB=129&amp;ID1=69351T10&amp;VALUEID=01001&amp;SDATE=201002&amp;PERIODTYPE=QTR_STD&amp;window=popup_no_bar&amp;width=385&amp;height=120&amp;START_MAXIMIZED=FALSE&amp;creator=factset&amp;display_string=Audit"}</definedName>
    <definedName name="_1239__FDSAUDITLINK__" localSheetId="1" hidden="1">{"fdsup://Directions/FactSet Auditing Viewer?action=AUDIT_VALUE&amp;DB=129&amp;ID1=69351T10&amp;VALUEID=01001&amp;SDATE=201002&amp;PERIODTYPE=QTR_STD&amp;window=popup_no_bar&amp;width=385&amp;height=120&amp;START_MAXIMIZED=FALSE&amp;creator=factset&amp;display_string=Audit"}</definedName>
    <definedName name="_1239__FDSAUDITLINK__" hidden="1">{"fdsup://Directions/FactSet Auditing Viewer?action=AUDIT_VALUE&amp;DB=129&amp;ID1=69351T10&amp;VALUEID=01001&amp;SDATE=201002&amp;PERIODTYPE=QTR_STD&amp;window=popup_no_bar&amp;width=385&amp;height=120&amp;START_MAXIMIZED=FALSE&amp;creator=factset&amp;display_string=Audit"}</definedName>
    <definedName name="_124__FDSAUDITLINK__" localSheetId="7" hidden="1">{"fdsup://directions/FAT Viewer?action=UPDATE&amp;creator=factset&amp;DYN_ARGS=TRUE&amp;DOC_NAME=FAT:FQL_AUDITING_CLIENT_TEMPLATE.FAT&amp;display_string=Audit&amp;VAR:KEY=TYDCNKZMLE&amp;VAR:QUERY=RkZfRUJJVERBX09QRVIoUVRSLDQvMS8yMDEwLDYvMzAvMjAxMCwsLFVTRCk=&amp;WINDOW=FIRST_POPUP&amp;HEIGH","T=450&amp;WIDTH=450&amp;START_MAXIMIZED=FALSE&amp;VAR:CALENDAR=US&amp;VAR:SYMBOL=TIF&amp;VAR:INDEX=0"}</definedName>
    <definedName name="_124__FDSAUDITLINK__" localSheetId="9" hidden="1">{"fdsup://directions/FAT Viewer?action=UPDATE&amp;creator=factset&amp;DYN_ARGS=TRUE&amp;DOC_NAME=FAT:FQL_AUDITING_CLIENT_TEMPLATE.FAT&amp;display_string=Audit&amp;VAR:KEY=TYDCNKZMLE&amp;VAR:QUERY=RkZfRUJJVERBX09QRVIoUVRSLDQvMS8yMDEwLDYvMzAvMjAxMCwsLFVTRCk=&amp;WINDOW=FIRST_POPUP&amp;HEIGH","T=450&amp;WIDTH=450&amp;START_MAXIMIZED=FALSE&amp;VAR:CALENDAR=US&amp;VAR:SYMBOL=TIF&amp;VAR:INDEX=0"}</definedName>
    <definedName name="_124__FDSAUDITLINK__" localSheetId="8" hidden="1">{"fdsup://directions/FAT Viewer?action=UPDATE&amp;creator=factset&amp;DYN_ARGS=TRUE&amp;DOC_NAME=FAT:FQL_AUDITING_CLIENT_TEMPLATE.FAT&amp;display_string=Audit&amp;VAR:KEY=TYDCNKZMLE&amp;VAR:QUERY=RkZfRUJJVERBX09QRVIoUVRSLDQvMS8yMDEwLDYvMzAvMjAxMCwsLFVTRCk=&amp;WINDOW=FIRST_POPUP&amp;HEIGH","T=450&amp;WIDTH=450&amp;START_MAXIMIZED=FALSE&amp;VAR:CALENDAR=US&amp;VAR:SYMBOL=TIF&amp;VAR:INDEX=0"}</definedName>
    <definedName name="_124__FDSAUDITLINK__" localSheetId="10" hidden="1">{"fdsup://directions/FAT Viewer?action=UPDATE&amp;creator=factset&amp;DYN_ARGS=TRUE&amp;DOC_NAME=FAT:FQL_AUDITING_CLIENT_TEMPLATE.FAT&amp;display_string=Audit&amp;VAR:KEY=TYDCNKZMLE&amp;VAR:QUERY=RkZfRUJJVERBX09QRVIoUVRSLDQvMS8yMDEwLDYvMzAvMjAxMCwsLFVTRCk=&amp;WINDOW=FIRST_POPUP&amp;HEIGH","T=450&amp;WIDTH=450&amp;START_MAXIMIZED=FALSE&amp;VAR:CALENDAR=US&amp;VAR:SYMBOL=TIF&amp;VAR:INDEX=0"}</definedName>
    <definedName name="_124__FDSAUDITLINK__" localSheetId="3" hidden="1">{"fdsup://directions/FAT Viewer?action=UPDATE&amp;creator=factset&amp;DYN_ARGS=TRUE&amp;DOC_NAME=FAT:FQL_AUDITING_CLIENT_TEMPLATE.FAT&amp;display_string=Audit&amp;VAR:KEY=TYDCNKZMLE&amp;VAR:QUERY=RkZfRUJJVERBX09QRVIoUVRSLDQvMS8yMDEwLDYvMzAvMjAxMCwsLFVTRCk=&amp;WINDOW=FIRST_POPUP&amp;HEIGH","T=450&amp;WIDTH=450&amp;START_MAXIMIZED=FALSE&amp;VAR:CALENDAR=US&amp;VAR:SYMBOL=TIF&amp;VAR:INDEX=0"}</definedName>
    <definedName name="_124__FDSAUDITLINK__" localSheetId="5" hidden="1">{"fdsup://directions/FAT Viewer?action=UPDATE&amp;creator=factset&amp;DYN_ARGS=TRUE&amp;DOC_NAME=FAT:FQL_AUDITING_CLIENT_TEMPLATE.FAT&amp;display_string=Audit&amp;VAR:KEY=TYDCNKZMLE&amp;VAR:QUERY=RkZfRUJJVERBX09QRVIoUVRSLDQvMS8yMDEwLDYvMzAvMjAxMCwsLFVTRCk=&amp;WINDOW=FIRST_POPUP&amp;HEIGH","T=450&amp;WIDTH=450&amp;START_MAXIMIZED=FALSE&amp;VAR:CALENDAR=US&amp;VAR:SYMBOL=TIF&amp;VAR:INDEX=0"}</definedName>
    <definedName name="_124__FDSAUDITLINK__" localSheetId="1" hidden="1">{"fdsup://directions/FAT Viewer?action=UPDATE&amp;creator=factset&amp;DYN_ARGS=TRUE&amp;DOC_NAME=FAT:FQL_AUDITING_CLIENT_TEMPLATE.FAT&amp;display_string=Audit&amp;VAR:KEY=TYDCNKZMLE&amp;VAR:QUERY=RkZfRUJJVERBX09QRVIoUVRSLDQvMS8yMDEwLDYvMzAvMjAxMCwsLFVTRCk=&amp;WINDOW=FIRST_POPUP&amp;HEIGH","T=450&amp;WIDTH=450&amp;START_MAXIMIZED=FALSE&amp;VAR:CALENDAR=US&amp;VAR:SYMBOL=TIF&amp;VAR:INDEX=0"}</definedName>
    <definedName name="_124__FDSAUDITLINK__" hidden="1">{"fdsup://directions/FAT Viewer?action=UPDATE&amp;creator=factset&amp;DYN_ARGS=TRUE&amp;DOC_NAME=FAT:FQL_AUDITING_CLIENT_TEMPLATE.FAT&amp;display_string=Audit&amp;VAR:KEY=TYDCNKZMLE&amp;VAR:QUERY=RkZfRUJJVERBX09QRVIoUVRSLDQvMS8yMDEwLDYvMzAvMjAxMCwsLFVTRCk=&amp;WINDOW=FIRST_POPUP&amp;HEIGH","T=450&amp;WIDTH=450&amp;START_MAXIMIZED=FALSE&amp;VAR:CALENDAR=US&amp;VAR:SYMBOL=TIF&amp;VAR:INDEX=0"}</definedName>
    <definedName name="_1240__FDSAUDITLINK__" localSheetId="7" hidden="1">{"fdsup://Directions/FactSet Auditing Viewer?action=AUDIT_VALUE&amp;DB=129&amp;ID1=69350610&amp;VALUEID=01001&amp;SDATE=200902&amp;PERIODTYPE=QTR_STD&amp;window=popup_no_bar&amp;width=385&amp;height=120&amp;START_MAXIMIZED=FALSE&amp;creator=factset&amp;display_string=Audit"}</definedName>
    <definedName name="_1240__FDSAUDITLINK__" localSheetId="9" hidden="1">{"fdsup://Directions/FactSet Auditing Viewer?action=AUDIT_VALUE&amp;DB=129&amp;ID1=69350610&amp;VALUEID=01001&amp;SDATE=200902&amp;PERIODTYPE=QTR_STD&amp;window=popup_no_bar&amp;width=385&amp;height=120&amp;START_MAXIMIZED=FALSE&amp;creator=factset&amp;display_string=Audit"}</definedName>
    <definedName name="_1240__FDSAUDITLINK__" localSheetId="8" hidden="1">{"fdsup://Directions/FactSet Auditing Viewer?action=AUDIT_VALUE&amp;DB=129&amp;ID1=69350610&amp;VALUEID=01001&amp;SDATE=200902&amp;PERIODTYPE=QTR_STD&amp;window=popup_no_bar&amp;width=385&amp;height=120&amp;START_MAXIMIZED=FALSE&amp;creator=factset&amp;display_string=Audit"}</definedName>
    <definedName name="_1240__FDSAUDITLINK__" localSheetId="10" hidden="1">{"fdsup://Directions/FactSet Auditing Viewer?action=AUDIT_VALUE&amp;DB=129&amp;ID1=69350610&amp;VALUEID=01001&amp;SDATE=200902&amp;PERIODTYPE=QTR_STD&amp;window=popup_no_bar&amp;width=385&amp;height=120&amp;START_MAXIMIZED=FALSE&amp;creator=factset&amp;display_string=Audit"}</definedName>
    <definedName name="_1240__FDSAUDITLINK__" localSheetId="3" hidden="1">{"fdsup://Directions/FactSet Auditing Viewer?action=AUDIT_VALUE&amp;DB=129&amp;ID1=69350610&amp;VALUEID=01001&amp;SDATE=200902&amp;PERIODTYPE=QTR_STD&amp;window=popup_no_bar&amp;width=385&amp;height=120&amp;START_MAXIMIZED=FALSE&amp;creator=factset&amp;display_string=Audit"}</definedName>
    <definedName name="_1240__FDSAUDITLINK__" localSheetId="5" hidden="1">{"fdsup://Directions/FactSet Auditing Viewer?action=AUDIT_VALUE&amp;DB=129&amp;ID1=69350610&amp;VALUEID=01001&amp;SDATE=200902&amp;PERIODTYPE=QTR_STD&amp;window=popup_no_bar&amp;width=385&amp;height=120&amp;START_MAXIMIZED=FALSE&amp;creator=factset&amp;display_string=Audit"}</definedName>
    <definedName name="_1240__FDSAUDITLINK__" localSheetId="1" hidden="1">{"fdsup://Directions/FactSet Auditing Viewer?action=AUDIT_VALUE&amp;DB=129&amp;ID1=69350610&amp;VALUEID=01001&amp;SDATE=200902&amp;PERIODTYPE=QTR_STD&amp;window=popup_no_bar&amp;width=385&amp;height=120&amp;START_MAXIMIZED=FALSE&amp;creator=factset&amp;display_string=Audit"}</definedName>
    <definedName name="_1240__FDSAUDITLINK__" hidden="1">{"fdsup://Directions/FactSet Auditing Viewer?action=AUDIT_VALUE&amp;DB=129&amp;ID1=69350610&amp;VALUEID=01001&amp;SDATE=200902&amp;PERIODTYPE=QTR_STD&amp;window=popup_no_bar&amp;width=385&amp;height=120&amp;START_MAXIMIZED=FALSE&amp;creator=factset&amp;display_string=Audit"}</definedName>
    <definedName name="_1241__FDSAUDITLINK__" localSheetId="7" hidden="1">{"fdsup://Directions/FactSet Auditing Viewer?action=AUDIT_VALUE&amp;DB=129&amp;ID1=69350610&amp;VALUEID=01001&amp;SDATE=201002&amp;PERIODTYPE=QTR_STD&amp;window=popup_no_bar&amp;width=385&amp;height=120&amp;START_MAXIMIZED=FALSE&amp;creator=factset&amp;display_string=Audit"}</definedName>
    <definedName name="_1241__FDSAUDITLINK__" localSheetId="9" hidden="1">{"fdsup://Directions/FactSet Auditing Viewer?action=AUDIT_VALUE&amp;DB=129&amp;ID1=69350610&amp;VALUEID=01001&amp;SDATE=201002&amp;PERIODTYPE=QTR_STD&amp;window=popup_no_bar&amp;width=385&amp;height=120&amp;START_MAXIMIZED=FALSE&amp;creator=factset&amp;display_string=Audit"}</definedName>
    <definedName name="_1241__FDSAUDITLINK__" localSheetId="8" hidden="1">{"fdsup://Directions/FactSet Auditing Viewer?action=AUDIT_VALUE&amp;DB=129&amp;ID1=69350610&amp;VALUEID=01001&amp;SDATE=201002&amp;PERIODTYPE=QTR_STD&amp;window=popup_no_bar&amp;width=385&amp;height=120&amp;START_MAXIMIZED=FALSE&amp;creator=factset&amp;display_string=Audit"}</definedName>
    <definedName name="_1241__FDSAUDITLINK__" localSheetId="10" hidden="1">{"fdsup://Directions/FactSet Auditing Viewer?action=AUDIT_VALUE&amp;DB=129&amp;ID1=69350610&amp;VALUEID=01001&amp;SDATE=201002&amp;PERIODTYPE=QTR_STD&amp;window=popup_no_bar&amp;width=385&amp;height=120&amp;START_MAXIMIZED=FALSE&amp;creator=factset&amp;display_string=Audit"}</definedName>
    <definedName name="_1241__FDSAUDITLINK__" localSheetId="3" hidden="1">{"fdsup://Directions/FactSet Auditing Viewer?action=AUDIT_VALUE&amp;DB=129&amp;ID1=69350610&amp;VALUEID=01001&amp;SDATE=201002&amp;PERIODTYPE=QTR_STD&amp;window=popup_no_bar&amp;width=385&amp;height=120&amp;START_MAXIMIZED=FALSE&amp;creator=factset&amp;display_string=Audit"}</definedName>
    <definedName name="_1241__FDSAUDITLINK__" localSheetId="5" hidden="1">{"fdsup://Directions/FactSet Auditing Viewer?action=AUDIT_VALUE&amp;DB=129&amp;ID1=69350610&amp;VALUEID=01001&amp;SDATE=201002&amp;PERIODTYPE=QTR_STD&amp;window=popup_no_bar&amp;width=385&amp;height=120&amp;START_MAXIMIZED=FALSE&amp;creator=factset&amp;display_string=Audit"}</definedName>
    <definedName name="_1241__FDSAUDITLINK__" localSheetId="1" hidden="1">{"fdsup://Directions/FactSet Auditing Viewer?action=AUDIT_VALUE&amp;DB=129&amp;ID1=69350610&amp;VALUEID=01001&amp;SDATE=201002&amp;PERIODTYPE=QTR_STD&amp;window=popup_no_bar&amp;width=385&amp;height=120&amp;START_MAXIMIZED=FALSE&amp;creator=factset&amp;display_string=Audit"}</definedName>
    <definedName name="_1241__FDSAUDITLINK__" hidden="1">{"fdsup://Directions/FactSet Auditing Viewer?action=AUDIT_VALUE&amp;DB=129&amp;ID1=69350610&amp;VALUEID=01001&amp;SDATE=201002&amp;PERIODTYPE=QTR_STD&amp;window=popup_no_bar&amp;width=385&amp;height=120&amp;START_MAXIMIZED=FALSE&amp;creator=factset&amp;display_string=Audit"}</definedName>
    <definedName name="_1242__FDSAUDITLINK__" localSheetId="7" hidden="1">{"fdsup://Directions/FactSet Auditing Viewer?action=AUDIT_VALUE&amp;DB=129&amp;ID1=71329110&amp;VALUEID=01001&amp;SDATE=200902&amp;PERIODTYPE=QTR_STD&amp;window=popup_no_bar&amp;width=385&amp;height=120&amp;START_MAXIMIZED=FALSE&amp;creator=factset&amp;display_string=Audit"}</definedName>
    <definedName name="_1242__FDSAUDITLINK__" localSheetId="9" hidden="1">{"fdsup://Directions/FactSet Auditing Viewer?action=AUDIT_VALUE&amp;DB=129&amp;ID1=71329110&amp;VALUEID=01001&amp;SDATE=200902&amp;PERIODTYPE=QTR_STD&amp;window=popup_no_bar&amp;width=385&amp;height=120&amp;START_MAXIMIZED=FALSE&amp;creator=factset&amp;display_string=Audit"}</definedName>
    <definedName name="_1242__FDSAUDITLINK__" localSheetId="8" hidden="1">{"fdsup://Directions/FactSet Auditing Viewer?action=AUDIT_VALUE&amp;DB=129&amp;ID1=71329110&amp;VALUEID=01001&amp;SDATE=200902&amp;PERIODTYPE=QTR_STD&amp;window=popup_no_bar&amp;width=385&amp;height=120&amp;START_MAXIMIZED=FALSE&amp;creator=factset&amp;display_string=Audit"}</definedName>
    <definedName name="_1242__FDSAUDITLINK__" localSheetId="10" hidden="1">{"fdsup://Directions/FactSet Auditing Viewer?action=AUDIT_VALUE&amp;DB=129&amp;ID1=71329110&amp;VALUEID=01001&amp;SDATE=200902&amp;PERIODTYPE=QTR_STD&amp;window=popup_no_bar&amp;width=385&amp;height=120&amp;START_MAXIMIZED=FALSE&amp;creator=factset&amp;display_string=Audit"}</definedName>
    <definedName name="_1242__FDSAUDITLINK__" localSheetId="3" hidden="1">{"fdsup://Directions/FactSet Auditing Viewer?action=AUDIT_VALUE&amp;DB=129&amp;ID1=71329110&amp;VALUEID=01001&amp;SDATE=200902&amp;PERIODTYPE=QTR_STD&amp;window=popup_no_bar&amp;width=385&amp;height=120&amp;START_MAXIMIZED=FALSE&amp;creator=factset&amp;display_string=Audit"}</definedName>
    <definedName name="_1242__FDSAUDITLINK__" localSheetId="5" hidden="1">{"fdsup://Directions/FactSet Auditing Viewer?action=AUDIT_VALUE&amp;DB=129&amp;ID1=71329110&amp;VALUEID=01001&amp;SDATE=200902&amp;PERIODTYPE=QTR_STD&amp;window=popup_no_bar&amp;width=385&amp;height=120&amp;START_MAXIMIZED=FALSE&amp;creator=factset&amp;display_string=Audit"}</definedName>
    <definedName name="_1242__FDSAUDITLINK__" localSheetId="1" hidden="1">{"fdsup://Directions/FactSet Auditing Viewer?action=AUDIT_VALUE&amp;DB=129&amp;ID1=71329110&amp;VALUEID=01001&amp;SDATE=200902&amp;PERIODTYPE=QTR_STD&amp;window=popup_no_bar&amp;width=385&amp;height=120&amp;START_MAXIMIZED=FALSE&amp;creator=factset&amp;display_string=Audit"}</definedName>
    <definedName name="_1242__FDSAUDITLINK__" hidden="1">{"fdsup://Directions/FactSet Auditing Viewer?action=AUDIT_VALUE&amp;DB=129&amp;ID1=71329110&amp;VALUEID=01001&amp;SDATE=200902&amp;PERIODTYPE=QTR_STD&amp;window=popup_no_bar&amp;width=385&amp;height=120&amp;START_MAXIMIZED=FALSE&amp;creator=factset&amp;display_string=Audit"}</definedName>
    <definedName name="_1243__FDSAUDITLINK__" localSheetId="7" hidden="1">{"fdsup://Directions/FactSet Auditing Viewer?action=AUDIT_VALUE&amp;DB=129&amp;ID1=71329110&amp;VALUEID=01001&amp;SDATE=201002&amp;PERIODTYPE=QTR_STD&amp;window=popup_no_bar&amp;width=385&amp;height=120&amp;START_MAXIMIZED=FALSE&amp;creator=factset&amp;display_string=Audit"}</definedName>
    <definedName name="_1243__FDSAUDITLINK__" localSheetId="9" hidden="1">{"fdsup://Directions/FactSet Auditing Viewer?action=AUDIT_VALUE&amp;DB=129&amp;ID1=71329110&amp;VALUEID=01001&amp;SDATE=201002&amp;PERIODTYPE=QTR_STD&amp;window=popup_no_bar&amp;width=385&amp;height=120&amp;START_MAXIMIZED=FALSE&amp;creator=factset&amp;display_string=Audit"}</definedName>
    <definedName name="_1243__FDSAUDITLINK__" localSheetId="8" hidden="1">{"fdsup://Directions/FactSet Auditing Viewer?action=AUDIT_VALUE&amp;DB=129&amp;ID1=71329110&amp;VALUEID=01001&amp;SDATE=201002&amp;PERIODTYPE=QTR_STD&amp;window=popup_no_bar&amp;width=385&amp;height=120&amp;START_MAXIMIZED=FALSE&amp;creator=factset&amp;display_string=Audit"}</definedName>
    <definedName name="_1243__FDSAUDITLINK__" localSheetId="10" hidden="1">{"fdsup://Directions/FactSet Auditing Viewer?action=AUDIT_VALUE&amp;DB=129&amp;ID1=71329110&amp;VALUEID=01001&amp;SDATE=201002&amp;PERIODTYPE=QTR_STD&amp;window=popup_no_bar&amp;width=385&amp;height=120&amp;START_MAXIMIZED=FALSE&amp;creator=factset&amp;display_string=Audit"}</definedName>
    <definedName name="_1243__FDSAUDITLINK__" localSheetId="3" hidden="1">{"fdsup://Directions/FactSet Auditing Viewer?action=AUDIT_VALUE&amp;DB=129&amp;ID1=71329110&amp;VALUEID=01001&amp;SDATE=201002&amp;PERIODTYPE=QTR_STD&amp;window=popup_no_bar&amp;width=385&amp;height=120&amp;START_MAXIMIZED=FALSE&amp;creator=factset&amp;display_string=Audit"}</definedName>
    <definedName name="_1243__FDSAUDITLINK__" localSheetId="5" hidden="1">{"fdsup://Directions/FactSet Auditing Viewer?action=AUDIT_VALUE&amp;DB=129&amp;ID1=71329110&amp;VALUEID=01001&amp;SDATE=201002&amp;PERIODTYPE=QTR_STD&amp;window=popup_no_bar&amp;width=385&amp;height=120&amp;START_MAXIMIZED=FALSE&amp;creator=factset&amp;display_string=Audit"}</definedName>
    <definedName name="_1243__FDSAUDITLINK__" localSheetId="1" hidden="1">{"fdsup://Directions/FactSet Auditing Viewer?action=AUDIT_VALUE&amp;DB=129&amp;ID1=71329110&amp;VALUEID=01001&amp;SDATE=201002&amp;PERIODTYPE=QTR_STD&amp;window=popup_no_bar&amp;width=385&amp;height=120&amp;START_MAXIMIZED=FALSE&amp;creator=factset&amp;display_string=Audit"}</definedName>
    <definedName name="_1243__FDSAUDITLINK__" hidden="1">{"fdsup://Directions/FactSet Auditing Viewer?action=AUDIT_VALUE&amp;DB=129&amp;ID1=71329110&amp;VALUEID=01001&amp;SDATE=201002&amp;PERIODTYPE=QTR_STD&amp;window=popup_no_bar&amp;width=385&amp;height=120&amp;START_MAXIMIZED=FALSE&amp;creator=factset&amp;display_string=Audit"}</definedName>
    <definedName name="_1244__FDSAUDITLINK__" localSheetId="7" hidden="1">{"fdsup://Directions/FactSet Auditing Viewer?action=AUDIT_VALUE&amp;DB=129&amp;ID1=72348410&amp;VALUEID=01001&amp;SDATE=200902&amp;PERIODTYPE=QTR_STD&amp;window=popup_no_bar&amp;width=385&amp;height=120&amp;START_MAXIMIZED=FALSE&amp;creator=factset&amp;display_string=Audit"}</definedName>
    <definedName name="_1244__FDSAUDITLINK__" localSheetId="9" hidden="1">{"fdsup://Directions/FactSet Auditing Viewer?action=AUDIT_VALUE&amp;DB=129&amp;ID1=72348410&amp;VALUEID=01001&amp;SDATE=200902&amp;PERIODTYPE=QTR_STD&amp;window=popup_no_bar&amp;width=385&amp;height=120&amp;START_MAXIMIZED=FALSE&amp;creator=factset&amp;display_string=Audit"}</definedName>
    <definedName name="_1244__FDSAUDITLINK__" localSheetId="8" hidden="1">{"fdsup://Directions/FactSet Auditing Viewer?action=AUDIT_VALUE&amp;DB=129&amp;ID1=72348410&amp;VALUEID=01001&amp;SDATE=200902&amp;PERIODTYPE=QTR_STD&amp;window=popup_no_bar&amp;width=385&amp;height=120&amp;START_MAXIMIZED=FALSE&amp;creator=factset&amp;display_string=Audit"}</definedName>
    <definedName name="_1244__FDSAUDITLINK__" localSheetId="10" hidden="1">{"fdsup://Directions/FactSet Auditing Viewer?action=AUDIT_VALUE&amp;DB=129&amp;ID1=72348410&amp;VALUEID=01001&amp;SDATE=200902&amp;PERIODTYPE=QTR_STD&amp;window=popup_no_bar&amp;width=385&amp;height=120&amp;START_MAXIMIZED=FALSE&amp;creator=factset&amp;display_string=Audit"}</definedName>
    <definedName name="_1244__FDSAUDITLINK__" localSheetId="3" hidden="1">{"fdsup://Directions/FactSet Auditing Viewer?action=AUDIT_VALUE&amp;DB=129&amp;ID1=72348410&amp;VALUEID=01001&amp;SDATE=200902&amp;PERIODTYPE=QTR_STD&amp;window=popup_no_bar&amp;width=385&amp;height=120&amp;START_MAXIMIZED=FALSE&amp;creator=factset&amp;display_string=Audit"}</definedName>
    <definedName name="_1244__FDSAUDITLINK__" localSheetId="5" hidden="1">{"fdsup://Directions/FactSet Auditing Viewer?action=AUDIT_VALUE&amp;DB=129&amp;ID1=72348410&amp;VALUEID=01001&amp;SDATE=200902&amp;PERIODTYPE=QTR_STD&amp;window=popup_no_bar&amp;width=385&amp;height=120&amp;START_MAXIMIZED=FALSE&amp;creator=factset&amp;display_string=Audit"}</definedName>
    <definedName name="_1244__FDSAUDITLINK__" localSheetId="1" hidden="1">{"fdsup://Directions/FactSet Auditing Viewer?action=AUDIT_VALUE&amp;DB=129&amp;ID1=72348410&amp;VALUEID=01001&amp;SDATE=200902&amp;PERIODTYPE=QTR_STD&amp;window=popup_no_bar&amp;width=385&amp;height=120&amp;START_MAXIMIZED=FALSE&amp;creator=factset&amp;display_string=Audit"}</definedName>
    <definedName name="_1244__FDSAUDITLINK__" hidden="1">{"fdsup://Directions/FactSet Auditing Viewer?action=AUDIT_VALUE&amp;DB=129&amp;ID1=72348410&amp;VALUEID=01001&amp;SDATE=200902&amp;PERIODTYPE=QTR_STD&amp;window=popup_no_bar&amp;width=385&amp;height=120&amp;START_MAXIMIZED=FALSE&amp;creator=factset&amp;display_string=Audit"}</definedName>
    <definedName name="_1245__FDSAUDITLINK__" localSheetId="7" hidden="1">{"fdsup://Directions/FactSet Auditing Viewer?action=AUDIT_VALUE&amp;DB=129&amp;ID1=72348410&amp;VALUEID=01001&amp;SDATE=201002&amp;PERIODTYPE=QTR_STD&amp;window=popup_no_bar&amp;width=385&amp;height=120&amp;START_MAXIMIZED=FALSE&amp;creator=factset&amp;display_string=Audit"}</definedName>
    <definedName name="_1245__FDSAUDITLINK__" localSheetId="9" hidden="1">{"fdsup://Directions/FactSet Auditing Viewer?action=AUDIT_VALUE&amp;DB=129&amp;ID1=72348410&amp;VALUEID=01001&amp;SDATE=201002&amp;PERIODTYPE=QTR_STD&amp;window=popup_no_bar&amp;width=385&amp;height=120&amp;START_MAXIMIZED=FALSE&amp;creator=factset&amp;display_string=Audit"}</definedName>
    <definedName name="_1245__FDSAUDITLINK__" localSheetId="8" hidden="1">{"fdsup://Directions/FactSet Auditing Viewer?action=AUDIT_VALUE&amp;DB=129&amp;ID1=72348410&amp;VALUEID=01001&amp;SDATE=201002&amp;PERIODTYPE=QTR_STD&amp;window=popup_no_bar&amp;width=385&amp;height=120&amp;START_MAXIMIZED=FALSE&amp;creator=factset&amp;display_string=Audit"}</definedName>
    <definedName name="_1245__FDSAUDITLINK__" localSheetId="10" hidden="1">{"fdsup://Directions/FactSet Auditing Viewer?action=AUDIT_VALUE&amp;DB=129&amp;ID1=72348410&amp;VALUEID=01001&amp;SDATE=201002&amp;PERIODTYPE=QTR_STD&amp;window=popup_no_bar&amp;width=385&amp;height=120&amp;START_MAXIMIZED=FALSE&amp;creator=factset&amp;display_string=Audit"}</definedName>
    <definedName name="_1245__FDSAUDITLINK__" localSheetId="3" hidden="1">{"fdsup://Directions/FactSet Auditing Viewer?action=AUDIT_VALUE&amp;DB=129&amp;ID1=72348410&amp;VALUEID=01001&amp;SDATE=201002&amp;PERIODTYPE=QTR_STD&amp;window=popup_no_bar&amp;width=385&amp;height=120&amp;START_MAXIMIZED=FALSE&amp;creator=factset&amp;display_string=Audit"}</definedName>
    <definedName name="_1245__FDSAUDITLINK__" localSheetId="5" hidden="1">{"fdsup://Directions/FactSet Auditing Viewer?action=AUDIT_VALUE&amp;DB=129&amp;ID1=72348410&amp;VALUEID=01001&amp;SDATE=201002&amp;PERIODTYPE=QTR_STD&amp;window=popup_no_bar&amp;width=385&amp;height=120&amp;START_MAXIMIZED=FALSE&amp;creator=factset&amp;display_string=Audit"}</definedName>
    <definedName name="_1245__FDSAUDITLINK__" localSheetId="1" hidden="1">{"fdsup://Directions/FactSet Auditing Viewer?action=AUDIT_VALUE&amp;DB=129&amp;ID1=72348410&amp;VALUEID=01001&amp;SDATE=201002&amp;PERIODTYPE=QTR_STD&amp;window=popup_no_bar&amp;width=385&amp;height=120&amp;START_MAXIMIZED=FALSE&amp;creator=factset&amp;display_string=Audit"}</definedName>
    <definedName name="_1245__FDSAUDITLINK__" hidden="1">{"fdsup://Directions/FactSet Auditing Viewer?action=AUDIT_VALUE&amp;DB=129&amp;ID1=72348410&amp;VALUEID=01001&amp;SDATE=201002&amp;PERIODTYPE=QTR_STD&amp;window=popup_no_bar&amp;width=385&amp;height=120&amp;START_MAXIMIZED=FALSE&amp;creator=factset&amp;display_string=Audit"}</definedName>
    <definedName name="_1246__FDSAUDITLINK__" localSheetId="7" hidden="1">{"fdsup://Directions/FactSet Auditing Viewer?action=AUDIT_VALUE&amp;DB=129&amp;ID1=71817210&amp;VALUEID=01001&amp;SDATE=200902&amp;PERIODTYPE=QTR_STD&amp;window=popup_no_bar&amp;width=385&amp;height=120&amp;START_MAXIMIZED=FALSE&amp;creator=factset&amp;display_string=Audit"}</definedName>
    <definedName name="_1246__FDSAUDITLINK__" localSheetId="9" hidden="1">{"fdsup://Directions/FactSet Auditing Viewer?action=AUDIT_VALUE&amp;DB=129&amp;ID1=71817210&amp;VALUEID=01001&amp;SDATE=200902&amp;PERIODTYPE=QTR_STD&amp;window=popup_no_bar&amp;width=385&amp;height=120&amp;START_MAXIMIZED=FALSE&amp;creator=factset&amp;display_string=Audit"}</definedName>
    <definedName name="_1246__FDSAUDITLINK__" localSheetId="8" hidden="1">{"fdsup://Directions/FactSet Auditing Viewer?action=AUDIT_VALUE&amp;DB=129&amp;ID1=71817210&amp;VALUEID=01001&amp;SDATE=200902&amp;PERIODTYPE=QTR_STD&amp;window=popup_no_bar&amp;width=385&amp;height=120&amp;START_MAXIMIZED=FALSE&amp;creator=factset&amp;display_string=Audit"}</definedName>
    <definedName name="_1246__FDSAUDITLINK__" localSheetId="10" hidden="1">{"fdsup://Directions/FactSet Auditing Viewer?action=AUDIT_VALUE&amp;DB=129&amp;ID1=71817210&amp;VALUEID=01001&amp;SDATE=200902&amp;PERIODTYPE=QTR_STD&amp;window=popup_no_bar&amp;width=385&amp;height=120&amp;START_MAXIMIZED=FALSE&amp;creator=factset&amp;display_string=Audit"}</definedName>
    <definedName name="_1246__FDSAUDITLINK__" localSheetId="3" hidden="1">{"fdsup://Directions/FactSet Auditing Viewer?action=AUDIT_VALUE&amp;DB=129&amp;ID1=71817210&amp;VALUEID=01001&amp;SDATE=200902&amp;PERIODTYPE=QTR_STD&amp;window=popup_no_bar&amp;width=385&amp;height=120&amp;START_MAXIMIZED=FALSE&amp;creator=factset&amp;display_string=Audit"}</definedName>
    <definedName name="_1246__FDSAUDITLINK__" localSheetId="5" hidden="1">{"fdsup://Directions/FactSet Auditing Viewer?action=AUDIT_VALUE&amp;DB=129&amp;ID1=71817210&amp;VALUEID=01001&amp;SDATE=200902&amp;PERIODTYPE=QTR_STD&amp;window=popup_no_bar&amp;width=385&amp;height=120&amp;START_MAXIMIZED=FALSE&amp;creator=factset&amp;display_string=Audit"}</definedName>
    <definedName name="_1246__FDSAUDITLINK__" localSheetId="1" hidden="1">{"fdsup://Directions/FactSet Auditing Viewer?action=AUDIT_VALUE&amp;DB=129&amp;ID1=71817210&amp;VALUEID=01001&amp;SDATE=200902&amp;PERIODTYPE=QTR_STD&amp;window=popup_no_bar&amp;width=385&amp;height=120&amp;START_MAXIMIZED=FALSE&amp;creator=factset&amp;display_string=Audit"}</definedName>
    <definedName name="_1246__FDSAUDITLINK__" hidden="1">{"fdsup://Directions/FactSet Auditing Viewer?action=AUDIT_VALUE&amp;DB=129&amp;ID1=71817210&amp;VALUEID=01001&amp;SDATE=200902&amp;PERIODTYPE=QTR_STD&amp;window=popup_no_bar&amp;width=385&amp;height=120&amp;START_MAXIMIZED=FALSE&amp;creator=factset&amp;display_string=Audit"}</definedName>
    <definedName name="_1247__FDSAUDITLINK__" localSheetId="7" hidden="1">{"fdsup://Directions/FactSet Auditing Viewer?action=AUDIT_VALUE&amp;DB=129&amp;ID1=71817210&amp;VALUEID=01001&amp;SDATE=201002&amp;PERIODTYPE=QTR_STD&amp;window=popup_no_bar&amp;width=385&amp;height=120&amp;START_MAXIMIZED=FALSE&amp;creator=factset&amp;display_string=Audit"}</definedName>
    <definedName name="_1247__FDSAUDITLINK__" localSheetId="9" hidden="1">{"fdsup://Directions/FactSet Auditing Viewer?action=AUDIT_VALUE&amp;DB=129&amp;ID1=71817210&amp;VALUEID=01001&amp;SDATE=201002&amp;PERIODTYPE=QTR_STD&amp;window=popup_no_bar&amp;width=385&amp;height=120&amp;START_MAXIMIZED=FALSE&amp;creator=factset&amp;display_string=Audit"}</definedName>
    <definedName name="_1247__FDSAUDITLINK__" localSheetId="8" hidden="1">{"fdsup://Directions/FactSet Auditing Viewer?action=AUDIT_VALUE&amp;DB=129&amp;ID1=71817210&amp;VALUEID=01001&amp;SDATE=201002&amp;PERIODTYPE=QTR_STD&amp;window=popup_no_bar&amp;width=385&amp;height=120&amp;START_MAXIMIZED=FALSE&amp;creator=factset&amp;display_string=Audit"}</definedName>
    <definedName name="_1247__FDSAUDITLINK__" localSheetId="10" hidden="1">{"fdsup://Directions/FactSet Auditing Viewer?action=AUDIT_VALUE&amp;DB=129&amp;ID1=71817210&amp;VALUEID=01001&amp;SDATE=201002&amp;PERIODTYPE=QTR_STD&amp;window=popup_no_bar&amp;width=385&amp;height=120&amp;START_MAXIMIZED=FALSE&amp;creator=factset&amp;display_string=Audit"}</definedName>
    <definedName name="_1247__FDSAUDITLINK__" localSheetId="3" hidden="1">{"fdsup://Directions/FactSet Auditing Viewer?action=AUDIT_VALUE&amp;DB=129&amp;ID1=71817210&amp;VALUEID=01001&amp;SDATE=201002&amp;PERIODTYPE=QTR_STD&amp;window=popup_no_bar&amp;width=385&amp;height=120&amp;START_MAXIMIZED=FALSE&amp;creator=factset&amp;display_string=Audit"}</definedName>
    <definedName name="_1247__FDSAUDITLINK__" localSheetId="5" hidden="1">{"fdsup://Directions/FactSet Auditing Viewer?action=AUDIT_VALUE&amp;DB=129&amp;ID1=71817210&amp;VALUEID=01001&amp;SDATE=201002&amp;PERIODTYPE=QTR_STD&amp;window=popup_no_bar&amp;width=385&amp;height=120&amp;START_MAXIMIZED=FALSE&amp;creator=factset&amp;display_string=Audit"}</definedName>
    <definedName name="_1247__FDSAUDITLINK__" localSheetId="1" hidden="1">{"fdsup://Directions/FactSet Auditing Viewer?action=AUDIT_VALUE&amp;DB=129&amp;ID1=71817210&amp;VALUEID=01001&amp;SDATE=201002&amp;PERIODTYPE=QTR_STD&amp;window=popup_no_bar&amp;width=385&amp;height=120&amp;START_MAXIMIZED=FALSE&amp;creator=factset&amp;display_string=Audit"}</definedName>
    <definedName name="_1247__FDSAUDITLINK__" hidden="1">{"fdsup://Directions/FactSet Auditing Viewer?action=AUDIT_VALUE&amp;DB=129&amp;ID1=71817210&amp;VALUEID=01001&amp;SDATE=201002&amp;PERIODTYPE=QTR_STD&amp;window=popup_no_bar&amp;width=385&amp;height=120&amp;START_MAXIMIZED=FALSE&amp;creator=factset&amp;display_string=Audit"}</definedName>
    <definedName name="_1248__FDSAUDITLINK__" localSheetId="7" hidden="1">{"fdsup://Directions/FactSet Auditing Viewer?action=AUDIT_VALUE&amp;DB=129&amp;ID1=69642930&amp;VALUEID=01001&amp;SDATE=200903&amp;PERIODTYPE=QTR_STD&amp;window=popup_no_bar&amp;width=385&amp;height=120&amp;START_MAXIMIZED=FALSE&amp;creator=factset&amp;display_string=Audit"}</definedName>
    <definedName name="_1248__FDSAUDITLINK__" localSheetId="9" hidden="1">{"fdsup://Directions/FactSet Auditing Viewer?action=AUDIT_VALUE&amp;DB=129&amp;ID1=69642930&amp;VALUEID=01001&amp;SDATE=200903&amp;PERIODTYPE=QTR_STD&amp;window=popup_no_bar&amp;width=385&amp;height=120&amp;START_MAXIMIZED=FALSE&amp;creator=factset&amp;display_string=Audit"}</definedName>
    <definedName name="_1248__FDSAUDITLINK__" localSheetId="8" hidden="1">{"fdsup://Directions/FactSet Auditing Viewer?action=AUDIT_VALUE&amp;DB=129&amp;ID1=69642930&amp;VALUEID=01001&amp;SDATE=200903&amp;PERIODTYPE=QTR_STD&amp;window=popup_no_bar&amp;width=385&amp;height=120&amp;START_MAXIMIZED=FALSE&amp;creator=factset&amp;display_string=Audit"}</definedName>
    <definedName name="_1248__FDSAUDITLINK__" localSheetId="10" hidden="1">{"fdsup://Directions/FactSet Auditing Viewer?action=AUDIT_VALUE&amp;DB=129&amp;ID1=69642930&amp;VALUEID=01001&amp;SDATE=200903&amp;PERIODTYPE=QTR_STD&amp;window=popup_no_bar&amp;width=385&amp;height=120&amp;START_MAXIMIZED=FALSE&amp;creator=factset&amp;display_string=Audit"}</definedName>
    <definedName name="_1248__FDSAUDITLINK__" localSheetId="3" hidden="1">{"fdsup://Directions/FactSet Auditing Viewer?action=AUDIT_VALUE&amp;DB=129&amp;ID1=69642930&amp;VALUEID=01001&amp;SDATE=200903&amp;PERIODTYPE=QTR_STD&amp;window=popup_no_bar&amp;width=385&amp;height=120&amp;START_MAXIMIZED=FALSE&amp;creator=factset&amp;display_string=Audit"}</definedName>
    <definedName name="_1248__FDSAUDITLINK__" localSheetId="5" hidden="1">{"fdsup://Directions/FactSet Auditing Viewer?action=AUDIT_VALUE&amp;DB=129&amp;ID1=69642930&amp;VALUEID=01001&amp;SDATE=200903&amp;PERIODTYPE=QTR_STD&amp;window=popup_no_bar&amp;width=385&amp;height=120&amp;START_MAXIMIZED=FALSE&amp;creator=factset&amp;display_string=Audit"}</definedName>
    <definedName name="_1248__FDSAUDITLINK__" localSheetId="1" hidden="1">{"fdsup://Directions/FactSet Auditing Viewer?action=AUDIT_VALUE&amp;DB=129&amp;ID1=69642930&amp;VALUEID=01001&amp;SDATE=200903&amp;PERIODTYPE=QTR_STD&amp;window=popup_no_bar&amp;width=385&amp;height=120&amp;START_MAXIMIZED=FALSE&amp;creator=factset&amp;display_string=Audit"}</definedName>
    <definedName name="_1248__FDSAUDITLINK__" hidden="1">{"fdsup://Directions/FactSet Auditing Viewer?action=AUDIT_VALUE&amp;DB=129&amp;ID1=69642930&amp;VALUEID=01001&amp;SDATE=200903&amp;PERIODTYPE=QTR_STD&amp;window=popup_no_bar&amp;width=385&amp;height=120&amp;START_MAXIMIZED=FALSE&amp;creator=factset&amp;display_string=Audit"}</definedName>
    <definedName name="_1249__FDSAUDITLINK__" localSheetId="7" hidden="1">{"fdsup://Directions/FactSet Auditing Viewer?action=AUDIT_VALUE&amp;DB=129&amp;ID1=69642930&amp;VALUEID=01001&amp;SDATE=201003&amp;PERIODTYPE=QTR_STD&amp;window=popup_no_bar&amp;width=385&amp;height=120&amp;START_MAXIMIZED=FALSE&amp;creator=factset&amp;display_string=Audit"}</definedName>
    <definedName name="_1249__FDSAUDITLINK__" localSheetId="9" hidden="1">{"fdsup://Directions/FactSet Auditing Viewer?action=AUDIT_VALUE&amp;DB=129&amp;ID1=69642930&amp;VALUEID=01001&amp;SDATE=201003&amp;PERIODTYPE=QTR_STD&amp;window=popup_no_bar&amp;width=385&amp;height=120&amp;START_MAXIMIZED=FALSE&amp;creator=factset&amp;display_string=Audit"}</definedName>
    <definedName name="_1249__FDSAUDITLINK__" localSheetId="8" hidden="1">{"fdsup://Directions/FactSet Auditing Viewer?action=AUDIT_VALUE&amp;DB=129&amp;ID1=69642930&amp;VALUEID=01001&amp;SDATE=201003&amp;PERIODTYPE=QTR_STD&amp;window=popup_no_bar&amp;width=385&amp;height=120&amp;START_MAXIMIZED=FALSE&amp;creator=factset&amp;display_string=Audit"}</definedName>
    <definedName name="_1249__FDSAUDITLINK__" localSheetId="10" hidden="1">{"fdsup://Directions/FactSet Auditing Viewer?action=AUDIT_VALUE&amp;DB=129&amp;ID1=69642930&amp;VALUEID=01001&amp;SDATE=201003&amp;PERIODTYPE=QTR_STD&amp;window=popup_no_bar&amp;width=385&amp;height=120&amp;START_MAXIMIZED=FALSE&amp;creator=factset&amp;display_string=Audit"}</definedName>
    <definedName name="_1249__FDSAUDITLINK__" localSheetId="3" hidden="1">{"fdsup://Directions/FactSet Auditing Viewer?action=AUDIT_VALUE&amp;DB=129&amp;ID1=69642930&amp;VALUEID=01001&amp;SDATE=201003&amp;PERIODTYPE=QTR_STD&amp;window=popup_no_bar&amp;width=385&amp;height=120&amp;START_MAXIMIZED=FALSE&amp;creator=factset&amp;display_string=Audit"}</definedName>
    <definedName name="_1249__FDSAUDITLINK__" localSheetId="5" hidden="1">{"fdsup://Directions/FactSet Auditing Viewer?action=AUDIT_VALUE&amp;DB=129&amp;ID1=69642930&amp;VALUEID=01001&amp;SDATE=201003&amp;PERIODTYPE=QTR_STD&amp;window=popup_no_bar&amp;width=385&amp;height=120&amp;START_MAXIMIZED=FALSE&amp;creator=factset&amp;display_string=Audit"}</definedName>
    <definedName name="_1249__FDSAUDITLINK__" localSheetId="1" hidden="1">{"fdsup://Directions/FactSet Auditing Viewer?action=AUDIT_VALUE&amp;DB=129&amp;ID1=69642930&amp;VALUEID=01001&amp;SDATE=201003&amp;PERIODTYPE=QTR_STD&amp;window=popup_no_bar&amp;width=385&amp;height=120&amp;START_MAXIMIZED=FALSE&amp;creator=factset&amp;display_string=Audit"}</definedName>
    <definedName name="_1249__FDSAUDITLINK__" hidden="1">{"fdsup://Directions/FactSet Auditing Viewer?action=AUDIT_VALUE&amp;DB=129&amp;ID1=69642930&amp;VALUEID=01001&amp;SDATE=201003&amp;PERIODTYPE=QTR_STD&amp;window=popup_no_bar&amp;width=385&amp;height=120&amp;START_MAXIMIZED=FALSE&amp;creator=factset&amp;display_string=Audit"}</definedName>
    <definedName name="_125__FDSAUDITLINK__" localSheetId="7" hidden="1">{"fdsup://directions/FAT Viewer?action=UPDATE&amp;creator=factset&amp;DYN_ARGS=TRUE&amp;DOC_NAME=FAT:FQL_AUDITING_CLIENT_TEMPLATE.FAT&amp;display_string=Audit&amp;VAR:KEY=XSVCLKPKFQ&amp;VAR:QUERY=RkZfRUJJVERBX09QRVIoUVRSLDQvMS8yMDA5LDYvMzAvMjAwOSwsLFVTRCk=&amp;WINDOW=FIRST_POPUP&amp;HEIGH","T=450&amp;WIDTH=450&amp;START_MAXIMIZED=FALSE&amp;VAR:CALENDAR=US&amp;VAR:SYMBOL=TIE&amp;VAR:INDEX=0"}</definedName>
    <definedName name="_125__FDSAUDITLINK__" localSheetId="9" hidden="1">{"fdsup://directions/FAT Viewer?action=UPDATE&amp;creator=factset&amp;DYN_ARGS=TRUE&amp;DOC_NAME=FAT:FQL_AUDITING_CLIENT_TEMPLATE.FAT&amp;display_string=Audit&amp;VAR:KEY=XSVCLKPKFQ&amp;VAR:QUERY=RkZfRUJJVERBX09QRVIoUVRSLDQvMS8yMDA5LDYvMzAvMjAwOSwsLFVTRCk=&amp;WINDOW=FIRST_POPUP&amp;HEIGH","T=450&amp;WIDTH=450&amp;START_MAXIMIZED=FALSE&amp;VAR:CALENDAR=US&amp;VAR:SYMBOL=TIE&amp;VAR:INDEX=0"}</definedName>
    <definedName name="_125__FDSAUDITLINK__" localSheetId="8" hidden="1">{"fdsup://directions/FAT Viewer?action=UPDATE&amp;creator=factset&amp;DYN_ARGS=TRUE&amp;DOC_NAME=FAT:FQL_AUDITING_CLIENT_TEMPLATE.FAT&amp;display_string=Audit&amp;VAR:KEY=XSVCLKPKFQ&amp;VAR:QUERY=RkZfRUJJVERBX09QRVIoUVRSLDQvMS8yMDA5LDYvMzAvMjAwOSwsLFVTRCk=&amp;WINDOW=FIRST_POPUP&amp;HEIGH","T=450&amp;WIDTH=450&amp;START_MAXIMIZED=FALSE&amp;VAR:CALENDAR=US&amp;VAR:SYMBOL=TIE&amp;VAR:INDEX=0"}</definedName>
    <definedName name="_125__FDSAUDITLINK__" localSheetId="10" hidden="1">{"fdsup://directions/FAT Viewer?action=UPDATE&amp;creator=factset&amp;DYN_ARGS=TRUE&amp;DOC_NAME=FAT:FQL_AUDITING_CLIENT_TEMPLATE.FAT&amp;display_string=Audit&amp;VAR:KEY=XSVCLKPKFQ&amp;VAR:QUERY=RkZfRUJJVERBX09QRVIoUVRSLDQvMS8yMDA5LDYvMzAvMjAwOSwsLFVTRCk=&amp;WINDOW=FIRST_POPUP&amp;HEIGH","T=450&amp;WIDTH=450&amp;START_MAXIMIZED=FALSE&amp;VAR:CALENDAR=US&amp;VAR:SYMBOL=TIE&amp;VAR:INDEX=0"}</definedName>
    <definedName name="_125__FDSAUDITLINK__" localSheetId="3" hidden="1">{"fdsup://directions/FAT Viewer?action=UPDATE&amp;creator=factset&amp;DYN_ARGS=TRUE&amp;DOC_NAME=FAT:FQL_AUDITING_CLIENT_TEMPLATE.FAT&amp;display_string=Audit&amp;VAR:KEY=XSVCLKPKFQ&amp;VAR:QUERY=RkZfRUJJVERBX09QRVIoUVRSLDQvMS8yMDA5LDYvMzAvMjAwOSwsLFVTRCk=&amp;WINDOW=FIRST_POPUP&amp;HEIGH","T=450&amp;WIDTH=450&amp;START_MAXIMIZED=FALSE&amp;VAR:CALENDAR=US&amp;VAR:SYMBOL=TIE&amp;VAR:INDEX=0"}</definedName>
    <definedName name="_125__FDSAUDITLINK__" localSheetId="5" hidden="1">{"fdsup://directions/FAT Viewer?action=UPDATE&amp;creator=factset&amp;DYN_ARGS=TRUE&amp;DOC_NAME=FAT:FQL_AUDITING_CLIENT_TEMPLATE.FAT&amp;display_string=Audit&amp;VAR:KEY=XSVCLKPKFQ&amp;VAR:QUERY=RkZfRUJJVERBX09QRVIoUVRSLDQvMS8yMDA5LDYvMzAvMjAwOSwsLFVTRCk=&amp;WINDOW=FIRST_POPUP&amp;HEIGH","T=450&amp;WIDTH=450&amp;START_MAXIMIZED=FALSE&amp;VAR:CALENDAR=US&amp;VAR:SYMBOL=TIE&amp;VAR:INDEX=0"}</definedName>
    <definedName name="_125__FDSAUDITLINK__" localSheetId="1" hidden="1">{"fdsup://directions/FAT Viewer?action=UPDATE&amp;creator=factset&amp;DYN_ARGS=TRUE&amp;DOC_NAME=FAT:FQL_AUDITING_CLIENT_TEMPLATE.FAT&amp;display_string=Audit&amp;VAR:KEY=XSVCLKPKFQ&amp;VAR:QUERY=RkZfRUJJVERBX09QRVIoUVRSLDQvMS8yMDA5LDYvMzAvMjAwOSwsLFVTRCk=&amp;WINDOW=FIRST_POPUP&amp;HEIGH","T=450&amp;WIDTH=450&amp;START_MAXIMIZED=FALSE&amp;VAR:CALENDAR=US&amp;VAR:SYMBOL=TIE&amp;VAR:INDEX=0"}</definedName>
    <definedName name="_125__FDSAUDITLINK__" hidden="1">{"fdsup://directions/FAT Viewer?action=UPDATE&amp;creator=factset&amp;DYN_ARGS=TRUE&amp;DOC_NAME=FAT:FQL_AUDITING_CLIENT_TEMPLATE.FAT&amp;display_string=Audit&amp;VAR:KEY=XSVCLKPKFQ&amp;VAR:QUERY=RkZfRUJJVERBX09QRVIoUVRSLDQvMS8yMDA5LDYvMzAvMjAwOSwsLFVTRCk=&amp;WINDOW=FIRST_POPUP&amp;HEIGH","T=450&amp;WIDTH=450&amp;START_MAXIMIZED=FALSE&amp;VAR:CALENDAR=US&amp;VAR:SYMBOL=TIE&amp;VAR:INDEX=0"}</definedName>
    <definedName name="_1250__FDSAUDITLINK__" localSheetId="7" hidden="1">{"fdsup://Directions/FactSet Auditing Viewer?action=AUDIT_VALUE&amp;DB=129&amp;ID1=74341010&amp;VALUEID=01001&amp;SDATE=200902&amp;PERIODTYPE=QTR_STD&amp;window=popup_no_bar&amp;width=385&amp;height=120&amp;START_MAXIMIZED=FALSE&amp;creator=factset&amp;display_string=Audit"}</definedName>
    <definedName name="_1250__FDSAUDITLINK__" localSheetId="9" hidden="1">{"fdsup://Directions/FactSet Auditing Viewer?action=AUDIT_VALUE&amp;DB=129&amp;ID1=74341010&amp;VALUEID=01001&amp;SDATE=200902&amp;PERIODTYPE=QTR_STD&amp;window=popup_no_bar&amp;width=385&amp;height=120&amp;START_MAXIMIZED=FALSE&amp;creator=factset&amp;display_string=Audit"}</definedName>
    <definedName name="_1250__FDSAUDITLINK__" localSheetId="8" hidden="1">{"fdsup://Directions/FactSet Auditing Viewer?action=AUDIT_VALUE&amp;DB=129&amp;ID1=74341010&amp;VALUEID=01001&amp;SDATE=200902&amp;PERIODTYPE=QTR_STD&amp;window=popup_no_bar&amp;width=385&amp;height=120&amp;START_MAXIMIZED=FALSE&amp;creator=factset&amp;display_string=Audit"}</definedName>
    <definedName name="_1250__FDSAUDITLINK__" localSheetId="10" hidden="1">{"fdsup://Directions/FactSet Auditing Viewer?action=AUDIT_VALUE&amp;DB=129&amp;ID1=74341010&amp;VALUEID=01001&amp;SDATE=200902&amp;PERIODTYPE=QTR_STD&amp;window=popup_no_bar&amp;width=385&amp;height=120&amp;START_MAXIMIZED=FALSE&amp;creator=factset&amp;display_string=Audit"}</definedName>
    <definedName name="_1250__FDSAUDITLINK__" localSheetId="3" hidden="1">{"fdsup://Directions/FactSet Auditing Viewer?action=AUDIT_VALUE&amp;DB=129&amp;ID1=74341010&amp;VALUEID=01001&amp;SDATE=200902&amp;PERIODTYPE=QTR_STD&amp;window=popup_no_bar&amp;width=385&amp;height=120&amp;START_MAXIMIZED=FALSE&amp;creator=factset&amp;display_string=Audit"}</definedName>
    <definedName name="_1250__FDSAUDITLINK__" localSheetId="5" hidden="1">{"fdsup://Directions/FactSet Auditing Viewer?action=AUDIT_VALUE&amp;DB=129&amp;ID1=74341010&amp;VALUEID=01001&amp;SDATE=200902&amp;PERIODTYPE=QTR_STD&amp;window=popup_no_bar&amp;width=385&amp;height=120&amp;START_MAXIMIZED=FALSE&amp;creator=factset&amp;display_string=Audit"}</definedName>
    <definedName name="_1250__FDSAUDITLINK__" localSheetId="1" hidden="1">{"fdsup://Directions/FactSet Auditing Viewer?action=AUDIT_VALUE&amp;DB=129&amp;ID1=74341010&amp;VALUEID=01001&amp;SDATE=200902&amp;PERIODTYPE=QTR_STD&amp;window=popup_no_bar&amp;width=385&amp;height=120&amp;START_MAXIMIZED=FALSE&amp;creator=factset&amp;display_string=Audit"}</definedName>
    <definedName name="_1250__FDSAUDITLINK__" hidden="1">{"fdsup://Directions/FactSet Auditing Viewer?action=AUDIT_VALUE&amp;DB=129&amp;ID1=74341010&amp;VALUEID=01001&amp;SDATE=200902&amp;PERIODTYPE=QTR_STD&amp;window=popup_no_bar&amp;width=385&amp;height=120&amp;START_MAXIMIZED=FALSE&amp;creator=factset&amp;display_string=Audit"}</definedName>
    <definedName name="_1251__FDSAUDITLINK__" localSheetId="7" hidden="1">{"fdsup://Directions/FactSet Auditing Viewer?action=AUDIT_VALUE&amp;DB=129&amp;ID1=74341010&amp;VALUEID=01001&amp;SDATE=201002&amp;PERIODTYPE=QTR_STD&amp;window=popup_no_bar&amp;width=385&amp;height=120&amp;START_MAXIMIZED=FALSE&amp;creator=factset&amp;display_string=Audit"}</definedName>
    <definedName name="_1251__FDSAUDITLINK__" localSheetId="9" hidden="1">{"fdsup://Directions/FactSet Auditing Viewer?action=AUDIT_VALUE&amp;DB=129&amp;ID1=74341010&amp;VALUEID=01001&amp;SDATE=201002&amp;PERIODTYPE=QTR_STD&amp;window=popup_no_bar&amp;width=385&amp;height=120&amp;START_MAXIMIZED=FALSE&amp;creator=factset&amp;display_string=Audit"}</definedName>
    <definedName name="_1251__FDSAUDITLINK__" localSheetId="8" hidden="1">{"fdsup://Directions/FactSet Auditing Viewer?action=AUDIT_VALUE&amp;DB=129&amp;ID1=74341010&amp;VALUEID=01001&amp;SDATE=201002&amp;PERIODTYPE=QTR_STD&amp;window=popup_no_bar&amp;width=385&amp;height=120&amp;START_MAXIMIZED=FALSE&amp;creator=factset&amp;display_string=Audit"}</definedName>
    <definedName name="_1251__FDSAUDITLINK__" localSheetId="10" hidden="1">{"fdsup://Directions/FactSet Auditing Viewer?action=AUDIT_VALUE&amp;DB=129&amp;ID1=74341010&amp;VALUEID=01001&amp;SDATE=201002&amp;PERIODTYPE=QTR_STD&amp;window=popup_no_bar&amp;width=385&amp;height=120&amp;START_MAXIMIZED=FALSE&amp;creator=factset&amp;display_string=Audit"}</definedName>
    <definedName name="_1251__FDSAUDITLINK__" localSheetId="3" hidden="1">{"fdsup://Directions/FactSet Auditing Viewer?action=AUDIT_VALUE&amp;DB=129&amp;ID1=74341010&amp;VALUEID=01001&amp;SDATE=201002&amp;PERIODTYPE=QTR_STD&amp;window=popup_no_bar&amp;width=385&amp;height=120&amp;START_MAXIMIZED=FALSE&amp;creator=factset&amp;display_string=Audit"}</definedName>
    <definedName name="_1251__FDSAUDITLINK__" localSheetId="5" hidden="1">{"fdsup://Directions/FactSet Auditing Viewer?action=AUDIT_VALUE&amp;DB=129&amp;ID1=74341010&amp;VALUEID=01001&amp;SDATE=201002&amp;PERIODTYPE=QTR_STD&amp;window=popup_no_bar&amp;width=385&amp;height=120&amp;START_MAXIMIZED=FALSE&amp;creator=factset&amp;display_string=Audit"}</definedName>
    <definedName name="_1251__FDSAUDITLINK__" localSheetId="1" hidden="1">{"fdsup://Directions/FactSet Auditing Viewer?action=AUDIT_VALUE&amp;DB=129&amp;ID1=74341010&amp;VALUEID=01001&amp;SDATE=201002&amp;PERIODTYPE=QTR_STD&amp;window=popup_no_bar&amp;width=385&amp;height=120&amp;START_MAXIMIZED=FALSE&amp;creator=factset&amp;display_string=Audit"}</definedName>
    <definedName name="_1251__FDSAUDITLINK__" hidden="1">{"fdsup://Directions/FactSet Auditing Viewer?action=AUDIT_VALUE&amp;DB=129&amp;ID1=74341010&amp;VALUEID=01001&amp;SDATE=201002&amp;PERIODTYPE=QTR_STD&amp;window=popup_no_bar&amp;width=385&amp;height=120&amp;START_MAXIMIZED=FALSE&amp;creator=factset&amp;display_string=Audit"}</definedName>
    <definedName name="_1252__FDSAUDITLINK__" localSheetId="7" hidden="1">{"fdsup://Directions/FactSet Auditing Viewer?action=AUDIT_VALUE&amp;DB=129&amp;ID1=71404610&amp;VALUEID=01001&amp;SDATE=200902&amp;PERIODTYPE=QTR_STD&amp;window=popup_no_bar&amp;width=385&amp;height=120&amp;START_MAXIMIZED=FALSE&amp;creator=factset&amp;display_string=Audit"}</definedName>
    <definedName name="_1252__FDSAUDITLINK__" localSheetId="9" hidden="1">{"fdsup://Directions/FactSet Auditing Viewer?action=AUDIT_VALUE&amp;DB=129&amp;ID1=71404610&amp;VALUEID=01001&amp;SDATE=200902&amp;PERIODTYPE=QTR_STD&amp;window=popup_no_bar&amp;width=385&amp;height=120&amp;START_MAXIMIZED=FALSE&amp;creator=factset&amp;display_string=Audit"}</definedName>
    <definedName name="_1252__FDSAUDITLINK__" localSheetId="8" hidden="1">{"fdsup://Directions/FactSet Auditing Viewer?action=AUDIT_VALUE&amp;DB=129&amp;ID1=71404610&amp;VALUEID=01001&amp;SDATE=200902&amp;PERIODTYPE=QTR_STD&amp;window=popup_no_bar&amp;width=385&amp;height=120&amp;START_MAXIMIZED=FALSE&amp;creator=factset&amp;display_string=Audit"}</definedName>
    <definedName name="_1252__FDSAUDITLINK__" localSheetId="10" hidden="1">{"fdsup://Directions/FactSet Auditing Viewer?action=AUDIT_VALUE&amp;DB=129&amp;ID1=71404610&amp;VALUEID=01001&amp;SDATE=200902&amp;PERIODTYPE=QTR_STD&amp;window=popup_no_bar&amp;width=385&amp;height=120&amp;START_MAXIMIZED=FALSE&amp;creator=factset&amp;display_string=Audit"}</definedName>
    <definedName name="_1252__FDSAUDITLINK__" localSheetId="3" hidden="1">{"fdsup://Directions/FactSet Auditing Viewer?action=AUDIT_VALUE&amp;DB=129&amp;ID1=71404610&amp;VALUEID=01001&amp;SDATE=200902&amp;PERIODTYPE=QTR_STD&amp;window=popup_no_bar&amp;width=385&amp;height=120&amp;START_MAXIMIZED=FALSE&amp;creator=factset&amp;display_string=Audit"}</definedName>
    <definedName name="_1252__FDSAUDITLINK__" localSheetId="5" hidden="1">{"fdsup://Directions/FactSet Auditing Viewer?action=AUDIT_VALUE&amp;DB=129&amp;ID1=71404610&amp;VALUEID=01001&amp;SDATE=200902&amp;PERIODTYPE=QTR_STD&amp;window=popup_no_bar&amp;width=385&amp;height=120&amp;START_MAXIMIZED=FALSE&amp;creator=factset&amp;display_string=Audit"}</definedName>
    <definedName name="_1252__FDSAUDITLINK__" localSheetId="1" hidden="1">{"fdsup://Directions/FactSet Auditing Viewer?action=AUDIT_VALUE&amp;DB=129&amp;ID1=71404610&amp;VALUEID=01001&amp;SDATE=200902&amp;PERIODTYPE=QTR_STD&amp;window=popup_no_bar&amp;width=385&amp;height=120&amp;START_MAXIMIZED=FALSE&amp;creator=factset&amp;display_string=Audit"}</definedName>
    <definedName name="_1252__FDSAUDITLINK__" hidden="1">{"fdsup://Directions/FactSet Auditing Viewer?action=AUDIT_VALUE&amp;DB=129&amp;ID1=71404610&amp;VALUEID=01001&amp;SDATE=200902&amp;PERIODTYPE=QTR_STD&amp;window=popup_no_bar&amp;width=385&amp;height=120&amp;START_MAXIMIZED=FALSE&amp;creator=factset&amp;display_string=Audit"}</definedName>
    <definedName name="_1253__FDSAUDITLINK__" localSheetId="7" hidden="1">{"fdsup://Directions/FactSet Auditing Viewer?action=AUDIT_VALUE&amp;DB=129&amp;ID1=71404610&amp;VALUEID=01001&amp;SDATE=201002&amp;PERIODTYPE=QTR_STD&amp;window=popup_no_bar&amp;width=385&amp;height=120&amp;START_MAXIMIZED=FALSE&amp;creator=factset&amp;display_string=Audit"}</definedName>
    <definedName name="_1253__FDSAUDITLINK__" localSheetId="9" hidden="1">{"fdsup://Directions/FactSet Auditing Viewer?action=AUDIT_VALUE&amp;DB=129&amp;ID1=71404610&amp;VALUEID=01001&amp;SDATE=201002&amp;PERIODTYPE=QTR_STD&amp;window=popup_no_bar&amp;width=385&amp;height=120&amp;START_MAXIMIZED=FALSE&amp;creator=factset&amp;display_string=Audit"}</definedName>
    <definedName name="_1253__FDSAUDITLINK__" localSheetId="8" hidden="1">{"fdsup://Directions/FactSet Auditing Viewer?action=AUDIT_VALUE&amp;DB=129&amp;ID1=71404610&amp;VALUEID=01001&amp;SDATE=201002&amp;PERIODTYPE=QTR_STD&amp;window=popup_no_bar&amp;width=385&amp;height=120&amp;START_MAXIMIZED=FALSE&amp;creator=factset&amp;display_string=Audit"}</definedName>
    <definedName name="_1253__FDSAUDITLINK__" localSheetId="10" hidden="1">{"fdsup://Directions/FactSet Auditing Viewer?action=AUDIT_VALUE&amp;DB=129&amp;ID1=71404610&amp;VALUEID=01001&amp;SDATE=201002&amp;PERIODTYPE=QTR_STD&amp;window=popup_no_bar&amp;width=385&amp;height=120&amp;START_MAXIMIZED=FALSE&amp;creator=factset&amp;display_string=Audit"}</definedName>
    <definedName name="_1253__FDSAUDITLINK__" localSheetId="3" hidden="1">{"fdsup://Directions/FactSet Auditing Viewer?action=AUDIT_VALUE&amp;DB=129&amp;ID1=71404610&amp;VALUEID=01001&amp;SDATE=201002&amp;PERIODTYPE=QTR_STD&amp;window=popup_no_bar&amp;width=385&amp;height=120&amp;START_MAXIMIZED=FALSE&amp;creator=factset&amp;display_string=Audit"}</definedName>
    <definedName name="_1253__FDSAUDITLINK__" localSheetId="5" hidden="1">{"fdsup://Directions/FactSet Auditing Viewer?action=AUDIT_VALUE&amp;DB=129&amp;ID1=71404610&amp;VALUEID=01001&amp;SDATE=201002&amp;PERIODTYPE=QTR_STD&amp;window=popup_no_bar&amp;width=385&amp;height=120&amp;START_MAXIMIZED=FALSE&amp;creator=factset&amp;display_string=Audit"}</definedName>
    <definedName name="_1253__FDSAUDITLINK__" localSheetId="1" hidden="1">{"fdsup://Directions/FactSet Auditing Viewer?action=AUDIT_VALUE&amp;DB=129&amp;ID1=71404610&amp;VALUEID=01001&amp;SDATE=201002&amp;PERIODTYPE=QTR_STD&amp;window=popup_no_bar&amp;width=385&amp;height=120&amp;START_MAXIMIZED=FALSE&amp;creator=factset&amp;display_string=Audit"}</definedName>
    <definedName name="_1253__FDSAUDITLINK__" hidden="1">{"fdsup://Directions/FactSet Auditing Viewer?action=AUDIT_VALUE&amp;DB=129&amp;ID1=71404610&amp;VALUEID=01001&amp;SDATE=201002&amp;PERIODTYPE=QTR_STD&amp;window=popup_no_bar&amp;width=385&amp;height=120&amp;START_MAXIMIZED=FALSE&amp;creator=factset&amp;display_string=Audit"}</definedName>
    <definedName name="_1254__FDSAUDITLINK__" localSheetId="7" hidden="1">{"fdsup://Directions/FactSet Auditing Viewer?action=AUDIT_VALUE&amp;DB=129&amp;ID1=74586710&amp;VALUEID=01001&amp;SDATE=200902&amp;PERIODTYPE=QTR_STD&amp;window=popup_no_bar&amp;width=385&amp;height=120&amp;START_MAXIMIZED=FALSE&amp;creator=factset&amp;display_string=Audit"}</definedName>
    <definedName name="_1254__FDSAUDITLINK__" localSheetId="9" hidden="1">{"fdsup://Directions/FactSet Auditing Viewer?action=AUDIT_VALUE&amp;DB=129&amp;ID1=74586710&amp;VALUEID=01001&amp;SDATE=200902&amp;PERIODTYPE=QTR_STD&amp;window=popup_no_bar&amp;width=385&amp;height=120&amp;START_MAXIMIZED=FALSE&amp;creator=factset&amp;display_string=Audit"}</definedName>
    <definedName name="_1254__FDSAUDITLINK__" localSheetId="8" hidden="1">{"fdsup://Directions/FactSet Auditing Viewer?action=AUDIT_VALUE&amp;DB=129&amp;ID1=74586710&amp;VALUEID=01001&amp;SDATE=200902&amp;PERIODTYPE=QTR_STD&amp;window=popup_no_bar&amp;width=385&amp;height=120&amp;START_MAXIMIZED=FALSE&amp;creator=factset&amp;display_string=Audit"}</definedName>
    <definedName name="_1254__FDSAUDITLINK__" localSheetId="10" hidden="1">{"fdsup://Directions/FactSet Auditing Viewer?action=AUDIT_VALUE&amp;DB=129&amp;ID1=74586710&amp;VALUEID=01001&amp;SDATE=200902&amp;PERIODTYPE=QTR_STD&amp;window=popup_no_bar&amp;width=385&amp;height=120&amp;START_MAXIMIZED=FALSE&amp;creator=factset&amp;display_string=Audit"}</definedName>
    <definedName name="_1254__FDSAUDITLINK__" localSheetId="3" hidden="1">{"fdsup://Directions/FactSet Auditing Viewer?action=AUDIT_VALUE&amp;DB=129&amp;ID1=74586710&amp;VALUEID=01001&amp;SDATE=200902&amp;PERIODTYPE=QTR_STD&amp;window=popup_no_bar&amp;width=385&amp;height=120&amp;START_MAXIMIZED=FALSE&amp;creator=factset&amp;display_string=Audit"}</definedName>
    <definedName name="_1254__FDSAUDITLINK__" localSheetId="5" hidden="1">{"fdsup://Directions/FactSet Auditing Viewer?action=AUDIT_VALUE&amp;DB=129&amp;ID1=74586710&amp;VALUEID=01001&amp;SDATE=200902&amp;PERIODTYPE=QTR_STD&amp;window=popup_no_bar&amp;width=385&amp;height=120&amp;START_MAXIMIZED=FALSE&amp;creator=factset&amp;display_string=Audit"}</definedName>
    <definedName name="_1254__FDSAUDITLINK__" localSheetId="1" hidden="1">{"fdsup://Directions/FactSet Auditing Viewer?action=AUDIT_VALUE&amp;DB=129&amp;ID1=74586710&amp;VALUEID=01001&amp;SDATE=200902&amp;PERIODTYPE=QTR_STD&amp;window=popup_no_bar&amp;width=385&amp;height=120&amp;START_MAXIMIZED=FALSE&amp;creator=factset&amp;display_string=Audit"}</definedName>
    <definedName name="_1254__FDSAUDITLINK__" hidden="1">{"fdsup://Directions/FactSet Auditing Viewer?action=AUDIT_VALUE&amp;DB=129&amp;ID1=74586710&amp;VALUEID=01001&amp;SDATE=200902&amp;PERIODTYPE=QTR_STD&amp;window=popup_no_bar&amp;width=385&amp;height=120&amp;START_MAXIMIZED=FALSE&amp;creator=factset&amp;display_string=Audit"}</definedName>
    <definedName name="_1255__FDSAUDITLINK__" localSheetId="7" hidden="1">{"fdsup://Directions/FactSet Auditing Viewer?action=AUDIT_VALUE&amp;DB=129&amp;ID1=74586710&amp;VALUEID=01001&amp;SDATE=201002&amp;PERIODTYPE=QTR_STD&amp;window=popup_no_bar&amp;width=385&amp;height=120&amp;START_MAXIMIZED=FALSE&amp;creator=factset&amp;display_string=Audit"}</definedName>
    <definedName name="_1255__FDSAUDITLINK__" localSheetId="9" hidden="1">{"fdsup://Directions/FactSet Auditing Viewer?action=AUDIT_VALUE&amp;DB=129&amp;ID1=74586710&amp;VALUEID=01001&amp;SDATE=201002&amp;PERIODTYPE=QTR_STD&amp;window=popup_no_bar&amp;width=385&amp;height=120&amp;START_MAXIMIZED=FALSE&amp;creator=factset&amp;display_string=Audit"}</definedName>
    <definedName name="_1255__FDSAUDITLINK__" localSheetId="8" hidden="1">{"fdsup://Directions/FactSet Auditing Viewer?action=AUDIT_VALUE&amp;DB=129&amp;ID1=74586710&amp;VALUEID=01001&amp;SDATE=201002&amp;PERIODTYPE=QTR_STD&amp;window=popup_no_bar&amp;width=385&amp;height=120&amp;START_MAXIMIZED=FALSE&amp;creator=factset&amp;display_string=Audit"}</definedName>
    <definedName name="_1255__FDSAUDITLINK__" localSheetId="10" hidden="1">{"fdsup://Directions/FactSet Auditing Viewer?action=AUDIT_VALUE&amp;DB=129&amp;ID1=74586710&amp;VALUEID=01001&amp;SDATE=201002&amp;PERIODTYPE=QTR_STD&amp;window=popup_no_bar&amp;width=385&amp;height=120&amp;START_MAXIMIZED=FALSE&amp;creator=factset&amp;display_string=Audit"}</definedName>
    <definedName name="_1255__FDSAUDITLINK__" localSheetId="3" hidden="1">{"fdsup://Directions/FactSet Auditing Viewer?action=AUDIT_VALUE&amp;DB=129&amp;ID1=74586710&amp;VALUEID=01001&amp;SDATE=201002&amp;PERIODTYPE=QTR_STD&amp;window=popup_no_bar&amp;width=385&amp;height=120&amp;START_MAXIMIZED=FALSE&amp;creator=factset&amp;display_string=Audit"}</definedName>
    <definedName name="_1255__FDSAUDITLINK__" localSheetId="5" hidden="1">{"fdsup://Directions/FactSet Auditing Viewer?action=AUDIT_VALUE&amp;DB=129&amp;ID1=74586710&amp;VALUEID=01001&amp;SDATE=201002&amp;PERIODTYPE=QTR_STD&amp;window=popup_no_bar&amp;width=385&amp;height=120&amp;START_MAXIMIZED=FALSE&amp;creator=factset&amp;display_string=Audit"}</definedName>
    <definedName name="_1255__FDSAUDITLINK__" localSheetId="1" hidden="1">{"fdsup://Directions/FactSet Auditing Viewer?action=AUDIT_VALUE&amp;DB=129&amp;ID1=74586710&amp;VALUEID=01001&amp;SDATE=201002&amp;PERIODTYPE=QTR_STD&amp;window=popup_no_bar&amp;width=385&amp;height=120&amp;START_MAXIMIZED=FALSE&amp;creator=factset&amp;display_string=Audit"}</definedName>
    <definedName name="_1255__FDSAUDITLINK__" hidden="1">{"fdsup://Directions/FactSet Auditing Viewer?action=AUDIT_VALUE&amp;DB=129&amp;ID1=74586710&amp;VALUEID=01001&amp;SDATE=201002&amp;PERIODTYPE=QTR_STD&amp;window=popup_no_bar&amp;width=385&amp;height=120&amp;START_MAXIMIZED=FALSE&amp;creator=factset&amp;display_string=Audit"}</definedName>
    <definedName name="_1256__FDSAUDITLINK__" localSheetId="7" hidden="1">{"fdsup://Directions/FactSet Auditing Viewer?action=AUDIT_VALUE&amp;DB=129&amp;ID1=70109410&amp;VALUEID=01001&amp;SDATE=200904&amp;PERIODTYPE=QTR_STD&amp;window=popup_no_bar&amp;width=385&amp;height=120&amp;START_MAXIMIZED=FALSE&amp;creator=factset&amp;display_string=Audit"}</definedName>
    <definedName name="_1256__FDSAUDITLINK__" localSheetId="9" hidden="1">{"fdsup://Directions/FactSet Auditing Viewer?action=AUDIT_VALUE&amp;DB=129&amp;ID1=70109410&amp;VALUEID=01001&amp;SDATE=200904&amp;PERIODTYPE=QTR_STD&amp;window=popup_no_bar&amp;width=385&amp;height=120&amp;START_MAXIMIZED=FALSE&amp;creator=factset&amp;display_string=Audit"}</definedName>
    <definedName name="_1256__FDSAUDITLINK__" localSheetId="8" hidden="1">{"fdsup://Directions/FactSet Auditing Viewer?action=AUDIT_VALUE&amp;DB=129&amp;ID1=70109410&amp;VALUEID=01001&amp;SDATE=200904&amp;PERIODTYPE=QTR_STD&amp;window=popup_no_bar&amp;width=385&amp;height=120&amp;START_MAXIMIZED=FALSE&amp;creator=factset&amp;display_string=Audit"}</definedName>
    <definedName name="_1256__FDSAUDITLINK__" localSheetId="10" hidden="1">{"fdsup://Directions/FactSet Auditing Viewer?action=AUDIT_VALUE&amp;DB=129&amp;ID1=70109410&amp;VALUEID=01001&amp;SDATE=200904&amp;PERIODTYPE=QTR_STD&amp;window=popup_no_bar&amp;width=385&amp;height=120&amp;START_MAXIMIZED=FALSE&amp;creator=factset&amp;display_string=Audit"}</definedName>
    <definedName name="_1256__FDSAUDITLINK__" localSheetId="3" hidden="1">{"fdsup://Directions/FactSet Auditing Viewer?action=AUDIT_VALUE&amp;DB=129&amp;ID1=70109410&amp;VALUEID=01001&amp;SDATE=200904&amp;PERIODTYPE=QTR_STD&amp;window=popup_no_bar&amp;width=385&amp;height=120&amp;START_MAXIMIZED=FALSE&amp;creator=factset&amp;display_string=Audit"}</definedName>
    <definedName name="_1256__FDSAUDITLINK__" localSheetId="5" hidden="1">{"fdsup://Directions/FactSet Auditing Viewer?action=AUDIT_VALUE&amp;DB=129&amp;ID1=70109410&amp;VALUEID=01001&amp;SDATE=200904&amp;PERIODTYPE=QTR_STD&amp;window=popup_no_bar&amp;width=385&amp;height=120&amp;START_MAXIMIZED=FALSE&amp;creator=factset&amp;display_string=Audit"}</definedName>
    <definedName name="_1256__FDSAUDITLINK__" localSheetId="1" hidden="1">{"fdsup://Directions/FactSet Auditing Viewer?action=AUDIT_VALUE&amp;DB=129&amp;ID1=70109410&amp;VALUEID=01001&amp;SDATE=200904&amp;PERIODTYPE=QTR_STD&amp;window=popup_no_bar&amp;width=385&amp;height=120&amp;START_MAXIMIZED=FALSE&amp;creator=factset&amp;display_string=Audit"}</definedName>
    <definedName name="_1256__FDSAUDITLINK__" hidden="1">{"fdsup://Directions/FactSet Auditing Viewer?action=AUDIT_VALUE&amp;DB=129&amp;ID1=70109410&amp;VALUEID=01001&amp;SDATE=200904&amp;PERIODTYPE=QTR_STD&amp;window=popup_no_bar&amp;width=385&amp;height=120&amp;START_MAXIMIZED=FALSE&amp;creator=factset&amp;display_string=Audit"}</definedName>
    <definedName name="_1257__FDSAUDITLINK__" localSheetId="7" hidden="1">{"fdsup://Directions/FactSet Auditing Viewer?action=AUDIT_VALUE&amp;DB=129&amp;ID1=70109410&amp;VALUEID=01001&amp;SDATE=201004&amp;PERIODTYPE=QTR_STD&amp;window=popup_no_bar&amp;width=385&amp;height=120&amp;START_MAXIMIZED=FALSE&amp;creator=factset&amp;display_string=Audit"}</definedName>
    <definedName name="_1257__FDSAUDITLINK__" localSheetId="9" hidden="1">{"fdsup://Directions/FactSet Auditing Viewer?action=AUDIT_VALUE&amp;DB=129&amp;ID1=70109410&amp;VALUEID=01001&amp;SDATE=201004&amp;PERIODTYPE=QTR_STD&amp;window=popup_no_bar&amp;width=385&amp;height=120&amp;START_MAXIMIZED=FALSE&amp;creator=factset&amp;display_string=Audit"}</definedName>
    <definedName name="_1257__FDSAUDITLINK__" localSheetId="8" hidden="1">{"fdsup://Directions/FactSet Auditing Viewer?action=AUDIT_VALUE&amp;DB=129&amp;ID1=70109410&amp;VALUEID=01001&amp;SDATE=201004&amp;PERIODTYPE=QTR_STD&amp;window=popup_no_bar&amp;width=385&amp;height=120&amp;START_MAXIMIZED=FALSE&amp;creator=factset&amp;display_string=Audit"}</definedName>
    <definedName name="_1257__FDSAUDITLINK__" localSheetId="10" hidden="1">{"fdsup://Directions/FactSet Auditing Viewer?action=AUDIT_VALUE&amp;DB=129&amp;ID1=70109410&amp;VALUEID=01001&amp;SDATE=201004&amp;PERIODTYPE=QTR_STD&amp;window=popup_no_bar&amp;width=385&amp;height=120&amp;START_MAXIMIZED=FALSE&amp;creator=factset&amp;display_string=Audit"}</definedName>
    <definedName name="_1257__FDSAUDITLINK__" localSheetId="3" hidden="1">{"fdsup://Directions/FactSet Auditing Viewer?action=AUDIT_VALUE&amp;DB=129&amp;ID1=70109410&amp;VALUEID=01001&amp;SDATE=201004&amp;PERIODTYPE=QTR_STD&amp;window=popup_no_bar&amp;width=385&amp;height=120&amp;START_MAXIMIZED=FALSE&amp;creator=factset&amp;display_string=Audit"}</definedName>
    <definedName name="_1257__FDSAUDITLINK__" localSheetId="5" hidden="1">{"fdsup://Directions/FactSet Auditing Viewer?action=AUDIT_VALUE&amp;DB=129&amp;ID1=70109410&amp;VALUEID=01001&amp;SDATE=201004&amp;PERIODTYPE=QTR_STD&amp;window=popup_no_bar&amp;width=385&amp;height=120&amp;START_MAXIMIZED=FALSE&amp;creator=factset&amp;display_string=Audit"}</definedName>
    <definedName name="_1257__FDSAUDITLINK__" localSheetId="1" hidden="1">{"fdsup://Directions/FactSet Auditing Viewer?action=AUDIT_VALUE&amp;DB=129&amp;ID1=70109410&amp;VALUEID=01001&amp;SDATE=201004&amp;PERIODTYPE=QTR_STD&amp;window=popup_no_bar&amp;width=385&amp;height=120&amp;START_MAXIMIZED=FALSE&amp;creator=factset&amp;display_string=Audit"}</definedName>
    <definedName name="_1257__FDSAUDITLINK__" hidden="1">{"fdsup://Directions/FactSet Auditing Viewer?action=AUDIT_VALUE&amp;DB=129&amp;ID1=70109410&amp;VALUEID=01001&amp;SDATE=201004&amp;PERIODTYPE=QTR_STD&amp;window=popup_no_bar&amp;width=385&amp;height=120&amp;START_MAXIMIZED=FALSE&amp;creator=factset&amp;display_string=Audit"}</definedName>
    <definedName name="_1258__FDSAUDITLINK__" localSheetId="7" hidden="1">{"fdsup://Directions/FactSet Auditing Viewer?action=AUDIT_VALUE&amp;DB=129&amp;ID1=74331510&amp;VALUEID=01001&amp;SDATE=200902&amp;PERIODTYPE=QTR_STD&amp;window=popup_no_bar&amp;width=385&amp;height=120&amp;START_MAXIMIZED=FALSE&amp;creator=factset&amp;display_string=Audit"}</definedName>
    <definedName name="_1258__FDSAUDITLINK__" localSheetId="9" hidden="1">{"fdsup://Directions/FactSet Auditing Viewer?action=AUDIT_VALUE&amp;DB=129&amp;ID1=74331510&amp;VALUEID=01001&amp;SDATE=200902&amp;PERIODTYPE=QTR_STD&amp;window=popup_no_bar&amp;width=385&amp;height=120&amp;START_MAXIMIZED=FALSE&amp;creator=factset&amp;display_string=Audit"}</definedName>
    <definedName name="_1258__FDSAUDITLINK__" localSheetId="8" hidden="1">{"fdsup://Directions/FactSet Auditing Viewer?action=AUDIT_VALUE&amp;DB=129&amp;ID1=74331510&amp;VALUEID=01001&amp;SDATE=200902&amp;PERIODTYPE=QTR_STD&amp;window=popup_no_bar&amp;width=385&amp;height=120&amp;START_MAXIMIZED=FALSE&amp;creator=factset&amp;display_string=Audit"}</definedName>
    <definedName name="_1258__FDSAUDITLINK__" localSheetId="10" hidden="1">{"fdsup://Directions/FactSet Auditing Viewer?action=AUDIT_VALUE&amp;DB=129&amp;ID1=74331510&amp;VALUEID=01001&amp;SDATE=200902&amp;PERIODTYPE=QTR_STD&amp;window=popup_no_bar&amp;width=385&amp;height=120&amp;START_MAXIMIZED=FALSE&amp;creator=factset&amp;display_string=Audit"}</definedName>
    <definedName name="_1258__FDSAUDITLINK__" localSheetId="3" hidden="1">{"fdsup://Directions/FactSet Auditing Viewer?action=AUDIT_VALUE&amp;DB=129&amp;ID1=74331510&amp;VALUEID=01001&amp;SDATE=200902&amp;PERIODTYPE=QTR_STD&amp;window=popup_no_bar&amp;width=385&amp;height=120&amp;START_MAXIMIZED=FALSE&amp;creator=factset&amp;display_string=Audit"}</definedName>
    <definedName name="_1258__FDSAUDITLINK__" localSheetId="5" hidden="1">{"fdsup://Directions/FactSet Auditing Viewer?action=AUDIT_VALUE&amp;DB=129&amp;ID1=74331510&amp;VALUEID=01001&amp;SDATE=200902&amp;PERIODTYPE=QTR_STD&amp;window=popup_no_bar&amp;width=385&amp;height=120&amp;START_MAXIMIZED=FALSE&amp;creator=factset&amp;display_string=Audit"}</definedName>
    <definedName name="_1258__FDSAUDITLINK__" localSheetId="1" hidden="1">{"fdsup://Directions/FactSet Auditing Viewer?action=AUDIT_VALUE&amp;DB=129&amp;ID1=74331510&amp;VALUEID=01001&amp;SDATE=200902&amp;PERIODTYPE=QTR_STD&amp;window=popup_no_bar&amp;width=385&amp;height=120&amp;START_MAXIMIZED=FALSE&amp;creator=factset&amp;display_string=Audit"}</definedName>
    <definedName name="_1258__FDSAUDITLINK__" hidden="1">{"fdsup://Directions/FactSet Auditing Viewer?action=AUDIT_VALUE&amp;DB=129&amp;ID1=74331510&amp;VALUEID=01001&amp;SDATE=200902&amp;PERIODTYPE=QTR_STD&amp;window=popup_no_bar&amp;width=385&amp;height=120&amp;START_MAXIMIZED=FALSE&amp;creator=factset&amp;display_string=Audit"}</definedName>
    <definedName name="_1259__FDSAUDITLINK__" localSheetId="7" hidden="1">{"fdsup://Directions/FactSet Auditing Viewer?action=AUDIT_VALUE&amp;DB=129&amp;ID1=74331510&amp;VALUEID=01001&amp;SDATE=201002&amp;PERIODTYPE=QTR_STD&amp;window=popup_no_bar&amp;width=385&amp;height=120&amp;START_MAXIMIZED=FALSE&amp;creator=factset&amp;display_string=Audit"}</definedName>
    <definedName name="_1259__FDSAUDITLINK__" localSheetId="9" hidden="1">{"fdsup://Directions/FactSet Auditing Viewer?action=AUDIT_VALUE&amp;DB=129&amp;ID1=74331510&amp;VALUEID=01001&amp;SDATE=201002&amp;PERIODTYPE=QTR_STD&amp;window=popup_no_bar&amp;width=385&amp;height=120&amp;START_MAXIMIZED=FALSE&amp;creator=factset&amp;display_string=Audit"}</definedName>
    <definedName name="_1259__FDSAUDITLINK__" localSheetId="8" hidden="1">{"fdsup://Directions/FactSet Auditing Viewer?action=AUDIT_VALUE&amp;DB=129&amp;ID1=74331510&amp;VALUEID=01001&amp;SDATE=201002&amp;PERIODTYPE=QTR_STD&amp;window=popup_no_bar&amp;width=385&amp;height=120&amp;START_MAXIMIZED=FALSE&amp;creator=factset&amp;display_string=Audit"}</definedName>
    <definedName name="_1259__FDSAUDITLINK__" localSheetId="10" hidden="1">{"fdsup://Directions/FactSet Auditing Viewer?action=AUDIT_VALUE&amp;DB=129&amp;ID1=74331510&amp;VALUEID=01001&amp;SDATE=201002&amp;PERIODTYPE=QTR_STD&amp;window=popup_no_bar&amp;width=385&amp;height=120&amp;START_MAXIMIZED=FALSE&amp;creator=factset&amp;display_string=Audit"}</definedName>
    <definedName name="_1259__FDSAUDITLINK__" localSheetId="3" hidden="1">{"fdsup://Directions/FactSet Auditing Viewer?action=AUDIT_VALUE&amp;DB=129&amp;ID1=74331510&amp;VALUEID=01001&amp;SDATE=201002&amp;PERIODTYPE=QTR_STD&amp;window=popup_no_bar&amp;width=385&amp;height=120&amp;START_MAXIMIZED=FALSE&amp;creator=factset&amp;display_string=Audit"}</definedName>
    <definedName name="_1259__FDSAUDITLINK__" localSheetId="5" hidden="1">{"fdsup://Directions/FactSet Auditing Viewer?action=AUDIT_VALUE&amp;DB=129&amp;ID1=74331510&amp;VALUEID=01001&amp;SDATE=201002&amp;PERIODTYPE=QTR_STD&amp;window=popup_no_bar&amp;width=385&amp;height=120&amp;START_MAXIMIZED=FALSE&amp;creator=factset&amp;display_string=Audit"}</definedName>
    <definedName name="_1259__FDSAUDITLINK__" localSheetId="1" hidden="1">{"fdsup://Directions/FactSet Auditing Viewer?action=AUDIT_VALUE&amp;DB=129&amp;ID1=74331510&amp;VALUEID=01001&amp;SDATE=201002&amp;PERIODTYPE=QTR_STD&amp;window=popup_no_bar&amp;width=385&amp;height=120&amp;START_MAXIMIZED=FALSE&amp;creator=factset&amp;display_string=Audit"}</definedName>
    <definedName name="_1259__FDSAUDITLINK__" hidden="1">{"fdsup://Directions/FactSet Auditing Viewer?action=AUDIT_VALUE&amp;DB=129&amp;ID1=74331510&amp;VALUEID=01001&amp;SDATE=201002&amp;PERIODTYPE=QTR_STD&amp;window=popup_no_bar&amp;width=385&amp;height=120&amp;START_MAXIMIZED=FALSE&amp;creator=factset&amp;display_string=Audit"}</definedName>
    <definedName name="_126__FDSAUDITLINK__" localSheetId="7" hidden="1">{"fdsup://directions/FAT Viewer?action=UPDATE&amp;creator=factset&amp;DYN_ARGS=TRUE&amp;DOC_NAME=FAT:FQL_AUDITING_CLIENT_TEMPLATE.FAT&amp;display_string=Audit&amp;VAR:KEY=FUJEFOPWTI&amp;VAR:QUERY=RkZfRUJJVERBX09QRVIoUVRSLDQvMS8yMDEwLDYvMzAvMjAxMCwsLFVTRCk=&amp;WINDOW=FIRST_POPUP&amp;HEIGH","T=450&amp;WIDTH=450&amp;START_MAXIMIZED=FALSE&amp;VAR:CALENDAR=US&amp;VAR:SYMBOL=TIE&amp;VAR:INDEX=0"}</definedName>
    <definedName name="_126__FDSAUDITLINK__" localSheetId="9" hidden="1">{"fdsup://directions/FAT Viewer?action=UPDATE&amp;creator=factset&amp;DYN_ARGS=TRUE&amp;DOC_NAME=FAT:FQL_AUDITING_CLIENT_TEMPLATE.FAT&amp;display_string=Audit&amp;VAR:KEY=FUJEFOPWTI&amp;VAR:QUERY=RkZfRUJJVERBX09QRVIoUVRSLDQvMS8yMDEwLDYvMzAvMjAxMCwsLFVTRCk=&amp;WINDOW=FIRST_POPUP&amp;HEIGH","T=450&amp;WIDTH=450&amp;START_MAXIMIZED=FALSE&amp;VAR:CALENDAR=US&amp;VAR:SYMBOL=TIE&amp;VAR:INDEX=0"}</definedName>
    <definedName name="_126__FDSAUDITLINK__" localSheetId="8" hidden="1">{"fdsup://directions/FAT Viewer?action=UPDATE&amp;creator=factset&amp;DYN_ARGS=TRUE&amp;DOC_NAME=FAT:FQL_AUDITING_CLIENT_TEMPLATE.FAT&amp;display_string=Audit&amp;VAR:KEY=FUJEFOPWTI&amp;VAR:QUERY=RkZfRUJJVERBX09QRVIoUVRSLDQvMS8yMDEwLDYvMzAvMjAxMCwsLFVTRCk=&amp;WINDOW=FIRST_POPUP&amp;HEIGH","T=450&amp;WIDTH=450&amp;START_MAXIMIZED=FALSE&amp;VAR:CALENDAR=US&amp;VAR:SYMBOL=TIE&amp;VAR:INDEX=0"}</definedName>
    <definedName name="_126__FDSAUDITLINK__" localSheetId="10" hidden="1">{"fdsup://directions/FAT Viewer?action=UPDATE&amp;creator=factset&amp;DYN_ARGS=TRUE&amp;DOC_NAME=FAT:FQL_AUDITING_CLIENT_TEMPLATE.FAT&amp;display_string=Audit&amp;VAR:KEY=FUJEFOPWTI&amp;VAR:QUERY=RkZfRUJJVERBX09QRVIoUVRSLDQvMS8yMDEwLDYvMzAvMjAxMCwsLFVTRCk=&amp;WINDOW=FIRST_POPUP&amp;HEIGH","T=450&amp;WIDTH=450&amp;START_MAXIMIZED=FALSE&amp;VAR:CALENDAR=US&amp;VAR:SYMBOL=TIE&amp;VAR:INDEX=0"}</definedName>
    <definedName name="_126__FDSAUDITLINK__" localSheetId="3" hidden="1">{"fdsup://directions/FAT Viewer?action=UPDATE&amp;creator=factset&amp;DYN_ARGS=TRUE&amp;DOC_NAME=FAT:FQL_AUDITING_CLIENT_TEMPLATE.FAT&amp;display_string=Audit&amp;VAR:KEY=FUJEFOPWTI&amp;VAR:QUERY=RkZfRUJJVERBX09QRVIoUVRSLDQvMS8yMDEwLDYvMzAvMjAxMCwsLFVTRCk=&amp;WINDOW=FIRST_POPUP&amp;HEIGH","T=450&amp;WIDTH=450&amp;START_MAXIMIZED=FALSE&amp;VAR:CALENDAR=US&amp;VAR:SYMBOL=TIE&amp;VAR:INDEX=0"}</definedName>
    <definedName name="_126__FDSAUDITLINK__" localSheetId="5" hidden="1">{"fdsup://directions/FAT Viewer?action=UPDATE&amp;creator=factset&amp;DYN_ARGS=TRUE&amp;DOC_NAME=FAT:FQL_AUDITING_CLIENT_TEMPLATE.FAT&amp;display_string=Audit&amp;VAR:KEY=FUJEFOPWTI&amp;VAR:QUERY=RkZfRUJJVERBX09QRVIoUVRSLDQvMS8yMDEwLDYvMzAvMjAxMCwsLFVTRCk=&amp;WINDOW=FIRST_POPUP&amp;HEIGH","T=450&amp;WIDTH=450&amp;START_MAXIMIZED=FALSE&amp;VAR:CALENDAR=US&amp;VAR:SYMBOL=TIE&amp;VAR:INDEX=0"}</definedName>
    <definedName name="_126__FDSAUDITLINK__" localSheetId="1" hidden="1">{"fdsup://directions/FAT Viewer?action=UPDATE&amp;creator=factset&amp;DYN_ARGS=TRUE&amp;DOC_NAME=FAT:FQL_AUDITING_CLIENT_TEMPLATE.FAT&amp;display_string=Audit&amp;VAR:KEY=FUJEFOPWTI&amp;VAR:QUERY=RkZfRUJJVERBX09QRVIoUVRSLDQvMS8yMDEwLDYvMzAvMjAxMCwsLFVTRCk=&amp;WINDOW=FIRST_POPUP&amp;HEIGH","T=450&amp;WIDTH=450&amp;START_MAXIMIZED=FALSE&amp;VAR:CALENDAR=US&amp;VAR:SYMBOL=TIE&amp;VAR:INDEX=0"}</definedName>
    <definedName name="_126__FDSAUDITLINK__" hidden="1">{"fdsup://directions/FAT Viewer?action=UPDATE&amp;creator=factset&amp;DYN_ARGS=TRUE&amp;DOC_NAME=FAT:FQL_AUDITING_CLIENT_TEMPLATE.FAT&amp;display_string=Audit&amp;VAR:KEY=FUJEFOPWTI&amp;VAR:QUERY=RkZfRUJJVERBX09QRVIoUVRSLDQvMS8yMDEwLDYvMzAvMjAxMCwsLFVTRCk=&amp;WINDOW=FIRST_POPUP&amp;HEIGH","T=450&amp;WIDTH=450&amp;START_MAXIMIZED=FALSE&amp;VAR:CALENDAR=US&amp;VAR:SYMBOL=TIE&amp;VAR:INDEX=0"}</definedName>
    <definedName name="_1260__FDSAUDITLINK__" localSheetId="7" hidden="1">{"fdsup://Directions/FactSet Auditing Viewer?action=AUDIT_VALUE&amp;DB=129&amp;ID1=74326310&amp;VALUEID=01001&amp;SDATE=200902&amp;PERIODTYPE=QTR_STD&amp;window=popup_no_bar&amp;width=385&amp;height=120&amp;START_MAXIMIZED=FALSE&amp;creator=factset&amp;display_string=Audit"}</definedName>
    <definedName name="_1260__FDSAUDITLINK__" localSheetId="9" hidden="1">{"fdsup://Directions/FactSet Auditing Viewer?action=AUDIT_VALUE&amp;DB=129&amp;ID1=74326310&amp;VALUEID=01001&amp;SDATE=200902&amp;PERIODTYPE=QTR_STD&amp;window=popup_no_bar&amp;width=385&amp;height=120&amp;START_MAXIMIZED=FALSE&amp;creator=factset&amp;display_string=Audit"}</definedName>
    <definedName name="_1260__FDSAUDITLINK__" localSheetId="8" hidden="1">{"fdsup://Directions/FactSet Auditing Viewer?action=AUDIT_VALUE&amp;DB=129&amp;ID1=74326310&amp;VALUEID=01001&amp;SDATE=200902&amp;PERIODTYPE=QTR_STD&amp;window=popup_no_bar&amp;width=385&amp;height=120&amp;START_MAXIMIZED=FALSE&amp;creator=factset&amp;display_string=Audit"}</definedName>
    <definedName name="_1260__FDSAUDITLINK__" localSheetId="10" hidden="1">{"fdsup://Directions/FactSet Auditing Viewer?action=AUDIT_VALUE&amp;DB=129&amp;ID1=74326310&amp;VALUEID=01001&amp;SDATE=200902&amp;PERIODTYPE=QTR_STD&amp;window=popup_no_bar&amp;width=385&amp;height=120&amp;START_MAXIMIZED=FALSE&amp;creator=factset&amp;display_string=Audit"}</definedName>
    <definedName name="_1260__FDSAUDITLINK__" localSheetId="3" hidden="1">{"fdsup://Directions/FactSet Auditing Viewer?action=AUDIT_VALUE&amp;DB=129&amp;ID1=74326310&amp;VALUEID=01001&amp;SDATE=200902&amp;PERIODTYPE=QTR_STD&amp;window=popup_no_bar&amp;width=385&amp;height=120&amp;START_MAXIMIZED=FALSE&amp;creator=factset&amp;display_string=Audit"}</definedName>
    <definedName name="_1260__FDSAUDITLINK__" localSheetId="5" hidden="1">{"fdsup://Directions/FactSet Auditing Viewer?action=AUDIT_VALUE&amp;DB=129&amp;ID1=74326310&amp;VALUEID=01001&amp;SDATE=200902&amp;PERIODTYPE=QTR_STD&amp;window=popup_no_bar&amp;width=385&amp;height=120&amp;START_MAXIMIZED=FALSE&amp;creator=factset&amp;display_string=Audit"}</definedName>
    <definedName name="_1260__FDSAUDITLINK__" localSheetId="1" hidden="1">{"fdsup://Directions/FactSet Auditing Viewer?action=AUDIT_VALUE&amp;DB=129&amp;ID1=74326310&amp;VALUEID=01001&amp;SDATE=200902&amp;PERIODTYPE=QTR_STD&amp;window=popup_no_bar&amp;width=385&amp;height=120&amp;START_MAXIMIZED=FALSE&amp;creator=factset&amp;display_string=Audit"}</definedName>
    <definedName name="_1260__FDSAUDITLINK__" hidden="1">{"fdsup://Directions/FactSet Auditing Viewer?action=AUDIT_VALUE&amp;DB=129&amp;ID1=74326310&amp;VALUEID=01001&amp;SDATE=200902&amp;PERIODTYPE=QTR_STD&amp;window=popup_no_bar&amp;width=385&amp;height=120&amp;START_MAXIMIZED=FALSE&amp;creator=factset&amp;display_string=Audit"}</definedName>
    <definedName name="_1261__FDSAUDITLINK__" localSheetId="7" hidden="1">{"fdsup://Directions/FactSet Auditing Viewer?action=AUDIT_VALUE&amp;DB=129&amp;ID1=74326310&amp;VALUEID=01001&amp;SDATE=201002&amp;PERIODTYPE=QTR_STD&amp;window=popup_no_bar&amp;width=385&amp;height=120&amp;START_MAXIMIZED=FALSE&amp;creator=factset&amp;display_string=Audit"}</definedName>
    <definedName name="_1261__FDSAUDITLINK__" localSheetId="9" hidden="1">{"fdsup://Directions/FactSet Auditing Viewer?action=AUDIT_VALUE&amp;DB=129&amp;ID1=74326310&amp;VALUEID=01001&amp;SDATE=201002&amp;PERIODTYPE=QTR_STD&amp;window=popup_no_bar&amp;width=385&amp;height=120&amp;START_MAXIMIZED=FALSE&amp;creator=factset&amp;display_string=Audit"}</definedName>
    <definedName name="_1261__FDSAUDITLINK__" localSheetId="8" hidden="1">{"fdsup://Directions/FactSet Auditing Viewer?action=AUDIT_VALUE&amp;DB=129&amp;ID1=74326310&amp;VALUEID=01001&amp;SDATE=201002&amp;PERIODTYPE=QTR_STD&amp;window=popup_no_bar&amp;width=385&amp;height=120&amp;START_MAXIMIZED=FALSE&amp;creator=factset&amp;display_string=Audit"}</definedName>
    <definedName name="_1261__FDSAUDITLINK__" localSheetId="10" hidden="1">{"fdsup://Directions/FactSet Auditing Viewer?action=AUDIT_VALUE&amp;DB=129&amp;ID1=74326310&amp;VALUEID=01001&amp;SDATE=201002&amp;PERIODTYPE=QTR_STD&amp;window=popup_no_bar&amp;width=385&amp;height=120&amp;START_MAXIMIZED=FALSE&amp;creator=factset&amp;display_string=Audit"}</definedName>
    <definedName name="_1261__FDSAUDITLINK__" localSheetId="3" hidden="1">{"fdsup://Directions/FactSet Auditing Viewer?action=AUDIT_VALUE&amp;DB=129&amp;ID1=74326310&amp;VALUEID=01001&amp;SDATE=201002&amp;PERIODTYPE=QTR_STD&amp;window=popup_no_bar&amp;width=385&amp;height=120&amp;START_MAXIMIZED=FALSE&amp;creator=factset&amp;display_string=Audit"}</definedName>
    <definedName name="_1261__FDSAUDITLINK__" localSheetId="5" hidden="1">{"fdsup://Directions/FactSet Auditing Viewer?action=AUDIT_VALUE&amp;DB=129&amp;ID1=74326310&amp;VALUEID=01001&amp;SDATE=201002&amp;PERIODTYPE=QTR_STD&amp;window=popup_no_bar&amp;width=385&amp;height=120&amp;START_MAXIMIZED=FALSE&amp;creator=factset&amp;display_string=Audit"}</definedName>
    <definedName name="_1261__FDSAUDITLINK__" localSheetId="1" hidden="1">{"fdsup://Directions/FactSet Auditing Viewer?action=AUDIT_VALUE&amp;DB=129&amp;ID1=74326310&amp;VALUEID=01001&amp;SDATE=201002&amp;PERIODTYPE=QTR_STD&amp;window=popup_no_bar&amp;width=385&amp;height=120&amp;START_MAXIMIZED=FALSE&amp;creator=factset&amp;display_string=Audit"}</definedName>
    <definedName name="_1261__FDSAUDITLINK__" hidden="1">{"fdsup://Directions/FactSet Auditing Viewer?action=AUDIT_VALUE&amp;DB=129&amp;ID1=74326310&amp;VALUEID=01001&amp;SDATE=201002&amp;PERIODTYPE=QTR_STD&amp;window=popup_no_bar&amp;width=385&amp;height=120&amp;START_MAXIMIZED=FALSE&amp;creator=factset&amp;display_string=Audit"}</definedName>
    <definedName name="_1262__FDSAUDITLINK__" localSheetId="7" hidden="1">{"fdsup://Directions/FactSet Auditing Viewer?action=AUDIT_VALUE&amp;DB=129&amp;ID1=74271810&amp;VALUEID=01001&amp;SDATE=201004&amp;PERIODTYPE=QTR_STD&amp;window=popup_no_bar&amp;width=385&amp;height=120&amp;START_MAXIMIZED=FALSE&amp;creator=factset&amp;display_string=Audit"}</definedName>
    <definedName name="_1262__FDSAUDITLINK__" localSheetId="9" hidden="1">{"fdsup://Directions/FactSet Auditing Viewer?action=AUDIT_VALUE&amp;DB=129&amp;ID1=74271810&amp;VALUEID=01001&amp;SDATE=201004&amp;PERIODTYPE=QTR_STD&amp;window=popup_no_bar&amp;width=385&amp;height=120&amp;START_MAXIMIZED=FALSE&amp;creator=factset&amp;display_string=Audit"}</definedName>
    <definedName name="_1262__FDSAUDITLINK__" localSheetId="8" hidden="1">{"fdsup://Directions/FactSet Auditing Viewer?action=AUDIT_VALUE&amp;DB=129&amp;ID1=74271810&amp;VALUEID=01001&amp;SDATE=201004&amp;PERIODTYPE=QTR_STD&amp;window=popup_no_bar&amp;width=385&amp;height=120&amp;START_MAXIMIZED=FALSE&amp;creator=factset&amp;display_string=Audit"}</definedName>
    <definedName name="_1262__FDSAUDITLINK__" localSheetId="10" hidden="1">{"fdsup://Directions/FactSet Auditing Viewer?action=AUDIT_VALUE&amp;DB=129&amp;ID1=74271810&amp;VALUEID=01001&amp;SDATE=201004&amp;PERIODTYPE=QTR_STD&amp;window=popup_no_bar&amp;width=385&amp;height=120&amp;START_MAXIMIZED=FALSE&amp;creator=factset&amp;display_string=Audit"}</definedName>
    <definedName name="_1262__FDSAUDITLINK__" localSheetId="3" hidden="1">{"fdsup://Directions/FactSet Auditing Viewer?action=AUDIT_VALUE&amp;DB=129&amp;ID1=74271810&amp;VALUEID=01001&amp;SDATE=201004&amp;PERIODTYPE=QTR_STD&amp;window=popup_no_bar&amp;width=385&amp;height=120&amp;START_MAXIMIZED=FALSE&amp;creator=factset&amp;display_string=Audit"}</definedName>
    <definedName name="_1262__FDSAUDITLINK__" localSheetId="5" hidden="1">{"fdsup://Directions/FactSet Auditing Viewer?action=AUDIT_VALUE&amp;DB=129&amp;ID1=74271810&amp;VALUEID=01001&amp;SDATE=201004&amp;PERIODTYPE=QTR_STD&amp;window=popup_no_bar&amp;width=385&amp;height=120&amp;START_MAXIMIZED=FALSE&amp;creator=factset&amp;display_string=Audit"}</definedName>
    <definedName name="_1262__FDSAUDITLINK__" localSheetId="1" hidden="1">{"fdsup://Directions/FactSet Auditing Viewer?action=AUDIT_VALUE&amp;DB=129&amp;ID1=74271810&amp;VALUEID=01001&amp;SDATE=201004&amp;PERIODTYPE=QTR_STD&amp;window=popup_no_bar&amp;width=385&amp;height=120&amp;START_MAXIMIZED=FALSE&amp;creator=factset&amp;display_string=Audit"}</definedName>
    <definedName name="_1262__FDSAUDITLINK__" hidden="1">{"fdsup://Directions/FactSet Auditing Viewer?action=AUDIT_VALUE&amp;DB=129&amp;ID1=74271810&amp;VALUEID=01001&amp;SDATE=201004&amp;PERIODTYPE=QTR_STD&amp;window=popup_no_bar&amp;width=385&amp;height=120&amp;START_MAXIMIZED=FALSE&amp;creator=factset&amp;display_string=Audit"}</definedName>
    <definedName name="_1263__FDSAUDITLINK__" localSheetId="7" hidden="1">{"fdsup://Directions/FactSet Auditing Viewer?action=AUDIT_VALUE&amp;DB=129&amp;ID1=74251V10&amp;VALUEID=01001&amp;SDATE=200902&amp;PERIODTYPE=QTR_STD&amp;window=popup_no_bar&amp;width=385&amp;height=120&amp;START_MAXIMIZED=FALSE&amp;creator=factset&amp;display_string=Audit"}</definedName>
    <definedName name="_1263__FDSAUDITLINK__" localSheetId="9" hidden="1">{"fdsup://Directions/FactSet Auditing Viewer?action=AUDIT_VALUE&amp;DB=129&amp;ID1=74251V10&amp;VALUEID=01001&amp;SDATE=200902&amp;PERIODTYPE=QTR_STD&amp;window=popup_no_bar&amp;width=385&amp;height=120&amp;START_MAXIMIZED=FALSE&amp;creator=factset&amp;display_string=Audit"}</definedName>
    <definedName name="_1263__FDSAUDITLINK__" localSheetId="8" hidden="1">{"fdsup://Directions/FactSet Auditing Viewer?action=AUDIT_VALUE&amp;DB=129&amp;ID1=74251V10&amp;VALUEID=01001&amp;SDATE=200902&amp;PERIODTYPE=QTR_STD&amp;window=popup_no_bar&amp;width=385&amp;height=120&amp;START_MAXIMIZED=FALSE&amp;creator=factset&amp;display_string=Audit"}</definedName>
    <definedName name="_1263__FDSAUDITLINK__" localSheetId="10" hidden="1">{"fdsup://Directions/FactSet Auditing Viewer?action=AUDIT_VALUE&amp;DB=129&amp;ID1=74251V10&amp;VALUEID=01001&amp;SDATE=200902&amp;PERIODTYPE=QTR_STD&amp;window=popup_no_bar&amp;width=385&amp;height=120&amp;START_MAXIMIZED=FALSE&amp;creator=factset&amp;display_string=Audit"}</definedName>
    <definedName name="_1263__FDSAUDITLINK__" localSheetId="3" hidden="1">{"fdsup://Directions/FactSet Auditing Viewer?action=AUDIT_VALUE&amp;DB=129&amp;ID1=74251V10&amp;VALUEID=01001&amp;SDATE=200902&amp;PERIODTYPE=QTR_STD&amp;window=popup_no_bar&amp;width=385&amp;height=120&amp;START_MAXIMIZED=FALSE&amp;creator=factset&amp;display_string=Audit"}</definedName>
    <definedName name="_1263__FDSAUDITLINK__" localSheetId="5" hidden="1">{"fdsup://Directions/FactSet Auditing Viewer?action=AUDIT_VALUE&amp;DB=129&amp;ID1=74251V10&amp;VALUEID=01001&amp;SDATE=200902&amp;PERIODTYPE=QTR_STD&amp;window=popup_no_bar&amp;width=385&amp;height=120&amp;START_MAXIMIZED=FALSE&amp;creator=factset&amp;display_string=Audit"}</definedName>
    <definedName name="_1263__FDSAUDITLINK__" localSheetId="1" hidden="1">{"fdsup://Directions/FactSet Auditing Viewer?action=AUDIT_VALUE&amp;DB=129&amp;ID1=74251V10&amp;VALUEID=01001&amp;SDATE=200902&amp;PERIODTYPE=QTR_STD&amp;window=popup_no_bar&amp;width=385&amp;height=120&amp;START_MAXIMIZED=FALSE&amp;creator=factset&amp;display_string=Audit"}</definedName>
    <definedName name="_1263__FDSAUDITLINK__" hidden="1">{"fdsup://Directions/FactSet Auditing Viewer?action=AUDIT_VALUE&amp;DB=129&amp;ID1=74251V10&amp;VALUEID=01001&amp;SDATE=200902&amp;PERIODTYPE=QTR_STD&amp;window=popup_no_bar&amp;width=385&amp;height=120&amp;START_MAXIMIZED=FALSE&amp;creator=factset&amp;display_string=Audit"}</definedName>
    <definedName name="_1264__FDSAUDITLINK__" localSheetId="7" hidden="1">{"fdsup://Directions/FactSet Auditing Viewer?action=AUDIT_VALUE&amp;DB=129&amp;ID1=74251V10&amp;VALUEID=01001&amp;SDATE=201002&amp;PERIODTYPE=QTR_STD&amp;window=popup_no_bar&amp;width=385&amp;height=120&amp;START_MAXIMIZED=FALSE&amp;creator=factset&amp;display_string=Audit"}</definedName>
    <definedName name="_1264__FDSAUDITLINK__" localSheetId="9" hidden="1">{"fdsup://Directions/FactSet Auditing Viewer?action=AUDIT_VALUE&amp;DB=129&amp;ID1=74251V10&amp;VALUEID=01001&amp;SDATE=201002&amp;PERIODTYPE=QTR_STD&amp;window=popup_no_bar&amp;width=385&amp;height=120&amp;START_MAXIMIZED=FALSE&amp;creator=factset&amp;display_string=Audit"}</definedName>
    <definedName name="_1264__FDSAUDITLINK__" localSheetId="8" hidden="1">{"fdsup://Directions/FactSet Auditing Viewer?action=AUDIT_VALUE&amp;DB=129&amp;ID1=74251V10&amp;VALUEID=01001&amp;SDATE=201002&amp;PERIODTYPE=QTR_STD&amp;window=popup_no_bar&amp;width=385&amp;height=120&amp;START_MAXIMIZED=FALSE&amp;creator=factset&amp;display_string=Audit"}</definedName>
    <definedName name="_1264__FDSAUDITLINK__" localSheetId="10" hidden="1">{"fdsup://Directions/FactSet Auditing Viewer?action=AUDIT_VALUE&amp;DB=129&amp;ID1=74251V10&amp;VALUEID=01001&amp;SDATE=201002&amp;PERIODTYPE=QTR_STD&amp;window=popup_no_bar&amp;width=385&amp;height=120&amp;START_MAXIMIZED=FALSE&amp;creator=factset&amp;display_string=Audit"}</definedName>
    <definedName name="_1264__FDSAUDITLINK__" localSheetId="3" hidden="1">{"fdsup://Directions/FactSet Auditing Viewer?action=AUDIT_VALUE&amp;DB=129&amp;ID1=74251V10&amp;VALUEID=01001&amp;SDATE=201002&amp;PERIODTYPE=QTR_STD&amp;window=popup_no_bar&amp;width=385&amp;height=120&amp;START_MAXIMIZED=FALSE&amp;creator=factset&amp;display_string=Audit"}</definedName>
    <definedName name="_1264__FDSAUDITLINK__" localSheetId="5" hidden="1">{"fdsup://Directions/FactSet Auditing Viewer?action=AUDIT_VALUE&amp;DB=129&amp;ID1=74251V10&amp;VALUEID=01001&amp;SDATE=201002&amp;PERIODTYPE=QTR_STD&amp;window=popup_no_bar&amp;width=385&amp;height=120&amp;START_MAXIMIZED=FALSE&amp;creator=factset&amp;display_string=Audit"}</definedName>
    <definedName name="_1264__FDSAUDITLINK__" localSheetId="1" hidden="1">{"fdsup://Directions/FactSet Auditing Viewer?action=AUDIT_VALUE&amp;DB=129&amp;ID1=74251V10&amp;VALUEID=01001&amp;SDATE=201002&amp;PERIODTYPE=QTR_STD&amp;window=popup_no_bar&amp;width=385&amp;height=120&amp;START_MAXIMIZED=FALSE&amp;creator=factset&amp;display_string=Audit"}</definedName>
    <definedName name="_1264__FDSAUDITLINK__" hidden="1">{"fdsup://Directions/FactSet Auditing Viewer?action=AUDIT_VALUE&amp;DB=129&amp;ID1=74251V10&amp;VALUEID=01001&amp;SDATE=201002&amp;PERIODTYPE=QTR_STD&amp;window=popup_no_bar&amp;width=385&amp;height=120&amp;START_MAXIMIZED=FALSE&amp;creator=factset&amp;display_string=Audit"}</definedName>
    <definedName name="_1265__FDSAUDITLINK__" localSheetId="7" hidden="1">{"fdsup://Directions/FactSet Auditing Viewer?action=AUDIT_VALUE&amp;DB=129&amp;ID1=71708110&amp;VALUEID=01001&amp;SDATE=200902&amp;PERIODTYPE=QTR_STD&amp;window=popup_no_bar&amp;width=385&amp;height=120&amp;START_MAXIMIZED=FALSE&amp;creator=factset&amp;display_string=Audit"}</definedName>
    <definedName name="_1265__FDSAUDITLINK__" localSheetId="9" hidden="1">{"fdsup://Directions/FactSet Auditing Viewer?action=AUDIT_VALUE&amp;DB=129&amp;ID1=71708110&amp;VALUEID=01001&amp;SDATE=200902&amp;PERIODTYPE=QTR_STD&amp;window=popup_no_bar&amp;width=385&amp;height=120&amp;START_MAXIMIZED=FALSE&amp;creator=factset&amp;display_string=Audit"}</definedName>
    <definedName name="_1265__FDSAUDITLINK__" localSheetId="8" hidden="1">{"fdsup://Directions/FactSet Auditing Viewer?action=AUDIT_VALUE&amp;DB=129&amp;ID1=71708110&amp;VALUEID=01001&amp;SDATE=200902&amp;PERIODTYPE=QTR_STD&amp;window=popup_no_bar&amp;width=385&amp;height=120&amp;START_MAXIMIZED=FALSE&amp;creator=factset&amp;display_string=Audit"}</definedName>
    <definedName name="_1265__FDSAUDITLINK__" localSheetId="10" hidden="1">{"fdsup://Directions/FactSet Auditing Viewer?action=AUDIT_VALUE&amp;DB=129&amp;ID1=71708110&amp;VALUEID=01001&amp;SDATE=200902&amp;PERIODTYPE=QTR_STD&amp;window=popup_no_bar&amp;width=385&amp;height=120&amp;START_MAXIMIZED=FALSE&amp;creator=factset&amp;display_string=Audit"}</definedName>
    <definedName name="_1265__FDSAUDITLINK__" localSheetId="3" hidden="1">{"fdsup://Directions/FactSet Auditing Viewer?action=AUDIT_VALUE&amp;DB=129&amp;ID1=71708110&amp;VALUEID=01001&amp;SDATE=200902&amp;PERIODTYPE=QTR_STD&amp;window=popup_no_bar&amp;width=385&amp;height=120&amp;START_MAXIMIZED=FALSE&amp;creator=factset&amp;display_string=Audit"}</definedName>
    <definedName name="_1265__FDSAUDITLINK__" localSheetId="5" hidden="1">{"fdsup://Directions/FactSet Auditing Viewer?action=AUDIT_VALUE&amp;DB=129&amp;ID1=71708110&amp;VALUEID=01001&amp;SDATE=200902&amp;PERIODTYPE=QTR_STD&amp;window=popup_no_bar&amp;width=385&amp;height=120&amp;START_MAXIMIZED=FALSE&amp;creator=factset&amp;display_string=Audit"}</definedName>
    <definedName name="_1265__FDSAUDITLINK__" localSheetId="1" hidden="1">{"fdsup://Directions/FactSet Auditing Viewer?action=AUDIT_VALUE&amp;DB=129&amp;ID1=71708110&amp;VALUEID=01001&amp;SDATE=200902&amp;PERIODTYPE=QTR_STD&amp;window=popup_no_bar&amp;width=385&amp;height=120&amp;START_MAXIMIZED=FALSE&amp;creator=factset&amp;display_string=Audit"}</definedName>
    <definedName name="_1265__FDSAUDITLINK__" hidden="1">{"fdsup://Directions/FactSet Auditing Viewer?action=AUDIT_VALUE&amp;DB=129&amp;ID1=71708110&amp;VALUEID=01001&amp;SDATE=200902&amp;PERIODTYPE=QTR_STD&amp;window=popup_no_bar&amp;width=385&amp;height=120&amp;START_MAXIMIZED=FALSE&amp;creator=factset&amp;display_string=Audit"}</definedName>
    <definedName name="_1266__FDSAUDITLINK__" localSheetId="7" hidden="1">{"fdsup://Directions/FactSet Auditing Viewer?action=AUDIT_VALUE&amp;DB=129&amp;ID1=71708110&amp;VALUEID=01001&amp;SDATE=201002&amp;PERIODTYPE=QTR_STD&amp;window=popup_no_bar&amp;width=385&amp;height=120&amp;START_MAXIMIZED=FALSE&amp;creator=factset&amp;display_string=Audit"}</definedName>
    <definedName name="_1266__FDSAUDITLINK__" localSheetId="9" hidden="1">{"fdsup://Directions/FactSet Auditing Viewer?action=AUDIT_VALUE&amp;DB=129&amp;ID1=71708110&amp;VALUEID=01001&amp;SDATE=201002&amp;PERIODTYPE=QTR_STD&amp;window=popup_no_bar&amp;width=385&amp;height=120&amp;START_MAXIMIZED=FALSE&amp;creator=factset&amp;display_string=Audit"}</definedName>
    <definedName name="_1266__FDSAUDITLINK__" localSheetId="8" hidden="1">{"fdsup://Directions/FactSet Auditing Viewer?action=AUDIT_VALUE&amp;DB=129&amp;ID1=71708110&amp;VALUEID=01001&amp;SDATE=201002&amp;PERIODTYPE=QTR_STD&amp;window=popup_no_bar&amp;width=385&amp;height=120&amp;START_MAXIMIZED=FALSE&amp;creator=factset&amp;display_string=Audit"}</definedName>
    <definedName name="_1266__FDSAUDITLINK__" localSheetId="10" hidden="1">{"fdsup://Directions/FactSet Auditing Viewer?action=AUDIT_VALUE&amp;DB=129&amp;ID1=71708110&amp;VALUEID=01001&amp;SDATE=201002&amp;PERIODTYPE=QTR_STD&amp;window=popup_no_bar&amp;width=385&amp;height=120&amp;START_MAXIMIZED=FALSE&amp;creator=factset&amp;display_string=Audit"}</definedName>
    <definedName name="_1266__FDSAUDITLINK__" localSheetId="3" hidden="1">{"fdsup://Directions/FactSet Auditing Viewer?action=AUDIT_VALUE&amp;DB=129&amp;ID1=71708110&amp;VALUEID=01001&amp;SDATE=201002&amp;PERIODTYPE=QTR_STD&amp;window=popup_no_bar&amp;width=385&amp;height=120&amp;START_MAXIMIZED=FALSE&amp;creator=factset&amp;display_string=Audit"}</definedName>
    <definedName name="_1266__FDSAUDITLINK__" localSheetId="5" hidden="1">{"fdsup://Directions/FactSet Auditing Viewer?action=AUDIT_VALUE&amp;DB=129&amp;ID1=71708110&amp;VALUEID=01001&amp;SDATE=201002&amp;PERIODTYPE=QTR_STD&amp;window=popup_no_bar&amp;width=385&amp;height=120&amp;START_MAXIMIZED=FALSE&amp;creator=factset&amp;display_string=Audit"}</definedName>
    <definedName name="_1266__FDSAUDITLINK__" localSheetId="1" hidden="1">{"fdsup://Directions/FactSet Auditing Viewer?action=AUDIT_VALUE&amp;DB=129&amp;ID1=71708110&amp;VALUEID=01001&amp;SDATE=201002&amp;PERIODTYPE=QTR_STD&amp;window=popup_no_bar&amp;width=385&amp;height=120&amp;START_MAXIMIZED=FALSE&amp;creator=factset&amp;display_string=Audit"}</definedName>
    <definedName name="_1266__FDSAUDITLINK__" hidden="1">{"fdsup://Directions/FactSet Auditing Viewer?action=AUDIT_VALUE&amp;DB=129&amp;ID1=71708110&amp;VALUEID=01001&amp;SDATE=201002&amp;PERIODTYPE=QTR_STD&amp;window=popup_no_bar&amp;width=385&amp;height=120&amp;START_MAXIMIZED=FALSE&amp;creator=factset&amp;display_string=Audit"}</definedName>
    <definedName name="_1267__FDSAUDITLINK__" localSheetId="7" hidden="1">{"fdsup://Directions/FactSet Auditing Viewer?action=AUDIT_VALUE&amp;DB=129&amp;ID1=71344810&amp;VALUEID=01001&amp;SDATE=200902&amp;PERIODTYPE=QTR_STD&amp;window=popup_no_bar&amp;width=385&amp;height=120&amp;START_MAXIMIZED=FALSE&amp;creator=factset&amp;display_string=Audit"}</definedName>
    <definedName name="_1267__FDSAUDITLINK__" localSheetId="9" hidden="1">{"fdsup://Directions/FactSet Auditing Viewer?action=AUDIT_VALUE&amp;DB=129&amp;ID1=71344810&amp;VALUEID=01001&amp;SDATE=200902&amp;PERIODTYPE=QTR_STD&amp;window=popup_no_bar&amp;width=385&amp;height=120&amp;START_MAXIMIZED=FALSE&amp;creator=factset&amp;display_string=Audit"}</definedName>
    <definedName name="_1267__FDSAUDITLINK__" localSheetId="8" hidden="1">{"fdsup://Directions/FactSet Auditing Viewer?action=AUDIT_VALUE&amp;DB=129&amp;ID1=71344810&amp;VALUEID=01001&amp;SDATE=200902&amp;PERIODTYPE=QTR_STD&amp;window=popup_no_bar&amp;width=385&amp;height=120&amp;START_MAXIMIZED=FALSE&amp;creator=factset&amp;display_string=Audit"}</definedName>
    <definedName name="_1267__FDSAUDITLINK__" localSheetId="10" hidden="1">{"fdsup://Directions/FactSet Auditing Viewer?action=AUDIT_VALUE&amp;DB=129&amp;ID1=71344810&amp;VALUEID=01001&amp;SDATE=200902&amp;PERIODTYPE=QTR_STD&amp;window=popup_no_bar&amp;width=385&amp;height=120&amp;START_MAXIMIZED=FALSE&amp;creator=factset&amp;display_string=Audit"}</definedName>
    <definedName name="_1267__FDSAUDITLINK__" localSheetId="3" hidden="1">{"fdsup://Directions/FactSet Auditing Viewer?action=AUDIT_VALUE&amp;DB=129&amp;ID1=71344810&amp;VALUEID=01001&amp;SDATE=200902&amp;PERIODTYPE=QTR_STD&amp;window=popup_no_bar&amp;width=385&amp;height=120&amp;START_MAXIMIZED=FALSE&amp;creator=factset&amp;display_string=Audit"}</definedName>
    <definedName name="_1267__FDSAUDITLINK__" localSheetId="5" hidden="1">{"fdsup://Directions/FactSet Auditing Viewer?action=AUDIT_VALUE&amp;DB=129&amp;ID1=71344810&amp;VALUEID=01001&amp;SDATE=200902&amp;PERIODTYPE=QTR_STD&amp;window=popup_no_bar&amp;width=385&amp;height=120&amp;START_MAXIMIZED=FALSE&amp;creator=factset&amp;display_string=Audit"}</definedName>
    <definedName name="_1267__FDSAUDITLINK__" localSheetId="1" hidden="1">{"fdsup://Directions/FactSet Auditing Viewer?action=AUDIT_VALUE&amp;DB=129&amp;ID1=71344810&amp;VALUEID=01001&amp;SDATE=200902&amp;PERIODTYPE=QTR_STD&amp;window=popup_no_bar&amp;width=385&amp;height=120&amp;START_MAXIMIZED=FALSE&amp;creator=factset&amp;display_string=Audit"}</definedName>
    <definedName name="_1267__FDSAUDITLINK__" hidden="1">{"fdsup://Directions/FactSet Auditing Viewer?action=AUDIT_VALUE&amp;DB=129&amp;ID1=71344810&amp;VALUEID=01001&amp;SDATE=200902&amp;PERIODTYPE=QTR_STD&amp;window=popup_no_bar&amp;width=385&amp;height=120&amp;START_MAXIMIZED=FALSE&amp;creator=factset&amp;display_string=Audit"}</definedName>
    <definedName name="_1268__FDSAUDITLINK__" localSheetId="7" hidden="1">{"fdsup://Directions/FactSet Auditing Viewer?action=AUDIT_VALUE&amp;DB=129&amp;ID1=71344810&amp;VALUEID=01001&amp;SDATE=201002&amp;PERIODTYPE=QTR_STD&amp;window=popup_no_bar&amp;width=385&amp;height=120&amp;START_MAXIMIZED=FALSE&amp;creator=factset&amp;display_string=Audit"}</definedName>
    <definedName name="_1268__FDSAUDITLINK__" localSheetId="9" hidden="1">{"fdsup://Directions/FactSet Auditing Viewer?action=AUDIT_VALUE&amp;DB=129&amp;ID1=71344810&amp;VALUEID=01001&amp;SDATE=201002&amp;PERIODTYPE=QTR_STD&amp;window=popup_no_bar&amp;width=385&amp;height=120&amp;START_MAXIMIZED=FALSE&amp;creator=factset&amp;display_string=Audit"}</definedName>
    <definedName name="_1268__FDSAUDITLINK__" localSheetId="8" hidden="1">{"fdsup://Directions/FactSet Auditing Viewer?action=AUDIT_VALUE&amp;DB=129&amp;ID1=71344810&amp;VALUEID=01001&amp;SDATE=201002&amp;PERIODTYPE=QTR_STD&amp;window=popup_no_bar&amp;width=385&amp;height=120&amp;START_MAXIMIZED=FALSE&amp;creator=factset&amp;display_string=Audit"}</definedName>
    <definedName name="_1268__FDSAUDITLINK__" localSheetId="10" hidden="1">{"fdsup://Directions/FactSet Auditing Viewer?action=AUDIT_VALUE&amp;DB=129&amp;ID1=71344810&amp;VALUEID=01001&amp;SDATE=201002&amp;PERIODTYPE=QTR_STD&amp;window=popup_no_bar&amp;width=385&amp;height=120&amp;START_MAXIMIZED=FALSE&amp;creator=factset&amp;display_string=Audit"}</definedName>
    <definedName name="_1268__FDSAUDITLINK__" localSheetId="3" hidden="1">{"fdsup://Directions/FactSet Auditing Viewer?action=AUDIT_VALUE&amp;DB=129&amp;ID1=71344810&amp;VALUEID=01001&amp;SDATE=201002&amp;PERIODTYPE=QTR_STD&amp;window=popup_no_bar&amp;width=385&amp;height=120&amp;START_MAXIMIZED=FALSE&amp;creator=factset&amp;display_string=Audit"}</definedName>
    <definedName name="_1268__FDSAUDITLINK__" localSheetId="5" hidden="1">{"fdsup://Directions/FactSet Auditing Viewer?action=AUDIT_VALUE&amp;DB=129&amp;ID1=71344810&amp;VALUEID=01001&amp;SDATE=201002&amp;PERIODTYPE=QTR_STD&amp;window=popup_no_bar&amp;width=385&amp;height=120&amp;START_MAXIMIZED=FALSE&amp;creator=factset&amp;display_string=Audit"}</definedName>
    <definedName name="_1268__FDSAUDITLINK__" localSheetId="1" hidden="1">{"fdsup://Directions/FactSet Auditing Viewer?action=AUDIT_VALUE&amp;DB=129&amp;ID1=71344810&amp;VALUEID=01001&amp;SDATE=201002&amp;PERIODTYPE=QTR_STD&amp;window=popup_no_bar&amp;width=385&amp;height=120&amp;START_MAXIMIZED=FALSE&amp;creator=factset&amp;display_string=Audit"}</definedName>
    <definedName name="_1268__FDSAUDITLINK__" hidden="1">{"fdsup://Directions/FactSet Auditing Viewer?action=AUDIT_VALUE&amp;DB=129&amp;ID1=71344810&amp;VALUEID=01001&amp;SDATE=201002&amp;PERIODTYPE=QTR_STD&amp;window=popup_no_bar&amp;width=385&amp;height=120&amp;START_MAXIMIZED=FALSE&amp;creator=factset&amp;display_string=Audit"}</definedName>
    <definedName name="_1269__FDSAUDITLINK__" localSheetId="7" hidden="1">{"fdsup://Directions/FactSet Auditing Viewer?action=AUDIT_VALUE&amp;DB=129&amp;ID1=74457310&amp;VALUEID=01001&amp;SDATE=200902&amp;PERIODTYPE=QTR_STD&amp;window=popup_no_bar&amp;width=385&amp;height=120&amp;START_MAXIMIZED=FALSE&amp;creator=factset&amp;display_string=Audit"}</definedName>
    <definedName name="_1269__FDSAUDITLINK__" localSheetId="9" hidden="1">{"fdsup://Directions/FactSet Auditing Viewer?action=AUDIT_VALUE&amp;DB=129&amp;ID1=74457310&amp;VALUEID=01001&amp;SDATE=200902&amp;PERIODTYPE=QTR_STD&amp;window=popup_no_bar&amp;width=385&amp;height=120&amp;START_MAXIMIZED=FALSE&amp;creator=factset&amp;display_string=Audit"}</definedName>
    <definedName name="_1269__FDSAUDITLINK__" localSheetId="8" hidden="1">{"fdsup://Directions/FactSet Auditing Viewer?action=AUDIT_VALUE&amp;DB=129&amp;ID1=74457310&amp;VALUEID=01001&amp;SDATE=200902&amp;PERIODTYPE=QTR_STD&amp;window=popup_no_bar&amp;width=385&amp;height=120&amp;START_MAXIMIZED=FALSE&amp;creator=factset&amp;display_string=Audit"}</definedName>
    <definedName name="_1269__FDSAUDITLINK__" localSheetId="10" hidden="1">{"fdsup://Directions/FactSet Auditing Viewer?action=AUDIT_VALUE&amp;DB=129&amp;ID1=74457310&amp;VALUEID=01001&amp;SDATE=200902&amp;PERIODTYPE=QTR_STD&amp;window=popup_no_bar&amp;width=385&amp;height=120&amp;START_MAXIMIZED=FALSE&amp;creator=factset&amp;display_string=Audit"}</definedName>
    <definedName name="_1269__FDSAUDITLINK__" localSheetId="3" hidden="1">{"fdsup://Directions/FactSet Auditing Viewer?action=AUDIT_VALUE&amp;DB=129&amp;ID1=74457310&amp;VALUEID=01001&amp;SDATE=200902&amp;PERIODTYPE=QTR_STD&amp;window=popup_no_bar&amp;width=385&amp;height=120&amp;START_MAXIMIZED=FALSE&amp;creator=factset&amp;display_string=Audit"}</definedName>
    <definedName name="_1269__FDSAUDITLINK__" localSheetId="5" hidden="1">{"fdsup://Directions/FactSet Auditing Viewer?action=AUDIT_VALUE&amp;DB=129&amp;ID1=74457310&amp;VALUEID=01001&amp;SDATE=200902&amp;PERIODTYPE=QTR_STD&amp;window=popup_no_bar&amp;width=385&amp;height=120&amp;START_MAXIMIZED=FALSE&amp;creator=factset&amp;display_string=Audit"}</definedName>
    <definedName name="_1269__FDSAUDITLINK__" localSheetId="1" hidden="1">{"fdsup://Directions/FactSet Auditing Viewer?action=AUDIT_VALUE&amp;DB=129&amp;ID1=74457310&amp;VALUEID=01001&amp;SDATE=200902&amp;PERIODTYPE=QTR_STD&amp;window=popup_no_bar&amp;width=385&amp;height=120&amp;START_MAXIMIZED=FALSE&amp;creator=factset&amp;display_string=Audit"}</definedName>
    <definedName name="_1269__FDSAUDITLINK__" hidden="1">{"fdsup://Directions/FactSet Auditing Viewer?action=AUDIT_VALUE&amp;DB=129&amp;ID1=74457310&amp;VALUEID=01001&amp;SDATE=200902&amp;PERIODTYPE=QTR_STD&amp;window=popup_no_bar&amp;width=385&amp;height=120&amp;START_MAXIMIZED=FALSE&amp;creator=factset&amp;display_string=Audit"}</definedName>
    <definedName name="_127__FDSAUDITLINK__" localSheetId="7" hidden="1">{"fdsup://directions/FAT Viewer?action=UPDATE&amp;creator=factset&amp;DYN_ARGS=TRUE&amp;DOC_NAME=FAT:FQL_AUDITING_CLIENT_TEMPLATE.FAT&amp;display_string=Audit&amp;VAR:KEY=TOBSLWLMLC&amp;VAR:QUERY=RkZfRUJJVERBX09QRVIoUVRSLDQvMS8yMDA5LDYvMzAvMjAwOSwsLFVTRCk=&amp;WINDOW=FIRST_POPUP&amp;HEIGH","T=450&amp;WIDTH=450&amp;START_MAXIMIZED=FALSE&amp;VAR:CALENDAR=US&amp;VAR:SYMBOL=THC&amp;VAR:INDEX=0"}</definedName>
    <definedName name="_127__FDSAUDITLINK__" localSheetId="9" hidden="1">{"fdsup://directions/FAT Viewer?action=UPDATE&amp;creator=factset&amp;DYN_ARGS=TRUE&amp;DOC_NAME=FAT:FQL_AUDITING_CLIENT_TEMPLATE.FAT&amp;display_string=Audit&amp;VAR:KEY=TOBSLWLMLC&amp;VAR:QUERY=RkZfRUJJVERBX09QRVIoUVRSLDQvMS8yMDA5LDYvMzAvMjAwOSwsLFVTRCk=&amp;WINDOW=FIRST_POPUP&amp;HEIGH","T=450&amp;WIDTH=450&amp;START_MAXIMIZED=FALSE&amp;VAR:CALENDAR=US&amp;VAR:SYMBOL=THC&amp;VAR:INDEX=0"}</definedName>
    <definedName name="_127__FDSAUDITLINK__" localSheetId="8" hidden="1">{"fdsup://directions/FAT Viewer?action=UPDATE&amp;creator=factset&amp;DYN_ARGS=TRUE&amp;DOC_NAME=FAT:FQL_AUDITING_CLIENT_TEMPLATE.FAT&amp;display_string=Audit&amp;VAR:KEY=TOBSLWLMLC&amp;VAR:QUERY=RkZfRUJJVERBX09QRVIoUVRSLDQvMS8yMDA5LDYvMzAvMjAwOSwsLFVTRCk=&amp;WINDOW=FIRST_POPUP&amp;HEIGH","T=450&amp;WIDTH=450&amp;START_MAXIMIZED=FALSE&amp;VAR:CALENDAR=US&amp;VAR:SYMBOL=THC&amp;VAR:INDEX=0"}</definedName>
    <definedName name="_127__FDSAUDITLINK__" localSheetId="10" hidden="1">{"fdsup://directions/FAT Viewer?action=UPDATE&amp;creator=factset&amp;DYN_ARGS=TRUE&amp;DOC_NAME=FAT:FQL_AUDITING_CLIENT_TEMPLATE.FAT&amp;display_string=Audit&amp;VAR:KEY=TOBSLWLMLC&amp;VAR:QUERY=RkZfRUJJVERBX09QRVIoUVRSLDQvMS8yMDA5LDYvMzAvMjAwOSwsLFVTRCk=&amp;WINDOW=FIRST_POPUP&amp;HEIGH","T=450&amp;WIDTH=450&amp;START_MAXIMIZED=FALSE&amp;VAR:CALENDAR=US&amp;VAR:SYMBOL=THC&amp;VAR:INDEX=0"}</definedName>
    <definedName name="_127__FDSAUDITLINK__" localSheetId="3" hidden="1">{"fdsup://directions/FAT Viewer?action=UPDATE&amp;creator=factset&amp;DYN_ARGS=TRUE&amp;DOC_NAME=FAT:FQL_AUDITING_CLIENT_TEMPLATE.FAT&amp;display_string=Audit&amp;VAR:KEY=TOBSLWLMLC&amp;VAR:QUERY=RkZfRUJJVERBX09QRVIoUVRSLDQvMS8yMDA5LDYvMzAvMjAwOSwsLFVTRCk=&amp;WINDOW=FIRST_POPUP&amp;HEIGH","T=450&amp;WIDTH=450&amp;START_MAXIMIZED=FALSE&amp;VAR:CALENDAR=US&amp;VAR:SYMBOL=THC&amp;VAR:INDEX=0"}</definedName>
    <definedName name="_127__FDSAUDITLINK__" localSheetId="5" hidden="1">{"fdsup://directions/FAT Viewer?action=UPDATE&amp;creator=factset&amp;DYN_ARGS=TRUE&amp;DOC_NAME=FAT:FQL_AUDITING_CLIENT_TEMPLATE.FAT&amp;display_string=Audit&amp;VAR:KEY=TOBSLWLMLC&amp;VAR:QUERY=RkZfRUJJVERBX09QRVIoUVRSLDQvMS8yMDA5LDYvMzAvMjAwOSwsLFVTRCk=&amp;WINDOW=FIRST_POPUP&amp;HEIGH","T=450&amp;WIDTH=450&amp;START_MAXIMIZED=FALSE&amp;VAR:CALENDAR=US&amp;VAR:SYMBOL=THC&amp;VAR:INDEX=0"}</definedName>
    <definedName name="_127__FDSAUDITLINK__" localSheetId="1" hidden="1">{"fdsup://directions/FAT Viewer?action=UPDATE&amp;creator=factset&amp;DYN_ARGS=TRUE&amp;DOC_NAME=FAT:FQL_AUDITING_CLIENT_TEMPLATE.FAT&amp;display_string=Audit&amp;VAR:KEY=TOBSLWLMLC&amp;VAR:QUERY=RkZfRUJJVERBX09QRVIoUVRSLDQvMS8yMDA5LDYvMzAvMjAwOSwsLFVTRCk=&amp;WINDOW=FIRST_POPUP&amp;HEIGH","T=450&amp;WIDTH=450&amp;START_MAXIMIZED=FALSE&amp;VAR:CALENDAR=US&amp;VAR:SYMBOL=THC&amp;VAR:INDEX=0"}</definedName>
    <definedName name="_127__FDSAUDITLINK__" hidden="1">{"fdsup://directions/FAT Viewer?action=UPDATE&amp;creator=factset&amp;DYN_ARGS=TRUE&amp;DOC_NAME=FAT:FQL_AUDITING_CLIENT_TEMPLATE.FAT&amp;display_string=Audit&amp;VAR:KEY=TOBSLWLMLC&amp;VAR:QUERY=RkZfRUJJVERBX09QRVIoUVRSLDQvMS8yMDA5LDYvMzAvMjAwOSwsLFVTRCk=&amp;WINDOW=FIRST_POPUP&amp;HEIGH","T=450&amp;WIDTH=450&amp;START_MAXIMIZED=FALSE&amp;VAR:CALENDAR=US&amp;VAR:SYMBOL=THC&amp;VAR:INDEX=0"}</definedName>
    <definedName name="_1270__FDSAUDITLINK__" localSheetId="7" hidden="1">{"fdsup://Directions/FactSet Auditing Viewer?action=AUDIT_VALUE&amp;DB=129&amp;ID1=74457310&amp;VALUEID=01001&amp;SDATE=201002&amp;PERIODTYPE=QTR_STD&amp;window=popup_no_bar&amp;width=385&amp;height=120&amp;START_MAXIMIZED=FALSE&amp;creator=factset&amp;display_string=Audit"}</definedName>
    <definedName name="_1270__FDSAUDITLINK__" localSheetId="9" hidden="1">{"fdsup://Directions/FactSet Auditing Viewer?action=AUDIT_VALUE&amp;DB=129&amp;ID1=74457310&amp;VALUEID=01001&amp;SDATE=201002&amp;PERIODTYPE=QTR_STD&amp;window=popup_no_bar&amp;width=385&amp;height=120&amp;START_MAXIMIZED=FALSE&amp;creator=factset&amp;display_string=Audit"}</definedName>
    <definedName name="_1270__FDSAUDITLINK__" localSheetId="8" hidden="1">{"fdsup://Directions/FactSet Auditing Viewer?action=AUDIT_VALUE&amp;DB=129&amp;ID1=74457310&amp;VALUEID=01001&amp;SDATE=201002&amp;PERIODTYPE=QTR_STD&amp;window=popup_no_bar&amp;width=385&amp;height=120&amp;START_MAXIMIZED=FALSE&amp;creator=factset&amp;display_string=Audit"}</definedName>
    <definedName name="_1270__FDSAUDITLINK__" localSheetId="10" hidden="1">{"fdsup://Directions/FactSet Auditing Viewer?action=AUDIT_VALUE&amp;DB=129&amp;ID1=74457310&amp;VALUEID=01001&amp;SDATE=201002&amp;PERIODTYPE=QTR_STD&amp;window=popup_no_bar&amp;width=385&amp;height=120&amp;START_MAXIMIZED=FALSE&amp;creator=factset&amp;display_string=Audit"}</definedName>
    <definedName name="_1270__FDSAUDITLINK__" localSheetId="3" hidden="1">{"fdsup://Directions/FactSet Auditing Viewer?action=AUDIT_VALUE&amp;DB=129&amp;ID1=74457310&amp;VALUEID=01001&amp;SDATE=201002&amp;PERIODTYPE=QTR_STD&amp;window=popup_no_bar&amp;width=385&amp;height=120&amp;START_MAXIMIZED=FALSE&amp;creator=factset&amp;display_string=Audit"}</definedName>
    <definedName name="_1270__FDSAUDITLINK__" localSheetId="5" hidden="1">{"fdsup://Directions/FactSet Auditing Viewer?action=AUDIT_VALUE&amp;DB=129&amp;ID1=74457310&amp;VALUEID=01001&amp;SDATE=201002&amp;PERIODTYPE=QTR_STD&amp;window=popup_no_bar&amp;width=385&amp;height=120&amp;START_MAXIMIZED=FALSE&amp;creator=factset&amp;display_string=Audit"}</definedName>
    <definedName name="_1270__FDSAUDITLINK__" localSheetId="1" hidden="1">{"fdsup://Directions/FactSet Auditing Viewer?action=AUDIT_VALUE&amp;DB=129&amp;ID1=74457310&amp;VALUEID=01001&amp;SDATE=201002&amp;PERIODTYPE=QTR_STD&amp;window=popup_no_bar&amp;width=385&amp;height=120&amp;START_MAXIMIZED=FALSE&amp;creator=factset&amp;display_string=Audit"}</definedName>
    <definedName name="_1270__FDSAUDITLINK__" hidden="1">{"fdsup://Directions/FactSet Auditing Viewer?action=AUDIT_VALUE&amp;DB=129&amp;ID1=74457310&amp;VALUEID=01001&amp;SDATE=201002&amp;PERIODTYPE=QTR_STD&amp;window=popup_no_bar&amp;width=385&amp;height=120&amp;START_MAXIMIZED=FALSE&amp;creator=factset&amp;display_string=Audit"}</definedName>
    <definedName name="_1271__FDSAUDITLINK__" localSheetId="7" hidden="1">{"fdsup://Directions/FactSet Auditing Viewer?action=AUDIT_VALUE&amp;DB=129&amp;ID1=70339510&amp;VALUEID=01001&amp;SDATE=200904&amp;PERIODTYPE=QTR_STD&amp;window=popup_no_bar&amp;width=385&amp;height=120&amp;START_MAXIMIZED=FALSE&amp;creator=factset&amp;display_string=Audit"}</definedName>
    <definedName name="_1271__FDSAUDITLINK__" localSheetId="9" hidden="1">{"fdsup://Directions/FactSet Auditing Viewer?action=AUDIT_VALUE&amp;DB=129&amp;ID1=70339510&amp;VALUEID=01001&amp;SDATE=200904&amp;PERIODTYPE=QTR_STD&amp;window=popup_no_bar&amp;width=385&amp;height=120&amp;START_MAXIMIZED=FALSE&amp;creator=factset&amp;display_string=Audit"}</definedName>
    <definedName name="_1271__FDSAUDITLINK__" localSheetId="8" hidden="1">{"fdsup://Directions/FactSet Auditing Viewer?action=AUDIT_VALUE&amp;DB=129&amp;ID1=70339510&amp;VALUEID=01001&amp;SDATE=200904&amp;PERIODTYPE=QTR_STD&amp;window=popup_no_bar&amp;width=385&amp;height=120&amp;START_MAXIMIZED=FALSE&amp;creator=factset&amp;display_string=Audit"}</definedName>
    <definedName name="_1271__FDSAUDITLINK__" localSheetId="10" hidden="1">{"fdsup://Directions/FactSet Auditing Viewer?action=AUDIT_VALUE&amp;DB=129&amp;ID1=70339510&amp;VALUEID=01001&amp;SDATE=200904&amp;PERIODTYPE=QTR_STD&amp;window=popup_no_bar&amp;width=385&amp;height=120&amp;START_MAXIMIZED=FALSE&amp;creator=factset&amp;display_string=Audit"}</definedName>
    <definedName name="_1271__FDSAUDITLINK__" localSheetId="3" hidden="1">{"fdsup://Directions/FactSet Auditing Viewer?action=AUDIT_VALUE&amp;DB=129&amp;ID1=70339510&amp;VALUEID=01001&amp;SDATE=200904&amp;PERIODTYPE=QTR_STD&amp;window=popup_no_bar&amp;width=385&amp;height=120&amp;START_MAXIMIZED=FALSE&amp;creator=factset&amp;display_string=Audit"}</definedName>
    <definedName name="_1271__FDSAUDITLINK__" localSheetId="5" hidden="1">{"fdsup://Directions/FactSet Auditing Viewer?action=AUDIT_VALUE&amp;DB=129&amp;ID1=70339510&amp;VALUEID=01001&amp;SDATE=200904&amp;PERIODTYPE=QTR_STD&amp;window=popup_no_bar&amp;width=385&amp;height=120&amp;START_MAXIMIZED=FALSE&amp;creator=factset&amp;display_string=Audit"}</definedName>
    <definedName name="_1271__FDSAUDITLINK__" localSheetId="1" hidden="1">{"fdsup://Directions/FactSet Auditing Viewer?action=AUDIT_VALUE&amp;DB=129&amp;ID1=70339510&amp;VALUEID=01001&amp;SDATE=200904&amp;PERIODTYPE=QTR_STD&amp;window=popup_no_bar&amp;width=385&amp;height=120&amp;START_MAXIMIZED=FALSE&amp;creator=factset&amp;display_string=Audit"}</definedName>
    <definedName name="_1271__FDSAUDITLINK__" hidden="1">{"fdsup://Directions/FactSet Auditing Viewer?action=AUDIT_VALUE&amp;DB=129&amp;ID1=70339510&amp;VALUEID=01001&amp;SDATE=200904&amp;PERIODTYPE=QTR_STD&amp;window=popup_no_bar&amp;width=385&amp;height=120&amp;START_MAXIMIZED=FALSE&amp;creator=factset&amp;display_string=Audit"}</definedName>
    <definedName name="_1272__FDSAUDITLINK__" localSheetId="7" hidden="1">{"fdsup://Directions/FactSet Auditing Viewer?action=AUDIT_VALUE&amp;DB=129&amp;ID1=59170810&amp;VALUEID=01001&amp;SDATE=200902&amp;PERIODTYPE=QTR_STD&amp;window=popup_no_bar&amp;width=385&amp;height=120&amp;START_MAXIMIZED=FALSE&amp;creator=factset&amp;display_string=Audit"}</definedName>
    <definedName name="_1272__FDSAUDITLINK__" localSheetId="9" hidden="1">{"fdsup://Directions/FactSet Auditing Viewer?action=AUDIT_VALUE&amp;DB=129&amp;ID1=59170810&amp;VALUEID=01001&amp;SDATE=200902&amp;PERIODTYPE=QTR_STD&amp;window=popup_no_bar&amp;width=385&amp;height=120&amp;START_MAXIMIZED=FALSE&amp;creator=factset&amp;display_string=Audit"}</definedName>
    <definedName name="_1272__FDSAUDITLINK__" localSheetId="8" hidden="1">{"fdsup://Directions/FactSet Auditing Viewer?action=AUDIT_VALUE&amp;DB=129&amp;ID1=59170810&amp;VALUEID=01001&amp;SDATE=200902&amp;PERIODTYPE=QTR_STD&amp;window=popup_no_bar&amp;width=385&amp;height=120&amp;START_MAXIMIZED=FALSE&amp;creator=factset&amp;display_string=Audit"}</definedName>
    <definedName name="_1272__FDSAUDITLINK__" localSheetId="10" hidden="1">{"fdsup://Directions/FactSet Auditing Viewer?action=AUDIT_VALUE&amp;DB=129&amp;ID1=59170810&amp;VALUEID=01001&amp;SDATE=200902&amp;PERIODTYPE=QTR_STD&amp;window=popup_no_bar&amp;width=385&amp;height=120&amp;START_MAXIMIZED=FALSE&amp;creator=factset&amp;display_string=Audit"}</definedName>
    <definedName name="_1272__FDSAUDITLINK__" localSheetId="3" hidden="1">{"fdsup://Directions/FactSet Auditing Viewer?action=AUDIT_VALUE&amp;DB=129&amp;ID1=59170810&amp;VALUEID=01001&amp;SDATE=200902&amp;PERIODTYPE=QTR_STD&amp;window=popup_no_bar&amp;width=385&amp;height=120&amp;START_MAXIMIZED=FALSE&amp;creator=factset&amp;display_string=Audit"}</definedName>
    <definedName name="_1272__FDSAUDITLINK__" localSheetId="5" hidden="1">{"fdsup://Directions/FactSet Auditing Viewer?action=AUDIT_VALUE&amp;DB=129&amp;ID1=59170810&amp;VALUEID=01001&amp;SDATE=200902&amp;PERIODTYPE=QTR_STD&amp;window=popup_no_bar&amp;width=385&amp;height=120&amp;START_MAXIMIZED=FALSE&amp;creator=factset&amp;display_string=Audit"}</definedName>
    <definedName name="_1272__FDSAUDITLINK__" localSheetId="1" hidden="1">{"fdsup://Directions/FactSet Auditing Viewer?action=AUDIT_VALUE&amp;DB=129&amp;ID1=59170810&amp;VALUEID=01001&amp;SDATE=200902&amp;PERIODTYPE=QTR_STD&amp;window=popup_no_bar&amp;width=385&amp;height=120&amp;START_MAXIMIZED=FALSE&amp;creator=factset&amp;display_string=Audit"}</definedName>
    <definedName name="_1272__FDSAUDITLINK__" hidden="1">{"fdsup://Directions/FactSet Auditing Viewer?action=AUDIT_VALUE&amp;DB=129&amp;ID1=59170810&amp;VALUEID=01001&amp;SDATE=200902&amp;PERIODTYPE=QTR_STD&amp;window=popup_no_bar&amp;width=385&amp;height=120&amp;START_MAXIMIZED=FALSE&amp;creator=factset&amp;display_string=Audit"}</definedName>
    <definedName name="_1273__FDSAUDITLINK__" localSheetId="7" hidden="1">{"fdsup://Directions/FactSet Auditing Viewer?action=AUDIT_VALUE&amp;DB=129&amp;ID1=59170810&amp;VALUEID=01001&amp;SDATE=201002&amp;PERIODTYPE=QTR_STD&amp;window=popup_no_bar&amp;width=385&amp;height=120&amp;START_MAXIMIZED=FALSE&amp;creator=factset&amp;display_string=Audit"}</definedName>
    <definedName name="_1273__FDSAUDITLINK__" localSheetId="9" hidden="1">{"fdsup://Directions/FactSet Auditing Viewer?action=AUDIT_VALUE&amp;DB=129&amp;ID1=59170810&amp;VALUEID=01001&amp;SDATE=201002&amp;PERIODTYPE=QTR_STD&amp;window=popup_no_bar&amp;width=385&amp;height=120&amp;START_MAXIMIZED=FALSE&amp;creator=factset&amp;display_string=Audit"}</definedName>
    <definedName name="_1273__FDSAUDITLINK__" localSheetId="8" hidden="1">{"fdsup://Directions/FactSet Auditing Viewer?action=AUDIT_VALUE&amp;DB=129&amp;ID1=59170810&amp;VALUEID=01001&amp;SDATE=201002&amp;PERIODTYPE=QTR_STD&amp;window=popup_no_bar&amp;width=385&amp;height=120&amp;START_MAXIMIZED=FALSE&amp;creator=factset&amp;display_string=Audit"}</definedName>
    <definedName name="_1273__FDSAUDITLINK__" localSheetId="10" hidden="1">{"fdsup://Directions/FactSet Auditing Viewer?action=AUDIT_VALUE&amp;DB=129&amp;ID1=59170810&amp;VALUEID=01001&amp;SDATE=201002&amp;PERIODTYPE=QTR_STD&amp;window=popup_no_bar&amp;width=385&amp;height=120&amp;START_MAXIMIZED=FALSE&amp;creator=factset&amp;display_string=Audit"}</definedName>
    <definedName name="_1273__FDSAUDITLINK__" localSheetId="3" hidden="1">{"fdsup://Directions/FactSet Auditing Viewer?action=AUDIT_VALUE&amp;DB=129&amp;ID1=59170810&amp;VALUEID=01001&amp;SDATE=201002&amp;PERIODTYPE=QTR_STD&amp;window=popup_no_bar&amp;width=385&amp;height=120&amp;START_MAXIMIZED=FALSE&amp;creator=factset&amp;display_string=Audit"}</definedName>
    <definedName name="_1273__FDSAUDITLINK__" localSheetId="5" hidden="1">{"fdsup://Directions/FactSet Auditing Viewer?action=AUDIT_VALUE&amp;DB=129&amp;ID1=59170810&amp;VALUEID=01001&amp;SDATE=201002&amp;PERIODTYPE=QTR_STD&amp;window=popup_no_bar&amp;width=385&amp;height=120&amp;START_MAXIMIZED=FALSE&amp;creator=factset&amp;display_string=Audit"}</definedName>
    <definedName name="_1273__FDSAUDITLINK__" localSheetId="1" hidden="1">{"fdsup://Directions/FactSet Auditing Viewer?action=AUDIT_VALUE&amp;DB=129&amp;ID1=59170810&amp;VALUEID=01001&amp;SDATE=201002&amp;PERIODTYPE=QTR_STD&amp;window=popup_no_bar&amp;width=385&amp;height=120&amp;START_MAXIMIZED=FALSE&amp;creator=factset&amp;display_string=Audit"}</definedName>
    <definedName name="_1273__FDSAUDITLINK__" hidden="1">{"fdsup://Directions/FactSet Auditing Viewer?action=AUDIT_VALUE&amp;DB=129&amp;ID1=59170810&amp;VALUEID=01001&amp;SDATE=201002&amp;PERIODTYPE=QTR_STD&amp;window=popup_no_bar&amp;width=385&amp;height=120&amp;START_MAXIMIZED=FALSE&amp;creator=factset&amp;display_string=Audit"}</definedName>
    <definedName name="_1274__FDSAUDITLINK__" localSheetId="7" hidden="1">{"fdsup://Directions/FactSet Auditing Viewer?action=AUDIT_VALUE&amp;DB=129&amp;ID1=74018910&amp;VALUEID=01001&amp;SDATE=200901&amp;PERIODTYPE=QTR_STD&amp;window=popup_no_bar&amp;width=385&amp;height=120&amp;START_MAXIMIZED=FALSE&amp;creator=factset&amp;display_string=Audit"}</definedName>
    <definedName name="_1274__FDSAUDITLINK__" localSheetId="9" hidden="1">{"fdsup://Directions/FactSet Auditing Viewer?action=AUDIT_VALUE&amp;DB=129&amp;ID1=74018910&amp;VALUEID=01001&amp;SDATE=200901&amp;PERIODTYPE=QTR_STD&amp;window=popup_no_bar&amp;width=385&amp;height=120&amp;START_MAXIMIZED=FALSE&amp;creator=factset&amp;display_string=Audit"}</definedName>
    <definedName name="_1274__FDSAUDITLINK__" localSheetId="8" hidden="1">{"fdsup://Directions/FactSet Auditing Viewer?action=AUDIT_VALUE&amp;DB=129&amp;ID1=74018910&amp;VALUEID=01001&amp;SDATE=200901&amp;PERIODTYPE=QTR_STD&amp;window=popup_no_bar&amp;width=385&amp;height=120&amp;START_MAXIMIZED=FALSE&amp;creator=factset&amp;display_string=Audit"}</definedName>
    <definedName name="_1274__FDSAUDITLINK__" localSheetId="10" hidden="1">{"fdsup://Directions/FactSet Auditing Viewer?action=AUDIT_VALUE&amp;DB=129&amp;ID1=74018910&amp;VALUEID=01001&amp;SDATE=200901&amp;PERIODTYPE=QTR_STD&amp;window=popup_no_bar&amp;width=385&amp;height=120&amp;START_MAXIMIZED=FALSE&amp;creator=factset&amp;display_string=Audit"}</definedName>
    <definedName name="_1274__FDSAUDITLINK__" localSheetId="3" hidden="1">{"fdsup://Directions/FactSet Auditing Viewer?action=AUDIT_VALUE&amp;DB=129&amp;ID1=74018910&amp;VALUEID=01001&amp;SDATE=200901&amp;PERIODTYPE=QTR_STD&amp;window=popup_no_bar&amp;width=385&amp;height=120&amp;START_MAXIMIZED=FALSE&amp;creator=factset&amp;display_string=Audit"}</definedName>
    <definedName name="_1274__FDSAUDITLINK__" localSheetId="5" hidden="1">{"fdsup://Directions/FactSet Auditing Viewer?action=AUDIT_VALUE&amp;DB=129&amp;ID1=74018910&amp;VALUEID=01001&amp;SDATE=200901&amp;PERIODTYPE=QTR_STD&amp;window=popup_no_bar&amp;width=385&amp;height=120&amp;START_MAXIMIZED=FALSE&amp;creator=factset&amp;display_string=Audit"}</definedName>
    <definedName name="_1274__FDSAUDITLINK__" localSheetId="1" hidden="1">{"fdsup://Directions/FactSet Auditing Viewer?action=AUDIT_VALUE&amp;DB=129&amp;ID1=74018910&amp;VALUEID=01001&amp;SDATE=200901&amp;PERIODTYPE=QTR_STD&amp;window=popup_no_bar&amp;width=385&amp;height=120&amp;START_MAXIMIZED=FALSE&amp;creator=factset&amp;display_string=Audit"}</definedName>
    <definedName name="_1274__FDSAUDITLINK__" hidden="1">{"fdsup://Directions/FactSet Auditing Viewer?action=AUDIT_VALUE&amp;DB=129&amp;ID1=74018910&amp;VALUEID=01001&amp;SDATE=200901&amp;PERIODTYPE=QTR_STD&amp;window=popup_no_bar&amp;width=385&amp;height=120&amp;START_MAXIMIZED=FALSE&amp;creator=factset&amp;display_string=Audit"}</definedName>
    <definedName name="_1275__FDSAUDITLINK__" localSheetId="7" hidden="1">{"fdsup://Directions/FactSet Auditing Viewer?action=AUDIT_VALUE&amp;DB=129&amp;ID1=74018910&amp;VALUEID=01001&amp;SDATE=201001&amp;PERIODTYPE=QTR_STD&amp;window=popup_no_bar&amp;width=385&amp;height=120&amp;START_MAXIMIZED=FALSE&amp;creator=factset&amp;display_string=Audit"}</definedName>
    <definedName name="_1275__FDSAUDITLINK__" localSheetId="9" hidden="1">{"fdsup://Directions/FactSet Auditing Viewer?action=AUDIT_VALUE&amp;DB=129&amp;ID1=74018910&amp;VALUEID=01001&amp;SDATE=201001&amp;PERIODTYPE=QTR_STD&amp;window=popup_no_bar&amp;width=385&amp;height=120&amp;START_MAXIMIZED=FALSE&amp;creator=factset&amp;display_string=Audit"}</definedName>
    <definedName name="_1275__FDSAUDITLINK__" localSheetId="8" hidden="1">{"fdsup://Directions/FactSet Auditing Viewer?action=AUDIT_VALUE&amp;DB=129&amp;ID1=74018910&amp;VALUEID=01001&amp;SDATE=201001&amp;PERIODTYPE=QTR_STD&amp;window=popup_no_bar&amp;width=385&amp;height=120&amp;START_MAXIMIZED=FALSE&amp;creator=factset&amp;display_string=Audit"}</definedName>
    <definedName name="_1275__FDSAUDITLINK__" localSheetId="10" hidden="1">{"fdsup://Directions/FactSet Auditing Viewer?action=AUDIT_VALUE&amp;DB=129&amp;ID1=74018910&amp;VALUEID=01001&amp;SDATE=201001&amp;PERIODTYPE=QTR_STD&amp;window=popup_no_bar&amp;width=385&amp;height=120&amp;START_MAXIMIZED=FALSE&amp;creator=factset&amp;display_string=Audit"}</definedName>
    <definedName name="_1275__FDSAUDITLINK__" localSheetId="3" hidden="1">{"fdsup://Directions/FactSet Auditing Viewer?action=AUDIT_VALUE&amp;DB=129&amp;ID1=74018910&amp;VALUEID=01001&amp;SDATE=201001&amp;PERIODTYPE=QTR_STD&amp;window=popup_no_bar&amp;width=385&amp;height=120&amp;START_MAXIMIZED=FALSE&amp;creator=factset&amp;display_string=Audit"}</definedName>
    <definedName name="_1275__FDSAUDITLINK__" localSheetId="5" hidden="1">{"fdsup://Directions/FactSet Auditing Viewer?action=AUDIT_VALUE&amp;DB=129&amp;ID1=74018910&amp;VALUEID=01001&amp;SDATE=201001&amp;PERIODTYPE=QTR_STD&amp;window=popup_no_bar&amp;width=385&amp;height=120&amp;START_MAXIMIZED=FALSE&amp;creator=factset&amp;display_string=Audit"}</definedName>
    <definedName name="_1275__FDSAUDITLINK__" localSheetId="1" hidden="1">{"fdsup://Directions/FactSet Auditing Viewer?action=AUDIT_VALUE&amp;DB=129&amp;ID1=74018910&amp;VALUEID=01001&amp;SDATE=201001&amp;PERIODTYPE=QTR_STD&amp;window=popup_no_bar&amp;width=385&amp;height=120&amp;START_MAXIMIZED=FALSE&amp;creator=factset&amp;display_string=Audit"}</definedName>
    <definedName name="_1275__FDSAUDITLINK__" hidden="1">{"fdsup://Directions/FactSet Auditing Viewer?action=AUDIT_VALUE&amp;DB=129&amp;ID1=74018910&amp;VALUEID=01001&amp;SDATE=201001&amp;PERIODTYPE=QTR_STD&amp;window=popup_no_bar&amp;width=385&amp;height=120&amp;START_MAXIMIZED=FALSE&amp;creator=factset&amp;display_string=Audit"}</definedName>
    <definedName name="_1276__FDSAUDITLINK__" localSheetId="7" hidden="1">{"fdsup://Directions/FactSet Auditing Viewer?action=AUDIT_VALUE&amp;DB=129&amp;ID1=74150340&amp;VALUEID=01001&amp;SDATE=200902&amp;PERIODTYPE=QTR_STD&amp;window=popup_no_bar&amp;width=385&amp;height=120&amp;START_MAXIMIZED=FALSE&amp;creator=factset&amp;display_string=Audit"}</definedName>
    <definedName name="_1276__FDSAUDITLINK__" localSheetId="9" hidden="1">{"fdsup://Directions/FactSet Auditing Viewer?action=AUDIT_VALUE&amp;DB=129&amp;ID1=74150340&amp;VALUEID=01001&amp;SDATE=200902&amp;PERIODTYPE=QTR_STD&amp;window=popup_no_bar&amp;width=385&amp;height=120&amp;START_MAXIMIZED=FALSE&amp;creator=factset&amp;display_string=Audit"}</definedName>
    <definedName name="_1276__FDSAUDITLINK__" localSheetId="8" hidden="1">{"fdsup://Directions/FactSet Auditing Viewer?action=AUDIT_VALUE&amp;DB=129&amp;ID1=74150340&amp;VALUEID=01001&amp;SDATE=200902&amp;PERIODTYPE=QTR_STD&amp;window=popup_no_bar&amp;width=385&amp;height=120&amp;START_MAXIMIZED=FALSE&amp;creator=factset&amp;display_string=Audit"}</definedName>
    <definedName name="_1276__FDSAUDITLINK__" localSheetId="10" hidden="1">{"fdsup://Directions/FactSet Auditing Viewer?action=AUDIT_VALUE&amp;DB=129&amp;ID1=74150340&amp;VALUEID=01001&amp;SDATE=200902&amp;PERIODTYPE=QTR_STD&amp;window=popup_no_bar&amp;width=385&amp;height=120&amp;START_MAXIMIZED=FALSE&amp;creator=factset&amp;display_string=Audit"}</definedName>
    <definedName name="_1276__FDSAUDITLINK__" localSheetId="3" hidden="1">{"fdsup://Directions/FactSet Auditing Viewer?action=AUDIT_VALUE&amp;DB=129&amp;ID1=74150340&amp;VALUEID=01001&amp;SDATE=200902&amp;PERIODTYPE=QTR_STD&amp;window=popup_no_bar&amp;width=385&amp;height=120&amp;START_MAXIMIZED=FALSE&amp;creator=factset&amp;display_string=Audit"}</definedName>
    <definedName name="_1276__FDSAUDITLINK__" localSheetId="5" hidden="1">{"fdsup://Directions/FactSet Auditing Viewer?action=AUDIT_VALUE&amp;DB=129&amp;ID1=74150340&amp;VALUEID=01001&amp;SDATE=200902&amp;PERIODTYPE=QTR_STD&amp;window=popup_no_bar&amp;width=385&amp;height=120&amp;START_MAXIMIZED=FALSE&amp;creator=factset&amp;display_string=Audit"}</definedName>
    <definedName name="_1276__FDSAUDITLINK__" localSheetId="1" hidden="1">{"fdsup://Directions/FactSet Auditing Viewer?action=AUDIT_VALUE&amp;DB=129&amp;ID1=74150340&amp;VALUEID=01001&amp;SDATE=200902&amp;PERIODTYPE=QTR_STD&amp;window=popup_no_bar&amp;width=385&amp;height=120&amp;START_MAXIMIZED=FALSE&amp;creator=factset&amp;display_string=Audit"}</definedName>
    <definedName name="_1276__FDSAUDITLINK__" hidden="1">{"fdsup://Directions/FactSet Auditing Viewer?action=AUDIT_VALUE&amp;DB=129&amp;ID1=74150340&amp;VALUEID=01001&amp;SDATE=200902&amp;PERIODTYPE=QTR_STD&amp;window=popup_no_bar&amp;width=385&amp;height=120&amp;START_MAXIMIZED=FALSE&amp;creator=factset&amp;display_string=Audit"}</definedName>
    <definedName name="_1277__FDSAUDITLINK__" localSheetId="7" hidden="1">{"fdsup://Directions/FactSet Auditing Viewer?action=AUDIT_VALUE&amp;DB=129&amp;ID1=74150340&amp;VALUEID=01001&amp;SDATE=201002&amp;PERIODTYPE=QTR_STD&amp;window=popup_no_bar&amp;width=385&amp;height=120&amp;START_MAXIMIZED=FALSE&amp;creator=factset&amp;display_string=Audit"}</definedName>
    <definedName name="_1277__FDSAUDITLINK__" localSheetId="9" hidden="1">{"fdsup://Directions/FactSet Auditing Viewer?action=AUDIT_VALUE&amp;DB=129&amp;ID1=74150340&amp;VALUEID=01001&amp;SDATE=201002&amp;PERIODTYPE=QTR_STD&amp;window=popup_no_bar&amp;width=385&amp;height=120&amp;START_MAXIMIZED=FALSE&amp;creator=factset&amp;display_string=Audit"}</definedName>
    <definedName name="_1277__FDSAUDITLINK__" localSheetId="8" hidden="1">{"fdsup://Directions/FactSet Auditing Viewer?action=AUDIT_VALUE&amp;DB=129&amp;ID1=74150340&amp;VALUEID=01001&amp;SDATE=201002&amp;PERIODTYPE=QTR_STD&amp;window=popup_no_bar&amp;width=385&amp;height=120&amp;START_MAXIMIZED=FALSE&amp;creator=factset&amp;display_string=Audit"}</definedName>
    <definedName name="_1277__FDSAUDITLINK__" localSheetId="10" hidden="1">{"fdsup://Directions/FactSet Auditing Viewer?action=AUDIT_VALUE&amp;DB=129&amp;ID1=74150340&amp;VALUEID=01001&amp;SDATE=201002&amp;PERIODTYPE=QTR_STD&amp;window=popup_no_bar&amp;width=385&amp;height=120&amp;START_MAXIMIZED=FALSE&amp;creator=factset&amp;display_string=Audit"}</definedName>
    <definedName name="_1277__FDSAUDITLINK__" localSheetId="3" hidden="1">{"fdsup://Directions/FactSet Auditing Viewer?action=AUDIT_VALUE&amp;DB=129&amp;ID1=74150340&amp;VALUEID=01001&amp;SDATE=201002&amp;PERIODTYPE=QTR_STD&amp;window=popup_no_bar&amp;width=385&amp;height=120&amp;START_MAXIMIZED=FALSE&amp;creator=factset&amp;display_string=Audit"}</definedName>
    <definedName name="_1277__FDSAUDITLINK__" localSheetId="5" hidden="1">{"fdsup://Directions/FactSet Auditing Viewer?action=AUDIT_VALUE&amp;DB=129&amp;ID1=74150340&amp;VALUEID=01001&amp;SDATE=201002&amp;PERIODTYPE=QTR_STD&amp;window=popup_no_bar&amp;width=385&amp;height=120&amp;START_MAXIMIZED=FALSE&amp;creator=factset&amp;display_string=Audit"}</definedName>
    <definedName name="_1277__FDSAUDITLINK__" localSheetId="1" hidden="1">{"fdsup://Directions/FactSet Auditing Viewer?action=AUDIT_VALUE&amp;DB=129&amp;ID1=74150340&amp;VALUEID=01001&amp;SDATE=201002&amp;PERIODTYPE=QTR_STD&amp;window=popup_no_bar&amp;width=385&amp;height=120&amp;START_MAXIMIZED=FALSE&amp;creator=factset&amp;display_string=Audit"}</definedName>
    <definedName name="_1277__FDSAUDITLINK__" hidden="1">{"fdsup://Directions/FactSet Auditing Viewer?action=AUDIT_VALUE&amp;DB=129&amp;ID1=74150340&amp;VALUEID=01001&amp;SDATE=201002&amp;PERIODTYPE=QTR_STD&amp;window=popup_no_bar&amp;width=385&amp;height=120&amp;START_MAXIMIZED=FALSE&amp;creator=factset&amp;display_string=Audit"}</definedName>
    <definedName name="_1278__FDSAUDITLINK__" localSheetId="7" hidden="1">{"fdsup://Directions/FactSet Auditing Viewer?action=AUDIT_VALUE&amp;DB=129&amp;ID1=72925110&amp;VALUEID=01001&amp;SDATE=200902&amp;PERIODTYPE=QTR_STD&amp;window=popup_no_bar&amp;width=385&amp;height=120&amp;START_MAXIMIZED=FALSE&amp;creator=factset&amp;display_string=Audit"}</definedName>
    <definedName name="_1278__FDSAUDITLINK__" localSheetId="9" hidden="1">{"fdsup://Directions/FactSet Auditing Viewer?action=AUDIT_VALUE&amp;DB=129&amp;ID1=72925110&amp;VALUEID=01001&amp;SDATE=200902&amp;PERIODTYPE=QTR_STD&amp;window=popup_no_bar&amp;width=385&amp;height=120&amp;START_MAXIMIZED=FALSE&amp;creator=factset&amp;display_string=Audit"}</definedName>
    <definedName name="_1278__FDSAUDITLINK__" localSheetId="8" hidden="1">{"fdsup://Directions/FactSet Auditing Viewer?action=AUDIT_VALUE&amp;DB=129&amp;ID1=72925110&amp;VALUEID=01001&amp;SDATE=200902&amp;PERIODTYPE=QTR_STD&amp;window=popup_no_bar&amp;width=385&amp;height=120&amp;START_MAXIMIZED=FALSE&amp;creator=factset&amp;display_string=Audit"}</definedName>
    <definedName name="_1278__FDSAUDITLINK__" localSheetId="10" hidden="1">{"fdsup://Directions/FactSet Auditing Viewer?action=AUDIT_VALUE&amp;DB=129&amp;ID1=72925110&amp;VALUEID=01001&amp;SDATE=200902&amp;PERIODTYPE=QTR_STD&amp;window=popup_no_bar&amp;width=385&amp;height=120&amp;START_MAXIMIZED=FALSE&amp;creator=factset&amp;display_string=Audit"}</definedName>
    <definedName name="_1278__FDSAUDITLINK__" localSheetId="3" hidden="1">{"fdsup://Directions/FactSet Auditing Viewer?action=AUDIT_VALUE&amp;DB=129&amp;ID1=72925110&amp;VALUEID=01001&amp;SDATE=200902&amp;PERIODTYPE=QTR_STD&amp;window=popup_no_bar&amp;width=385&amp;height=120&amp;START_MAXIMIZED=FALSE&amp;creator=factset&amp;display_string=Audit"}</definedName>
    <definedName name="_1278__FDSAUDITLINK__" localSheetId="5" hidden="1">{"fdsup://Directions/FactSet Auditing Viewer?action=AUDIT_VALUE&amp;DB=129&amp;ID1=72925110&amp;VALUEID=01001&amp;SDATE=200902&amp;PERIODTYPE=QTR_STD&amp;window=popup_no_bar&amp;width=385&amp;height=120&amp;START_MAXIMIZED=FALSE&amp;creator=factset&amp;display_string=Audit"}</definedName>
    <definedName name="_1278__FDSAUDITLINK__" localSheetId="1" hidden="1">{"fdsup://Directions/FactSet Auditing Viewer?action=AUDIT_VALUE&amp;DB=129&amp;ID1=72925110&amp;VALUEID=01001&amp;SDATE=200902&amp;PERIODTYPE=QTR_STD&amp;window=popup_no_bar&amp;width=385&amp;height=120&amp;START_MAXIMIZED=FALSE&amp;creator=factset&amp;display_string=Audit"}</definedName>
    <definedName name="_1278__FDSAUDITLINK__" hidden="1">{"fdsup://Directions/FactSet Auditing Viewer?action=AUDIT_VALUE&amp;DB=129&amp;ID1=72925110&amp;VALUEID=01001&amp;SDATE=200902&amp;PERIODTYPE=QTR_STD&amp;window=popup_no_bar&amp;width=385&amp;height=120&amp;START_MAXIMIZED=FALSE&amp;creator=factset&amp;display_string=Audit"}</definedName>
    <definedName name="_1279__FDSAUDITLINK__" localSheetId="7" hidden="1">{"fdsup://Directions/FactSet Auditing Viewer?action=AUDIT_VALUE&amp;DB=129&amp;ID1=72925110&amp;VALUEID=01001&amp;SDATE=201002&amp;PERIODTYPE=QTR_STD&amp;window=popup_no_bar&amp;width=385&amp;height=120&amp;START_MAXIMIZED=FALSE&amp;creator=factset&amp;display_string=Audit"}</definedName>
    <definedName name="_1279__FDSAUDITLINK__" localSheetId="9" hidden="1">{"fdsup://Directions/FactSet Auditing Viewer?action=AUDIT_VALUE&amp;DB=129&amp;ID1=72925110&amp;VALUEID=01001&amp;SDATE=201002&amp;PERIODTYPE=QTR_STD&amp;window=popup_no_bar&amp;width=385&amp;height=120&amp;START_MAXIMIZED=FALSE&amp;creator=factset&amp;display_string=Audit"}</definedName>
    <definedName name="_1279__FDSAUDITLINK__" localSheetId="8" hidden="1">{"fdsup://Directions/FactSet Auditing Viewer?action=AUDIT_VALUE&amp;DB=129&amp;ID1=72925110&amp;VALUEID=01001&amp;SDATE=201002&amp;PERIODTYPE=QTR_STD&amp;window=popup_no_bar&amp;width=385&amp;height=120&amp;START_MAXIMIZED=FALSE&amp;creator=factset&amp;display_string=Audit"}</definedName>
    <definedName name="_1279__FDSAUDITLINK__" localSheetId="10" hidden="1">{"fdsup://Directions/FactSet Auditing Viewer?action=AUDIT_VALUE&amp;DB=129&amp;ID1=72925110&amp;VALUEID=01001&amp;SDATE=201002&amp;PERIODTYPE=QTR_STD&amp;window=popup_no_bar&amp;width=385&amp;height=120&amp;START_MAXIMIZED=FALSE&amp;creator=factset&amp;display_string=Audit"}</definedName>
    <definedName name="_1279__FDSAUDITLINK__" localSheetId="3" hidden="1">{"fdsup://Directions/FactSet Auditing Viewer?action=AUDIT_VALUE&amp;DB=129&amp;ID1=72925110&amp;VALUEID=01001&amp;SDATE=201002&amp;PERIODTYPE=QTR_STD&amp;window=popup_no_bar&amp;width=385&amp;height=120&amp;START_MAXIMIZED=FALSE&amp;creator=factset&amp;display_string=Audit"}</definedName>
    <definedName name="_1279__FDSAUDITLINK__" localSheetId="5" hidden="1">{"fdsup://Directions/FactSet Auditing Viewer?action=AUDIT_VALUE&amp;DB=129&amp;ID1=72925110&amp;VALUEID=01001&amp;SDATE=201002&amp;PERIODTYPE=QTR_STD&amp;window=popup_no_bar&amp;width=385&amp;height=120&amp;START_MAXIMIZED=FALSE&amp;creator=factset&amp;display_string=Audit"}</definedName>
    <definedName name="_1279__FDSAUDITLINK__" localSheetId="1" hidden="1">{"fdsup://Directions/FactSet Auditing Viewer?action=AUDIT_VALUE&amp;DB=129&amp;ID1=72925110&amp;VALUEID=01001&amp;SDATE=201002&amp;PERIODTYPE=QTR_STD&amp;window=popup_no_bar&amp;width=385&amp;height=120&amp;START_MAXIMIZED=FALSE&amp;creator=factset&amp;display_string=Audit"}</definedName>
    <definedName name="_1279__FDSAUDITLINK__" hidden="1">{"fdsup://Directions/FactSet Auditing Viewer?action=AUDIT_VALUE&amp;DB=129&amp;ID1=72925110&amp;VALUEID=01001&amp;SDATE=201002&amp;PERIODTYPE=QTR_STD&amp;window=popup_no_bar&amp;width=385&amp;height=120&amp;START_MAXIMIZED=FALSE&amp;creator=factset&amp;display_string=Audit"}</definedName>
    <definedName name="_128__FDSAUDITLINK__" localSheetId="7" hidden="1">{"fdsup://directions/FAT Viewer?action=UPDATE&amp;creator=factset&amp;DYN_ARGS=TRUE&amp;DOC_NAME=FAT:FQL_AUDITING_CLIENT_TEMPLATE.FAT&amp;display_string=Audit&amp;VAR:KEY=LSPGVEPGDO&amp;VAR:QUERY=RkZfRUJJVERBX09QRVIoUVRSLDQvMS8yMDEwLDYvMzAvMjAxMCwsLFVTRCk=&amp;WINDOW=FIRST_POPUP&amp;HEIGH","T=450&amp;WIDTH=450&amp;START_MAXIMIZED=FALSE&amp;VAR:CALENDAR=US&amp;VAR:SYMBOL=THC&amp;VAR:INDEX=0"}</definedName>
    <definedName name="_128__FDSAUDITLINK__" localSheetId="9" hidden="1">{"fdsup://directions/FAT Viewer?action=UPDATE&amp;creator=factset&amp;DYN_ARGS=TRUE&amp;DOC_NAME=FAT:FQL_AUDITING_CLIENT_TEMPLATE.FAT&amp;display_string=Audit&amp;VAR:KEY=LSPGVEPGDO&amp;VAR:QUERY=RkZfRUJJVERBX09QRVIoUVRSLDQvMS8yMDEwLDYvMzAvMjAxMCwsLFVTRCk=&amp;WINDOW=FIRST_POPUP&amp;HEIGH","T=450&amp;WIDTH=450&amp;START_MAXIMIZED=FALSE&amp;VAR:CALENDAR=US&amp;VAR:SYMBOL=THC&amp;VAR:INDEX=0"}</definedName>
    <definedName name="_128__FDSAUDITLINK__" localSheetId="8" hidden="1">{"fdsup://directions/FAT Viewer?action=UPDATE&amp;creator=factset&amp;DYN_ARGS=TRUE&amp;DOC_NAME=FAT:FQL_AUDITING_CLIENT_TEMPLATE.FAT&amp;display_string=Audit&amp;VAR:KEY=LSPGVEPGDO&amp;VAR:QUERY=RkZfRUJJVERBX09QRVIoUVRSLDQvMS8yMDEwLDYvMzAvMjAxMCwsLFVTRCk=&amp;WINDOW=FIRST_POPUP&amp;HEIGH","T=450&amp;WIDTH=450&amp;START_MAXIMIZED=FALSE&amp;VAR:CALENDAR=US&amp;VAR:SYMBOL=THC&amp;VAR:INDEX=0"}</definedName>
    <definedName name="_128__FDSAUDITLINK__" localSheetId="10" hidden="1">{"fdsup://directions/FAT Viewer?action=UPDATE&amp;creator=factset&amp;DYN_ARGS=TRUE&amp;DOC_NAME=FAT:FQL_AUDITING_CLIENT_TEMPLATE.FAT&amp;display_string=Audit&amp;VAR:KEY=LSPGVEPGDO&amp;VAR:QUERY=RkZfRUJJVERBX09QRVIoUVRSLDQvMS8yMDEwLDYvMzAvMjAxMCwsLFVTRCk=&amp;WINDOW=FIRST_POPUP&amp;HEIGH","T=450&amp;WIDTH=450&amp;START_MAXIMIZED=FALSE&amp;VAR:CALENDAR=US&amp;VAR:SYMBOL=THC&amp;VAR:INDEX=0"}</definedName>
    <definedName name="_128__FDSAUDITLINK__" localSheetId="3" hidden="1">{"fdsup://directions/FAT Viewer?action=UPDATE&amp;creator=factset&amp;DYN_ARGS=TRUE&amp;DOC_NAME=FAT:FQL_AUDITING_CLIENT_TEMPLATE.FAT&amp;display_string=Audit&amp;VAR:KEY=LSPGVEPGDO&amp;VAR:QUERY=RkZfRUJJVERBX09QRVIoUVRSLDQvMS8yMDEwLDYvMzAvMjAxMCwsLFVTRCk=&amp;WINDOW=FIRST_POPUP&amp;HEIGH","T=450&amp;WIDTH=450&amp;START_MAXIMIZED=FALSE&amp;VAR:CALENDAR=US&amp;VAR:SYMBOL=THC&amp;VAR:INDEX=0"}</definedName>
    <definedName name="_128__FDSAUDITLINK__" localSheetId="5" hidden="1">{"fdsup://directions/FAT Viewer?action=UPDATE&amp;creator=factset&amp;DYN_ARGS=TRUE&amp;DOC_NAME=FAT:FQL_AUDITING_CLIENT_TEMPLATE.FAT&amp;display_string=Audit&amp;VAR:KEY=LSPGVEPGDO&amp;VAR:QUERY=RkZfRUJJVERBX09QRVIoUVRSLDQvMS8yMDEwLDYvMzAvMjAxMCwsLFVTRCk=&amp;WINDOW=FIRST_POPUP&amp;HEIGH","T=450&amp;WIDTH=450&amp;START_MAXIMIZED=FALSE&amp;VAR:CALENDAR=US&amp;VAR:SYMBOL=THC&amp;VAR:INDEX=0"}</definedName>
    <definedName name="_128__FDSAUDITLINK__" localSheetId="1" hidden="1">{"fdsup://directions/FAT Viewer?action=UPDATE&amp;creator=factset&amp;DYN_ARGS=TRUE&amp;DOC_NAME=FAT:FQL_AUDITING_CLIENT_TEMPLATE.FAT&amp;display_string=Audit&amp;VAR:KEY=LSPGVEPGDO&amp;VAR:QUERY=RkZfRUJJVERBX09QRVIoUVRSLDQvMS8yMDEwLDYvMzAvMjAxMCwsLFVTRCk=&amp;WINDOW=FIRST_POPUP&amp;HEIGH","T=450&amp;WIDTH=450&amp;START_MAXIMIZED=FALSE&amp;VAR:CALENDAR=US&amp;VAR:SYMBOL=THC&amp;VAR:INDEX=0"}</definedName>
    <definedName name="_128__FDSAUDITLINK__" hidden="1">{"fdsup://directions/FAT Viewer?action=UPDATE&amp;creator=factset&amp;DYN_ARGS=TRUE&amp;DOC_NAME=FAT:FQL_AUDITING_CLIENT_TEMPLATE.FAT&amp;display_string=Audit&amp;VAR:KEY=LSPGVEPGDO&amp;VAR:QUERY=RkZfRUJJVERBX09QRVIoUVRSLDQvMS8yMDEwLDYvMzAvMjAxMCwsLFVTRCk=&amp;WINDOW=FIRST_POPUP&amp;HEIGH","T=450&amp;WIDTH=450&amp;START_MAXIMIZED=FALSE&amp;VAR:CALENDAR=US&amp;VAR:SYMBOL=THC&amp;VAR:INDEX=0"}</definedName>
    <definedName name="_1280__FDSAUDITLINK__" localSheetId="7" hidden="1">{"fdsup://Directions/FactSet Auditing Viewer?action=AUDIT_VALUE&amp;DB=129&amp;ID1=69331C10&amp;VALUEID=01001&amp;SDATE=200902&amp;PERIODTYPE=QTR_STD&amp;window=popup_no_bar&amp;width=385&amp;height=120&amp;START_MAXIMIZED=FALSE&amp;creator=factset&amp;display_string=Audit"}</definedName>
    <definedName name="_1280__FDSAUDITLINK__" localSheetId="9" hidden="1">{"fdsup://Directions/FactSet Auditing Viewer?action=AUDIT_VALUE&amp;DB=129&amp;ID1=69331C10&amp;VALUEID=01001&amp;SDATE=200902&amp;PERIODTYPE=QTR_STD&amp;window=popup_no_bar&amp;width=385&amp;height=120&amp;START_MAXIMIZED=FALSE&amp;creator=factset&amp;display_string=Audit"}</definedName>
    <definedName name="_1280__FDSAUDITLINK__" localSheetId="8" hidden="1">{"fdsup://Directions/FactSet Auditing Viewer?action=AUDIT_VALUE&amp;DB=129&amp;ID1=69331C10&amp;VALUEID=01001&amp;SDATE=200902&amp;PERIODTYPE=QTR_STD&amp;window=popup_no_bar&amp;width=385&amp;height=120&amp;START_MAXIMIZED=FALSE&amp;creator=factset&amp;display_string=Audit"}</definedName>
    <definedName name="_1280__FDSAUDITLINK__" localSheetId="10" hidden="1">{"fdsup://Directions/FactSet Auditing Viewer?action=AUDIT_VALUE&amp;DB=129&amp;ID1=69331C10&amp;VALUEID=01001&amp;SDATE=200902&amp;PERIODTYPE=QTR_STD&amp;window=popup_no_bar&amp;width=385&amp;height=120&amp;START_MAXIMIZED=FALSE&amp;creator=factset&amp;display_string=Audit"}</definedName>
    <definedName name="_1280__FDSAUDITLINK__" localSheetId="3" hidden="1">{"fdsup://Directions/FactSet Auditing Viewer?action=AUDIT_VALUE&amp;DB=129&amp;ID1=69331C10&amp;VALUEID=01001&amp;SDATE=200902&amp;PERIODTYPE=QTR_STD&amp;window=popup_no_bar&amp;width=385&amp;height=120&amp;START_MAXIMIZED=FALSE&amp;creator=factset&amp;display_string=Audit"}</definedName>
    <definedName name="_1280__FDSAUDITLINK__" localSheetId="5" hidden="1">{"fdsup://Directions/FactSet Auditing Viewer?action=AUDIT_VALUE&amp;DB=129&amp;ID1=69331C10&amp;VALUEID=01001&amp;SDATE=200902&amp;PERIODTYPE=QTR_STD&amp;window=popup_no_bar&amp;width=385&amp;height=120&amp;START_MAXIMIZED=FALSE&amp;creator=factset&amp;display_string=Audit"}</definedName>
    <definedName name="_1280__FDSAUDITLINK__" localSheetId="1" hidden="1">{"fdsup://Directions/FactSet Auditing Viewer?action=AUDIT_VALUE&amp;DB=129&amp;ID1=69331C10&amp;VALUEID=01001&amp;SDATE=200902&amp;PERIODTYPE=QTR_STD&amp;window=popup_no_bar&amp;width=385&amp;height=120&amp;START_MAXIMIZED=FALSE&amp;creator=factset&amp;display_string=Audit"}</definedName>
    <definedName name="_1280__FDSAUDITLINK__" hidden="1">{"fdsup://Directions/FactSet Auditing Viewer?action=AUDIT_VALUE&amp;DB=129&amp;ID1=69331C10&amp;VALUEID=01001&amp;SDATE=200902&amp;PERIODTYPE=QTR_STD&amp;window=popup_no_bar&amp;width=385&amp;height=120&amp;START_MAXIMIZED=FALSE&amp;creator=factset&amp;display_string=Audit"}</definedName>
    <definedName name="_1281__FDSAUDITLINK__" localSheetId="7" hidden="1">{"fdsup://Directions/FactSet Auditing Viewer?action=AUDIT_VALUE&amp;DB=129&amp;ID1=69331C10&amp;VALUEID=01001&amp;SDATE=201002&amp;PERIODTYPE=QTR_STD&amp;window=popup_no_bar&amp;width=385&amp;height=120&amp;START_MAXIMIZED=FALSE&amp;creator=factset&amp;display_string=Audit"}</definedName>
    <definedName name="_1281__FDSAUDITLINK__" localSheetId="9" hidden="1">{"fdsup://Directions/FactSet Auditing Viewer?action=AUDIT_VALUE&amp;DB=129&amp;ID1=69331C10&amp;VALUEID=01001&amp;SDATE=201002&amp;PERIODTYPE=QTR_STD&amp;window=popup_no_bar&amp;width=385&amp;height=120&amp;START_MAXIMIZED=FALSE&amp;creator=factset&amp;display_string=Audit"}</definedName>
    <definedName name="_1281__FDSAUDITLINK__" localSheetId="8" hidden="1">{"fdsup://Directions/FactSet Auditing Viewer?action=AUDIT_VALUE&amp;DB=129&amp;ID1=69331C10&amp;VALUEID=01001&amp;SDATE=201002&amp;PERIODTYPE=QTR_STD&amp;window=popup_no_bar&amp;width=385&amp;height=120&amp;START_MAXIMIZED=FALSE&amp;creator=factset&amp;display_string=Audit"}</definedName>
    <definedName name="_1281__FDSAUDITLINK__" localSheetId="10" hidden="1">{"fdsup://Directions/FactSet Auditing Viewer?action=AUDIT_VALUE&amp;DB=129&amp;ID1=69331C10&amp;VALUEID=01001&amp;SDATE=201002&amp;PERIODTYPE=QTR_STD&amp;window=popup_no_bar&amp;width=385&amp;height=120&amp;START_MAXIMIZED=FALSE&amp;creator=factset&amp;display_string=Audit"}</definedName>
    <definedName name="_1281__FDSAUDITLINK__" localSheetId="3" hidden="1">{"fdsup://Directions/FactSet Auditing Viewer?action=AUDIT_VALUE&amp;DB=129&amp;ID1=69331C10&amp;VALUEID=01001&amp;SDATE=201002&amp;PERIODTYPE=QTR_STD&amp;window=popup_no_bar&amp;width=385&amp;height=120&amp;START_MAXIMIZED=FALSE&amp;creator=factset&amp;display_string=Audit"}</definedName>
    <definedName name="_1281__FDSAUDITLINK__" localSheetId="5" hidden="1">{"fdsup://Directions/FactSet Auditing Viewer?action=AUDIT_VALUE&amp;DB=129&amp;ID1=69331C10&amp;VALUEID=01001&amp;SDATE=201002&amp;PERIODTYPE=QTR_STD&amp;window=popup_no_bar&amp;width=385&amp;height=120&amp;START_MAXIMIZED=FALSE&amp;creator=factset&amp;display_string=Audit"}</definedName>
    <definedName name="_1281__FDSAUDITLINK__" localSheetId="1" hidden="1">{"fdsup://Directions/FactSet Auditing Viewer?action=AUDIT_VALUE&amp;DB=129&amp;ID1=69331C10&amp;VALUEID=01001&amp;SDATE=201002&amp;PERIODTYPE=QTR_STD&amp;window=popup_no_bar&amp;width=385&amp;height=120&amp;START_MAXIMIZED=FALSE&amp;creator=factset&amp;display_string=Audit"}</definedName>
    <definedName name="_1281__FDSAUDITLINK__" hidden="1">{"fdsup://Directions/FactSet Auditing Viewer?action=AUDIT_VALUE&amp;DB=129&amp;ID1=69331C10&amp;VALUEID=01001&amp;SDATE=201002&amp;PERIODTYPE=QTR_STD&amp;window=popup_no_bar&amp;width=385&amp;height=120&amp;START_MAXIMIZED=FALSE&amp;creator=factset&amp;display_string=Audit"}</definedName>
    <definedName name="_1282__FDSAUDITLINK__" localSheetId="7" hidden="1">{"fdsup://Directions/FactSet Auditing Viewer?action=AUDIT_VALUE&amp;DB=129&amp;ID1=69371810&amp;VALUEID=01001&amp;SDATE=200902&amp;PERIODTYPE=QTR_STD&amp;window=popup_no_bar&amp;width=385&amp;height=120&amp;START_MAXIMIZED=FALSE&amp;creator=factset&amp;display_string=Audit"}</definedName>
    <definedName name="_1282__FDSAUDITLINK__" localSheetId="9" hidden="1">{"fdsup://Directions/FactSet Auditing Viewer?action=AUDIT_VALUE&amp;DB=129&amp;ID1=69371810&amp;VALUEID=01001&amp;SDATE=200902&amp;PERIODTYPE=QTR_STD&amp;window=popup_no_bar&amp;width=385&amp;height=120&amp;START_MAXIMIZED=FALSE&amp;creator=factset&amp;display_string=Audit"}</definedName>
    <definedName name="_1282__FDSAUDITLINK__" localSheetId="8" hidden="1">{"fdsup://Directions/FactSet Auditing Viewer?action=AUDIT_VALUE&amp;DB=129&amp;ID1=69371810&amp;VALUEID=01001&amp;SDATE=200902&amp;PERIODTYPE=QTR_STD&amp;window=popup_no_bar&amp;width=385&amp;height=120&amp;START_MAXIMIZED=FALSE&amp;creator=factset&amp;display_string=Audit"}</definedName>
    <definedName name="_1282__FDSAUDITLINK__" localSheetId="10" hidden="1">{"fdsup://Directions/FactSet Auditing Viewer?action=AUDIT_VALUE&amp;DB=129&amp;ID1=69371810&amp;VALUEID=01001&amp;SDATE=200902&amp;PERIODTYPE=QTR_STD&amp;window=popup_no_bar&amp;width=385&amp;height=120&amp;START_MAXIMIZED=FALSE&amp;creator=factset&amp;display_string=Audit"}</definedName>
    <definedName name="_1282__FDSAUDITLINK__" localSheetId="3" hidden="1">{"fdsup://Directions/FactSet Auditing Viewer?action=AUDIT_VALUE&amp;DB=129&amp;ID1=69371810&amp;VALUEID=01001&amp;SDATE=200902&amp;PERIODTYPE=QTR_STD&amp;window=popup_no_bar&amp;width=385&amp;height=120&amp;START_MAXIMIZED=FALSE&amp;creator=factset&amp;display_string=Audit"}</definedName>
    <definedName name="_1282__FDSAUDITLINK__" localSheetId="5" hidden="1">{"fdsup://Directions/FactSet Auditing Viewer?action=AUDIT_VALUE&amp;DB=129&amp;ID1=69371810&amp;VALUEID=01001&amp;SDATE=200902&amp;PERIODTYPE=QTR_STD&amp;window=popup_no_bar&amp;width=385&amp;height=120&amp;START_MAXIMIZED=FALSE&amp;creator=factset&amp;display_string=Audit"}</definedName>
    <definedName name="_1282__FDSAUDITLINK__" localSheetId="1" hidden="1">{"fdsup://Directions/FactSet Auditing Viewer?action=AUDIT_VALUE&amp;DB=129&amp;ID1=69371810&amp;VALUEID=01001&amp;SDATE=200902&amp;PERIODTYPE=QTR_STD&amp;window=popup_no_bar&amp;width=385&amp;height=120&amp;START_MAXIMIZED=FALSE&amp;creator=factset&amp;display_string=Audit"}</definedName>
    <definedName name="_1282__FDSAUDITLINK__" hidden="1">{"fdsup://Directions/FactSet Auditing Viewer?action=AUDIT_VALUE&amp;DB=129&amp;ID1=69371810&amp;VALUEID=01001&amp;SDATE=200902&amp;PERIODTYPE=QTR_STD&amp;window=popup_no_bar&amp;width=385&amp;height=120&amp;START_MAXIMIZED=FALSE&amp;creator=factset&amp;display_string=Audit"}</definedName>
    <definedName name="_1283__FDSAUDITLINK__" localSheetId="7" hidden="1">{"fdsup://Directions/FactSet Auditing Viewer?action=AUDIT_VALUE&amp;DB=129&amp;ID1=69371810&amp;VALUEID=01001&amp;SDATE=201002&amp;PERIODTYPE=QTR_STD&amp;window=popup_no_bar&amp;width=385&amp;height=120&amp;START_MAXIMIZED=FALSE&amp;creator=factset&amp;display_string=Audit"}</definedName>
    <definedName name="_1283__FDSAUDITLINK__" localSheetId="9" hidden="1">{"fdsup://Directions/FactSet Auditing Viewer?action=AUDIT_VALUE&amp;DB=129&amp;ID1=69371810&amp;VALUEID=01001&amp;SDATE=201002&amp;PERIODTYPE=QTR_STD&amp;window=popup_no_bar&amp;width=385&amp;height=120&amp;START_MAXIMIZED=FALSE&amp;creator=factset&amp;display_string=Audit"}</definedName>
    <definedName name="_1283__FDSAUDITLINK__" localSheetId="8" hidden="1">{"fdsup://Directions/FactSet Auditing Viewer?action=AUDIT_VALUE&amp;DB=129&amp;ID1=69371810&amp;VALUEID=01001&amp;SDATE=201002&amp;PERIODTYPE=QTR_STD&amp;window=popup_no_bar&amp;width=385&amp;height=120&amp;START_MAXIMIZED=FALSE&amp;creator=factset&amp;display_string=Audit"}</definedName>
    <definedName name="_1283__FDSAUDITLINK__" localSheetId="10" hidden="1">{"fdsup://Directions/FactSet Auditing Viewer?action=AUDIT_VALUE&amp;DB=129&amp;ID1=69371810&amp;VALUEID=01001&amp;SDATE=201002&amp;PERIODTYPE=QTR_STD&amp;window=popup_no_bar&amp;width=385&amp;height=120&amp;START_MAXIMIZED=FALSE&amp;creator=factset&amp;display_string=Audit"}</definedName>
    <definedName name="_1283__FDSAUDITLINK__" localSheetId="3" hidden="1">{"fdsup://Directions/FactSet Auditing Viewer?action=AUDIT_VALUE&amp;DB=129&amp;ID1=69371810&amp;VALUEID=01001&amp;SDATE=201002&amp;PERIODTYPE=QTR_STD&amp;window=popup_no_bar&amp;width=385&amp;height=120&amp;START_MAXIMIZED=FALSE&amp;creator=factset&amp;display_string=Audit"}</definedName>
    <definedName name="_1283__FDSAUDITLINK__" localSheetId="5" hidden="1">{"fdsup://Directions/FactSet Auditing Viewer?action=AUDIT_VALUE&amp;DB=129&amp;ID1=69371810&amp;VALUEID=01001&amp;SDATE=201002&amp;PERIODTYPE=QTR_STD&amp;window=popup_no_bar&amp;width=385&amp;height=120&amp;START_MAXIMIZED=FALSE&amp;creator=factset&amp;display_string=Audit"}</definedName>
    <definedName name="_1283__FDSAUDITLINK__" localSheetId="1" hidden="1">{"fdsup://Directions/FactSet Auditing Viewer?action=AUDIT_VALUE&amp;DB=129&amp;ID1=69371810&amp;VALUEID=01001&amp;SDATE=201002&amp;PERIODTYPE=QTR_STD&amp;window=popup_no_bar&amp;width=385&amp;height=120&amp;START_MAXIMIZED=FALSE&amp;creator=factset&amp;display_string=Audit"}</definedName>
    <definedName name="_1283__FDSAUDITLINK__" hidden="1">{"fdsup://Directions/FactSet Auditing Viewer?action=AUDIT_VALUE&amp;DB=129&amp;ID1=69371810&amp;VALUEID=01001&amp;SDATE=201002&amp;PERIODTYPE=QTR_STD&amp;window=popup_no_bar&amp;width=385&amp;height=120&amp;START_MAXIMIZED=FALSE&amp;creator=factset&amp;display_string=Audit"}</definedName>
    <definedName name="_1284__FDSAUDITLINK__" localSheetId="7" hidden="1">{"fdsup://Directions/FactSet Auditing Viewer?action=AUDIT_VALUE&amp;DB=129&amp;ID1=72447910&amp;VALUEID=01001&amp;SDATE=200902&amp;PERIODTYPE=QTR_STD&amp;window=popup_no_bar&amp;width=385&amp;height=120&amp;START_MAXIMIZED=FALSE&amp;creator=factset&amp;display_string=Audit"}</definedName>
    <definedName name="_1284__FDSAUDITLINK__" localSheetId="9" hidden="1">{"fdsup://Directions/FactSet Auditing Viewer?action=AUDIT_VALUE&amp;DB=129&amp;ID1=72447910&amp;VALUEID=01001&amp;SDATE=200902&amp;PERIODTYPE=QTR_STD&amp;window=popup_no_bar&amp;width=385&amp;height=120&amp;START_MAXIMIZED=FALSE&amp;creator=factset&amp;display_string=Audit"}</definedName>
    <definedName name="_1284__FDSAUDITLINK__" localSheetId="8" hidden="1">{"fdsup://Directions/FactSet Auditing Viewer?action=AUDIT_VALUE&amp;DB=129&amp;ID1=72447910&amp;VALUEID=01001&amp;SDATE=200902&amp;PERIODTYPE=QTR_STD&amp;window=popup_no_bar&amp;width=385&amp;height=120&amp;START_MAXIMIZED=FALSE&amp;creator=factset&amp;display_string=Audit"}</definedName>
    <definedName name="_1284__FDSAUDITLINK__" localSheetId="10" hidden="1">{"fdsup://Directions/FactSet Auditing Viewer?action=AUDIT_VALUE&amp;DB=129&amp;ID1=72447910&amp;VALUEID=01001&amp;SDATE=200902&amp;PERIODTYPE=QTR_STD&amp;window=popup_no_bar&amp;width=385&amp;height=120&amp;START_MAXIMIZED=FALSE&amp;creator=factset&amp;display_string=Audit"}</definedName>
    <definedName name="_1284__FDSAUDITLINK__" localSheetId="3" hidden="1">{"fdsup://Directions/FactSet Auditing Viewer?action=AUDIT_VALUE&amp;DB=129&amp;ID1=72447910&amp;VALUEID=01001&amp;SDATE=200902&amp;PERIODTYPE=QTR_STD&amp;window=popup_no_bar&amp;width=385&amp;height=120&amp;START_MAXIMIZED=FALSE&amp;creator=factset&amp;display_string=Audit"}</definedName>
    <definedName name="_1284__FDSAUDITLINK__" localSheetId="5" hidden="1">{"fdsup://Directions/FactSet Auditing Viewer?action=AUDIT_VALUE&amp;DB=129&amp;ID1=72447910&amp;VALUEID=01001&amp;SDATE=200902&amp;PERIODTYPE=QTR_STD&amp;window=popup_no_bar&amp;width=385&amp;height=120&amp;START_MAXIMIZED=FALSE&amp;creator=factset&amp;display_string=Audit"}</definedName>
    <definedName name="_1284__FDSAUDITLINK__" localSheetId="1" hidden="1">{"fdsup://Directions/FactSet Auditing Viewer?action=AUDIT_VALUE&amp;DB=129&amp;ID1=72447910&amp;VALUEID=01001&amp;SDATE=200902&amp;PERIODTYPE=QTR_STD&amp;window=popup_no_bar&amp;width=385&amp;height=120&amp;START_MAXIMIZED=FALSE&amp;creator=factset&amp;display_string=Audit"}</definedName>
    <definedName name="_1284__FDSAUDITLINK__" hidden="1">{"fdsup://Directions/FactSet Auditing Viewer?action=AUDIT_VALUE&amp;DB=129&amp;ID1=72447910&amp;VALUEID=01001&amp;SDATE=200902&amp;PERIODTYPE=QTR_STD&amp;window=popup_no_bar&amp;width=385&amp;height=120&amp;START_MAXIMIZED=FALSE&amp;creator=factset&amp;display_string=Audit"}</definedName>
    <definedName name="_1285__FDSAUDITLINK__" localSheetId="7" hidden="1">{"fdsup://Directions/FactSet Auditing Viewer?action=AUDIT_VALUE&amp;DB=129&amp;ID1=72447910&amp;VALUEID=01001&amp;SDATE=201002&amp;PERIODTYPE=QTR_STD&amp;window=popup_no_bar&amp;width=385&amp;height=120&amp;START_MAXIMIZED=FALSE&amp;creator=factset&amp;display_string=Audit"}</definedName>
    <definedName name="_1285__FDSAUDITLINK__" localSheetId="9" hidden="1">{"fdsup://Directions/FactSet Auditing Viewer?action=AUDIT_VALUE&amp;DB=129&amp;ID1=72447910&amp;VALUEID=01001&amp;SDATE=201002&amp;PERIODTYPE=QTR_STD&amp;window=popup_no_bar&amp;width=385&amp;height=120&amp;START_MAXIMIZED=FALSE&amp;creator=factset&amp;display_string=Audit"}</definedName>
    <definedName name="_1285__FDSAUDITLINK__" localSheetId="8" hidden="1">{"fdsup://Directions/FactSet Auditing Viewer?action=AUDIT_VALUE&amp;DB=129&amp;ID1=72447910&amp;VALUEID=01001&amp;SDATE=201002&amp;PERIODTYPE=QTR_STD&amp;window=popup_no_bar&amp;width=385&amp;height=120&amp;START_MAXIMIZED=FALSE&amp;creator=factset&amp;display_string=Audit"}</definedName>
    <definedName name="_1285__FDSAUDITLINK__" localSheetId="10" hidden="1">{"fdsup://Directions/FactSet Auditing Viewer?action=AUDIT_VALUE&amp;DB=129&amp;ID1=72447910&amp;VALUEID=01001&amp;SDATE=201002&amp;PERIODTYPE=QTR_STD&amp;window=popup_no_bar&amp;width=385&amp;height=120&amp;START_MAXIMIZED=FALSE&amp;creator=factset&amp;display_string=Audit"}</definedName>
    <definedName name="_1285__FDSAUDITLINK__" localSheetId="3" hidden="1">{"fdsup://Directions/FactSet Auditing Viewer?action=AUDIT_VALUE&amp;DB=129&amp;ID1=72447910&amp;VALUEID=01001&amp;SDATE=201002&amp;PERIODTYPE=QTR_STD&amp;window=popup_no_bar&amp;width=385&amp;height=120&amp;START_MAXIMIZED=FALSE&amp;creator=factset&amp;display_string=Audit"}</definedName>
    <definedName name="_1285__FDSAUDITLINK__" localSheetId="5" hidden="1">{"fdsup://Directions/FactSet Auditing Viewer?action=AUDIT_VALUE&amp;DB=129&amp;ID1=72447910&amp;VALUEID=01001&amp;SDATE=201002&amp;PERIODTYPE=QTR_STD&amp;window=popup_no_bar&amp;width=385&amp;height=120&amp;START_MAXIMIZED=FALSE&amp;creator=factset&amp;display_string=Audit"}</definedName>
    <definedName name="_1285__FDSAUDITLINK__" localSheetId="1" hidden="1">{"fdsup://Directions/FactSet Auditing Viewer?action=AUDIT_VALUE&amp;DB=129&amp;ID1=72447910&amp;VALUEID=01001&amp;SDATE=201002&amp;PERIODTYPE=QTR_STD&amp;window=popup_no_bar&amp;width=385&amp;height=120&amp;START_MAXIMIZED=FALSE&amp;creator=factset&amp;display_string=Audit"}</definedName>
    <definedName name="_1285__FDSAUDITLINK__" hidden="1">{"fdsup://Directions/FactSet Auditing Viewer?action=AUDIT_VALUE&amp;DB=129&amp;ID1=72447910&amp;VALUEID=01001&amp;SDATE=201002&amp;PERIODTYPE=QTR_STD&amp;window=popup_no_bar&amp;width=385&amp;height=120&amp;START_MAXIMIZED=FALSE&amp;creator=factset&amp;display_string=Audit"}</definedName>
    <definedName name="_1286__FDSAUDITLINK__" localSheetId="7" hidden="1">{"fdsup://Directions/FactSet Auditing Viewer?action=AUDIT_VALUE&amp;DB=129&amp;ID1=70432610&amp;VALUEID=01001&amp;SDATE=200804&amp;PERIODTYPE=QTR_STD&amp;window=popup_no_bar&amp;width=385&amp;height=120&amp;START_MAXIMIZED=FALSE&amp;creator=factset&amp;display_string=Audit"}</definedName>
    <definedName name="_1286__FDSAUDITLINK__" localSheetId="9" hidden="1">{"fdsup://Directions/FactSet Auditing Viewer?action=AUDIT_VALUE&amp;DB=129&amp;ID1=70432610&amp;VALUEID=01001&amp;SDATE=200804&amp;PERIODTYPE=QTR_STD&amp;window=popup_no_bar&amp;width=385&amp;height=120&amp;START_MAXIMIZED=FALSE&amp;creator=factset&amp;display_string=Audit"}</definedName>
    <definedName name="_1286__FDSAUDITLINK__" localSheetId="8" hidden="1">{"fdsup://Directions/FactSet Auditing Viewer?action=AUDIT_VALUE&amp;DB=129&amp;ID1=70432610&amp;VALUEID=01001&amp;SDATE=200804&amp;PERIODTYPE=QTR_STD&amp;window=popup_no_bar&amp;width=385&amp;height=120&amp;START_MAXIMIZED=FALSE&amp;creator=factset&amp;display_string=Audit"}</definedName>
    <definedName name="_1286__FDSAUDITLINK__" localSheetId="10" hidden="1">{"fdsup://Directions/FactSet Auditing Viewer?action=AUDIT_VALUE&amp;DB=129&amp;ID1=70432610&amp;VALUEID=01001&amp;SDATE=200804&amp;PERIODTYPE=QTR_STD&amp;window=popup_no_bar&amp;width=385&amp;height=120&amp;START_MAXIMIZED=FALSE&amp;creator=factset&amp;display_string=Audit"}</definedName>
    <definedName name="_1286__FDSAUDITLINK__" localSheetId="3" hidden="1">{"fdsup://Directions/FactSet Auditing Viewer?action=AUDIT_VALUE&amp;DB=129&amp;ID1=70432610&amp;VALUEID=01001&amp;SDATE=200804&amp;PERIODTYPE=QTR_STD&amp;window=popup_no_bar&amp;width=385&amp;height=120&amp;START_MAXIMIZED=FALSE&amp;creator=factset&amp;display_string=Audit"}</definedName>
    <definedName name="_1286__FDSAUDITLINK__" localSheetId="5" hidden="1">{"fdsup://Directions/FactSet Auditing Viewer?action=AUDIT_VALUE&amp;DB=129&amp;ID1=70432610&amp;VALUEID=01001&amp;SDATE=200804&amp;PERIODTYPE=QTR_STD&amp;window=popup_no_bar&amp;width=385&amp;height=120&amp;START_MAXIMIZED=FALSE&amp;creator=factset&amp;display_string=Audit"}</definedName>
    <definedName name="_1286__FDSAUDITLINK__" localSheetId="1" hidden="1">{"fdsup://Directions/FactSet Auditing Viewer?action=AUDIT_VALUE&amp;DB=129&amp;ID1=70432610&amp;VALUEID=01001&amp;SDATE=200804&amp;PERIODTYPE=QTR_STD&amp;window=popup_no_bar&amp;width=385&amp;height=120&amp;START_MAXIMIZED=FALSE&amp;creator=factset&amp;display_string=Audit"}</definedName>
    <definedName name="_1286__FDSAUDITLINK__" hidden="1">{"fdsup://Directions/FactSet Auditing Viewer?action=AUDIT_VALUE&amp;DB=129&amp;ID1=70432610&amp;VALUEID=01001&amp;SDATE=200804&amp;PERIODTYPE=QTR_STD&amp;window=popup_no_bar&amp;width=385&amp;height=120&amp;START_MAXIMIZED=FALSE&amp;creator=factset&amp;display_string=Audit"}</definedName>
    <definedName name="_1287__FDSAUDITLINK__" localSheetId="7" hidden="1">{"fdsup://Directions/FactSet Auditing Viewer?action=AUDIT_VALUE&amp;DB=129&amp;ID1=70432610&amp;VALUEID=01001&amp;SDATE=200904&amp;PERIODTYPE=QTR_STD&amp;window=popup_no_bar&amp;width=385&amp;height=120&amp;START_MAXIMIZED=FALSE&amp;creator=factset&amp;display_string=Audit"}</definedName>
    <definedName name="_1287__FDSAUDITLINK__" localSheetId="9" hidden="1">{"fdsup://Directions/FactSet Auditing Viewer?action=AUDIT_VALUE&amp;DB=129&amp;ID1=70432610&amp;VALUEID=01001&amp;SDATE=200904&amp;PERIODTYPE=QTR_STD&amp;window=popup_no_bar&amp;width=385&amp;height=120&amp;START_MAXIMIZED=FALSE&amp;creator=factset&amp;display_string=Audit"}</definedName>
    <definedName name="_1287__FDSAUDITLINK__" localSheetId="8" hidden="1">{"fdsup://Directions/FactSet Auditing Viewer?action=AUDIT_VALUE&amp;DB=129&amp;ID1=70432610&amp;VALUEID=01001&amp;SDATE=200904&amp;PERIODTYPE=QTR_STD&amp;window=popup_no_bar&amp;width=385&amp;height=120&amp;START_MAXIMIZED=FALSE&amp;creator=factset&amp;display_string=Audit"}</definedName>
    <definedName name="_1287__FDSAUDITLINK__" localSheetId="10" hidden="1">{"fdsup://Directions/FactSet Auditing Viewer?action=AUDIT_VALUE&amp;DB=129&amp;ID1=70432610&amp;VALUEID=01001&amp;SDATE=200904&amp;PERIODTYPE=QTR_STD&amp;window=popup_no_bar&amp;width=385&amp;height=120&amp;START_MAXIMIZED=FALSE&amp;creator=factset&amp;display_string=Audit"}</definedName>
    <definedName name="_1287__FDSAUDITLINK__" localSheetId="3" hidden="1">{"fdsup://Directions/FactSet Auditing Viewer?action=AUDIT_VALUE&amp;DB=129&amp;ID1=70432610&amp;VALUEID=01001&amp;SDATE=200904&amp;PERIODTYPE=QTR_STD&amp;window=popup_no_bar&amp;width=385&amp;height=120&amp;START_MAXIMIZED=FALSE&amp;creator=factset&amp;display_string=Audit"}</definedName>
    <definedName name="_1287__FDSAUDITLINK__" localSheetId="5" hidden="1">{"fdsup://Directions/FactSet Auditing Viewer?action=AUDIT_VALUE&amp;DB=129&amp;ID1=70432610&amp;VALUEID=01001&amp;SDATE=200904&amp;PERIODTYPE=QTR_STD&amp;window=popup_no_bar&amp;width=385&amp;height=120&amp;START_MAXIMIZED=FALSE&amp;creator=factset&amp;display_string=Audit"}</definedName>
    <definedName name="_1287__FDSAUDITLINK__" localSheetId="1" hidden="1">{"fdsup://Directions/FactSet Auditing Viewer?action=AUDIT_VALUE&amp;DB=129&amp;ID1=70432610&amp;VALUEID=01001&amp;SDATE=200904&amp;PERIODTYPE=QTR_STD&amp;window=popup_no_bar&amp;width=385&amp;height=120&amp;START_MAXIMIZED=FALSE&amp;creator=factset&amp;display_string=Audit"}</definedName>
    <definedName name="_1287__FDSAUDITLINK__" hidden="1">{"fdsup://Directions/FactSet Auditing Viewer?action=AUDIT_VALUE&amp;DB=129&amp;ID1=70432610&amp;VALUEID=01001&amp;SDATE=200904&amp;PERIODTYPE=QTR_STD&amp;window=popup_no_bar&amp;width=385&amp;height=120&amp;START_MAXIMIZED=FALSE&amp;creator=factset&amp;display_string=Audit"}</definedName>
    <definedName name="_1288__FDSAUDITLINK__" localSheetId="7" hidden="1">{"fdsup://Directions/FactSet Auditing Viewer?action=AUDIT_VALUE&amp;DB=129&amp;ID1=67459910&amp;VALUEID=01001&amp;SDATE=200902&amp;PERIODTYPE=QTR_STD&amp;window=popup_no_bar&amp;width=385&amp;height=120&amp;START_MAXIMIZED=FALSE&amp;creator=factset&amp;display_string=Audit"}</definedName>
    <definedName name="_1288__FDSAUDITLINK__" localSheetId="9" hidden="1">{"fdsup://Directions/FactSet Auditing Viewer?action=AUDIT_VALUE&amp;DB=129&amp;ID1=67459910&amp;VALUEID=01001&amp;SDATE=200902&amp;PERIODTYPE=QTR_STD&amp;window=popup_no_bar&amp;width=385&amp;height=120&amp;START_MAXIMIZED=FALSE&amp;creator=factset&amp;display_string=Audit"}</definedName>
    <definedName name="_1288__FDSAUDITLINK__" localSheetId="8" hidden="1">{"fdsup://Directions/FactSet Auditing Viewer?action=AUDIT_VALUE&amp;DB=129&amp;ID1=67459910&amp;VALUEID=01001&amp;SDATE=200902&amp;PERIODTYPE=QTR_STD&amp;window=popup_no_bar&amp;width=385&amp;height=120&amp;START_MAXIMIZED=FALSE&amp;creator=factset&amp;display_string=Audit"}</definedName>
    <definedName name="_1288__FDSAUDITLINK__" localSheetId="10" hidden="1">{"fdsup://Directions/FactSet Auditing Viewer?action=AUDIT_VALUE&amp;DB=129&amp;ID1=67459910&amp;VALUEID=01001&amp;SDATE=200902&amp;PERIODTYPE=QTR_STD&amp;window=popup_no_bar&amp;width=385&amp;height=120&amp;START_MAXIMIZED=FALSE&amp;creator=factset&amp;display_string=Audit"}</definedName>
    <definedName name="_1288__FDSAUDITLINK__" localSheetId="3" hidden="1">{"fdsup://Directions/FactSet Auditing Viewer?action=AUDIT_VALUE&amp;DB=129&amp;ID1=67459910&amp;VALUEID=01001&amp;SDATE=200902&amp;PERIODTYPE=QTR_STD&amp;window=popup_no_bar&amp;width=385&amp;height=120&amp;START_MAXIMIZED=FALSE&amp;creator=factset&amp;display_string=Audit"}</definedName>
    <definedName name="_1288__FDSAUDITLINK__" localSheetId="5" hidden="1">{"fdsup://Directions/FactSet Auditing Viewer?action=AUDIT_VALUE&amp;DB=129&amp;ID1=67459910&amp;VALUEID=01001&amp;SDATE=200902&amp;PERIODTYPE=QTR_STD&amp;window=popup_no_bar&amp;width=385&amp;height=120&amp;START_MAXIMIZED=FALSE&amp;creator=factset&amp;display_string=Audit"}</definedName>
    <definedName name="_1288__FDSAUDITLINK__" localSheetId="1" hidden="1">{"fdsup://Directions/FactSet Auditing Viewer?action=AUDIT_VALUE&amp;DB=129&amp;ID1=67459910&amp;VALUEID=01001&amp;SDATE=200902&amp;PERIODTYPE=QTR_STD&amp;window=popup_no_bar&amp;width=385&amp;height=120&amp;START_MAXIMIZED=FALSE&amp;creator=factset&amp;display_string=Audit"}</definedName>
    <definedName name="_1288__FDSAUDITLINK__" hidden="1">{"fdsup://Directions/FactSet Auditing Viewer?action=AUDIT_VALUE&amp;DB=129&amp;ID1=67459910&amp;VALUEID=01001&amp;SDATE=200902&amp;PERIODTYPE=QTR_STD&amp;window=popup_no_bar&amp;width=385&amp;height=120&amp;START_MAXIMIZED=FALSE&amp;creator=factset&amp;display_string=Audit"}</definedName>
    <definedName name="_1289__FDSAUDITLINK__" localSheetId="7" hidden="1">{"fdsup://Directions/FactSet Auditing Viewer?action=AUDIT_VALUE&amp;DB=129&amp;ID1=67459910&amp;VALUEID=01001&amp;SDATE=201002&amp;PERIODTYPE=QTR_STD&amp;window=popup_no_bar&amp;width=385&amp;height=120&amp;START_MAXIMIZED=FALSE&amp;creator=factset&amp;display_string=Audit"}</definedName>
    <definedName name="_1289__FDSAUDITLINK__" localSheetId="9" hidden="1">{"fdsup://Directions/FactSet Auditing Viewer?action=AUDIT_VALUE&amp;DB=129&amp;ID1=67459910&amp;VALUEID=01001&amp;SDATE=201002&amp;PERIODTYPE=QTR_STD&amp;window=popup_no_bar&amp;width=385&amp;height=120&amp;START_MAXIMIZED=FALSE&amp;creator=factset&amp;display_string=Audit"}</definedName>
    <definedName name="_1289__FDSAUDITLINK__" localSheetId="8" hidden="1">{"fdsup://Directions/FactSet Auditing Viewer?action=AUDIT_VALUE&amp;DB=129&amp;ID1=67459910&amp;VALUEID=01001&amp;SDATE=201002&amp;PERIODTYPE=QTR_STD&amp;window=popup_no_bar&amp;width=385&amp;height=120&amp;START_MAXIMIZED=FALSE&amp;creator=factset&amp;display_string=Audit"}</definedName>
    <definedName name="_1289__FDSAUDITLINK__" localSheetId="10" hidden="1">{"fdsup://Directions/FactSet Auditing Viewer?action=AUDIT_VALUE&amp;DB=129&amp;ID1=67459910&amp;VALUEID=01001&amp;SDATE=201002&amp;PERIODTYPE=QTR_STD&amp;window=popup_no_bar&amp;width=385&amp;height=120&amp;START_MAXIMIZED=FALSE&amp;creator=factset&amp;display_string=Audit"}</definedName>
    <definedName name="_1289__FDSAUDITLINK__" localSheetId="3" hidden="1">{"fdsup://Directions/FactSet Auditing Viewer?action=AUDIT_VALUE&amp;DB=129&amp;ID1=67459910&amp;VALUEID=01001&amp;SDATE=201002&amp;PERIODTYPE=QTR_STD&amp;window=popup_no_bar&amp;width=385&amp;height=120&amp;START_MAXIMIZED=FALSE&amp;creator=factset&amp;display_string=Audit"}</definedName>
    <definedName name="_1289__FDSAUDITLINK__" localSheetId="5" hidden="1">{"fdsup://Directions/FactSet Auditing Viewer?action=AUDIT_VALUE&amp;DB=129&amp;ID1=67459910&amp;VALUEID=01001&amp;SDATE=201002&amp;PERIODTYPE=QTR_STD&amp;window=popup_no_bar&amp;width=385&amp;height=120&amp;START_MAXIMIZED=FALSE&amp;creator=factset&amp;display_string=Audit"}</definedName>
    <definedName name="_1289__FDSAUDITLINK__" localSheetId="1" hidden="1">{"fdsup://Directions/FactSet Auditing Viewer?action=AUDIT_VALUE&amp;DB=129&amp;ID1=67459910&amp;VALUEID=01001&amp;SDATE=201002&amp;PERIODTYPE=QTR_STD&amp;window=popup_no_bar&amp;width=385&amp;height=120&amp;START_MAXIMIZED=FALSE&amp;creator=factset&amp;display_string=Audit"}</definedName>
    <definedName name="_1289__FDSAUDITLINK__" hidden="1">{"fdsup://Directions/FactSet Auditing Viewer?action=AUDIT_VALUE&amp;DB=129&amp;ID1=67459910&amp;VALUEID=01001&amp;SDATE=201002&amp;PERIODTYPE=QTR_STD&amp;window=popup_no_bar&amp;width=385&amp;height=120&amp;START_MAXIMIZED=FALSE&amp;creator=factset&amp;display_string=Audit"}</definedName>
    <definedName name="_129__FDSAUDITLINK__" localSheetId="7" hidden="1">{"fdsup://directions/FAT Viewer?action=UPDATE&amp;creator=factset&amp;DYN_ARGS=TRUE&amp;DOC_NAME=FAT:FQL_AUDITING_CLIENT_TEMPLATE.FAT&amp;display_string=Audit&amp;VAR:KEY=JYPWHKZYNU&amp;VAR:QUERY=RkZfRUJJVERBX09QRVIoUVRSLDQvMS8yMDA5LDYvMzAvMjAwOSwsLFVTRCk=&amp;WINDOW=FIRST_POPUP&amp;HEIGH","T=450&amp;WIDTH=450&amp;START_MAXIMIZED=FALSE&amp;VAR:CALENDAR=US&amp;VAR:SYMBOL=TGT&amp;VAR:INDEX=0"}</definedName>
    <definedName name="_129__FDSAUDITLINK__" localSheetId="9" hidden="1">{"fdsup://directions/FAT Viewer?action=UPDATE&amp;creator=factset&amp;DYN_ARGS=TRUE&amp;DOC_NAME=FAT:FQL_AUDITING_CLIENT_TEMPLATE.FAT&amp;display_string=Audit&amp;VAR:KEY=JYPWHKZYNU&amp;VAR:QUERY=RkZfRUJJVERBX09QRVIoUVRSLDQvMS8yMDA5LDYvMzAvMjAwOSwsLFVTRCk=&amp;WINDOW=FIRST_POPUP&amp;HEIGH","T=450&amp;WIDTH=450&amp;START_MAXIMIZED=FALSE&amp;VAR:CALENDAR=US&amp;VAR:SYMBOL=TGT&amp;VAR:INDEX=0"}</definedName>
    <definedName name="_129__FDSAUDITLINK__" localSheetId="8" hidden="1">{"fdsup://directions/FAT Viewer?action=UPDATE&amp;creator=factset&amp;DYN_ARGS=TRUE&amp;DOC_NAME=FAT:FQL_AUDITING_CLIENT_TEMPLATE.FAT&amp;display_string=Audit&amp;VAR:KEY=JYPWHKZYNU&amp;VAR:QUERY=RkZfRUJJVERBX09QRVIoUVRSLDQvMS8yMDA5LDYvMzAvMjAwOSwsLFVTRCk=&amp;WINDOW=FIRST_POPUP&amp;HEIGH","T=450&amp;WIDTH=450&amp;START_MAXIMIZED=FALSE&amp;VAR:CALENDAR=US&amp;VAR:SYMBOL=TGT&amp;VAR:INDEX=0"}</definedName>
    <definedName name="_129__FDSAUDITLINK__" localSheetId="10" hidden="1">{"fdsup://directions/FAT Viewer?action=UPDATE&amp;creator=factset&amp;DYN_ARGS=TRUE&amp;DOC_NAME=FAT:FQL_AUDITING_CLIENT_TEMPLATE.FAT&amp;display_string=Audit&amp;VAR:KEY=JYPWHKZYNU&amp;VAR:QUERY=RkZfRUJJVERBX09QRVIoUVRSLDQvMS8yMDA5LDYvMzAvMjAwOSwsLFVTRCk=&amp;WINDOW=FIRST_POPUP&amp;HEIGH","T=450&amp;WIDTH=450&amp;START_MAXIMIZED=FALSE&amp;VAR:CALENDAR=US&amp;VAR:SYMBOL=TGT&amp;VAR:INDEX=0"}</definedName>
    <definedName name="_129__FDSAUDITLINK__" localSheetId="3" hidden="1">{"fdsup://directions/FAT Viewer?action=UPDATE&amp;creator=factset&amp;DYN_ARGS=TRUE&amp;DOC_NAME=FAT:FQL_AUDITING_CLIENT_TEMPLATE.FAT&amp;display_string=Audit&amp;VAR:KEY=JYPWHKZYNU&amp;VAR:QUERY=RkZfRUJJVERBX09QRVIoUVRSLDQvMS8yMDA5LDYvMzAvMjAwOSwsLFVTRCk=&amp;WINDOW=FIRST_POPUP&amp;HEIGH","T=450&amp;WIDTH=450&amp;START_MAXIMIZED=FALSE&amp;VAR:CALENDAR=US&amp;VAR:SYMBOL=TGT&amp;VAR:INDEX=0"}</definedName>
    <definedName name="_129__FDSAUDITLINK__" localSheetId="5" hidden="1">{"fdsup://directions/FAT Viewer?action=UPDATE&amp;creator=factset&amp;DYN_ARGS=TRUE&amp;DOC_NAME=FAT:FQL_AUDITING_CLIENT_TEMPLATE.FAT&amp;display_string=Audit&amp;VAR:KEY=JYPWHKZYNU&amp;VAR:QUERY=RkZfRUJJVERBX09QRVIoUVRSLDQvMS8yMDA5LDYvMzAvMjAwOSwsLFVTRCk=&amp;WINDOW=FIRST_POPUP&amp;HEIGH","T=450&amp;WIDTH=450&amp;START_MAXIMIZED=FALSE&amp;VAR:CALENDAR=US&amp;VAR:SYMBOL=TGT&amp;VAR:INDEX=0"}</definedName>
    <definedName name="_129__FDSAUDITLINK__" localSheetId="1" hidden="1">{"fdsup://directions/FAT Viewer?action=UPDATE&amp;creator=factset&amp;DYN_ARGS=TRUE&amp;DOC_NAME=FAT:FQL_AUDITING_CLIENT_TEMPLATE.FAT&amp;display_string=Audit&amp;VAR:KEY=JYPWHKZYNU&amp;VAR:QUERY=RkZfRUJJVERBX09QRVIoUVRSLDQvMS8yMDA5LDYvMzAvMjAwOSwsLFVTRCk=&amp;WINDOW=FIRST_POPUP&amp;HEIGH","T=450&amp;WIDTH=450&amp;START_MAXIMIZED=FALSE&amp;VAR:CALENDAR=US&amp;VAR:SYMBOL=TGT&amp;VAR:INDEX=0"}</definedName>
    <definedName name="_129__FDSAUDITLINK__" hidden="1">{"fdsup://directions/FAT Viewer?action=UPDATE&amp;creator=factset&amp;DYN_ARGS=TRUE&amp;DOC_NAME=FAT:FQL_AUDITING_CLIENT_TEMPLATE.FAT&amp;display_string=Audit&amp;VAR:KEY=JYPWHKZYNU&amp;VAR:QUERY=RkZfRUJJVERBX09QRVIoUVRSLDQvMS8yMDA5LDYvMzAvMjAwOSwsLFVTRCk=&amp;WINDOW=FIRST_POPUP&amp;HEIGH","T=450&amp;WIDTH=450&amp;START_MAXIMIZED=FALSE&amp;VAR:CALENDAR=US&amp;VAR:SYMBOL=TGT&amp;VAR:INDEX=0"}</definedName>
    <definedName name="_1290__FDSAUDITLINK__" localSheetId="7" hidden="1">{"fdsup://Directions/FactSet Auditing Viewer?action=AUDIT_VALUE&amp;DB=129&amp;ID1=68609110&amp;VALUEID=01001&amp;SDATE=200902&amp;PERIODTYPE=QTR_STD&amp;window=popup_no_bar&amp;width=385&amp;height=120&amp;START_MAXIMIZED=FALSE&amp;creator=factset&amp;display_string=Audit"}</definedName>
    <definedName name="_1290__FDSAUDITLINK__" localSheetId="9" hidden="1">{"fdsup://Directions/FactSet Auditing Viewer?action=AUDIT_VALUE&amp;DB=129&amp;ID1=68609110&amp;VALUEID=01001&amp;SDATE=200902&amp;PERIODTYPE=QTR_STD&amp;window=popup_no_bar&amp;width=385&amp;height=120&amp;START_MAXIMIZED=FALSE&amp;creator=factset&amp;display_string=Audit"}</definedName>
    <definedName name="_1290__FDSAUDITLINK__" localSheetId="8" hidden="1">{"fdsup://Directions/FactSet Auditing Viewer?action=AUDIT_VALUE&amp;DB=129&amp;ID1=68609110&amp;VALUEID=01001&amp;SDATE=200902&amp;PERIODTYPE=QTR_STD&amp;window=popup_no_bar&amp;width=385&amp;height=120&amp;START_MAXIMIZED=FALSE&amp;creator=factset&amp;display_string=Audit"}</definedName>
    <definedName name="_1290__FDSAUDITLINK__" localSheetId="10" hidden="1">{"fdsup://Directions/FactSet Auditing Viewer?action=AUDIT_VALUE&amp;DB=129&amp;ID1=68609110&amp;VALUEID=01001&amp;SDATE=200902&amp;PERIODTYPE=QTR_STD&amp;window=popup_no_bar&amp;width=385&amp;height=120&amp;START_MAXIMIZED=FALSE&amp;creator=factset&amp;display_string=Audit"}</definedName>
    <definedName name="_1290__FDSAUDITLINK__" localSheetId="3" hidden="1">{"fdsup://Directions/FactSet Auditing Viewer?action=AUDIT_VALUE&amp;DB=129&amp;ID1=68609110&amp;VALUEID=01001&amp;SDATE=200902&amp;PERIODTYPE=QTR_STD&amp;window=popup_no_bar&amp;width=385&amp;height=120&amp;START_MAXIMIZED=FALSE&amp;creator=factset&amp;display_string=Audit"}</definedName>
    <definedName name="_1290__FDSAUDITLINK__" localSheetId="5" hidden="1">{"fdsup://Directions/FactSet Auditing Viewer?action=AUDIT_VALUE&amp;DB=129&amp;ID1=68609110&amp;VALUEID=01001&amp;SDATE=200902&amp;PERIODTYPE=QTR_STD&amp;window=popup_no_bar&amp;width=385&amp;height=120&amp;START_MAXIMIZED=FALSE&amp;creator=factset&amp;display_string=Audit"}</definedName>
    <definedName name="_1290__FDSAUDITLINK__" localSheetId="1" hidden="1">{"fdsup://Directions/FactSet Auditing Viewer?action=AUDIT_VALUE&amp;DB=129&amp;ID1=68609110&amp;VALUEID=01001&amp;SDATE=200902&amp;PERIODTYPE=QTR_STD&amp;window=popup_no_bar&amp;width=385&amp;height=120&amp;START_MAXIMIZED=FALSE&amp;creator=factset&amp;display_string=Audit"}</definedName>
    <definedName name="_1290__FDSAUDITLINK__" hidden="1">{"fdsup://Directions/FactSet Auditing Viewer?action=AUDIT_VALUE&amp;DB=129&amp;ID1=68609110&amp;VALUEID=01001&amp;SDATE=200902&amp;PERIODTYPE=QTR_STD&amp;window=popup_no_bar&amp;width=385&amp;height=120&amp;START_MAXIMIZED=FALSE&amp;creator=factset&amp;display_string=Audit"}</definedName>
    <definedName name="_1291__FDSAUDITLINK__" localSheetId="7" hidden="1">{"fdsup://Directions/FactSet Auditing Viewer?action=AUDIT_VALUE&amp;DB=129&amp;ID1=68609110&amp;VALUEID=01001&amp;SDATE=201002&amp;PERIODTYPE=QTR_STD&amp;window=popup_no_bar&amp;width=385&amp;height=120&amp;START_MAXIMIZED=FALSE&amp;creator=factset&amp;display_string=Audit"}</definedName>
    <definedName name="_1291__FDSAUDITLINK__" localSheetId="9" hidden="1">{"fdsup://Directions/FactSet Auditing Viewer?action=AUDIT_VALUE&amp;DB=129&amp;ID1=68609110&amp;VALUEID=01001&amp;SDATE=201002&amp;PERIODTYPE=QTR_STD&amp;window=popup_no_bar&amp;width=385&amp;height=120&amp;START_MAXIMIZED=FALSE&amp;creator=factset&amp;display_string=Audit"}</definedName>
    <definedName name="_1291__FDSAUDITLINK__" localSheetId="8" hidden="1">{"fdsup://Directions/FactSet Auditing Viewer?action=AUDIT_VALUE&amp;DB=129&amp;ID1=68609110&amp;VALUEID=01001&amp;SDATE=201002&amp;PERIODTYPE=QTR_STD&amp;window=popup_no_bar&amp;width=385&amp;height=120&amp;START_MAXIMIZED=FALSE&amp;creator=factset&amp;display_string=Audit"}</definedName>
    <definedName name="_1291__FDSAUDITLINK__" localSheetId="10" hidden="1">{"fdsup://Directions/FactSet Auditing Viewer?action=AUDIT_VALUE&amp;DB=129&amp;ID1=68609110&amp;VALUEID=01001&amp;SDATE=201002&amp;PERIODTYPE=QTR_STD&amp;window=popup_no_bar&amp;width=385&amp;height=120&amp;START_MAXIMIZED=FALSE&amp;creator=factset&amp;display_string=Audit"}</definedName>
    <definedName name="_1291__FDSAUDITLINK__" localSheetId="3" hidden="1">{"fdsup://Directions/FactSet Auditing Viewer?action=AUDIT_VALUE&amp;DB=129&amp;ID1=68609110&amp;VALUEID=01001&amp;SDATE=201002&amp;PERIODTYPE=QTR_STD&amp;window=popup_no_bar&amp;width=385&amp;height=120&amp;START_MAXIMIZED=FALSE&amp;creator=factset&amp;display_string=Audit"}</definedName>
    <definedName name="_1291__FDSAUDITLINK__" localSheetId="5" hidden="1">{"fdsup://Directions/FactSet Auditing Viewer?action=AUDIT_VALUE&amp;DB=129&amp;ID1=68609110&amp;VALUEID=01001&amp;SDATE=201002&amp;PERIODTYPE=QTR_STD&amp;window=popup_no_bar&amp;width=385&amp;height=120&amp;START_MAXIMIZED=FALSE&amp;creator=factset&amp;display_string=Audit"}</definedName>
    <definedName name="_1291__FDSAUDITLINK__" localSheetId="1" hidden="1">{"fdsup://Directions/FactSet Auditing Viewer?action=AUDIT_VALUE&amp;DB=129&amp;ID1=68609110&amp;VALUEID=01001&amp;SDATE=201002&amp;PERIODTYPE=QTR_STD&amp;window=popup_no_bar&amp;width=385&amp;height=120&amp;START_MAXIMIZED=FALSE&amp;creator=factset&amp;display_string=Audit"}</definedName>
    <definedName name="_1291__FDSAUDITLINK__" hidden="1">{"fdsup://Directions/FactSet Auditing Viewer?action=AUDIT_VALUE&amp;DB=129&amp;ID1=68609110&amp;VALUEID=01001&amp;SDATE=201002&amp;PERIODTYPE=QTR_STD&amp;window=popup_no_bar&amp;width=385&amp;height=120&amp;START_MAXIMIZED=FALSE&amp;creator=factset&amp;display_string=Audit"}</definedName>
    <definedName name="_1292__FDSAUDITLINK__" localSheetId="7" hidden="1">{"fdsup://Directions/FactSet Auditing Viewer?action=AUDIT_VALUE&amp;DB=129&amp;ID1=68389X10&amp;VALUEID=01001&amp;SDATE=200804&amp;PERIODTYPE=QTR_STD&amp;window=popup_no_bar&amp;width=385&amp;height=120&amp;START_MAXIMIZED=FALSE&amp;creator=factset&amp;display_string=Audit"}</definedName>
    <definedName name="_1292__FDSAUDITLINK__" localSheetId="9" hidden="1">{"fdsup://Directions/FactSet Auditing Viewer?action=AUDIT_VALUE&amp;DB=129&amp;ID1=68389X10&amp;VALUEID=01001&amp;SDATE=200804&amp;PERIODTYPE=QTR_STD&amp;window=popup_no_bar&amp;width=385&amp;height=120&amp;START_MAXIMIZED=FALSE&amp;creator=factset&amp;display_string=Audit"}</definedName>
    <definedName name="_1292__FDSAUDITLINK__" localSheetId="8" hidden="1">{"fdsup://Directions/FactSet Auditing Viewer?action=AUDIT_VALUE&amp;DB=129&amp;ID1=68389X10&amp;VALUEID=01001&amp;SDATE=200804&amp;PERIODTYPE=QTR_STD&amp;window=popup_no_bar&amp;width=385&amp;height=120&amp;START_MAXIMIZED=FALSE&amp;creator=factset&amp;display_string=Audit"}</definedName>
    <definedName name="_1292__FDSAUDITLINK__" localSheetId="10" hidden="1">{"fdsup://Directions/FactSet Auditing Viewer?action=AUDIT_VALUE&amp;DB=129&amp;ID1=68389X10&amp;VALUEID=01001&amp;SDATE=200804&amp;PERIODTYPE=QTR_STD&amp;window=popup_no_bar&amp;width=385&amp;height=120&amp;START_MAXIMIZED=FALSE&amp;creator=factset&amp;display_string=Audit"}</definedName>
    <definedName name="_1292__FDSAUDITLINK__" localSheetId="3" hidden="1">{"fdsup://Directions/FactSet Auditing Viewer?action=AUDIT_VALUE&amp;DB=129&amp;ID1=68389X10&amp;VALUEID=01001&amp;SDATE=200804&amp;PERIODTYPE=QTR_STD&amp;window=popup_no_bar&amp;width=385&amp;height=120&amp;START_MAXIMIZED=FALSE&amp;creator=factset&amp;display_string=Audit"}</definedName>
    <definedName name="_1292__FDSAUDITLINK__" localSheetId="5" hidden="1">{"fdsup://Directions/FactSet Auditing Viewer?action=AUDIT_VALUE&amp;DB=129&amp;ID1=68389X10&amp;VALUEID=01001&amp;SDATE=200804&amp;PERIODTYPE=QTR_STD&amp;window=popup_no_bar&amp;width=385&amp;height=120&amp;START_MAXIMIZED=FALSE&amp;creator=factset&amp;display_string=Audit"}</definedName>
    <definedName name="_1292__FDSAUDITLINK__" localSheetId="1" hidden="1">{"fdsup://Directions/FactSet Auditing Viewer?action=AUDIT_VALUE&amp;DB=129&amp;ID1=68389X10&amp;VALUEID=01001&amp;SDATE=200804&amp;PERIODTYPE=QTR_STD&amp;window=popup_no_bar&amp;width=385&amp;height=120&amp;START_MAXIMIZED=FALSE&amp;creator=factset&amp;display_string=Audit"}</definedName>
    <definedName name="_1292__FDSAUDITLINK__" hidden="1">{"fdsup://Directions/FactSet Auditing Viewer?action=AUDIT_VALUE&amp;DB=129&amp;ID1=68389X10&amp;VALUEID=01001&amp;SDATE=200804&amp;PERIODTYPE=QTR_STD&amp;window=popup_no_bar&amp;width=385&amp;height=120&amp;START_MAXIMIZED=FALSE&amp;creator=factset&amp;display_string=Audit"}</definedName>
    <definedName name="_1293__FDSAUDITLINK__" localSheetId="7" hidden="1">{"fdsup://Directions/FactSet Auditing Viewer?action=AUDIT_VALUE&amp;DB=129&amp;ID1=68389X10&amp;VALUEID=01001&amp;SDATE=200904&amp;PERIODTYPE=QTR_STD&amp;window=popup_no_bar&amp;width=385&amp;height=120&amp;START_MAXIMIZED=FALSE&amp;creator=factset&amp;display_string=Audit"}</definedName>
    <definedName name="_1293__FDSAUDITLINK__" localSheetId="9" hidden="1">{"fdsup://Directions/FactSet Auditing Viewer?action=AUDIT_VALUE&amp;DB=129&amp;ID1=68389X10&amp;VALUEID=01001&amp;SDATE=200904&amp;PERIODTYPE=QTR_STD&amp;window=popup_no_bar&amp;width=385&amp;height=120&amp;START_MAXIMIZED=FALSE&amp;creator=factset&amp;display_string=Audit"}</definedName>
    <definedName name="_1293__FDSAUDITLINK__" localSheetId="8" hidden="1">{"fdsup://Directions/FactSet Auditing Viewer?action=AUDIT_VALUE&amp;DB=129&amp;ID1=68389X10&amp;VALUEID=01001&amp;SDATE=200904&amp;PERIODTYPE=QTR_STD&amp;window=popup_no_bar&amp;width=385&amp;height=120&amp;START_MAXIMIZED=FALSE&amp;creator=factset&amp;display_string=Audit"}</definedName>
    <definedName name="_1293__FDSAUDITLINK__" localSheetId="10" hidden="1">{"fdsup://Directions/FactSet Auditing Viewer?action=AUDIT_VALUE&amp;DB=129&amp;ID1=68389X10&amp;VALUEID=01001&amp;SDATE=200904&amp;PERIODTYPE=QTR_STD&amp;window=popup_no_bar&amp;width=385&amp;height=120&amp;START_MAXIMIZED=FALSE&amp;creator=factset&amp;display_string=Audit"}</definedName>
    <definedName name="_1293__FDSAUDITLINK__" localSheetId="3" hidden="1">{"fdsup://Directions/FactSet Auditing Viewer?action=AUDIT_VALUE&amp;DB=129&amp;ID1=68389X10&amp;VALUEID=01001&amp;SDATE=200904&amp;PERIODTYPE=QTR_STD&amp;window=popup_no_bar&amp;width=385&amp;height=120&amp;START_MAXIMIZED=FALSE&amp;creator=factset&amp;display_string=Audit"}</definedName>
    <definedName name="_1293__FDSAUDITLINK__" localSheetId="5" hidden="1">{"fdsup://Directions/FactSet Auditing Viewer?action=AUDIT_VALUE&amp;DB=129&amp;ID1=68389X10&amp;VALUEID=01001&amp;SDATE=200904&amp;PERIODTYPE=QTR_STD&amp;window=popup_no_bar&amp;width=385&amp;height=120&amp;START_MAXIMIZED=FALSE&amp;creator=factset&amp;display_string=Audit"}</definedName>
    <definedName name="_1293__FDSAUDITLINK__" localSheetId="1" hidden="1">{"fdsup://Directions/FactSet Auditing Viewer?action=AUDIT_VALUE&amp;DB=129&amp;ID1=68389X10&amp;VALUEID=01001&amp;SDATE=200904&amp;PERIODTYPE=QTR_STD&amp;window=popup_no_bar&amp;width=385&amp;height=120&amp;START_MAXIMIZED=FALSE&amp;creator=factset&amp;display_string=Audit"}</definedName>
    <definedName name="_1293__FDSAUDITLINK__" hidden="1">{"fdsup://Directions/FactSet Auditing Viewer?action=AUDIT_VALUE&amp;DB=129&amp;ID1=68389X10&amp;VALUEID=01001&amp;SDATE=200904&amp;PERIODTYPE=QTR_STD&amp;window=popup_no_bar&amp;width=385&amp;height=120&amp;START_MAXIMIZED=FALSE&amp;creator=factset&amp;display_string=Audit"}</definedName>
    <definedName name="_1294__FDSAUDITLINK__" localSheetId="7" hidden="1">{"fdsup://Directions/FactSet Auditing Viewer?action=AUDIT_VALUE&amp;DB=129&amp;ID1=68191910&amp;VALUEID=01001&amp;SDATE=200902&amp;PERIODTYPE=QTR_STD&amp;window=popup_no_bar&amp;width=385&amp;height=120&amp;START_MAXIMIZED=FALSE&amp;creator=factset&amp;display_string=Audit"}</definedName>
    <definedName name="_1294__FDSAUDITLINK__" localSheetId="9" hidden="1">{"fdsup://Directions/FactSet Auditing Viewer?action=AUDIT_VALUE&amp;DB=129&amp;ID1=68191910&amp;VALUEID=01001&amp;SDATE=200902&amp;PERIODTYPE=QTR_STD&amp;window=popup_no_bar&amp;width=385&amp;height=120&amp;START_MAXIMIZED=FALSE&amp;creator=factset&amp;display_string=Audit"}</definedName>
    <definedName name="_1294__FDSAUDITLINK__" localSheetId="8" hidden="1">{"fdsup://Directions/FactSet Auditing Viewer?action=AUDIT_VALUE&amp;DB=129&amp;ID1=68191910&amp;VALUEID=01001&amp;SDATE=200902&amp;PERIODTYPE=QTR_STD&amp;window=popup_no_bar&amp;width=385&amp;height=120&amp;START_MAXIMIZED=FALSE&amp;creator=factset&amp;display_string=Audit"}</definedName>
    <definedName name="_1294__FDSAUDITLINK__" localSheetId="10" hidden="1">{"fdsup://Directions/FactSet Auditing Viewer?action=AUDIT_VALUE&amp;DB=129&amp;ID1=68191910&amp;VALUEID=01001&amp;SDATE=200902&amp;PERIODTYPE=QTR_STD&amp;window=popup_no_bar&amp;width=385&amp;height=120&amp;START_MAXIMIZED=FALSE&amp;creator=factset&amp;display_string=Audit"}</definedName>
    <definedName name="_1294__FDSAUDITLINK__" localSheetId="3" hidden="1">{"fdsup://Directions/FactSet Auditing Viewer?action=AUDIT_VALUE&amp;DB=129&amp;ID1=68191910&amp;VALUEID=01001&amp;SDATE=200902&amp;PERIODTYPE=QTR_STD&amp;window=popup_no_bar&amp;width=385&amp;height=120&amp;START_MAXIMIZED=FALSE&amp;creator=factset&amp;display_string=Audit"}</definedName>
    <definedName name="_1294__FDSAUDITLINK__" localSheetId="5" hidden="1">{"fdsup://Directions/FactSet Auditing Viewer?action=AUDIT_VALUE&amp;DB=129&amp;ID1=68191910&amp;VALUEID=01001&amp;SDATE=200902&amp;PERIODTYPE=QTR_STD&amp;window=popup_no_bar&amp;width=385&amp;height=120&amp;START_MAXIMIZED=FALSE&amp;creator=factset&amp;display_string=Audit"}</definedName>
    <definedName name="_1294__FDSAUDITLINK__" localSheetId="1" hidden="1">{"fdsup://Directions/FactSet Auditing Viewer?action=AUDIT_VALUE&amp;DB=129&amp;ID1=68191910&amp;VALUEID=01001&amp;SDATE=200902&amp;PERIODTYPE=QTR_STD&amp;window=popup_no_bar&amp;width=385&amp;height=120&amp;START_MAXIMIZED=FALSE&amp;creator=factset&amp;display_string=Audit"}</definedName>
    <definedName name="_1294__FDSAUDITLINK__" hidden="1">{"fdsup://Directions/FactSet Auditing Viewer?action=AUDIT_VALUE&amp;DB=129&amp;ID1=68191910&amp;VALUEID=01001&amp;SDATE=200902&amp;PERIODTYPE=QTR_STD&amp;window=popup_no_bar&amp;width=385&amp;height=120&amp;START_MAXIMIZED=FALSE&amp;creator=factset&amp;display_string=Audit"}</definedName>
    <definedName name="_1295__FDSAUDITLINK__" localSheetId="7" hidden="1">{"fdsup://Directions/FactSet Auditing Viewer?action=AUDIT_VALUE&amp;DB=129&amp;ID1=68191910&amp;VALUEID=01001&amp;SDATE=201002&amp;PERIODTYPE=QTR_STD&amp;window=popup_no_bar&amp;width=385&amp;height=120&amp;START_MAXIMIZED=FALSE&amp;creator=factset&amp;display_string=Audit"}</definedName>
    <definedName name="_1295__FDSAUDITLINK__" localSheetId="9" hidden="1">{"fdsup://Directions/FactSet Auditing Viewer?action=AUDIT_VALUE&amp;DB=129&amp;ID1=68191910&amp;VALUEID=01001&amp;SDATE=201002&amp;PERIODTYPE=QTR_STD&amp;window=popup_no_bar&amp;width=385&amp;height=120&amp;START_MAXIMIZED=FALSE&amp;creator=factset&amp;display_string=Audit"}</definedName>
    <definedName name="_1295__FDSAUDITLINK__" localSheetId="8" hidden="1">{"fdsup://Directions/FactSet Auditing Viewer?action=AUDIT_VALUE&amp;DB=129&amp;ID1=68191910&amp;VALUEID=01001&amp;SDATE=201002&amp;PERIODTYPE=QTR_STD&amp;window=popup_no_bar&amp;width=385&amp;height=120&amp;START_MAXIMIZED=FALSE&amp;creator=factset&amp;display_string=Audit"}</definedName>
    <definedName name="_1295__FDSAUDITLINK__" localSheetId="10" hidden="1">{"fdsup://Directions/FactSet Auditing Viewer?action=AUDIT_VALUE&amp;DB=129&amp;ID1=68191910&amp;VALUEID=01001&amp;SDATE=201002&amp;PERIODTYPE=QTR_STD&amp;window=popup_no_bar&amp;width=385&amp;height=120&amp;START_MAXIMIZED=FALSE&amp;creator=factset&amp;display_string=Audit"}</definedName>
    <definedName name="_1295__FDSAUDITLINK__" localSheetId="3" hidden="1">{"fdsup://Directions/FactSet Auditing Viewer?action=AUDIT_VALUE&amp;DB=129&amp;ID1=68191910&amp;VALUEID=01001&amp;SDATE=201002&amp;PERIODTYPE=QTR_STD&amp;window=popup_no_bar&amp;width=385&amp;height=120&amp;START_MAXIMIZED=FALSE&amp;creator=factset&amp;display_string=Audit"}</definedName>
    <definedName name="_1295__FDSAUDITLINK__" localSheetId="5" hidden="1">{"fdsup://Directions/FactSet Auditing Viewer?action=AUDIT_VALUE&amp;DB=129&amp;ID1=68191910&amp;VALUEID=01001&amp;SDATE=201002&amp;PERIODTYPE=QTR_STD&amp;window=popup_no_bar&amp;width=385&amp;height=120&amp;START_MAXIMIZED=FALSE&amp;creator=factset&amp;display_string=Audit"}</definedName>
    <definedName name="_1295__FDSAUDITLINK__" localSheetId="1" hidden="1">{"fdsup://Directions/FactSet Auditing Viewer?action=AUDIT_VALUE&amp;DB=129&amp;ID1=68191910&amp;VALUEID=01001&amp;SDATE=201002&amp;PERIODTYPE=QTR_STD&amp;window=popup_no_bar&amp;width=385&amp;height=120&amp;START_MAXIMIZED=FALSE&amp;creator=factset&amp;display_string=Audit"}</definedName>
    <definedName name="_1295__FDSAUDITLINK__" hidden="1">{"fdsup://Directions/FactSet Auditing Viewer?action=AUDIT_VALUE&amp;DB=129&amp;ID1=68191910&amp;VALUEID=01001&amp;SDATE=201002&amp;PERIODTYPE=QTR_STD&amp;window=popup_no_bar&amp;width=385&amp;height=120&amp;START_MAXIMIZED=FALSE&amp;creator=factset&amp;display_string=Audit"}</definedName>
    <definedName name="_1296__FDSAUDITLINK__" localSheetId="7" hidden="1">{"fdsup://Directions/FactSet Auditing Viewer?action=AUDIT_VALUE&amp;DB=129&amp;ID1=68268010&amp;VALUEID=01001&amp;SDATE=200902&amp;PERIODTYPE=QTR_STD&amp;window=popup_no_bar&amp;width=385&amp;height=120&amp;START_MAXIMIZED=FALSE&amp;creator=factset&amp;display_string=Audit"}</definedName>
    <definedName name="_1296__FDSAUDITLINK__" localSheetId="9" hidden="1">{"fdsup://Directions/FactSet Auditing Viewer?action=AUDIT_VALUE&amp;DB=129&amp;ID1=68268010&amp;VALUEID=01001&amp;SDATE=200902&amp;PERIODTYPE=QTR_STD&amp;window=popup_no_bar&amp;width=385&amp;height=120&amp;START_MAXIMIZED=FALSE&amp;creator=factset&amp;display_string=Audit"}</definedName>
    <definedName name="_1296__FDSAUDITLINK__" localSheetId="8" hidden="1">{"fdsup://Directions/FactSet Auditing Viewer?action=AUDIT_VALUE&amp;DB=129&amp;ID1=68268010&amp;VALUEID=01001&amp;SDATE=200902&amp;PERIODTYPE=QTR_STD&amp;window=popup_no_bar&amp;width=385&amp;height=120&amp;START_MAXIMIZED=FALSE&amp;creator=factset&amp;display_string=Audit"}</definedName>
    <definedName name="_1296__FDSAUDITLINK__" localSheetId="10" hidden="1">{"fdsup://Directions/FactSet Auditing Viewer?action=AUDIT_VALUE&amp;DB=129&amp;ID1=68268010&amp;VALUEID=01001&amp;SDATE=200902&amp;PERIODTYPE=QTR_STD&amp;window=popup_no_bar&amp;width=385&amp;height=120&amp;START_MAXIMIZED=FALSE&amp;creator=factset&amp;display_string=Audit"}</definedName>
    <definedName name="_1296__FDSAUDITLINK__" localSheetId="3" hidden="1">{"fdsup://Directions/FactSet Auditing Viewer?action=AUDIT_VALUE&amp;DB=129&amp;ID1=68268010&amp;VALUEID=01001&amp;SDATE=200902&amp;PERIODTYPE=QTR_STD&amp;window=popup_no_bar&amp;width=385&amp;height=120&amp;START_MAXIMIZED=FALSE&amp;creator=factset&amp;display_string=Audit"}</definedName>
    <definedName name="_1296__FDSAUDITLINK__" localSheetId="5" hidden="1">{"fdsup://Directions/FactSet Auditing Viewer?action=AUDIT_VALUE&amp;DB=129&amp;ID1=68268010&amp;VALUEID=01001&amp;SDATE=200902&amp;PERIODTYPE=QTR_STD&amp;window=popup_no_bar&amp;width=385&amp;height=120&amp;START_MAXIMIZED=FALSE&amp;creator=factset&amp;display_string=Audit"}</definedName>
    <definedName name="_1296__FDSAUDITLINK__" localSheetId="1" hidden="1">{"fdsup://Directions/FactSet Auditing Viewer?action=AUDIT_VALUE&amp;DB=129&amp;ID1=68268010&amp;VALUEID=01001&amp;SDATE=200902&amp;PERIODTYPE=QTR_STD&amp;window=popup_no_bar&amp;width=385&amp;height=120&amp;START_MAXIMIZED=FALSE&amp;creator=factset&amp;display_string=Audit"}</definedName>
    <definedName name="_1296__FDSAUDITLINK__" hidden="1">{"fdsup://Directions/FactSet Auditing Viewer?action=AUDIT_VALUE&amp;DB=129&amp;ID1=68268010&amp;VALUEID=01001&amp;SDATE=200902&amp;PERIODTYPE=QTR_STD&amp;window=popup_no_bar&amp;width=385&amp;height=120&amp;START_MAXIMIZED=FALSE&amp;creator=factset&amp;display_string=Audit"}</definedName>
    <definedName name="_1297__FDSAUDITLINK__" localSheetId="7" hidden="1">{"fdsup://Directions/FactSet Auditing Viewer?action=AUDIT_VALUE&amp;DB=129&amp;ID1=68268010&amp;VALUEID=01001&amp;SDATE=201002&amp;PERIODTYPE=QTR_STD&amp;window=popup_no_bar&amp;width=385&amp;height=120&amp;START_MAXIMIZED=FALSE&amp;creator=factset&amp;display_string=Audit"}</definedName>
    <definedName name="_1297__FDSAUDITLINK__" localSheetId="9" hidden="1">{"fdsup://Directions/FactSet Auditing Viewer?action=AUDIT_VALUE&amp;DB=129&amp;ID1=68268010&amp;VALUEID=01001&amp;SDATE=201002&amp;PERIODTYPE=QTR_STD&amp;window=popup_no_bar&amp;width=385&amp;height=120&amp;START_MAXIMIZED=FALSE&amp;creator=factset&amp;display_string=Audit"}</definedName>
    <definedName name="_1297__FDSAUDITLINK__" localSheetId="8" hidden="1">{"fdsup://Directions/FactSet Auditing Viewer?action=AUDIT_VALUE&amp;DB=129&amp;ID1=68268010&amp;VALUEID=01001&amp;SDATE=201002&amp;PERIODTYPE=QTR_STD&amp;window=popup_no_bar&amp;width=385&amp;height=120&amp;START_MAXIMIZED=FALSE&amp;creator=factset&amp;display_string=Audit"}</definedName>
    <definedName name="_1297__FDSAUDITLINK__" localSheetId="10" hidden="1">{"fdsup://Directions/FactSet Auditing Viewer?action=AUDIT_VALUE&amp;DB=129&amp;ID1=68268010&amp;VALUEID=01001&amp;SDATE=201002&amp;PERIODTYPE=QTR_STD&amp;window=popup_no_bar&amp;width=385&amp;height=120&amp;START_MAXIMIZED=FALSE&amp;creator=factset&amp;display_string=Audit"}</definedName>
    <definedName name="_1297__FDSAUDITLINK__" localSheetId="3" hidden="1">{"fdsup://Directions/FactSet Auditing Viewer?action=AUDIT_VALUE&amp;DB=129&amp;ID1=68268010&amp;VALUEID=01001&amp;SDATE=201002&amp;PERIODTYPE=QTR_STD&amp;window=popup_no_bar&amp;width=385&amp;height=120&amp;START_MAXIMIZED=FALSE&amp;creator=factset&amp;display_string=Audit"}</definedName>
    <definedName name="_1297__FDSAUDITLINK__" localSheetId="5" hidden="1">{"fdsup://Directions/FactSet Auditing Viewer?action=AUDIT_VALUE&amp;DB=129&amp;ID1=68268010&amp;VALUEID=01001&amp;SDATE=201002&amp;PERIODTYPE=QTR_STD&amp;window=popup_no_bar&amp;width=385&amp;height=120&amp;START_MAXIMIZED=FALSE&amp;creator=factset&amp;display_string=Audit"}</definedName>
    <definedName name="_1297__FDSAUDITLINK__" localSheetId="1" hidden="1">{"fdsup://Directions/FactSet Auditing Viewer?action=AUDIT_VALUE&amp;DB=129&amp;ID1=68268010&amp;VALUEID=01001&amp;SDATE=201002&amp;PERIODTYPE=QTR_STD&amp;window=popup_no_bar&amp;width=385&amp;height=120&amp;START_MAXIMIZED=FALSE&amp;creator=factset&amp;display_string=Audit"}</definedName>
    <definedName name="_1297__FDSAUDITLINK__" hidden="1">{"fdsup://Directions/FactSet Auditing Viewer?action=AUDIT_VALUE&amp;DB=129&amp;ID1=68268010&amp;VALUEID=01001&amp;SDATE=201002&amp;PERIODTYPE=QTR_STD&amp;window=popup_no_bar&amp;width=385&amp;height=120&amp;START_MAXIMIZED=FALSE&amp;creator=factset&amp;display_string=Audit"}</definedName>
    <definedName name="_1298__FDSAUDITLINK__" localSheetId="7" hidden="1">{"fdsup://Directions/FactSet Auditing Viewer?action=AUDIT_VALUE&amp;DB=129&amp;ID1=69076840&amp;VALUEID=01001&amp;SDATE=200902&amp;PERIODTYPE=QTR_STD&amp;window=popup_no_bar&amp;width=385&amp;height=120&amp;START_MAXIMIZED=FALSE&amp;creator=factset&amp;display_string=Audit"}</definedName>
    <definedName name="_1298__FDSAUDITLINK__" localSheetId="9" hidden="1">{"fdsup://Directions/FactSet Auditing Viewer?action=AUDIT_VALUE&amp;DB=129&amp;ID1=69076840&amp;VALUEID=01001&amp;SDATE=200902&amp;PERIODTYPE=QTR_STD&amp;window=popup_no_bar&amp;width=385&amp;height=120&amp;START_MAXIMIZED=FALSE&amp;creator=factset&amp;display_string=Audit"}</definedName>
    <definedName name="_1298__FDSAUDITLINK__" localSheetId="8" hidden="1">{"fdsup://Directions/FactSet Auditing Viewer?action=AUDIT_VALUE&amp;DB=129&amp;ID1=69076840&amp;VALUEID=01001&amp;SDATE=200902&amp;PERIODTYPE=QTR_STD&amp;window=popup_no_bar&amp;width=385&amp;height=120&amp;START_MAXIMIZED=FALSE&amp;creator=factset&amp;display_string=Audit"}</definedName>
    <definedName name="_1298__FDSAUDITLINK__" localSheetId="10" hidden="1">{"fdsup://Directions/FactSet Auditing Viewer?action=AUDIT_VALUE&amp;DB=129&amp;ID1=69076840&amp;VALUEID=01001&amp;SDATE=200902&amp;PERIODTYPE=QTR_STD&amp;window=popup_no_bar&amp;width=385&amp;height=120&amp;START_MAXIMIZED=FALSE&amp;creator=factset&amp;display_string=Audit"}</definedName>
    <definedName name="_1298__FDSAUDITLINK__" localSheetId="3" hidden="1">{"fdsup://Directions/FactSet Auditing Viewer?action=AUDIT_VALUE&amp;DB=129&amp;ID1=69076840&amp;VALUEID=01001&amp;SDATE=200902&amp;PERIODTYPE=QTR_STD&amp;window=popup_no_bar&amp;width=385&amp;height=120&amp;START_MAXIMIZED=FALSE&amp;creator=factset&amp;display_string=Audit"}</definedName>
    <definedName name="_1298__FDSAUDITLINK__" localSheetId="5" hidden="1">{"fdsup://Directions/FactSet Auditing Viewer?action=AUDIT_VALUE&amp;DB=129&amp;ID1=69076840&amp;VALUEID=01001&amp;SDATE=200902&amp;PERIODTYPE=QTR_STD&amp;window=popup_no_bar&amp;width=385&amp;height=120&amp;START_MAXIMIZED=FALSE&amp;creator=factset&amp;display_string=Audit"}</definedName>
    <definedName name="_1298__FDSAUDITLINK__" localSheetId="1" hidden="1">{"fdsup://Directions/FactSet Auditing Viewer?action=AUDIT_VALUE&amp;DB=129&amp;ID1=69076840&amp;VALUEID=01001&amp;SDATE=200902&amp;PERIODTYPE=QTR_STD&amp;window=popup_no_bar&amp;width=385&amp;height=120&amp;START_MAXIMIZED=FALSE&amp;creator=factset&amp;display_string=Audit"}</definedName>
    <definedName name="_1298__FDSAUDITLINK__" hidden="1">{"fdsup://Directions/FactSet Auditing Viewer?action=AUDIT_VALUE&amp;DB=129&amp;ID1=69076840&amp;VALUEID=01001&amp;SDATE=200902&amp;PERIODTYPE=QTR_STD&amp;window=popup_no_bar&amp;width=385&amp;height=120&amp;START_MAXIMIZED=FALSE&amp;creator=factset&amp;display_string=Audit"}</definedName>
    <definedName name="_1299__FDSAUDITLINK__" localSheetId="7" hidden="1">{"fdsup://Directions/FactSet Auditing Viewer?action=AUDIT_VALUE&amp;DB=129&amp;ID1=69076840&amp;VALUEID=01001&amp;SDATE=201002&amp;PERIODTYPE=QTR_STD&amp;window=popup_no_bar&amp;width=385&amp;height=120&amp;START_MAXIMIZED=FALSE&amp;creator=factset&amp;display_string=Audit"}</definedName>
    <definedName name="_1299__FDSAUDITLINK__" localSheetId="9" hidden="1">{"fdsup://Directions/FactSet Auditing Viewer?action=AUDIT_VALUE&amp;DB=129&amp;ID1=69076840&amp;VALUEID=01001&amp;SDATE=201002&amp;PERIODTYPE=QTR_STD&amp;window=popup_no_bar&amp;width=385&amp;height=120&amp;START_MAXIMIZED=FALSE&amp;creator=factset&amp;display_string=Audit"}</definedName>
    <definedName name="_1299__FDSAUDITLINK__" localSheetId="8" hidden="1">{"fdsup://Directions/FactSet Auditing Viewer?action=AUDIT_VALUE&amp;DB=129&amp;ID1=69076840&amp;VALUEID=01001&amp;SDATE=201002&amp;PERIODTYPE=QTR_STD&amp;window=popup_no_bar&amp;width=385&amp;height=120&amp;START_MAXIMIZED=FALSE&amp;creator=factset&amp;display_string=Audit"}</definedName>
    <definedName name="_1299__FDSAUDITLINK__" localSheetId="10" hidden="1">{"fdsup://Directions/FactSet Auditing Viewer?action=AUDIT_VALUE&amp;DB=129&amp;ID1=69076840&amp;VALUEID=01001&amp;SDATE=201002&amp;PERIODTYPE=QTR_STD&amp;window=popup_no_bar&amp;width=385&amp;height=120&amp;START_MAXIMIZED=FALSE&amp;creator=factset&amp;display_string=Audit"}</definedName>
    <definedName name="_1299__FDSAUDITLINK__" localSheetId="3" hidden="1">{"fdsup://Directions/FactSet Auditing Viewer?action=AUDIT_VALUE&amp;DB=129&amp;ID1=69076840&amp;VALUEID=01001&amp;SDATE=201002&amp;PERIODTYPE=QTR_STD&amp;window=popup_no_bar&amp;width=385&amp;height=120&amp;START_MAXIMIZED=FALSE&amp;creator=factset&amp;display_string=Audit"}</definedName>
    <definedName name="_1299__FDSAUDITLINK__" localSheetId="5" hidden="1">{"fdsup://Directions/FactSet Auditing Viewer?action=AUDIT_VALUE&amp;DB=129&amp;ID1=69076840&amp;VALUEID=01001&amp;SDATE=201002&amp;PERIODTYPE=QTR_STD&amp;window=popup_no_bar&amp;width=385&amp;height=120&amp;START_MAXIMIZED=FALSE&amp;creator=factset&amp;display_string=Audit"}</definedName>
    <definedName name="_1299__FDSAUDITLINK__" localSheetId="1" hidden="1">{"fdsup://Directions/FactSet Auditing Viewer?action=AUDIT_VALUE&amp;DB=129&amp;ID1=69076840&amp;VALUEID=01001&amp;SDATE=201002&amp;PERIODTYPE=QTR_STD&amp;window=popup_no_bar&amp;width=385&amp;height=120&amp;START_MAXIMIZED=FALSE&amp;creator=factset&amp;display_string=Audit"}</definedName>
    <definedName name="_1299__FDSAUDITLINK__" hidden="1">{"fdsup://Directions/FactSet Auditing Viewer?action=AUDIT_VALUE&amp;DB=129&amp;ID1=69076840&amp;VALUEID=01001&amp;SDATE=201002&amp;PERIODTYPE=QTR_STD&amp;window=popup_no_bar&amp;width=385&amp;height=120&amp;START_MAXIMIZED=FALSE&amp;creator=factset&amp;display_string=Audit"}</definedName>
    <definedName name="_13__FDSAUDITLINK__" localSheetId="7" hidden="1">{"fdsup://Directions/FactSet Auditing Viewer?action=AUDIT_VALUE&amp;DB=129&amp;ID1=595937&amp;VALUEID=02001&amp;SDATE=2009&amp;PERIODTYPE=ANN_STD&amp;window=popup_no_bar&amp;width=385&amp;height=120&amp;START_MAXIMIZED=FALSE&amp;creator=factset&amp;display_string=Audit"}</definedName>
    <definedName name="_13__FDSAUDITLINK__" localSheetId="9" hidden="1">{"fdsup://Directions/FactSet Auditing Viewer?action=AUDIT_VALUE&amp;DB=129&amp;ID1=595937&amp;VALUEID=02001&amp;SDATE=2009&amp;PERIODTYPE=ANN_STD&amp;window=popup_no_bar&amp;width=385&amp;height=120&amp;START_MAXIMIZED=FALSE&amp;creator=factset&amp;display_string=Audit"}</definedName>
    <definedName name="_13__FDSAUDITLINK__" localSheetId="8" hidden="1">{"fdsup://Directions/FactSet Auditing Viewer?action=AUDIT_VALUE&amp;DB=129&amp;ID1=595937&amp;VALUEID=02001&amp;SDATE=2009&amp;PERIODTYPE=ANN_STD&amp;window=popup_no_bar&amp;width=385&amp;height=120&amp;START_MAXIMIZED=FALSE&amp;creator=factset&amp;display_string=Audit"}</definedName>
    <definedName name="_13__FDSAUDITLINK__" localSheetId="10" hidden="1">{"fdsup://Directions/FactSet Auditing Viewer?action=AUDIT_VALUE&amp;DB=129&amp;ID1=595937&amp;VALUEID=02001&amp;SDATE=2009&amp;PERIODTYPE=ANN_STD&amp;window=popup_no_bar&amp;width=385&amp;height=120&amp;START_MAXIMIZED=FALSE&amp;creator=factset&amp;display_string=Audit"}</definedName>
    <definedName name="_13__FDSAUDITLINK__" localSheetId="3" hidden="1">{"fdsup://Directions/FactSet Auditing Viewer?action=AUDIT_VALUE&amp;DB=129&amp;ID1=595937&amp;VALUEID=02001&amp;SDATE=2009&amp;PERIODTYPE=ANN_STD&amp;window=popup_no_bar&amp;width=385&amp;height=120&amp;START_MAXIMIZED=FALSE&amp;creator=factset&amp;display_string=Audit"}</definedName>
    <definedName name="_13__FDSAUDITLINK__" localSheetId="5" hidden="1">{"fdsup://Directions/FactSet Auditing Viewer?action=AUDIT_VALUE&amp;DB=129&amp;ID1=595937&amp;VALUEID=02001&amp;SDATE=2009&amp;PERIODTYPE=ANN_STD&amp;window=popup_no_bar&amp;width=385&amp;height=120&amp;START_MAXIMIZED=FALSE&amp;creator=factset&amp;display_string=Audit"}</definedName>
    <definedName name="_13__FDSAUDITLINK__" localSheetId="1" hidden="1">{"fdsup://directions/FAT Viewer?action=UPDATE&amp;creator=factset&amp;DYN_ARGS=TRUE&amp;DOC_NAME=FAT:FQL_AUDITING_CLIENT_TEMPLATE.FAT&amp;display_string=Audit&amp;VAR:KEY=BINEHMDYHG&amp;VAR:QUERY=RkZfRUJJVERBX09QRVIoUVRSLDQvMS8yMDA5LDYvMzAvMjAwOSwsLFVTRCk=&amp;WINDOW=FIRST_POPUP&amp;HEIGH","T=450&amp;WIDTH=450&amp;START_MAXIMIZED=FALSE&amp;VAR:CALENDAR=US&amp;VAR:SYMBOL=XOM&amp;VAR:INDEX=0"}</definedName>
    <definedName name="_13__FDSAUDITLINK__" hidden="1">{"fdsup://Directions/FactSet Auditing Viewer?action=AUDIT_VALUE&amp;DB=129&amp;ID1=595937&amp;VALUEID=02001&amp;SDATE=2009&amp;PERIODTYPE=ANN_STD&amp;window=popup_no_bar&amp;width=385&amp;height=120&amp;START_MAXIMIZED=FALSE&amp;creator=factset&amp;display_string=Audit"}</definedName>
    <definedName name="_130__FDSAUDITLINK__" localSheetId="7" hidden="1">{"fdsup://directions/FAT Viewer?action=UPDATE&amp;creator=factset&amp;DYN_ARGS=TRUE&amp;DOC_NAME=FAT:FQL_AUDITING_CLIENT_TEMPLATE.FAT&amp;display_string=Audit&amp;VAR:KEY=PKBKPYHWZE&amp;VAR:QUERY=RkZfRUJJVERBX09QRVIoUVRSLDQvMS8yMDEwLDYvMzAvMjAxMCwsLFVTRCk=&amp;WINDOW=FIRST_POPUP&amp;HEIGH","T=450&amp;WIDTH=450&amp;START_MAXIMIZED=FALSE&amp;VAR:CALENDAR=US&amp;VAR:SYMBOL=TGT&amp;VAR:INDEX=0"}</definedName>
    <definedName name="_130__FDSAUDITLINK__" localSheetId="9" hidden="1">{"fdsup://directions/FAT Viewer?action=UPDATE&amp;creator=factset&amp;DYN_ARGS=TRUE&amp;DOC_NAME=FAT:FQL_AUDITING_CLIENT_TEMPLATE.FAT&amp;display_string=Audit&amp;VAR:KEY=PKBKPYHWZE&amp;VAR:QUERY=RkZfRUJJVERBX09QRVIoUVRSLDQvMS8yMDEwLDYvMzAvMjAxMCwsLFVTRCk=&amp;WINDOW=FIRST_POPUP&amp;HEIGH","T=450&amp;WIDTH=450&amp;START_MAXIMIZED=FALSE&amp;VAR:CALENDAR=US&amp;VAR:SYMBOL=TGT&amp;VAR:INDEX=0"}</definedName>
    <definedName name="_130__FDSAUDITLINK__" localSheetId="8" hidden="1">{"fdsup://directions/FAT Viewer?action=UPDATE&amp;creator=factset&amp;DYN_ARGS=TRUE&amp;DOC_NAME=FAT:FQL_AUDITING_CLIENT_TEMPLATE.FAT&amp;display_string=Audit&amp;VAR:KEY=PKBKPYHWZE&amp;VAR:QUERY=RkZfRUJJVERBX09QRVIoUVRSLDQvMS8yMDEwLDYvMzAvMjAxMCwsLFVTRCk=&amp;WINDOW=FIRST_POPUP&amp;HEIGH","T=450&amp;WIDTH=450&amp;START_MAXIMIZED=FALSE&amp;VAR:CALENDAR=US&amp;VAR:SYMBOL=TGT&amp;VAR:INDEX=0"}</definedName>
    <definedName name="_130__FDSAUDITLINK__" localSheetId="10" hidden="1">{"fdsup://directions/FAT Viewer?action=UPDATE&amp;creator=factset&amp;DYN_ARGS=TRUE&amp;DOC_NAME=FAT:FQL_AUDITING_CLIENT_TEMPLATE.FAT&amp;display_string=Audit&amp;VAR:KEY=PKBKPYHWZE&amp;VAR:QUERY=RkZfRUJJVERBX09QRVIoUVRSLDQvMS8yMDEwLDYvMzAvMjAxMCwsLFVTRCk=&amp;WINDOW=FIRST_POPUP&amp;HEIGH","T=450&amp;WIDTH=450&amp;START_MAXIMIZED=FALSE&amp;VAR:CALENDAR=US&amp;VAR:SYMBOL=TGT&amp;VAR:INDEX=0"}</definedName>
    <definedName name="_130__FDSAUDITLINK__" localSheetId="3" hidden="1">{"fdsup://directions/FAT Viewer?action=UPDATE&amp;creator=factset&amp;DYN_ARGS=TRUE&amp;DOC_NAME=FAT:FQL_AUDITING_CLIENT_TEMPLATE.FAT&amp;display_string=Audit&amp;VAR:KEY=PKBKPYHWZE&amp;VAR:QUERY=RkZfRUJJVERBX09QRVIoUVRSLDQvMS8yMDEwLDYvMzAvMjAxMCwsLFVTRCk=&amp;WINDOW=FIRST_POPUP&amp;HEIGH","T=450&amp;WIDTH=450&amp;START_MAXIMIZED=FALSE&amp;VAR:CALENDAR=US&amp;VAR:SYMBOL=TGT&amp;VAR:INDEX=0"}</definedName>
    <definedName name="_130__FDSAUDITLINK__" localSheetId="5" hidden="1">{"fdsup://directions/FAT Viewer?action=UPDATE&amp;creator=factset&amp;DYN_ARGS=TRUE&amp;DOC_NAME=FAT:FQL_AUDITING_CLIENT_TEMPLATE.FAT&amp;display_string=Audit&amp;VAR:KEY=PKBKPYHWZE&amp;VAR:QUERY=RkZfRUJJVERBX09QRVIoUVRSLDQvMS8yMDEwLDYvMzAvMjAxMCwsLFVTRCk=&amp;WINDOW=FIRST_POPUP&amp;HEIGH","T=450&amp;WIDTH=450&amp;START_MAXIMIZED=FALSE&amp;VAR:CALENDAR=US&amp;VAR:SYMBOL=TGT&amp;VAR:INDEX=0"}</definedName>
    <definedName name="_130__FDSAUDITLINK__" localSheetId="1" hidden="1">{"fdsup://directions/FAT Viewer?action=UPDATE&amp;creator=factset&amp;DYN_ARGS=TRUE&amp;DOC_NAME=FAT:FQL_AUDITING_CLIENT_TEMPLATE.FAT&amp;display_string=Audit&amp;VAR:KEY=PKBKPYHWZE&amp;VAR:QUERY=RkZfRUJJVERBX09QRVIoUVRSLDQvMS8yMDEwLDYvMzAvMjAxMCwsLFVTRCk=&amp;WINDOW=FIRST_POPUP&amp;HEIGH","T=450&amp;WIDTH=450&amp;START_MAXIMIZED=FALSE&amp;VAR:CALENDAR=US&amp;VAR:SYMBOL=TGT&amp;VAR:INDEX=0"}</definedName>
    <definedName name="_130__FDSAUDITLINK__" hidden="1">{"fdsup://directions/FAT Viewer?action=UPDATE&amp;creator=factset&amp;DYN_ARGS=TRUE&amp;DOC_NAME=FAT:FQL_AUDITING_CLIENT_TEMPLATE.FAT&amp;display_string=Audit&amp;VAR:KEY=PKBKPYHWZE&amp;VAR:QUERY=RkZfRUJJVERBX09QRVIoUVRSLDQvMS8yMDEwLDYvMzAvMjAxMCwsLFVTRCk=&amp;WINDOW=FIRST_POPUP&amp;HEIGH","T=450&amp;WIDTH=450&amp;START_MAXIMIZED=FALSE&amp;VAR:CALENDAR=US&amp;VAR:SYMBOL=TGT&amp;VAR:INDEX=0"}</definedName>
    <definedName name="_1300__FDSAUDITLINK__" localSheetId="7" hidden="1">{"fdsup://Directions/FactSet Auditing Viewer?action=AUDIT_VALUE&amp;DB=129&amp;ID1=67622010&amp;VALUEID=01001&amp;SDATE=200902&amp;PERIODTYPE=QTR_STD&amp;window=popup_no_bar&amp;width=385&amp;height=120&amp;START_MAXIMIZED=FALSE&amp;creator=factset&amp;display_string=Audit"}</definedName>
    <definedName name="_1300__FDSAUDITLINK__" localSheetId="9" hidden="1">{"fdsup://Directions/FactSet Auditing Viewer?action=AUDIT_VALUE&amp;DB=129&amp;ID1=67622010&amp;VALUEID=01001&amp;SDATE=200902&amp;PERIODTYPE=QTR_STD&amp;window=popup_no_bar&amp;width=385&amp;height=120&amp;START_MAXIMIZED=FALSE&amp;creator=factset&amp;display_string=Audit"}</definedName>
    <definedName name="_1300__FDSAUDITLINK__" localSheetId="8" hidden="1">{"fdsup://Directions/FactSet Auditing Viewer?action=AUDIT_VALUE&amp;DB=129&amp;ID1=67622010&amp;VALUEID=01001&amp;SDATE=200902&amp;PERIODTYPE=QTR_STD&amp;window=popup_no_bar&amp;width=385&amp;height=120&amp;START_MAXIMIZED=FALSE&amp;creator=factset&amp;display_string=Audit"}</definedName>
    <definedName name="_1300__FDSAUDITLINK__" localSheetId="10" hidden="1">{"fdsup://Directions/FactSet Auditing Viewer?action=AUDIT_VALUE&amp;DB=129&amp;ID1=67622010&amp;VALUEID=01001&amp;SDATE=200902&amp;PERIODTYPE=QTR_STD&amp;window=popup_no_bar&amp;width=385&amp;height=120&amp;START_MAXIMIZED=FALSE&amp;creator=factset&amp;display_string=Audit"}</definedName>
    <definedName name="_1300__FDSAUDITLINK__" localSheetId="3" hidden="1">{"fdsup://Directions/FactSet Auditing Viewer?action=AUDIT_VALUE&amp;DB=129&amp;ID1=67622010&amp;VALUEID=01001&amp;SDATE=200902&amp;PERIODTYPE=QTR_STD&amp;window=popup_no_bar&amp;width=385&amp;height=120&amp;START_MAXIMIZED=FALSE&amp;creator=factset&amp;display_string=Audit"}</definedName>
    <definedName name="_1300__FDSAUDITLINK__" localSheetId="5" hidden="1">{"fdsup://Directions/FactSet Auditing Viewer?action=AUDIT_VALUE&amp;DB=129&amp;ID1=67622010&amp;VALUEID=01001&amp;SDATE=200902&amp;PERIODTYPE=QTR_STD&amp;window=popup_no_bar&amp;width=385&amp;height=120&amp;START_MAXIMIZED=FALSE&amp;creator=factset&amp;display_string=Audit"}</definedName>
    <definedName name="_1300__FDSAUDITLINK__" localSheetId="1" hidden="1">{"fdsup://Directions/FactSet Auditing Viewer?action=AUDIT_VALUE&amp;DB=129&amp;ID1=67622010&amp;VALUEID=01001&amp;SDATE=200902&amp;PERIODTYPE=QTR_STD&amp;window=popup_no_bar&amp;width=385&amp;height=120&amp;START_MAXIMIZED=FALSE&amp;creator=factset&amp;display_string=Audit"}</definedName>
    <definedName name="_1300__FDSAUDITLINK__" hidden="1">{"fdsup://Directions/FactSet Auditing Viewer?action=AUDIT_VALUE&amp;DB=129&amp;ID1=67622010&amp;VALUEID=01001&amp;SDATE=200902&amp;PERIODTYPE=QTR_STD&amp;window=popup_no_bar&amp;width=385&amp;height=120&amp;START_MAXIMIZED=FALSE&amp;creator=factset&amp;display_string=Audit"}</definedName>
    <definedName name="_1301__FDSAUDITLINK__" localSheetId="7" hidden="1">{"fdsup://Directions/FactSet Auditing Viewer?action=AUDIT_VALUE&amp;DB=129&amp;ID1=67622010&amp;VALUEID=01001&amp;SDATE=201002&amp;PERIODTYPE=QTR_STD&amp;window=popup_no_bar&amp;width=385&amp;height=120&amp;START_MAXIMIZED=FALSE&amp;creator=factset&amp;display_string=Audit"}</definedName>
    <definedName name="_1301__FDSAUDITLINK__" localSheetId="9" hidden="1">{"fdsup://Directions/FactSet Auditing Viewer?action=AUDIT_VALUE&amp;DB=129&amp;ID1=67622010&amp;VALUEID=01001&amp;SDATE=201002&amp;PERIODTYPE=QTR_STD&amp;window=popup_no_bar&amp;width=385&amp;height=120&amp;START_MAXIMIZED=FALSE&amp;creator=factset&amp;display_string=Audit"}</definedName>
    <definedName name="_1301__FDSAUDITLINK__" localSheetId="8" hidden="1">{"fdsup://Directions/FactSet Auditing Viewer?action=AUDIT_VALUE&amp;DB=129&amp;ID1=67622010&amp;VALUEID=01001&amp;SDATE=201002&amp;PERIODTYPE=QTR_STD&amp;window=popup_no_bar&amp;width=385&amp;height=120&amp;START_MAXIMIZED=FALSE&amp;creator=factset&amp;display_string=Audit"}</definedName>
    <definedName name="_1301__FDSAUDITLINK__" localSheetId="10" hidden="1">{"fdsup://Directions/FactSet Auditing Viewer?action=AUDIT_VALUE&amp;DB=129&amp;ID1=67622010&amp;VALUEID=01001&amp;SDATE=201002&amp;PERIODTYPE=QTR_STD&amp;window=popup_no_bar&amp;width=385&amp;height=120&amp;START_MAXIMIZED=FALSE&amp;creator=factset&amp;display_string=Audit"}</definedName>
    <definedName name="_1301__FDSAUDITLINK__" localSheetId="3" hidden="1">{"fdsup://Directions/FactSet Auditing Viewer?action=AUDIT_VALUE&amp;DB=129&amp;ID1=67622010&amp;VALUEID=01001&amp;SDATE=201002&amp;PERIODTYPE=QTR_STD&amp;window=popup_no_bar&amp;width=385&amp;height=120&amp;START_MAXIMIZED=FALSE&amp;creator=factset&amp;display_string=Audit"}</definedName>
    <definedName name="_1301__FDSAUDITLINK__" localSheetId="5" hidden="1">{"fdsup://Directions/FactSet Auditing Viewer?action=AUDIT_VALUE&amp;DB=129&amp;ID1=67622010&amp;VALUEID=01001&amp;SDATE=201002&amp;PERIODTYPE=QTR_STD&amp;window=popup_no_bar&amp;width=385&amp;height=120&amp;START_MAXIMIZED=FALSE&amp;creator=factset&amp;display_string=Audit"}</definedName>
    <definedName name="_1301__FDSAUDITLINK__" localSheetId="1" hidden="1">{"fdsup://Directions/FactSet Auditing Viewer?action=AUDIT_VALUE&amp;DB=129&amp;ID1=67622010&amp;VALUEID=01001&amp;SDATE=201002&amp;PERIODTYPE=QTR_STD&amp;window=popup_no_bar&amp;width=385&amp;height=120&amp;START_MAXIMIZED=FALSE&amp;creator=factset&amp;display_string=Audit"}</definedName>
    <definedName name="_1301__FDSAUDITLINK__" hidden="1">{"fdsup://Directions/FactSet Auditing Viewer?action=AUDIT_VALUE&amp;DB=129&amp;ID1=67622010&amp;VALUEID=01001&amp;SDATE=201002&amp;PERIODTYPE=QTR_STD&amp;window=popup_no_bar&amp;width=385&amp;height=120&amp;START_MAXIMIZED=FALSE&amp;creator=factset&amp;display_string=Audit"}</definedName>
    <definedName name="_1302__FDSAUDITLINK__" localSheetId="7" hidden="1">{"fdsup://Directions/FactSet Auditing Viewer?action=AUDIT_VALUE&amp;DB=129&amp;ID1=62949110&amp;VALUEID=01001&amp;SDATE=200902&amp;PERIODTYPE=QTR_STD&amp;window=popup_no_bar&amp;width=385&amp;height=120&amp;START_MAXIMIZED=FALSE&amp;creator=factset&amp;display_string=Audit"}</definedName>
    <definedName name="_1302__FDSAUDITLINK__" localSheetId="9" hidden="1">{"fdsup://Directions/FactSet Auditing Viewer?action=AUDIT_VALUE&amp;DB=129&amp;ID1=62949110&amp;VALUEID=01001&amp;SDATE=200902&amp;PERIODTYPE=QTR_STD&amp;window=popup_no_bar&amp;width=385&amp;height=120&amp;START_MAXIMIZED=FALSE&amp;creator=factset&amp;display_string=Audit"}</definedName>
    <definedName name="_1302__FDSAUDITLINK__" localSheetId="8" hidden="1">{"fdsup://Directions/FactSet Auditing Viewer?action=AUDIT_VALUE&amp;DB=129&amp;ID1=62949110&amp;VALUEID=01001&amp;SDATE=200902&amp;PERIODTYPE=QTR_STD&amp;window=popup_no_bar&amp;width=385&amp;height=120&amp;START_MAXIMIZED=FALSE&amp;creator=factset&amp;display_string=Audit"}</definedName>
    <definedName name="_1302__FDSAUDITLINK__" localSheetId="10" hidden="1">{"fdsup://Directions/FactSet Auditing Viewer?action=AUDIT_VALUE&amp;DB=129&amp;ID1=62949110&amp;VALUEID=01001&amp;SDATE=200902&amp;PERIODTYPE=QTR_STD&amp;window=popup_no_bar&amp;width=385&amp;height=120&amp;START_MAXIMIZED=FALSE&amp;creator=factset&amp;display_string=Audit"}</definedName>
    <definedName name="_1302__FDSAUDITLINK__" localSheetId="3" hidden="1">{"fdsup://Directions/FactSet Auditing Viewer?action=AUDIT_VALUE&amp;DB=129&amp;ID1=62949110&amp;VALUEID=01001&amp;SDATE=200902&amp;PERIODTYPE=QTR_STD&amp;window=popup_no_bar&amp;width=385&amp;height=120&amp;START_MAXIMIZED=FALSE&amp;creator=factset&amp;display_string=Audit"}</definedName>
    <definedName name="_1302__FDSAUDITLINK__" localSheetId="5" hidden="1">{"fdsup://Directions/FactSet Auditing Viewer?action=AUDIT_VALUE&amp;DB=129&amp;ID1=62949110&amp;VALUEID=01001&amp;SDATE=200902&amp;PERIODTYPE=QTR_STD&amp;window=popup_no_bar&amp;width=385&amp;height=120&amp;START_MAXIMIZED=FALSE&amp;creator=factset&amp;display_string=Audit"}</definedName>
    <definedName name="_1302__FDSAUDITLINK__" localSheetId="1" hidden="1">{"fdsup://Directions/FactSet Auditing Viewer?action=AUDIT_VALUE&amp;DB=129&amp;ID1=62949110&amp;VALUEID=01001&amp;SDATE=200902&amp;PERIODTYPE=QTR_STD&amp;window=popup_no_bar&amp;width=385&amp;height=120&amp;START_MAXIMIZED=FALSE&amp;creator=factset&amp;display_string=Audit"}</definedName>
    <definedName name="_1302__FDSAUDITLINK__" hidden="1">{"fdsup://Directions/FactSet Auditing Viewer?action=AUDIT_VALUE&amp;DB=129&amp;ID1=62949110&amp;VALUEID=01001&amp;SDATE=200902&amp;PERIODTYPE=QTR_STD&amp;window=popup_no_bar&amp;width=385&amp;height=120&amp;START_MAXIMIZED=FALSE&amp;creator=factset&amp;display_string=Audit"}</definedName>
    <definedName name="_1303__FDSAUDITLINK__" localSheetId="7" hidden="1">{"fdsup://Directions/FactSet Auditing Viewer?action=AUDIT_VALUE&amp;DB=129&amp;ID1=62949110&amp;VALUEID=01001&amp;SDATE=201002&amp;PERIODTYPE=QTR_STD&amp;window=popup_no_bar&amp;width=385&amp;height=120&amp;START_MAXIMIZED=FALSE&amp;creator=factset&amp;display_string=Audit"}</definedName>
    <definedName name="_1303__FDSAUDITLINK__" localSheetId="9" hidden="1">{"fdsup://Directions/FactSet Auditing Viewer?action=AUDIT_VALUE&amp;DB=129&amp;ID1=62949110&amp;VALUEID=01001&amp;SDATE=201002&amp;PERIODTYPE=QTR_STD&amp;window=popup_no_bar&amp;width=385&amp;height=120&amp;START_MAXIMIZED=FALSE&amp;creator=factset&amp;display_string=Audit"}</definedName>
    <definedName name="_1303__FDSAUDITLINK__" localSheetId="8" hidden="1">{"fdsup://Directions/FactSet Auditing Viewer?action=AUDIT_VALUE&amp;DB=129&amp;ID1=62949110&amp;VALUEID=01001&amp;SDATE=201002&amp;PERIODTYPE=QTR_STD&amp;window=popup_no_bar&amp;width=385&amp;height=120&amp;START_MAXIMIZED=FALSE&amp;creator=factset&amp;display_string=Audit"}</definedName>
    <definedName name="_1303__FDSAUDITLINK__" localSheetId="10" hidden="1">{"fdsup://Directions/FactSet Auditing Viewer?action=AUDIT_VALUE&amp;DB=129&amp;ID1=62949110&amp;VALUEID=01001&amp;SDATE=201002&amp;PERIODTYPE=QTR_STD&amp;window=popup_no_bar&amp;width=385&amp;height=120&amp;START_MAXIMIZED=FALSE&amp;creator=factset&amp;display_string=Audit"}</definedName>
    <definedName name="_1303__FDSAUDITLINK__" localSheetId="3" hidden="1">{"fdsup://Directions/FactSet Auditing Viewer?action=AUDIT_VALUE&amp;DB=129&amp;ID1=62949110&amp;VALUEID=01001&amp;SDATE=201002&amp;PERIODTYPE=QTR_STD&amp;window=popup_no_bar&amp;width=385&amp;height=120&amp;START_MAXIMIZED=FALSE&amp;creator=factset&amp;display_string=Audit"}</definedName>
    <definedName name="_1303__FDSAUDITLINK__" localSheetId="5" hidden="1">{"fdsup://Directions/FactSet Auditing Viewer?action=AUDIT_VALUE&amp;DB=129&amp;ID1=62949110&amp;VALUEID=01001&amp;SDATE=201002&amp;PERIODTYPE=QTR_STD&amp;window=popup_no_bar&amp;width=385&amp;height=120&amp;START_MAXIMIZED=FALSE&amp;creator=factset&amp;display_string=Audit"}</definedName>
    <definedName name="_1303__FDSAUDITLINK__" localSheetId="1" hidden="1">{"fdsup://Directions/FactSet Auditing Viewer?action=AUDIT_VALUE&amp;DB=129&amp;ID1=62949110&amp;VALUEID=01001&amp;SDATE=201002&amp;PERIODTYPE=QTR_STD&amp;window=popup_no_bar&amp;width=385&amp;height=120&amp;START_MAXIMIZED=FALSE&amp;creator=factset&amp;display_string=Audit"}</definedName>
    <definedName name="_1303__FDSAUDITLINK__" hidden="1">{"fdsup://Directions/FactSet Auditing Viewer?action=AUDIT_VALUE&amp;DB=129&amp;ID1=62949110&amp;VALUEID=01001&amp;SDATE=201002&amp;PERIODTYPE=QTR_STD&amp;window=popup_no_bar&amp;width=385&amp;height=120&amp;START_MAXIMIZED=FALSE&amp;creator=factset&amp;display_string=Audit"}</definedName>
    <definedName name="_1304__FDSAUDITLINK__" localSheetId="7" hidden="1">{"fdsup://Directions/FactSet Auditing Viewer?action=AUDIT_VALUE&amp;DB=129&amp;ID1=65011110&amp;VALUEID=01001&amp;SDATE=201002&amp;PERIODTYPE=QTR_STD&amp;window=popup_no_bar&amp;width=385&amp;height=120&amp;START_MAXIMIZED=FALSE&amp;creator=factset&amp;display_string=Audit"}</definedName>
    <definedName name="_1304__FDSAUDITLINK__" localSheetId="9" hidden="1">{"fdsup://Directions/FactSet Auditing Viewer?action=AUDIT_VALUE&amp;DB=129&amp;ID1=65011110&amp;VALUEID=01001&amp;SDATE=201002&amp;PERIODTYPE=QTR_STD&amp;window=popup_no_bar&amp;width=385&amp;height=120&amp;START_MAXIMIZED=FALSE&amp;creator=factset&amp;display_string=Audit"}</definedName>
    <definedName name="_1304__FDSAUDITLINK__" localSheetId="8" hidden="1">{"fdsup://Directions/FactSet Auditing Viewer?action=AUDIT_VALUE&amp;DB=129&amp;ID1=65011110&amp;VALUEID=01001&amp;SDATE=201002&amp;PERIODTYPE=QTR_STD&amp;window=popup_no_bar&amp;width=385&amp;height=120&amp;START_MAXIMIZED=FALSE&amp;creator=factset&amp;display_string=Audit"}</definedName>
    <definedName name="_1304__FDSAUDITLINK__" localSheetId="10" hidden="1">{"fdsup://Directions/FactSet Auditing Viewer?action=AUDIT_VALUE&amp;DB=129&amp;ID1=65011110&amp;VALUEID=01001&amp;SDATE=201002&amp;PERIODTYPE=QTR_STD&amp;window=popup_no_bar&amp;width=385&amp;height=120&amp;START_MAXIMIZED=FALSE&amp;creator=factset&amp;display_string=Audit"}</definedName>
    <definedName name="_1304__FDSAUDITLINK__" localSheetId="3" hidden="1">{"fdsup://Directions/FactSet Auditing Viewer?action=AUDIT_VALUE&amp;DB=129&amp;ID1=65011110&amp;VALUEID=01001&amp;SDATE=201002&amp;PERIODTYPE=QTR_STD&amp;window=popup_no_bar&amp;width=385&amp;height=120&amp;START_MAXIMIZED=FALSE&amp;creator=factset&amp;display_string=Audit"}</definedName>
    <definedName name="_1304__FDSAUDITLINK__" localSheetId="5" hidden="1">{"fdsup://Directions/FactSet Auditing Viewer?action=AUDIT_VALUE&amp;DB=129&amp;ID1=65011110&amp;VALUEID=01001&amp;SDATE=201002&amp;PERIODTYPE=QTR_STD&amp;window=popup_no_bar&amp;width=385&amp;height=120&amp;START_MAXIMIZED=FALSE&amp;creator=factset&amp;display_string=Audit"}</definedName>
    <definedName name="_1304__FDSAUDITLINK__" localSheetId="1" hidden="1">{"fdsup://Directions/FactSet Auditing Viewer?action=AUDIT_VALUE&amp;DB=129&amp;ID1=65011110&amp;VALUEID=01001&amp;SDATE=201002&amp;PERIODTYPE=QTR_STD&amp;window=popup_no_bar&amp;width=385&amp;height=120&amp;START_MAXIMIZED=FALSE&amp;creator=factset&amp;display_string=Audit"}</definedName>
    <definedName name="_1304__FDSAUDITLINK__" hidden="1">{"fdsup://Directions/FactSet Auditing Viewer?action=AUDIT_VALUE&amp;DB=129&amp;ID1=65011110&amp;VALUEID=01001&amp;SDATE=201002&amp;PERIODTYPE=QTR_STD&amp;window=popup_no_bar&amp;width=385&amp;height=120&amp;START_MAXIMIZED=FALSE&amp;creator=factset&amp;display_string=Audit"}</definedName>
    <definedName name="_1305__FDSAUDITLINK__" localSheetId="7" hidden="1">{"fdsup://Directions/FactSet Auditing Viewer?action=AUDIT_VALUE&amp;DB=129&amp;ID1=65248E10&amp;VALUEID=01001&amp;SDATE=200904&amp;PERIODTYPE=QTR_STD&amp;window=popup_no_bar&amp;width=385&amp;height=120&amp;START_MAXIMIZED=FALSE&amp;creator=factset&amp;display_string=Audit"}</definedName>
    <definedName name="_1305__FDSAUDITLINK__" localSheetId="9" hidden="1">{"fdsup://Directions/FactSet Auditing Viewer?action=AUDIT_VALUE&amp;DB=129&amp;ID1=65248E10&amp;VALUEID=01001&amp;SDATE=200904&amp;PERIODTYPE=QTR_STD&amp;window=popup_no_bar&amp;width=385&amp;height=120&amp;START_MAXIMIZED=FALSE&amp;creator=factset&amp;display_string=Audit"}</definedName>
    <definedName name="_1305__FDSAUDITLINK__" localSheetId="8" hidden="1">{"fdsup://Directions/FactSet Auditing Viewer?action=AUDIT_VALUE&amp;DB=129&amp;ID1=65248E10&amp;VALUEID=01001&amp;SDATE=200904&amp;PERIODTYPE=QTR_STD&amp;window=popup_no_bar&amp;width=385&amp;height=120&amp;START_MAXIMIZED=FALSE&amp;creator=factset&amp;display_string=Audit"}</definedName>
    <definedName name="_1305__FDSAUDITLINK__" localSheetId="10" hidden="1">{"fdsup://Directions/FactSet Auditing Viewer?action=AUDIT_VALUE&amp;DB=129&amp;ID1=65248E10&amp;VALUEID=01001&amp;SDATE=200904&amp;PERIODTYPE=QTR_STD&amp;window=popup_no_bar&amp;width=385&amp;height=120&amp;START_MAXIMIZED=FALSE&amp;creator=factset&amp;display_string=Audit"}</definedName>
    <definedName name="_1305__FDSAUDITLINK__" localSheetId="3" hidden="1">{"fdsup://Directions/FactSet Auditing Viewer?action=AUDIT_VALUE&amp;DB=129&amp;ID1=65248E10&amp;VALUEID=01001&amp;SDATE=200904&amp;PERIODTYPE=QTR_STD&amp;window=popup_no_bar&amp;width=385&amp;height=120&amp;START_MAXIMIZED=FALSE&amp;creator=factset&amp;display_string=Audit"}</definedName>
    <definedName name="_1305__FDSAUDITLINK__" localSheetId="5" hidden="1">{"fdsup://Directions/FactSet Auditing Viewer?action=AUDIT_VALUE&amp;DB=129&amp;ID1=65248E10&amp;VALUEID=01001&amp;SDATE=200904&amp;PERIODTYPE=QTR_STD&amp;window=popup_no_bar&amp;width=385&amp;height=120&amp;START_MAXIMIZED=FALSE&amp;creator=factset&amp;display_string=Audit"}</definedName>
    <definedName name="_1305__FDSAUDITLINK__" localSheetId="1" hidden="1">{"fdsup://Directions/FactSet Auditing Viewer?action=AUDIT_VALUE&amp;DB=129&amp;ID1=65248E10&amp;VALUEID=01001&amp;SDATE=200904&amp;PERIODTYPE=QTR_STD&amp;window=popup_no_bar&amp;width=385&amp;height=120&amp;START_MAXIMIZED=FALSE&amp;creator=factset&amp;display_string=Audit"}</definedName>
    <definedName name="_1305__FDSAUDITLINK__" hidden="1">{"fdsup://Directions/FactSet Auditing Viewer?action=AUDIT_VALUE&amp;DB=129&amp;ID1=65248E10&amp;VALUEID=01001&amp;SDATE=200904&amp;PERIODTYPE=QTR_STD&amp;window=popup_no_bar&amp;width=385&amp;height=120&amp;START_MAXIMIZED=FALSE&amp;creator=factset&amp;display_string=Audit"}</definedName>
    <definedName name="_1306__FDSAUDITLINK__" localSheetId="7" hidden="1">{"fdsup://Directions/FactSet Auditing Viewer?action=AUDIT_VALUE&amp;DB=129&amp;ID1=65248E10&amp;VALUEID=01001&amp;SDATE=201004&amp;PERIODTYPE=QTR_STD&amp;window=popup_no_bar&amp;width=385&amp;height=120&amp;START_MAXIMIZED=FALSE&amp;creator=factset&amp;display_string=Audit"}</definedName>
    <definedName name="_1306__FDSAUDITLINK__" localSheetId="9" hidden="1">{"fdsup://Directions/FactSet Auditing Viewer?action=AUDIT_VALUE&amp;DB=129&amp;ID1=65248E10&amp;VALUEID=01001&amp;SDATE=201004&amp;PERIODTYPE=QTR_STD&amp;window=popup_no_bar&amp;width=385&amp;height=120&amp;START_MAXIMIZED=FALSE&amp;creator=factset&amp;display_string=Audit"}</definedName>
    <definedName name="_1306__FDSAUDITLINK__" localSheetId="8" hidden="1">{"fdsup://Directions/FactSet Auditing Viewer?action=AUDIT_VALUE&amp;DB=129&amp;ID1=65248E10&amp;VALUEID=01001&amp;SDATE=201004&amp;PERIODTYPE=QTR_STD&amp;window=popup_no_bar&amp;width=385&amp;height=120&amp;START_MAXIMIZED=FALSE&amp;creator=factset&amp;display_string=Audit"}</definedName>
    <definedName name="_1306__FDSAUDITLINK__" localSheetId="10" hidden="1">{"fdsup://Directions/FactSet Auditing Viewer?action=AUDIT_VALUE&amp;DB=129&amp;ID1=65248E10&amp;VALUEID=01001&amp;SDATE=201004&amp;PERIODTYPE=QTR_STD&amp;window=popup_no_bar&amp;width=385&amp;height=120&amp;START_MAXIMIZED=FALSE&amp;creator=factset&amp;display_string=Audit"}</definedName>
    <definedName name="_1306__FDSAUDITLINK__" localSheetId="3" hidden="1">{"fdsup://Directions/FactSet Auditing Viewer?action=AUDIT_VALUE&amp;DB=129&amp;ID1=65248E10&amp;VALUEID=01001&amp;SDATE=201004&amp;PERIODTYPE=QTR_STD&amp;window=popup_no_bar&amp;width=385&amp;height=120&amp;START_MAXIMIZED=FALSE&amp;creator=factset&amp;display_string=Audit"}</definedName>
    <definedName name="_1306__FDSAUDITLINK__" localSheetId="5" hidden="1">{"fdsup://Directions/FactSet Auditing Viewer?action=AUDIT_VALUE&amp;DB=129&amp;ID1=65248E10&amp;VALUEID=01001&amp;SDATE=201004&amp;PERIODTYPE=QTR_STD&amp;window=popup_no_bar&amp;width=385&amp;height=120&amp;START_MAXIMIZED=FALSE&amp;creator=factset&amp;display_string=Audit"}</definedName>
    <definedName name="_1306__FDSAUDITLINK__" localSheetId="1" hidden="1">{"fdsup://Directions/FactSet Auditing Viewer?action=AUDIT_VALUE&amp;DB=129&amp;ID1=65248E10&amp;VALUEID=01001&amp;SDATE=201004&amp;PERIODTYPE=QTR_STD&amp;window=popup_no_bar&amp;width=385&amp;height=120&amp;START_MAXIMIZED=FALSE&amp;creator=factset&amp;display_string=Audit"}</definedName>
    <definedName name="_1306__FDSAUDITLINK__" hidden="1">{"fdsup://Directions/FactSet Auditing Viewer?action=AUDIT_VALUE&amp;DB=129&amp;ID1=65248E10&amp;VALUEID=01001&amp;SDATE=201004&amp;PERIODTYPE=QTR_STD&amp;window=popup_no_bar&amp;width=385&amp;height=120&amp;START_MAXIMIZED=FALSE&amp;creator=factset&amp;display_string=Audit"}</definedName>
    <definedName name="_1307__FDSAUDITLINK__" localSheetId="7" hidden="1">{"fdsup://Directions/FactSet Auditing Viewer?action=AUDIT_VALUE&amp;DB=129&amp;ID1=65122910&amp;VALUEID=01001&amp;SDATE=200902&amp;PERIODTYPE=QTR_STD&amp;window=popup_no_bar&amp;width=385&amp;height=120&amp;START_MAXIMIZED=FALSE&amp;creator=factset&amp;display_string=Audit"}</definedName>
    <definedName name="_1307__FDSAUDITLINK__" localSheetId="9" hidden="1">{"fdsup://Directions/FactSet Auditing Viewer?action=AUDIT_VALUE&amp;DB=129&amp;ID1=65122910&amp;VALUEID=01001&amp;SDATE=200902&amp;PERIODTYPE=QTR_STD&amp;window=popup_no_bar&amp;width=385&amp;height=120&amp;START_MAXIMIZED=FALSE&amp;creator=factset&amp;display_string=Audit"}</definedName>
    <definedName name="_1307__FDSAUDITLINK__" localSheetId="8" hidden="1">{"fdsup://Directions/FactSet Auditing Viewer?action=AUDIT_VALUE&amp;DB=129&amp;ID1=65122910&amp;VALUEID=01001&amp;SDATE=200902&amp;PERIODTYPE=QTR_STD&amp;window=popup_no_bar&amp;width=385&amp;height=120&amp;START_MAXIMIZED=FALSE&amp;creator=factset&amp;display_string=Audit"}</definedName>
    <definedName name="_1307__FDSAUDITLINK__" localSheetId="10" hidden="1">{"fdsup://Directions/FactSet Auditing Viewer?action=AUDIT_VALUE&amp;DB=129&amp;ID1=65122910&amp;VALUEID=01001&amp;SDATE=200902&amp;PERIODTYPE=QTR_STD&amp;window=popup_no_bar&amp;width=385&amp;height=120&amp;START_MAXIMIZED=FALSE&amp;creator=factset&amp;display_string=Audit"}</definedName>
    <definedName name="_1307__FDSAUDITLINK__" localSheetId="3" hidden="1">{"fdsup://Directions/FactSet Auditing Viewer?action=AUDIT_VALUE&amp;DB=129&amp;ID1=65122910&amp;VALUEID=01001&amp;SDATE=200902&amp;PERIODTYPE=QTR_STD&amp;window=popup_no_bar&amp;width=385&amp;height=120&amp;START_MAXIMIZED=FALSE&amp;creator=factset&amp;display_string=Audit"}</definedName>
    <definedName name="_1307__FDSAUDITLINK__" localSheetId="5" hidden="1">{"fdsup://Directions/FactSet Auditing Viewer?action=AUDIT_VALUE&amp;DB=129&amp;ID1=65122910&amp;VALUEID=01001&amp;SDATE=200902&amp;PERIODTYPE=QTR_STD&amp;window=popup_no_bar&amp;width=385&amp;height=120&amp;START_MAXIMIZED=FALSE&amp;creator=factset&amp;display_string=Audit"}</definedName>
    <definedName name="_1307__FDSAUDITLINK__" localSheetId="1" hidden="1">{"fdsup://Directions/FactSet Auditing Viewer?action=AUDIT_VALUE&amp;DB=129&amp;ID1=65122910&amp;VALUEID=01001&amp;SDATE=200902&amp;PERIODTYPE=QTR_STD&amp;window=popup_no_bar&amp;width=385&amp;height=120&amp;START_MAXIMIZED=FALSE&amp;creator=factset&amp;display_string=Audit"}</definedName>
    <definedName name="_1307__FDSAUDITLINK__" hidden="1">{"fdsup://Directions/FactSet Auditing Viewer?action=AUDIT_VALUE&amp;DB=129&amp;ID1=65122910&amp;VALUEID=01001&amp;SDATE=200902&amp;PERIODTYPE=QTR_STD&amp;window=popup_no_bar&amp;width=385&amp;height=120&amp;START_MAXIMIZED=FALSE&amp;creator=factset&amp;display_string=Audit"}</definedName>
    <definedName name="_1308__FDSAUDITLINK__" localSheetId="7" hidden="1">{"fdsup://Directions/FactSet Auditing Viewer?action=AUDIT_VALUE&amp;DB=129&amp;ID1=65122910&amp;VALUEID=01001&amp;SDATE=201002&amp;PERIODTYPE=QTR_STD&amp;window=popup_no_bar&amp;width=385&amp;height=120&amp;START_MAXIMIZED=FALSE&amp;creator=factset&amp;display_string=Audit"}</definedName>
    <definedName name="_1308__FDSAUDITLINK__" localSheetId="9" hidden="1">{"fdsup://Directions/FactSet Auditing Viewer?action=AUDIT_VALUE&amp;DB=129&amp;ID1=65122910&amp;VALUEID=01001&amp;SDATE=201002&amp;PERIODTYPE=QTR_STD&amp;window=popup_no_bar&amp;width=385&amp;height=120&amp;START_MAXIMIZED=FALSE&amp;creator=factset&amp;display_string=Audit"}</definedName>
    <definedName name="_1308__FDSAUDITLINK__" localSheetId="8" hidden="1">{"fdsup://Directions/FactSet Auditing Viewer?action=AUDIT_VALUE&amp;DB=129&amp;ID1=65122910&amp;VALUEID=01001&amp;SDATE=201002&amp;PERIODTYPE=QTR_STD&amp;window=popup_no_bar&amp;width=385&amp;height=120&amp;START_MAXIMIZED=FALSE&amp;creator=factset&amp;display_string=Audit"}</definedName>
    <definedName name="_1308__FDSAUDITLINK__" localSheetId="10" hidden="1">{"fdsup://Directions/FactSet Auditing Viewer?action=AUDIT_VALUE&amp;DB=129&amp;ID1=65122910&amp;VALUEID=01001&amp;SDATE=201002&amp;PERIODTYPE=QTR_STD&amp;window=popup_no_bar&amp;width=385&amp;height=120&amp;START_MAXIMIZED=FALSE&amp;creator=factset&amp;display_string=Audit"}</definedName>
    <definedName name="_1308__FDSAUDITLINK__" localSheetId="3" hidden="1">{"fdsup://Directions/FactSet Auditing Viewer?action=AUDIT_VALUE&amp;DB=129&amp;ID1=65122910&amp;VALUEID=01001&amp;SDATE=201002&amp;PERIODTYPE=QTR_STD&amp;window=popup_no_bar&amp;width=385&amp;height=120&amp;START_MAXIMIZED=FALSE&amp;creator=factset&amp;display_string=Audit"}</definedName>
    <definedName name="_1308__FDSAUDITLINK__" localSheetId="5" hidden="1">{"fdsup://Directions/FactSet Auditing Viewer?action=AUDIT_VALUE&amp;DB=129&amp;ID1=65122910&amp;VALUEID=01001&amp;SDATE=201002&amp;PERIODTYPE=QTR_STD&amp;window=popup_no_bar&amp;width=385&amp;height=120&amp;START_MAXIMIZED=FALSE&amp;creator=factset&amp;display_string=Audit"}</definedName>
    <definedName name="_1308__FDSAUDITLINK__" localSheetId="1" hidden="1">{"fdsup://Directions/FactSet Auditing Viewer?action=AUDIT_VALUE&amp;DB=129&amp;ID1=65122910&amp;VALUEID=01001&amp;SDATE=201002&amp;PERIODTYPE=QTR_STD&amp;window=popup_no_bar&amp;width=385&amp;height=120&amp;START_MAXIMIZED=FALSE&amp;creator=factset&amp;display_string=Audit"}</definedName>
    <definedName name="_1308__FDSAUDITLINK__" hidden="1">{"fdsup://Directions/FactSet Auditing Viewer?action=AUDIT_VALUE&amp;DB=129&amp;ID1=65122910&amp;VALUEID=01001&amp;SDATE=201002&amp;PERIODTYPE=QTR_STD&amp;window=popup_no_bar&amp;width=385&amp;height=120&amp;START_MAXIMIZED=FALSE&amp;creator=factset&amp;display_string=Audit"}</definedName>
    <definedName name="_1309__FDSAUDITLINK__" localSheetId="7" hidden="1">{"fdsup://Directions/FactSet Auditing Viewer?action=AUDIT_VALUE&amp;DB=129&amp;ID1=67000810&amp;VALUEID=01001&amp;SDATE=200902&amp;PERIODTYPE=QTR_STD&amp;window=popup_no_bar&amp;width=385&amp;height=120&amp;START_MAXIMIZED=FALSE&amp;creator=factset&amp;display_string=Audit"}</definedName>
    <definedName name="_1309__FDSAUDITLINK__" localSheetId="9" hidden="1">{"fdsup://Directions/FactSet Auditing Viewer?action=AUDIT_VALUE&amp;DB=129&amp;ID1=67000810&amp;VALUEID=01001&amp;SDATE=200902&amp;PERIODTYPE=QTR_STD&amp;window=popup_no_bar&amp;width=385&amp;height=120&amp;START_MAXIMIZED=FALSE&amp;creator=factset&amp;display_string=Audit"}</definedName>
    <definedName name="_1309__FDSAUDITLINK__" localSheetId="8" hidden="1">{"fdsup://Directions/FactSet Auditing Viewer?action=AUDIT_VALUE&amp;DB=129&amp;ID1=67000810&amp;VALUEID=01001&amp;SDATE=200902&amp;PERIODTYPE=QTR_STD&amp;window=popup_no_bar&amp;width=385&amp;height=120&amp;START_MAXIMIZED=FALSE&amp;creator=factset&amp;display_string=Audit"}</definedName>
    <definedName name="_1309__FDSAUDITLINK__" localSheetId="10" hidden="1">{"fdsup://Directions/FactSet Auditing Viewer?action=AUDIT_VALUE&amp;DB=129&amp;ID1=67000810&amp;VALUEID=01001&amp;SDATE=200902&amp;PERIODTYPE=QTR_STD&amp;window=popup_no_bar&amp;width=385&amp;height=120&amp;START_MAXIMIZED=FALSE&amp;creator=factset&amp;display_string=Audit"}</definedName>
    <definedName name="_1309__FDSAUDITLINK__" localSheetId="3" hidden="1">{"fdsup://Directions/FactSet Auditing Viewer?action=AUDIT_VALUE&amp;DB=129&amp;ID1=67000810&amp;VALUEID=01001&amp;SDATE=200902&amp;PERIODTYPE=QTR_STD&amp;window=popup_no_bar&amp;width=385&amp;height=120&amp;START_MAXIMIZED=FALSE&amp;creator=factset&amp;display_string=Audit"}</definedName>
    <definedName name="_1309__FDSAUDITLINK__" localSheetId="5" hidden="1">{"fdsup://Directions/FactSet Auditing Viewer?action=AUDIT_VALUE&amp;DB=129&amp;ID1=67000810&amp;VALUEID=01001&amp;SDATE=200902&amp;PERIODTYPE=QTR_STD&amp;window=popup_no_bar&amp;width=385&amp;height=120&amp;START_MAXIMIZED=FALSE&amp;creator=factset&amp;display_string=Audit"}</definedName>
    <definedName name="_1309__FDSAUDITLINK__" localSheetId="1" hidden="1">{"fdsup://Directions/FactSet Auditing Viewer?action=AUDIT_VALUE&amp;DB=129&amp;ID1=67000810&amp;VALUEID=01001&amp;SDATE=200902&amp;PERIODTYPE=QTR_STD&amp;window=popup_no_bar&amp;width=385&amp;height=120&amp;START_MAXIMIZED=FALSE&amp;creator=factset&amp;display_string=Audit"}</definedName>
    <definedName name="_1309__FDSAUDITLINK__" hidden="1">{"fdsup://Directions/FactSet Auditing Viewer?action=AUDIT_VALUE&amp;DB=129&amp;ID1=67000810&amp;VALUEID=01001&amp;SDATE=200902&amp;PERIODTYPE=QTR_STD&amp;window=popup_no_bar&amp;width=385&amp;height=120&amp;START_MAXIMIZED=FALSE&amp;creator=factset&amp;display_string=Audit"}</definedName>
    <definedName name="_131__FDSAUDITLINK__" localSheetId="7" hidden="1">{"fdsup://directions/FAT Viewer?action=UPDATE&amp;creator=factset&amp;DYN_ARGS=TRUE&amp;DOC_NAME=FAT:FQL_AUDITING_CLIENT_TEMPLATE.FAT&amp;display_string=Audit&amp;VAR:KEY=XGVSRYFEJG&amp;VAR:QUERY=RkZfRUJJVERBX09QRVIoUVRSLDQvMS8yMDA5LDYvMzAvMjAwOSwsLFVTRCk=&amp;WINDOW=FIRST_POPUP&amp;HEIGH","T=450&amp;WIDTH=450&amp;START_MAXIMIZED=FALSE&amp;VAR:CALENDAR=US&amp;VAR:SYMBOL=TER&amp;VAR:INDEX=0"}</definedName>
    <definedName name="_131__FDSAUDITLINK__" localSheetId="9" hidden="1">{"fdsup://directions/FAT Viewer?action=UPDATE&amp;creator=factset&amp;DYN_ARGS=TRUE&amp;DOC_NAME=FAT:FQL_AUDITING_CLIENT_TEMPLATE.FAT&amp;display_string=Audit&amp;VAR:KEY=XGVSRYFEJG&amp;VAR:QUERY=RkZfRUJJVERBX09QRVIoUVRSLDQvMS8yMDA5LDYvMzAvMjAwOSwsLFVTRCk=&amp;WINDOW=FIRST_POPUP&amp;HEIGH","T=450&amp;WIDTH=450&amp;START_MAXIMIZED=FALSE&amp;VAR:CALENDAR=US&amp;VAR:SYMBOL=TER&amp;VAR:INDEX=0"}</definedName>
    <definedName name="_131__FDSAUDITLINK__" localSheetId="8" hidden="1">{"fdsup://directions/FAT Viewer?action=UPDATE&amp;creator=factset&amp;DYN_ARGS=TRUE&amp;DOC_NAME=FAT:FQL_AUDITING_CLIENT_TEMPLATE.FAT&amp;display_string=Audit&amp;VAR:KEY=XGVSRYFEJG&amp;VAR:QUERY=RkZfRUJJVERBX09QRVIoUVRSLDQvMS8yMDA5LDYvMzAvMjAwOSwsLFVTRCk=&amp;WINDOW=FIRST_POPUP&amp;HEIGH","T=450&amp;WIDTH=450&amp;START_MAXIMIZED=FALSE&amp;VAR:CALENDAR=US&amp;VAR:SYMBOL=TER&amp;VAR:INDEX=0"}</definedName>
    <definedName name="_131__FDSAUDITLINK__" localSheetId="10" hidden="1">{"fdsup://directions/FAT Viewer?action=UPDATE&amp;creator=factset&amp;DYN_ARGS=TRUE&amp;DOC_NAME=FAT:FQL_AUDITING_CLIENT_TEMPLATE.FAT&amp;display_string=Audit&amp;VAR:KEY=XGVSRYFEJG&amp;VAR:QUERY=RkZfRUJJVERBX09QRVIoUVRSLDQvMS8yMDA5LDYvMzAvMjAwOSwsLFVTRCk=&amp;WINDOW=FIRST_POPUP&amp;HEIGH","T=450&amp;WIDTH=450&amp;START_MAXIMIZED=FALSE&amp;VAR:CALENDAR=US&amp;VAR:SYMBOL=TER&amp;VAR:INDEX=0"}</definedName>
    <definedName name="_131__FDSAUDITLINK__" localSheetId="3" hidden="1">{"fdsup://directions/FAT Viewer?action=UPDATE&amp;creator=factset&amp;DYN_ARGS=TRUE&amp;DOC_NAME=FAT:FQL_AUDITING_CLIENT_TEMPLATE.FAT&amp;display_string=Audit&amp;VAR:KEY=XGVSRYFEJG&amp;VAR:QUERY=RkZfRUJJVERBX09QRVIoUVRSLDQvMS8yMDA5LDYvMzAvMjAwOSwsLFVTRCk=&amp;WINDOW=FIRST_POPUP&amp;HEIGH","T=450&amp;WIDTH=450&amp;START_MAXIMIZED=FALSE&amp;VAR:CALENDAR=US&amp;VAR:SYMBOL=TER&amp;VAR:INDEX=0"}</definedName>
    <definedName name="_131__FDSAUDITLINK__" localSheetId="5" hidden="1">{"fdsup://directions/FAT Viewer?action=UPDATE&amp;creator=factset&amp;DYN_ARGS=TRUE&amp;DOC_NAME=FAT:FQL_AUDITING_CLIENT_TEMPLATE.FAT&amp;display_string=Audit&amp;VAR:KEY=XGVSRYFEJG&amp;VAR:QUERY=RkZfRUJJVERBX09QRVIoUVRSLDQvMS8yMDA5LDYvMzAvMjAwOSwsLFVTRCk=&amp;WINDOW=FIRST_POPUP&amp;HEIGH","T=450&amp;WIDTH=450&amp;START_MAXIMIZED=FALSE&amp;VAR:CALENDAR=US&amp;VAR:SYMBOL=TER&amp;VAR:INDEX=0"}</definedName>
    <definedName name="_131__FDSAUDITLINK__" localSheetId="1" hidden="1">{"fdsup://directions/FAT Viewer?action=UPDATE&amp;creator=factset&amp;DYN_ARGS=TRUE&amp;DOC_NAME=FAT:FQL_AUDITING_CLIENT_TEMPLATE.FAT&amp;display_string=Audit&amp;VAR:KEY=XGVSRYFEJG&amp;VAR:QUERY=RkZfRUJJVERBX09QRVIoUVRSLDQvMS8yMDA5LDYvMzAvMjAwOSwsLFVTRCk=&amp;WINDOW=FIRST_POPUP&amp;HEIGH","T=450&amp;WIDTH=450&amp;START_MAXIMIZED=FALSE&amp;VAR:CALENDAR=US&amp;VAR:SYMBOL=TER&amp;VAR:INDEX=0"}</definedName>
    <definedName name="_131__FDSAUDITLINK__" hidden="1">{"fdsup://directions/FAT Viewer?action=UPDATE&amp;creator=factset&amp;DYN_ARGS=TRUE&amp;DOC_NAME=FAT:FQL_AUDITING_CLIENT_TEMPLATE.FAT&amp;display_string=Audit&amp;VAR:KEY=XGVSRYFEJG&amp;VAR:QUERY=RkZfRUJJVERBX09QRVIoUVRSLDQvMS8yMDA5LDYvMzAvMjAwOSwsLFVTRCk=&amp;WINDOW=FIRST_POPUP&amp;HEIGH","T=450&amp;WIDTH=450&amp;START_MAXIMIZED=FALSE&amp;VAR:CALENDAR=US&amp;VAR:SYMBOL=TER&amp;VAR:INDEX=0"}</definedName>
    <definedName name="_1310__FDSAUDITLINK__" localSheetId="7" hidden="1">{"fdsup://Directions/FactSet Auditing Viewer?action=AUDIT_VALUE&amp;DB=129&amp;ID1=67000810&amp;VALUEID=01001&amp;SDATE=201002&amp;PERIODTYPE=QTR_STD&amp;window=popup_no_bar&amp;width=385&amp;height=120&amp;START_MAXIMIZED=FALSE&amp;creator=factset&amp;display_string=Audit"}</definedName>
    <definedName name="_1310__FDSAUDITLINK__" localSheetId="9" hidden="1">{"fdsup://Directions/FactSet Auditing Viewer?action=AUDIT_VALUE&amp;DB=129&amp;ID1=67000810&amp;VALUEID=01001&amp;SDATE=201002&amp;PERIODTYPE=QTR_STD&amp;window=popup_no_bar&amp;width=385&amp;height=120&amp;START_MAXIMIZED=FALSE&amp;creator=factset&amp;display_string=Audit"}</definedName>
    <definedName name="_1310__FDSAUDITLINK__" localSheetId="8" hidden="1">{"fdsup://Directions/FactSet Auditing Viewer?action=AUDIT_VALUE&amp;DB=129&amp;ID1=67000810&amp;VALUEID=01001&amp;SDATE=201002&amp;PERIODTYPE=QTR_STD&amp;window=popup_no_bar&amp;width=385&amp;height=120&amp;START_MAXIMIZED=FALSE&amp;creator=factset&amp;display_string=Audit"}</definedName>
    <definedName name="_1310__FDSAUDITLINK__" localSheetId="10" hidden="1">{"fdsup://Directions/FactSet Auditing Viewer?action=AUDIT_VALUE&amp;DB=129&amp;ID1=67000810&amp;VALUEID=01001&amp;SDATE=201002&amp;PERIODTYPE=QTR_STD&amp;window=popup_no_bar&amp;width=385&amp;height=120&amp;START_MAXIMIZED=FALSE&amp;creator=factset&amp;display_string=Audit"}</definedName>
    <definedName name="_1310__FDSAUDITLINK__" localSheetId="3" hidden="1">{"fdsup://Directions/FactSet Auditing Viewer?action=AUDIT_VALUE&amp;DB=129&amp;ID1=67000810&amp;VALUEID=01001&amp;SDATE=201002&amp;PERIODTYPE=QTR_STD&amp;window=popup_no_bar&amp;width=385&amp;height=120&amp;START_MAXIMIZED=FALSE&amp;creator=factset&amp;display_string=Audit"}</definedName>
    <definedName name="_1310__FDSAUDITLINK__" localSheetId="5" hidden="1">{"fdsup://Directions/FactSet Auditing Viewer?action=AUDIT_VALUE&amp;DB=129&amp;ID1=67000810&amp;VALUEID=01001&amp;SDATE=201002&amp;PERIODTYPE=QTR_STD&amp;window=popup_no_bar&amp;width=385&amp;height=120&amp;START_MAXIMIZED=FALSE&amp;creator=factset&amp;display_string=Audit"}</definedName>
    <definedName name="_1310__FDSAUDITLINK__" localSheetId="1" hidden="1">{"fdsup://Directions/FactSet Auditing Viewer?action=AUDIT_VALUE&amp;DB=129&amp;ID1=67000810&amp;VALUEID=01001&amp;SDATE=201002&amp;PERIODTYPE=QTR_STD&amp;window=popup_no_bar&amp;width=385&amp;height=120&amp;START_MAXIMIZED=FALSE&amp;creator=factset&amp;display_string=Audit"}</definedName>
    <definedName name="_1310__FDSAUDITLINK__" hidden="1">{"fdsup://Directions/FactSet Auditing Viewer?action=AUDIT_VALUE&amp;DB=129&amp;ID1=67000810&amp;VALUEID=01001&amp;SDATE=201002&amp;PERIODTYPE=QTR_STD&amp;window=popup_no_bar&amp;width=385&amp;height=120&amp;START_MAXIMIZED=FALSE&amp;creator=factset&amp;display_string=Audit"}</definedName>
    <definedName name="_1311__FDSAUDITLINK__" localSheetId="7" hidden="1">{"fdsup://Directions/FactSet Auditing Viewer?action=AUDIT_VALUE&amp;DB=129&amp;ID1=67066G10&amp;VALUEID=01001&amp;SDATE=201001&amp;PERIODTYPE=QTR_STD&amp;window=popup_no_bar&amp;width=385&amp;height=120&amp;START_MAXIMIZED=FALSE&amp;creator=factset&amp;display_string=Audit"}</definedName>
    <definedName name="_1311__FDSAUDITLINK__" localSheetId="9" hidden="1">{"fdsup://Directions/FactSet Auditing Viewer?action=AUDIT_VALUE&amp;DB=129&amp;ID1=67066G10&amp;VALUEID=01001&amp;SDATE=201001&amp;PERIODTYPE=QTR_STD&amp;window=popup_no_bar&amp;width=385&amp;height=120&amp;START_MAXIMIZED=FALSE&amp;creator=factset&amp;display_string=Audit"}</definedName>
    <definedName name="_1311__FDSAUDITLINK__" localSheetId="8" hidden="1">{"fdsup://Directions/FactSet Auditing Viewer?action=AUDIT_VALUE&amp;DB=129&amp;ID1=67066G10&amp;VALUEID=01001&amp;SDATE=201001&amp;PERIODTYPE=QTR_STD&amp;window=popup_no_bar&amp;width=385&amp;height=120&amp;START_MAXIMIZED=FALSE&amp;creator=factset&amp;display_string=Audit"}</definedName>
    <definedName name="_1311__FDSAUDITLINK__" localSheetId="10" hidden="1">{"fdsup://Directions/FactSet Auditing Viewer?action=AUDIT_VALUE&amp;DB=129&amp;ID1=67066G10&amp;VALUEID=01001&amp;SDATE=201001&amp;PERIODTYPE=QTR_STD&amp;window=popup_no_bar&amp;width=385&amp;height=120&amp;START_MAXIMIZED=FALSE&amp;creator=factset&amp;display_string=Audit"}</definedName>
    <definedName name="_1311__FDSAUDITLINK__" localSheetId="3" hidden="1">{"fdsup://Directions/FactSet Auditing Viewer?action=AUDIT_VALUE&amp;DB=129&amp;ID1=67066G10&amp;VALUEID=01001&amp;SDATE=201001&amp;PERIODTYPE=QTR_STD&amp;window=popup_no_bar&amp;width=385&amp;height=120&amp;START_MAXIMIZED=FALSE&amp;creator=factset&amp;display_string=Audit"}</definedName>
    <definedName name="_1311__FDSAUDITLINK__" localSheetId="5" hidden="1">{"fdsup://Directions/FactSet Auditing Viewer?action=AUDIT_VALUE&amp;DB=129&amp;ID1=67066G10&amp;VALUEID=01001&amp;SDATE=201001&amp;PERIODTYPE=QTR_STD&amp;window=popup_no_bar&amp;width=385&amp;height=120&amp;START_MAXIMIZED=FALSE&amp;creator=factset&amp;display_string=Audit"}</definedName>
    <definedName name="_1311__FDSAUDITLINK__" localSheetId="1" hidden="1">{"fdsup://Directions/FactSet Auditing Viewer?action=AUDIT_VALUE&amp;DB=129&amp;ID1=67066G10&amp;VALUEID=01001&amp;SDATE=201001&amp;PERIODTYPE=QTR_STD&amp;window=popup_no_bar&amp;width=385&amp;height=120&amp;START_MAXIMIZED=FALSE&amp;creator=factset&amp;display_string=Audit"}</definedName>
    <definedName name="_1311__FDSAUDITLINK__" hidden="1">{"fdsup://Directions/FactSet Auditing Viewer?action=AUDIT_VALUE&amp;DB=129&amp;ID1=67066G10&amp;VALUEID=01001&amp;SDATE=201001&amp;PERIODTYPE=QTR_STD&amp;window=popup_no_bar&amp;width=385&amp;height=120&amp;START_MAXIMIZED=FALSE&amp;creator=factset&amp;display_string=Audit"}</definedName>
    <definedName name="_1312__FDSAUDITLINK__" localSheetId="7" hidden="1">{"fdsup://Directions/FactSet Auditing Viewer?action=AUDIT_VALUE&amp;DB=129&amp;ID1=67034610&amp;VALUEID=01001&amp;SDATE=200902&amp;PERIODTYPE=QTR_STD&amp;window=popup_no_bar&amp;width=385&amp;height=120&amp;START_MAXIMIZED=FALSE&amp;creator=factset&amp;display_string=Audit"}</definedName>
    <definedName name="_1312__FDSAUDITLINK__" localSheetId="9" hidden="1">{"fdsup://Directions/FactSet Auditing Viewer?action=AUDIT_VALUE&amp;DB=129&amp;ID1=67034610&amp;VALUEID=01001&amp;SDATE=200902&amp;PERIODTYPE=QTR_STD&amp;window=popup_no_bar&amp;width=385&amp;height=120&amp;START_MAXIMIZED=FALSE&amp;creator=factset&amp;display_string=Audit"}</definedName>
    <definedName name="_1312__FDSAUDITLINK__" localSheetId="8" hidden="1">{"fdsup://Directions/FactSet Auditing Viewer?action=AUDIT_VALUE&amp;DB=129&amp;ID1=67034610&amp;VALUEID=01001&amp;SDATE=200902&amp;PERIODTYPE=QTR_STD&amp;window=popup_no_bar&amp;width=385&amp;height=120&amp;START_MAXIMIZED=FALSE&amp;creator=factset&amp;display_string=Audit"}</definedName>
    <definedName name="_1312__FDSAUDITLINK__" localSheetId="10" hidden="1">{"fdsup://Directions/FactSet Auditing Viewer?action=AUDIT_VALUE&amp;DB=129&amp;ID1=67034610&amp;VALUEID=01001&amp;SDATE=200902&amp;PERIODTYPE=QTR_STD&amp;window=popup_no_bar&amp;width=385&amp;height=120&amp;START_MAXIMIZED=FALSE&amp;creator=factset&amp;display_string=Audit"}</definedName>
    <definedName name="_1312__FDSAUDITLINK__" localSheetId="3" hidden="1">{"fdsup://Directions/FactSet Auditing Viewer?action=AUDIT_VALUE&amp;DB=129&amp;ID1=67034610&amp;VALUEID=01001&amp;SDATE=200902&amp;PERIODTYPE=QTR_STD&amp;window=popup_no_bar&amp;width=385&amp;height=120&amp;START_MAXIMIZED=FALSE&amp;creator=factset&amp;display_string=Audit"}</definedName>
    <definedName name="_1312__FDSAUDITLINK__" localSheetId="5" hidden="1">{"fdsup://Directions/FactSet Auditing Viewer?action=AUDIT_VALUE&amp;DB=129&amp;ID1=67034610&amp;VALUEID=01001&amp;SDATE=200902&amp;PERIODTYPE=QTR_STD&amp;window=popup_no_bar&amp;width=385&amp;height=120&amp;START_MAXIMIZED=FALSE&amp;creator=factset&amp;display_string=Audit"}</definedName>
    <definedName name="_1312__FDSAUDITLINK__" localSheetId="1" hidden="1">{"fdsup://Directions/FactSet Auditing Viewer?action=AUDIT_VALUE&amp;DB=129&amp;ID1=67034610&amp;VALUEID=01001&amp;SDATE=200902&amp;PERIODTYPE=QTR_STD&amp;window=popup_no_bar&amp;width=385&amp;height=120&amp;START_MAXIMIZED=FALSE&amp;creator=factset&amp;display_string=Audit"}</definedName>
    <definedName name="_1312__FDSAUDITLINK__" hidden="1">{"fdsup://Directions/FactSet Auditing Viewer?action=AUDIT_VALUE&amp;DB=129&amp;ID1=67034610&amp;VALUEID=01001&amp;SDATE=200902&amp;PERIODTYPE=QTR_STD&amp;window=popup_no_bar&amp;width=385&amp;height=120&amp;START_MAXIMIZED=FALSE&amp;creator=factset&amp;display_string=Audit"}</definedName>
    <definedName name="_1313__FDSAUDITLINK__" localSheetId="7" hidden="1">{"fdsup://Directions/FactSet Auditing Viewer?action=AUDIT_VALUE&amp;DB=129&amp;ID1=67034610&amp;VALUEID=01001&amp;SDATE=201002&amp;PERIODTYPE=QTR_STD&amp;window=popup_no_bar&amp;width=385&amp;height=120&amp;START_MAXIMIZED=FALSE&amp;creator=factset&amp;display_string=Audit"}</definedName>
    <definedName name="_1313__FDSAUDITLINK__" localSheetId="9" hidden="1">{"fdsup://Directions/FactSet Auditing Viewer?action=AUDIT_VALUE&amp;DB=129&amp;ID1=67034610&amp;VALUEID=01001&amp;SDATE=201002&amp;PERIODTYPE=QTR_STD&amp;window=popup_no_bar&amp;width=385&amp;height=120&amp;START_MAXIMIZED=FALSE&amp;creator=factset&amp;display_string=Audit"}</definedName>
    <definedName name="_1313__FDSAUDITLINK__" localSheetId="8" hidden="1">{"fdsup://Directions/FactSet Auditing Viewer?action=AUDIT_VALUE&amp;DB=129&amp;ID1=67034610&amp;VALUEID=01001&amp;SDATE=201002&amp;PERIODTYPE=QTR_STD&amp;window=popup_no_bar&amp;width=385&amp;height=120&amp;START_MAXIMIZED=FALSE&amp;creator=factset&amp;display_string=Audit"}</definedName>
    <definedName name="_1313__FDSAUDITLINK__" localSheetId="10" hidden="1">{"fdsup://Directions/FactSet Auditing Viewer?action=AUDIT_VALUE&amp;DB=129&amp;ID1=67034610&amp;VALUEID=01001&amp;SDATE=201002&amp;PERIODTYPE=QTR_STD&amp;window=popup_no_bar&amp;width=385&amp;height=120&amp;START_MAXIMIZED=FALSE&amp;creator=factset&amp;display_string=Audit"}</definedName>
    <definedName name="_1313__FDSAUDITLINK__" localSheetId="3" hidden="1">{"fdsup://Directions/FactSet Auditing Viewer?action=AUDIT_VALUE&amp;DB=129&amp;ID1=67034610&amp;VALUEID=01001&amp;SDATE=201002&amp;PERIODTYPE=QTR_STD&amp;window=popup_no_bar&amp;width=385&amp;height=120&amp;START_MAXIMIZED=FALSE&amp;creator=factset&amp;display_string=Audit"}</definedName>
    <definedName name="_1313__FDSAUDITLINK__" localSheetId="5" hidden="1">{"fdsup://Directions/FactSet Auditing Viewer?action=AUDIT_VALUE&amp;DB=129&amp;ID1=67034610&amp;VALUEID=01001&amp;SDATE=201002&amp;PERIODTYPE=QTR_STD&amp;window=popup_no_bar&amp;width=385&amp;height=120&amp;START_MAXIMIZED=FALSE&amp;creator=factset&amp;display_string=Audit"}</definedName>
    <definedName name="_1313__FDSAUDITLINK__" localSheetId="1" hidden="1">{"fdsup://Directions/FactSet Auditing Viewer?action=AUDIT_VALUE&amp;DB=129&amp;ID1=67034610&amp;VALUEID=01001&amp;SDATE=201002&amp;PERIODTYPE=QTR_STD&amp;window=popup_no_bar&amp;width=385&amp;height=120&amp;START_MAXIMIZED=FALSE&amp;creator=factset&amp;display_string=Audit"}</definedName>
    <definedName name="_1313__FDSAUDITLINK__" hidden="1">{"fdsup://Directions/FactSet Auditing Viewer?action=AUDIT_VALUE&amp;DB=129&amp;ID1=67034610&amp;VALUEID=01001&amp;SDATE=201002&amp;PERIODTYPE=QTR_STD&amp;window=popup_no_bar&amp;width=385&amp;height=120&amp;START_MAXIMIZED=FALSE&amp;creator=factset&amp;display_string=Audit"}</definedName>
    <definedName name="_1314__FDSAUDITLINK__" localSheetId="7" hidden="1">{"fdsup://Directions/FactSet Auditing Viewer?action=AUDIT_VALUE&amp;DB=129&amp;ID1=66439710&amp;VALUEID=01001&amp;SDATE=200902&amp;PERIODTYPE=QTR_STD&amp;window=popup_no_bar&amp;width=385&amp;height=120&amp;START_MAXIMIZED=FALSE&amp;creator=factset&amp;display_string=Audit"}</definedName>
    <definedName name="_1314__FDSAUDITLINK__" localSheetId="9" hidden="1">{"fdsup://Directions/FactSet Auditing Viewer?action=AUDIT_VALUE&amp;DB=129&amp;ID1=66439710&amp;VALUEID=01001&amp;SDATE=200902&amp;PERIODTYPE=QTR_STD&amp;window=popup_no_bar&amp;width=385&amp;height=120&amp;START_MAXIMIZED=FALSE&amp;creator=factset&amp;display_string=Audit"}</definedName>
    <definedName name="_1314__FDSAUDITLINK__" localSheetId="8" hidden="1">{"fdsup://Directions/FactSet Auditing Viewer?action=AUDIT_VALUE&amp;DB=129&amp;ID1=66439710&amp;VALUEID=01001&amp;SDATE=200902&amp;PERIODTYPE=QTR_STD&amp;window=popup_no_bar&amp;width=385&amp;height=120&amp;START_MAXIMIZED=FALSE&amp;creator=factset&amp;display_string=Audit"}</definedName>
    <definedName name="_1314__FDSAUDITLINK__" localSheetId="10" hidden="1">{"fdsup://Directions/FactSet Auditing Viewer?action=AUDIT_VALUE&amp;DB=129&amp;ID1=66439710&amp;VALUEID=01001&amp;SDATE=200902&amp;PERIODTYPE=QTR_STD&amp;window=popup_no_bar&amp;width=385&amp;height=120&amp;START_MAXIMIZED=FALSE&amp;creator=factset&amp;display_string=Audit"}</definedName>
    <definedName name="_1314__FDSAUDITLINK__" localSheetId="3" hidden="1">{"fdsup://Directions/FactSet Auditing Viewer?action=AUDIT_VALUE&amp;DB=129&amp;ID1=66439710&amp;VALUEID=01001&amp;SDATE=200902&amp;PERIODTYPE=QTR_STD&amp;window=popup_no_bar&amp;width=385&amp;height=120&amp;START_MAXIMIZED=FALSE&amp;creator=factset&amp;display_string=Audit"}</definedName>
    <definedName name="_1314__FDSAUDITLINK__" localSheetId="5" hidden="1">{"fdsup://Directions/FactSet Auditing Viewer?action=AUDIT_VALUE&amp;DB=129&amp;ID1=66439710&amp;VALUEID=01001&amp;SDATE=200902&amp;PERIODTYPE=QTR_STD&amp;window=popup_no_bar&amp;width=385&amp;height=120&amp;START_MAXIMIZED=FALSE&amp;creator=factset&amp;display_string=Audit"}</definedName>
    <definedName name="_1314__FDSAUDITLINK__" localSheetId="1" hidden="1">{"fdsup://Directions/FactSet Auditing Viewer?action=AUDIT_VALUE&amp;DB=129&amp;ID1=66439710&amp;VALUEID=01001&amp;SDATE=200902&amp;PERIODTYPE=QTR_STD&amp;window=popup_no_bar&amp;width=385&amp;height=120&amp;START_MAXIMIZED=FALSE&amp;creator=factset&amp;display_string=Audit"}</definedName>
    <definedName name="_1314__FDSAUDITLINK__" hidden="1">{"fdsup://Directions/FactSet Auditing Viewer?action=AUDIT_VALUE&amp;DB=129&amp;ID1=66439710&amp;VALUEID=01001&amp;SDATE=200902&amp;PERIODTYPE=QTR_STD&amp;window=popup_no_bar&amp;width=385&amp;height=120&amp;START_MAXIMIZED=FALSE&amp;creator=factset&amp;display_string=Audit"}</definedName>
    <definedName name="_1315__FDSAUDITLINK__" localSheetId="7" hidden="1">{"fdsup://Directions/FactSet Auditing Viewer?action=AUDIT_VALUE&amp;DB=129&amp;ID1=66439710&amp;VALUEID=01001&amp;SDATE=201002&amp;PERIODTYPE=QTR_STD&amp;window=popup_no_bar&amp;width=385&amp;height=120&amp;START_MAXIMIZED=FALSE&amp;creator=factset&amp;display_string=Audit"}</definedName>
    <definedName name="_1315__FDSAUDITLINK__" localSheetId="9" hidden="1">{"fdsup://Directions/FactSet Auditing Viewer?action=AUDIT_VALUE&amp;DB=129&amp;ID1=66439710&amp;VALUEID=01001&amp;SDATE=201002&amp;PERIODTYPE=QTR_STD&amp;window=popup_no_bar&amp;width=385&amp;height=120&amp;START_MAXIMIZED=FALSE&amp;creator=factset&amp;display_string=Audit"}</definedName>
    <definedName name="_1315__FDSAUDITLINK__" localSheetId="8" hidden="1">{"fdsup://Directions/FactSet Auditing Viewer?action=AUDIT_VALUE&amp;DB=129&amp;ID1=66439710&amp;VALUEID=01001&amp;SDATE=201002&amp;PERIODTYPE=QTR_STD&amp;window=popup_no_bar&amp;width=385&amp;height=120&amp;START_MAXIMIZED=FALSE&amp;creator=factset&amp;display_string=Audit"}</definedName>
    <definedName name="_1315__FDSAUDITLINK__" localSheetId="10" hidden="1">{"fdsup://Directions/FactSet Auditing Viewer?action=AUDIT_VALUE&amp;DB=129&amp;ID1=66439710&amp;VALUEID=01001&amp;SDATE=201002&amp;PERIODTYPE=QTR_STD&amp;window=popup_no_bar&amp;width=385&amp;height=120&amp;START_MAXIMIZED=FALSE&amp;creator=factset&amp;display_string=Audit"}</definedName>
    <definedName name="_1315__FDSAUDITLINK__" localSheetId="3" hidden="1">{"fdsup://Directions/FactSet Auditing Viewer?action=AUDIT_VALUE&amp;DB=129&amp;ID1=66439710&amp;VALUEID=01001&amp;SDATE=201002&amp;PERIODTYPE=QTR_STD&amp;window=popup_no_bar&amp;width=385&amp;height=120&amp;START_MAXIMIZED=FALSE&amp;creator=factset&amp;display_string=Audit"}</definedName>
    <definedName name="_1315__FDSAUDITLINK__" localSheetId="5" hidden="1">{"fdsup://Directions/FactSet Auditing Viewer?action=AUDIT_VALUE&amp;DB=129&amp;ID1=66439710&amp;VALUEID=01001&amp;SDATE=201002&amp;PERIODTYPE=QTR_STD&amp;window=popup_no_bar&amp;width=385&amp;height=120&amp;START_MAXIMIZED=FALSE&amp;creator=factset&amp;display_string=Audit"}</definedName>
    <definedName name="_1315__FDSAUDITLINK__" localSheetId="1" hidden="1">{"fdsup://Directions/FactSet Auditing Viewer?action=AUDIT_VALUE&amp;DB=129&amp;ID1=66439710&amp;VALUEID=01001&amp;SDATE=201002&amp;PERIODTYPE=QTR_STD&amp;window=popup_no_bar&amp;width=385&amp;height=120&amp;START_MAXIMIZED=FALSE&amp;creator=factset&amp;display_string=Audit"}</definedName>
    <definedName name="_1315__FDSAUDITLINK__" hidden="1">{"fdsup://Directions/FactSet Auditing Viewer?action=AUDIT_VALUE&amp;DB=129&amp;ID1=66439710&amp;VALUEID=01001&amp;SDATE=201002&amp;PERIODTYPE=QTR_STD&amp;window=popup_no_bar&amp;width=385&amp;height=120&amp;START_MAXIMIZED=FALSE&amp;creator=factset&amp;display_string=Audit"}</definedName>
    <definedName name="_1316__FDSAUDITLINK__" localSheetId="7" hidden="1">{"fdsup://Directions/FactSet Auditing Viewer?action=AUDIT_VALUE&amp;DB=129&amp;ID1=64110D10&amp;VALUEID=01001&amp;SDATE=200904&amp;PERIODTYPE=QTR_STD&amp;window=popup_no_bar&amp;width=385&amp;height=120&amp;START_MAXIMIZED=FALSE&amp;creator=factset&amp;display_string=Audit"}</definedName>
    <definedName name="_1316__FDSAUDITLINK__" localSheetId="9" hidden="1">{"fdsup://Directions/FactSet Auditing Viewer?action=AUDIT_VALUE&amp;DB=129&amp;ID1=64110D10&amp;VALUEID=01001&amp;SDATE=200904&amp;PERIODTYPE=QTR_STD&amp;window=popup_no_bar&amp;width=385&amp;height=120&amp;START_MAXIMIZED=FALSE&amp;creator=factset&amp;display_string=Audit"}</definedName>
    <definedName name="_1316__FDSAUDITLINK__" localSheetId="8" hidden="1">{"fdsup://Directions/FactSet Auditing Viewer?action=AUDIT_VALUE&amp;DB=129&amp;ID1=64110D10&amp;VALUEID=01001&amp;SDATE=200904&amp;PERIODTYPE=QTR_STD&amp;window=popup_no_bar&amp;width=385&amp;height=120&amp;START_MAXIMIZED=FALSE&amp;creator=factset&amp;display_string=Audit"}</definedName>
    <definedName name="_1316__FDSAUDITLINK__" localSheetId="10" hidden="1">{"fdsup://Directions/FactSet Auditing Viewer?action=AUDIT_VALUE&amp;DB=129&amp;ID1=64110D10&amp;VALUEID=01001&amp;SDATE=200904&amp;PERIODTYPE=QTR_STD&amp;window=popup_no_bar&amp;width=385&amp;height=120&amp;START_MAXIMIZED=FALSE&amp;creator=factset&amp;display_string=Audit"}</definedName>
    <definedName name="_1316__FDSAUDITLINK__" localSheetId="3" hidden="1">{"fdsup://Directions/FactSet Auditing Viewer?action=AUDIT_VALUE&amp;DB=129&amp;ID1=64110D10&amp;VALUEID=01001&amp;SDATE=200904&amp;PERIODTYPE=QTR_STD&amp;window=popup_no_bar&amp;width=385&amp;height=120&amp;START_MAXIMIZED=FALSE&amp;creator=factset&amp;display_string=Audit"}</definedName>
    <definedName name="_1316__FDSAUDITLINK__" localSheetId="5" hidden="1">{"fdsup://Directions/FactSet Auditing Viewer?action=AUDIT_VALUE&amp;DB=129&amp;ID1=64110D10&amp;VALUEID=01001&amp;SDATE=200904&amp;PERIODTYPE=QTR_STD&amp;window=popup_no_bar&amp;width=385&amp;height=120&amp;START_MAXIMIZED=FALSE&amp;creator=factset&amp;display_string=Audit"}</definedName>
    <definedName name="_1316__FDSAUDITLINK__" localSheetId="1" hidden="1">{"fdsup://Directions/FactSet Auditing Viewer?action=AUDIT_VALUE&amp;DB=129&amp;ID1=64110D10&amp;VALUEID=01001&amp;SDATE=200904&amp;PERIODTYPE=QTR_STD&amp;window=popup_no_bar&amp;width=385&amp;height=120&amp;START_MAXIMIZED=FALSE&amp;creator=factset&amp;display_string=Audit"}</definedName>
    <definedName name="_1316__FDSAUDITLINK__" hidden="1">{"fdsup://Directions/FactSet Auditing Viewer?action=AUDIT_VALUE&amp;DB=129&amp;ID1=64110D10&amp;VALUEID=01001&amp;SDATE=200904&amp;PERIODTYPE=QTR_STD&amp;window=popup_no_bar&amp;width=385&amp;height=120&amp;START_MAXIMIZED=FALSE&amp;creator=factset&amp;display_string=Audit"}</definedName>
    <definedName name="_1317__FDSAUDITLINK__" localSheetId="7" hidden="1">{"fdsup://Directions/FactSet Auditing Viewer?action=AUDIT_VALUE&amp;DB=129&amp;ID1=63764010&amp;VALUEID=01001&amp;SDATE=200904&amp;PERIODTYPE=QTR_STD&amp;window=popup_no_bar&amp;width=385&amp;height=120&amp;START_MAXIMIZED=FALSE&amp;creator=factset&amp;display_string=Audit"}</definedName>
    <definedName name="_1317__FDSAUDITLINK__" localSheetId="9" hidden="1">{"fdsup://Directions/FactSet Auditing Viewer?action=AUDIT_VALUE&amp;DB=129&amp;ID1=63764010&amp;VALUEID=01001&amp;SDATE=200904&amp;PERIODTYPE=QTR_STD&amp;window=popup_no_bar&amp;width=385&amp;height=120&amp;START_MAXIMIZED=FALSE&amp;creator=factset&amp;display_string=Audit"}</definedName>
    <definedName name="_1317__FDSAUDITLINK__" localSheetId="8" hidden="1">{"fdsup://Directions/FactSet Auditing Viewer?action=AUDIT_VALUE&amp;DB=129&amp;ID1=63764010&amp;VALUEID=01001&amp;SDATE=200904&amp;PERIODTYPE=QTR_STD&amp;window=popup_no_bar&amp;width=385&amp;height=120&amp;START_MAXIMIZED=FALSE&amp;creator=factset&amp;display_string=Audit"}</definedName>
    <definedName name="_1317__FDSAUDITLINK__" localSheetId="10" hidden="1">{"fdsup://Directions/FactSet Auditing Viewer?action=AUDIT_VALUE&amp;DB=129&amp;ID1=63764010&amp;VALUEID=01001&amp;SDATE=200904&amp;PERIODTYPE=QTR_STD&amp;window=popup_no_bar&amp;width=385&amp;height=120&amp;START_MAXIMIZED=FALSE&amp;creator=factset&amp;display_string=Audit"}</definedName>
    <definedName name="_1317__FDSAUDITLINK__" localSheetId="3" hidden="1">{"fdsup://Directions/FactSet Auditing Viewer?action=AUDIT_VALUE&amp;DB=129&amp;ID1=63764010&amp;VALUEID=01001&amp;SDATE=200904&amp;PERIODTYPE=QTR_STD&amp;window=popup_no_bar&amp;width=385&amp;height=120&amp;START_MAXIMIZED=FALSE&amp;creator=factset&amp;display_string=Audit"}</definedName>
    <definedName name="_1317__FDSAUDITLINK__" localSheetId="5" hidden="1">{"fdsup://Directions/FactSet Auditing Viewer?action=AUDIT_VALUE&amp;DB=129&amp;ID1=63764010&amp;VALUEID=01001&amp;SDATE=200904&amp;PERIODTYPE=QTR_STD&amp;window=popup_no_bar&amp;width=385&amp;height=120&amp;START_MAXIMIZED=FALSE&amp;creator=factset&amp;display_string=Audit"}</definedName>
    <definedName name="_1317__FDSAUDITLINK__" localSheetId="1" hidden="1">{"fdsup://Directions/FactSet Auditing Viewer?action=AUDIT_VALUE&amp;DB=129&amp;ID1=63764010&amp;VALUEID=01001&amp;SDATE=200904&amp;PERIODTYPE=QTR_STD&amp;window=popup_no_bar&amp;width=385&amp;height=120&amp;START_MAXIMIZED=FALSE&amp;creator=factset&amp;display_string=Audit"}</definedName>
    <definedName name="_1317__FDSAUDITLINK__" hidden="1">{"fdsup://Directions/FactSet Auditing Viewer?action=AUDIT_VALUE&amp;DB=129&amp;ID1=63764010&amp;VALUEID=01001&amp;SDATE=200904&amp;PERIODTYPE=QTR_STD&amp;window=popup_no_bar&amp;width=385&amp;height=120&amp;START_MAXIMIZED=FALSE&amp;creator=factset&amp;display_string=Audit"}</definedName>
    <definedName name="_1318__FDSAUDITLINK__" localSheetId="7" hidden="1">{"fdsup://Directions/FactSet Auditing Viewer?action=AUDIT_VALUE&amp;DB=129&amp;ID1=65584410&amp;VALUEID=01001&amp;SDATE=200902&amp;PERIODTYPE=QTR_STD&amp;window=popup_no_bar&amp;width=385&amp;height=120&amp;START_MAXIMIZED=FALSE&amp;creator=factset&amp;display_string=Audit"}</definedName>
    <definedName name="_1318__FDSAUDITLINK__" localSheetId="9" hidden="1">{"fdsup://Directions/FactSet Auditing Viewer?action=AUDIT_VALUE&amp;DB=129&amp;ID1=65584410&amp;VALUEID=01001&amp;SDATE=200902&amp;PERIODTYPE=QTR_STD&amp;window=popup_no_bar&amp;width=385&amp;height=120&amp;START_MAXIMIZED=FALSE&amp;creator=factset&amp;display_string=Audit"}</definedName>
    <definedName name="_1318__FDSAUDITLINK__" localSheetId="8" hidden="1">{"fdsup://Directions/FactSet Auditing Viewer?action=AUDIT_VALUE&amp;DB=129&amp;ID1=65584410&amp;VALUEID=01001&amp;SDATE=200902&amp;PERIODTYPE=QTR_STD&amp;window=popup_no_bar&amp;width=385&amp;height=120&amp;START_MAXIMIZED=FALSE&amp;creator=factset&amp;display_string=Audit"}</definedName>
    <definedName name="_1318__FDSAUDITLINK__" localSheetId="10" hidden="1">{"fdsup://Directions/FactSet Auditing Viewer?action=AUDIT_VALUE&amp;DB=129&amp;ID1=65584410&amp;VALUEID=01001&amp;SDATE=200902&amp;PERIODTYPE=QTR_STD&amp;window=popup_no_bar&amp;width=385&amp;height=120&amp;START_MAXIMIZED=FALSE&amp;creator=factset&amp;display_string=Audit"}</definedName>
    <definedName name="_1318__FDSAUDITLINK__" localSheetId="3" hidden="1">{"fdsup://Directions/FactSet Auditing Viewer?action=AUDIT_VALUE&amp;DB=129&amp;ID1=65584410&amp;VALUEID=01001&amp;SDATE=200902&amp;PERIODTYPE=QTR_STD&amp;window=popup_no_bar&amp;width=385&amp;height=120&amp;START_MAXIMIZED=FALSE&amp;creator=factset&amp;display_string=Audit"}</definedName>
    <definedName name="_1318__FDSAUDITLINK__" localSheetId="5" hidden="1">{"fdsup://Directions/FactSet Auditing Viewer?action=AUDIT_VALUE&amp;DB=129&amp;ID1=65584410&amp;VALUEID=01001&amp;SDATE=200902&amp;PERIODTYPE=QTR_STD&amp;window=popup_no_bar&amp;width=385&amp;height=120&amp;START_MAXIMIZED=FALSE&amp;creator=factset&amp;display_string=Audit"}</definedName>
    <definedName name="_1318__FDSAUDITLINK__" localSheetId="1" hidden="1">{"fdsup://Directions/FactSet Auditing Viewer?action=AUDIT_VALUE&amp;DB=129&amp;ID1=65584410&amp;VALUEID=01001&amp;SDATE=200902&amp;PERIODTYPE=QTR_STD&amp;window=popup_no_bar&amp;width=385&amp;height=120&amp;START_MAXIMIZED=FALSE&amp;creator=factset&amp;display_string=Audit"}</definedName>
    <definedName name="_1318__FDSAUDITLINK__" hidden="1">{"fdsup://Directions/FactSet Auditing Viewer?action=AUDIT_VALUE&amp;DB=129&amp;ID1=65584410&amp;VALUEID=01001&amp;SDATE=200902&amp;PERIODTYPE=QTR_STD&amp;window=popup_no_bar&amp;width=385&amp;height=120&amp;START_MAXIMIZED=FALSE&amp;creator=factset&amp;display_string=Audit"}</definedName>
    <definedName name="_1319__FDSAUDITLINK__" localSheetId="7" hidden="1">{"fdsup://Directions/FactSet Auditing Viewer?action=AUDIT_VALUE&amp;DB=129&amp;ID1=65584410&amp;VALUEID=01001&amp;SDATE=201002&amp;PERIODTYPE=QTR_STD&amp;window=popup_no_bar&amp;width=385&amp;height=120&amp;START_MAXIMIZED=FALSE&amp;creator=factset&amp;display_string=Audit"}</definedName>
    <definedName name="_1319__FDSAUDITLINK__" localSheetId="9" hidden="1">{"fdsup://Directions/FactSet Auditing Viewer?action=AUDIT_VALUE&amp;DB=129&amp;ID1=65584410&amp;VALUEID=01001&amp;SDATE=201002&amp;PERIODTYPE=QTR_STD&amp;window=popup_no_bar&amp;width=385&amp;height=120&amp;START_MAXIMIZED=FALSE&amp;creator=factset&amp;display_string=Audit"}</definedName>
    <definedName name="_1319__FDSAUDITLINK__" localSheetId="8" hidden="1">{"fdsup://Directions/FactSet Auditing Viewer?action=AUDIT_VALUE&amp;DB=129&amp;ID1=65584410&amp;VALUEID=01001&amp;SDATE=201002&amp;PERIODTYPE=QTR_STD&amp;window=popup_no_bar&amp;width=385&amp;height=120&amp;START_MAXIMIZED=FALSE&amp;creator=factset&amp;display_string=Audit"}</definedName>
    <definedName name="_1319__FDSAUDITLINK__" localSheetId="10" hidden="1">{"fdsup://Directions/FactSet Auditing Viewer?action=AUDIT_VALUE&amp;DB=129&amp;ID1=65584410&amp;VALUEID=01001&amp;SDATE=201002&amp;PERIODTYPE=QTR_STD&amp;window=popup_no_bar&amp;width=385&amp;height=120&amp;START_MAXIMIZED=FALSE&amp;creator=factset&amp;display_string=Audit"}</definedName>
    <definedName name="_1319__FDSAUDITLINK__" localSheetId="3" hidden="1">{"fdsup://Directions/FactSet Auditing Viewer?action=AUDIT_VALUE&amp;DB=129&amp;ID1=65584410&amp;VALUEID=01001&amp;SDATE=201002&amp;PERIODTYPE=QTR_STD&amp;window=popup_no_bar&amp;width=385&amp;height=120&amp;START_MAXIMIZED=FALSE&amp;creator=factset&amp;display_string=Audit"}</definedName>
    <definedName name="_1319__FDSAUDITLINK__" localSheetId="5" hidden="1">{"fdsup://Directions/FactSet Auditing Viewer?action=AUDIT_VALUE&amp;DB=129&amp;ID1=65584410&amp;VALUEID=01001&amp;SDATE=201002&amp;PERIODTYPE=QTR_STD&amp;window=popup_no_bar&amp;width=385&amp;height=120&amp;START_MAXIMIZED=FALSE&amp;creator=factset&amp;display_string=Audit"}</definedName>
    <definedName name="_1319__FDSAUDITLINK__" localSheetId="1" hidden="1">{"fdsup://Directions/FactSet Auditing Viewer?action=AUDIT_VALUE&amp;DB=129&amp;ID1=65584410&amp;VALUEID=01001&amp;SDATE=201002&amp;PERIODTYPE=QTR_STD&amp;window=popup_no_bar&amp;width=385&amp;height=120&amp;START_MAXIMIZED=FALSE&amp;creator=factset&amp;display_string=Audit"}</definedName>
    <definedName name="_1319__FDSAUDITLINK__" hidden="1">{"fdsup://Directions/FactSet Auditing Viewer?action=AUDIT_VALUE&amp;DB=129&amp;ID1=65584410&amp;VALUEID=01001&amp;SDATE=201002&amp;PERIODTYPE=QTR_STD&amp;window=popup_no_bar&amp;width=385&amp;height=120&amp;START_MAXIMIZED=FALSE&amp;creator=factset&amp;display_string=Audit"}</definedName>
    <definedName name="_132__FDSAUDITLINK__" localSheetId="7" hidden="1">{"fdsup://directions/FAT Viewer?action=UPDATE&amp;creator=factset&amp;DYN_ARGS=TRUE&amp;DOC_NAME=FAT:FQL_AUDITING_CLIENT_TEMPLATE.FAT&amp;display_string=Audit&amp;VAR:KEY=FAFSTSPCHM&amp;VAR:QUERY=RkZfRUJJVERBX09QRVIoUVRSLDQvMS8yMDEwLDYvMzAvMjAxMCwsLFVTRCk=&amp;WINDOW=FIRST_POPUP&amp;HEIGH","T=450&amp;WIDTH=450&amp;START_MAXIMIZED=FALSE&amp;VAR:CALENDAR=US&amp;VAR:SYMBOL=TER&amp;VAR:INDEX=0"}</definedName>
    <definedName name="_132__FDSAUDITLINK__" localSheetId="9" hidden="1">{"fdsup://directions/FAT Viewer?action=UPDATE&amp;creator=factset&amp;DYN_ARGS=TRUE&amp;DOC_NAME=FAT:FQL_AUDITING_CLIENT_TEMPLATE.FAT&amp;display_string=Audit&amp;VAR:KEY=FAFSTSPCHM&amp;VAR:QUERY=RkZfRUJJVERBX09QRVIoUVRSLDQvMS8yMDEwLDYvMzAvMjAxMCwsLFVTRCk=&amp;WINDOW=FIRST_POPUP&amp;HEIGH","T=450&amp;WIDTH=450&amp;START_MAXIMIZED=FALSE&amp;VAR:CALENDAR=US&amp;VAR:SYMBOL=TER&amp;VAR:INDEX=0"}</definedName>
    <definedName name="_132__FDSAUDITLINK__" localSheetId="8" hidden="1">{"fdsup://directions/FAT Viewer?action=UPDATE&amp;creator=factset&amp;DYN_ARGS=TRUE&amp;DOC_NAME=FAT:FQL_AUDITING_CLIENT_TEMPLATE.FAT&amp;display_string=Audit&amp;VAR:KEY=FAFSTSPCHM&amp;VAR:QUERY=RkZfRUJJVERBX09QRVIoUVRSLDQvMS8yMDEwLDYvMzAvMjAxMCwsLFVTRCk=&amp;WINDOW=FIRST_POPUP&amp;HEIGH","T=450&amp;WIDTH=450&amp;START_MAXIMIZED=FALSE&amp;VAR:CALENDAR=US&amp;VAR:SYMBOL=TER&amp;VAR:INDEX=0"}</definedName>
    <definedName name="_132__FDSAUDITLINK__" localSheetId="10" hidden="1">{"fdsup://directions/FAT Viewer?action=UPDATE&amp;creator=factset&amp;DYN_ARGS=TRUE&amp;DOC_NAME=FAT:FQL_AUDITING_CLIENT_TEMPLATE.FAT&amp;display_string=Audit&amp;VAR:KEY=FAFSTSPCHM&amp;VAR:QUERY=RkZfRUJJVERBX09QRVIoUVRSLDQvMS8yMDEwLDYvMzAvMjAxMCwsLFVTRCk=&amp;WINDOW=FIRST_POPUP&amp;HEIGH","T=450&amp;WIDTH=450&amp;START_MAXIMIZED=FALSE&amp;VAR:CALENDAR=US&amp;VAR:SYMBOL=TER&amp;VAR:INDEX=0"}</definedName>
    <definedName name="_132__FDSAUDITLINK__" localSheetId="3" hidden="1">{"fdsup://directions/FAT Viewer?action=UPDATE&amp;creator=factset&amp;DYN_ARGS=TRUE&amp;DOC_NAME=FAT:FQL_AUDITING_CLIENT_TEMPLATE.FAT&amp;display_string=Audit&amp;VAR:KEY=FAFSTSPCHM&amp;VAR:QUERY=RkZfRUJJVERBX09QRVIoUVRSLDQvMS8yMDEwLDYvMzAvMjAxMCwsLFVTRCk=&amp;WINDOW=FIRST_POPUP&amp;HEIGH","T=450&amp;WIDTH=450&amp;START_MAXIMIZED=FALSE&amp;VAR:CALENDAR=US&amp;VAR:SYMBOL=TER&amp;VAR:INDEX=0"}</definedName>
    <definedName name="_132__FDSAUDITLINK__" localSheetId="5" hidden="1">{"fdsup://directions/FAT Viewer?action=UPDATE&amp;creator=factset&amp;DYN_ARGS=TRUE&amp;DOC_NAME=FAT:FQL_AUDITING_CLIENT_TEMPLATE.FAT&amp;display_string=Audit&amp;VAR:KEY=FAFSTSPCHM&amp;VAR:QUERY=RkZfRUJJVERBX09QRVIoUVRSLDQvMS8yMDEwLDYvMzAvMjAxMCwsLFVTRCk=&amp;WINDOW=FIRST_POPUP&amp;HEIGH","T=450&amp;WIDTH=450&amp;START_MAXIMIZED=FALSE&amp;VAR:CALENDAR=US&amp;VAR:SYMBOL=TER&amp;VAR:INDEX=0"}</definedName>
    <definedName name="_132__FDSAUDITLINK__" localSheetId="1" hidden="1">{"fdsup://directions/FAT Viewer?action=UPDATE&amp;creator=factset&amp;DYN_ARGS=TRUE&amp;DOC_NAME=FAT:FQL_AUDITING_CLIENT_TEMPLATE.FAT&amp;display_string=Audit&amp;VAR:KEY=FAFSTSPCHM&amp;VAR:QUERY=RkZfRUJJVERBX09QRVIoUVRSLDQvMS8yMDEwLDYvMzAvMjAxMCwsLFVTRCk=&amp;WINDOW=FIRST_POPUP&amp;HEIGH","T=450&amp;WIDTH=450&amp;START_MAXIMIZED=FALSE&amp;VAR:CALENDAR=US&amp;VAR:SYMBOL=TER&amp;VAR:INDEX=0"}</definedName>
    <definedName name="_132__FDSAUDITLINK__" hidden="1">{"fdsup://directions/FAT Viewer?action=UPDATE&amp;creator=factset&amp;DYN_ARGS=TRUE&amp;DOC_NAME=FAT:FQL_AUDITING_CLIENT_TEMPLATE.FAT&amp;display_string=Audit&amp;VAR:KEY=FAFSTSPCHM&amp;VAR:QUERY=RkZfRUJJVERBX09QRVIoUVRSLDQvMS8yMDEwLDYvMzAvMjAxMCwsLFVTRCk=&amp;WINDOW=FIRST_POPUP&amp;HEIGH","T=450&amp;WIDTH=450&amp;START_MAXIMIZED=FALSE&amp;VAR:CALENDAR=US&amp;VAR:SYMBOL=TER&amp;VAR:INDEX=0"}</definedName>
    <definedName name="_1320__FDSAUDITLINK__" localSheetId="7" hidden="1">{"fdsup://Directions/FactSet Auditing Viewer?action=AUDIT_VALUE&amp;DB=129&amp;ID1=62937750&amp;VALUEID=01001&amp;SDATE=200902&amp;PERIODTYPE=QTR_STD&amp;window=popup_no_bar&amp;width=385&amp;height=120&amp;START_MAXIMIZED=FALSE&amp;creator=factset&amp;display_string=Audit"}</definedName>
    <definedName name="_1320__FDSAUDITLINK__" localSheetId="9" hidden="1">{"fdsup://Directions/FactSet Auditing Viewer?action=AUDIT_VALUE&amp;DB=129&amp;ID1=62937750&amp;VALUEID=01001&amp;SDATE=200902&amp;PERIODTYPE=QTR_STD&amp;window=popup_no_bar&amp;width=385&amp;height=120&amp;START_MAXIMIZED=FALSE&amp;creator=factset&amp;display_string=Audit"}</definedName>
    <definedName name="_1320__FDSAUDITLINK__" localSheetId="8" hidden="1">{"fdsup://Directions/FactSet Auditing Viewer?action=AUDIT_VALUE&amp;DB=129&amp;ID1=62937750&amp;VALUEID=01001&amp;SDATE=200902&amp;PERIODTYPE=QTR_STD&amp;window=popup_no_bar&amp;width=385&amp;height=120&amp;START_MAXIMIZED=FALSE&amp;creator=factset&amp;display_string=Audit"}</definedName>
    <definedName name="_1320__FDSAUDITLINK__" localSheetId="10" hidden="1">{"fdsup://Directions/FactSet Auditing Viewer?action=AUDIT_VALUE&amp;DB=129&amp;ID1=62937750&amp;VALUEID=01001&amp;SDATE=200902&amp;PERIODTYPE=QTR_STD&amp;window=popup_no_bar&amp;width=385&amp;height=120&amp;START_MAXIMIZED=FALSE&amp;creator=factset&amp;display_string=Audit"}</definedName>
    <definedName name="_1320__FDSAUDITLINK__" localSheetId="3" hidden="1">{"fdsup://Directions/FactSet Auditing Viewer?action=AUDIT_VALUE&amp;DB=129&amp;ID1=62937750&amp;VALUEID=01001&amp;SDATE=200902&amp;PERIODTYPE=QTR_STD&amp;window=popup_no_bar&amp;width=385&amp;height=120&amp;START_MAXIMIZED=FALSE&amp;creator=factset&amp;display_string=Audit"}</definedName>
    <definedName name="_1320__FDSAUDITLINK__" localSheetId="5" hidden="1">{"fdsup://Directions/FactSet Auditing Viewer?action=AUDIT_VALUE&amp;DB=129&amp;ID1=62937750&amp;VALUEID=01001&amp;SDATE=200902&amp;PERIODTYPE=QTR_STD&amp;window=popup_no_bar&amp;width=385&amp;height=120&amp;START_MAXIMIZED=FALSE&amp;creator=factset&amp;display_string=Audit"}</definedName>
    <definedName name="_1320__FDSAUDITLINK__" localSheetId="1" hidden="1">{"fdsup://Directions/FactSet Auditing Viewer?action=AUDIT_VALUE&amp;DB=129&amp;ID1=62937750&amp;VALUEID=01001&amp;SDATE=200902&amp;PERIODTYPE=QTR_STD&amp;window=popup_no_bar&amp;width=385&amp;height=120&amp;START_MAXIMIZED=FALSE&amp;creator=factset&amp;display_string=Audit"}</definedName>
    <definedName name="_1320__FDSAUDITLINK__" hidden="1">{"fdsup://Directions/FactSet Auditing Viewer?action=AUDIT_VALUE&amp;DB=129&amp;ID1=62937750&amp;VALUEID=01001&amp;SDATE=200902&amp;PERIODTYPE=QTR_STD&amp;window=popup_no_bar&amp;width=385&amp;height=120&amp;START_MAXIMIZED=FALSE&amp;creator=factset&amp;display_string=Audit"}</definedName>
    <definedName name="_1321__FDSAUDITLINK__" localSheetId="7" hidden="1">{"fdsup://Directions/FactSet Auditing Viewer?action=AUDIT_VALUE&amp;DB=129&amp;ID1=62937750&amp;VALUEID=01001&amp;SDATE=201002&amp;PERIODTYPE=QTR_STD&amp;window=popup_no_bar&amp;width=385&amp;height=120&amp;START_MAXIMIZED=FALSE&amp;creator=factset&amp;display_string=Audit"}</definedName>
    <definedName name="_1321__FDSAUDITLINK__" localSheetId="9" hidden="1">{"fdsup://Directions/FactSet Auditing Viewer?action=AUDIT_VALUE&amp;DB=129&amp;ID1=62937750&amp;VALUEID=01001&amp;SDATE=201002&amp;PERIODTYPE=QTR_STD&amp;window=popup_no_bar&amp;width=385&amp;height=120&amp;START_MAXIMIZED=FALSE&amp;creator=factset&amp;display_string=Audit"}</definedName>
    <definedName name="_1321__FDSAUDITLINK__" localSheetId="8" hidden="1">{"fdsup://Directions/FactSet Auditing Viewer?action=AUDIT_VALUE&amp;DB=129&amp;ID1=62937750&amp;VALUEID=01001&amp;SDATE=201002&amp;PERIODTYPE=QTR_STD&amp;window=popup_no_bar&amp;width=385&amp;height=120&amp;START_MAXIMIZED=FALSE&amp;creator=factset&amp;display_string=Audit"}</definedName>
    <definedName name="_1321__FDSAUDITLINK__" localSheetId="10" hidden="1">{"fdsup://Directions/FactSet Auditing Viewer?action=AUDIT_VALUE&amp;DB=129&amp;ID1=62937750&amp;VALUEID=01001&amp;SDATE=201002&amp;PERIODTYPE=QTR_STD&amp;window=popup_no_bar&amp;width=385&amp;height=120&amp;START_MAXIMIZED=FALSE&amp;creator=factset&amp;display_string=Audit"}</definedName>
    <definedName name="_1321__FDSAUDITLINK__" localSheetId="3" hidden="1">{"fdsup://Directions/FactSet Auditing Viewer?action=AUDIT_VALUE&amp;DB=129&amp;ID1=62937750&amp;VALUEID=01001&amp;SDATE=201002&amp;PERIODTYPE=QTR_STD&amp;window=popup_no_bar&amp;width=385&amp;height=120&amp;START_MAXIMIZED=FALSE&amp;creator=factset&amp;display_string=Audit"}</definedName>
    <definedName name="_1321__FDSAUDITLINK__" localSheetId="5" hidden="1">{"fdsup://Directions/FactSet Auditing Viewer?action=AUDIT_VALUE&amp;DB=129&amp;ID1=62937750&amp;VALUEID=01001&amp;SDATE=201002&amp;PERIODTYPE=QTR_STD&amp;window=popup_no_bar&amp;width=385&amp;height=120&amp;START_MAXIMIZED=FALSE&amp;creator=factset&amp;display_string=Audit"}</definedName>
    <definedName name="_1321__FDSAUDITLINK__" localSheetId="1" hidden="1">{"fdsup://Directions/FactSet Auditing Viewer?action=AUDIT_VALUE&amp;DB=129&amp;ID1=62937750&amp;VALUEID=01001&amp;SDATE=201002&amp;PERIODTYPE=QTR_STD&amp;window=popup_no_bar&amp;width=385&amp;height=120&amp;START_MAXIMIZED=FALSE&amp;creator=factset&amp;display_string=Audit"}</definedName>
    <definedName name="_1321__FDSAUDITLINK__" hidden="1">{"fdsup://Directions/FactSet Auditing Viewer?action=AUDIT_VALUE&amp;DB=129&amp;ID1=62937750&amp;VALUEID=01001&amp;SDATE=201002&amp;PERIODTYPE=QTR_STD&amp;window=popup_no_bar&amp;width=385&amp;height=120&amp;START_MAXIMIZED=FALSE&amp;creator=factset&amp;display_string=Audit"}</definedName>
    <definedName name="_1322__FDSAUDITLINK__" localSheetId="7" hidden="1">{"fdsup://Directions/FactSet Auditing Viewer?action=AUDIT_VALUE&amp;DB=129&amp;ID1=67000610&amp;VALUEID=01001&amp;SDATE=201002&amp;PERIODTYPE=QTR_STD&amp;window=popup_no_bar&amp;width=385&amp;height=120&amp;START_MAXIMIZED=FALSE&amp;creator=factset&amp;display_string=Audit"}</definedName>
    <definedName name="_1322__FDSAUDITLINK__" localSheetId="9" hidden="1">{"fdsup://Directions/FactSet Auditing Viewer?action=AUDIT_VALUE&amp;DB=129&amp;ID1=67000610&amp;VALUEID=01001&amp;SDATE=201002&amp;PERIODTYPE=QTR_STD&amp;window=popup_no_bar&amp;width=385&amp;height=120&amp;START_MAXIMIZED=FALSE&amp;creator=factset&amp;display_string=Audit"}</definedName>
    <definedName name="_1322__FDSAUDITLINK__" localSheetId="8" hidden="1">{"fdsup://Directions/FactSet Auditing Viewer?action=AUDIT_VALUE&amp;DB=129&amp;ID1=67000610&amp;VALUEID=01001&amp;SDATE=201002&amp;PERIODTYPE=QTR_STD&amp;window=popup_no_bar&amp;width=385&amp;height=120&amp;START_MAXIMIZED=FALSE&amp;creator=factset&amp;display_string=Audit"}</definedName>
    <definedName name="_1322__FDSAUDITLINK__" localSheetId="10" hidden="1">{"fdsup://Directions/FactSet Auditing Viewer?action=AUDIT_VALUE&amp;DB=129&amp;ID1=67000610&amp;VALUEID=01001&amp;SDATE=201002&amp;PERIODTYPE=QTR_STD&amp;window=popup_no_bar&amp;width=385&amp;height=120&amp;START_MAXIMIZED=FALSE&amp;creator=factset&amp;display_string=Audit"}</definedName>
    <definedName name="_1322__FDSAUDITLINK__" localSheetId="3" hidden="1">{"fdsup://Directions/FactSet Auditing Viewer?action=AUDIT_VALUE&amp;DB=129&amp;ID1=67000610&amp;VALUEID=01001&amp;SDATE=201002&amp;PERIODTYPE=QTR_STD&amp;window=popup_no_bar&amp;width=385&amp;height=120&amp;START_MAXIMIZED=FALSE&amp;creator=factset&amp;display_string=Audit"}</definedName>
    <definedName name="_1322__FDSAUDITLINK__" localSheetId="5" hidden="1">{"fdsup://Directions/FactSet Auditing Viewer?action=AUDIT_VALUE&amp;DB=129&amp;ID1=67000610&amp;VALUEID=01001&amp;SDATE=201002&amp;PERIODTYPE=QTR_STD&amp;window=popup_no_bar&amp;width=385&amp;height=120&amp;START_MAXIMIZED=FALSE&amp;creator=factset&amp;display_string=Audit"}</definedName>
    <definedName name="_1322__FDSAUDITLINK__" localSheetId="1" hidden="1">{"fdsup://Directions/FactSet Auditing Viewer?action=AUDIT_VALUE&amp;DB=129&amp;ID1=67000610&amp;VALUEID=01001&amp;SDATE=201002&amp;PERIODTYPE=QTR_STD&amp;window=popup_no_bar&amp;width=385&amp;height=120&amp;START_MAXIMIZED=FALSE&amp;creator=factset&amp;display_string=Audit"}</definedName>
    <definedName name="_1322__FDSAUDITLINK__" hidden="1">{"fdsup://Directions/FactSet Auditing Viewer?action=AUDIT_VALUE&amp;DB=129&amp;ID1=67000610&amp;VALUEID=01001&amp;SDATE=201002&amp;PERIODTYPE=QTR_STD&amp;window=popup_no_bar&amp;width=385&amp;height=120&amp;START_MAXIMIZED=FALSE&amp;creator=factset&amp;display_string=Audit"}</definedName>
    <definedName name="_1323__FDSAUDITLINK__" localSheetId="7" hidden="1">{"fdsup://Directions/FactSet Auditing Viewer?action=AUDIT_VALUE&amp;DB=129&amp;ID1=63707110&amp;VALUEID=01001&amp;SDATE=200902&amp;PERIODTYPE=QTR_STD&amp;window=popup_no_bar&amp;width=385&amp;height=120&amp;START_MAXIMIZED=FALSE&amp;creator=factset&amp;display_string=Audit"}</definedName>
    <definedName name="_1323__FDSAUDITLINK__" localSheetId="9" hidden="1">{"fdsup://Directions/FactSet Auditing Viewer?action=AUDIT_VALUE&amp;DB=129&amp;ID1=63707110&amp;VALUEID=01001&amp;SDATE=200902&amp;PERIODTYPE=QTR_STD&amp;window=popup_no_bar&amp;width=385&amp;height=120&amp;START_MAXIMIZED=FALSE&amp;creator=factset&amp;display_string=Audit"}</definedName>
    <definedName name="_1323__FDSAUDITLINK__" localSheetId="8" hidden="1">{"fdsup://Directions/FactSet Auditing Viewer?action=AUDIT_VALUE&amp;DB=129&amp;ID1=63707110&amp;VALUEID=01001&amp;SDATE=200902&amp;PERIODTYPE=QTR_STD&amp;window=popup_no_bar&amp;width=385&amp;height=120&amp;START_MAXIMIZED=FALSE&amp;creator=factset&amp;display_string=Audit"}</definedName>
    <definedName name="_1323__FDSAUDITLINK__" localSheetId="10" hidden="1">{"fdsup://Directions/FactSet Auditing Viewer?action=AUDIT_VALUE&amp;DB=129&amp;ID1=63707110&amp;VALUEID=01001&amp;SDATE=200902&amp;PERIODTYPE=QTR_STD&amp;window=popup_no_bar&amp;width=385&amp;height=120&amp;START_MAXIMIZED=FALSE&amp;creator=factset&amp;display_string=Audit"}</definedName>
    <definedName name="_1323__FDSAUDITLINK__" localSheetId="3" hidden="1">{"fdsup://Directions/FactSet Auditing Viewer?action=AUDIT_VALUE&amp;DB=129&amp;ID1=63707110&amp;VALUEID=01001&amp;SDATE=200902&amp;PERIODTYPE=QTR_STD&amp;window=popup_no_bar&amp;width=385&amp;height=120&amp;START_MAXIMIZED=FALSE&amp;creator=factset&amp;display_string=Audit"}</definedName>
    <definedName name="_1323__FDSAUDITLINK__" localSheetId="5" hidden="1">{"fdsup://Directions/FactSet Auditing Viewer?action=AUDIT_VALUE&amp;DB=129&amp;ID1=63707110&amp;VALUEID=01001&amp;SDATE=200902&amp;PERIODTYPE=QTR_STD&amp;window=popup_no_bar&amp;width=385&amp;height=120&amp;START_MAXIMIZED=FALSE&amp;creator=factset&amp;display_string=Audit"}</definedName>
    <definedName name="_1323__FDSAUDITLINK__" localSheetId="1" hidden="1">{"fdsup://Directions/FactSet Auditing Viewer?action=AUDIT_VALUE&amp;DB=129&amp;ID1=63707110&amp;VALUEID=01001&amp;SDATE=200902&amp;PERIODTYPE=QTR_STD&amp;window=popup_no_bar&amp;width=385&amp;height=120&amp;START_MAXIMIZED=FALSE&amp;creator=factset&amp;display_string=Audit"}</definedName>
    <definedName name="_1323__FDSAUDITLINK__" hidden="1">{"fdsup://Directions/FactSet Auditing Viewer?action=AUDIT_VALUE&amp;DB=129&amp;ID1=63707110&amp;VALUEID=01001&amp;SDATE=200902&amp;PERIODTYPE=QTR_STD&amp;window=popup_no_bar&amp;width=385&amp;height=120&amp;START_MAXIMIZED=FALSE&amp;creator=factset&amp;display_string=Audit"}</definedName>
    <definedName name="_1324__FDSAUDITLINK__" localSheetId="7" hidden="1">{"fdsup://Directions/FactSet Auditing Viewer?action=AUDIT_VALUE&amp;DB=129&amp;ID1=63707110&amp;VALUEID=01001&amp;SDATE=201002&amp;PERIODTYPE=QTR_STD&amp;window=popup_no_bar&amp;width=385&amp;height=120&amp;START_MAXIMIZED=FALSE&amp;creator=factset&amp;display_string=Audit"}</definedName>
    <definedName name="_1324__FDSAUDITLINK__" localSheetId="9" hidden="1">{"fdsup://Directions/FactSet Auditing Viewer?action=AUDIT_VALUE&amp;DB=129&amp;ID1=63707110&amp;VALUEID=01001&amp;SDATE=201002&amp;PERIODTYPE=QTR_STD&amp;window=popup_no_bar&amp;width=385&amp;height=120&amp;START_MAXIMIZED=FALSE&amp;creator=factset&amp;display_string=Audit"}</definedName>
    <definedName name="_1324__FDSAUDITLINK__" localSheetId="8" hidden="1">{"fdsup://Directions/FactSet Auditing Viewer?action=AUDIT_VALUE&amp;DB=129&amp;ID1=63707110&amp;VALUEID=01001&amp;SDATE=201002&amp;PERIODTYPE=QTR_STD&amp;window=popup_no_bar&amp;width=385&amp;height=120&amp;START_MAXIMIZED=FALSE&amp;creator=factset&amp;display_string=Audit"}</definedName>
    <definedName name="_1324__FDSAUDITLINK__" localSheetId="10" hidden="1">{"fdsup://Directions/FactSet Auditing Viewer?action=AUDIT_VALUE&amp;DB=129&amp;ID1=63707110&amp;VALUEID=01001&amp;SDATE=201002&amp;PERIODTYPE=QTR_STD&amp;window=popup_no_bar&amp;width=385&amp;height=120&amp;START_MAXIMIZED=FALSE&amp;creator=factset&amp;display_string=Audit"}</definedName>
    <definedName name="_1324__FDSAUDITLINK__" localSheetId="3" hidden="1">{"fdsup://Directions/FactSet Auditing Viewer?action=AUDIT_VALUE&amp;DB=129&amp;ID1=63707110&amp;VALUEID=01001&amp;SDATE=201002&amp;PERIODTYPE=QTR_STD&amp;window=popup_no_bar&amp;width=385&amp;height=120&amp;START_MAXIMIZED=FALSE&amp;creator=factset&amp;display_string=Audit"}</definedName>
    <definedName name="_1324__FDSAUDITLINK__" localSheetId="5" hidden="1">{"fdsup://Directions/FactSet Auditing Viewer?action=AUDIT_VALUE&amp;DB=129&amp;ID1=63707110&amp;VALUEID=01001&amp;SDATE=201002&amp;PERIODTYPE=QTR_STD&amp;window=popup_no_bar&amp;width=385&amp;height=120&amp;START_MAXIMIZED=FALSE&amp;creator=factset&amp;display_string=Audit"}</definedName>
    <definedName name="_1324__FDSAUDITLINK__" localSheetId="1" hidden="1">{"fdsup://Directions/FactSet Auditing Viewer?action=AUDIT_VALUE&amp;DB=129&amp;ID1=63707110&amp;VALUEID=01001&amp;SDATE=201002&amp;PERIODTYPE=QTR_STD&amp;window=popup_no_bar&amp;width=385&amp;height=120&amp;START_MAXIMIZED=FALSE&amp;creator=factset&amp;display_string=Audit"}</definedName>
    <definedName name="_1324__FDSAUDITLINK__" hidden="1">{"fdsup://Directions/FactSet Auditing Viewer?action=AUDIT_VALUE&amp;DB=129&amp;ID1=63707110&amp;VALUEID=01001&amp;SDATE=201002&amp;PERIODTYPE=QTR_STD&amp;window=popup_no_bar&amp;width=385&amp;height=120&amp;START_MAXIMIZED=FALSE&amp;creator=factset&amp;display_string=Audit"}</definedName>
    <definedName name="_1325__FDSAUDITLINK__" localSheetId="7" hidden="1">{"fdsup://Directions/FactSet Auditing Viewer?action=AUDIT_VALUE&amp;DB=129&amp;ID1=66680710&amp;VALUEID=01001&amp;SDATE=200902&amp;PERIODTYPE=QTR_STD&amp;window=popup_no_bar&amp;width=385&amp;height=120&amp;START_MAXIMIZED=FALSE&amp;creator=factset&amp;display_string=Audit"}</definedName>
    <definedName name="_1325__FDSAUDITLINK__" localSheetId="9" hidden="1">{"fdsup://Directions/FactSet Auditing Viewer?action=AUDIT_VALUE&amp;DB=129&amp;ID1=66680710&amp;VALUEID=01001&amp;SDATE=200902&amp;PERIODTYPE=QTR_STD&amp;window=popup_no_bar&amp;width=385&amp;height=120&amp;START_MAXIMIZED=FALSE&amp;creator=factset&amp;display_string=Audit"}</definedName>
    <definedName name="_1325__FDSAUDITLINK__" localSheetId="8" hidden="1">{"fdsup://Directions/FactSet Auditing Viewer?action=AUDIT_VALUE&amp;DB=129&amp;ID1=66680710&amp;VALUEID=01001&amp;SDATE=200902&amp;PERIODTYPE=QTR_STD&amp;window=popup_no_bar&amp;width=385&amp;height=120&amp;START_MAXIMIZED=FALSE&amp;creator=factset&amp;display_string=Audit"}</definedName>
    <definedName name="_1325__FDSAUDITLINK__" localSheetId="10" hidden="1">{"fdsup://Directions/FactSet Auditing Viewer?action=AUDIT_VALUE&amp;DB=129&amp;ID1=66680710&amp;VALUEID=01001&amp;SDATE=200902&amp;PERIODTYPE=QTR_STD&amp;window=popup_no_bar&amp;width=385&amp;height=120&amp;START_MAXIMIZED=FALSE&amp;creator=factset&amp;display_string=Audit"}</definedName>
    <definedName name="_1325__FDSAUDITLINK__" localSheetId="3" hidden="1">{"fdsup://Directions/FactSet Auditing Viewer?action=AUDIT_VALUE&amp;DB=129&amp;ID1=66680710&amp;VALUEID=01001&amp;SDATE=200902&amp;PERIODTYPE=QTR_STD&amp;window=popup_no_bar&amp;width=385&amp;height=120&amp;START_MAXIMIZED=FALSE&amp;creator=factset&amp;display_string=Audit"}</definedName>
    <definedName name="_1325__FDSAUDITLINK__" localSheetId="5" hidden="1">{"fdsup://Directions/FactSet Auditing Viewer?action=AUDIT_VALUE&amp;DB=129&amp;ID1=66680710&amp;VALUEID=01001&amp;SDATE=200902&amp;PERIODTYPE=QTR_STD&amp;window=popup_no_bar&amp;width=385&amp;height=120&amp;START_MAXIMIZED=FALSE&amp;creator=factset&amp;display_string=Audit"}</definedName>
    <definedName name="_1325__FDSAUDITLINK__" localSheetId="1" hidden="1">{"fdsup://Directions/FactSet Auditing Viewer?action=AUDIT_VALUE&amp;DB=129&amp;ID1=66680710&amp;VALUEID=01001&amp;SDATE=200902&amp;PERIODTYPE=QTR_STD&amp;window=popup_no_bar&amp;width=385&amp;height=120&amp;START_MAXIMIZED=FALSE&amp;creator=factset&amp;display_string=Audit"}</definedName>
    <definedName name="_1325__FDSAUDITLINK__" hidden="1">{"fdsup://Directions/FactSet Auditing Viewer?action=AUDIT_VALUE&amp;DB=129&amp;ID1=66680710&amp;VALUEID=01001&amp;SDATE=200902&amp;PERIODTYPE=QTR_STD&amp;window=popup_no_bar&amp;width=385&amp;height=120&amp;START_MAXIMIZED=FALSE&amp;creator=factset&amp;display_string=Audit"}</definedName>
    <definedName name="_1326__FDSAUDITLINK__" localSheetId="7" hidden="1">{"fdsup://Directions/FactSet Auditing Viewer?action=AUDIT_VALUE&amp;DB=129&amp;ID1=66680710&amp;VALUEID=01001&amp;SDATE=201002&amp;PERIODTYPE=QTR_STD&amp;window=popup_no_bar&amp;width=385&amp;height=120&amp;START_MAXIMIZED=FALSE&amp;creator=factset&amp;display_string=Audit"}</definedName>
    <definedName name="_1326__FDSAUDITLINK__" localSheetId="9" hidden="1">{"fdsup://Directions/FactSet Auditing Viewer?action=AUDIT_VALUE&amp;DB=129&amp;ID1=66680710&amp;VALUEID=01001&amp;SDATE=201002&amp;PERIODTYPE=QTR_STD&amp;window=popup_no_bar&amp;width=385&amp;height=120&amp;START_MAXIMIZED=FALSE&amp;creator=factset&amp;display_string=Audit"}</definedName>
    <definedName name="_1326__FDSAUDITLINK__" localSheetId="8" hidden="1">{"fdsup://Directions/FactSet Auditing Viewer?action=AUDIT_VALUE&amp;DB=129&amp;ID1=66680710&amp;VALUEID=01001&amp;SDATE=201002&amp;PERIODTYPE=QTR_STD&amp;window=popup_no_bar&amp;width=385&amp;height=120&amp;START_MAXIMIZED=FALSE&amp;creator=factset&amp;display_string=Audit"}</definedName>
    <definedName name="_1326__FDSAUDITLINK__" localSheetId="10" hidden="1">{"fdsup://Directions/FactSet Auditing Viewer?action=AUDIT_VALUE&amp;DB=129&amp;ID1=66680710&amp;VALUEID=01001&amp;SDATE=201002&amp;PERIODTYPE=QTR_STD&amp;window=popup_no_bar&amp;width=385&amp;height=120&amp;START_MAXIMIZED=FALSE&amp;creator=factset&amp;display_string=Audit"}</definedName>
    <definedName name="_1326__FDSAUDITLINK__" localSheetId="3" hidden="1">{"fdsup://Directions/FactSet Auditing Viewer?action=AUDIT_VALUE&amp;DB=129&amp;ID1=66680710&amp;VALUEID=01001&amp;SDATE=201002&amp;PERIODTYPE=QTR_STD&amp;window=popup_no_bar&amp;width=385&amp;height=120&amp;START_MAXIMIZED=FALSE&amp;creator=factset&amp;display_string=Audit"}</definedName>
    <definedName name="_1326__FDSAUDITLINK__" localSheetId="5" hidden="1">{"fdsup://Directions/FactSet Auditing Viewer?action=AUDIT_VALUE&amp;DB=129&amp;ID1=66680710&amp;VALUEID=01001&amp;SDATE=201002&amp;PERIODTYPE=QTR_STD&amp;window=popup_no_bar&amp;width=385&amp;height=120&amp;START_MAXIMIZED=FALSE&amp;creator=factset&amp;display_string=Audit"}</definedName>
    <definedName name="_1326__FDSAUDITLINK__" localSheetId="1" hidden="1">{"fdsup://Directions/FactSet Auditing Viewer?action=AUDIT_VALUE&amp;DB=129&amp;ID1=66680710&amp;VALUEID=01001&amp;SDATE=201002&amp;PERIODTYPE=QTR_STD&amp;window=popup_no_bar&amp;width=385&amp;height=120&amp;START_MAXIMIZED=FALSE&amp;creator=factset&amp;display_string=Audit"}</definedName>
    <definedName name="_1326__FDSAUDITLINK__" hidden="1">{"fdsup://Directions/FactSet Auditing Viewer?action=AUDIT_VALUE&amp;DB=129&amp;ID1=66680710&amp;VALUEID=01001&amp;SDATE=201002&amp;PERIODTYPE=QTR_STD&amp;window=popup_no_bar&amp;width=385&amp;height=120&amp;START_MAXIMIZED=FALSE&amp;creator=factset&amp;display_string=Audit"}</definedName>
    <definedName name="_1327__FDSAUDITLINK__" localSheetId="7" hidden="1">{"fdsup://Directions/FactSet Auditing Viewer?action=AUDIT_VALUE&amp;DB=129&amp;ID1=65410610&amp;VALUEID=01001&amp;SDATE=200804&amp;PERIODTYPE=QTR_STD&amp;window=popup_no_bar&amp;width=385&amp;height=120&amp;START_MAXIMIZED=FALSE&amp;creator=factset&amp;display_string=Audit"}</definedName>
    <definedName name="_1327__FDSAUDITLINK__" localSheetId="9" hidden="1">{"fdsup://Directions/FactSet Auditing Viewer?action=AUDIT_VALUE&amp;DB=129&amp;ID1=65410610&amp;VALUEID=01001&amp;SDATE=200804&amp;PERIODTYPE=QTR_STD&amp;window=popup_no_bar&amp;width=385&amp;height=120&amp;START_MAXIMIZED=FALSE&amp;creator=factset&amp;display_string=Audit"}</definedName>
    <definedName name="_1327__FDSAUDITLINK__" localSheetId="8" hidden="1">{"fdsup://Directions/FactSet Auditing Viewer?action=AUDIT_VALUE&amp;DB=129&amp;ID1=65410610&amp;VALUEID=01001&amp;SDATE=200804&amp;PERIODTYPE=QTR_STD&amp;window=popup_no_bar&amp;width=385&amp;height=120&amp;START_MAXIMIZED=FALSE&amp;creator=factset&amp;display_string=Audit"}</definedName>
    <definedName name="_1327__FDSAUDITLINK__" localSheetId="10" hidden="1">{"fdsup://Directions/FactSet Auditing Viewer?action=AUDIT_VALUE&amp;DB=129&amp;ID1=65410610&amp;VALUEID=01001&amp;SDATE=200804&amp;PERIODTYPE=QTR_STD&amp;window=popup_no_bar&amp;width=385&amp;height=120&amp;START_MAXIMIZED=FALSE&amp;creator=factset&amp;display_string=Audit"}</definedName>
    <definedName name="_1327__FDSAUDITLINK__" localSheetId="3" hidden="1">{"fdsup://Directions/FactSet Auditing Viewer?action=AUDIT_VALUE&amp;DB=129&amp;ID1=65410610&amp;VALUEID=01001&amp;SDATE=200804&amp;PERIODTYPE=QTR_STD&amp;window=popup_no_bar&amp;width=385&amp;height=120&amp;START_MAXIMIZED=FALSE&amp;creator=factset&amp;display_string=Audit"}</definedName>
    <definedName name="_1327__FDSAUDITLINK__" localSheetId="5" hidden="1">{"fdsup://Directions/FactSet Auditing Viewer?action=AUDIT_VALUE&amp;DB=129&amp;ID1=65410610&amp;VALUEID=01001&amp;SDATE=200804&amp;PERIODTYPE=QTR_STD&amp;window=popup_no_bar&amp;width=385&amp;height=120&amp;START_MAXIMIZED=FALSE&amp;creator=factset&amp;display_string=Audit"}</definedName>
    <definedName name="_1327__FDSAUDITLINK__" localSheetId="1" hidden="1">{"fdsup://Directions/FactSet Auditing Viewer?action=AUDIT_VALUE&amp;DB=129&amp;ID1=65410610&amp;VALUEID=01001&amp;SDATE=200804&amp;PERIODTYPE=QTR_STD&amp;window=popup_no_bar&amp;width=385&amp;height=120&amp;START_MAXIMIZED=FALSE&amp;creator=factset&amp;display_string=Audit"}</definedName>
    <definedName name="_1327__FDSAUDITLINK__" hidden="1">{"fdsup://Directions/FactSet Auditing Viewer?action=AUDIT_VALUE&amp;DB=129&amp;ID1=65410610&amp;VALUEID=01001&amp;SDATE=200804&amp;PERIODTYPE=QTR_STD&amp;window=popup_no_bar&amp;width=385&amp;height=120&amp;START_MAXIMIZED=FALSE&amp;creator=factset&amp;display_string=Audit"}</definedName>
    <definedName name="_1328__FDSAUDITLINK__" localSheetId="7" hidden="1">{"fdsup://Directions/FactSet Auditing Viewer?action=AUDIT_VALUE&amp;DB=129&amp;ID1=65410610&amp;VALUEID=01001&amp;SDATE=200904&amp;PERIODTYPE=QTR_STD&amp;window=popup_no_bar&amp;width=385&amp;height=120&amp;START_MAXIMIZED=FALSE&amp;creator=factset&amp;display_string=Audit"}</definedName>
    <definedName name="_1328__FDSAUDITLINK__" localSheetId="9" hidden="1">{"fdsup://Directions/FactSet Auditing Viewer?action=AUDIT_VALUE&amp;DB=129&amp;ID1=65410610&amp;VALUEID=01001&amp;SDATE=200904&amp;PERIODTYPE=QTR_STD&amp;window=popup_no_bar&amp;width=385&amp;height=120&amp;START_MAXIMIZED=FALSE&amp;creator=factset&amp;display_string=Audit"}</definedName>
    <definedName name="_1328__FDSAUDITLINK__" localSheetId="8" hidden="1">{"fdsup://Directions/FactSet Auditing Viewer?action=AUDIT_VALUE&amp;DB=129&amp;ID1=65410610&amp;VALUEID=01001&amp;SDATE=200904&amp;PERIODTYPE=QTR_STD&amp;window=popup_no_bar&amp;width=385&amp;height=120&amp;START_MAXIMIZED=FALSE&amp;creator=factset&amp;display_string=Audit"}</definedName>
    <definedName name="_1328__FDSAUDITLINK__" localSheetId="10" hidden="1">{"fdsup://Directions/FactSet Auditing Viewer?action=AUDIT_VALUE&amp;DB=129&amp;ID1=65410610&amp;VALUEID=01001&amp;SDATE=200904&amp;PERIODTYPE=QTR_STD&amp;window=popup_no_bar&amp;width=385&amp;height=120&amp;START_MAXIMIZED=FALSE&amp;creator=factset&amp;display_string=Audit"}</definedName>
    <definedName name="_1328__FDSAUDITLINK__" localSheetId="3" hidden="1">{"fdsup://Directions/FactSet Auditing Viewer?action=AUDIT_VALUE&amp;DB=129&amp;ID1=65410610&amp;VALUEID=01001&amp;SDATE=200904&amp;PERIODTYPE=QTR_STD&amp;window=popup_no_bar&amp;width=385&amp;height=120&amp;START_MAXIMIZED=FALSE&amp;creator=factset&amp;display_string=Audit"}</definedName>
    <definedName name="_1328__FDSAUDITLINK__" localSheetId="5" hidden="1">{"fdsup://Directions/FactSet Auditing Viewer?action=AUDIT_VALUE&amp;DB=129&amp;ID1=65410610&amp;VALUEID=01001&amp;SDATE=200904&amp;PERIODTYPE=QTR_STD&amp;window=popup_no_bar&amp;width=385&amp;height=120&amp;START_MAXIMIZED=FALSE&amp;creator=factset&amp;display_string=Audit"}</definedName>
    <definedName name="_1328__FDSAUDITLINK__" localSheetId="1" hidden="1">{"fdsup://Directions/FactSet Auditing Viewer?action=AUDIT_VALUE&amp;DB=129&amp;ID1=65410610&amp;VALUEID=01001&amp;SDATE=200904&amp;PERIODTYPE=QTR_STD&amp;window=popup_no_bar&amp;width=385&amp;height=120&amp;START_MAXIMIZED=FALSE&amp;creator=factset&amp;display_string=Audit"}</definedName>
    <definedName name="_1328__FDSAUDITLINK__" hidden="1">{"fdsup://Directions/FactSet Auditing Viewer?action=AUDIT_VALUE&amp;DB=129&amp;ID1=65410610&amp;VALUEID=01001&amp;SDATE=200904&amp;PERIODTYPE=QTR_STD&amp;window=popup_no_bar&amp;width=385&amp;height=120&amp;START_MAXIMIZED=FALSE&amp;creator=factset&amp;display_string=Audit"}</definedName>
    <definedName name="_1329__FDSAUDITLINK__" localSheetId="7" hidden="1">{"fdsup://Directions/FactSet Auditing Viewer?action=AUDIT_VALUE&amp;DB=129&amp;ID1=65473P10&amp;VALUEID=01001&amp;SDATE=200902&amp;PERIODTYPE=QTR_STD&amp;window=popup_no_bar&amp;width=385&amp;height=120&amp;START_MAXIMIZED=FALSE&amp;creator=factset&amp;display_string=Audit"}</definedName>
    <definedName name="_1329__FDSAUDITLINK__" localSheetId="9" hidden="1">{"fdsup://Directions/FactSet Auditing Viewer?action=AUDIT_VALUE&amp;DB=129&amp;ID1=65473P10&amp;VALUEID=01001&amp;SDATE=200902&amp;PERIODTYPE=QTR_STD&amp;window=popup_no_bar&amp;width=385&amp;height=120&amp;START_MAXIMIZED=FALSE&amp;creator=factset&amp;display_string=Audit"}</definedName>
    <definedName name="_1329__FDSAUDITLINK__" localSheetId="8" hidden="1">{"fdsup://Directions/FactSet Auditing Viewer?action=AUDIT_VALUE&amp;DB=129&amp;ID1=65473P10&amp;VALUEID=01001&amp;SDATE=200902&amp;PERIODTYPE=QTR_STD&amp;window=popup_no_bar&amp;width=385&amp;height=120&amp;START_MAXIMIZED=FALSE&amp;creator=factset&amp;display_string=Audit"}</definedName>
    <definedName name="_1329__FDSAUDITLINK__" localSheetId="10" hidden="1">{"fdsup://Directions/FactSet Auditing Viewer?action=AUDIT_VALUE&amp;DB=129&amp;ID1=65473P10&amp;VALUEID=01001&amp;SDATE=200902&amp;PERIODTYPE=QTR_STD&amp;window=popup_no_bar&amp;width=385&amp;height=120&amp;START_MAXIMIZED=FALSE&amp;creator=factset&amp;display_string=Audit"}</definedName>
    <definedName name="_1329__FDSAUDITLINK__" localSheetId="3" hidden="1">{"fdsup://Directions/FactSet Auditing Viewer?action=AUDIT_VALUE&amp;DB=129&amp;ID1=65473P10&amp;VALUEID=01001&amp;SDATE=200902&amp;PERIODTYPE=QTR_STD&amp;window=popup_no_bar&amp;width=385&amp;height=120&amp;START_MAXIMIZED=FALSE&amp;creator=factset&amp;display_string=Audit"}</definedName>
    <definedName name="_1329__FDSAUDITLINK__" localSheetId="5" hidden="1">{"fdsup://Directions/FactSet Auditing Viewer?action=AUDIT_VALUE&amp;DB=129&amp;ID1=65473P10&amp;VALUEID=01001&amp;SDATE=200902&amp;PERIODTYPE=QTR_STD&amp;window=popup_no_bar&amp;width=385&amp;height=120&amp;START_MAXIMIZED=FALSE&amp;creator=factset&amp;display_string=Audit"}</definedName>
    <definedName name="_1329__FDSAUDITLINK__" localSheetId="1" hidden="1">{"fdsup://Directions/FactSet Auditing Viewer?action=AUDIT_VALUE&amp;DB=129&amp;ID1=65473P10&amp;VALUEID=01001&amp;SDATE=200902&amp;PERIODTYPE=QTR_STD&amp;window=popup_no_bar&amp;width=385&amp;height=120&amp;START_MAXIMIZED=FALSE&amp;creator=factset&amp;display_string=Audit"}</definedName>
    <definedName name="_1329__FDSAUDITLINK__" hidden="1">{"fdsup://Directions/FactSet Auditing Viewer?action=AUDIT_VALUE&amp;DB=129&amp;ID1=65473P10&amp;VALUEID=01001&amp;SDATE=200902&amp;PERIODTYPE=QTR_STD&amp;window=popup_no_bar&amp;width=385&amp;height=120&amp;START_MAXIMIZED=FALSE&amp;creator=factset&amp;display_string=Audit"}</definedName>
    <definedName name="_133__FDSAUDITLINK__" localSheetId="7" hidden="1">{"fdsup://directions/FAT Viewer?action=UPDATE&amp;creator=factset&amp;DYN_ARGS=TRUE&amp;DOC_NAME=FAT:FQL_AUDITING_CLIENT_TEMPLATE.FAT&amp;display_string=Audit&amp;VAR:KEY=XSBQHKDKRI&amp;VAR:QUERY=RkZfRUJJVERBX09QRVIoUVRSLDQvMS8yMDA5LDYvMzAvMjAwOSwsLFVTRCk=&amp;WINDOW=FIRST_POPUP&amp;HEIGH","T=450&amp;WIDTH=450&amp;START_MAXIMIZED=FALSE&amp;VAR:CALENDAR=US&amp;VAR:SYMBOL=TEG&amp;VAR:INDEX=0"}</definedName>
    <definedName name="_133__FDSAUDITLINK__" localSheetId="9" hidden="1">{"fdsup://directions/FAT Viewer?action=UPDATE&amp;creator=factset&amp;DYN_ARGS=TRUE&amp;DOC_NAME=FAT:FQL_AUDITING_CLIENT_TEMPLATE.FAT&amp;display_string=Audit&amp;VAR:KEY=XSBQHKDKRI&amp;VAR:QUERY=RkZfRUJJVERBX09QRVIoUVRSLDQvMS8yMDA5LDYvMzAvMjAwOSwsLFVTRCk=&amp;WINDOW=FIRST_POPUP&amp;HEIGH","T=450&amp;WIDTH=450&amp;START_MAXIMIZED=FALSE&amp;VAR:CALENDAR=US&amp;VAR:SYMBOL=TEG&amp;VAR:INDEX=0"}</definedName>
    <definedName name="_133__FDSAUDITLINK__" localSheetId="8" hidden="1">{"fdsup://directions/FAT Viewer?action=UPDATE&amp;creator=factset&amp;DYN_ARGS=TRUE&amp;DOC_NAME=FAT:FQL_AUDITING_CLIENT_TEMPLATE.FAT&amp;display_string=Audit&amp;VAR:KEY=XSBQHKDKRI&amp;VAR:QUERY=RkZfRUJJVERBX09QRVIoUVRSLDQvMS8yMDA5LDYvMzAvMjAwOSwsLFVTRCk=&amp;WINDOW=FIRST_POPUP&amp;HEIGH","T=450&amp;WIDTH=450&amp;START_MAXIMIZED=FALSE&amp;VAR:CALENDAR=US&amp;VAR:SYMBOL=TEG&amp;VAR:INDEX=0"}</definedName>
    <definedName name="_133__FDSAUDITLINK__" localSheetId="10" hidden="1">{"fdsup://directions/FAT Viewer?action=UPDATE&amp;creator=factset&amp;DYN_ARGS=TRUE&amp;DOC_NAME=FAT:FQL_AUDITING_CLIENT_TEMPLATE.FAT&amp;display_string=Audit&amp;VAR:KEY=XSBQHKDKRI&amp;VAR:QUERY=RkZfRUJJVERBX09QRVIoUVRSLDQvMS8yMDA5LDYvMzAvMjAwOSwsLFVTRCk=&amp;WINDOW=FIRST_POPUP&amp;HEIGH","T=450&amp;WIDTH=450&amp;START_MAXIMIZED=FALSE&amp;VAR:CALENDAR=US&amp;VAR:SYMBOL=TEG&amp;VAR:INDEX=0"}</definedName>
    <definedName name="_133__FDSAUDITLINK__" localSheetId="3" hidden="1">{"fdsup://directions/FAT Viewer?action=UPDATE&amp;creator=factset&amp;DYN_ARGS=TRUE&amp;DOC_NAME=FAT:FQL_AUDITING_CLIENT_TEMPLATE.FAT&amp;display_string=Audit&amp;VAR:KEY=XSBQHKDKRI&amp;VAR:QUERY=RkZfRUJJVERBX09QRVIoUVRSLDQvMS8yMDA5LDYvMzAvMjAwOSwsLFVTRCk=&amp;WINDOW=FIRST_POPUP&amp;HEIGH","T=450&amp;WIDTH=450&amp;START_MAXIMIZED=FALSE&amp;VAR:CALENDAR=US&amp;VAR:SYMBOL=TEG&amp;VAR:INDEX=0"}</definedName>
    <definedName name="_133__FDSAUDITLINK__" localSheetId="5" hidden="1">{"fdsup://directions/FAT Viewer?action=UPDATE&amp;creator=factset&amp;DYN_ARGS=TRUE&amp;DOC_NAME=FAT:FQL_AUDITING_CLIENT_TEMPLATE.FAT&amp;display_string=Audit&amp;VAR:KEY=XSBQHKDKRI&amp;VAR:QUERY=RkZfRUJJVERBX09QRVIoUVRSLDQvMS8yMDA5LDYvMzAvMjAwOSwsLFVTRCk=&amp;WINDOW=FIRST_POPUP&amp;HEIGH","T=450&amp;WIDTH=450&amp;START_MAXIMIZED=FALSE&amp;VAR:CALENDAR=US&amp;VAR:SYMBOL=TEG&amp;VAR:INDEX=0"}</definedName>
    <definedName name="_133__FDSAUDITLINK__" localSheetId="1" hidden="1">{"fdsup://directions/FAT Viewer?action=UPDATE&amp;creator=factset&amp;DYN_ARGS=TRUE&amp;DOC_NAME=FAT:FQL_AUDITING_CLIENT_TEMPLATE.FAT&amp;display_string=Audit&amp;VAR:KEY=XSBQHKDKRI&amp;VAR:QUERY=RkZfRUJJVERBX09QRVIoUVRSLDQvMS8yMDA5LDYvMzAvMjAwOSwsLFVTRCk=&amp;WINDOW=FIRST_POPUP&amp;HEIGH","T=450&amp;WIDTH=450&amp;START_MAXIMIZED=FALSE&amp;VAR:CALENDAR=US&amp;VAR:SYMBOL=TEG&amp;VAR:INDEX=0"}</definedName>
    <definedName name="_133__FDSAUDITLINK__" hidden="1">{"fdsup://directions/FAT Viewer?action=UPDATE&amp;creator=factset&amp;DYN_ARGS=TRUE&amp;DOC_NAME=FAT:FQL_AUDITING_CLIENT_TEMPLATE.FAT&amp;display_string=Audit&amp;VAR:KEY=XSBQHKDKRI&amp;VAR:QUERY=RkZfRUJJVERBX09QRVIoUVRSLDQvMS8yMDA5LDYvMzAvMjAwOSwsLFVTRCk=&amp;WINDOW=FIRST_POPUP&amp;HEIGH","T=450&amp;WIDTH=450&amp;START_MAXIMIZED=FALSE&amp;VAR:CALENDAR=US&amp;VAR:SYMBOL=TEG&amp;VAR:INDEX=0"}</definedName>
    <definedName name="_1330__FDSAUDITLINK__" localSheetId="7" hidden="1">{"fdsup://Directions/FactSet Auditing Viewer?action=AUDIT_VALUE&amp;DB=129&amp;ID1=65473P10&amp;VALUEID=01001&amp;SDATE=201002&amp;PERIODTYPE=QTR_STD&amp;window=popup_no_bar&amp;width=385&amp;height=120&amp;START_MAXIMIZED=FALSE&amp;creator=factset&amp;display_string=Audit"}</definedName>
    <definedName name="_1330__FDSAUDITLINK__" localSheetId="9" hidden="1">{"fdsup://Directions/FactSet Auditing Viewer?action=AUDIT_VALUE&amp;DB=129&amp;ID1=65473P10&amp;VALUEID=01001&amp;SDATE=201002&amp;PERIODTYPE=QTR_STD&amp;window=popup_no_bar&amp;width=385&amp;height=120&amp;START_MAXIMIZED=FALSE&amp;creator=factset&amp;display_string=Audit"}</definedName>
    <definedName name="_1330__FDSAUDITLINK__" localSheetId="8" hidden="1">{"fdsup://Directions/FactSet Auditing Viewer?action=AUDIT_VALUE&amp;DB=129&amp;ID1=65473P10&amp;VALUEID=01001&amp;SDATE=201002&amp;PERIODTYPE=QTR_STD&amp;window=popup_no_bar&amp;width=385&amp;height=120&amp;START_MAXIMIZED=FALSE&amp;creator=factset&amp;display_string=Audit"}</definedName>
    <definedName name="_1330__FDSAUDITLINK__" localSheetId="10" hidden="1">{"fdsup://Directions/FactSet Auditing Viewer?action=AUDIT_VALUE&amp;DB=129&amp;ID1=65473P10&amp;VALUEID=01001&amp;SDATE=201002&amp;PERIODTYPE=QTR_STD&amp;window=popup_no_bar&amp;width=385&amp;height=120&amp;START_MAXIMIZED=FALSE&amp;creator=factset&amp;display_string=Audit"}</definedName>
    <definedName name="_1330__FDSAUDITLINK__" localSheetId="3" hidden="1">{"fdsup://Directions/FactSet Auditing Viewer?action=AUDIT_VALUE&amp;DB=129&amp;ID1=65473P10&amp;VALUEID=01001&amp;SDATE=201002&amp;PERIODTYPE=QTR_STD&amp;window=popup_no_bar&amp;width=385&amp;height=120&amp;START_MAXIMIZED=FALSE&amp;creator=factset&amp;display_string=Audit"}</definedName>
    <definedName name="_1330__FDSAUDITLINK__" localSheetId="5" hidden="1">{"fdsup://Directions/FactSet Auditing Viewer?action=AUDIT_VALUE&amp;DB=129&amp;ID1=65473P10&amp;VALUEID=01001&amp;SDATE=201002&amp;PERIODTYPE=QTR_STD&amp;window=popup_no_bar&amp;width=385&amp;height=120&amp;START_MAXIMIZED=FALSE&amp;creator=factset&amp;display_string=Audit"}</definedName>
    <definedName name="_1330__FDSAUDITLINK__" localSheetId="1" hidden="1">{"fdsup://Directions/FactSet Auditing Viewer?action=AUDIT_VALUE&amp;DB=129&amp;ID1=65473P10&amp;VALUEID=01001&amp;SDATE=201002&amp;PERIODTYPE=QTR_STD&amp;window=popup_no_bar&amp;width=385&amp;height=120&amp;START_MAXIMIZED=FALSE&amp;creator=factset&amp;display_string=Audit"}</definedName>
    <definedName name="_1330__FDSAUDITLINK__" hidden="1">{"fdsup://Directions/FactSet Auditing Viewer?action=AUDIT_VALUE&amp;DB=129&amp;ID1=65473P10&amp;VALUEID=01001&amp;SDATE=201002&amp;PERIODTYPE=QTR_STD&amp;window=popup_no_bar&amp;width=385&amp;height=120&amp;START_MAXIMIZED=FALSE&amp;creator=factset&amp;display_string=Audit"}</definedName>
    <definedName name="_1331__FDSAUDITLINK__" localSheetId="7" hidden="1">{"fdsup://Directions/FactSet Auditing Viewer?action=AUDIT_VALUE&amp;DB=129&amp;ID1=65163910&amp;VALUEID=01001&amp;SDATE=200902&amp;PERIODTYPE=QTR_STD&amp;window=popup_no_bar&amp;width=385&amp;height=120&amp;START_MAXIMIZED=FALSE&amp;creator=factset&amp;display_string=Audit"}</definedName>
    <definedName name="_1331__FDSAUDITLINK__" localSheetId="9" hidden="1">{"fdsup://Directions/FactSet Auditing Viewer?action=AUDIT_VALUE&amp;DB=129&amp;ID1=65163910&amp;VALUEID=01001&amp;SDATE=200902&amp;PERIODTYPE=QTR_STD&amp;window=popup_no_bar&amp;width=385&amp;height=120&amp;START_MAXIMIZED=FALSE&amp;creator=factset&amp;display_string=Audit"}</definedName>
    <definedName name="_1331__FDSAUDITLINK__" localSheetId="8" hidden="1">{"fdsup://Directions/FactSet Auditing Viewer?action=AUDIT_VALUE&amp;DB=129&amp;ID1=65163910&amp;VALUEID=01001&amp;SDATE=200902&amp;PERIODTYPE=QTR_STD&amp;window=popup_no_bar&amp;width=385&amp;height=120&amp;START_MAXIMIZED=FALSE&amp;creator=factset&amp;display_string=Audit"}</definedName>
    <definedName name="_1331__FDSAUDITLINK__" localSheetId="10" hidden="1">{"fdsup://Directions/FactSet Auditing Viewer?action=AUDIT_VALUE&amp;DB=129&amp;ID1=65163910&amp;VALUEID=01001&amp;SDATE=200902&amp;PERIODTYPE=QTR_STD&amp;window=popup_no_bar&amp;width=385&amp;height=120&amp;START_MAXIMIZED=FALSE&amp;creator=factset&amp;display_string=Audit"}</definedName>
    <definedName name="_1331__FDSAUDITLINK__" localSheetId="3" hidden="1">{"fdsup://Directions/FactSet Auditing Viewer?action=AUDIT_VALUE&amp;DB=129&amp;ID1=65163910&amp;VALUEID=01001&amp;SDATE=200902&amp;PERIODTYPE=QTR_STD&amp;window=popup_no_bar&amp;width=385&amp;height=120&amp;START_MAXIMIZED=FALSE&amp;creator=factset&amp;display_string=Audit"}</definedName>
    <definedName name="_1331__FDSAUDITLINK__" localSheetId="5" hidden="1">{"fdsup://Directions/FactSet Auditing Viewer?action=AUDIT_VALUE&amp;DB=129&amp;ID1=65163910&amp;VALUEID=01001&amp;SDATE=200902&amp;PERIODTYPE=QTR_STD&amp;window=popup_no_bar&amp;width=385&amp;height=120&amp;START_MAXIMIZED=FALSE&amp;creator=factset&amp;display_string=Audit"}</definedName>
    <definedName name="_1331__FDSAUDITLINK__" localSheetId="1" hidden="1">{"fdsup://Directions/FactSet Auditing Viewer?action=AUDIT_VALUE&amp;DB=129&amp;ID1=65163910&amp;VALUEID=01001&amp;SDATE=200902&amp;PERIODTYPE=QTR_STD&amp;window=popup_no_bar&amp;width=385&amp;height=120&amp;START_MAXIMIZED=FALSE&amp;creator=factset&amp;display_string=Audit"}</definedName>
    <definedName name="_1331__FDSAUDITLINK__" hidden="1">{"fdsup://Directions/FactSet Auditing Viewer?action=AUDIT_VALUE&amp;DB=129&amp;ID1=65163910&amp;VALUEID=01001&amp;SDATE=200902&amp;PERIODTYPE=QTR_STD&amp;window=popup_no_bar&amp;width=385&amp;height=120&amp;START_MAXIMIZED=FALSE&amp;creator=factset&amp;display_string=Audit"}</definedName>
    <definedName name="_1332__FDSAUDITLINK__" localSheetId="7" hidden="1">{"fdsup://Directions/FactSet Auditing Viewer?action=AUDIT_VALUE&amp;DB=129&amp;ID1=65163910&amp;VALUEID=01001&amp;SDATE=201002&amp;PERIODTYPE=QTR_STD&amp;window=popup_no_bar&amp;width=385&amp;height=120&amp;START_MAXIMIZED=FALSE&amp;creator=factset&amp;display_string=Audit"}</definedName>
    <definedName name="_1332__FDSAUDITLINK__" localSheetId="9" hidden="1">{"fdsup://Directions/FactSet Auditing Viewer?action=AUDIT_VALUE&amp;DB=129&amp;ID1=65163910&amp;VALUEID=01001&amp;SDATE=201002&amp;PERIODTYPE=QTR_STD&amp;window=popup_no_bar&amp;width=385&amp;height=120&amp;START_MAXIMIZED=FALSE&amp;creator=factset&amp;display_string=Audit"}</definedName>
    <definedName name="_1332__FDSAUDITLINK__" localSheetId="8" hidden="1">{"fdsup://Directions/FactSet Auditing Viewer?action=AUDIT_VALUE&amp;DB=129&amp;ID1=65163910&amp;VALUEID=01001&amp;SDATE=201002&amp;PERIODTYPE=QTR_STD&amp;window=popup_no_bar&amp;width=385&amp;height=120&amp;START_MAXIMIZED=FALSE&amp;creator=factset&amp;display_string=Audit"}</definedName>
    <definedName name="_1332__FDSAUDITLINK__" localSheetId="10" hidden="1">{"fdsup://Directions/FactSet Auditing Viewer?action=AUDIT_VALUE&amp;DB=129&amp;ID1=65163910&amp;VALUEID=01001&amp;SDATE=201002&amp;PERIODTYPE=QTR_STD&amp;window=popup_no_bar&amp;width=385&amp;height=120&amp;START_MAXIMIZED=FALSE&amp;creator=factset&amp;display_string=Audit"}</definedName>
    <definedName name="_1332__FDSAUDITLINK__" localSheetId="3" hidden="1">{"fdsup://Directions/FactSet Auditing Viewer?action=AUDIT_VALUE&amp;DB=129&amp;ID1=65163910&amp;VALUEID=01001&amp;SDATE=201002&amp;PERIODTYPE=QTR_STD&amp;window=popup_no_bar&amp;width=385&amp;height=120&amp;START_MAXIMIZED=FALSE&amp;creator=factset&amp;display_string=Audit"}</definedName>
    <definedName name="_1332__FDSAUDITLINK__" localSheetId="5" hidden="1">{"fdsup://Directions/FactSet Auditing Viewer?action=AUDIT_VALUE&amp;DB=129&amp;ID1=65163910&amp;VALUEID=01001&amp;SDATE=201002&amp;PERIODTYPE=QTR_STD&amp;window=popup_no_bar&amp;width=385&amp;height=120&amp;START_MAXIMIZED=FALSE&amp;creator=factset&amp;display_string=Audit"}</definedName>
    <definedName name="_1332__FDSAUDITLINK__" localSheetId="1" hidden="1">{"fdsup://Directions/FactSet Auditing Viewer?action=AUDIT_VALUE&amp;DB=129&amp;ID1=65163910&amp;VALUEID=01001&amp;SDATE=201002&amp;PERIODTYPE=QTR_STD&amp;window=popup_no_bar&amp;width=385&amp;height=120&amp;START_MAXIMIZED=FALSE&amp;creator=factset&amp;display_string=Audit"}</definedName>
    <definedName name="_1332__FDSAUDITLINK__" hidden="1">{"fdsup://Directions/FactSet Auditing Viewer?action=AUDIT_VALUE&amp;DB=129&amp;ID1=65163910&amp;VALUEID=01001&amp;SDATE=201002&amp;PERIODTYPE=QTR_STD&amp;window=popup_no_bar&amp;width=385&amp;height=120&amp;START_MAXIMIZED=FALSE&amp;creator=factset&amp;display_string=Audit"}</definedName>
    <definedName name="_1333__FDSAUDITLINK__" localSheetId="7" hidden="1">{"fdsup://Directions/FactSet Auditing Viewer?action=AUDIT_VALUE&amp;DB=129&amp;ID1=65339F10&amp;VALUEID=01001&amp;SDATE=200902&amp;PERIODTYPE=QTR_STD&amp;window=popup_no_bar&amp;width=385&amp;height=120&amp;START_MAXIMIZED=FALSE&amp;creator=factset&amp;display_string=Audit"}</definedName>
    <definedName name="_1333__FDSAUDITLINK__" localSheetId="9" hidden="1">{"fdsup://Directions/FactSet Auditing Viewer?action=AUDIT_VALUE&amp;DB=129&amp;ID1=65339F10&amp;VALUEID=01001&amp;SDATE=200902&amp;PERIODTYPE=QTR_STD&amp;window=popup_no_bar&amp;width=385&amp;height=120&amp;START_MAXIMIZED=FALSE&amp;creator=factset&amp;display_string=Audit"}</definedName>
    <definedName name="_1333__FDSAUDITLINK__" localSheetId="8" hidden="1">{"fdsup://Directions/FactSet Auditing Viewer?action=AUDIT_VALUE&amp;DB=129&amp;ID1=65339F10&amp;VALUEID=01001&amp;SDATE=200902&amp;PERIODTYPE=QTR_STD&amp;window=popup_no_bar&amp;width=385&amp;height=120&amp;START_MAXIMIZED=FALSE&amp;creator=factset&amp;display_string=Audit"}</definedName>
    <definedName name="_1333__FDSAUDITLINK__" localSheetId="10" hidden="1">{"fdsup://Directions/FactSet Auditing Viewer?action=AUDIT_VALUE&amp;DB=129&amp;ID1=65339F10&amp;VALUEID=01001&amp;SDATE=200902&amp;PERIODTYPE=QTR_STD&amp;window=popup_no_bar&amp;width=385&amp;height=120&amp;START_MAXIMIZED=FALSE&amp;creator=factset&amp;display_string=Audit"}</definedName>
    <definedName name="_1333__FDSAUDITLINK__" localSheetId="3" hidden="1">{"fdsup://Directions/FactSet Auditing Viewer?action=AUDIT_VALUE&amp;DB=129&amp;ID1=65339F10&amp;VALUEID=01001&amp;SDATE=200902&amp;PERIODTYPE=QTR_STD&amp;window=popup_no_bar&amp;width=385&amp;height=120&amp;START_MAXIMIZED=FALSE&amp;creator=factset&amp;display_string=Audit"}</definedName>
    <definedName name="_1333__FDSAUDITLINK__" localSheetId="5" hidden="1">{"fdsup://Directions/FactSet Auditing Viewer?action=AUDIT_VALUE&amp;DB=129&amp;ID1=65339F10&amp;VALUEID=01001&amp;SDATE=200902&amp;PERIODTYPE=QTR_STD&amp;window=popup_no_bar&amp;width=385&amp;height=120&amp;START_MAXIMIZED=FALSE&amp;creator=factset&amp;display_string=Audit"}</definedName>
    <definedName name="_1333__FDSAUDITLINK__" localSheetId="1" hidden="1">{"fdsup://Directions/FactSet Auditing Viewer?action=AUDIT_VALUE&amp;DB=129&amp;ID1=65339F10&amp;VALUEID=01001&amp;SDATE=200902&amp;PERIODTYPE=QTR_STD&amp;window=popup_no_bar&amp;width=385&amp;height=120&amp;START_MAXIMIZED=FALSE&amp;creator=factset&amp;display_string=Audit"}</definedName>
    <definedName name="_1333__FDSAUDITLINK__" hidden="1">{"fdsup://Directions/FactSet Auditing Viewer?action=AUDIT_VALUE&amp;DB=129&amp;ID1=65339F10&amp;VALUEID=01001&amp;SDATE=200902&amp;PERIODTYPE=QTR_STD&amp;window=popup_no_bar&amp;width=385&amp;height=120&amp;START_MAXIMIZED=FALSE&amp;creator=factset&amp;display_string=Audit"}</definedName>
    <definedName name="_1334__FDSAUDITLINK__" localSheetId="7" hidden="1">{"fdsup://Directions/FactSet Auditing Viewer?action=AUDIT_VALUE&amp;DB=129&amp;ID1=65339F10&amp;VALUEID=01001&amp;SDATE=201002&amp;PERIODTYPE=QTR_STD&amp;window=popup_no_bar&amp;width=385&amp;height=120&amp;START_MAXIMIZED=FALSE&amp;creator=factset&amp;display_string=Audit"}</definedName>
    <definedName name="_1334__FDSAUDITLINK__" localSheetId="9" hidden="1">{"fdsup://Directions/FactSet Auditing Viewer?action=AUDIT_VALUE&amp;DB=129&amp;ID1=65339F10&amp;VALUEID=01001&amp;SDATE=201002&amp;PERIODTYPE=QTR_STD&amp;window=popup_no_bar&amp;width=385&amp;height=120&amp;START_MAXIMIZED=FALSE&amp;creator=factset&amp;display_string=Audit"}</definedName>
    <definedName name="_1334__FDSAUDITLINK__" localSheetId="8" hidden="1">{"fdsup://Directions/FactSet Auditing Viewer?action=AUDIT_VALUE&amp;DB=129&amp;ID1=65339F10&amp;VALUEID=01001&amp;SDATE=201002&amp;PERIODTYPE=QTR_STD&amp;window=popup_no_bar&amp;width=385&amp;height=120&amp;START_MAXIMIZED=FALSE&amp;creator=factset&amp;display_string=Audit"}</definedName>
    <definedName name="_1334__FDSAUDITLINK__" localSheetId="10" hidden="1">{"fdsup://Directions/FactSet Auditing Viewer?action=AUDIT_VALUE&amp;DB=129&amp;ID1=65339F10&amp;VALUEID=01001&amp;SDATE=201002&amp;PERIODTYPE=QTR_STD&amp;window=popup_no_bar&amp;width=385&amp;height=120&amp;START_MAXIMIZED=FALSE&amp;creator=factset&amp;display_string=Audit"}</definedName>
    <definedName name="_1334__FDSAUDITLINK__" localSheetId="3" hidden="1">{"fdsup://Directions/FactSet Auditing Viewer?action=AUDIT_VALUE&amp;DB=129&amp;ID1=65339F10&amp;VALUEID=01001&amp;SDATE=201002&amp;PERIODTYPE=QTR_STD&amp;window=popup_no_bar&amp;width=385&amp;height=120&amp;START_MAXIMIZED=FALSE&amp;creator=factset&amp;display_string=Audit"}</definedName>
    <definedName name="_1334__FDSAUDITLINK__" localSheetId="5" hidden="1">{"fdsup://Directions/FactSet Auditing Viewer?action=AUDIT_VALUE&amp;DB=129&amp;ID1=65339F10&amp;VALUEID=01001&amp;SDATE=201002&amp;PERIODTYPE=QTR_STD&amp;window=popup_no_bar&amp;width=385&amp;height=120&amp;START_MAXIMIZED=FALSE&amp;creator=factset&amp;display_string=Audit"}</definedName>
    <definedName name="_1334__FDSAUDITLINK__" localSheetId="1" hidden="1">{"fdsup://Directions/FactSet Auditing Viewer?action=AUDIT_VALUE&amp;DB=129&amp;ID1=65339F10&amp;VALUEID=01001&amp;SDATE=201002&amp;PERIODTYPE=QTR_STD&amp;window=popup_no_bar&amp;width=385&amp;height=120&amp;START_MAXIMIZED=FALSE&amp;creator=factset&amp;display_string=Audit"}</definedName>
    <definedName name="_1334__FDSAUDITLINK__" hidden="1">{"fdsup://Directions/FactSet Auditing Viewer?action=AUDIT_VALUE&amp;DB=129&amp;ID1=65339F10&amp;VALUEID=01001&amp;SDATE=201002&amp;PERIODTYPE=QTR_STD&amp;window=popup_no_bar&amp;width=385&amp;height=120&amp;START_MAXIMIZED=FALSE&amp;creator=factset&amp;display_string=Audit"}</definedName>
    <definedName name="_1335__FDSAUDITLINK__" localSheetId="7" hidden="1">{"fdsup://Directions/FactSet Auditing Viewer?action=AUDIT_VALUE&amp;DB=129&amp;ID1=63110310&amp;VALUEID=01001&amp;SDATE=200902&amp;PERIODTYPE=QTR_STD&amp;window=popup_no_bar&amp;width=385&amp;height=120&amp;START_MAXIMIZED=FALSE&amp;creator=factset&amp;display_string=Audit"}</definedName>
    <definedName name="_1335__FDSAUDITLINK__" localSheetId="9" hidden="1">{"fdsup://Directions/FactSet Auditing Viewer?action=AUDIT_VALUE&amp;DB=129&amp;ID1=63110310&amp;VALUEID=01001&amp;SDATE=200902&amp;PERIODTYPE=QTR_STD&amp;window=popup_no_bar&amp;width=385&amp;height=120&amp;START_MAXIMIZED=FALSE&amp;creator=factset&amp;display_string=Audit"}</definedName>
    <definedName name="_1335__FDSAUDITLINK__" localSheetId="8" hidden="1">{"fdsup://Directions/FactSet Auditing Viewer?action=AUDIT_VALUE&amp;DB=129&amp;ID1=63110310&amp;VALUEID=01001&amp;SDATE=200902&amp;PERIODTYPE=QTR_STD&amp;window=popup_no_bar&amp;width=385&amp;height=120&amp;START_MAXIMIZED=FALSE&amp;creator=factset&amp;display_string=Audit"}</definedName>
    <definedName name="_1335__FDSAUDITLINK__" localSheetId="10" hidden="1">{"fdsup://Directions/FactSet Auditing Viewer?action=AUDIT_VALUE&amp;DB=129&amp;ID1=63110310&amp;VALUEID=01001&amp;SDATE=200902&amp;PERIODTYPE=QTR_STD&amp;window=popup_no_bar&amp;width=385&amp;height=120&amp;START_MAXIMIZED=FALSE&amp;creator=factset&amp;display_string=Audit"}</definedName>
    <definedName name="_1335__FDSAUDITLINK__" localSheetId="3" hidden="1">{"fdsup://Directions/FactSet Auditing Viewer?action=AUDIT_VALUE&amp;DB=129&amp;ID1=63110310&amp;VALUEID=01001&amp;SDATE=200902&amp;PERIODTYPE=QTR_STD&amp;window=popup_no_bar&amp;width=385&amp;height=120&amp;START_MAXIMIZED=FALSE&amp;creator=factset&amp;display_string=Audit"}</definedName>
    <definedName name="_1335__FDSAUDITLINK__" localSheetId="5" hidden="1">{"fdsup://Directions/FactSet Auditing Viewer?action=AUDIT_VALUE&amp;DB=129&amp;ID1=63110310&amp;VALUEID=01001&amp;SDATE=200902&amp;PERIODTYPE=QTR_STD&amp;window=popup_no_bar&amp;width=385&amp;height=120&amp;START_MAXIMIZED=FALSE&amp;creator=factset&amp;display_string=Audit"}</definedName>
    <definedName name="_1335__FDSAUDITLINK__" localSheetId="1" hidden="1">{"fdsup://Directions/FactSet Auditing Viewer?action=AUDIT_VALUE&amp;DB=129&amp;ID1=63110310&amp;VALUEID=01001&amp;SDATE=200902&amp;PERIODTYPE=QTR_STD&amp;window=popup_no_bar&amp;width=385&amp;height=120&amp;START_MAXIMIZED=FALSE&amp;creator=factset&amp;display_string=Audit"}</definedName>
    <definedName name="_1335__FDSAUDITLINK__" hidden="1">{"fdsup://Directions/FactSet Auditing Viewer?action=AUDIT_VALUE&amp;DB=129&amp;ID1=63110310&amp;VALUEID=01001&amp;SDATE=200902&amp;PERIODTYPE=QTR_STD&amp;window=popup_no_bar&amp;width=385&amp;height=120&amp;START_MAXIMIZED=FALSE&amp;creator=factset&amp;display_string=Audit"}</definedName>
    <definedName name="_1336__FDSAUDITLINK__" localSheetId="7" hidden="1">{"fdsup://Directions/FactSet Auditing Viewer?action=AUDIT_VALUE&amp;DB=129&amp;ID1=63110310&amp;VALUEID=01001&amp;SDATE=201002&amp;PERIODTYPE=QTR_STD&amp;window=popup_no_bar&amp;width=385&amp;height=120&amp;START_MAXIMIZED=FALSE&amp;creator=factset&amp;display_string=Audit"}</definedName>
    <definedName name="_1336__FDSAUDITLINK__" localSheetId="9" hidden="1">{"fdsup://Directions/FactSet Auditing Viewer?action=AUDIT_VALUE&amp;DB=129&amp;ID1=63110310&amp;VALUEID=01001&amp;SDATE=201002&amp;PERIODTYPE=QTR_STD&amp;window=popup_no_bar&amp;width=385&amp;height=120&amp;START_MAXIMIZED=FALSE&amp;creator=factset&amp;display_string=Audit"}</definedName>
    <definedName name="_1336__FDSAUDITLINK__" localSheetId="8" hidden="1">{"fdsup://Directions/FactSet Auditing Viewer?action=AUDIT_VALUE&amp;DB=129&amp;ID1=63110310&amp;VALUEID=01001&amp;SDATE=201002&amp;PERIODTYPE=QTR_STD&amp;window=popup_no_bar&amp;width=385&amp;height=120&amp;START_MAXIMIZED=FALSE&amp;creator=factset&amp;display_string=Audit"}</definedName>
    <definedName name="_1336__FDSAUDITLINK__" localSheetId="10" hidden="1">{"fdsup://Directions/FactSet Auditing Viewer?action=AUDIT_VALUE&amp;DB=129&amp;ID1=63110310&amp;VALUEID=01001&amp;SDATE=201002&amp;PERIODTYPE=QTR_STD&amp;window=popup_no_bar&amp;width=385&amp;height=120&amp;START_MAXIMIZED=FALSE&amp;creator=factset&amp;display_string=Audit"}</definedName>
    <definedName name="_1336__FDSAUDITLINK__" localSheetId="3" hidden="1">{"fdsup://Directions/FactSet Auditing Viewer?action=AUDIT_VALUE&amp;DB=129&amp;ID1=63110310&amp;VALUEID=01001&amp;SDATE=201002&amp;PERIODTYPE=QTR_STD&amp;window=popup_no_bar&amp;width=385&amp;height=120&amp;START_MAXIMIZED=FALSE&amp;creator=factset&amp;display_string=Audit"}</definedName>
    <definedName name="_1336__FDSAUDITLINK__" localSheetId="5" hidden="1">{"fdsup://Directions/FactSet Auditing Viewer?action=AUDIT_VALUE&amp;DB=129&amp;ID1=63110310&amp;VALUEID=01001&amp;SDATE=201002&amp;PERIODTYPE=QTR_STD&amp;window=popup_no_bar&amp;width=385&amp;height=120&amp;START_MAXIMIZED=FALSE&amp;creator=factset&amp;display_string=Audit"}</definedName>
    <definedName name="_1336__FDSAUDITLINK__" localSheetId="1" hidden="1">{"fdsup://Directions/FactSet Auditing Viewer?action=AUDIT_VALUE&amp;DB=129&amp;ID1=63110310&amp;VALUEID=01001&amp;SDATE=201002&amp;PERIODTYPE=QTR_STD&amp;window=popup_no_bar&amp;width=385&amp;height=120&amp;START_MAXIMIZED=FALSE&amp;creator=factset&amp;display_string=Audit"}</definedName>
    <definedName name="_1336__FDSAUDITLINK__" hidden="1">{"fdsup://Directions/FactSet Auditing Viewer?action=AUDIT_VALUE&amp;DB=129&amp;ID1=63110310&amp;VALUEID=01001&amp;SDATE=201002&amp;PERIODTYPE=QTR_STD&amp;window=popup_no_bar&amp;width=385&amp;height=120&amp;START_MAXIMIZED=FALSE&amp;creator=factset&amp;display_string=Audit"}</definedName>
    <definedName name="_1337__FDSAUDITLINK__" localSheetId="7" hidden="1">{"fdsup://Directions/FactSet Auditing Viewer?action=AUDIT_VALUE&amp;DB=129&amp;ID1=G6359F10&amp;VALUEID=01001&amp;SDATE=200902&amp;PERIODTYPE=QTR_STD&amp;window=popup_no_bar&amp;width=385&amp;height=120&amp;START_MAXIMIZED=FALSE&amp;creator=factset&amp;display_string=Audit"}</definedName>
    <definedName name="_1337__FDSAUDITLINK__" localSheetId="9" hidden="1">{"fdsup://Directions/FactSet Auditing Viewer?action=AUDIT_VALUE&amp;DB=129&amp;ID1=G6359F10&amp;VALUEID=01001&amp;SDATE=200902&amp;PERIODTYPE=QTR_STD&amp;window=popup_no_bar&amp;width=385&amp;height=120&amp;START_MAXIMIZED=FALSE&amp;creator=factset&amp;display_string=Audit"}</definedName>
    <definedName name="_1337__FDSAUDITLINK__" localSheetId="8" hidden="1">{"fdsup://Directions/FactSet Auditing Viewer?action=AUDIT_VALUE&amp;DB=129&amp;ID1=G6359F10&amp;VALUEID=01001&amp;SDATE=200902&amp;PERIODTYPE=QTR_STD&amp;window=popup_no_bar&amp;width=385&amp;height=120&amp;START_MAXIMIZED=FALSE&amp;creator=factset&amp;display_string=Audit"}</definedName>
    <definedName name="_1337__FDSAUDITLINK__" localSheetId="10" hidden="1">{"fdsup://Directions/FactSet Auditing Viewer?action=AUDIT_VALUE&amp;DB=129&amp;ID1=G6359F10&amp;VALUEID=01001&amp;SDATE=200902&amp;PERIODTYPE=QTR_STD&amp;window=popup_no_bar&amp;width=385&amp;height=120&amp;START_MAXIMIZED=FALSE&amp;creator=factset&amp;display_string=Audit"}</definedName>
    <definedName name="_1337__FDSAUDITLINK__" localSheetId="3" hidden="1">{"fdsup://Directions/FactSet Auditing Viewer?action=AUDIT_VALUE&amp;DB=129&amp;ID1=G6359F10&amp;VALUEID=01001&amp;SDATE=200902&amp;PERIODTYPE=QTR_STD&amp;window=popup_no_bar&amp;width=385&amp;height=120&amp;START_MAXIMIZED=FALSE&amp;creator=factset&amp;display_string=Audit"}</definedName>
    <definedName name="_1337__FDSAUDITLINK__" localSheetId="5" hidden="1">{"fdsup://Directions/FactSet Auditing Viewer?action=AUDIT_VALUE&amp;DB=129&amp;ID1=G6359F10&amp;VALUEID=01001&amp;SDATE=200902&amp;PERIODTYPE=QTR_STD&amp;window=popup_no_bar&amp;width=385&amp;height=120&amp;START_MAXIMIZED=FALSE&amp;creator=factset&amp;display_string=Audit"}</definedName>
    <definedName name="_1337__FDSAUDITLINK__" localSheetId="1" hidden="1">{"fdsup://Directions/FactSet Auditing Viewer?action=AUDIT_VALUE&amp;DB=129&amp;ID1=G6359F10&amp;VALUEID=01001&amp;SDATE=200902&amp;PERIODTYPE=QTR_STD&amp;window=popup_no_bar&amp;width=385&amp;height=120&amp;START_MAXIMIZED=FALSE&amp;creator=factset&amp;display_string=Audit"}</definedName>
    <definedName name="_1337__FDSAUDITLINK__" hidden="1">{"fdsup://Directions/FactSet Auditing Viewer?action=AUDIT_VALUE&amp;DB=129&amp;ID1=G6359F10&amp;VALUEID=01001&amp;SDATE=200902&amp;PERIODTYPE=QTR_STD&amp;window=popup_no_bar&amp;width=385&amp;height=120&amp;START_MAXIMIZED=FALSE&amp;creator=factset&amp;display_string=Audit"}</definedName>
    <definedName name="_1338__FDSAUDITLINK__" localSheetId="7" hidden="1">{"fdsup://Directions/FactSet Auditing Viewer?action=AUDIT_VALUE&amp;DB=129&amp;ID1=G6359F10&amp;VALUEID=01001&amp;SDATE=201002&amp;PERIODTYPE=QTR_STD&amp;window=popup_no_bar&amp;width=385&amp;height=120&amp;START_MAXIMIZED=FALSE&amp;creator=factset&amp;display_string=Audit"}</definedName>
    <definedName name="_1338__FDSAUDITLINK__" localSheetId="9" hidden="1">{"fdsup://Directions/FactSet Auditing Viewer?action=AUDIT_VALUE&amp;DB=129&amp;ID1=G6359F10&amp;VALUEID=01001&amp;SDATE=201002&amp;PERIODTYPE=QTR_STD&amp;window=popup_no_bar&amp;width=385&amp;height=120&amp;START_MAXIMIZED=FALSE&amp;creator=factset&amp;display_string=Audit"}</definedName>
    <definedName name="_1338__FDSAUDITLINK__" localSheetId="8" hidden="1">{"fdsup://Directions/FactSet Auditing Viewer?action=AUDIT_VALUE&amp;DB=129&amp;ID1=G6359F10&amp;VALUEID=01001&amp;SDATE=201002&amp;PERIODTYPE=QTR_STD&amp;window=popup_no_bar&amp;width=385&amp;height=120&amp;START_MAXIMIZED=FALSE&amp;creator=factset&amp;display_string=Audit"}</definedName>
    <definedName name="_1338__FDSAUDITLINK__" localSheetId="10" hidden="1">{"fdsup://Directions/FactSet Auditing Viewer?action=AUDIT_VALUE&amp;DB=129&amp;ID1=G6359F10&amp;VALUEID=01001&amp;SDATE=201002&amp;PERIODTYPE=QTR_STD&amp;window=popup_no_bar&amp;width=385&amp;height=120&amp;START_MAXIMIZED=FALSE&amp;creator=factset&amp;display_string=Audit"}</definedName>
    <definedName name="_1338__FDSAUDITLINK__" localSheetId="3" hidden="1">{"fdsup://Directions/FactSet Auditing Viewer?action=AUDIT_VALUE&amp;DB=129&amp;ID1=G6359F10&amp;VALUEID=01001&amp;SDATE=201002&amp;PERIODTYPE=QTR_STD&amp;window=popup_no_bar&amp;width=385&amp;height=120&amp;START_MAXIMIZED=FALSE&amp;creator=factset&amp;display_string=Audit"}</definedName>
    <definedName name="_1338__FDSAUDITLINK__" localSheetId="5" hidden="1">{"fdsup://Directions/FactSet Auditing Viewer?action=AUDIT_VALUE&amp;DB=129&amp;ID1=G6359F10&amp;VALUEID=01001&amp;SDATE=201002&amp;PERIODTYPE=QTR_STD&amp;window=popup_no_bar&amp;width=385&amp;height=120&amp;START_MAXIMIZED=FALSE&amp;creator=factset&amp;display_string=Audit"}</definedName>
    <definedName name="_1338__FDSAUDITLINK__" localSheetId="1" hidden="1">{"fdsup://Directions/FactSet Auditing Viewer?action=AUDIT_VALUE&amp;DB=129&amp;ID1=G6359F10&amp;VALUEID=01001&amp;SDATE=201002&amp;PERIODTYPE=QTR_STD&amp;window=popup_no_bar&amp;width=385&amp;height=120&amp;START_MAXIMIZED=FALSE&amp;creator=factset&amp;display_string=Audit"}</definedName>
    <definedName name="_1338__FDSAUDITLINK__" hidden="1">{"fdsup://Directions/FactSet Auditing Viewer?action=AUDIT_VALUE&amp;DB=129&amp;ID1=G6359F10&amp;VALUEID=01001&amp;SDATE=201002&amp;PERIODTYPE=QTR_STD&amp;window=popup_no_bar&amp;width=385&amp;height=120&amp;START_MAXIMIZED=FALSE&amp;creator=factset&amp;display_string=Audit"}</definedName>
    <definedName name="_1339__FDSAUDITLINK__" localSheetId="7" hidden="1">{"fdsup://Directions/FactSet Auditing Viewer?action=AUDIT_VALUE&amp;DB=129&amp;ID1=65504410&amp;VALUEID=01001&amp;SDATE=200902&amp;PERIODTYPE=QTR_STD&amp;window=popup_no_bar&amp;width=385&amp;height=120&amp;START_MAXIMIZED=FALSE&amp;creator=factset&amp;display_string=Audit"}</definedName>
    <definedName name="_1339__FDSAUDITLINK__" localSheetId="9" hidden="1">{"fdsup://Directions/FactSet Auditing Viewer?action=AUDIT_VALUE&amp;DB=129&amp;ID1=65504410&amp;VALUEID=01001&amp;SDATE=200902&amp;PERIODTYPE=QTR_STD&amp;window=popup_no_bar&amp;width=385&amp;height=120&amp;START_MAXIMIZED=FALSE&amp;creator=factset&amp;display_string=Audit"}</definedName>
    <definedName name="_1339__FDSAUDITLINK__" localSheetId="8" hidden="1">{"fdsup://Directions/FactSet Auditing Viewer?action=AUDIT_VALUE&amp;DB=129&amp;ID1=65504410&amp;VALUEID=01001&amp;SDATE=200902&amp;PERIODTYPE=QTR_STD&amp;window=popup_no_bar&amp;width=385&amp;height=120&amp;START_MAXIMIZED=FALSE&amp;creator=factset&amp;display_string=Audit"}</definedName>
    <definedName name="_1339__FDSAUDITLINK__" localSheetId="10" hidden="1">{"fdsup://Directions/FactSet Auditing Viewer?action=AUDIT_VALUE&amp;DB=129&amp;ID1=65504410&amp;VALUEID=01001&amp;SDATE=200902&amp;PERIODTYPE=QTR_STD&amp;window=popup_no_bar&amp;width=385&amp;height=120&amp;START_MAXIMIZED=FALSE&amp;creator=factset&amp;display_string=Audit"}</definedName>
    <definedName name="_1339__FDSAUDITLINK__" localSheetId="3" hidden="1">{"fdsup://Directions/FactSet Auditing Viewer?action=AUDIT_VALUE&amp;DB=129&amp;ID1=65504410&amp;VALUEID=01001&amp;SDATE=200902&amp;PERIODTYPE=QTR_STD&amp;window=popup_no_bar&amp;width=385&amp;height=120&amp;START_MAXIMIZED=FALSE&amp;creator=factset&amp;display_string=Audit"}</definedName>
    <definedName name="_1339__FDSAUDITLINK__" localSheetId="5" hidden="1">{"fdsup://Directions/FactSet Auditing Viewer?action=AUDIT_VALUE&amp;DB=129&amp;ID1=65504410&amp;VALUEID=01001&amp;SDATE=200902&amp;PERIODTYPE=QTR_STD&amp;window=popup_no_bar&amp;width=385&amp;height=120&amp;START_MAXIMIZED=FALSE&amp;creator=factset&amp;display_string=Audit"}</definedName>
    <definedName name="_1339__FDSAUDITLINK__" localSheetId="1" hidden="1">{"fdsup://Directions/FactSet Auditing Viewer?action=AUDIT_VALUE&amp;DB=129&amp;ID1=65504410&amp;VALUEID=01001&amp;SDATE=200902&amp;PERIODTYPE=QTR_STD&amp;window=popup_no_bar&amp;width=385&amp;height=120&amp;START_MAXIMIZED=FALSE&amp;creator=factset&amp;display_string=Audit"}</definedName>
    <definedName name="_1339__FDSAUDITLINK__" hidden="1">{"fdsup://Directions/FactSet Auditing Viewer?action=AUDIT_VALUE&amp;DB=129&amp;ID1=65504410&amp;VALUEID=01001&amp;SDATE=200902&amp;PERIODTYPE=QTR_STD&amp;window=popup_no_bar&amp;width=385&amp;height=120&amp;START_MAXIMIZED=FALSE&amp;creator=factset&amp;display_string=Audit"}</definedName>
    <definedName name="_134__FDSAUDITLINK__" localSheetId="7" hidden="1">{"fdsup://directions/FAT Viewer?action=UPDATE&amp;creator=factset&amp;DYN_ARGS=TRUE&amp;DOC_NAME=FAT:FQL_AUDITING_CLIENT_TEMPLATE.FAT&amp;display_string=Audit&amp;VAR:KEY=RUFSPYPIFO&amp;VAR:QUERY=RkZfRUJJVERBX09QRVIoUVRSLDQvMS8yMDEwLDYvMzAvMjAxMCwsLFVTRCk=&amp;WINDOW=FIRST_POPUP&amp;HEIGH","T=450&amp;WIDTH=450&amp;START_MAXIMIZED=FALSE&amp;VAR:CALENDAR=US&amp;VAR:SYMBOL=TEG&amp;VAR:INDEX=0"}</definedName>
    <definedName name="_134__FDSAUDITLINK__" localSheetId="9" hidden="1">{"fdsup://directions/FAT Viewer?action=UPDATE&amp;creator=factset&amp;DYN_ARGS=TRUE&amp;DOC_NAME=FAT:FQL_AUDITING_CLIENT_TEMPLATE.FAT&amp;display_string=Audit&amp;VAR:KEY=RUFSPYPIFO&amp;VAR:QUERY=RkZfRUJJVERBX09QRVIoUVRSLDQvMS8yMDEwLDYvMzAvMjAxMCwsLFVTRCk=&amp;WINDOW=FIRST_POPUP&amp;HEIGH","T=450&amp;WIDTH=450&amp;START_MAXIMIZED=FALSE&amp;VAR:CALENDAR=US&amp;VAR:SYMBOL=TEG&amp;VAR:INDEX=0"}</definedName>
    <definedName name="_134__FDSAUDITLINK__" localSheetId="8" hidden="1">{"fdsup://directions/FAT Viewer?action=UPDATE&amp;creator=factset&amp;DYN_ARGS=TRUE&amp;DOC_NAME=FAT:FQL_AUDITING_CLIENT_TEMPLATE.FAT&amp;display_string=Audit&amp;VAR:KEY=RUFSPYPIFO&amp;VAR:QUERY=RkZfRUJJVERBX09QRVIoUVRSLDQvMS8yMDEwLDYvMzAvMjAxMCwsLFVTRCk=&amp;WINDOW=FIRST_POPUP&amp;HEIGH","T=450&amp;WIDTH=450&amp;START_MAXIMIZED=FALSE&amp;VAR:CALENDAR=US&amp;VAR:SYMBOL=TEG&amp;VAR:INDEX=0"}</definedName>
    <definedName name="_134__FDSAUDITLINK__" localSheetId="10" hidden="1">{"fdsup://directions/FAT Viewer?action=UPDATE&amp;creator=factset&amp;DYN_ARGS=TRUE&amp;DOC_NAME=FAT:FQL_AUDITING_CLIENT_TEMPLATE.FAT&amp;display_string=Audit&amp;VAR:KEY=RUFSPYPIFO&amp;VAR:QUERY=RkZfRUJJVERBX09QRVIoUVRSLDQvMS8yMDEwLDYvMzAvMjAxMCwsLFVTRCk=&amp;WINDOW=FIRST_POPUP&amp;HEIGH","T=450&amp;WIDTH=450&amp;START_MAXIMIZED=FALSE&amp;VAR:CALENDAR=US&amp;VAR:SYMBOL=TEG&amp;VAR:INDEX=0"}</definedName>
    <definedName name="_134__FDSAUDITLINK__" localSheetId="3" hidden="1">{"fdsup://directions/FAT Viewer?action=UPDATE&amp;creator=factset&amp;DYN_ARGS=TRUE&amp;DOC_NAME=FAT:FQL_AUDITING_CLIENT_TEMPLATE.FAT&amp;display_string=Audit&amp;VAR:KEY=RUFSPYPIFO&amp;VAR:QUERY=RkZfRUJJVERBX09QRVIoUVRSLDQvMS8yMDEwLDYvMzAvMjAxMCwsLFVTRCk=&amp;WINDOW=FIRST_POPUP&amp;HEIGH","T=450&amp;WIDTH=450&amp;START_MAXIMIZED=FALSE&amp;VAR:CALENDAR=US&amp;VAR:SYMBOL=TEG&amp;VAR:INDEX=0"}</definedName>
    <definedName name="_134__FDSAUDITLINK__" localSheetId="5" hidden="1">{"fdsup://directions/FAT Viewer?action=UPDATE&amp;creator=factset&amp;DYN_ARGS=TRUE&amp;DOC_NAME=FAT:FQL_AUDITING_CLIENT_TEMPLATE.FAT&amp;display_string=Audit&amp;VAR:KEY=RUFSPYPIFO&amp;VAR:QUERY=RkZfRUJJVERBX09QRVIoUVRSLDQvMS8yMDEwLDYvMzAvMjAxMCwsLFVTRCk=&amp;WINDOW=FIRST_POPUP&amp;HEIGH","T=450&amp;WIDTH=450&amp;START_MAXIMIZED=FALSE&amp;VAR:CALENDAR=US&amp;VAR:SYMBOL=TEG&amp;VAR:INDEX=0"}</definedName>
    <definedName name="_134__FDSAUDITLINK__" localSheetId="1" hidden="1">{"fdsup://directions/FAT Viewer?action=UPDATE&amp;creator=factset&amp;DYN_ARGS=TRUE&amp;DOC_NAME=FAT:FQL_AUDITING_CLIENT_TEMPLATE.FAT&amp;display_string=Audit&amp;VAR:KEY=RUFSPYPIFO&amp;VAR:QUERY=RkZfRUJJVERBX09QRVIoUVRSLDQvMS8yMDEwLDYvMzAvMjAxMCwsLFVTRCk=&amp;WINDOW=FIRST_POPUP&amp;HEIGH","T=450&amp;WIDTH=450&amp;START_MAXIMIZED=FALSE&amp;VAR:CALENDAR=US&amp;VAR:SYMBOL=TEG&amp;VAR:INDEX=0"}</definedName>
    <definedName name="_134__FDSAUDITLINK__" hidden="1">{"fdsup://directions/FAT Viewer?action=UPDATE&amp;creator=factset&amp;DYN_ARGS=TRUE&amp;DOC_NAME=FAT:FQL_AUDITING_CLIENT_TEMPLATE.FAT&amp;display_string=Audit&amp;VAR:KEY=RUFSPYPIFO&amp;VAR:QUERY=RkZfRUJJVERBX09QRVIoUVRSLDQvMS8yMDEwLDYvMzAvMjAxMCwsLFVTRCk=&amp;WINDOW=FIRST_POPUP&amp;HEIGH","T=450&amp;WIDTH=450&amp;START_MAXIMIZED=FALSE&amp;VAR:CALENDAR=US&amp;VAR:SYMBOL=TEG&amp;VAR:INDEX=0"}</definedName>
    <definedName name="_1340__FDSAUDITLINK__" localSheetId="7" hidden="1">{"fdsup://Directions/FactSet Auditing Viewer?action=AUDIT_VALUE&amp;DB=129&amp;ID1=65504410&amp;VALUEID=01001&amp;SDATE=201002&amp;PERIODTYPE=QTR_STD&amp;window=popup_no_bar&amp;width=385&amp;height=120&amp;START_MAXIMIZED=FALSE&amp;creator=factset&amp;display_string=Audit"}</definedName>
    <definedName name="_1340__FDSAUDITLINK__" localSheetId="9" hidden="1">{"fdsup://Directions/FactSet Auditing Viewer?action=AUDIT_VALUE&amp;DB=129&amp;ID1=65504410&amp;VALUEID=01001&amp;SDATE=201002&amp;PERIODTYPE=QTR_STD&amp;window=popup_no_bar&amp;width=385&amp;height=120&amp;START_MAXIMIZED=FALSE&amp;creator=factset&amp;display_string=Audit"}</definedName>
    <definedName name="_1340__FDSAUDITLINK__" localSheetId="8" hidden="1">{"fdsup://Directions/FactSet Auditing Viewer?action=AUDIT_VALUE&amp;DB=129&amp;ID1=65504410&amp;VALUEID=01001&amp;SDATE=201002&amp;PERIODTYPE=QTR_STD&amp;window=popup_no_bar&amp;width=385&amp;height=120&amp;START_MAXIMIZED=FALSE&amp;creator=factset&amp;display_string=Audit"}</definedName>
    <definedName name="_1340__FDSAUDITLINK__" localSheetId="10" hidden="1">{"fdsup://Directions/FactSet Auditing Viewer?action=AUDIT_VALUE&amp;DB=129&amp;ID1=65504410&amp;VALUEID=01001&amp;SDATE=201002&amp;PERIODTYPE=QTR_STD&amp;window=popup_no_bar&amp;width=385&amp;height=120&amp;START_MAXIMIZED=FALSE&amp;creator=factset&amp;display_string=Audit"}</definedName>
    <definedName name="_1340__FDSAUDITLINK__" localSheetId="3" hidden="1">{"fdsup://Directions/FactSet Auditing Viewer?action=AUDIT_VALUE&amp;DB=129&amp;ID1=65504410&amp;VALUEID=01001&amp;SDATE=201002&amp;PERIODTYPE=QTR_STD&amp;window=popup_no_bar&amp;width=385&amp;height=120&amp;START_MAXIMIZED=FALSE&amp;creator=factset&amp;display_string=Audit"}</definedName>
    <definedName name="_1340__FDSAUDITLINK__" localSheetId="5" hidden="1">{"fdsup://Directions/FactSet Auditing Viewer?action=AUDIT_VALUE&amp;DB=129&amp;ID1=65504410&amp;VALUEID=01001&amp;SDATE=201002&amp;PERIODTYPE=QTR_STD&amp;window=popup_no_bar&amp;width=385&amp;height=120&amp;START_MAXIMIZED=FALSE&amp;creator=factset&amp;display_string=Audit"}</definedName>
    <definedName name="_1340__FDSAUDITLINK__" localSheetId="1" hidden="1">{"fdsup://Directions/FactSet Auditing Viewer?action=AUDIT_VALUE&amp;DB=129&amp;ID1=65504410&amp;VALUEID=01001&amp;SDATE=201002&amp;PERIODTYPE=QTR_STD&amp;window=popup_no_bar&amp;width=385&amp;height=120&amp;START_MAXIMIZED=FALSE&amp;creator=factset&amp;display_string=Audit"}</definedName>
    <definedName name="_1340__FDSAUDITLINK__" hidden="1">{"fdsup://Directions/FactSet Auditing Viewer?action=AUDIT_VALUE&amp;DB=129&amp;ID1=65504410&amp;VALUEID=01001&amp;SDATE=201002&amp;PERIODTYPE=QTR_STD&amp;window=popup_no_bar&amp;width=385&amp;height=120&amp;START_MAXIMIZED=FALSE&amp;creator=factset&amp;display_string=Audit"}</definedName>
    <definedName name="_1341__FDSAUDITLINK__" localSheetId="7" hidden="1">{"fdsup://Directions/FactSet Auditing Viewer?action=AUDIT_VALUE&amp;DB=129&amp;ID1=62853010&amp;VALUEID=01001&amp;SDATE=200902&amp;PERIODTYPE=QTR_STD&amp;window=popup_no_bar&amp;width=385&amp;height=120&amp;START_MAXIMIZED=FALSE&amp;creator=factset&amp;display_string=Audit"}</definedName>
    <definedName name="_1341__FDSAUDITLINK__" localSheetId="9" hidden="1">{"fdsup://Directions/FactSet Auditing Viewer?action=AUDIT_VALUE&amp;DB=129&amp;ID1=62853010&amp;VALUEID=01001&amp;SDATE=200902&amp;PERIODTYPE=QTR_STD&amp;window=popup_no_bar&amp;width=385&amp;height=120&amp;START_MAXIMIZED=FALSE&amp;creator=factset&amp;display_string=Audit"}</definedName>
    <definedName name="_1341__FDSAUDITLINK__" localSheetId="8" hidden="1">{"fdsup://Directions/FactSet Auditing Viewer?action=AUDIT_VALUE&amp;DB=129&amp;ID1=62853010&amp;VALUEID=01001&amp;SDATE=200902&amp;PERIODTYPE=QTR_STD&amp;window=popup_no_bar&amp;width=385&amp;height=120&amp;START_MAXIMIZED=FALSE&amp;creator=factset&amp;display_string=Audit"}</definedName>
    <definedName name="_1341__FDSAUDITLINK__" localSheetId="10" hidden="1">{"fdsup://Directions/FactSet Auditing Viewer?action=AUDIT_VALUE&amp;DB=129&amp;ID1=62853010&amp;VALUEID=01001&amp;SDATE=200902&amp;PERIODTYPE=QTR_STD&amp;window=popup_no_bar&amp;width=385&amp;height=120&amp;START_MAXIMIZED=FALSE&amp;creator=factset&amp;display_string=Audit"}</definedName>
    <definedName name="_1341__FDSAUDITLINK__" localSheetId="3" hidden="1">{"fdsup://Directions/FactSet Auditing Viewer?action=AUDIT_VALUE&amp;DB=129&amp;ID1=62853010&amp;VALUEID=01001&amp;SDATE=200902&amp;PERIODTYPE=QTR_STD&amp;window=popup_no_bar&amp;width=385&amp;height=120&amp;START_MAXIMIZED=FALSE&amp;creator=factset&amp;display_string=Audit"}</definedName>
    <definedName name="_1341__FDSAUDITLINK__" localSheetId="5" hidden="1">{"fdsup://Directions/FactSet Auditing Viewer?action=AUDIT_VALUE&amp;DB=129&amp;ID1=62853010&amp;VALUEID=01001&amp;SDATE=200902&amp;PERIODTYPE=QTR_STD&amp;window=popup_no_bar&amp;width=385&amp;height=120&amp;START_MAXIMIZED=FALSE&amp;creator=factset&amp;display_string=Audit"}</definedName>
    <definedName name="_1341__FDSAUDITLINK__" localSheetId="1" hidden="1">{"fdsup://Directions/FactSet Auditing Viewer?action=AUDIT_VALUE&amp;DB=129&amp;ID1=62853010&amp;VALUEID=01001&amp;SDATE=200902&amp;PERIODTYPE=QTR_STD&amp;window=popup_no_bar&amp;width=385&amp;height=120&amp;START_MAXIMIZED=FALSE&amp;creator=factset&amp;display_string=Audit"}</definedName>
    <definedName name="_1341__FDSAUDITLINK__" hidden="1">{"fdsup://Directions/FactSet Auditing Viewer?action=AUDIT_VALUE&amp;DB=129&amp;ID1=62853010&amp;VALUEID=01001&amp;SDATE=200902&amp;PERIODTYPE=QTR_STD&amp;window=popup_no_bar&amp;width=385&amp;height=120&amp;START_MAXIMIZED=FALSE&amp;creator=factset&amp;display_string=Audit"}</definedName>
    <definedName name="_1342__FDSAUDITLINK__" localSheetId="7" hidden="1">{"fdsup://Directions/FactSet Auditing Viewer?action=AUDIT_VALUE&amp;DB=129&amp;ID1=62853010&amp;VALUEID=01001&amp;SDATE=201002&amp;PERIODTYPE=QTR_STD&amp;window=popup_no_bar&amp;width=385&amp;height=120&amp;START_MAXIMIZED=FALSE&amp;creator=factset&amp;display_string=Audit"}</definedName>
    <definedName name="_1342__FDSAUDITLINK__" localSheetId="9" hidden="1">{"fdsup://Directions/FactSet Auditing Viewer?action=AUDIT_VALUE&amp;DB=129&amp;ID1=62853010&amp;VALUEID=01001&amp;SDATE=201002&amp;PERIODTYPE=QTR_STD&amp;window=popup_no_bar&amp;width=385&amp;height=120&amp;START_MAXIMIZED=FALSE&amp;creator=factset&amp;display_string=Audit"}</definedName>
    <definedName name="_1342__FDSAUDITLINK__" localSheetId="8" hidden="1">{"fdsup://Directions/FactSet Auditing Viewer?action=AUDIT_VALUE&amp;DB=129&amp;ID1=62853010&amp;VALUEID=01001&amp;SDATE=201002&amp;PERIODTYPE=QTR_STD&amp;window=popup_no_bar&amp;width=385&amp;height=120&amp;START_MAXIMIZED=FALSE&amp;creator=factset&amp;display_string=Audit"}</definedName>
    <definedName name="_1342__FDSAUDITLINK__" localSheetId="10" hidden="1">{"fdsup://Directions/FactSet Auditing Viewer?action=AUDIT_VALUE&amp;DB=129&amp;ID1=62853010&amp;VALUEID=01001&amp;SDATE=201002&amp;PERIODTYPE=QTR_STD&amp;window=popup_no_bar&amp;width=385&amp;height=120&amp;START_MAXIMIZED=FALSE&amp;creator=factset&amp;display_string=Audit"}</definedName>
    <definedName name="_1342__FDSAUDITLINK__" localSheetId="3" hidden="1">{"fdsup://Directions/FactSet Auditing Viewer?action=AUDIT_VALUE&amp;DB=129&amp;ID1=62853010&amp;VALUEID=01001&amp;SDATE=201002&amp;PERIODTYPE=QTR_STD&amp;window=popup_no_bar&amp;width=385&amp;height=120&amp;START_MAXIMIZED=FALSE&amp;creator=factset&amp;display_string=Audit"}</definedName>
    <definedName name="_1342__FDSAUDITLINK__" localSheetId="5" hidden="1">{"fdsup://Directions/FactSet Auditing Viewer?action=AUDIT_VALUE&amp;DB=129&amp;ID1=62853010&amp;VALUEID=01001&amp;SDATE=201002&amp;PERIODTYPE=QTR_STD&amp;window=popup_no_bar&amp;width=385&amp;height=120&amp;START_MAXIMIZED=FALSE&amp;creator=factset&amp;display_string=Audit"}</definedName>
    <definedName name="_1342__FDSAUDITLINK__" localSheetId="1" hidden="1">{"fdsup://Directions/FactSet Auditing Viewer?action=AUDIT_VALUE&amp;DB=129&amp;ID1=62853010&amp;VALUEID=01001&amp;SDATE=201002&amp;PERIODTYPE=QTR_STD&amp;window=popup_no_bar&amp;width=385&amp;height=120&amp;START_MAXIMIZED=FALSE&amp;creator=factset&amp;display_string=Audit"}</definedName>
    <definedName name="_1342__FDSAUDITLINK__" hidden="1">{"fdsup://Directions/FactSet Auditing Viewer?action=AUDIT_VALUE&amp;DB=129&amp;ID1=62853010&amp;VALUEID=01001&amp;SDATE=201002&amp;PERIODTYPE=QTR_STD&amp;window=popup_no_bar&amp;width=385&amp;height=120&amp;START_MAXIMIZED=FALSE&amp;creator=factset&amp;display_string=Audit"}</definedName>
    <definedName name="_1343__FDSAUDITLINK__" localSheetId="7" hidden="1">{"fdsup://Directions/FactSet Auditing Viewer?action=AUDIT_VALUE&amp;DB=129&amp;ID1=61174210&amp;VALUEID=01001&amp;SDATE=200902&amp;PERIODTYPE=QTR_STD&amp;window=popup_no_bar&amp;width=385&amp;height=120&amp;START_MAXIMIZED=FALSE&amp;creator=factset&amp;display_string=Audit"}</definedName>
    <definedName name="_1343__FDSAUDITLINK__" localSheetId="9" hidden="1">{"fdsup://Directions/FactSet Auditing Viewer?action=AUDIT_VALUE&amp;DB=129&amp;ID1=61174210&amp;VALUEID=01001&amp;SDATE=200902&amp;PERIODTYPE=QTR_STD&amp;window=popup_no_bar&amp;width=385&amp;height=120&amp;START_MAXIMIZED=FALSE&amp;creator=factset&amp;display_string=Audit"}</definedName>
    <definedName name="_1343__FDSAUDITLINK__" localSheetId="8" hidden="1">{"fdsup://Directions/FactSet Auditing Viewer?action=AUDIT_VALUE&amp;DB=129&amp;ID1=61174210&amp;VALUEID=01001&amp;SDATE=200902&amp;PERIODTYPE=QTR_STD&amp;window=popup_no_bar&amp;width=385&amp;height=120&amp;START_MAXIMIZED=FALSE&amp;creator=factset&amp;display_string=Audit"}</definedName>
    <definedName name="_1343__FDSAUDITLINK__" localSheetId="10" hidden="1">{"fdsup://Directions/FactSet Auditing Viewer?action=AUDIT_VALUE&amp;DB=129&amp;ID1=61174210&amp;VALUEID=01001&amp;SDATE=200902&amp;PERIODTYPE=QTR_STD&amp;window=popup_no_bar&amp;width=385&amp;height=120&amp;START_MAXIMIZED=FALSE&amp;creator=factset&amp;display_string=Audit"}</definedName>
    <definedName name="_1343__FDSAUDITLINK__" localSheetId="3" hidden="1">{"fdsup://Directions/FactSet Auditing Viewer?action=AUDIT_VALUE&amp;DB=129&amp;ID1=61174210&amp;VALUEID=01001&amp;SDATE=200902&amp;PERIODTYPE=QTR_STD&amp;window=popup_no_bar&amp;width=385&amp;height=120&amp;START_MAXIMIZED=FALSE&amp;creator=factset&amp;display_string=Audit"}</definedName>
    <definedName name="_1343__FDSAUDITLINK__" localSheetId="5" hidden="1">{"fdsup://Directions/FactSet Auditing Viewer?action=AUDIT_VALUE&amp;DB=129&amp;ID1=61174210&amp;VALUEID=01001&amp;SDATE=200902&amp;PERIODTYPE=QTR_STD&amp;window=popup_no_bar&amp;width=385&amp;height=120&amp;START_MAXIMIZED=FALSE&amp;creator=factset&amp;display_string=Audit"}</definedName>
    <definedName name="_1343__FDSAUDITLINK__" localSheetId="1" hidden="1">{"fdsup://Directions/FactSet Auditing Viewer?action=AUDIT_VALUE&amp;DB=129&amp;ID1=61174210&amp;VALUEID=01001&amp;SDATE=200902&amp;PERIODTYPE=QTR_STD&amp;window=popup_no_bar&amp;width=385&amp;height=120&amp;START_MAXIMIZED=FALSE&amp;creator=factset&amp;display_string=Audit"}</definedName>
    <definedName name="_1343__FDSAUDITLINK__" hidden="1">{"fdsup://Directions/FactSet Auditing Viewer?action=AUDIT_VALUE&amp;DB=129&amp;ID1=61174210&amp;VALUEID=01001&amp;SDATE=200902&amp;PERIODTYPE=QTR_STD&amp;window=popup_no_bar&amp;width=385&amp;height=120&amp;START_MAXIMIZED=FALSE&amp;creator=factset&amp;display_string=Audit"}</definedName>
    <definedName name="_1344__FDSAUDITLINK__" localSheetId="7" hidden="1">{"fdsup://Directions/FactSet Auditing Viewer?action=AUDIT_VALUE&amp;DB=129&amp;ID1=61174210&amp;VALUEID=01001&amp;SDATE=201002&amp;PERIODTYPE=QTR_STD&amp;window=popup_no_bar&amp;width=385&amp;height=120&amp;START_MAXIMIZED=FALSE&amp;creator=factset&amp;display_string=Audit"}</definedName>
    <definedName name="_1344__FDSAUDITLINK__" localSheetId="9" hidden="1">{"fdsup://Directions/FactSet Auditing Viewer?action=AUDIT_VALUE&amp;DB=129&amp;ID1=61174210&amp;VALUEID=01001&amp;SDATE=201002&amp;PERIODTYPE=QTR_STD&amp;window=popup_no_bar&amp;width=385&amp;height=120&amp;START_MAXIMIZED=FALSE&amp;creator=factset&amp;display_string=Audit"}</definedName>
    <definedName name="_1344__FDSAUDITLINK__" localSheetId="8" hidden="1">{"fdsup://Directions/FactSet Auditing Viewer?action=AUDIT_VALUE&amp;DB=129&amp;ID1=61174210&amp;VALUEID=01001&amp;SDATE=201002&amp;PERIODTYPE=QTR_STD&amp;window=popup_no_bar&amp;width=385&amp;height=120&amp;START_MAXIMIZED=FALSE&amp;creator=factset&amp;display_string=Audit"}</definedName>
    <definedName name="_1344__FDSAUDITLINK__" localSheetId="10" hidden="1">{"fdsup://Directions/FactSet Auditing Viewer?action=AUDIT_VALUE&amp;DB=129&amp;ID1=61174210&amp;VALUEID=01001&amp;SDATE=201002&amp;PERIODTYPE=QTR_STD&amp;window=popup_no_bar&amp;width=385&amp;height=120&amp;START_MAXIMIZED=FALSE&amp;creator=factset&amp;display_string=Audit"}</definedName>
    <definedName name="_1344__FDSAUDITLINK__" localSheetId="3" hidden="1">{"fdsup://Directions/FactSet Auditing Viewer?action=AUDIT_VALUE&amp;DB=129&amp;ID1=61174210&amp;VALUEID=01001&amp;SDATE=201002&amp;PERIODTYPE=QTR_STD&amp;window=popup_no_bar&amp;width=385&amp;height=120&amp;START_MAXIMIZED=FALSE&amp;creator=factset&amp;display_string=Audit"}</definedName>
    <definedName name="_1344__FDSAUDITLINK__" localSheetId="5" hidden="1">{"fdsup://Directions/FactSet Auditing Viewer?action=AUDIT_VALUE&amp;DB=129&amp;ID1=61174210&amp;VALUEID=01001&amp;SDATE=201002&amp;PERIODTYPE=QTR_STD&amp;window=popup_no_bar&amp;width=385&amp;height=120&amp;START_MAXIMIZED=FALSE&amp;creator=factset&amp;display_string=Audit"}</definedName>
    <definedName name="_1344__FDSAUDITLINK__" localSheetId="1" hidden="1">{"fdsup://Directions/FactSet Auditing Viewer?action=AUDIT_VALUE&amp;DB=129&amp;ID1=61174210&amp;VALUEID=01001&amp;SDATE=201002&amp;PERIODTYPE=QTR_STD&amp;window=popup_no_bar&amp;width=385&amp;height=120&amp;START_MAXIMIZED=FALSE&amp;creator=factset&amp;display_string=Audit"}</definedName>
    <definedName name="_1344__FDSAUDITLINK__" hidden="1">{"fdsup://Directions/FactSet Auditing Viewer?action=AUDIT_VALUE&amp;DB=129&amp;ID1=61174210&amp;VALUEID=01001&amp;SDATE=201002&amp;PERIODTYPE=QTR_STD&amp;window=popup_no_bar&amp;width=385&amp;height=120&amp;START_MAXIMIZED=FALSE&amp;creator=factset&amp;display_string=Audit"}</definedName>
    <definedName name="_1345__FDSAUDITLINK__" localSheetId="7" hidden="1">{"fdsup://Directions/FactSet Auditing Viewer?action=AUDIT_VALUE&amp;DB=129&amp;ID1=58333410&amp;VALUEID=01001&amp;SDATE=200902&amp;PERIODTYPE=QTR_STD&amp;window=popup_no_bar&amp;width=385&amp;height=120&amp;START_MAXIMIZED=FALSE&amp;creator=factset&amp;display_string=Audit"}</definedName>
    <definedName name="_1345__FDSAUDITLINK__" localSheetId="9" hidden="1">{"fdsup://Directions/FactSet Auditing Viewer?action=AUDIT_VALUE&amp;DB=129&amp;ID1=58333410&amp;VALUEID=01001&amp;SDATE=200902&amp;PERIODTYPE=QTR_STD&amp;window=popup_no_bar&amp;width=385&amp;height=120&amp;START_MAXIMIZED=FALSE&amp;creator=factset&amp;display_string=Audit"}</definedName>
    <definedName name="_1345__FDSAUDITLINK__" localSheetId="8" hidden="1">{"fdsup://Directions/FactSet Auditing Viewer?action=AUDIT_VALUE&amp;DB=129&amp;ID1=58333410&amp;VALUEID=01001&amp;SDATE=200902&amp;PERIODTYPE=QTR_STD&amp;window=popup_no_bar&amp;width=385&amp;height=120&amp;START_MAXIMIZED=FALSE&amp;creator=factset&amp;display_string=Audit"}</definedName>
    <definedName name="_1345__FDSAUDITLINK__" localSheetId="10" hidden="1">{"fdsup://Directions/FactSet Auditing Viewer?action=AUDIT_VALUE&amp;DB=129&amp;ID1=58333410&amp;VALUEID=01001&amp;SDATE=200902&amp;PERIODTYPE=QTR_STD&amp;window=popup_no_bar&amp;width=385&amp;height=120&amp;START_MAXIMIZED=FALSE&amp;creator=factset&amp;display_string=Audit"}</definedName>
    <definedName name="_1345__FDSAUDITLINK__" localSheetId="3" hidden="1">{"fdsup://Directions/FactSet Auditing Viewer?action=AUDIT_VALUE&amp;DB=129&amp;ID1=58333410&amp;VALUEID=01001&amp;SDATE=200902&amp;PERIODTYPE=QTR_STD&amp;window=popup_no_bar&amp;width=385&amp;height=120&amp;START_MAXIMIZED=FALSE&amp;creator=factset&amp;display_string=Audit"}</definedName>
    <definedName name="_1345__FDSAUDITLINK__" localSheetId="5" hidden="1">{"fdsup://Directions/FactSet Auditing Viewer?action=AUDIT_VALUE&amp;DB=129&amp;ID1=58333410&amp;VALUEID=01001&amp;SDATE=200902&amp;PERIODTYPE=QTR_STD&amp;window=popup_no_bar&amp;width=385&amp;height=120&amp;START_MAXIMIZED=FALSE&amp;creator=factset&amp;display_string=Audit"}</definedName>
    <definedName name="_1345__FDSAUDITLINK__" localSheetId="1" hidden="1">{"fdsup://Directions/FactSet Auditing Viewer?action=AUDIT_VALUE&amp;DB=129&amp;ID1=58333410&amp;VALUEID=01001&amp;SDATE=200902&amp;PERIODTYPE=QTR_STD&amp;window=popup_no_bar&amp;width=385&amp;height=120&amp;START_MAXIMIZED=FALSE&amp;creator=factset&amp;display_string=Audit"}</definedName>
    <definedName name="_1345__FDSAUDITLINK__" hidden="1">{"fdsup://Directions/FactSet Auditing Viewer?action=AUDIT_VALUE&amp;DB=129&amp;ID1=58333410&amp;VALUEID=01001&amp;SDATE=200902&amp;PERIODTYPE=QTR_STD&amp;window=popup_no_bar&amp;width=385&amp;height=120&amp;START_MAXIMIZED=FALSE&amp;creator=factset&amp;display_string=Audit"}</definedName>
    <definedName name="_1346__FDSAUDITLINK__" localSheetId="7" hidden="1">{"fdsup://Directions/FactSet Auditing Viewer?action=AUDIT_VALUE&amp;DB=129&amp;ID1=58333410&amp;VALUEID=01001&amp;SDATE=201002&amp;PERIODTYPE=QTR_STD&amp;window=popup_no_bar&amp;width=385&amp;height=120&amp;START_MAXIMIZED=FALSE&amp;creator=factset&amp;display_string=Audit"}</definedName>
    <definedName name="_1346__FDSAUDITLINK__" localSheetId="9" hidden="1">{"fdsup://Directions/FactSet Auditing Viewer?action=AUDIT_VALUE&amp;DB=129&amp;ID1=58333410&amp;VALUEID=01001&amp;SDATE=201002&amp;PERIODTYPE=QTR_STD&amp;window=popup_no_bar&amp;width=385&amp;height=120&amp;START_MAXIMIZED=FALSE&amp;creator=factset&amp;display_string=Audit"}</definedName>
    <definedName name="_1346__FDSAUDITLINK__" localSheetId="8" hidden="1">{"fdsup://Directions/FactSet Auditing Viewer?action=AUDIT_VALUE&amp;DB=129&amp;ID1=58333410&amp;VALUEID=01001&amp;SDATE=201002&amp;PERIODTYPE=QTR_STD&amp;window=popup_no_bar&amp;width=385&amp;height=120&amp;START_MAXIMIZED=FALSE&amp;creator=factset&amp;display_string=Audit"}</definedName>
    <definedName name="_1346__FDSAUDITLINK__" localSheetId="10" hidden="1">{"fdsup://Directions/FactSet Auditing Viewer?action=AUDIT_VALUE&amp;DB=129&amp;ID1=58333410&amp;VALUEID=01001&amp;SDATE=201002&amp;PERIODTYPE=QTR_STD&amp;window=popup_no_bar&amp;width=385&amp;height=120&amp;START_MAXIMIZED=FALSE&amp;creator=factset&amp;display_string=Audit"}</definedName>
    <definedName name="_1346__FDSAUDITLINK__" localSheetId="3" hidden="1">{"fdsup://Directions/FactSet Auditing Viewer?action=AUDIT_VALUE&amp;DB=129&amp;ID1=58333410&amp;VALUEID=01001&amp;SDATE=201002&amp;PERIODTYPE=QTR_STD&amp;window=popup_no_bar&amp;width=385&amp;height=120&amp;START_MAXIMIZED=FALSE&amp;creator=factset&amp;display_string=Audit"}</definedName>
    <definedName name="_1346__FDSAUDITLINK__" localSheetId="5" hidden="1">{"fdsup://Directions/FactSet Auditing Viewer?action=AUDIT_VALUE&amp;DB=129&amp;ID1=58333410&amp;VALUEID=01001&amp;SDATE=201002&amp;PERIODTYPE=QTR_STD&amp;window=popup_no_bar&amp;width=385&amp;height=120&amp;START_MAXIMIZED=FALSE&amp;creator=factset&amp;display_string=Audit"}</definedName>
    <definedName name="_1346__FDSAUDITLINK__" localSheetId="1" hidden="1">{"fdsup://Directions/FactSet Auditing Viewer?action=AUDIT_VALUE&amp;DB=129&amp;ID1=58333410&amp;VALUEID=01001&amp;SDATE=201002&amp;PERIODTYPE=QTR_STD&amp;window=popup_no_bar&amp;width=385&amp;height=120&amp;START_MAXIMIZED=FALSE&amp;creator=factset&amp;display_string=Audit"}</definedName>
    <definedName name="_1346__FDSAUDITLINK__" hidden="1">{"fdsup://Directions/FactSet Auditing Viewer?action=AUDIT_VALUE&amp;DB=129&amp;ID1=58333410&amp;VALUEID=01001&amp;SDATE=201002&amp;PERIODTYPE=QTR_STD&amp;window=popup_no_bar&amp;width=385&amp;height=120&amp;START_MAXIMIZED=FALSE&amp;creator=factset&amp;display_string=Audit"}</definedName>
    <definedName name="_1347__FDSAUDITLINK__" localSheetId="7" hidden="1">{"fdsup://Directions/FactSet Auditing Viewer?action=AUDIT_VALUE&amp;DB=129&amp;ID1=62671710&amp;VALUEID=01001&amp;SDATE=200902&amp;PERIODTYPE=QTR_STD&amp;window=popup_no_bar&amp;width=385&amp;height=120&amp;START_MAXIMIZED=FALSE&amp;creator=factset&amp;display_string=Audit"}</definedName>
    <definedName name="_1347__FDSAUDITLINK__" localSheetId="9" hidden="1">{"fdsup://Directions/FactSet Auditing Viewer?action=AUDIT_VALUE&amp;DB=129&amp;ID1=62671710&amp;VALUEID=01001&amp;SDATE=200902&amp;PERIODTYPE=QTR_STD&amp;window=popup_no_bar&amp;width=385&amp;height=120&amp;START_MAXIMIZED=FALSE&amp;creator=factset&amp;display_string=Audit"}</definedName>
    <definedName name="_1347__FDSAUDITLINK__" localSheetId="8" hidden="1">{"fdsup://Directions/FactSet Auditing Viewer?action=AUDIT_VALUE&amp;DB=129&amp;ID1=62671710&amp;VALUEID=01001&amp;SDATE=200902&amp;PERIODTYPE=QTR_STD&amp;window=popup_no_bar&amp;width=385&amp;height=120&amp;START_MAXIMIZED=FALSE&amp;creator=factset&amp;display_string=Audit"}</definedName>
    <definedName name="_1347__FDSAUDITLINK__" localSheetId="10" hidden="1">{"fdsup://Directions/FactSet Auditing Viewer?action=AUDIT_VALUE&amp;DB=129&amp;ID1=62671710&amp;VALUEID=01001&amp;SDATE=200902&amp;PERIODTYPE=QTR_STD&amp;window=popup_no_bar&amp;width=385&amp;height=120&amp;START_MAXIMIZED=FALSE&amp;creator=factset&amp;display_string=Audit"}</definedName>
    <definedName name="_1347__FDSAUDITLINK__" localSheetId="3" hidden="1">{"fdsup://Directions/FactSet Auditing Viewer?action=AUDIT_VALUE&amp;DB=129&amp;ID1=62671710&amp;VALUEID=01001&amp;SDATE=200902&amp;PERIODTYPE=QTR_STD&amp;window=popup_no_bar&amp;width=385&amp;height=120&amp;START_MAXIMIZED=FALSE&amp;creator=factset&amp;display_string=Audit"}</definedName>
    <definedName name="_1347__FDSAUDITLINK__" localSheetId="5" hidden="1">{"fdsup://Directions/FactSet Auditing Viewer?action=AUDIT_VALUE&amp;DB=129&amp;ID1=62671710&amp;VALUEID=01001&amp;SDATE=200902&amp;PERIODTYPE=QTR_STD&amp;window=popup_no_bar&amp;width=385&amp;height=120&amp;START_MAXIMIZED=FALSE&amp;creator=factset&amp;display_string=Audit"}</definedName>
    <definedName name="_1347__FDSAUDITLINK__" localSheetId="1" hidden="1">{"fdsup://Directions/FactSet Auditing Viewer?action=AUDIT_VALUE&amp;DB=129&amp;ID1=62671710&amp;VALUEID=01001&amp;SDATE=200902&amp;PERIODTYPE=QTR_STD&amp;window=popup_no_bar&amp;width=385&amp;height=120&amp;START_MAXIMIZED=FALSE&amp;creator=factset&amp;display_string=Audit"}</definedName>
    <definedName name="_1347__FDSAUDITLINK__" hidden="1">{"fdsup://Directions/FactSet Auditing Viewer?action=AUDIT_VALUE&amp;DB=129&amp;ID1=62671710&amp;VALUEID=01001&amp;SDATE=200902&amp;PERIODTYPE=QTR_STD&amp;window=popup_no_bar&amp;width=385&amp;height=120&amp;START_MAXIMIZED=FALSE&amp;creator=factset&amp;display_string=Audit"}</definedName>
    <definedName name="_1348__FDSAUDITLINK__" localSheetId="7" hidden="1">{"fdsup://Directions/FactSet Auditing Viewer?action=AUDIT_VALUE&amp;DB=129&amp;ID1=62671710&amp;VALUEID=01001&amp;SDATE=201002&amp;PERIODTYPE=QTR_STD&amp;window=popup_no_bar&amp;width=385&amp;height=120&amp;START_MAXIMIZED=FALSE&amp;creator=factset&amp;display_string=Audit"}</definedName>
    <definedName name="_1348__FDSAUDITLINK__" localSheetId="9" hidden="1">{"fdsup://Directions/FactSet Auditing Viewer?action=AUDIT_VALUE&amp;DB=129&amp;ID1=62671710&amp;VALUEID=01001&amp;SDATE=201002&amp;PERIODTYPE=QTR_STD&amp;window=popup_no_bar&amp;width=385&amp;height=120&amp;START_MAXIMIZED=FALSE&amp;creator=factset&amp;display_string=Audit"}</definedName>
    <definedName name="_1348__FDSAUDITLINK__" localSheetId="8" hidden="1">{"fdsup://Directions/FactSet Auditing Viewer?action=AUDIT_VALUE&amp;DB=129&amp;ID1=62671710&amp;VALUEID=01001&amp;SDATE=201002&amp;PERIODTYPE=QTR_STD&amp;window=popup_no_bar&amp;width=385&amp;height=120&amp;START_MAXIMIZED=FALSE&amp;creator=factset&amp;display_string=Audit"}</definedName>
    <definedName name="_1348__FDSAUDITLINK__" localSheetId="10" hidden="1">{"fdsup://Directions/FactSet Auditing Viewer?action=AUDIT_VALUE&amp;DB=129&amp;ID1=62671710&amp;VALUEID=01001&amp;SDATE=201002&amp;PERIODTYPE=QTR_STD&amp;window=popup_no_bar&amp;width=385&amp;height=120&amp;START_MAXIMIZED=FALSE&amp;creator=factset&amp;display_string=Audit"}</definedName>
    <definedName name="_1348__FDSAUDITLINK__" localSheetId="3" hidden="1">{"fdsup://Directions/FactSet Auditing Viewer?action=AUDIT_VALUE&amp;DB=129&amp;ID1=62671710&amp;VALUEID=01001&amp;SDATE=201002&amp;PERIODTYPE=QTR_STD&amp;window=popup_no_bar&amp;width=385&amp;height=120&amp;START_MAXIMIZED=FALSE&amp;creator=factset&amp;display_string=Audit"}</definedName>
    <definedName name="_1348__FDSAUDITLINK__" localSheetId="5" hidden="1">{"fdsup://Directions/FactSet Auditing Viewer?action=AUDIT_VALUE&amp;DB=129&amp;ID1=62671710&amp;VALUEID=01001&amp;SDATE=201002&amp;PERIODTYPE=QTR_STD&amp;window=popup_no_bar&amp;width=385&amp;height=120&amp;START_MAXIMIZED=FALSE&amp;creator=factset&amp;display_string=Audit"}</definedName>
    <definedName name="_1348__FDSAUDITLINK__" localSheetId="1" hidden="1">{"fdsup://Directions/FactSet Auditing Viewer?action=AUDIT_VALUE&amp;DB=129&amp;ID1=62671710&amp;VALUEID=01001&amp;SDATE=201002&amp;PERIODTYPE=QTR_STD&amp;window=popup_no_bar&amp;width=385&amp;height=120&amp;START_MAXIMIZED=FALSE&amp;creator=factset&amp;display_string=Audit"}</definedName>
    <definedName name="_1348__FDSAUDITLINK__" hidden="1">{"fdsup://Directions/FactSet Auditing Viewer?action=AUDIT_VALUE&amp;DB=129&amp;ID1=62671710&amp;VALUEID=01001&amp;SDATE=201002&amp;PERIODTYPE=QTR_STD&amp;window=popup_no_bar&amp;width=385&amp;height=120&amp;START_MAXIMIZED=FALSE&amp;creator=factset&amp;display_string=Audit"}</definedName>
    <definedName name="_1349__FDSAUDITLINK__" localSheetId="7" hidden="1">{"fdsup://Directions/FactSet Auditing Viewer?action=AUDIT_VALUE&amp;DB=129&amp;ID1=59511210&amp;VALUEID=01001&amp;SDATE=200903&amp;PERIODTYPE=QTR_STD&amp;window=popup_no_bar&amp;width=385&amp;height=120&amp;START_MAXIMIZED=FALSE&amp;creator=factset&amp;display_string=Audit"}</definedName>
    <definedName name="_1349__FDSAUDITLINK__" localSheetId="9" hidden="1">{"fdsup://Directions/FactSet Auditing Viewer?action=AUDIT_VALUE&amp;DB=129&amp;ID1=59511210&amp;VALUEID=01001&amp;SDATE=200903&amp;PERIODTYPE=QTR_STD&amp;window=popup_no_bar&amp;width=385&amp;height=120&amp;START_MAXIMIZED=FALSE&amp;creator=factset&amp;display_string=Audit"}</definedName>
    <definedName name="_1349__FDSAUDITLINK__" localSheetId="8" hidden="1">{"fdsup://Directions/FactSet Auditing Viewer?action=AUDIT_VALUE&amp;DB=129&amp;ID1=59511210&amp;VALUEID=01001&amp;SDATE=200903&amp;PERIODTYPE=QTR_STD&amp;window=popup_no_bar&amp;width=385&amp;height=120&amp;START_MAXIMIZED=FALSE&amp;creator=factset&amp;display_string=Audit"}</definedName>
    <definedName name="_1349__FDSAUDITLINK__" localSheetId="10" hidden="1">{"fdsup://Directions/FactSet Auditing Viewer?action=AUDIT_VALUE&amp;DB=129&amp;ID1=59511210&amp;VALUEID=01001&amp;SDATE=200903&amp;PERIODTYPE=QTR_STD&amp;window=popup_no_bar&amp;width=385&amp;height=120&amp;START_MAXIMIZED=FALSE&amp;creator=factset&amp;display_string=Audit"}</definedName>
    <definedName name="_1349__FDSAUDITLINK__" localSheetId="3" hidden="1">{"fdsup://Directions/FactSet Auditing Viewer?action=AUDIT_VALUE&amp;DB=129&amp;ID1=59511210&amp;VALUEID=01001&amp;SDATE=200903&amp;PERIODTYPE=QTR_STD&amp;window=popup_no_bar&amp;width=385&amp;height=120&amp;START_MAXIMIZED=FALSE&amp;creator=factset&amp;display_string=Audit"}</definedName>
    <definedName name="_1349__FDSAUDITLINK__" localSheetId="5" hidden="1">{"fdsup://Directions/FactSet Auditing Viewer?action=AUDIT_VALUE&amp;DB=129&amp;ID1=59511210&amp;VALUEID=01001&amp;SDATE=200903&amp;PERIODTYPE=QTR_STD&amp;window=popup_no_bar&amp;width=385&amp;height=120&amp;START_MAXIMIZED=FALSE&amp;creator=factset&amp;display_string=Audit"}</definedName>
    <definedName name="_1349__FDSAUDITLINK__" localSheetId="1" hidden="1">{"fdsup://Directions/FactSet Auditing Viewer?action=AUDIT_VALUE&amp;DB=129&amp;ID1=59511210&amp;VALUEID=01001&amp;SDATE=200903&amp;PERIODTYPE=QTR_STD&amp;window=popup_no_bar&amp;width=385&amp;height=120&amp;START_MAXIMIZED=FALSE&amp;creator=factset&amp;display_string=Audit"}</definedName>
    <definedName name="_1349__FDSAUDITLINK__" hidden="1">{"fdsup://Directions/FactSet Auditing Viewer?action=AUDIT_VALUE&amp;DB=129&amp;ID1=59511210&amp;VALUEID=01001&amp;SDATE=200903&amp;PERIODTYPE=QTR_STD&amp;window=popup_no_bar&amp;width=385&amp;height=120&amp;START_MAXIMIZED=FALSE&amp;creator=factset&amp;display_string=Audit"}</definedName>
    <definedName name="_135__FDSAUDITLINK__" localSheetId="7" hidden="1">{"fdsup://directions/FAT Viewer?action=UPDATE&amp;creator=factset&amp;DYN_ARGS=TRUE&amp;DOC_NAME=FAT:FQL_AUDITING_CLIENT_TEMPLATE.FAT&amp;display_string=Audit&amp;VAR:KEY=TKXMNCPOXO&amp;VAR:QUERY=RkZfRUJJVERBX09QRVIoUVRSLDQvMS8yMDA5LDYvMzAvMjAwOSwsLFVTRCk=&amp;WINDOW=FIRST_POPUP&amp;HEIGH","T=450&amp;WIDTH=450&amp;START_MAXIMIZED=FALSE&amp;VAR:CALENDAR=US&amp;VAR:SYMBOL=TE&amp;VAR:INDEX=0"}</definedName>
    <definedName name="_135__FDSAUDITLINK__" localSheetId="9" hidden="1">{"fdsup://directions/FAT Viewer?action=UPDATE&amp;creator=factset&amp;DYN_ARGS=TRUE&amp;DOC_NAME=FAT:FQL_AUDITING_CLIENT_TEMPLATE.FAT&amp;display_string=Audit&amp;VAR:KEY=TKXMNCPOXO&amp;VAR:QUERY=RkZfRUJJVERBX09QRVIoUVRSLDQvMS8yMDA5LDYvMzAvMjAwOSwsLFVTRCk=&amp;WINDOW=FIRST_POPUP&amp;HEIGH","T=450&amp;WIDTH=450&amp;START_MAXIMIZED=FALSE&amp;VAR:CALENDAR=US&amp;VAR:SYMBOL=TE&amp;VAR:INDEX=0"}</definedName>
    <definedName name="_135__FDSAUDITLINK__" localSheetId="8" hidden="1">{"fdsup://directions/FAT Viewer?action=UPDATE&amp;creator=factset&amp;DYN_ARGS=TRUE&amp;DOC_NAME=FAT:FQL_AUDITING_CLIENT_TEMPLATE.FAT&amp;display_string=Audit&amp;VAR:KEY=TKXMNCPOXO&amp;VAR:QUERY=RkZfRUJJVERBX09QRVIoUVRSLDQvMS8yMDA5LDYvMzAvMjAwOSwsLFVTRCk=&amp;WINDOW=FIRST_POPUP&amp;HEIGH","T=450&amp;WIDTH=450&amp;START_MAXIMIZED=FALSE&amp;VAR:CALENDAR=US&amp;VAR:SYMBOL=TE&amp;VAR:INDEX=0"}</definedName>
    <definedName name="_135__FDSAUDITLINK__" localSheetId="10" hidden="1">{"fdsup://directions/FAT Viewer?action=UPDATE&amp;creator=factset&amp;DYN_ARGS=TRUE&amp;DOC_NAME=FAT:FQL_AUDITING_CLIENT_TEMPLATE.FAT&amp;display_string=Audit&amp;VAR:KEY=TKXMNCPOXO&amp;VAR:QUERY=RkZfRUJJVERBX09QRVIoUVRSLDQvMS8yMDA5LDYvMzAvMjAwOSwsLFVTRCk=&amp;WINDOW=FIRST_POPUP&amp;HEIGH","T=450&amp;WIDTH=450&amp;START_MAXIMIZED=FALSE&amp;VAR:CALENDAR=US&amp;VAR:SYMBOL=TE&amp;VAR:INDEX=0"}</definedName>
    <definedName name="_135__FDSAUDITLINK__" localSheetId="3" hidden="1">{"fdsup://directions/FAT Viewer?action=UPDATE&amp;creator=factset&amp;DYN_ARGS=TRUE&amp;DOC_NAME=FAT:FQL_AUDITING_CLIENT_TEMPLATE.FAT&amp;display_string=Audit&amp;VAR:KEY=TKXMNCPOXO&amp;VAR:QUERY=RkZfRUJJVERBX09QRVIoUVRSLDQvMS8yMDA5LDYvMzAvMjAwOSwsLFVTRCk=&amp;WINDOW=FIRST_POPUP&amp;HEIGH","T=450&amp;WIDTH=450&amp;START_MAXIMIZED=FALSE&amp;VAR:CALENDAR=US&amp;VAR:SYMBOL=TE&amp;VAR:INDEX=0"}</definedName>
    <definedName name="_135__FDSAUDITLINK__" localSheetId="5" hidden="1">{"fdsup://directions/FAT Viewer?action=UPDATE&amp;creator=factset&amp;DYN_ARGS=TRUE&amp;DOC_NAME=FAT:FQL_AUDITING_CLIENT_TEMPLATE.FAT&amp;display_string=Audit&amp;VAR:KEY=TKXMNCPOXO&amp;VAR:QUERY=RkZfRUJJVERBX09QRVIoUVRSLDQvMS8yMDA5LDYvMzAvMjAwOSwsLFVTRCk=&amp;WINDOW=FIRST_POPUP&amp;HEIGH","T=450&amp;WIDTH=450&amp;START_MAXIMIZED=FALSE&amp;VAR:CALENDAR=US&amp;VAR:SYMBOL=TE&amp;VAR:INDEX=0"}</definedName>
    <definedName name="_135__FDSAUDITLINK__" localSheetId="1" hidden="1">{"fdsup://directions/FAT Viewer?action=UPDATE&amp;creator=factset&amp;DYN_ARGS=TRUE&amp;DOC_NAME=FAT:FQL_AUDITING_CLIENT_TEMPLATE.FAT&amp;display_string=Audit&amp;VAR:KEY=TKXMNCPOXO&amp;VAR:QUERY=RkZfRUJJVERBX09QRVIoUVRSLDQvMS8yMDA5LDYvMzAvMjAwOSwsLFVTRCk=&amp;WINDOW=FIRST_POPUP&amp;HEIGH","T=450&amp;WIDTH=450&amp;START_MAXIMIZED=FALSE&amp;VAR:CALENDAR=US&amp;VAR:SYMBOL=TE&amp;VAR:INDEX=0"}</definedName>
    <definedName name="_135__FDSAUDITLINK__" hidden="1">{"fdsup://directions/FAT Viewer?action=UPDATE&amp;creator=factset&amp;DYN_ARGS=TRUE&amp;DOC_NAME=FAT:FQL_AUDITING_CLIENT_TEMPLATE.FAT&amp;display_string=Audit&amp;VAR:KEY=TKXMNCPOXO&amp;VAR:QUERY=RkZfRUJJVERBX09QRVIoUVRSLDQvMS8yMDA5LDYvMzAvMjAwOSwsLFVTRCk=&amp;WINDOW=FIRST_POPUP&amp;HEIGH","T=450&amp;WIDTH=450&amp;START_MAXIMIZED=FALSE&amp;VAR:CALENDAR=US&amp;VAR:SYMBOL=TE&amp;VAR:INDEX=0"}</definedName>
    <definedName name="_1350__FDSAUDITLINK__" localSheetId="7" hidden="1">{"fdsup://Directions/FactSet Auditing Viewer?action=AUDIT_VALUE&amp;DB=129&amp;ID1=59511210&amp;VALUEID=01001&amp;SDATE=201003&amp;PERIODTYPE=QTR_STD&amp;window=popup_no_bar&amp;width=385&amp;height=120&amp;START_MAXIMIZED=FALSE&amp;creator=factset&amp;display_string=Audit"}</definedName>
    <definedName name="_1350__FDSAUDITLINK__" localSheetId="9" hidden="1">{"fdsup://Directions/FactSet Auditing Viewer?action=AUDIT_VALUE&amp;DB=129&amp;ID1=59511210&amp;VALUEID=01001&amp;SDATE=201003&amp;PERIODTYPE=QTR_STD&amp;window=popup_no_bar&amp;width=385&amp;height=120&amp;START_MAXIMIZED=FALSE&amp;creator=factset&amp;display_string=Audit"}</definedName>
    <definedName name="_1350__FDSAUDITLINK__" localSheetId="8" hidden="1">{"fdsup://Directions/FactSet Auditing Viewer?action=AUDIT_VALUE&amp;DB=129&amp;ID1=59511210&amp;VALUEID=01001&amp;SDATE=201003&amp;PERIODTYPE=QTR_STD&amp;window=popup_no_bar&amp;width=385&amp;height=120&amp;START_MAXIMIZED=FALSE&amp;creator=factset&amp;display_string=Audit"}</definedName>
    <definedName name="_1350__FDSAUDITLINK__" localSheetId="10" hidden="1">{"fdsup://Directions/FactSet Auditing Viewer?action=AUDIT_VALUE&amp;DB=129&amp;ID1=59511210&amp;VALUEID=01001&amp;SDATE=201003&amp;PERIODTYPE=QTR_STD&amp;window=popup_no_bar&amp;width=385&amp;height=120&amp;START_MAXIMIZED=FALSE&amp;creator=factset&amp;display_string=Audit"}</definedName>
    <definedName name="_1350__FDSAUDITLINK__" localSheetId="3" hidden="1">{"fdsup://Directions/FactSet Auditing Viewer?action=AUDIT_VALUE&amp;DB=129&amp;ID1=59511210&amp;VALUEID=01001&amp;SDATE=201003&amp;PERIODTYPE=QTR_STD&amp;window=popup_no_bar&amp;width=385&amp;height=120&amp;START_MAXIMIZED=FALSE&amp;creator=factset&amp;display_string=Audit"}</definedName>
    <definedName name="_1350__FDSAUDITLINK__" localSheetId="5" hidden="1">{"fdsup://Directions/FactSet Auditing Viewer?action=AUDIT_VALUE&amp;DB=129&amp;ID1=59511210&amp;VALUEID=01001&amp;SDATE=201003&amp;PERIODTYPE=QTR_STD&amp;window=popup_no_bar&amp;width=385&amp;height=120&amp;START_MAXIMIZED=FALSE&amp;creator=factset&amp;display_string=Audit"}</definedName>
    <definedName name="_1350__FDSAUDITLINK__" localSheetId="1" hidden="1">{"fdsup://Directions/FactSet Auditing Viewer?action=AUDIT_VALUE&amp;DB=129&amp;ID1=59511210&amp;VALUEID=01001&amp;SDATE=201003&amp;PERIODTYPE=QTR_STD&amp;window=popup_no_bar&amp;width=385&amp;height=120&amp;START_MAXIMIZED=FALSE&amp;creator=factset&amp;display_string=Audit"}</definedName>
    <definedName name="_1350__FDSAUDITLINK__" hidden="1">{"fdsup://Directions/FactSet Auditing Viewer?action=AUDIT_VALUE&amp;DB=129&amp;ID1=59511210&amp;VALUEID=01001&amp;SDATE=201003&amp;PERIODTYPE=QTR_STD&amp;window=popup_no_bar&amp;width=385&amp;height=120&amp;START_MAXIMIZED=FALSE&amp;creator=factset&amp;display_string=Audit"}</definedName>
    <definedName name="_1351__FDSAUDITLINK__" localSheetId="7" hidden="1">{"fdsup://Directions/FactSet Auditing Viewer?action=AUDIT_VALUE&amp;DB=129&amp;ID1=59491810&amp;VALUEID=01001&amp;SDATE=200904&amp;PERIODTYPE=QTR_STD&amp;window=popup_no_bar&amp;width=385&amp;height=120&amp;START_MAXIMIZED=FALSE&amp;creator=factset&amp;display_string=Audit"}</definedName>
    <definedName name="_1351__FDSAUDITLINK__" localSheetId="9" hidden="1">{"fdsup://Directions/FactSet Auditing Viewer?action=AUDIT_VALUE&amp;DB=129&amp;ID1=59491810&amp;VALUEID=01001&amp;SDATE=200904&amp;PERIODTYPE=QTR_STD&amp;window=popup_no_bar&amp;width=385&amp;height=120&amp;START_MAXIMIZED=FALSE&amp;creator=factset&amp;display_string=Audit"}</definedName>
    <definedName name="_1351__FDSAUDITLINK__" localSheetId="8" hidden="1">{"fdsup://Directions/FactSet Auditing Viewer?action=AUDIT_VALUE&amp;DB=129&amp;ID1=59491810&amp;VALUEID=01001&amp;SDATE=200904&amp;PERIODTYPE=QTR_STD&amp;window=popup_no_bar&amp;width=385&amp;height=120&amp;START_MAXIMIZED=FALSE&amp;creator=factset&amp;display_string=Audit"}</definedName>
    <definedName name="_1351__FDSAUDITLINK__" localSheetId="10" hidden="1">{"fdsup://Directions/FactSet Auditing Viewer?action=AUDIT_VALUE&amp;DB=129&amp;ID1=59491810&amp;VALUEID=01001&amp;SDATE=200904&amp;PERIODTYPE=QTR_STD&amp;window=popup_no_bar&amp;width=385&amp;height=120&amp;START_MAXIMIZED=FALSE&amp;creator=factset&amp;display_string=Audit"}</definedName>
    <definedName name="_1351__FDSAUDITLINK__" localSheetId="3" hidden="1">{"fdsup://Directions/FactSet Auditing Viewer?action=AUDIT_VALUE&amp;DB=129&amp;ID1=59491810&amp;VALUEID=01001&amp;SDATE=200904&amp;PERIODTYPE=QTR_STD&amp;window=popup_no_bar&amp;width=385&amp;height=120&amp;START_MAXIMIZED=FALSE&amp;creator=factset&amp;display_string=Audit"}</definedName>
    <definedName name="_1351__FDSAUDITLINK__" localSheetId="5" hidden="1">{"fdsup://Directions/FactSet Auditing Viewer?action=AUDIT_VALUE&amp;DB=129&amp;ID1=59491810&amp;VALUEID=01001&amp;SDATE=200904&amp;PERIODTYPE=QTR_STD&amp;window=popup_no_bar&amp;width=385&amp;height=120&amp;START_MAXIMIZED=FALSE&amp;creator=factset&amp;display_string=Audit"}</definedName>
    <definedName name="_1351__FDSAUDITLINK__" localSheetId="1" hidden="1">{"fdsup://Directions/FactSet Auditing Viewer?action=AUDIT_VALUE&amp;DB=129&amp;ID1=59491810&amp;VALUEID=01001&amp;SDATE=200904&amp;PERIODTYPE=QTR_STD&amp;window=popup_no_bar&amp;width=385&amp;height=120&amp;START_MAXIMIZED=FALSE&amp;creator=factset&amp;display_string=Audit"}</definedName>
    <definedName name="_1351__FDSAUDITLINK__" hidden="1">{"fdsup://Directions/FactSet Auditing Viewer?action=AUDIT_VALUE&amp;DB=129&amp;ID1=59491810&amp;VALUEID=01001&amp;SDATE=200904&amp;PERIODTYPE=QTR_STD&amp;window=popup_no_bar&amp;width=385&amp;height=120&amp;START_MAXIMIZED=FALSE&amp;creator=factset&amp;display_string=Audit"}</definedName>
    <definedName name="_1352__FDSAUDITLINK__" localSheetId="7" hidden="1">{"fdsup://Directions/FactSet Auditing Viewer?action=AUDIT_VALUE&amp;DB=129&amp;ID1=59491810&amp;VALUEID=01001&amp;SDATE=201004&amp;PERIODTYPE=QTR_STD&amp;window=popup_no_bar&amp;width=385&amp;height=120&amp;START_MAXIMIZED=FALSE&amp;creator=factset&amp;display_string=Audit"}</definedName>
    <definedName name="_1352__FDSAUDITLINK__" localSheetId="9" hidden="1">{"fdsup://Directions/FactSet Auditing Viewer?action=AUDIT_VALUE&amp;DB=129&amp;ID1=59491810&amp;VALUEID=01001&amp;SDATE=201004&amp;PERIODTYPE=QTR_STD&amp;window=popup_no_bar&amp;width=385&amp;height=120&amp;START_MAXIMIZED=FALSE&amp;creator=factset&amp;display_string=Audit"}</definedName>
    <definedName name="_1352__FDSAUDITLINK__" localSheetId="8" hidden="1">{"fdsup://Directions/FactSet Auditing Viewer?action=AUDIT_VALUE&amp;DB=129&amp;ID1=59491810&amp;VALUEID=01001&amp;SDATE=201004&amp;PERIODTYPE=QTR_STD&amp;window=popup_no_bar&amp;width=385&amp;height=120&amp;START_MAXIMIZED=FALSE&amp;creator=factset&amp;display_string=Audit"}</definedName>
    <definedName name="_1352__FDSAUDITLINK__" localSheetId="10" hidden="1">{"fdsup://Directions/FactSet Auditing Viewer?action=AUDIT_VALUE&amp;DB=129&amp;ID1=59491810&amp;VALUEID=01001&amp;SDATE=201004&amp;PERIODTYPE=QTR_STD&amp;window=popup_no_bar&amp;width=385&amp;height=120&amp;START_MAXIMIZED=FALSE&amp;creator=factset&amp;display_string=Audit"}</definedName>
    <definedName name="_1352__FDSAUDITLINK__" localSheetId="3" hidden="1">{"fdsup://Directions/FactSet Auditing Viewer?action=AUDIT_VALUE&amp;DB=129&amp;ID1=59491810&amp;VALUEID=01001&amp;SDATE=201004&amp;PERIODTYPE=QTR_STD&amp;window=popup_no_bar&amp;width=385&amp;height=120&amp;START_MAXIMIZED=FALSE&amp;creator=factset&amp;display_string=Audit"}</definedName>
    <definedName name="_1352__FDSAUDITLINK__" localSheetId="5" hidden="1">{"fdsup://Directions/FactSet Auditing Viewer?action=AUDIT_VALUE&amp;DB=129&amp;ID1=59491810&amp;VALUEID=01001&amp;SDATE=201004&amp;PERIODTYPE=QTR_STD&amp;window=popup_no_bar&amp;width=385&amp;height=120&amp;START_MAXIMIZED=FALSE&amp;creator=factset&amp;display_string=Audit"}</definedName>
    <definedName name="_1352__FDSAUDITLINK__" localSheetId="1" hidden="1">{"fdsup://Directions/FactSet Auditing Viewer?action=AUDIT_VALUE&amp;DB=129&amp;ID1=59491810&amp;VALUEID=01001&amp;SDATE=201004&amp;PERIODTYPE=QTR_STD&amp;window=popup_no_bar&amp;width=385&amp;height=120&amp;START_MAXIMIZED=FALSE&amp;creator=factset&amp;display_string=Audit"}</definedName>
    <definedName name="_1352__FDSAUDITLINK__" hidden="1">{"fdsup://Directions/FactSet Auditing Viewer?action=AUDIT_VALUE&amp;DB=129&amp;ID1=59491810&amp;VALUEID=01001&amp;SDATE=201004&amp;PERIODTYPE=QTR_STD&amp;window=popup_no_bar&amp;width=385&amp;height=120&amp;START_MAXIMIZED=FALSE&amp;creator=factset&amp;display_string=Audit"}</definedName>
    <definedName name="_1353__FDSAUDITLINK__" localSheetId="7" hidden="1">{"fdsup://Directions/FactSet Auditing Viewer?action=AUDIT_VALUE&amp;DB=129&amp;ID1=61744644&amp;VALUEID=01001&amp;SDATE=200902&amp;PERIODTYPE=QTR_STD&amp;window=popup_no_bar&amp;width=385&amp;height=120&amp;START_MAXIMIZED=FALSE&amp;creator=factset&amp;display_string=Audit"}</definedName>
    <definedName name="_1353__FDSAUDITLINK__" localSheetId="9" hidden="1">{"fdsup://Directions/FactSet Auditing Viewer?action=AUDIT_VALUE&amp;DB=129&amp;ID1=61744644&amp;VALUEID=01001&amp;SDATE=200902&amp;PERIODTYPE=QTR_STD&amp;window=popup_no_bar&amp;width=385&amp;height=120&amp;START_MAXIMIZED=FALSE&amp;creator=factset&amp;display_string=Audit"}</definedName>
    <definedName name="_1353__FDSAUDITLINK__" localSheetId="8" hidden="1">{"fdsup://Directions/FactSet Auditing Viewer?action=AUDIT_VALUE&amp;DB=129&amp;ID1=61744644&amp;VALUEID=01001&amp;SDATE=200902&amp;PERIODTYPE=QTR_STD&amp;window=popup_no_bar&amp;width=385&amp;height=120&amp;START_MAXIMIZED=FALSE&amp;creator=factset&amp;display_string=Audit"}</definedName>
    <definedName name="_1353__FDSAUDITLINK__" localSheetId="10" hidden="1">{"fdsup://Directions/FactSet Auditing Viewer?action=AUDIT_VALUE&amp;DB=129&amp;ID1=61744644&amp;VALUEID=01001&amp;SDATE=200902&amp;PERIODTYPE=QTR_STD&amp;window=popup_no_bar&amp;width=385&amp;height=120&amp;START_MAXIMIZED=FALSE&amp;creator=factset&amp;display_string=Audit"}</definedName>
    <definedName name="_1353__FDSAUDITLINK__" localSheetId="3" hidden="1">{"fdsup://Directions/FactSet Auditing Viewer?action=AUDIT_VALUE&amp;DB=129&amp;ID1=61744644&amp;VALUEID=01001&amp;SDATE=200902&amp;PERIODTYPE=QTR_STD&amp;window=popup_no_bar&amp;width=385&amp;height=120&amp;START_MAXIMIZED=FALSE&amp;creator=factset&amp;display_string=Audit"}</definedName>
    <definedName name="_1353__FDSAUDITLINK__" localSheetId="5" hidden="1">{"fdsup://Directions/FactSet Auditing Viewer?action=AUDIT_VALUE&amp;DB=129&amp;ID1=61744644&amp;VALUEID=01001&amp;SDATE=200902&amp;PERIODTYPE=QTR_STD&amp;window=popup_no_bar&amp;width=385&amp;height=120&amp;START_MAXIMIZED=FALSE&amp;creator=factset&amp;display_string=Audit"}</definedName>
    <definedName name="_1353__FDSAUDITLINK__" localSheetId="1" hidden="1">{"fdsup://Directions/FactSet Auditing Viewer?action=AUDIT_VALUE&amp;DB=129&amp;ID1=61744644&amp;VALUEID=01001&amp;SDATE=200902&amp;PERIODTYPE=QTR_STD&amp;window=popup_no_bar&amp;width=385&amp;height=120&amp;START_MAXIMIZED=FALSE&amp;creator=factset&amp;display_string=Audit"}</definedName>
    <definedName name="_1353__FDSAUDITLINK__" hidden="1">{"fdsup://Directions/FactSet Auditing Viewer?action=AUDIT_VALUE&amp;DB=129&amp;ID1=61744644&amp;VALUEID=01001&amp;SDATE=200902&amp;PERIODTYPE=QTR_STD&amp;window=popup_no_bar&amp;width=385&amp;height=120&amp;START_MAXIMIZED=FALSE&amp;creator=factset&amp;display_string=Audit"}</definedName>
    <definedName name="_1354__FDSAUDITLINK__" localSheetId="7" hidden="1">{"fdsup://Directions/FactSet Auditing Viewer?action=AUDIT_VALUE&amp;DB=129&amp;ID1=61744644&amp;VALUEID=01001&amp;SDATE=201002&amp;PERIODTYPE=QTR_STD&amp;window=popup_no_bar&amp;width=385&amp;height=120&amp;START_MAXIMIZED=FALSE&amp;creator=factset&amp;display_string=Audit"}</definedName>
    <definedName name="_1354__FDSAUDITLINK__" localSheetId="9" hidden="1">{"fdsup://Directions/FactSet Auditing Viewer?action=AUDIT_VALUE&amp;DB=129&amp;ID1=61744644&amp;VALUEID=01001&amp;SDATE=201002&amp;PERIODTYPE=QTR_STD&amp;window=popup_no_bar&amp;width=385&amp;height=120&amp;START_MAXIMIZED=FALSE&amp;creator=factset&amp;display_string=Audit"}</definedName>
    <definedName name="_1354__FDSAUDITLINK__" localSheetId="8" hidden="1">{"fdsup://Directions/FactSet Auditing Viewer?action=AUDIT_VALUE&amp;DB=129&amp;ID1=61744644&amp;VALUEID=01001&amp;SDATE=201002&amp;PERIODTYPE=QTR_STD&amp;window=popup_no_bar&amp;width=385&amp;height=120&amp;START_MAXIMIZED=FALSE&amp;creator=factset&amp;display_string=Audit"}</definedName>
    <definedName name="_1354__FDSAUDITLINK__" localSheetId="10" hidden="1">{"fdsup://Directions/FactSet Auditing Viewer?action=AUDIT_VALUE&amp;DB=129&amp;ID1=61744644&amp;VALUEID=01001&amp;SDATE=201002&amp;PERIODTYPE=QTR_STD&amp;window=popup_no_bar&amp;width=385&amp;height=120&amp;START_MAXIMIZED=FALSE&amp;creator=factset&amp;display_string=Audit"}</definedName>
    <definedName name="_1354__FDSAUDITLINK__" localSheetId="3" hidden="1">{"fdsup://Directions/FactSet Auditing Viewer?action=AUDIT_VALUE&amp;DB=129&amp;ID1=61744644&amp;VALUEID=01001&amp;SDATE=201002&amp;PERIODTYPE=QTR_STD&amp;window=popup_no_bar&amp;width=385&amp;height=120&amp;START_MAXIMIZED=FALSE&amp;creator=factset&amp;display_string=Audit"}</definedName>
    <definedName name="_1354__FDSAUDITLINK__" localSheetId="5" hidden="1">{"fdsup://Directions/FactSet Auditing Viewer?action=AUDIT_VALUE&amp;DB=129&amp;ID1=61744644&amp;VALUEID=01001&amp;SDATE=201002&amp;PERIODTYPE=QTR_STD&amp;window=popup_no_bar&amp;width=385&amp;height=120&amp;START_MAXIMIZED=FALSE&amp;creator=factset&amp;display_string=Audit"}</definedName>
    <definedName name="_1354__FDSAUDITLINK__" localSheetId="1" hidden="1">{"fdsup://Directions/FactSet Auditing Viewer?action=AUDIT_VALUE&amp;DB=129&amp;ID1=61744644&amp;VALUEID=01001&amp;SDATE=201002&amp;PERIODTYPE=QTR_STD&amp;window=popup_no_bar&amp;width=385&amp;height=120&amp;START_MAXIMIZED=FALSE&amp;creator=factset&amp;display_string=Audit"}</definedName>
    <definedName name="_1354__FDSAUDITLINK__" hidden="1">{"fdsup://Directions/FactSet Auditing Viewer?action=AUDIT_VALUE&amp;DB=129&amp;ID1=61744644&amp;VALUEID=01001&amp;SDATE=201002&amp;PERIODTYPE=QTR_STD&amp;window=popup_no_bar&amp;width=385&amp;height=120&amp;START_MAXIMIZED=FALSE&amp;creator=factset&amp;display_string=Audit"}</definedName>
    <definedName name="_1355__FDSAUDITLINK__" localSheetId="7" hidden="1">{"fdsup://Directions/FactSet Auditing Viewer?action=AUDIT_VALUE&amp;DB=129&amp;ID1=56584910&amp;VALUEID=01001&amp;SDATE=200902&amp;PERIODTYPE=QTR_STD&amp;window=popup_no_bar&amp;width=385&amp;height=120&amp;START_MAXIMIZED=FALSE&amp;creator=factset&amp;display_string=Audit"}</definedName>
    <definedName name="_1355__FDSAUDITLINK__" localSheetId="9" hidden="1">{"fdsup://Directions/FactSet Auditing Viewer?action=AUDIT_VALUE&amp;DB=129&amp;ID1=56584910&amp;VALUEID=01001&amp;SDATE=200902&amp;PERIODTYPE=QTR_STD&amp;window=popup_no_bar&amp;width=385&amp;height=120&amp;START_MAXIMIZED=FALSE&amp;creator=factset&amp;display_string=Audit"}</definedName>
    <definedName name="_1355__FDSAUDITLINK__" localSheetId="8" hidden="1">{"fdsup://Directions/FactSet Auditing Viewer?action=AUDIT_VALUE&amp;DB=129&amp;ID1=56584910&amp;VALUEID=01001&amp;SDATE=200902&amp;PERIODTYPE=QTR_STD&amp;window=popup_no_bar&amp;width=385&amp;height=120&amp;START_MAXIMIZED=FALSE&amp;creator=factset&amp;display_string=Audit"}</definedName>
    <definedName name="_1355__FDSAUDITLINK__" localSheetId="10" hidden="1">{"fdsup://Directions/FactSet Auditing Viewer?action=AUDIT_VALUE&amp;DB=129&amp;ID1=56584910&amp;VALUEID=01001&amp;SDATE=200902&amp;PERIODTYPE=QTR_STD&amp;window=popup_no_bar&amp;width=385&amp;height=120&amp;START_MAXIMIZED=FALSE&amp;creator=factset&amp;display_string=Audit"}</definedName>
    <definedName name="_1355__FDSAUDITLINK__" localSheetId="3" hidden="1">{"fdsup://Directions/FactSet Auditing Viewer?action=AUDIT_VALUE&amp;DB=129&amp;ID1=56584910&amp;VALUEID=01001&amp;SDATE=200902&amp;PERIODTYPE=QTR_STD&amp;window=popup_no_bar&amp;width=385&amp;height=120&amp;START_MAXIMIZED=FALSE&amp;creator=factset&amp;display_string=Audit"}</definedName>
    <definedName name="_1355__FDSAUDITLINK__" localSheetId="5" hidden="1">{"fdsup://Directions/FactSet Auditing Viewer?action=AUDIT_VALUE&amp;DB=129&amp;ID1=56584910&amp;VALUEID=01001&amp;SDATE=200902&amp;PERIODTYPE=QTR_STD&amp;window=popup_no_bar&amp;width=385&amp;height=120&amp;START_MAXIMIZED=FALSE&amp;creator=factset&amp;display_string=Audit"}</definedName>
    <definedName name="_1355__FDSAUDITLINK__" localSheetId="1" hidden="1">{"fdsup://Directions/FactSet Auditing Viewer?action=AUDIT_VALUE&amp;DB=129&amp;ID1=56584910&amp;VALUEID=01001&amp;SDATE=200902&amp;PERIODTYPE=QTR_STD&amp;window=popup_no_bar&amp;width=385&amp;height=120&amp;START_MAXIMIZED=FALSE&amp;creator=factset&amp;display_string=Audit"}</definedName>
    <definedName name="_1355__FDSAUDITLINK__" hidden="1">{"fdsup://Directions/FactSet Auditing Viewer?action=AUDIT_VALUE&amp;DB=129&amp;ID1=56584910&amp;VALUEID=01001&amp;SDATE=200902&amp;PERIODTYPE=QTR_STD&amp;window=popup_no_bar&amp;width=385&amp;height=120&amp;START_MAXIMIZED=FALSE&amp;creator=factset&amp;display_string=Audit"}</definedName>
    <definedName name="_1356__FDSAUDITLINK__" localSheetId="7" hidden="1">{"fdsup://Directions/FactSet Auditing Viewer?action=AUDIT_VALUE&amp;DB=129&amp;ID1=56584910&amp;VALUEID=01001&amp;SDATE=201002&amp;PERIODTYPE=QTR_STD&amp;window=popup_no_bar&amp;width=385&amp;height=120&amp;START_MAXIMIZED=FALSE&amp;creator=factset&amp;display_string=Audit"}</definedName>
    <definedName name="_1356__FDSAUDITLINK__" localSheetId="9" hidden="1">{"fdsup://Directions/FactSet Auditing Viewer?action=AUDIT_VALUE&amp;DB=129&amp;ID1=56584910&amp;VALUEID=01001&amp;SDATE=201002&amp;PERIODTYPE=QTR_STD&amp;window=popup_no_bar&amp;width=385&amp;height=120&amp;START_MAXIMIZED=FALSE&amp;creator=factset&amp;display_string=Audit"}</definedName>
    <definedName name="_1356__FDSAUDITLINK__" localSheetId="8" hidden="1">{"fdsup://Directions/FactSet Auditing Viewer?action=AUDIT_VALUE&amp;DB=129&amp;ID1=56584910&amp;VALUEID=01001&amp;SDATE=201002&amp;PERIODTYPE=QTR_STD&amp;window=popup_no_bar&amp;width=385&amp;height=120&amp;START_MAXIMIZED=FALSE&amp;creator=factset&amp;display_string=Audit"}</definedName>
    <definedName name="_1356__FDSAUDITLINK__" localSheetId="10" hidden="1">{"fdsup://Directions/FactSet Auditing Viewer?action=AUDIT_VALUE&amp;DB=129&amp;ID1=56584910&amp;VALUEID=01001&amp;SDATE=201002&amp;PERIODTYPE=QTR_STD&amp;window=popup_no_bar&amp;width=385&amp;height=120&amp;START_MAXIMIZED=FALSE&amp;creator=factset&amp;display_string=Audit"}</definedName>
    <definedName name="_1356__FDSAUDITLINK__" localSheetId="3" hidden="1">{"fdsup://Directions/FactSet Auditing Viewer?action=AUDIT_VALUE&amp;DB=129&amp;ID1=56584910&amp;VALUEID=01001&amp;SDATE=201002&amp;PERIODTYPE=QTR_STD&amp;window=popup_no_bar&amp;width=385&amp;height=120&amp;START_MAXIMIZED=FALSE&amp;creator=factset&amp;display_string=Audit"}</definedName>
    <definedName name="_1356__FDSAUDITLINK__" localSheetId="5" hidden="1">{"fdsup://Directions/FactSet Auditing Viewer?action=AUDIT_VALUE&amp;DB=129&amp;ID1=56584910&amp;VALUEID=01001&amp;SDATE=201002&amp;PERIODTYPE=QTR_STD&amp;window=popup_no_bar&amp;width=385&amp;height=120&amp;START_MAXIMIZED=FALSE&amp;creator=factset&amp;display_string=Audit"}</definedName>
    <definedName name="_1356__FDSAUDITLINK__" localSheetId="1" hidden="1">{"fdsup://Directions/FactSet Auditing Viewer?action=AUDIT_VALUE&amp;DB=129&amp;ID1=56584910&amp;VALUEID=01001&amp;SDATE=201002&amp;PERIODTYPE=QTR_STD&amp;window=popup_no_bar&amp;width=385&amp;height=120&amp;START_MAXIMIZED=FALSE&amp;creator=factset&amp;display_string=Audit"}</definedName>
    <definedName name="_1356__FDSAUDITLINK__" hidden="1">{"fdsup://Directions/FactSet Auditing Viewer?action=AUDIT_VALUE&amp;DB=129&amp;ID1=56584910&amp;VALUEID=01001&amp;SDATE=201002&amp;PERIODTYPE=QTR_STD&amp;window=popup_no_bar&amp;width=385&amp;height=120&amp;START_MAXIMIZED=FALSE&amp;creator=factset&amp;display_string=Audit"}</definedName>
    <definedName name="_1357__FDSAUDITLINK__" localSheetId="7" hidden="1">{"fdsup://Directions/FactSet Auditing Viewer?action=AUDIT_VALUE&amp;DB=129&amp;ID1=58933Y10&amp;VALUEID=01001&amp;SDATE=200902&amp;PERIODTYPE=QTR_STD&amp;window=popup_no_bar&amp;width=385&amp;height=120&amp;START_MAXIMIZED=FALSE&amp;creator=factset&amp;display_string=Audit"}</definedName>
    <definedName name="_1357__FDSAUDITLINK__" localSheetId="9" hidden="1">{"fdsup://Directions/FactSet Auditing Viewer?action=AUDIT_VALUE&amp;DB=129&amp;ID1=58933Y10&amp;VALUEID=01001&amp;SDATE=200902&amp;PERIODTYPE=QTR_STD&amp;window=popup_no_bar&amp;width=385&amp;height=120&amp;START_MAXIMIZED=FALSE&amp;creator=factset&amp;display_string=Audit"}</definedName>
    <definedName name="_1357__FDSAUDITLINK__" localSheetId="8" hidden="1">{"fdsup://Directions/FactSet Auditing Viewer?action=AUDIT_VALUE&amp;DB=129&amp;ID1=58933Y10&amp;VALUEID=01001&amp;SDATE=200902&amp;PERIODTYPE=QTR_STD&amp;window=popup_no_bar&amp;width=385&amp;height=120&amp;START_MAXIMIZED=FALSE&amp;creator=factset&amp;display_string=Audit"}</definedName>
    <definedName name="_1357__FDSAUDITLINK__" localSheetId="10" hidden="1">{"fdsup://Directions/FactSet Auditing Viewer?action=AUDIT_VALUE&amp;DB=129&amp;ID1=58933Y10&amp;VALUEID=01001&amp;SDATE=200902&amp;PERIODTYPE=QTR_STD&amp;window=popup_no_bar&amp;width=385&amp;height=120&amp;START_MAXIMIZED=FALSE&amp;creator=factset&amp;display_string=Audit"}</definedName>
    <definedName name="_1357__FDSAUDITLINK__" localSheetId="3" hidden="1">{"fdsup://Directions/FactSet Auditing Viewer?action=AUDIT_VALUE&amp;DB=129&amp;ID1=58933Y10&amp;VALUEID=01001&amp;SDATE=200902&amp;PERIODTYPE=QTR_STD&amp;window=popup_no_bar&amp;width=385&amp;height=120&amp;START_MAXIMIZED=FALSE&amp;creator=factset&amp;display_string=Audit"}</definedName>
    <definedName name="_1357__FDSAUDITLINK__" localSheetId="5" hidden="1">{"fdsup://Directions/FactSet Auditing Viewer?action=AUDIT_VALUE&amp;DB=129&amp;ID1=58933Y10&amp;VALUEID=01001&amp;SDATE=200902&amp;PERIODTYPE=QTR_STD&amp;window=popup_no_bar&amp;width=385&amp;height=120&amp;START_MAXIMIZED=FALSE&amp;creator=factset&amp;display_string=Audit"}</definedName>
    <definedName name="_1357__FDSAUDITLINK__" localSheetId="1" hidden="1">{"fdsup://Directions/FactSet Auditing Viewer?action=AUDIT_VALUE&amp;DB=129&amp;ID1=58933Y10&amp;VALUEID=01001&amp;SDATE=200902&amp;PERIODTYPE=QTR_STD&amp;window=popup_no_bar&amp;width=385&amp;height=120&amp;START_MAXIMIZED=FALSE&amp;creator=factset&amp;display_string=Audit"}</definedName>
    <definedName name="_1357__FDSAUDITLINK__" hidden="1">{"fdsup://Directions/FactSet Auditing Viewer?action=AUDIT_VALUE&amp;DB=129&amp;ID1=58933Y10&amp;VALUEID=01001&amp;SDATE=200902&amp;PERIODTYPE=QTR_STD&amp;window=popup_no_bar&amp;width=385&amp;height=120&amp;START_MAXIMIZED=FALSE&amp;creator=factset&amp;display_string=Audit"}</definedName>
    <definedName name="_1358__FDSAUDITLINK__" localSheetId="7" hidden="1">{"fdsup://Directions/FactSet Auditing Viewer?action=AUDIT_VALUE&amp;DB=129&amp;ID1=58933Y10&amp;VALUEID=01001&amp;SDATE=201002&amp;PERIODTYPE=QTR_STD&amp;window=popup_no_bar&amp;width=385&amp;height=120&amp;START_MAXIMIZED=FALSE&amp;creator=factset&amp;display_string=Audit"}</definedName>
    <definedName name="_1358__FDSAUDITLINK__" localSheetId="9" hidden="1">{"fdsup://Directions/FactSet Auditing Viewer?action=AUDIT_VALUE&amp;DB=129&amp;ID1=58933Y10&amp;VALUEID=01001&amp;SDATE=201002&amp;PERIODTYPE=QTR_STD&amp;window=popup_no_bar&amp;width=385&amp;height=120&amp;START_MAXIMIZED=FALSE&amp;creator=factset&amp;display_string=Audit"}</definedName>
    <definedName name="_1358__FDSAUDITLINK__" localSheetId="8" hidden="1">{"fdsup://Directions/FactSet Auditing Viewer?action=AUDIT_VALUE&amp;DB=129&amp;ID1=58933Y10&amp;VALUEID=01001&amp;SDATE=201002&amp;PERIODTYPE=QTR_STD&amp;window=popup_no_bar&amp;width=385&amp;height=120&amp;START_MAXIMIZED=FALSE&amp;creator=factset&amp;display_string=Audit"}</definedName>
    <definedName name="_1358__FDSAUDITLINK__" localSheetId="10" hidden="1">{"fdsup://Directions/FactSet Auditing Viewer?action=AUDIT_VALUE&amp;DB=129&amp;ID1=58933Y10&amp;VALUEID=01001&amp;SDATE=201002&amp;PERIODTYPE=QTR_STD&amp;window=popup_no_bar&amp;width=385&amp;height=120&amp;START_MAXIMIZED=FALSE&amp;creator=factset&amp;display_string=Audit"}</definedName>
    <definedName name="_1358__FDSAUDITLINK__" localSheetId="3" hidden="1">{"fdsup://Directions/FactSet Auditing Viewer?action=AUDIT_VALUE&amp;DB=129&amp;ID1=58933Y10&amp;VALUEID=01001&amp;SDATE=201002&amp;PERIODTYPE=QTR_STD&amp;window=popup_no_bar&amp;width=385&amp;height=120&amp;START_MAXIMIZED=FALSE&amp;creator=factset&amp;display_string=Audit"}</definedName>
    <definedName name="_1358__FDSAUDITLINK__" localSheetId="5" hidden="1">{"fdsup://Directions/FactSet Auditing Viewer?action=AUDIT_VALUE&amp;DB=129&amp;ID1=58933Y10&amp;VALUEID=01001&amp;SDATE=201002&amp;PERIODTYPE=QTR_STD&amp;window=popup_no_bar&amp;width=385&amp;height=120&amp;START_MAXIMIZED=FALSE&amp;creator=factset&amp;display_string=Audit"}</definedName>
    <definedName name="_1358__FDSAUDITLINK__" localSheetId="1" hidden="1">{"fdsup://Directions/FactSet Auditing Viewer?action=AUDIT_VALUE&amp;DB=129&amp;ID1=58933Y10&amp;VALUEID=01001&amp;SDATE=201002&amp;PERIODTYPE=QTR_STD&amp;window=popup_no_bar&amp;width=385&amp;height=120&amp;START_MAXIMIZED=FALSE&amp;creator=factset&amp;display_string=Audit"}</definedName>
    <definedName name="_1358__FDSAUDITLINK__" hidden="1">{"fdsup://Directions/FactSet Auditing Viewer?action=AUDIT_VALUE&amp;DB=129&amp;ID1=58933Y10&amp;VALUEID=01001&amp;SDATE=201002&amp;PERIODTYPE=QTR_STD&amp;window=popup_no_bar&amp;width=385&amp;height=120&amp;START_MAXIMIZED=FALSE&amp;creator=factset&amp;display_string=Audit"}</definedName>
    <definedName name="_1359__FDSAUDITLINK__" localSheetId="7" hidden="1">{"fdsup://Directions/FactSet Auditing Viewer?action=AUDIT_VALUE&amp;DB=129&amp;ID1=62007610&amp;VALUEID=01001&amp;SDATE=200902&amp;PERIODTYPE=QTR_STD&amp;window=popup_no_bar&amp;width=385&amp;height=120&amp;START_MAXIMIZED=FALSE&amp;creator=factset&amp;display_string=Audit"}</definedName>
    <definedName name="_1359__FDSAUDITLINK__" localSheetId="9" hidden="1">{"fdsup://Directions/FactSet Auditing Viewer?action=AUDIT_VALUE&amp;DB=129&amp;ID1=62007610&amp;VALUEID=01001&amp;SDATE=200902&amp;PERIODTYPE=QTR_STD&amp;window=popup_no_bar&amp;width=385&amp;height=120&amp;START_MAXIMIZED=FALSE&amp;creator=factset&amp;display_string=Audit"}</definedName>
    <definedName name="_1359__FDSAUDITLINK__" localSheetId="8" hidden="1">{"fdsup://Directions/FactSet Auditing Viewer?action=AUDIT_VALUE&amp;DB=129&amp;ID1=62007610&amp;VALUEID=01001&amp;SDATE=200902&amp;PERIODTYPE=QTR_STD&amp;window=popup_no_bar&amp;width=385&amp;height=120&amp;START_MAXIMIZED=FALSE&amp;creator=factset&amp;display_string=Audit"}</definedName>
    <definedName name="_1359__FDSAUDITLINK__" localSheetId="10" hidden="1">{"fdsup://Directions/FactSet Auditing Viewer?action=AUDIT_VALUE&amp;DB=129&amp;ID1=62007610&amp;VALUEID=01001&amp;SDATE=200902&amp;PERIODTYPE=QTR_STD&amp;window=popup_no_bar&amp;width=385&amp;height=120&amp;START_MAXIMIZED=FALSE&amp;creator=factset&amp;display_string=Audit"}</definedName>
    <definedName name="_1359__FDSAUDITLINK__" localSheetId="3" hidden="1">{"fdsup://Directions/FactSet Auditing Viewer?action=AUDIT_VALUE&amp;DB=129&amp;ID1=62007610&amp;VALUEID=01001&amp;SDATE=200902&amp;PERIODTYPE=QTR_STD&amp;window=popup_no_bar&amp;width=385&amp;height=120&amp;START_MAXIMIZED=FALSE&amp;creator=factset&amp;display_string=Audit"}</definedName>
    <definedName name="_1359__FDSAUDITLINK__" localSheetId="5" hidden="1">{"fdsup://Directions/FactSet Auditing Viewer?action=AUDIT_VALUE&amp;DB=129&amp;ID1=62007610&amp;VALUEID=01001&amp;SDATE=200902&amp;PERIODTYPE=QTR_STD&amp;window=popup_no_bar&amp;width=385&amp;height=120&amp;START_MAXIMIZED=FALSE&amp;creator=factset&amp;display_string=Audit"}</definedName>
    <definedName name="_1359__FDSAUDITLINK__" localSheetId="1" hidden="1">{"fdsup://Directions/FactSet Auditing Viewer?action=AUDIT_VALUE&amp;DB=129&amp;ID1=62007610&amp;VALUEID=01001&amp;SDATE=200902&amp;PERIODTYPE=QTR_STD&amp;window=popup_no_bar&amp;width=385&amp;height=120&amp;START_MAXIMIZED=FALSE&amp;creator=factset&amp;display_string=Audit"}</definedName>
    <definedName name="_1359__FDSAUDITLINK__" hidden="1">{"fdsup://Directions/FactSet Auditing Viewer?action=AUDIT_VALUE&amp;DB=129&amp;ID1=62007610&amp;VALUEID=01001&amp;SDATE=200902&amp;PERIODTYPE=QTR_STD&amp;window=popup_no_bar&amp;width=385&amp;height=120&amp;START_MAXIMIZED=FALSE&amp;creator=factset&amp;display_string=Audit"}</definedName>
    <definedName name="_136__FDSAUDITLINK__" localSheetId="7" hidden="1">{"fdsup://directions/FAT Viewer?action=UPDATE&amp;creator=factset&amp;DYN_ARGS=TRUE&amp;DOC_NAME=FAT:FQL_AUDITING_CLIENT_TEMPLATE.FAT&amp;display_string=Audit&amp;VAR:KEY=ZIXEFILOLW&amp;VAR:QUERY=RkZfRUJJVERBX09QRVIoUVRSLDQvMS8yMDEwLDYvMzAvMjAxMCwsLFVTRCk=&amp;WINDOW=FIRST_POPUP&amp;HEIGH","T=450&amp;WIDTH=450&amp;START_MAXIMIZED=FALSE&amp;VAR:CALENDAR=US&amp;VAR:SYMBOL=TE&amp;VAR:INDEX=0"}</definedName>
    <definedName name="_136__FDSAUDITLINK__" localSheetId="9" hidden="1">{"fdsup://directions/FAT Viewer?action=UPDATE&amp;creator=factset&amp;DYN_ARGS=TRUE&amp;DOC_NAME=FAT:FQL_AUDITING_CLIENT_TEMPLATE.FAT&amp;display_string=Audit&amp;VAR:KEY=ZIXEFILOLW&amp;VAR:QUERY=RkZfRUJJVERBX09QRVIoUVRSLDQvMS8yMDEwLDYvMzAvMjAxMCwsLFVTRCk=&amp;WINDOW=FIRST_POPUP&amp;HEIGH","T=450&amp;WIDTH=450&amp;START_MAXIMIZED=FALSE&amp;VAR:CALENDAR=US&amp;VAR:SYMBOL=TE&amp;VAR:INDEX=0"}</definedName>
    <definedName name="_136__FDSAUDITLINK__" localSheetId="8" hidden="1">{"fdsup://directions/FAT Viewer?action=UPDATE&amp;creator=factset&amp;DYN_ARGS=TRUE&amp;DOC_NAME=FAT:FQL_AUDITING_CLIENT_TEMPLATE.FAT&amp;display_string=Audit&amp;VAR:KEY=ZIXEFILOLW&amp;VAR:QUERY=RkZfRUJJVERBX09QRVIoUVRSLDQvMS8yMDEwLDYvMzAvMjAxMCwsLFVTRCk=&amp;WINDOW=FIRST_POPUP&amp;HEIGH","T=450&amp;WIDTH=450&amp;START_MAXIMIZED=FALSE&amp;VAR:CALENDAR=US&amp;VAR:SYMBOL=TE&amp;VAR:INDEX=0"}</definedName>
    <definedName name="_136__FDSAUDITLINK__" localSheetId="10" hidden="1">{"fdsup://directions/FAT Viewer?action=UPDATE&amp;creator=factset&amp;DYN_ARGS=TRUE&amp;DOC_NAME=FAT:FQL_AUDITING_CLIENT_TEMPLATE.FAT&amp;display_string=Audit&amp;VAR:KEY=ZIXEFILOLW&amp;VAR:QUERY=RkZfRUJJVERBX09QRVIoUVRSLDQvMS8yMDEwLDYvMzAvMjAxMCwsLFVTRCk=&amp;WINDOW=FIRST_POPUP&amp;HEIGH","T=450&amp;WIDTH=450&amp;START_MAXIMIZED=FALSE&amp;VAR:CALENDAR=US&amp;VAR:SYMBOL=TE&amp;VAR:INDEX=0"}</definedName>
    <definedName name="_136__FDSAUDITLINK__" localSheetId="3" hidden="1">{"fdsup://directions/FAT Viewer?action=UPDATE&amp;creator=factset&amp;DYN_ARGS=TRUE&amp;DOC_NAME=FAT:FQL_AUDITING_CLIENT_TEMPLATE.FAT&amp;display_string=Audit&amp;VAR:KEY=ZIXEFILOLW&amp;VAR:QUERY=RkZfRUJJVERBX09QRVIoUVRSLDQvMS8yMDEwLDYvMzAvMjAxMCwsLFVTRCk=&amp;WINDOW=FIRST_POPUP&amp;HEIGH","T=450&amp;WIDTH=450&amp;START_MAXIMIZED=FALSE&amp;VAR:CALENDAR=US&amp;VAR:SYMBOL=TE&amp;VAR:INDEX=0"}</definedName>
    <definedName name="_136__FDSAUDITLINK__" localSheetId="5" hidden="1">{"fdsup://directions/FAT Viewer?action=UPDATE&amp;creator=factset&amp;DYN_ARGS=TRUE&amp;DOC_NAME=FAT:FQL_AUDITING_CLIENT_TEMPLATE.FAT&amp;display_string=Audit&amp;VAR:KEY=ZIXEFILOLW&amp;VAR:QUERY=RkZfRUJJVERBX09QRVIoUVRSLDQvMS8yMDEwLDYvMzAvMjAxMCwsLFVTRCk=&amp;WINDOW=FIRST_POPUP&amp;HEIGH","T=450&amp;WIDTH=450&amp;START_MAXIMIZED=FALSE&amp;VAR:CALENDAR=US&amp;VAR:SYMBOL=TE&amp;VAR:INDEX=0"}</definedName>
    <definedName name="_136__FDSAUDITLINK__" localSheetId="1" hidden="1">{"fdsup://directions/FAT Viewer?action=UPDATE&amp;creator=factset&amp;DYN_ARGS=TRUE&amp;DOC_NAME=FAT:FQL_AUDITING_CLIENT_TEMPLATE.FAT&amp;display_string=Audit&amp;VAR:KEY=ZIXEFILOLW&amp;VAR:QUERY=RkZfRUJJVERBX09QRVIoUVRSLDQvMS8yMDEwLDYvMzAvMjAxMCwsLFVTRCk=&amp;WINDOW=FIRST_POPUP&amp;HEIGH","T=450&amp;WIDTH=450&amp;START_MAXIMIZED=FALSE&amp;VAR:CALENDAR=US&amp;VAR:SYMBOL=TE&amp;VAR:INDEX=0"}</definedName>
    <definedName name="_136__FDSAUDITLINK__" hidden="1">{"fdsup://directions/FAT Viewer?action=UPDATE&amp;creator=factset&amp;DYN_ARGS=TRUE&amp;DOC_NAME=FAT:FQL_AUDITING_CLIENT_TEMPLATE.FAT&amp;display_string=Audit&amp;VAR:KEY=ZIXEFILOLW&amp;VAR:QUERY=RkZfRUJJVERBX09QRVIoUVRSLDQvMS8yMDEwLDYvMzAvMjAxMCwsLFVTRCk=&amp;WINDOW=FIRST_POPUP&amp;HEIGH","T=450&amp;WIDTH=450&amp;START_MAXIMIZED=FALSE&amp;VAR:CALENDAR=US&amp;VAR:SYMBOL=TE&amp;VAR:INDEX=0"}</definedName>
    <definedName name="_1360__FDSAUDITLINK__" localSheetId="7" hidden="1">{"fdsup://Directions/FactSet Auditing Viewer?action=AUDIT_VALUE&amp;DB=129&amp;ID1=62007610&amp;VALUEID=01001&amp;SDATE=201002&amp;PERIODTYPE=QTR_STD&amp;window=popup_no_bar&amp;width=385&amp;height=120&amp;START_MAXIMIZED=FALSE&amp;creator=factset&amp;display_string=Audit"}</definedName>
    <definedName name="_1360__FDSAUDITLINK__" localSheetId="9" hidden="1">{"fdsup://Directions/FactSet Auditing Viewer?action=AUDIT_VALUE&amp;DB=129&amp;ID1=62007610&amp;VALUEID=01001&amp;SDATE=201002&amp;PERIODTYPE=QTR_STD&amp;window=popup_no_bar&amp;width=385&amp;height=120&amp;START_MAXIMIZED=FALSE&amp;creator=factset&amp;display_string=Audit"}</definedName>
    <definedName name="_1360__FDSAUDITLINK__" localSheetId="8" hidden="1">{"fdsup://Directions/FactSet Auditing Viewer?action=AUDIT_VALUE&amp;DB=129&amp;ID1=62007610&amp;VALUEID=01001&amp;SDATE=201002&amp;PERIODTYPE=QTR_STD&amp;window=popup_no_bar&amp;width=385&amp;height=120&amp;START_MAXIMIZED=FALSE&amp;creator=factset&amp;display_string=Audit"}</definedName>
    <definedName name="_1360__FDSAUDITLINK__" localSheetId="10" hidden="1">{"fdsup://Directions/FactSet Auditing Viewer?action=AUDIT_VALUE&amp;DB=129&amp;ID1=62007610&amp;VALUEID=01001&amp;SDATE=201002&amp;PERIODTYPE=QTR_STD&amp;window=popup_no_bar&amp;width=385&amp;height=120&amp;START_MAXIMIZED=FALSE&amp;creator=factset&amp;display_string=Audit"}</definedName>
    <definedName name="_1360__FDSAUDITLINK__" localSheetId="3" hidden="1">{"fdsup://Directions/FactSet Auditing Viewer?action=AUDIT_VALUE&amp;DB=129&amp;ID1=62007610&amp;VALUEID=01001&amp;SDATE=201002&amp;PERIODTYPE=QTR_STD&amp;window=popup_no_bar&amp;width=385&amp;height=120&amp;START_MAXIMIZED=FALSE&amp;creator=factset&amp;display_string=Audit"}</definedName>
    <definedName name="_1360__FDSAUDITLINK__" localSheetId="5" hidden="1">{"fdsup://Directions/FactSet Auditing Viewer?action=AUDIT_VALUE&amp;DB=129&amp;ID1=62007610&amp;VALUEID=01001&amp;SDATE=201002&amp;PERIODTYPE=QTR_STD&amp;window=popup_no_bar&amp;width=385&amp;height=120&amp;START_MAXIMIZED=FALSE&amp;creator=factset&amp;display_string=Audit"}</definedName>
    <definedName name="_1360__FDSAUDITLINK__" localSheetId="1" hidden="1">{"fdsup://Directions/FactSet Auditing Viewer?action=AUDIT_VALUE&amp;DB=129&amp;ID1=62007610&amp;VALUEID=01001&amp;SDATE=201002&amp;PERIODTYPE=QTR_STD&amp;window=popup_no_bar&amp;width=385&amp;height=120&amp;START_MAXIMIZED=FALSE&amp;creator=factset&amp;display_string=Audit"}</definedName>
    <definedName name="_1360__FDSAUDITLINK__" hidden="1">{"fdsup://Directions/FactSet Auditing Viewer?action=AUDIT_VALUE&amp;DB=129&amp;ID1=62007610&amp;VALUEID=01001&amp;SDATE=201002&amp;PERIODTYPE=QTR_STD&amp;window=popup_no_bar&amp;width=385&amp;height=120&amp;START_MAXIMIZED=FALSE&amp;creator=factset&amp;display_string=Audit"}</definedName>
    <definedName name="_1361__FDSAUDITLINK__" localSheetId="7" hidden="1">{"fdsup://Directions/FactSet Auditing Viewer?action=AUDIT_VALUE&amp;DB=129&amp;ID1=61166W10&amp;VALUEID=01001&amp;SDATE=200903&amp;PERIODTYPE=QTR_STD&amp;window=popup_no_bar&amp;width=385&amp;height=120&amp;START_MAXIMIZED=FALSE&amp;creator=factset&amp;display_string=Audit"}</definedName>
    <definedName name="_1361__FDSAUDITLINK__" localSheetId="9" hidden="1">{"fdsup://Directions/FactSet Auditing Viewer?action=AUDIT_VALUE&amp;DB=129&amp;ID1=61166W10&amp;VALUEID=01001&amp;SDATE=200903&amp;PERIODTYPE=QTR_STD&amp;window=popup_no_bar&amp;width=385&amp;height=120&amp;START_MAXIMIZED=FALSE&amp;creator=factset&amp;display_string=Audit"}</definedName>
    <definedName name="_1361__FDSAUDITLINK__" localSheetId="8" hidden="1">{"fdsup://Directions/FactSet Auditing Viewer?action=AUDIT_VALUE&amp;DB=129&amp;ID1=61166W10&amp;VALUEID=01001&amp;SDATE=200903&amp;PERIODTYPE=QTR_STD&amp;window=popup_no_bar&amp;width=385&amp;height=120&amp;START_MAXIMIZED=FALSE&amp;creator=factset&amp;display_string=Audit"}</definedName>
    <definedName name="_1361__FDSAUDITLINK__" localSheetId="10" hidden="1">{"fdsup://Directions/FactSet Auditing Viewer?action=AUDIT_VALUE&amp;DB=129&amp;ID1=61166W10&amp;VALUEID=01001&amp;SDATE=200903&amp;PERIODTYPE=QTR_STD&amp;window=popup_no_bar&amp;width=385&amp;height=120&amp;START_MAXIMIZED=FALSE&amp;creator=factset&amp;display_string=Audit"}</definedName>
    <definedName name="_1361__FDSAUDITLINK__" localSheetId="3" hidden="1">{"fdsup://Directions/FactSet Auditing Viewer?action=AUDIT_VALUE&amp;DB=129&amp;ID1=61166W10&amp;VALUEID=01001&amp;SDATE=200903&amp;PERIODTYPE=QTR_STD&amp;window=popup_no_bar&amp;width=385&amp;height=120&amp;START_MAXIMIZED=FALSE&amp;creator=factset&amp;display_string=Audit"}</definedName>
    <definedName name="_1361__FDSAUDITLINK__" localSheetId="5" hidden="1">{"fdsup://Directions/FactSet Auditing Viewer?action=AUDIT_VALUE&amp;DB=129&amp;ID1=61166W10&amp;VALUEID=01001&amp;SDATE=200903&amp;PERIODTYPE=QTR_STD&amp;window=popup_no_bar&amp;width=385&amp;height=120&amp;START_MAXIMIZED=FALSE&amp;creator=factset&amp;display_string=Audit"}</definedName>
    <definedName name="_1361__FDSAUDITLINK__" localSheetId="1" hidden="1">{"fdsup://Directions/FactSet Auditing Viewer?action=AUDIT_VALUE&amp;DB=129&amp;ID1=61166W10&amp;VALUEID=01001&amp;SDATE=200903&amp;PERIODTYPE=QTR_STD&amp;window=popup_no_bar&amp;width=385&amp;height=120&amp;START_MAXIMIZED=FALSE&amp;creator=factset&amp;display_string=Audit"}</definedName>
    <definedName name="_1361__FDSAUDITLINK__" hidden="1">{"fdsup://Directions/FactSet Auditing Viewer?action=AUDIT_VALUE&amp;DB=129&amp;ID1=61166W10&amp;VALUEID=01001&amp;SDATE=200903&amp;PERIODTYPE=QTR_STD&amp;window=popup_no_bar&amp;width=385&amp;height=120&amp;START_MAXIMIZED=FALSE&amp;creator=factset&amp;display_string=Audit"}</definedName>
    <definedName name="_1362__FDSAUDITLINK__" localSheetId="7" hidden="1">{"fdsup://Directions/FactSet Auditing Viewer?action=AUDIT_VALUE&amp;DB=129&amp;ID1=61166W10&amp;VALUEID=01001&amp;SDATE=201003&amp;PERIODTYPE=QTR_STD&amp;window=popup_no_bar&amp;width=385&amp;height=120&amp;START_MAXIMIZED=FALSE&amp;creator=factset&amp;display_string=Audit"}</definedName>
    <definedName name="_1362__FDSAUDITLINK__" localSheetId="9" hidden="1">{"fdsup://Directions/FactSet Auditing Viewer?action=AUDIT_VALUE&amp;DB=129&amp;ID1=61166W10&amp;VALUEID=01001&amp;SDATE=201003&amp;PERIODTYPE=QTR_STD&amp;window=popup_no_bar&amp;width=385&amp;height=120&amp;START_MAXIMIZED=FALSE&amp;creator=factset&amp;display_string=Audit"}</definedName>
    <definedName name="_1362__FDSAUDITLINK__" localSheetId="8" hidden="1">{"fdsup://Directions/FactSet Auditing Viewer?action=AUDIT_VALUE&amp;DB=129&amp;ID1=61166W10&amp;VALUEID=01001&amp;SDATE=201003&amp;PERIODTYPE=QTR_STD&amp;window=popup_no_bar&amp;width=385&amp;height=120&amp;START_MAXIMIZED=FALSE&amp;creator=factset&amp;display_string=Audit"}</definedName>
    <definedName name="_1362__FDSAUDITLINK__" localSheetId="10" hidden="1">{"fdsup://Directions/FactSet Auditing Viewer?action=AUDIT_VALUE&amp;DB=129&amp;ID1=61166W10&amp;VALUEID=01001&amp;SDATE=201003&amp;PERIODTYPE=QTR_STD&amp;window=popup_no_bar&amp;width=385&amp;height=120&amp;START_MAXIMIZED=FALSE&amp;creator=factset&amp;display_string=Audit"}</definedName>
    <definedName name="_1362__FDSAUDITLINK__" localSheetId="3" hidden="1">{"fdsup://Directions/FactSet Auditing Viewer?action=AUDIT_VALUE&amp;DB=129&amp;ID1=61166W10&amp;VALUEID=01001&amp;SDATE=201003&amp;PERIODTYPE=QTR_STD&amp;window=popup_no_bar&amp;width=385&amp;height=120&amp;START_MAXIMIZED=FALSE&amp;creator=factset&amp;display_string=Audit"}</definedName>
    <definedName name="_1362__FDSAUDITLINK__" localSheetId="5" hidden="1">{"fdsup://Directions/FactSet Auditing Viewer?action=AUDIT_VALUE&amp;DB=129&amp;ID1=61166W10&amp;VALUEID=01001&amp;SDATE=201003&amp;PERIODTYPE=QTR_STD&amp;window=popup_no_bar&amp;width=385&amp;height=120&amp;START_MAXIMIZED=FALSE&amp;creator=factset&amp;display_string=Audit"}</definedName>
    <definedName name="_1362__FDSAUDITLINK__" localSheetId="1" hidden="1">{"fdsup://Directions/FactSet Auditing Viewer?action=AUDIT_VALUE&amp;DB=129&amp;ID1=61166W10&amp;VALUEID=01001&amp;SDATE=201003&amp;PERIODTYPE=QTR_STD&amp;window=popup_no_bar&amp;width=385&amp;height=120&amp;START_MAXIMIZED=FALSE&amp;creator=factset&amp;display_string=Audit"}</definedName>
    <definedName name="_1362__FDSAUDITLINK__" hidden="1">{"fdsup://Directions/FactSet Auditing Viewer?action=AUDIT_VALUE&amp;DB=129&amp;ID1=61166W10&amp;VALUEID=01001&amp;SDATE=201003&amp;PERIODTYPE=QTR_STD&amp;window=popup_no_bar&amp;width=385&amp;height=120&amp;START_MAXIMIZED=FALSE&amp;creator=factset&amp;display_string=Audit"}</definedName>
    <definedName name="_1363__FDSAUDITLINK__" localSheetId="7" hidden="1">{"fdsup://Directions/FactSet Auditing Viewer?action=AUDIT_VALUE&amp;DB=129&amp;ID1=60855410&amp;VALUEID=01001&amp;SDATE=201004&amp;PERIODTYPE=QTR_STD&amp;window=popup_no_bar&amp;width=385&amp;height=120&amp;START_MAXIMIZED=FALSE&amp;creator=factset&amp;display_string=Audit"}</definedName>
    <definedName name="_1363__FDSAUDITLINK__" localSheetId="9" hidden="1">{"fdsup://Directions/FactSet Auditing Viewer?action=AUDIT_VALUE&amp;DB=129&amp;ID1=60855410&amp;VALUEID=01001&amp;SDATE=201004&amp;PERIODTYPE=QTR_STD&amp;window=popup_no_bar&amp;width=385&amp;height=120&amp;START_MAXIMIZED=FALSE&amp;creator=factset&amp;display_string=Audit"}</definedName>
    <definedName name="_1363__FDSAUDITLINK__" localSheetId="8" hidden="1">{"fdsup://Directions/FactSet Auditing Viewer?action=AUDIT_VALUE&amp;DB=129&amp;ID1=60855410&amp;VALUEID=01001&amp;SDATE=201004&amp;PERIODTYPE=QTR_STD&amp;window=popup_no_bar&amp;width=385&amp;height=120&amp;START_MAXIMIZED=FALSE&amp;creator=factset&amp;display_string=Audit"}</definedName>
    <definedName name="_1363__FDSAUDITLINK__" localSheetId="10" hidden="1">{"fdsup://Directions/FactSet Auditing Viewer?action=AUDIT_VALUE&amp;DB=129&amp;ID1=60855410&amp;VALUEID=01001&amp;SDATE=201004&amp;PERIODTYPE=QTR_STD&amp;window=popup_no_bar&amp;width=385&amp;height=120&amp;START_MAXIMIZED=FALSE&amp;creator=factset&amp;display_string=Audit"}</definedName>
    <definedName name="_1363__FDSAUDITLINK__" localSheetId="3" hidden="1">{"fdsup://Directions/FactSet Auditing Viewer?action=AUDIT_VALUE&amp;DB=129&amp;ID1=60855410&amp;VALUEID=01001&amp;SDATE=201004&amp;PERIODTYPE=QTR_STD&amp;window=popup_no_bar&amp;width=385&amp;height=120&amp;START_MAXIMIZED=FALSE&amp;creator=factset&amp;display_string=Audit"}</definedName>
    <definedName name="_1363__FDSAUDITLINK__" localSheetId="5" hidden="1">{"fdsup://Directions/FactSet Auditing Viewer?action=AUDIT_VALUE&amp;DB=129&amp;ID1=60855410&amp;VALUEID=01001&amp;SDATE=201004&amp;PERIODTYPE=QTR_STD&amp;window=popup_no_bar&amp;width=385&amp;height=120&amp;START_MAXIMIZED=FALSE&amp;creator=factset&amp;display_string=Audit"}</definedName>
    <definedName name="_1363__FDSAUDITLINK__" localSheetId="1" hidden="1">{"fdsup://Directions/FactSet Auditing Viewer?action=AUDIT_VALUE&amp;DB=129&amp;ID1=60855410&amp;VALUEID=01001&amp;SDATE=201004&amp;PERIODTYPE=QTR_STD&amp;window=popup_no_bar&amp;width=385&amp;height=120&amp;START_MAXIMIZED=FALSE&amp;creator=factset&amp;display_string=Audit"}</definedName>
    <definedName name="_1363__FDSAUDITLINK__" hidden="1">{"fdsup://Directions/FactSet Auditing Viewer?action=AUDIT_VALUE&amp;DB=129&amp;ID1=60855410&amp;VALUEID=01001&amp;SDATE=201004&amp;PERIODTYPE=QTR_STD&amp;window=popup_no_bar&amp;width=385&amp;height=120&amp;START_MAXIMIZED=FALSE&amp;creator=factset&amp;display_string=Audit"}</definedName>
    <definedName name="_1364__FDSAUDITLINK__" localSheetId="7" hidden="1">{"fdsup://Directions/FactSet Auditing Viewer?action=AUDIT_VALUE&amp;DB=129&amp;ID1=02209S10&amp;VALUEID=01001&amp;SDATE=200902&amp;PERIODTYPE=QTR_STD&amp;window=popup_no_bar&amp;width=385&amp;height=120&amp;START_MAXIMIZED=FALSE&amp;creator=factset&amp;display_string=Audit"}</definedName>
    <definedName name="_1364__FDSAUDITLINK__" localSheetId="9" hidden="1">{"fdsup://Directions/FactSet Auditing Viewer?action=AUDIT_VALUE&amp;DB=129&amp;ID1=02209S10&amp;VALUEID=01001&amp;SDATE=200902&amp;PERIODTYPE=QTR_STD&amp;window=popup_no_bar&amp;width=385&amp;height=120&amp;START_MAXIMIZED=FALSE&amp;creator=factset&amp;display_string=Audit"}</definedName>
    <definedName name="_1364__FDSAUDITLINK__" localSheetId="8" hidden="1">{"fdsup://Directions/FactSet Auditing Viewer?action=AUDIT_VALUE&amp;DB=129&amp;ID1=02209S10&amp;VALUEID=01001&amp;SDATE=200902&amp;PERIODTYPE=QTR_STD&amp;window=popup_no_bar&amp;width=385&amp;height=120&amp;START_MAXIMIZED=FALSE&amp;creator=factset&amp;display_string=Audit"}</definedName>
    <definedName name="_1364__FDSAUDITLINK__" localSheetId="10" hidden="1">{"fdsup://Directions/FactSet Auditing Viewer?action=AUDIT_VALUE&amp;DB=129&amp;ID1=02209S10&amp;VALUEID=01001&amp;SDATE=200902&amp;PERIODTYPE=QTR_STD&amp;window=popup_no_bar&amp;width=385&amp;height=120&amp;START_MAXIMIZED=FALSE&amp;creator=factset&amp;display_string=Audit"}</definedName>
    <definedName name="_1364__FDSAUDITLINK__" localSheetId="3" hidden="1">{"fdsup://Directions/FactSet Auditing Viewer?action=AUDIT_VALUE&amp;DB=129&amp;ID1=02209S10&amp;VALUEID=01001&amp;SDATE=200902&amp;PERIODTYPE=QTR_STD&amp;window=popup_no_bar&amp;width=385&amp;height=120&amp;START_MAXIMIZED=FALSE&amp;creator=factset&amp;display_string=Audit"}</definedName>
    <definedName name="_1364__FDSAUDITLINK__" localSheetId="5" hidden="1">{"fdsup://Directions/FactSet Auditing Viewer?action=AUDIT_VALUE&amp;DB=129&amp;ID1=02209S10&amp;VALUEID=01001&amp;SDATE=200902&amp;PERIODTYPE=QTR_STD&amp;window=popup_no_bar&amp;width=385&amp;height=120&amp;START_MAXIMIZED=FALSE&amp;creator=factset&amp;display_string=Audit"}</definedName>
    <definedName name="_1364__FDSAUDITLINK__" localSheetId="1" hidden="1">{"fdsup://Directions/FactSet Auditing Viewer?action=AUDIT_VALUE&amp;DB=129&amp;ID1=02209S10&amp;VALUEID=01001&amp;SDATE=200902&amp;PERIODTYPE=QTR_STD&amp;window=popup_no_bar&amp;width=385&amp;height=120&amp;START_MAXIMIZED=FALSE&amp;creator=factset&amp;display_string=Audit"}</definedName>
    <definedName name="_1364__FDSAUDITLINK__" hidden="1">{"fdsup://Directions/FactSet Auditing Viewer?action=AUDIT_VALUE&amp;DB=129&amp;ID1=02209S10&amp;VALUEID=01001&amp;SDATE=200902&amp;PERIODTYPE=QTR_STD&amp;window=popup_no_bar&amp;width=385&amp;height=120&amp;START_MAXIMIZED=FALSE&amp;creator=factset&amp;display_string=Audit"}</definedName>
    <definedName name="_1365__FDSAUDITLINK__" localSheetId="7" hidden="1">{"fdsup://Directions/FactSet Auditing Viewer?action=AUDIT_VALUE&amp;DB=129&amp;ID1=02209S10&amp;VALUEID=01001&amp;SDATE=201002&amp;PERIODTYPE=QTR_STD&amp;window=popup_no_bar&amp;width=385&amp;height=120&amp;START_MAXIMIZED=FALSE&amp;creator=factset&amp;display_string=Audit"}</definedName>
    <definedName name="_1365__FDSAUDITLINK__" localSheetId="9" hidden="1">{"fdsup://Directions/FactSet Auditing Viewer?action=AUDIT_VALUE&amp;DB=129&amp;ID1=02209S10&amp;VALUEID=01001&amp;SDATE=201002&amp;PERIODTYPE=QTR_STD&amp;window=popup_no_bar&amp;width=385&amp;height=120&amp;START_MAXIMIZED=FALSE&amp;creator=factset&amp;display_string=Audit"}</definedName>
    <definedName name="_1365__FDSAUDITLINK__" localSheetId="8" hidden="1">{"fdsup://Directions/FactSet Auditing Viewer?action=AUDIT_VALUE&amp;DB=129&amp;ID1=02209S10&amp;VALUEID=01001&amp;SDATE=201002&amp;PERIODTYPE=QTR_STD&amp;window=popup_no_bar&amp;width=385&amp;height=120&amp;START_MAXIMIZED=FALSE&amp;creator=factset&amp;display_string=Audit"}</definedName>
    <definedName name="_1365__FDSAUDITLINK__" localSheetId="10" hidden="1">{"fdsup://Directions/FactSet Auditing Viewer?action=AUDIT_VALUE&amp;DB=129&amp;ID1=02209S10&amp;VALUEID=01001&amp;SDATE=201002&amp;PERIODTYPE=QTR_STD&amp;window=popup_no_bar&amp;width=385&amp;height=120&amp;START_MAXIMIZED=FALSE&amp;creator=factset&amp;display_string=Audit"}</definedName>
    <definedName name="_1365__FDSAUDITLINK__" localSheetId="3" hidden="1">{"fdsup://Directions/FactSet Auditing Viewer?action=AUDIT_VALUE&amp;DB=129&amp;ID1=02209S10&amp;VALUEID=01001&amp;SDATE=201002&amp;PERIODTYPE=QTR_STD&amp;window=popup_no_bar&amp;width=385&amp;height=120&amp;START_MAXIMIZED=FALSE&amp;creator=factset&amp;display_string=Audit"}</definedName>
    <definedName name="_1365__FDSAUDITLINK__" localSheetId="5" hidden="1">{"fdsup://Directions/FactSet Auditing Viewer?action=AUDIT_VALUE&amp;DB=129&amp;ID1=02209S10&amp;VALUEID=01001&amp;SDATE=201002&amp;PERIODTYPE=QTR_STD&amp;window=popup_no_bar&amp;width=385&amp;height=120&amp;START_MAXIMIZED=FALSE&amp;creator=factset&amp;display_string=Audit"}</definedName>
    <definedName name="_1365__FDSAUDITLINK__" localSheetId="1" hidden="1">{"fdsup://Directions/FactSet Auditing Viewer?action=AUDIT_VALUE&amp;DB=129&amp;ID1=02209S10&amp;VALUEID=01001&amp;SDATE=201002&amp;PERIODTYPE=QTR_STD&amp;window=popup_no_bar&amp;width=385&amp;height=120&amp;START_MAXIMIZED=FALSE&amp;creator=factset&amp;display_string=Audit"}</definedName>
    <definedName name="_1365__FDSAUDITLINK__" hidden="1">{"fdsup://Directions/FactSet Auditing Viewer?action=AUDIT_VALUE&amp;DB=129&amp;ID1=02209S10&amp;VALUEID=01001&amp;SDATE=201002&amp;PERIODTYPE=QTR_STD&amp;window=popup_no_bar&amp;width=385&amp;height=120&amp;START_MAXIMIZED=FALSE&amp;creator=factset&amp;display_string=Audit"}</definedName>
    <definedName name="_1366__FDSAUDITLINK__" localSheetId="7" hidden="1">{"fdsup://Directions/FactSet Auditing Viewer?action=AUDIT_VALUE&amp;DB=129&amp;ID1=88579Y10&amp;VALUEID=01001&amp;SDATE=200902&amp;PERIODTYPE=QTR_STD&amp;window=popup_no_bar&amp;width=385&amp;height=120&amp;START_MAXIMIZED=FALSE&amp;creator=factset&amp;display_string=Audit"}</definedName>
    <definedName name="_1366__FDSAUDITLINK__" localSheetId="9" hidden="1">{"fdsup://Directions/FactSet Auditing Viewer?action=AUDIT_VALUE&amp;DB=129&amp;ID1=88579Y10&amp;VALUEID=01001&amp;SDATE=200902&amp;PERIODTYPE=QTR_STD&amp;window=popup_no_bar&amp;width=385&amp;height=120&amp;START_MAXIMIZED=FALSE&amp;creator=factset&amp;display_string=Audit"}</definedName>
    <definedName name="_1366__FDSAUDITLINK__" localSheetId="8" hidden="1">{"fdsup://Directions/FactSet Auditing Viewer?action=AUDIT_VALUE&amp;DB=129&amp;ID1=88579Y10&amp;VALUEID=01001&amp;SDATE=200902&amp;PERIODTYPE=QTR_STD&amp;window=popup_no_bar&amp;width=385&amp;height=120&amp;START_MAXIMIZED=FALSE&amp;creator=factset&amp;display_string=Audit"}</definedName>
    <definedName name="_1366__FDSAUDITLINK__" localSheetId="10" hidden="1">{"fdsup://Directions/FactSet Auditing Viewer?action=AUDIT_VALUE&amp;DB=129&amp;ID1=88579Y10&amp;VALUEID=01001&amp;SDATE=200902&amp;PERIODTYPE=QTR_STD&amp;window=popup_no_bar&amp;width=385&amp;height=120&amp;START_MAXIMIZED=FALSE&amp;creator=factset&amp;display_string=Audit"}</definedName>
    <definedName name="_1366__FDSAUDITLINK__" localSheetId="3" hidden="1">{"fdsup://Directions/FactSet Auditing Viewer?action=AUDIT_VALUE&amp;DB=129&amp;ID1=88579Y10&amp;VALUEID=01001&amp;SDATE=200902&amp;PERIODTYPE=QTR_STD&amp;window=popup_no_bar&amp;width=385&amp;height=120&amp;START_MAXIMIZED=FALSE&amp;creator=factset&amp;display_string=Audit"}</definedName>
    <definedName name="_1366__FDSAUDITLINK__" localSheetId="5" hidden="1">{"fdsup://Directions/FactSet Auditing Viewer?action=AUDIT_VALUE&amp;DB=129&amp;ID1=88579Y10&amp;VALUEID=01001&amp;SDATE=200902&amp;PERIODTYPE=QTR_STD&amp;window=popup_no_bar&amp;width=385&amp;height=120&amp;START_MAXIMIZED=FALSE&amp;creator=factset&amp;display_string=Audit"}</definedName>
    <definedName name="_1366__FDSAUDITLINK__" localSheetId="1" hidden="1">{"fdsup://Directions/FactSet Auditing Viewer?action=AUDIT_VALUE&amp;DB=129&amp;ID1=88579Y10&amp;VALUEID=01001&amp;SDATE=200902&amp;PERIODTYPE=QTR_STD&amp;window=popup_no_bar&amp;width=385&amp;height=120&amp;START_MAXIMIZED=FALSE&amp;creator=factset&amp;display_string=Audit"}</definedName>
    <definedName name="_1366__FDSAUDITLINK__" hidden="1">{"fdsup://Directions/FactSet Auditing Viewer?action=AUDIT_VALUE&amp;DB=129&amp;ID1=88579Y10&amp;VALUEID=01001&amp;SDATE=200902&amp;PERIODTYPE=QTR_STD&amp;window=popup_no_bar&amp;width=385&amp;height=120&amp;START_MAXIMIZED=FALSE&amp;creator=factset&amp;display_string=Audit"}</definedName>
    <definedName name="_1367__FDSAUDITLINK__" localSheetId="7" hidden="1">{"fdsup://Directions/FactSet Auditing Viewer?action=AUDIT_VALUE&amp;DB=129&amp;ID1=88579Y10&amp;VALUEID=01001&amp;SDATE=201002&amp;PERIODTYPE=QTR_STD&amp;window=popup_no_bar&amp;width=385&amp;height=120&amp;START_MAXIMIZED=FALSE&amp;creator=factset&amp;display_string=Audit"}</definedName>
    <definedName name="_1367__FDSAUDITLINK__" localSheetId="9" hidden="1">{"fdsup://Directions/FactSet Auditing Viewer?action=AUDIT_VALUE&amp;DB=129&amp;ID1=88579Y10&amp;VALUEID=01001&amp;SDATE=201002&amp;PERIODTYPE=QTR_STD&amp;window=popup_no_bar&amp;width=385&amp;height=120&amp;START_MAXIMIZED=FALSE&amp;creator=factset&amp;display_string=Audit"}</definedName>
    <definedName name="_1367__FDSAUDITLINK__" localSheetId="8" hidden="1">{"fdsup://Directions/FactSet Auditing Viewer?action=AUDIT_VALUE&amp;DB=129&amp;ID1=88579Y10&amp;VALUEID=01001&amp;SDATE=201002&amp;PERIODTYPE=QTR_STD&amp;window=popup_no_bar&amp;width=385&amp;height=120&amp;START_MAXIMIZED=FALSE&amp;creator=factset&amp;display_string=Audit"}</definedName>
    <definedName name="_1367__FDSAUDITLINK__" localSheetId="10" hidden="1">{"fdsup://Directions/FactSet Auditing Viewer?action=AUDIT_VALUE&amp;DB=129&amp;ID1=88579Y10&amp;VALUEID=01001&amp;SDATE=201002&amp;PERIODTYPE=QTR_STD&amp;window=popup_no_bar&amp;width=385&amp;height=120&amp;START_MAXIMIZED=FALSE&amp;creator=factset&amp;display_string=Audit"}</definedName>
    <definedName name="_1367__FDSAUDITLINK__" localSheetId="3" hidden="1">{"fdsup://Directions/FactSet Auditing Viewer?action=AUDIT_VALUE&amp;DB=129&amp;ID1=88579Y10&amp;VALUEID=01001&amp;SDATE=201002&amp;PERIODTYPE=QTR_STD&amp;window=popup_no_bar&amp;width=385&amp;height=120&amp;START_MAXIMIZED=FALSE&amp;creator=factset&amp;display_string=Audit"}</definedName>
    <definedName name="_1367__FDSAUDITLINK__" localSheetId="5" hidden="1">{"fdsup://Directions/FactSet Auditing Viewer?action=AUDIT_VALUE&amp;DB=129&amp;ID1=88579Y10&amp;VALUEID=01001&amp;SDATE=201002&amp;PERIODTYPE=QTR_STD&amp;window=popup_no_bar&amp;width=385&amp;height=120&amp;START_MAXIMIZED=FALSE&amp;creator=factset&amp;display_string=Audit"}</definedName>
    <definedName name="_1367__FDSAUDITLINK__" localSheetId="1" hidden="1">{"fdsup://Directions/FactSet Auditing Viewer?action=AUDIT_VALUE&amp;DB=129&amp;ID1=88579Y10&amp;VALUEID=01001&amp;SDATE=201002&amp;PERIODTYPE=QTR_STD&amp;window=popup_no_bar&amp;width=385&amp;height=120&amp;START_MAXIMIZED=FALSE&amp;creator=factset&amp;display_string=Audit"}</definedName>
    <definedName name="_1367__FDSAUDITLINK__" hidden="1">{"fdsup://Directions/FactSet Auditing Viewer?action=AUDIT_VALUE&amp;DB=129&amp;ID1=88579Y10&amp;VALUEID=01001&amp;SDATE=201002&amp;PERIODTYPE=QTR_STD&amp;window=popup_no_bar&amp;width=385&amp;height=120&amp;START_MAXIMIZED=FALSE&amp;creator=factset&amp;display_string=Audit"}</definedName>
    <definedName name="_1368__FDSAUDITLINK__" localSheetId="7" hidden="1">{"fdsup://Directions/FactSet Auditing Viewer?action=AUDIT_VALUE&amp;DB=129&amp;ID1=57174810&amp;VALUEID=01001&amp;SDATE=200902&amp;PERIODTYPE=QTR_STD&amp;window=popup_no_bar&amp;width=385&amp;height=120&amp;START_MAXIMIZED=FALSE&amp;creator=factset&amp;display_string=Audit"}</definedName>
    <definedName name="_1368__FDSAUDITLINK__" localSheetId="9" hidden="1">{"fdsup://Directions/FactSet Auditing Viewer?action=AUDIT_VALUE&amp;DB=129&amp;ID1=57174810&amp;VALUEID=01001&amp;SDATE=200902&amp;PERIODTYPE=QTR_STD&amp;window=popup_no_bar&amp;width=385&amp;height=120&amp;START_MAXIMIZED=FALSE&amp;creator=factset&amp;display_string=Audit"}</definedName>
    <definedName name="_1368__FDSAUDITLINK__" localSheetId="8" hidden="1">{"fdsup://Directions/FactSet Auditing Viewer?action=AUDIT_VALUE&amp;DB=129&amp;ID1=57174810&amp;VALUEID=01001&amp;SDATE=200902&amp;PERIODTYPE=QTR_STD&amp;window=popup_no_bar&amp;width=385&amp;height=120&amp;START_MAXIMIZED=FALSE&amp;creator=factset&amp;display_string=Audit"}</definedName>
    <definedName name="_1368__FDSAUDITLINK__" localSheetId="10" hidden="1">{"fdsup://Directions/FactSet Auditing Viewer?action=AUDIT_VALUE&amp;DB=129&amp;ID1=57174810&amp;VALUEID=01001&amp;SDATE=200902&amp;PERIODTYPE=QTR_STD&amp;window=popup_no_bar&amp;width=385&amp;height=120&amp;START_MAXIMIZED=FALSE&amp;creator=factset&amp;display_string=Audit"}</definedName>
    <definedName name="_1368__FDSAUDITLINK__" localSheetId="3" hidden="1">{"fdsup://Directions/FactSet Auditing Viewer?action=AUDIT_VALUE&amp;DB=129&amp;ID1=57174810&amp;VALUEID=01001&amp;SDATE=200902&amp;PERIODTYPE=QTR_STD&amp;window=popup_no_bar&amp;width=385&amp;height=120&amp;START_MAXIMIZED=FALSE&amp;creator=factset&amp;display_string=Audit"}</definedName>
    <definedName name="_1368__FDSAUDITLINK__" localSheetId="5" hidden="1">{"fdsup://Directions/FactSet Auditing Viewer?action=AUDIT_VALUE&amp;DB=129&amp;ID1=57174810&amp;VALUEID=01001&amp;SDATE=200902&amp;PERIODTYPE=QTR_STD&amp;window=popup_no_bar&amp;width=385&amp;height=120&amp;START_MAXIMIZED=FALSE&amp;creator=factset&amp;display_string=Audit"}</definedName>
    <definedName name="_1368__FDSAUDITLINK__" localSheetId="1" hidden="1">{"fdsup://Directions/FactSet Auditing Viewer?action=AUDIT_VALUE&amp;DB=129&amp;ID1=57174810&amp;VALUEID=01001&amp;SDATE=200902&amp;PERIODTYPE=QTR_STD&amp;window=popup_no_bar&amp;width=385&amp;height=120&amp;START_MAXIMIZED=FALSE&amp;creator=factset&amp;display_string=Audit"}</definedName>
    <definedName name="_1368__FDSAUDITLINK__" hidden="1">{"fdsup://Directions/FactSet Auditing Viewer?action=AUDIT_VALUE&amp;DB=129&amp;ID1=57174810&amp;VALUEID=01001&amp;SDATE=200902&amp;PERIODTYPE=QTR_STD&amp;window=popup_no_bar&amp;width=385&amp;height=120&amp;START_MAXIMIZED=FALSE&amp;creator=factset&amp;display_string=Audit"}</definedName>
    <definedName name="_1369__FDSAUDITLINK__" localSheetId="7" hidden="1">{"fdsup://Directions/FactSet Auditing Viewer?action=AUDIT_VALUE&amp;DB=129&amp;ID1=57174810&amp;VALUEID=01001&amp;SDATE=201002&amp;PERIODTYPE=QTR_STD&amp;window=popup_no_bar&amp;width=385&amp;height=120&amp;START_MAXIMIZED=FALSE&amp;creator=factset&amp;display_string=Audit"}</definedName>
    <definedName name="_1369__FDSAUDITLINK__" localSheetId="9" hidden="1">{"fdsup://Directions/FactSet Auditing Viewer?action=AUDIT_VALUE&amp;DB=129&amp;ID1=57174810&amp;VALUEID=01001&amp;SDATE=201002&amp;PERIODTYPE=QTR_STD&amp;window=popup_no_bar&amp;width=385&amp;height=120&amp;START_MAXIMIZED=FALSE&amp;creator=factset&amp;display_string=Audit"}</definedName>
    <definedName name="_1369__FDSAUDITLINK__" localSheetId="8" hidden="1">{"fdsup://Directions/FactSet Auditing Viewer?action=AUDIT_VALUE&amp;DB=129&amp;ID1=57174810&amp;VALUEID=01001&amp;SDATE=201002&amp;PERIODTYPE=QTR_STD&amp;window=popup_no_bar&amp;width=385&amp;height=120&amp;START_MAXIMIZED=FALSE&amp;creator=factset&amp;display_string=Audit"}</definedName>
    <definedName name="_1369__FDSAUDITLINK__" localSheetId="10" hidden="1">{"fdsup://Directions/FactSet Auditing Viewer?action=AUDIT_VALUE&amp;DB=129&amp;ID1=57174810&amp;VALUEID=01001&amp;SDATE=201002&amp;PERIODTYPE=QTR_STD&amp;window=popup_no_bar&amp;width=385&amp;height=120&amp;START_MAXIMIZED=FALSE&amp;creator=factset&amp;display_string=Audit"}</definedName>
    <definedName name="_1369__FDSAUDITLINK__" localSheetId="3" hidden="1">{"fdsup://Directions/FactSet Auditing Viewer?action=AUDIT_VALUE&amp;DB=129&amp;ID1=57174810&amp;VALUEID=01001&amp;SDATE=201002&amp;PERIODTYPE=QTR_STD&amp;window=popup_no_bar&amp;width=385&amp;height=120&amp;START_MAXIMIZED=FALSE&amp;creator=factset&amp;display_string=Audit"}</definedName>
    <definedName name="_1369__FDSAUDITLINK__" localSheetId="5" hidden="1">{"fdsup://Directions/FactSet Auditing Viewer?action=AUDIT_VALUE&amp;DB=129&amp;ID1=57174810&amp;VALUEID=01001&amp;SDATE=201002&amp;PERIODTYPE=QTR_STD&amp;window=popup_no_bar&amp;width=385&amp;height=120&amp;START_MAXIMIZED=FALSE&amp;creator=factset&amp;display_string=Audit"}</definedName>
    <definedName name="_1369__FDSAUDITLINK__" localSheetId="1" hidden="1">{"fdsup://Directions/FactSet Auditing Viewer?action=AUDIT_VALUE&amp;DB=129&amp;ID1=57174810&amp;VALUEID=01001&amp;SDATE=201002&amp;PERIODTYPE=QTR_STD&amp;window=popup_no_bar&amp;width=385&amp;height=120&amp;START_MAXIMIZED=FALSE&amp;creator=factset&amp;display_string=Audit"}</definedName>
    <definedName name="_1369__FDSAUDITLINK__" hidden="1">{"fdsup://Directions/FactSet Auditing Viewer?action=AUDIT_VALUE&amp;DB=129&amp;ID1=57174810&amp;VALUEID=01001&amp;SDATE=201002&amp;PERIODTYPE=QTR_STD&amp;window=popup_no_bar&amp;width=385&amp;height=120&amp;START_MAXIMIZED=FALSE&amp;creator=factset&amp;display_string=Audit"}</definedName>
    <definedName name="_137__FDSAUDITLINK__" localSheetId="7" hidden="1">{"fdsup://directions/FAT Viewer?action=UPDATE&amp;creator=factset&amp;DYN_ARGS=TRUE&amp;DOC_NAME=FAT:FQL_AUDITING_CLIENT_TEMPLATE.FAT&amp;display_string=Audit&amp;VAR:KEY=ROHAZYNUVS&amp;VAR:QUERY=RkZfRUJJVERBX09QRVIoUVRSLDQvMS8yMDA5LDYvMzAvMjAwOSwsLFVTRCk=&amp;WINDOW=FIRST_POPUP&amp;HEIGH","T=450&amp;WIDTH=450&amp;START_MAXIMIZED=FALSE&amp;VAR:CALENDAR=US&amp;VAR:SYMBOL=TDC&amp;VAR:INDEX=0"}</definedName>
    <definedName name="_137__FDSAUDITLINK__" localSheetId="9" hidden="1">{"fdsup://directions/FAT Viewer?action=UPDATE&amp;creator=factset&amp;DYN_ARGS=TRUE&amp;DOC_NAME=FAT:FQL_AUDITING_CLIENT_TEMPLATE.FAT&amp;display_string=Audit&amp;VAR:KEY=ROHAZYNUVS&amp;VAR:QUERY=RkZfRUJJVERBX09QRVIoUVRSLDQvMS8yMDA5LDYvMzAvMjAwOSwsLFVTRCk=&amp;WINDOW=FIRST_POPUP&amp;HEIGH","T=450&amp;WIDTH=450&amp;START_MAXIMIZED=FALSE&amp;VAR:CALENDAR=US&amp;VAR:SYMBOL=TDC&amp;VAR:INDEX=0"}</definedName>
    <definedName name="_137__FDSAUDITLINK__" localSheetId="8" hidden="1">{"fdsup://directions/FAT Viewer?action=UPDATE&amp;creator=factset&amp;DYN_ARGS=TRUE&amp;DOC_NAME=FAT:FQL_AUDITING_CLIENT_TEMPLATE.FAT&amp;display_string=Audit&amp;VAR:KEY=ROHAZYNUVS&amp;VAR:QUERY=RkZfRUJJVERBX09QRVIoUVRSLDQvMS8yMDA5LDYvMzAvMjAwOSwsLFVTRCk=&amp;WINDOW=FIRST_POPUP&amp;HEIGH","T=450&amp;WIDTH=450&amp;START_MAXIMIZED=FALSE&amp;VAR:CALENDAR=US&amp;VAR:SYMBOL=TDC&amp;VAR:INDEX=0"}</definedName>
    <definedName name="_137__FDSAUDITLINK__" localSheetId="10" hidden="1">{"fdsup://directions/FAT Viewer?action=UPDATE&amp;creator=factset&amp;DYN_ARGS=TRUE&amp;DOC_NAME=FAT:FQL_AUDITING_CLIENT_TEMPLATE.FAT&amp;display_string=Audit&amp;VAR:KEY=ROHAZYNUVS&amp;VAR:QUERY=RkZfRUJJVERBX09QRVIoUVRSLDQvMS8yMDA5LDYvMzAvMjAwOSwsLFVTRCk=&amp;WINDOW=FIRST_POPUP&amp;HEIGH","T=450&amp;WIDTH=450&amp;START_MAXIMIZED=FALSE&amp;VAR:CALENDAR=US&amp;VAR:SYMBOL=TDC&amp;VAR:INDEX=0"}</definedName>
    <definedName name="_137__FDSAUDITLINK__" localSheetId="3" hidden="1">{"fdsup://directions/FAT Viewer?action=UPDATE&amp;creator=factset&amp;DYN_ARGS=TRUE&amp;DOC_NAME=FAT:FQL_AUDITING_CLIENT_TEMPLATE.FAT&amp;display_string=Audit&amp;VAR:KEY=ROHAZYNUVS&amp;VAR:QUERY=RkZfRUJJVERBX09QRVIoUVRSLDQvMS8yMDA5LDYvMzAvMjAwOSwsLFVTRCk=&amp;WINDOW=FIRST_POPUP&amp;HEIGH","T=450&amp;WIDTH=450&amp;START_MAXIMIZED=FALSE&amp;VAR:CALENDAR=US&amp;VAR:SYMBOL=TDC&amp;VAR:INDEX=0"}</definedName>
    <definedName name="_137__FDSAUDITLINK__" localSheetId="5" hidden="1">{"fdsup://directions/FAT Viewer?action=UPDATE&amp;creator=factset&amp;DYN_ARGS=TRUE&amp;DOC_NAME=FAT:FQL_AUDITING_CLIENT_TEMPLATE.FAT&amp;display_string=Audit&amp;VAR:KEY=ROHAZYNUVS&amp;VAR:QUERY=RkZfRUJJVERBX09QRVIoUVRSLDQvMS8yMDA5LDYvMzAvMjAwOSwsLFVTRCk=&amp;WINDOW=FIRST_POPUP&amp;HEIGH","T=450&amp;WIDTH=450&amp;START_MAXIMIZED=FALSE&amp;VAR:CALENDAR=US&amp;VAR:SYMBOL=TDC&amp;VAR:INDEX=0"}</definedName>
    <definedName name="_137__FDSAUDITLINK__" localSheetId="1" hidden="1">{"fdsup://directions/FAT Viewer?action=UPDATE&amp;creator=factset&amp;DYN_ARGS=TRUE&amp;DOC_NAME=FAT:FQL_AUDITING_CLIENT_TEMPLATE.FAT&amp;display_string=Audit&amp;VAR:KEY=ROHAZYNUVS&amp;VAR:QUERY=RkZfRUJJVERBX09QRVIoUVRSLDQvMS8yMDA5LDYvMzAvMjAwOSwsLFVTRCk=&amp;WINDOW=FIRST_POPUP&amp;HEIGH","T=450&amp;WIDTH=450&amp;START_MAXIMIZED=FALSE&amp;VAR:CALENDAR=US&amp;VAR:SYMBOL=TDC&amp;VAR:INDEX=0"}</definedName>
    <definedName name="_137__FDSAUDITLINK__" hidden="1">{"fdsup://directions/FAT Viewer?action=UPDATE&amp;creator=factset&amp;DYN_ARGS=TRUE&amp;DOC_NAME=FAT:FQL_AUDITING_CLIENT_TEMPLATE.FAT&amp;display_string=Audit&amp;VAR:KEY=ROHAZYNUVS&amp;VAR:QUERY=RkZfRUJJVERBX09QRVIoUVRSLDQvMS8yMDA5LDYvMzAvMjAwOSwsLFVTRCk=&amp;WINDOW=FIRST_POPUP&amp;HEIGH","T=450&amp;WIDTH=450&amp;START_MAXIMIZED=FALSE&amp;VAR:CALENDAR=US&amp;VAR:SYMBOL=TDC&amp;VAR:INDEX=0"}</definedName>
    <definedName name="_1370__FDSAUDITLINK__" localSheetId="7" hidden="1">{"fdsup://Directions/FactSet Auditing Viewer?action=AUDIT_VALUE&amp;DB=129&amp;ID1=57978020&amp;VALUEID=01001&amp;SDATE=200902&amp;PERIODTYPE=QTR_STD&amp;window=popup_no_bar&amp;width=385&amp;height=120&amp;START_MAXIMIZED=FALSE&amp;creator=factset&amp;display_string=Audit"}</definedName>
    <definedName name="_1370__FDSAUDITLINK__" localSheetId="9" hidden="1">{"fdsup://Directions/FactSet Auditing Viewer?action=AUDIT_VALUE&amp;DB=129&amp;ID1=57978020&amp;VALUEID=01001&amp;SDATE=200902&amp;PERIODTYPE=QTR_STD&amp;window=popup_no_bar&amp;width=385&amp;height=120&amp;START_MAXIMIZED=FALSE&amp;creator=factset&amp;display_string=Audit"}</definedName>
    <definedName name="_1370__FDSAUDITLINK__" localSheetId="8" hidden="1">{"fdsup://Directions/FactSet Auditing Viewer?action=AUDIT_VALUE&amp;DB=129&amp;ID1=57978020&amp;VALUEID=01001&amp;SDATE=200902&amp;PERIODTYPE=QTR_STD&amp;window=popup_no_bar&amp;width=385&amp;height=120&amp;START_MAXIMIZED=FALSE&amp;creator=factset&amp;display_string=Audit"}</definedName>
    <definedName name="_1370__FDSAUDITLINK__" localSheetId="10" hidden="1">{"fdsup://Directions/FactSet Auditing Viewer?action=AUDIT_VALUE&amp;DB=129&amp;ID1=57978020&amp;VALUEID=01001&amp;SDATE=200902&amp;PERIODTYPE=QTR_STD&amp;window=popup_no_bar&amp;width=385&amp;height=120&amp;START_MAXIMIZED=FALSE&amp;creator=factset&amp;display_string=Audit"}</definedName>
    <definedName name="_1370__FDSAUDITLINK__" localSheetId="3" hidden="1">{"fdsup://Directions/FactSet Auditing Viewer?action=AUDIT_VALUE&amp;DB=129&amp;ID1=57978020&amp;VALUEID=01001&amp;SDATE=200902&amp;PERIODTYPE=QTR_STD&amp;window=popup_no_bar&amp;width=385&amp;height=120&amp;START_MAXIMIZED=FALSE&amp;creator=factset&amp;display_string=Audit"}</definedName>
    <definedName name="_1370__FDSAUDITLINK__" localSheetId="5" hidden="1">{"fdsup://Directions/FactSet Auditing Viewer?action=AUDIT_VALUE&amp;DB=129&amp;ID1=57978020&amp;VALUEID=01001&amp;SDATE=200902&amp;PERIODTYPE=QTR_STD&amp;window=popup_no_bar&amp;width=385&amp;height=120&amp;START_MAXIMIZED=FALSE&amp;creator=factset&amp;display_string=Audit"}</definedName>
    <definedName name="_1370__FDSAUDITLINK__" localSheetId="1" hidden="1">{"fdsup://Directions/FactSet Auditing Viewer?action=AUDIT_VALUE&amp;DB=129&amp;ID1=57978020&amp;VALUEID=01001&amp;SDATE=200902&amp;PERIODTYPE=QTR_STD&amp;window=popup_no_bar&amp;width=385&amp;height=120&amp;START_MAXIMIZED=FALSE&amp;creator=factset&amp;display_string=Audit"}</definedName>
    <definedName name="_1370__FDSAUDITLINK__" hidden="1">{"fdsup://Directions/FactSet Auditing Viewer?action=AUDIT_VALUE&amp;DB=129&amp;ID1=57978020&amp;VALUEID=01001&amp;SDATE=200902&amp;PERIODTYPE=QTR_STD&amp;window=popup_no_bar&amp;width=385&amp;height=120&amp;START_MAXIMIZED=FALSE&amp;creator=factset&amp;display_string=Audit"}</definedName>
    <definedName name="_1371__FDSAUDITLINK__" localSheetId="7" hidden="1">{"fdsup://Directions/FactSet Auditing Viewer?action=AUDIT_VALUE&amp;DB=129&amp;ID1=57978020&amp;VALUEID=01001&amp;SDATE=201002&amp;PERIODTYPE=QTR_STD&amp;window=popup_no_bar&amp;width=385&amp;height=120&amp;START_MAXIMIZED=FALSE&amp;creator=factset&amp;display_string=Audit"}</definedName>
    <definedName name="_1371__FDSAUDITLINK__" localSheetId="9" hidden="1">{"fdsup://Directions/FactSet Auditing Viewer?action=AUDIT_VALUE&amp;DB=129&amp;ID1=57978020&amp;VALUEID=01001&amp;SDATE=201002&amp;PERIODTYPE=QTR_STD&amp;window=popup_no_bar&amp;width=385&amp;height=120&amp;START_MAXIMIZED=FALSE&amp;creator=factset&amp;display_string=Audit"}</definedName>
    <definedName name="_1371__FDSAUDITLINK__" localSheetId="8" hidden="1">{"fdsup://Directions/FactSet Auditing Viewer?action=AUDIT_VALUE&amp;DB=129&amp;ID1=57978020&amp;VALUEID=01001&amp;SDATE=201002&amp;PERIODTYPE=QTR_STD&amp;window=popup_no_bar&amp;width=385&amp;height=120&amp;START_MAXIMIZED=FALSE&amp;creator=factset&amp;display_string=Audit"}</definedName>
    <definedName name="_1371__FDSAUDITLINK__" localSheetId="10" hidden="1">{"fdsup://Directions/FactSet Auditing Viewer?action=AUDIT_VALUE&amp;DB=129&amp;ID1=57978020&amp;VALUEID=01001&amp;SDATE=201002&amp;PERIODTYPE=QTR_STD&amp;window=popup_no_bar&amp;width=385&amp;height=120&amp;START_MAXIMIZED=FALSE&amp;creator=factset&amp;display_string=Audit"}</definedName>
    <definedName name="_1371__FDSAUDITLINK__" localSheetId="3" hidden="1">{"fdsup://Directions/FactSet Auditing Viewer?action=AUDIT_VALUE&amp;DB=129&amp;ID1=57978020&amp;VALUEID=01001&amp;SDATE=201002&amp;PERIODTYPE=QTR_STD&amp;window=popup_no_bar&amp;width=385&amp;height=120&amp;START_MAXIMIZED=FALSE&amp;creator=factset&amp;display_string=Audit"}</definedName>
    <definedName name="_1371__FDSAUDITLINK__" localSheetId="5" hidden="1">{"fdsup://Directions/FactSet Auditing Viewer?action=AUDIT_VALUE&amp;DB=129&amp;ID1=57978020&amp;VALUEID=01001&amp;SDATE=201002&amp;PERIODTYPE=QTR_STD&amp;window=popup_no_bar&amp;width=385&amp;height=120&amp;START_MAXIMIZED=FALSE&amp;creator=factset&amp;display_string=Audit"}</definedName>
    <definedName name="_1371__FDSAUDITLINK__" localSheetId="1" hidden="1">{"fdsup://Directions/FactSet Auditing Viewer?action=AUDIT_VALUE&amp;DB=129&amp;ID1=57978020&amp;VALUEID=01001&amp;SDATE=201002&amp;PERIODTYPE=QTR_STD&amp;window=popup_no_bar&amp;width=385&amp;height=120&amp;START_MAXIMIZED=FALSE&amp;creator=factset&amp;display_string=Audit"}</definedName>
    <definedName name="_1371__FDSAUDITLINK__" hidden="1">{"fdsup://Directions/FactSet Auditing Viewer?action=AUDIT_VALUE&amp;DB=129&amp;ID1=57978020&amp;VALUEID=01001&amp;SDATE=201002&amp;PERIODTYPE=QTR_STD&amp;window=popup_no_bar&amp;width=385&amp;height=120&amp;START_MAXIMIZED=FALSE&amp;creator=factset&amp;display_string=Audit"}</definedName>
    <definedName name="_1372__FDSAUDITLINK__" localSheetId="7" hidden="1">{"fdsup://Directions/FactSet Auditing Viewer?action=AUDIT_VALUE&amp;DB=129&amp;ID1=58283910&amp;VALUEID=01001&amp;SDATE=200902&amp;PERIODTYPE=QTR_STD&amp;window=popup_no_bar&amp;width=385&amp;height=120&amp;START_MAXIMIZED=FALSE&amp;creator=factset&amp;display_string=Audit"}</definedName>
    <definedName name="_1372__FDSAUDITLINK__" localSheetId="9" hidden="1">{"fdsup://Directions/FactSet Auditing Viewer?action=AUDIT_VALUE&amp;DB=129&amp;ID1=58283910&amp;VALUEID=01001&amp;SDATE=200902&amp;PERIODTYPE=QTR_STD&amp;window=popup_no_bar&amp;width=385&amp;height=120&amp;START_MAXIMIZED=FALSE&amp;creator=factset&amp;display_string=Audit"}</definedName>
    <definedName name="_1372__FDSAUDITLINK__" localSheetId="8" hidden="1">{"fdsup://Directions/FactSet Auditing Viewer?action=AUDIT_VALUE&amp;DB=129&amp;ID1=58283910&amp;VALUEID=01001&amp;SDATE=200902&amp;PERIODTYPE=QTR_STD&amp;window=popup_no_bar&amp;width=385&amp;height=120&amp;START_MAXIMIZED=FALSE&amp;creator=factset&amp;display_string=Audit"}</definedName>
    <definedName name="_1372__FDSAUDITLINK__" localSheetId="10" hidden="1">{"fdsup://Directions/FactSet Auditing Viewer?action=AUDIT_VALUE&amp;DB=129&amp;ID1=58283910&amp;VALUEID=01001&amp;SDATE=200902&amp;PERIODTYPE=QTR_STD&amp;window=popup_no_bar&amp;width=385&amp;height=120&amp;START_MAXIMIZED=FALSE&amp;creator=factset&amp;display_string=Audit"}</definedName>
    <definedName name="_1372__FDSAUDITLINK__" localSheetId="3" hidden="1">{"fdsup://Directions/FactSet Auditing Viewer?action=AUDIT_VALUE&amp;DB=129&amp;ID1=58283910&amp;VALUEID=01001&amp;SDATE=200902&amp;PERIODTYPE=QTR_STD&amp;window=popup_no_bar&amp;width=385&amp;height=120&amp;START_MAXIMIZED=FALSE&amp;creator=factset&amp;display_string=Audit"}</definedName>
    <definedName name="_1372__FDSAUDITLINK__" localSheetId="5" hidden="1">{"fdsup://Directions/FactSet Auditing Viewer?action=AUDIT_VALUE&amp;DB=129&amp;ID1=58283910&amp;VALUEID=01001&amp;SDATE=200902&amp;PERIODTYPE=QTR_STD&amp;window=popup_no_bar&amp;width=385&amp;height=120&amp;START_MAXIMIZED=FALSE&amp;creator=factset&amp;display_string=Audit"}</definedName>
    <definedName name="_1372__FDSAUDITLINK__" localSheetId="1" hidden="1">{"fdsup://Directions/FactSet Auditing Viewer?action=AUDIT_VALUE&amp;DB=129&amp;ID1=58283910&amp;VALUEID=01001&amp;SDATE=200902&amp;PERIODTYPE=QTR_STD&amp;window=popup_no_bar&amp;width=385&amp;height=120&amp;START_MAXIMIZED=FALSE&amp;creator=factset&amp;display_string=Audit"}</definedName>
    <definedName name="_1372__FDSAUDITLINK__" hidden="1">{"fdsup://Directions/FactSet Auditing Viewer?action=AUDIT_VALUE&amp;DB=129&amp;ID1=58283910&amp;VALUEID=01001&amp;SDATE=200902&amp;PERIODTYPE=QTR_STD&amp;window=popup_no_bar&amp;width=385&amp;height=120&amp;START_MAXIMIZED=FALSE&amp;creator=factset&amp;display_string=Audit"}</definedName>
    <definedName name="_1373__FDSAUDITLINK__" localSheetId="7" hidden="1">{"fdsup://Directions/FactSet Auditing Viewer?action=AUDIT_VALUE&amp;DB=129&amp;ID1=58283910&amp;VALUEID=01001&amp;SDATE=201002&amp;PERIODTYPE=QTR_STD&amp;window=popup_no_bar&amp;width=385&amp;height=120&amp;START_MAXIMIZED=FALSE&amp;creator=factset&amp;display_string=Audit"}</definedName>
    <definedName name="_1373__FDSAUDITLINK__" localSheetId="9" hidden="1">{"fdsup://Directions/FactSet Auditing Viewer?action=AUDIT_VALUE&amp;DB=129&amp;ID1=58283910&amp;VALUEID=01001&amp;SDATE=201002&amp;PERIODTYPE=QTR_STD&amp;window=popup_no_bar&amp;width=385&amp;height=120&amp;START_MAXIMIZED=FALSE&amp;creator=factset&amp;display_string=Audit"}</definedName>
    <definedName name="_1373__FDSAUDITLINK__" localSheetId="8" hidden="1">{"fdsup://Directions/FactSet Auditing Viewer?action=AUDIT_VALUE&amp;DB=129&amp;ID1=58283910&amp;VALUEID=01001&amp;SDATE=201002&amp;PERIODTYPE=QTR_STD&amp;window=popup_no_bar&amp;width=385&amp;height=120&amp;START_MAXIMIZED=FALSE&amp;creator=factset&amp;display_string=Audit"}</definedName>
    <definedName name="_1373__FDSAUDITLINK__" localSheetId="10" hidden="1">{"fdsup://Directions/FactSet Auditing Viewer?action=AUDIT_VALUE&amp;DB=129&amp;ID1=58283910&amp;VALUEID=01001&amp;SDATE=201002&amp;PERIODTYPE=QTR_STD&amp;window=popup_no_bar&amp;width=385&amp;height=120&amp;START_MAXIMIZED=FALSE&amp;creator=factset&amp;display_string=Audit"}</definedName>
    <definedName name="_1373__FDSAUDITLINK__" localSheetId="3" hidden="1">{"fdsup://Directions/FactSet Auditing Viewer?action=AUDIT_VALUE&amp;DB=129&amp;ID1=58283910&amp;VALUEID=01001&amp;SDATE=201002&amp;PERIODTYPE=QTR_STD&amp;window=popup_no_bar&amp;width=385&amp;height=120&amp;START_MAXIMIZED=FALSE&amp;creator=factset&amp;display_string=Audit"}</definedName>
    <definedName name="_1373__FDSAUDITLINK__" localSheetId="5" hidden="1">{"fdsup://Directions/FactSet Auditing Viewer?action=AUDIT_VALUE&amp;DB=129&amp;ID1=58283910&amp;VALUEID=01001&amp;SDATE=201002&amp;PERIODTYPE=QTR_STD&amp;window=popup_no_bar&amp;width=385&amp;height=120&amp;START_MAXIMIZED=FALSE&amp;creator=factset&amp;display_string=Audit"}</definedName>
    <definedName name="_1373__FDSAUDITLINK__" localSheetId="1" hidden="1">{"fdsup://Directions/FactSet Auditing Viewer?action=AUDIT_VALUE&amp;DB=129&amp;ID1=58283910&amp;VALUEID=01001&amp;SDATE=201002&amp;PERIODTYPE=QTR_STD&amp;window=popup_no_bar&amp;width=385&amp;height=120&amp;START_MAXIMIZED=FALSE&amp;creator=factset&amp;display_string=Audit"}</definedName>
    <definedName name="_1373__FDSAUDITLINK__" hidden="1">{"fdsup://Directions/FactSet Auditing Viewer?action=AUDIT_VALUE&amp;DB=129&amp;ID1=58283910&amp;VALUEID=01001&amp;SDATE=201002&amp;PERIODTYPE=QTR_STD&amp;window=popup_no_bar&amp;width=385&amp;height=120&amp;START_MAXIMIZED=FALSE&amp;creator=factset&amp;display_string=Audit"}</definedName>
    <definedName name="_1374__FDSAUDITLINK__" localSheetId="7" hidden="1">{"fdsup://Directions/FactSet Auditing Viewer?action=AUDIT_VALUE&amp;DB=129&amp;ID1=58405U10&amp;VALUEID=01001&amp;SDATE=200902&amp;PERIODTYPE=QTR_STD&amp;window=popup_no_bar&amp;width=385&amp;height=120&amp;START_MAXIMIZED=FALSE&amp;creator=factset&amp;display_string=Audit"}</definedName>
    <definedName name="_1374__FDSAUDITLINK__" localSheetId="9" hidden="1">{"fdsup://Directions/FactSet Auditing Viewer?action=AUDIT_VALUE&amp;DB=129&amp;ID1=58405U10&amp;VALUEID=01001&amp;SDATE=200902&amp;PERIODTYPE=QTR_STD&amp;window=popup_no_bar&amp;width=385&amp;height=120&amp;START_MAXIMIZED=FALSE&amp;creator=factset&amp;display_string=Audit"}</definedName>
    <definedName name="_1374__FDSAUDITLINK__" localSheetId="8" hidden="1">{"fdsup://Directions/FactSet Auditing Viewer?action=AUDIT_VALUE&amp;DB=129&amp;ID1=58405U10&amp;VALUEID=01001&amp;SDATE=200902&amp;PERIODTYPE=QTR_STD&amp;window=popup_no_bar&amp;width=385&amp;height=120&amp;START_MAXIMIZED=FALSE&amp;creator=factset&amp;display_string=Audit"}</definedName>
    <definedName name="_1374__FDSAUDITLINK__" localSheetId="10" hidden="1">{"fdsup://Directions/FactSet Auditing Viewer?action=AUDIT_VALUE&amp;DB=129&amp;ID1=58405U10&amp;VALUEID=01001&amp;SDATE=200902&amp;PERIODTYPE=QTR_STD&amp;window=popup_no_bar&amp;width=385&amp;height=120&amp;START_MAXIMIZED=FALSE&amp;creator=factset&amp;display_string=Audit"}</definedName>
    <definedName name="_1374__FDSAUDITLINK__" localSheetId="3" hidden="1">{"fdsup://Directions/FactSet Auditing Viewer?action=AUDIT_VALUE&amp;DB=129&amp;ID1=58405U10&amp;VALUEID=01001&amp;SDATE=200902&amp;PERIODTYPE=QTR_STD&amp;window=popup_no_bar&amp;width=385&amp;height=120&amp;START_MAXIMIZED=FALSE&amp;creator=factset&amp;display_string=Audit"}</definedName>
    <definedName name="_1374__FDSAUDITLINK__" localSheetId="5" hidden="1">{"fdsup://Directions/FactSet Auditing Viewer?action=AUDIT_VALUE&amp;DB=129&amp;ID1=58405U10&amp;VALUEID=01001&amp;SDATE=200902&amp;PERIODTYPE=QTR_STD&amp;window=popup_no_bar&amp;width=385&amp;height=120&amp;START_MAXIMIZED=FALSE&amp;creator=factset&amp;display_string=Audit"}</definedName>
    <definedName name="_1374__FDSAUDITLINK__" localSheetId="1" hidden="1">{"fdsup://Directions/FactSet Auditing Viewer?action=AUDIT_VALUE&amp;DB=129&amp;ID1=58405U10&amp;VALUEID=01001&amp;SDATE=200902&amp;PERIODTYPE=QTR_STD&amp;window=popup_no_bar&amp;width=385&amp;height=120&amp;START_MAXIMIZED=FALSE&amp;creator=factset&amp;display_string=Audit"}</definedName>
    <definedName name="_1374__FDSAUDITLINK__" hidden="1">{"fdsup://Directions/FactSet Auditing Viewer?action=AUDIT_VALUE&amp;DB=129&amp;ID1=58405U10&amp;VALUEID=01001&amp;SDATE=200902&amp;PERIODTYPE=QTR_STD&amp;window=popup_no_bar&amp;width=385&amp;height=120&amp;START_MAXIMIZED=FALSE&amp;creator=factset&amp;display_string=Audit"}</definedName>
    <definedName name="_1375__FDSAUDITLINK__" localSheetId="7" hidden="1">{"fdsup://Directions/FactSet Auditing Viewer?action=AUDIT_VALUE&amp;DB=129&amp;ID1=58405U10&amp;VALUEID=01001&amp;SDATE=201002&amp;PERIODTYPE=QTR_STD&amp;window=popup_no_bar&amp;width=385&amp;height=120&amp;START_MAXIMIZED=FALSE&amp;creator=factset&amp;display_string=Audit"}</definedName>
    <definedName name="_1375__FDSAUDITLINK__" localSheetId="9" hidden="1">{"fdsup://Directions/FactSet Auditing Viewer?action=AUDIT_VALUE&amp;DB=129&amp;ID1=58405U10&amp;VALUEID=01001&amp;SDATE=201002&amp;PERIODTYPE=QTR_STD&amp;window=popup_no_bar&amp;width=385&amp;height=120&amp;START_MAXIMIZED=FALSE&amp;creator=factset&amp;display_string=Audit"}</definedName>
    <definedName name="_1375__FDSAUDITLINK__" localSheetId="8" hidden="1">{"fdsup://Directions/FactSet Auditing Viewer?action=AUDIT_VALUE&amp;DB=129&amp;ID1=58405U10&amp;VALUEID=01001&amp;SDATE=201002&amp;PERIODTYPE=QTR_STD&amp;window=popup_no_bar&amp;width=385&amp;height=120&amp;START_MAXIMIZED=FALSE&amp;creator=factset&amp;display_string=Audit"}</definedName>
    <definedName name="_1375__FDSAUDITLINK__" localSheetId="10" hidden="1">{"fdsup://Directions/FactSet Auditing Viewer?action=AUDIT_VALUE&amp;DB=129&amp;ID1=58405U10&amp;VALUEID=01001&amp;SDATE=201002&amp;PERIODTYPE=QTR_STD&amp;window=popup_no_bar&amp;width=385&amp;height=120&amp;START_MAXIMIZED=FALSE&amp;creator=factset&amp;display_string=Audit"}</definedName>
    <definedName name="_1375__FDSAUDITLINK__" localSheetId="3" hidden="1">{"fdsup://Directions/FactSet Auditing Viewer?action=AUDIT_VALUE&amp;DB=129&amp;ID1=58405U10&amp;VALUEID=01001&amp;SDATE=201002&amp;PERIODTYPE=QTR_STD&amp;window=popup_no_bar&amp;width=385&amp;height=120&amp;START_MAXIMIZED=FALSE&amp;creator=factset&amp;display_string=Audit"}</definedName>
    <definedName name="_1375__FDSAUDITLINK__" localSheetId="5" hidden="1">{"fdsup://Directions/FactSet Auditing Viewer?action=AUDIT_VALUE&amp;DB=129&amp;ID1=58405U10&amp;VALUEID=01001&amp;SDATE=201002&amp;PERIODTYPE=QTR_STD&amp;window=popup_no_bar&amp;width=385&amp;height=120&amp;START_MAXIMIZED=FALSE&amp;creator=factset&amp;display_string=Audit"}</definedName>
    <definedName name="_1375__FDSAUDITLINK__" localSheetId="1" hidden="1">{"fdsup://Directions/FactSet Auditing Viewer?action=AUDIT_VALUE&amp;DB=129&amp;ID1=58405U10&amp;VALUEID=01001&amp;SDATE=201002&amp;PERIODTYPE=QTR_STD&amp;window=popup_no_bar&amp;width=385&amp;height=120&amp;START_MAXIMIZED=FALSE&amp;creator=factset&amp;display_string=Audit"}</definedName>
    <definedName name="_1375__FDSAUDITLINK__" hidden="1">{"fdsup://Directions/FactSet Auditing Viewer?action=AUDIT_VALUE&amp;DB=129&amp;ID1=58405U10&amp;VALUEID=01001&amp;SDATE=201002&amp;PERIODTYPE=QTR_STD&amp;window=popup_no_bar&amp;width=385&amp;height=120&amp;START_MAXIMIZED=FALSE&amp;creator=factset&amp;display_string=Audit"}</definedName>
    <definedName name="_1376__FDSAUDITLINK__" localSheetId="7" hidden="1">{"fdsup://Directions/FactSet Auditing Viewer?action=AUDIT_VALUE&amp;DB=129&amp;ID1=58064510&amp;VALUEID=01001&amp;SDATE=200902&amp;PERIODTYPE=QTR_STD&amp;window=popup_no_bar&amp;width=385&amp;height=120&amp;START_MAXIMIZED=FALSE&amp;creator=factset&amp;display_string=Audit"}</definedName>
    <definedName name="_1376__FDSAUDITLINK__" localSheetId="9" hidden="1">{"fdsup://Directions/FactSet Auditing Viewer?action=AUDIT_VALUE&amp;DB=129&amp;ID1=58064510&amp;VALUEID=01001&amp;SDATE=200902&amp;PERIODTYPE=QTR_STD&amp;window=popup_no_bar&amp;width=385&amp;height=120&amp;START_MAXIMIZED=FALSE&amp;creator=factset&amp;display_string=Audit"}</definedName>
    <definedName name="_1376__FDSAUDITLINK__" localSheetId="8" hidden="1">{"fdsup://Directions/FactSet Auditing Viewer?action=AUDIT_VALUE&amp;DB=129&amp;ID1=58064510&amp;VALUEID=01001&amp;SDATE=200902&amp;PERIODTYPE=QTR_STD&amp;window=popup_no_bar&amp;width=385&amp;height=120&amp;START_MAXIMIZED=FALSE&amp;creator=factset&amp;display_string=Audit"}</definedName>
    <definedName name="_1376__FDSAUDITLINK__" localSheetId="10" hidden="1">{"fdsup://Directions/FactSet Auditing Viewer?action=AUDIT_VALUE&amp;DB=129&amp;ID1=58064510&amp;VALUEID=01001&amp;SDATE=200902&amp;PERIODTYPE=QTR_STD&amp;window=popup_no_bar&amp;width=385&amp;height=120&amp;START_MAXIMIZED=FALSE&amp;creator=factset&amp;display_string=Audit"}</definedName>
    <definedName name="_1376__FDSAUDITLINK__" localSheetId="3" hidden="1">{"fdsup://Directions/FactSet Auditing Viewer?action=AUDIT_VALUE&amp;DB=129&amp;ID1=58064510&amp;VALUEID=01001&amp;SDATE=200902&amp;PERIODTYPE=QTR_STD&amp;window=popup_no_bar&amp;width=385&amp;height=120&amp;START_MAXIMIZED=FALSE&amp;creator=factset&amp;display_string=Audit"}</definedName>
    <definedName name="_1376__FDSAUDITLINK__" localSheetId="5" hidden="1">{"fdsup://Directions/FactSet Auditing Viewer?action=AUDIT_VALUE&amp;DB=129&amp;ID1=58064510&amp;VALUEID=01001&amp;SDATE=200902&amp;PERIODTYPE=QTR_STD&amp;window=popup_no_bar&amp;width=385&amp;height=120&amp;START_MAXIMIZED=FALSE&amp;creator=factset&amp;display_string=Audit"}</definedName>
    <definedName name="_1376__FDSAUDITLINK__" localSheetId="1" hidden="1">{"fdsup://Directions/FactSet Auditing Viewer?action=AUDIT_VALUE&amp;DB=129&amp;ID1=58064510&amp;VALUEID=01001&amp;SDATE=200902&amp;PERIODTYPE=QTR_STD&amp;window=popup_no_bar&amp;width=385&amp;height=120&amp;START_MAXIMIZED=FALSE&amp;creator=factset&amp;display_string=Audit"}</definedName>
    <definedName name="_1376__FDSAUDITLINK__" hidden="1">{"fdsup://Directions/FactSet Auditing Viewer?action=AUDIT_VALUE&amp;DB=129&amp;ID1=58064510&amp;VALUEID=01001&amp;SDATE=200902&amp;PERIODTYPE=QTR_STD&amp;window=popup_no_bar&amp;width=385&amp;height=120&amp;START_MAXIMIZED=FALSE&amp;creator=factset&amp;display_string=Audit"}</definedName>
    <definedName name="_1377__FDSAUDITLINK__" localSheetId="7" hidden="1">{"fdsup://Directions/FactSet Auditing Viewer?action=AUDIT_VALUE&amp;DB=129&amp;ID1=58064510&amp;VALUEID=01001&amp;SDATE=201002&amp;PERIODTYPE=QTR_STD&amp;window=popup_no_bar&amp;width=385&amp;height=120&amp;START_MAXIMIZED=FALSE&amp;creator=factset&amp;display_string=Audit"}</definedName>
    <definedName name="_1377__FDSAUDITLINK__" localSheetId="9" hidden="1">{"fdsup://Directions/FactSet Auditing Viewer?action=AUDIT_VALUE&amp;DB=129&amp;ID1=58064510&amp;VALUEID=01001&amp;SDATE=201002&amp;PERIODTYPE=QTR_STD&amp;window=popup_no_bar&amp;width=385&amp;height=120&amp;START_MAXIMIZED=FALSE&amp;creator=factset&amp;display_string=Audit"}</definedName>
    <definedName name="_1377__FDSAUDITLINK__" localSheetId="8" hidden="1">{"fdsup://Directions/FactSet Auditing Viewer?action=AUDIT_VALUE&amp;DB=129&amp;ID1=58064510&amp;VALUEID=01001&amp;SDATE=201002&amp;PERIODTYPE=QTR_STD&amp;window=popup_no_bar&amp;width=385&amp;height=120&amp;START_MAXIMIZED=FALSE&amp;creator=factset&amp;display_string=Audit"}</definedName>
    <definedName name="_1377__FDSAUDITLINK__" localSheetId="10" hidden="1">{"fdsup://Directions/FactSet Auditing Viewer?action=AUDIT_VALUE&amp;DB=129&amp;ID1=58064510&amp;VALUEID=01001&amp;SDATE=201002&amp;PERIODTYPE=QTR_STD&amp;window=popup_no_bar&amp;width=385&amp;height=120&amp;START_MAXIMIZED=FALSE&amp;creator=factset&amp;display_string=Audit"}</definedName>
    <definedName name="_1377__FDSAUDITLINK__" localSheetId="3" hidden="1">{"fdsup://Directions/FactSet Auditing Viewer?action=AUDIT_VALUE&amp;DB=129&amp;ID1=58064510&amp;VALUEID=01001&amp;SDATE=201002&amp;PERIODTYPE=QTR_STD&amp;window=popup_no_bar&amp;width=385&amp;height=120&amp;START_MAXIMIZED=FALSE&amp;creator=factset&amp;display_string=Audit"}</definedName>
    <definedName name="_1377__FDSAUDITLINK__" localSheetId="5" hidden="1">{"fdsup://Directions/FactSet Auditing Viewer?action=AUDIT_VALUE&amp;DB=129&amp;ID1=58064510&amp;VALUEID=01001&amp;SDATE=201002&amp;PERIODTYPE=QTR_STD&amp;window=popup_no_bar&amp;width=385&amp;height=120&amp;START_MAXIMIZED=FALSE&amp;creator=factset&amp;display_string=Audit"}</definedName>
    <definedName name="_1377__FDSAUDITLINK__" localSheetId="1" hidden="1">{"fdsup://Directions/FactSet Auditing Viewer?action=AUDIT_VALUE&amp;DB=129&amp;ID1=58064510&amp;VALUEID=01001&amp;SDATE=201002&amp;PERIODTYPE=QTR_STD&amp;window=popup_no_bar&amp;width=385&amp;height=120&amp;START_MAXIMIZED=FALSE&amp;creator=factset&amp;display_string=Audit"}</definedName>
    <definedName name="_1377__FDSAUDITLINK__" hidden="1">{"fdsup://Directions/FactSet Auditing Viewer?action=AUDIT_VALUE&amp;DB=129&amp;ID1=58064510&amp;VALUEID=01001&amp;SDATE=201002&amp;PERIODTYPE=QTR_STD&amp;window=popup_no_bar&amp;width=385&amp;height=120&amp;START_MAXIMIZED=FALSE&amp;creator=factset&amp;display_string=Audit"}</definedName>
    <definedName name="_1378__FDSAUDITLINK__" localSheetId="7" hidden="1">{"fdsup://Directions/FactSet Auditing Viewer?action=AUDIT_VALUE&amp;DB=129&amp;ID1=57906410&amp;VALUEID=01001&amp;SDATE=200902&amp;PERIODTYPE=QTR_STD&amp;window=popup_no_bar&amp;width=385&amp;height=120&amp;START_MAXIMIZED=FALSE&amp;creator=factset&amp;display_string=Audit"}</definedName>
    <definedName name="_1378__FDSAUDITLINK__" localSheetId="9" hidden="1">{"fdsup://Directions/FactSet Auditing Viewer?action=AUDIT_VALUE&amp;DB=129&amp;ID1=57906410&amp;VALUEID=01001&amp;SDATE=200902&amp;PERIODTYPE=QTR_STD&amp;window=popup_no_bar&amp;width=385&amp;height=120&amp;START_MAXIMIZED=FALSE&amp;creator=factset&amp;display_string=Audit"}</definedName>
    <definedName name="_1378__FDSAUDITLINK__" localSheetId="8" hidden="1">{"fdsup://Directions/FactSet Auditing Viewer?action=AUDIT_VALUE&amp;DB=129&amp;ID1=57906410&amp;VALUEID=01001&amp;SDATE=200902&amp;PERIODTYPE=QTR_STD&amp;window=popup_no_bar&amp;width=385&amp;height=120&amp;START_MAXIMIZED=FALSE&amp;creator=factset&amp;display_string=Audit"}</definedName>
    <definedName name="_1378__FDSAUDITLINK__" localSheetId="10" hidden="1">{"fdsup://Directions/FactSet Auditing Viewer?action=AUDIT_VALUE&amp;DB=129&amp;ID1=57906410&amp;VALUEID=01001&amp;SDATE=200902&amp;PERIODTYPE=QTR_STD&amp;window=popup_no_bar&amp;width=385&amp;height=120&amp;START_MAXIMIZED=FALSE&amp;creator=factset&amp;display_string=Audit"}</definedName>
    <definedName name="_1378__FDSAUDITLINK__" localSheetId="3" hidden="1">{"fdsup://Directions/FactSet Auditing Viewer?action=AUDIT_VALUE&amp;DB=129&amp;ID1=57906410&amp;VALUEID=01001&amp;SDATE=200902&amp;PERIODTYPE=QTR_STD&amp;window=popup_no_bar&amp;width=385&amp;height=120&amp;START_MAXIMIZED=FALSE&amp;creator=factset&amp;display_string=Audit"}</definedName>
    <definedName name="_1378__FDSAUDITLINK__" localSheetId="5" hidden="1">{"fdsup://Directions/FactSet Auditing Viewer?action=AUDIT_VALUE&amp;DB=129&amp;ID1=57906410&amp;VALUEID=01001&amp;SDATE=200902&amp;PERIODTYPE=QTR_STD&amp;window=popup_no_bar&amp;width=385&amp;height=120&amp;START_MAXIMIZED=FALSE&amp;creator=factset&amp;display_string=Audit"}</definedName>
    <definedName name="_1378__FDSAUDITLINK__" localSheetId="1" hidden="1">{"fdsup://Directions/FactSet Auditing Viewer?action=AUDIT_VALUE&amp;DB=129&amp;ID1=57906410&amp;VALUEID=01001&amp;SDATE=200902&amp;PERIODTYPE=QTR_STD&amp;window=popup_no_bar&amp;width=385&amp;height=120&amp;START_MAXIMIZED=FALSE&amp;creator=factset&amp;display_string=Audit"}</definedName>
    <definedName name="_1378__FDSAUDITLINK__" hidden="1">{"fdsup://Directions/FactSet Auditing Viewer?action=AUDIT_VALUE&amp;DB=129&amp;ID1=57906410&amp;VALUEID=01001&amp;SDATE=200902&amp;PERIODTYPE=QTR_STD&amp;window=popup_no_bar&amp;width=385&amp;height=120&amp;START_MAXIMIZED=FALSE&amp;creator=factset&amp;display_string=Audit"}</definedName>
    <definedName name="_1379__FDSAUDITLINK__" localSheetId="7" hidden="1">{"fdsup://Directions/FactSet Auditing Viewer?action=AUDIT_VALUE&amp;DB=129&amp;ID1=57906410&amp;VALUEID=01001&amp;SDATE=201002&amp;PERIODTYPE=QTR_STD&amp;window=popup_no_bar&amp;width=385&amp;height=120&amp;START_MAXIMIZED=FALSE&amp;creator=factset&amp;display_string=Audit"}</definedName>
    <definedName name="_1379__FDSAUDITLINK__" localSheetId="9" hidden="1">{"fdsup://Directions/FactSet Auditing Viewer?action=AUDIT_VALUE&amp;DB=129&amp;ID1=57906410&amp;VALUEID=01001&amp;SDATE=201002&amp;PERIODTYPE=QTR_STD&amp;window=popup_no_bar&amp;width=385&amp;height=120&amp;START_MAXIMIZED=FALSE&amp;creator=factset&amp;display_string=Audit"}</definedName>
    <definedName name="_1379__FDSAUDITLINK__" localSheetId="8" hidden="1">{"fdsup://Directions/FactSet Auditing Viewer?action=AUDIT_VALUE&amp;DB=129&amp;ID1=57906410&amp;VALUEID=01001&amp;SDATE=201002&amp;PERIODTYPE=QTR_STD&amp;window=popup_no_bar&amp;width=385&amp;height=120&amp;START_MAXIMIZED=FALSE&amp;creator=factset&amp;display_string=Audit"}</definedName>
    <definedName name="_1379__FDSAUDITLINK__" localSheetId="10" hidden="1">{"fdsup://Directions/FactSet Auditing Viewer?action=AUDIT_VALUE&amp;DB=129&amp;ID1=57906410&amp;VALUEID=01001&amp;SDATE=201002&amp;PERIODTYPE=QTR_STD&amp;window=popup_no_bar&amp;width=385&amp;height=120&amp;START_MAXIMIZED=FALSE&amp;creator=factset&amp;display_string=Audit"}</definedName>
    <definedName name="_1379__FDSAUDITLINK__" localSheetId="3" hidden="1">{"fdsup://Directions/FactSet Auditing Viewer?action=AUDIT_VALUE&amp;DB=129&amp;ID1=57906410&amp;VALUEID=01001&amp;SDATE=201002&amp;PERIODTYPE=QTR_STD&amp;window=popup_no_bar&amp;width=385&amp;height=120&amp;START_MAXIMIZED=FALSE&amp;creator=factset&amp;display_string=Audit"}</definedName>
    <definedName name="_1379__FDSAUDITLINK__" localSheetId="5" hidden="1">{"fdsup://Directions/FactSet Auditing Viewer?action=AUDIT_VALUE&amp;DB=129&amp;ID1=57906410&amp;VALUEID=01001&amp;SDATE=201002&amp;PERIODTYPE=QTR_STD&amp;window=popup_no_bar&amp;width=385&amp;height=120&amp;START_MAXIMIZED=FALSE&amp;creator=factset&amp;display_string=Audit"}</definedName>
    <definedName name="_1379__FDSAUDITLINK__" localSheetId="1" hidden="1">{"fdsup://Directions/FactSet Auditing Viewer?action=AUDIT_VALUE&amp;DB=129&amp;ID1=57906410&amp;VALUEID=01001&amp;SDATE=201002&amp;PERIODTYPE=QTR_STD&amp;window=popup_no_bar&amp;width=385&amp;height=120&amp;START_MAXIMIZED=FALSE&amp;creator=factset&amp;display_string=Audit"}</definedName>
    <definedName name="_1379__FDSAUDITLINK__" hidden="1">{"fdsup://Directions/FactSet Auditing Viewer?action=AUDIT_VALUE&amp;DB=129&amp;ID1=57906410&amp;VALUEID=01001&amp;SDATE=201002&amp;PERIODTYPE=QTR_STD&amp;window=popup_no_bar&amp;width=385&amp;height=120&amp;START_MAXIMIZED=FALSE&amp;creator=factset&amp;display_string=Audit"}</definedName>
    <definedName name="_138__FDSAUDITLINK__" localSheetId="7" hidden="1">{"fdsup://directions/FAT Viewer?action=UPDATE&amp;creator=factset&amp;DYN_ARGS=TRUE&amp;DOC_NAME=FAT:FQL_AUDITING_CLIENT_TEMPLATE.FAT&amp;display_string=Audit&amp;VAR:KEY=LCPULQJAHK&amp;VAR:QUERY=RkZfRUJJVERBX09QRVIoUVRSLDQvMS8yMDEwLDYvMzAvMjAxMCwsLFVTRCk=&amp;WINDOW=FIRST_POPUP&amp;HEIGH","T=450&amp;WIDTH=450&amp;START_MAXIMIZED=FALSE&amp;VAR:CALENDAR=US&amp;VAR:SYMBOL=TDC&amp;VAR:INDEX=0"}</definedName>
    <definedName name="_138__FDSAUDITLINK__" localSheetId="9" hidden="1">{"fdsup://directions/FAT Viewer?action=UPDATE&amp;creator=factset&amp;DYN_ARGS=TRUE&amp;DOC_NAME=FAT:FQL_AUDITING_CLIENT_TEMPLATE.FAT&amp;display_string=Audit&amp;VAR:KEY=LCPULQJAHK&amp;VAR:QUERY=RkZfRUJJVERBX09QRVIoUVRSLDQvMS8yMDEwLDYvMzAvMjAxMCwsLFVTRCk=&amp;WINDOW=FIRST_POPUP&amp;HEIGH","T=450&amp;WIDTH=450&amp;START_MAXIMIZED=FALSE&amp;VAR:CALENDAR=US&amp;VAR:SYMBOL=TDC&amp;VAR:INDEX=0"}</definedName>
    <definedName name="_138__FDSAUDITLINK__" localSheetId="8" hidden="1">{"fdsup://directions/FAT Viewer?action=UPDATE&amp;creator=factset&amp;DYN_ARGS=TRUE&amp;DOC_NAME=FAT:FQL_AUDITING_CLIENT_TEMPLATE.FAT&amp;display_string=Audit&amp;VAR:KEY=LCPULQJAHK&amp;VAR:QUERY=RkZfRUJJVERBX09QRVIoUVRSLDQvMS8yMDEwLDYvMzAvMjAxMCwsLFVTRCk=&amp;WINDOW=FIRST_POPUP&amp;HEIGH","T=450&amp;WIDTH=450&amp;START_MAXIMIZED=FALSE&amp;VAR:CALENDAR=US&amp;VAR:SYMBOL=TDC&amp;VAR:INDEX=0"}</definedName>
    <definedName name="_138__FDSAUDITLINK__" localSheetId="10" hidden="1">{"fdsup://directions/FAT Viewer?action=UPDATE&amp;creator=factset&amp;DYN_ARGS=TRUE&amp;DOC_NAME=FAT:FQL_AUDITING_CLIENT_TEMPLATE.FAT&amp;display_string=Audit&amp;VAR:KEY=LCPULQJAHK&amp;VAR:QUERY=RkZfRUJJVERBX09QRVIoUVRSLDQvMS8yMDEwLDYvMzAvMjAxMCwsLFVTRCk=&amp;WINDOW=FIRST_POPUP&amp;HEIGH","T=450&amp;WIDTH=450&amp;START_MAXIMIZED=FALSE&amp;VAR:CALENDAR=US&amp;VAR:SYMBOL=TDC&amp;VAR:INDEX=0"}</definedName>
    <definedName name="_138__FDSAUDITLINK__" localSheetId="3" hidden="1">{"fdsup://directions/FAT Viewer?action=UPDATE&amp;creator=factset&amp;DYN_ARGS=TRUE&amp;DOC_NAME=FAT:FQL_AUDITING_CLIENT_TEMPLATE.FAT&amp;display_string=Audit&amp;VAR:KEY=LCPULQJAHK&amp;VAR:QUERY=RkZfRUJJVERBX09QRVIoUVRSLDQvMS8yMDEwLDYvMzAvMjAxMCwsLFVTRCk=&amp;WINDOW=FIRST_POPUP&amp;HEIGH","T=450&amp;WIDTH=450&amp;START_MAXIMIZED=FALSE&amp;VAR:CALENDAR=US&amp;VAR:SYMBOL=TDC&amp;VAR:INDEX=0"}</definedName>
    <definedName name="_138__FDSAUDITLINK__" localSheetId="5" hidden="1">{"fdsup://directions/FAT Viewer?action=UPDATE&amp;creator=factset&amp;DYN_ARGS=TRUE&amp;DOC_NAME=FAT:FQL_AUDITING_CLIENT_TEMPLATE.FAT&amp;display_string=Audit&amp;VAR:KEY=LCPULQJAHK&amp;VAR:QUERY=RkZfRUJJVERBX09QRVIoUVRSLDQvMS8yMDEwLDYvMzAvMjAxMCwsLFVTRCk=&amp;WINDOW=FIRST_POPUP&amp;HEIGH","T=450&amp;WIDTH=450&amp;START_MAXIMIZED=FALSE&amp;VAR:CALENDAR=US&amp;VAR:SYMBOL=TDC&amp;VAR:INDEX=0"}</definedName>
    <definedName name="_138__FDSAUDITLINK__" localSheetId="1" hidden="1">{"fdsup://directions/FAT Viewer?action=UPDATE&amp;creator=factset&amp;DYN_ARGS=TRUE&amp;DOC_NAME=FAT:FQL_AUDITING_CLIENT_TEMPLATE.FAT&amp;display_string=Audit&amp;VAR:KEY=LCPULQJAHK&amp;VAR:QUERY=RkZfRUJJVERBX09QRVIoUVRSLDQvMS8yMDEwLDYvMzAvMjAxMCwsLFVTRCk=&amp;WINDOW=FIRST_POPUP&amp;HEIGH","T=450&amp;WIDTH=450&amp;START_MAXIMIZED=FALSE&amp;VAR:CALENDAR=US&amp;VAR:SYMBOL=TDC&amp;VAR:INDEX=0"}</definedName>
    <definedName name="_138__FDSAUDITLINK__" hidden="1">{"fdsup://directions/FAT Viewer?action=UPDATE&amp;creator=factset&amp;DYN_ARGS=TRUE&amp;DOC_NAME=FAT:FQL_AUDITING_CLIENT_TEMPLATE.FAT&amp;display_string=Audit&amp;VAR:KEY=LCPULQJAHK&amp;VAR:QUERY=RkZfRUJJVERBX09QRVIoUVRSLDQvMS8yMDEwLDYvMzAvMjAxMCwsLFVTRCk=&amp;WINDOW=FIRST_POPUP&amp;HEIGH","T=450&amp;WIDTH=450&amp;START_MAXIMIZED=FALSE&amp;VAR:CALENDAR=US&amp;VAR:SYMBOL=TDC&amp;VAR:INDEX=0"}</definedName>
    <definedName name="_1380__FDSAUDITLINK__" localSheetId="7" hidden="1">{"fdsup://Directions/FactSet Auditing Viewer?action=AUDIT_VALUE&amp;DB=129&amp;ID1=59156R10&amp;VALUEID=01001&amp;SDATE=200902&amp;PERIODTYPE=QTR_STD&amp;window=popup_no_bar&amp;width=385&amp;height=120&amp;START_MAXIMIZED=FALSE&amp;creator=factset&amp;display_string=Audit"}</definedName>
    <definedName name="_1380__FDSAUDITLINK__" localSheetId="9" hidden="1">{"fdsup://Directions/FactSet Auditing Viewer?action=AUDIT_VALUE&amp;DB=129&amp;ID1=59156R10&amp;VALUEID=01001&amp;SDATE=200902&amp;PERIODTYPE=QTR_STD&amp;window=popup_no_bar&amp;width=385&amp;height=120&amp;START_MAXIMIZED=FALSE&amp;creator=factset&amp;display_string=Audit"}</definedName>
    <definedName name="_1380__FDSAUDITLINK__" localSheetId="8" hidden="1">{"fdsup://Directions/FactSet Auditing Viewer?action=AUDIT_VALUE&amp;DB=129&amp;ID1=59156R10&amp;VALUEID=01001&amp;SDATE=200902&amp;PERIODTYPE=QTR_STD&amp;window=popup_no_bar&amp;width=385&amp;height=120&amp;START_MAXIMIZED=FALSE&amp;creator=factset&amp;display_string=Audit"}</definedName>
    <definedName name="_1380__FDSAUDITLINK__" localSheetId="10" hidden="1">{"fdsup://Directions/FactSet Auditing Viewer?action=AUDIT_VALUE&amp;DB=129&amp;ID1=59156R10&amp;VALUEID=01001&amp;SDATE=200902&amp;PERIODTYPE=QTR_STD&amp;window=popup_no_bar&amp;width=385&amp;height=120&amp;START_MAXIMIZED=FALSE&amp;creator=factset&amp;display_string=Audit"}</definedName>
    <definedName name="_1380__FDSAUDITLINK__" localSheetId="3" hidden="1">{"fdsup://Directions/FactSet Auditing Viewer?action=AUDIT_VALUE&amp;DB=129&amp;ID1=59156R10&amp;VALUEID=01001&amp;SDATE=200902&amp;PERIODTYPE=QTR_STD&amp;window=popup_no_bar&amp;width=385&amp;height=120&amp;START_MAXIMIZED=FALSE&amp;creator=factset&amp;display_string=Audit"}</definedName>
    <definedName name="_1380__FDSAUDITLINK__" localSheetId="5" hidden="1">{"fdsup://Directions/FactSet Auditing Viewer?action=AUDIT_VALUE&amp;DB=129&amp;ID1=59156R10&amp;VALUEID=01001&amp;SDATE=200902&amp;PERIODTYPE=QTR_STD&amp;window=popup_no_bar&amp;width=385&amp;height=120&amp;START_MAXIMIZED=FALSE&amp;creator=factset&amp;display_string=Audit"}</definedName>
    <definedName name="_1380__FDSAUDITLINK__" localSheetId="1" hidden="1">{"fdsup://Directions/FactSet Auditing Viewer?action=AUDIT_VALUE&amp;DB=129&amp;ID1=59156R10&amp;VALUEID=01001&amp;SDATE=200902&amp;PERIODTYPE=QTR_STD&amp;window=popup_no_bar&amp;width=385&amp;height=120&amp;START_MAXIMIZED=FALSE&amp;creator=factset&amp;display_string=Audit"}</definedName>
    <definedName name="_1380__FDSAUDITLINK__" hidden="1">{"fdsup://Directions/FactSet Auditing Viewer?action=AUDIT_VALUE&amp;DB=129&amp;ID1=59156R10&amp;VALUEID=01001&amp;SDATE=200902&amp;PERIODTYPE=QTR_STD&amp;window=popup_no_bar&amp;width=385&amp;height=120&amp;START_MAXIMIZED=FALSE&amp;creator=factset&amp;display_string=Audit"}</definedName>
    <definedName name="_1381__FDSAUDITLINK__" localSheetId="7" hidden="1">{"fdsup://Directions/FactSet Auditing Viewer?action=AUDIT_VALUE&amp;DB=129&amp;ID1=59156R10&amp;VALUEID=01001&amp;SDATE=201002&amp;PERIODTYPE=QTR_STD&amp;window=popup_no_bar&amp;width=385&amp;height=120&amp;START_MAXIMIZED=FALSE&amp;creator=factset&amp;display_string=Audit"}</definedName>
    <definedName name="_1381__FDSAUDITLINK__" localSheetId="9" hidden="1">{"fdsup://Directions/FactSet Auditing Viewer?action=AUDIT_VALUE&amp;DB=129&amp;ID1=59156R10&amp;VALUEID=01001&amp;SDATE=201002&amp;PERIODTYPE=QTR_STD&amp;window=popup_no_bar&amp;width=385&amp;height=120&amp;START_MAXIMIZED=FALSE&amp;creator=factset&amp;display_string=Audit"}</definedName>
    <definedName name="_1381__FDSAUDITLINK__" localSheetId="8" hidden="1">{"fdsup://Directions/FactSet Auditing Viewer?action=AUDIT_VALUE&amp;DB=129&amp;ID1=59156R10&amp;VALUEID=01001&amp;SDATE=201002&amp;PERIODTYPE=QTR_STD&amp;window=popup_no_bar&amp;width=385&amp;height=120&amp;START_MAXIMIZED=FALSE&amp;creator=factset&amp;display_string=Audit"}</definedName>
    <definedName name="_1381__FDSAUDITLINK__" localSheetId="10" hidden="1">{"fdsup://Directions/FactSet Auditing Viewer?action=AUDIT_VALUE&amp;DB=129&amp;ID1=59156R10&amp;VALUEID=01001&amp;SDATE=201002&amp;PERIODTYPE=QTR_STD&amp;window=popup_no_bar&amp;width=385&amp;height=120&amp;START_MAXIMIZED=FALSE&amp;creator=factset&amp;display_string=Audit"}</definedName>
    <definedName name="_1381__FDSAUDITLINK__" localSheetId="3" hidden="1">{"fdsup://Directions/FactSet Auditing Viewer?action=AUDIT_VALUE&amp;DB=129&amp;ID1=59156R10&amp;VALUEID=01001&amp;SDATE=201002&amp;PERIODTYPE=QTR_STD&amp;window=popup_no_bar&amp;width=385&amp;height=120&amp;START_MAXIMIZED=FALSE&amp;creator=factset&amp;display_string=Audit"}</definedName>
    <definedName name="_1381__FDSAUDITLINK__" localSheetId="5" hidden="1">{"fdsup://Directions/FactSet Auditing Viewer?action=AUDIT_VALUE&amp;DB=129&amp;ID1=59156R10&amp;VALUEID=01001&amp;SDATE=201002&amp;PERIODTYPE=QTR_STD&amp;window=popup_no_bar&amp;width=385&amp;height=120&amp;START_MAXIMIZED=FALSE&amp;creator=factset&amp;display_string=Audit"}</definedName>
    <definedName name="_1381__FDSAUDITLINK__" localSheetId="1" hidden="1">{"fdsup://Directions/FactSet Auditing Viewer?action=AUDIT_VALUE&amp;DB=129&amp;ID1=59156R10&amp;VALUEID=01001&amp;SDATE=201002&amp;PERIODTYPE=QTR_STD&amp;window=popup_no_bar&amp;width=385&amp;height=120&amp;START_MAXIMIZED=FALSE&amp;creator=factset&amp;display_string=Audit"}</definedName>
    <definedName name="_1381__FDSAUDITLINK__" hidden="1">{"fdsup://Directions/FactSet Auditing Viewer?action=AUDIT_VALUE&amp;DB=129&amp;ID1=59156R10&amp;VALUEID=01001&amp;SDATE=201002&amp;PERIODTYPE=QTR_STD&amp;window=popup_no_bar&amp;width=385&amp;height=120&amp;START_MAXIMIZED=FALSE&amp;creator=factset&amp;display_string=Audit"}</definedName>
    <definedName name="_1382__FDSAUDITLINK__" localSheetId="7" hidden="1">{"fdsup://Directions/FactSet Auditing Viewer?action=AUDIT_VALUE&amp;DB=129&amp;ID1=57620610&amp;VALUEID=01001&amp;SDATE=201002&amp;PERIODTYPE=QTR_STD&amp;window=popup_no_bar&amp;width=385&amp;height=120&amp;START_MAXIMIZED=FALSE&amp;creator=factset&amp;display_string=Audit"}</definedName>
    <definedName name="_1382__FDSAUDITLINK__" localSheetId="9" hidden="1">{"fdsup://Directions/FactSet Auditing Viewer?action=AUDIT_VALUE&amp;DB=129&amp;ID1=57620610&amp;VALUEID=01001&amp;SDATE=201002&amp;PERIODTYPE=QTR_STD&amp;window=popup_no_bar&amp;width=385&amp;height=120&amp;START_MAXIMIZED=FALSE&amp;creator=factset&amp;display_string=Audit"}</definedName>
    <definedName name="_1382__FDSAUDITLINK__" localSheetId="8" hidden="1">{"fdsup://Directions/FactSet Auditing Viewer?action=AUDIT_VALUE&amp;DB=129&amp;ID1=57620610&amp;VALUEID=01001&amp;SDATE=201002&amp;PERIODTYPE=QTR_STD&amp;window=popup_no_bar&amp;width=385&amp;height=120&amp;START_MAXIMIZED=FALSE&amp;creator=factset&amp;display_string=Audit"}</definedName>
    <definedName name="_1382__FDSAUDITLINK__" localSheetId="10" hidden="1">{"fdsup://Directions/FactSet Auditing Viewer?action=AUDIT_VALUE&amp;DB=129&amp;ID1=57620610&amp;VALUEID=01001&amp;SDATE=201002&amp;PERIODTYPE=QTR_STD&amp;window=popup_no_bar&amp;width=385&amp;height=120&amp;START_MAXIMIZED=FALSE&amp;creator=factset&amp;display_string=Audit"}</definedName>
    <definedName name="_1382__FDSAUDITLINK__" localSheetId="3" hidden="1">{"fdsup://Directions/FactSet Auditing Viewer?action=AUDIT_VALUE&amp;DB=129&amp;ID1=57620610&amp;VALUEID=01001&amp;SDATE=201002&amp;PERIODTYPE=QTR_STD&amp;window=popup_no_bar&amp;width=385&amp;height=120&amp;START_MAXIMIZED=FALSE&amp;creator=factset&amp;display_string=Audit"}</definedName>
    <definedName name="_1382__FDSAUDITLINK__" localSheetId="5" hidden="1">{"fdsup://Directions/FactSet Auditing Viewer?action=AUDIT_VALUE&amp;DB=129&amp;ID1=57620610&amp;VALUEID=01001&amp;SDATE=201002&amp;PERIODTYPE=QTR_STD&amp;window=popup_no_bar&amp;width=385&amp;height=120&amp;START_MAXIMIZED=FALSE&amp;creator=factset&amp;display_string=Audit"}</definedName>
    <definedName name="_1382__FDSAUDITLINK__" localSheetId="1" hidden="1">{"fdsup://Directions/FactSet Auditing Viewer?action=AUDIT_VALUE&amp;DB=129&amp;ID1=57620610&amp;VALUEID=01001&amp;SDATE=201002&amp;PERIODTYPE=QTR_STD&amp;window=popup_no_bar&amp;width=385&amp;height=120&amp;START_MAXIMIZED=FALSE&amp;creator=factset&amp;display_string=Audit"}</definedName>
    <definedName name="_1382__FDSAUDITLINK__" hidden="1">{"fdsup://Directions/FactSet Auditing Viewer?action=AUDIT_VALUE&amp;DB=129&amp;ID1=57620610&amp;VALUEID=01001&amp;SDATE=201002&amp;PERIODTYPE=QTR_STD&amp;window=popup_no_bar&amp;width=385&amp;height=120&amp;START_MAXIMIZED=FALSE&amp;creator=factset&amp;display_string=Audit"}</definedName>
    <definedName name="_1383__FDSAUDITLINK__" localSheetId="7" hidden="1">{"fdsup://Directions/FactSet Auditing Viewer?action=AUDIT_VALUE&amp;DB=129&amp;ID1=58505510&amp;VALUEID=01001&amp;SDATE=200804&amp;PERIODTYPE=QTR_STD&amp;window=popup_no_bar&amp;width=385&amp;height=120&amp;START_MAXIMIZED=FALSE&amp;creator=factset&amp;display_string=Audit"}</definedName>
    <definedName name="_1383__FDSAUDITLINK__" localSheetId="9" hidden="1">{"fdsup://Directions/FactSet Auditing Viewer?action=AUDIT_VALUE&amp;DB=129&amp;ID1=58505510&amp;VALUEID=01001&amp;SDATE=200804&amp;PERIODTYPE=QTR_STD&amp;window=popup_no_bar&amp;width=385&amp;height=120&amp;START_MAXIMIZED=FALSE&amp;creator=factset&amp;display_string=Audit"}</definedName>
    <definedName name="_1383__FDSAUDITLINK__" localSheetId="8" hidden="1">{"fdsup://Directions/FactSet Auditing Viewer?action=AUDIT_VALUE&amp;DB=129&amp;ID1=58505510&amp;VALUEID=01001&amp;SDATE=200804&amp;PERIODTYPE=QTR_STD&amp;window=popup_no_bar&amp;width=385&amp;height=120&amp;START_MAXIMIZED=FALSE&amp;creator=factset&amp;display_string=Audit"}</definedName>
    <definedName name="_1383__FDSAUDITLINK__" localSheetId="10" hidden="1">{"fdsup://Directions/FactSet Auditing Viewer?action=AUDIT_VALUE&amp;DB=129&amp;ID1=58505510&amp;VALUEID=01001&amp;SDATE=200804&amp;PERIODTYPE=QTR_STD&amp;window=popup_no_bar&amp;width=385&amp;height=120&amp;START_MAXIMIZED=FALSE&amp;creator=factset&amp;display_string=Audit"}</definedName>
    <definedName name="_1383__FDSAUDITLINK__" localSheetId="3" hidden="1">{"fdsup://Directions/FactSet Auditing Viewer?action=AUDIT_VALUE&amp;DB=129&amp;ID1=58505510&amp;VALUEID=01001&amp;SDATE=200804&amp;PERIODTYPE=QTR_STD&amp;window=popup_no_bar&amp;width=385&amp;height=120&amp;START_MAXIMIZED=FALSE&amp;creator=factset&amp;display_string=Audit"}</definedName>
    <definedName name="_1383__FDSAUDITLINK__" localSheetId="5" hidden="1">{"fdsup://Directions/FactSet Auditing Viewer?action=AUDIT_VALUE&amp;DB=129&amp;ID1=58505510&amp;VALUEID=01001&amp;SDATE=200804&amp;PERIODTYPE=QTR_STD&amp;window=popup_no_bar&amp;width=385&amp;height=120&amp;START_MAXIMIZED=FALSE&amp;creator=factset&amp;display_string=Audit"}</definedName>
    <definedName name="_1383__FDSAUDITLINK__" localSheetId="1" hidden="1">{"fdsup://Directions/FactSet Auditing Viewer?action=AUDIT_VALUE&amp;DB=129&amp;ID1=58505510&amp;VALUEID=01001&amp;SDATE=200804&amp;PERIODTYPE=QTR_STD&amp;window=popup_no_bar&amp;width=385&amp;height=120&amp;START_MAXIMIZED=FALSE&amp;creator=factset&amp;display_string=Audit"}</definedName>
    <definedName name="_1383__FDSAUDITLINK__" hidden="1">{"fdsup://Directions/FactSet Auditing Viewer?action=AUDIT_VALUE&amp;DB=129&amp;ID1=58505510&amp;VALUEID=01001&amp;SDATE=200804&amp;PERIODTYPE=QTR_STD&amp;window=popup_no_bar&amp;width=385&amp;height=120&amp;START_MAXIMIZED=FALSE&amp;creator=factset&amp;display_string=Audit"}</definedName>
    <definedName name="_1384__FDSAUDITLINK__" localSheetId="7" hidden="1">{"fdsup://Directions/FactSet Auditing Viewer?action=AUDIT_VALUE&amp;DB=129&amp;ID1=58505510&amp;VALUEID=01001&amp;SDATE=200904&amp;PERIODTYPE=QTR_STD&amp;window=popup_no_bar&amp;width=385&amp;height=120&amp;START_MAXIMIZED=FALSE&amp;creator=factset&amp;display_string=Audit"}</definedName>
    <definedName name="_1384__FDSAUDITLINK__" localSheetId="9" hidden="1">{"fdsup://Directions/FactSet Auditing Viewer?action=AUDIT_VALUE&amp;DB=129&amp;ID1=58505510&amp;VALUEID=01001&amp;SDATE=200904&amp;PERIODTYPE=QTR_STD&amp;window=popup_no_bar&amp;width=385&amp;height=120&amp;START_MAXIMIZED=FALSE&amp;creator=factset&amp;display_string=Audit"}</definedName>
    <definedName name="_1384__FDSAUDITLINK__" localSheetId="8" hidden="1">{"fdsup://Directions/FactSet Auditing Viewer?action=AUDIT_VALUE&amp;DB=129&amp;ID1=58505510&amp;VALUEID=01001&amp;SDATE=200904&amp;PERIODTYPE=QTR_STD&amp;window=popup_no_bar&amp;width=385&amp;height=120&amp;START_MAXIMIZED=FALSE&amp;creator=factset&amp;display_string=Audit"}</definedName>
    <definedName name="_1384__FDSAUDITLINK__" localSheetId="10" hidden="1">{"fdsup://Directions/FactSet Auditing Viewer?action=AUDIT_VALUE&amp;DB=129&amp;ID1=58505510&amp;VALUEID=01001&amp;SDATE=200904&amp;PERIODTYPE=QTR_STD&amp;window=popup_no_bar&amp;width=385&amp;height=120&amp;START_MAXIMIZED=FALSE&amp;creator=factset&amp;display_string=Audit"}</definedName>
    <definedName name="_1384__FDSAUDITLINK__" localSheetId="3" hidden="1">{"fdsup://Directions/FactSet Auditing Viewer?action=AUDIT_VALUE&amp;DB=129&amp;ID1=58505510&amp;VALUEID=01001&amp;SDATE=200904&amp;PERIODTYPE=QTR_STD&amp;window=popup_no_bar&amp;width=385&amp;height=120&amp;START_MAXIMIZED=FALSE&amp;creator=factset&amp;display_string=Audit"}</definedName>
    <definedName name="_1384__FDSAUDITLINK__" localSheetId="5" hidden="1">{"fdsup://Directions/FactSet Auditing Viewer?action=AUDIT_VALUE&amp;DB=129&amp;ID1=58505510&amp;VALUEID=01001&amp;SDATE=200904&amp;PERIODTYPE=QTR_STD&amp;window=popup_no_bar&amp;width=385&amp;height=120&amp;START_MAXIMIZED=FALSE&amp;creator=factset&amp;display_string=Audit"}</definedName>
    <definedName name="_1384__FDSAUDITLINK__" localSheetId="1" hidden="1">{"fdsup://Directions/FactSet Auditing Viewer?action=AUDIT_VALUE&amp;DB=129&amp;ID1=58505510&amp;VALUEID=01001&amp;SDATE=200904&amp;PERIODTYPE=QTR_STD&amp;window=popup_no_bar&amp;width=385&amp;height=120&amp;START_MAXIMIZED=FALSE&amp;creator=factset&amp;display_string=Audit"}</definedName>
    <definedName name="_1384__FDSAUDITLINK__" hidden="1">{"fdsup://Directions/FactSet Auditing Viewer?action=AUDIT_VALUE&amp;DB=129&amp;ID1=58505510&amp;VALUEID=01001&amp;SDATE=200904&amp;PERIODTYPE=QTR_STD&amp;window=popup_no_bar&amp;width=385&amp;height=120&amp;START_MAXIMIZED=FALSE&amp;creator=factset&amp;display_string=Audit"}</definedName>
    <definedName name="_1385__FDSAUDITLINK__" localSheetId="7" hidden="1">{"fdsup://Directions/FactSet Auditing Viewer?action=AUDIT_VALUE&amp;DB=129&amp;ID1=58943310&amp;VALUEID=01001&amp;SDATE=200904&amp;PERIODTYPE=QTR_STD&amp;window=popup_no_bar&amp;width=385&amp;height=120&amp;START_MAXIMIZED=FALSE&amp;creator=factset&amp;display_string=Audit"}</definedName>
    <definedName name="_1385__FDSAUDITLINK__" localSheetId="9" hidden="1">{"fdsup://Directions/FactSet Auditing Viewer?action=AUDIT_VALUE&amp;DB=129&amp;ID1=58943310&amp;VALUEID=01001&amp;SDATE=200904&amp;PERIODTYPE=QTR_STD&amp;window=popup_no_bar&amp;width=385&amp;height=120&amp;START_MAXIMIZED=FALSE&amp;creator=factset&amp;display_string=Audit"}</definedName>
    <definedName name="_1385__FDSAUDITLINK__" localSheetId="8" hidden="1">{"fdsup://Directions/FactSet Auditing Viewer?action=AUDIT_VALUE&amp;DB=129&amp;ID1=58943310&amp;VALUEID=01001&amp;SDATE=200904&amp;PERIODTYPE=QTR_STD&amp;window=popup_no_bar&amp;width=385&amp;height=120&amp;START_MAXIMIZED=FALSE&amp;creator=factset&amp;display_string=Audit"}</definedName>
    <definedName name="_1385__FDSAUDITLINK__" localSheetId="10" hidden="1">{"fdsup://Directions/FactSet Auditing Viewer?action=AUDIT_VALUE&amp;DB=129&amp;ID1=58943310&amp;VALUEID=01001&amp;SDATE=200904&amp;PERIODTYPE=QTR_STD&amp;window=popup_no_bar&amp;width=385&amp;height=120&amp;START_MAXIMIZED=FALSE&amp;creator=factset&amp;display_string=Audit"}</definedName>
    <definedName name="_1385__FDSAUDITLINK__" localSheetId="3" hidden="1">{"fdsup://Directions/FactSet Auditing Viewer?action=AUDIT_VALUE&amp;DB=129&amp;ID1=58943310&amp;VALUEID=01001&amp;SDATE=200904&amp;PERIODTYPE=QTR_STD&amp;window=popup_no_bar&amp;width=385&amp;height=120&amp;START_MAXIMIZED=FALSE&amp;creator=factset&amp;display_string=Audit"}</definedName>
    <definedName name="_1385__FDSAUDITLINK__" localSheetId="5" hidden="1">{"fdsup://Directions/FactSet Auditing Viewer?action=AUDIT_VALUE&amp;DB=129&amp;ID1=58943310&amp;VALUEID=01001&amp;SDATE=200904&amp;PERIODTYPE=QTR_STD&amp;window=popup_no_bar&amp;width=385&amp;height=120&amp;START_MAXIMIZED=FALSE&amp;creator=factset&amp;display_string=Audit"}</definedName>
    <definedName name="_1385__FDSAUDITLINK__" localSheetId="1" hidden="1">{"fdsup://Directions/FactSet Auditing Viewer?action=AUDIT_VALUE&amp;DB=129&amp;ID1=58943310&amp;VALUEID=01001&amp;SDATE=200904&amp;PERIODTYPE=QTR_STD&amp;window=popup_no_bar&amp;width=385&amp;height=120&amp;START_MAXIMIZED=FALSE&amp;creator=factset&amp;display_string=Audit"}</definedName>
    <definedName name="_1385__FDSAUDITLINK__" hidden="1">{"fdsup://Directions/FactSet Auditing Viewer?action=AUDIT_VALUE&amp;DB=129&amp;ID1=58943310&amp;VALUEID=01001&amp;SDATE=200904&amp;PERIODTYPE=QTR_STD&amp;window=popup_no_bar&amp;width=385&amp;height=120&amp;START_MAXIMIZED=FALSE&amp;creator=factset&amp;display_string=Audit"}</definedName>
    <definedName name="_1386__FDSAUDITLINK__" localSheetId="7" hidden="1">{"fdsup://Directions/FactSet Auditing Viewer?action=AUDIT_VALUE&amp;DB=129&amp;ID1=58943310&amp;VALUEID=01001&amp;SDATE=201004&amp;PERIODTYPE=QTR_STD&amp;window=popup_no_bar&amp;width=385&amp;height=120&amp;START_MAXIMIZED=FALSE&amp;creator=factset&amp;display_string=Audit"}</definedName>
    <definedName name="_1386__FDSAUDITLINK__" localSheetId="9" hidden="1">{"fdsup://Directions/FactSet Auditing Viewer?action=AUDIT_VALUE&amp;DB=129&amp;ID1=58943310&amp;VALUEID=01001&amp;SDATE=201004&amp;PERIODTYPE=QTR_STD&amp;window=popup_no_bar&amp;width=385&amp;height=120&amp;START_MAXIMIZED=FALSE&amp;creator=factset&amp;display_string=Audit"}</definedName>
    <definedName name="_1386__FDSAUDITLINK__" localSheetId="8" hidden="1">{"fdsup://Directions/FactSet Auditing Viewer?action=AUDIT_VALUE&amp;DB=129&amp;ID1=58943310&amp;VALUEID=01001&amp;SDATE=201004&amp;PERIODTYPE=QTR_STD&amp;window=popup_no_bar&amp;width=385&amp;height=120&amp;START_MAXIMIZED=FALSE&amp;creator=factset&amp;display_string=Audit"}</definedName>
    <definedName name="_1386__FDSAUDITLINK__" localSheetId="10" hidden="1">{"fdsup://Directions/FactSet Auditing Viewer?action=AUDIT_VALUE&amp;DB=129&amp;ID1=58943310&amp;VALUEID=01001&amp;SDATE=201004&amp;PERIODTYPE=QTR_STD&amp;window=popup_no_bar&amp;width=385&amp;height=120&amp;START_MAXIMIZED=FALSE&amp;creator=factset&amp;display_string=Audit"}</definedName>
    <definedName name="_1386__FDSAUDITLINK__" localSheetId="3" hidden="1">{"fdsup://Directions/FactSet Auditing Viewer?action=AUDIT_VALUE&amp;DB=129&amp;ID1=58943310&amp;VALUEID=01001&amp;SDATE=201004&amp;PERIODTYPE=QTR_STD&amp;window=popup_no_bar&amp;width=385&amp;height=120&amp;START_MAXIMIZED=FALSE&amp;creator=factset&amp;display_string=Audit"}</definedName>
    <definedName name="_1386__FDSAUDITLINK__" localSheetId="5" hidden="1">{"fdsup://Directions/FactSet Auditing Viewer?action=AUDIT_VALUE&amp;DB=129&amp;ID1=58943310&amp;VALUEID=01001&amp;SDATE=201004&amp;PERIODTYPE=QTR_STD&amp;window=popup_no_bar&amp;width=385&amp;height=120&amp;START_MAXIMIZED=FALSE&amp;creator=factset&amp;display_string=Audit"}</definedName>
    <definedName name="_1386__FDSAUDITLINK__" localSheetId="1" hidden="1">{"fdsup://Directions/FactSet Auditing Viewer?action=AUDIT_VALUE&amp;DB=129&amp;ID1=58943310&amp;VALUEID=01001&amp;SDATE=201004&amp;PERIODTYPE=QTR_STD&amp;window=popup_no_bar&amp;width=385&amp;height=120&amp;START_MAXIMIZED=FALSE&amp;creator=factset&amp;display_string=Audit"}</definedName>
    <definedName name="_1386__FDSAUDITLINK__" hidden="1">{"fdsup://Directions/FactSet Auditing Viewer?action=AUDIT_VALUE&amp;DB=129&amp;ID1=58943310&amp;VALUEID=01001&amp;SDATE=201004&amp;PERIODTYPE=QTR_STD&amp;window=popup_no_bar&amp;width=385&amp;height=120&amp;START_MAXIMIZED=FALSE&amp;creator=factset&amp;display_string=Audit"}</definedName>
    <definedName name="_1387__FDSAUDITLINK__" localSheetId="7" hidden="1">{"fdsup://Directions/FactSet Auditing Viewer?action=AUDIT_VALUE&amp;DB=129&amp;ID1=61536910&amp;VALUEID=01001&amp;SDATE=200902&amp;PERIODTYPE=QTR_STD&amp;window=popup_no_bar&amp;width=385&amp;height=120&amp;START_MAXIMIZED=FALSE&amp;creator=factset&amp;display_string=Audit"}</definedName>
    <definedName name="_1387__FDSAUDITLINK__" localSheetId="9" hidden="1">{"fdsup://Directions/FactSet Auditing Viewer?action=AUDIT_VALUE&amp;DB=129&amp;ID1=61536910&amp;VALUEID=01001&amp;SDATE=200902&amp;PERIODTYPE=QTR_STD&amp;window=popup_no_bar&amp;width=385&amp;height=120&amp;START_MAXIMIZED=FALSE&amp;creator=factset&amp;display_string=Audit"}</definedName>
    <definedName name="_1387__FDSAUDITLINK__" localSheetId="8" hidden="1">{"fdsup://Directions/FactSet Auditing Viewer?action=AUDIT_VALUE&amp;DB=129&amp;ID1=61536910&amp;VALUEID=01001&amp;SDATE=200902&amp;PERIODTYPE=QTR_STD&amp;window=popup_no_bar&amp;width=385&amp;height=120&amp;START_MAXIMIZED=FALSE&amp;creator=factset&amp;display_string=Audit"}</definedName>
    <definedName name="_1387__FDSAUDITLINK__" localSheetId="10" hidden="1">{"fdsup://Directions/FactSet Auditing Viewer?action=AUDIT_VALUE&amp;DB=129&amp;ID1=61536910&amp;VALUEID=01001&amp;SDATE=200902&amp;PERIODTYPE=QTR_STD&amp;window=popup_no_bar&amp;width=385&amp;height=120&amp;START_MAXIMIZED=FALSE&amp;creator=factset&amp;display_string=Audit"}</definedName>
    <definedName name="_1387__FDSAUDITLINK__" localSheetId="3" hidden="1">{"fdsup://Directions/FactSet Auditing Viewer?action=AUDIT_VALUE&amp;DB=129&amp;ID1=61536910&amp;VALUEID=01001&amp;SDATE=200902&amp;PERIODTYPE=QTR_STD&amp;window=popup_no_bar&amp;width=385&amp;height=120&amp;START_MAXIMIZED=FALSE&amp;creator=factset&amp;display_string=Audit"}</definedName>
    <definedName name="_1387__FDSAUDITLINK__" localSheetId="5" hidden="1">{"fdsup://Directions/FactSet Auditing Viewer?action=AUDIT_VALUE&amp;DB=129&amp;ID1=61536910&amp;VALUEID=01001&amp;SDATE=200902&amp;PERIODTYPE=QTR_STD&amp;window=popup_no_bar&amp;width=385&amp;height=120&amp;START_MAXIMIZED=FALSE&amp;creator=factset&amp;display_string=Audit"}</definedName>
    <definedName name="_1387__FDSAUDITLINK__" localSheetId="1" hidden="1">{"fdsup://Directions/FactSet Auditing Viewer?action=AUDIT_VALUE&amp;DB=129&amp;ID1=61536910&amp;VALUEID=01001&amp;SDATE=200902&amp;PERIODTYPE=QTR_STD&amp;window=popup_no_bar&amp;width=385&amp;height=120&amp;START_MAXIMIZED=FALSE&amp;creator=factset&amp;display_string=Audit"}</definedName>
    <definedName name="_1387__FDSAUDITLINK__" hidden="1">{"fdsup://Directions/FactSet Auditing Viewer?action=AUDIT_VALUE&amp;DB=129&amp;ID1=61536910&amp;VALUEID=01001&amp;SDATE=200902&amp;PERIODTYPE=QTR_STD&amp;window=popup_no_bar&amp;width=385&amp;height=120&amp;START_MAXIMIZED=FALSE&amp;creator=factset&amp;display_string=Audit"}</definedName>
    <definedName name="_1388__FDSAUDITLINK__" localSheetId="7" hidden="1">{"fdsup://Directions/FactSet Auditing Viewer?action=AUDIT_VALUE&amp;DB=129&amp;ID1=61536910&amp;VALUEID=01001&amp;SDATE=201002&amp;PERIODTYPE=QTR_STD&amp;window=popup_no_bar&amp;width=385&amp;height=120&amp;START_MAXIMIZED=FALSE&amp;creator=factset&amp;display_string=Audit"}</definedName>
    <definedName name="_1388__FDSAUDITLINK__" localSheetId="9" hidden="1">{"fdsup://Directions/FactSet Auditing Viewer?action=AUDIT_VALUE&amp;DB=129&amp;ID1=61536910&amp;VALUEID=01001&amp;SDATE=201002&amp;PERIODTYPE=QTR_STD&amp;window=popup_no_bar&amp;width=385&amp;height=120&amp;START_MAXIMIZED=FALSE&amp;creator=factset&amp;display_string=Audit"}</definedName>
    <definedName name="_1388__FDSAUDITLINK__" localSheetId="8" hidden="1">{"fdsup://Directions/FactSet Auditing Viewer?action=AUDIT_VALUE&amp;DB=129&amp;ID1=61536910&amp;VALUEID=01001&amp;SDATE=201002&amp;PERIODTYPE=QTR_STD&amp;window=popup_no_bar&amp;width=385&amp;height=120&amp;START_MAXIMIZED=FALSE&amp;creator=factset&amp;display_string=Audit"}</definedName>
    <definedName name="_1388__FDSAUDITLINK__" localSheetId="10" hidden="1">{"fdsup://Directions/FactSet Auditing Viewer?action=AUDIT_VALUE&amp;DB=129&amp;ID1=61536910&amp;VALUEID=01001&amp;SDATE=201002&amp;PERIODTYPE=QTR_STD&amp;window=popup_no_bar&amp;width=385&amp;height=120&amp;START_MAXIMIZED=FALSE&amp;creator=factset&amp;display_string=Audit"}</definedName>
    <definedName name="_1388__FDSAUDITLINK__" localSheetId="3" hidden="1">{"fdsup://Directions/FactSet Auditing Viewer?action=AUDIT_VALUE&amp;DB=129&amp;ID1=61536910&amp;VALUEID=01001&amp;SDATE=201002&amp;PERIODTYPE=QTR_STD&amp;window=popup_no_bar&amp;width=385&amp;height=120&amp;START_MAXIMIZED=FALSE&amp;creator=factset&amp;display_string=Audit"}</definedName>
    <definedName name="_1388__FDSAUDITLINK__" localSheetId="5" hidden="1">{"fdsup://Directions/FactSet Auditing Viewer?action=AUDIT_VALUE&amp;DB=129&amp;ID1=61536910&amp;VALUEID=01001&amp;SDATE=201002&amp;PERIODTYPE=QTR_STD&amp;window=popup_no_bar&amp;width=385&amp;height=120&amp;START_MAXIMIZED=FALSE&amp;creator=factset&amp;display_string=Audit"}</definedName>
    <definedName name="_1388__FDSAUDITLINK__" localSheetId="1" hidden="1">{"fdsup://Directions/FactSet Auditing Viewer?action=AUDIT_VALUE&amp;DB=129&amp;ID1=61536910&amp;VALUEID=01001&amp;SDATE=201002&amp;PERIODTYPE=QTR_STD&amp;window=popup_no_bar&amp;width=385&amp;height=120&amp;START_MAXIMIZED=FALSE&amp;creator=factset&amp;display_string=Audit"}</definedName>
    <definedName name="_1388__FDSAUDITLINK__" hidden="1">{"fdsup://Directions/FactSet Auditing Viewer?action=AUDIT_VALUE&amp;DB=129&amp;ID1=61536910&amp;VALUEID=01001&amp;SDATE=201002&amp;PERIODTYPE=QTR_STD&amp;window=popup_no_bar&amp;width=385&amp;height=120&amp;START_MAXIMIZED=FALSE&amp;creator=factset&amp;display_string=Audit"}</definedName>
    <definedName name="_1389__FDSAUDITLINK__" localSheetId="7" hidden="1">{"fdsup://Directions/FactSet Auditing Viewer?action=AUDIT_VALUE&amp;DB=129&amp;ID1=58155Q10&amp;VALUEID=01001&amp;SDATE=200901&amp;PERIODTYPE=QTR_STD&amp;window=popup_no_bar&amp;width=385&amp;height=120&amp;START_MAXIMIZED=FALSE&amp;creator=factset&amp;display_string=Audit"}</definedName>
    <definedName name="_1389__FDSAUDITLINK__" localSheetId="9" hidden="1">{"fdsup://Directions/FactSet Auditing Viewer?action=AUDIT_VALUE&amp;DB=129&amp;ID1=58155Q10&amp;VALUEID=01001&amp;SDATE=200901&amp;PERIODTYPE=QTR_STD&amp;window=popup_no_bar&amp;width=385&amp;height=120&amp;START_MAXIMIZED=FALSE&amp;creator=factset&amp;display_string=Audit"}</definedName>
    <definedName name="_1389__FDSAUDITLINK__" localSheetId="8" hidden="1">{"fdsup://Directions/FactSet Auditing Viewer?action=AUDIT_VALUE&amp;DB=129&amp;ID1=58155Q10&amp;VALUEID=01001&amp;SDATE=200901&amp;PERIODTYPE=QTR_STD&amp;window=popup_no_bar&amp;width=385&amp;height=120&amp;START_MAXIMIZED=FALSE&amp;creator=factset&amp;display_string=Audit"}</definedName>
    <definedName name="_1389__FDSAUDITLINK__" localSheetId="10" hidden="1">{"fdsup://Directions/FactSet Auditing Viewer?action=AUDIT_VALUE&amp;DB=129&amp;ID1=58155Q10&amp;VALUEID=01001&amp;SDATE=200901&amp;PERIODTYPE=QTR_STD&amp;window=popup_no_bar&amp;width=385&amp;height=120&amp;START_MAXIMIZED=FALSE&amp;creator=factset&amp;display_string=Audit"}</definedName>
    <definedName name="_1389__FDSAUDITLINK__" localSheetId="3" hidden="1">{"fdsup://Directions/FactSet Auditing Viewer?action=AUDIT_VALUE&amp;DB=129&amp;ID1=58155Q10&amp;VALUEID=01001&amp;SDATE=200901&amp;PERIODTYPE=QTR_STD&amp;window=popup_no_bar&amp;width=385&amp;height=120&amp;START_MAXIMIZED=FALSE&amp;creator=factset&amp;display_string=Audit"}</definedName>
    <definedName name="_1389__FDSAUDITLINK__" localSheetId="5" hidden="1">{"fdsup://Directions/FactSet Auditing Viewer?action=AUDIT_VALUE&amp;DB=129&amp;ID1=58155Q10&amp;VALUEID=01001&amp;SDATE=200901&amp;PERIODTYPE=QTR_STD&amp;window=popup_no_bar&amp;width=385&amp;height=120&amp;START_MAXIMIZED=FALSE&amp;creator=factset&amp;display_string=Audit"}</definedName>
    <definedName name="_1389__FDSAUDITLINK__" localSheetId="1" hidden="1">{"fdsup://Directions/FactSet Auditing Viewer?action=AUDIT_VALUE&amp;DB=129&amp;ID1=58155Q10&amp;VALUEID=01001&amp;SDATE=200901&amp;PERIODTYPE=QTR_STD&amp;window=popup_no_bar&amp;width=385&amp;height=120&amp;START_MAXIMIZED=FALSE&amp;creator=factset&amp;display_string=Audit"}</definedName>
    <definedName name="_1389__FDSAUDITLINK__" hidden="1">{"fdsup://Directions/FactSet Auditing Viewer?action=AUDIT_VALUE&amp;DB=129&amp;ID1=58155Q10&amp;VALUEID=01001&amp;SDATE=200901&amp;PERIODTYPE=QTR_STD&amp;window=popup_no_bar&amp;width=385&amp;height=120&amp;START_MAXIMIZED=FALSE&amp;creator=factset&amp;display_string=Audit"}</definedName>
    <definedName name="_139__FDSAUDITLINK__" localSheetId="7" hidden="1">{"fdsup://directions/FAT Viewer?action=UPDATE&amp;creator=factset&amp;DYN_ARGS=TRUE&amp;DOC_NAME=FAT:FQL_AUDITING_CLIENT_TEMPLATE.FAT&amp;display_string=Audit&amp;VAR:KEY=LIZMREJUBM&amp;VAR:QUERY=RkZfRUJJVERBX09QRVIoUVRSLDQvMS8yMDA5LDYvMzAvMjAwOSwsLFVTRCk=&amp;WINDOW=FIRST_POPUP&amp;HEIGH","T=450&amp;WIDTH=450&amp;START_MAXIMIZED=FALSE&amp;VAR:CALENDAR=US&amp;VAR:SYMBOL=TAP&amp;VAR:INDEX=0"}</definedName>
    <definedName name="_139__FDSAUDITLINK__" localSheetId="9" hidden="1">{"fdsup://directions/FAT Viewer?action=UPDATE&amp;creator=factset&amp;DYN_ARGS=TRUE&amp;DOC_NAME=FAT:FQL_AUDITING_CLIENT_TEMPLATE.FAT&amp;display_string=Audit&amp;VAR:KEY=LIZMREJUBM&amp;VAR:QUERY=RkZfRUJJVERBX09QRVIoUVRSLDQvMS8yMDA5LDYvMzAvMjAwOSwsLFVTRCk=&amp;WINDOW=FIRST_POPUP&amp;HEIGH","T=450&amp;WIDTH=450&amp;START_MAXIMIZED=FALSE&amp;VAR:CALENDAR=US&amp;VAR:SYMBOL=TAP&amp;VAR:INDEX=0"}</definedName>
    <definedName name="_139__FDSAUDITLINK__" localSheetId="8" hidden="1">{"fdsup://directions/FAT Viewer?action=UPDATE&amp;creator=factset&amp;DYN_ARGS=TRUE&amp;DOC_NAME=FAT:FQL_AUDITING_CLIENT_TEMPLATE.FAT&amp;display_string=Audit&amp;VAR:KEY=LIZMREJUBM&amp;VAR:QUERY=RkZfRUJJVERBX09QRVIoUVRSLDQvMS8yMDA5LDYvMzAvMjAwOSwsLFVTRCk=&amp;WINDOW=FIRST_POPUP&amp;HEIGH","T=450&amp;WIDTH=450&amp;START_MAXIMIZED=FALSE&amp;VAR:CALENDAR=US&amp;VAR:SYMBOL=TAP&amp;VAR:INDEX=0"}</definedName>
    <definedName name="_139__FDSAUDITLINK__" localSheetId="10" hidden="1">{"fdsup://directions/FAT Viewer?action=UPDATE&amp;creator=factset&amp;DYN_ARGS=TRUE&amp;DOC_NAME=FAT:FQL_AUDITING_CLIENT_TEMPLATE.FAT&amp;display_string=Audit&amp;VAR:KEY=LIZMREJUBM&amp;VAR:QUERY=RkZfRUJJVERBX09QRVIoUVRSLDQvMS8yMDA5LDYvMzAvMjAwOSwsLFVTRCk=&amp;WINDOW=FIRST_POPUP&amp;HEIGH","T=450&amp;WIDTH=450&amp;START_MAXIMIZED=FALSE&amp;VAR:CALENDAR=US&amp;VAR:SYMBOL=TAP&amp;VAR:INDEX=0"}</definedName>
    <definedName name="_139__FDSAUDITLINK__" localSheetId="3" hidden="1">{"fdsup://directions/FAT Viewer?action=UPDATE&amp;creator=factset&amp;DYN_ARGS=TRUE&amp;DOC_NAME=FAT:FQL_AUDITING_CLIENT_TEMPLATE.FAT&amp;display_string=Audit&amp;VAR:KEY=LIZMREJUBM&amp;VAR:QUERY=RkZfRUJJVERBX09QRVIoUVRSLDQvMS8yMDA5LDYvMzAvMjAwOSwsLFVTRCk=&amp;WINDOW=FIRST_POPUP&amp;HEIGH","T=450&amp;WIDTH=450&amp;START_MAXIMIZED=FALSE&amp;VAR:CALENDAR=US&amp;VAR:SYMBOL=TAP&amp;VAR:INDEX=0"}</definedName>
    <definedName name="_139__FDSAUDITLINK__" localSheetId="5" hidden="1">{"fdsup://directions/FAT Viewer?action=UPDATE&amp;creator=factset&amp;DYN_ARGS=TRUE&amp;DOC_NAME=FAT:FQL_AUDITING_CLIENT_TEMPLATE.FAT&amp;display_string=Audit&amp;VAR:KEY=LIZMREJUBM&amp;VAR:QUERY=RkZfRUJJVERBX09QRVIoUVRSLDQvMS8yMDA5LDYvMzAvMjAwOSwsLFVTRCk=&amp;WINDOW=FIRST_POPUP&amp;HEIGH","T=450&amp;WIDTH=450&amp;START_MAXIMIZED=FALSE&amp;VAR:CALENDAR=US&amp;VAR:SYMBOL=TAP&amp;VAR:INDEX=0"}</definedName>
    <definedName name="_139__FDSAUDITLINK__" localSheetId="1" hidden="1">{"fdsup://directions/FAT Viewer?action=UPDATE&amp;creator=factset&amp;DYN_ARGS=TRUE&amp;DOC_NAME=FAT:FQL_AUDITING_CLIENT_TEMPLATE.FAT&amp;display_string=Audit&amp;VAR:KEY=LIZMREJUBM&amp;VAR:QUERY=RkZfRUJJVERBX09QRVIoUVRSLDQvMS8yMDA5LDYvMzAvMjAwOSwsLFVTRCk=&amp;WINDOW=FIRST_POPUP&amp;HEIGH","T=450&amp;WIDTH=450&amp;START_MAXIMIZED=FALSE&amp;VAR:CALENDAR=US&amp;VAR:SYMBOL=TAP&amp;VAR:INDEX=0"}</definedName>
    <definedName name="_139__FDSAUDITLINK__" hidden="1">{"fdsup://directions/FAT Viewer?action=UPDATE&amp;creator=factset&amp;DYN_ARGS=TRUE&amp;DOC_NAME=FAT:FQL_AUDITING_CLIENT_TEMPLATE.FAT&amp;display_string=Audit&amp;VAR:KEY=LIZMREJUBM&amp;VAR:QUERY=RkZfRUJJVERBX09QRVIoUVRSLDQvMS8yMDA5LDYvMzAvMjAwOSwsLFVTRCk=&amp;WINDOW=FIRST_POPUP&amp;HEIGH","T=450&amp;WIDTH=450&amp;START_MAXIMIZED=FALSE&amp;VAR:CALENDAR=US&amp;VAR:SYMBOL=TAP&amp;VAR:INDEX=0"}</definedName>
    <definedName name="_1390__FDSAUDITLINK__" localSheetId="7" hidden="1">{"fdsup://Directions/FactSet Auditing Viewer?action=AUDIT_VALUE&amp;DB=129&amp;ID1=58155Q10&amp;VALUEID=01001&amp;SDATE=201001&amp;PERIODTYPE=QTR_STD&amp;window=popup_no_bar&amp;width=385&amp;height=120&amp;START_MAXIMIZED=FALSE&amp;creator=factset&amp;display_string=Audit"}</definedName>
    <definedName name="_1390__FDSAUDITLINK__" localSheetId="9" hidden="1">{"fdsup://Directions/FactSet Auditing Viewer?action=AUDIT_VALUE&amp;DB=129&amp;ID1=58155Q10&amp;VALUEID=01001&amp;SDATE=201001&amp;PERIODTYPE=QTR_STD&amp;window=popup_no_bar&amp;width=385&amp;height=120&amp;START_MAXIMIZED=FALSE&amp;creator=factset&amp;display_string=Audit"}</definedName>
    <definedName name="_1390__FDSAUDITLINK__" localSheetId="8" hidden="1">{"fdsup://Directions/FactSet Auditing Viewer?action=AUDIT_VALUE&amp;DB=129&amp;ID1=58155Q10&amp;VALUEID=01001&amp;SDATE=201001&amp;PERIODTYPE=QTR_STD&amp;window=popup_no_bar&amp;width=385&amp;height=120&amp;START_MAXIMIZED=FALSE&amp;creator=factset&amp;display_string=Audit"}</definedName>
    <definedName name="_1390__FDSAUDITLINK__" localSheetId="10" hidden="1">{"fdsup://Directions/FactSet Auditing Viewer?action=AUDIT_VALUE&amp;DB=129&amp;ID1=58155Q10&amp;VALUEID=01001&amp;SDATE=201001&amp;PERIODTYPE=QTR_STD&amp;window=popup_no_bar&amp;width=385&amp;height=120&amp;START_MAXIMIZED=FALSE&amp;creator=factset&amp;display_string=Audit"}</definedName>
    <definedName name="_1390__FDSAUDITLINK__" localSheetId="3" hidden="1">{"fdsup://Directions/FactSet Auditing Viewer?action=AUDIT_VALUE&amp;DB=129&amp;ID1=58155Q10&amp;VALUEID=01001&amp;SDATE=201001&amp;PERIODTYPE=QTR_STD&amp;window=popup_no_bar&amp;width=385&amp;height=120&amp;START_MAXIMIZED=FALSE&amp;creator=factset&amp;display_string=Audit"}</definedName>
    <definedName name="_1390__FDSAUDITLINK__" localSheetId="5" hidden="1">{"fdsup://Directions/FactSet Auditing Viewer?action=AUDIT_VALUE&amp;DB=129&amp;ID1=58155Q10&amp;VALUEID=01001&amp;SDATE=201001&amp;PERIODTYPE=QTR_STD&amp;window=popup_no_bar&amp;width=385&amp;height=120&amp;START_MAXIMIZED=FALSE&amp;creator=factset&amp;display_string=Audit"}</definedName>
    <definedName name="_1390__FDSAUDITLINK__" localSheetId="1" hidden="1">{"fdsup://Directions/FactSet Auditing Viewer?action=AUDIT_VALUE&amp;DB=129&amp;ID1=58155Q10&amp;VALUEID=01001&amp;SDATE=201001&amp;PERIODTYPE=QTR_STD&amp;window=popup_no_bar&amp;width=385&amp;height=120&amp;START_MAXIMIZED=FALSE&amp;creator=factset&amp;display_string=Audit"}</definedName>
    <definedName name="_1390__FDSAUDITLINK__" hidden="1">{"fdsup://Directions/FactSet Auditing Viewer?action=AUDIT_VALUE&amp;DB=129&amp;ID1=58155Q10&amp;VALUEID=01001&amp;SDATE=201001&amp;PERIODTYPE=QTR_STD&amp;window=popup_no_bar&amp;width=385&amp;height=120&amp;START_MAXIMIZED=FALSE&amp;creator=factset&amp;display_string=Audit"}</definedName>
    <definedName name="_1391__FDSAUDITLINK__" localSheetId="7" hidden="1">{"fdsup://Directions/FactSet Auditing Viewer?action=AUDIT_VALUE&amp;DB=129&amp;ID1=59501710&amp;VALUEID=01001&amp;SDATE=200901&amp;PERIODTYPE=QTR_STD&amp;window=popup_no_bar&amp;width=385&amp;height=120&amp;START_MAXIMIZED=FALSE&amp;creator=factset&amp;display_string=Audit"}</definedName>
    <definedName name="_1391__FDSAUDITLINK__" localSheetId="9" hidden="1">{"fdsup://Directions/FactSet Auditing Viewer?action=AUDIT_VALUE&amp;DB=129&amp;ID1=59501710&amp;VALUEID=01001&amp;SDATE=200901&amp;PERIODTYPE=QTR_STD&amp;window=popup_no_bar&amp;width=385&amp;height=120&amp;START_MAXIMIZED=FALSE&amp;creator=factset&amp;display_string=Audit"}</definedName>
    <definedName name="_1391__FDSAUDITLINK__" localSheetId="8" hidden="1">{"fdsup://Directions/FactSet Auditing Viewer?action=AUDIT_VALUE&amp;DB=129&amp;ID1=59501710&amp;VALUEID=01001&amp;SDATE=200901&amp;PERIODTYPE=QTR_STD&amp;window=popup_no_bar&amp;width=385&amp;height=120&amp;START_MAXIMIZED=FALSE&amp;creator=factset&amp;display_string=Audit"}</definedName>
    <definedName name="_1391__FDSAUDITLINK__" localSheetId="10" hidden="1">{"fdsup://Directions/FactSet Auditing Viewer?action=AUDIT_VALUE&amp;DB=129&amp;ID1=59501710&amp;VALUEID=01001&amp;SDATE=200901&amp;PERIODTYPE=QTR_STD&amp;window=popup_no_bar&amp;width=385&amp;height=120&amp;START_MAXIMIZED=FALSE&amp;creator=factset&amp;display_string=Audit"}</definedName>
    <definedName name="_1391__FDSAUDITLINK__" localSheetId="3" hidden="1">{"fdsup://Directions/FactSet Auditing Viewer?action=AUDIT_VALUE&amp;DB=129&amp;ID1=59501710&amp;VALUEID=01001&amp;SDATE=200901&amp;PERIODTYPE=QTR_STD&amp;window=popup_no_bar&amp;width=385&amp;height=120&amp;START_MAXIMIZED=FALSE&amp;creator=factset&amp;display_string=Audit"}</definedName>
    <definedName name="_1391__FDSAUDITLINK__" localSheetId="5" hidden="1">{"fdsup://Directions/FactSet Auditing Viewer?action=AUDIT_VALUE&amp;DB=129&amp;ID1=59501710&amp;VALUEID=01001&amp;SDATE=200901&amp;PERIODTYPE=QTR_STD&amp;window=popup_no_bar&amp;width=385&amp;height=120&amp;START_MAXIMIZED=FALSE&amp;creator=factset&amp;display_string=Audit"}</definedName>
    <definedName name="_1391__FDSAUDITLINK__" localSheetId="1" hidden="1">{"fdsup://Directions/FactSet Auditing Viewer?action=AUDIT_VALUE&amp;DB=129&amp;ID1=59501710&amp;VALUEID=01001&amp;SDATE=200901&amp;PERIODTYPE=QTR_STD&amp;window=popup_no_bar&amp;width=385&amp;height=120&amp;START_MAXIMIZED=FALSE&amp;creator=factset&amp;display_string=Audit"}</definedName>
    <definedName name="_1391__FDSAUDITLINK__" hidden="1">{"fdsup://Directions/FactSet Auditing Viewer?action=AUDIT_VALUE&amp;DB=129&amp;ID1=59501710&amp;VALUEID=01001&amp;SDATE=200901&amp;PERIODTYPE=QTR_STD&amp;window=popup_no_bar&amp;width=385&amp;height=120&amp;START_MAXIMIZED=FALSE&amp;creator=factset&amp;display_string=Audit"}</definedName>
    <definedName name="_1392__FDSAUDITLINK__" localSheetId="7" hidden="1">{"fdsup://Directions/FactSet Auditing Viewer?action=AUDIT_VALUE&amp;DB=129&amp;ID1=59501710&amp;VALUEID=01001&amp;SDATE=201001&amp;PERIODTYPE=QTR_STD&amp;window=popup_no_bar&amp;width=385&amp;height=120&amp;START_MAXIMIZED=FALSE&amp;creator=factset&amp;display_string=Audit"}</definedName>
    <definedName name="_1392__FDSAUDITLINK__" localSheetId="9" hidden="1">{"fdsup://Directions/FactSet Auditing Viewer?action=AUDIT_VALUE&amp;DB=129&amp;ID1=59501710&amp;VALUEID=01001&amp;SDATE=201001&amp;PERIODTYPE=QTR_STD&amp;window=popup_no_bar&amp;width=385&amp;height=120&amp;START_MAXIMIZED=FALSE&amp;creator=factset&amp;display_string=Audit"}</definedName>
    <definedName name="_1392__FDSAUDITLINK__" localSheetId="8" hidden="1">{"fdsup://Directions/FactSet Auditing Viewer?action=AUDIT_VALUE&amp;DB=129&amp;ID1=59501710&amp;VALUEID=01001&amp;SDATE=201001&amp;PERIODTYPE=QTR_STD&amp;window=popup_no_bar&amp;width=385&amp;height=120&amp;START_MAXIMIZED=FALSE&amp;creator=factset&amp;display_string=Audit"}</definedName>
    <definedName name="_1392__FDSAUDITLINK__" localSheetId="10" hidden="1">{"fdsup://Directions/FactSet Auditing Viewer?action=AUDIT_VALUE&amp;DB=129&amp;ID1=59501710&amp;VALUEID=01001&amp;SDATE=201001&amp;PERIODTYPE=QTR_STD&amp;window=popup_no_bar&amp;width=385&amp;height=120&amp;START_MAXIMIZED=FALSE&amp;creator=factset&amp;display_string=Audit"}</definedName>
    <definedName name="_1392__FDSAUDITLINK__" localSheetId="3" hidden="1">{"fdsup://Directions/FactSet Auditing Viewer?action=AUDIT_VALUE&amp;DB=129&amp;ID1=59501710&amp;VALUEID=01001&amp;SDATE=201001&amp;PERIODTYPE=QTR_STD&amp;window=popup_no_bar&amp;width=385&amp;height=120&amp;START_MAXIMIZED=FALSE&amp;creator=factset&amp;display_string=Audit"}</definedName>
    <definedName name="_1392__FDSAUDITLINK__" localSheetId="5" hidden="1">{"fdsup://Directions/FactSet Auditing Viewer?action=AUDIT_VALUE&amp;DB=129&amp;ID1=59501710&amp;VALUEID=01001&amp;SDATE=201001&amp;PERIODTYPE=QTR_STD&amp;window=popup_no_bar&amp;width=385&amp;height=120&amp;START_MAXIMIZED=FALSE&amp;creator=factset&amp;display_string=Audit"}</definedName>
    <definedName name="_1392__FDSAUDITLINK__" localSheetId="1" hidden="1">{"fdsup://Directions/FactSet Auditing Viewer?action=AUDIT_VALUE&amp;DB=129&amp;ID1=59501710&amp;VALUEID=01001&amp;SDATE=201001&amp;PERIODTYPE=QTR_STD&amp;window=popup_no_bar&amp;width=385&amp;height=120&amp;START_MAXIMIZED=FALSE&amp;creator=factset&amp;display_string=Audit"}</definedName>
    <definedName name="_1392__FDSAUDITLINK__" hidden="1">{"fdsup://Directions/FactSet Auditing Viewer?action=AUDIT_VALUE&amp;DB=129&amp;ID1=59501710&amp;VALUEID=01001&amp;SDATE=201001&amp;PERIODTYPE=QTR_STD&amp;window=popup_no_bar&amp;width=385&amp;height=120&amp;START_MAXIMIZED=FALSE&amp;creator=factset&amp;display_string=Audit"}</definedName>
    <definedName name="_1393__FDSAUDITLINK__" localSheetId="7" hidden="1">{"fdsup://Directions/FactSet Auditing Viewer?action=AUDIT_VALUE&amp;DB=129&amp;ID1=58013510&amp;VALUEID=01001&amp;SDATE=200902&amp;PERIODTYPE=QTR_STD&amp;window=popup_no_bar&amp;width=385&amp;height=120&amp;START_MAXIMIZED=FALSE&amp;creator=factset&amp;display_string=Audit"}</definedName>
    <definedName name="_1393__FDSAUDITLINK__" localSheetId="9" hidden="1">{"fdsup://Directions/FactSet Auditing Viewer?action=AUDIT_VALUE&amp;DB=129&amp;ID1=58013510&amp;VALUEID=01001&amp;SDATE=200902&amp;PERIODTYPE=QTR_STD&amp;window=popup_no_bar&amp;width=385&amp;height=120&amp;START_MAXIMIZED=FALSE&amp;creator=factset&amp;display_string=Audit"}</definedName>
    <definedName name="_1393__FDSAUDITLINK__" localSheetId="8" hidden="1">{"fdsup://Directions/FactSet Auditing Viewer?action=AUDIT_VALUE&amp;DB=129&amp;ID1=58013510&amp;VALUEID=01001&amp;SDATE=200902&amp;PERIODTYPE=QTR_STD&amp;window=popup_no_bar&amp;width=385&amp;height=120&amp;START_MAXIMIZED=FALSE&amp;creator=factset&amp;display_string=Audit"}</definedName>
    <definedName name="_1393__FDSAUDITLINK__" localSheetId="10" hidden="1">{"fdsup://Directions/FactSet Auditing Viewer?action=AUDIT_VALUE&amp;DB=129&amp;ID1=58013510&amp;VALUEID=01001&amp;SDATE=200902&amp;PERIODTYPE=QTR_STD&amp;window=popup_no_bar&amp;width=385&amp;height=120&amp;START_MAXIMIZED=FALSE&amp;creator=factset&amp;display_string=Audit"}</definedName>
    <definedName name="_1393__FDSAUDITLINK__" localSheetId="3" hidden="1">{"fdsup://Directions/FactSet Auditing Viewer?action=AUDIT_VALUE&amp;DB=129&amp;ID1=58013510&amp;VALUEID=01001&amp;SDATE=200902&amp;PERIODTYPE=QTR_STD&amp;window=popup_no_bar&amp;width=385&amp;height=120&amp;START_MAXIMIZED=FALSE&amp;creator=factset&amp;display_string=Audit"}</definedName>
    <definedName name="_1393__FDSAUDITLINK__" localSheetId="5" hidden="1">{"fdsup://Directions/FactSet Auditing Viewer?action=AUDIT_VALUE&amp;DB=129&amp;ID1=58013510&amp;VALUEID=01001&amp;SDATE=200902&amp;PERIODTYPE=QTR_STD&amp;window=popup_no_bar&amp;width=385&amp;height=120&amp;START_MAXIMIZED=FALSE&amp;creator=factset&amp;display_string=Audit"}</definedName>
    <definedName name="_1393__FDSAUDITLINK__" localSheetId="1" hidden="1">{"fdsup://Directions/FactSet Auditing Viewer?action=AUDIT_VALUE&amp;DB=129&amp;ID1=58013510&amp;VALUEID=01001&amp;SDATE=200902&amp;PERIODTYPE=QTR_STD&amp;window=popup_no_bar&amp;width=385&amp;height=120&amp;START_MAXIMIZED=FALSE&amp;creator=factset&amp;display_string=Audit"}</definedName>
    <definedName name="_1393__FDSAUDITLINK__" hidden="1">{"fdsup://Directions/FactSet Auditing Viewer?action=AUDIT_VALUE&amp;DB=129&amp;ID1=58013510&amp;VALUEID=01001&amp;SDATE=200902&amp;PERIODTYPE=QTR_STD&amp;window=popup_no_bar&amp;width=385&amp;height=120&amp;START_MAXIMIZED=FALSE&amp;creator=factset&amp;display_string=Audit"}</definedName>
    <definedName name="_1394__FDSAUDITLINK__" localSheetId="7" hidden="1">{"fdsup://Directions/FactSet Auditing Viewer?action=AUDIT_VALUE&amp;DB=129&amp;ID1=58013510&amp;VALUEID=01001&amp;SDATE=201002&amp;PERIODTYPE=QTR_STD&amp;window=popup_no_bar&amp;width=385&amp;height=120&amp;START_MAXIMIZED=FALSE&amp;creator=factset&amp;display_string=Audit"}</definedName>
    <definedName name="_1394__FDSAUDITLINK__" localSheetId="9" hidden="1">{"fdsup://Directions/FactSet Auditing Viewer?action=AUDIT_VALUE&amp;DB=129&amp;ID1=58013510&amp;VALUEID=01001&amp;SDATE=201002&amp;PERIODTYPE=QTR_STD&amp;window=popup_no_bar&amp;width=385&amp;height=120&amp;START_MAXIMIZED=FALSE&amp;creator=factset&amp;display_string=Audit"}</definedName>
    <definedName name="_1394__FDSAUDITLINK__" localSheetId="8" hidden="1">{"fdsup://Directions/FactSet Auditing Viewer?action=AUDIT_VALUE&amp;DB=129&amp;ID1=58013510&amp;VALUEID=01001&amp;SDATE=201002&amp;PERIODTYPE=QTR_STD&amp;window=popup_no_bar&amp;width=385&amp;height=120&amp;START_MAXIMIZED=FALSE&amp;creator=factset&amp;display_string=Audit"}</definedName>
    <definedName name="_1394__FDSAUDITLINK__" localSheetId="10" hidden="1">{"fdsup://Directions/FactSet Auditing Viewer?action=AUDIT_VALUE&amp;DB=129&amp;ID1=58013510&amp;VALUEID=01001&amp;SDATE=201002&amp;PERIODTYPE=QTR_STD&amp;window=popup_no_bar&amp;width=385&amp;height=120&amp;START_MAXIMIZED=FALSE&amp;creator=factset&amp;display_string=Audit"}</definedName>
    <definedName name="_1394__FDSAUDITLINK__" localSheetId="3" hidden="1">{"fdsup://Directions/FactSet Auditing Viewer?action=AUDIT_VALUE&amp;DB=129&amp;ID1=58013510&amp;VALUEID=01001&amp;SDATE=201002&amp;PERIODTYPE=QTR_STD&amp;window=popup_no_bar&amp;width=385&amp;height=120&amp;START_MAXIMIZED=FALSE&amp;creator=factset&amp;display_string=Audit"}</definedName>
    <definedName name="_1394__FDSAUDITLINK__" localSheetId="5" hidden="1">{"fdsup://Directions/FactSet Auditing Viewer?action=AUDIT_VALUE&amp;DB=129&amp;ID1=58013510&amp;VALUEID=01001&amp;SDATE=201002&amp;PERIODTYPE=QTR_STD&amp;window=popup_no_bar&amp;width=385&amp;height=120&amp;START_MAXIMIZED=FALSE&amp;creator=factset&amp;display_string=Audit"}</definedName>
    <definedName name="_1394__FDSAUDITLINK__" localSheetId="1" hidden="1">{"fdsup://Directions/FactSet Auditing Viewer?action=AUDIT_VALUE&amp;DB=129&amp;ID1=58013510&amp;VALUEID=01001&amp;SDATE=201002&amp;PERIODTYPE=QTR_STD&amp;window=popup_no_bar&amp;width=385&amp;height=120&amp;START_MAXIMIZED=FALSE&amp;creator=factset&amp;display_string=Audit"}</definedName>
    <definedName name="_1394__FDSAUDITLINK__" hidden="1">{"fdsup://Directions/FactSet Auditing Viewer?action=AUDIT_VALUE&amp;DB=129&amp;ID1=58013510&amp;VALUEID=01001&amp;SDATE=201002&amp;PERIODTYPE=QTR_STD&amp;window=popup_no_bar&amp;width=385&amp;height=120&amp;START_MAXIMIZED=FALSE&amp;creator=factset&amp;display_string=Audit"}</definedName>
    <definedName name="_1395__FDSAUDITLINK__" localSheetId="7" hidden="1">{"fdsup://Directions/FactSet Auditing Viewer?action=AUDIT_VALUE&amp;DB=129&amp;ID1=57708110&amp;VALUEID=01001&amp;SDATE=200902&amp;PERIODTYPE=QTR_STD&amp;window=popup_no_bar&amp;width=385&amp;height=120&amp;START_MAXIMIZED=FALSE&amp;creator=factset&amp;display_string=Audit"}</definedName>
    <definedName name="_1395__FDSAUDITLINK__" localSheetId="9" hidden="1">{"fdsup://Directions/FactSet Auditing Viewer?action=AUDIT_VALUE&amp;DB=129&amp;ID1=57708110&amp;VALUEID=01001&amp;SDATE=200902&amp;PERIODTYPE=QTR_STD&amp;window=popup_no_bar&amp;width=385&amp;height=120&amp;START_MAXIMIZED=FALSE&amp;creator=factset&amp;display_string=Audit"}</definedName>
    <definedName name="_1395__FDSAUDITLINK__" localSheetId="8" hidden="1">{"fdsup://Directions/FactSet Auditing Viewer?action=AUDIT_VALUE&amp;DB=129&amp;ID1=57708110&amp;VALUEID=01001&amp;SDATE=200902&amp;PERIODTYPE=QTR_STD&amp;window=popup_no_bar&amp;width=385&amp;height=120&amp;START_MAXIMIZED=FALSE&amp;creator=factset&amp;display_string=Audit"}</definedName>
    <definedName name="_1395__FDSAUDITLINK__" localSheetId="10" hidden="1">{"fdsup://Directions/FactSet Auditing Viewer?action=AUDIT_VALUE&amp;DB=129&amp;ID1=57708110&amp;VALUEID=01001&amp;SDATE=200902&amp;PERIODTYPE=QTR_STD&amp;window=popup_no_bar&amp;width=385&amp;height=120&amp;START_MAXIMIZED=FALSE&amp;creator=factset&amp;display_string=Audit"}</definedName>
    <definedName name="_1395__FDSAUDITLINK__" localSheetId="3" hidden="1">{"fdsup://Directions/FactSet Auditing Viewer?action=AUDIT_VALUE&amp;DB=129&amp;ID1=57708110&amp;VALUEID=01001&amp;SDATE=200902&amp;PERIODTYPE=QTR_STD&amp;window=popup_no_bar&amp;width=385&amp;height=120&amp;START_MAXIMIZED=FALSE&amp;creator=factset&amp;display_string=Audit"}</definedName>
    <definedName name="_1395__FDSAUDITLINK__" localSheetId="5" hidden="1">{"fdsup://Directions/FactSet Auditing Viewer?action=AUDIT_VALUE&amp;DB=129&amp;ID1=57708110&amp;VALUEID=01001&amp;SDATE=200902&amp;PERIODTYPE=QTR_STD&amp;window=popup_no_bar&amp;width=385&amp;height=120&amp;START_MAXIMIZED=FALSE&amp;creator=factset&amp;display_string=Audit"}</definedName>
    <definedName name="_1395__FDSAUDITLINK__" localSheetId="1" hidden="1">{"fdsup://Directions/FactSet Auditing Viewer?action=AUDIT_VALUE&amp;DB=129&amp;ID1=57708110&amp;VALUEID=01001&amp;SDATE=200902&amp;PERIODTYPE=QTR_STD&amp;window=popup_no_bar&amp;width=385&amp;height=120&amp;START_MAXIMIZED=FALSE&amp;creator=factset&amp;display_string=Audit"}</definedName>
    <definedName name="_1395__FDSAUDITLINK__" hidden="1">{"fdsup://Directions/FactSet Auditing Viewer?action=AUDIT_VALUE&amp;DB=129&amp;ID1=57708110&amp;VALUEID=01001&amp;SDATE=200902&amp;PERIODTYPE=QTR_STD&amp;window=popup_no_bar&amp;width=385&amp;height=120&amp;START_MAXIMIZED=FALSE&amp;creator=factset&amp;display_string=Audit"}</definedName>
    <definedName name="_1396__FDSAUDITLINK__" localSheetId="7" hidden="1">{"fdsup://Directions/FactSet Auditing Viewer?action=AUDIT_VALUE&amp;DB=129&amp;ID1=57708110&amp;VALUEID=01001&amp;SDATE=201002&amp;PERIODTYPE=QTR_STD&amp;window=popup_no_bar&amp;width=385&amp;height=120&amp;START_MAXIMIZED=FALSE&amp;creator=factset&amp;display_string=Audit"}</definedName>
    <definedName name="_1396__FDSAUDITLINK__" localSheetId="9" hidden="1">{"fdsup://Directions/FactSet Auditing Viewer?action=AUDIT_VALUE&amp;DB=129&amp;ID1=57708110&amp;VALUEID=01001&amp;SDATE=201002&amp;PERIODTYPE=QTR_STD&amp;window=popup_no_bar&amp;width=385&amp;height=120&amp;START_MAXIMIZED=FALSE&amp;creator=factset&amp;display_string=Audit"}</definedName>
    <definedName name="_1396__FDSAUDITLINK__" localSheetId="8" hidden="1">{"fdsup://Directions/FactSet Auditing Viewer?action=AUDIT_VALUE&amp;DB=129&amp;ID1=57708110&amp;VALUEID=01001&amp;SDATE=201002&amp;PERIODTYPE=QTR_STD&amp;window=popup_no_bar&amp;width=385&amp;height=120&amp;START_MAXIMIZED=FALSE&amp;creator=factset&amp;display_string=Audit"}</definedName>
    <definedName name="_1396__FDSAUDITLINK__" localSheetId="10" hidden="1">{"fdsup://Directions/FactSet Auditing Viewer?action=AUDIT_VALUE&amp;DB=129&amp;ID1=57708110&amp;VALUEID=01001&amp;SDATE=201002&amp;PERIODTYPE=QTR_STD&amp;window=popup_no_bar&amp;width=385&amp;height=120&amp;START_MAXIMIZED=FALSE&amp;creator=factset&amp;display_string=Audit"}</definedName>
    <definedName name="_1396__FDSAUDITLINK__" localSheetId="3" hidden="1">{"fdsup://Directions/FactSet Auditing Viewer?action=AUDIT_VALUE&amp;DB=129&amp;ID1=57708110&amp;VALUEID=01001&amp;SDATE=201002&amp;PERIODTYPE=QTR_STD&amp;window=popup_no_bar&amp;width=385&amp;height=120&amp;START_MAXIMIZED=FALSE&amp;creator=factset&amp;display_string=Audit"}</definedName>
    <definedName name="_1396__FDSAUDITLINK__" localSheetId="5" hidden="1">{"fdsup://Directions/FactSet Auditing Viewer?action=AUDIT_VALUE&amp;DB=129&amp;ID1=57708110&amp;VALUEID=01001&amp;SDATE=201002&amp;PERIODTYPE=QTR_STD&amp;window=popup_no_bar&amp;width=385&amp;height=120&amp;START_MAXIMIZED=FALSE&amp;creator=factset&amp;display_string=Audit"}</definedName>
    <definedName name="_1396__FDSAUDITLINK__" localSheetId="1" hidden="1">{"fdsup://Directions/FactSet Auditing Viewer?action=AUDIT_VALUE&amp;DB=129&amp;ID1=57708110&amp;VALUEID=01001&amp;SDATE=201002&amp;PERIODTYPE=QTR_STD&amp;window=popup_no_bar&amp;width=385&amp;height=120&amp;START_MAXIMIZED=FALSE&amp;creator=factset&amp;display_string=Audit"}</definedName>
    <definedName name="_1396__FDSAUDITLINK__" hidden="1">{"fdsup://Directions/FactSet Auditing Viewer?action=AUDIT_VALUE&amp;DB=129&amp;ID1=57708110&amp;VALUEID=01001&amp;SDATE=201002&amp;PERIODTYPE=QTR_STD&amp;window=popup_no_bar&amp;width=385&amp;height=120&amp;START_MAXIMIZED=FALSE&amp;creator=factset&amp;display_string=Audit"}</definedName>
    <definedName name="_1397__FDSAUDITLINK__" localSheetId="7" hidden="1">{"fdsup://Directions/FactSet Auditing Viewer?action=AUDIT_VALUE&amp;DB=129&amp;ID1=57459910&amp;VALUEID=01001&amp;SDATE=200902&amp;PERIODTYPE=QTR_STD&amp;window=popup_no_bar&amp;width=385&amp;height=120&amp;START_MAXIMIZED=FALSE&amp;creator=factset&amp;display_string=Audit"}</definedName>
    <definedName name="_1397__FDSAUDITLINK__" localSheetId="9" hidden="1">{"fdsup://Directions/FactSet Auditing Viewer?action=AUDIT_VALUE&amp;DB=129&amp;ID1=57459910&amp;VALUEID=01001&amp;SDATE=200902&amp;PERIODTYPE=QTR_STD&amp;window=popup_no_bar&amp;width=385&amp;height=120&amp;START_MAXIMIZED=FALSE&amp;creator=factset&amp;display_string=Audit"}</definedName>
    <definedName name="_1397__FDSAUDITLINK__" localSheetId="8" hidden="1">{"fdsup://Directions/FactSet Auditing Viewer?action=AUDIT_VALUE&amp;DB=129&amp;ID1=57459910&amp;VALUEID=01001&amp;SDATE=200902&amp;PERIODTYPE=QTR_STD&amp;window=popup_no_bar&amp;width=385&amp;height=120&amp;START_MAXIMIZED=FALSE&amp;creator=factset&amp;display_string=Audit"}</definedName>
    <definedName name="_1397__FDSAUDITLINK__" localSheetId="10" hidden="1">{"fdsup://Directions/FactSet Auditing Viewer?action=AUDIT_VALUE&amp;DB=129&amp;ID1=57459910&amp;VALUEID=01001&amp;SDATE=200902&amp;PERIODTYPE=QTR_STD&amp;window=popup_no_bar&amp;width=385&amp;height=120&amp;START_MAXIMIZED=FALSE&amp;creator=factset&amp;display_string=Audit"}</definedName>
    <definedName name="_1397__FDSAUDITLINK__" localSheetId="3" hidden="1">{"fdsup://Directions/FactSet Auditing Viewer?action=AUDIT_VALUE&amp;DB=129&amp;ID1=57459910&amp;VALUEID=01001&amp;SDATE=200902&amp;PERIODTYPE=QTR_STD&amp;window=popup_no_bar&amp;width=385&amp;height=120&amp;START_MAXIMIZED=FALSE&amp;creator=factset&amp;display_string=Audit"}</definedName>
    <definedName name="_1397__FDSAUDITLINK__" localSheetId="5" hidden="1">{"fdsup://Directions/FactSet Auditing Viewer?action=AUDIT_VALUE&amp;DB=129&amp;ID1=57459910&amp;VALUEID=01001&amp;SDATE=200902&amp;PERIODTYPE=QTR_STD&amp;window=popup_no_bar&amp;width=385&amp;height=120&amp;START_MAXIMIZED=FALSE&amp;creator=factset&amp;display_string=Audit"}</definedName>
    <definedName name="_1397__FDSAUDITLINK__" localSheetId="1" hidden="1">{"fdsup://Directions/FactSet Auditing Viewer?action=AUDIT_VALUE&amp;DB=129&amp;ID1=57459910&amp;VALUEID=01001&amp;SDATE=200902&amp;PERIODTYPE=QTR_STD&amp;window=popup_no_bar&amp;width=385&amp;height=120&amp;START_MAXIMIZED=FALSE&amp;creator=factset&amp;display_string=Audit"}</definedName>
    <definedName name="_1397__FDSAUDITLINK__" hidden="1">{"fdsup://Directions/FactSet Auditing Viewer?action=AUDIT_VALUE&amp;DB=129&amp;ID1=57459910&amp;VALUEID=01001&amp;SDATE=200902&amp;PERIODTYPE=QTR_STD&amp;window=popup_no_bar&amp;width=385&amp;height=120&amp;START_MAXIMIZED=FALSE&amp;creator=factset&amp;display_string=Audit"}</definedName>
    <definedName name="_1398__FDSAUDITLINK__" localSheetId="7" hidden="1">{"fdsup://Directions/FactSet Auditing Viewer?action=AUDIT_VALUE&amp;DB=129&amp;ID1=57459910&amp;VALUEID=01001&amp;SDATE=201002&amp;PERIODTYPE=QTR_STD&amp;window=popup_no_bar&amp;width=385&amp;height=120&amp;START_MAXIMIZED=FALSE&amp;creator=factset&amp;display_string=Audit"}</definedName>
    <definedName name="_1398__FDSAUDITLINK__" localSheetId="9" hidden="1">{"fdsup://Directions/FactSet Auditing Viewer?action=AUDIT_VALUE&amp;DB=129&amp;ID1=57459910&amp;VALUEID=01001&amp;SDATE=201002&amp;PERIODTYPE=QTR_STD&amp;window=popup_no_bar&amp;width=385&amp;height=120&amp;START_MAXIMIZED=FALSE&amp;creator=factset&amp;display_string=Audit"}</definedName>
    <definedName name="_1398__FDSAUDITLINK__" localSheetId="8" hidden="1">{"fdsup://Directions/FactSet Auditing Viewer?action=AUDIT_VALUE&amp;DB=129&amp;ID1=57459910&amp;VALUEID=01001&amp;SDATE=201002&amp;PERIODTYPE=QTR_STD&amp;window=popup_no_bar&amp;width=385&amp;height=120&amp;START_MAXIMIZED=FALSE&amp;creator=factset&amp;display_string=Audit"}</definedName>
    <definedName name="_1398__FDSAUDITLINK__" localSheetId="10" hidden="1">{"fdsup://Directions/FactSet Auditing Viewer?action=AUDIT_VALUE&amp;DB=129&amp;ID1=57459910&amp;VALUEID=01001&amp;SDATE=201002&amp;PERIODTYPE=QTR_STD&amp;window=popup_no_bar&amp;width=385&amp;height=120&amp;START_MAXIMIZED=FALSE&amp;creator=factset&amp;display_string=Audit"}</definedName>
    <definedName name="_1398__FDSAUDITLINK__" localSheetId="3" hidden="1">{"fdsup://Directions/FactSet Auditing Viewer?action=AUDIT_VALUE&amp;DB=129&amp;ID1=57459910&amp;VALUEID=01001&amp;SDATE=201002&amp;PERIODTYPE=QTR_STD&amp;window=popup_no_bar&amp;width=385&amp;height=120&amp;START_MAXIMIZED=FALSE&amp;creator=factset&amp;display_string=Audit"}</definedName>
    <definedName name="_1398__FDSAUDITLINK__" localSheetId="5" hidden="1">{"fdsup://Directions/FactSet Auditing Viewer?action=AUDIT_VALUE&amp;DB=129&amp;ID1=57459910&amp;VALUEID=01001&amp;SDATE=201002&amp;PERIODTYPE=QTR_STD&amp;window=popup_no_bar&amp;width=385&amp;height=120&amp;START_MAXIMIZED=FALSE&amp;creator=factset&amp;display_string=Audit"}</definedName>
    <definedName name="_1398__FDSAUDITLINK__" localSheetId="1" hidden="1">{"fdsup://Directions/FactSet Auditing Viewer?action=AUDIT_VALUE&amp;DB=129&amp;ID1=57459910&amp;VALUEID=01001&amp;SDATE=201002&amp;PERIODTYPE=QTR_STD&amp;window=popup_no_bar&amp;width=385&amp;height=120&amp;START_MAXIMIZED=FALSE&amp;creator=factset&amp;display_string=Audit"}</definedName>
    <definedName name="_1398__FDSAUDITLINK__" hidden="1">{"fdsup://Directions/FactSet Auditing Viewer?action=AUDIT_VALUE&amp;DB=129&amp;ID1=57459910&amp;VALUEID=01001&amp;SDATE=201002&amp;PERIODTYPE=QTR_STD&amp;window=popup_no_bar&amp;width=385&amp;height=120&amp;START_MAXIMIZED=FALSE&amp;creator=factset&amp;display_string=Audit"}</definedName>
    <definedName name="_1399__FDSAUDITLINK__" localSheetId="7" hidden="1">{"fdsup://Directions/FactSet Auditing Viewer?action=AUDIT_VALUE&amp;DB=129&amp;ID1=57190320&amp;VALUEID=01001&amp;SDATE=200902&amp;PERIODTYPE=QTR_STD&amp;window=popup_no_bar&amp;width=385&amp;height=120&amp;START_MAXIMIZED=FALSE&amp;creator=factset&amp;display_string=Audit"}</definedName>
    <definedName name="_1399__FDSAUDITLINK__" localSheetId="9" hidden="1">{"fdsup://Directions/FactSet Auditing Viewer?action=AUDIT_VALUE&amp;DB=129&amp;ID1=57190320&amp;VALUEID=01001&amp;SDATE=200902&amp;PERIODTYPE=QTR_STD&amp;window=popup_no_bar&amp;width=385&amp;height=120&amp;START_MAXIMIZED=FALSE&amp;creator=factset&amp;display_string=Audit"}</definedName>
    <definedName name="_1399__FDSAUDITLINK__" localSheetId="8" hidden="1">{"fdsup://Directions/FactSet Auditing Viewer?action=AUDIT_VALUE&amp;DB=129&amp;ID1=57190320&amp;VALUEID=01001&amp;SDATE=200902&amp;PERIODTYPE=QTR_STD&amp;window=popup_no_bar&amp;width=385&amp;height=120&amp;START_MAXIMIZED=FALSE&amp;creator=factset&amp;display_string=Audit"}</definedName>
    <definedName name="_1399__FDSAUDITLINK__" localSheetId="10" hidden="1">{"fdsup://Directions/FactSet Auditing Viewer?action=AUDIT_VALUE&amp;DB=129&amp;ID1=57190320&amp;VALUEID=01001&amp;SDATE=200902&amp;PERIODTYPE=QTR_STD&amp;window=popup_no_bar&amp;width=385&amp;height=120&amp;START_MAXIMIZED=FALSE&amp;creator=factset&amp;display_string=Audit"}</definedName>
    <definedName name="_1399__FDSAUDITLINK__" localSheetId="3" hidden="1">{"fdsup://Directions/FactSet Auditing Viewer?action=AUDIT_VALUE&amp;DB=129&amp;ID1=57190320&amp;VALUEID=01001&amp;SDATE=200902&amp;PERIODTYPE=QTR_STD&amp;window=popup_no_bar&amp;width=385&amp;height=120&amp;START_MAXIMIZED=FALSE&amp;creator=factset&amp;display_string=Audit"}</definedName>
    <definedName name="_1399__FDSAUDITLINK__" localSheetId="5" hidden="1">{"fdsup://Directions/FactSet Auditing Viewer?action=AUDIT_VALUE&amp;DB=129&amp;ID1=57190320&amp;VALUEID=01001&amp;SDATE=200902&amp;PERIODTYPE=QTR_STD&amp;window=popup_no_bar&amp;width=385&amp;height=120&amp;START_MAXIMIZED=FALSE&amp;creator=factset&amp;display_string=Audit"}</definedName>
    <definedName name="_1399__FDSAUDITLINK__" localSheetId="1" hidden="1">{"fdsup://Directions/FactSet Auditing Viewer?action=AUDIT_VALUE&amp;DB=129&amp;ID1=57190320&amp;VALUEID=01001&amp;SDATE=200902&amp;PERIODTYPE=QTR_STD&amp;window=popup_no_bar&amp;width=385&amp;height=120&amp;START_MAXIMIZED=FALSE&amp;creator=factset&amp;display_string=Audit"}</definedName>
    <definedName name="_1399__FDSAUDITLINK__" hidden="1">{"fdsup://Directions/FactSet Auditing Viewer?action=AUDIT_VALUE&amp;DB=129&amp;ID1=57190320&amp;VALUEID=01001&amp;SDATE=200902&amp;PERIODTYPE=QTR_STD&amp;window=popup_no_bar&amp;width=385&amp;height=120&amp;START_MAXIMIZED=FALSE&amp;creator=factset&amp;display_string=Audit"}</definedName>
    <definedName name="_14__FDSAUDITLINK__" localSheetId="7" hidden="1">{"fdsup://Directions/FactSet Auditing Viewer?action=AUDIT_VALUE&amp;DB=129&amp;ID1=590294&amp;VALUEID=02001&amp;SDATE=2009&amp;PERIODTYPE=ANN_STD&amp;window=popup_no_bar&amp;width=385&amp;height=120&amp;START_MAXIMIZED=FALSE&amp;creator=factset&amp;display_string=Audit"}</definedName>
    <definedName name="_14__FDSAUDITLINK__" localSheetId="9" hidden="1">{"fdsup://Directions/FactSet Auditing Viewer?action=AUDIT_VALUE&amp;DB=129&amp;ID1=590294&amp;VALUEID=02001&amp;SDATE=2009&amp;PERIODTYPE=ANN_STD&amp;window=popup_no_bar&amp;width=385&amp;height=120&amp;START_MAXIMIZED=FALSE&amp;creator=factset&amp;display_string=Audit"}</definedName>
    <definedName name="_14__FDSAUDITLINK__" localSheetId="8" hidden="1">{"fdsup://Directions/FactSet Auditing Viewer?action=AUDIT_VALUE&amp;DB=129&amp;ID1=590294&amp;VALUEID=02001&amp;SDATE=2009&amp;PERIODTYPE=ANN_STD&amp;window=popup_no_bar&amp;width=385&amp;height=120&amp;START_MAXIMIZED=FALSE&amp;creator=factset&amp;display_string=Audit"}</definedName>
    <definedName name="_14__FDSAUDITLINK__" localSheetId="10" hidden="1">{"fdsup://Directions/FactSet Auditing Viewer?action=AUDIT_VALUE&amp;DB=129&amp;ID1=590294&amp;VALUEID=02001&amp;SDATE=2009&amp;PERIODTYPE=ANN_STD&amp;window=popup_no_bar&amp;width=385&amp;height=120&amp;START_MAXIMIZED=FALSE&amp;creator=factset&amp;display_string=Audit"}</definedName>
    <definedName name="_14__FDSAUDITLINK__" localSheetId="3" hidden="1">{"fdsup://Directions/FactSet Auditing Viewer?action=AUDIT_VALUE&amp;DB=129&amp;ID1=590294&amp;VALUEID=02001&amp;SDATE=2009&amp;PERIODTYPE=ANN_STD&amp;window=popup_no_bar&amp;width=385&amp;height=120&amp;START_MAXIMIZED=FALSE&amp;creator=factset&amp;display_string=Audit"}</definedName>
    <definedName name="_14__FDSAUDITLINK__" localSheetId="5" hidden="1">{"fdsup://Directions/FactSet Auditing Viewer?action=AUDIT_VALUE&amp;DB=129&amp;ID1=590294&amp;VALUEID=02001&amp;SDATE=2009&amp;PERIODTYPE=ANN_STD&amp;window=popup_no_bar&amp;width=385&amp;height=120&amp;START_MAXIMIZED=FALSE&amp;creator=factset&amp;display_string=Audit"}</definedName>
    <definedName name="_14__FDSAUDITLINK__" localSheetId="1" hidden="1">{"fdsup://directions/FAT Viewer?action=UPDATE&amp;creator=factset&amp;DYN_ARGS=TRUE&amp;DOC_NAME=FAT:FQL_AUDITING_CLIENT_TEMPLATE.FAT&amp;display_string=Audit&amp;VAR:KEY=XMTANELKRK&amp;VAR:QUERY=RkZfRUJJVERBX09QRVIoUVRSLDQvMS8yMDEwLDYvMzAvMjAxMCwsLFVTRCk=&amp;WINDOW=FIRST_POPUP&amp;HEIGH","T=450&amp;WIDTH=450&amp;START_MAXIMIZED=FALSE&amp;VAR:CALENDAR=US&amp;VAR:SYMBOL=XOM&amp;VAR:INDEX=0"}</definedName>
    <definedName name="_14__FDSAUDITLINK__" hidden="1">{"fdsup://Directions/FactSet Auditing Viewer?action=AUDIT_VALUE&amp;DB=129&amp;ID1=590294&amp;VALUEID=02001&amp;SDATE=2009&amp;PERIODTYPE=ANN_STD&amp;window=popup_no_bar&amp;width=385&amp;height=120&amp;START_MAXIMIZED=FALSE&amp;creator=factset&amp;display_string=Audit"}</definedName>
    <definedName name="_140__FDSAUDITLINK__" localSheetId="7" hidden="1">{"fdsup://directions/FAT Viewer?action=UPDATE&amp;creator=factset&amp;DYN_ARGS=TRUE&amp;DOC_NAME=FAT:FQL_AUDITING_CLIENT_TEMPLATE.FAT&amp;display_string=Audit&amp;VAR:KEY=RYLOJAFUPY&amp;VAR:QUERY=RkZfRUJJVERBX09QRVIoUVRSLDQvMS8yMDEwLDYvMzAvMjAxMCwsLFVTRCk=&amp;WINDOW=FIRST_POPUP&amp;HEIGH","T=450&amp;WIDTH=450&amp;START_MAXIMIZED=FALSE&amp;VAR:CALENDAR=US&amp;VAR:SYMBOL=TAP&amp;VAR:INDEX=0"}</definedName>
    <definedName name="_140__FDSAUDITLINK__" localSheetId="9" hidden="1">{"fdsup://directions/FAT Viewer?action=UPDATE&amp;creator=factset&amp;DYN_ARGS=TRUE&amp;DOC_NAME=FAT:FQL_AUDITING_CLIENT_TEMPLATE.FAT&amp;display_string=Audit&amp;VAR:KEY=RYLOJAFUPY&amp;VAR:QUERY=RkZfRUJJVERBX09QRVIoUVRSLDQvMS8yMDEwLDYvMzAvMjAxMCwsLFVTRCk=&amp;WINDOW=FIRST_POPUP&amp;HEIGH","T=450&amp;WIDTH=450&amp;START_MAXIMIZED=FALSE&amp;VAR:CALENDAR=US&amp;VAR:SYMBOL=TAP&amp;VAR:INDEX=0"}</definedName>
    <definedName name="_140__FDSAUDITLINK__" localSheetId="8" hidden="1">{"fdsup://directions/FAT Viewer?action=UPDATE&amp;creator=factset&amp;DYN_ARGS=TRUE&amp;DOC_NAME=FAT:FQL_AUDITING_CLIENT_TEMPLATE.FAT&amp;display_string=Audit&amp;VAR:KEY=RYLOJAFUPY&amp;VAR:QUERY=RkZfRUJJVERBX09QRVIoUVRSLDQvMS8yMDEwLDYvMzAvMjAxMCwsLFVTRCk=&amp;WINDOW=FIRST_POPUP&amp;HEIGH","T=450&amp;WIDTH=450&amp;START_MAXIMIZED=FALSE&amp;VAR:CALENDAR=US&amp;VAR:SYMBOL=TAP&amp;VAR:INDEX=0"}</definedName>
    <definedName name="_140__FDSAUDITLINK__" localSheetId="10" hidden="1">{"fdsup://directions/FAT Viewer?action=UPDATE&amp;creator=factset&amp;DYN_ARGS=TRUE&amp;DOC_NAME=FAT:FQL_AUDITING_CLIENT_TEMPLATE.FAT&amp;display_string=Audit&amp;VAR:KEY=RYLOJAFUPY&amp;VAR:QUERY=RkZfRUJJVERBX09QRVIoUVRSLDQvMS8yMDEwLDYvMzAvMjAxMCwsLFVTRCk=&amp;WINDOW=FIRST_POPUP&amp;HEIGH","T=450&amp;WIDTH=450&amp;START_MAXIMIZED=FALSE&amp;VAR:CALENDAR=US&amp;VAR:SYMBOL=TAP&amp;VAR:INDEX=0"}</definedName>
    <definedName name="_140__FDSAUDITLINK__" localSheetId="3" hidden="1">{"fdsup://directions/FAT Viewer?action=UPDATE&amp;creator=factset&amp;DYN_ARGS=TRUE&amp;DOC_NAME=FAT:FQL_AUDITING_CLIENT_TEMPLATE.FAT&amp;display_string=Audit&amp;VAR:KEY=RYLOJAFUPY&amp;VAR:QUERY=RkZfRUJJVERBX09QRVIoUVRSLDQvMS8yMDEwLDYvMzAvMjAxMCwsLFVTRCk=&amp;WINDOW=FIRST_POPUP&amp;HEIGH","T=450&amp;WIDTH=450&amp;START_MAXIMIZED=FALSE&amp;VAR:CALENDAR=US&amp;VAR:SYMBOL=TAP&amp;VAR:INDEX=0"}</definedName>
    <definedName name="_140__FDSAUDITLINK__" localSheetId="5" hidden="1">{"fdsup://directions/FAT Viewer?action=UPDATE&amp;creator=factset&amp;DYN_ARGS=TRUE&amp;DOC_NAME=FAT:FQL_AUDITING_CLIENT_TEMPLATE.FAT&amp;display_string=Audit&amp;VAR:KEY=RYLOJAFUPY&amp;VAR:QUERY=RkZfRUJJVERBX09QRVIoUVRSLDQvMS8yMDEwLDYvMzAvMjAxMCwsLFVTRCk=&amp;WINDOW=FIRST_POPUP&amp;HEIGH","T=450&amp;WIDTH=450&amp;START_MAXIMIZED=FALSE&amp;VAR:CALENDAR=US&amp;VAR:SYMBOL=TAP&amp;VAR:INDEX=0"}</definedName>
    <definedName name="_140__FDSAUDITLINK__" localSheetId="1" hidden="1">{"fdsup://directions/FAT Viewer?action=UPDATE&amp;creator=factset&amp;DYN_ARGS=TRUE&amp;DOC_NAME=FAT:FQL_AUDITING_CLIENT_TEMPLATE.FAT&amp;display_string=Audit&amp;VAR:KEY=RYLOJAFUPY&amp;VAR:QUERY=RkZfRUJJVERBX09QRVIoUVRSLDQvMS8yMDEwLDYvMzAvMjAxMCwsLFVTRCk=&amp;WINDOW=FIRST_POPUP&amp;HEIGH","T=450&amp;WIDTH=450&amp;START_MAXIMIZED=FALSE&amp;VAR:CALENDAR=US&amp;VAR:SYMBOL=TAP&amp;VAR:INDEX=0"}</definedName>
    <definedName name="_140__FDSAUDITLINK__" hidden="1">{"fdsup://directions/FAT Viewer?action=UPDATE&amp;creator=factset&amp;DYN_ARGS=TRUE&amp;DOC_NAME=FAT:FQL_AUDITING_CLIENT_TEMPLATE.FAT&amp;display_string=Audit&amp;VAR:KEY=RYLOJAFUPY&amp;VAR:QUERY=RkZfRUJJVERBX09QRVIoUVRSLDQvMS8yMDEwLDYvMzAvMjAxMCwsLFVTRCk=&amp;WINDOW=FIRST_POPUP&amp;HEIGH","T=450&amp;WIDTH=450&amp;START_MAXIMIZED=FALSE&amp;VAR:CALENDAR=US&amp;VAR:SYMBOL=TAP&amp;VAR:INDEX=0"}</definedName>
    <definedName name="_1400__FDSAUDITLINK__" localSheetId="7" hidden="1">{"fdsup://Directions/FactSet Auditing Viewer?action=AUDIT_VALUE&amp;DB=129&amp;ID1=57190320&amp;VALUEID=01001&amp;SDATE=201002&amp;PERIODTYPE=QTR_STD&amp;window=popup_no_bar&amp;width=385&amp;height=120&amp;START_MAXIMIZED=FALSE&amp;creator=factset&amp;display_string=Audit"}</definedName>
    <definedName name="_1400__FDSAUDITLINK__" localSheetId="9" hidden="1">{"fdsup://Directions/FactSet Auditing Viewer?action=AUDIT_VALUE&amp;DB=129&amp;ID1=57190320&amp;VALUEID=01001&amp;SDATE=201002&amp;PERIODTYPE=QTR_STD&amp;window=popup_no_bar&amp;width=385&amp;height=120&amp;START_MAXIMIZED=FALSE&amp;creator=factset&amp;display_string=Audit"}</definedName>
    <definedName name="_1400__FDSAUDITLINK__" localSheetId="8" hidden="1">{"fdsup://Directions/FactSet Auditing Viewer?action=AUDIT_VALUE&amp;DB=129&amp;ID1=57190320&amp;VALUEID=01001&amp;SDATE=201002&amp;PERIODTYPE=QTR_STD&amp;window=popup_no_bar&amp;width=385&amp;height=120&amp;START_MAXIMIZED=FALSE&amp;creator=factset&amp;display_string=Audit"}</definedName>
    <definedName name="_1400__FDSAUDITLINK__" localSheetId="10" hidden="1">{"fdsup://Directions/FactSet Auditing Viewer?action=AUDIT_VALUE&amp;DB=129&amp;ID1=57190320&amp;VALUEID=01001&amp;SDATE=201002&amp;PERIODTYPE=QTR_STD&amp;window=popup_no_bar&amp;width=385&amp;height=120&amp;START_MAXIMIZED=FALSE&amp;creator=factset&amp;display_string=Audit"}</definedName>
    <definedName name="_1400__FDSAUDITLINK__" localSheetId="3" hidden="1">{"fdsup://Directions/FactSet Auditing Viewer?action=AUDIT_VALUE&amp;DB=129&amp;ID1=57190320&amp;VALUEID=01001&amp;SDATE=201002&amp;PERIODTYPE=QTR_STD&amp;window=popup_no_bar&amp;width=385&amp;height=120&amp;START_MAXIMIZED=FALSE&amp;creator=factset&amp;display_string=Audit"}</definedName>
    <definedName name="_1400__FDSAUDITLINK__" localSheetId="5" hidden="1">{"fdsup://Directions/FactSet Auditing Viewer?action=AUDIT_VALUE&amp;DB=129&amp;ID1=57190320&amp;VALUEID=01001&amp;SDATE=201002&amp;PERIODTYPE=QTR_STD&amp;window=popup_no_bar&amp;width=385&amp;height=120&amp;START_MAXIMIZED=FALSE&amp;creator=factset&amp;display_string=Audit"}</definedName>
    <definedName name="_1400__FDSAUDITLINK__" localSheetId="1" hidden="1">{"fdsup://Directions/FactSet Auditing Viewer?action=AUDIT_VALUE&amp;DB=129&amp;ID1=57190320&amp;VALUEID=01001&amp;SDATE=201002&amp;PERIODTYPE=QTR_STD&amp;window=popup_no_bar&amp;width=385&amp;height=120&amp;START_MAXIMIZED=FALSE&amp;creator=factset&amp;display_string=Audit"}</definedName>
    <definedName name="_1400__FDSAUDITLINK__" hidden="1">{"fdsup://Directions/FactSet Auditing Viewer?action=AUDIT_VALUE&amp;DB=129&amp;ID1=57190320&amp;VALUEID=01001&amp;SDATE=201002&amp;PERIODTYPE=QTR_STD&amp;window=popup_no_bar&amp;width=385&amp;height=120&amp;START_MAXIMIZED=FALSE&amp;creator=factset&amp;display_string=Audit"}</definedName>
    <definedName name="_1401__FDSAUDITLINK__" localSheetId="7" hidden="1">{"fdsup://Directions/FactSet Auditing Viewer?action=AUDIT_VALUE&amp;DB=129&amp;ID1=57636Q10&amp;VALUEID=01001&amp;SDATE=200902&amp;PERIODTYPE=QTR_STD&amp;window=popup_no_bar&amp;width=385&amp;height=120&amp;START_MAXIMIZED=FALSE&amp;creator=factset&amp;display_string=Audit"}</definedName>
    <definedName name="_1401__FDSAUDITLINK__" localSheetId="9" hidden="1">{"fdsup://Directions/FactSet Auditing Viewer?action=AUDIT_VALUE&amp;DB=129&amp;ID1=57636Q10&amp;VALUEID=01001&amp;SDATE=200902&amp;PERIODTYPE=QTR_STD&amp;window=popup_no_bar&amp;width=385&amp;height=120&amp;START_MAXIMIZED=FALSE&amp;creator=factset&amp;display_string=Audit"}</definedName>
    <definedName name="_1401__FDSAUDITLINK__" localSheetId="8" hidden="1">{"fdsup://Directions/FactSet Auditing Viewer?action=AUDIT_VALUE&amp;DB=129&amp;ID1=57636Q10&amp;VALUEID=01001&amp;SDATE=200902&amp;PERIODTYPE=QTR_STD&amp;window=popup_no_bar&amp;width=385&amp;height=120&amp;START_MAXIMIZED=FALSE&amp;creator=factset&amp;display_string=Audit"}</definedName>
    <definedName name="_1401__FDSAUDITLINK__" localSheetId="10" hidden="1">{"fdsup://Directions/FactSet Auditing Viewer?action=AUDIT_VALUE&amp;DB=129&amp;ID1=57636Q10&amp;VALUEID=01001&amp;SDATE=200902&amp;PERIODTYPE=QTR_STD&amp;window=popup_no_bar&amp;width=385&amp;height=120&amp;START_MAXIMIZED=FALSE&amp;creator=factset&amp;display_string=Audit"}</definedName>
    <definedName name="_1401__FDSAUDITLINK__" localSheetId="3" hidden="1">{"fdsup://Directions/FactSet Auditing Viewer?action=AUDIT_VALUE&amp;DB=129&amp;ID1=57636Q10&amp;VALUEID=01001&amp;SDATE=200902&amp;PERIODTYPE=QTR_STD&amp;window=popup_no_bar&amp;width=385&amp;height=120&amp;START_MAXIMIZED=FALSE&amp;creator=factset&amp;display_string=Audit"}</definedName>
    <definedName name="_1401__FDSAUDITLINK__" localSheetId="5" hidden="1">{"fdsup://Directions/FactSet Auditing Viewer?action=AUDIT_VALUE&amp;DB=129&amp;ID1=57636Q10&amp;VALUEID=01001&amp;SDATE=200902&amp;PERIODTYPE=QTR_STD&amp;window=popup_no_bar&amp;width=385&amp;height=120&amp;START_MAXIMIZED=FALSE&amp;creator=factset&amp;display_string=Audit"}</definedName>
    <definedName name="_1401__FDSAUDITLINK__" localSheetId="1" hidden="1">{"fdsup://Directions/FactSet Auditing Viewer?action=AUDIT_VALUE&amp;DB=129&amp;ID1=57636Q10&amp;VALUEID=01001&amp;SDATE=200902&amp;PERIODTYPE=QTR_STD&amp;window=popup_no_bar&amp;width=385&amp;height=120&amp;START_MAXIMIZED=FALSE&amp;creator=factset&amp;display_string=Audit"}</definedName>
    <definedName name="_1401__FDSAUDITLINK__" hidden="1">{"fdsup://Directions/FactSet Auditing Viewer?action=AUDIT_VALUE&amp;DB=129&amp;ID1=57636Q10&amp;VALUEID=01001&amp;SDATE=200902&amp;PERIODTYPE=QTR_STD&amp;window=popup_no_bar&amp;width=385&amp;height=120&amp;START_MAXIMIZED=FALSE&amp;creator=factset&amp;display_string=Audit"}</definedName>
    <definedName name="_1402__FDSAUDITLINK__" localSheetId="7" hidden="1">{"fdsup://Directions/FactSet Auditing Viewer?action=AUDIT_VALUE&amp;DB=129&amp;ID1=57636Q10&amp;VALUEID=01001&amp;SDATE=201002&amp;PERIODTYPE=QTR_STD&amp;window=popup_no_bar&amp;width=385&amp;height=120&amp;START_MAXIMIZED=FALSE&amp;creator=factset&amp;display_string=Audit"}</definedName>
    <definedName name="_1402__FDSAUDITLINK__" localSheetId="9" hidden="1">{"fdsup://Directions/FactSet Auditing Viewer?action=AUDIT_VALUE&amp;DB=129&amp;ID1=57636Q10&amp;VALUEID=01001&amp;SDATE=201002&amp;PERIODTYPE=QTR_STD&amp;window=popup_no_bar&amp;width=385&amp;height=120&amp;START_MAXIMIZED=FALSE&amp;creator=factset&amp;display_string=Audit"}</definedName>
    <definedName name="_1402__FDSAUDITLINK__" localSheetId="8" hidden="1">{"fdsup://Directions/FactSet Auditing Viewer?action=AUDIT_VALUE&amp;DB=129&amp;ID1=57636Q10&amp;VALUEID=01001&amp;SDATE=201002&amp;PERIODTYPE=QTR_STD&amp;window=popup_no_bar&amp;width=385&amp;height=120&amp;START_MAXIMIZED=FALSE&amp;creator=factset&amp;display_string=Audit"}</definedName>
    <definedName name="_1402__FDSAUDITLINK__" localSheetId="10" hidden="1">{"fdsup://Directions/FactSet Auditing Viewer?action=AUDIT_VALUE&amp;DB=129&amp;ID1=57636Q10&amp;VALUEID=01001&amp;SDATE=201002&amp;PERIODTYPE=QTR_STD&amp;window=popup_no_bar&amp;width=385&amp;height=120&amp;START_MAXIMIZED=FALSE&amp;creator=factset&amp;display_string=Audit"}</definedName>
    <definedName name="_1402__FDSAUDITLINK__" localSheetId="3" hidden="1">{"fdsup://Directions/FactSet Auditing Viewer?action=AUDIT_VALUE&amp;DB=129&amp;ID1=57636Q10&amp;VALUEID=01001&amp;SDATE=201002&amp;PERIODTYPE=QTR_STD&amp;window=popup_no_bar&amp;width=385&amp;height=120&amp;START_MAXIMIZED=FALSE&amp;creator=factset&amp;display_string=Audit"}</definedName>
    <definedName name="_1402__FDSAUDITLINK__" localSheetId="5" hidden="1">{"fdsup://Directions/FactSet Auditing Viewer?action=AUDIT_VALUE&amp;DB=129&amp;ID1=57636Q10&amp;VALUEID=01001&amp;SDATE=201002&amp;PERIODTYPE=QTR_STD&amp;window=popup_no_bar&amp;width=385&amp;height=120&amp;START_MAXIMIZED=FALSE&amp;creator=factset&amp;display_string=Audit"}</definedName>
    <definedName name="_1402__FDSAUDITLINK__" localSheetId="1" hidden="1">{"fdsup://Directions/FactSet Auditing Viewer?action=AUDIT_VALUE&amp;DB=129&amp;ID1=57636Q10&amp;VALUEID=01001&amp;SDATE=201002&amp;PERIODTYPE=QTR_STD&amp;window=popup_no_bar&amp;width=385&amp;height=120&amp;START_MAXIMIZED=FALSE&amp;creator=factset&amp;display_string=Audit"}</definedName>
    <definedName name="_1402__FDSAUDITLINK__" hidden="1">{"fdsup://Directions/FactSet Auditing Viewer?action=AUDIT_VALUE&amp;DB=129&amp;ID1=57636Q10&amp;VALUEID=01001&amp;SDATE=201002&amp;PERIODTYPE=QTR_STD&amp;window=popup_no_bar&amp;width=385&amp;height=120&amp;START_MAXIMIZED=FALSE&amp;creator=factset&amp;display_string=Audit"}</definedName>
    <definedName name="_1403__FDSAUDITLINK__" localSheetId="7" hidden="1">{"fdsup://Directions/FactSet Auditing Viewer?action=AUDIT_VALUE&amp;DB=129&amp;ID1=55616P10&amp;VALUEID=01001&amp;SDATE=200901&amp;PERIODTYPE=QTR_STD&amp;window=popup_no_bar&amp;width=385&amp;height=120&amp;START_MAXIMIZED=FALSE&amp;creator=factset&amp;display_string=Audit"}</definedName>
    <definedName name="_1403__FDSAUDITLINK__" localSheetId="9" hidden="1">{"fdsup://Directions/FactSet Auditing Viewer?action=AUDIT_VALUE&amp;DB=129&amp;ID1=55616P10&amp;VALUEID=01001&amp;SDATE=200901&amp;PERIODTYPE=QTR_STD&amp;window=popup_no_bar&amp;width=385&amp;height=120&amp;START_MAXIMIZED=FALSE&amp;creator=factset&amp;display_string=Audit"}</definedName>
    <definedName name="_1403__FDSAUDITLINK__" localSheetId="8" hidden="1">{"fdsup://Directions/FactSet Auditing Viewer?action=AUDIT_VALUE&amp;DB=129&amp;ID1=55616P10&amp;VALUEID=01001&amp;SDATE=200901&amp;PERIODTYPE=QTR_STD&amp;window=popup_no_bar&amp;width=385&amp;height=120&amp;START_MAXIMIZED=FALSE&amp;creator=factset&amp;display_string=Audit"}</definedName>
    <definedName name="_1403__FDSAUDITLINK__" localSheetId="10" hidden="1">{"fdsup://Directions/FactSet Auditing Viewer?action=AUDIT_VALUE&amp;DB=129&amp;ID1=55616P10&amp;VALUEID=01001&amp;SDATE=200901&amp;PERIODTYPE=QTR_STD&amp;window=popup_no_bar&amp;width=385&amp;height=120&amp;START_MAXIMIZED=FALSE&amp;creator=factset&amp;display_string=Audit"}</definedName>
    <definedName name="_1403__FDSAUDITLINK__" localSheetId="3" hidden="1">{"fdsup://Directions/FactSet Auditing Viewer?action=AUDIT_VALUE&amp;DB=129&amp;ID1=55616P10&amp;VALUEID=01001&amp;SDATE=200901&amp;PERIODTYPE=QTR_STD&amp;window=popup_no_bar&amp;width=385&amp;height=120&amp;START_MAXIMIZED=FALSE&amp;creator=factset&amp;display_string=Audit"}</definedName>
    <definedName name="_1403__FDSAUDITLINK__" localSheetId="5" hidden="1">{"fdsup://Directions/FactSet Auditing Viewer?action=AUDIT_VALUE&amp;DB=129&amp;ID1=55616P10&amp;VALUEID=01001&amp;SDATE=200901&amp;PERIODTYPE=QTR_STD&amp;window=popup_no_bar&amp;width=385&amp;height=120&amp;START_MAXIMIZED=FALSE&amp;creator=factset&amp;display_string=Audit"}</definedName>
    <definedName name="_1403__FDSAUDITLINK__" localSheetId="1" hidden="1">{"fdsup://Directions/FactSet Auditing Viewer?action=AUDIT_VALUE&amp;DB=129&amp;ID1=55616P10&amp;VALUEID=01001&amp;SDATE=200901&amp;PERIODTYPE=QTR_STD&amp;window=popup_no_bar&amp;width=385&amp;height=120&amp;START_MAXIMIZED=FALSE&amp;creator=factset&amp;display_string=Audit"}</definedName>
    <definedName name="_1403__FDSAUDITLINK__" hidden="1">{"fdsup://Directions/FactSet Auditing Viewer?action=AUDIT_VALUE&amp;DB=129&amp;ID1=55616P10&amp;VALUEID=01001&amp;SDATE=200901&amp;PERIODTYPE=QTR_STD&amp;window=popup_no_bar&amp;width=385&amp;height=120&amp;START_MAXIMIZED=FALSE&amp;creator=factset&amp;display_string=Audit"}</definedName>
    <definedName name="_1404__FDSAUDITLINK__" localSheetId="7" hidden="1">{"fdsup://Directions/FactSet Auditing Viewer?action=AUDIT_VALUE&amp;DB=129&amp;ID1=55616P10&amp;VALUEID=01001&amp;SDATE=201001&amp;PERIODTYPE=QTR_STD&amp;window=popup_no_bar&amp;width=385&amp;height=120&amp;START_MAXIMIZED=FALSE&amp;creator=factset&amp;display_string=Audit"}</definedName>
    <definedName name="_1404__FDSAUDITLINK__" localSheetId="9" hidden="1">{"fdsup://Directions/FactSet Auditing Viewer?action=AUDIT_VALUE&amp;DB=129&amp;ID1=55616P10&amp;VALUEID=01001&amp;SDATE=201001&amp;PERIODTYPE=QTR_STD&amp;window=popup_no_bar&amp;width=385&amp;height=120&amp;START_MAXIMIZED=FALSE&amp;creator=factset&amp;display_string=Audit"}</definedName>
    <definedName name="_1404__FDSAUDITLINK__" localSheetId="8" hidden="1">{"fdsup://Directions/FactSet Auditing Viewer?action=AUDIT_VALUE&amp;DB=129&amp;ID1=55616P10&amp;VALUEID=01001&amp;SDATE=201001&amp;PERIODTYPE=QTR_STD&amp;window=popup_no_bar&amp;width=385&amp;height=120&amp;START_MAXIMIZED=FALSE&amp;creator=factset&amp;display_string=Audit"}</definedName>
    <definedName name="_1404__FDSAUDITLINK__" localSheetId="10" hidden="1">{"fdsup://Directions/FactSet Auditing Viewer?action=AUDIT_VALUE&amp;DB=129&amp;ID1=55616P10&amp;VALUEID=01001&amp;SDATE=201001&amp;PERIODTYPE=QTR_STD&amp;window=popup_no_bar&amp;width=385&amp;height=120&amp;START_MAXIMIZED=FALSE&amp;creator=factset&amp;display_string=Audit"}</definedName>
    <definedName name="_1404__FDSAUDITLINK__" localSheetId="3" hidden="1">{"fdsup://Directions/FactSet Auditing Viewer?action=AUDIT_VALUE&amp;DB=129&amp;ID1=55616P10&amp;VALUEID=01001&amp;SDATE=201001&amp;PERIODTYPE=QTR_STD&amp;window=popup_no_bar&amp;width=385&amp;height=120&amp;START_MAXIMIZED=FALSE&amp;creator=factset&amp;display_string=Audit"}</definedName>
    <definedName name="_1404__FDSAUDITLINK__" localSheetId="5" hidden="1">{"fdsup://Directions/FactSet Auditing Viewer?action=AUDIT_VALUE&amp;DB=129&amp;ID1=55616P10&amp;VALUEID=01001&amp;SDATE=201001&amp;PERIODTYPE=QTR_STD&amp;window=popup_no_bar&amp;width=385&amp;height=120&amp;START_MAXIMIZED=FALSE&amp;creator=factset&amp;display_string=Audit"}</definedName>
    <definedName name="_1404__FDSAUDITLINK__" localSheetId="1" hidden="1">{"fdsup://Directions/FactSet Auditing Viewer?action=AUDIT_VALUE&amp;DB=129&amp;ID1=55616P10&amp;VALUEID=01001&amp;SDATE=201001&amp;PERIODTYPE=QTR_STD&amp;window=popup_no_bar&amp;width=385&amp;height=120&amp;START_MAXIMIZED=FALSE&amp;creator=factset&amp;display_string=Audit"}</definedName>
    <definedName name="_1404__FDSAUDITLINK__" hidden="1">{"fdsup://Directions/FactSet Auditing Viewer?action=AUDIT_VALUE&amp;DB=129&amp;ID1=55616P10&amp;VALUEID=01001&amp;SDATE=201001&amp;PERIODTYPE=QTR_STD&amp;window=popup_no_bar&amp;width=385&amp;height=120&amp;START_MAXIMIZED=FALSE&amp;creator=factset&amp;display_string=Audit"}</definedName>
    <definedName name="_1405__FDSAUDITLINK__" localSheetId="7" hidden="1">{"fdsup://Directions/FactSet Auditing Viewer?action=AUDIT_VALUE&amp;DB=129&amp;ID1=52977110&amp;VALUEID=01001&amp;SDATE=201002&amp;PERIODTYPE=QTR_STD&amp;window=popup_no_bar&amp;width=385&amp;height=120&amp;START_MAXIMIZED=FALSE&amp;creator=factset&amp;display_string=Audit"}</definedName>
    <definedName name="_1405__FDSAUDITLINK__" localSheetId="9" hidden="1">{"fdsup://Directions/FactSet Auditing Viewer?action=AUDIT_VALUE&amp;DB=129&amp;ID1=52977110&amp;VALUEID=01001&amp;SDATE=201002&amp;PERIODTYPE=QTR_STD&amp;window=popup_no_bar&amp;width=385&amp;height=120&amp;START_MAXIMIZED=FALSE&amp;creator=factset&amp;display_string=Audit"}</definedName>
    <definedName name="_1405__FDSAUDITLINK__" localSheetId="8" hidden="1">{"fdsup://Directions/FactSet Auditing Viewer?action=AUDIT_VALUE&amp;DB=129&amp;ID1=52977110&amp;VALUEID=01001&amp;SDATE=201002&amp;PERIODTYPE=QTR_STD&amp;window=popup_no_bar&amp;width=385&amp;height=120&amp;START_MAXIMIZED=FALSE&amp;creator=factset&amp;display_string=Audit"}</definedName>
    <definedName name="_1405__FDSAUDITLINK__" localSheetId="10" hidden="1">{"fdsup://Directions/FactSet Auditing Viewer?action=AUDIT_VALUE&amp;DB=129&amp;ID1=52977110&amp;VALUEID=01001&amp;SDATE=201002&amp;PERIODTYPE=QTR_STD&amp;window=popup_no_bar&amp;width=385&amp;height=120&amp;START_MAXIMIZED=FALSE&amp;creator=factset&amp;display_string=Audit"}</definedName>
    <definedName name="_1405__FDSAUDITLINK__" localSheetId="3" hidden="1">{"fdsup://Directions/FactSet Auditing Viewer?action=AUDIT_VALUE&amp;DB=129&amp;ID1=52977110&amp;VALUEID=01001&amp;SDATE=201002&amp;PERIODTYPE=QTR_STD&amp;window=popup_no_bar&amp;width=385&amp;height=120&amp;START_MAXIMIZED=FALSE&amp;creator=factset&amp;display_string=Audit"}</definedName>
    <definedName name="_1405__FDSAUDITLINK__" localSheetId="5" hidden="1">{"fdsup://Directions/FactSet Auditing Viewer?action=AUDIT_VALUE&amp;DB=129&amp;ID1=52977110&amp;VALUEID=01001&amp;SDATE=201002&amp;PERIODTYPE=QTR_STD&amp;window=popup_no_bar&amp;width=385&amp;height=120&amp;START_MAXIMIZED=FALSE&amp;creator=factset&amp;display_string=Audit"}</definedName>
    <definedName name="_1405__FDSAUDITLINK__" localSheetId="1" hidden="1">{"fdsup://Directions/FactSet Auditing Viewer?action=AUDIT_VALUE&amp;DB=129&amp;ID1=52977110&amp;VALUEID=01001&amp;SDATE=201002&amp;PERIODTYPE=QTR_STD&amp;window=popup_no_bar&amp;width=385&amp;height=120&amp;START_MAXIMIZED=FALSE&amp;creator=factset&amp;display_string=Audit"}</definedName>
    <definedName name="_1405__FDSAUDITLINK__" hidden="1">{"fdsup://Directions/FactSet Auditing Viewer?action=AUDIT_VALUE&amp;DB=129&amp;ID1=52977110&amp;VALUEID=01001&amp;SDATE=201002&amp;PERIODTYPE=QTR_STD&amp;window=popup_no_bar&amp;width=385&amp;height=120&amp;START_MAXIMIZED=FALSE&amp;creator=factset&amp;display_string=Audit"}</definedName>
    <definedName name="_1406__FDSAUDITLINK__" localSheetId="7" hidden="1">{"fdsup://Directions/FactSet Auditing Viewer?action=AUDIT_VALUE&amp;DB=129&amp;ID1=84474110&amp;VALUEID=01001&amp;SDATE=200902&amp;PERIODTYPE=QTR_STD&amp;window=popup_no_bar&amp;width=385&amp;height=120&amp;START_MAXIMIZED=FALSE&amp;creator=factset&amp;display_string=Audit"}</definedName>
    <definedName name="_1406__FDSAUDITLINK__" localSheetId="9" hidden="1">{"fdsup://Directions/FactSet Auditing Viewer?action=AUDIT_VALUE&amp;DB=129&amp;ID1=84474110&amp;VALUEID=01001&amp;SDATE=200902&amp;PERIODTYPE=QTR_STD&amp;window=popup_no_bar&amp;width=385&amp;height=120&amp;START_MAXIMIZED=FALSE&amp;creator=factset&amp;display_string=Audit"}</definedName>
    <definedName name="_1406__FDSAUDITLINK__" localSheetId="8" hidden="1">{"fdsup://Directions/FactSet Auditing Viewer?action=AUDIT_VALUE&amp;DB=129&amp;ID1=84474110&amp;VALUEID=01001&amp;SDATE=200902&amp;PERIODTYPE=QTR_STD&amp;window=popup_no_bar&amp;width=385&amp;height=120&amp;START_MAXIMIZED=FALSE&amp;creator=factset&amp;display_string=Audit"}</definedName>
    <definedName name="_1406__FDSAUDITLINK__" localSheetId="10" hidden="1">{"fdsup://Directions/FactSet Auditing Viewer?action=AUDIT_VALUE&amp;DB=129&amp;ID1=84474110&amp;VALUEID=01001&amp;SDATE=200902&amp;PERIODTYPE=QTR_STD&amp;window=popup_no_bar&amp;width=385&amp;height=120&amp;START_MAXIMIZED=FALSE&amp;creator=factset&amp;display_string=Audit"}</definedName>
    <definedName name="_1406__FDSAUDITLINK__" localSheetId="3" hidden="1">{"fdsup://Directions/FactSet Auditing Viewer?action=AUDIT_VALUE&amp;DB=129&amp;ID1=84474110&amp;VALUEID=01001&amp;SDATE=200902&amp;PERIODTYPE=QTR_STD&amp;window=popup_no_bar&amp;width=385&amp;height=120&amp;START_MAXIMIZED=FALSE&amp;creator=factset&amp;display_string=Audit"}</definedName>
    <definedName name="_1406__FDSAUDITLINK__" localSheetId="5" hidden="1">{"fdsup://Directions/FactSet Auditing Viewer?action=AUDIT_VALUE&amp;DB=129&amp;ID1=84474110&amp;VALUEID=01001&amp;SDATE=200902&amp;PERIODTYPE=QTR_STD&amp;window=popup_no_bar&amp;width=385&amp;height=120&amp;START_MAXIMIZED=FALSE&amp;creator=factset&amp;display_string=Audit"}</definedName>
    <definedName name="_1406__FDSAUDITLINK__" localSheetId="1" hidden="1">{"fdsup://Directions/FactSet Auditing Viewer?action=AUDIT_VALUE&amp;DB=129&amp;ID1=84474110&amp;VALUEID=01001&amp;SDATE=200902&amp;PERIODTYPE=QTR_STD&amp;window=popup_no_bar&amp;width=385&amp;height=120&amp;START_MAXIMIZED=FALSE&amp;creator=factset&amp;display_string=Audit"}</definedName>
    <definedName name="_1406__FDSAUDITLINK__" hidden="1">{"fdsup://Directions/FactSet Auditing Viewer?action=AUDIT_VALUE&amp;DB=129&amp;ID1=84474110&amp;VALUEID=01001&amp;SDATE=200902&amp;PERIODTYPE=QTR_STD&amp;window=popup_no_bar&amp;width=385&amp;height=120&amp;START_MAXIMIZED=FALSE&amp;creator=factset&amp;display_string=Audit"}</definedName>
    <definedName name="_1407__FDSAUDITLINK__" localSheetId="7" hidden="1">{"fdsup://Directions/FactSet Auditing Viewer?action=AUDIT_VALUE&amp;DB=129&amp;ID1=84474110&amp;VALUEID=01001&amp;SDATE=201002&amp;PERIODTYPE=QTR_STD&amp;window=popup_no_bar&amp;width=385&amp;height=120&amp;START_MAXIMIZED=FALSE&amp;creator=factset&amp;display_string=Audit"}</definedName>
    <definedName name="_1407__FDSAUDITLINK__" localSheetId="9" hidden="1">{"fdsup://Directions/FactSet Auditing Viewer?action=AUDIT_VALUE&amp;DB=129&amp;ID1=84474110&amp;VALUEID=01001&amp;SDATE=201002&amp;PERIODTYPE=QTR_STD&amp;window=popup_no_bar&amp;width=385&amp;height=120&amp;START_MAXIMIZED=FALSE&amp;creator=factset&amp;display_string=Audit"}</definedName>
    <definedName name="_1407__FDSAUDITLINK__" localSheetId="8" hidden="1">{"fdsup://Directions/FactSet Auditing Viewer?action=AUDIT_VALUE&amp;DB=129&amp;ID1=84474110&amp;VALUEID=01001&amp;SDATE=201002&amp;PERIODTYPE=QTR_STD&amp;window=popup_no_bar&amp;width=385&amp;height=120&amp;START_MAXIMIZED=FALSE&amp;creator=factset&amp;display_string=Audit"}</definedName>
    <definedName name="_1407__FDSAUDITLINK__" localSheetId="10" hidden="1">{"fdsup://Directions/FactSet Auditing Viewer?action=AUDIT_VALUE&amp;DB=129&amp;ID1=84474110&amp;VALUEID=01001&amp;SDATE=201002&amp;PERIODTYPE=QTR_STD&amp;window=popup_no_bar&amp;width=385&amp;height=120&amp;START_MAXIMIZED=FALSE&amp;creator=factset&amp;display_string=Audit"}</definedName>
    <definedName name="_1407__FDSAUDITLINK__" localSheetId="3" hidden="1">{"fdsup://Directions/FactSet Auditing Viewer?action=AUDIT_VALUE&amp;DB=129&amp;ID1=84474110&amp;VALUEID=01001&amp;SDATE=201002&amp;PERIODTYPE=QTR_STD&amp;window=popup_no_bar&amp;width=385&amp;height=120&amp;START_MAXIMIZED=FALSE&amp;creator=factset&amp;display_string=Audit"}</definedName>
    <definedName name="_1407__FDSAUDITLINK__" localSheetId="5" hidden="1">{"fdsup://Directions/FactSet Auditing Viewer?action=AUDIT_VALUE&amp;DB=129&amp;ID1=84474110&amp;VALUEID=01001&amp;SDATE=201002&amp;PERIODTYPE=QTR_STD&amp;window=popup_no_bar&amp;width=385&amp;height=120&amp;START_MAXIMIZED=FALSE&amp;creator=factset&amp;display_string=Audit"}</definedName>
    <definedName name="_1407__FDSAUDITLINK__" localSheetId="1" hidden="1">{"fdsup://Directions/FactSet Auditing Viewer?action=AUDIT_VALUE&amp;DB=129&amp;ID1=84474110&amp;VALUEID=01001&amp;SDATE=201002&amp;PERIODTYPE=QTR_STD&amp;window=popup_no_bar&amp;width=385&amp;height=120&amp;START_MAXIMIZED=FALSE&amp;creator=factset&amp;display_string=Audit"}</definedName>
    <definedName name="_1407__FDSAUDITLINK__" hidden="1">{"fdsup://Directions/FactSet Auditing Viewer?action=AUDIT_VALUE&amp;DB=129&amp;ID1=84474110&amp;VALUEID=01001&amp;SDATE=201002&amp;PERIODTYPE=QTR_STD&amp;window=popup_no_bar&amp;width=385&amp;height=120&amp;START_MAXIMIZED=FALSE&amp;creator=factset&amp;display_string=Audit"}</definedName>
    <definedName name="_1408__FDSAUDITLINK__" localSheetId="7" hidden="1">{"fdsup://Directions/FactSet Auditing Viewer?action=AUDIT_VALUE&amp;DB=129&amp;ID1=52728810&amp;VALUEID=01001&amp;SDATE=200902&amp;PERIODTYPE=QTR_STD&amp;window=popup_no_bar&amp;width=385&amp;height=120&amp;START_MAXIMIZED=FALSE&amp;creator=factset&amp;display_string=Audit"}</definedName>
    <definedName name="_1408__FDSAUDITLINK__" localSheetId="9" hidden="1">{"fdsup://Directions/FactSet Auditing Viewer?action=AUDIT_VALUE&amp;DB=129&amp;ID1=52728810&amp;VALUEID=01001&amp;SDATE=200902&amp;PERIODTYPE=QTR_STD&amp;window=popup_no_bar&amp;width=385&amp;height=120&amp;START_MAXIMIZED=FALSE&amp;creator=factset&amp;display_string=Audit"}</definedName>
    <definedName name="_1408__FDSAUDITLINK__" localSheetId="8" hidden="1">{"fdsup://Directions/FactSet Auditing Viewer?action=AUDIT_VALUE&amp;DB=129&amp;ID1=52728810&amp;VALUEID=01001&amp;SDATE=200902&amp;PERIODTYPE=QTR_STD&amp;window=popup_no_bar&amp;width=385&amp;height=120&amp;START_MAXIMIZED=FALSE&amp;creator=factset&amp;display_string=Audit"}</definedName>
    <definedName name="_1408__FDSAUDITLINK__" localSheetId="10" hidden="1">{"fdsup://Directions/FactSet Auditing Viewer?action=AUDIT_VALUE&amp;DB=129&amp;ID1=52728810&amp;VALUEID=01001&amp;SDATE=200902&amp;PERIODTYPE=QTR_STD&amp;window=popup_no_bar&amp;width=385&amp;height=120&amp;START_MAXIMIZED=FALSE&amp;creator=factset&amp;display_string=Audit"}</definedName>
    <definedName name="_1408__FDSAUDITLINK__" localSheetId="3" hidden="1">{"fdsup://Directions/FactSet Auditing Viewer?action=AUDIT_VALUE&amp;DB=129&amp;ID1=52728810&amp;VALUEID=01001&amp;SDATE=200902&amp;PERIODTYPE=QTR_STD&amp;window=popup_no_bar&amp;width=385&amp;height=120&amp;START_MAXIMIZED=FALSE&amp;creator=factset&amp;display_string=Audit"}</definedName>
    <definedName name="_1408__FDSAUDITLINK__" localSheetId="5" hidden="1">{"fdsup://Directions/FactSet Auditing Viewer?action=AUDIT_VALUE&amp;DB=129&amp;ID1=52728810&amp;VALUEID=01001&amp;SDATE=200902&amp;PERIODTYPE=QTR_STD&amp;window=popup_no_bar&amp;width=385&amp;height=120&amp;START_MAXIMIZED=FALSE&amp;creator=factset&amp;display_string=Audit"}</definedName>
    <definedName name="_1408__FDSAUDITLINK__" localSheetId="1" hidden="1">{"fdsup://Directions/FactSet Auditing Viewer?action=AUDIT_VALUE&amp;DB=129&amp;ID1=52728810&amp;VALUEID=01001&amp;SDATE=200902&amp;PERIODTYPE=QTR_STD&amp;window=popup_no_bar&amp;width=385&amp;height=120&amp;START_MAXIMIZED=FALSE&amp;creator=factset&amp;display_string=Audit"}</definedName>
    <definedName name="_1408__FDSAUDITLINK__" hidden="1">{"fdsup://Directions/FactSet Auditing Viewer?action=AUDIT_VALUE&amp;DB=129&amp;ID1=52728810&amp;VALUEID=01001&amp;SDATE=200902&amp;PERIODTYPE=QTR_STD&amp;window=popup_no_bar&amp;width=385&amp;height=120&amp;START_MAXIMIZED=FALSE&amp;creator=factset&amp;display_string=Audit"}</definedName>
    <definedName name="_1409__FDSAUDITLINK__" localSheetId="7" hidden="1">{"fdsup://Directions/FactSet Auditing Viewer?action=AUDIT_VALUE&amp;DB=129&amp;ID1=52728810&amp;VALUEID=01001&amp;SDATE=201002&amp;PERIODTYPE=QTR_STD&amp;window=popup_no_bar&amp;width=385&amp;height=120&amp;START_MAXIMIZED=FALSE&amp;creator=factset&amp;display_string=Audit"}</definedName>
    <definedName name="_1409__FDSAUDITLINK__" localSheetId="9" hidden="1">{"fdsup://Directions/FactSet Auditing Viewer?action=AUDIT_VALUE&amp;DB=129&amp;ID1=52728810&amp;VALUEID=01001&amp;SDATE=201002&amp;PERIODTYPE=QTR_STD&amp;window=popup_no_bar&amp;width=385&amp;height=120&amp;START_MAXIMIZED=FALSE&amp;creator=factset&amp;display_string=Audit"}</definedName>
    <definedName name="_1409__FDSAUDITLINK__" localSheetId="8" hidden="1">{"fdsup://Directions/FactSet Auditing Viewer?action=AUDIT_VALUE&amp;DB=129&amp;ID1=52728810&amp;VALUEID=01001&amp;SDATE=201002&amp;PERIODTYPE=QTR_STD&amp;window=popup_no_bar&amp;width=385&amp;height=120&amp;START_MAXIMIZED=FALSE&amp;creator=factset&amp;display_string=Audit"}</definedName>
    <definedName name="_1409__FDSAUDITLINK__" localSheetId="10" hidden="1">{"fdsup://Directions/FactSet Auditing Viewer?action=AUDIT_VALUE&amp;DB=129&amp;ID1=52728810&amp;VALUEID=01001&amp;SDATE=201002&amp;PERIODTYPE=QTR_STD&amp;window=popup_no_bar&amp;width=385&amp;height=120&amp;START_MAXIMIZED=FALSE&amp;creator=factset&amp;display_string=Audit"}</definedName>
    <definedName name="_1409__FDSAUDITLINK__" localSheetId="3" hidden="1">{"fdsup://Directions/FactSet Auditing Viewer?action=AUDIT_VALUE&amp;DB=129&amp;ID1=52728810&amp;VALUEID=01001&amp;SDATE=201002&amp;PERIODTYPE=QTR_STD&amp;window=popup_no_bar&amp;width=385&amp;height=120&amp;START_MAXIMIZED=FALSE&amp;creator=factset&amp;display_string=Audit"}</definedName>
    <definedName name="_1409__FDSAUDITLINK__" localSheetId="5" hidden="1">{"fdsup://Directions/FactSet Auditing Viewer?action=AUDIT_VALUE&amp;DB=129&amp;ID1=52728810&amp;VALUEID=01001&amp;SDATE=201002&amp;PERIODTYPE=QTR_STD&amp;window=popup_no_bar&amp;width=385&amp;height=120&amp;START_MAXIMIZED=FALSE&amp;creator=factset&amp;display_string=Audit"}</definedName>
    <definedName name="_1409__FDSAUDITLINK__" localSheetId="1" hidden="1">{"fdsup://Directions/FactSet Auditing Viewer?action=AUDIT_VALUE&amp;DB=129&amp;ID1=52728810&amp;VALUEID=01001&amp;SDATE=201002&amp;PERIODTYPE=QTR_STD&amp;window=popup_no_bar&amp;width=385&amp;height=120&amp;START_MAXIMIZED=FALSE&amp;creator=factset&amp;display_string=Audit"}</definedName>
    <definedName name="_1409__FDSAUDITLINK__" hidden="1">{"fdsup://Directions/FactSet Auditing Viewer?action=AUDIT_VALUE&amp;DB=129&amp;ID1=52728810&amp;VALUEID=01001&amp;SDATE=201002&amp;PERIODTYPE=QTR_STD&amp;window=popup_no_bar&amp;width=385&amp;height=120&amp;START_MAXIMIZED=FALSE&amp;creator=factset&amp;display_string=Audit"}</definedName>
    <definedName name="_141__FDSAUDITLINK__" localSheetId="7" hidden="1">{"fdsup://directions/FAT Viewer?action=UPDATE&amp;creator=factset&amp;DYN_ARGS=TRUE&amp;DOC_NAME=FAT:FQL_AUDITING_CLIENT_TEMPLATE.FAT&amp;display_string=Audit&amp;VAR:KEY=RCVENYPMFS&amp;VAR:QUERY=RkZfRUJJVERBX09QRVIoUVRSLDQvMS8yMDA5LDYvMzAvMjAwOSwsLFVTRCk=&amp;WINDOW=FIRST_POPUP&amp;HEIGH","T=450&amp;WIDTH=450&amp;START_MAXIMIZED=FALSE&amp;VAR:CALENDAR=US&amp;VAR:SYMBOL=T&amp;VAR:INDEX=0"}</definedName>
    <definedName name="_141__FDSAUDITLINK__" localSheetId="9" hidden="1">{"fdsup://directions/FAT Viewer?action=UPDATE&amp;creator=factset&amp;DYN_ARGS=TRUE&amp;DOC_NAME=FAT:FQL_AUDITING_CLIENT_TEMPLATE.FAT&amp;display_string=Audit&amp;VAR:KEY=RCVENYPMFS&amp;VAR:QUERY=RkZfRUJJVERBX09QRVIoUVRSLDQvMS8yMDA5LDYvMzAvMjAwOSwsLFVTRCk=&amp;WINDOW=FIRST_POPUP&amp;HEIGH","T=450&amp;WIDTH=450&amp;START_MAXIMIZED=FALSE&amp;VAR:CALENDAR=US&amp;VAR:SYMBOL=T&amp;VAR:INDEX=0"}</definedName>
    <definedName name="_141__FDSAUDITLINK__" localSheetId="8" hidden="1">{"fdsup://directions/FAT Viewer?action=UPDATE&amp;creator=factset&amp;DYN_ARGS=TRUE&amp;DOC_NAME=FAT:FQL_AUDITING_CLIENT_TEMPLATE.FAT&amp;display_string=Audit&amp;VAR:KEY=RCVENYPMFS&amp;VAR:QUERY=RkZfRUJJVERBX09QRVIoUVRSLDQvMS8yMDA5LDYvMzAvMjAwOSwsLFVTRCk=&amp;WINDOW=FIRST_POPUP&amp;HEIGH","T=450&amp;WIDTH=450&amp;START_MAXIMIZED=FALSE&amp;VAR:CALENDAR=US&amp;VAR:SYMBOL=T&amp;VAR:INDEX=0"}</definedName>
    <definedName name="_141__FDSAUDITLINK__" localSheetId="10" hidden="1">{"fdsup://directions/FAT Viewer?action=UPDATE&amp;creator=factset&amp;DYN_ARGS=TRUE&amp;DOC_NAME=FAT:FQL_AUDITING_CLIENT_TEMPLATE.FAT&amp;display_string=Audit&amp;VAR:KEY=RCVENYPMFS&amp;VAR:QUERY=RkZfRUJJVERBX09QRVIoUVRSLDQvMS8yMDA5LDYvMzAvMjAwOSwsLFVTRCk=&amp;WINDOW=FIRST_POPUP&amp;HEIGH","T=450&amp;WIDTH=450&amp;START_MAXIMIZED=FALSE&amp;VAR:CALENDAR=US&amp;VAR:SYMBOL=T&amp;VAR:INDEX=0"}</definedName>
    <definedName name="_141__FDSAUDITLINK__" localSheetId="3" hidden="1">{"fdsup://directions/FAT Viewer?action=UPDATE&amp;creator=factset&amp;DYN_ARGS=TRUE&amp;DOC_NAME=FAT:FQL_AUDITING_CLIENT_TEMPLATE.FAT&amp;display_string=Audit&amp;VAR:KEY=RCVENYPMFS&amp;VAR:QUERY=RkZfRUJJVERBX09QRVIoUVRSLDQvMS8yMDA5LDYvMzAvMjAwOSwsLFVTRCk=&amp;WINDOW=FIRST_POPUP&amp;HEIGH","T=450&amp;WIDTH=450&amp;START_MAXIMIZED=FALSE&amp;VAR:CALENDAR=US&amp;VAR:SYMBOL=T&amp;VAR:INDEX=0"}</definedName>
    <definedName name="_141__FDSAUDITLINK__" localSheetId="5" hidden="1">{"fdsup://directions/FAT Viewer?action=UPDATE&amp;creator=factset&amp;DYN_ARGS=TRUE&amp;DOC_NAME=FAT:FQL_AUDITING_CLIENT_TEMPLATE.FAT&amp;display_string=Audit&amp;VAR:KEY=RCVENYPMFS&amp;VAR:QUERY=RkZfRUJJVERBX09QRVIoUVRSLDQvMS8yMDA5LDYvMzAvMjAwOSwsLFVTRCk=&amp;WINDOW=FIRST_POPUP&amp;HEIGH","T=450&amp;WIDTH=450&amp;START_MAXIMIZED=FALSE&amp;VAR:CALENDAR=US&amp;VAR:SYMBOL=T&amp;VAR:INDEX=0"}</definedName>
    <definedName name="_141__FDSAUDITLINK__" localSheetId="1" hidden="1">{"fdsup://directions/FAT Viewer?action=UPDATE&amp;creator=factset&amp;DYN_ARGS=TRUE&amp;DOC_NAME=FAT:FQL_AUDITING_CLIENT_TEMPLATE.FAT&amp;display_string=Audit&amp;VAR:KEY=RCVENYPMFS&amp;VAR:QUERY=RkZfRUJJVERBX09QRVIoUVRSLDQvMS8yMDA5LDYvMzAvMjAwOSwsLFVTRCk=&amp;WINDOW=FIRST_POPUP&amp;HEIGH","T=450&amp;WIDTH=450&amp;START_MAXIMIZED=FALSE&amp;VAR:CALENDAR=US&amp;VAR:SYMBOL=T&amp;VAR:INDEX=0"}</definedName>
    <definedName name="_141__FDSAUDITLINK__" hidden="1">{"fdsup://directions/FAT Viewer?action=UPDATE&amp;creator=factset&amp;DYN_ARGS=TRUE&amp;DOC_NAME=FAT:FQL_AUDITING_CLIENT_TEMPLATE.FAT&amp;display_string=Audit&amp;VAR:KEY=RCVENYPMFS&amp;VAR:QUERY=RkZfRUJJVERBX09QRVIoUVRSLDQvMS8yMDA5LDYvMzAvMjAwOSwsLFVTRCk=&amp;WINDOW=FIRST_POPUP&amp;HEIGH","T=450&amp;WIDTH=450&amp;START_MAXIMIZED=FALSE&amp;VAR:CALENDAR=US&amp;VAR:SYMBOL=T&amp;VAR:INDEX=0"}</definedName>
    <definedName name="_1410__FDSAUDITLINK__" localSheetId="7" hidden="1">{"fdsup://Directions/FactSet Auditing Viewer?action=AUDIT_VALUE&amp;DB=129&amp;ID1=53271610&amp;VALUEID=01001&amp;SDATE=201001&amp;PERIODTYPE=QTR_STD&amp;window=popup_no_bar&amp;width=385&amp;height=120&amp;START_MAXIMIZED=FALSE&amp;creator=factset&amp;display_string=Audit"}</definedName>
    <definedName name="_1410__FDSAUDITLINK__" localSheetId="9" hidden="1">{"fdsup://Directions/FactSet Auditing Viewer?action=AUDIT_VALUE&amp;DB=129&amp;ID1=53271610&amp;VALUEID=01001&amp;SDATE=201001&amp;PERIODTYPE=QTR_STD&amp;window=popup_no_bar&amp;width=385&amp;height=120&amp;START_MAXIMIZED=FALSE&amp;creator=factset&amp;display_string=Audit"}</definedName>
    <definedName name="_1410__FDSAUDITLINK__" localSheetId="8" hidden="1">{"fdsup://Directions/FactSet Auditing Viewer?action=AUDIT_VALUE&amp;DB=129&amp;ID1=53271610&amp;VALUEID=01001&amp;SDATE=201001&amp;PERIODTYPE=QTR_STD&amp;window=popup_no_bar&amp;width=385&amp;height=120&amp;START_MAXIMIZED=FALSE&amp;creator=factset&amp;display_string=Audit"}</definedName>
    <definedName name="_1410__FDSAUDITLINK__" localSheetId="10" hidden="1">{"fdsup://Directions/FactSet Auditing Viewer?action=AUDIT_VALUE&amp;DB=129&amp;ID1=53271610&amp;VALUEID=01001&amp;SDATE=201001&amp;PERIODTYPE=QTR_STD&amp;window=popup_no_bar&amp;width=385&amp;height=120&amp;START_MAXIMIZED=FALSE&amp;creator=factset&amp;display_string=Audit"}</definedName>
    <definedName name="_1410__FDSAUDITLINK__" localSheetId="3" hidden="1">{"fdsup://Directions/FactSet Auditing Viewer?action=AUDIT_VALUE&amp;DB=129&amp;ID1=53271610&amp;VALUEID=01001&amp;SDATE=201001&amp;PERIODTYPE=QTR_STD&amp;window=popup_no_bar&amp;width=385&amp;height=120&amp;START_MAXIMIZED=FALSE&amp;creator=factset&amp;display_string=Audit"}</definedName>
    <definedName name="_1410__FDSAUDITLINK__" localSheetId="5" hidden="1">{"fdsup://Directions/FactSet Auditing Viewer?action=AUDIT_VALUE&amp;DB=129&amp;ID1=53271610&amp;VALUEID=01001&amp;SDATE=201001&amp;PERIODTYPE=QTR_STD&amp;window=popup_no_bar&amp;width=385&amp;height=120&amp;START_MAXIMIZED=FALSE&amp;creator=factset&amp;display_string=Audit"}</definedName>
    <definedName name="_1410__FDSAUDITLINK__" localSheetId="1" hidden="1">{"fdsup://Directions/FactSet Auditing Viewer?action=AUDIT_VALUE&amp;DB=129&amp;ID1=53271610&amp;VALUEID=01001&amp;SDATE=201001&amp;PERIODTYPE=QTR_STD&amp;window=popup_no_bar&amp;width=385&amp;height=120&amp;START_MAXIMIZED=FALSE&amp;creator=factset&amp;display_string=Audit"}</definedName>
    <definedName name="_141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411__FDSAUDITLINK__" localSheetId="7" hidden="1">{"fdsup://Directions/FactSet Auditing Viewer?action=AUDIT_VALUE&amp;DB=129&amp;ID1=50216110&amp;VALUEID=01001&amp;SDATE=200902&amp;PERIODTYPE=QTR_STD&amp;window=popup_no_bar&amp;width=385&amp;height=120&amp;START_MAXIMIZED=FALSE&amp;creator=factset&amp;display_string=Audit"}</definedName>
    <definedName name="_1411__FDSAUDITLINK__" localSheetId="9" hidden="1">{"fdsup://Directions/FactSet Auditing Viewer?action=AUDIT_VALUE&amp;DB=129&amp;ID1=50216110&amp;VALUEID=01001&amp;SDATE=200902&amp;PERIODTYPE=QTR_STD&amp;window=popup_no_bar&amp;width=385&amp;height=120&amp;START_MAXIMIZED=FALSE&amp;creator=factset&amp;display_string=Audit"}</definedName>
    <definedName name="_1411__FDSAUDITLINK__" localSheetId="8" hidden="1">{"fdsup://Directions/FactSet Auditing Viewer?action=AUDIT_VALUE&amp;DB=129&amp;ID1=50216110&amp;VALUEID=01001&amp;SDATE=200902&amp;PERIODTYPE=QTR_STD&amp;window=popup_no_bar&amp;width=385&amp;height=120&amp;START_MAXIMIZED=FALSE&amp;creator=factset&amp;display_string=Audit"}</definedName>
    <definedName name="_1411__FDSAUDITLINK__" localSheetId="10" hidden="1">{"fdsup://Directions/FactSet Auditing Viewer?action=AUDIT_VALUE&amp;DB=129&amp;ID1=50216110&amp;VALUEID=01001&amp;SDATE=200902&amp;PERIODTYPE=QTR_STD&amp;window=popup_no_bar&amp;width=385&amp;height=120&amp;START_MAXIMIZED=FALSE&amp;creator=factset&amp;display_string=Audit"}</definedName>
    <definedName name="_1411__FDSAUDITLINK__" localSheetId="3" hidden="1">{"fdsup://Directions/FactSet Auditing Viewer?action=AUDIT_VALUE&amp;DB=129&amp;ID1=50216110&amp;VALUEID=01001&amp;SDATE=200902&amp;PERIODTYPE=QTR_STD&amp;window=popup_no_bar&amp;width=385&amp;height=120&amp;START_MAXIMIZED=FALSE&amp;creator=factset&amp;display_string=Audit"}</definedName>
    <definedName name="_1411__FDSAUDITLINK__" localSheetId="5" hidden="1">{"fdsup://Directions/FactSet Auditing Viewer?action=AUDIT_VALUE&amp;DB=129&amp;ID1=50216110&amp;VALUEID=01001&amp;SDATE=200902&amp;PERIODTYPE=QTR_STD&amp;window=popup_no_bar&amp;width=385&amp;height=120&amp;START_MAXIMIZED=FALSE&amp;creator=factset&amp;display_string=Audit"}</definedName>
    <definedName name="_1411__FDSAUDITLINK__" localSheetId="1" hidden="1">{"fdsup://Directions/FactSet Auditing Viewer?action=AUDIT_VALUE&amp;DB=129&amp;ID1=50216110&amp;VALUEID=01001&amp;SDATE=200902&amp;PERIODTYPE=QTR_STD&amp;window=popup_no_bar&amp;width=385&amp;height=120&amp;START_MAXIMIZED=FALSE&amp;creator=factset&amp;display_string=Audit"}</definedName>
    <definedName name="_1411__FDSAUDITLINK__" hidden="1">{"fdsup://Directions/FactSet Auditing Viewer?action=AUDIT_VALUE&amp;DB=129&amp;ID1=50216110&amp;VALUEID=01001&amp;SDATE=200902&amp;PERIODTYPE=QTR_STD&amp;window=popup_no_bar&amp;width=385&amp;height=120&amp;START_MAXIMIZED=FALSE&amp;creator=factset&amp;display_string=Audit"}</definedName>
    <definedName name="_1412__FDSAUDITLINK__" localSheetId="7" hidden="1">{"fdsup://Directions/FactSet Auditing Viewer?action=AUDIT_VALUE&amp;DB=129&amp;ID1=50216110&amp;VALUEID=01001&amp;SDATE=201002&amp;PERIODTYPE=QTR_STD&amp;window=popup_no_bar&amp;width=385&amp;height=120&amp;START_MAXIMIZED=FALSE&amp;creator=factset&amp;display_string=Audit"}</definedName>
    <definedName name="_1412__FDSAUDITLINK__" localSheetId="9" hidden="1">{"fdsup://Directions/FactSet Auditing Viewer?action=AUDIT_VALUE&amp;DB=129&amp;ID1=50216110&amp;VALUEID=01001&amp;SDATE=201002&amp;PERIODTYPE=QTR_STD&amp;window=popup_no_bar&amp;width=385&amp;height=120&amp;START_MAXIMIZED=FALSE&amp;creator=factset&amp;display_string=Audit"}</definedName>
    <definedName name="_1412__FDSAUDITLINK__" localSheetId="8" hidden="1">{"fdsup://Directions/FactSet Auditing Viewer?action=AUDIT_VALUE&amp;DB=129&amp;ID1=50216110&amp;VALUEID=01001&amp;SDATE=201002&amp;PERIODTYPE=QTR_STD&amp;window=popup_no_bar&amp;width=385&amp;height=120&amp;START_MAXIMIZED=FALSE&amp;creator=factset&amp;display_string=Audit"}</definedName>
    <definedName name="_1412__FDSAUDITLINK__" localSheetId="10" hidden="1">{"fdsup://Directions/FactSet Auditing Viewer?action=AUDIT_VALUE&amp;DB=129&amp;ID1=50216110&amp;VALUEID=01001&amp;SDATE=201002&amp;PERIODTYPE=QTR_STD&amp;window=popup_no_bar&amp;width=385&amp;height=120&amp;START_MAXIMIZED=FALSE&amp;creator=factset&amp;display_string=Audit"}</definedName>
    <definedName name="_1412__FDSAUDITLINK__" localSheetId="3" hidden="1">{"fdsup://Directions/FactSet Auditing Viewer?action=AUDIT_VALUE&amp;DB=129&amp;ID1=50216110&amp;VALUEID=01001&amp;SDATE=201002&amp;PERIODTYPE=QTR_STD&amp;window=popup_no_bar&amp;width=385&amp;height=120&amp;START_MAXIMIZED=FALSE&amp;creator=factset&amp;display_string=Audit"}</definedName>
    <definedName name="_1412__FDSAUDITLINK__" localSheetId="5" hidden="1">{"fdsup://Directions/FactSet Auditing Viewer?action=AUDIT_VALUE&amp;DB=129&amp;ID1=50216110&amp;VALUEID=01001&amp;SDATE=201002&amp;PERIODTYPE=QTR_STD&amp;window=popup_no_bar&amp;width=385&amp;height=120&amp;START_MAXIMIZED=FALSE&amp;creator=factset&amp;display_string=Audit"}</definedName>
    <definedName name="_1412__FDSAUDITLINK__" localSheetId="1" hidden="1">{"fdsup://Directions/FactSet Auditing Viewer?action=AUDIT_VALUE&amp;DB=129&amp;ID1=50216110&amp;VALUEID=01001&amp;SDATE=201002&amp;PERIODTYPE=QTR_STD&amp;window=popup_no_bar&amp;width=385&amp;height=120&amp;START_MAXIMIZED=FALSE&amp;creator=factset&amp;display_string=Audit"}</definedName>
    <definedName name="_1412__FDSAUDITLINK__" hidden="1">{"fdsup://Directions/FactSet Auditing Viewer?action=AUDIT_VALUE&amp;DB=129&amp;ID1=50216110&amp;VALUEID=01001&amp;SDATE=201002&amp;PERIODTYPE=QTR_STD&amp;window=popup_no_bar&amp;width=385&amp;height=120&amp;START_MAXIMIZED=FALSE&amp;creator=factset&amp;display_string=Audit"}</definedName>
    <definedName name="_1413__FDSAUDITLINK__" localSheetId="7" hidden="1">{"fdsup://Directions/FactSet Auditing Viewer?action=AUDIT_VALUE&amp;DB=129&amp;ID1=54414710&amp;VALUEID=01001&amp;SDATE=200902&amp;PERIODTYPE=QTR_STD&amp;window=popup_no_bar&amp;width=385&amp;height=120&amp;START_MAXIMIZED=FALSE&amp;creator=factset&amp;display_string=Audit"}</definedName>
    <definedName name="_1413__FDSAUDITLINK__" localSheetId="9" hidden="1">{"fdsup://Directions/FactSet Auditing Viewer?action=AUDIT_VALUE&amp;DB=129&amp;ID1=54414710&amp;VALUEID=01001&amp;SDATE=200902&amp;PERIODTYPE=QTR_STD&amp;window=popup_no_bar&amp;width=385&amp;height=120&amp;START_MAXIMIZED=FALSE&amp;creator=factset&amp;display_string=Audit"}</definedName>
    <definedName name="_1413__FDSAUDITLINK__" localSheetId="8" hidden="1">{"fdsup://Directions/FactSet Auditing Viewer?action=AUDIT_VALUE&amp;DB=129&amp;ID1=54414710&amp;VALUEID=01001&amp;SDATE=200902&amp;PERIODTYPE=QTR_STD&amp;window=popup_no_bar&amp;width=385&amp;height=120&amp;START_MAXIMIZED=FALSE&amp;creator=factset&amp;display_string=Audit"}</definedName>
    <definedName name="_1413__FDSAUDITLINK__" localSheetId="10" hidden="1">{"fdsup://Directions/FactSet Auditing Viewer?action=AUDIT_VALUE&amp;DB=129&amp;ID1=54414710&amp;VALUEID=01001&amp;SDATE=200902&amp;PERIODTYPE=QTR_STD&amp;window=popup_no_bar&amp;width=385&amp;height=120&amp;START_MAXIMIZED=FALSE&amp;creator=factset&amp;display_string=Audit"}</definedName>
    <definedName name="_1413__FDSAUDITLINK__" localSheetId="3" hidden="1">{"fdsup://Directions/FactSet Auditing Viewer?action=AUDIT_VALUE&amp;DB=129&amp;ID1=54414710&amp;VALUEID=01001&amp;SDATE=200902&amp;PERIODTYPE=QTR_STD&amp;window=popup_no_bar&amp;width=385&amp;height=120&amp;START_MAXIMIZED=FALSE&amp;creator=factset&amp;display_string=Audit"}</definedName>
    <definedName name="_1413__FDSAUDITLINK__" localSheetId="5" hidden="1">{"fdsup://Directions/FactSet Auditing Viewer?action=AUDIT_VALUE&amp;DB=129&amp;ID1=54414710&amp;VALUEID=01001&amp;SDATE=200902&amp;PERIODTYPE=QTR_STD&amp;window=popup_no_bar&amp;width=385&amp;height=120&amp;START_MAXIMIZED=FALSE&amp;creator=factset&amp;display_string=Audit"}</definedName>
    <definedName name="_1413__FDSAUDITLINK__" localSheetId="1" hidden="1">{"fdsup://Directions/FactSet Auditing Viewer?action=AUDIT_VALUE&amp;DB=129&amp;ID1=54414710&amp;VALUEID=01001&amp;SDATE=200902&amp;PERIODTYPE=QTR_STD&amp;window=popup_no_bar&amp;width=385&amp;height=120&amp;START_MAXIMIZED=FALSE&amp;creator=factset&amp;display_string=Audit"}</definedName>
    <definedName name="_1413__FDSAUDITLINK__" hidden="1">{"fdsup://Directions/FactSet Auditing Viewer?action=AUDIT_VALUE&amp;DB=129&amp;ID1=54414710&amp;VALUEID=01001&amp;SDATE=200902&amp;PERIODTYPE=QTR_STD&amp;window=popup_no_bar&amp;width=385&amp;height=120&amp;START_MAXIMIZED=FALSE&amp;creator=factset&amp;display_string=Audit"}</definedName>
    <definedName name="_1414__FDSAUDITLINK__" localSheetId="7" hidden="1">{"fdsup://Directions/FactSet Auditing Viewer?action=AUDIT_VALUE&amp;DB=129&amp;ID1=54414710&amp;VALUEID=01001&amp;SDATE=201002&amp;PERIODTYPE=QTR_STD&amp;window=popup_no_bar&amp;width=385&amp;height=120&amp;START_MAXIMIZED=FALSE&amp;creator=factset&amp;display_string=Audit"}</definedName>
    <definedName name="_1414__FDSAUDITLINK__" localSheetId="9" hidden="1">{"fdsup://Directions/FactSet Auditing Viewer?action=AUDIT_VALUE&amp;DB=129&amp;ID1=54414710&amp;VALUEID=01001&amp;SDATE=201002&amp;PERIODTYPE=QTR_STD&amp;window=popup_no_bar&amp;width=385&amp;height=120&amp;START_MAXIMIZED=FALSE&amp;creator=factset&amp;display_string=Audit"}</definedName>
    <definedName name="_1414__FDSAUDITLINK__" localSheetId="8" hidden="1">{"fdsup://Directions/FactSet Auditing Viewer?action=AUDIT_VALUE&amp;DB=129&amp;ID1=54414710&amp;VALUEID=01001&amp;SDATE=201002&amp;PERIODTYPE=QTR_STD&amp;window=popup_no_bar&amp;width=385&amp;height=120&amp;START_MAXIMIZED=FALSE&amp;creator=factset&amp;display_string=Audit"}</definedName>
    <definedName name="_1414__FDSAUDITLINK__" localSheetId="10" hidden="1">{"fdsup://Directions/FactSet Auditing Viewer?action=AUDIT_VALUE&amp;DB=129&amp;ID1=54414710&amp;VALUEID=01001&amp;SDATE=201002&amp;PERIODTYPE=QTR_STD&amp;window=popup_no_bar&amp;width=385&amp;height=120&amp;START_MAXIMIZED=FALSE&amp;creator=factset&amp;display_string=Audit"}</definedName>
    <definedName name="_1414__FDSAUDITLINK__" localSheetId="3" hidden="1">{"fdsup://Directions/FactSet Auditing Viewer?action=AUDIT_VALUE&amp;DB=129&amp;ID1=54414710&amp;VALUEID=01001&amp;SDATE=201002&amp;PERIODTYPE=QTR_STD&amp;window=popup_no_bar&amp;width=385&amp;height=120&amp;START_MAXIMIZED=FALSE&amp;creator=factset&amp;display_string=Audit"}</definedName>
    <definedName name="_1414__FDSAUDITLINK__" localSheetId="5" hidden="1">{"fdsup://Directions/FactSet Auditing Viewer?action=AUDIT_VALUE&amp;DB=129&amp;ID1=54414710&amp;VALUEID=01001&amp;SDATE=201002&amp;PERIODTYPE=QTR_STD&amp;window=popup_no_bar&amp;width=385&amp;height=120&amp;START_MAXIMIZED=FALSE&amp;creator=factset&amp;display_string=Audit"}</definedName>
    <definedName name="_1414__FDSAUDITLINK__" localSheetId="1" hidden="1">{"fdsup://Directions/FactSet Auditing Viewer?action=AUDIT_VALUE&amp;DB=129&amp;ID1=54414710&amp;VALUEID=01001&amp;SDATE=201002&amp;PERIODTYPE=QTR_STD&amp;window=popup_no_bar&amp;width=385&amp;height=120&amp;START_MAXIMIZED=FALSE&amp;creator=factset&amp;display_string=Audit"}</definedName>
    <definedName name="_1414__FDSAUDITLINK__" hidden="1">{"fdsup://Directions/FactSet Auditing Viewer?action=AUDIT_VALUE&amp;DB=129&amp;ID1=54414710&amp;VALUEID=01001&amp;SDATE=201002&amp;PERIODTYPE=QTR_STD&amp;window=popup_no_bar&amp;width=385&amp;height=120&amp;START_MAXIMIZED=FALSE&amp;creator=factset&amp;display_string=Audit"}</definedName>
    <definedName name="_1415__FDSAUDITLINK__" localSheetId="7" hidden="1">{"fdsup://Directions/FactSet Auditing Viewer?action=AUDIT_VALUE&amp;DB=129&amp;ID1=53418710&amp;VALUEID=01001&amp;SDATE=200902&amp;PERIODTYPE=QTR_STD&amp;window=popup_no_bar&amp;width=385&amp;height=120&amp;START_MAXIMIZED=FALSE&amp;creator=factset&amp;display_string=Audit"}</definedName>
    <definedName name="_1415__FDSAUDITLINK__" localSheetId="9" hidden="1">{"fdsup://Directions/FactSet Auditing Viewer?action=AUDIT_VALUE&amp;DB=129&amp;ID1=53418710&amp;VALUEID=01001&amp;SDATE=200902&amp;PERIODTYPE=QTR_STD&amp;window=popup_no_bar&amp;width=385&amp;height=120&amp;START_MAXIMIZED=FALSE&amp;creator=factset&amp;display_string=Audit"}</definedName>
    <definedName name="_1415__FDSAUDITLINK__" localSheetId="8" hidden="1">{"fdsup://Directions/FactSet Auditing Viewer?action=AUDIT_VALUE&amp;DB=129&amp;ID1=53418710&amp;VALUEID=01001&amp;SDATE=200902&amp;PERIODTYPE=QTR_STD&amp;window=popup_no_bar&amp;width=385&amp;height=120&amp;START_MAXIMIZED=FALSE&amp;creator=factset&amp;display_string=Audit"}</definedName>
    <definedName name="_1415__FDSAUDITLINK__" localSheetId="10" hidden="1">{"fdsup://Directions/FactSet Auditing Viewer?action=AUDIT_VALUE&amp;DB=129&amp;ID1=53418710&amp;VALUEID=01001&amp;SDATE=200902&amp;PERIODTYPE=QTR_STD&amp;window=popup_no_bar&amp;width=385&amp;height=120&amp;START_MAXIMIZED=FALSE&amp;creator=factset&amp;display_string=Audit"}</definedName>
    <definedName name="_1415__FDSAUDITLINK__" localSheetId="3" hidden="1">{"fdsup://Directions/FactSet Auditing Viewer?action=AUDIT_VALUE&amp;DB=129&amp;ID1=53418710&amp;VALUEID=01001&amp;SDATE=200902&amp;PERIODTYPE=QTR_STD&amp;window=popup_no_bar&amp;width=385&amp;height=120&amp;START_MAXIMIZED=FALSE&amp;creator=factset&amp;display_string=Audit"}</definedName>
    <definedName name="_1415__FDSAUDITLINK__" localSheetId="5" hidden="1">{"fdsup://Directions/FactSet Auditing Viewer?action=AUDIT_VALUE&amp;DB=129&amp;ID1=53418710&amp;VALUEID=01001&amp;SDATE=200902&amp;PERIODTYPE=QTR_STD&amp;window=popup_no_bar&amp;width=385&amp;height=120&amp;START_MAXIMIZED=FALSE&amp;creator=factset&amp;display_string=Audit"}</definedName>
    <definedName name="_1415__FDSAUDITLINK__" localSheetId="1" hidden="1">{"fdsup://Directions/FactSet Auditing Viewer?action=AUDIT_VALUE&amp;DB=129&amp;ID1=53418710&amp;VALUEID=01001&amp;SDATE=200902&amp;PERIODTYPE=QTR_STD&amp;window=popup_no_bar&amp;width=385&amp;height=120&amp;START_MAXIMIZED=FALSE&amp;creator=factset&amp;display_string=Audit"}</definedName>
    <definedName name="_1415__FDSAUDITLINK__" hidden="1">{"fdsup://Directions/FactSet Auditing Viewer?action=AUDIT_VALUE&amp;DB=129&amp;ID1=53418710&amp;VALUEID=01001&amp;SDATE=200902&amp;PERIODTYPE=QTR_STD&amp;window=popup_no_bar&amp;width=385&amp;height=120&amp;START_MAXIMIZED=FALSE&amp;creator=factset&amp;display_string=Audit"}</definedName>
    <definedName name="_1416__FDSAUDITLINK__" localSheetId="7" hidden="1">{"fdsup://Directions/FactSet Auditing Viewer?action=AUDIT_VALUE&amp;DB=129&amp;ID1=53418710&amp;VALUEID=01001&amp;SDATE=201002&amp;PERIODTYPE=QTR_STD&amp;window=popup_no_bar&amp;width=385&amp;height=120&amp;START_MAXIMIZED=FALSE&amp;creator=factset&amp;display_string=Audit"}</definedName>
    <definedName name="_1416__FDSAUDITLINK__" localSheetId="9" hidden="1">{"fdsup://Directions/FactSet Auditing Viewer?action=AUDIT_VALUE&amp;DB=129&amp;ID1=53418710&amp;VALUEID=01001&amp;SDATE=201002&amp;PERIODTYPE=QTR_STD&amp;window=popup_no_bar&amp;width=385&amp;height=120&amp;START_MAXIMIZED=FALSE&amp;creator=factset&amp;display_string=Audit"}</definedName>
    <definedName name="_1416__FDSAUDITLINK__" localSheetId="8" hidden="1">{"fdsup://Directions/FactSet Auditing Viewer?action=AUDIT_VALUE&amp;DB=129&amp;ID1=53418710&amp;VALUEID=01001&amp;SDATE=201002&amp;PERIODTYPE=QTR_STD&amp;window=popup_no_bar&amp;width=385&amp;height=120&amp;START_MAXIMIZED=FALSE&amp;creator=factset&amp;display_string=Audit"}</definedName>
    <definedName name="_1416__FDSAUDITLINK__" localSheetId="10" hidden="1">{"fdsup://Directions/FactSet Auditing Viewer?action=AUDIT_VALUE&amp;DB=129&amp;ID1=53418710&amp;VALUEID=01001&amp;SDATE=201002&amp;PERIODTYPE=QTR_STD&amp;window=popup_no_bar&amp;width=385&amp;height=120&amp;START_MAXIMIZED=FALSE&amp;creator=factset&amp;display_string=Audit"}</definedName>
    <definedName name="_1416__FDSAUDITLINK__" localSheetId="3" hidden="1">{"fdsup://Directions/FactSet Auditing Viewer?action=AUDIT_VALUE&amp;DB=129&amp;ID1=53418710&amp;VALUEID=01001&amp;SDATE=201002&amp;PERIODTYPE=QTR_STD&amp;window=popup_no_bar&amp;width=385&amp;height=120&amp;START_MAXIMIZED=FALSE&amp;creator=factset&amp;display_string=Audit"}</definedName>
    <definedName name="_1416__FDSAUDITLINK__" localSheetId="5" hidden="1">{"fdsup://Directions/FactSet Auditing Viewer?action=AUDIT_VALUE&amp;DB=129&amp;ID1=53418710&amp;VALUEID=01001&amp;SDATE=201002&amp;PERIODTYPE=QTR_STD&amp;window=popup_no_bar&amp;width=385&amp;height=120&amp;START_MAXIMIZED=FALSE&amp;creator=factset&amp;display_string=Audit"}</definedName>
    <definedName name="_1416__FDSAUDITLINK__" localSheetId="1" hidden="1">{"fdsup://Directions/FactSet Auditing Viewer?action=AUDIT_VALUE&amp;DB=129&amp;ID1=53418710&amp;VALUEID=01001&amp;SDATE=201002&amp;PERIODTYPE=QTR_STD&amp;window=popup_no_bar&amp;width=385&amp;height=120&amp;START_MAXIMIZED=FALSE&amp;creator=factset&amp;display_string=Audit"}</definedName>
    <definedName name="_1416__FDSAUDITLINK__" hidden="1">{"fdsup://Directions/FactSet Auditing Viewer?action=AUDIT_VALUE&amp;DB=129&amp;ID1=53418710&amp;VALUEID=01001&amp;SDATE=201002&amp;PERIODTYPE=QTR_STD&amp;window=popup_no_bar&amp;width=385&amp;height=120&amp;START_MAXIMIZED=FALSE&amp;creator=factset&amp;display_string=Audit"}</definedName>
    <definedName name="_1417__FDSAUDITLINK__" localSheetId="7" hidden="1">{"fdsup://Directions/FactSet Auditing Viewer?action=AUDIT_VALUE&amp;DB=129&amp;ID1=53983010&amp;VALUEID=01001&amp;SDATE=200902&amp;PERIODTYPE=QTR_STD&amp;window=popup_no_bar&amp;width=385&amp;height=120&amp;START_MAXIMIZED=FALSE&amp;creator=factset&amp;display_string=Audit"}</definedName>
    <definedName name="_1417__FDSAUDITLINK__" localSheetId="9" hidden="1">{"fdsup://Directions/FactSet Auditing Viewer?action=AUDIT_VALUE&amp;DB=129&amp;ID1=53983010&amp;VALUEID=01001&amp;SDATE=200902&amp;PERIODTYPE=QTR_STD&amp;window=popup_no_bar&amp;width=385&amp;height=120&amp;START_MAXIMIZED=FALSE&amp;creator=factset&amp;display_string=Audit"}</definedName>
    <definedName name="_1417__FDSAUDITLINK__" localSheetId="8" hidden="1">{"fdsup://Directions/FactSet Auditing Viewer?action=AUDIT_VALUE&amp;DB=129&amp;ID1=53983010&amp;VALUEID=01001&amp;SDATE=200902&amp;PERIODTYPE=QTR_STD&amp;window=popup_no_bar&amp;width=385&amp;height=120&amp;START_MAXIMIZED=FALSE&amp;creator=factset&amp;display_string=Audit"}</definedName>
    <definedName name="_1417__FDSAUDITLINK__" localSheetId="10" hidden="1">{"fdsup://Directions/FactSet Auditing Viewer?action=AUDIT_VALUE&amp;DB=129&amp;ID1=53983010&amp;VALUEID=01001&amp;SDATE=200902&amp;PERIODTYPE=QTR_STD&amp;window=popup_no_bar&amp;width=385&amp;height=120&amp;START_MAXIMIZED=FALSE&amp;creator=factset&amp;display_string=Audit"}</definedName>
    <definedName name="_1417__FDSAUDITLINK__" localSheetId="3" hidden="1">{"fdsup://Directions/FactSet Auditing Viewer?action=AUDIT_VALUE&amp;DB=129&amp;ID1=53983010&amp;VALUEID=01001&amp;SDATE=200902&amp;PERIODTYPE=QTR_STD&amp;window=popup_no_bar&amp;width=385&amp;height=120&amp;START_MAXIMIZED=FALSE&amp;creator=factset&amp;display_string=Audit"}</definedName>
    <definedName name="_1417__FDSAUDITLINK__" localSheetId="5" hidden="1">{"fdsup://Directions/FactSet Auditing Viewer?action=AUDIT_VALUE&amp;DB=129&amp;ID1=53983010&amp;VALUEID=01001&amp;SDATE=200902&amp;PERIODTYPE=QTR_STD&amp;window=popup_no_bar&amp;width=385&amp;height=120&amp;START_MAXIMIZED=FALSE&amp;creator=factset&amp;display_string=Audit"}</definedName>
    <definedName name="_1417__FDSAUDITLINK__" localSheetId="1" hidden="1">{"fdsup://Directions/FactSet Auditing Viewer?action=AUDIT_VALUE&amp;DB=129&amp;ID1=53983010&amp;VALUEID=01001&amp;SDATE=200902&amp;PERIODTYPE=QTR_STD&amp;window=popup_no_bar&amp;width=385&amp;height=120&amp;START_MAXIMIZED=FALSE&amp;creator=factset&amp;display_string=Audit"}</definedName>
    <definedName name="_1417__FDSAUDITLINK__" hidden="1">{"fdsup://Directions/FactSet Auditing Viewer?action=AUDIT_VALUE&amp;DB=129&amp;ID1=53983010&amp;VALUEID=01001&amp;SDATE=200902&amp;PERIODTYPE=QTR_STD&amp;window=popup_no_bar&amp;width=385&amp;height=120&amp;START_MAXIMIZED=FALSE&amp;creator=factset&amp;display_string=Audit"}</definedName>
    <definedName name="_1418__FDSAUDITLINK__" localSheetId="7" hidden="1">{"fdsup://Directions/FactSet Auditing Viewer?action=AUDIT_VALUE&amp;DB=129&amp;ID1=53983010&amp;VALUEID=01001&amp;SDATE=201002&amp;PERIODTYPE=QTR_STD&amp;window=popup_no_bar&amp;width=385&amp;height=120&amp;START_MAXIMIZED=FALSE&amp;creator=factset&amp;display_string=Audit"}</definedName>
    <definedName name="_1418__FDSAUDITLINK__" localSheetId="9" hidden="1">{"fdsup://Directions/FactSet Auditing Viewer?action=AUDIT_VALUE&amp;DB=129&amp;ID1=53983010&amp;VALUEID=01001&amp;SDATE=201002&amp;PERIODTYPE=QTR_STD&amp;window=popup_no_bar&amp;width=385&amp;height=120&amp;START_MAXIMIZED=FALSE&amp;creator=factset&amp;display_string=Audit"}</definedName>
    <definedName name="_1418__FDSAUDITLINK__" localSheetId="8" hidden="1">{"fdsup://Directions/FactSet Auditing Viewer?action=AUDIT_VALUE&amp;DB=129&amp;ID1=53983010&amp;VALUEID=01001&amp;SDATE=201002&amp;PERIODTYPE=QTR_STD&amp;window=popup_no_bar&amp;width=385&amp;height=120&amp;START_MAXIMIZED=FALSE&amp;creator=factset&amp;display_string=Audit"}</definedName>
    <definedName name="_1418__FDSAUDITLINK__" localSheetId="10" hidden="1">{"fdsup://Directions/FactSet Auditing Viewer?action=AUDIT_VALUE&amp;DB=129&amp;ID1=53983010&amp;VALUEID=01001&amp;SDATE=201002&amp;PERIODTYPE=QTR_STD&amp;window=popup_no_bar&amp;width=385&amp;height=120&amp;START_MAXIMIZED=FALSE&amp;creator=factset&amp;display_string=Audit"}</definedName>
    <definedName name="_1418__FDSAUDITLINK__" localSheetId="3" hidden="1">{"fdsup://Directions/FactSet Auditing Viewer?action=AUDIT_VALUE&amp;DB=129&amp;ID1=53983010&amp;VALUEID=01001&amp;SDATE=201002&amp;PERIODTYPE=QTR_STD&amp;window=popup_no_bar&amp;width=385&amp;height=120&amp;START_MAXIMIZED=FALSE&amp;creator=factset&amp;display_string=Audit"}</definedName>
    <definedName name="_1418__FDSAUDITLINK__" localSheetId="5" hidden="1">{"fdsup://Directions/FactSet Auditing Viewer?action=AUDIT_VALUE&amp;DB=129&amp;ID1=53983010&amp;VALUEID=01001&amp;SDATE=201002&amp;PERIODTYPE=QTR_STD&amp;window=popup_no_bar&amp;width=385&amp;height=120&amp;START_MAXIMIZED=FALSE&amp;creator=factset&amp;display_string=Audit"}</definedName>
    <definedName name="_1418__FDSAUDITLINK__" localSheetId="1" hidden="1">{"fdsup://Directions/FactSet Auditing Viewer?action=AUDIT_VALUE&amp;DB=129&amp;ID1=53983010&amp;VALUEID=01001&amp;SDATE=201002&amp;PERIODTYPE=QTR_STD&amp;window=popup_no_bar&amp;width=385&amp;height=120&amp;START_MAXIMIZED=FALSE&amp;creator=factset&amp;display_string=Audit"}</definedName>
    <definedName name="_1418__FDSAUDITLINK__" hidden="1">{"fdsup://Directions/FactSet Auditing Viewer?action=AUDIT_VALUE&amp;DB=129&amp;ID1=53983010&amp;VALUEID=01001&amp;SDATE=201002&amp;PERIODTYPE=QTR_STD&amp;window=popup_no_bar&amp;width=385&amp;height=120&amp;START_MAXIMIZED=FALSE&amp;creator=factset&amp;display_string=Audit"}</definedName>
    <definedName name="_1419__FDSAUDITLINK__" localSheetId="7" hidden="1">{"fdsup://Directions/FactSet Auditing Viewer?action=AUDIT_VALUE&amp;DB=129&amp;ID1=52490110&amp;VALUEID=01001&amp;SDATE=200901&amp;PERIODTYPE=QTR_STD&amp;window=popup_no_bar&amp;width=385&amp;height=120&amp;START_MAXIMIZED=FALSE&amp;creator=factset&amp;display_string=Audit"}</definedName>
    <definedName name="_1419__FDSAUDITLINK__" localSheetId="9" hidden="1">{"fdsup://Directions/FactSet Auditing Viewer?action=AUDIT_VALUE&amp;DB=129&amp;ID1=52490110&amp;VALUEID=01001&amp;SDATE=200901&amp;PERIODTYPE=QTR_STD&amp;window=popup_no_bar&amp;width=385&amp;height=120&amp;START_MAXIMIZED=FALSE&amp;creator=factset&amp;display_string=Audit"}</definedName>
    <definedName name="_1419__FDSAUDITLINK__" localSheetId="8" hidden="1">{"fdsup://Directions/FactSet Auditing Viewer?action=AUDIT_VALUE&amp;DB=129&amp;ID1=52490110&amp;VALUEID=01001&amp;SDATE=200901&amp;PERIODTYPE=QTR_STD&amp;window=popup_no_bar&amp;width=385&amp;height=120&amp;START_MAXIMIZED=FALSE&amp;creator=factset&amp;display_string=Audit"}</definedName>
    <definedName name="_1419__FDSAUDITLINK__" localSheetId="10" hidden="1">{"fdsup://Directions/FactSet Auditing Viewer?action=AUDIT_VALUE&amp;DB=129&amp;ID1=52490110&amp;VALUEID=01001&amp;SDATE=200901&amp;PERIODTYPE=QTR_STD&amp;window=popup_no_bar&amp;width=385&amp;height=120&amp;START_MAXIMIZED=FALSE&amp;creator=factset&amp;display_string=Audit"}</definedName>
    <definedName name="_1419__FDSAUDITLINK__" localSheetId="3" hidden="1">{"fdsup://Directions/FactSet Auditing Viewer?action=AUDIT_VALUE&amp;DB=129&amp;ID1=52490110&amp;VALUEID=01001&amp;SDATE=200901&amp;PERIODTYPE=QTR_STD&amp;window=popup_no_bar&amp;width=385&amp;height=120&amp;START_MAXIMIZED=FALSE&amp;creator=factset&amp;display_string=Audit"}</definedName>
    <definedName name="_1419__FDSAUDITLINK__" localSheetId="5" hidden="1">{"fdsup://Directions/FactSet Auditing Viewer?action=AUDIT_VALUE&amp;DB=129&amp;ID1=52490110&amp;VALUEID=01001&amp;SDATE=200901&amp;PERIODTYPE=QTR_STD&amp;window=popup_no_bar&amp;width=385&amp;height=120&amp;START_MAXIMIZED=FALSE&amp;creator=factset&amp;display_string=Audit"}</definedName>
    <definedName name="_1419__FDSAUDITLINK__" localSheetId="1" hidden="1">{"fdsup://Directions/FactSet Auditing Viewer?action=AUDIT_VALUE&amp;DB=129&amp;ID1=52490110&amp;VALUEID=01001&amp;SDATE=200901&amp;PERIODTYPE=QTR_STD&amp;window=popup_no_bar&amp;width=385&amp;height=120&amp;START_MAXIMIZED=FALSE&amp;creator=factset&amp;display_string=Audit"}</definedName>
    <definedName name="_1419__FDSAUDITLINK__" hidden="1">{"fdsup://Directions/FactSet Auditing Viewer?action=AUDIT_VALUE&amp;DB=129&amp;ID1=52490110&amp;VALUEID=01001&amp;SDATE=200901&amp;PERIODTYPE=QTR_STD&amp;window=popup_no_bar&amp;width=385&amp;height=120&amp;START_MAXIMIZED=FALSE&amp;creator=factset&amp;display_string=Audit"}</definedName>
    <definedName name="_142__FDSAUDITLINK__" localSheetId="7" hidden="1">{"fdsup://directions/FAT Viewer?action=UPDATE&amp;creator=factset&amp;DYN_ARGS=TRUE&amp;DOC_NAME=FAT:FQL_AUDITING_CLIENT_TEMPLATE.FAT&amp;display_string=Audit&amp;VAR:KEY=PGZCPMXMVK&amp;VAR:QUERY=RkZfRUJJVERBX09QRVIoUVRSLDQvMS8yMDEwLDYvMzAvMjAxMCwsLFVTRCk=&amp;WINDOW=FIRST_POPUP&amp;HEIGH","T=450&amp;WIDTH=450&amp;START_MAXIMIZED=FALSE&amp;VAR:CALENDAR=US&amp;VAR:SYMBOL=T&amp;VAR:INDEX=0"}</definedName>
    <definedName name="_142__FDSAUDITLINK__" localSheetId="9" hidden="1">{"fdsup://directions/FAT Viewer?action=UPDATE&amp;creator=factset&amp;DYN_ARGS=TRUE&amp;DOC_NAME=FAT:FQL_AUDITING_CLIENT_TEMPLATE.FAT&amp;display_string=Audit&amp;VAR:KEY=PGZCPMXMVK&amp;VAR:QUERY=RkZfRUJJVERBX09QRVIoUVRSLDQvMS8yMDEwLDYvMzAvMjAxMCwsLFVTRCk=&amp;WINDOW=FIRST_POPUP&amp;HEIGH","T=450&amp;WIDTH=450&amp;START_MAXIMIZED=FALSE&amp;VAR:CALENDAR=US&amp;VAR:SYMBOL=T&amp;VAR:INDEX=0"}</definedName>
    <definedName name="_142__FDSAUDITLINK__" localSheetId="8" hidden="1">{"fdsup://directions/FAT Viewer?action=UPDATE&amp;creator=factset&amp;DYN_ARGS=TRUE&amp;DOC_NAME=FAT:FQL_AUDITING_CLIENT_TEMPLATE.FAT&amp;display_string=Audit&amp;VAR:KEY=PGZCPMXMVK&amp;VAR:QUERY=RkZfRUJJVERBX09QRVIoUVRSLDQvMS8yMDEwLDYvMzAvMjAxMCwsLFVTRCk=&amp;WINDOW=FIRST_POPUP&amp;HEIGH","T=450&amp;WIDTH=450&amp;START_MAXIMIZED=FALSE&amp;VAR:CALENDAR=US&amp;VAR:SYMBOL=T&amp;VAR:INDEX=0"}</definedName>
    <definedName name="_142__FDSAUDITLINK__" localSheetId="10" hidden="1">{"fdsup://directions/FAT Viewer?action=UPDATE&amp;creator=factset&amp;DYN_ARGS=TRUE&amp;DOC_NAME=FAT:FQL_AUDITING_CLIENT_TEMPLATE.FAT&amp;display_string=Audit&amp;VAR:KEY=PGZCPMXMVK&amp;VAR:QUERY=RkZfRUJJVERBX09QRVIoUVRSLDQvMS8yMDEwLDYvMzAvMjAxMCwsLFVTRCk=&amp;WINDOW=FIRST_POPUP&amp;HEIGH","T=450&amp;WIDTH=450&amp;START_MAXIMIZED=FALSE&amp;VAR:CALENDAR=US&amp;VAR:SYMBOL=T&amp;VAR:INDEX=0"}</definedName>
    <definedName name="_142__FDSAUDITLINK__" localSheetId="3" hidden="1">{"fdsup://directions/FAT Viewer?action=UPDATE&amp;creator=factset&amp;DYN_ARGS=TRUE&amp;DOC_NAME=FAT:FQL_AUDITING_CLIENT_TEMPLATE.FAT&amp;display_string=Audit&amp;VAR:KEY=PGZCPMXMVK&amp;VAR:QUERY=RkZfRUJJVERBX09QRVIoUVRSLDQvMS8yMDEwLDYvMzAvMjAxMCwsLFVTRCk=&amp;WINDOW=FIRST_POPUP&amp;HEIGH","T=450&amp;WIDTH=450&amp;START_MAXIMIZED=FALSE&amp;VAR:CALENDAR=US&amp;VAR:SYMBOL=T&amp;VAR:INDEX=0"}</definedName>
    <definedName name="_142__FDSAUDITLINK__" localSheetId="5" hidden="1">{"fdsup://directions/FAT Viewer?action=UPDATE&amp;creator=factset&amp;DYN_ARGS=TRUE&amp;DOC_NAME=FAT:FQL_AUDITING_CLIENT_TEMPLATE.FAT&amp;display_string=Audit&amp;VAR:KEY=PGZCPMXMVK&amp;VAR:QUERY=RkZfRUJJVERBX09QRVIoUVRSLDQvMS8yMDEwLDYvMzAvMjAxMCwsLFVTRCk=&amp;WINDOW=FIRST_POPUP&amp;HEIGH","T=450&amp;WIDTH=450&amp;START_MAXIMIZED=FALSE&amp;VAR:CALENDAR=US&amp;VAR:SYMBOL=T&amp;VAR:INDEX=0"}</definedName>
    <definedName name="_142__FDSAUDITLINK__" localSheetId="1" hidden="1">{"fdsup://directions/FAT Viewer?action=UPDATE&amp;creator=factset&amp;DYN_ARGS=TRUE&amp;DOC_NAME=FAT:FQL_AUDITING_CLIENT_TEMPLATE.FAT&amp;display_string=Audit&amp;VAR:KEY=PGZCPMXMVK&amp;VAR:QUERY=RkZfRUJJVERBX09QRVIoUVRSLDQvMS8yMDEwLDYvMzAvMjAxMCwsLFVTRCk=&amp;WINDOW=FIRST_POPUP&amp;HEIGH","T=450&amp;WIDTH=450&amp;START_MAXIMIZED=FALSE&amp;VAR:CALENDAR=US&amp;VAR:SYMBOL=T&amp;VAR:INDEX=0"}</definedName>
    <definedName name="_142__FDSAUDITLINK__" hidden="1">{"fdsup://directions/FAT Viewer?action=UPDATE&amp;creator=factset&amp;DYN_ARGS=TRUE&amp;DOC_NAME=FAT:FQL_AUDITING_CLIENT_TEMPLATE.FAT&amp;display_string=Audit&amp;VAR:KEY=PGZCPMXMVK&amp;VAR:QUERY=RkZfRUJJVERBX09QRVIoUVRSLDQvMS8yMDEwLDYvMzAvMjAxMCwsLFVTRCk=&amp;WINDOW=FIRST_POPUP&amp;HEIGH","T=450&amp;WIDTH=450&amp;START_MAXIMIZED=FALSE&amp;VAR:CALENDAR=US&amp;VAR:SYMBOL=T&amp;VAR:INDEX=0"}</definedName>
    <definedName name="_1420__FDSAUDITLINK__" localSheetId="7" hidden="1">{"fdsup://Directions/FactSet Auditing Viewer?action=AUDIT_VALUE&amp;DB=129&amp;ID1=52490110&amp;VALUEID=01001&amp;SDATE=201001&amp;PERIODTYPE=QTR_STD&amp;window=popup_no_bar&amp;width=385&amp;height=120&amp;START_MAXIMIZED=FALSE&amp;creator=factset&amp;display_string=Audit"}</definedName>
    <definedName name="_1420__FDSAUDITLINK__" localSheetId="9" hidden="1">{"fdsup://Directions/FactSet Auditing Viewer?action=AUDIT_VALUE&amp;DB=129&amp;ID1=52490110&amp;VALUEID=01001&amp;SDATE=201001&amp;PERIODTYPE=QTR_STD&amp;window=popup_no_bar&amp;width=385&amp;height=120&amp;START_MAXIMIZED=FALSE&amp;creator=factset&amp;display_string=Audit"}</definedName>
    <definedName name="_1420__FDSAUDITLINK__" localSheetId="8" hidden="1">{"fdsup://Directions/FactSet Auditing Viewer?action=AUDIT_VALUE&amp;DB=129&amp;ID1=52490110&amp;VALUEID=01001&amp;SDATE=201001&amp;PERIODTYPE=QTR_STD&amp;window=popup_no_bar&amp;width=385&amp;height=120&amp;START_MAXIMIZED=FALSE&amp;creator=factset&amp;display_string=Audit"}</definedName>
    <definedName name="_1420__FDSAUDITLINK__" localSheetId="10" hidden="1">{"fdsup://Directions/FactSet Auditing Viewer?action=AUDIT_VALUE&amp;DB=129&amp;ID1=52490110&amp;VALUEID=01001&amp;SDATE=201001&amp;PERIODTYPE=QTR_STD&amp;window=popup_no_bar&amp;width=385&amp;height=120&amp;START_MAXIMIZED=FALSE&amp;creator=factset&amp;display_string=Audit"}</definedName>
    <definedName name="_1420__FDSAUDITLINK__" localSheetId="3" hidden="1">{"fdsup://Directions/FactSet Auditing Viewer?action=AUDIT_VALUE&amp;DB=129&amp;ID1=52490110&amp;VALUEID=01001&amp;SDATE=201001&amp;PERIODTYPE=QTR_STD&amp;window=popup_no_bar&amp;width=385&amp;height=120&amp;START_MAXIMIZED=FALSE&amp;creator=factset&amp;display_string=Audit"}</definedName>
    <definedName name="_1420__FDSAUDITLINK__" localSheetId="5" hidden="1">{"fdsup://Directions/FactSet Auditing Viewer?action=AUDIT_VALUE&amp;DB=129&amp;ID1=52490110&amp;VALUEID=01001&amp;SDATE=201001&amp;PERIODTYPE=QTR_STD&amp;window=popup_no_bar&amp;width=385&amp;height=120&amp;START_MAXIMIZED=FALSE&amp;creator=factset&amp;display_string=Audit"}</definedName>
    <definedName name="_1420__FDSAUDITLINK__" localSheetId="1" hidden="1">{"fdsup://Directions/FactSet Auditing Viewer?action=AUDIT_VALUE&amp;DB=129&amp;ID1=52490110&amp;VALUEID=01001&amp;SDATE=201001&amp;PERIODTYPE=QTR_STD&amp;window=popup_no_bar&amp;width=385&amp;height=120&amp;START_MAXIMIZED=FALSE&amp;creator=factset&amp;display_string=Audit"}</definedName>
    <definedName name="_1420__FDSAUDITLINK__" hidden="1">{"fdsup://Directions/FactSet Auditing Viewer?action=AUDIT_VALUE&amp;DB=129&amp;ID1=52490110&amp;VALUEID=01001&amp;SDATE=201001&amp;PERIODTYPE=QTR_STD&amp;window=popup_no_bar&amp;width=385&amp;height=120&amp;START_MAXIMIZED=FALSE&amp;creator=factset&amp;display_string=Audit"}</definedName>
    <definedName name="_1421__FDSAUDITLINK__" localSheetId="7" hidden="1">{"fdsup://Directions/FactSet Auditing Viewer?action=AUDIT_VALUE&amp;DB=129&amp;ID1=53245710&amp;VALUEID=01001&amp;SDATE=200902&amp;PERIODTYPE=QTR_STD&amp;window=popup_no_bar&amp;width=385&amp;height=120&amp;START_MAXIMIZED=FALSE&amp;creator=factset&amp;display_string=Audit"}</definedName>
    <definedName name="_1421__FDSAUDITLINK__" localSheetId="9" hidden="1">{"fdsup://Directions/FactSet Auditing Viewer?action=AUDIT_VALUE&amp;DB=129&amp;ID1=53245710&amp;VALUEID=01001&amp;SDATE=200902&amp;PERIODTYPE=QTR_STD&amp;window=popup_no_bar&amp;width=385&amp;height=120&amp;START_MAXIMIZED=FALSE&amp;creator=factset&amp;display_string=Audit"}</definedName>
    <definedName name="_1421__FDSAUDITLINK__" localSheetId="8" hidden="1">{"fdsup://Directions/FactSet Auditing Viewer?action=AUDIT_VALUE&amp;DB=129&amp;ID1=53245710&amp;VALUEID=01001&amp;SDATE=200902&amp;PERIODTYPE=QTR_STD&amp;window=popup_no_bar&amp;width=385&amp;height=120&amp;START_MAXIMIZED=FALSE&amp;creator=factset&amp;display_string=Audit"}</definedName>
    <definedName name="_1421__FDSAUDITLINK__" localSheetId="10" hidden="1">{"fdsup://Directions/FactSet Auditing Viewer?action=AUDIT_VALUE&amp;DB=129&amp;ID1=53245710&amp;VALUEID=01001&amp;SDATE=200902&amp;PERIODTYPE=QTR_STD&amp;window=popup_no_bar&amp;width=385&amp;height=120&amp;START_MAXIMIZED=FALSE&amp;creator=factset&amp;display_string=Audit"}</definedName>
    <definedName name="_1421__FDSAUDITLINK__" localSheetId="3" hidden="1">{"fdsup://Directions/FactSet Auditing Viewer?action=AUDIT_VALUE&amp;DB=129&amp;ID1=53245710&amp;VALUEID=01001&amp;SDATE=200902&amp;PERIODTYPE=QTR_STD&amp;window=popup_no_bar&amp;width=385&amp;height=120&amp;START_MAXIMIZED=FALSE&amp;creator=factset&amp;display_string=Audit"}</definedName>
    <definedName name="_1421__FDSAUDITLINK__" localSheetId="5" hidden="1">{"fdsup://Directions/FactSet Auditing Viewer?action=AUDIT_VALUE&amp;DB=129&amp;ID1=53245710&amp;VALUEID=01001&amp;SDATE=200902&amp;PERIODTYPE=QTR_STD&amp;window=popup_no_bar&amp;width=385&amp;height=120&amp;START_MAXIMIZED=FALSE&amp;creator=factset&amp;display_string=Audit"}</definedName>
    <definedName name="_1421__FDSAUDITLINK__" localSheetId="1" hidden="1">{"fdsup://Directions/FactSet Auditing Viewer?action=AUDIT_VALUE&amp;DB=129&amp;ID1=53245710&amp;VALUEID=01001&amp;SDATE=200902&amp;PERIODTYPE=QTR_STD&amp;window=popup_no_bar&amp;width=385&amp;height=120&amp;START_MAXIMIZED=FALSE&amp;creator=factset&amp;display_string=Audit"}</definedName>
    <definedName name="_1421__FDSAUDITLINK__" hidden="1">{"fdsup://Directions/FactSet Auditing Viewer?action=AUDIT_VALUE&amp;DB=129&amp;ID1=53245710&amp;VALUEID=01001&amp;SDATE=200902&amp;PERIODTYPE=QTR_STD&amp;window=popup_no_bar&amp;width=385&amp;height=120&amp;START_MAXIMIZED=FALSE&amp;creator=factset&amp;display_string=Audit"}</definedName>
    <definedName name="_1422__FDSAUDITLINK__" localSheetId="7" hidden="1">{"fdsup://Directions/FactSet Auditing Viewer?action=AUDIT_VALUE&amp;DB=129&amp;ID1=53245710&amp;VALUEID=01001&amp;SDATE=201002&amp;PERIODTYPE=QTR_STD&amp;window=popup_no_bar&amp;width=385&amp;height=120&amp;START_MAXIMIZED=FALSE&amp;creator=factset&amp;display_string=Audit"}</definedName>
    <definedName name="_1422__FDSAUDITLINK__" localSheetId="9" hidden="1">{"fdsup://Directions/FactSet Auditing Viewer?action=AUDIT_VALUE&amp;DB=129&amp;ID1=53245710&amp;VALUEID=01001&amp;SDATE=201002&amp;PERIODTYPE=QTR_STD&amp;window=popup_no_bar&amp;width=385&amp;height=120&amp;START_MAXIMIZED=FALSE&amp;creator=factset&amp;display_string=Audit"}</definedName>
    <definedName name="_1422__FDSAUDITLINK__" localSheetId="8" hidden="1">{"fdsup://Directions/FactSet Auditing Viewer?action=AUDIT_VALUE&amp;DB=129&amp;ID1=53245710&amp;VALUEID=01001&amp;SDATE=201002&amp;PERIODTYPE=QTR_STD&amp;window=popup_no_bar&amp;width=385&amp;height=120&amp;START_MAXIMIZED=FALSE&amp;creator=factset&amp;display_string=Audit"}</definedName>
    <definedName name="_1422__FDSAUDITLINK__" localSheetId="10" hidden="1">{"fdsup://Directions/FactSet Auditing Viewer?action=AUDIT_VALUE&amp;DB=129&amp;ID1=53245710&amp;VALUEID=01001&amp;SDATE=201002&amp;PERIODTYPE=QTR_STD&amp;window=popup_no_bar&amp;width=385&amp;height=120&amp;START_MAXIMIZED=FALSE&amp;creator=factset&amp;display_string=Audit"}</definedName>
    <definedName name="_1422__FDSAUDITLINK__" localSheetId="3" hidden="1">{"fdsup://Directions/FactSet Auditing Viewer?action=AUDIT_VALUE&amp;DB=129&amp;ID1=53245710&amp;VALUEID=01001&amp;SDATE=201002&amp;PERIODTYPE=QTR_STD&amp;window=popup_no_bar&amp;width=385&amp;height=120&amp;START_MAXIMIZED=FALSE&amp;creator=factset&amp;display_string=Audit"}</definedName>
    <definedName name="_1422__FDSAUDITLINK__" localSheetId="5" hidden="1">{"fdsup://Directions/FactSet Auditing Viewer?action=AUDIT_VALUE&amp;DB=129&amp;ID1=53245710&amp;VALUEID=01001&amp;SDATE=201002&amp;PERIODTYPE=QTR_STD&amp;window=popup_no_bar&amp;width=385&amp;height=120&amp;START_MAXIMIZED=FALSE&amp;creator=factset&amp;display_string=Audit"}</definedName>
    <definedName name="_1422__FDSAUDITLINK__" localSheetId="1" hidden="1">{"fdsup://Directions/FactSet Auditing Viewer?action=AUDIT_VALUE&amp;DB=129&amp;ID1=53245710&amp;VALUEID=01001&amp;SDATE=201002&amp;PERIODTYPE=QTR_STD&amp;window=popup_no_bar&amp;width=385&amp;height=120&amp;START_MAXIMIZED=FALSE&amp;creator=factset&amp;display_string=Audit"}</definedName>
    <definedName name="_1422__FDSAUDITLINK__" hidden="1">{"fdsup://Directions/FactSet Auditing Viewer?action=AUDIT_VALUE&amp;DB=129&amp;ID1=53245710&amp;VALUEID=01001&amp;SDATE=201002&amp;PERIODTYPE=QTR_STD&amp;window=popup_no_bar&amp;width=385&amp;height=120&amp;START_MAXIMIZED=FALSE&amp;creator=factset&amp;display_string=Audit"}</definedName>
    <definedName name="_1423__FDSAUDITLINK__" localSheetId="7" hidden="1">{"fdsup://Directions/FactSet Auditing Viewer?action=AUDIT_VALUE&amp;DB=129&amp;ID1=53567810&amp;VALUEID=01001&amp;SDATE=201004&amp;PERIODTYPE=QTR_STD&amp;window=popup_no_bar&amp;width=385&amp;height=120&amp;START_MAXIMIZED=FALSE&amp;creator=factset&amp;display_string=Audit"}</definedName>
    <definedName name="_1423__FDSAUDITLINK__" localSheetId="9" hidden="1">{"fdsup://Directions/FactSet Auditing Viewer?action=AUDIT_VALUE&amp;DB=129&amp;ID1=53567810&amp;VALUEID=01001&amp;SDATE=201004&amp;PERIODTYPE=QTR_STD&amp;window=popup_no_bar&amp;width=385&amp;height=120&amp;START_MAXIMIZED=FALSE&amp;creator=factset&amp;display_string=Audit"}</definedName>
    <definedName name="_1423__FDSAUDITLINK__" localSheetId="8" hidden="1">{"fdsup://Directions/FactSet Auditing Viewer?action=AUDIT_VALUE&amp;DB=129&amp;ID1=53567810&amp;VALUEID=01001&amp;SDATE=201004&amp;PERIODTYPE=QTR_STD&amp;window=popup_no_bar&amp;width=385&amp;height=120&amp;START_MAXIMIZED=FALSE&amp;creator=factset&amp;display_string=Audit"}</definedName>
    <definedName name="_1423__FDSAUDITLINK__" localSheetId="10" hidden="1">{"fdsup://Directions/FactSet Auditing Viewer?action=AUDIT_VALUE&amp;DB=129&amp;ID1=53567810&amp;VALUEID=01001&amp;SDATE=201004&amp;PERIODTYPE=QTR_STD&amp;window=popup_no_bar&amp;width=385&amp;height=120&amp;START_MAXIMIZED=FALSE&amp;creator=factset&amp;display_string=Audit"}</definedName>
    <definedName name="_1423__FDSAUDITLINK__" localSheetId="3" hidden="1">{"fdsup://Directions/FactSet Auditing Viewer?action=AUDIT_VALUE&amp;DB=129&amp;ID1=53567810&amp;VALUEID=01001&amp;SDATE=201004&amp;PERIODTYPE=QTR_STD&amp;window=popup_no_bar&amp;width=385&amp;height=120&amp;START_MAXIMIZED=FALSE&amp;creator=factset&amp;display_string=Audit"}</definedName>
    <definedName name="_1423__FDSAUDITLINK__" localSheetId="5" hidden="1">{"fdsup://Directions/FactSet Auditing Viewer?action=AUDIT_VALUE&amp;DB=129&amp;ID1=53567810&amp;VALUEID=01001&amp;SDATE=201004&amp;PERIODTYPE=QTR_STD&amp;window=popup_no_bar&amp;width=385&amp;height=120&amp;START_MAXIMIZED=FALSE&amp;creator=factset&amp;display_string=Audit"}</definedName>
    <definedName name="_1423__FDSAUDITLINK__" localSheetId="1" hidden="1">{"fdsup://Directions/FactSet Auditing Viewer?action=AUDIT_VALUE&amp;DB=129&amp;ID1=53567810&amp;VALUEID=01001&amp;SDATE=201004&amp;PERIODTYPE=QTR_STD&amp;window=popup_no_bar&amp;width=385&amp;height=120&amp;START_MAXIMIZED=FALSE&amp;creator=factset&amp;display_string=Audit"}</definedName>
    <definedName name="_1423__FDSAUDITLINK__" hidden="1">{"fdsup://Directions/FactSet Auditing Viewer?action=AUDIT_VALUE&amp;DB=129&amp;ID1=53567810&amp;VALUEID=01001&amp;SDATE=201004&amp;PERIODTYPE=QTR_STD&amp;window=popup_no_bar&amp;width=385&amp;height=120&amp;START_MAXIMIZED=FALSE&amp;creator=factset&amp;display_string=Audit"}</definedName>
    <definedName name="_1424__FDSAUDITLINK__" localSheetId="7" hidden="1">{"fdsup://Directions/FactSet Auditing Viewer?action=AUDIT_VALUE&amp;DB=129&amp;ID1=50242410&amp;VALUEID=01001&amp;SDATE=200902&amp;PERIODTYPE=QTR_STD&amp;window=popup_no_bar&amp;width=385&amp;height=120&amp;START_MAXIMIZED=FALSE&amp;creator=factset&amp;display_string=Audit"}</definedName>
    <definedName name="_1424__FDSAUDITLINK__" localSheetId="9" hidden="1">{"fdsup://Directions/FactSet Auditing Viewer?action=AUDIT_VALUE&amp;DB=129&amp;ID1=50242410&amp;VALUEID=01001&amp;SDATE=200902&amp;PERIODTYPE=QTR_STD&amp;window=popup_no_bar&amp;width=385&amp;height=120&amp;START_MAXIMIZED=FALSE&amp;creator=factset&amp;display_string=Audit"}</definedName>
    <definedName name="_1424__FDSAUDITLINK__" localSheetId="8" hidden="1">{"fdsup://Directions/FactSet Auditing Viewer?action=AUDIT_VALUE&amp;DB=129&amp;ID1=50242410&amp;VALUEID=01001&amp;SDATE=200902&amp;PERIODTYPE=QTR_STD&amp;window=popup_no_bar&amp;width=385&amp;height=120&amp;START_MAXIMIZED=FALSE&amp;creator=factset&amp;display_string=Audit"}</definedName>
    <definedName name="_1424__FDSAUDITLINK__" localSheetId="10" hidden="1">{"fdsup://Directions/FactSet Auditing Viewer?action=AUDIT_VALUE&amp;DB=129&amp;ID1=50242410&amp;VALUEID=01001&amp;SDATE=200902&amp;PERIODTYPE=QTR_STD&amp;window=popup_no_bar&amp;width=385&amp;height=120&amp;START_MAXIMIZED=FALSE&amp;creator=factset&amp;display_string=Audit"}</definedName>
    <definedName name="_1424__FDSAUDITLINK__" localSheetId="3" hidden="1">{"fdsup://Directions/FactSet Auditing Viewer?action=AUDIT_VALUE&amp;DB=129&amp;ID1=50242410&amp;VALUEID=01001&amp;SDATE=200902&amp;PERIODTYPE=QTR_STD&amp;window=popup_no_bar&amp;width=385&amp;height=120&amp;START_MAXIMIZED=FALSE&amp;creator=factset&amp;display_string=Audit"}</definedName>
    <definedName name="_1424__FDSAUDITLINK__" localSheetId="5" hidden="1">{"fdsup://Directions/FactSet Auditing Viewer?action=AUDIT_VALUE&amp;DB=129&amp;ID1=50242410&amp;VALUEID=01001&amp;SDATE=200902&amp;PERIODTYPE=QTR_STD&amp;window=popup_no_bar&amp;width=385&amp;height=120&amp;START_MAXIMIZED=FALSE&amp;creator=factset&amp;display_string=Audit"}</definedName>
    <definedName name="_1424__FDSAUDITLINK__" localSheetId="1" hidden="1">{"fdsup://Directions/FactSet Auditing Viewer?action=AUDIT_VALUE&amp;DB=129&amp;ID1=50242410&amp;VALUEID=01001&amp;SDATE=200902&amp;PERIODTYPE=QTR_STD&amp;window=popup_no_bar&amp;width=385&amp;height=120&amp;START_MAXIMIZED=FALSE&amp;creator=factset&amp;display_string=Audit"}</definedName>
    <definedName name="_1424__FDSAUDITLINK__" hidden="1">{"fdsup://Directions/FactSet Auditing Viewer?action=AUDIT_VALUE&amp;DB=129&amp;ID1=50242410&amp;VALUEID=01001&amp;SDATE=200902&amp;PERIODTYPE=QTR_STD&amp;window=popup_no_bar&amp;width=385&amp;height=120&amp;START_MAXIMIZED=FALSE&amp;creator=factset&amp;display_string=Audit"}</definedName>
    <definedName name="_1425__FDSAUDITLINK__" localSheetId="7" hidden="1">{"fdsup://Directions/FactSet Auditing Viewer?action=AUDIT_VALUE&amp;DB=129&amp;ID1=50242410&amp;VALUEID=01001&amp;SDATE=201002&amp;PERIODTYPE=QTR_STD&amp;window=popup_no_bar&amp;width=385&amp;height=120&amp;START_MAXIMIZED=FALSE&amp;creator=factset&amp;display_string=Audit"}</definedName>
    <definedName name="_1425__FDSAUDITLINK__" localSheetId="9" hidden="1">{"fdsup://Directions/FactSet Auditing Viewer?action=AUDIT_VALUE&amp;DB=129&amp;ID1=50242410&amp;VALUEID=01001&amp;SDATE=201002&amp;PERIODTYPE=QTR_STD&amp;window=popup_no_bar&amp;width=385&amp;height=120&amp;START_MAXIMIZED=FALSE&amp;creator=factset&amp;display_string=Audit"}</definedName>
    <definedName name="_1425__FDSAUDITLINK__" localSheetId="8" hidden="1">{"fdsup://Directions/FactSet Auditing Viewer?action=AUDIT_VALUE&amp;DB=129&amp;ID1=50242410&amp;VALUEID=01001&amp;SDATE=201002&amp;PERIODTYPE=QTR_STD&amp;window=popup_no_bar&amp;width=385&amp;height=120&amp;START_MAXIMIZED=FALSE&amp;creator=factset&amp;display_string=Audit"}</definedName>
    <definedName name="_1425__FDSAUDITLINK__" localSheetId="10" hidden="1">{"fdsup://Directions/FactSet Auditing Viewer?action=AUDIT_VALUE&amp;DB=129&amp;ID1=50242410&amp;VALUEID=01001&amp;SDATE=201002&amp;PERIODTYPE=QTR_STD&amp;window=popup_no_bar&amp;width=385&amp;height=120&amp;START_MAXIMIZED=FALSE&amp;creator=factset&amp;display_string=Audit"}</definedName>
    <definedName name="_1425__FDSAUDITLINK__" localSheetId="3" hidden="1">{"fdsup://Directions/FactSet Auditing Viewer?action=AUDIT_VALUE&amp;DB=129&amp;ID1=50242410&amp;VALUEID=01001&amp;SDATE=201002&amp;PERIODTYPE=QTR_STD&amp;window=popup_no_bar&amp;width=385&amp;height=120&amp;START_MAXIMIZED=FALSE&amp;creator=factset&amp;display_string=Audit"}</definedName>
    <definedName name="_1425__FDSAUDITLINK__" localSheetId="5" hidden="1">{"fdsup://Directions/FactSet Auditing Viewer?action=AUDIT_VALUE&amp;DB=129&amp;ID1=50242410&amp;VALUEID=01001&amp;SDATE=201002&amp;PERIODTYPE=QTR_STD&amp;window=popup_no_bar&amp;width=385&amp;height=120&amp;START_MAXIMIZED=FALSE&amp;creator=factset&amp;display_string=Audit"}</definedName>
    <definedName name="_1425__FDSAUDITLINK__" localSheetId="1" hidden="1">{"fdsup://Directions/FactSet Auditing Viewer?action=AUDIT_VALUE&amp;DB=129&amp;ID1=50242410&amp;VALUEID=01001&amp;SDATE=201002&amp;PERIODTYPE=QTR_STD&amp;window=popup_no_bar&amp;width=385&amp;height=120&amp;START_MAXIMIZED=FALSE&amp;creator=factset&amp;display_string=Audit"}</definedName>
    <definedName name="_1425__FDSAUDITLINK__" hidden="1">{"fdsup://Directions/FactSet Auditing Viewer?action=AUDIT_VALUE&amp;DB=129&amp;ID1=50242410&amp;VALUEID=01001&amp;SDATE=201002&amp;PERIODTYPE=QTR_STD&amp;window=popup_no_bar&amp;width=385&amp;height=120&amp;START_MAXIMIZED=FALSE&amp;creator=factset&amp;display_string=Audit"}</definedName>
    <definedName name="_1426__FDSAUDITLINK__" localSheetId="7" hidden="1">{"fdsup://Directions/FactSet Auditing Viewer?action=AUDIT_VALUE&amp;DB=129&amp;ID1=53217V10&amp;VALUEID=01001&amp;SDATE=200902&amp;PERIODTYPE=QTR_STD&amp;window=popup_no_bar&amp;width=385&amp;height=120&amp;START_MAXIMIZED=FALSE&amp;creator=factset&amp;display_string=Audit"}</definedName>
    <definedName name="_1426__FDSAUDITLINK__" localSheetId="9" hidden="1">{"fdsup://Directions/FactSet Auditing Viewer?action=AUDIT_VALUE&amp;DB=129&amp;ID1=53217V10&amp;VALUEID=01001&amp;SDATE=200902&amp;PERIODTYPE=QTR_STD&amp;window=popup_no_bar&amp;width=385&amp;height=120&amp;START_MAXIMIZED=FALSE&amp;creator=factset&amp;display_string=Audit"}</definedName>
    <definedName name="_1426__FDSAUDITLINK__" localSheetId="8" hidden="1">{"fdsup://Directions/FactSet Auditing Viewer?action=AUDIT_VALUE&amp;DB=129&amp;ID1=53217V10&amp;VALUEID=01001&amp;SDATE=200902&amp;PERIODTYPE=QTR_STD&amp;window=popup_no_bar&amp;width=385&amp;height=120&amp;START_MAXIMIZED=FALSE&amp;creator=factset&amp;display_string=Audit"}</definedName>
    <definedName name="_1426__FDSAUDITLINK__" localSheetId="10" hidden="1">{"fdsup://Directions/FactSet Auditing Viewer?action=AUDIT_VALUE&amp;DB=129&amp;ID1=53217V10&amp;VALUEID=01001&amp;SDATE=200902&amp;PERIODTYPE=QTR_STD&amp;window=popup_no_bar&amp;width=385&amp;height=120&amp;START_MAXIMIZED=FALSE&amp;creator=factset&amp;display_string=Audit"}</definedName>
    <definedName name="_1426__FDSAUDITLINK__" localSheetId="3" hidden="1">{"fdsup://Directions/FactSet Auditing Viewer?action=AUDIT_VALUE&amp;DB=129&amp;ID1=53217V10&amp;VALUEID=01001&amp;SDATE=200902&amp;PERIODTYPE=QTR_STD&amp;window=popup_no_bar&amp;width=385&amp;height=120&amp;START_MAXIMIZED=FALSE&amp;creator=factset&amp;display_string=Audit"}</definedName>
    <definedName name="_1426__FDSAUDITLINK__" localSheetId="5" hidden="1">{"fdsup://Directions/FactSet Auditing Viewer?action=AUDIT_VALUE&amp;DB=129&amp;ID1=53217V10&amp;VALUEID=01001&amp;SDATE=200902&amp;PERIODTYPE=QTR_STD&amp;window=popup_no_bar&amp;width=385&amp;height=120&amp;START_MAXIMIZED=FALSE&amp;creator=factset&amp;display_string=Audit"}</definedName>
    <definedName name="_1426__FDSAUDITLINK__" localSheetId="1" hidden="1">{"fdsup://Directions/FactSet Auditing Viewer?action=AUDIT_VALUE&amp;DB=129&amp;ID1=53217V10&amp;VALUEID=01001&amp;SDATE=200902&amp;PERIODTYPE=QTR_STD&amp;window=popup_no_bar&amp;width=385&amp;height=120&amp;START_MAXIMIZED=FALSE&amp;creator=factset&amp;display_string=Audit"}</definedName>
    <definedName name="_1426__FDSAUDITLINK__" hidden="1">{"fdsup://Directions/FactSet Auditing Viewer?action=AUDIT_VALUE&amp;DB=129&amp;ID1=53217V10&amp;VALUEID=01001&amp;SDATE=200902&amp;PERIODTYPE=QTR_STD&amp;window=popup_no_bar&amp;width=385&amp;height=120&amp;START_MAXIMIZED=FALSE&amp;creator=factset&amp;display_string=Audit"}</definedName>
    <definedName name="_1427__FDSAUDITLINK__" localSheetId="7" hidden="1">{"fdsup://Directions/FactSet Auditing Viewer?action=AUDIT_VALUE&amp;DB=129&amp;ID1=53217V10&amp;VALUEID=01001&amp;SDATE=201002&amp;PERIODTYPE=QTR_STD&amp;window=popup_no_bar&amp;width=385&amp;height=120&amp;START_MAXIMIZED=FALSE&amp;creator=factset&amp;display_string=Audit"}</definedName>
    <definedName name="_1427__FDSAUDITLINK__" localSheetId="9" hidden="1">{"fdsup://Directions/FactSet Auditing Viewer?action=AUDIT_VALUE&amp;DB=129&amp;ID1=53217V10&amp;VALUEID=01001&amp;SDATE=201002&amp;PERIODTYPE=QTR_STD&amp;window=popup_no_bar&amp;width=385&amp;height=120&amp;START_MAXIMIZED=FALSE&amp;creator=factset&amp;display_string=Audit"}</definedName>
    <definedName name="_1427__FDSAUDITLINK__" localSheetId="8" hidden="1">{"fdsup://Directions/FactSet Auditing Viewer?action=AUDIT_VALUE&amp;DB=129&amp;ID1=53217V10&amp;VALUEID=01001&amp;SDATE=201002&amp;PERIODTYPE=QTR_STD&amp;window=popup_no_bar&amp;width=385&amp;height=120&amp;START_MAXIMIZED=FALSE&amp;creator=factset&amp;display_string=Audit"}</definedName>
    <definedName name="_1427__FDSAUDITLINK__" localSheetId="10" hidden="1">{"fdsup://Directions/FactSet Auditing Viewer?action=AUDIT_VALUE&amp;DB=129&amp;ID1=53217V10&amp;VALUEID=01001&amp;SDATE=201002&amp;PERIODTYPE=QTR_STD&amp;window=popup_no_bar&amp;width=385&amp;height=120&amp;START_MAXIMIZED=FALSE&amp;creator=factset&amp;display_string=Audit"}</definedName>
    <definedName name="_1427__FDSAUDITLINK__" localSheetId="3" hidden="1">{"fdsup://Directions/FactSet Auditing Viewer?action=AUDIT_VALUE&amp;DB=129&amp;ID1=53217V10&amp;VALUEID=01001&amp;SDATE=201002&amp;PERIODTYPE=QTR_STD&amp;window=popup_no_bar&amp;width=385&amp;height=120&amp;START_MAXIMIZED=FALSE&amp;creator=factset&amp;display_string=Audit"}</definedName>
    <definedName name="_1427__FDSAUDITLINK__" localSheetId="5" hidden="1">{"fdsup://Directions/FactSet Auditing Viewer?action=AUDIT_VALUE&amp;DB=129&amp;ID1=53217V10&amp;VALUEID=01001&amp;SDATE=201002&amp;PERIODTYPE=QTR_STD&amp;window=popup_no_bar&amp;width=385&amp;height=120&amp;START_MAXIMIZED=FALSE&amp;creator=factset&amp;display_string=Audit"}</definedName>
    <definedName name="_1427__FDSAUDITLINK__" localSheetId="1" hidden="1">{"fdsup://Directions/FactSet Auditing Viewer?action=AUDIT_VALUE&amp;DB=129&amp;ID1=53217V10&amp;VALUEID=01001&amp;SDATE=201002&amp;PERIODTYPE=QTR_STD&amp;window=popup_no_bar&amp;width=385&amp;height=120&amp;START_MAXIMIZED=FALSE&amp;creator=factset&amp;display_string=Audit"}</definedName>
    <definedName name="_1427__FDSAUDITLINK__" hidden="1">{"fdsup://Directions/FactSet Auditing Viewer?action=AUDIT_VALUE&amp;DB=129&amp;ID1=53217V10&amp;VALUEID=01001&amp;SDATE=201002&amp;PERIODTYPE=QTR_STD&amp;window=popup_no_bar&amp;width=385&amp;height=120&amp;START_MAXIMIZED=FALSE&amp;creator=factset&amp;display_string=Audit"}</definedName>
    <definedName name="_1428__FDSAUDITLINK__" localSheetId="7" hidden="1">{"fdsup://Directions/FactSet Auditing Viewer?action=AUDIT_VALUE&amp;DB=129&amp;ID1=50540R40&amp;VALUEID=01001&amp;SDATE=200902&amp;PERIODTYPE=QTR_STD&amp;window=popup_no_bar&amp;width=385&amp;height=120&amp;START_MAXIMIZED=FALSE&amp;creator=factset&amp;display_string=Audit"}</definedName>
    <definedName name="_1428__FDSAUDITLINK__" localSheetId="9" hidden="1">{"fdsup://Directions/FactSet Auditing Viewer?action=AUDIT_VALUE&amp;DB=129&amp;ID1=50540R40&amp;VALUEID=01001&amp;SDATE=200902&amp;PERIODTYPE=QTR_STD&amp;window=popup_no_bar&amp;width=385&amp;height=120&amp;START_MAXIMIZED=FALSE&amp;creator=factset&amp;display_string=Audit"}</definedName>
    <definedName name="_1428__FDSAUDITLINK__" localSheetId="8" hidden="1">{"fdsup://Directions/FactSet Auditing Viewer?action=AUDIT_VALUE&amp;DB=129&amp;ID1=50540R40&amp;VALUEID=01001&amp;SDATE=200902&amp;PERIODTYPE=QTR_STD&amp;window=popup_no_bar&amp;width=385&amp;height=120&amp;START_MAXIMIZED=FALSE&amp;creator=factset&amp;display_string=Audit"}</definedName>
    <definedName name="_1428__FDSAUDITLINK__" localSheetId="10" hidden="1">{"fdsup://Directions/FactSet Auditing Viewer?action=AUDIT_VALUE&amp;DB=129&amp;ID1=50540R40&amp;VALUEID=01001&amp;SDATE=200902&amp;PERIODTYPE=QTR_STD&amp;window=popup_no_bar&amp;width=385&amp;height=120&amp;START_MAXIMIZED=FALSE&amp;creator=factset&amp;display_string=Audit"}</definedName>
    <definedName name="_1428__FDSAUDITLINK__" localSheetId="3" hidden="1">{"fdsup://Directions/FactSet Auditing Viewer?action=AUDIT_VALUE&amp;DB=129&amp;ID1=50540R40&amp;VALUEID=01001&amp;SDATE=200902&amp;PERIODTYPE=QTR_STD&amp;window=popup_no_bar&amp;width=385&amp;height=120&amp;START_MAXIMIZED=FALSE&amp;creator=factset&amp;display_string=Audit"}</definedName>
    <definedName name="_1428__FDSAUDITLINK__" localSheetId="5" hidden="1">{"fdsup://Directions/FactSet Auditing Viewer?action=AUDIT_VALUE&amp;DB=129&amp;ID1=50540R40&amp;VALUEID=01001&amp;SDATE=200902&amp;PERIODTYPE=QTR_STD&amp;window=popup_no_bar&amp;width=385&amp;height=120&amp;START_MAXIMIZED=FALSE&amp;creator=factset&amp;display_string=Audit"}</definedName>
    <definedName name="_1428__FDSAUDITLINK__" localSheetId="1" hidden="1">{"fdsup://Directions/FactSet Auditing Viewer?action=AUDIT_VALUE&amp;DB=129&amp;ID1=50540R40&amp;VALUEID=01001&amp;SDATE=200902&amp;PERIODTYPE=QTR_STD&amp;window=popup_no_bar&amp;width=385&amp;height=120&amp;START_MAXIMIZED=FALSE&amp;creator=factset&amp;display_string=Audit"}</definedName>
    <definedName name="_1428__FDSAUDITLINK__" hidden="1">{"fdsup://Directions/FactSet Auditing Viewer?action=AUDIT_VALUE&amp;DB=129&amp;ID1=50540R40&amp;VALUEID=01001&amp;SDATE=200902&amp;PERIODTYPE=QTR_STD&amp;window=popup_no_bar&amp;width=385&amp;height=120&amp;START_MAXIMIZED=FALSE&amp;creator=factset&amp;display_string=Audit"}</definedName>
    <definedName name="_1429__FDSAUDITLINK__" localSheetId="7" hidden="1">{"fdsup://Directions/FactSet Auditing Viewer?action=AUDIT_VALUE&amp;DB=129&amp;ID1=50540R40&amp;VALUEID=01001&amp;SDATE=201002&amp;PERIODTYPE=QTR_STD&amp;window=popup_no_bar&amp;width=385&amp;height=120&amp;START_MAXIMIZED=FALSE&amp;creator=factset&amp;display_string=Audit"}</definedName>
    <definedName name="_1429__FDSAUDITLINK__" localSheetId="9" hidden="1">{"fdsup://Directions/FactSet Auditing Viewer?action=AUDIT_VALUE&amp;DB=129&amp;ID1=50540R40&amp;VALUEID=01001&amp;SDATE=201002&amp;PERIODTYPE=QTR_STD&amp;window=popup_no_bar&amp;width=385&amp;height=120&amp;START_MAXIMIZED=FALSE&amp;creator=factset&amp;display_string=Audit"}</definedName>
    <definedName name="_1429__FDSAUDITLINK__" localSheetId="8" hidden="1">{"fdsup://Directions/FactSet Auditing Viewer?action=AUDIT_VALUE&amp;DB=129&amp;ID1=50540R40&amp;VALUEID=01001&amp;SDATE=201002&amp;PERIODTYPE=QTR_STD&amp;window=popup_no_bar&amp;width=385&amp;height=120&amp;START_MAXIMIZED=FALSE&amp;creator=factset&amp;display_string=Audit"}</definedName>
    <definedName name="_1429__FDSAUDITLINK__" localSheetId="10" hidden="1">{"fdsup://Directions/FactSet Auditing Viewer?action=AUDIT_VALUE&amp;DB=129&amp;ID1=50540R40&amp;VALUEID=01001&amp;SDATE=201002&amp;PERIODTYPE=QTR_STD&amp;window=popup_no_bar&amp;width=385&amp;height=120&amp;START_MAXIMIZED=FALSE&amp;creator=factset&amp;display_string=Audit"}</definedName>
    <definedName name="_1429__FDSAUDITLINK__" localSheetId="3" hidden="1">{"fdsup://Directions/FactSet Auditing Viewer?action=AUDIT_VALUE&amp;DB=129&amp;ID1=50540R40&amp;VALUEID=01001&amp;SDATE=201002&amp;PERIODTYPE=QTR_STD&amp;window=popup_no_bar&amp;width=385&amp;height=120&amp;START_MAXIMIZED=FALSE&amp;creator=factset&amp;display_string=Audit"}</definedName>
    <definedName name="_1429__FDSAUDITLINK__" localSheetId="5" hidden="1">{"fdsup://Directions/FactSet Auditing Viewer?action=AUDIT_VALUE&amp;DB=129&amp;ID1=50540R40&amp;VALUEID=01001&amp;SDATE=201002&amp;PERIODTYPE=QTR_STD&amp;window=popup_no_bar&amp;width=385&amp;height=120&amp;START_MAXIMIZED=FALSE&amp;creator=factset&amp;display_string=Audit"}</definedName>
    <definedName name="_1429__FDSAUDITLINK__" localSheetId="1" hidden="1">{"fdsup://Directions/FactSet Auditing Viewer?action=AUDIT_VALUE&amp;DB=129&amp;ID1=50540R40&amp;VALUEID=01001&amp;SDATE=201002&amp;PERIODTYPE=QTR_STD&amp;window=popup_no_bar&amp;width=385&amp;height=120&amp;START_MAXIMIZED=FALSE&amp;creator=factset&amp;display_string=Audit"}</definedName>
    <definedName name="_1429__FDSAUDITLINK__" hidden="1">{"fdsup://Directions/FactSet Auditing Viewer?action=AUDIT_VALUE&amp;DB=129&amp;ID1=50540R40&amp;VALUEID=01001&amp;SDATE=201002&amp;PERIODTYPE=QTR_STD&amp;window=popup_no_bar&amp;width=385&amp;height=120&amp;START_MAXIMIZED=FALSE&amp;creator=factset&amp;display_string=Audit"}</definedName>
    <definedName name="_143__FDSAUDITLINK__" localSheetId="7" hidden="1">{"fdsup://directions/FAT Viewer?action=UPDATE&amp;creator=factset&amp;DYN_ARGS=TRUE&amp;DOC_NAME=FAT:FQL_AUDITING_CLIENT_TEMPLATE.FAT&amp;display_string=Audit&amp;VAR:KEY=JKHUVWRMBO&amp;VAR:QUERY=RkZfRUJJVERBX09QRVIoUVRSLDQvMS8yMDA5LDYvMzAvMjAwOSwsLFVTRCk=&amp;WINDOW=FIRST_POPUP&amp;HEIGH","T=450&amp;WIDTH=450&amp;START_MAXIMIZED=FALSE&amp;VAR:CALENDAR=US&amp;VAR:SYMBOL=SYY&amp;VAR:INDEX=0"}</definedName>
    <definedName name="_143__FDSAUDITLINK__" localSheetId="9" hidden="1">{"fdsup://directions/FAT Viewer?action=UPDATE&amp;creator=factset&amp;DYN_ARGS=TRUE&amp;DOC_NAME=FAT:FQL_AUDITING_CLIENT_TEMPLATE.FAT&amp;display_string=Audit&amp;VAR:KEY=JKHUVWRMBO&amp;VAR:QUERY=RkZfRUJJVERBX09QRVIoUVRSLDQvMS8yMDA5LDYvMzAvMjAwOSwsLFVTRCk=&amp;WINDOW=FIRST_POPUP&amp;HEIGH","T=450&amp;WIDTH=450&amp;START_MAXIMIZED=FALSE&amp;VAR:CALENDAR=US&amp;VAR:SYMBOL=SYY&amp;VAR:INDEX=0"}</definedName>
    <definedName name="_143__FDSAUDITLINK__" localSheetId="8" hidden="1">{"fdsup://directions/FAT Viewer?action=UPDATE&amp;creator=factset&amp;DYN_ARGS=TRUE&amp;DOC_NAME=FAT:FQL_AUDITING_CLIENT_TEMPLATE.FAT&amp;display_string=Audit&amp;VAR:KEY=JKHUVWRMBO&amp;VAR:QUERY=RkZfRUJJVERBX09QRVIoUVRSLDQvMS8yMDA5LDYvMzAvMjAwOSwsLFVTRCk=&amp;WINDOW=FIRST_POPUP&amp;HEIGH","T=450&amp;WIDTH=450&amp;START_MAXIMIZED=FALSE&amp;VAR:CALENDAR=US&amp;VAR:SYMBOL=SYY&amp;VAR:INDEX=0"}</definedName>
    <definedName name="_143__FDSAUDITLINK__" localSheetId="10" hidden="1">{"fdsup://directions/FAT Viewer?action=UPDATE&amp;creator=factset&amp;DYN_ARGS=TRUE&amp;DOC_NAME=FAT:FQL_AUDITING_CLIENT_TEMPLATE.FAT&amp;display_string=Audit&amp;VAR:KEY=JKHUVWRMBO&amp;VAR:QUERY=RkZfRUJJVERBX09QRVIoUVRSLDQvMS8yMDA5LDYvMzAvMjAwOSwsLFVTRCk=&amp;WINDOW=FIRST_POPUP&amp;HEIGH","T=450&amp;WIDTH=450&amp;START_MAXIMIZED=FALSE&amp;VAR:CALENDAR=US&amp;VAR:SYMBOL=SYY&amp;VAR:INDEX=0"}</definedName>
    <definedName name="_143__FDSAUDITLINK__" localSheetId="3" hidden="1">{"fdsup://directions/FAT Viewer?action=UPDATE&amp;creator=factset&amp;DYN_ARGS=TRUE&amp;DOC_NAME=FAT:FQL_AUDITING_CLIENT_TEMPLATE.FAT&amp;display_string=Audit&amp;VAR:KEY=JKHUVWRMBO&amp;VAR:QUERY=RkZfRUJJVERBX09QRVIoUVRSLDQvMS8yMDA5LDYvMzAvMjAwOSwsLFVTRCk=&amp;WINDOW=FIRST_POPUP&amp;HEIGH","T=450&amp;WIDTH=450&amp;START_MAXIMIZED=FALSE&amp;VAR:CALENDAR=US&amp;VAR:SYMBOL=SYY&amp;VAR:INDEX=0"}</definedName>
    <definedName name="_143__FDSAUDITLINK__" localSheetId="5" hidden="1">{"fdsup://directions/FAT Viewer?action=UPDATE&amp;creator=factset&amp;DYN_ARGS=TRUE&amp;DOC_NAME=FAT:FQL_AUDITING_CLIENT_TEMPLATE.FAT&amp;display_string=Audit&amp;VAR:KEY=JKHUVWRMBO&amp;VAR:QUERY=RkZfRUJJVERBX09QRVIoUVRSLDQvMS8yMDA5LDYvMzAvMjAwOSwsLFVTRCk=&amp;WINDOW=FIRST_POPUP&amp;HEIGH","T=450&amp;WIDTH=450&amp;START_MAXIMIZED=FALSE&amp;VAR:CALENDAR=US&amp;VAR:SYMBOL=SYY&amp;VAR:INDEX=0"}</definedName>
    <definedName name="_143__FDSAUDITLINK__" localSheetId="1" hidden="1">{"fdsup://directions/FAT Viewer?action=UPDATE&amp;creator=factset&amp;DYN_ARGS=TRUE&amp;DOC_NAME=FAT:FQL_AUDITING_CLIENT_TEMPLATE.FAT&amp;display_string=Audit&amp;VAR:KEY=JKHUVWRMBO&amp;VAR:QUERY=RkZfRUJJVERBX09QRVIoUVRSLDQvMS8yMDA5LDYvMzAvMjAwOSwsLFVTRCk=&amp;WINDOW=FIRST_POPUP&amp;HEIGH","T=450&amp;WIDTH=450&amp;START_MAXIMIZED=FALSE&amp;VAR:CALENDAR=US&amp;VAR:SYMBOL=SYY&amp;VAR:INDEX=0"}</definedName>
    <definedName name="_143__FDSAUDITLINK__" hidden="1">{"fdsup://directions/FAT Viewer?action=UPDATE&amp;creator=factset&amp;DYN_ARGS=TRUE&amp;DOC_NAME=FAT:FQL_AUDITING_CLIENT_TEMPLATE.FAT&amp;display_string=Audit&amp;VAR:KEY=JKHUVWRMBO&amp;VAR:QUERY=RkZfRUJJVERBX09QRVIoUVRSLDQvMS8yMDA5LDYvMzAvMjAwOSwsLFVTRCk=&amp;WINDOW=FIRST_POPUP&amp;HEIGH","T=450&amp;WIDTH=450&amp;START_MAXIMIZED=FALSE&amp;VAR:CALENDAR=US&amp;VAR:SYMBOL=SYY&amp;VAR:INDEX=0"}</definedName>
    <definedName name="_1430__FDSAUDITLINK__" localSheetId="7" hidden="1">{"fdsup://Directions/FactSet Auditing Viewer?action=AUDIT_VALUE&amp;DB=129&amp;ID1=52605710&amp;VALUEID=01001&amp;SDATE=200902&amp;PERIODTYPE=QTR_STD&amp;window=popup_no_bar&amp;width=385&amp;height=120&amp;START_MAXIMIZED=FALSE&amp;creator=factset&amp;display_string=Audit"}</definedName>
    <definedName name="_1430__FDSAUDITLINK__" localSheetId="9" hidden="1">{"fdsup://Directions/FactSet Auditing Viewer?action=AUDIT_VALUE&amp;DB=129&amp;ID1=52605710&amp;VALUEID=01001&amp;SDATE=200902&amp;PERIODTYPE=QTR_STD&amp;window=popup_no_bar&amp;width=385&amp;height=120&amp;START_MAXIMIZED=FALSE&amp;creator=factset&amp;display_string=Audit"}</definedName>
    <definedName name="_1430__FDSAUDITLINK__" localSheetId="8" hidden="1">{"fdsup://Directions/FactSet Auditing Viewer?action=AUDIT_VALUE&amp;DB=129&amp;ID1=52605710&amp;VALUEID=01001&amp;SDATE=200902&amp;PERIODTYPE=QTR_STD&amp;window=popup_no_bar&amp;width=385&amp;height=120&amp;START_MAXIMIZED=FALSE&amp;creator=factset&amp;display_string=Audit"}</definedName>
    <definedName name="_1430__FDSAUDITLINK__" localSheetId="10" hidden="1">{"fdsup://Directions/FactSet Auditing Viewer?action=AUDIT_VALUE&amp;DB=129&amp;ID1=52605710&amp;VALUEID=01001&amp;SDATE=200902&amp;PERIODTYPE=QTR_STD&amp;window=popup_no_bar&amp;width=385&amp;height=120&amp;START_MAXIMIZED=FALSE&amp;creator=factset&amp;display_string=Audit"}</definedName>
    <definedName name="_1430__FDSAUDITLINK__" localSheetId="3" hidden="1">{"fdsup://Directions/FactSet Auditing Viewer?action=AUDIT_VALUE&amp;DB=129&amp;ID1=52605710&amp;VALUEID=01001&amp;SDATE=200902&amp;PERIODTYPE=QTR_STD&amp;window=popup_no_bar&amp;width=385&amp;height=120&amp;START_MAXIMIZED=FALSE&amp;creator=factset&amp;display_string=Audit"}</definedName>
    <definedName name="_1430__FDSAUDITLINK__" localSheetId="5" hidden="1">{"fdsup://Directions/FactSet Auditing Viewer?action=AUDIT_VALUE&amp;DB=129&amp;ID1=52605710&amp;VALUEID=01001&amp;SDATE=200902&amp;PERIODTYPE=QTR_STD&amp;window=popup_no_bar&amp;width=385&amp;height=120&amp;START_MAXIMIZED=FALSE&amp;creator=factset&amp;display_string=Audit"}</definedName>
    <definedName name="_1430__FDSAUDITLINK__" localSheetId="1" hidden="1">{"fdsup://Directions/FactSet Auditing Viewer?action=AUDIT_VALUE&amp;DB=129&amp;ID1=52605710&amp;VALUEID=01001&amp;SDATE=200902&amp;PERIODTYPE=QTR_STD&amp;window=popup_no_bar&amp;width=385&amp;height=120&amp;START_MAXIMIZED=FALSE&amp;creator=factset&amp;display_string=Audit"}</definedName>
    <definedName name="_1430__FDSAUDITLINK__" hidden="1">{"fdsup://Directions/FactSet Auditing Viewer?action=AUDIT_VALUE&amp;DB=129&amp;ID1=52605710&amp;VALUEID=01001&amp;SDATE=200902&amp;PERIODTYPE=QTR_STD&amp;window=popup_no_bar&amp;width=385&amp;height=120&amp;START_MAXIMIZED=FALSE&amp;creator=factset&amp;display_string=Audit"}</definedName>
    <definedName name="_1431__FDSAUDITLINK__" localSheetId="7" hidden="1">{"fdsup://Directions/FactSet Auditing Viewer?action=AUDIT_VALUE&amp;DB=129&amp;ID1=52605710&amp;VALUEID=01001&amp;SDATE=201002&amp;PERIODTYPE=QTR_STD&amp;window=popup_no_bar&amp;width=385&amp;height=120&amp;START_MAXIMIZED=FALSE&amp;creator=factset&amp;display_string=Audit"}</definedName>
    <definedName name="_1431__FDSAUDITLINK__" localSheetId="9" hidden="1">{"fdsup://Directions/FactSet Auditing Viewer?action=AUDIT_VALUE&amp;DB=129&amp;ID1=52605710&amp;VALUEID=01001&amp;SDATE=201002&amp;PERIODTYPE=QTR_STD&amp;window=popup_no_bar&amp;width=385&amp;height=120&amp;START_MAXIMIZED=FALSE&amp;creator=factset&amp;display_string=Audit"}</definedName>
    <definedName name="_1431__FDSAUDITLINK__" localSheetId="8" hidden="1">{"fdsup://Directions/FactSet Auditing Viewer?action=AUDIT_VALUE&amp;DB=129&amp;ID1=52605710&amp;VALUEID=01001&amp;SDATE=201002&amp;PERIODTYPE=QTR_STD&amp;window=popup_no_bar&amp;width=385&amp;height=120&amp;START_MAXIMIZED=FALSE&amp;creator=factset&amp;display_string=Audit"}</definedName>
    <definedName name="_1431__FDSAUDITLINK__" localSheetId="10" hidden="1">{"fdsup://Directions/FactSet Auditing Viewer?action=AUDIT_VALUE&amp;DB=129&amp;ID1=52605710&amp;VALUEID=01001&amp;SDATE=201002&amp;PERIODTYPE=QTR_STD&amp;window=popup_no_bar&amp;width=385&amp;height=120&amp;START_MAXIMIZED=FALSE&amp;creator=factset&amp;display_string=Audit"}</definedName>
    <definedName name="_1431__FDSAUDITLINK__" localSheetId="3" hidden="1">{"fdsup://Directions/FactSet Auditing Viewer?action=AUDIT_VALUE&amp;DB=129&amp;ID1=52605710&amp;VALUEID=01001&amp;SDATE=201002&amp;PERIODTYPE=QTR_STD&amp;window=popup_no_bar&amp;width=385&amp;height=120&amp;START_MAXIMIZED=FALSE&amp;creator=factset&amp;display_string=Audit"}</definedName>
    <definedName name="_1431__FDSAUDITLINK__" localSheetId="5" hidden="1">{"fdsup://Directions/FactSet Auditing Viewer?action=AUDIT_VALUE&amp;DB=129&amp;ID1=52605710&amp;VALUEID=01001&amp;SDATE=201002&amp;PERIODTYPE=QTR_STD&amp;window=popup_no_bar&amp;width=385&amp;height=120&amp;START_MAXIMIZED=FALSE&amp;creator=factset&amp;display_string=Audit"}</definedName>
    <definedName name="_1431__FDSAUDITLINK__" localSheetId="1" hidden="1">{"fdsup://Directions/FactSet Auditing Viewer?action=AUDIT_VALUE&amp;DB=129&amp;ID1=52605710&amp;VALUEID=01001&amp;SDATE=201002&amp;PERIODTYPE=QTR_STD&amp;window=popup_no_bar&amp;width=385&amp;height=120&amp;START_MAXIMIZED=FALSE&amp;creator=factset&amp;display_string=Audit"}</definedName>
    <definedName name="_1431__FDSAUDITLINK__" hidden="1">{"fdsup://Directions/FactSet Auditing Viewer?action=AUDIT_VALUE&amp;DB=129&amp;ID1=52605710&amp;VALUEID=01001&amp;SDATE=201002&amp;PERIODTYPE=QTR_STD&amp;window=popup_no_bar&amp;width=385&amp;height=120&amp;START_MAXIMIZED=FALSE&amp;creator=factset&amp;display_string=Audit"}</definedName>
    <definedName name="_1432__FDSAUDITLINK__" localSheetId="7" hidden="1">{"fdsup://Directions/FactSet Auditing Viewer?action=AUDIT_VALUE&amp;DB=129&amp;ID1=52466010&amp;VALUEID=01001&amp;SDATE=200902&amp;PERIODTYPE=QTR_STD&amp;window=popup_no_bar&amp;width=385&amp;height=120&amp;START_MAXIMIZED=FALSE&amp;creator=factset&amp;display_string=Audit"}</definedName>
    <definedName name="_1432__FDSAUDITLINK__" localSheetId="9" hidden="1">{"fdsup://Directions/FactSet Auditing Viewer?action=AUDIT_VALUE&amp;DB=129&amp;ID1=52466010&amp;VALUEID=01001&amp;SDATE=200902&amp;PERIODTYPE=QTR_STD&amp;window=popup_no_bar&amp;width=385&amp;height=120&amp;START_MAXIMIZED=FALSE&amp;creator=factset&amp;display_string=Audit"}</definedName>
    <definedName name="_1432__FDSAUDITLINK__" localSheetId="8" hidden="1">{"fdsup://Directions/FactSet Auditing Viewer?action=AUDIT_VALUE&amp;DB=129&amp;ID1=52466010&amp;VALUEID=01001&amp;SDATE=200902&amp;PERIODTYPE=QTR_STD&amp;window=popup_no_bar&amp;width=385&amp;height=120&amp;START_MAXIMIZED=FALSE&amp;creator=factset&amp;display_string=Audit"}</definedName>
    <definedName name="_1432__FDSAUDITLINK__" localSheetId="10" hidden="1">{"fdsup://Directions/FactSet Auditing Viewer?action=AUDIT_VALUE&amp;DB=129&amp;ID1=52466010&amp;VALUEID=01001&amp;SDATE=200902&amp;PERIODTYPE=QTR_STD&amp;window=popup_no_bar&amp;width=385&amp;height=120&amp;START_MAXIMIZED=FALSE&amp;creator=factset&amp;display_string=Audit"}</definedName>
    <definedName name="_1432__FDSAUDITLINK__" localSheetId="3" hidden="1">{"fdsup://Directions/FactSet Auditing Viewer?action=AUDIT_VALUE&amp;DB=129&amp;ID1=52466010&amp;VALUEID=01001&amp;SDATE=200902&amp;PERIODTYPE=QTR_STD&amp;window=popup_no_bar&amp;width=385&amp;height=120&amp;START_MAXIMIZED=FALSE&amp;creator=factset&amp;display_string=Audit"}</definedName>
    <definedName name="_1432__FDSAUDITLINK__" localSheetId="5" hidden="1">{"fdsup://Directions/FactSet Auditing Viewer?action=AUDIT_VALUE&amp;DB=129&amp;ID1=52466010&amp;VALUEID=01001&amp;SDATE=200902&amp;PERIODTYPE=QTR_STD&amp;window=popup_no_bar&amp;width=385&amp;height=120&amp;START_MAXIMIZED=FALSE&amp;creator=factset&amp;display_string=Audit"}</definedName>
    <definedName name="_1432__FDSAUDITLINK__" localSheetId="1" hidden="1">{"fdsup://Directions/FactSet Auditing Viewer?action=AUDIT_VALUE&amp;DB=129&amp;ID1=52466010&amp;VALUEID=01001&amp;SDATE=200902&amp;PERIODTYPE=QTR_STD&amp;window=popup_no_bar&amp;width=385&amp;height=120&amp;START_MAXIMIZED=FALSE&amp;creator=factset&amp;display_string=Audit"}</definedName>
    <definedName name="_1432__FDSAUDITLINK__" hidden="1">{"fdsup://Directions/FactSet Auditing Viewer?action=AUDIT_VALUE&amp;DB=129&amp;ID1=52466010&amp;VALUEID=01001&amp;SDATE=200902&amp;PERIODTYPE=QTR_STD&amp;window=popup_no_bar&amp;width=385&amp;height=120&amp;START_MAXIMIZED=FALSE&amp;creator=factset&amp;display_string=Audit"}</definedName>
    <definedName name="_1433__FDSAUDITLINK__" localSheetId="7" hidden="1">{"fdsup://Directions/FactSet Auditing Viewer?action=AUDIT_VALUE&amp;DB=129&amp;ID1=52466010&amp;VALUEID=01001&amp;SDATE=201002&amp;PERIODTYPE=QTR_STD&amp;window=popup_no_bar&amp;width=385&amp;height=120&amp;START_MAXIMIZED=FALSE&amp;creator=factset&amp;display_string=Audit"}</definedName>
    <definedName name="_1433__FDSAUDITLINK__" localSheetId="9" hidden="1">{"fdsup://Directions/FactSet Auditing Viewer?action=AUDIT_VALUE&amp;DB=129&amp;ID1=52466010&amp;VALUEID=01001&amp;SDATE=201002&amp;PERIODTYPE=QTR_STD&amp;window=popup_no_bar&amp;width=385&amp;height=120&amp;START_MAXIMIZED=FALSE&amp;creator=factset&amp;display_string=Audit"}</definedName>
    <definedName name="_1433__FDSAUDITLINK__" localSheetId="8" hidden="1">{"fdsup://Directions/FactSet Auditing Viewer?action=AUDIT_VALUE&amp;DB=129&amp;ID1=52466010&amp;VALUEID=01001&amp;SDATE=201002&amp;PERIODTYPE=QTR_STD&amp;window=popup_no_bar&amp;width=385&amp;height=120&amp;START_MAXIMIZED=FALSE&amp;creator=factset&amp;display_string=Audit"}</definedName>
    <definedName name="_1433__FDSAUDITLINK__" localSheetId="10" hidden="1">{"fdsup://Directions/FactSet Auditing Viewer?action=AUDIT_VALUE&amp;DB=129&amp;ID1=52466010&amp;VALUEID=01001&amp;SDATE=201002&amp;PERIODTYPE=QTR_STD&amp;window=popup_no_bar&amp;width=385&amp;height=120&amp;START_MAXIMIZED=FALSE&amp;creator=factset&amp;display_string=Audit"}</definedName>
    <definedName name="_1433__FDSAUDITLINK__" localSheetId="3" hidden="1">{"fdsup://Directions/FactSet Auditing Viewer?action=AUDIT_VALUE&amp;DB=129&amp;ID1=52466010&amp;VALUEID=01001&amp;SDATE=201002&amp;PERIODTYPE=QTR_STD&amp;window=popup_no_bar&amp;width=385&amp;height=120&amp;START_MAXIMIZED=FALSE&amp;creator=factset&amp;display_string=Audit"}</definedName>
    <definedName name="_1433__FDSAUDITLINK__" localSheetId="5" hidden="1">{"fdsup://Directions/FactSet Auditing Viewer?action=AUDIT_VALUE&amp;DB=129&amp;ID1=52466010&amp;VALUEID=01001&amp;SDATE=201002&amp;PERIODTYPE=QTR_STD&amp;window=popup_no_bar&amp;width=385&amp;height=120&amp;START_MAXIMIZED=FALSE&amp;creator=factset&amp;display_string=Audit"}</definedName>
    <definedName name="_1433__FDSAUDITLINK__" localSheetId="1" hidden="1">{"fdsup://Directions/FactSet Auditing Viewer?action=AUDIT_VALUE&amp;DB=129&amp;ID1=52466010&amp;VALUEID=01001&amp;SDATE=201002&amp;PERIODTYPE=QTR_STD&amp;window=popup_no_bar&amp;width=385&amp;height=120&amp;START_MAXIMIZED=FALSE&amp;creator=factset&amp;display_string=Audit"}</definedName>
    <definedName name="_1433__FDSAUDITLINK__" hidden="1">{"fdsup://Directions/FactSet Auditing Viewer?action=AUDIT_VALUE&amp;DB=129&amp;ID1=52466010&amp;VALUEID=01001&amp;SDATE=201002&amp;PERIODTYPE=QTR_STD&amp;window=popup_no_bar&amp;width=385&amp;height=120&amp;START_MAXIMIZED=FALSE&amp;creator=factset&amp;display_string=Audit"}</definedName>
    <definedName name="_1434__FDSAUDITLINK__" localSheetId="7" hidden="1">{"fdsup://Directions/FactSet Auditing Viewer?action=AUDIT_VALUE&amp;DB=129&amp;ID1=54042410&amp;VALUEID=01001&amp;SDATE=200902&amp;PERIODTYPE=QTR_STD&amp;window=popup_no_bar&amp;width=385&amp;height=120&amp;START_MAXIMIZED=FALSE&amp;creator=factset&amp;display_string=Audit"}</definedName>
    <definedName name="_1434__FDSAUDITLINK__" localSheetId="9" hidden="1">{"fdsup://Directions/FactSet Auditing Viewer?action=AUDIT_VALUE&amp;DB=129&amp;ID1=54042410&amp;VALUEID=01001&amp;SDATE=200902&amp;PERIODTYPE=QTR_STD&amp;window=popup_no_bar&amp;width=385&amp;height=120&amp;START_MAXIMIZED=FALSE&amp;creator=factset&amp;display_string=Audit"}</definedName>
    <definedName name="_1434__FDSAUDITLINK__" localSheetId="8" hidden="1">{"fdsup://Directions/FactSet Auditing Viewer?action=AUDIT_VALUE&amp;DB=129&amp;ID1=54042410&amp;VALUEID=01001&amp;SDATE=200902&amp;PERIODTYPE=QTR_STD&amp;window=popup_no_bar&amp;width=385&amp;height=120&amp;START_MAXIMIZED=FALSE&amp;creator=factset&amp;display_string=Audit"}</definedName>
    <definedName name="_1434__FDSAUDITLINK__" localSheetId="10" hidden="1">{"fdsup://Directions/FactSet Auditing Viewer?action=AUDIT_VALUE&amp;DB=129&amp;ID1=54042410&amp;VALUEID=01001&amp;SDATE=200902&amp;PERIODTYPE=QTR_STD&amp;window=popup_no_bar&amp;width=385&amp;height=120&amp;START_MAXIMIZED=FALSE&amp;creator=factset&amp;display_string=Audit"}</definedName>
    <definedName name="_1434__FDSAUDITLINK__" localSheetId="3" hidden="1">{"fdsup://Directions/FactSet Auditing Viewer?action=AUDIT_VALUE&amp;DB=129&amp;ID1=54042410&amp;VALUEID=01001&amp;SDATE=200902&amp;PERIODTYPE=QTR_STD&amp;window=popup_no_bar&amp;width=385&amp;height=120&amp;START_MAXIMIZED=FALSE&amp;creator=factset&amp;display_string=Audit"}</definedName>
    <definedName name="_1434__FDSAUDITLINK__" localSheetId="5" hidden="1">{"fdsup://Directions/FactSet Auditing Viewer?action=AUDIT_VALUE&amp;DB=129&amp;ID1=54042410&amp;VALUEID=01001&amp;SDATE=200902&amp;PERIODTYPE=QTR_STD&amp;window=popup_no_bar&amp;width=385&amp;height=120&amp;START_MAXIMIZED=FALSE&amp;creator=factset&amp;display_string=Audit"}</definedName>
    <definedName name="_1434__FDSAUDITLINK__" localSheetId="1" hidden="1">{"fdsup://Directions/FactSet Auditing Viewer?action=AUDIT_VALUE&amp;DB=129&amp;ID1=54042410&amp;VALUEID=01001&amp;SDATE=200902&amp;PERIODTYPE=QTR_STD&amp;window=popup_no_bar&amp;width=385&amp;height=120&amp;START_MAXIMIZED=FALSE&amp;creator=factset&amp;display_string=Audit"}</definedName>
    <definedName name="_1434__FDSAUDITLINK__" hidden="1">{"fdsup://Directions/FactSet Auditing Viewer?action=AUDIT_VALUE&amp;DB=129&amp;ID1=54042410&amp;VALUEID=01001&amp;SDATE=200902&amp;PERIODTYPE=QTR_STD&amp;window=popup_no_bar&amp;width=385&amp;height=120&amp;START_MAXIMIZED=FALSE&amp;creator=factset&amp;display_string=Audit"}</definedName>
    <definedName name="_1435__FDSAUDITLINK__" localSheetId="7" hidden="1">{"fdsup://Directions/FactSet Auditing Viewer?action=AUDIT_VALUE&amp;DB=129&amp;ID1=54042410&amp;VALUEID=01001&amp;SDATE=201002&amp;PERIODTYPE=QTR_STD&amp;window=popup_no_bar&amp;width=385&amp;height=120&amp;START_MAXIMIZED=FALSE&amp;creator=factset&amp;display_string=Audit"}</definedName>
    <definedName name="_1435__FDSAUDITLINK__" localSheetId="9" hidden="1">{"fdsup://Directions/FactSet Auditing Viewer?action=AUDIT_VALUE&amp;DB=129&amp;ID1=54042410&amp;VALUEID=01001&amp;SDATE=201002&amp;PERIODTYPE=QTR_STD&amp;window=popup_no_bar&amp;width=385&amp;height=120&amp;START_MAXIMIZED=FALSE&amp;creator=factset&amp;display_string=Audit"}</definedName>
    <definedName name="_1435__FDSAUDITLINK__" localSheetId="8" hidden="1">{"fdsup://Directions/FactSet Auditing Viewer?action=AUDIT_VALUE&amp;DB=129&amp;ID1=54042410&amp;VALUEID=01001&amp;SDATE=201002&amp;PERIODTYPE=QTR_STD&amp;window=popup_no_bar&amp;width=385&amp;height=120&amp;START_MAXIMIZED=FALSE&amp;creator=factset&amp;display_string=Audit"}</definedName>
    <definedName name="_1435__FDSAUDITLINK__" localSheetId="10" hidden="1">{"fdsup://Directions/FactSet Auditing Viewer?action=AUDIT_VALUE&amp;DB=129&amp;ID1=54042410&amp;VALUEID=01001&amp;SDATE=201002&amp;PERIODTYPE=QTR_STD&amp;window=popup_no_bar&amp;width=385&amp;height=120&amp;START_MAXIMIZED=FALSE&amp;creator=factset&amp;display_string=Audit"}</definedName>
    <definedName name="_1435__FDSAUDITLINK__" localSheetId="3" hidden="1">{"fdsup://Directions/FactSet Auditing Viewer?action=AUDIT_VALUE&amp;DB=129&amp;ID1=54042410&amp;VALUEID=01001&amp;SDATE=201002&amp;PERIODTYPE=QTR_STD&amp;window=popup_no_bar&amp;width=385&amp;height=120&amp;START_MAXIMIZED=FALSE&amp;creator=factset&amp;display_string=Audit"}</definedName>
    <definedName name="_1435__FDSAUDITLINK__" localSheetId="5" hidden="1">{"fdsup://Directions/FactSet Auditing Viewer?action=AUDIT_VALUE&amp;DB=129&amp;ID1=54042410&amp;VALUEID=01001&amp;SDATE=201002&amp;PERIODTYPE=QTR_STD&amp;window=popup_no_bar&amp;width=385&amp;height=120&amp;START_MAXIMIZED=FALSE&amp;creator=factset&amp;display_string=Audit"}</definedName>
    <definedName name="_1435__FDSAUDITLINK__" localSheetId="1" hidden="1">{"fdsup://Directions/FactSet Auditing Viewer?action=AUDIT_VALUE&amp;DB=129&amp;ID1=54042410&amp;VALUEID=01001&amp;SDATE=201002&amp;PERIODTYPE=QTR_STD&amp;window=popup_no_bar&amp;width=385&amp;height=120&amp;START_MAXIMIZED=FALSE&amp;creator=factset&amp;display_string=Audit"}</definedName>
    <definedName name="_1435__FDSAUDITLINK__" hidden="1">{"fdsup://Directions/FactSet Auditing Viewer?action=AUDIT_VALUE&amp;DB=129&amp;ID1=54042410&amp;VALUEID=01001&amp;SDATE=201002&amp;PERIODTYPE=QTR_STD&amp;window=popup_no_bar&amp;width=385&amp;height=120&amp;START_MAXIMIZED=FALSE&amp;creator=factset&amp;display_string=Audit"}</definedName>
    <definedName name="_1436__FDSAUDITLINK__" localSheetId="7" hidden="1">{"fdsup://Directions/FactSet Auditing Viewer?action=AUDIT_VALUE&amp;DB=129&amp;ID1=50025510&amp;VALUEID=01001&amp;SDATE=200901&amp;PERIODTYPE=QTR_STD&amp;window=popup_no_bar&amp;width=385&amp;height=120&amp;START_MAXIMIZED=FALSE&amp;creator=factset&amp;display_string=Audit"}</definedName>
    <definedName name="_1436__FDSAUDITLINK__" localSheetId="9" hidden="1">{"fdsup://Directions/FactSet Auditing Viewer?action=AUDIT_VALUE&amp;DB=129&amp;ID1=50025510&amp;VALUEID=01001&amp;SDATE=200901&amp;PERIODTYPE=QTR_STD&amp;window=popup_no_bar&amp;width=385&amp;height=120&amp;START_MAXIMIZED=FALSE&amp;creator=factset&amp;display_string=Audit"}</definedName>
    <definedName name="_1436__FDSAUDITLINK__" localSheetId="8" hidden="1">{"fdsup://Directions/FactSet Auditing Viewer?action=AUDIT_VALUE&amp;DB=129&amp;ID1=50025510&amp;VALUEID=01001&amp;SDATE=200901&amp;PERIODTYPE=QTR_STD&amp;window=popup_no_bar&amp;width=385&amp;height=120&amp;START_MAXIMIZED=FALSE&amp;creator=factset&amp;display_string=Audit"}</definedName>
    <definedName name="_1436__FDSAUDITLINK__" localSheetId="10" hidden="1">{"fdsup://Directions/FactSet Auditing Viewer?action=AUDIT_VALUE&amp;DB=129&amp;ID1=50025510&amp;VALUEID=01001&amp;SDATE=200901&amp;PERIODTYPE=QTR_STD&amp;window=popup_no_bar&amp;width=385&amp;height=120&amp;START_MAXIMIZED=FALSE&amp;creator=factset&amp;display_string=Audit"}</definedName>
    <definedName name="_1436__FDSAUDITLINK__" localSheetId="3" hidden="1">{"fdsup://Directions/FactSet Auditing Viewer?action=AUDIT_VALUE&amp;DB=129&amp;ID1=50025510&amp;VALUEID=01001&amp;SDATE=200901&amp;PERIODTYPE=QTR_STD&amp;window=popup_no_bar&amp;width=385&amp;height=120&amp;START_MAXIMIZED=FALSE&amp;creator=factset&amp;display_string=Audit"}</definedName>
    <definedName name="_1436__FDSAUDITLINK__" localSheetId="5" hidden="1">{"fdsup://Directions/FactSet Auditing Viewer?action=AUDIT_VALUE&amp;DB=129&amp;ID1=50025510&amp;VALUEID=01001&amp;SDATE=200901&amp;PERIODTYPE=QTR_STD&amp;window=popup_no_bar&amp;width=385&amp;height=120&amp;START_MAXIMIZED=FALSE&amp;creator=factset&amp;display_string=Audit"}</definedName>
    <definedName name="_1436__FDSAUDITLINK__" localSheetId="1" hidden="1">{"fdsup://Directions/FactSet Auditing Viewer?action=AUDIT_VALUE&amp;DB=129&amp;ID1=50025510&amp;VALUEID=01001&amp;SDATE=200901&amp;PERIODTYPE=QTR_STD&amp;window=popup_no_bar&amp;width=385&amp;height=120&amp;START_MAXIMIZED=FALSE&amp;creator=factset&amp;display_string=Audit"}</definedName>
    <definedName name="_1436__FDSAUDITLINK__" hidden="1">{"fdsup://Directions/FactSet Auditing Viewer?action=AUDIT_VALUE&amp;DB=129&amp;ID1=50025510&amp;VALUEID=01001&amp;SDATE=200901&amp;PERIODTYPE=QTR_STD&amp;window=popup_no_bar&amp;width=385&amp;height=120&amp;START_MAXIMIZED=FALSE&amp;creator=factset&amp;display_string=Audit"}</definedName>
    <definedName name="_1437__FDSAUDITLINK__" localSheetId="7" hidden="1">{"fdsup://Directions/FactSet Auditing Viewer?action=AUDIT_VALUE&amp;DB=129&amp;ID1=50025510&amp;VALUEID=01001&amp;SDATE=201001&amp;PERIODTYPE=QTR_STD&amp;window=popup_no_bar&amp;width=385&amp;height=120&amp;START_MAXIMIZED=FALSE&amp;creator=factset&amp;display_string=Audit"}</definedName>
    <definedName name="_1437__FDSAUDITLINK__" localSheetId="9" hidden="1">{"fdsup://Directions/FactSet Auditing Viewer?action=AUDIT_VALUE&amp;DB=129&amp;ID1=50025510&amp;VALUEID=01001&amp;SDATE=201001&amp;PERIODTYPE=QTR_STD&amp;window=popup_no_bar&amp;width=385&amp;height=120&amp;START_MAXIMIZED=FALSE&amp;creator=factset&amp;display_string=Audit"}</definedName>
    <definedName name="_1437__FDSAUDITLINK__" localSheetId="8" hidden="1">{"fdsup://Directions/FactSet Auditing Viewer?action=AUDIT_VALUE&amp;DB=129&amp;ID1=50025510&amp;VALUEID=01001&amp;SDATE=201001&amp;PERIODTYPE=QTR_STD&amp;window=popup_no_bar&amp;width=385&amp;height=120&amp;START_MAXIMIZED=FALSE&amp;creator=factset&amp;display_string=Audit"}</definedName>
    <definedName name="_1437__FDSAUDITLINK__" localSheetId="10" hidden="1">{"fdsup://Directions/FactSet Auditing Viewer?action=AUDIT_VALUE&amp;DB=129&amp;ID1=50025510&amp;VALUEID=01001&amp;SDATE=201001&amp;PERIODTYPE=QTR_STD&amp;window=popup_no_bar&amp;width=385&amp;height=120&amp;START_MAXIMIZED=FALSE&amp;creator=factset&amp;display_string=Audit"}</definedName>
    <definedName name="_1437__FDSAUDITLINK__" localSheetId="3" hidden="1">{"fdsup://Directions/FactSet Auditing Viewer?action=AUDIT_VALUE&amp;DB=129&amp;ID1=50025510&amp;VALUEID=01001&amp;SDATE=201001&amp;PERIODTYPE=QTR_STD&amp;window=popup_no_bar&amp;width=385&amp;height=120&amp;START_MAXIMIZED=FALSE&amp;creator=factset&amp;display_string=Audit"}</definedName>
    <definedName name="_1437__FDSAUDITLINK__" localSheetId="5" hidden="1">{"fdsup://Directions/FactSet Auditing Viewer?action=AUDIT_VALUE&amp;DB=129&amp;ID1=50025510&amp;VALUEID=01001&amp;SDATE=201001&amp;PERIODTYPE=QTR_STD&amp;window=popup_no_bar&amp;width=385&amp;height=120&amp;START_MAXIMIZED=FALSE&amp;creator=factset&amp;display_string=Audit"}</definedName>
    <definedName name="_1437__FDSAUDITLINK__" localSheetId="1" hidden="1">{"fdsup://Directions/FactSet Auditing Viewer?action=AUDIT_VALUE&amp;DB=129&amp;ID1=50025510&amp;VALUEID=01001&amp;SDATE=201001&amp;PERIODTYPE=QTR_STD&amp;window=popup_no_bar&amp;width=385&amp;height=120&amp;START_MAXIMIZED=FALSE&amp;creator=factset&amp;display_string=Audit"}</definedName>
    <definedName name="_1437__FDSAUDITLINK__" hidden="1">{"fdsup://Directions/FactSet Auditing Viewer?action=AUDIT_VALUE&amp;DB=129&amp;ID1=50025510&amp;VALUEID=01001&amp;SDATE=201001&amp;PERIODTYPE=QTR_STD&amp;window=popup_no_bar&amp;width=385&amp;height=120&amp;START_MAXIMIZED=FALSE&amp;creator=factset&amp;display_string=Audit"}</definedName>
    <definedName name="_1438__FDSAUDITLINK__" localSheetId="7" hidden="1">{"fdsup://Directions/FactSet Auditing Viewer?action=AUDIT_VALUE&amp;DB=129&amp;ID1=50104410&amp;VALUEID=01001&amp;SDATE=200901&amp;PERIODTYPE=QTR_STD&amp;window=popup_no_bar&amp;width=385&amp;height=120&amp;START_MAXIMIZED=FALSE&amp;creator=factset&amp;display_string=Audit"}</definedName>
    <definedName name="_1438__FDSAUDITLINK__" localSheetId="9" hidden="1">{"fdsup://Directions/FactSet Auditing Viewer?action=AUDIT_VALUE&amp;DB=129&amp;ID1=50104410&amp;VALUEID=01001&amp;SDATE=200901&amp;PERIODTYPE=QTR_STD&amp;window=popup_no_bar&amp;width=385&amp;height=120&amp;START_MAXIMIZED=FALSE&amp;creator=factset&amp;display_string=Audit"}</definedName>
    <definedName name="_1438__FDSAUDITLINK__" localSheetId="8" hidden="1">{"fdsup://Directions/FactSet Auditing Viewer?action=AUDIT_VALUE&amp;DB=129&amp;ID1=50104410&amp;VALUEID=01001&amp;SDATE=200901&amp;PERIODTYPE=QTR_STD&amp;window=popup_no_bar&amp;width=385&amp;height=120&amp;START_MAXIMIZED=FALSE&amp;creator=factset&amp;display_string=Audit"}</definedName>
    <definedName name="_1438__FDSAUDITLINK__" localSheetId="10" hidden="1">{"fdsup://Directions/FactSet Auditing Viewer?action=AUDIT_VALUE&amp;DB=129&amp;ID1=50104410&amp;VALUEID=01001&amp;SDATE=200901&amp;PERIODTYPE=QTR_STD&amp;window=popup_no_bar&amp;width=385&amp;height=120&amp;START_MAXIMIZED=FALSE&amp;creator=factset&amp;display_string=Audit"}</definedName>
    <definedName name="_1438__FDSAUDITLINK__" localSheetId="3" hidden="1">{"fdsup://Directions/FactSet Auditing Viewer?action=AUDIT_VALUE&amp;DB=129&amp;ID1=50104410&amp;VALUEID=01001&amp;SDATE=200901&amp;PERIODTYPE=QTR_STD&amp;window=popup_no_bar&amp;width=385&amp;height=120&amp;START_MAXIMIZED=FALSE&amp;creator=factset&amp;display_string=Audit"}</definedName>
    <definedName name="_1438__FDSAUDITLINK__" localSheetId="5" hidden="1">{"fdsup://Directions/FactSet Auditing Viewer?action=AUDIT_VALUE&amp;DB=129&amp;ID1=50104410&amp;VALUEID=01001&amp;SDATE=200901&amp;PERIODTYPE=QTR_STD&amp;window=popup_no_bar&amp;width=385&amp;height=120&amp;START_MAXIMIZED=FALSE&amp;creator=factset&amp;display_string=Audit"}</definedName>
    <definedName name="_1438__FDSAUDITLINK__" localSheetId="1" hidden="1">{"fdsup://Directions/FactSet Auditing Viewer?action=AUDIT_VALUE&amp;DB=129&amp;ID1=50104410&amp;VALUEID=01001&amp;SDATE=200901&amp;PERIODTYPE=QTR_STD&amp;window=popup_no_bar&amp;width=385&amp;height=120&amp;START_MAXIMIZED=FALSE&amp;creator=factset&amp;display_string=Audit"}</definedName>
    <definedName name="_1438__FDSAUDITLINK__" hidden="1">{"fdsup://Directions/FactSet Auditing Viewer?action=AUDIT_VALUE&amp;DB=129&amp;ID1=50104410&amp;VALUEID=01001&amp;SDATE=200901&amp;PERIODTYPE=QTR_STD&amp;window=popup_no_bar&amp;width=385&amp;height=120&amp;START_MAXIMIZED=FALSE&amp;creator=factset&amp;display_string=Audit"}</definedName>
    <definedName name="_1439__FDSAUDITLINK__" localSheetId="7" hidden="1">{"fdsup://Directions/FactSet Auditing Viewer?action=AUDIT_VALUE&amp;DB=129&amp;ID1=50104410&amp;VALUEID=01001&amp;SDATE=201001&amp;PERIODTYPE=QTR_STD&amp;window=popup_no_bar&amp;width=385&amp;height=120&amp;START_MAXIMIZED=FALSE&amp;creator=factset&amp;display_string=Audit"}</definedName>
    <definedName name="_1439__FDSAUDITLINK__" localSheetId="9" hidden="1">{"fdsup://Directions/FactSet Auditing Viewer?action=AUDIT_VALUE&amp;DB=129&amp;ID1=50104410&amp;VALUEID=01001&amp;SDATE=201001&amp;PERIODTYPE=QTR_STD&amp;window=popup_no_bar&amp;width=385&amp;height=120&amp;START_MAXIMIZED=FALSE&amp;creator=factset&amp;display_string=Audit"}</definedName>
    <definedName name="_1439__FDSAUDITLINK__" localSheetId="8" hidden="1">{"fdsup://Directions/FactSet Auditing Viewer?action=AUDIT_VALUE&amp;DB=129&amp;ID1=50104410&amp;VALUEID=01001&amp;SDATE=201001&amp;PERIODTYPE=QTR_STD&amp;window=popup_no_bar&amp;width=385&amp;height=120&amp;START_MAXIMIZED=FALSE&amp;creator=factset&amp;display_string=Audit"}</definedName>
    <definedName name="_1439__FDSAUDITLINK__" localSheetId="10" hidden="1">{"fdsup://Directions/FactSet Auditing Viewer?action=AUDIT_VALUE&amp;DB=129&amp;ID1=50104410&amp;VALUEID=01001&amp;SDATE=201001&amp;PERIODTYPE=QTR_STD&amp;window=popup_no_bar&amp;width=385&amp;height=120&amp;START_MAXIMIZED=FALSE&amp;creator=factset&amp;display_string=Audit"}</definedName>
    <definedName name="_1439__FDSAUDITLINK__" localSheetId="3" hidden="1">{"fdsup://Directions/FactSet Auditing Viewer?action=AUDIT_VALUE&amp;DB=129&amp;ID1=50104410&amp;VALUEID=01001&amp;SDATE=201001&amp;PERIODTYPE=QTR_STD&amp;window=popup_no_bar&amp;width=385&amp;height=120&amp;START_MAXIMIZED=FALSE&amp;creator=factset&amp;display_string=Audit"}</definedName>
    <definedName name="_1439__FDSAUDITLINK__" localSheetId="5" hidden="1">{"fdsup://Directions/FactSet Auditing Viewer?action=AUDIT_VALUE&amp;DB=129&amp;ID1=50104410&amp;VALUEID=01001&amp;SDATE=201001&amp;PERIODTYPE=QTR_STD&amp;window=popup_no_bar&amp;width=385&amp;height=120&amp;START_MAXIMIZED=FALSE&amp;creator=factset&amp;display_string=Audit"}</definedName>
    <definedName name="_1439__FDSAUDITLINK__" localSheetId="1" hidden="1">{"fdsup://Directions/FactSet Auditing Viewer?action=AUDIT_VALUE&amp;DB=129&amp;ID1=50104410&amp;VALUEID=01001&amp;SDATE=201001&amp;PERIODTYPE=QTR_STD&amp;window=popup_no_bar&amp;width=385&amp;height=120&amp;START_MAXIMIZED=FALSE&amp;creator=factset&amp;display_string=Audit"}</definedName>
    <definedName name="_1439__FDSAUDITLINK__" hidden="1">{"fdsup://Directions/FactSet Auditing Viewer?action=AUDIT_VALUE&amp;DB=129&amp;ID1=50104410&amp;VALUEID=01001&amp;SDATE=201001&amp;PERIODTYPE=QTR_STD&amp;window=popup_no_bar&amp;width=385&amp;height=120&amp;START_MAXIMIZED=FALSE&amp;creator=factset&amp;display_string=Audit"}</definedName>
    <definedName name="_144__FDSAUDITLINK__" localSheetId="7" hidden="1">{"fdsup://directions/FAT Viewer?action=UPDATE&amp;creator=factset&amp;DYN_ARGS=TRUE&amp;DOC_NAME=FAT:FQL_AUDITING_CLIENT_TEMPLATE.FAT&amp;display_string=Audit&amp;VAR:KEY=ZYXITQZKRG&amp;VAR:QUERY=RkZfRUJJVERBX09QRVIoUVRSLDQvMS8yMDEwLDYvMzAvMjAxMCwsLFVTRCk=&amp;WINDOW=FIRST_POPUP&amp;HEIGH","T=450&amp;WIDTH=450&amp;START_MAXIMIZED=FALSE&amp;VAR:CALENDAR=US&amp;VAR:SYMBOL=SYY&amp;VAR:INDEX=0"}</definedName>
    <definedName name="_144__FDSAUDITLINK__" localSheetId="9" hidden="1">{"fdsup://directions/FAT Viewer?action=UPDATE&amp;creator=factset&amp;DYN_ARGS=TRUE&amp;DOC_NAME=FAT:FQL_AUDITING_CLIENT_TEMPLATE.FAT&amp;display_string=Audit&amp;VAR:KEY=ZYXITQZKRG&amp;VAR:QUERY=RkZfRUJJVERBX09QRVIoUVRSLDQvMS8yMDEwLDYvMzAvMjAxMCwsLFVTRCk=&amp;WINDOW=FIRST_POPUP&amp;HEIGH","T=450&amp;WIDTH=450&amp;START_MAXIMIZED=FALSE&amp;VAR:CALENDAR=US&amp;VAR:SYMBOL=SYY&amp;VAR:INDEX=0"}</definedName>
    <definedName name="_144__FDSAUDITLINK__" localSheetId="8" hidden="1">{"fdsup://directions/FAT Viewer?action=UPDATE&amp;creator=factset&amp;DYN_ARGS=TRUE&amp;DOC_NAME=FAT:FQL_AUDITING_CLIENT_TEMPLATE.FAT&amp;display_string=Audit&amp;VAR:KEY=ZYXITQZKRG&amp;VAR:QUERY=RkZfRUJJVERBX09QRVIoUVRSLDQvMS8yMDEwLDYvMzAvMjAxMCwsLFVTRCk=&amp;WINDOW=FIRST_POPUP&amp;HEIGH","T=450&amp;WIDTH=450&amp;START_MAXIMIZED=FALSE&amp;VAR:CALENDAR=US&amp;VAR:SYMBOL=SYY&amp;VAR:INDEX=0"}</definedName>
    <definedName name="_144__FDSAUDITLINK__" localSheetId="10" hidden="1">{"fdsup://directions/FAT Viewer?action=UPDATE&amp;creator=factset&amp;DYN_ARGS=TRUE&amp;DOC_NAME=FAT:FQL_AUDITING_CLIENT_TEMPLATE.FAT&amp;display_string=Audit&amp;VAR:KEY=ZYXITQZKRG&amp;VAR:QUERY=RkZfRUJJVERBX09QRVIoUVRSLDQvMS8yMDEwLDYvMzAvMjAxMCwsLFVTRCk=&amp;WINDOW=FIRST_POPUP&amp;HEIGH","T=450&amp;WIDTH=450&amp;START_MAXIMIZED=FALSE&amp;VAR:CALENDAR=US&amp;VAR:SYMBOL=SYY&amp;VAR:INDEX=0"}</definedName>
    <definedName name="_144__FDSAUDITLINK__" localSheetId="3" hidden="1">{"fdsup://directions/FAT Viewer?action=UPDATE&amp;creator=factset&amp;DYN_ARGS=TRUE&amp;DOC_NAME=FAT:FQL_AUDITING_CLIENT_TEMPLATE.FAT&amp;display_string=Audit&amp;VAR:KEY=ZYXITQZKRG&amp;VAR:QUERY=RkZfRUJJVERBX09QRVIoUVRSLDQvMS8yMDEwLDYvMzAvMjAxMCwsLFVTRCk=&amp;WINDOW=FIRST_POPUP&amp;HEIGH","T=450&amp;WIDTH=450&amp;START_MAXIMIZED=FALSE&amp;VAR:CALENDAR=US&amp;VAR:SYMBOL=SYY&amp;VAR:INDEX=0"}</definedName>
    <definedName name="_144__FDSAUDITLINK__" localSheetId="5" hidden="1">{"fdsup://directions/FAT Viewer?action=UPDATE&amp;creator=factset&amp;DYN_ARGS=TRUE&amp;DOC_NAME=FAT:FQL_AUDITING_CLIENT_TEMPLATE.FAT&amp;display_string=Audit&amp;VAR:KEY=ZYXITQZKRG&amp;VAR:QUERY=RkZfRUJJVERBX09QRVIoUVRSLDQvMS8yMDEwLDYvMzAvMjAxMCwsLFVTRCk=&amp;WINDOW=FIRST_POPUP&amp;HEIGH","T=450&amp;WIDTH=450&amp;START_MAXIMIZED=FALSE&amp;VAR:CALENDAR=US&amp;VAR:SYMBOL=SYY&amp;VAR:INDEX=0"}</definedName>
    <definedName name="_144__FDSAUDITLINK__" localSheetId="1" hidden="1">{"fdsup://directions/FAT Viewer?action=UPDATE&amp;creator=factset&amp;DYN_ARGS=TRUE&amp;DOC_NAME=FAT:FQL_AUDITING_CLIENT_TEMPLATE.FAT&amp;display_string=Audit&amp;VAR:KEY=ZYXITQZKRG&amp;VAR:QUERY=RkZfRUJJVERBX09QRVIoUVRSLDQvMS8yMDEwLDYvMzAvMjAxMCwsLFVTRCk=&amp;WINDOW=FIRST_POPUP&amp;HEIGH","T=450&amp;WIDTH=450&amp;START_MAXIMIZED=FALSE&amp;VAR:CALENDAR=US&amp;VAR:SYMBOL=SYY&amp;VAR:INDEX=0"}</definedName>
    <definedName name="_144__FDSAUDITLINK__" hidden="1">{"fdsup://directions/FAT Viewer?action=UPDATE&amp;creator=factset&amp;DYN_ARGS=TRUE&amp;DOC_NAME=FAT:FQL_AUDITING_CLIENT_TEMPLATE.FAT&amp;display_string=Audit&amp;VAR:KEY=ZYXITQZKRG&amp;VAR:QUERY=RkZfRUJJVERBX09QRVIoUVRSLDQvMS8yMDEwLDYvMzAvMjAxMCwsLFVTRCk=&amp;WINDOW=FIRST_POPUP&amp;HEIGH","T=450&amp;WIDTH=450&amp;START_MAXIMIZED=FALSE&amp;VAR:CALENDAR=US&amp;VAR:SYMBOL=SYY&amp;VAR:INDEX=0"}</definedName>
    <definedName name="_1440__FDSAUDITLINK__" localSheetId="7" hidden="1">{"fdsup://Directions/FactSet Auditing Viewer?action=AUDIT_VALUE&amp;DB=129&amp;ID1=19121610&amp;VALUEID=01001&amp;SDATE=200902&amp;PERIODTYPE=QTR_STD&amp;window=popup_no_bar&amp;width=385&amp;height=120&amp;START_MAXIMIZED=FALSE&amp;creator=factset&amp;display_string=Audit"}</definedName>
    <definedName name="_1440__FDSAUDITLINK__" localSheetId="9" hidden="1">{"fdsup://Directions/FactSet Auditing Viewer?action=AUDIT_VALUE&amp;DB=129&amp;ID1=19121610&amp;VALUEID=01001&amp;SDATE=200902&amp;PERIODTYPE=QTR_STD&amp;window=popup_no_bar&amp;width=385&amp;height=120&amp;START_MAXIMIZED=FALSE&amp;creator=factset&amp;display_string=Audit"}</definedName>
    <definedName name="_1440__FDSAUDITLINK__" localSheetId="8" hidden="1">{"fdsup://Directions/FactSet Auditing Viewer?action=AUDIT_VALUE&amp;DB=129&amp;ID1=19121610&amp;VALUEID=01001&amp;SDATE=200902&amp;PERIODTYPE=QTR_STD&amp;window=popup_no_bar&amp;width=385&amp;height=120&amp;START_MAXIMIZED=FALSE&amp;creator=factset&amp;display_string=Audit"}</definedName>
    <definedName name="_1440__FDSAUDITLINK__" localSheetId="10" hidden="1">{"fdsup://Directions/FactSet Auditing Viewer?action=AUDIT_VALUE&amp;DB=129&amp;ID1=19121610&amp;VALUEID=01001&amp;SDATE=200902&amp;PERIODTYPE=QTR_STD&amp;window=popup_no_bar&amp;width=385&amp;height=120&amp;START_MAXIMIZED=FALSE&amp;creator=factset&amp;display_string=Audit"}</definedName>
    <definedName name="_1440__FDSAUDITLINK__" localSheetId="3" hidden="1">{"fdsup://Directions/FactSet Auditing Viewer?action=AUDIT_VALUE&amp;DB=129&amp;ID1=19121610&amp;VALUEID=01001&amp;SDATE=200902&amp;PERIODTYPE=QTR_STD&amp;window=popup_no_bar&amp;width=385&amp;height=120&amp;START_MAXIMIZED=FALSE&amp;creator=factset&amp;display_string=Audit"}</definedName>
    <definedName name="_1440__FDSAUDITLINK__" localSheetId="5" hidden="1">{"fdsup://Directions/FactSet Auditing Viewer?action=AUDIT_VALUE&amp;DB=129&amp;ID1=19121610&amp;VALUEID=01001&amp;SDATE=200902&amp;PERIODTYPE=QTR_STD&amp;window=popup_no_bar&amp;width=385&amp;height=120&amp;START_MAXIMIZED=FALSE&amp;creator=factset&amp;display_string=Audit"}</definedName>
    <definedName name="_1440__FDSAUDITLINK__" localSheetId="1" hidden="1">{"fdsup://Directions/FactSet Auditing Viewer?action=AUDIT_VALUE&amp;DB=129&amp;ID1=19121610&amp;VALUEID=01001&amp;SDATE=200902&amp;PERIODTYPE=QTR_STD&amp;window=popup_no_bar&amp;width=385&amp;height=120&amp;START_MAXIMIZED=FALSE&amp;creator=factset&amp;display_string=Audit"}</definedName>
    <definedName name="_1440__FDSAUDITLINK__" hidden="1">{"fdsup://Directions/FactSet Auditing Viewer?action=AUDIT_VALUE&amp;DB=129&amp;ID1=19121610&amp;VALUEID=01001&amp;SDATE=200902&amp;PERIODTYPE=QTR_STD&amp;window=popup_no_bar&amp;width=385&amp;height=120&amp;START_MAXIMIZED=FALSE&amp;creator=factset&amp;display_string=Audit"}</definedName>
    <definedName name="_1441__FDSAUDITLINK__" localSheetId="7" hidden="1">{"fdsup://Directions/FactSet Auditing Viewer?action=AUDIT_VALUE&amp;DB=129&amp;ID1=19121610&amp;VALUEID=01001&amp;SDATE=201002&amp;PERIODTYPE=QTR_STD&amp;window=popup_no_bar&amp;width=385&amp;height=120&amp;START_MAXIMIZED=FALSE&amp;creator=factset&amp;display_string=Audit"}</definedName>
    <definedName name="_1441__FDSAUDITLINK__" localSheetId="9" hidden="1">{"fdsup://Directions/FactSet Auditing Viewer?action=AUDIT_VALUE&amp;DB=129&amp;ID1=19121610&amp;VALUEID=01001&amp;SDATE=201002&amp;PERIODTYPE=QTR_STD&amp;window=popup_no_bar&amp;width=385&amp;height=120&amp;START_MAXIMIZED=FALSE&amp;creator=factset&amp;display_string=Audit"}</definedName>
    <definedName name="_1441__FDSAUDITLINK__" localSheetId="8" hidden="1">{"fdsup://Directions/FactSet Auditing Viewer?action=AUDIT_VALUE&amp;DB=129&amp;ID1=19121610&amp;VALUEID=01001&amp;SDATE=201002&amp;PERIODTYPE=QTR_STD&amp;window=popup_no_bar&amp;width=385&amp;height=120&amp;START_MAXIMIZED=FALSE&amp;creator=factset&amp;display_string=Audit"}</definedName>
    <definedName name="_1441__FDSAUDITLINK__" localSheetId="10" hidden="1">{"fdsup://Directions/FactSet Auditing Viewer?action=AUDIT_VALUE&amp;DB=129&amp;ID1=19121610&amp;VALUEID=01001&amp;SDATE=201002&amp;PERIODTYPE=QTR_STD&amp;window=popup_no_bar&amp;width=385&amp;height=120&amp;START_MAXIMIZED=FALSE&amp;creator=factset&amp;display_string=Audit"}</definedName>
    <definedName name="_1441__FDSAUDITLINK__" localSheetId="3" hidden="1">{"fdsup://Directions/FactSet Auditing Viewer?action=AUDIT_VALUE&amp;DB=129&amp;ID1=19121610&amp;VALUEID=01001&amp;SDATE=201002&amp;PERIODTYPE=QTR_STD&amp;window=popup_no_bar&amp;width=385&amp;height=120&amp;START_MAXIMIZED=FALSE&amp;creator=factset&amp;display_string=Audit"}</definedName>
    <definedName name="_1441__FDSAUDITLINK__" localSheetId="5" hidden="1">{"fdsup://Directions/FactSet Auditing Viewer?action=AUDIT_VALUE&amp;DB=129&amp;ID1=19121610&amp;VALUEID=01001&amp;SDATE=201002&amp;PERIODTYPE=QTR_STD&amp;window=popup_no_bar&amp;width=385&amp;height=120&amp;START_MAXIMIZED=FALSE&amp;creator=factset&amp;display_string=Audit"}</definedName>
    <definedName name="_1441__FDSAUDITLINK__" localSheetId="1" hidden="1">{"fdsup://Directions/FactSet Auditing Viewer?action=AUDIT_VALUE&amp;DB=129&amp;ID1=19121610&amp;VALUEID=01001&amp;SDATE=201002&amp;PERIODTYPE=QTR_STD&amp;window=popup_no_bar&amp;width=385&amp;height=120&amp;START_MAXIMIZED=FALSE&amp;creator=factset&amp;display_string=Audit"}</definedName>
    <definedName name="_1441__FDSAUDITLINK__" hidden="1">{"fdsup://Directions/FactSet Auditing Viewer?action=AUDIT_VALUE&amp;DB=129&amp;ID1=19121610&amp;VALUEID=01001&amp;SDATE=201002&amp;PERIODTYPE=QTR_STD&amp;window=popup_no_bar&amp;width=385&amp;height=120&amp;START_MAXIMIZED=FALSE&amp;creator=factset&amp;display_string=Audit"}</definedName>
    <definedName name="_1442__FDSAUDITLINK__" localSheetId="7" hidden="1">{"fdsup://Directions/FactSet Auditing Viewer?action=AUDIT_VALUE&amp;DB=129&amp;ID1=14313010&amp;VALUEID=01001&amp;SDATE=200901&amp;PERIODTYPE=QTR_STD&amp;window=popup_no_bar&amp;width=385&amp;height=120&amp;START_MAXIMIZED=FALSE&amp;creator=factset&amp;display_string=Audit"}</definedName>
    <definedName name="_1442__FDSAUDITLINK__" localSheetId="9" hidden="1">{"fdsup://Directions/FactSet Auditing Viewer?action=AUDIT_VALUE&amp;DB=129&amp;ID1=14313010&amp;VALUEID=01001&amp;SDATE=200901&amp;PERIODTYPE=QTR_STD&amp;window=popup_no_bar&amp;width=385&amp;height=120&amp;START_MAXIMIZED=FALSE&amp;creator=factset&amp;display_string=Audit"}</definedName>
    <definedName name="_1442__FDSAUDITLINK__" localSheetId="8" hidden="1">{"fdsup://Directions/FactSet Auditing Viewer?action=AUDIT_VALUE&amp;DB=129&amp;ID1=14313010&amp;VALUEID=01001&amp;SDATE=200901&amp;PERIODTYPE=QTR_STD&amp;window=popup_no_bar&amp;width=385&amp;height=120&amp;START_MAXIMIZED=FALSE&amp;creator=factset&amp;display_string=Audit"}</definedName>
    <definedName name="_1442__FDSAUDITLINK__" localSheetId="10" hidden="1">{"fdsup://Directions/FactSet Auditing Viewer?action=AUDIT_VALUE&amp;DB=129&amp;ID1=14313010&amp;VALUEID=01001&amp;SDATE=200901&amp;PERIODTYPE=QTR_STD&amp;window=popup_no_bar&amp;width=385&amp;height=120&amp;START_MAXIMIZED=FALSE&amp;creator=factset&amp;display_string=Audit"}</definedName>
    <definedName name="_1442__FDSAUDITLINK__" localSheetId="3" hidden="1">{"fdsup://Directions/FactSet Auditing Viewer?action=AUDIT_VALUE&amp;DB=129&amp;ID1=14313010&amp;VALUEID=01001&amp;SDATE=200901&amp;PERIODTYPE=QTR_STD&amp;window=popup_no_bar&amp;width=385&amp;height=120&amp;START_MAXIMIZED=FALSE&amp;creator=factset&amp;display_string=Audit"}</definedName>
    <definedName name="_1442__FDSAUDITLINK__" localSheetId="5" hidden="1">{"fdsup://Directions/FactSet Auditing Viewer?action=AUDIT_VALUE&amp;DB=129&amp;ID1=14313010&amp;VALUEID=01001&amp;SDATE=200901&amp;PERIODTYPE=QTR_STD&amp;window=popup_no_bar&amp;width=385&amp;height=120&amp;START_MAXIMIZED=FALSE&amp;creator=factset&amp;display_string=Audit"}</definedName>
    <definedName name="_1442__FDSAUDITLINK__" localSheetId="1" hidden="1">{"fdsup://Directions/FactSet Auditing Viewer?action=AUDIT_VALUE&amp;DB=129&amp;ID1=14313010&amp;VALUEID=01001&amp;SDATE=200901&amp;PERIODTYPE=QTR_STD&amp;window=popup_no_bar&amp;width=385&amp;height=120&amp;START_MAXIMIZED=FALSE&amp;creator=factset&amp;display_string=Audit"}</definedName>
    <definedName name="_1442__FDSAUDITLINK__" hidden="1">{"fdsup://Directions/FactSet Auditing Viewer?action=AUDIT_VALUE&amp;DB=129&amp;ID1=14313010&amp;VALUEID=01001&amp;SDATE=200901&amp;PERIODTYPE=QTR_STD&amp;window=popup_no_bar&amp;width=385&amp;height=120&amp;START_MAXIMIZED=FALSE&amp;creator=factset&amp;display_string=Audit"}</definedName>
    <definedName name="_1443__FDSAUDITLINK__" localSheetId="7" hidden="1">{"fdsup://Directions/FactSet Auditing Viewer?action=AUDIT_VALUE&amp;DB=129&amp;ID1=14313010&amp;VALUEID=01001&amp;SDATE=201001&amp;PERIODTYPE=QTR_STD&amp;window=popup_no_bar&amp;width=385&amp;height=120&amp;START_MAXIMIZED=FALSE&amp;creator=factset&amp;display_string=Audit"}</definedName>
    <definedName name="_1443__FDSAUDITLINK__" localSheetId="9" hidden="1">{"fdsup://Directions/FactSet Auditing Viewer?action=AUDIT_VALUE&amp;DB=129&amp;ID1=14313010&amp;VALUEID=01001&amp;SDATE=201001&amp;PERIODTYPE=QTR_STD&amp;window=popup_no_bar&amp;width=385&amp;height=120&amp;START_MAXIMIZED=FALSE&amp;creator=factset&amp;display_string=Audit"}</definedName>
    <definedName name="_1443__FDSAUDITLINK__" localSheetId="8" hidden="1">{"fdsup://Directions/FactSet Auditing Viewer?action=AUDIT_VALUE&amp;DB=129&amp;ID1=14313010&amp;VALUEID=01001&amp;SDATE=201001&amp;PERIODTYPE=QTR_STD&amp;window=popup_no_bar&amp;width=385&amp;height=120&amp;START_MAXIMIZED=FALSE&amp;creator=factset&amp;display_string=Audit"}</definedName>
    <definedName name="_1443__FDSAUDITLINK__" localSheetId="10" hidden="1">{"fdsup://Directions/FactSet Auditing Viewer?action=AUDIT_VALUE&amp;DB=129&amp;ID1=14313010&amp;VALUEID=01001&amp;SDATE=201001&amp;PERIODTYPE=QTR_STD&amp;window=popup_no_bar&amp;width=385&amp;height=120&amp;START_MAXIMIZED=FALSE&amp;creator=factset&amp;display_string=Audit"}</definedName>
    <definedName name="_1443__FDSAUDITLINK__" localSheetId="3" hidden="1">{"fdsup://Directions/FactSet Auditing Viewer?action=AUDIT_VALUE&amp;DB=129&amp;ID1=14313010&amp;VALUEID=01001&amp;SDATE=201001&amp;PERIODTYPE=QTR_STD&amp;window=popup_no_bar&amp;width=385&amp;height=120&amp;START_MAXIMIZED=FALSE&amp;creator=factset&amp;display_string=Audit"}</definedName>
    <definedName name="_1443__FDSAUDITLINK__" localSheetId="5" hidden="1">{"fdsup://Directions/FactSet Auditing Viewer?action=AUDIT_VALUE&amp;DB=129&amp;ID1=14313010&amp;VALUEID=01001&amp;SDATE=201001&amp;PERIODTYPE=QTR_STD&amp;window=popup_no_bar&amp;width=385&amp;height=120&amp;START_MAXIMIZED=FALSE&amp;creator=factset&amp;display_string=Audit"}</definedName>
    <definedName name="_1443__FDSAUDITLINK__" localSheetId="1" hidden="1">{"fdsup://Directions/FactSet Auditing Viewer?action=AUDIT_VALUE&amp;DB=129&amp;ID1=14313010&amp;VALUEID=01001&amp;SDATE=201001&amp;PERIODTYPE=QTR_STD&amp;window=popup_no_bar&amp;width=385&amp;height=120&amp;START_MAXIMIZED=FALSE&amp;creator=factset&amp;display_string=Audit"}</definedName>
    <definedName name="_1443__FDSAUDITLINK__" hidden="1">{"fdsup://Directions/FactSet Auditing Viewer?action=AUDIT_VALUE&amp;DB=129&amp;ID1=14313010&amp;VALUEID=01001&amp;SDATE=201001&amp;PERIODTYPE=QTR_STD&amp;window=popup_no_bar&amp;width=385&amp;height=120&amp;START_MAXIMIZED=FALSE&amp;creator=factset&amp;display_string=Audit"}</definedName>
    <definedName name="_1444__FDSAUDITLINK__" localSheetId="7" hidden="1">{"fdsup://Directions/FactSet Auditing Viewer?action=AUDIT_VALUE&amp;DB=129&amp;ID1=49436810&amp;VALUEID=01001&amp;SDATE=200902&amp;PERIODTYPE=QTR_STD&amp;window=popup_no_bar&amp;width=385&amp;height=120&amp;START_MAXIMIZED=FALSE&amp;creator=factset&amp;display_string=Audit"}</definedName>
    <definedName name="_1444__FDSAUDITLINK__" localSheetId="9" hidden="1">{"fdsup://Directions/FactSet Auditing Viewer?action=AUDIT_VALUE&amp;DB=129&amp;ID1=49436810&amp;VALUEID=01001&amp;SDATE=200902&amp;PERIODTYPE=QTR_STD&amp;window=popup_no_bar&amp;width=385&amp;height=120&amp;START_MAXIMIZED=FALSE&amp;creator=factset&amp;display_string=Audit"}</definedName>
    <definedName name="_1444__FDSAUDITLINK__" localSheetId="8" hidden="1">{"fdsup://Directions/FactSet Auditing Viewer?action=AUDIT_VALUE&amp;DB=129&amp;ID1=49436810&amp;VALUEID=01001&amp;SDATE=200902&amp;PERIODTYPE=QTR_STD&amp;window=popup_no_bar&amp;width=385&amp;height=120&amp;START_MAXIMIZED=FALSE&amp;creator=factset&amp;display_string=Audit"}</definedName>
    <definedName name="_1444__FDSAUDITLINK__" localSheetId="10" hidden="1">{"fdsup://Directions/FactSet Auditing Viewer?action=AUDIT_VALUE&amp;DB=129&amp;ID1=49436810&amp;VALUEID=01001&amp;SDATE=200902&amp;PERIODTYPE=QTR_STD&amp;window=popup_no_bar&amp;width=385&amp;height=120&amp;START_MAXIMIZED=FALSE&amp;creator=factset&amp;display_string=Audit"}</definedName>
    <definedName name="_1444__FDSAUDITLINK__" localSheetId="3" hidden="1">{"fdsup://Directions/FactSet Auditing Viewer?action=AUDIT_VALUE&amp;DB=129&amp;ID1=49436810&amp;VALUEID=01001&amp;SDATE=200902&amp;PERIODTYPE=QTR_STD&amp;window=popup_no_bar&amp;width=385&amp;height=120&amp;START_MAXIMIZED=FALSE&amp;creator=factset&amp;display_string=Audit"}</definedName>
    <definedName name="_1444__FDSAUDITLINK__" localSheetId="5" hidden="1">{"fdsup://Directions/FactSet Auditing Viewer?action=AUDIT_VALUE&amp;DB=129&amp;ID1=49436810&amp;VALUEID=01001&amp;SDATE=200902&amp;PERIODTYPE=QTR_STD&amp;window=popup_no_bar&amp;width=385&amp;height=120&amp;START_MAXIMIZED=FALSE&amp;creator=factset&amp;display_string=Audit"}</definedName>
    <definedName name="_1444__FDSAUDITLINK__" localSheetId="1" hidden="1">{"fdsup://Directions/FactSet Auditing Viewer?action=AUDIT_VALUE&amp;DB=129&amp;ID1=49436810&amp;VALUEID=01001&amp;SDATE=200902&amp;PERIODTYPE=QTR_STD&amp;window=popup_no_bar&amp;width=385&amp;height=120&amp;START_MAXIMIZED=FALSE&amp;creator=factset&amp;display_string=Audit"}</definedName>
    <definedName name="_1444__FDSAUDITLINK__" hidden="1">{"fdsup://Directions/FactSet Auditing Viewer?action=AUDIT_VALUE&amp;DB=129&amp;ID1=49436810&amp;VALUEID=01001&amp;SDATE=200902&amp;PERIODTYPE=QTR_STD&amp;window=popup_no_bar&amp;width=385&amp;height=120&amp;START_MAXIMIZED=FALSE&amp;creator=factset&amp;display_string=Audit"}</definedName>
    <definedName name="_1445__FDSAUDITLINK__" localSheetId="7" hidden="1">{"fdsup://Directions/FactSet Auditing Viewer?action=AUDIT_VALUE&amp;DB=129&amp;ID1=49436810&amp;VALUEID=01001&amp;SDATE=201002&amp;PERIODTYPE=QTR_STD&amp;window=popup_no_bar&amp;width=385&amp;height=120&amp;START_MAXIMIZED=FALSE&amp;creator=factset&amp;display_string=Audit"}</definedName>
    <definedName name="_1445__FDSAUDITLINK__" localSheetId="9" hidden="1">{"fdsup://Directions/FactSet Auditing Viewer?action=AUDIT_VALUE&amp;DB=129&amp;ID1=49436810&amp;VALUEID=01001&amp;SDATE=201002&amp;PERIODTYPE=QTR_STD&amp;window=popup_no_bar&amp;width=385&amp;height=120&amp;START_MAXIMIZED=FALSE&amp;creator=factset&amp;display_string=Audit"}</definedName>
    <definedName name="_1445__FDSAUDITLINK__" localSheetId="8" hidden="1">{"fdsup://Directions/FactSet Auditing Viewer?action=AUDIT_VALUE&amp;DB=129&amp;ID1=49436810&amp;VALUEID=01001&amp;SDATE=201002&amp;PERIODTYPE=QTR_STD&amp;window=popup_no_bar&amp;width=385&amp;height=120&amp;START_MAXIMIZED=FALSE&amp;creator=factset&amp;display_string=Audit"}</definedName>
    <definedName name="_1445__FDSAUDITLINK__" localSheetId="10" hidden="1">{"fdsup://Directions/FactSet Auditing Viewer?action=AUDIT_VALUE&amp;DB=129&amp;ID1=49436810&amp;VALUEID=01001&amp;SDATE=201002&amp;PERIODTYPE=QTR_STD&amp;window=popup_no_bar&amp;width=385&amp;height=120&amp;START_MAXIMIZED=FALSE&amp;creator=factset&amp;display_string=Audit"}</definedName>
    <definedName name="_1445__FDSAUDITLINK__" localSheetId="3" hidden="1">{"fdsup://Directions/FactSet Auditing Viewer?action=AUDIT_VALUE&amp;DB=129&amp;ID1=49436810&amp;VALUEID=01001&amp;SDATE=201002&amp;PERIODTYPE=QTR_STD&amp;window=popup_no_bar&amp;width=385&amp;height=120&amp;START_MAXIMIZED=FALSE&amp;creator=factset&amp;display_string=Audit"}</definedName>
    <definedName name="_1445__FDSAUDITLINK__" localSheetId="5" hidden="1">{"fdsup://Directions/FactSet Auditing Viewer?action=AUDIT_VALUE&amp;DB=129&amp;ID1=49436810&amp;VALUEID=01001&amp;SDATE=201002&amp;PERIODTYPE=QTR_STD&amp;window=popup_no_bar&amp;width=385&amp;height=120&amp;START_MAXIMIZED=FALSE&amp;creator=factset&amp;display_string=Audit"}</definedName>
    <definedName name="_1445__FDSAUDITLINK__" localSheetId="1" hidden="1">{"fdsup://Directions/FactSet Auditing Viewer?action=AUDIT_VALUE&amp;DB=129&amp;ID1=49436810&amp;VALUEID=01001&amp;SDATE=201002&amp;PERIODTYPE=QTR_STD&amp;window=popup_no_bar&amp;width=385&amp;height=120&amp;START_MAXIMIZED=FALSE&amp;creator=factset&amp;display_string=Audit"}</definedName>
    <definedName name="_1445__FDSAUDITLINK__" hidden="1">{"fdsup://Directions/FactSet Auditing Viewer?action=AUDIT_VALUE&amp;DB=129&amp;ID1=49436810&amp;VALUEID=01001&amp;SDATE=201002&amp;PERIODTYPE=QTR_STD&amp;window=popup_no_bar&amp;width=385&amp;height=120&amp;START_MAXIMIZED=FALSE&amp;creator=factset&amp;display_string=Audit"}</definedName>
    <definedName name="_1446__FDSAUDITLINK__" localSheetId="7" hidden="1">{"fdsup://Directions/FactSet Auditing Viewer?action=AUDIT_VALUE&amp;DB=129&amp;ID1=48248010&amp;VALUEID=01001&amp;SDATE=200904&amp;PERIODTYPE=QTR_STD&amp;window=popup_no_bar&amp;width=385&amp;height=120&amp;START_MAXIMIZED=FALSE&amp;creator=factset&amp;display_string=Audit"}</definedName>
    <definedName name="_1446__FDSAUDITLINK__" localSheetId="9" hidden="1">{"fdsup://Directions/FactSet Auditing Viewer?action=AUDIT_VALUE&amp;DB=129&amp;ID1=48248010&amp;VALUEID=01001&amp;SDATE=200904&amp;PERIODTYPE=QTR_STD&amp;window=popup_no_bar&amp;width=385&amp;height=120&amp;START_MAXIMIZED=FALSE&amp;creator=factset&amp;display_string=Audit"}</definedName>
    <definedName name="_1446__FDSAUDITLINK__" localSheetId="8" hidden="1">{"fdsup://Directions/FactSet Auditing Viewer?action=AUDIT_VALUE&amp;DB=129&amp;ID1=48248010&amp;VALUEID=01001&amp;SDATE=200904&amp;PERIODTYPE=QTR_STD&amp;window=popup_no_bar&amp;width=385&amp;height=120&amp;START_MAXIMIZED=FALSE&amp;creator=factset&amp;display_string=Audit"}</definedName>
    <definedName name="_1446__FDSAUDITLINK__" localSheetId="10" hidden="1">{"fdsup://Directions/FactSet Auditing Viewer?action=AUDIT_VALUE&amp;DB=129&amp;ID1=48248010&amp;VALUEID=01001&amp;SDATE=200904&amp;PERIODTYPE=QTR_STD&amp;window=popup_no_bar&amp;width=385&amp;height=120&amp;START_MAXIMIZED=FALSE&amp;creator=factset&amp;display_string=Audit"}</definedName>
    <definedName name="_1446__FDSAUDITLINK__" localSheetId="3" hidden="1">{"fdsup://Directions/FactSet Auditing Viewer?action=AUDIT_VALUE&amp;DB=129&amp;ID1=48248010&amp;VALUEID=01001&amp;SDATE=200904&amp;PERIODTYPE=QTR_STD&amp;window=popup_no_bar&amp;width=385&amp;height=120&amp;START_MAXIMIZED=FALSE&amp;creator=factset&amp;display_string=Audit"}</definedName>
    <definedName name="_1446__FDSAUDITLINK__" localSheetId="5" hidden="1">{"fdsup://Directions/FactSet Auditing Viewer?action=AUDIT_VALUE&amp;DB=129&amp;ID1=48248010&amp;VALUEID=01001&amp;SDATE=200904&amp;PERIODTYPE=QTR_STD&amp;window=popup_no_bar&amp;width=385&amp;height=120&amp;START_MAXIMIZED=FALSE&amp;creator=factset&amp;display_string=Audit"}</definedName>
    <definedName name="_1446__FDSAUDITLINK__" localSheetId="1" hidden="1">{"fdsup://Directions/FactSet Auditing Viewer?action=AUDIT_VALUE&amp;DB=129&amp;ID1=48248010&amp;VALUEID=01001&amp;SDATE=200904&amp;PERIODTYPE=QTR_STD&amp;window=popup_no_bar&amp;width=385&amp;height=120&amp;START_MAXIMIZED=FALSE&amp;creator=factset&amp;display_string=Audit"}</definedName>
    <definedName name="_1446__FDSAUDITLINK__" hidden="1">{"fdsup://Directions/FactSet Auditing Viewer?action=AUDIT_VALUE&amp;DB=129&amp;ID1=48248010&amp;VALUEID=01001&amp;SDATE=200904&amp;PERIODTYPE=QTR_STD&amp;window=popup_no_bar&amp;width=385&amp;height=120&amp;START_MAXIMIZED=FALSE&amp;creator=factset&amp;display_string=Audit"}</definedName>
    <definedName name="_1447__FDSAUDITLINK__" localSheetId="7" hidden="1">{"fdsup://Directions/FactSet Auditing Viewer?action=AUDIT_VALUE&amp;DB=129&amp;ID1=48248010&amp;VALUEID=01001&amp;SDATE=201004&amp;PERIODTYPE=QTR_STD&amp;window=popup_no_bar&amp;width=385&amp;height=120&amp;START_MAXIMIZED=FALSE&amp;creator=factset&amp;display_string=Audit"}</definedName>
    <definedName name="_1447__FDSAUDITLINK__" localSheetId="9" hidden="1">{"fdsup://Directions/FactSet Auditing Viewer?action=AUDIT_VALUE&amp;DB=129&amp;ID1=48248010&amp;VALUEID=01001&amp;SDATE=201004&amp;PERIODTYPE=QTR_STD&amp;window=popup_no_bar&amp;width=385&amp;height=120&amp;START_MAXIMIZED=FALSE&amp;creator=factset&amp;display_string=Audit"}</definedName>
    <definedName name="_1447__FDSAUDITLINK__" localSheetId="8" hidden="1">{"fdsup://Directions/FactSet Auditing Viewer?action=AUDIT_VALUE&amp;DB=129&amp;ID1=48248010&amp;VALUEID=01001&amp;SDATE=201004&amp;PERIODTYPE=QTR_STD&amp;window=popup_no_bar&amp;width=385&amp;height=120&amp;START_MAXIMIZED=FALSE&amp;creator=factset&amp;display_string=Audit"}</definedName>
    <definedName name="_1447__FDSAUDITLINK__" localSheetId="10" hidden="1">{"fdsup://Directions/FactSet Auditing Viewer?action=AUDIT_VALUE&amp;DB=129&amp;ID1=48248010&amp;VALUEID=01001&amp;SDATE=201004&amp;PERIODTYPE=QTR_STD&amp;window=popup_no_bar&amp;width=385&amp;height=120&amp;START_MAXIMIZED=FALSE&amp;creator=factset&amp;display_string=Audit"}</definedName>
    <definedName name="_1447__FDSAUDITLINK__" localSheetId="3" hidden="1">{"fdsup://Directions/FactSet Auditing Viewer?action=AUDIT_VALUE&amp;DB=129&amp;ID1=48248010&amp;VALUEID=01001&amp;SDATE=201004&amp;PERIODTYPE=QTR_STD&amp;window=popup_no_bar&amp;width=385&amp;height=120&amp;START_MAXIMIZED=FALSE&amp;creator=factset&amp;display_string=Audit"}</definedName>
    <definedName name="_1447__FDSAUDITLINK__" localSheetId="5" hidden="1">{"fdsup://Directions/FactSet Auditing Viewer?action=AUDIT_VALUE&amp;DB=129&amp;ID1=48248010&amp;VALUEID=01001&amp;SDATE=201004&amp;PERIODTYPE=QTR_STD&amp;window=popup_no_bar&amp;width=385&amp;height=120&amp;START_MAXIMIZED=FALSE&amp;creator=factset&amp;display_string=Audit"}</definedName>
    <definedName name="_1447__FDSAUDITLINK__" localSheetId="1" hidden="1">{"fdsup://Directions/FactSet Auditing Viewer?action=AUDIT_VALUE&amp;DB=129&amp;ID1=48248010&amp;VALUEID=01001&amp;SDATE=201004&amp;PERIODTYPE=QTR_STD&amp;window=popup_no_bar&amp;width=385&amp;height=120&amp;START_MAXIMIZED=FALSE&amp;creator=factset&amp;display_string=Audit"}</definedName>
    <definedName name="_1447__FDSAUDITLINK__" hidden="1">{"fdsup://Directions/FactSet Auditing Viewer?action=AUDIT_VALUE&amp;DB=129&amp;ID1=48248010&amp;VALUEID=01001&amp;SDATE=201004&amp;PERIODTYPE=QTR_STD&amp;window=popup_no_bar&amp;width=385&amp;height=120&amp;START_MAXIMIZED=FALSE&amp;creator=factset&amp;display_string=Audit"}</definedName>
    <definedName name="_1448__FDSAUDITLINK__" localSheetId="7" hidden="1">{"fdsup://Directions/FactSet Auditing Viewer?action=AUDIT_VALUE&amp;DB=129&amp;ID1=49446R10&amp;VALUEID=01001&amp;SDATE=200902&amp;PERIODTYPE=QTR_STD&amp;window=popup_no_bar&amp;width=385&amp;height=120&amp;START_MAXIMIZED=FALSE&amp;creator=factset&amp;display_string=Audit"}</definedName>
    <definedName name="_1448__FDSAUDITLINK__" localSheetId="9" hidden="1">{"fdsup://Directions/FactSet Auditing Viewer?action=AUDIT_VALUE&amp;DB=129&amp;ID1=49446R10&amp;VALUEID=01001&amp;SDATE=200902&amp;PERIODTYPE=QTR_STD&amp;window=popup_no_bar&amp;width=385&amp;height=120&amp;START_MAXIMIZED=FALSE&amp;creator=factset&amp;display_string=Audit"}</definedName>
    <definedName name="_1448__FDSAUDITLINK__" localSheetId="8" hidden="1">{"fdsup://Directions/FactSet Auditing Viewer?action=AUDIT_VALUE&amp;DB=129&amp;ID1=49446R10&amp;VALUEID=01001&amp;SDATE=200902&amp;PERIODTYPE=QTR_STD&amp;window=popup_no_bar&amp;width=385&amp;height=120&amp;START_MAXIMIZED=FALSE&amp;creator=factset&amp;display_string=Audit"}</definedName>
    <definedName name="_1448__FDSAUDITLINK__" localSheetId="10" hidden="1">{"fdsup://Directions/FactSet Auditing Viewer?action=AUDIT_VALUE&amp;DB=129&amp;ID1=49446R10&amp;VALUEID=01001&amp;SDATE=200902&amp;PERIODTYPE=QTR_STD&amp;window=popup_no_bar&amp;width=385&amp;height=120&amp;START_MAXIMIZED=FALSE&amp;creator=factset&amp;display_string=Audit"}</definedName>
    <definedName name="_1448__FDSAUDITLINK__" localSheetId="3" hidden="1">{"fdsup://Directions/FactSet Auditing Viewer?action=AUDIT_VALUE&amp;DB=129&amp;ID1=49446R10&amp;VALUEID=01001&amp;SDATE=200902&amp;PERIODTYPE=QTR_STD&amp;window=popup_no_bar&amp;width=385&amp;height=120&amp;START_MAXIMIZED=FALSE&amp;creator=factset&amp;display_string=Audit"}</definedName>
    <definedName name="_1448__FDSAUDITLINK__" localSheetId="5" hidden="1">{"fdsup://Directions/FactSet Auditing Viewer?action=AUDIT_VALUE&amp;DB=129&amp;ID1=49446R10&amp;VALUEID=01001&amp;SDATE=200902&amp;PERIODTYPE=QTR_STD&amp;window=popup_no_bar&amp;width=385&amp;height=120&amp;START_MAXIMIZED=FALSE&amp;creator=factset&amp;display_string=Audit"}</definedName>
    <definedName name="_1448__FDSAUDITLINK__" localSheetId="1" hidden="1">{"fdsup://Directions/FactSet Auditing Viewer?action=AUDIT_VALUE&amp;DB=129&amp;ID1=49446R10&amp;VALUEID=01001&amp;SDATE=200902&amp;PERIODTYPE=QTR_STD&amp;window=popup_no_bar&amp;width=385&amp;height=120&amp;START_MAXIMIZED=FALSE&amp;creator=factset&amp;display_string=Audit"}</definedName>
    <definedName name="_1448__FDSAUDITLINK__" hidden="1">{"fdsup://Directions/FactSet Auditing Viewer?action=AUDIT_VALUE&amp;DB=129&amp;ID1=49446R10&amp;VALUEID=01001&amp;SDATE=200902&amp;PERIODTYPE=QTR_STD&amp;window=popup_no_bar&amp;width=385&amp;height=120&amp;START_MAXIMIZED=FALSE&amp;creator=factset&amp;display_string=Audit"}</definedName>
    <definedName name="_1449__FDSAUDITLINK__" localSheetId="7" hidden="1">{"fdsup://Directions/FactSet Auditing Viewer?action=AUDIT_VALUE&amp;DB=129&amp;ID1=49446R10&amp;VALUEID=01001&amp;SDATE=201002&amp;PERIODTYPE=QTR_STD&amp;window=popup_no_bar&amp;width=385&amp;height=120&amp;START_MAXIMIZED=FALSE&amp;creator=factset&amp;display_string=Audit"}</definedName>
    <definedName name="_1449__FDSAUDITLINK__" localSheetId="9" hidden="1">{"fdsup://Directions/FactSet Auditing Viewer?action=AUDIT_VALUE&amp;DB=129&amp;ID1=49446R10&amp;VALUEID=01001&amp;SDATE=201002&amp;PERIODTYPE=QTR_STD&amp;window=popup_no_bar&amp;width=385&amp;height=120&amp;START_MAXIMIZED=FALSE&amp;creator=factset&amp;display_string=Audit"}</definedName>
    <definedName name="_1449__FDSAUDITLINK__" localSheetId="8" hidden="1">{"fdsup://Directions/FactSet Auditing Viewer?action=AUDIT_VALUE&amp;DB=129&amp;ID1=49446R10&amp;VALUEID=01001&amp;SDATE=201002&amp;PERIODTYPE=QTR_STD&amp;window=popup_no_bar&amp;width=385&amp;height=120&amp;START_MAXIMIZED=FALSE&amp;creator=factset&amp;display_string=Audit"}</definedName>
    <definedName name="_1449__FDSAUDITLINK__" localSheetId="10" hidden="1">{"fdsup://Directions/FactSet Auditing Viewer?action=AUDIT_VALUE&amp;DB=129&amp;ID1=49446R10&amp;VALUEID=01001&amp;SDATE=201002&amp;PERIODTYPE=QTR_STD&amp;window=popup_no_bar&amp;width=385&amp;height=120&amp;START_MAXIMIZED=FALSE&amp;creator=factset&amp;display_string=Audit"}</definedName>
    <definedName name="_1449__FDSAUDITLINK__" localSheetId="3" hidden="1">{"fdsup://Directions/FactSet Auditing Viewer?action=AUDIT_VALUE&amp;DB=129&amp;ID1=49446R10&amp;VALUEID=01001&amp;SDATE=201002&amp;PERIODTYPE=QTR_STD&amp;window=popup_no_bar&amp;width=385&amp;height=120&amp;START_MAXIMIZED=FALSE&amp;creator=factset&amp;display_string=Audit"}</definedName>
    <definedName name="_1449__FDSAUDITLINK__" localSheetId="5" hidden="1">{"fdsup://Directions/FactSet Auditing Viewer?action=AUDIT_VALUE&amp;DB=129&amp;ID1=49446R10&amp;VALUEID=01001&amp;SDATE=201002&amp;PERIODTYPE=QTR_STD&amp;window=popup_no_bar&amp;width=385&amp;height=120&amp;START_MAXIMIZED=FALSE&amp;creator=factset&amp;display_string=Audit"}</definedName>
    <definedName name="_1449__FDSAUDITLINK__" localSheetId="1" hidden="1">{"fdsup://Directions/FactSet Auditing Viewer?action=AUDIT_VALUE&amp;DB=129&amp;ID1=49446R10&amp;VALUEID=01001&amp;SDATE=201002&amp;PERIODTYPE=QTR_STD&amp;window=popup_no_bar&amp;width=385&amp;height=120&amp;START_MAXIMIZED=FALSE&amp;creator=factset&amp;display_string=Audit"}</definedName>
    <definedName name="_1449__FDSAUDITLINK__" hidden="1">{"fdsup://Directions/FactSet Auditing Viewer?action=AUDIT_VALUE&amp;DB=129&amp;ID1=49446R10&amp;VALUEID=01001&amp;SDATE=201002&amp;PERIODTYPE=QTR_STD&amp;window=popup_no_bar&amp;width=385&amp;height=120&amp;START_MAXIMIZED=FALSE&amp;creator=factset&amp;display_string=Audit"}</definedName>
    <definedName name="_145__FDSAUDITLINK__" localSheetId="7" hidden="1">{"fdsup://directions/FAT Viewer?action=UPDATE&amp;creator=factset&amp;DYN_ARGS=TRUE&amp;DOC_NAME=FAT:FQL_AUDITING_CLIENT_TEMPLATE.FAT&amp;display_string=Audit&amp;VAR:KEY=RWBSDSPGJG&amp;VAR:QUERY=RkZfRUJJVERBX09QRVIoUVRSLDQvMS8yMDA5LDYvMzAvMjAwOSwsLFVTRCk=&amp;WINDOW=FIRST_POPUP&amp;HEIGH","T=450&amp;WIDTH=450&amp;START_MAXIMIZED=FALSE&amp;VAR:CALENDAR=US&amp;VAR:SYMBOL=SYMC&amp;VAR:INDEX=0"}</definedName>
    <definedName name="_145__FDSAUDITLINK__" localSheetId="9" hidden="1">{"fdsup://directions/FAT Viewer?action=UPDATE&amp;creator=factset&amp;DYN_ARGS=TRUE&amp;DOC_NAME=FAT:FQL_AUDITING_CLIENT_TEMPLATE.FAT&amp;display_string=Audit&amp;VAR:KEY=RWBSDSPGJG&amp;VAR:QUERY=RkZfRUJJVERBX09QRVIoUVRSLDQvMS8yMDA5LDYvMzAvMjAwOSwsLFVTRCk=&amp;WINDOW=FIRST_POPUP&amp;HEIGH","T=450&amp;WIDTH=450&amp;START_MAXIMIZED=FALSE&amp;VAR:CALENDAR=US&amp;VAR:SYMBOL=SYMC&amp;VAR:INDEX=0"}</definedName>
    <definedName name="_145__FDSAUDITLINK__" localSheetId="8" hidden="1">{"fdsup://directions/FAT Viewer?action=UPDATE&amp;creator=factset&amp;DYN_ARGS=TRUE&amp;DOC_NAME=FAT:FQL_AUDITING_CLIENT_TEMPLATE.FAT&amp;display_string=Audit&amp;VAR:KEY=RWBSDSPGJG&amp;VAR:QUERY=RkZfRUJJVERBX09QRVIoUVRSLDQvMS8yMDA5LDYvMzAvMjAwOSwsLFVTRCk=&amp;WINDOW=FIRST_POPUP&amp;HEIGH","T=450&amp;WIDTH=450&amp;START_MAXIMIZED=FALSE&amp;VAR:CALENDAR=US&amp;VAR:SYMBOL=SYMC&amp;VAR:INDEX=0"}</definedName>
    <definedName name="_145__FDSAUDITLINK__" localSheetId="10" hidden="1">{"fdsup://directions/FAT Viewer?action=UPDATE&amp;creator=factset&amp;DYN_ARGS=TRUE&amp;DOC_NAME=FAT:FQL_AUDITING_CLIENT_TEMPLATE.FAT&amp;display_string=Audit&amp;VAR:KEY=RWBSDSPGJG&amp;VAR:QUERY=RkZfRUJJVERBX09QRVIoUVRSLDQvMS8yMDA5LDYvMzAvMjAwOSwsLFVTRCk=&amp;WINDOW=FIRST_POPUP&amp;HEIGH","T=450&amp;WIDTH=450&amp;START_MAXIMIZED=FALSE&amp;VAR:CALENDAR=US&amp;VAR:SYMBOL=SYMC&amp;VAR:INDEX=0"}</definedName>
    <definedName name="_145__FDSAUDITLINK__" localSheetId="3" hidden="1">{"fdsup://directions/FAT Viewer?action=UPDATE&amp;creator=factset&amp;DYN_ARGS=TRUE&amp;DOC_NAME=FAT:FQL_AUDITING_CLIENT_TEMPLATE.FAT&amp;display_string=Audit&amp;VAR:KEY=RWBSDSPGJG&amp;VAR:QUERY=RkZfRUJJVERBX09QRVIoUVRSLDQvMS8yMDA5LDYvMzAvMjAwOSwsLFVTRCk=&amp;WINDOW=FIRST_POPUP&amp;HEIGH","T=450&amp;WIDTH=450&amp;START_MAXIMIZED=FALSE&amp;VAR:CALENDAR=US&amp;VAR:SYMBOL=SYMC&amp;VAR:INDEX=0"}</definedName>
    <definedName name="_145__FDSAUDITLINK__" localSheetId="5" hidden="1">{"fdsup://directions/FAT Viewer?action=UPDATE&amp;creator=factset&amp;DYN_ARGS=TRUE&amp;DOC_NAME=FAT:FQL_AUDITING_CLIENT_TEMPLATE.FAT&amp;display_string=Audit&amp;VAR:KEY=RWBSDSPGJG&amp;VAR:QUERY=RkZfRUJJVERBX09QRVIoUVRSLDQvMS8yMDA5LDYvMzAvMjAwOSwsLFVTRCk=&amp;WINDOW=FIRST_POPUP&amp;HEIGH","T=450&amp;WIDTH=450&amp;START_MAXIMIZED=FALSE&amp;VAR:CALENDAR=US&amp;VAR:SYMBOL=SYMC&amp;VAR:INDEX=0"}</definedName>
    <definedName name="_145__FDSAUDITLINK__" localSheetId="1" hidden="1">{"fdsup://directions/FAT Viewer?action=UPDATE&amp;creator=factset&amp;DYN_ARGS=TRUE&amp;DOC_NAME=FAT:FQL_AUDITING_CLIENT_TEMPLATE.FAT&amp;display_string=Audit&amp;VAR:KEY=RWBSDSPGJG&amp;VAR:QUERY=RkZfRUJJVERBX09QRVIoUVRSLDQvMS8yMDA5LDYvMzAvMjAwOSwsLFVTRCk=&amp;WINDOW=FIRST_POPUP&amp;HEIGH","T=450&amp;WIDTH=450&amp;START_MAXIMIZED=FALSE&amp;VAR:CALENDAR=US&amp;VAR:SYMBOL=SYMC&amp;VAR:INDEX=0"}</definedName>
    <definedName name="_145__FDSAUDITLINK__" hidden="1">{"fdsup://directions/FAT Viewer?action=UPDATE&amp;creator=factset&amp;DYN_ARGS=TRUE&amp;DOC_NAME=FAT:FQL_AUDITING_CLIENT_TEMPLATE.FAT&amp;display_string=Audit&amp;VAR:KEY=RWBSDSPGJG&amp;VAR:QUERY=RkZfRUJJVERBX09QRVIoUVRSLDQvMS8yMDA5LDYvMzAvMjAwOSwsLFVTRCk=&amp;WINDOW=FIRST_POPUP&amp;HEIGH","T=450&amp;WIDTH=450&amp;START_MAXIMIZED=FALSE&amp;VAR:CALENDAR=US&amp;VAR:SYMBOL=SYMC&amp;VAR:INDEX=0"}</definedName>
    <definedName name="_1450__FDSAUDITLINK__" localSheetId="7" hidden="1">{"fdsup://Directions/FactSet Auditing Viewer?action=AUDIT_VALUE&amp;DB=129&amp;ID1=49558210&amp;VALUEID=01001&amp;SDATE=200902&amp;PERIODTYPE=QTR_STD&amp;window=popup_no_bar&amp;width=385&amp;height=120&amp;START_MAXIMIZED=FALSE&amp;creator=factset&amp;display_string=Audit"}</definedName>
    <definedName name="_1450__FDSAUDITLINK__" localSheetId="9" hidden="1">{"fdsup://Directions/FactSet Auditing Viewer?action=AUDIT_VALUE&amp;DB=129&amp;ID1=49558210&amp;VALUEID=01001&amp;SDATE=200902&amp;PERIODTYPE=QTR_STD&amp;window=popup_no_bar&amp;width=385&amp;height=120&amp;START_MAXIMIZED=FALSE&amp;creator=factset&amp;display_string=Audit"}</definedName>
    <definedName name="_1450__FDSAUDITLINK__" localSheetId="8" hidden="1">{"fdsup://Directions/FactSet Auditing Viewer?action=AUDIT_VALUE&amp;DB=129&amp;ID1=49558210&amp;VALUEID=01001&amp;SDATE=200902&amp;PERIODTYPE=QTR_STD&amp;window=popup_no_bar&amp;width=385&amp;height=120&amp;START_MAXIMIZED=FALSE&amp;creator=factset&amp;display_string=Audit"}</definedName>
    <definedName name="_1450__FDSAUDITLINK__" localSheetId="10" hidden="1">{"fdsup://Directions/FactSet Auditing Viewer?action=AUDIT_VALUE&amp;DB=129&amp;ID1=49558210&amp;VALUEID=01001&amp;SDATE=200902&amp;PERIODTYPE=QTR_STD&amp;window=popup_no_bar&amp;width=385&amp;height=120&amp;START_MAXIMIZED=FALSE&amp;creator=factset&amp;display_string=Audit"}</definedName>
    <definedName name="_1450__FDSAUDITLINK__" localSheetId="3" hidden="1">{"fdsup://Directions/FactSet Auditing Viewer?action=AUDIT_VALUE&amp;DB=129&amp;ID1=49558210&amp;VALUEID=01001&amp;SDATE=200902&amp;PERIODTYPE=QTR_STD&amp;window=popup_no_bar&amp;width=385&amp;height=120&amp;START_MAXIMIZED=FALSE&amp;creator=factset&amp;display_string=Audit"}</definedName>
    <definedName name="_1450__FDSAUDITLINK__" localSheetId="5" hidden="1">{"fdsup://Directions/FactSet Auditing Viewer?action=AUDIT_VALUE&amp;DB=129&amp;ID1=49558210&amp;VALUEID=01001&amp;SDATE=200902&amp;PERIODTYPE=QTR_STD&amp;window=popup_no_bar&amp;width=385&amp;height=120&amp;START_MAXIMIZED=FALSE&amp;creator=factset&amp;display_string=Audit"}</definedName>
    <definedName name="_1450__FDSAUDITLINK__" localSheetId="1" hidden="1">{"fdsup://Directions/FactSet Auditing Viewer?action=AUDIT_VALUE&amp;DB=129&amp;ID1=49558210&amp;VALUEID=01001&amp;SDATE=200902&amp;PERIODTYPE=QTR_STD&amp;window=popup_no_bar&amp;width=385&amp;height=120&amp;START_MAXIMIZED=FALSE&amp;creator=factset&amp;display_string=Audit"}</definedName>
    <definedName name="_1450__FDSAUDITLINK__" hidden="1">{"fdsup://Directions/FactSet Auditing Viewer?action=AUDIT_VALUE&amp;DB=129&amp;ID1=49558210&amp;VALUEID=01001&amp;SDATE=200902&amp;PERIODTYPE=QTR_STD&amp;window=popup_no_bar&amp;width=385&amp;height=120&amp;START_MAXIMIZED=FALSE&amp;creator=factset&amp;display_string=Audit"}</definedName>
    <definedName name="_1451__FDSAUDITLINK__" localSheetId="7" hidden="1">{"fdsup://Directions/FactSet Auditing Viewer?action=AUDIT_VALUE&amp;DB=129&amp;ID1=49558210&amp;VALUEID=01001&amp;SDATE=201002&amp;PERIODTYPE=QTR_STD&amp;window=popup_no_bar&amp;width=385&amp;height=120&amp;START_MAXIMIZED=FALSE&amp;creator=factset&amp;display_string=Audit"}</definedName>
    <definedName name="_1451__FDSAUDITLINK__" localSheetId="9" hidden="1">{"fdsup://Directions/FactSet Auditing Viewer?action=AUDIT_VALUE&amp;DB=129&amp;ID1=49558210&amp;VALUEID=01001&amp;SDATE=201002&amp;PERIODTYPE=QTR_STD&amp;window=popup_no_bar&amp;width=385&amp;height=120&amp;START_MAXIMIZED=FALSE&amp;creator=factset&amp;display_string=Audit"}</definedName>
    <definedName name="_1451__FDSAUDITLINK__" localSheetId="8" hidden="1">{"fdsup://Directions/FactSet Auditing Viewer?action=AUDIT_VALUE&amp;DB=129&amp;ID1=49558210&amp;VALUEID=01001&amp;SDATE=201002&amp;PERIODTYPE=QTR_STD&amp;window=popup_no_bar&amp;width=385&amp;height=120&amp;START_MAXIMIZED=FALSE&amp;creator=factset&amp;display_string=Audit"}</definedName>
    <definedName name="_1451__FDSAUDITLINK__" localSheetId="10" hidden="1">{"fdsup://Directions/FactSet Auditing Viewer?action=AUDIT_VALUE&amp;DB=129&amp;ID1=49558210&amp;VALUEID=01001&amp;SDATE=201002&amp;PERIODTYPE=QTR_STD&amp;window=popup_no_bar&amp;width=385&amp;height=120&amp;START_MAXIMIZED=FALSE&amp;creator=factset&amp;display_string=Audit"}</definedName>
    <definedName name="_1451__FDSAUDITLINK__" localSheetId="3" hidden="1">{"fdsup://Directions/FactSet Auditing Viewer?action=AUDIT_VALUE&amp;DB=129&amp;ID1=49558210&amp;VALUEID=01001&amp;SDATE=201002&amp;PERIODTYPE=QTR_STD&amp;window=popup_no_bar&amp;width=385&amp;height=120&amp;START_MAXIMIZED=FALSE&amp;creator=factset&amp;display_string=Audit"}</definedName>
    <definedName name="_1451__FDSAUDITLINK__" localSheetId="5" hidden="1">{"fdsup://Directions/FactSet Auditing Viewer?action=AUDIT_VALUE&amp;DB=129&amp;ID1=49558210&amp;VALUEID=01001&amp;SDATE=201002&amp;PERIODTYPE=QTR_STD&amp;window=popup_no_bar&amp;width=385&amp;height=120&amp;START_MAXIMIZED=FALSE&amp;creator=factset&amp;display_string=Audit"}</definedName>
    <definedName name="_1451__FDSAUDITLINK__" localSheetId="1" hidden="1">{"fdsup://Directions/FactSet Auditing Viewer?action=AUDIT_VALUE&amp;DB=129&amp;ID1=49558210&amp;VALUEID=01001&amp;SDATE=201002&amp;PERIODTYPE=QTR_STD&amp;window=popup_no_bar&amp;width=385&amp;height=120&amp;START_MAXIMIZED=FALSE&amp;creator=factset&amp;display_string=Audit"}</definedName>
    <definedName name="_1451__FDSAUDITLINK__" hidden="1">{"fdsup://Directions/FactSet Auditing Viewer?action=AUDIT_VALUE&amp;DB=129&amp;ID1=49558210&amp;VALUEID=01001&amp;SDATE=201002&amp;PERIODTYPE=QTR_STD&amp;window=popup_no_bar&amp;width=385&amp;height=120&amp;START_MAXIMIZED=FALSE&amp;creator=factset&amp;display_string=Audit"}</definedName>
    <definedName name="_1452__FDSAUDITLINK__" localSheetId="7" hidden="1">{"fdsup://Directions/FactSet Auditing Viewer?action=AUDIT_VALUE&amp;DB=129&amp;ID1=50075N10&amp;VALUEID=01001&amp;SDATE=200902&amp;PERIODTYPE=QTR_STD&amp;window=popup_no_bar&amp;width=385&amp;height=120&amp;START_MAXIMIZED=FALSE&amp;creator=factset&amp;display_string=Audit"}</definedName>
    <definedName name="_1452__FDSAUDITLINK__" localSheetId="9" hidden="1">{"fdsup://Directions/FactSet Auditing Viewer?action=AUDIT_VALUE&amp;DB=129&amp;ID1=50075N10&amp;VALUEID=01001&amp;SDATE=200902&amp;PERIODTYPE=QTR_STD&amp;window=popup_no_bar&amp;width=385&amp;height=120&amp;START_MAXIMIZED=FALSE&amp;creator=factset&amp;display_string=Audit"}</definedName>
    <definedName name="_1452__FDSAUDITLINK__" localSheetId="8" hidden="1">{"fdsup://Directions/FactSet Auditing Viewer?action=AUDIT_VALUE&amp;DB=129&amp;ID1=50075N10&amp;VALUEID=01001&amp;SDATE=200902&amp;PERIODTYPE=QTR_STD&amp;window=popup_no_bar&amp;width=385&amp;height=120&amp;START_MAXIMIZED=FALSE&amp;creator=factset&amp;display_string=Audit"}</definedName>
    <definedName name="_1452__FDSAUDITLINK__" localSheetId="10" hidden="1">{"fdsup://Directions/FactSet Auditing Viewer?action=AUDIT_VALUE&amp;DB=129&amp;ID1=50075N10&amp;VALUEID=01001&amp;SDATE=200902&amp;PERIODTYPE=QTR_STD&amp;window=popup_no_bar&amp;width=385&amp;height=120&amp;START_MAXIMIZED=FALSE&amp;creator=factset&amp;display_string=Audit"}</definedName>
    <definedName name="_1452__FDSAUDITLINK__" localSheetId="3" hidden="1">{"fdsup://Directions/FactSet Auditing Viewer?action=AUDIT_VALUE&amp;DB=129&amp;ID1=50075N10&amp;VALUEID=01001&amp;SDATE=200902&amp;PERIODTYPE=QTR_STD&amp;window=popup_no_bar&amp;width=385&amp;height=120&amp;START_MAXIMIZED=FALSE&amp;creator=factset&amp;display_string=Audit"}</definedName>
    <definedName name="_1452__FDSAUDITLINK__" localSheetId="5" hidden="1">{"fdsup://Directions/FactSet Auditing Viewer?action=AUDIT_VALUE&amp;DB=129&amp;ID1=50075N10&amp;VALUEID=01001&amp;SDATE=200902&amp;PERIODTYPE=QTR_STD&amp;window=popup_no_bar&amp;width=385&amp;height=120&amp;START_MAXIMIZED=FALSE&amp;creator=factset&amp;display_string=Audit"}</definedName>
    <definedName name="_1452__FDSAUDITLINK__" localSheetId="1" hidden="1">{"fdsup://Directions/FactSet Auditing Viewer?action=AUDIT_VALUE&amp;DB=129&amp;ID1=50075N10&amp;VALUEID=01001&amp;SDATE=200902&amp;PERIODTYPE=QTR_STD&amp;window=popup_no_bar&amp;width=385&amp;height=120&amp;START_MAXIMIZED=FALSE&amp;creator=factset&amp;display_string=Audit"}</definedName>
    <definedName name="_1452__FDSAUDITLINK__" hidden="1">{"fdsup://Directions/FactSet Auditing Viewer?action=AUDIT_VALUE&amp;DB=129&amp;ID1=50075N10&amp;VALUEID=01001&amp;SDATE=200902&amp;PERIODTYPE=QTR_STD&amp;window=popup_no_bar&amp;width=385&amp;height=120&amp;START_MAXIMIZED=FALSE&amp;creator=factset&amp;display_string=Audit"}</definedName>
    <definedName name="_1453__FDSAUDITLINK__" localSheetId="7" hidden="1">{"fdsup://Directions/FactSet Auditing Viewer?action=AUDIT_VALUE&amp;DB=129&amp;ID1=50075N10&amp;VALUEID=01001&amp;SDATE=201002&amp;PERIODTYPE=QTR_STD&amp;window=popup_no_bar&amp;width=385&amp;height=120&amp;START_MAXIMIZED=FALSE&amp;creator=factset&amp;display_string=Audit"}</definedName>
    <definedName name="_1453__FDSAUDITLINK__" localSheetId="9" hidden="1">{"fdsup://Directions/FactSet Auditing Viewer?action=AUDIT_VALUE&amp;DB=129&amp;ID1=50075N10&amp;VALUEID=01001&amp;SDATE=201002&amp;PERIODTYPE=QTR_STD&amp;window=popup_no_bar&amp;width=385&amp;height=120&amp;START_MAXIMIZED=FALSE&amp;creator=factset&amp;display_string=Audit"}</definedName>
    <definedName name="_1453__FDSAUDITLINK__" localSheetId="8" hidden="1">{"fdsup://Directions/FactSet Auditing Viewer?action=AUDIT_VALUE&amp;DB=129&amp;ID1=50075N10&amp;VALUEID=01001&amp;SDATE=201002&amp;PERIODTYPE=QTR_STD&amp;window=popup_no_bar&amp;width=385&amp;height=120&amp;START_MAXIMIZED=FALSE&amp;creator=factset&amp;display_string=Audit"}</definedName>
    <definedName name="_1453__FDSAUDITLINK__" localSheetId="10" hidden="1">{"fdsup://Directions/FactSet Auditing Viewer?action=AUDIT_VALUE&amp;DB=129&amp;ID1=50075N10&amp;VALUEID=01001&amp;SDATE=201002&amp;PERIODTYPE=QTR_STD&amp;window=popup_no_bar&amp;width=385&amp;height=120&amp;START_MAXIMIZED=FALSE&amp;creator=factset&amp;display_string=Audit"}</definedName>
    <definedName name="_1453__FDSAUDITLINK__" localSheetId="3" hidden="1">{"fdsup://Directions/FactSet Auditing Viewer?action=AUDIT_VALUE&amp;DB=129&amp;ID1=50075N10&amp;VALUEID=01001&amp;SDATE=201002&amp;PERIODTYPE=QTR_STD&amp;window=popup_no_bar&amp;width=385&amp;height=120&amp;START_MAXIMIZED=FALSE&amp;creator=factset&amp;display_string=Audit"}</definedName>
    <definedName name="_1453__FDSAUDITLINK__" localSheetId="5" hidden="1">{"fdsup://Directions/FactSet Auditing Viewer?action=AUDIT_VALUE&amp;DB=129&amp;ID1=50075N10&amp;VALUEID=01001&amp;SDATE=201002&amp;PERIODTYPE=QTR_STD&amp;window=popup_no_bar&amp;width=385&amp;height=120&amp;START_MAXIMIZED=FALSE&amp;creator=factset&amp;display_string=Audit"}</definedName>
    <definedName name="_1453__FDSAUDITLINK__" localSheetId="1" hidden="1">{"fdsup://Directions/FactSet Auditing Viewer?action=AUDIT_VALUE&amp;DB=129&amp;ID1=50075N10&amp;VALUEID=01001&amp;SDATE=201002&amp;PERIODTYPE=QTR_STD&amp;window=popup_no_bar&amp;width=385&amp;height=120&amp;START_MAXIMIZED=FALSE&amp;creator=factset&amp;display_string=Audit"}</definedName>
    <definedName name="_1453__FDSAUDITLINK__" hidden="1">{"fdsup://Directions/FactSet Auditing Viewer?action=AUDIT_VALUE&amp;DB=129&amp;ID1=50075N10&amp;VALUEID=01001&amp;SDATE=201002&amp;PERIODTYPE=QTR_STD&amp;window=popup_no_bar&amp;width=385&amp;height=120&amp;START_MAXIMIZED=FALSE&amp;creator=factset&amp;display_string=Audit"}</definedName>
    <definedName name="_1454__FDSAUDITLINK__" localSheetId="7" hidden="1">{"fdsup://Directions/FactSet Auditing Viewer?action=AUDIT_VALUE&amp;DB=129&amp;ID1=48783610&amp;VALUEID=01001&amp;SDATE=200902&amp;PERIODTYPE=QTR_STD&amp;window=popup_no_bar&amp;width=385&amp;height=120&amp;START_MAXIMIZED=FALSE&amp;creator=factset&amp;display_string=Audit"}</definedName>
    <definedName name="_1454__FDSAUDITLINK__" localSheetId="9" hidden="1">{"fdsup://Directions/FactSet Auditing Viewer?action=AUDIT_VALUE&amp;DB=129&amp;ID1=48783610&amp;VALUEID=01001&amp;SDATE=200902&amp;PERIODTYPE=QTR_STD&amp;window=popup_no_bar&amp;width=385&amp;height=120&amp;START_MAXIMIZED=FALSE&amp;creator=factset&amp;display_string=Audit"}</definedName>
    <definedName name="_1454__FDSAUDITLINK__" localSheetId="8" hidden="1">{"fdsup://Directions/FactSet Auditing Viewer?action=AUDIT_VALUE&amp;DB=129&amp;ID1=48783610&amp;VALUEID=01001&amp;SDATE=200902&amp;PERIODTYPE=QTR_STD&amp;window=popup_no_bar&amp;width=385&amp;height=120&amp;START_MAXIMIZED=FALSE&amp;creator=factset&amp;display_string=Audit"}</definedName>
    <definedName name="_1454__FDSAUDITLINK__" localSheetId="10" hidden="1">{"fdsup://Directions/FactSet Auditing Viewer?action=AUDIT_VALUE&amp;DB=129&amp;ID1=48783610&amp;VALUEID=01001&amp;SDATE=200902&amp;PERIODTYPE=QTR_STD&amp;window=popup_no_bar&amp;width=385&amp;height=120&amp;START_MAXIMIZED=FALSE&amp;creator=factset&amp;display_string=Audit"}</definedName>
    <definedName name="_1454__FDSAUDITLINK__" localSheetId="3" hidden="1">{"fdsup://Directions/FactSet Auditing Viewer?action=AUDIT_VALUE&amp;DB=129&amp;ID1=48783610&amp;VALUEID=01001&amp;SDATE=200902&amp;PERIODTYPE=QTR_STD&amp;window=popup_no_bar&amp;width=385&amp;height=120&amp;START_MAXIMIZED=FALSE&amp;creator=factset&amp;display_string=Audit"}</definedName>
    <definedName name="_1454__FDSAUDITLINK__" localSheetId="5" hidden="1">{"fdsup://Directions/FactSet Auditing Viewer?action=AUDIT_VALUE&amp;DB=129&amp;ID1=48783610&amp;VALUEID=01001&amp;SDATE=200902&amp;PERIODTYPE=QTR_STD&amp;window=popup_no_bar&amp;width=385&amp;height=120&amp;START_MAXIMIZED=FALSE&amp;creator=factset&amp;display_string=Audit"}</definedName>
    <definedName name="_1454__FDSAUDITLINK__" localSheetId="1" hidden="1">{"fdsup://Directions/FactSet Auditing Viewer?action=AUDIT_VALUE&amp;DB=129&amp;ID1=48783610&amp;VALUEID=01001&amp;SDATE=200902&amp;PERIODTYPE=QTR_STD&amp;window=popup_no_bar&amp;width=385&amp;height=120&amp;START_MAXIMIZED=FALSE&amp;creator=factset&amp;display_string=Audit"}</definedName>
    <definedName name="_1454__FDSAUDITLINK__" hidden="1">{"fdsup://Directions/FactSet Auditing Viewer?action=AUDIT_VALUE&amp;DB=129&amp;ID1=48783610&amp;VALUEID=01001&amp;SDATE=200902&amp;PERIODTYPE=QTR_STD&amp;window=popup_no_bar&amp;width=385&amp;height=120&amp;START_MAXIMIZED=FALSE&amp;creator=factset&amp;display_string=Audit"}</definedName>
    <definedName name="_1455__FDSAUDITLINK__" localSheetId="7" hidden="1">{"fdsup://Directions/FactSet Auditing Viewer?action=AUDIT_VALUE&amp;DB=129&amp;ID1=48783610&amp;VALUEID=01001&amp;SDATE=201002&amp;PERIODTYPE=QTR_STD&amp;window=popup_no_bar&amp;width=385&amp;height=120&amp;START_MAXIMIZED=FALSE&amp;creator=factset&amp;display_string=Audit"}</definedName>
    <definedName name="_1455__FDSAUDITLINK__" localSheetId="9" hidden="1">{"fdsup://Directions/FactSet Auditing Viewer?action=AUDIT_VALUE&amp;DB=129&amp;ID1=48783610&amp;VALUEID=01001&amp;SDATE=201002&amp;PERIODTYPE=QTR_STD&amp;window=popup_no_bar&amp;width=385&amp;height=120&amp;START_MAXIMIZED=FALSE&amp;creator=factset&amp;display_string=Audit"}</definedName>
    <definedName name="_1455__FDSAUDITLINK__" localSheetId="8" hidden="1">{"fdsup://Directions/FactSet Auditing Viewer?action=AUDIT_VALUE&amp;DB=129&amp;ID1=48783610&amp;VALUEID=01001&amp;SDATE=201002&amp;PERIODTYPE=QTR_STD&amp;window=popup_no_bar&amp;width=385&amp;height=120&amp;START_MAXIMIZED=FALSE&amp;creator=factset&amp;display_string=Audit"}</definedName>
    <definedName name="_1455__FDSAUDITLINK__" localSheetId="10" hidden="1">{"fdsup://Directions/FactSet Auditing Viewer?action=AUDIT_VALUE&amp;DB=129&amp;ID1=48783610&amp;VALUEID=01001&amp;SDATE=201002&amp;PERIODTYPE=QTR_STD&amp;window=popup_no_bar&amp;width=385&amp;height=120&amp;START_MAXIMIZED=FALSE&amp;creator=factset&amp;display_string=Audit"}</definedName>
    <definedName name="_1455__FDSAUDITLINK__" localSheetId="3" hidden="1">{"fdsup://Directions/FactSet Auditing Viewer?action=AUDIT_VALUE&amp;DB=129&amp;ID1=48783610&amp;VALUEID=01001&amp;SDATE=201002&amp;PERIODTYPE=QTR_STD&amp;window=popup_no_bar&amp;width=385&amp;height=120&amp;START_MAXIMIZED=FALSE&amp;creator=factset&amp;display_string=Audit"}</definedName>
    <definedName name="_1455__FDSAUDITLINK__" localSheetId="5" hidden="1">{"fdsup://Directions/FactSet Auditing Viewer?action=AUDIT_VALUE&amp;DB=129&amp;ID1=48783610&amp;VALUEID=01001&amp;SDATE=201002&amp;PERIODTYPE=QTR_STD&amp;window=popup_no_bar&amp;width=385&amp;height=120&amp;START_MAXIMIZED=FALSE&amp;creator=factset&amp;display_string=Audit"}</definedName>
    <definedName name="_1455__FDSAUDITLINK__" localSheetId="1" hidden="1">{"fdsup://Directions/FactSet Auditing Viewer?action=AUDIT_VALUE&amp;DB=129&amp;ID1=48783610&amp;VALUEID=01001&amp;SDATE=201002&amp;PERIODTYPE=QTR_STD&amp;window=popup_no_bar&amp;width=385&amp;height=120&amp;START_MAXIMIZED=FALSE&amp;creator=factset&amp;display_string=Audit"}</definedName>
    <definedName name="_1455__FDSAUDITLINK__" hidden="1">{"fdsup://Directions/FactSet Auditing Viewer?action=AUDIT_VALUE&amp;DB=129&amp;ID1=48783610&amp;VALUEID=01001&amp;SDATE=201002&amp;PERIODTYPE=QTR_STD&amp;window=popup_no_bar&amp;width=385&amp;height=120&amp;START_MAXIMIZED=FALSE&amp;creator=factset&amp;display_string=Audit"}</definedName>
    <definedName name="_1456__FDSAUDITLINK__" localSheetId="7" hidden="1">{"fdsup://Directions/FactSet Auditing Viewer?action=AUDIT_VALUE&amp;DB=129&amp;ID1=65566410&amp;VALUEID=01001&amp;SDATE=201001&amp;PERIODTYPE=QTR_STD&amp;window=popup_no_bar&amp;width=385&amp;height=120&amp;START_MAXIMIZED=FALSE&amp;creator=factset&amp;display_string=Audit"}</definedName>
    <definedName name="_1456__FDSAUDITLINK__" localSheetId="9" hidden="1">{"fdsup://Directions/FactSet Auditing Viewer?action=AUDIT_VALUE&amp;DB=129&amp;ID1=65566410&amp;VALUEID=01001&amp;SDATE=201001&amp;PERIODTYPE=QTR_STD&amp;window=popup_no_bar&amp;width=385&amp;height=120&amp;START_MAXIMIZED=FALSE&amp;creator=factset&amp;display_string=Audit"}</definedName>
    <definedName name="_1456__FDSAUDITLINK__" localSheetId="8" hidden="1">{"fdsup://Directions/FactSet Auditing Viewer?action=AUDIT_VALUE&amp;DB=129&amp;ID1=65566410&amp;VALUEID=01001&amp;SDATE=201001&amp;PERIODTYPE=QTR_STD&amp;window=popup_no_bar&amp;width=385&amp;height=120&amp;START_MAXIMIZED=FALSE&amp;creator=factset&amp;display_string=Audit"}</definedName>
    <definedName name="_1456__FDSAUDITLINK__" localSheetId="10" hidden="1">{"fdsup://Directions/FactSet Auditing Viewer?action=AUDIT_VALUE&amp;DB=129&amp;ID1=65566410&amp;VALUEID=01001&amp;SDATE=201001&amp;PERIODTYPE=QTR_STD&amp;window=popup_no_bar&amp;width=385&amp;height=120&amp;START_MAXIMIZED=FALSE&amp;creator=factset&amp;display_string=Audit"}</definedName>
    <definedName name="_1456__FDSAUDITLINK__" localSheetId="3" hidden="1">{"fdsup://Directions/FactSet Auditing Viewer?action=AUDIT_VALUE&amp;DB=129&amp;ID1=65566410&amp;VALUEID=01001&amp;SDATE=201001&amp;PERIODTYPE=QTR_STD&amp;window=popup_no_bar&amp;width=385&amp;height=120&amp;START_MAXIMIZED=FALSE&amp;creator=factset&amp;display_string=Audit"}</definedName>
    <definedName name="_1456__FDSAUDITLINK__" localSheetId="5" hidden="1">{"fdsup://Directions/FactSet Auditing Viewer?action=AUDIT_VALUE&amp;DB=129&amp;ID1=65566410&amp;VALUEID=01001&amp;SDATE=201001&amp;PERIODTYPE=QTR_STD&amp;window=popup_no_bar&amp;width=385&amp;height=120&amp;START_MAXIMIZED=FALSE&amp;creator=factset&amp;display_string=Audit"}</definedName>
    <definedName name="_1456__FDSAUDITLINK__" localSheetId="1" hidden="1">{"fdsup://Directions/FactSet Auditing Viewer?action=AUDIT_VALUE&amp;DB=129&amp;ID1=65566410&amp;VALUEID=01001&amp;SDATE=201001&amp;PERIODTYPE=QTR_STD&amp;window=popup_no_bar&amp;width=385&amp;height=120&amp;START_MAXIMIZED=FALSE&amp;creator=factset&amp;display_string=Audit"}</definedName>
    <definedName name="_1456__FDSAUDITLINK__" hidden="1">{"fdsup://Directions/FactSet Auditing Viewer?action=AUDIT_VALUE&amp;DB=129&amp;ID1=65566410&amp;VALUEID=01001&amp;SDATE=201001&amp;PERIODTYPE=QTR_STD&amp;window=popup_no_bar&amp;width=385&amp;height=120&amp;START_MAXIMIZED=FALSE&amp;creator=factset&amp;display_string=Audit"}</definedName>
    <definedName name="_1457__FDSAUDITLINK__" localSheetId="7" hidden="1">{"fdsup://Directions/FactSet Auditing Viewer?action=AUDIT_VALUE&amp;DB=129&amp;ID1=47102X10&amp;VALUEID=01001&amp;SDATE=200902&amp;PERIODTYPE=QTR_STD&amp;window=popup_no_bar&amp;width=385&amp;height=120&amp;START_MAXIMIZED=FALSE&amp;creator=factset&amp;display_string=Audit"}</definedName>
    <definedName name="_1457__FDSAUDITLINK__" localSheetId="9" hidden="1">{"fdsup://Directions/FactSet Auditing Viewer?action=AUDIT_VALUE&amp;DB=129&amp;ID1=47102X10&amp;VALUEID=01001&amp;SDATE=200902&amp;PERIODTYPE=QTR_STD&amp;window=popup_no_bar&amp;width=385&amp;height=120&amp;START_MAXIMIZED=FALSE&amp;creator=factset&amp;display_string=Audit"}</definedName>
    <definedName name="_1457__FDSAUDITLINK__" localSheetId="8" hidden="1">{"fdsup://Directions/FactSet Auditing Viewer?action=AUDIT_VALUE&amp;DB=129&amp;ID1=47102X10&amp;VALUEID=01001&amp;SDATE=200902&amp;PERIODTYPE=QTR_STD&amp;window=popup_no_bar&amp;width=385&amp;height=120&amp;START_MAXIMIZED=FALSE&amp;creator=factset&amp;display_string=Audit"}</definedName>
    <definedName name="_1457__FDSAUDITLINK__" localSheetId="10" hidden="1">{"fdsup://Directions/FactSet Auditing Viewer?action=AUDIT_VALUE&amp;DB=129&amp;ID1=47102X10&amp;VALUEID=01001&amp;SDATE=200902&amp;PERIODTYPE=QTR_STD&amp;window=popup_no_bar&amp;width=385&amp;height=120&amp;START_MAXIMIZED=FALSE&amp;creator=factset&amp;display_string=Audit"}</definedName>
    <definedName name="_1457__FDSAUDITLINK__" localSheetId="3" hidden="1">{"fdsup://Directions/FactSet Auditing Viewer?action=AUDIT_VALUE&amp;DB=129&amp;ID1=47102X10&amp;VALUEID=01001&amp;SDATE=200902&amp;PERIODTYPE=QTR_STD&amp;window=popup_no_bar&amp;width=385&amp;height=120&amp;START_MAXIMIZED=FALSE&amp;creator=factset&amp;display_string=Audit"}</definedName>
    <definedName name="_1457__FDSAUDITLINK__" localSheetId="5" hidden="1">{"fdsup://Directions/FactSet Auditing Viewer?action=AUDIT_VALUE&amp;DB=129&amp;ID1=47102X10&amp;VALUEID=01001&amp;SDATE=200902&amp;PERIODTYPE=QTR_STD&amp;window=popup_no_bar&amp;width=385&amp;height=120&amp;START_MAXIMIZED=FALSE&amp;creator=factset&amp;display_string=Audit"}</definedName>
    <definedName name="_1457__FDSAUDITLINK__" localSheetId="1" hidden="1">{"fdsup://Directions/FactSet Auditing Viewer?action=AUDIT_VALUE&amp;DB=129&amp;ID1=47102X10&amp;VALUEID=01001&amp;SDATE=200902&amp;PERIODTYPE=QTR_STD&amp;window=popup_no_bar&amp;width=385&amp;height=120&amp;START_MAXIMIZED=FALSE&amp;creator=factset&amp;display_string=Audit"}</definedName>
    <definedName name="_1457__FDSAUDITLINK__" hidden="1">{"fdsup://Directions/FactSet Auditing Viewer?action=AUDIT_VALUE&amp;DB=129&amp;ID1=47102X10&amp;VALUEID=01001&amp;SDATE=200902&amp;PERIODTYPE=QTR_STD&amp;window=popup_no_bar&amp;width=385&amp;height=120&amp;START_MAXIMIZED=FALSE&amp;creator=factset&amp;display_string=Audit"}</definedName>
    <definedName name="_1458__FDSAUDITLINK__" localSheetId="7" hidden="1">{"fdsup://Directions/FactSet Auditing Viewer?action=AUDIT_VALUE&amp;DB=129&amp;ID1=47102X10&amp;VALUEID=01001&amp;SDATE=201002&amp;PERIODTYPE=QTR_STD&amp;window=popup_no_bar&amp;width=385&amp;height=120&amp;START_MAXIMIZED=FALSE&amp;creator=factset&amp;display_string=Audit"}</definedName>
    <definedName name="_1458__FDSAUDITLINK__" localSheetId="9" hidden="1">{"fdsup://Directions/FactSet Auditing Viewer?action=AUDIT_VALUE&amp;DB=129&amp;ID1=47102X10&amp;VALUEID=01001&amp;SDATE=201002&amp;PERIODTYPE=QTR_STD&amp;window=popup_no_bar&amp;width=385&amp;height=120&amp;START_MAXIMIZED=FALSE&amp;creator=factset&amp;display_string=Audit"}</definedName>
    <definedName name="_1458__FDSAUDITLINK__" localSheetId="8" hidden="1">{"fdsup://Directions/FactSet Auditing Viewer?action=AUDIT_VALUE&amp;DB=129&amp;ID1=47102X10&amp;VALUEID=01001&amp;SDATE=201002&amp;PERIODTYPE=QTR_STD&amp;window=popup_no_bar&amp;width=385&amp;height=120&amp;START_MAXIMIZED=FALSE&amp;creator=factset&amp;display_string=Audit"}</definedName>
    <definedName name="_1458__FDSAUDITLINK__" localSheetId="10" hidden="1">{"fdsup://Directions/FactSet Auditing Viewer?action=AUDIT_VALUE&amp;DB=129&amp;ID1=47102X10&amp;VALUEID=01001&amp;SDATE=201002&amp;PERIODTYPE=QTR_STD&amp;window=popup_no_bar&amp;width=385&amp;height=120&amp;START_MAXIMIZED=FALSE&amp;creator=factset&amp;display_string=Audit"}</definedName>
    <definedName name="_1458__FDSAUDITLINK__" localSheetId="3" hidden="1">{"fdsup://Directions/FactSet Auditing Viewer?action=AUDIT_VALUE&amp;DB=129&amp;ID1=47102X10&amp;VALUEID=01001&amp;SDATE=201002&amp;PERIODTYPE=QTR_STD&amp;window=popup_no_bar&amp;width=385&amp;height=120&amp;START_MAXIMIZED=FALSE&amp;creator=factset&amp;display_string=Audit"}</definedName>
    <definedName name="_1458__FDSAUDITLINK__" localSheetId="5" hidden="1">{"fdsup://Directions/FactSet Auditing Viewer?action=AUDIT_VALUE&amp;DB=129&amp;ID1=47102X10&amp;VALUEID=01001&amp;SDATE=201002&amp;PERIODTYPE=QTR_STD&amp;window=popup_no_bar&amp;width=385&amp;height=120&amp;START_MAXIMIZED=FALSE&amp;creator=factset&amp;display_string=Audit"}</definedName>
    <definedName name="_1458__FDSAUDITLINK__" localSheetId="1" hidden="1">{"fdsup://Directions/FactSet Auditing Viewer?action=AUDIT_VALUE&amp;DB=129&amp;ID1=47102X10&amp;VALUEID=01001&amp;SDATE=201002&amp;PERIODTYPE=QTR_STD&amp;window=popup_no_bar&amp;width=385&amp;height=120&amp;START_MAXIMIZED=FALSE&amp;creator=factset&amp;display_string=Audit"}</definedName>
    <definedName name="_1458__FDSAUDITLINK__" hidden="1">{"fdsup://Directions/FactSet Auditing Viewer?action=AUDIT_VALUE&amp;DB=129&amp;ID1=47102X10&amp;VALUEID=01001&amp;SDATE=201002&amp;PERIODTYPE=QTR_STD&amp;window=popup_no_bar&amp;width=385&amp;height=120&amp;START_MAXIMIZED=FALSE&amp;creator=factset&amp;display_string=Audit"}</definedName>
    <definedName name="_1459__FDSAUDITLINK__" localSheetId="7" hidden="1">{"fdsup://Directions/FactSet Auditing Viewer?action=AUDIT_VALUE&amp;DB=129&amp;ID1=48203R10&amp;VALUEID=01001&amp;SDATE=200902&amp;PERIODTYPE=QTR_STD&amp;window=popup_no_bar&amp;width=385&amp;height=120&amp;START_MAXIMIZED=FALSE&amp;creator=factset&amp;display_string=Audit"}</definedName>
    <definedName name="_1459__FDSAUDITLINK__" localSheetId="9" hidden="1">{"fdsup://Directions/FactSet Auditing Viewer?action=AUDIT_VALUE&amp;DB=129&amp;ID1=48203R10&amp;VALUEID=01001&amp;SDATE=200902&amp;PERIODTYPE=QTR_STD&amp;window=popup_no_bar&amp;width=385&amp;height=120&amp;START_MAXIMIZED=FALSE&amp;creator=factset&amp;display_string=Audit"}</definedName>
    <definedName name="_1459__FDSAUDITLINK__" localSheetId="8" hidden="1">{"fdsup://Directions/FactSet Auditing Viewer?action=AUDIT_VALUE&amp;DB=129&amp;ID1=48203R10&amp;VALUEID=01001&amp;SDATE=200902&amp;PERIODTYPE=QTR_STD&amp;window=popup_no_bar&amp;width=385&amp;height=120&amp;START_MAXIMIZED=FALSE&amp;creator=factset&amp;display_string=Audit"}</definedName>
    <definedName name="_1459__FDSAUDITLINK__" localSheetId="10" hidden="1">{"fdsup://Directions/FactSet Auditing Viewer?action=AUDIT_VALUE&amp;DB=129&amp;ID1=48203R10&amp;VALUEID=01001&amp;SDATE=200902&amp;PERIODTYPE=QTR_STD&amp;window=popup_no_bar&amp;width=385&amp;height=120&amp;START_MAXIMIZED=FALSE&amp;creator=factset&amp;display_string=Audit"}</definedName>
    <definedName name="_1459__FDSAUDITLINK__" localSheetId="3" hidden="1">{"fdsup://Directions/FactSet Auditing Viewer?action=AUDIT_VALUE&amp;DB=129&amp;ID1=48203R10&amp;VALUEID=01001&amp;SDATE=200902&amp;PERIODTYPE=QTR_STD&amp;window=popup_no_bar&amp;width=385&amp;height=120&amp;START_MAXIMIZED=FALSE&amp;creator=factset&amp;display_string=Audit"}</definedName>
    <definedName name="_1459__FDSAUDITLINK__" localSheetId="5" hidden="1">{"fdsup://Directions/FactSet Auditing Viewer?action=AUDIT_VALUE&amp;DB=129&amp;ID1=48203R10&amp;VALUEID=01001&amp;SDATE=200902&amp;PERIODTYPE=QTR_STD&amp;window=popup_no_bar&amp;width=385&amp;height=120&amp;START_MAXIMIZED=FALSE&amp;creator=factset&amp;display_string=Audit"}</definedName>
    <definedName name="_1459__FDSAUDITLINK__" localSheetId="1" hidden="1">{"fdsup://Directions/FactSet Auditing Viewer?action=AUDIT_VALUE&amp;DB=129&amp;ID1=48203R10&amp;VALUEID=01001&amp;SDATE=200902&amp;PERIODTYPE=QTR_STD&amp;window=popup_no_bar&amp;width=385&amp;height=120&amp;START_MAXIMIZED=FALSE&amp;creator=factset&amp;display_string=Audit"}</definedName>
    <definedName name="_1459__FDSAUDITLINK__" hidden="1">{"fdsup://Directions/FactSet Auditing Viewer?action=AUDIT_VALUE&amp;DB=129&amp;ID1=48203R10&amp;VALUEID=01001&amp;SDATE=200902&amp;PERIODTYPE=QTR_STD&amp;window=popup_no_bar&amp;width=385&amp;height=120&amp;START_MAXIMIZED=FALSE&amp;creator=factset&amp;display_string=Audit"}</definedName>
    <definedName name="_146__FDSAUDITLINK__" localSheetId="7" hidden="1">{"fdsup://directions/FAT Viewer?action=UPDATE&amp;creator=factset&amp;DYN_ARGS=TRUE&amp;DOC_NAME=FAT:FQL_AUDITING_CLIENT_TEMPLATE.FAT&amp;display_string=Audit&amp;VAR:KEY=VSNWJKXIRC&amp;VAR:QUERY=RkZfRUJJVERBX09QRVIoUVRSLDQvMS8yMDEwLDYvMzAvMjAxMCwsLFVTRCk=&amp;WINDOW=FIRST_POPUP&amp;HEIGH","T=450&amp;WIDTH=450&amp;START_MAXIMIZED=FALSE&amp;VAR:CALENDAR=US&amp;VAR:SYMBOL=SYMC&amp;VAR:INDEX=0"}</definedName>
    <definedName name="_146__FDSAUDITLINK__" localSheetId="9" hidden="1">{"fdsup://directions/FAT Viewer?action=UPDATE&amp;creator=factset&amp;DYN_ARGS=TRUE&amp;DOC_NAME=FAT:FQL_AUDITING_CLIENT_TEMPLATE.FAT&amp;display_string=Audit&amp;VAR:KEY=VSNWJKXIRC&amp;VAR:QUERY=RkZfRUJJVERBX09QRVIoUVRSLDQvMS8yMDEwLDYvMzAvMjAxMCwsLFVTRCk=&amp;WINDOW=FIRST_POPUP&amp;HEIGH","T=450&amp;WIDTH=450&amp;START_MAXIMIZED=FALSE&amp;VAR:CALENDAR=US&amp;VAR:SYMBOL=SYMC&amp;VAR:INDEX=0"}</definedName>
    <definedName name="_146__FDSAUDITLINK__" localSheetId="8" hidden="1">{"fdsup://directions/FAT Viewer?action=UPDATE&amp;creator=factset&amp;DYN_ARGS=TRUE&amp;DOC_NAME=FAT:FQL_AUDITING_CLIENT_TEMPLATE.FAT&amp;display_string=Audit&amp;VAR:KEY=VSNWJKXIRC&amp;VAR:QUERY=RkZfRUJJVERBX09QRVIoUVRSLDQvMS8yMDEwLDYvMzAvMjAxMCwsLFVTRCk=&amp;WINDOW=FIRST_POPUP&amp;HEIGH","T=450&amp;WIDTH=450&amp;START_MAXIMIZED=FALSE&amp;VAR:CALENDAR=US&amp;VAR:SYMBOL=SYMC&amp;VAR:INDEX=0"}</definedName>
    <definedName name="_146__FDSAUDITLINK__" localSheetId="10" hidden="1">{"fdsup://directions/FAT Viewer?action=UPDATE&amp;creator=factset&amp;DYN_ARGS=TRUE&amp;DOC_NAME=FAT:FQL_AUDITING_CLIENT_TEMPLATE.FAT&amp;display_string=Audit&amp;VAR:KEY=VSNWJKXIRC&amp;VAR:QUERY=RkZfRUJJVERBX09QRVIoUVRSLDQvMS8yMDEwLDYvMzAvMjAxMCwsLFVTRCk=&amp;WINDOW=FIRST_POPUP&amp;HEIGH","T=450&amp;WIDTH=450&amp;START_MAXIMIZED=FALSE&amp;VAR:CALENDAR=US&amp;VAR:SYMBOL=SYMC&amp;VAR:INDEX=0"}</definedName>
    <definedName name="_146__FDSAUDITLINK__" localSheetId="3" hidden="1">{"fdsup://directions/FAT Viewer?action=UPDATE&amp;creator=factset&amp;DYN_ARGS=TRUE&amp;DOC_NAME=FAT:FQL_AUDITING_CLIENT_TEMPLATE.FAT&amp;display_string=Audit&amp;VAR:KEY=VSNWJKXIRC&amp;VAR:QUERY=RkZfRUJJVERBX09QRVIoUVRSLDQvMS8yMDEwLDYvMzAvMjAxMCwsLFVTRCk=&amp;WINDOW=FIRST_POPUP&amp;HEIGH","T=450&amp;WIDTH=450&amp;START_MAXIMIZED=FALSE&amp;VAR:CALENDAR=US&amp;VAR:SYMBOL=SYMC&amp;VAR:INDEX=0"}</definedName>
    <definedName name="_146__FDSAUDITLINK__" localSheetId="5" hidden="1">{"fdsup://directions/FAT Viewer?action=UPDATE&amp;creator=factset&amp;DYN_ARGS=TRUE&amp;DOC_NAME=FAT:FQL_AUDITING_CLIENT_TEMPLATE.FAT&amp;display_string=Audit&amp;VAR:KEY=VSNWJKXIRC&amp;VAR:QUERY=RkZfRUJJVERBX09QRVIoUVRSLDQvMS8yMDEwLDYvMzAvMjAxMCwsLFVTRCk=&amp;WINDOW=FIRST_POPUP&amp;HEIGH","T=450&amp;WIDTH=450&amp;START_MAXIMIZED=FALSE&amp;VAR:CALENDAR=US&amp;VAR:SYMBOL=SYMC&amp;VAR:INDEX=0"}</definedName>
    <definedName name="_146__FDSAUDITLINK__" localSheetId="1" hidden="1">{"fdsup://directions/FAT Viewer?action=UPDATE&amp;creator=factset&amp;DYN_ARGS=TRUE&amp;DOC_NAME=FAT:FQL_AUDITING_CLIENT_TEMPLATE.FAT&amp;display_string=Audit&amp;VAR:KEY=VSNWJKXIRC&amp;VAR:QUERY=RkZfRUJJVERBX09QRVIoUVRSLDQvMS8yMDEwLDYvMzAvMjAxMCwsLFVTRCk=&amp;WINDOW=FIRST_POPUP&amp;HEIGH","T=450&amp;WIDTH=450&amp;START_MAXIMIZED=FALSE&amp;VAR:CALENDAR=US&amp;VAR:SYMBOL=SYMC&amp;VAR:INDEX=0"}</definedName>
    <definedName name="_146__FDSAUDITLINK__" hidden="1">{"fdsup://directions/FAT Viewer?action=UPDATE&amp;creator=factset&amp;DYN_ARGS=TRUE&amp;DOC_NAME=FAT:FQL_AUDITING_CLIENT_TEMPLATE.FAT&amp;display_string=Audit&amp;VAR:KEY=VSNWJKXIRC&amp;VAR:QUERY=RkZfRUJJVERBX09QRVIoUVRSLDQvMS8yMDEwLDYvMzAvMjAxMCwsLFVTRCk=&amp;WINDOW=FIRST_POPUP&amp;HEIGH","T=450&amp;WIDTH=450&amp;START_MAXIMIZED=FALSE&amp;VAR:CALENDAR=US&amp;VAR:SYMBOL=SYMC&amp;VAR:INDEX=0"}</definedName>
    <definedName name="_1460__FDSAUDITLINK__" localSheetId="7" hidden="1">{"fdsup://Directions/FactSet Auditing Viewer?action=AUDIT_VALUE&amp;DB=129&amp;ID1=48203R10&amp;VALUEID=01001&amp;SDATE=201002&amp;PERIODTYPE=QTR_STD&amp;window=popup_no_bar&amp;width=385&amp;height=120&amp;START_MAXIMIZED=FALSE&amp;creator=factset&amp;display_string=Audit"}</definedName>
    <definedName name="_1460__FDSAUDITLINK__" localSheetId="9" hidden="1">{"fdsup://Directions/FactSet Auditing Viewer?action=AUDIT_VALUE&amp;DB=129&amp;ID1=48203R10&amp;VALUEID=01001&amp;SDATE=201002&amp;PERIODTYPE=QTR_STD&amp;window=popup_no_bar&amp;width=385&amp;height=120&amp;START_MAXIMIZED=FALSE&amp;creator=factset&amp;display_string=Audit"}</definedName>
    <definedName name="_1460__FDSAUDITLINK__" localSheetId="8" hidden="1">{"fdsup://Directions/FactSet Auditing Viewer?action=AUDIT_VALUE&amp;DB=129&amp;ID1=48203R10&amp;VALUEID=01001&amp;SDATE=201002&amp;PERIODTYPE=QTR_STD&amp;window=popup_no_bar&amp;width=385&amp;height=120&amp;START_MAXIMIZED=FALSE&amp;creator=factset&amp;display_string=Audit"}</definedName>
    <definedName name="_1460__FDSAUDITLINK__" localSheetId="10" hidden="1">{"fdsup://Directions/FactSet Auditing Viewer?action=AUDIT_VALUE&amp;DB=129&amp;ID1=48203R10&amp;VALUEID=01001&amp;SDATE=201002&amp;PERIODTYPE=QTR_STD&amp;window=popup_no_bar&amp;width=385&amp;height=120&amp;START_MAXIMIZED=FALSE&amp;creator=factset&amp;display_string=Audit"}</definedName>
    <definedName name="_1460__FDSAUDITLINK__" localSheetId="3" hidden="1">{"fdsup://Directions/FactSet Auditing Viewer?action=AUDIT_VALUE&amp;DB=129&amp;ID1=48203R10&amp;VALUEID=01001&amp;SDATE=201002&amp;PERIODTYPE=QTR_STD&amp;window=popup_no_bar&amp;width=385&amp;height=120&amp;START_MAXIMIZED=FALSE&amp;creator=factset&amp;display_string=Audit"}</definedName>
    <definedName name="_1460__FDSAUDITLINK__" localSheetId="5" hidden="1">{"fdsup://Directions/FactSet Auditing Viewer?action=AUDIT_VALUE&amp;DB=129&amp;ID1=48203R10&amp;VALUEID=01001&amp;SDATE=201002&amp;PERIODTYPE=QTR_STD&amp;window=popup_no_bar&amp;width=385&amp;height=120&amp;START_MAXIMIZED=FALSE&amp;creator=factset&amp;display_string=Audit"}</definedName>
    <definedName name="_1460__FDSAUDITLINK__" localSheetId="1" hidden="1">{"fdsup://Directions/FactSet Auditing Viewer?action=AUDIT_VALUE&amp;DB=129&amp;ID1=48203R10&amp;VALUEID=01001&amp;SDATE=201002&amp;PERIODTYPE=QTR_STD&amp;window=popup_no_bar&amp;width=385&amp;height=120&amp;START_MAXIMIZED=FALSE&amp;creator=factset&amp;display_string=Audit"}</definedName>
    <definedName name="_1460__FDSAUDITLINK__" hidden="1">{"fdsup://Directions/FactSet Auditing Viewer?action=AUDIT_VALUE&amp;DB=129&amp;ID1=48203R10&amp;VALUEID=01001&amp;SDATE=201002&amp;PERIODTYPE=QTR_STD&amp;window=popup_no_bar&amp;width=385&amp;height=120&amp;START_MAXIMIZED=FALSE&amp;creator=factset&amp;display_string=Audit"}</definedName>
    <definedName name="_1461__FDSAUDITLINK__" localSheetId="7" hidden="1">{"fdsup://Directions/FactSet Auditing Viewer?action=AUDIT_VALUE&amp;DB=129&amp;ID1=47816010&amp;VALUEID=01001&amp;SDATE=200902&amp;PERIODTYPE=QTR_STD&amp;window=popup_no_bar&amp;width=385&amp;height=120&amp;START_MAXIMIZED=FALSE&amp;creator=factset&amp;display_string=Audit"}</definedName>
    <definedName name="_1461__FDSAUDITLINK__" localSheetId="9" hidden="1">{"fdsup://Directions/FactSet Auditing Viewer?action=AUDIT_VALUE&amp;DB=129&amp;ID1=47816010&amp;VALUEID=01001&amp;SDATE=200902&amp;PERIODTYPE=QTR_STD&amp;window=popup_no_bar&amp;width=385&amp;height=120&amp;START_MAXIMIZED=FALSE&amp;creator=factset&amp;display_string=Audit"}</definedName>
    <definedName name="_1461__FDSAUDITLINK__" localSheetId="8" hidden="1">{"fdsup://Directions/FactSet Auditing Viewer?action=AUDIT_VALUE&amp;DB=129&amp;ID1=47816010&amp;VALUEID=01001&amp;SDATE=200902&amp;PERIODTYPE=QTR_STD&amp;window=popup_no_bar&amp;width=385&amp;height=120&amp;START_MAXIMIZED=FALSE&amp;creator=factset&amp;display_string=Audit"}</definedName>
    <definedName name="_1461__FDSAUDITLINK__" localSheetId="10" hidden="1">{"fdsup://Directions/FactSet Auditing Viewer?action=AUDIT_VALUE&amp;DB=129&amp;ID1=47816010&amp;VALUEID=01001&amp;SDATE=200902&amp;PERIODTYPE=QTR_STD&amp;window=popup_no_bar&amp;width=385&amp;height=120&amp;START_MAXIMIZED=FALSE&amp;creator=factset&amp;display_string=Audit"}</definedName>
    <definedName name="_1461__FDSAUDITLINK__" localSheetId="3" hidden="1">{"fdsup://Directions/FactSet Auditing Viewer?action=AUDIT_VALUE&amp;DB=129&amp;ID1=47816010&amp;VALUEID=01001&amp;SDATE=200902&amp;PERIODTYPE=QTR_STD&amp;window=popup_no_bar&amp;width=385&amp;height=120&amp;START_MAXIMIZED=FALSE&amp;creator=factset&amp;display_string=Audit"}</definedName>
    <definedName name="_1461__FDSAUDITLINK__" localSheetId="5" hidden="1">{"fdsup://Directions/FactSet Auditing Viewer?action=AUDIT_VALUE&amp;DB=129&amp;ID1=47816010&amp;VALUEID=01001&amp;SDATE=200902&amp;PERIODTYPE=QTR_STD&amp;window=popup_no_bar&amp;width=385&amp;height=120&amp;START_MAXIMIZED=FALSE&amp;creator=factset&amp;display_string=Audit"}</definedName>
    <definedName name="_1461__FDSAUDITLINK__" localSheetId="1" hidden="1">{"fdsup://Directions/FactSet Auditing Viewer?action=AUDIT_VALUE&amp;DB=129&amp;ID1=47816010&amp;VALUEID=01001&amp;SDATE=200902&amp;PERIODTYPE=QTR_STD&amp;window=popup_no_bar&amp;width=385&amp;height=120&amp;START_MAXIMIZED=FALSE&amp;creator=factset&amp;display_string=Audit"}</definedName>
    <definedName name="_1461__FDSAUDITLINK__" hidden="1">{"fdsup://Directions/FactSet Auditing Viewer?action=AUDIT_VALUE&amp;DB=129&amp;ID1=47816010&amp;VALUEID=01001&amp;SDATE=200902&amp;PERIODTYPE=QTR_STD&amp;window=popup_no_bar&amp;width=385&amp;height=120&amp;START_MAXIMIZED=FALSE&amp;creator=factset&amp;display_string=Audit"}</definedName>
    <definedName name="_1462__FDSAUDITLINK__" localSheetId="7" hidden="1">{"fdsup://Directions/FactSet Auditing Viewer?action=AUDIT_VALUE&amp;DB=129&amp;ID1=47816010&amp;VALUEID=01001&amp;SDATE=201002&amp;PERIODTYPE=QTR_STD&amp;window=popup_no_bar&amp;width=385&amp;height=120&amp;START_MAXIMIZED=FALSE&amp;creator=factset&amp;display_string=Audit"}</definedName>
    <definedName name="_1462__FDSAUDITLINK__" localSheetId="9" hidden="1">{"fdsup://Directions/FactSet Auditing Viewer?action=AUDIT_VALUE&amp;DB=129&amp;ID1=47816010&amp;VALUEID=01001&amp;SDATE=201002&amp;PERIODTYPE=QTR_STD&amp;window=popup_no_bar&amp;width=385&amp;height=120&amp;START_MAXIMIZED=FALSE&amp;creator=factset&amp;display_string=Audit"}</definedName>
    <definedName name="_1462__FDSAUDITLINK__" localSheetId="8" hidden="1">{"fdsup://Directions/FactSet Auditing Viewer?action=AUDIT_VALUE&amp;DB=129&amp;ID1=47816010&amp;VALUEID=01001&amp;SDATE=201002&amp;PERIODTYPE=QTR_STD&amp;window=popup_no_bar&amp;width=385&amp;height=120&amp;START_MAXIMIZED=FALSE&amp;creator=factset&amp;display_string=Audit"}</definedName>
    <definedName name="_1462__FDSAUDITLINK__" localSheetId="10" hidden="1">{"fdsup://Directions/FactSet Auditing Viewer?action=AUDIT_VALUE&amp;DB=129&amp;ID1=47816010&amp;VALUEID=01001&amp;SDATE=201002&amp;PERIODTYPE=QTR_STD&amp;window=popup_no_bar&amp;width=385&amp;height=120&amp;START_MAXIMIZED=FALSE&amp;creator=factset&amp;display_string=Audit"}</definedName>
    <definedName name="_1462__FDSAUDITLINK__" localSheetId="3" hidden="1">{"fdsup://Directions/FactSet Auditing Viewer?action=AUDIT_VALUE&amp;DB=129&amp;ID1=47816010&amp;VALUEID=01001&amp;SDATE=201002&amp;PERIODTYPE=QTR_STD&amp;window=popup_no_bar&amp;width=385&amp;height=120&amp;START_MAXIMIZED=FALSE&amp;creator=factset&amp;display_string=Audit"}</definedName>
    <definedName name="_1462__FDSAUDITLINK__" localSheetId="5" hidden="1">{"fdsup://Directions/FactSet Auditing Viewer?action=AUDIT_VALUE&amp;DB=129&amp;ID1=47816010&amp;VALUEID=01001&amp;SDATE=201002&amp;PERIODTYPE=QTR_STD&amp;window=popup_no_bar&amp;width=385&amp;height=120&amp;START_MAXIMIZED=FALSE&amp;creator=factset&amp;display_string=Audit"}</definedName>
    <definedName name="_1462__FDSAUDITLINK__" localSheetId="1" hidden="1">{"fdsup://Directions/FactSet Auditing Viewer?action=AUDIT_VALUE&amp;DB=129&amp;ID1=47816010&amp;VALUEID=01001&amp;SDATE=201002&amp;PERIODTYPE=QTR_STD&amp;window=popup_no_bar&amp;width=385&amp;height=120&amp;START_MAXIMIZED=FALSE&amp;creator=factset&amp;display_string=Audit"}</definedName>
    <definedName name="_1462__FDSAUDITLINK__" hidden="1">{"fdsup://Directions/FactSet Auditing Viewer?action=AUDIT_VALUE&amp;DB=129&amp;ID1=47816010&amp;VALUEID=01001&amp;SDATE=201002&amp;PERIODTYPE=QTR_STD&amp;window=popup_no_bar&amp;width=385&amp;height=120&amp;START_MAXIMIZED=FALSE&amp;creator=factset&amp;display_string=Audit"}</definedName>
    <definedName name="_1463__FDSAUDITLINK__" localSheetId="7" hidden="1">{"fdsup://Directions/FactSet Auditing Viewer?action=AUDIT_VALUE&amp;DB=129&amp;ID1=46981410&amp;VALUEID=01001&amp;SDATE=200903&amp;PERIODTYPE=QTR_STD&amp;window=popup_no_bar&amp;width=385&amp;height=120&amp;START_MAXIMIZED=FALSE&amp;creator=factset&amp;display_string=Audit"}</definedName>
    <definedName name="_1463__FDSAUDITLINK__" localSheetId="9" hidden="1">{"fdsup://Directions/FactSet Auditing Viewer?action=AUDIT_VALUE&amp;DB=129&amp;ID1=46981410&amp;VALUEID=01001&amp;SDATE=200903&amp;PERIODTYPE=QTR_STD&amp;window=popup_no_bar&amp;width=385&amp;height=120&amp;START_MAXIMIZED=FALSE&amp;creator=factset&amp;display_string=Audit"}</definedName>
    <definedName name="_1463__FDSAUDITLINK__" localSheetId="8" hidden="1">{"fdsup://Directions/FactSet Auditing Viewer?action=AUDIT_VALUE&amp;DB=129&amp;ID1=46981410&amp;VALUEID=01001&amp;SDATE=200903&amp;PERIODTYPE=QTR_STD&amp;window=popup_no_bar&amp;width=385&amp;height=120&amp;START_MAXIMIZED=FALSE&amp;creator=factset&amp;display_string=Audit"}</definedName>
    <definedName name="_1463__FDSAUDITLINK__" localSheetId="10" hidden="1">{"fdsup://Directions/FactSet Auditing Viewer?action=AUDIT_VALUE&amp;DB=129&amp;ID1=46981410&amp;VALUEID=01001&amp;SDATE=200903&amp;PERIODTYPE=QTR_STD&amp;window=popup_no_bar&amp;width=385&amp;height=120&amp;START_MAXIMIZED=FALSE&amp;creator=factset&amp;display_string=Audit"}</definedName>
    <definedName name="_1463__FDSAUDITLINK__" localSheetId="3" hidden="1">{"fdsup://Directions/FactSet Auditing Viewer?action=AUDIT_VALUE&amp;DB=129&amp;ID1=46981410&amp;VALUEID=01001&amp;SDATE=200903&amp;PERIODTYPE=QTR_STD&amp;window=popup_no_bar&amp;width=385&amp;height=120&amp;START_MAXIMIZED=FALSE&amp;creator=factset&amp;display_string=Audit"}</definedName>
    <definedName name="_1463__FDSAUDITLINK__" localSheetId="5" hidden="1">{"fdsup://Directions/FactSet Auditing Viewer?action=AUDIT_VALUE&amp;DB=129&amp;ID1=46981410&amp;VALUEID=01001&amp;SDATE=200903&amp;PERIODTYPE=QTR_STD&amp;window=popup_no_bar&amp;width=385&amp;height=120&amp;START_MAXIMIZED=FALSE&amp;creator=factset&amp;display_string=Audit"}</definedName>
    <definedName name="_1463__FDSAUDITLINK__" localSheetId="1" hidden="1">{"fdsup://Directions/FactSet Auditing Viewer?action=AUDIT_VALUE&amp;DB=129&amp;ID1=46981410&amp;VALUEID=01001&amp;SDATE=200903&amp;PERIODTYPE=QTR_STD&amp;window=popup_no_bar&amp;width=385&amp;height=120&amp;START_MAXIMIZED=FALSE&amp;creator=factset&amp;display_string=Audit"}</definedName>
    <definedName name="_1463__FDSAUDITLINK__" hidden="1">{"fdsup://Directions/FactSet Auditing Viewer?action=AUDIT_VALUE&amp;DB=129&amp;ID1=46981410&amp;VALUEID=01001&amp;SDATE=200903&amp;PERIODTYPE=QTR_STD&amp;window=popup_no_bar&amp;width=385&amp;height=120&amp;START_MAXIMIZED=FALSE&amp;creator=factset&amp;display_string=Audit"}</definedName>
    <definedName name="_1464__FDSAUDITLINK__" localSheetId="7" hidden="1">{"fdsup://Directions/FactSet Auditing Viewer?action=AUDIT_VALUE&amp;DB=129&amp;ID1=46981410&amp;VALUEID=01001&amp;SDATE=201003&amp;PERIODTYPE=QTR_STD&amp;window=popup_no_bar&amp;width=385&amp;height=120&amp;START_MAXIMIZED=FALSE&amp;creator=factset&amp;display_string=Audit"}</definedName>
    <definedName name="_1464__FDSAUDITLINK__" localSheetId="9" hidden="1">{"fdsup://Directions/FactSet Auditing Viewer?action=AUDIT_VALUE&amp;DB=129&amp;ID1=46981410&amp;VALUEID=01001&amp;SDATE=201003&amp;PERIODTYPE=QTR_STD&amp;window=popup_no_bar&amp;width=385&amp;height=120&amp;START_MAXIMIZED=FALSE&amp;creator=factset&amp;display_string=Audit"}</definedName>
    <definedName name="_1464__FDSAUDITLINK__" localSheetId="8" hidden="1">{"fdsup://Directions/FactSet Auditing Viewer?action=AUDIT_VALUE&amp;DB=129&amp;ID1=46981410&amp;VALUEID=01001&amp;SDATE=201003&amp;PERIODTYPE=QTR_STD&amp;window=popup_no_bar&amp;width=385&amp;height=120&amp;START_MAXIMIZED=FALSE&amp;creator=factset&amp;display_string=Audit"}</definedName>
    <definedName name="_1464__FDSAUDITLINK__" localSheetId="10" hidden="1">{"fdsup://Directions/FactSet Auditing Viewer?action=AUDIT_VALUE&amp;DB=129&amp;ID1=46981410&amp;VALUEID=01001&amp;SDATE=201003&amp;PERIODTYPE=QTR_STD&amp;window=popup_no_bar&amp;width=385&amp;height=120&amp;START_MAXIMIZED=FALSE&amp;creator=factset&amp;display_string=Audit"}</definedName>
    <definedName name="_1464__FDSAUDITLINK__" localSheetId="3" hidden="1">{"fdsup://Directions/FactSet Auditing Viewer?action=AUDIT_VALUE&amp;DB=129&amp;ID1=46981410&amp;VALUEID=01001&amp;SDATE=201003&amp;PERIODTYPE=QTR_STD&amp;window=popup_no_bar&amp;width=385&amp;height=120&amp;START_MAXIMIZED=FALSE&amp;creator=factset&amp;display_string=Audit"}</definedName>
    <definedName name="_1464__FDSAUDITLINK__" localSheetId="5" hidden="1">{"fdsup://Directions/FactSet Auditing Viewer?action=AUDIT_VALUE&amp;DB=129&amp;ID1=46981410&amp;VALUEID=01001&amp;SDATE=201003&amp;PERIODTYPE=QTR_STD&amp;window=popup_no_bar&amp;width=385&amp;height=120&amp;START_MAXIMIZED=FALSE&amp;creator=factset&amp;display_string=Audit"}</definedName>
    <definedName name="_1464__FDSAUDITLINK__" localSheetId="1" hidden="1">{"fdsup://Directions/FactSet Auditing Viewer?action=AUDIT_VALUE&amp;DB=129&amp;ID1=46981410&amp;VALUEID=01001&amp;SDATE=201003&amp;PERIODTYPE=QTR_STD&amp;window=popup_no_bar&amp;width=385&amp;height=120&amp;START_MAXIMIZED=FALSE&amp;creator=factset&amp;display_string=Audit"}</definedName>
    <definedName name="_1464__FDSAUDITLINK__" hidden="1">{"fdsup://Directions/FactSet Auditing Viewer?action=AUDIT_VALUE&amp;DB=129&amp;ID1=46981410&amp;VALUEID=01001&amp;SDATE=201003&amp;PERIODTYPE=QTR_STD&amp;window=popup_no_bar&amp;width=385&amp;height=120&amp;START_MAXIMIZED=FALSE&amp;creator=factset&amp;display_string=Audit"}</definedName>
    <definedName name="_1465__FDSAUDITLINK__" localSheetId="7" hidden="1">{"fdsup://Directions/FactSet Auditing Viewer?action=AUDIT_VALUE&amp;DB=129&amp;ID1=46612J50&amp;VALUEID=01001&amp;SDATE=201003&amp;PERIODTYPE=QTR_STD&amp;window=popup_no_bar&amp;width=385&amp;height=120&amp;START_MAXIMIZED=FALSE&amp;creator=factset&amp;display_string=Audit"}</definedName>
    <definedName name="_1465__FDSAUDITLINK__" localSheetId="9" hidden="1">{"fdsup://Directions/FactSet Auditing Viewer?action=AUDIT_VALUE&amp;DB=129&amp;ID1=46612J50&amp;VALUEID=01001&amp;SDATE=201003&amp;PERIODTYPE=QTR_STD&amp;window=popup_no_bar&amp;width=385&amp;height=120&amp;START_MAXIMIZED=FALSE&amp;creator=factset&amp;display_string=Audit"}</definedName>
    <definedName name="_1465__FDSAUDITLINK__" localSheetId="8" hidden="1">{"fdsup://Directions/FactSet Auditing Viewer?action=AUDIT_VALUE&amp;DB=129&amp;ID1=46612J50&amp;VALUEID=01001&amp;SDATE=201003&amp;PERIODTYPE=QTR_STD&amp;window=popup_no_bar&amp;width=385&amp;height=120&amp;START_MAXIMIZED=FALSE&amp;creator=factset&amp;display_string=Audit"}</definedName>
    <definedName name="_1465__FDSAUDITLINK__" localSheetId="10" hidden="1">{"fdsup://Directions/FactSet Auditing Viewer?action=AUDIT_VALUE&amp;DB=129&amp;ID1=46612J50&amp;VALUEID=01001&amp;SDATE=201003&amp;PERIODTYPE=QTR_STD&amp;window=popup_no_bar&amp;width=385&amp;height=120&amp;START_MAXIMIZED=FALSE&amp;creator=factset&amp;display_string=Audit"}</definedName>
    <definedName name="_1465__FDSAUDITLINK__" localSheetId="3" hidden="1">{"fdsup://Directions/FactSet Auditing Viewer?action=AUDIT_VALUE&amp;DB=129&amp;ID1=46612J50&amp;VALUEID=01001&amp;SDATE=201003&amp;PERIODTYPE=QTR_STD&amp;window=popup_no_bar&amp;width=385&amp;height=120&amp;START_MAXIMIZED=FALSE&amp;creator=factset&amp;display_string=Audit"}</definedName>
    <definedName name="_1465__FDSAUDITLINK__" localSheetId="5" hidden="1">{"fdsup://Directions/FactSet Auditing Viewer?action=AUDIT_VALUE&amp;DB=129&amp;ID1=46612J50&amp;VALUEID=01001&amp;SDATE=201003&amp;PERIODTYPE=QTR_STD&amp;window=popup_no_bar&amp;width=385&amp;height=120&amp;START_MAXIMIZED=FALSE&amp;creator=factset&amp;display_string=Audit"}</definedName>
    <definedName name="_1465__FDSAUDITLINK__" localSheetId="1" hidden="1">{"fdsup://Directions/FactSet Auditing Viewer?action=AUDIT_VALUE&amp;DB=129&amp;ID1=46612J50&amp;VALUEID=01001&amp;SDATE=201003&amp;PERIODTYPE=QTR_STD&amp;window=popup_no_bar&amp;width=385&amp;height=120&amp;START_MAXIMIZED=FALSE&amp;creator=factset&amp;display_string=Audit"}</definedName>
    <definedName name="_1465__FDSAUDITLINK__" hidden="1">{"fdsup://Directions/FactSet Auditing Viewer?action=AUDIT_VALUE&amp;DB=129&amp;ID1=46612J50&amp;VALUEID=01001&amp;SDATE=201003&amp;PERIODTYPE=QTR_STD&amp;window=popup_no_bar&amp;width=385&amp;height=120&amp;START_MAXIMIZED=FALSE&amp;creator=factset&amp;display_string=Audit"}</definedName>
    <definedName name="_1466__FDSAUDITLINK__" localSheetId="7" hidden="1">{"fdsup://Directions/FactSet Auditing Viewer?action=AUDIT_VALUE&amp;DB=129&amp;ID1=70816010&amp;VALUEID=01001&amp;SDATE=200901&amp;PERIODTYPE=QTR_STD&amp;window=popup_no_bar&amp;width=385&amp;height=120&amp;START_MAXIMIZED=FALSE&amp;creator=factset&amp;display_string=Audit"}</definedName>
    <definedName name="_1466__FDSAUDITLINK__" localSheetId="9" hidden="1">{"fdsup://Directions/FactSet Auditing Viewer?action=AUDIT_VALUE&amp;DB=129&amp;ID1=70816010&amp;VALUEID=01001&amp;SDATE=200901&amp;PERIODTYPE=QTR_STD&amp;window=popup_no_bar&amp;width=385&amp;height=120&amp;START_MAXIMIZED=FALSE&amp;creator=factset&amp;display_string=Audit"}</definedName>
    <definedName name="_1466__FDSAUDITLINK__" localSheetId="8" hidden="1">{"fdsup://Directions/FactSet Auditing Viewer?action=AUDIT_VALUE&amp;DB=129&amp;ID1=70816010&amp;VALUEID=01001&amp;SDATE=200901&amp;PERIODTYPE=QTR_STD&amp;window=popup_no_bar&amp;width=385&amp;height=120&amp;START_MAXIMIZED=FALSE&amp;creator=factset&amp;display_string=Audit"}</definedName>
    <definedName name="_1466__FDSAUDITLINK__" localSheetId="10" hidden="1">{"fdsup://Directions/FactSet Auditing Viewer?action=AUDIT_VALUE&amp;DB=129&amp;ID1=70816010&amp;VALUEID=01001&amp;SDATE=200901&amp;PERIODTYPE=QTR_STD&amp;window=popup_no_bar&amp;width=385&amp;height=120&amp;START_MAXIMIZED=FALSE&amp;creator=factset&amp;display_string=Audit"}</definedName>
    <definedName name="_1466__FDSAUDITLINK__" localSheetId="3" hidden="1">{"fdsup://Directions/FactSet Auditing Viewer?action=AUDIT_VALUE&amp;DB=129&amp;ID1=70816010&amp;VALUEID=01001&amp;SDATE=200901&amp;PERIODTYPE=QTR_STD&amp;window=popup_no_bar&amp;width=385&amp;height=120&amp;START_MAXIMIZED=FALSE&amp;creator=factset&amp;display_string=Audit"}</definedName>
    <definedName name="_1466__FDSAUDITLINK__" localSheetId="5" hidden="1">{"fdsup://Directions/FactSet Auditing Viewer?action=AUDIT_VALUE&amp;DB=129&amp;ID1=70816010&amp;VALUEID=01001&amp;SDATE=200901&amp;PERIODTYPE=QTR_STD&amp;window=popup_no_bar&amp;width=385&amp;height=120&amp;START_MAXIMIZED=FALSE&amp;creator=factset&amp;display_string=Audit"}</definedName>
    <definedName name="_1466__FDSAUDITLINK__" localSheetId="1" hidden="1">{"fdsup://Directions/FactSet Auditing Viewer?action=AUDIT_VALUE&amp;DB=129&amp;ID1=70816010&amp;VALUEID=01001&amp;SDATE=200901&amp;PERIODTYPE=QTR_STD&amp;window=popup_no_bar&amp;width=385&amp;height=120&amp;START_MAXIMIZED=FALSE&amp;creator=factset&amp;display_string=Audit"}</definedName>
    <definedName name="_1466__FDSAUDITLINK__" hidden="1">{"fdsup://Directions/FactSet Auditing Viewer?action=AUDIT_VALUE&amp;DB=129&amp;ID1=70816010&amp;VALUEID=01001&amp;SDATE=200901&amp;PERIODTYPE=QTR_STD&amp;window=popup_no_bar&amp;width=385&amp;height=120&amp;START_MAXIMIZED=FALSE&amp;creator=factset&amp;display_string=Audit"}</definedName>
    <definedName name="_1467__FDSAUDITLINK__" localSheetId="7" hidden="1">{"fdsup://Directions/FactSet Auditing Viewer?action=AUDIT_VALUE&amp;DB=129&amp;ID1=70816010&amp;VALUEID=01001&amp;SDATE=201001&amp;PERIODTYPE=QTR_STD&amp;window=popup_no_bar&amp;width=385&amp;height=120&amp;START_MAXIMIZED=FALSE&amp;creator=factset&amp;display_string=Audit"}</definedName>
    <definedName name="_1467__FDSAUDITLINK__" localSheetId="9" hidden="1">{"fdsup://Directions/FactSet Auditing Viewer?action=AUDIT_VALUE&amp;DB=129&amp;ID1=70816010&amp;VALUEID=01001&amp;SDATE=201001&amp;PERIODTYPE=QTR_STD&amp;window=popup_no_bar&amp;width=385&amp;height=120&amp;START_MAXIMIZED=FALSE&amp;creator=factset&amp;display_string=Audit"}</definedName>
    <definedName name="_1467__FDSAUDITLINK__" localSheetId="8" hidden="1">{"fdsup://Directions/FactSet Auditing Viewer?action=AUDIT_VALUE&amp;DB=129&amp;ID1=70816010&amp;VALUEID=01001&amp;SDATE=201001&amp;PERIODTYPE=QTR_STD&amp;window=popup_no_bar&amp;width=385&amp;height=120&amp;START_MAXIMIZED=FALSE&amp;creator=factset&amp;display_string=Audit"}</definedName>
    <definedName name="_1467__FDSAUDITLINK__" localSheetId="10" hidden="1">{"fdsup://Directions/FactSet Auditing Viewer?action=AUDIT_VALUE&amp;DB=129&amp;ID1=70816010&amp;VALUEID=01001&amp;SDATE=201001&amp;PERIODTYPE=QTR_STD&amp;window=popup_no_bar&amp;width=385&amp;height=120&amp;START_MAXIMIZED=FALSE&amp;creator=factset&amp;display_string=Audit"}</definedName>
    <definedName name="_1467__FDSAUDITLINK__" localSheetId="3" hidden="1">{"fdsup://Directions/FactSet Auditing Viewer?action=AUDIT_VALUE&amp;DB=129&amp;ID1=70816010&amp;VALUEID=01001&amp;SDATE=201001&amp;PERIODTYPE=QTR_STD&amp;window=popup_no_bar&amp;width=385&amp;height=120&amp;START_MAXIMIZED=FALSE&amp;creator=factset&amp;display_string=Audit"}</definedName>
    <definedName name="_1467__FDSAUDITLINK__" localSheetId="5" hidden="1">{"fdsup://Directions/FactSet Auditing Viewer?action=AUDIT_VALUE&amp;DB=129&amp;ID1=70816010&amp;VALUEID=01001&amp;SDATE=201001&amp;PERIODTYPE=QTR_STD&amp;window=popup_no_bar&amp;width=385&amp;height=120&amp;START_MAXIMIZED=FALSE&amp;creator=factset&amp;display_string=Audit"}</definedName>
    <definedName name="_1467__FDSAUDITLINK__" localSheetId="1" hidden="1">{"fdsup://Directions/FactSet Auditing Viewer?action=AUDIT_VALUE&amp;DB=129&amp;ID1=70816010&amp;VALUEID=01001&amp;SDATE=201001&amp;PERIODTYPE=QTR_STD&amp;window=popup_no_bar&amp;width=385&amp;height=120&amp;START_MAXIMIZED=FALSE&amp;creator=factset&amp;display_string=Audit"}</definedName>
    <definedName name="_1467__FDSAUDITLINK__" hidden="1">{"fdsup://Directions/FactSet Auditing Viewer?action=AUDIT_VALUE&amp;DB=129&amp;ID1=70816010&amp;VALUEID=01001&amp;SDATE=201001&amp;PERIODTYPE=QTR_STD&amp;window=popup_no_bar&amp;width=385&amp;height=120&amp;START_MAXIMIZED=FALSE&amp;creator=factset&amp;display_string=Audit"}</definedName>
    <definedName name="_1468__FDSAUDITLINK__" localSheetId="7" hidden="1">{"fdsup://Directions/FactSet Auditing Viewer?action=AUDIT_VALUE&amp;DB=129&amp;ID1=47836610&amp;VALUEID=01001&amp;SDATE=200903&amp;PERIODTYPE=QTR_STD&amp;window=popup_no_bar&amp;width=385&amp;height=120&amp;START_MAXIMIZED=FALSE&amp;creator=factset&amp;display_string=Audit"}</definedName>
    <definedName name="_1468__FDSAUDITLINK__" localSheetId="9" hidden="1">{"fdsup://Directions/FactSet Auditing Viewer?action=AUDIT_VALUE&amp;DB=129&amp;ID1=47836610&amp;VALUEID=01001&amp;SDATE=200903&amp;PERIODTYPE=QTR_STD&amp;window=popup_no_bar&amp;width=385&amp;height=120&amp;START_MAXIMIZED=FALSE&amp;creator=factset&amp;display_string=Audit"}</definedName>
    <definedName name="_1468__FDSAUDITLINK__" localSheetId="8" hidden="1">{"fdsup://Directions/FactSet Auditing Viewer?action=AUDIT_VALUE&amp;DB=129&amp;ID1=47836610&amp;VALUEID=01001&amp;SDATE=200903&amp;PERIODTYPE=QTR_STD&amp;window=popup_no_bar&amp;width=385&amp;height=120&amp;START_MAXIMIZED=FALSE&amp;creator=factset&amp;display_string=Audit"}</definedName>
    <definedName name="_1468__FDSAUDITLINK__" localSheetId="10" hidden="1">{"fdsup://Directions/FactSet Auditing Viewer?action=AUDIT_VALUE&amp;DB=129&amp;ID1=47836610&amp;VALUEID=01001&amp;SDATE=200903&amp;PERIODTYPE=QTR_STD&amp;window=popup_no_bar&amp;width=385&amp;height=120&amp;START_MAXIMIZED=FALSE&amp;creator=factset&amp;display_string=Audit"}</definedName>
    <definedName name="_1468__FDSAUDITLINK__" localSheetId="3" hidden="1">{"fdsup://Directions/FactSet Auditing Viewer?action=AUDIT_VALUE&amp;DB=129&amp;ID1=47836610&amp;VALUEID=01001&amp;SDATE=200903&amp;PERIODTYPE=QTR_STD&amp;window=popup_no_bar&amp;width=385&amp;height=120&amp;START_MAXIMIZED=FALSE&amp;creator=factset&amp;display_string=Audit"}</definedName>
    <definedName name="_1468__FDSAUDITLINK__" localSheetId="5" hidden="1">{"fdsup://Directions/FactSet Auditing Viewer?action=AUDIT_VALUE&amp;DB=129&amp;ID1=47836610&amp;VALUEID=01001&amp;SDATE=200903&amp;PERIODTYPE=QTR_STD&amp;window=popup_no_bar&amp;width=385&amp;height=120&amp;START_MAXIMIZED=FALSE&amp;creator=factset&amp;display_string=Audit"}</definedName>
    <definedName name="_1468__FDSAUDITLINK__" localSheetId="1" hidden="1">{"fdsup://Directions/FactSet Auditing Viewer?action=AUDIT_VALUE&amp;DB=129&amp;ID1=47836610&amp;VALUEID=01001&amp;SDATE=200903&amp;PERIODTYPE=QTR_STD&amp;window=popup_no_bar&amp;width=385&amp;height=120&amp;START_MAXIMIZED=FALSE&amp;creator=factset&amp;display_string=Audit"}</definedName>
    <definedName name="_1468__FDSAUDITLINK__" hidden="1">{"fdsup://Directions/FactSet Auditing Viewer?action=AUDIT_VALUE&amp;DB=129&amp;ID1=47836610&amp;VALUEID=01001&amp;SDATE=200903&amp;PERIODTYPE=QTR_STD&amp;window=popup_no_bar&amp;width=385&amp;height=120&amp;START_MAXIMIZED=FALSE&amp;creator=factset&amp;display_string=Audit"}</definedName>
    <definedName name="_1469__FDSAUDITLINK__" localSheetId="7" hidden="1">{"fdsup://Directions/FactSet Auditing Viewer?action=AUDIT_VALUE&amp;DB=129&amp;ID1=47836610&amp;VALUEID=01001&amp;SDATE=201003&amp;PERIODTYPE=QTR_STD&amp;window=popup_no_bar&amp;width=385&amp;height=120&amp;START_MAXIMIZED=FALSE&amp;creator=factset&amp;display_string=Audit"}</definedName>
    <definedName name="_1469__FDSAUDITLINK__" localSheetId="9" hidden="1">{"fdsup://Directions/FactSet Auditing Viewer?action=AUDIT_VALUE&amp;DB=129&amp;ID1=47836610&amp;VALUEID=01001&amp;SDATE=201003&amp;PERIODTYPE=QTR_STD&amp;window=popup_no_bar&amp;width=385&amp;height=120&amp;START_MAXIMIZED=FALSE&amp;creator=factset&amp;display_string=Audit"}</definedName>
    <definedName name="_1469__FDSAUDITLINK__" localSheetId="8" hidden="1">{"fdsup://Directions/FactSet Auditing Viewer?action=AUDIT_VALUE&amp;DB=129&amp;ID1=47836610&amp;VALUEID=01001&amp;SDATE=201003&amp;PERIODTYPE=QTR_STD&amp;window=popup_no_bar&amp;width=385&amp;height=120&amp;START_MAXIMIZED=FALSE&amp;creator=factset&amp;display_string=Audit"}</definedName>
    <definedName name="_1469__FDSAUDITLINK__" localSheetId="10" hidden="1">{"fdsup://Directions/FactSet Auditing Viewer?action=AUDIT_VALUE&amp;DB=129&amp;ID1=47836610&amp;VALUEID=01001&amp;SDATE=201003&amp;PERIODTYPE=QTR_STD&amp;window=popup_no_bar&amp;width=385&amp;height=120&amp;START_MAXIMIZED=FALSE&amp;creator=factset&amp;display_string=Audit"}</definedName>
    <definedName name="_1469__FDSAUDITLINK__" localSheetId="3" hidden="1">{"fdsup://Directions/FactSet Auditing Viewer?action=AUDIT_VALUE&amp;DB=129&amp;ID1=47836610&amp;VALUEID=01001&amp;SDATE=201003&amp;PERIODTYPE=QTR_STD&amp;window=popup_no_bar&amp;width=385&amp;height=120&amp;START_MAXIMIZED=FALSE&amp;creator=factset&amp;display_string=Audit"}</definedName>
    <definedName name="_1469__FDSAUDITLINK__" localSheetId="5" hidden="1">{"fdsup://Directions/FactSet Auditing Viewer?action=AUDIT_VALUE&amp;DB=129&amp;ID1=47836610&amp;VALUEID=01001&amp;SDATE=201003&amp;PERIODTYPE=QTR_STD&amp;window=popup_no_bar&amp;width=385&amp;height=120&amp;START_MAXIMIZED=FALSE&amp;creator=factset&amp;display_string=Audit"}</definedName>
    <definedName name="_1469__FDSAUDITLINK__" localSheetId="1" hidden="1">{"fdsup://Directions/FactSet Auditing Viewer?action=AUDIT_VALUE&amp;DB=129&amp;ID1=47836610&amp;VALUEID=01001&amp;SDATE=201003&amp;PERIODTYPE=QTR_STD&amp;window=popup_no_bar&amp;width=385&amp;height=120&amp;START_MAXIMIZED=FALSE&amp;creator=factset&amp;display_string=Audit"}</definedName>
    <definedName name="_1469__FDSAUDITLINK__" hidden="1">{"fdsup://Directions/FactSet Auditing Viewer?action=AUDIT_VALUE&amp;DB=129&amp;ID1=47836610&amp;VALUEID=01001&amp;SDATE=201003&amp;PERIODTYPE=QTR_STD&amp;window=popup_no_bar&amp;width=385&amp;height=120&amp;START_MAXIMIZED=FALSE&amp;creator=factset&amp;display_string=Audit"}</definedName>
    <definedName name="_147__FDSAUDITLINK__" localSheetId="7" hidden="1">{"fdsup://directions/FAT Viewer?action=UPDATE&amp;creator=factset&amp;DYN_ARGS=TRUE&amp;DOC_NAME=FAT:FQL_AUDITING_CLIENT_TEMPLATE.FAT&amp;display_string=Audit&amp;VAR:KEY=BGROTWXYLS&amp;VAR:QUERY=RkZfRUJJVERBX09QRVIoUVRSLDQvMS8yMDA5LDYvMzAvMjAwOSwsLFVTRCk=&amp;WINDOW=FIRST_POPUP&amp;HEIGH","T=450&amp;WIDTH=450&amp;START_MAXIMIZED=FALSE&amp;VAR:CALENDAR=US&amp;VAR:SYMBOL=SYK&amp;VAR:INDEX=0"}</definedName>
    <definedName name="_147__FDSAUDITLINK__" localSheetId="9" hidden="1">{"fdsup://directions/FAT Viewer?action=UPDATE&amp;creator=factset&amp;DYN_ARGS=TRUE&amp;DOC_NAME=FAT:FQL_AUDITING_CLIENT_TEMPLATE.FAT&amp;display_string=Audit&amp;VAR:KEY=BGROTWXYLS&amp;VAR:QUERY=RkZfRUJJVERBX09QRVIoUVRSLDQvMS8yMDA5LDYvMzAvMjAwOSwsLFVTRCk=&amp;WINDOW=FIRST_POPUP&amp;HEIGH","T=450&amp;WIDTH=450&amp;START_MAXIMIZED=FALSE&amp;VAR:CALENDAR=US&amp;VAR:SYMBOL=SYK&amp;VAR:INDEX=0"}</definedName>
    <definedName name="_147__FDSAUDITLINK__" localSheetId="8" hidden="1">{"fdsup://directions/FAT Viewer?action=UPDATE&amp;creator=factset&amp;DYN_ARGS=TRUE&amp;DOC_NAME=FAT:FQL_AUDITING_CLIENT_TEMPLATE.FAT&amp;display_string=Audit&amp;VAR:KEY=BGROTWXYLS&amp;VAR:QUERY=RkZfRUJJVERBX09QRVIoUVRSLDQvMS8yMDA5LDYvMzAvMjAwOSwsLFVTRCk=&amp;WINDOW=FIRST_POPUP&amp;HEIGH","T=450&amp;WIDTH=450&amp;START_MAXIMIZED=FALSE&amp;VAR:CALENDAR=US&amp;VAR:SYMBOL=SYK&amp;VAR:INDEX=0"}</definedName>
    <definedName name="_147__FDSAUDITLINK__" localSheetId="10" hidden="1">{"fdsup://directions/FAT Viewer?action=UPDATE&amp;creator=factset&amp;DYN_ARGS=TRUE&amp;DOC_NAME=FAT:FQL_AUDITING_CLIENT_TEMPLATE.FAT&amp;display_string=Audit&amp;VAR:KEY=BGROTWXYLS&amp;VAR:QUERY=RkZfRUJJVERBX09QRVIoUVRSLDQvMS8yMDA5LDYvMzAvMjAwOSwsLFVTRCk=&amp;WINDOW=FIRST_POPUP&amp;HEIGH","T=450&amp;WIDTH=450&amp;START_MAXIMIZED=FALSE&amp;VAR:CALENDAR=US&amp;VAR:SYMBOL=SYK&amp;VAR:INDEX=0"}</definedName>
    <definedName name="_147__FDSAUDITLINK__" localSheetId="3" hidden="1">{"fdsup://directions/FAT Viewer?action=UPDATE&amp;creator=factset&amp;DYN_ARGS=TRUE&amp;DOC_NAME=FAT:FQL_AUDITING_CLIENT_TEMPLATE.FAT&amp;display_string=Audit&amp;VAR:KEY=BGROTWXYLS&amp;VAR:QUERY=RkZfRUJJVERBX09QRVIoUVRSLDQvMS8yMDA5LDYvMzAvMjAwOSwsLFVTRCk=&amp;WINDOW=FIRST_POPUP&amp;HEIGH","T=450&amp;WIDTH=450&amp;START_MAXIMIZED=FALSE&amp;VAR:CALENDAR=US&amp;VAR:SYMBOL=SYK&amp;VAR:INDEX=0"}</definedName>
    <definedName name="_147__FDSAUDITLINK__" localSheetId="5" hidden="1">{"fdsup://directions/FAT Viewer?action=UPDATE&amp;creator=factset&amp;DYN_ARGS=TRUE&amp;DOC_NAME=FAT:FQL_AUDITING_CLIENT_TEMPLATE.FAT&amp;display_string=Audit&amp;VAR:KEY=BGROTWXYLS&amp;VAR:QUERY=RkZfRUJJVERBX09QRVIoUVRSLDQvMS8yMDA5LDYvMzAvMjAwOSwsLFVTRCk=&amp;WINDOW=FIRST_POPUP&amp;HEIGH","T=450&amp;WIDTH=450&amp;START_MAXIMIZED=FALSE&amp;VAR:CALENDAR=US&amp;VAR:SYMBOL=SYK&amp;VAR:INDEX=0"}</definedName>
    <definedName name="_147__FDSAUDITLINK__" localSheetId="1" hidden="1">{"fdsup://directions/FAT Viewer?action=UPDATE&amp;creator=factset&amp;DYN_ARGS=TRUE&amp;DOC_NAME=FAT:FQL_AUDITING_CLIENT_TEMPLATE.FAT&amp;display_string=Audit&amp;VAR:KEY=BGROTWXYLS&amp;VAR:QUERY=RkZfRUJJVERBX09QRVIoUVRSLDQvMS8yMDA5LDYvMzAvMjAwOSwsLFVTRCk=&amp;WINDOW=FIRST_POPUP&amp;HEIGH","T=450&amp;WIDTH=450&amp;START_MAXIMIZED=FALSE&amp;VAR:CALENDAR=US&amp;VAR:SYMBOL=SYK&amp;VAR:INDEX=0"}</definedName>
    <definedName name="_147__FDSAUDITLINK__" hidden="1">{"fdsup://directions/FAT Viewer?action=UPDATE&amp;creator=factset&amp;DYN_ARGS=TRUE&amp;DOC_NAME=FAT:FQL_AUDITING_CLIENT_TEMPLATE.FAT&amp;display_string=Audit&amp;VAR:KEY=BGROTWXYLS&amp;VAR:QUERY=RkZfRUJJVERBX09QRVIoUVRSLDQvMS8yMDA5LDYvMzAvMjAwOSwsLFVTRCk=&amp;WINDOW=FIRST_POPUP&amp;HEIGH","T=450&amp;WIDTH=450&amp;START_MAXIMIZED=FALSE&amp;VAR:CALENDAR=US&amp;VAR:SYMBOL=SYK&amp;VAR:INDEX=0"}</definedName>
    <definedName name="_1470__FDSAUDITLINK__" localSheetId="7" hidden="1">{"fdsup://Directions/FactSet Auditing Viewer?action=AUDIT_VALUE&amp;DB=129&amp;ID1=46631310&amp;VALUEID=01001&amp;SDATE=200903&amp;PERIODTYPE=QTR_STD&amp;window=popup_no_bar&amp;width=385&amp;height=120&amp;START_MAXIMIZED=FALSE&amp;creator=factset&amp;display_string=Audit"}</definedName>
    <definedName name="_1470__FDSAUDITLINK__" localSheetId="9" hidden="1">{"fdsup://Directions/FactSet Auditing Viewer?action=AUDIT_VALUE&amp;DB=129&amp;ID1=46631310&amp;VALUEID=01001&amp;SDATE=200903&amp;PERIODTYPE=QTR_STD&amp;window=popup_no_bar&amp;width=385&amp;height=120&amp;START_MAXIMIZED=FALSE&amp;creator=factset&amp;display_string=Audit"}</definedName>
    <definedName name="_1470__FDSAUDITLINK__" localSheetId="8" hidden="1">{"fdsup://Directions/FactSet Auditing Viewer?action=AUDIT_VALUE&amp;DB=129&amp;ID1=46631310&amp;VALUEID=01001&amp;SDATE=200903&amp;PERIODTYPE=QTR_STD&amp;window=popup_no_bar&amp;width=385&amp;height=120&amp;START_MAXIMIZED=FALSE&amp;creator=factset&amp;display_string=Audit"}</definedName>
    <definedName name="_1470__FDSAUDITLINK__" localSheetId="10" hidden="1">{"fdsup://Directions/FactSet Auditing Viewer?action=AUDIT_VALUE&amp;DB=129&amp;ID1=46631310&amp;VALUEID=01001&amp;SDATE=200903&amp;PERIODTYPE=QTR_STD&amp;window=popup_no_bar&amp;width=385&amp;height=120&amp;START_MAXIMIZED=FALSE&amp;creator=factset&amp;display_string=Audit"}</definedName>
    <definedName name="_1470__FDSAUDITLINK__" localSheetId="3" hidden="1">{"fdsup://Directions/FactSet Auditing Viewer?action=AUDIT_VALUE&amp;DB=129&amp;ID1=46631310&amp;VALUEID=01001&amp;SDATE=200903&amp;PERIODTYPE=QTR_STD&amp;window=popup_no_bar&amp;width=385&amp;height=120&amp;START_MAXIMIZED=FALSE&amp;creator=factset&amp;display_string=Audit"}</definedName>
    <definedName name="_1470__FDSAUDITLINK__" localSheetId="5" hidden="1">{"fdsup://Directions/FactSet Auditing Viewer?action=AUDIT_VALUE&amp;DB=129&amp;ID1=46631310&amp;VALUEID=01001&amp;SDATE=200903&amp;PERIODTYPE=QTR_STD&amp;window=popup_no_bar&amp;width=385&amp;height=120&amp;START_MAXIMIZED=FALSE&amp;creator=factset&amp;display_string=Audit"}</definedName>
    <definedName name="_1470__FDSAUDITLINK__" localSheetId="1" hidden="1">{"fdsup://Directions/FactSet Auditing Viewer?action=AUDIT_VALUE&amp;DB=129&amp;ID1=46631310&amp;VALUEID=01001&amp;SDATE=200903&amp;PERIODTYPE=QTR_STD&amp;window=popup_no_bar&amp;width=385&amp;height=120&amp;START_MAXIMIZED=FALSE&amp;creator=factset&amp;display_string=Audit"}</definedName>
    <definedName name="_1470__FDSAUDITLINK__" hidden="1">{"fdsup://Directions/FactSet Auditing Viewer?action=AUDIT_VALUE&amp;DB=129&amp;ID1=46631310&amp;VALUEID=01001&amp;SDATE=200903&amp;PERIODTYPE=QTR_STD&amp;window=popup_no_bar&amp;width=385&amp;height=120&amp;START_MAXIMIZED=FALSE&amp;creator=factset&amp;display_string=Audit"}</definedName>
    <definedName name="_1471__FDSAUDITLINK__" localSheetId="7" hidden="1">{"fdsup://Directions/FactSet Auditing Viewer?action=AUDIT_VALUE&amp;DB=129&amp;ID1=46631310&amp;VALUEID=01001&amp;SDATE=201003&amp;PERIODTYPE=QTR_STD&amp;window=popup_no_bar&amp;width=385&amp;height=120&amp;START_MAXIMIZED=FALSE&amp;creator=factset&amp;display_string=Audit"}</definedName>
    <definedName name="_1471__FDSAUDITLINK__" localSheetId="9" hidden="1">{"fdsup://Directions/FactSet Auditing Viewer?action=AUDIT_VALUE&amp;DB=129&amp;ID1=46631310&amp;VALUEID=01001&amp;SDATE=201003&amp;PERIODTYPE=QTR_STD&amp;window=popup_no_bar&amp;width=385&amp;height=120&amp;START_MAXIMIZED=FALSE&amp;creator=factset&amp;display_string=Audit"}</definedName>
    <definedName name="_1471__FDSAUDITLINK__" localSheetId="8" hidden="1">{"fdsup://Directions/FactSet Auditing Viewer?action=AUDIT_VALUE&amp;DB=129&amp;ID1=46631310&amp;VALUEID=01001&amp;SDATE=201003&amp;PERIODTYPE=QTR_STD&amp;window=popup_no_bar&amp;width=385&amp;height=120&amp;START_MAXIMIZED=FALSE&amp;creator=factset&amp;display_string=Audit"}</definedName>
    <definedName name="_1471__FDSAUDITLINK__" localSheetId="10" hidden="1">{"fdsup://Directions/FactSet Auditing Viewer?action=AUDIT_VALUE&amp;DB=129&amp;ID1=46631310&amp;VALUEID=01001&amp;SDATE=201003&amp;PERIODTYPE=QTR_STD&amp;window=popup_no_bar&amp;width=385&amp;height=120&amp;START_MAXIMIZED=FALSE&amp;creator=factset&amp;display_string=Audit"}</definedName>
    <definedName name="_1471__FDSAUDITLINK__" localSheetId="3" hidden="1">{"fdsup://Directions/FactSet Auditing Viewer?action=AUDIT_VALUE&amp;DB=129&amp;ID1=46631310&amp;VALUEID=01001&amp;SDATE=201003&amp;PERIODTYPE=QTR_STD&amp;window=popup_no_bar&amp;width=385&amp;height=120&amp;START_MAXIMIZED=FALSE&amp;creator=factset&amp;display_string=Audit"}</definedName>
    <definedName name="_1471__FDSAUDITLINK__" localSheetId="5" hidden="1">{"fdsup://Directions/FactSet Auditing Viewer?action=AUDIT_VALUE&amp;DB=129&amp;ID1=46631310&amp;VALUEID=01001&amp;SDATE=201003&amp;PERIODTYPE=QTR_STD&amp;window=popup_no_bar&amp;width=385&amp;height=120&amp;START_MAXIMIZED=FALSE&amp;creator=factset&amp;display_string=Audit"}</definedName>
    <definedName name="_1471__FDSAUDITLINK__" localSheetId="1" hidden="1">{"fdsup://Directions/FactSet Auditing Viewer?action=AUDIT_VALUE&amp;DB=129&amp;ID1=46631310&amp;VALUEID=01001&amp;SDATE=201003&amp;PERIODTYPE=QTR_STD&amp;window=popup_no_bar&amp;width=385&amp;height=120&amp;START_MAXIMIZED=FALSE&amp;creator=factset&amp;display_string=Audit"}</definedName>
    <definedName name="_1471__FDSAUDITLINK__" hidden="1">{"fdsup://Directions/FactSet Auditing Viewer?action=AUDIT_VALUE&amp;DB=129&amp;ID1=46631310&amp;VALUEID=01001&amp;SDATE=201003&amp;PERIODTYPE=QTR_STD&amp;window=popup_no_bar&amp;width=385&amp;height=120&amp;START_MAXIMIZED=FALSE&amp;creator=factset&amp;display_string=Audit"}</definedName>
    <definedName name="_1472__FDSAUDITLINK__" localSheetId="7" hidden="1">{"fdsup://Directions/FactSet Auditing Viewer?action=AUDIT_VALUE&amp;DB=129&amp;ID1=G491BT10&amp;VALUEID=01001&amp;SDATE=200902&amp;PERIODTYPE=QTR_STD&amp;window=popup_no_bar&amp;width=385&amp;height=120&amp;START_MAXIMIZED=FALSE&amp;creator=factset&amp;display_string=Audit"}</definedName>
    <definedName name="_1472__FDSAUDITLINK__" localSheetId="9" hidden="1">{"fdsup://Directions/FactSet Auditing Viewer?action=AUDIT_VALUE&amp;DB=129&amp;ID1=G491BT10&amp;VALUEID=01001&amp;SDATE=200902&amp;PERIODTYPE=QTR_STD&amp;window=popup_no_bar&amp;width=385&amp;height=120&amp;START_MAXIMIZED=FALSE&amp;creator=factset&amp;display_string=Audit"}</definedName>
    <definedName name="_1472__FDSAUDITLINK__" localSheetId="8" hidden="1">{"fdsup://Directions/FactSet Auditing Viewer?action=AUDIT_VALUE&amp;DB=129&amp;ID1=G491BT10&amp;VALUEID=01001&amp;SDATE=200902&amp;PERIODTYPE=QTR_STD&amp;window=popup_no_bar&amp;width=385&amp;height=120&amp;START_MAXIMIZED=FALSE&amp;creator=factset&amp;display_string=Audit"}</definedName>
    <definedName name="_1472__FDSAUDITLINK__" localSheetId="10" hidden="1">{"fdsup://Directions/FactSet Auditing Viewer?action=AUDIT_VALUE&amp;DB=129&amp;ID1=G491BT10&amp;VALUEID=01001&amp;SDATE=200902&amp;PERIODTYPE=QTR_STD&amp;window=popup_no_bar&amp;width=385&amp;height=120&amp;START_MAXIMIZED=FALSE&amp;creator=factset&amp;display_string=Audit"}</definedName>
    <definedName name="_1472__FDSAUDITLINK__" localSheetId="3" hidden="1">{"fdsup://Directions/FactSet Auditing Viewer?action=AUDIT_VALUE&amp;DB=129&amp;ID1=G491BT10&amp;VALUEID=01001&amp;SDATE=200902&amp;PERIODTYPE=QTR_STD&amp;window=popup_no_bar&amp;width=385&amp;height=120&amp;START_MAXIMIZED=FALSE&amp;creator=factset&amp;display_string=Audit"}</definedName>
    <definedName name="_1472__FDSAUDITLINK__" localSheetId="5" hidden="1">{"fdsup://Directions/FactSet Auditing Viewer?action=AUDIT_VALUE&amp;DB=129&amp;ID1=G491BT10&amp;VALUEID=01001&amp;SDATE=200902&amp;PERIODTYPE=QTR_STD&amp;window=popup_no_bar&amp;width=385&amp;height=120&amp;START_MAXIMIZED=FALSE&amp;creator=factset&amp;display_string=Audit"}</definedName>
    <definedName name="_1472__FDSAUDITLINK__" localSheetId="1" hidden="1">{"fdsup://Directions/FactSet Auditing Viewer?action=AUDIT_VALUE&amp;DB=129&amp;ID1=G491BT10&amp;VALUEID=01001&amp;SDATE=200902&amp;PERIODTYPE=QTR_STD&amp;window=popup_no_bar&amp;width=385&amp;height=120&amp;START_MAXIMIZED=FALSE&amp;creator=factset&amp;display_string=Audit"}</definedName>
    <definedName name="_1472__FDSAUDITLINK__" hidden="1">{"fdsup://Directions/FactSet Auditing Viewer?action=AUDIT_VALUE&amp;DB=129&amp;ID1=G491BT10&amp;VALUEID=01001&amp;SDATE=200902&amp;PERIODTYPE=QTR_STD&amp;window=popup_no_bar&amp;width=385&amp;height=120&amp;START_MAXIMIZED=FALSE&amp;creator=factset&amp;display_string=Audit"}</definedName>
    <definedName name="_1473__FDSAUDITLINK__" localSheetId="7" hidden="1">{"fdsup://Directions/FactSet Auditing Viewer?action=AUDIT_VALUE&amp;DB=129&amp;ID1=G491BT10&amp;VALUEID=01001&amp;SDATE=201002&amp;PERIODTYPE=QTR_STD&amp;window=popup_no_bar&amp;width=385&amp;height=120&amp;START_MAXIMIZED=FALSE&amp;creator=factset&amp;display_string=Audit"}</definedName>
    <definedName name="_1473__FDSAUDITLINK__" localSheetId="9" hidden="1">{"fdsup://Directions/FactSet Auditing Viewer?action=AUDIT_VALUE&amp;DB=129&amp;ID1=G491BT10&amp;VALUEID=01001&amp;SDATE=201002&amp;PERIODTYPE=QTR_STD&amp;window=popup_no_bar&amp;width=385&amp;height=120&amp;START_MAXIMIZED=FALSE&amp;creator=factset&amp;display_string=Audit"}</definedName>
    <definedName name="_1473__FDSAUDITLINK__" localSheetId="8" hidden="1">{"fdsup://Directions/FactSet Auditing Viewer?action=AUDIT_VALUE&amp;DB=129&amp;ID1=G491BT10&amp;VALUEID=01001&amp;SDATE=201002&amp;PERIODTYPE=QTR_STD&amp;window=popup_no_bar&amp;width=385&amp;height=120&amp;START_MAXIMIZED=FALSE&amp;creator=factset&amp;display_string=Audit"}</definedName>
    <definedName name="_1473__FDSAUDITLINK__" localSheetId="10" hidden="1">{"fdsup://Directions/FactSet Auditing Viewer?action=AUDIT_VALUE&amp;DB=129&amp;ID1=G491BT10&amp;VALUEID=01001&amp;SDATE=201002&amp;PERIODTYPE=QTR_STD&amp;window=popup_no_bar&amp;width=385&amp;height=120&amp;START_MAXIMIZED=FALSE&amp;creator=factset&amp;display_string=Audit"}</definedName>
    <definedName name="_1473__FDSAUDITLINK__" localSheetId="3" hidden="1">{"fdsup://Directions/FactSet Auditing Viewer?action=AUDIT_VALUE&amp;DB=129&amp;ID1=G491BT10&amp;VALUEID=01001&amp;SDATE=201002&amp;PERIODTYPE=QTR_STD&amp;window=popup_no_bar&amp;width=385&amp;height=120&amp;START_MAXIMIZED=FALSE&amp;creator=factset&amp;display_string=Audit"}</definedName>
    <definedName name="_1473__FDSAUDITLINK__" localSheetId="5" hidden="1">{"fdsup://Directions/FactSet Auditing Viewer?action=AUDIT_VALUE&amp;DB=129&amp;ID1=G491BT10&amp;VALUEID=01001&amp;SDATE=201002&amp;PERIODTYPE=QTR_STD&amp;window=popup_no_bar&amp;width=385&amp;height=120&amp;START_MAXIMIZED=FALSE&amp;creator=factset&amp;display_string=Audit"}</definedName>
    <definedName name="_1473__FDSAUDITLINK__" localSheetId="1" hidden="1">{"fdsup://Directions/FactSet Auditing Viewer?action=AUDIT_VALUE&amp;DB=129&amp;ID1=G491BT10&amp;VALUEID=01001&amp;SDATE=201002&amp;PERIODTYPE=QTR_STD&amp;window=popup_no_bar&amp;width=385&amp;height=120&amp;START_MAXIMIZED=FALSE&amp;creator=factset&amp;display_string=Audit"}</definedName>
    <definedName name="_1473__FDSAUDITLINK__" hidden="1">{"fdsup://Directions/FactSet Auditing Viewer?action=AUDIT_VALUE&amp;DB=129&amp;ID1=G491BT10&amp;VALUEID=01001&amp;SDATE=201002&amp;PERIODTYPE=QTR_STD&amp;window=popup_no_bar&amp;width=385&amp;height=120&amp;START_MAXIMIZED=FALSE&amp;creator=factset&amp;display_string=Audit"}</definedName>
    <definedName name="_1474__FDSAUDITLINK__" localSheetId="7" hidden="1">{"fdsup://Directions/FactSet Auditing Viewer?action=AUDIT_VALUE&amp;DB=129&amp;ID1=45230810&amp;VALUEID=01001&amp;SDATE=200902&amp;PERIODTYPE=QTR_STD&amp;window=popup_no_bar&amp;width=385&amp;height=120&amp;START_MAXIMIZED=FALSE&amp;creator=factset&amp;display_string=Audit"}</definedName>
    <definedName name="_1474__FDSAUDITLINK__" localSheetId="9" hidden="1">{"fdsup://Directions/FactSet Auditing Viewer?action=AUDIT_VALUE&amp;DB=129&amp;ID1=45230810&amp;VALUEID=01001&amp;SDATE=200902&amp;PERIODTYPE=QTR_STD&amp;window=popup_no_bar&amp;width=385&amp;height=120&amp;START_MAXIMIZED=FALSE&amp;creator=factset&amp;display_string=Audit"}</definedName>
    <definedName name="_1474__FDSAUDITLINK__" localSheetId="8" hidden="1">{"fdsup://Directions/FactSet Auditing Viewer?action=AUDIT_VALUE&amp;DB=129&amp;ID1=45230810&amp;VALUEID=01001&amp;SDATE=200902&amp;PERIODTYPE=QTR_STD&amp;window=popup_no_bar&amp;width=385&amp;height=120&amp;START_MAXIMIZED=FALSE&amp;creator=factset&amp;display_string=Audit"}</definedName>
    <definedName name="_1474__FDSAUDITLINK__" localSheetId="10" hidden="1">{"fdsup://Directions/FactSet Auditing Viewer?action=AUDIT_VALUE&amp;DB=129&amp;ID1=45230810&amp;VALUEID=01001&amp;SDATE=200902&amp;PERIODTYPE=QTR_STD&amp;window=popup_no_bar&amp;width=385&amp;height=120&amp;START_MAXIMIZED=FALSE&amp;creator=factset&amp;display_string=Audit"}</definedName>
    <definedName name="_1474__FDSAUDITLINK__" localSheetId="3" hidden="1">{"fdsup://Directions/FactSet Auditing Viewer?action=AUDIT_VALUE&amp;DB=129&amp;ID1=45230810&amp;VALUEID=01001&amp;SDATE=200902&amp;PERIODTYPE=QTR_STD&amp;window=popup_no_bar&amp;width=385&amp;height=120&amp;START_MAXIMIZED=FALSE&amp;creator=factset&amp;display_string=Audit"}</definedName>
    <definedName name="_1474__FDSAUDITLINK__" localSheetId="5" hidden="1">{"fdsup://Directions/FactSet Auditing Viewer?action=AUDIT_VALUE&amp;DB=129&amp;ID1=45230810&amp;VALUEID=01001&amp;SDATE=200902&amp;PERIODTYPE=QTR_STD&amp;window=popup_no_bar&amp;width=385&amp;height=120&amp;START_MAXIMIZED=FALSE&amp;creator=factset&amp;display_string=Audit"}</definedName>
    <definedName name="_1474__FDSAUDITLINK__" localSheetId="1" hidden="1">{"fdsup://Directions/FactSet Auditing Viewer?action=AUDIT_VALUE&amp;DB=129&amp;ID1=45230810&amp;VALUEID=01001&amp;SDATE=200902&amp;PERIODTYPE=QTR_STD&amp;window=popup_no_bar&amp;width=385&amp;height=120&amp;START_MAXIMIZED=FALSE&amp;creator=factset&amp;display_string=Audit"}</definedName>
    <definedName name="_1474__FDSAUDITLINK__" hidden="1">{"fdsup://Directions/FactSet Auditing Viewer?action=AUDIT_VALUE&amp;DB=129&amp;ID1=45230810&amp;VALUEID=01001&amp;SDATE=200902&amp;PERIODTYPE=QTR_STD&amp;window=popup_no_bar&amp;width=385&amp;height=120&amp;START_MAXIMIZED=FALSE&amp;creator=factset&amp;display_string=Audit"}</definedName>
    <definedName name="_1475__FDSAUDITLINK__" localSheetId="7" hidden="1">{"fdsup://Directions/FactSet Auditing Viewer?action=AUDIT_VALUE&amp;DB=129&amp;ID1=45230810&amp;VALUEID=01001&amp;SDATE=201002&amp;PERIODTYPE=QTR_STD&amp;window=popup_no_bar&amp;width=385&amp;height=120&amp;START_MAXIMIZED=FALSE&amp;creator=factset&amp;display_string=Audit"}</definedName>
    <definedName name="_1475__FDSAUDITLINK__" localSheetId="9" hidden="1">{"fdsup://Directions/FactSet Auditing Viewer?action=AUDIT_VALUE&amp;DB=129&amp;ID1=45230810&amp;VALUEID=01001&amp;SDATE=201002&amp;PERIODTYPE=QTR_STD&amp;window=popup_no_bar&amp;width=385&amp;height=120&amp;START_MAXIMIZED=FALSE&amp;creator=factset&amp;display_string=Audit"}</definedName>
    <definedName name="_1475__FDSAUDITLINK__" localSheetId="8" hidden="1">{"fdsup://Directions/FactSet Auditing Viewer?action=AUDIT_VALUE&amp;DB=129&amp;ID1=45230810&amp;VALUEID=01001&amp;SDATE=201002&amp;PERIODTYPE=QTR_STD&amp;window=popup_no_bar&amp;width=385&amp;height=120&amp;START_MAXIMIZED=FALSE&amp;creator=factset&amp;display_string=Audit"}</definedName>
    <definedName name="_1475__FDSAUDITLINK__" localSheetId="10" hidden="1">{"fdsup://Directions/FactSet Auditing Viewer?action=AUDIT_VALUE&amp;DB=129&amp;ID1=45230810&amp;VALUEID=01001&amp;SDATE=201002&amp;PERIODTYPE=QTR_STD&amp;window=popup_no_bar&amp;width=385&amp;height=120&amp;START_MAXIMIZED=FALSE&amp;creator=factset&amp;display_string=Audit"}</definedName>
    <definedName name="_1475__FDSAUDITLINK__" localSheetId="3" hidden="1">{"fdsup://Directions/FactSet Auditing Viewer?action=AUDIT_VALUE&amp;DB=129&amp;ID1=45230810&amp;VALUEID=01001&amp;SDATE=201002&amp;PERIODTYPE=QTR_STD&amp;window=popup_no_bar&amp;width=385&amp;height=120&amp;START_MAXIMIZED=FALSE&amp;creator=factset&amp;display_string=Audit"}</definedName>
    <definedName name="_1475__FDSAUDITLINK__" localSheetId="5" hidden="1">{"fdsup://Directions/FactSet Auditing Viewer?action=AUDIT_VALUE&amp;DB=129&amp;ID1=45230810&amp;VALUEID=01001&amp;SDATE=201002&amp;PERIODTYPE=QTR_STD&amp;window=popup_no_bar&amp;width=385&amp;height=120&amp;START_MAXIMIZED=FALSE&amp;creator=factset&amp;display_string=Audit"}</definedName>
    <definedName name="_1475__FDSAUDITLINK__" localSheetId="1" hidden="1">{"fdsup://Directions/FactSet Auditing Viewer?action=AUDIT_VALUE&amp;DB=129&amp;ID1=45230810&amp;VALUEID=01001&amp;SDATE=201002&amp;PERIODTYPE=QTR_STD&amp;window=popup_no_bar&amp;width=385&amp;height=120&amp;START_MAXIMIZED=FALSE&amp;creator=factset&amp;display_string=Audit"}</definedName>
    <definedName name="_1475__FDSAUDITLINK__" hidden="1">{"fdsup://Directions/FactSet Auditing Viewer?action=AUDIT_VALUE&amp;DB=129&amp;ID1=45230810&amp;VALUEID=01001&amp;SDATE=201002&amp;PERIODTYPE=QTR_STD&amp;window=popup_no_bar&amp;width=385&amp;height=120&amp;START_MAXIMIZED=FALSE&amp;creator=factset&amp;display_string=Audit"}</definedName>
    <definedName name="_1476__FDSAUDITLINK__" localSheetId="7" hidden="1">{"fdsup://Directions/FactSet Auditing Viewer?action=AUDIT_VALUE&amp;DB=129&amp;ID1=45091110&amp;VALUEID=01001&amp;SDATE=200902&amp;PERIODTYPE=QTR_STD&amp;window=popup_no_bar&amp;width=385&amp;height=120&amp;START_MAXIMIZED=FALSE&amp;creator=factset&amp;display_string=Audit"}</definedName>
    <definedName name="_1476__FDSAUDITLINK__" localSheetId="9" hidden="1">{"fdsup://Directions/FactSet Auditing Viewer?action=AUDIT_VALUE&amp;DB=129&amp;ID1=45091110&amp;VALUEID=01001&amp;SDATE=200902&amp;PERIODTYPE=QTR_STD&amp;window=popup_no_bar&amp;width=385&amp;height=120&amp;START_MAXIMIZED=FALSE&amp;creator=factset&amp;display_string=Audit"}</definedName>
    <definedName name="_1476__FDSAUDITLINK__" localSheetId="8" hidden="1">{"fdsup://Directions/FactSet Auditing Viewer?action=AUDIT_VALUE&amp;DB=129&amp;ID1=45091110&amp;VALUEID=01001&amp;SDATE=200902&amp;PERIODTYPE=QTR_STD&amp;window=popup_no_bar&amp;width=385&amp;height=120&amp;START_MAXIMIZED=FALSE&amp;creator=factset&amp;display_string=Audit"}</definedName>
    <definedName name="_1476__FDSAUDITLINK__" localSheetId="10" hidden="1">{"fdsup://Directions/FactSet Auditing Viewer?action=AUDIT_VALUE&amp;DB=129&amp;ID1=45091110&amp;VALUEID=01001&amp;SDATE=200902&amp;PERIODTYPE=QTR_STD&amp;window=popup_no_bar&amp;width=385&amp;height=120&amp;START_MAXIMIZED=FALSE&amp;creator=factset&amp;display_string=Audit"}</definedName>
    <definedName name="_1476__FDSAUDITLINK__" localSheetId="3" hidden="1">{"fdsup://Directions/FactSet Auditing Viewer?action=AUDIT_VALUE&amp;DB=129&amp;ID1=45091110&amp;VALUEID=01001&amp;SDATE=200902&amp;PERIODTYPE=QTR_STD&amp;window=popup_no_bar&amp;width=385&amp;height=120&amp;START_MAXIMIZED=FALSE&amp;creator=factset&amp;display_string=Audit"}</definedName>
    <definedName name="_1476__FDSAUDITLINK__" localSheetId="5" hidden="1">{"fdsup://Directions/FactSet Auditing Viewer?action=AUDIT_VALUE&amp;DB=129&amp;ID1=45091110&amp;VALUEID=01001&amp;SDATE=200902&amp;PERIODTYPE=QTR_STD&amp;window=popup_no_bar&amp;width=385&amp;height=120&amp;START_MAXIMIZED=FALSE&amp;creator=factset&amp;display_string=Audit"}</definedName>
    <definedName name="_1476__FDSAUDITLINK__" localSheetId="1" hidden="1">{"fdsup://Directions/FactSet Auditing Viewer?action=AUDIT_VALUE&amp;DB=129&amp;ID1=45091110&amp;VALUEID=01001&amp;SDATE=200902&amp;PERIODTYPE=QTR_STD&amp;window=popup_no_bar&amp;width=385&amp;height=120&amp;START_MAXIMIZED=FALSE&amp;creator=factset&amp;display_string=Audit"}</definedName>
    <definedName name="_1476__FDSAUDITLINK__" hidden="1">{"fdsup://Directions/FactSet Auditing Viewer?action=AUDIT_VALUE&amp;DB=129&amp;ID1=45091110&amp;VALUEID=01001&amp;SDATE=200902&amp;PERIODTYPE=QTR_STD&amp;window=popup_no_bar&amp;width=385&amp;height=120&amp;START_MAXIMIZED=FALSE&amp;creator=factset&amp;display_string=Audit"}</definedName>
    <definedName name="_1477__FDSAUDITLINK__" localSheetId="7" hidden="1">{"fdsup://Directions/FactSet Auditing Viewer?action=AUDIT_VALUE&amp;DB=129&amp;ID1=45091110&amp;VALUEID=01001&amp;SDATE=201002&amp;PERIODTYPE=QTR_STD&amp;window=popup_no_bar&amp;width=385&amp;height=120&amp;START_MAXIMIZED=FALSE&amp;creator=factset&amp;display_string=Audit"}</definedName>
    <definedName name="_1477__FDSAUDITLINK__" localSheetId="9" hidden="1">{"fdsup://Directions/FactSet Auditing Viewer?action=AUDIT_VALUE&amp;DB=129&amp;ID1=45091110&amp;VALUEID=01001&amp;SDATE=201002&amp;PERIODTYPE=QTR_STD&amp;window=popup_no_bar&amp;width=385&amp;height=120&amp;START_MAXIMIZED=FALSE&amp;creator=factset&amp;display_string=Audit"}</definedName>
    <definedName name="_1477__FDSAUDITLINK__" localSheetId="8" hidden="1">{"fdsup://Directions/FactSet Auditing Viewer?action=AUDIT_VALUE&amp;DB=129&amp;ID1=45091110&amp;VALUEID=01001&amp;SDATE=201002&amp;PERIODTYPE=QTR_STD&amp;window=popup_no_bar&amp;width=385&amp;height=120&amp;START_MAXIMIZED=FALSE&amp;creator=factset&amp;display_string=Audit"}</definedName>
    <definedName name="_1477__FDSAUDITLINK__" localSheetId="10" hidden="1">{"fdsup://Directions/FactSet Auditing Viewer?action=AUDIT_VALUE&amp;DB=129&amp;ID1=45091110&amp;VALUEID=01001&amp;SDATE=201002&amp;PERIODTYPE=QTR_STD&amp;window=popup_no_bar&amp;width=385&amp;height=120&amp;START_MAXIMIZED=FALSE&amp;creator=factset&amp;display_string=Audit"}</definedName>
    <definedName name="_1477__FDSAUDITLINK__" localSheetId="3" hidden="1">{"fdsup://Directions/FactSet Auditing Viewer?action=AUDIT_VALUE&amp;DB=129&amp;ID1=45091110&amp;VALUEID=01001&amp;SDATE=201002&amp;PERIODTYPE=QTR_STD&amp;window=popup_no_bar&amp;width=385&amp;height=120&amp;START_MAXIMIZED=FALSE&amp;creator=factset&amp;display_string=Audit"}</definedName>
    <definedName name="_1477__FDSAUDITLINK__" localSheetId="5" hidden="1">{"fdsup://Directions/FactSet Auditing Viewer?action=AUDIT_VALUE&amp;DB=129&amp;ID1=45091110&amp;VALUEID=01001&amp;SDATE=201002&amp;PERIODTYPE=QTR_STD&amp;window=popup_no_bar&amp;width=385&amp;height=120&amp;START_MAXIMIZED=FALSE&amp;creator=factset&amp;display_string=Audit"}</definedName>
    <definedName name="_1477__FDSAUDITLINK__" localSheetId="1" hidden="1">{"fdsup://Directions/FactSet Auditing Viewer?action=AUDIT_VALUE&amp;DB=129&amp;ID1=45091110&amp;VALUEID=01001&amp;SDATE=201002&amp;PERIODTYPE=QTR_STD&amp;window=popup_no_bar&amp;width=385&amp;height=120&amp;START_MAXIMIZED=FALSE&amp;creator=factset&amp;display_string=Audit"}</definedName>
    <definedName name="_1477__FDSAUDITLINK__" hidden="1">{"fdsup://Directions/FactSet Auditing Viewer?action=AUDIT_VALUE&amp;DB=129&amp;ID1=45091110&amp;VALUEID=01001&amp;SDATE=201002&amp;PERIODTYPE=QTR_STD&amp;window=popup_no_bar&amp;width=385&amp;height=120&amp;START_MAXIMIZED=FALSE&amp;creator=factset&amp;display_string=Audit"}</definedName>
    <definedName name="_1478__FDSAUDITLINK__" localSheetId="7" hidden="1">{"fdsup://Directions/FactSet Auditing Viewer?action=AUDIT_VALUE&amp;DB=129&amp;ID1=46120E60&amp;VALUEID=01001&amp;SDATE=200902&amp;PERIODTYPE=QTR_STD&amp;window=popup_no_bar&amp;width=385&amp;height=120&amp;START_MAXIMIZED=FALSE&amp;creator=factset&amp;display_string=Audit"}</definedName>
    <definedName name="_1478__FDSAUDITLINK__" localSheetId="9" hidden="1">{"fdsup://Directions/FactSet Auditing Viewer?action=AUDIT_VALUE&amp;DB=129&amp;ID1=46120E60&amp;VALUEID=01001&amp;SDATE=200902&amp;PERIODTYPE=QTR_STD&amp;window=popup_no_bar&amp;width=385&amp;height=120&amp;START_MAXIMIZED=FALSE&amp;creator=factset&amp;display_string=Audit"}</definedName>
    <definedName name="_1478__FDSAUDITLINK__" localSheetId="8" hidden="1">{"fdsup://Directions/FactSet Auditing Viewer?action=AUDIT_VALUE&amp;DB=129&amp;ID1=46120E60&amp;VALUEID=01001&amp;SDATE=200902&amp;PERIODTYPE=QTR_STD&amp;window=popup_no_bar&amp;width=385&amp;height=120&amp;START_MAXIMIZED=FALSE&amp;creator=factset&amp;display_string=Audit"}</definedName>
    <definedName name="_1478__FDSAUDITLINK__" localSheetId="10" hidden="1">{"fdsup://Directions/FactSet Auditing Viewer?action=AUDIT_VALUE&amp;DB=129&amp;ID1=46120E60&amp;VALUEID=01001&amp;SDATE=200902&amp;PERIODTYPE=QTR_STD&amp;window=popup_no_bar&amp;width=385&amp;height=120&amp;START_MAXIMIZED=FALSE&amp;creator=factset&amp;display_string=Audit"}</definedName>
    <definedName name="_1478__FDSAUDITLINK__" localSheetId="3" hidden="1">{"fdsup://Directions/FactSet Auditing Viewer?action=AUDIT_VALUE&amp;DB=129&amp;ID1=46120E60&amp;VALUEID=01001&amp;SDATE=200902&amp;PERIODTYPE=QTR_STD&amp;window=popup_no_bar&amp;width=385&amp;height=120&amp;START_MAXIMIZED=FALSE&amp;creator=factset&amp;display_string=Audit"}</definedName>
    <definedName name="_1478__FDSAUDITLINK__" localSheetId="5" hidden="1">{"fdsup://Directions/FactSet Auditing Viewer?action=AUDIT_VALUE&amp;DB=129&amp;ID1=46120E60&amp;VALUEID=01001&amp;SDATE=200902&amp;PERIODTYPE=QTR_STD&amp;window=popup_no_bar&amp;width=385&amp;height=120&amp;START_MAXIMIZED=FALSE&amp;creator=factset&amp;display_string=Audit"}</definedName>
    <definedName name="_1478__FDSAUDITLINK__" localSheetId="1" hidden="1">{"fdsup://Directions/FactSet Auditing Viewer?action=AUDIT_VALUE&amp;DB=129&amp;ID1=46120E60&amp;VALUEID=01001&amp;SDATE=200902&amp;PERIODTYPE=QTR_STD&amp;window=popup_no_bar&amp;width=385&amp;height=120&amp;START_MAXIMIZED=FALSE&amp;creator=factset&amp;display_string=Audit"}</definedName>
    <definedName name="_1478__FDSAUDITLINK__" hidden="1">{"fdsup://Directions/FactSet Auditing Viewer?action=AUDIT_VALUE&amp;DB=129&amp;ID1=46120E60&amp;VALUEID=01001&amp;SDATE=200902&amp;PERIODTYPE=QTR_STD&amp;window=popup_no_bar&amp;width=385&amp;height=120&amp;START_MAXIMIZED=FALSE&amp;creator=factset&amp;display_string=Audit"}</definedName>
    <definedName name="_1479__FDSAUDITLINK__" localSheetId="7" hidden="1">{"fdsup://Directions/FactSet Auditing Viewer?action=AUDIT_VALUE&amp;DB=129&amp;ID1=46120E60&amp;VALUEID=01001&amp;SDATE=201002&amp;PERIODTYPE=QTR_STD&amp;window=popup_no_bar&amp;width=385&amp;height=120&amp;START_MAXIMIZED=FALSE&amp;creator=factset&amp;display_string=Audit"}</definedName>
    <definedName name="_1479__FDSAUDITLINK__" localSheetId="9" hidden="1">{"fdsup://Directions/FactSet Auditing Viewer?action=AUDIT_VALUE&amp;DB=129&amp;ID1=46120E60&amp;VALUEID=01001&amp;SDATE=201002&amp;PERIODTYPE=QTR_STD&amp;window=popup_no_bar&amp;width=385&amp;height=120&amp;START_MAXIMIZED=FALSE&amp;creator=factset&amp;display_string=Audit"}</definedName>
    <definedName name="_1479__FDSAUDITLINK__" localSheetId="8" hidden="1">{"fdsup://Directions/FactSet Auditing Viewer?action=AUDIT_VALUE&amp;DB=129&amp;ID1=46120E60&amp;VALUEID=01001&amp;SDATE=201002&amp;PERIODTYPE=QTR_STD&amp;window=popup_no_bar&amp;width=385&amp;height=120&amp;START_MAXIMIZED=FALSE&amp;creator=factset&amp;display_string=Audit"}</definedName>
    <definedName name="_1479__FDSAUDITLINK__" localSheetId="10" hidden="1">{"fdsup://Directions/FactSet Auditing Viewer?action=AUDIT_VALUE&amp;DB=129&amp;ID1=46120E60&amp;VALUEID=01001&amp;SDATE=201002&amp;PERIODTYPE=QTR_STD&amp;window=popup_no_bar&amp;width=385&amp;height=120&amp;START_MAXIMIZED=FALSE&amp;creator=factset&amp;display_string=Audit"}</definedName>
    <definedName name="_1479__FDSAUDITLINK__" localSheetId="3" hidden="1">{"fdsup://Directions/FactSet Auditing Viewer?action=AUDIT_VALUE&amp;DB=129&amp;ID1=46120E60&amp;VALUEID=01001&amp;SDATE=201002&amp;PERIODTYPE=QTR_STD&amp;window=popup_no_bar&amp;width=385&amp;height=120&amp;START_MAXIMIZED=FALSE&amp;creator=factset&amp;display_string=Audit"}</definedName>
    <definedName name="_1479__FDSAUDITLINK__" localSheetId="5" hidden="1">{"fdsup://Directions/FactSet Auditing Viewer?action=AUDIT_VALUE&amp;DB=129&amp;ID1=46120E60&amp;VALUEID=01001&amp;SDATE=201002&amp;PERIODTYPE=QTR_STD&amp;window=popup_no_bar&amp;width=385&amp;height=120&amp;START_MAXIMIZED=FALSE&amp;creator=factset&amp;display_string=Audit"}</definedName>
    <definedName name="_1479__FDSAUDITLINK__" localSheetId="1" hidden="1">{"fdsup://Directions/FactSet Auditing Viewer?action=AUDIT_VALUE&amp;DB=129&amp;ID1=46120E60&amp;VALUEID=01001&amp;SDATE=201002&amp;PERIODTYPE=QTR_STD&amp;window=popup_no_bar&amp;width=385&amp;height=120&amp;START_MAXIMIZED=FALSE&amp;creator=factset&amp;display_string=Audit"}</definedName>
    <definedName name="_1479__FDSAUDITLINK__" hidden="1">{"fdsup://Directions/FactSet Auditing Viewer?action=AUDIT_VALUE&amp;DB=129&amp;ID1=46120E60&amp;VALUEID=01001&amp;SDATE=201002&amp;PERIODTYPE=QTR_STD&amp;window=popup_no_bar&amp;width=385&amp;height=120&amp;START_MAXIMIZED=FALSE&amp;creator=factset&amp;display_string=Audit"}</definedName>
    <definedName name="_148__FDSAUDITLINK__" localSheetId="7" hidden="1">{"fdsup://directions/FAT Viewer?action=UPDATE&amp;creator=factset&amp;DYN_ARGS=TRUE&amp;DOC_NAME=FAT:FQL_AUDITING_CLIENT_TEMPLATE.FAT&amp;display_string=Audit&amp;VAR:KEY=ZORQXUDSPW&amp;VAR:QUERY=RkZfRUJJVERBX09QRVIoUVRSLDQvMS8yMDEwLDYvMzAvMjAxMCwsLFVTRCk=&amp;WINDOW=FIRST_POPUP&amp;HEIGH","T=450&amp;WIDTH=450&amp;START_MAXIMIZED=FALSE&amp;VAR:CALENDAR=US&amp;VAR:SYMBOL=SYK&amp;VAR:INDEX=0"}</definedName>
    <definedName name="_148__FDSAUDITLINK__" localSheetId="9" hidden="1">{"fdsup://directions/FAT Viewer?action=UPDATE&amp;creator=factset&amp;DYN_ARGS=TRUE&amp;DOC_NAME=FAT:FQL_AUDITING_CLIENT_TEMPLATE.FAT&amp;display_string=Audit&amp;VAR:KEY=ZORQXUDSPW&amp;VAR:QUERY=RkZfRUJJVERBX09QRVIoUVRSLDQvMS8yMDEwLDYvMzAvMjAxMCwsLFVTRCk=&amp;WINDOW=FIRST_POPUP&amp;HEIGH","T=450&amp;WIDTH=450&amp;START_MAXIMIZED=FALSE&amp;VAR:CALENDAR=US&amp;VAR:SYMBOL=SYK&amp;VAR:INDEX=0"}</definedName>
    <definedName name="_148__FDSAUDITLINK__" localSheetId="8" hidden="1">{"fdsup://directions/FAT Viewer?action=UPDATE&amp;creator=factset&amp;DYN_ARGS=TRUE&amp;DOC_NAME=FAT:FQL_AUDITING_CLIENT_TEMPLATE.FAT&amp;display_string=Audit&amp;VAR:KEY=ZORQXUDSPW&amp;VAR:QUERY=RkZfRUJJVERBX09QRVIoUVRSLDQvMS8yMDEwLDYvMzAvMjAxMCwsLFVTRCk=&amp;WINDOW=FIRST_POPUP&amp;HEIGH","T=450&amp;WIDTH=450&amp;START_MAXIMIZED=FALSE&amp;VAR:CALENDAR=US&amp;VAR:SYMBOL=SYK&amp;VAR:INDEX=0"}</definedName>
    <definedName name="_148__FDSAUDITLINK__" localSheetId="10" hidden="1">{"fdsup://directions/FAT Viewer?action=UPDATE&amp;creator=factset&amp;DYN_ARGS=TRUE&amp;DOC_NAME=FAT:FQL_AUDITING_CLIENT_TEMPLATE.FAT&amp;display_string=Audit&amp;VAR:KEY=ZORQXUDSPW&amp;VAR:QUERY=RkZfRUJJVERBX09QRVIoUVRSLDQvMS8yMDEwLDYvMzAvMjAxMCwsLFVTRCk=&amp;WINDOW=FIRST_POPUP&amp;HEIGH","T=450&amp;WIDTH=450&amp;START_MAXIMIZED=FALSE&amp;VAR:CALENDAR=US&amp;VAR:SYMBOL=SYK&amp;VAR:INDEX=0"}</definedName>
    <definedName name="_148__FDSAUDITLINK__" localSheetId="3" hidden="1">{"fdsup://directions/FAT Viewer?action=UPDATE&amp;creator=factset&amp;DYN_ARGS=TRUE&amp;DOC_NAME=FAT:FQL_AUDITING_CLIENT_TEMPLATE.FAT&amp;display_string=Audit&amp;VAR:KEY=ZORQXUDSPW&amp;VAR:QUERY=RkZfRUJJVERBX09QRVIoUVRSLDQvMS8yMDEwLDYvMzAvMjAxMCwsLFVTRCk=&amp;WINDOW=FIRST_POPUP&amp;HEIGH","T=450&amp;WIDTH=450&amp;START_MAXIMIZED=FALSE&amp;VAR:CALENDAR=US&amp;VAR:SYMBOL=SYK&amp;VAR:INDEX=0"}</definedName>
    <definedName name="_148__FDSAUDITLINK__" localSheetId="5" hidden="1">{"fdsup://directions/FAT Viewer?action=UPDATE&amp;creator=factset&amp;DYN_ARGS=TRUE&amp;DOC_NAME=FAT:FQL_AUDITING_CLIENT_TEMPLATE.FAT&amp;display_string=Audit&amp;VAR:KEY=ZORQXUDSPW&amp;VAR:QUERY=RkZfRUJJVERBX09QRVIoUVRSLDQvMS8yMDEwLDYvMzAvMjAxMCwsLFVTRCk=&amp;WINDOW=FIRST_POPUP&amp;HEIGH","T=450&amp;WIDTH=450&amp;START_MAXIMIZED=FALSE&amp;VAR:CALENDAR=US&amp;VAR:SYMBOL=SYK&amp;VAR:INDEX=0"}</definedName>
    <definedName name="_148__FDSAUDITLINK__" localSheetId="1" hidden="1">{"fdsup://directions/FAT Viewer?action=UPDATE&amp;creator=factset&amp;DYN_ARGS=TRUE&amp;DOC_NAME=FAT:FQL_AUDITING_CLIENT_TEMPLATE.FAT&amp;display_string=Audit&amp;VAR:KEY=ZORQXUDSPW&amp;VAR:QUERY=RkZfRUJJVERBX09QRVIoUVRSLDQvMS8yMDEwLDYvMzAvMjAxMCwsLFVTRCk=&amp;WINDOW=FIRST_POPUP&amp;HEIGH","T=450&amp;WIDTH=450&amp;START_MAXIMIZED=FALSE&amp;VAR:CALENDAR=US&amp;VAR:SYMBOL=SYK&amp;VAR:INDEX=0"}</definedName>
    <definedName name="_148__FDSAUDITLINK__" hidden="1">{"fdsup://directions/FAT Viewer?action=UPDATE&amp;creator=factset&amp;DYN_ARGS=TRUE&amp;DOC_NAME=FAT:FQL_AUDITING_CLIENT_TEMPLATE.FAT&amp;display_string=Audit&amp;VAR:KEY=ZORQXUDSPW&amp;VAR:QUERY=RkZfRUJJVERBX09QRVIoUVRSLDQvMS8yMDEwLDYvMzAvMjAxMCwsLFVTRCk=&amp;WINDOW=FIRST_POPUP&amp;HEIGH","T=450&amp;WIDTH=450&amp;START_MAXIMIZED=FALSE&amp;VAR:CALENDAR=US&amp;VAR:SYMBOL=SYK&amp;VAR:INDEX=0"}</definedName>
    <definedName name="_1480__FDSAUDITLINK__" localSheetId="7" hidden="1">{"fdsup://Directions/FactSet Auditing Viewer?action=AUDIT_VALUE&amp;DB=129&amp;ID1=46284610&amp;VALUEID=01001&amp;SDATE=200902&amp;PERIODTYPE=QTR_STD&amp;window=popup_no_bar&amp;width=385&amp;height=120&amp;START_MAXIMIZED=FALSE&amp;creator=factset&amp;display_string=Audit"}</definedName>
    <definedName name="_1480__FDSAUDITLINK__" localSheetId="9" hidden="1">{"fdsup://Directions/FactSet Auditing Viewer?action=AUDIT_VALUE&amp;DB=129&amp;ID1=46284610&amp;VALUEID=01001&amp;SDATE=200902&amp;PERIODTYPE=QTR_STD&amp;window=popup_no_bar&amp;width=385&amp;height=120&amp;START_MAXIMIZED=FALSE&amp;creator=factset&amp;display_string=Audit"}</definedName>
    <definedName name="_1480__FDSAUDITLINK__" localSheetId="8" hidden="1">{"fdsup://Directions/FactSet Auditing Viewer?action=AUDIT_VALUE&amp;DB=129&amp;ID1=46284610&amp;VALUEID=01001&amp;SDATE=200902&amp;PERIODTYPE=QTR_STD&amp;window=popup_no_bar&amp;width=385&amp;height=120&amp;START_MAXIMIZED=FALSE&amp;creator=factset&amp;display_string=Audit"}</definedName>
    <definedName name="_1480__FDSAUDITLINK__" localSheetId="10" hidden="1">{"fdsup://Directions/FactSet Auditing Viewer?action=AUDIT_VALUE&amp;DB=129&amp;ID1=46284610&amp;VALUEID=01001&amp;SDATE=200902&amp;PERIODTYPE=QTR_STD&amp;window=popup_no_bar&amp;width=385&amp;height=120&amp;START_MAXIMIZED=FALSE&amp;creator=factset&amp;display_string=Audit"}</definedName>
    <definedName name="_1480__FDSAUDITLINK__" localSheetId="3" hidden="1">{"fdsup://Directions/FactSet Auditing Viewer?action=AUDIT_VALUE&amp;DB=129&amp;ID1=46284610&amp;VALUEID=01001&amp;SDATE=200902&amp;PERIODTYPE=QTR_STD&amp;window=popup_no_bar&amp;width=385&amp;height=120&amp;START_MAXIMIZED=FALSE&amp;creator=factset&amp;display_string=Audit"}</definedName>
    <definedName name="_1480__FDSAUDITLINK__" localSheetId="5" hidden="1">{"fdsup://Directions/FactSet Auditing Viewer?action=AUDIT_VALUE&amp;DB=129&amp;ID1=46284610&amp;VALUEID=01001&amp;SDATE=200902&amp;PERIODTYPE=QTR_STD&amp;window=popup_no_bar&amp;width=385&amp;height=120&amp;START_MAXIMIZED=FALSE&amp;creator=factset&amp;display_string=Audit"}</definedName>
    <definedName name="_1480__FDSAUDITLINK__" localSheetId="1" hidden="1">{"fdsup://Directions/FactSet Auditing Viewer?action=AUDIT_VALUE&amp;DB=129&amp;ID1=46284610&amp;VALUEID=01001&amp;SDATE=200902&amp;PERIODTYPE=QTR_STD&amp;window=popup_no_bar&amp;width=385&amp;height=120&amp;START_MAXIMIZED=FALSE&amp;creator=factset&amp;display_string=Audit"}</definedName>
    <definedName name="_1480__FDSAUDITLINK__" hidden="1">{"fdsup://Directions/FactSet Auditing Viewer?action=AUDIT_VALUE&amp;DB=129&amp;ID1=46284610&amp;VALUEID=01001&amp;SDATE=200902&amp;PERIODTYPE=QTR_STD&amp;window=popup_no_bar&amp;width=385&amp;height=120&amp;START_MAXIMIZED=FALSE&amp;creator=factset&amp;display_string=Audit"}</definedName>
    <definedName name="_1481__FDSAUDITLINK__" localSheetId="7" hidden="1">{"fdsup://Directions/FactSet Auditing Viewer?action=AUDIT_VALUE&amp;DB=129&amp;ID1=46284610&amp;VALUEID=01001&amp;SDATE=201002&amp;PERIODTYPE=QTR_STD&amp;window=popup_no_bar&amp;width=385&amp;height=120&amp;START_MAXIMIZED=FALSE&amp;creator=factset&amp;display_string=Audit"}</definedName>
    <definedName name="_1481__FDSAUDITLINK__" localSheetId="9" hidden="1">{"fdsup://Directions/FactSet Auditing Viewer?action=AUDIT_VALUE&amp;DB=129&amp;ID1=46284610&amp;VALUEID=01001&amp;SDATE=201002&amp;PERIODTYPE=QTR_STD&amp;window=popup_no_bar&amp;width=385&amp;height=120&amp;START_MAXIMIZED=FALSE&amp;creator=factset&amp;display_string=Audit"}</definedName>
    <definedName name="_1481__FDSAUDITLINK__" localSheetId="8" hidden="1">{"fdsup://Directions/FactSet Auditing Viewer?action=AUDIT_VALUE&amp;DB=129&amp;ID1=46284610&amp;VALUEID=01001&amp;SDATE=201002&amp;PERIODTYPE=QTR_STD&amp;window=popup_no_bar&amp;width=385&amp;height=120&amp;START_MAXIMIZED=FALSE&amp;creator=factset&amp;display_string=Audit"}</definedName>
    <definedName name="_1481__FDSAUDITLINK__" localSheetId="10" hidden="1">{"fdsup://Directions/FactSet Auditing Viewer?action=AUDIT_VALUE&amp;DB=129&amp;ID1=46284610&amp;VALUEID=01001&amp;SDATE=201002&amp;PERIODTYPE=QTR_STD&amp;window=popup_no_bar&amp;width=385&amp;height=120&amp;START_MAXIMIZED=FALSE&amp;creator=factset&amp;display_string=Audit"}</definedName>
    <definedName name="_1481__FDSAUDITLINK__" localSheetId="3" hidden="1">{"fdsup://Directions/FactSet Auditing Viewer?action=AUDIT_VALUE&amp;DB=129&amp;ID1=46284610&amp;VALUEID=01001&amp;SDATE=201002&amp;PERIODTYPE=QTR_STD&amp;window=popup_no_bar&amp;width=385&amp;height=120&amp;START_MAXIMIZED=FALSE&amp;creator=factset&amp;display_string=Audit"}</definedName>
    <definedName name="_1481__FDSAUDITLINK__" localSheetId="5" hidden="1">{"fdsup://Directions/FactSet Auditing Viewer?action=AUDIT_VALUE&amp;DB=129&amp;ID1=46284610&amp;VALUEID=01001&amp;SDATE=201002&amp;PERIODTYPE=QTR_STD&amp;window=popup_no_bar&amp;width=385&amp;height=120&amp;START_MAXIMIZED=FALSE&amp;creator=factset&amp;display_string=Audit"}</definedName>
    <definedName name="_1481__FDSAUDITLINK__" localSheetId="1" hidden="1">{"fdsup://Directions/FactSet Auditing Viewer?action=AUDIT_VALUE&amp;DB=129&amp;ID1=46284610&amp;VALUEID=01001&amp;SDATE=201002&amp;PERIODTYPE=QTR_STD&amp;window=popup_no_bar&amp;width=385&amp;height=120&amp;START_MAXIMIZED=FALSE&amp;creator=factset&amp;display_string=Audit"}</definedName>
    <definedName name="_1481__FDSAUDITLINK__" hidden="1">{"fdsup://Directions/FactSet Auditing Viewer?action=AUDIT_VALUE&amp;DB=129&amp;ID1=46284610&amp;VALUEID=01001&amp;SDATE=201002&amp;PERIODTYPE=QTR_STD&amp;window=popup_no_bar&amp;width=385&amp;height=120&amp;START_MAXIMIZED=FALSE&amp;creator=factset&amp;display_string=Audit"}</definedName>
    <definedName name="_1482__FDSAUDITLINK__" localSheetId="7" hidden="1">{"fdsup://Directions/FactSet Auditing Viewer?action=AUDIT_VALUE&amp;DB=129&amp;ID1=46069010&amp;VALUEID=01001&amp;SDATE=200902&amp;PERIODTYPE=QTR_STD&amp;window=popup_no_bar&amp;width=385&amp;height=120&amp;START_MAXIMIZED=FALSE&amp;creator=factset&amp;display_string=Audit"}</definedName>
    <definedName name="_1482__FDSAUDITLINK__" localSheetId="9" hidden="1">{"fdsup://Directions/FactSet Auditing Viewer?action=AUDIT_VALUE&amp;DB=129&amp;ID1=46069010&amp;VALUEID=01001&amp;SDATE=200902&amp;PERIODTYPE=QTR_STD&amp;window=popup_no_bar&amp;width=385&amp;height=120&amp;START_MAXIMIZED=FALSE&amp;creator=factset&amp;display_string=Audit"}</definedName>
    <definedName name="_1482__FDSAUDITLINK__" localSheetId="8" hidden="1">{"fdsup://Directions/FactSet Auditing Viewer?action=AUDIT_VALUE&amp;DB=129&amp;ID1=46069010&amp;VALUEID=01001&amp;SDATE=200902&amp;PERIODTYPE=QTR_STD&amp;window=popup_no_bar&amp;width=385&amp;height=120&amp;START_MAXIMIZED=FALSE&amp;creator=factset&amp;display_string=Audit"}</definedName>
    <definedName name="_1482__FDSAUDITLINK__" localSheetId="10" hidden="1">{"fdsup://Directions/FactSet Auditing Viewer?action=AUDIT_VALUE&amp;DB=129&amp;ID1=46069010&amp;VALUEID=01001&amp;SDATE=200902&amp;PERIODTYPE=QTR_STD&amp;window=popup_no_bar&amp;width=385&amp;height=120&amp;START_MAXIMIZED=FALSE&amp;creator=factset&amp;display_string=Audit"}</definedName>
    <definedName name="_1482__FDSAUDITLINK__" localSheetId="3" hidden="1">{"fdsup://Directions/FactSet Auditing Viewer?action=AUDIT_VALUE&amp;DB=129&amp;ID1=46069010&amp;VALUEID=01001&amp;SDATE=200902&amp;PERIODTYPE=QTR_STD&amp;window=popup_no_bar&amp;width=385&amp;height=120&amp;START_MAXIMIZED=FALSE&amp;creator=factset&amp;display_string=Audit"}</definedName>
    <definedName name="_1482__FDSAUDITLINK__" localSheetId="5" hidden="1">{"fdsup://Directions/FactSet Auditing Viewer?action=AUDIT_VALUE&amp;DB=129&amp;ID1=46069010&amp;VALUEID=01001&amp;SDATE=200902&amp;PERIODTYPE=QTR_STD&amp;window=popup_no_bar&amp;width=385&amp;height=120&amp;START_MAXIMIZED=FALSE&amp;creator=factset&amp;display_string=Audit"}</definedName>
    <definedName name="_1482__FDSAUDITLINK__" localSheetId="1" hidden="1">{"fdsup://Directions/FactSet Auditing Viewer?action=AUDIT_VALUE&amp;DB=129&amp;ID1=46069010&amp;VALUEID=01001&amp;SDATE=200902&amp;PERIODTYPE=QTR_STD&amp;window=popup_no_bar&amp;width=385&amp;height=120&amp;START_MAXIMIZED=FALSE&amp;creator=factset&amp;display_string=Audit"}</definedName>
    <definedName name="_1482__FDSAUDITLINK__" hidden="1">{"fdsup://Directions/FactSet Auditing Viewer?action=AUDIT_VALUE&amp;DB=129&amp;ID1=46069010&amp;VALUEID=01001&amp;SDATE=200902&amp;PERIODTYPE=QTR_STD&amp;window=popup_no_bar&amp;width=385&amp;height=120&amp;START_MAXIMIZED=FALSE&amp;creator=factset&amp;display_string=Audit"}</definedName>
    <definedName name="_1483__FDSAUDITLINK__" localSheetId="7" hidden="1">{"fdsup://Directions/FactSet Auditing Viewer?action=AUDIT_VALUE&amp;DB=129&amp;ID1=46069010&amp;VALUEID=01001&amp;SDATE=201002&amp;PERIODTYPE=QTR_STD&amp;window=popup_no_bar&amp;width=385&amp;height=120&amp;START_MAXIMIZED=FALSE&amp;creator=factset&amp;display_string=Audit"}</definedName>
    <definedName name="_1483__FDSAUDITLINK__" localSheetId="9" hidden="1">{"fdsup://Directions/FactSet Auditing Viewer?action=AUDIT_VALUE&amp;DB=129&amp;ID1=46069010&amp;VALUEID=01001&amp;SDATE=201002&amp;PERIODTYPE=QTR_STD&amp;window=popup_no_bar&amp;width=385&amp;height=120&amp;START_MAXIMIZED=FALSE&amp;creator=factset&amp;display_string=Audit"}</definedName>
    <definedName name="_1483__FDSAUDITLINK__" localSheetId="8" hidden="1">{"fdsup://Directions/FactSet Auditing Viewer?action=AUDIT_VALUE&amp;DB=129&amp;ID1=46069010&amp;VALUEID=01001&amp;SDATE=201002&amp;PERIODTYPE=QTR_STD&amp;window=popup_no_bar&amp;width=385&amp;height=120&amp;START_MAXIMIZED=FALSE&amp;creator=factset&amp;display_string=Audit"}</definedName>
    <definedName name="_1483__FDSAUDITLINK__" localSheetId="10" hidden="1">{"fdsup://Directions/FactSet Auditing Viewer?action=AUDIT_VALUE&amp;DB=129&amp;ID1=46069010&amp;VALUEID=01001&amp;SDATE=201002&amp;PERIODTYPE=QTR_STD&amp;window=popup_no_bar&amp;width=385&amp;height=120&amp;START_MAXIMIZED=FALSE&amp;creator=factset&amp;display_string=Audit"}</definedName>
    <definedName name="_1483__FDSAUDITLINK__" localSheetId="3" hidden="1">{"fdsup://Directions/FactSet Auditing Viewer?action=AUDIT_VALUE&amp;DB=129&amp;ID1=46069010&amp;VALUEID=01001&amp;SDATE=201002&amp;PERIODTYPE=QTR_STD&amp;window=popup_no_bar&amp;width=385&amp;height=120&amp;START_MAXIMIZED=FALSE&amp;creator=factset&amp;display_string=Audit"}</definedName>
    <definedName name="_1483__FDSAUDITLINK__" localSheetId="5" hidden="1">{"fdsup://Directions/FactSet Auditing Viewer?action=AUDIT_VALUE&amp;DB=129&amp;ID1=46069010&amp;VALUEID=01001&amp;SDATE=201002&amp;PERIODTYPE=QTR_STD&amp;window=popup_no_bar&amp;width=385&amp;height=120&amp;START_MAXIMIZED=FALSE&amp;creator=factset&amp;display_string=Audit"}</definedName>
    <definedName name="_1483__FDSAUDITLINK__" localSheetId="1" hidden="1">{"fdsup://Directions/FactSet Auditing Viewer?action=AUDIT_VALUE&amp;DB=129&amp;ID1=46069010&amp;VALUEID=01001&amp;SDATE=201002&amp;PERIODTYPE=QTR_STD&amp;window=popup_no_bar&amp;width=385&amp;height=120&amp;START_MAXIMIZED=FALSE&amp;creator=factset&amp;display_string=Audit"}</definedName>
    <definedName name="_1483__FDSAUDITLINK__" hidden="1">{"fdsup://Directions/FactSet Auditing Viewer?action=AUDIT_VALUE&amp;DB=129&amp;ID1=46069010&amp;VALUEID=01001&amp;SDATE=201002&amp;PERIODTYPE=QTR_STD&amp;window=popup_no_bar&amp;width=385&amp;height=120&amp;START_MAXIMIZED=FALSE&amp;creator=factset&amp;display_string=Audit"}</definedName>
    <definedName name="_1484__FDSAUDITLINK__" localSheetId="7" hidden="1">{"fdsup://Directions/FactSet Auditing Viewer?action=AUDIT_VALUE&amp;DB=129&amp;ID1=46014610&amp;VALUEID=01001&amp;SDATE=200902&amp;PERIODTYPE=QTR_STD&amp;window=popup_no_bar&amp;width=385&amp;height=120&amp;START_MAXIMIZED=FALSE&amp;creator=factset&amp;display_string=Audit"}</definedName>
    <definedName name="_1484__FDSAUDITLINK__" localSheetId="9" hidden="1">{"fdsup://Directions/FactSet Auditing Viewer?action=AUDIT_VALUE&amp;DB=129&amp;ID1=46014610&amp;VALUEID=01001&amp;SDATE=200902&amp;PERIODTYPE=QTR_STD&amp;window=popup_no_bar&amp;width=385&amp;height=120&amp;START_MAXIMIZED=FALSE&amp;creator=factset&amp;display_string=Audit"}</definedName>
    <definedName name="_1484__FDSAUDITLINK__" localSheetId="8" hidden="1">{"fdsup://Directions/FactSet Auditing Viewer?action=AUDIT_VALUE&amp;DB=129&amp;ID1=46014610&amp;VALUEID=01001&amp;SDATE=200902&amp;PERIODTYPE=QTR_STD&amp;window=popup_no_bar&amp;width=385&amp;height=120&amp;START_MAXIMIZED=FALSE&amp;creator=factset&amp;display_string=Audit"}</definedName>
    <definedName name="_1484__FDSAUDITLINK__" localSheetId="10" hidden="1">{"fdsup://Directions/FactSet Auditing Viewer?action=AUDIT_VALUE&amp;DB=129&amp;ID1=46014610&amp;VALUEID=01001&amp;SDATE=200902&amp;PERIODTYPE=QTR_STD&amp;window=popup_no_bar&amp;width=385&amp;height=120&amp;START_MAXIMIZED=FALSE&amp;creator=factset&amp;display_string=Audit"}</definedName>
    <definedName name="_1484__FDSAUDITLINK__" localSheetId="3" hidden="1">{"fdsup://Directions/FactSet Auditing Viewer?action=AUDIT_VALUE&amp;DB=129&amp;ID1=46014610&amp;VALUEID=01001&amp;SDATE=200902&amp;PERIODTYPE=QTR_STD&amp;window=popup_no_bar&amp;width=385&amp;height=120&amp;START_MAXIMIZED=FALSE&amp;creator=factset&amp;display_string=Audit"}</definedName>
    <definedName name="_1484__FDSAUDITLINK__" localSheetId="5" hidden="1">{"fdsup://Directions/FactSet Auditing Viewer?action=AUDIT_VALUE&amp;DB=129&amp;ID1=46014610&amp;VALUEID=01001&amp;SDATE=200902&amp;PERIODTYPE=QTR_STD&amp;window=popup_no_bar&amp;width=385&amp;height=120&amp;START_MAXIMIZED=FALSE&amp;creator=factset&amp;display_string=Audit"}</definedName>
    <definedName name="_1484__FDSAUDITLINK__" localSheetId="1" hidden="1">{"fdsup://Directions/FactSet Auditing Viewer?action=AUDIT_VALUE&amp;DB=129&amp;ID1=46014610&amp;VALUEID=01001&amp;SDATE=200902&amp;PERIODTYPE=QTR_STD&amp;window=popup_no_bar&amp;width=385&amp;height=120&amp;START_MAXIMIZED=FALSE&amp;creator=factset&amp;display_string=Audit"}</definedName>
    <definedName name="_1484__FDSAUDITLINK__" hidden="1">{"fdsup://Directions/FactSet Auditing Viewer?action=AUDIT_VALUE&amp;DB=129&amp;ID1=46014610&amp;VALUEID=01001&amp;SDATE=200902&amp;PERIODTYPE=QTR_STD&amp;window=popup_no_bar&amp;width=385&amp;height=120&amp;START_MAXIMIZED=FALSE&amp;creator=factset&amp;display_string=Audit"}</definedName>
    <definedName name="_1485__FDSAUDITLINK__" localSheetId="7" hidden="1">{"fdsup://Directions/FactSet Auditing Viewer?action=AUDIT_VALUE&amp;DB=129&amp;ID1=46014610&amp;VALUEID=01001&amp;SDATE=201002&amp;PERIODTYPE=QTR_STD&amp;window=popup_no_bar&amp;width=385&amp;height=120&amp;START_MAXIMIZED=FALSE&amp;creator=factset&amp;display_string=Audit"}</definedName>
    <definedName name="_1485__FDSAUDITLINK__" localSheetId="9" hidden="1">{"fdsup://Directions/FactSet Auditing Viewer?action=AUDIT_VALUE&amp;DB=129&amp;ID1=46014610&amp;VALUEID=01001&amp;SDATE=201002&amp;PERIODTYPE=QTR_STD&amp;window=popup_no_bar&amp;width=385&amp;height=120&amp;START_MAXIMIZED=FALSE&amp;creator=factset&amp;display_string=Audit"}</definedName>
    <definedName name="_1485__FDSAUDITLINK__" localSheetId="8" hidden="1">{"fdsup://Directions/FactSet Auditing Viewer?action=AUDIT_VALUE&amp;DB=129&amp;ID1=46014610&amp;VALUEID=01001&amp;SDATE=201002&amp;PERIODTYPE=QTR_STD&amp;window=popup_no_bar&amp;width=385&amp;height=120&amp;START_MAXIMIZED=FALSE&amp;creator=factset&amp;display_string=Audit"}</definedName>
    <definedName name="_1485__FDSAUDITLINK__" localSheetId="10" hidden="1">{"fdsup://Directions/FactSet Auditing Viewer?action=AUDIT_VALUE&amp;DB=129&amp;ID1=46014610&amp;VALUEID=01001&amp;SDATE=201002&amp;PERIODTYPE=QTR_STD&amp;window=popup_no_bar&amp;width=385&amp;height=120&amp;START_MAXIMIZED=FALSE&amp;creator=factset&amp;display_string=Audit"}</definedName>
    <definedName name="_1485__FDSAUDITLINK__" localSheetId="3" hidden="1">{"fdsup://Directions/FactSet Auditing Viewer?action=AUDIT_VALUE&amp;DB=129&amp;ID1=46014610&amp;VALUEID=01001&amp;SDATE=201002&amp;PERIODTYPE=QTR_STD&amp;window=popup_no_bar&amp;width=385&amp;height=120&amp;START_MAXIMIZED=FALSE&amp;creator=factset&amp;display_string=Audit"}</definedName>
    <definedName name="_1485__FDSAUDITLINK__" localSheetId="5" hidden="1">{"fdsup://Directions/FactSet Auditing Viewer?action=AUDIT_VALUE&amp;DB=129&amp;ID1=46014610&amp;VALUEID=01001&amp;SDATE=201002&amp;PERIODTYPE=QTR_STD&amp;window=popup_no_bar&amp;width=385&amp;height=120&amp;START_MAXIMIZED=FALSE&amp;creator=factset&amp;display_string=Audit"}</definedName>
    <definedName name="_1485__FDSAUDITLINK__" localSheetId="1" hidden="1">{"fdsup://Directions/FactSet Auditing Viewer?action=AUDIT_VALUE&amp;DB=129&amp;ID1=46014610&amp;VALUEID=01001&amp;SDATE=201002&amp;PERIODTYPE=QTR_STD&amp;window=popup_no_bar&amp;width=385&amp;height=120&amp;START_MAXIMIZED=FALSE&amp;creator=factset&amp;display_string=Audit"}</definedName>
    <definedName name="_1485__FDSAUDITLINK__" hidden="1">{"fdsup://Directions/FactSet Auditing Viewer?action=AUDIT_VALUE&amp;DB=129&amp;ID1=46014610&amp;VALUEID=01001&amp;SDATE=201002&amp;PERIODTYPE=QTR_STD&amp;window=popup_no_bar&amp;width=385&amp;height=120&amp;START_MAXIMIZED=FALSE&amp;creator=factset&amp;display_string=Audit"}</definedName>
    <definedName name="_1486__FDSAUDITLINK__" localSheetId="7" hidden="1">{"fdsup://Directions/FactSet Auditing Viewer?action=AUDIT_VALUE&amp;DB=129&amp;ID1=46120210&amp;VALUEID=01001&amp;SDATE=200903&amp;PERIODTYPE=QTR_STD&amp;window=popup_no_bar&amp;width=385&amp;height=120&amp;START_MAXIMIZED=FALSE&amp;creator=factset&amp;display_string=Audit"}</definedName>
    <definedName name="_1486__FDSAUDITLINK__" localSheetId="9" hidden="1">{"fdsup://Directions/FactSet Auditing Viewer?action=AUDIT_VALUE&amp;DB=129&amp;ID1=46120210&amp;VALUEID=01001&amp;SDATE=200903&amp;PERIODTYPE=QTR_STD&amp;window=popup_no_bar&amp;width=385&amp;height=120&amp;START_MAXIMIZED=FALSE&amp;creator=factset&amp;display_string=Audit"}</definedName>
    <definedName name="_1486__FDSAUDITLINK__" localSheetId="8" hidden="1">{"fdsup://Directions/FactSet Auditing Viewer?action=AUDIT_VALUE&amp;DB=129&amp;ID1=46120210&amp;VALUEID=01001&amp;SDATE=200903&amp;PERIODTYPE=QTR_STD&amp;window=popup_no_bar&amp;width=385&amp;height=120&amp;START_MAXIMIZED=FALSE&amp;creator=factset&amp;display_string=Audit"}</definedName>
    <definedName name="_1486__FDSAUDITLINK__" localSheetId="10" hidden="1">{"fdsup://Directions/FactSet Auditing Viewer?action=AUDIT_VALUE&amp;DB=129&amp;ID1=46120210&amp;VALUEID=01001&amp;SDATE=200903&amp;PERIODTYPE=QTR_STD&amp;window=popup_no_bar&amp;width=385&amp;height=120&amp;START_MAXIMIZED=FALSE&amp;creator=factset&amp;display_string=Audit"}</definedName>
    <definedName name="_1486__FDSAUDITLINK__" localSheetId="3" hidden="1">{"fdsup://Directions/FactSet Auditing Viewer?action=AUDIT_VALUE&amp;DB=129&amp;ID1=46120210&amp;VALUEID=01001&amp;SDATE=200903&amp;PERIODTYPE=QTR_STD&amp;window=popup_no_bar&amp;width=385&amp;height=120&amp;START_MAXIMIZED=FALSE&amp;creator=factset&amp;display_string=Audit"}</definedName>
    <definedName name="_1486__FDSAUDITLINK__" localSheetId="5" hidden="1">{"fdsup://Directions/FactSet Auditing Viewer?action=AUDIT_VALUE&amp;DB=129&amp;ID1=46120210&amp;VALUEID=01001&amp;SDATE=200903&amp;PERIODTYPE=QTR_STD&amp;window=popup_no_bar&amp;width=385&amp;height=120&amp;START_MAXIMIZED=FALSE&amp;creator=factset&amp;display_string=Audit"}</definedName>
    <definedName name="_1486__FDSAUDITLINK__" localSheetId="1" hidden="1">{"fdsup://Directions/FactSet Auditing Viewer?action=AUDIT_VALUE&amp;DB=129&amp;ID1=46120210&amp;VALUEID=01001&amp;SDATE=200903&amp;PERIODTYPE=QTR_STD&amp;window=popup_no_bar&amp;width=385&amp;height=120&amp;START_MAXIMIZED=FALSE&amp;creator=factset&amp;display_string=Audit"}</definedName>
    <definedName name="_1486__FDSAUDITLINK__" hidden="1">{"fdsup://Directions/FactSet Auditing Viewer?action=AUDIT_VALUE&amp;DB=129&amp;ID1=46120210&amp;VALUEID=01001&amp;SDATE=200903&amp;PERIODTYPE=QTR_STD&amp;window=popup_no_bar&amp;width=385&amp;height=120&amp;START_MAXIMIZED=FALSE&amp;creator=factset&amp;display_string=Audit"}</definedName>
    <definedName name="_1487__FDSAUDITLINK__" localSheetId="7" hidden="1">{"fdsup://Directions/FactSet Auditing Viewer?action=AUDIT_VALUE&amp;DB=129&amp;ID1=46120210&amp;VALUEID=01001&amp;SDATE=201003&amp;PERIODTYPE=QTR_STD&amp;window=popup_no_bar&amp;width=385&amp;height=120&amp;START_MAXIMIZED=FALSE&amp;creator=factset&amp;display_string=Audit"}</definedName>
    <definedName name="_1487__FDSAUDITLINK__" localSheetId="9" hidden="1">{"fdsup://Directions/FactSet Auditing Viewer?action=AUDIT_VALUE&amp;DB=129&amp;ID1=46120210&amp;VALUEID=01001&amp;SDATE=201003&amp;PERIODTYPE=QTR_STD&amp;window=popup_no_bar&amp;width=385&amp;height=120&amp;START_MAXIMIZED=FALSE&amp;creator=factset&amp;display_string=Audit"}</definedName>
    <definedName name="_1487__FDSAUDITLINK__" localSheetId="8" hidden="1">{"fdsup://Directions/FactSet Auditing Viewer?action=AUDIT_VALUE&amp;DB=129&amp;ID1=46120210&amp;VALUEID=01001&amp;SDATE=201003&amp;PERIODTYPE=QTR_STD&amp;window=popup_no_bar&amp;width=385&amp;height=120&amp;START_MAXIMIZED=FALSE&amp;creator=factset&amp;display_string=Audit"}</definedName>
    <definedName name="_1487__FDSAUDITLINK__" localSheetId="10" hidden="1">{"fdsup://Directions/FactSet Auditing Viewer?action=AUDIT_VALUE&amp;DB=129&amp;ID1=46120210&amp;VALUEID=01001&amp;SDATE=201003&amp;PERIODTYPE=QTR_STD&amp;window=popup_no_bar&amp;width=385&amp;height=120&amp;START_MAXIMIZED=FALSE&amp;creator=factset&amp;display_string=Audit"}</definedName>
    <definedName name="_1487__FDSAUDITLINK__" localSheetId="3" hidden="1">{"fdsup://Directions/FactSet Auditing Viewer?action=AUDIT_VALUE&amp;DB=129&amp;ID1=46120210&amp;VALUEID=01001&amp;SDATE=201003&amp;PERIODTYPE=QTR_STD&amp;window=popup_no_bar&amp;width=385&amp;height=120&amp;START_MAXIMIZED=FALSE&amp;creator=factset&amp;display_string=Audit"}</definedName>
    <definedName name="_1487__FDSAUDITLINK__" localSheetId="5" hidden="1">{"fdsup://Directions/FactSet Auditing Viewer?action=AUDIT_VALUE&amp;DB=129&amp;ID1=46120210&amp;VALUEID=01001&amp;SDATE=201003&amp;PERIODTYPE=QTR_STD&amp;window=popup_no_bar&amp;width=385&amp;height=120&amp;START_MAXIMIZED=FALSE&amp;creator=factset&amp;display_string=Audit"}</definedName>
    <definedName name="_1487__FDSAUDITLINK__" localSheetId="1" hidden="1">{"fdsup://Directions/FactSet Auditing Viewer?action=AUDIT_VALUE&amp;DB=129&amp;ID1=46120210&amp;VALUEID=01001&amp;SDATE=201003&amp;PERIODTYPE=QTR_STD&amp;window=popup_no_bar&amp;width=385&amp;height=120&amp;START_MAXIMIZED=FALSE&amp;creator=factset&amp;display_string=Audit"}</definedName>
    <definedName name="_1487__FDSAUDITLINK__" hidden="1">{"fdsup://Directions/FactSet Auditing Viewer?action=AUDIT_VALUE&amp;DB=129&amp;ID1=46120210&amp;VALUEID=01001&amp;SDATE=201003&amp;PERIODTYPE=QTR_STD&amp;window=popup_no_bar&amp;width=385&amp;height=120&amp;START_MAXIMIZED=FALSE&amp;creator=factset&amp;display_string=Audit"}</definedName>
    <definedName name="_1488__FDSAUDITLINK__" localSheetId="7" hidden="1">{"fdsup://Directions/FactSet Auditing Viewer?action=AUDIT_VALUE&amp;DB=129&amp;ID1=45814010&amp;VALUEID=01001&amp;SDATE=200902&amp;PERIODTYPE=QTR_STD&amp;window=popup_no_bar&amp;width=385&amp;height=120&amp;START_MAXIMIZED=FALSE&amp;creator=factset&amp;display_string=Audit"}</definedName>
    <definedName name="_1488__FDSAUDITLINK__" localSheetId="9" hidden="1">{"fdsup://Directions/FactSet Auditing Viewer?action=AUDIT_VALUE&amp;DB=129&amp;ID1=45814010&amp;VALUEID=01001&amp;SDATE=200902&amp;PERIODTYPE=QTR_STD&amp;window=popup_no_bar&amp;width=385&amp;height=120&amp;START_MAXIMIZED=FALSE&amp;creator=factset&amp;display_string=Audit"}</definedName>
    <definedName name="_1488__FDSAUDITLINK__" localSheetId="8" hidden="1">{"fdsup://Directions/FactSet Auditing Viewer?action=AUDIT_VALUE&amp;DB=129&amp;ID1=45814010&amp;VALUEID=01001&amp;SDATE=200902&amp;PERIODTYPE=QTR_STD&amp;window=popup_no_bar&amp;width=385&amp;height=120&amp;START_MAXIMIZED=FALSE&amp;creator=factset&amp;display_string=Audit"}</definedName>
    <definedName name="_1488__FDSAUDITLINK__" localSheetId="10" hidden="1">{"fdsup://Directions/FactSet Auditing Viewer?action=AUDIT_VALUE&amp;DB=129&amp;ID1=45814010&amp;VALUEID=01001&amp;SDATE=200902&amp;PERIODTYPE=QTR_STD&amp;window=popup_no_bar&amp;width=385&amp;height=120&amp;START_MAXIMIZED=FALSE&amp;creator=factset&amp;display_string=Audit"}</definedName>
    <definedName name="_1488__FDSAUDITLINK__" localSheetId="3" hidden="1">{"fdsup://Directions/FactSet Auditing Viewer?action=AUDIT_VALUE&amp;DB=129&amp;ID1=45814010&amp;VALUEID=01001&amp;SDATE=200902&amp;PERIODTYPE=QTR_STD&amp;window=popup_no_bar&amp;width=385&amp;height=120&amp;START_MAXIMIZED=FALSE&amp;creator=factset&amp;display_string=Audit"}</definedName>
    <definedName name="_1488__FDSAUDITLINK__" localSheetId="5" hidden="1">{"fdsup://Directions/FactSet Auditing Viewer?action=AUDIT_VALUE&amp;DB=129&amp;ID1=45814010&amp;VALUEID=01001&amp;SDATE=200902&amp;PERIODTYPE=QTR_STD&amp;window=popup_no_bar&amp;width=385&amp;height=120&amp;START_MAXIMIZED=FALSE&amp;creator=factset&amp;display_string=Audit"}</definedName>
    <definedName name="_1488__FDSAUDITLINK__" localSheetId="1" hidden="1">{"fdsup://Directions/FactSet Auditing Viewer?action=AUDIT_VALUE&amp;DB=129&amp;ID1=45814010&amp;VALUEID=01001&amp;SDATE=200902&amp;PERIODTYPE=QTR_STD&amp;window=popup_no_bar&amp;width=385&amp;height=120&amp;START_MAXIMIZED=FALSE&amp;creator=factset&amp;display_string=Audit"}</definedName>
    <definedName name="_1488__FDSAUDITLINK__" hidden="1">{"fdsup://Directions/FactSet Auditing Viewer?action=AUDIT_VALUE&amp;DB=129&amp;ID1=45814010&amp;VALUEID=01001&amp;SDATE=200902&amp;PERIODTYPE=QTR_STD&amp;window=popup_no_bar&amp;width=385&amp;height=120&amp;START_MAXIMIZED=FALSE&amp;creator=factset&amp;display_string=Audit"}</definedName>
    <definedName name="_1489__FDSAUDITLINK__" localSheetId="7" hidden="1">{"fdsup://Directions/FactSet Auditing Viewer?action=AUDIT_VALUE&amp;DB=129&amp;ID1=45814010&amp;VALUEID=01001&amp;SDATE=201002&amp;PERIODTYPE=QTR_STD&amp;window=popup_no_bar&amp;width=385&amp;height=120&amp;START_MAXIMIZED=FALSE&amp;creator=factset&amp;display_string=Audit"}</definedName>
    <definedName name="_1489__FDSAUDITLINK__" localSheetId="9" hidden="1">{"fdsup://Directions/FactSet Auditing Viewer?action=AUDIT_VALUE&amp;DB=129&amp;ID1=45814010&amp;VALUEID=01001&amp;SDATE=201002&amp;PERIODTYPE=QTR_STD&amp;window=popup_no_bar&amp;width=385&amp;height=120&amp;START_MAXIMIZED=FALSE&amp;creator=factset&amp;display_string=Audit"}</definedName>
    <definedName name="_1489__FDSAUDITLINK__" localSheetId="8" hidden="1">{"fdsup://Directions/FactSet Auditing Viewer?action=AUDIT_VALUE&amp;DB=129&amp;ID1=45814010&amp;VALUEID=01001&amp;SDATE=201002&amp;PERIODTYPE=QTR_STD&amp;window=popup_no_bar&amp;width=385&amp;height=120&amp;START_MAXIMIZED=FALSE&amp;creator=factset&amp;display_string=Audit"}</definedName>
    <definedName name="_1489__FDSAUDITLINK__" localSheetId="10" hidden="1">{"fdsup://Directions/FactSet Auditing Viewer?action=AUDIT_VALUE&amp;DB=129&amp;ID1=45814010&amp;VALUEID=01001&amp;SDATE=201002&amp;PERIODTYPE=QTR_STD&amp;window=popup_no_bar&amp;width=385&amp;height=120&amp;START_MAXIMIZED=FALSE&amp;creator=factset&amp;display_string=Audit"}</definedName>
    <definedName name="_1489__FDSAUDITLINK__" localSheetId="3" hidden="1">{"fdsup://Directions/FactSet Auditing Viewer?action=AUDIT_VALUE&amp;DB=129&amp;ID1=45814010&amp;VALUEID=01001&amp;SDATE=201002&amp;PERIODTYPE=QTR_STD&amp;window=popup_no_bar&amp;width=385&amp;height=120&amp;START_MAXIMIZED=FALSE&amp;creator=factset&amp;display_string=Audit"}</definedName>
    <definedName name="_1489__FDSAUDITLINK__" localSheetId="5" hidden="1">{"fdsup://Directions/FactSet Auditing Viewer?action=AUDIT_VALUE&amp;DB=129&amp;ID1=45814010&amp;VALUEID=01001&amp;SDATE=201002&amp;PERIODTYPE=QTR_STD&amp;window=popup_no_bar&amp;width=385&amp;height=120&amp;START_MAXIMIZED=FALSE&amp;creator=factset&amp;display_string=Audit"}</definedName>
    <definedName name="_1489__FDSAUDITLINK__" localSheetId="1" hidden="1">{"fdsup://Directions/FactSet Auditing Viewer?action=AUDIT_VALUE&amp;DB=129&amp;ID1=45814010&amp;VALUEID=01001&amp;SDATE=201002&amp;PERIODTYPE=QTR_STD&amp;window=popup_no_bar&amp;width=385&amp;height=120&amp;START_MAXIMIZED=FALSE&amp;creator=factset&amp;display_string=Audit"}</definedName>
    <definedName name="_1489__FDSAUDITLINK__" hidden="1">{"fdsup://Directions/FactSet Auditing Viewer?action=AUDIT_VALUE&amp;DB=129&amp;ID1=45814010&amp;VALUEID=01001&amp;SDATE=201002&amp;PERIODTYPE=QTR_STD&amp;window=popup_no_bar&amp;width=385&amp;height=120&amp;START_MAXIMIZED=FALSE&amp;creator=factset&amp;display_string=Audit"}</definedName>
    <definedName name="_149__FDSAUDITLINK__" localSheetId="7" hidden="1">{"fdsup://directions/FAT Viewer?action=UPDATE&amp;creator=factset&amp;DYN_ARGS=TRUE&amp;DOC_NAME=FAT:FQL_AUDITING_CLIENT_TEMPLATE.FAT&amp;display_string=Audit&amp;VAR:KEY=RGLWHGVEXO&amp;VAR:QUERY=RkZfRUJJVERBX09QRVIoUVRSLDQvMS8yMDA5LDYvMzAvMjAwOSwsLFVTRCk=&amp;WINDOW=FIRST_POPUP&amp;HEIGH","T=450&amp;WIDTH=450&amp;START_MAXIMIZED=FALSE&amp;VAR:CALENDAR=US&amp;VAR:SYMBOL=SWY&amp;VAR:INDEX=0"}</definedName>
    <definedName name="_149__FDSAUDITLINK__" localSheetId="9" hidden="1">{"fdsup://directions/FAT Viewer?action=UPDATE&amp;creator=factset&amp;DYN_ARGS=TRUE&amp;DOC_NAME=FAT:FQL_AUDITING_CLIENT_TEMPLATE.FAT&amp;display_string=Audit&amp;VAR:KEY=RGLWHGVEXO&amp;VAR:QUERY=RkZfRUJJVERBX09QRVIoUVRSLDQvMS8yMDA5LDYvMzAvMjAwOSwsLFVTRCk=&amp;WINDOW=FIRST_POPUP&amp;HEIGH","T=450&amp;WIDTH=450&amp;START_MAXIMIZED=FALSE&amp;VAR:CALENDAR=US&amp;VAR:SYMBOL=SWY&amp;VAR:INDEX=0"}</definedName>
    <definedName name="_149__FDSAUDITLINK__" localSheetId="8" hidden="1">{"fdsup://directions/FAT Viewer?action=UPDATE&amp;creator=factset&amp;DYN_ARGS=TRUE&amp;DOC_NAME=FAT:FQL_AUDITING_CLIENT_TEMPLATE.FAT&amp;display_string=Audit&amp;VAR:KEY=RGLWHGVEXO&amp;VAR:QUERY=RkZfRUJJVERBX09QRVIoUVRSLDQvMS8yMDA5LDYvMzAvMjAwOSwsLFVTRCk=&amp;WINDOW=FIRST_POPUP&amp;HEIGH","T=450&amp;WIDTH=450&amp;START_MAXIMIZED=FALSE&amp;VAR:CALENDAR=US&amp;VAR:SYMBOL=SWY&amp;VAR:INDEX=0"}</definedName>
    <definedName name="_149__FDSAUDITLINK__" localSheetId="10" hidden="1">{"fdsup://directions/FAT Viewer?action=UPDATE&amp;creator=factset&amp;DYN_ARGS=TRUE&amp;DOC_NAME=FAT:FQL_AUDITING_CLIENT_TEMPLATE.FAT&amp;display_string=Audit&amp;VAR:KEY=RGLWHGVEXO&amp;VAR:QUERY=RkZfRUJJVERBX09QRVIoUVRSLDQvMS8yMDA5LDYvMzAvMjAwOSwsLFVTRCk=&amp;WINDOW=FIRST_POPUP&amp;HEIGH","T=450&amp;WIDTH=450&amp;START_MAXIMIZED=FALSE&amp;VAR:CALENDAR=US&amp;VAR:SYMBOL=SWY&amp;VAR:INDEX=0"}</definedName>
    <definedName name="_149__FDSAUDITLINK__" localSheetId="3" hidden="1">{"fdsup://directions/FAT Viewer?action=UPDATE&amp;creator=factset&amp;DYN_ARGS=TRUE&amp;DOC_NAME=FAT:FQL_AUDITING_CLIENT_TEMPLATE.FAT&amp;display_string=Audit&amp;VAR:KEY=RGLWHGVEXO&amp;VAR:QUERY=RkZfRUJJVERBX09QRVIoUVRSLDQvMS8yMDA5LDYvMzAvMjAwOSwsLFVTRCk=&amp;WINDOW=FIRST_POPUP&amp;HEIGH","T=450&amp;WIDTH=450&amp;START_MAXIMIZED=FALSE&amp;VAR:CALENDAR=US&amp;VAR:SYMBOL=SWY&amp;VAR:INDEX=0"}</definedName>
    <definedName name="_149__FDSAUDITLINK__" localSheetId="5" hidden="1">{"fdsup://directions/FAT Viewer?action=UPDATE&amp;creator=factset&amp;DYN_ARGS=TRUE&amp;DOC_NAME=FAT:FQL_AUDITING_CLIENT_TEMPLATE.FAT&amp;display_string=Audit&amp;VAR:KEY=RGLWHGVEXO&amp;VAR:QUERY=RkZfRUJJVERBX09QRVIoUVRSLDQvMS8yMDA5LDYvMzAvMjAwOSwsLFVTRCk=&amp;WINDOW=FIRST_POPUP&amp;HEIGH","T=450&amp;WIDTH=450&amp;START_MAXIMIZED=FALSE&amp;VAR:CALENDAR=US&amp;VAR:SYMBOL=SWY&amp;VAR:INDEX=0"}</definedName>
    <definedName name="_149__FDSAUDITLINK__" localSheetId="1" hidden="1">{"fdsup://directions/FAT Viewer?action=UPDATE&amp;creator=factset&amp;DYN_ARGS=TRUE&amp;DOC_NAME=FAT:FQL_AUDITING_CLIENT_TEMPLATE.FAT&amp;display_string=Audit&amp;VAR:KEY=RGLWHGVEXO&amp;VAR:QUERY=RkZfRUJJVERBX09QRVIoUVRSLDQvMS8yMDA5LDYvMzAvMjAwOSwsLFVTRCk=&amp;WINDOW=FIRST_POPUP&amp;HEIGH","T=450&amp;WIDTH=450&amp;START_MAXIMIZED=FALSE&amp;VAR:CALENDAR=US&amp;VAR:SYMBOL=SWY&amp;VAR:INDEX=0"}</definedName>
    <definedName name="_149__FDSAUDITLINK__" hidden="1">{"fdsup://directions/FAT Viewer?action=UPDATE&amp;creator=factset&amp;DYN_ARGS=TRUE&amp;DOC_NAME=FAT:FQL_AUDITING_CLIENT_TEMPLATE.FAT&amp;display_string=Audit&amp;VAR:KEY=RGLWHGVEXO&amp;VAR:QUERY=RkZfRUJJVERBX09QRVIoUVRSLDQvMS8yMDA5LDYvMzAvMjAwOSwsLFVTRCk=&amp;WINDOW=FIRST_POPUP&amp;HEIGH","T=450&amp;WIDTH=450&amp;START_MAXIMIZED=FALSE&amp;VAR:CALENDAR=US&amp;VAR:SYMBOL=SWY&amp;VAR:INDEX=0"}</definedName>
    <definedName name="_1490__FDSAUDITLINK__" localSheetId="7" hidden="1">{"fdsup://Directions/FactSet Auditing Viewer?action=AUDIT_VALUE&amp;DB=129&amp;ID1=45990210&amp;VALUEID=01001&amp;SDATE=200903&amp;PERIODTYPE=QTR_STD&amp;window=popup_no_bar&amp;width=385&amp;height=120&amp;START_MAXIMIZED=FALSE&amp;creator=factset&amp;display_string=Audit"}</definedName>
    <definedName name="_1490__FDSAUDITLINK__" localSheetId="9" hidden="1">{"fdsup://Directions/FactSet Auditing Viewer?action=AUDIT_VALUE&amp;DB=129&amp;ID1=45990210&amp;VALUEID=01001&amp;SDATE=200903&amp;PERIODTYPE=QTR_STD&amp;window=popup_no_bar&amp;width=385&amp;height=120&amp;START_MAXIMIZED=FALSE&amp;creator=factset&amp;display_string=Audit"}</definedName>
    <definedName name="_1490__FDSAUDITLINK__" localSheetId="8" hidden="1">{"fdsup://Directions/FactSet Auditing Viewer?action=AUDIT_VALUE&amp;DB=129&amp;ID1=45990210&amp;VALUEID=01001&amp;SDATE=200903&amp;PERIODTYPE=QTR_STD&amp;window=popup_no_bar&amp;width=385&amp;height=120&amp;START_MAXIMIZED=FALSE&amp;creator=factset&amp;display_string=Audit"}</definedName>
    <definedName name="_1490__FDSAUDITLINK__" localSheetId="10" hidden="1">{"fdsup://Directions/FactSet Auditing Viewer?action=AUDIT_VALUE&amp;DB=129&amp;ID1=45990210&amp;VALUEID=01001&amp;SDATE=200903&amp;PERIODTYPE=QTR_STD&amp;window=popup_no_bar&amp;width=385&amp;height=120&amp;START_MAXIMIZED=FALSE&amp;creator=factset&amp;display_string=Audit"}</definedName>
    <definedName name="_1490__FDSAUDITLINK__" localSheetId="3" hidden="1">{"fdsup://Directions/FactSet Auditing Viewer?action=AUDIT_VALUE&amp;DB=129&amp;ID1=45990210&amp;VALUEID=01001&amp;SDATE=200903&amp;PERIODTYPE=QTR_STD&amp;window=popup_no_bar&amp;width=385&amp;height=120&amp;START_MAXIMIZED=FALSE&amp;creator=factset&amp;display_string=Audit"}</definedName>
    <definedName name="_1490__FDSAUDITLINK__" localSheetId="5" hidden="1">{"fdsup://Directions/FactSet Auditing Viewer?action=AUDIT_VALUE&amp;DB=129&amp;ID1=45990210&amp;VALUEID=01001&amp;SDATE=200903&amp;PERIODTYPE=QTR_STD&amp;window=popup_no_bar&amp;width=385&amp;height=120&amp;START_MAXIMIZED=FALSE&amp;creator=factset&amp;display_string=Audit"}</definedName>
    <definedName name="_1490__FDSAUDITLINK__" localSheetId="1" hidden="1">{"fdsup://Directions/FactSet Auditing Viewer?action=AUDIT_VALUE&amp;DB=129&amp;ID1=45990210&amp;VALUEID=01001&amp;SDATE=200903&amp;PERIODTYPE=QTR_STD&amp;window=popup_no_bar&amp;width=385&amp;height=120&amp;START_MAXIMIZED=FALSE&amp;creator=factset&amp;display_string=Audit"}</definedName>
    <definedName name="_1490__FDSAUDITLINK__" hidden="1">{"fdsup://Directions/FactSet Auditing Viewer?action=AUDIT_VALUE&amp;DB=129&amp;ID1=45990210&amp;VALUEID=01001&amp;SDATE=200903&amp;PERIODTYPE=QTR_STD&amp;window=popup_no_bar&amp;width=385&amp;height=120&amp;START_MAXIMIZED=FALSE&amp;creator=factset&amp;display_string=Audit"}</definedName>
    <definedName name="_1491__FDSAUDITLINK__" localSheetId="7" hidden="1">{"fdsup://Directions/FactSet Auditing Viewer?action=AUDIT_VALUE&amp;DB=129&amp;ID1=45990210&amp;VALUEID=01001&amp;SDATE=201003&amp;PERIODTYPE=QTR_STD&amp;window=popup_no_bar&amp;width=385&amp;height=120&amp;START_MAXIMIZED=FALSE&amp;creator=factset&amp;display_string=Audit"}</definedName>
    <definedName name="_1491__FDSAUDITLINK__" localSheetId="9" hidden="1">{"fdsup://Directions/FactSet Auditing Viewer?action=AUDIT_VALUE&amp;DB=129&amp;ID1=45990210&amp;VALUEID=01001&amp;SDATE=201003&amp;PERIODTYPE=QTR_STD&amp;window=popup_no_bar&amp;width=385&amp;height=120&amp;START_MAXIMIZED=FALSE&amp;creator=factset&amp;display_string=Audit"}</definedName>
    <definedName name="_1491__FDSAUDITLINK__" localSheetId="8" hidden="1">{"fdsup://Directions/FactSet Auditing Viewer?action=AUDIT_VALUE&amp;DB=129&amp;ID1=45990210&amp;VALUEID=01001&amp;SDATE=201003&amp;PERIODTYPE=QTR_STD&amp;window=popup_no_bar&amp;width=385&amp;height=120&amp;START_MAXIMIZED=FALSE&amp;creator=factset&amp;display_string=Audit"}</definedName>
    <definedName name="_1491__FDSAUDITLINK__" localSheetId="10" hidden="1">{"fdsup://Directions/FactSet Auditing Viewer?action=AUDIT_VALUE&amp;DB=129&amp;ID1=45990210&amp;VALUEID=01001&amp;SDATE=201003&amp;PERIODTYPE=QTR_STD&amp;window=popup_no_bar&amp;width=385&amp;height=120&amp;START_MAXIMIZED=FALSE&amp;creator=factset&amp;display_string=Audit"}</definedName>
    <definedName name="_1491__FDSAUDITLINK__" localSheetId="3" hidden="1">{"fdsup://Directions/FactSet Auditing Viewer?action=AUDIT_VALUE&amp;DB=129&amp;ID1=45990210&amp;VALUEID=01001&amp;SDATE=201003&amp;PERIODTYPE=QTR_STD&amp;window=popup_no_bar&amp;width=385&amp;height=120&amp;START_MAXIMIZED=FALSE&amp;creator=factset&amp;display_string=Audit"}</definedName>
    <definedName name="_1491__FDSAUDITLINK__" localSheetId="5" hidden="1">{"fdsup://Directions/FactSet Auditing Viewer?action=AUDIT_VALUE&amp;DB=129&amp;ID1=45990210&amp;VALUEID=01001&amp;SDATE=201003&amp;PERIODTYPE=QTR_STD&amp;window=popup_no_bar&amp;width=385&amp;height=120&amp;START_MAXIMIZED=FALSE&amp;creator=factset&amp;display_string=Audit"}</definedName>
    <definedName name="_1491__FDSAUDITLINK__" localSheetId="1" hidden="1">{"fdsup://Directions/FactSet Auditing Viewer?action=AUDIT_VALUE&amp;DB=129&amp;ID1=45990210&amp;VALUEID=01001&amp;SDATE=201003&amp;PERIODTYPE=QTR_STD&amp;window=popup_no_bar&amp;width=385&amp;height=120&amp;START_MAXIMIZED=FALSE&amp;creator=factset&amp;display_string=Audit"}</definedName>
    <definedName name="_1491__FDSAUDITLINK__" hidden="1">{"fdsup://Directions/FactSet Auditing Viewer?action=AUDIT_VALUE&amp;DB=129&amp;ID1=45990210&amp;VALUEID=01001&amp;SDATE=201003&amp;PERIODTYPE=QTR_STD&amp;window=popup_no_bar&amp;width=385&amp;height=120&amp;START_MAXIMIZED=FALSE&amp;creator=factset&amp;display_string=Audit"}</definedName>
    <definedName name="_1492__FDSAUDITLINK__" localSheetId="7" hidden="1">{"fdsup://Directions/FactSet Auditing Viewer?action=AUDIT_VALUE&amp;DB=129&amp;ID1=45950610&amp;VALUEID=01001&amp;SDATE=200902&amp;PERIODTYPE=QTR_STD&amp;window=popup_no_bar&amp;width=385&amp;height=120&amp;START_MAXIMIZED=FALSE&amp;creator=factset&amp;display_string=Audit"}</definedName>
    <definedName name="_1492__FDSAUDITLINK__" localSheetId="9" hidden="1">{"fdsup://Directions/FactSet Auditing Viewer?action=AUDIT_VALUE&amp;DB=129&amp;ID1=45950610&amp;VALUEID=01001&amp;SDATE=200902&amp;PERIODTYPE=QTR_STD&amp;window=popup_no_bar&amp;width=385&amp;height=120&amp;START_MAXIMIZED=FALSE&amp;creator=factset&amp;display_string=Audit"}</definedName>
    <definedName name="_1492__FDSAUDITLINK__" localSheetId="8" hidden="1">{"fdsup://Directions/FactSet Auditing Viewer?action=AUDIT_VALUE&amp;DB=129&amp;ID1=45950610&amp;VALUEID=01001&amp;SDATE=200902&amp;PERIODTYPE=QTR_STD&amp;window=popup_no_bar&amp;width=385&amp;height=120&amp;START_MAXIMIZED=FALSE&amp;creator=factset&amp;display_string=Audit"}</definedName>
    <definedName name="_1492__FDSAUDITLINK__" localSheetId="10" hidden="1">{"fdsup://Directions/FactSet Auditing Viewer?action=AUDIT_VALUE&amp;DB=129&amp;ID1=45950610&amp;VALUEID=01001&amp;SDATE=200902&amp;PERIODTYPE=QTR_STD&amp;window=popup_no_bar&amp;width=385&amp;height=120&amp;START_MAXIMIZED=FALSE&amp;creator=factset&amp;display_string=Audit"}</definedName>
    <definedName name="_1492__FDSAUDITLINK__" localSheetId="3" hidden="1">{"fdsup://Directions/FactSet Auditing Viewer?action=AUDIT_VALUE&amp;DB=129&amp;ID1=45950610&amp;VALUEID=01001&amp;SDATE=200902&amp;PERIODTYPE=QTR_STD&amp;window=popup_no_bar&amp;width=385&amp;height=120&amp;START_MAXIMIZED=FALSE&amp;creator=factset&amp;display_string=Audit"}</definedName>
    <definedName name="_1492__FDSAUDITLINK__" localSheetId="5" hidden="1">{"fdsup://Directions/FactSet Auditing Viewer?action=AUDIT_VALUE&amp;DB=129&amp;ID1=45950610&amp;VALUEID=01001&amp;SDATE=200902&amp;PERIODTYPE=QTR_STD&amp;window=popup_no_bar&amp;width=385&amp;height=120&amp;START_MAXIMIZED=FALSE&amp;creator=factset&amp;display_string=Audit"}</definedName>
    <definedName name="_1492__FDSAUDITLINK__" localSheetId="1" hidden="1">{"fdsup://Directions/FactSet Auditing Viewer?action=AUDIT_VALUE&amp;DB=129&amp;ID1=45950610&amp;VALUEID=01001&amp;SDATE=200902&amp;PERIODTYPE=QTR_STD&amp;window=popup_no_bar&amp;width=385&amp;height=120&amp;START_MAXIMIZED=FALSE&amp;creator=factset&amp;display_string=Audit"}</definedName>
    <definedName name="_1492__FDSAUDITLINK__" hidden="1">{"fdsup://Directions/FactSet Auditing Viewer?action=AUDIT_VALUE&amp;DB=129&amp;ID1=45950610&amp;VALUEID=01001&amp;SDATE=200902&amp;PERIODTYPE=QTR_STD&amp;window=popup_no_bar&amp;width=385&amp;height=120&amp;START_MAXIMIZED=FALSE&amp;creator=factset&amp;display_string=Audit"}</definedName>
    <definedName name="_1493__FDSAUDITLINK__" localSheetId="7" hidden="1">{"fdsup://Directions/FactSet Auditing Viewer?action=AUDIT_VALUE&amp;DB=129&amp;ID1=45950610&amp;VALUEID=01001&amp;SDATE=201002&amp;PERIODTYPE=QTR_STD&amp;window=popup_no_bar&amp;width=385&amp;height=120&amp;START_MAXIMIZED=FALSE&amp;creator=factset&amp;display_string=Audit"}</definedName>
    <definedName name="_1493__FDSAUDITLINK__" localSheetId="9" hidden="1">{"fdsup://Directions/FactSet Auditing Viewer?action=AUDIT_VALUE&amp;DB=129&amp;ID1=45950610&amp;VALUEID=01001&amp;SDATE=201002&amp;PERIODTYPE=QTR_STD&amp;window=popup_no_bar&amp;width=385&amp;height=120&amp;START_MAXIMIZED=FALSE&amp;creator=factset&amp;display_string=Audit"}</definedName>
    <definedName name="_1493__FDSAUDITLINK__" localSheetId="8" hidden="1">{"fdsup://Directions/FactSet Auditing Viewer?action=AUDIT_VALUE&amp;DB=129&amp;ID1=45950610&amp;VALUEID=01001&amp;SDATE=201002&amp;PERIODTYPE=QTR_STD&amp;window=popup_no_bar&amp;width=385&amp;height=120&amp;START_MAXIMIZED=FALSE&amp;creator=factset&amp;display_string=Audit"}</definedName>
    <definedName name="_1493__FDSAUDITLINK__" localSheetId="10" hidden="1">{"fdsup://Directions/FactSet Auditing Viewer?action=AUDIT_VALUE&amp;DB=129&amp;ID1=45950610&amp;VALUEID=01001&amp;SDATE=201002&amp;PERIODTYPE=QTR_STD&amp;window=popup_no_bar&amp;width=385&amp;height=120&amp;START_MAXIMIZED=FALSE&amp;creator=factset&amp;display_string=Audit"}</definedName>
    <definedName name="_1493__FDSAUDITLINK__" localSheetId="3" hidden="1">{"fdsup://Directions/FactSet Auditing Viewer?action=AUDIT_VALUE&amp;DB=129&amp;ID1=45950610&amp;VALUEID=01001&amp;SDATE=201002&amp;PERIODTYPE=QTR_STD&amp;window=popup_no_bar&amp;width=385&amp;height=120&amp;START_MAXIMIZED=FALSE&amp;creator=factset&amp;display_string=Audit"}</definedName>
    <definedName name="_1493__FDSAUDITLINK__" localSheetId="5" hidden="1">{"fdsup://Directions/FactSet Auditing Viewer?action=AUDIT_VALUE&amp;DB=129&amp;ID1=45950610&amp;VALUEID=01001&amp;SDATE=201002&amp;PERIODTYPE=QTR_STD&amp;window=popup_no_bar&amp;width=385&amp;height=120&amp;START_MAXIMIZED=FALSE&amp;creator=factset&amp;display_string=Audit"}</definedName>
    <definedName name="_1493__FDSAUDITLINK__" localSheetId="1" hidden="1">{"fdsup://Directions/FactSet Auditing Viewer?action=AUDIT_VALUE&amp;DB=129&amp;ID1=45950610&amp;VALUEID=01001&amp;SDATE=201002&amp;PERIODTYPE=QTR_STD&amp;window=popup_no_bar&amp;width=385&amp;height=120&amp;START_MAXIMIZED=FALSE&amp;creator=factset&amp;display_string=Audit"}</definedName>
    <definedName name="_1493__FDSAUDITLINK__" hidden="1">{"fdsup://Directions/FactSet Auditing Viewer?action=AUDIT_VALUE&amp;DB=129&amp;ID1=45950610&amp;VALUEID=01001&amp;SDATE=201002&amp;PERIODTYPE=QTR_STD&amp;window=popup_no_bar&amp;width=385&amp;height=120&amp;START_MAXIMIZED=FALSE&amp;creator=factset&amp;display_string=Audit"}</definedName>
    <definedName name="_1494__FDSAUDITLINK__" localSheetId="7" hidden="1">{"fdsup://Directions/FactSet Auditing Viewer?action=AUDIT_VALUE&amp;DB=129&amp;ID1=45865V10&amp;VALUEID=01001&amp;SDATE=200902&amp;PERIODTYPE=QTR_STD&amp;window=popup_no_bar&amp;width=385&amp;height=120&amp;START_MAXIMIZED=FALSE&amp;creator=factset&amp;display_string=Audit"}</definedName>
    <definedName name="_1494__FDSAUDITLINK__" localSheetId="9" hidden="1">{"fdsup://Directions/FactSet Auditing Viewer?action=AUDIT_VALUE&amp;DB=129&amp;ID1=45865V10&amp;VALUEID=01001&amp;SDATE=200902&amp;PERIODTYPE=QTR_STD&amp;window=popup_no_bar&amp;width=385&amp;height=120&amp;START_MAXIMIZED=FALSE&amp;creator=factset&amp;display_string=Audit"}</definedName>
    <definedName name="_1494__FDSAUDITLINK__" localSheetId="8" hidden="1">{"fdsup://Directions/FactSet Auditing Viewer?action=AUDIT_VALUE&amp;DB=129&amp;ID1=45865V10&amp;VALUEID=01001&amp;SDATE=200902&amp;PERIODTYPE=QTR_STD&amp;window=popup_no_bar&amp;width=385&amp;height=120&amp;START_MAXIMIZED=FALSE&amp;creator=factset&amp;display_string=Audit"}</definedName>
    <definedName name="_1494__FDSAUDITLINK__" localSheetId="10" hidden="1">{"fdsup://Directions/FactSet Auditing Viewer?action=AUDIT_VALUE&amp;DB=129&amp;ID1=45865V10&amp;VALUEID=01001&amp;SDATE=200902&amp;PERIODTYPE=QTR_STD&amp;window=popup_no_bar&amp;width=385&amp;height=120&amp;START_MAXIMIZED=FALSE&amp;creator=factset&amp;display_string=Audit"}</definedName>
    <definedName name="_1494__FDSAUDITLINK__" localSheetId="3" hidden="1">{"fdsup://Directions/FactSet Auditing Viewer?action=AUDIT_VALUE&amp;DB=129&amp;ID1=45865V10&amp;VALUEID=01001&amp;SDATE=200902&amp;PERIODTYPE=QTR_STD&amp;window=popup_no_bar&amp;width=385&amp;height=120&amp;START_MAXIMIZED=FALSE&amp;creator=factset&amp;display_string=Audit"}</definedName>
    <definedName name="_1494__FDSAUDITLINK__" localSheetId="5" hidden="1">{"fdsup://Directions/FactSet Auditing Viewer?action=AUDIT_VALUE&amp;DB=129&amp;ID1=45865V10&amp;VALUEID=01001&amp;SDATE=200902&amp;PERIODTYPE=QTR_STD&amp;window=popup_no_bar&amp;width=385&amp;height=120&amp;START_MAXIMIZED=FALSE&amp;creator=factset&amp;display_string=Audit"}</definedName>
    <definedName name="_1494__FDSAUDITLINK__" localSheetId="1" hidden="1">{"fdsup://Directions/FactSet Auditing Viewer?action=AUDIT_VALUE&amp;DB=129&amp;ID1=45865V10&amp;VALUEID=01001&amp;SDATE=200902&amp;PERIODTYPE=QTR_STD&amp;window=popup_no_bar&amp;width=385&amp;height=120&amp;START_MAXIMIZED=FALSE&amp;creator=factset&amp;display_string=Audit"}</definedName>
    <definedName name="_1494__FDSAUDITLINK__" hidden="1">{"fdsup://Directions/FactSet Auditing Viewer?action=AUDIT_VALUE&amp;DB=129&amp;ID1=45865V10&amp;VALUEID=01001&amp;SDATE=200902&amp;PERIODTYPE=QTR_STD&amp;window=popup_no_bar&amp;width=385&amp;height=120&amp;START_MAXIMIZED=FALSE&amp;creator=factset&amp;display_string=Audit"}</definedName>
    <definedName name="_1495__FDSAUDITLINK__" localSheetId="7" hidden="1">{"fdsup://Directions/FactSet Auditing Viewer?action=AUDIT_VALUE&amp;DB=129&amp;ID1=45865V10&amp;VALUEID=01001&amp;SDATE=201002&amp;PERIODTYPE=QTR_STD&amp;window=popup_no_bar&amp;width=385&amp;height=120&amp;START_MAXIMIZED=FALSE&amp;creator=factset&amp;display_string=Audit"}</definedName>
    <definedName name="_1495__FDSAUDITLINK__" localSheetId="9" hidden="1">{"fdsup://Directions/FactSet Auditing Viewer?action=AUDIT_VALUE&amp;DB=129&amp;ID1=45865V10&amp;VALUEID=01001&amp;SDATE=201002&amp;PERIODTYPE=QTR_STD&amp;window=popup_no_bar&amp;width=385&amp;height=120&amp;START_MAXIMIZED=FALSE&amp;creator=factset&amp;display_string=Audit"}</definedName>
    <definedName name="_1495__FDSAUDITLINK__" localSheetId="8" hidden="1">{"fdsup://Directions/FactSet Auditing Viewer?action=AUDIT_VALUE&amp;DB=129&amp;ID1=45865V10&amp;VALUEID=01001&amp;SDATE=201002&amp;PERIODTYPE=QTR_STD&amp;window=popup_no_bar&amp;width=385&amp;height=120&amp;START_MAXIMIZED=FALSE&amp;creator=factset&amp;display_string=Audit"}</definedName>
    <definedName name="_1495__FDSAUDITLINK__" localSheetId="10" hidden="1">{"fdsup://Directions/FactSet Auditing Viewer?action=AUDIT_VALUE&amp;DB=129&amp;ID1=45865V10&amp;VALUEID=01001&amp;SDATE=201002&amp;PERIODTYPE=QTR_STD&amp;window=popup_no_bar&amp;width=385&amp;height=120&amp;START_MAXIMIZED=FALSE&amp;creator=factset&amp;display_string=Audit"}</definedName>
    <definedName name="_1495__FDSAUDITLINK__" localSheetId="3" hidden="1">{"fdsup://Directions/FactSet Auditing Viewer?action=AUDIT_VALUE&amp;DB=129&amp;ID1=45865V10&amp;VALUEID=01001&amp;SDATE=201002&amp;PERIODTYPE=QTR_STD&amp;window=popup_no_bar&amp;width=385&amp;height=120&amp;START_MAXIMIZED=FALSE&amp;creator=factset&amp;display_string=Audit"}</definedName>
    <definedName name="_1495__FDSAUDITLINK__" localSheetId="5" hidden="1">{"fdsup://Directions/FactSet Auditing Viewer?action=AUDIT_VALUE&amp;DB=129&amp;ID1=45865V10&amp;VALUEID=01001&amp;SDATE=201002&amp;PERIODTYPE=QTR_STD&amp;window=popup_no_bar&amp;width=385&amp;height=120&amp;START_MAXIMIZED=FALSE&amp;creator=factset&amp;display_string=Audit"}</definedName>
    <definedName name="_1495__FDSAUDITLINK__" localSheetId="1" hidden="1">{"fdsup://Directions/FactSet Auditing Viewer?action=AUDIT_VALUE&amp;DB=129&amp;ID1=45865V10&amp;VALUEID=01001&amp;SDATE=201002&amp;PERIODTYPE=QTR_STD&amp;window=popup_no_bar&amp;width=385&amp;height=120&amp;START_MAXIMIZED=FALSE&amp;creator=factset&amp;display_string=Audit"}</definedName>
    <definedName name="_1495__FDSAUDITLINK__" hidden="1">{"fdsup://Directions/FactSet Auditing Viewer?action=AUDIT_VALUE&amp;DB=129&amp;ID1=45865V10&amp;VALUEID=01001&amp;SDATE=201002&amp;PERIODTYPE=QTR_STD&amp;window=popup_no_bar&amp;width=385&amp;height=120&amp;START_MAXIMIZED=FALSE&amp;creator=factset&amp;display_string=Audit"}</definedName>
    <definedName name="_1496__FDSAUDITLINK__" localSheetId="7" hidden="1">{"fdsup://Directions/FactSet Auditing Viewer?action=AUDIT_VALUE&amp;DB=129&amp;ID1=45920010&amp;VALUEID=01001&amp;SDATE=200902&amp;PERIODTYPE=QTR_STD&amp;window=popup_no_bar&amp;width=385&amp;height=120&amp;START_MAXIMIZED=FALSE&amp;creator=factset&amp;display_string=Audit"}</definedName>
    <definedName name="_1496__FDSAUDITLINK__" localSheetId="9" hidden="1">{"fdsup://Directions/FactSet Auditing Viewer?action=AUDIT_VALUE&amp;DB=129&amp;ID1=45920010&amp;VALUEID=01001&amp;SDATE=200902&amp;PERIODTYPE=QTR_STD&amp;window=popup_no_bar&amp;width=385&amp;height=120&amp;START_MAXIMIZED=FALSE&amp;creator=factset&amp;display_string=Audit"}</definedName>
    <definedName name="_1496__FDSAUDITLINK__" localSheetId="8" hidden="1">{"fdsup://Directions/FactSet Auditing Viewer?action=AUDIT_VALUE&amp;DB=129&amp;ID1=45920010&amp;VALUEID=01001&amp;SDATE=200902&amp;PERIODTYPE=QTR_STD&amp;window=popup_no_bar&amp;width=385&amp;height=120&amp;START_MAXIMIZED=FALSE&amp;creator=factset&amp;display_string=Audit"}</definedName>
    <definedName name="_1496__FDSAUDITLINK__" localSheetId="10" hidden="1">{"fdsup://Directions/FactSet Auditing Viewer?action=AUDIT_VALUE&amp;DB=129&amp;ID1=45920010&amp;VALUEID=01001&amp;SDATE=200902&amp;PERIODTYPE=QTR_STD&amp;window=popup_no_bar&amp;width=385&amp;height=120&amp;START_MAXIMIZED=FALSE&amp;creator=factset&amp;display_string=Audit"}</definedName>
    <definedName name="_1496__FDSAUDITLINK__" localSheetId="3" hidden="1">{"fdsup://Directions/FactSet Auditing Viewer?action=AUDIT_VALUE&amp;DB=129&amp;ID1=45920010&amp;VALUEID=01001&amp;SDATE=200902&amp;PERIODTYPE=QTR_STD&amp;window=popup_no_bar&amp;width=385&amp;height=120&amp;START_MAXIMIZED=FALSE&amp;creator=factset&amp;display_string=Audit"}</definedName>
    <definedName name="_1496__FDSAUDITLINK__" localSheetId="5" hidden="1">{"fdsup://Directions/FactSet Auditing Viewer?action=AUDIT_VALUE&amp;DB=129&amp;ID1=45920010&amp;VALUEID=01001&amp;SDATE=200902&amp;PERIODTYPE=QTR_STD&amp;window=popup_no_bar&amp;width=385&amp;height=120&amp;START_MAXIMIZED=FALSE&amp;creator=factset&amp;display_string=Audit"}</definedName>
    <definedName name="_1496__FDSAUDITLINK__" localSheetId="1" hidden="1">{"fdsup://Directions/FactSet Auditing Viewer?action=AUDIT_VALUE&amp;DB=129&amp;ID1=45920010&amp;VALUEID=01001&amp;SDATE=200902&amp;PERIODTYPE=QTR_STD&amp;window=popup_no_bar&amp;width=385&amp;height=120&amp;START_MAXIMIZED=FALSE&amp;creator=factset&amp;display_string=Audit"}</definedName>
    <definedName name="_1496__FDSAUDITLINK__" hidden="1">{"fdsup://Directions/FactSet Auditing Viewer?action=AUDIT_VALUE&amp;DB=129&amp;ID1=45920010&amp;VALUEID=01001&amp;SDATE=200902&amp;PERIODTYPE=QTR_STD&amp;window=popup_no_bar&amp;width=385&amp;height=120&amp;START_MAXIMIZED=FALSE&amp;creator=factset&amp;display_string=Audit"}</definedName>
    <definedName name="_1497__FDSAUDITLINK__" localSheetId="7" hidden="1">{"fdsup://Directions/FactSet Auditing Viewer?action=AUDIT_VALUE&amp;DB=129&amp;ID1=45920010&amp;VALUEID=01001&amp;SDATE=201002&amp;PERIODTYPE=QTR_STD&amp;window=popup_no_bar&amp;width=385&amp;height=120&amp;START_MAXIMIZED=FALSE&amp;creator=factset&amp;display_string=Audit"}</definedName>
    <definedName name="_1497__FDSAUDITLINK__" localSheetId="9" hidden="1">{"fdsup://Directions/FactSet Auditing Viewer?action=AUDIT_VALUE&amp;DB=129&amp;ID1=45920010&amp;VALUEID=01001&amp;SDATE=201002&amp;PERIODTYPE=QTR_STD&amp;window=popup_no_bar&amp;width=385&amp;height=120&amp;START_MAXIMIZED=FALSE&amp;creator=factset&amp;display_string=Audit"}</definedName>
    <definedName name="_1497__FDSAUDITLINK__" localSheetId="8" hidden="1">{"fdsup://Directions/FactSet Auditing Viewer?action=AUDIT_VALUE&amp;DB=129&amp;ID1=45920010&amp;VALUEID=01001&amp;SDATE=201002&amp;PERIODTYPE=QTR_STD&amp;window=popup_no_bar&amp;width=385&amp;height=120&amp;START_MAXIMIZED=FALSE&amp;creator=factset&amp;display_string=Audit"}</definedName>
    <definedName name="_1497__FDSAUDITLINK__" localSheetId="10" hidden="1">{"fdsup://Directions/FactSet Auditing Viewer?action=AUDIT_VALUE&amp;DB=129&amp;ID1=45920010&amp;VALUEID=01001&amp;SDATE=201002&amp;PERIODTYPE=QTR_STD&amp;window=popup_no_bar&amp;width=385&amp;height=120&amp;START_MAXIMIZED=FALSE&amp;creator=factset&amp;display_string=Audit"}</definedName>
    <definedName name="_1497__FDSAUDITLINK__" localSheetId="3" hidden="1">{"fdsup://Directions/FactSet Auditing Viewer?action=AUDIT_VALUE&amp;DB=129&amp;ID1=45920010&amp;VALUEID=01001&amp;SDATE=201002&amp;PERIODTYPE=QTR_STD&amp;window=popup_no_bar&amp;width=385&amp;height=120&amp;START_MAXIMIZED=FALSE&amp;creator=factset&amp;display_string=Audit"}</definedName>
    <definedName name="_1497__FDSAUDITLINK__" localSheetId="5" hidden="1">{"fdsup://Directions/FactSet Auditing Viewer?action=AUDIT_VALUE&amp;DB=129&amp;ID1=45920010&amp;VALUEID=01001&amp;SDATE=201002&amp;PERIODTYPE=QTR_STD&amp;window=popup_no_bar&amp;width=385&amp;height=120&amp;START_MAXIMIZED=FALSE&amp;creator=factset&amp;display_string=Audit"}</definedName>
    <definedName name="_1497__FDSAUDITLINK__" localSheetId="1" hidden="1">{"fdsup://Directions/FactSet Auditing Viewer?action=AUDIT_VALUE&amp;DB=129&amp;ID1=45920010&amp;VALUEID=01001&amp;SDATE=201002&amp;PERIODTYPE=QTR_STD&amp;window=popup_no_bar&amp;width=385&amp;height=120&amp;START_MAXIMIZED=FALSE&amp;creator=factset&amp;display_string=Audit"}</definedName>
    <definedName name="_1497__FDSAUDITLINK__" hidden="1">{"fdsup://Directions/FactSet Auditing Viewer?action=AUDIT_VALUE&amp;DB=129&amp;ID1=45920010&amp;VALUEID=01001&amp;SDATE=201002&amp;PERIODTYPE=QTR_STD&amp;window=popup_no_bar&amp;width=385&amp;height=120&amp;START_MAXIMIZED=FALSE&amp;creator=factset&amp;display_string=Audit"}</definedName>
    <definedName name="_1498__FDSAUDITLINK__" localSheetId="7" hidden="1">{"fdsup://Directions/FactSet Auditing Viewer?action=AUDIT_VALUE&amp;DB=129&amp;ID1=44485910&amp;VALUEID=01001&amp;SDATE=200902&amp;PERIODTYPE=QTR_STD&amp;window=popup_no_bar&amp;width=385&amp;height=120&amp;START_MAXIMIZED=FALSE&amp;creator=factset&amp;display_string=Audit"}</definedName>
    <definedName name="_1498__FDSAUDITLINK__" localSheetId="9" hidden="1">{"fdsup://Directions/FactSet Auditing Viewer?action=AUDIT_VALUE&amp;DB=129&amp;ID1=44485910&amp;VALUEID=01001&amp;SDATE=200902&amp;PERIODTYPE=QTR_STD&amp;window=popup_no_bar&amp;width=385&amp;height=120&amp;START_MAXIMIZED=FALSE&amp;creator=factset&amp;display_string=Audit"}</definedName>
    <definedName name="_1498__FDSAUDITLINK__" localSheetId="8" hidden="1">{"fdsup://Directions/FactSet Auditing Viewer?action=AUDIT_VALUE&amp;DB=129&amp;ID1=44485910&amp;VALUEID=01001&amp;SDATE=200902&amp;PERIODTYPE=QTR_STD&amp;window=popup_no_bar&amp;width=385&amp;height=120&amp;START_MAXIMIZED=FALSE&amp;creator=factset&amp;display_string=Audit"}</definedName>
    <definedName name="_1498__FDSAUDITLINK__" localSheetId="10" hidden="1">{"fdsup://Directions/FactSet Auditing Viewer?action=AUDIT_VALUE&amp;DB=129&amp;ID1=44485910&amp;VALUEID=01001&amp;SDATE=200902&amp;PERIODTYPE=QTR_STD&amp;window=popup_no_bar&amp;width=385&amp;height=120&amp;START_MAXIMIZED=FALSE&amp;creator=factset&amp;display_string=Audit"}</definedName>
    <definedName name="_1498__FDSAUDITLINK__" localSheetId="3" hidden="1">{"fdsup://Directions/FactSet Auditing Viewer?action=AUDIT_VALUE&amp;DB=129&amp;ID1=44485910&amp;VALUEID=01001&amp;SDATE=200902&amp;PERIODTYPE=QTR_STD&amp;window=popup_no_bar&amp;width=385&amp;height=120&amp;START_MAXIMIZED=FALSE&amp;creator=factset&amp;display_string=Audit"}</definedName>
    <definedName name="_1498__FDSAUDITLINK__" localSheetId="5" hidden="1">{"fdsup://Directions/FactSet Auditing Viewer?action=AUDIT_VALUE&amp;DB=129&amp;ID1=44485910&amp;VALUEID=01001&amp;SDATE=200902&amp;PERIODTYPE=QTR_STD&amp;window=popup_no_bar&amp;width=385&amp;height=120&amp;START_MAXIMIZED=FALSE&amp;creator=factset&amp;display_string=Audit"}</definedName>
    <definedName name="_1498__FDSAUDITLINK__" localSheetId="1" hidden="1">{"fdsup://Directions/FactSet Auditing Viewer?action=AUDIT_VALUE&amp;DB=129&amp;ID1=44485910&amp;VALUEID=01001&amp;SDATE=200902&amp;PERIODTYPE=QTR_STD&amp;window=popup_no_bar&amp;width=385&amp;height=120&amp;START_MAXIMIZED=FALSE&amp;creator=factset&amp;display_string=Audit"}</definedName>
    <definedName name="_1498__FDSAUDITLINK__" hidden="1">{"fdsup://Directions/FactSet Auditing Viewer?action=AUDIT_VALUE&amp;DB=129&amp;ID1=44485910&amp;VALUEID=01001&amp;SDATE=200902&amp;PERIODTYPE=QTR_STD&amp;window=popup_no_bar&amp;width=385&amp;height=120&amp;START_MAXIMIZED=FALSE&amp;creator=factset&amp;display_string=Audit"}</definedName>
    <definedName name="_1499__FDSAUDITLINK__" localSheetId="7" hidden="1">{"fdsup://Directions/FactSet Auditing Viewer?action=AUDIT_VALUE&amp;DB=129&amp;ID1=44485910&amp;VALUEID=01001&amp;SDATE=201002&amp;PERIODTYPE=QTR_STD&amp;window=popup_no_bar&amp;width=385&amp;height=120&amp;START_MAXIMIZED=FALSE&amp;creator=factset&amp;display_string=Audit"}</definedName>
    <definedName name="_1499__FDSAUDITLINK__" localSheetId="9" hidden="1">{"fdsup://Directions/FactSet Auditing Viewer?action=AUDIT_VALUE&amp;DB=129&amp;ID1=44485910&amp;VALUEID=01001&amp;SDATE=201002&amp;PERIODTYPE=QTR_STD&amp;window=popup_no_bar&amp;width=385&amp;height=120&amp;START_MAXIMIZED=FALSE&amp;creator=factset&amp;display_string=Audit"}</definedName>
    <definedName name="_1499__FDSAUDITLINK__" localSheetId="8" hidden="1">{"fdsup://Directions/FactSet Auditing Viewer?action=AUDIT_VALUE&amp;DB=129&amp;ID1=44485910&amp;VALUEID=01001&amp;SDATE=201002&amp;PERIODTYPE=QTR_STD&amp;window=popup_no_bar&amp;width=385&amp;height=120&amp;START_MAXIMIZED=FALSE&amp;creator=factset&amp;display_string=Audit"}</definedName>
    <definedName name="_1499__FDSAUDITLINK__" localSheetId="10" hidden="1">{"fdsup://Directions/FactSet Auditing Viewer?action=AUDIT_VALUE&amp;DB=129&amp;ID1=44485910&amp;VALUEID=01001&amp;SDATE=201002&amp;PERIODTYPE=QTR_STD&amp;window=popup_no_bar&amp;width=385&amp;height=120&amp;START_MAXIMIZED=FALSE&amp;creator=factset&amp;display_string=Audit"}</definedName>
    <definedName name="_1499__FDSAUDITLINK__" localSheetId="3" hidden="1">{"fdsup://Directions/FactSet Auditing Viewer?action=AUDIT_VALUE&amp;DB=129&amp;ID1=44485910&amp;VALUEID=01001&amp;SDATE=201002&amp;PERIODTYPE=QTR_STD&amp;window=popup_no_bar&amp;width=385&amp;height=120&amp;START_MAXIMIZED=FALSE&amp;creator=factset&amp;display_string=Audit"}</definedName>
    <definedName name="_1499__FDSAUDITLINK__" localSheetId="5" hidden="1">{"fdsup://Directions/FactSet Auditing Viewer?action=AUDIT_VALUE&amp;DB=129&amp;ID1=44485910&amp;VALUEID=01001&amp;SDATE=201002&amp;PERIODTYPE=QTR_STD&amp;window=popup_no_bar&amp;width=385&amp;height=120&amp;START_MAXIMIZED=FALSE&amp;creator=factset&amp;display_string=Audit"}</definedName>
    <definedName name="_1499__FDSAUDITLINK__" localSheetId="1" hidden="1">{"fdsup://Directions/FactSet Auditing Viewer?action=AUDIT_VALUE&amp;DB=129&amp;ID1=44485910&amp;VALUEID=01001&amp;SDATE=201002&amp;PERIODTYPE=QTR_STD&amp;window=popup_no_bar&amp;width=385&amp;height=120&amp;START_MAXIMIZED=FALSE&amp;creator=factset&amp;display_string=Audit"}</definedName>
    <definedName name="_1499__FDSAUDITLINK__" hidden="1">{"fdsup://Directions/FactSet Auditing Viewer?action=AUDIT_VALUE&amp;DB=129&amp;ID1=44485910&amp;VALUEID=01001&amp;SDATE=201002&amp;PERIODTYPE=QTR_STD&amp;window=popup_no_bar&amp;width=385&amp;height=120&amp;START_MAXIMIZED=FALSE&amp;creator=factset&amp;display_string=Audit"}</definedName>
    <definedName name="_15__FDSAUDITLINK__" localSheetId="7" hidden="1">{"fdsup://Directions/FactSet Auditing Viewer?action=AUDIT_VALUE&amp;DB=129&amp;ID1=590294&amp;VALUEID=02001&amp;SDATE=200903&amp;PERIODTYPE=QTR_STD&amp;window=popup_no_bar&amp;width=385&amp;height=120&amp;START_MAXIMIZED=FALSE&amp;creator=factset&amp;display_string=Audit"}</definedName>
    <definedName name="_15__FDSAUDITLINK__" localSheetId="9" hidden="1">{"fdsup://Directions/FactSet Auditing Viewer?action=AUDIT_VALUE&amp;DB=129&amp;ID1=590294&amp;VALUEID=02001&amp;SDATE=200903&amp;PERIODTYPE=QTR_STD&amp;window=popup_no_bar&amp;width=385&amp;height=120&amp;START_MAXIMIZED=FALSE&amp;creator=factset&amp;display_string=Audit"}</definedName>
    <definedName name="_15__FDSAUDITLINK__" localSheetId="8" hidden="1">{"fdsup://Directions/FactSet Auditing Viewer?action=AUDIT_VALUE&amp;DB=129&amp;ID1=590294&amp;VALUEID=02001&amp;SDATE=200903&amp;PERIODTYPE=QTR_STD&amp;window=popup_no_bar&amp;width=385&amp;height=120&amp;START_MAXIMIZED=FALSE&amp;creator=factset&amp;display_string=Audit"}</definedName>
    <definedName name="_15__FDSAUDITLINK__" localSheetId="10" hidden="1">{"fdsup://Directions/FactSet Auditing Viewer?action=AUDIT_VALUE&amp;DB=129&amp;ID1=590294&amp;VALUEID=02001&amp;SDATE=200903&amp;PERIODTYPE=QTR_STD&amp;window=popup_no_bar&amp;width=385&amp;height=120&amp;START_MAXIMIZED=FALSE&amp;creator=factset&amp;display_string=Audit"}</definedName>
    <definedName name="_15__FDSAUDITLINK__" localSheetId="3" hidden="1">{"fdsup://Directions/FactSet Auditing Viewer?action=AUDIT_VALUE&amp;DB=129&amp;ID1=590294&amp;VALUEID=02001&amp;SDATE=200903&amp;PERIODTYPE=QTR_STD&amp;window=popup_no_bar&amp;width=385&amp;height=120&amp;START_MAXIMIZED=FALSE&amp;creator=factset&amp;display_string=Audit"}</definedName>
    <definedName name="_15__FDSAUDITLINK__" localSheetId="5" hidden="1">{"fdsup://Directions/FactSet Auditing Viewer?action=AUDIT_VALUE&amp;DB=129&amp;ID1=590294&amp;VALUEID=02001&amp;SDATE=200903&amp;PERIODTYPE=QTR_STD&amp;window=popup_no_bar&amp;width=385&amp;height=120&amp;START_MAXIMIZED=FALSE&amp;creator=factset&amp;display_string=Audit"}</definedName>
    <definedName name="_15__FDSAUDITLINK__" localSheetId="1" hidden="1">{"fdsup://directions/FAT Viewer?action=UPDATE&amp;creator=factset&amp;DYN_ARGS=TRUE&amp;DOC_NAME=FAT:FQL_AUDITING_CLIENT_TEMPLATE.FAT&amp;display_string=Audit&amp;VAR:KEY=ZEPILGTOJO&amp;VAR:QUERY=RkZfRUJJVERBX09QRVIoUVRSLDQvMS8yMDA5LDYvMzAvMjAwOSwsLFVTRCk=&amp;WINDOW=FIRST_POPUP&amp;HEIGH","T=450&amp;WIDTH=450&amp;START_MAXIMIZED=FALSE&amp;VAR:CALENDAR=US&amp;VAR:SYMBOL=XLNX&amp;VAR:INDEX=0"}</definedName>
    <definedName name="_15__FDSAUDITLINK__" hidden="1">{"fdsup://Directions/FactSet Auditing Viewer?action=AUDIT_VALUE&amp;DB=129&amp;ID1=590294&amp;VALUEID=02001&amp;SDATE=200903&amp;PERIODTYPE=QTR_STD&amp;window=popup_no_bar&amp;width=385&amp;height=120&amp;START_MAXIMIZED=FALSE&amp;creator=factset&amp;display_string=Audit"}</definedName>
    <definedName name="_150__FDSAUDITLINK__" localSheetId="7" hidden="1">{"fdsup://directions/FAT Viewer?action=UPDATE&amp;creator=factset&amp;DYN_ARGS=TRUE&amp;DOC_NAME=FAT:FQL_AUDITING_CLIENT_TEMPLATE.FAT&amp;display_string=Audit&amp;VAR:KEY=JGHIBMLYBM&amp;VAR:QUERY=RkZfRUJJVERBX09QRVIoUVRSLDQvMS8yMDEwLDYvMzAvMjAxMCwsLFVTRCk=&amp;WINDOW=FIRST_POPUP&amp;HEIGH","T=450&amp;WIDTH=450&amp;START_MAXIMIZED=FALSE&amp;VAR:CALENDAR=US&amp;VAR:SYMBOL=SWY&amp;VAR:INDEX=0"}</definedName>
    <definedName name="_150__FDSAUDITLINK__" localSheetId="9" hidden="1">{"fdsup://directions/FAT Viewer?action=UPDATE&amp;creator=factset&amp;DYN_ARGS=TRUE&amp;DOC_NAME=FAT:FQL_AUDITING_CLIENT_TEMPLATE.FAT&amp;display_string=Audit&amp;VAR:KEY=JGHIBMLYBM&amp;VAR:QUERY=RkZfRUJJVERBX09QRVIoUVRSLDQvMS8yMDEwLDYvMzAvMjAxMCwsLFVTRCk=&amp;WINDOW=FIRST_POPUP&amp;HEIGH","T=450&amp;WIDTH=450&amp;START_MAXIMIZED=FALSE&amp;VAR:CALENDAR=US&amp;VAR:SYMBOL=SWY&amp;VAR:INDEX=0"}</definedName>
    <definedName name="_150__FDSAUDITLINK__" localSheetId="8" hidden="1">{"fdsup://directions/FAT Viewer?action=UPDATE&amp;creator=factset&amp;DYN_ARGS=TRUE&amp;DOC_NAME=FAT:FQL_AUDITING_CLIENT_TEMPLATE.FAT&amp;display_string=Audit&amp;VAR:KEY=JGHIBMLYBM&amp;VAR:QUERY=RkZfRUJJVERBX09QRVIoUVRSLDQvMS8yMDEwLDYvMzAvMjAxMCwsLFVTRCk=&amp;WINDOW=FIRST_POPUP&amp;HEIGH","T=450&amp;WIDTH=450&amp;START_MAXIMIZED=FALSE&amp;VAR:CALENDAR=US&amp;VAR:SYMBOL=SWY&amp;VAR:INDEX=0"}</definedName>
    <definedName name="_150__FDSAUDITLINK__" localSheetId="10" hidden="1">{"fdsup://directions/FAT Viewer?action=UPDATE&amp;creator=factset&amp;DYN_ARGS=TRUE&amp;DOC_NAME=FAT:FQL_AUDITING_CLIENT_TEMPLATE.FAT&amp;display_string=Audit&amp;VAR:KEY=JGHIBMLYBM&amp;VAR:QUERY=RkZfRUJJVERBX09QRVIoUVRSLDQvMS8yMDEwLDYvMzAvMjAxMCwsLFVTRCk=&amp;WINDOW=FIRST_POPUP&amp;HEIGH","T=450&amp;WIDTH=450&amp;START_MAXIMIZED=FALSE&amp;VAR:CALENDAR=US&amp;VAR:SYMBOL=SWY&amp;VAR:INDEX=0"}</definedName>
    <definedName name="_150__FDSAUDITLINK__" localSheetId="3" hidden="1">{"fdsup://directions/FAT Viewer?action=UPDATE&amp;creator=factset&amp;DYN_ARGS=TRUE&amp;DOC_NAME=FAT:FQL_AUDITING_CLIENT_TEMPLATE.FAT&amp;display_string=Audit&amp;VAR:KEY=JGHIBMLYBM&amp;VAR:QUERY=RkZfRUJJVERBX09QRVIoUVRSLDQvMS8yMDEwLDYvMzAvMjAxMCwsLFVTRCk=&amp;WINDOW=FIRST_POPUP&amp;HEIGH","T=450&amp;WIDTH=450&amp;START_MAXIMIZED=FALSE&amp;VAR:CALENDAR=US&amp;VAR:SYMBOL=SWY&amp;VAR:INDEX=0"}</definedName>
    <definedName name="_150__FDSAUDITLINK__" localSheetId="5" hidden="1">{"fdsup://directions/FAT Viewer?action=UPDATE&amp;creator=factset&amp;DYN_ARGS=TRUE&amp;DOC_NAME=FAT:FQL_AUDITING_CLIENT_TEMPLATE.FAT&amp;display_string=Audit&amp;VAR:KEY=JGHIBMLYBM&amp;VAR:QUERY=RkZfRUJJVERBX09QRVIoUVRSLDQvMS8yMDEwLDYvMzAvMjAxMCwsLFVTRCk=&amp;WINDOW=FIRST_POPUP&amp;HEIGH","T=450&amp;WIDTH=450&amp;START_MAXIMIZED=FALSE&amp;VAR:CALENDAR=US&amp;VAR:SYMBOL=SWY&amp;VAR:INDEX=0"}</definedName>
    <definedName name="_150__FDSAUDITLINK__" localSheetId="1" hidden="1">{"fdsup://directions/FAT Viewer?action=UPDATE&amp;creator=factset&amp;DYN_ARGS=TRUE&amp;DOC_NAME=FAT:FQL_AUDITING_CLIENT_TEMPLATE.FAT&amp;display_string=Audit&amp;VAR:KEY=JGHIBMLYBM&amp;VAR:QUERY=RkZfRUJJVERBX09QRVIoUVRSLDQvMS8yMDEwLDYvMzAvMjAxMCwsLFVTRCk=&amp;WINDOW=FIRST_POPUP&amp;HEIGH","T=450&amp;WIDTH=450&amp;START_MAXIMIZED=FALSE&amp;VAR:CALENDAR=US&amp;VAR:SYMBOL=SWY&amp;VAR:INDEX=0"}</definedName>
    <definedName name="_150__FDSAUDITLINK__" hidden="1">{"fdsup://directions/FAT Viewer?action=UPDATE&amp;creator=factset&amp;DYN_ARGS=TRUE&amp;DOC_NAME=FAT:FQL_AUDITING_CLIENT_TEMPLATE.FAT&amp;display_string=Audit&amp;VAR:KEY=JGHIBMLYBM&amp;VAR:QUERY=RkZfRUJJVERBX09QRVIoUVRSLDQvMS8yMDEwLDYvMzAvMjAxMCwsLFVTRCk=&amp;WINDOW=FIRST_POPUP&amp;HEIGH","T=450&amp;WIDTH=450&amp;START_MAXIMIZED=FALSE&amp;VAR:CALENDAR=US&amp;VAR:SYMBOL=SWY&amp;VAR:INDEX=0"}</definedName>
    <definedName name="_1500__FDSAUDITLINK__" localSheetId="7" hidden="1">{"fdsup://Directions/FactSet Auditing Viewer?action=AUDIT_VALUE&amp;DB=129&amp;ID1=42786610&amp;VALUEID=01001&amp;SDATE=200902&amp;PERIODTYPE=QTR_STD&amp;window=popup_no_bar&amp;width=385&amp;height=120&amp;START_MAXIMIZED=FALSE&amp;creator=factset&amp;display_string=Audit"}</definedName>
    <definedName name="_1500__FDSAUDITLINK__" localSheetId="9" hidden="1">{"fdsup://Directions/FactSet Auditing Viewer?action=AUDIT_VALUE&amp;DB=129&amp;ID1=42786610&amp;VALUEID=01001&amp;SDATE=200902&amp;PERIODTYPE=QTR_STD&amp;window=popup_no_bar&amp;width=385&amp;height=120&amp;START_MAXIMIZED=FALSE&amp;creator=factset&amp;display_string=Audit"}</definedName>
    <definedName name="_1500__FDSAUDITLINK__" localSheetId="8" hidden="1">{"fdsup://Directions/FactSet Auditing Viewer?action=AUDIT_VALUE&amp;DB=129&amp;ID1=42786610&amp;VALUEID=01001&amp;SDATE=200902&amp;PERIODTYPE=QTR_STD&amp;window=popup_no_bar&amp;width=385&amp;height=120&amp;START_MAXIMIZED=FALSE&amp;creator=factset&amp;display_string=Audit"}</definedName>
    <definedName name="_1500__FDSAUDITLINK__" localSheetId="10" hidden="1">{"fdsup://Directions/FactSet Auditing Viewer?action=AUDIT_VALUE&amp;DB=129&amp;ID1=42786610&amp;VALUEID=01001&amp;SDATE=200902&amp;PERIODTYPE=QTR_STD&amp;window=popup_no_bar&amp;width=385&amp;height=120&amp;START_MAXIMIZED=FALSE&amp;creator=factset&amp;display_string=Audit"}</definedName>
    <definedName name="_1500__FDSAUDITLINK__" localSheetId="3" hidden="1">{"fdsup://Directions/FactSet Auditing Viewer?action=AUDIT_VALUE&amp;DB=129&amp;ID1=42786610&amp;VALUEID=01001&amp;SDATE=200902&amp;PERIODTYPE=QTR_STD&amp;window=popup_no_bar&amp;width=385&amp;height=120&amp;START_MAXIMIZED=FALSE&amp;creator=factset&amp;display_string=Audit"}</definedName>
    <definedName name="_1500__FDSAUDITLINK__" localSheetId="5" hidden="1">{"fdsup://Directions/FactSet Auditing Viewer?action=AUDIT_VALUE&amp;DB=129&amp;ID1=42786610&amp;VALUEID=01001&amp;SDATE=200902&amp;PERIODTYPE=QTR_STD&amp;window=popup_no_bar&amp;width=385&amp;height=120&amp;START_MAXIMIZED=FALSE&amp;creator=factset&amp;display_string=Audit"}</definedName>
    <definedName name="_1500__FDSAUDITLINK__" localSheetId="1" hidden="1">{"fdsup://Directions/FactSet Auditing Viewer?action=AUDIT_VALUE&amp;DB=129&amp;ID1=42786610&amp;VALUEID=01001&amp;SDATE=200902&amp;PERIODTYPE=QTR_STD&amp;window=popup_no_bar&amp;width=385&amp;height=120&amp;START_MAXIMIZED=FALSE&amp;creator=factset&amp;display_string=Audit"}</definedName>
    <definedName name="_1500__FDSAUDITLINK__" hidden="1">{"fdsup://Directions/FactSet Auditing Viewer?action=AUDIT_VALUE&amp;DB=129&amp;ID1=42786610&amp;VALUEID=01001&amp;SDATE=200902&amp;PERIODTYPE=QTR_STD&amp;window=popup_no_bar&amp;width=385&amp;height=120&amp;START_MAXIMIZED=FALSE&amp;creator=factset&amp;display_string=Audit"}</definedName>
    <definedName name="_1501__FDSAUDITLINK__" localSheetId="7" hidden="1">{"fdsup://Directions/FactSet Auditing Viewer?action=AUDIT_VALUE&amp;DB=129&amp;ID1=42786610&amp;VALUEID=01001&amp;SDATE=201002&amp;PERIODTYPE=QTR_STD&amp;window=popup_no_bar&amp;width=385&amp;height=120&amp;START_MAXIMIZED=FALSE&amp;creator=factset&amp;display_string=Audit"}</definedName>
    <definedName name="_1501__FDSAUDITLINK__" localSheetId="9" hidden="1">{"fdsup://Directions/FactSet Auditing Viewer?action=AUDIT_VALUE&amp;DB=129&amp;ID1=42786610&amp;VALUEID=01001&amp;SDATE=201002&amp;PERIODTYPE=QTR_STD&amp;window=popup_no_bar&amp;width=385&amp;height=120&amp;START_MAXIMIZED=FALSE&amp;creator=factset&amp;display_string=Audit"}</definedName>
    <definedName name="_1501__FDSAUDITLINK__" localSheetId="8" hidden="1">{"fdsup://Directions/FactSet Auditing Viewer?action=AUDIT_VALUE&amp;DB=129&amp;ID1=42786610&amp;VALUEID=01001&amp;SDATE=201002&amp;PERIODTYPE=QTR_STD&amp;window=popup_no_bar&amp;width=385&amp;height=120&amp;START_MAXIMIZED=FALSE&amp;creator=factset&amp;display_string=Audit"}</definedName>
    <definedName name="_1501__FDSAUDITLINK__" localSheetId="10" hidden="1">{"fdsup://Directions/FactSet Auditing Viewer?action=AUDIT_VALUE&amp;DB=129&amp;ID1=42786610&amp;VALUEID=01001&amp;SDATE=201002&amp;PERIODTYPE=QTR_STD&amp;window=popup_no_bar&amp;width=385&amp;height=120&amp;START_MAXIMIZED=FALSE&amp;creator=factset&amp;display_string=Audit"}</definedName>
    <definedName name="_1501__FDSAUDITLINK__" localSheetId="3" hidden="1">{"fdsup://Directions/FactSet Auditing Viewer?action=AUDIT_VALUE&amp;DB=129&amp;ID1=42786610&amp;VALUEID=01001&amp;SDATE=201002&amp;PERIODTYPE=QTR_STD&amp;window=popup_no_bar&amp;width=385&amp;height=120&amp;START_MAXIMIZED=FALSE&amp;creator=factset&amp;display_string=Audit"}</definedName>
    <definedName name="_1501__FDSAUDITLINK__" localSheetId="5" hidden="1">{"fdsup://Directions/FactSet Auditing Viewer?action=AUDIT_VALUE&amp;DB=129&amp;ID1=42786610&amp;VALUEID=01001&amp;SDATE=201002&amp;PERIODTYPE=QTR_STD&amp;window=popup_no_bar&amp;width=385&amp;height=120&amp;START_MAXIMIZED=FALSE&amp;creator=factset&amp;display_string=Audit"}</definedName>
    <definedName name="_1501__FDSAUDITLINK__" localSheetId="1" hidden="1">{"fdsup://Directions/FactSet Auditing Viewer?action=AUDIT_VALUE&amp;DB=129&amp;ID1=42786610&amp;VALUEID=01001&amp;SDATE=201002&amp;PERIODTYPE=QTR_STD&amp;window=popup_no_bar&amp;width=385&amp;height=120&amp;START_MAXIMIZED=FALSE&amp;creator=factset&amp;display_string=Audit"}</definedName>
    <definedName name="_1501__FDSAUDITLINK__" hidden="1">{"fdsup://Directions/FactSet Auditing Viewer?action=AUDIT_VALUE&amp;DB=129&amp;ID1=42786610&amp;VALUEID=01001&amp;SDATE=201002&amp;PERIODTYPE=QTR_STD&amp;window=popup_no_bar&amp;width=385&amp;height=120&amp;START_MAXIMIZED=FALSE&amp;creator=factset&amp;display_string=Audit"}</definedName>
    <definedName name="_1502__FDSAUDITLINK__" localSheetId="7" hidden="1">{"fdsup://Directions/FactSet Auditing Viewer?action=AUDIT_VALUE&amp;DB=129&amp;ID1=44107P10&amp;VALUEID=01001&amp;SDATE=200902&amp;PERIODTYPE=QTR_STD&amp;window=popup_no_bar&amp;width=385&amp;height=120&amp;START_MAXIMIZED=FALSE&amp;creator=factset&amp;display_string=Audit"}</definedName>
    <definedName name="_1502__FDSAUDITLINK__" localSheetId="9" hidden="1">{"fdsup://Directions/FactSet Auditing Viewer?action=AUDIT_VALUE&amp;DB=129&amp;ID1=44107P10&amp;VALUEID=01001&amp;SDATE=200902&amp;PERIODTYPE=QTR_STD&amp;window=popup_no_bar&amp;width=385&amp;height=120&amp;START_MAXIMIZED=FALSE&amp;creator=factset&amp;display_string=Audit"}</definedName>
    <definedName name="_1502__FDSAUDITLINK__" localSheetId="8" hidden="1">{"fdsup://Directions/FactSet Auditing Viewer?action=AUDIT_VALUE&amp;DB=129&amp;ID1=44107P10&amp;VALUEID=01001&amp;SDATE=200902&amp;PERIODTYPE=QTR_STD&amp;window=popup_no_bar&amp;width=385&amp;height=120&amp;START_MAXIMIZED=FALSE&amp;creator=factset&amp;display_string=Audit"}</definedName>
    <definedName name="_1502__FDSAUDITLINK__" localSheetId="10" hidden="1">{"fdsup://Directions/FactSet Auditing Viewer?action=AUDIT_VALUE&amp;DB=129&amp;ID1=44107P10&amp;VALUEID=01001&amp;SDATE=200902&amp;PERIODTYPE=QTR_STD&amp;window=popup_no_bar&amp;width=385&amp;height=120&amp;START_MAXIMIZED=FALSE&amp;creator=factset&amp;display_string=Audit"}</definedName>
    <definedName name="_1502__FDSAUDITLINK__" localSheetId="3" hidden="1">{"fdsup://Directions/FactSet Auditing Viewer?action=AUDIT_VALUE&amp;DB=129&amp;ID1=44107P10&amp;VALUEID=01001&amp;SDATE=200902&amp;PERIODTYPE=QTR_STD&amp;window=popup_no_bar&amp;width=385&amp;height=120&amp;START_MAXIMIZED=FALSE&amp;creator=factset&amp;display_string=Audit"}</definedName>
    <definedName name="_1502__FDSAUDITLINK__" localSheetId="5" hidden="1">{"fdsup://Directions/FactSet Auditing Viewer?action=AUDIT_VALUE&amp;DB=129&amp;ID1=44107P10&amp;VALUEID=01001&amp;SDATE=200902&amp;PERIODTYPE=QTR_STD&amp;window=popup_no_bar&amp;width=385&amp;height=120&amp;START_MAXIMIZED=FALSE&amp;creator=factset&amp;display_string=Audit"}</definedName>
    <definedName name="_1502__FDSAUDITLINK__" localSheetId="1" hidden="1">{"fdsup://Directions/FactSet Auditing Viewer?action=AUDIT_VALUE&amp;DB=129&amp;ID1=44107P10&amp;VALUEID=01001&amp;SDATE=200902&amp;PERIODTYPE=QTR_STD&amp;window=popup_no_bar&amp;width=385&amp;height=120&amp;START_MAXIMIZED=FALSE&amp;creator=factset&amp;display_string=Audit"}</definedName>
    <definedName name="_1502__FDSAUDITLINK__" hidden="1">{"fdsup://Directions/FactSet Auditing Viewer?action=AUDIT_VALUE&amp;DB=129&amp;ID1=44107P10&amp;VALUEID=01001&amp;SDATE=200902&amp;PERIODTYPE=QTR_STD&amp;window=popup_no_bar&amp;width=385&amp;height=120&amp;START_MAXIMIZED=FALSE&amp;creator=factset&amp;display_string=Audit"}</definedName>
    <definedName name="_1503__FDSAUDITLINK__" localSheetId="7" hidden="1">{"fdsup://Directions/FactSet Auditing Viewer?action=AUDIT_VALUE&amp;DB=129&amp;ID1=44107P10&amp;VALUEID=01001&amp;SDATE=201002&amp;PERIODTYPE=QTR_STD&amp;window=popup_no_bar&amp;width=385&amp;height=120&amp;START_MAXIMIZED=FALSE&amp;creator=factset&amp;display_string=Audit"}</definedName>
    <definedName name="_1503__FDSAUDITLINK__" localSheetId="9" hidden="1">{"fdsup://Directions/FactSet Auditing Viewer?action=AUDIT_VALUE&amp;DB=129&amp;ID1=44107P10&amp;VALUEID=01001&amp;SDATE=201002&amp;PERIODTYPE=QTR_STD&amp;window=popup_no_bar&amp;width=385&amp;height=120&amp;START_MAXIMIZED=FALSE&amp;creator=factset&amp;display_string=Audit"}</definedName>
    <definedName name="_1503__FDSAUDITLINK__" localSheetId="8" hidden="1">{"fdsup://Directions/FactSet Auditing Viewer?action=AUDIT_VALUE&amp;DB=129&amp;ID1=44107P10&amp;VALUEID=01001&amp;SDATE=201002&amp;PERIODTYPE=QTR_STD&amp;window=popup_no_bar&amp;width=385&amp;height=120&amp;START_MAXIMIZED=FALSE&amp;creator=factset&amp;display_string=Audit"}</definedName>
    <definedName name="_1503__FDSAUDITLINK__" localSheetId="10" hidden="1">{"fdsup://Directions/FactSet Auditing Viewer?action=AUDIT_VALUE&amp;DB=129&amp;ID1=44107P10&amp;VALUEID=01001&amp;SDATE=201002&amp;PERIODTYPE=QTR_STD&amp;window=popup_no_bar&amp;width=385&amp;height=120&amp;START_MAXIMIZED=FALSE&amp;creator=factset&amp;display_string=Audit"}</definedName>
    <definedName name="_1503__FDSAUDITLINK__" localSheetId="3" hidden="1">{"fdsup://Directions/FactSet Auditing Viewer?action=AUDIT_VALUE&amp;DB=129&amp;ID1=44107P10&amp;VALUEID=01001&amp;SDATE=201002&amp;PERIODTYPE=QTR_STD&amp;window=popup_no_bar&amp;width=385&amp;height=120&amp;START_MAXIMIZED=FALSE&amp;creator=factset&amp;display_string=Audit"}</definedName>
    <definedName name="_1503__FDSAUDITLINK__" localSheetId="5" hidden="1">{"fdsup://Directions/FactSet Auditing Viewer?action=AUDIT_VALUE&amp;DB=129&amp;ID1=44107P10&amp;VALUEID=01001&amp;SDATE=201002&amp;PERIODTYPE=QTR_STD&amp;window=popup_no_bar&amp;width=385&amp;height=120&amp;START_MAXIMIZED=FALSE&amp;creator=factset&amp;display_string=Audit"}</definedName>
    <definedName name="_1503__FDSAUDITLINK__" localSheetId="1" hidden="1">{"fdsup://Directions/FactSet Auditing Viewer?action=AUDIT_VALUE&amp;DB=129&amp;ID1=44107P10&amp;VALUEID=01001&amp;SDATE=201002&amp;PERIODTYPE=QTR_STD&amp;window=popup_no_bar&amp;width=385&amp;height=120&amp;START_MAXIMIZED=FALSE&amp;creator=factset&amp;display_string=Audit"}</definedName>
    <definedName name="_1503__FDSAUDITLINK__" hidden="1">{"fdsup://Directions/FactSet Auditing Viewer?action=AUDIT_VALUE&amp;DB=129&amp;ID1=44107P10&amp;VALUEID=01001&amp;SDATE=201002&amp;PERIODTYPE=QTR_STD&amp;window=popup_no_bar&amp;width=385&amp;height=120&amp;START_MAXIMIZED=FALSE&amp;creator=factset&amp;display_string=Audit"}</definedName>
    <definedName name="_1504__FDSAUDITLINK__" localSheetId="7" hidden="1">{"fdsup://Directions/FactSet Auditing Viewer?action=AUDIT_VALUE&amp;DB=129&amp;ID1=44106010&amp;VALUEID=01001&amp;SDATE=200902&amp;PERIODTYPE=QTR_STD&amp;window=popup_no_bar&amp;width=385&amp;height=120&amp;START_MAXIMIZED=FALSE&amp;creator=factset&amp;display_string=Audit"}</definedName>
    <definedName name="_1504__FDSAUDITLINK__" localSheetId="9" hidden="1">{"fdsup://Directions/FactSet Auditing Viewer?action=AUDIT_VALUE&amp;DB=129&amp;ID1=44106010&amp;VALUEID=01001&amp;SDATE=200902&amp;PERIODTYPE=QTR_STD&amp;window=popup_no_bar&amp;width=385&amp;height=120&amp;START_MAXIMIZED=FALSE&amp;creator=factset&amp;display_string=Audit"}</definedName>
    <definedName name="_1504__FDSAUDITLINK__" localSheetId="8" hidden="1">{"fdsup://Directions/FactSet Auditing Viewer?action=AUDIT_VALUE&amp;DB=129&amp;ID1=44106010&amp;VALUEID=01001&amp;SDATE=200902&amp;PERIODTYPE=QTR_STD&amp;window=popup_no_bar&amp;width=385&amp;height=120&amp;START_MAXIMIZED=FALSE&amp;creator=factset&amp;display_string=Audit"}</definedName>
    <definedName name="_1504__FDSAUDITLINK__" localSheetId="10" hidden="1">{"fdsup://Directions/FactSet Auditing Viewer?action=AUDIT_VALUE&amp;DB=129&amp;ID1=44106010&amp;VALUEID=01001&amp;SDATE=200902&amp;PERIODTYPE=QTR_STD&amp;window=popup_no_bar&amp;width=385&amp;height=120&amp;START_MAXIMIZED=FALSE&amp;creator=factset&amp;display_string=Audit"}</definedName>
    <definedName name="_1504__FDSAUDITLINK__" localSheetId="3" hidden="1">{"fdsup://Directions/FactSet Auditing Viewer?action=AUDIT_VALUE&amp;DB=129&amp;ID1=44106010&amp;VALUEID=01001&amp;SDATE=200902&amp;PERIODTYPE=QTR_STD&amp;window=popup_no_bar&amp;width=385&amp;height=120&amp;START_MAXIMIZED=FALSE&amp;creator=factset&amp;display_string=Audit"}</definedName>
    <definedName name="_1504__FDSAUDITLINK__" localSheetId="5" hidden="1">{"fdsup://Directions/FactSet Auditing Viewer?action=AUDIT_VALUE&amp;DB=129&amp;ID1=44106010&amp;VALUEID=01001&amp;SDATE=200902&amp;PERIODTYPE=QTR_STD&amp;window=popup_no_bar&amp;width=385&amp;height=120&amp;START_MAXIMIZED=FALSE&amp;creator=factset&amp;display_string=Audit"}</definedName>
    <definedName name="_1504__FDSAUDITLINK__" localSheetId="1" hidden="1">{"fdsup://Directions/FactSet Auditing Viewer?action=AUDIT_VALUE&amp;DB=129&amp;ID1=44106010&amp;VALUEID=01001&amp;SDATE=200902&amp;PERIODTYPE=QTR_STD&amp;window=popup_no_bar&amp;width=385&amp;height=120&amp;START_MAXIMIZED=FALSE&amp;creator=factset&amp;display_string=Audit"}</definedName>
    <definedName name="_1504__FDSAUDITLINK__" hidden="1">{"fdsup://Directions/FactSet Auditing Viewer?action=AUDIT_VALUE&amp;DB=129&amp;ID1=44106010&amp;VALUEID=01001&amp;SDATE=200902&amp;PERIODTYPE=QTR_STD&amp;window=popup_no_bar&amp;width=385&amp;height=120&amp;START_MAXIMIZED=FALSE&amp;creator=factset&amp;display_string=Audit"}</definedName>
    <definedName name="_1505__FDSAUDITLINK__" localSheetId="7" hidden="1">{"fdsup://Directions/FactSet Auditing Viewer?action=AUDIT_VALUE&amp;DB=129&amp;ID1=44106010&amp;VALUEID=01001&amp;SDATE=201002&amp;PERIODTYPE=QTR_STD&amp;window=popup_no_bar&amp;width=385&amp;height=120&amp;START_MAXIMIZED=FALSE&amp;creator=factset&amp;display_string=Audit"}</definedName>
    <definedName name="_1505__FDSAUDITLINK__" localSheetId="9" hidden="1">{"fdsup://Directions/FactSet Auditing Viewer?action=AUDIT_VALUE&amp;DB=129&amp;ID1=44106010&amp;VALUEID=01001&amp;SDATE=201002&amp;PERIODTYPE=QTR_STD&amp;window=popup_no_bar&amp;width=385&amp;height=120&amp;START_MAXIMIZED=FALSE&amp;creator=factset&amp;display_string=Audit"}</definedName>
    <definedName name="_1505__FDSAUDITLINK__" localSheetId="8" hidden="1">{"fdsup://Directions/FactSet Auditing Viewer?action=AUDIT_VALUE&amp;DB=129&amp;ID1=44106010&amp;VALUEID=01001&amp;SDATE=201002&amp;PERIODTYPE=QTR_STD&amp;window=popup_no_bar&amp;width=385&amp;height=120&amp;START_MAXIMIZED=FALSE&amp;creator=factset&amp;display_string=Audit"}</definedName>
    <definedName name="_1505__FDSAUDITLINK__" localSheetId="10" hidden="1">{"fdsup://Directions/FactSet Auditing Viewer?action=AUDIT_VALUE&amp;DB=129&amp;ID1=44106010&amp;VALUEID=01001&amp;SDATE=201002&amp;PERIODTYPE=QTR_STD&amp;window=popup_no_bar&amp;width=385&amp;height=120&amp;START_MAXIMIZED=FALSE&amp;creator=factset&amp;display_string=Audit"}</definedName>
    <definedName name="_1505__FDSAUDITLINK__" localSheetId="3" hidden="1">{"fdsup://Directions/FactSet Auditing Viewer?action=AUDIT_VALUE&amp;DB=129&amp;ID1=44106010&amp;VALUEID=01001&amp;SDATE=201002&amp;PERIODTYPE=QTR_STD&amp;window=popup_no_bar&amp;width=385&amp;height=120&amp;START_MAXIMIZED=FALSE&amp;creator=factset&amp;display_string=Audit"}</definedName>
    <definedName name="_1505__FDSAUDITLINK__" localSheetId="5" hidden="1">{"fdsup://Directions/FactSet Auditing Viewer?action=AUDIT_VALUE&amp;DB=129&amp;ID1=44106010&amp;VALUEID=01001&amp;SDATE=201002&amp;PERIODTYPE=QTR_STD&amp;window=popup_no_bar&amp;width=385&amp;height=120&amp;START_MAXIMIZED=FALSE&amp;creator=factset&amp;display_string=Audit"}</definedName>
    <definedName name="_1505__FDSAUDITLINK__" localSheetId="1" hidden="1">{"fdsup://Directions/FactSet Auditing Viewer?action=AUDIT_VALUE&amp;DB=129&amp;ID1=44106010&amp;VALUEID=01001&amp;SDATE=201002&amp;PERIODTYPE=QTR_STD&amp;window=popup_no_bar&amp;width=385&amp;height=120&amp;START_MAXIMIZED=FALSE&amp;creator=factset&amp;display_string=Audit"}</definedName>
    <definedName name="_1505__FDSAUDITLINK__" hidden="1">{"fdsup://Directions/FactSet Auditing Viewer?action=AUDIT_VALUE&amp;DB=129&amp;ID1=44106010&amp;VALUEID=01001&amp;SDATE=201002&amp;PERIODTYPE=QTR_STD&amp;window=popup_no_bar&amp;width=385&amp;height=120&amp;START_MAXIMIZED=FALSE&amp;creator=factset&amp;display_string=Audit"}</definedName>
    <definedName name="_1506__FDSAUDITLINK__" localSheetId="7" hidden="1">{"fdsup://Directions/FactSet Auditing Viewer?action=AUDIT_VALUE&amp;DB=129&amp;ID1=41387510&amp;VALUEID=01001&amp;SDATE=201004&amp;PERIODTYPE=QTR_STD&amp;window=popup_no_bar&amp;width=385&amp;height=120&amp;START_MAXIMIZED=FALSE&amp;creator=factset&amp;display_string=Audit"}</definedName>
    <definedName name="_1506__FDSAUDITLINK__" localSheetId="9" hidden="1">{"fdsup://Directions/FactSet Auditing Viewer?action=AUDIT_VALUE&amp;DB=129&amp;ID1=41387510&amp;VALUEID=01001&amp;SDATE=201004&amp;PERIODTYPE=QTR_STD&amp;window=popup_no_bar&amp;width=385&amp;height=120&amp;START_MAXIMIZED=FALSE&amp;creator=factset&amp;display_string=Audit"}</definedName>
    <definedName name="_1506__FDSAUDITLINK__" localSheetId="8" hidden="1">{"fdsup://Directions/FactSet Auditing Viewer?action=AUDIT_VALUE&amp;DB=129&amp;ID1=41387510&amp;VALUEID=01001&amp;SDATE=201004&amp;PERIODTYPE=QTR_STD&amp;window=popup_no_bar&amp;width=385&amp;height=120&amp;START_MAXIMIZED=FALSE&amp;creator=factset&amp;display_string=Audit"}</definedName>
    <definedName name="_1506__FDSAUDITLINK__" localSheetId="10" hidden="1">{"fdsup://Directions/FactSet Auditing Viewer?action=AUDIT_VALUE&amp;DB=129&amp;ID1=41387510&amp;VALUEID=01001&amp;SDATE=201004&amp;PERIODTYPE=QTR_STD&amp;window=popup_no_bar&amp;width=385&amp;height=120&amp;START_MAXIMIZED=FALSE&amp;creator=factset&amp;display_string=Audit"}</definedName>
    <definedName name="_1506__FDSAUDITLINK__" localSheetId="3" hidden="1">{"fdsup://Directions/FactSet Auditing Viewer?action=AUDIT_VALUE&amp;DB=129&amp;ID1=41387510&amp;VALUEID=01001&amp;SDATE=201004&amp;PERIODTYPE=QTR_STD&amp;window=popup_no_bar&amp;width=385&amp;height=120&amp;START_MAXIMIZED=FALSE&amp;creator=factset&amp;display_string=Audit"}</definedName>
    <definedName name="_1506__FDSAUDITLINK__" localSheetId="5" hidden="1">{"fdsup://Directions/FactSet Auditing Viewer?action=AUDIT_VALUE&amp;DB=129&amp;ID1=41387510&amp;VALUEID=01001&amp;SDATE=201004&amp;PERIODTYPE=QTR_STD&amp;window=popup_no_bar&amp;width=385&amp;height=120&amp;START_MAXIMIZED=FALSE&amp;creator=factset&amp;display_string=Audit"}</definedName>
    <definedName name="_1506__FDSAUDITLINK__" localSheetId="1" hidden="1">{"fdsup://Directions/FactSet Auditing Viewer?action=AUDIT_VALUE&amp;DB=129&amp;ID1=41387510&amp;VALUEID=01001&amp;SDATE=201004&amp;PERIODTYPE=QTR_STD&amp;window=popup_no_bar&amp;width=385&amp;height=120&amp;START_MAXIMIZED=FALSE&amp;creator=factset&amp;display_string=Audit"}</definedName>
    <definedName name="_1506__FDSAUDITLINK__" hidden="1">{"fdsup://Directions/FactSet Auditing Viewer?action=AUDIT_VALUE&amp;DB=129&amp;ID1=41387510&amp;VALUEID=01001&amp;SDATE=201004&amp;PERIODTYPE=QTR_STD&amp;window=popup_no_bar&amp;width=385&amp;height=120&amp;START_MAXIMIZED=FALSE&amp;creator=factset&amp;display_string=Audit"}</definedName>
    <definedName name="_1507__FDSAUDITLINK__" localSheetId="7" hidden="1">{"fdsup://Directions/FactSet Auditing Viewer?action=AUDIT_VALUE&amp;DB=129&amp;ID1=44045210&amp;VALUEID=01001&amp;SDATE=200902&amp;PERIODTYPE=QTR_STD&amp;window=popup_no_bar&amp;width=385&amp;height=120&amp;START_MAXIMIZED=FALSE&amp;creator=factset&amp;display_string=Audit"}</definedName>
    <definedName name="_1507__FDSAUDITLINK__" localSheetId="9" hidden="1">{"fdsup://Directions/FactSet Auditing Viewer?action=AUDIT_VALUE&amp;DB=129&amp;ID1=44045210&amp;VALUEID=01001&amp;SDATE=200902&amp;PERIODTYPE=QTR_STD&amp;window=popup_no_bar&amp;width=385&amp;height=120&amp;START_MAXIMIZED=FALSE&amp;creator=factset&amp;display_string=Audit"}</definedName>
    <definedName name="_1507__FDSAUDITLINK__" localSheetId="8" hidden="1">{"fdsup://Directions/FactSet Auditing Viewer?action=AUDIT_VALUE&amp;DB=129&amp;ID1=44045210&amp;VALUEID=01001&amp;SDATE=200902&amp;PERIODTYPE=QTR_STD&amp;window=popup_no_bar&amp;width=385&amp;height=120&amp;START_MAXIMIZED=FALSE&amp;creator=factset&amp;display_string=Audit"}</definedName>
    <definedName name="_1507__FDSAUDITLINK__" localSheetId="10" hidden="1">{"fdsup://Directions/FactSet Auditing Viewer?action=AUDIT_VALUE&amp;DB=129&amp;ID1=44045210&amp;VALUEID=01001&amp;SDATE=200902&amp;PERIODTYPE=QTR_STD&amp;window=popup_no_bar&amp;width=385&amp;height=120&amp;START_MAXIMIZED=FALSE&amp;creator=factset&amp;display_string=Audit"}</definedName>
    <definedName name="_1507__FDSAUDITLINK__" localSheetId="3" hidden="1">{"fdsup://Directions/FactSet Auditing Viewer?action=AUDIT_VALUE&amp;DB=129&amp;ID1=44045210&amp;VALUEID=01001&amp;SDATE=200902&amp;PERIODTYPE=QTR_STD&amp;window=popup_no_bar&amp;width=385&amp;height=120&amp;START_MAXIMIZED=FALSE&amp;creator=factset&amp;display_string=Audit"}</definedName>
    <definedName name="_1507__FDSAUDITLINK__" localSheetId="5" hidden="1">{"fdsup://Directions/FactSet Auditing Viewer?action=AUDIT_VALUE&amp;DB=129&amp;ID1=44045210&amp;VALUEID=01001&amp;SDATE=200902&amp;PERIODTYPE=QTR_STD&amp;window=popup_no_bar&amp;width=385&amp;height=120&amp;START_MAXIMIZED=FALSE&amp;creator=factset&amp;display_string=Audit"}</definedName>
    <definedName name="_1507__FDSAUDITLINK__" localSheetId="1" hidden="1">{"fdsup://Directions/FactSet Auditing Viewer?action=AUDIT_VALUE&amp;DB=129&amp;ID1=44045210&amp;VALUEID=01001&amp;SDATE=200902&amp;PERIODTYPE=QTR_STD&amp;window=popup_no_bar&amp;width=385&amp;height=120&amp;START_MAXIMIZED=FALSE&amp;creator=factset&amp;display_string=Audit"}</definedName>
    <definedName name="_1507__FDSAUDITLINK__" hidden="1">{"fdsup://Directions/FactSet Auditing Viewer?action=AUDIT_VALUE&amp;DB=129&amp;ID1=44045210&amp;VALUEID=01001&amp;SDATE=200902&amp;PERIODTYPE=QTR_STD&amp;window=popup_no_bar&amp;width=385&amp;height=120&amp;START_MAXIMIZED=FALSE&amp;creator=factset&amp;display_string=Audit"}</definedName>
    <definedName name="_1508__FDSAUDITLINK__" localSheetId="7" hidden="1">{"fdsup://Directions/FactSet Auditing Viewer?action=AUDIT_VALUE&amp;DB=129&amp;ID1=44045210&amp;VALUEID=01001&amp;SDATE=201002&amp;PERIODTYPE=QTR_STD&amp;window=popup_no_bar&amp;width=385&amp;height=120&amp;START_MAXIMIZED=FALSE&amp;creator=factset&amp;display_string=Audit"}</definedName>
    <definedName name="_1508__FDSAUDITLINK__" localSheetId="9" hidden="1">{"fdsup://Directions/FactSet Auditing Viewer?action=AUDIT_VALUE&amp;DB=129&amp;ID1=44045210&amp;VALUEID=01001&amp;SDATE=201002&amp;PERIODTYPE=QTR_STD&amp;window=popup_no_bar&amp;width=385&amp;height=120&amp;START_MAXIMIZED=FALSE&amp;creator=factset&amp;display_string=Audit"}</definedName>
    <definedName name="_1508__FDSAUDITLINK__" localSheetId="8" hidden="1">{"fdsup://Directions/FactSet Auditing Viewer?action=AUDIT_VALUE&amp;DB=129&amp;ID1=44045210&amp;VALUEID=01001&amp;SDATE=201002&amp;PERIODTYPE=QTR_STD&amp;window=popup_no_bar&amp;width=385&amp;height=120&amp;START_MAXIMIZED=FALSE&amp;creator=factset&amp;display_string=Audit"}</definedName>
    <definedName name="_1508__FDSAUDITLINK__" localSheetId="10" hidden="1">{"fdsup://Directions/FactSet Auditing Viewer?action=AUDIT_VALUE&amp;DB=129&amp;ID1=44045210&amp;VALUEID=01001&amp;SDATE=201002&amp;PERIODTYPE=QTR_STD&amp;window=popup_no_bar&amp;width=385&amp;height=120&amp;START_MAXIMIZED=FALSE&amp;creator=factset&amp;display_string=Audit"}</definedName>
    <definedName name="_1508__FDSAUDITLINK__" localSheetId="3" hidden="1">{"fdsup://Directions/FactSet Auditing Viewer?action=AUDIT_VALUE&amp;DB=129&amp;ID1=44045210&amp;VALUEID=01001&amp;SDATE=201002&amp;PERIODTYPE=QTR_STD&amp;window=popup_no_bar&amp;width=385&amp;height=120&amp;START_MAXIMIZED=FALSE&amp;creator=factset&amp;display_string=Audit"}</definedName>
    <definedName name="_1508__FDSAUDITLINK__" localSheetId="5" hidden="1">{"fdsup://Directions/FactSet Auditing Viewer?action=AUDIT_VALUE&amp;DB=129&amp;ID1=44045210&amp;VALUEID=01001&amp;SDATE=201002&amp;PERIODTYPE=QTR_STD&amp;window=popup_no_bar&amp;width=385&amp;height=120&amp;START_MAXIMIZED=FALSE&amp;creator=factset&amp;display_string=Audit"}</definedName>
    <definedName name="_1508__FDSAUDITLINK__" localSheetId="1" hidden="1">{"fdsup://Directions/FactSet Auditing Viewer?action=AUDIT_VALUE&amp;DB=129&amp;ID1=44045210&amp;VALUEID=01001&amp;SDATE=201002&amp;PERIODTYPE=QTR_STD&amp;window=popup_no_bar&amp;width=385&amp;height=120&amp;START_MAXIMIZED=FALSE&amp;creator=factset&amp;display_string=Audit"}</definedName>
    <definedName name="_1508__FDSAUDITLINK__" hidden="1">{"fdsup://Directions/FactSet Auditing Viewer?action=AUDIT_VALUE&amp;DB=129&amp;ID1=44045210&amp;VALUEID=01001&amp;SDATE=201002&amp;PERIODTYPE=QTR_STD&amp;window=popup_no_bar&amp;width=385&amp;height=120&amp;START_MAXIMIZED=FALSE&amp;creator=factset&amp;display_string=Audit"}</definedName>
    <definedName name="_1509__FDSAUDITLINK__" localSheetId="7" hidden="1">{"fdsup://Directions/FactSet Auditing Viewer?action=AUDIT_VALUE&amp;DB=129&amp;ID1=09367110&amp;VALUEID=01001&amp;SDATE=200904&amp;PERIODTYPE=QTR_STD&amp;window=popup_no_bar&amp;width=385&amp;height=120&amp;START_MAXIMIZED=FALSE&amp;creator=factset&amp;display_string=Audit"}</definedName>
    <definedName name="_1509__FDSAUDITLINK__" localSheetId="9" hidden="1">{"fdsup://Directions/FactSet Auditing Viewer?action=AUDIT_VALUE&amp;DB=129&amp;ID1=09367110&amp;VALUEID=01001&amp;SDATE=200904&amp;PERIODTYPE=QTR_STD&amp;window=popup_no_bar&amp;width=385&amp;height=120&amp;START_MAXIMIZED=FALSE&amp;creator=factset&amp;display_string=Audit"}</definedName>
    <definedName name="_1509__FDSAUDITLINK__" localSheetId="8" hidden="1">{"fdsup://Directions/FactSet Auditing Viewer?action=AUDIT_VALUE&amp;DB=129&amp;ID1=09367110&amp;VALUEID=01001&amp;SDATE=200904&amp;PERIODTYPE=QTR_STD&amp;window=popup_no_bar&amp;width=385&amp;height=120&amp;START_MAXIMIZED=FALSE&amp;creator=factset&amp;display_string=Audit"}</definedName>
    <definedName name="_1509__FDSAUDITLINK__" localSheetId="10" hidden="1">{"fdsup://Directions/FactSet Auditing Viewer?action=AUDIT_VALUE&amp;DB=129&amp;ID1=09367110&amp;VALUEID=01001&amp;SDATE=200904&amp;PERIODTYPE=QTR_STD&amp;window=popup_no_bar&amp;width=385&amp;height=120&amp;START_MAXIMIZED=FALSE&amp;creator=factset&amp;display_string=Audit"}</definedName>
    <definedName name="_1509__FDSAUDITLINK__" localSheetId="3" hidden="1">{"fdsup://Directions/FactSet Auditing Viewer?action=AUDIT_VALUE&amp;DB=129&amp;ID1=09367110&amp;VALUEID=01001&amp;SDATE=200904&amp;PERIODTYPE=QTR_STD&amp;window=popup_no_bar&amp;width=385&amp;height=120&amp;START_MAXIMIZED=FALSE&amp;creator=factset&amp;display_string=Audit"}</definedName>
    <definedName name="_1509__FDSAUDITLINK__" localSheetId="5" hidden="1">{"fdsup://Directions/FactSet Auditing Viewer?action=AUDIT_VALUE&amp;DB=129&amp;ID1=09367110&amp;VALUEID=01001&amp;SDATE=200904&amp;PERIODTYPE=QTR_STD&amp;window=popup_no_bar&amp;width=385&amp;height=120&amp;START_MAXIMIZED=FALSE&amp;creator=factset&amp;display_string=Audit"}</definedName>
    <definedName name="_1509__FDSAUDITLINK__" localSheetId="1" hidden="1">{"fdsup://Directions/FactSet Auditing Viewer?action=AUDIT_VALUE&amp;DB=129&amp;ID1=09367110&amp;VALUEID=01001&amp;SDATE=200904&amp;PERIODTYPE=QTR_STD&amp;window=popup_no_bar&amp;width=385&amp;height=120&amp;START_MAXIMIZED=FALSE&amp;creator=factset&amp;display_string=Audit"}</definedName>
    <definedName name="_1509__FDSAUDITLINK__" hidden="1">{"fdsup://Directions/FactSet Auditing Viewer?action=AUDIT_VALUE&amp;DB=129&amp;ID1=09367110&amp;VALUEID=01001&amp;SDATE=200904&amp;PERIODTYPE=QTR_STD&amp;window=popup_no_bar&amp;width=385&amp;height=120&amp;START_MAXIMIZED=FALSE&amp;creator=factset&amp;display_string=Audit"}</definedName>
    <definedName name="_151__FDSAUDITLINK__" localSheetId="7" hidden="1">{"fdsup://directions/FAT Viewer?action=UPDATE&amp;creator=factset&amp;DYN_ARGS=TRUE&amp;DOC_NAME=FAT:FQL_AUDITING_CLIENT_TEMPLATE.FAT&amp;display_string=Audit&amp;VAR:KEY=DWLALAPQPA&amp;VAR:QUERY=RkZfRUJJVERBX09QRVIoUVRSLDQvMS8yMDA5LDYvMzAvMjAwOSwsLFVTRCk=&amp;WINDOW=FIRST_POPUP&amp;HEIGH","T=450&amp;WIDTH=450&amp;START_MAXIMIZED=FALSE&amp;VAR:CALENDAR=US&amp;VAR:SYMBOL=SWN&amp;VAR:INDEX=0"}</definedName>
    <definedName name="_151__FDSAUDITLINK__" localSheetId="9" hidden="1">{"fdsup://directions/FAT Viewer?action=UPDATE&amp;creator=factset&amp;DYN_ARGS=TRUE&amp;DOC_NAME=FAT:FQL_AUDITING_CLIENT_TEMPLATE.FAT&amp;display_string=Audit&amp;VAR:KEY=DWLALAPQPA&amp;VAR:QUERY=RkZfRUJJVERBX09QRVIoUVRSLDQvMS8yMDA5LDYvMzAvMjAwOSwsLFVTRCk=&amp;WINDOW=FIRST_POPUP&amp;HEIGH","T=450&amp;WIDTH=450&amp;START_MAXIMIZED=FALSE&amp;VAR:CALENDAR=US&amp;VAR:SYMBOL=SWN&amp;VAR:INDEX=0"}</definedName>
    <definedName name="_151__FDSAUDITLINK__" localSheetId="8" hidden="1">{"fdsup://directions/FAT Viewer?action=UPDATE&amp;creator=factset&amp;DYN_ARGS=TRUE&amp;DOC_NAME=FAT:FQL_AUDITING_CLIENT_TEMPLATE.FAT&amp;display_string=Audit&amp;VAR:KEY=DWLALAPQPA&amp;VAR:QUERY=RkZfRUJJVERBX09QRVIoUVRSLDQvMS8yMDA5LDYvMzAvMjAwOSwsLFVTRCk=&amp;WINDOW=FIRST_POPUP&amp;HEIGH","T=450&amp;WIDTH=450&amp;START_MAXIMIZED=FALSE&amp;VAR:CALENDAR=US&amp;VAR:SYMBOL=SWN&amp;VAR:INDEX=0"}</definedName>
    <definedName name="_151__FDSAUDITLINK__" localSheetId="10" hidden="1">{"fdsup://directions/FAT Viewer?action=UPDATE&amp;creator=factset&amp;DYN_ARGS=TRUE&amp;DOC_NAME=FAT:FQL_AUDITING_CLIENT_TEMPLATE.FAT&amp;display_string=Audit&amp;VAR:KEY=DWLALAPQPA&amp;VAR:QUERY=RkZfRUJJVERBX09QRVIoUVRSLDQvMS8yMDA5LDYvMzAvMjAwOSwsLFVTRCk=&amp;WINDOW=FIRST_POPUP&amp;HEIGH","T=450&amp;WIDTH=450&amp;START_MAXIMIZED=FALSE&amp;VAR:CALENDAR=US&amp;VAR:SYMBOL=SWN&amp;VAR:INDEX=0"}</definedName>
    <definedName name="_151__FDSAUDITLINK__" localSheetId="3" hidden="1">{"fdsup://directions/FAT Viewer?action=UPDATE&amp;creator=factset&amp;DYN_ARGS=TRUE&amp;DOC_NAME=FAT:FQL_AUDITING_CLIENT_TEMPLATE.FAT&amp;display_string=Audit&amp;VAR:KEY=DWLALAPQPA&amp;VAR:QUERY=RkZfRUJJVERBX09QRVIoUVRSLDQvMS8yMDA5LDYvMzAvMjAwOSwsLFVTRCk=&amp;WINDOW=FIRST_POPUP&amp;HEIGH","T=450&amp;WIDTH=450&amp;START_MAXIMIZED=FALSE&amp;VAR:CALENDAR=US&amp;VAR:SYMBOL=SWN&amp;VAR:INDEX=0"}</definedName>
    <definedName name="_151__FDSAUDITLINK__" localSheetId="5" hidden="1">{"fdsup://directions/FAT Viewer?action=UPDATE&amp;creator=factset&amp;DYN_ARGS=TRUE&amp;DOC_NAME=FAT:FQL_AUDITING_CLIENT_TEMPLATE.FAT&amp;display_string=Audit&amp;VAR:KEY=DWLALAPQPA&amp;VAR:QUERY=RkZfRUJJVERBX09QRVIoUVRSLDQvMS8yMDA5LDYvMzAvMjAwOSwsLFVTRCk=&amp;WINDOW=FIRST_POPUP&amp;HEIGH","T=450&amp;WIDTH=450&amp;START_MAXIMIZED=FALSE&amp;VAR:CALENDAR=US&amp;VAR:SYMBOL=SWN&amp;VAR:INDEX=0"}</definedName>
    <definedName name="_151__FDSAUDITLINK__" localSheetId="1" hidden="1">{"fdsup://directions/FAT Viewer?action=UPDATE&amp;creator=factset&amp;DYN_ARGS=TRUE&amp;DOC_NAME=FAT:FQL_AUDITING_CLIENT_TEMPLATE.FAT&amp;display_string=Audit&amp;VAR:KEY=DWLALAPQPA&amp;VAR:QUERY=RkZfRUJJVERBX09QRVIoUVRSLDQvMS8yMDA5LDYvMzAvMjAwOSwsLFVTRCk=&amp;WINDOW=FIRST_POPUP&amp;HEIGH","T=450&amp;WIDTH=450&amp;START_MAXIMIZED=FALSE&amp;VAR:CALENDAR=US&amp;VAR:SYMBOL=SWN&amp;VAR:INDEX=0"}</definedName>
    <definedName name="_151__FDSAUDITLINK__" hidden="1">{"fdsup://directions/FAT Viewer?action=UPDATE&amp;creator=factset&amp;DYN_ARGS=TRUE&amp;DOC_NAME=FAT:FQL_AUDITING_CLIENT_TEMPLATE.FAT&amp;display_string=Audit&amp;VAR:KEY=DWLALAPQPA&amp;VAR:QUERY=RkZfRUJJVERBX09QRVIoUVRSLDQvMS8yMDA5LDYvMzAvMjAwOSwsLFVTRCk=&amp;WINDOW=FIRST_POPUP&amp;HEIGH","T=450&amp;WIDTH=450&amp;START_MAXIMIZED=FALSE&amp;VAR:CALENDAR=US&amp;VAR:SYMBOL=SWN&amp;VAR:INDEX=0"}</definedName>
    <definedName name="_1510__FDSAUDITLINK__" localSheetId="7" hidden="1">{"fdsup://Directions/FactSet Auditing Viewer?action=AUDIT_VALUE&amp;DB=129&amp;ID1=42823610&amp;VALUEID=01001&amp;SDATE=200902&amp;PERIODTYPE=QTR_STD&amp;window=popup_no_bar&amp;width=385&amp;height=120&amp;START_MAXIMIZED=FALSE&amp;creator=factset&amp;display_string=Audit"}</definedName>
    <definedName name="_1510__FDSAUDITLINK__" localSheetId="9" hidden="1">{"fdsup://Directions/FactSet Auditing Viewer?action=AUDIT_VALUE&amp;DB=129&amp;ID1=42823610&amp;VALUEID=01001&amp;SDATE=200902&amp;PERIODTYPE=QTR_STD&amp;window=popup_no_bar&amp;width=385&amp;height=120&amp;START_MAXIMIZED=FALSE&amp;creator=factset&amp;display_string=Audit"}</definedName>
    <definedName name="_1510__FDSAUDITLINK__" localSheetId="8" hidden="1">{"fdsup://Directions/FactSet Auditing Viewer?action=AUDIT_VALUE&amp;DB=129&amp;ID1=42823610&amp;VALUEID=01001&amp;SDATE=200902&amp;PERIODTYPE=QTR_STD&amp;window=popup_no_bar&amp;width=385&amp;height=120&amp;START_MAXIMIZED=FALSE&amp;creator=factset&amp;display_string=Audit"}</definedName>
    <definedName name="_1510__FDSAUDITLINK__" localSheetId="10" hidden="1">{"fdsup://Directions/FactSet Auditing Viewer?action=AUDIT_VALUE&amp;DB=129&amp;ID1=42823610&amp;VALUEID=01001&amp;SDATE=200902&amp;PERIODTYPE=QTR_STD&amp;window=popup_no_bar&amp;width=385&amp;height=120&amp;START_MAXIMIZED=FALSE&amp;creator=factset&amp;display_string=Audit"}</definedName>
    <definedName name="_1510__FDSAUDITLINK__" localSheetId="3" hidden="1">{"fdsup://Directions/FactSet Auditing Viewer?action=AUDIT_VALUE&amp;DB=129&amp;ID1=42823610&amp;VALUEID=01001&amp;SDATE=200902&amp;PERIODTYPE=QTR_STD&amp;window=popup_no_bar&amp;width=385&amp;height=120&amp;START_MAXIMIZED=FALSE&amp;creator=factset&amp;display_string=Audit"}</definedName>
    <definedName name="_1510__FDSAUDITLINK__" localSheetId="5" hidden="1">{"fdsup://Directions/FactSet Auditing Viewer?action=AUDIT_VALUE&amp;DB=129&amp;ID1=42823610&amp;VALUEID=01001&amp;SDATE=200902&amp;PERIODTYPE=QTR_STD&amp;window=popup_no_bar&amp;width=385&amp;height=120&amp;START_MAXIMIZED=FALSE&amp;creator=factset&amp;display_string=Audit"}</definedName>
    <definedName name="_1510__FDSAUDITLINK__" localSheetId="1" hidden="1">{"fdsup://Directions/FactSet Auditing Viewer?action=AUDIT_VALUE&amp;DB=129&amp;ID1=42823610&amp;VALUEID=01001&amp;SDATE=200902&amp;PERIODTYPE=QTR_STD&amp;window=popup_no_bar&amp;width=385&amp;height=120&amp;START_MAXIMIZED=FALSE&amp;creator=factset&amp;display_string=Audit"}</definedName>
    <definedName name="_1510__FDSAUDITLINK__" hidden="1">{"fdsup://Directions/FactSet Auditing Viewer?action=AUDIT_VALUE&amp;DB=129&amp;ID1=42823610&amp;VALUEID=01001&amp;SDATE=200902&amp;PERIODTYPE=QTR_STD&amp;window=popup_no_bar&amp;width=385&amp;height=120&amp;START_MAXIMIZED=FALSE&amp;creator=factset&amp;display_string=Audit"}</definedName>
    <definedName name="_1511__FDSAUDITLINK__" localSheetId="7" hidden="1">{"fdsup://Directions/FactSet Auditing Viewer?action=AUDIT_VALUE&amp;DB=129&amp;ID1=42823610&amp;VALUEID=01001&amp;SDATE=201002&amp;PERIODTYPE=QTR_STD&amp;window=popup_no_bar&amp;width=385&amp;height=120&amp;START_MAXIMIZED=FALSE&amp;creator=factset&amp;display_string=Audit"}</definedName>
    <definedName name="_1511__FDSAUDITLINK__" localSheetId="9" hidden="1">{"fdsup://Directions/FactSet Auditing Viewer?action=AUDIT_VALUE&amp;DB=129&amp;ID1=42823610&amp;VALUEID=01001&amp;SDATE=201002&amp;PERIODTYPE=QTR_STD&amp;window=popup_no_bar&amp;width=385&amp;height=120&amp;START_MAXIMIZED=FALSE&amp;creator=factset&amp;display_string=Audit"}</definedName>
    <definedName name="_1511__FDSAUDITLINK__" localSheetId="8" hidden="1">{"fdsup://Directions/FactSet Auditing Viewer?action=AUDIT_VALUE&amp;DB=129&amp;ID1=42823610&amp;VALUEID=01001&amp;SDATE=201002&amp;PERIODTYPE=QTR_STD&amp;window=popup_no_bar&amp;width=385&amp;height=120&amp;START_MAXIMIZED=FALSE&amp;creator=factset&amp;display_string=Audit"}</definedName>
    <definedName name="_1511__FDSAUDITLINK__" localSheetId="10" hidden="1">{"fdsup://Directions/FactSet Auditing Viewer?action=AUDIT_VALUE&amp;DB=129&amp;ID1=42823610&amp;VALUEID=01001&amp;SDATE=201002&amp;PERIODTYPE=QTR_STD&amp;window=popup_no_bar&amp;width=385&amp;height=120&amp;START_MAXIMIZED=FALSE&amp;creator=factset&amp;display_string=Audit"}</definedName>
    <definedName name="_1511__FDSAUDITLINK__" localSheetId="3" hidden="1">{"fdsup://Directions/FactSet Auditing Viewer?action=AUDIT_VALUE&amp;DB=129&amp;ID1=42823610&amp;VALUEID=01001&amp;SDATE=201002&amp;PERIODTYPE=QTR_STD&amp;window=popup_no_bar&amp;width=385&amp;height=120&amp;START_MAXIMIZED=FALSE&amp;creator=factset&amp;display_string=Audit"}</definedName>
    <definedName name="_1511__FDSAUDITLINK__" localSheetId="5" hidden="1">{"fdsup://Directions/FactSet Auditing Viewer?action=AUDIT_VALUE&amp;DB=129&amp;ID1=42823610&amp;VALUEID=01001&amp;SDATE=201002&amp;PERIODTYPE=QTR_STD&amp;window=popup_no_bar&amp;width=385&amp;height=120&amp;START_MAXIMIZED=FALSE&amp;creator=factset&amp;display_string=Audit"}</definedName>
    <definedName name="_1511__FDSAUDITLINK__" localSheetId="1" hidden="1">{"fdsup://Directions/FactSet Auditing Viewer?action=AUDIT_VALUE&amp;DB=129&amp;ID1=42823610&amp;VALUEID=01001&amp;SDATE=201002&amp;PERIODTYPE=QTR_STD&amp;window=popup_no_bar&amp;width=385&amp;height=120&amp;START_MAXIMIZED=FALSE&amp;creator=factset&amp;display_string=Audit"}</definedName>
    <definedName name="_1511__FDSAUDITLINK__" hidden="1">{"fdsup://Directions/FactSet Auditing Viewer?action=AUDIT_VALUE&amp;DB=129&amp;ID1=42823610&amp;VALUEID=01001&amp;SDATE=201002&amp;PERIODTYPE=QTR_STD&amp;window=popup_no_bar&amp;width=385&amp;height=120&amp;START_MAXIMIZED=FALSE&amp;creator=factset&amp;display_string=Audit"}</definedName>
    <definedName name="_1512__FDSAUDITLINK__" localSheetId="7" hidden="1">{"fdsup://Directions/FactSet Auditing Viewer?action=AUDIT_VALUE&amp;DB=129&amp;ID1=42345210&amp;VALUEID=01001&amp;SDATE=200903&amp;PERIODTYPE=QTR_STD&amp;window=popup_no_bar&amp;width=385&amp;height=120&amp;START_MAXIMIZED=FALSE&amp;creator=factset&amp;display_string=Audit"}</definedName>
    <definedName name="_1512__FDSAUDITLINK__" localSheetId="9" hidden="1">{"fdsup://Directions/FactSet Auditing Viewer?action=AUDIT_VALUE&amp;DB=129&amp;ID1=42345210&amp;VALUEID=01001&amp;SDATE=200903&amp;PERIODTYPE=QTR_STD&amp;window=popup_no_bar&amp;width=385&amp;height=120&amp;START_MAXIMIZED=FALSE&amp;creator=factset&amp;display_string=Audit"}</definedName>
    <definedName name="_1512__FDSAUDITLINK__" localSheetId="8" hidden="1">{"fdsup://Directions/FactSet Auditing Viewer?action=AUDIT_VALUE&amp;DB=129&amp;ID1=42345210&amp;VALUEID=01001&amp;SDATE=200903&amp;PERIODTYPE=QTR_STD&amp;window=popup_no_bar&amp;width=385&amp;height=120&amp;START_MAXIMIZED=FALSE&amp;creator=factset&amp;display_string=Audit"}</definedName>
    <definedName name="_1512__FDSAUDITLINK__" localSheetId="10" hidden="1">{"fdsup://Directions/FactSet Auditing Viewer?action=AUDIT_VALUE&amp;DB=129&amp;ID1=42345210&amp;VALUEID=01001&amp;SDATE=200903&amp;PERIODTYPE=QTR_STD&amp;window=popup_no_bar&amp;width=385&amp;height=120&amp;START_MAXIMIZED=FALSE&amp;creator=factset&amp;display_string=Audit"}</definedName>
    <definedName name="_1512__FDSAUDITLINK__" localSheetId="3" hidden="1">{"fdsup://Directions/FactSet Auditing Viewer?action=AUDIT_VALUE&amp;DB=129&amp;ID1=42345210&amp;VALUEID=01001&amp;SDATE=200903&amp;PERIODTYPE=QTR_STD&amp;window=popup_no_bar&amp;width=385&amp;height=120&amp;START_MAXIMIZED=FALSE&amp;creator=factset&amp;display_string=Audit"}</definedName>
    <definedName name="_1512__FDSAUDITLINK__" localSheetId="5" hidden="1">{"fdsup://Directions/FactSet Auditing Viewer?action=AUDIT_VALUE&amp;DB=129&amp;ID1=42345210&amp;VALUEID=01001&amp;SDATE=200903&amp;PERIODTYPE=QTR_STD&amp;window=popup_no_bar&amp;width=385&amp;height=120&amp;START_MAXIMIZED=FALSE&amp;creator=factset&amp;display_string=Audit"}</definedName>
    <definedName name="_1512__FDSAUDITLINK__" localSheetId="1" hidden="1">{"fdsup://Directions/FactSet Auditing Viewer?action=AUDIT_VALUE&amp;DB=129&amp;ID1=42345210&amp;VALUEID=01001&amp;SDATE=200903&amp;PERIODTYPE=QTR_STD&amp;window=popup_no_bar&amp;width=385&amp;height=120&amp;START_MAXIMIZED=FALSE&amp;creator=factset&amp;display_string=Audit"}</definedName>
    <definedName name="_1512__FDSAUDITLINK__" hidden="1">{"fdsup://Directions/FactSet Auditing Viewer?action=AUDIT_VALUE&amp;DB=129&amp;ID1=42345210&amp;VALUEID=01001&amp;SDATE=200903&amp;PERIODTYPE=QTR_STD&amp;window=popup_no_bar&amp;width=385&amp;height=120&amp;START_MAXIMIZED=FALSE&amp;creator=factset&amp;display_string=Audit"}</definedName>
    <definedName name="_1513__FDSAUDITLINK__" localSheetId="7" hidden="1">{"fdsup://Directions/FactSet Auditing Viewer?action=AUDIT_VALUE&amp;DB=129&amp;ID1=42345210&amp;VALUEID=01001&amp;SDATE=201003&amp;PERIODTYPE=QTR_STD&amp;window=popup_no_bar&amp;width=385&amp;height=120&amp;START_MAXIMIZED=FALSE&amp;creator=factset&amp;display_string=Audit"}</definedName>
    <definedName name="_1513__FDSAUDITLINK__" localSheetId="9" hidden="1">{"fdsup://Directions/FactSet Auditing Viewer?action=AUDIT_VALUE&amp;DB=129&amp;ID1=42345210&amp;VALUEID=01001&amp;SDATE=201003&amp;PERIODTYPE=QTR_STD&amp;window=popup_no_bar&amp;width=385&amp;height=120&amp;START_MAXIMIZED=FALSE&amp;creator=factset&amp;display_string=Audit"}</definedName>
    <definedName name="_1513__FDSAUDITLINK__" localSheetId="8" hidden="1">{"fdsup://Directions/FactSet Auditing Viewer?action=AUDIT_VALUE&amp;DB=129&amp;ID1=42345210&amp;VALUEID=01001&amp;SDATE=201003&amp;PERIODTYPE=QTR_STD&amp;window=popup_no_bar&amp;width=385&amp;height=120&amp;START_MAXIMIZED=FALSE&amp;creator=factset&amp;display_string=Audit"}</definedName>
    <definedName name="_1513__FDSAUDITLINK__" localSheetId="10" hidden="1">{"fdsup://Directions/FactSet Auditing Viewer?action=AUDIT_VALUE&amp;DB=129&amp;ID1=42345210&amp;VALUEID=01001&amp;SDATE=201003&amp;PERIODTYPE=QTR_STD&amp;window=popup_no_bar&amp;width=385&amp;height=120&amp;START_MAXIMIZED=FALSE&amp;creator=factset&amp;display_string=Audit"}</definedName>
    <definedName name="_1513__FDSAUDITLINK__" localSheetId="3" hidden="1">{"fdsup://Directions/FactSet Auditing Viewer?action=AUDIT_VALUE&amp;DB=129&amp;ID1=42345210&amp;VALUEID=01001&amp;SDATE=201003&amp;PERIODTYPE=QTR_STD&amp;window=popup_no_bar&amp;width=385&amp;height=120&amp;START_MAXIMIZED=FALSE&amp;creator=factset&amp;display_string=Audit"}</definedName>
    <definedName name="_1513__FDSAUDITLINK__" localSheetId="5" hidden="1">{"fdsup://Directions/FactSet Auditing Viewer?action=AUDIT_VALUE&amp;DB=129&amp;ID1=42345210&amp;VALUEID=01001&amp;SDATE=201003&amp;PERIODTYPE=QTR_STD&amp;window=popup_no_bar&amp;width=385&amp;height=120&amp;START_MAXIMIZED=FALSE&amp;creator=factset&amp;display_string=Audit"}</definedName>
    <definedName name="_1513__FDSAUDITLINK__" localSheetId="1" hidden="1">{"fdsup://Directions/FactSet Auditing Viewer?action=AUDIT_VALUE&amp;DB=129&amp;ID1=42345210&amp;VALUEID=01001&amp;SDATE=201003&amp;PERIODTYPE=QTR_STD&amp;window=popup_no_bar&amp;width=385&amp;height=120&amp;START_MAXIMIZED=FALSE&amp;creator=factset&amp;display_string=Audit"}</definedName>
    <definedName name="_1513__FDSAUDITLINK__" hidden="1">{"fdsup://Directions/FactSet Auditing Viewer?action=AUDIT_VALUE&amp;DB=129&amp;ID1=42345210&amp;VALUEID=01001&amp;SDATE=201003&amp;PERIODTYPE=QTR_STD&amp;window=popup_no_bar&amp;width=385&amp;height=120&amp;START_MAXIMIZED=FALSE&amp;creator=factset&amp;display_string=Audit"}</definedName>
    <definedName name="_1514__FDSAUDITLINK__" localSheetId="7" hidden="1">{"fdsup://Directions/FactSet Auditing Viewer?action=AUDIT_VALUE&amp;DB=129&amp;ID1=85590A40&amp;VALUEID=01001&amp;SDATE=200902&amp;PERIODTYPE=QTR_STD&amp;window=popup_no_bar&amp;width=385&amp;height=120&amp;START_MAXIMIZED=FALSE&amp;creator=factset&amp;display_string=Audit"}</definedName>
    <definedName name="_1514__FDSAUDITLINK__" localSheetId="9" hidden="1">{"fdsup://Directions/FactSet Auditing Viewer?action=AUDIT_VALUE&amp;DB=129&amp;ID1=85590A40&amp;VALUEID=01001&amp;SDATE=200902&amp;PERIODTYPE=QTR_STD&amp;window=popup_no_bar&amp;width=385&amp;height=120&amp;START_MAXIMIZED=FALSE&amp;creator=factset&amp;display_string=Audit"}</definedName>
    <definedName name="_1514__FDSAUDITLINK__" localSheetId="8" hidden="1">{"fdsup://Directions/FactSet Auditing Viewer?action=AUDIT_VALUE&amp;DB=129&amp;ID1=85590A40&amp;VALUEID=01001&amp;SDATE=200902&amp;PERIODTYPE=QTR_STD&amp;window=popup_no_bar&amp;width=385&amp;height=120&amp;START_MAXIMIZED=FALSE&amp;creator=factset&amp;display_string=Audit"}</definedName>
    <definedName name="_1514__FDSAUDITLINK__" localSheetId="10" hidden="1">{"fdsup://Directions/FactSet Auditing Viewer?action=AUDIT_VALUE&amp;DB=129&amp;ID1=85590A40&amp;VALUEID=01001&amp;SDATE=200902&amp;PERIODTYPE=QTR_STD&amp;window=popup_no_bar&amp;width=385&amp;height=120&amp;START_MAXIMIZED=FALSE&amp;creator=factset&amp;display_string=Audit"}</definedName>
    <definedName name="_1514__FDSAUDITLINK__" localSheetId="3" hidden="1">{"fdsup://Directions/FactSet Auditing Viewer?action=AUDIT_VALUE&amp;DB=129&amp;ID1=85590A40&amp;VALUEID=01001&amp;SDATE=200902&amp;PERIODTYPE=QTR_STD&amp;window=popup_no_bar&amp;width=385&amp;height=120&amp;START_MAXIMIZED=FALSE&amp;creator=factset&amp;display_string=Audit"}</definedName>
    <definedName name="_1514__FDSAUDITLINK__" localSheetId="5" hidden="1">{"fdsup://Directions/FactSet Auditing Viewer?action=AUDIT_VALUE&amp;DB=129&amp;ID1=85590A40&amp;VALUEID=01001&amp;SDATE=200902&amp;PERIODTYPE=QTR_STD&amp;window=popup_no_bar&amp;width=385&amp;height=120&amp;START_MAXIMIZED=FALSE&amp;creator=factset&amp;display_string=Audit"}</definedName>
    <definedName name="_1514__FDSAUDITLINK__" localSheetId="1" hidden="1">{"fdsup://Directions/FactSet Auditing Viewer?action=AUDIT_VALUE&amp;DB=129&amp;ID1=85590A40&amp;VALUEID=01001&amp;SDATE=200902&amp;PERIODTYPE=QTR_STD&amp;window=popup_no_bar&amp;width=385&amp;height=120&amp;START_MAXIMIZED=FALSE&amp;creator=factset&amp;display_string=Audit"}</definedName>
    <definedName name="_1514__FDSAUDITLINK__" hidden="1">{"fdsup://Directions/FactSet Auditing Viewer?action=AUDIT_VALUE&amp;DB=129&amp;ID1=85590A40&amp;VALUEID=01001&amp;SDATE=200902&amp;PERIODTYPE=QTR_STD&amp;window=popup_no_bar&amp;width=385&amp;height=120&amp;START_MAXIMIZED=FALSE&amp;creator=factset&amp;display_string=Audit"}</definedName>
    <definedName name="_1515__FDSAUDITLINK__" localSheetId="7" hidden="1">{"fdsup://Directions/FactSet Auditing Viewer?action=AUDIT_VALUE&amp;DB=129&amp;ID1=85590A40&amp;VALUEID=01001&amp;SDATE=201002&amp;PERIODTYPE=QTR_STD&amp;window=popup_no_bar&amp;width=385&amp;height=120&amp;START_MAXIMIZED=FALSE&amp;creator=factset&amp;display_string=Audit"}</definedName>
    <definedName name="_1515__FDSAUDITLINK__" localSheetId="9" hidden="1">{"fdsup://Directions/FactSet Auditing Viewer?action=AUDIT_VALUE&amp;DB=129&amp;ID1=85590A40&amp;VALUEID=01001&amp;SDATE=201002&amp;PERIODTYPE=QTR_STD&amp;window=popup_no_bar&amp;width=385&amp;height=120&amp;START_MAXIMIZED=FALSE&amp;creator=factset&amp;display_string=Audit"}</definedName>
    <definedName name="_1515__FDSAUDITLINK__" localSheetId="8" hidden="1">{"fdsup://Directions/FactSet Auditing Viewer?action=AUDIT_VALUE&amp;DB=129&amp;ID1=85590A40&amp;VALUEID=01001&amp;SDATE=201002&amp;PERIODTYPE=QTR_STD&amp;window=popup_no_bar&amp;width=385&amp;height=120&amp;START_MAXIMIZED=FALSE&amp;creator=factset&amp;display_string=Audit"}</definedName>
    <definedName name="_1515__FDSAUDITLINK__" localSheetId="10" hidden="1">{"fdsup://Directions/FactSet Auditing Viewer?action=AUDIT_VALUE&amp;DB=129&amp;ID1=85590A40&amp;VALUEID=01001&amp;SDATE=201002&amp;PERIODTYPE=QTR_STD&amp;window=popup_no_bar&amp;width=385&amp;height=120&amp;START_MAXIMIZED=FALSE&amp;creator=factset&amp;display_string=Audit"}</definedName>
    <definedName name="_1515__FDSAUDITLINK__" localSheetId="3" hidden="1">{"fdsup://Directions/FactSet Auditing Viewer?action=AUDIT_VALUE&amp;DB=129&amp;ID1=85590A40&amp;VALUEID=01001&amp;SDATE=201002&amp;PERIODTYPE=QTR_STD&amp;window=popup_no_bar&amp;width=385&amp;height=120&amp;START_MAXIMIZED=FALSE&amp;creator=factset&amp;display_string=Audit"}</definedName>
    <definedName name="_1515__FDSAUDITLINK__" localSheetId="5" hidden="1">{"fdsup://Directions/FactSet Auditing Viewer?action=AUDIT_VALUE&amp;DB=129&amp;ID1=85590A40&amp;VALUEID=01001&amp;SDATE=201002&amp;PERIODTYPE=QTR_STD&amp;window=popup_no_bar&amp;width=385&amp;height=120&amp;START_MAXIMIZED=FALSE&amp;creator=factset&amp;display_string=Audit"}</definedName>
    <definedName name="_1515__FDSAUDITLINK__" localSheetId="1" hidden="1">{"fdsup://Directions/FactSet Auditing Viewer?action=AUDIT_VALUE&amp;DB=129&amp;ID1=85590A40&amp;VALUEID=01001&amp;SDATE=201002&amp;PERIODTYPE=QTR_STD&amp;window=popup_no_bar&amp;width=385&amp;height=120&amp;START_MAXIMIZED=FALSE&amp;creator=factset&amp;display_string=Audit"}</definedName>
    <definedName name="_1515__FDSAUDITLINK__" hidden="1">{"fdsup://Directions/FactSet Auditing Viewer?action=AUDIT_VALUE&amp;DB=129&amp;ID1=85590A40&amp;VALUEID=01001&amp;SDATE=201002&amp;PERIODTYPE=QTR_STD&amp;window=popup_no_bar&amp;width=385&amp;height=120&amp;START_MAXIMIZED=FALSE&amp;creator=factset&amp;display_string=Audit"}</definedName>
    <definedName name="_1516__FDSAUDITLINK__" localSheetId="7" hidden="1">{"fdsup://Directions/FactSet Auditing Viewer?action=AUDIT_VALUE&amp;DB=129&amp;ID1=43851610&amp;VALUEID=01001&amp;SDATE=200902&amp;PERIODTYPE=QTR_STD&amp;window=popup_no_bar&amp;width=385&amp;height=120&amp;START_MAXIMIZED=FALSE&amp;creator=factset&amp;display_string=Audit"}</definedName>
    <definedName name="_1516__FDSAUDITLINK__" localSheetId="9" hidden="1">{"fdsup://Directions/FactSet Auditing Viewer?action=AUDIT_VALUE&amp;DB=129&amp;ID1=43851610&amp;VALUEID=01001&amp;SDATE=200902&amp;PERIODTYPE=QTR_STD&amp;window=popup_no_bar&amp;width=385&amp;height=120&amp;START_MAXIMIZED=FALSE&amp;creator=factset&amp;display_string=Audit"}</definedName>
    <definedName name="_1516__FDSAUDITLINK__" localSheetId="8" hidden="1">{"fdsup://Directions/FactSet Auditing Viewer?action=AUDIT_VALUE&amp;DB=129&amp;ID1=43851610&amp;VALUEID=01001&amp;SDATE=200902&amp;PERIODTYPE=QTR_STD&amp;window=popup_no_bar&amp;width=385&amp;height=120&amp;START_MAXIMIZED=FALSE&amp;creator=factset&amp;display_string=Audit"}</definedName>
    <definedName name="_1516__FDSAUDITLINK__" localSheetId="10" hidden="1">{"fdsup://Directions/FactSet Auditing Viewer?action=AUDIT_VALUE&amp;DB=129&amp;ID1=43851610&amp;VALUEID=01001&amp;SDATE=200902&amp;PERIODTYPE=QTR_STD&amp;window=popup_no_bar&amp;width=385&amp;height=120&amp;START_MAXIMIZED=FALSE&amp;creator=factset&amp;display_string=Audit"}</definedName>
    <definedName name="_1516__FDSAUDITLINK__" localSheetId="3" hidden="1">{"fdsup://Directions/FactSet Auditing Viewer?action=AUDIT_VALUE&amp;DB=129&amp;ID1=43851610&amp;VALUEID=01001&amp;SDATE=200902&amp;PERIODTYPE=QTR_STD&amp;window=popup_no_bar&amp;width=385&amp;height=120&amp;START_MAXIMIZED=FALSE&amp;creator=factset&amp;display_string=Audit"}</definedName>
    <definedName name="_1516__FDSAUDITLINK__" localSheetId="5" hidden="1">{"fdsup://Directions/FactSet Auditing Viewer?action=AUDIT_VALUE&amp;DB=129&amp;ID1=43851610&amp;VALUEID=01001&amp;SDATE=200902&amp;PERIODTYPE=QTR_STD&amp;window=popup_no_bar&amp;width=385&amp;height=120&amp;START_MAXIMIZED=FALSE&amp;creator=factset&amp;display_string=Audit"}</definedName>
    <definedName name="_1516__FDSAUDITLINK__" localSheetId="1" hidden="1">{"fdsup://Directions/FactSet Auditing Viewer?action=AUDIT_VALUE&amp;DB=129&amp;ID1=43851610&amp;VALUEID=01001&amp;SDATE=200902&amp;PERIODTYPE=QTR_STD&amp;window=popup_no_bar&amp;width=385&amp;height=120&amp;START_MAXIMIZED=FALSE&amp;creator=factset&amp;display_string=Audit"}</definedName>
    <definedName name="_1516__FDSAUDITLINK__" hidden="1">{"fdsup://Directions/FactSet Auditing Viewer?action=AUDIT_VALUE&amp;DB=129&amp;ID1=43851610&amp;VALUEID=01001&amp;SDATE=200902&amp;PERIODTYPE=QTR_STD&amp;window=popup_no_bar&amp;width=385&amp;height=120&amp;START_MAXIMIZED=FALSE&amp;creator=factset&amp;display_string=Audit"}</definedName>
    <definedName name="_1517__FDSAUDITLINK__" localSheetId="7" hidden="1">{"fdsup://Directions/FactSet Auditing Viewer?action=AUDIT_VALUE&amp;DB=129&amp;ID1=43851610&amp;VALUEID=01001&amp;SDATE=201002&amp;PERIODTYPE=QTR_STD&amp;window=popup_no_bar&amp;width=385&amp;height=120&amp;START_MAXIMIZED=FALSE&amp;creator=factset&amp;display_string=Audit"}</definedName>
    <definedName name="_1517__FDSAUDITLINK__" localSheetId="9" hidden="1">{"fdsup://Directions/FactSet Auditing Viewer?action=AUDIT_VALUE&amp;DB=129&amp;ID1=43851610&amp;VALUEID=01001&amp;SDATE=201002&amp;PERIODTYPE=QTR_STD&amp;window=popup_no_bar&amp;width=385&amp;height=120&amp;START_MAXIMIZED=FALSE&amp;creator=factset&amp;display_string=Audit"}</definedName>
    <definedName name="_1517__FDSAUDITLINK__" localSheetId="8" hidden="1">{"fdsup://Directions/FactSet Auditing Viewer?action=AUDIT_VALUE&amp;DB=129&amp;ID1=43851610&amp;VALUEID=01001&amp;SDATE=201002&amp;PERIODTYPE=QTR_STD&amp;window=popup_no_bar&amp;width=385&amp;height=120&amp;START_MAXIMIZED=FALSE&amp;creator=factset&amp;display_string=Audit"}</definedName>
    <definedName name="_1517__FDSAUDITLINK__" localSheetId="10" hidden="1">{"fdsup://Directions/FactSet Auditing Viewer?action=AUDIT_VALUE&amp;DB=129&amp;ID1=43851610&amp;VALUEID=01001&amp;SDATE=201002&amp;PERIODTYPE=QTR_STD&amp;window=popup_no_bar&amp;width=385&amp;height=120&amp;START_MAXIMIZED=FALSE&amp;creator=factset&amp;display_string=Audit"}</definedName>
    <definedName name="_1517__FDSAUDITLINK__" localSheetId="3" hidden="1">{"fdsup://Directions/FactSet Auditing Viewer?action=AUDIT_VALUE&amp;DB=129&amp;ID1=43851610&amp;VALUEID=01001&amp;SDATE=201002&amp;PERIODTYPE=QTR_STD&amp;window=popup_no_bar&amp;width=385&amp;height=120&amp;START_MAXIMIZED=FALSE&amp;creator=factset&amp;display_string=Audit"}</definedName>
    <definedName name="_1517__FDSAUDITLINK__" localSheetId="5" hidden="1">{"fdsup://Directions/FactSet Auditing Viewer?action=AUDIT_VALUE&amp;DB=129&amp;ID1=43851610&amp;VALUEID=01001&amp;SDATE=201002&amp;PERIODTYPE=QTR_STD&amp;window=popup_no_bar&amp;width=385&amp;height=120&amp;START_MAXIMIZED=FALSE&amp;creator=factset&amp;display_string=Audit"}</definedName>
    <definedName name="_1517__FDSAUDITLINK__" localSheetId="1" hidden="1">{"fdsup://Directions/FactSet Auditing Viewer?action=AUDIT_VALUE&amp;DB=129&amp;ID1=43851610&amp;VALUEID=01001&amp;SDATE=201002&amp;PERIODTYPE=QTR_STD&amp;window=popup_no_bar&amp;width=385&amp;height=120&amp;START_MAXIMIZED=FALSE&amp;creator=factset&amp;display_string=Audit"}</definedName>
    <definedName name="_1517__FDSAUDITLINK__" hidden="1">{"fdsup://Directions/FactSet Auditing Viewer?action=AUDIT_VALUE&amp;DB=129&amp;ID1=43851610&amp;VALUEID=01001&amp;SDATE=201002&amp;PERIODTYPE=QTR_STD&amp;window=popup_no_bar&amp;width=385&amp;height=120&amp;START_MAXIMIZED=FALSE&amp;creator=factset&amp;display_string=Audit"}</definedName>
    <definedName name="_1518__FDSAUDITLINK__" localSheetId="7" hidden="1">{"fdsup://Directions/FactSet Auditing Viewer?action=AUDIT_VALUE&amp;DB=129&amp;ID1=41282210&amp;VALUEID=01001&amp;SDATE=200902&amp;PERIODTYPE=QTR_STD&amp;window=popup_no_bar&amp;width=385&amp;height=120&amp;START_MAXIMIZED=FALSE&amp;creator=factset&amp;display_string=Audit"}</definedName>
    <definedName name="_1518__FDSAUDITLINK__" localSheetId="9" hidden="1">{"fdsup://Directions/FactSet Auditing Viewer?action=AUDIT_VALUE&amp;DB=129&amp;ID1=41282210&amp;VALUEID=01001&amp;SDATE=200902&amp;PERIODTYPE=QTR_STD&amp;window=popup_no_bar&amp;width=385&amp;height=120&amp;START_MAXIMIZED=FALSE&amp;creator=factset&amp;display_string=Audit"}</definedName>
    <definedName name="_1518__FDSAUDITLINK__" localSheetId="8" hidden="1">{"fdsup://Directions/FactSet Auditing Viewer?action=AUDIT_VALUE&amp;DB=129&amp;ID1=41282210&amp;VALUEID=01001&amp;SDATE=200902&amp;PERIODTYPE=QTR_STD&amp;window=popup_no_bar&amp;width=385&amp;height=120&amp;START_MAXIMIZED=FALSE&amp;creator=factset&amp;display_string=Audit"}</definedName>
    <definedName name="_1518__FDSAUDITLINK__" localSheetId="10" hidden="1">{"fdsup://Directions/FactSet Auditing Viewer?action=AUDIT_VALUE&amp;DB=129&amp;ID1=41282210&amp;VALUEID=01001&amp;SDATE=200902&amp;PERIODTYPE=QTR_STD&amp;window=popup_no_bar&amp;width=385&amp;height=120&amp;START_MAXIMIZED=FALSE&amp;creator=factset&amp;display_string=Audit"}</definedName>
    <definedName name="_1518__FDSAUDITLINK__" localSheetId="3" hidden="1">{"fdsup://Directions/FactSet Auditing Viewer?action=AUDIT_VALUE&amp;DB=129&amp;ID1=41282210&amp;VALUEID=01001&amp;SDATE=200902&amp;PERIODTYPE=QTR_STD&amp;window=popup_no_bar&amp;width=385&amp;height=120&amp;START_MAXIMIZED=FALSE&amp;creator=factset&amp;display_string=Audit"}</definedName>
    <definedName name="_1518__FDSAUDITLINK__" localSheetId="5" hidden="1">{"fdsup://Directions/FactSet Auditing Viewer?action=AUDIT_VALUE&amp;DB=129&amp;ID1=41282210&amp;VALUEID=01001&amp;SDATE=200902&amp;PERIODTYPE=QTR_STD&amp;window=popup_no_bar&amp;width=385&amp;height=120&amp;START_MAXIMIZED=FALSE&amp;creator=factset&amp;display_string=Audit"}</definedName>
    <definedName name="_1518__FDSAUDITLINK__" localSheetId="1" hidden="1">{"fdsup://Directions/FactSet Auditing Viewer?action=AUDIT_VALUE&amp;DB=129&amp;ID1=41282210&amp;VALUEID=01001&amp;SDATE=200902&amp;PERIODTYPE=QTR_STD&amp;window=popup_no_bar&amp;width=385&amp;height=120&amp;START_MAXIMIZED=FALSE&amp;creator=factset&amp;display_string=Audit"}</definedName>
    <definedName name="_1518__FDSAUDITLINK__" hidden="1">{"fdsup://Directions/FactSet Auditing Viewer?action=AUDIT_VALUE&amp;DB=129&amp;ID1=41282210&amp;VALUEID=01001&amp;SDATE=200902&amp;PERIODTYPE=QTR_STD&amp;window=popup_no_bar&amp;width=385&amp;height=120&amp;START_MAXIMIZED=FALSE&amp;creator=factset&amp;display_string=Audit"}</definedName>
    <definedName name="_1519__FDSAUDITLINK__" localSheetId="7" hidden="1">{"fdsup://Directions/FactSet Auditing Viewer?action=AUDIT_VALUE&amp;DB=129&amp;ID1=41282210&amp;VALUEID=01001&amp;SDATE=201002&amp;PERIODTYPE=QTR_STD&amp;window=popup_no_bar&amp;width=385&amp;height=120&amp;START_MAXIMIZED=FALSE&amp;creator=factset&amp;display_string=Audit"}</definedName>
    <definedName name="_1519__FDSAUDITLINK__" localSheetId="9" hidden="1">{"fdsup://Directions/FactSet Auditing Viewer?action=AUDIT_VALUE&amp;DB=129&amp;ID1=41282210&amp;VALUEID=01001&amp;SDATE=201002&amp;PERIODTYPE=QTR_STD&amp;window=popup_no_bar&amp;width=385&amp;height=120&amp;START_MAXIMIZED=FALSE&amp;creator=factset&amp;display_string=Audit"}</definedName>
    <definedName name="_1519__FDSAUDITLINK__" localSheetId="8" hidden="1">{"fdsup://Directions/FactSet Auditing Viewer?action=AUDIT_VALUE&amp;DB=129&amp;ID1=41282210&amp;VALUEID=01001&amp;SDATE=201002&amp;PERIODTYPE=QTR_STD&amp;window=popup_no_bar&amp;width=385&amp;height=120&amp;START_MAXIMIZED=FALSE&amp;creator=factset&amp;display_string=Audit"}</definedName>
    <definedName name="_1519__FDSAUDITLINK__" localSheetId="10" hidden="1">{"fdsup://Directions/FactSet Auditing Viewer?action=AUDIT_VALUE&amp;DB=129&amp;ID1=41282210&amp;VALUEID=01001&amp;SDATE=201002&amp;PERIODTYPE=QTR_STD&amp;window=popup_no_bar&amp;width=385&amp;height=120&amp;START_MAXIMIZED=FALSE&amp;creator=factset&amp;display_string=Audit"}</definedName>
    <definedName name="_1519__FDSAUDITLINK__" localSheetId="3" hidden="1">{"fdsup://Directions/FactSet Auditing Viewer?action=AUDIT_VALUE&amp;DB=129&amp;ID1=41282210&amp;VALUEID=01001&amp;SDATE=201002&amp;PERIODTYPE=QTR_STD&amp;window=popup_no_bar&amp;width=385&amp;height=120&amp;START_MAXIMIZED=FALSE&amp;creator=factset&amp;display_string=Audit"}</definedName>
    <definedName name="_1519__FDSAUDITLINK__" localSheetId="5" hidden="1">{"fdsup://Directions/FactSet Auditing Viewer?action=AUDIT_VALUE&amp;DB=129&amp;ID1=41282210&amp;VALUEID=01001&amp;SDATE=201002&amp;PERIODTYPE=QTR_STD&amp;window=popup_no_bar&amp;width=385&amp;height=120&amp;START_MAXIMIZED=FALSE&amp;creator=factset&amp;display_string=Audit"}</definedName>
    <definedName name="_1519__FDSAUDITLINK__" localSheetId="1" hidden="1">{"fdsup://Directions/FactSet Auditing Viewer?action=AUDIT_VALUE&amp;DB=129&amp;ID1=41282210&amp;VALUEID=01001&amp;SDATE=201002&amp;PERIODTYPE=QTR_STD&amp;window=popup_no_bar&amp;width=385&amp;height=120&amp;START_MAXIMIZED=FALSE&amp;creator=factset&amp;display_string=Audit"}</definedName>
    <definedName name="_1519__FDSAUDITLINK__" hidden="1">{"fdsup://Directions/FactSet Auditing Viewer?action=AUDIT_VALUE&amp;DB=129&amp;ID1=41282210&amp;VALUEID=01001&amp;SDATE=201002&amp;PERIODTYPE=QTR_STD&amp;window=popup_no_bar&amp;width=385&amp;height=120&amp;START_MAXIMIZED=FALSE&amp;creator=factset&amp;display_string=Audit"}</definedName>
    <definedName name="_152__FDSAUDITLINK__" localSheetId="7" hidden="1">{"fdsup://directions/FAT Viewer?action=UPDATE&amp;creator=factset&amp;DYN_ARGS=TRUE&amp;DOC_NAME=FAT:FQL_AUDITING_CLIENT_TEMPLATE.FAT&amp;display_string=Audit&amp;VAR:KEY=TSLMFSVQVS&amp;VAR:QUERY=RkZfRUJJVERBX09QRVIoUVRSLDQvMS8yMDEwLDYvMzAvMjAxMCwsLFVTRCk=&amp;WINDOW=FIRST_POPUP&amp;HEIGH","T=450&amp;WIDTH=450&amp;START_MAXIMIZED=FALSE&amp;VAR:CALENDAR=US&amp;VAR:SYMBOL=SWN&amp;VAR:INDEX=0"}</definedName>
    <definedName name="_152__FDSAUDITLINK__" localSheetId="9" hidden="1">{"fdsup://directions/FAT Viewer?action=UPDATE&amp;creator=factset&amp;DYN_ARGS=TRUE&amp;DOC_NAME=FAT:FQL_AUDITING_CLIENT_TEMPLATE.FAT&amp;display_string=Audit&amp;VAR:KEY=TSLMFSVQVS&amp;VAR:QUERY=RkZfRUJJVERBX09QRVIoUVRSLDQvMS8yMDEwLDYvMzAvMjAxMCwsLFVTRCk=&amp;WINDOW=FIRST_POPUP&amp;HEIGH","T=450&amp;WIDTH=450&amp;START_MAXIMIZED=FALSE&amp;VAR:CALENDAR=US&amp;VAR:SYMBOL=SWN&amp;VAR:INDEX=0"}</definedName>
    <definedName name="_152__FDSAUDITLINK__" localSheetId="8" hidden="1">{"fdsup://directions/FAT Viewer?action=UPDATE&amp;creator=factset&amp;DYN_ARGS=TRUE&amp;DOC_NAME=FAT:FQL_AUDITING_CLIENT_TEMPLATE.FAT&amp;display_string=Audit&amp;VAR:KEY=TSLMFSVQVS&amp;VAR:QUERY=RkZfRUJJVERBX09QRVIoUVRSLDQvMS8yMDEwLDYvMzAvMjAxMCwsLFVTRCk=&amp;WINDOW=FIRST_POPUP&amp;HEIGH","T=450&amp;WIDTH=450&amp;START_MAXIMIZED=FALSE&amp;VAR:CALENDAR=US&amp;VAR:SYMBOL=SWN&amp;VAR:INDEX=0"}</definedName>
    <definedName name="_152__FDSAUDITLINK__" localSheetId="10" hidden="1">{"fdsup://directions/FAT Viewer?action=UPDATE&amp;creator=factset&amp;DYN_ARGS=TRUE&amp;DOC_NAME=FAT:FQL_AUDITING_CLIENT_TEMPLATE.FAT&amp;display_string=Audit&amp;VAR:KEY=TSLMFSVQVS&amp;VAR:QUERY=RkZfRUJJVERBX09QRVIoUVRSLDQvMS8yMDEwLDYvMzAvMjAxMCwsLFVTRCk=&amp;WINDOW=FIRST_POPUP&amp;HEIGH","T=450&amp;WIDTH=450&amp;START_MAXIMIZED=FALSE&amp;VAR:CALENDAR=US&amp;VAR:SYMBOL=SWN&amp;VAR:INDEX=0"}</definedName>
    <definedName name="_152__FDSAUDITLINK__" localSheetId="3" hidden="1">{"fdsup://directions/FAT Viewer?action=UPDATE&amp;creator=factset&amp;DYN_ARGS=TRUE&amp;DOC_NAME=FAT:FQL_AUDITING_CLIENT_TEMPLATE.FAT&amp;display_string=Audit&amp;VAR:KEY=TSLMFSVQVS&amp;VAR:QUERY=RkZfRUJJVERBX09QRVIoUVRSLDQvMS8yMDEwLDYvMzAvMjAxMCwsLFVTRCk=&amp;WINDOW=FIRST_POPUP&amp;HEIGH","T=450&amp;WIDTH=450&amp;START_MAXIMIZED=FALSE&amp;VAR:CALENDAR=US&amp;VAR:SYMBOL=SWN&amp;VAR:INDEX=0"}</definedName>
    <definedName name="_152__FDSAUDITLINK__" localSheetId="5" hidden="1">{"fdsup://directions/FAT Viewer?action=UPDATE&amp;creator=factset&amp;DYN_ARGS=TRUE&amp;DOC_NAME=FAT:FQL_AUDITING_CLIENT_TEMPLATE.FAT&amp;display_string=Audit&amp;VAR:KEY=TSLMFSVQVS&amp;VAR:QUERY=RkZfRUJJVERBX09QRVIoUVRSLDQvMS8yMDEwLDYvMzAvMjAxMCwsLFVTRCk=&amp;WINDOW=FIRST_POPUP&amp;HEIGH","T=450&amp;WIDTH=450&amp;START_MAXIMIZED=FALSE&amp;VAR:CALENDAR=US&amp;VAR:SYMBOL=SWN&amp;VAR:INDEX=0"}</definedName>
    <definedName name="_152__FDSAUDITLINK__" localSheetId="1" hidden="1">{"fdsup://directions/FAT Viewer?action=UPDATE&amp;creator=factset&amp;DYN_ARGS=TRUE&amp;DOC_NAME=FAT:FQL_AUDITING_CLIENT_TEMPLATE.FAT&amp;display_string=Audit&amp;VAR:KEY=TSLMFSVQVS&amp;VAR:QUERY=RkZfRUJJVERBX09QRVIoUVRSLDQvMS8yMDEwLDYvMzAvMjAxMCwsLFVTRCk=&amp;WINDOW=FIRST_POPUP&amp;HEIGH","T=450&amp;WIDTH=450&amp;START_MAXIMIZED=FALSE&amp;VAR:CALENDAR=US&amp;VAR:SYMBOL=SWN&amp;VAR:INDEX=0"}</definedName>
    <definedName name="_152__FDSAUDITLINK__" hidden="1">{"fdsup://directions/FAT Viewer?action=UPDATE&amp;creator=factset&amp;DYN_ARGS=TRUE&amp;DOC_NAME=FAT:FQL_AUDITING_CLIENT_TEMPLATE.FAT&amp;display_string=Audit&amp;VAR:KEY=TSLMFSVQVS&amp;VAR:QUERY=RkZfRUJJVERBX09QRVIoUVRSLDQvMS8yMDEwLDYvMzAvMjAxMCwsLFVTRCk=&amp;WINDOW=FIRST_POPUP&amp;HEIGH","T=450&amp;WIDTH=450&amp;START_MAXIMIZED=FALSE&amp;VAR:CALENDAR=US&amp;VAR:SYMBOL=SWN&amp;VAR:INDEX=0"}</definedName>
    <definedName name="_1520__FDSAUDITLINK__" localSheetId="7" hidden="1">{"fdsup://Directions/FactSet Auditing Viewer?action=AUDIT_VALUE&amp;DB=129&amp;ID1=42307410&amp;VALUEID=01001&amp;SDATE=200804&amp;PERIODTYPE=QTR_STD&amp;window=popup_no_bar&amp;width=385&amp;height=120&amp;START_MAXIMIZED=FALSE&amp;creator=factset&amp;display_string=Audit"}</definedName>
    <definedName name="_1520__FDSAUDITLINK__" localSheetId="9" hidden="1">{"fdsup://Directions/FactSet Auditing Viewer?action=AUDIT_VALUE&amp;DB=129&amp;ID1=42307410&amp;VALUEID=01001&amp;SDATE=200804&amp;PERIODTYPE=QTR_STD&amp;window=popup_no_bar&amp;width=385&amp;height=120&amp;START_MAXIMIZED=FALSE&amp;creator=factset&amp;display_string=Audit"}</definedName>
    <definedName name="_1520__FDSAUDITLINK__" localSheetId="8" hidden="1">{"fdsup://Directions/FactSet Auditing Viewer?action=AUDIT_VALUE&amp;DB=129&amp;ID1=42307410&amp;VALUEID=01001&amp;SDATE=200804&amp;PERIODTYPE=QTR_STD&amp;window=popup_no_bar&amp;width=385&amp;height=120&amp;START_MAXIMIZED=FALSE&amp;creator=factset&amp;display_string=Audit"}</definedName>
    <definedName name="_1520__FDSAUDITLINK__" localSheetId="10" hidden="1">{"fdsup://Directions/FactSet Auditing Viewer?action=AUDIT_VALUE&amp;DB=129&amp;ID1=42307410&amp;VALUEID=01001&amp;SDATE=200804&amp;PERIODTYPE=QTR_STD&amp;window=popup_no_bar&amp;width=385&amp;height=120&amp;START_MAXIMIZED=FALSE&amp;creator=factset&amp;display_string=Audit"}</definedName>
    <definedName name="_1520__FDSAUDITLINK__" localSheetId="3" hidden="1">{"fdsup://Directions/FactSet Auditing Viewer?action=AUDIT_VALUE&amp;DB=129&amp;ID1=42307410&amp;VALUEID=01001&amp;SDATE=200804&amp;PERIODTYPE=QTR_STD&amp;window=popup_no_bar&amp;width=385&amp;height=120&amp;START_MAXIMIZED=FALSE&amp;creator=factset&amp;display_string=Audit"}</definedName>
    <definedName name="_1520__FDSAUDITLINK__" localSheetId="5" hidden="1">{"fdsup://Directions/FactSet Auditing Viewer?action=AUDIT_VALUE&amp;DB=129&amp;ID1=42307410&amp;VALUEID=01001&amp;SDATE=200804&amp;PERIODTYPE=QTR_STD&amp;window=popup_no_bar&amp;width=385&amp;height=120&amp;START_MAXIMIZED=FALSE&amp;creator=factset&amp;display_string=Audit"}</definedName>
    <definedName name="_1520__FDSAUDITLINK__" localSheetId="1" hidden="1">{"fdsup://Directions/FactSet Auditing Viewer?action=AUDIT_VALUE&amp;DB=129&amp;ID1=42307410&amp;VALUEID=01001&amp;SDATE=200804&amp;PERIODTYPE=QTR_STD&amp;window=popup_no_bar&amp;width=385&amp;height=120&amp;START_MAXIMIZED=FALSE&amp;creator=factset&amp;display_string=Audit"}</definedName>
    <definedName name="_1520__FDSAUDITLINK__" hidden="1">{"fdsup://Directions/FactSet Auditing Viewer?action=AUDIT_VALUE&amp;DB=129&amp;ID1=42307410&amp;VALUEID=01001&amp;SDATE=200804&amp;PERIODTYPE=QTR_STD&amp;window=popup_no_bar&amp;width=385&amp;height=120&amp;START_MAXIMIZED=FALSE&amp;creator=factset&amp;display_string=Audit"}</definedName>
    <definedName name="_1521__FDSAUDITLINK__" localSheetId="7" hidden="1">{"fdsup://Directions/FactSet Auditing Viewer?action=AUDIT_VALUE&amp;DB=129&amp;ID1=42307410&amp;VALUEID=01001&amp;SDATE=200904&amp;PERIODTYPE=QTR_STD&amp;window=popup_no_bar&amp;width=385&amp;height=120&amp;START_MAXIMIZED=FALSE&amp;creator=factset&amp;display_string=Audit"}</definedName>
    <definedName name="_1521__FDSAUDITLINK__" localSheetId="9" hidden="1">{"fdsup://Directions/FactSet Auditing Viewer?action=AUDIT_VALUE&amp;DB=129&amp;ID1=42307410&amp;VALUEID=01001&amp;SDATE=200904&amp;PERIODTYPE=QTR_STD&amp;window=popup_no_bar&amp;width=385&amp;height=120&amp;START_MAXIMIZED=FALSE&amp;creator=factset&amp;display_string=Audit"}</definedName>
    <definedName name="_1521__FDSAUDITLINK__" localSheetId="8" hidden="1">{"fdsup://Directions/FactSet Auditing Viewer?action=AUDIT_VALUE&amp;DB=129&amp;ID1=42307410&amp;VALUEID=01001&amp;SDATE=200904&amp;PERIODTYPE=QTR_STD&amp;window=popup_no_bar&amp;width=385&amp;height=120&amp;START_MAXIMIZED=FALSE&amp;creator=factset&amp;display_string=Audit"}</definedName>
    <definedName name="_1521__FDSAUDITLINK__" localSheetId="10" hidden="1">{"fdsup://Directions/FactSet Auditing Viewer?action=AUDIT_VALUE&amp;DB=129&amp;ID1=42307410&amp;VALUEID=01001&amp;SDATE=200904&amp;PERIODTYPE=QTR_STD&amp;window=popup_no_bar&amp;width=385&amp;height=120&amp;START_MAXIMIZED=FALSE&amp;creator=factset&amp;display_string=Audit"}</definedName>
    <definedName name="_1521__FDSAUDITLINK__" localSheetId="3" hidden="1">{"fdsup://Directions/FactSet Auditing Viewer?action=AUDIT_VALUE&amp;DB=129&amp;ID1=42307410&amp;VALUEID=01001&amp;SDATE=200904&amp;PERIODTYPE=QTR_STD&amp;window=popup_no_bar&amp;width=385&amp;height=120&amp;START_MAXIMIZED=FALSE&amp;creator=factset&amp;display_string=Audit"}</definedName>
    <definedName name="_1521__FDSAUDITLINK__" localSheetId="5" hidden="1">{"fdsup://Directions/FactSet Auditing Viewer?action=AUDIT_VALUE&amp;DB=129&amp;ID1=42307410&amp;VALUEID=01001&amp;SDATE=200904&amp;PERIODTYPE=QTR_STD&amp;window=popup_no_bar&amp;width=385&amp;height=120&amp;START_MAXIMIZED=FALSE&amp;creator=factset&amp;display_string=Audit"}</definedName>
    <definedName name="_1521__FDSAUDITLINK__" localSheetId="1" hidden="1">{"fdsup://Directions/FactSet Auditing Viewer?action=AUDIT_VALUE&amp;DB=129&amp;ID1=42307410&amp;VALUEID=01001&amp;SDATE=200904&amp;PERIODTYPE=QTR_STD&amp;window=popup_no_bar&amp;width=385&amp;height=120&amp;START_MAXIMIZED=FALSE&amp;creator=factset&amp;display_string=Audit"}</definedName>
    <definedName name="_1521__FDSAUDITLINK__" hidden="1">{"fdsup://Directions/FactSet Auditing Viewer?action=AUDIT_VALUE&amp;DB=129&amp;ID1=42307410&amp;VALUEID=01001&amp;SDATE=200904&amp;PERIODTYPE=QTR_STD&amp;window=popup_no_bar&amp;width=385&amp;height=120&amp;START_MAXIMIZED=FALSE&amp;creator=factset&amp;display_string=Audit"}</definedName>
    <definedName name="_1522__FDSAUDITLINK__" localSheetId="7" hidden="1">{"fdsup://Directions/FactSet Auditing Viewer?action=AUDIT_VALUE&amp;DB=129&amp;ID1=41651510&amp;VALUEID=01001&amp;SDATE=200902&amp;PERIODTYPE=QTR_STD&amp;window=popup_no_bar&amp;width=385&amp;height=120&amp;START_MAXIMIZED=FALSE&amp;creator=factset&amp;display_string=Audit"}</definedName>
    <definedName name="_1522__FDSAUDITLINK__" localSheetId="9" hidden="1">{"fdsup://Directions/FactSet Auditing Viewer?action=AUDIT_VALUE&amp;DB=129&amp;ID1=41651510&amp;VALUEID=01001&amp;SDATE=200902&amp;PERIODTYPE=QTR_STD&amp;window=popup_no_bar&amp;width=385&amp;height=120&amp;START_MAXIMIZED=FALSE&amp;creator=factset&amp;display_string=Audit"}</definedName>
    <definedName name="_1522__FDSAUDITLINK__" localSheetId="8" hidden="1">{"fdsup://Directions/FactSet Auditing Viewer?action=AUDIT_VALUE&amp;DB=129&amp;ID1=41651510&amp;VALUEID=01001&amp;SDATE=200902&amp;PERIODTYPE=QTR_STD&amp;window=popup_no_bar&amp;width=385&amp;height=120&amp;START_MAXIMIZED=FALSE&amp;creator=factset&amp;display_string=Audit"}</definedName>
    <definedName name="_1522__FDSAUDITLINK__" localSheetId="10" hidden="1">{"fdsup://Directions/FactSet Auditing Viewer?action=AUDIT_VALUE&amp;DB=129&amp;ID1=41651510&amp;VALUEID=01001&amp;SDATE=200902&amp;PERIODTYPE=QTR_STD&amp;window=popup_no_bar&amp;width=385&amp;height=120&amp;START_MAXIMIZED=FALSE&amp;creator=factset&amp;display_string=Audit"}</definedName>
    <definedName name="_1522__FDSAUDITLINK__" localSheetId="3" hidden="1">{"fdsup://Directions/FactSet Auditing Viewer?action=AUDIT_VALUE&amp;DB=129&amp;ID1=41651510&amp;VALUEID=01001&amp;SDATE=200902&amp;PERIODTYPE=QTR_STD&amp;window=popup_no_bar&amp;width=385&amp;height=120&amp;START_MAXIMIZED=FALSE&amp;creator=factset&amp;display_string=Audit"}</definedName>
    <definedName name="_1522__FDSAUDITLINK__" localSheetId="5" hidden="1">{"fdsup://Directions/FactSet Auditing Viewer?action=AUDIT_VALUE&amp;DB=129&amp;ID1=41651510&amp;VALUEID=01001&amp;SDATE=200902&amp;PERIODTYPE=QTR_STD&amp;window=popup_no_bar&amp;width=385&amp;height=120&amp;START_MAXIMIZED=FALSE&amp;creator=factset&amp;display_string=Audit"}</definedName>
    <definedName name="_1522__FDSAUDITLINK__" localSheetId="1" hidden="1">{"fdsup://Directions/FactSet Auditing Viewer?action=AUDIT_VALUE&amp;DB=129&amp;ID1=41651510&amp;VALUEID=01001&amp;SDATE=200902&amp;PERIODTYPE=QTR_STD&amp;window=popup_no_bar&amp;width=385&amp;height=120&amp;START_MAXIMIZED=FALSE&amp;creator=factset&amp;display_string=Audit"}</definedName>
    <definedName name="_1522__FDSAUDITLINK__" hidden="1">{"fdsup://Directions/FactSet Auditing Viewer?action=AUDIT_VALUE&amp;DB=129&amp;ID1=41651510&amp;VALUEID=01001&amp;SDATE=200902&amp;PERIODTYPE=QTR_STD&amp;window=popup_no_bar&amp;width=385&amp;height=120&amp;START_MAXIMIZED=FALSE&amp;creator=factset&amp;display_string=Audit"}</definedName>
    <definedName name="_1523__FDSAUDITLINK__" localSheetId="7" hidden="1">{"fdsup://Directions/FactSet Auditing Viewer?action=AUDIT_VALUE&amp;DB=129&amp;ID1=41651510&amp;VALUEID=01001&amp;SDATE=201002&amp;PERIODTYPE=QTR_STD&amp;window=popup_no_bar&amp;width=385&amp;height=120&amp;START_MAXIMIZED=FALSE&amp;creator=factset&amp;display_string=Audit"}</definedName>
    <definedName name="_1523__FDSAUDITLINK__" localSheetId="9" hidden="1">{"fdsup://Directions/FactSet Auditing Viewer?action=AUDIT_VALUE&amp;DB=129&amp;ID1=41651510&amp;VALUEID=01001&amp;SDATE=201002&amp;PERIODTYPE=QTR_STD&amp;window=popup_no_bar&amp;width=385&amp;height=120&amp;START_MAXIMIZED=FALSE&amp;creator=factset&amp;display_string=Audit"}</definedName>
    <definedName name="_1523__FDSAUDITLINK__" localSheetId="8" hidden="1">{"fdsup://Directions/FactSet Auditing Viewer?action=AUDIT_VALUE&amp;DB=129&amp;ID1=41651510&amp;VALUEID=01001&amp;SDATE=201002&amp;PERIODTYPE=QTR_STD&amp;window=popup_no_bar&amp;width=385&amp;height=120&amp;START_MAXIMIZED=FALSE&amp;creator=factset&amp;display_string=Audit"}</definedName>
    <definedName name="_1523__FDSAUDITLINK__" localSheetId="10" hidden="1">{"fdsup://Directions/FactSet Auditing Viewer?action=AUDIT_VALUE&amp;DB=129&amp;ID1=41651510&amp;VALUEID=01001&amp;SDATE=201002&amp;PERIODTYPE=QTR_STD&amp;window=popup_no_bar&amp;width=385&amp;height=120&amp;START_MAXIMIZED=FALSE&amp;creator=factset&amp;display_string=Audit"}</definedName>
    <definedName name="_1523__FDSAUDITLINK__" localSheetId="3" hidden="1">{"fdsup://Directions/FactSet Auditing Viewer?action=AUDIT_VALUE&amp;DB=129&amp;ID1=41651510&amp;VALUEID=01001&amp;SDATE=201002&amp;PERIODTYPE=QTR_STD&amp;window=popup_no_bar&amp;width=385&amp;height=120&amp;START_MAXIMIZED=FALSE&amp;creator=factset&amp;display_string=Audit"}</definedName>
    <definedName name="_1523__FDSAUDITLINK__" localSheetId="5" hidden="1">{"fdsup://Directions/FactSet Auditing Viewer?action=AUDIT_VALUE&amp;DB=129&amp;ID1=41651510&amp;VALUEID=01001&amp;SDATE=201002&amp;PERIODTYPE=QTR_STD&amp;window=popup_no_bar&amp;width=385&amp;height=120&amp;START_MAXIMIZED=FALSE&amp;creator=factset&amp;display_string=Audit"}</definedName>
    <definedName name="_1523__FDSAUDITLINK__" localSheetId="1" hidden="1">{"fdsup://Directions/FactSet Auditing Viewer?action=AUDIT_VALUE&amp;DB=129&amp;ID1=41651510&amp;VALUEID=01001&amp;SDATE=201002&amp;PERIODTYPE=QTR_STD&amp;window=popup_no_bar&amp;width=385&amp;height=120&amp;START_MAXIMIZED=FALSE&amp;creator=factset&amp;display_string=Audit"}</definedName>
    <definedName name="_1523__FDSAUDITLINK__" hidden="1">{"fdsup://Directions/FactSet Auditing Viewer?action=AUDIT_VALUE&amp;DB=129&amp;ID1=41651510&amp;VALUEID=01001&amp;SDATE=201002&amp;PERIODTYPE=QTR_STD&amp;window=popup_no_bar&amp;width=385&amp;height=120&amp;START_MAXIMIZED=FALSE&amp;creator=factset&amp;display_string=Audit"}</definedName>
    <definedName name="_1524__FDSAUDITLINK__" localSheetId="7" hidden="1">{"fdsup://Directions/FactSet Auditing Viewer?action=AUDIT_VALUE&amp;DB=129&amp;ID1=42809H10&amp;VALUEID=01001&amp;SDATE=200902&amp;PERIODTYPE=QTR_STD&amp;window=popup_no_bar&amp;width=385&amp;height=120&amp;START_MAXIMIZED=FALSE&amp;creator=factset&amp;display_string=Audit"}</definedName>
    <definedName name="_1524__FDSAUDITLINK__" localSheetId="9" hidden="1">{"fdsup://Directions/FactSet Auditing Viewer?action=AUDIT_VALUE&amp;DB=129&amp;ID1=42809H10&amp;VALUEID=01001&amp;SDATE=200902&amp;PERIODTYPE=QTR_STD&amp;window=popup_no_bar&amp;width=385&amp;height=120&amp;START_MAXIMIZED=FALSE&amp;creator=factset&amp;display_string=Audit"}</definedName>
    <definedName name="_1524__FDSAUDITLINK__" localSheetId="8" hidden="1">{"fdsup://Directions/FactSet Auditing Viewer?action=AUDIT_VALUE&amp;DB=129&amp;ID1=42809H10&amp;VALUEID=01001&amp;SDATE=200902&amp;PERIODTYPE=QTR_STD&amp;window=popup_no_bar&amp;width=385&amp;height=120&amp;START_MAXIMIZED=FALSE&amp;creator=factset&amp;display_string=Audit"}</definedName>
    <definedName name="_1524__FDSAUDITLINK__" localSheetId="10" hidden="1">{"fdsup://Directions/FactSet Auditing Viewer?action=AUDIT_VALUE&amp;DB=129&amp;ID1=42809H10&amp;VALUEID=01001&amp;SDATE=200902&amp;PERIODTYPE=QTR_STD&amp;window=popup_no_bar&amp;width=385&amp;height=120&amp;START_MAXIMIZED=FALSE&amp;creator=factset&amp;display_string=Audit"}</definedName>
    <definedName name="_1524__FDSAUDITLINK__" localSheetId="3" hidden="1">{"fdsup://Directions/FactSet Auditing Viewer?action=AUDIT_VALUE&amp;DB=129&amp;ID1=42809H10&amp;VALUEID=01001&amp;SDATE=200902&amp;PERIODTYPE=QTR_STD&amp;window=popup_no_bar&amp;width=385&amp;height=120&amp;START_MAXIMIZED=FALSE&amp;creator=factset&amp;display_string=Audit"}</definedName>
    <definedName name="_1524__FDSAUDITLINK__" localSheetId="5" hidden="1">{"fdsup://Directions/FactSet Auditing Viewer?action=AUDIT_VALUE&amp;DB=129&amp;ID1=42809H10&amp;VALUEID=01001&amp;SDATE=200902&amp;PERIODTYPE=QTR_STD&amp;window=popup_no_bar&amp;width=385&amp;height=120&amp;START_MAXIMIZED=FALSE&amp;creator=factset&amp;display_string=Audit"}</definedName>
    <definedName name="_1524__FDSAUDITLINK__" localSheetId="1" hidden="1">{"fdsup://Directions/FactSet Auditing Viewer?action=AUDIT_VALUE&amp;DB=129&amp;ID1=42809H10&amp;VALUEID=01001&amp;SDATE=200902&amp;PERIODTYPE=QTR_STD&amp;window=popup_no_bar&amp;width=385&amp;height=120&amp;START_MAXIMIZED=FALSE&amp;creator=factset&amp;display_string=Audit"}</definedName>
    <definedName name="_1524__FDSAUDITLINK__" hidden="1">{"fdsup://Directions/FactSet Auditing Viewer?action=AUDIT_VALUE&amp;DB=129&amp;ID1=42809H10&amp;VALUEID=01001&amp;SDATE=200902&amp;PERIODTYPE=QTR_STD&amp;window=popup_no_bar&amp;width=385&amp;height=120&amp;START_MAXIMIZED=FALSE&amp;creator=factset&amp;display_string=Audit"}</definedName>
    <definedName name="_1525__FDSAUDITLINK__" localSheetId="7" hidden="1">{"fdsup://Directions/FactSet Auditing Viewer?action=AUDIT_VALUE&amp;DB=129&amp;ID1=42809H10&amp;VALUEID=01001&amp;SDATE=201002&amp;PERIODTYPE=QTR_STD&amp;window=popup_no_bar&amp;width=385&amp;height=120&amp;START_MAXIMIZED=FALSE&amp;creator=factset&amp;display_string=Audit"}</definedName>
    <definedName name="_1525__FDSAUDITLINK__" localSheetId="9" hidden="1">{"fdsup://Directions/FactSet Auditing Viewer?action=AUDIT_VALUE&amp;DB=129&amp;ID1=42809H10&amp;VALUEID=01001&amp;SDATE=201002&amp;PERIODTYPE=QTR_STD&amp;window=popup_no_bar&amp;width=385&amp;height=120&amp;START_MAXIMIZED=FALSE&amp;creator=factset&amp;display_string=Audit"}</definedName>
    <definedName name="_1525__FDSAUDITLINK__" localSheetId="8" hidden="1">{"fdsup://Directions/FactSet Auditing Viewer?action=AUDIT_VALUE&amp;DB=129&amp;ID1=42809H10&amp;VALUEID=01001&amp;SDATE=201002&amp;PERIODTYPE=QTR_STD&amp;window=popup_no_bar&amp;width=385&amp;height=120&amp;START_MAXIMIZED=FALSE&amp;creator=factset&amp;display_string=Audit"}</definedName>
    <definedName name="_1525__FDSAUDITLINK__" localSheetId="10" hidden="1">{"fdsup://Directions/FactSet Auditing Viewer?action=AUDIT_VALUE&amp;DB=129&amp;ID1=42809H10&amp;VALUEID=01001&amp;SDATE=201002&amp;PERIODTYPE=QTR_STD&amp;window=popup_no_bar&amp;width=385&amp;height=120&amp;START_MAXIMIZED=FALSE&amp;creator=factset&amp;display_string=Audit"}</definedName>
    <definedName name="_1525__FDSAUDITLINK__" localSheetId="3" hidden="1">{"fdsup://Directions/FactSet Auditing Viewer?action=AUDIT_VALUE&amp;DB=129&amp;ID1=42809H10&amp;VALUEID=01001&amp;SDATE=201002&amp;PERIODTYPE=QTR_STD&amp;window=popup_no_bar&amp;width=385&amp;height=120&amp;START_MAXIMIZED=FALSE&amp;creator=factset&amp;display_string=Audit"}</definedName>
    <definedName name="_1525__FDSAUDITLINK__" localSheetId="5" hidden="1">{"fdsup://Directions/FactSet Auditing Viewer?action=AUDIT_VALUE&amp;DB=129&amp;ID1=42809H10&amp;VALUEID=01001&amp;SDATE=201002&amp;PERIODTYPE=QTR_STD&amp;window=popup_no_bar&amp;width=385&amp;height=120&amp;START_MAXIMIZED=FALSE&amp;creator=factset&amp;display_string=Audit"}</definedName>
    <definedName name="_1525__FDSAUDITLINK__" localSheetId="1" hidden="1">{"fdsup://Directions/FactSet Auditing Viewer?action=AUDIT_VALUE&amp;DB=129&amp;ID1=42809H10&amp;VALUEID=01001&amp;SDATE=201002&amp;PERIODTYPE=QTR_STD&amp;window=popup_no_bar&amp;width=385&amp;height=120&amp;START_MAXIMIZED=FALSE&amp;creator=factset&amp;display_string=Audit"}</definedName>
    <definedName name="_1525__FDSAUDITLINK__" hidden="1">{"fdsup://Directions/FactSet Auditing Viewer?action=AUDIT_VALUE&amp;DB=129&amp;ID1=42809H10&amp;VALUEID=01001&amp;SDATE=201002&amp;PERIODTYPE=QTR_STD&amp;window=popup_no_bar&amp;width=385&amp;height=120&amp;START_MAXIMIZED=FALSE&amp;creator=factset&amp;display_string=Audit"}</definedName>
    <definedName name="_1526__FDSAUDITLINK__" localSheetId="7" hidden="1">{"fdsup://Directions/FactSet Auditing Viewer?action=AUDIT_VALUE&amp;DB=129&amp;ID1=43707610&amp;VALUEID=01001&amp;SDATE=200901&amp;PERIODTYPE=QTR_STD&amp;window=popup_no_bar&amp;width=385&amp;height=120&amp;START_MAXIMIZED=FALSE&amp;creator=factset&amp;display_string=Audit"}</definedName>
    <definedName name="_1526__FDSAUDITLINK__" localSheetId="9" hidden="1">{"fdsup://Directions/FactSet Auditing Viewer?action=AUDIT_VALUE&amp;DB=129&amp;ID1=43707610&amp;VALUEID=01001&amp;SDATE=200901&amp;PERIODTYPE=QTR_STD&amp;window=popup_no_bar&amp;width=385&amp;height=120&amp;START_MAXIMIZED=FALSE&amp;creator=factset&amp;display_string=Audit"}</definedName>
    <definedName name="_1526__FDSAUDITLINK__" localSheetId="8" hidden="1">{"fdsup://Directions/FactSet Auditing Viewer?action=AUDIT_VALUE&amp;DB=129&amp;ID1=43707610&amp;VALUEID=01001&amp;SDATE=200901&amp;PERIODTYPE=QTR_STD&amp;window=popup_no_bar&amp;width=385&amp;height=120&amp;START_MAXIMIZED=FALSE&amp;creator=factset&amp;display_string=Audit"}</definedName>
    <definedName name="_1526__FDSAUDITLINK__" localSheetId="10" hidden="1">{"fdsup://Directions/FactSet Auditing Viewer?action=AUDIT_VALUE&amp;DB=129&amp;ID1=43707610&amp;VALUEID=01001&amp;SDATE=200901&amp;PERIODTYPE=QTR_STD&amp;window=popup_no_bar&amp;width=385&amp;height=120&amp;START_MAXIMIZED=FALSE&amp;creator=factset&amp;display_string=Audit"}</definedName>
    <definedName name="_1526__FDSAUDITLINK__" localSheetId="3" hidden="1">{"fdsup://Directions/FactSet Auditing Viewer?action=AUDIT_VALUE&amp;DB=129&amp;ID1=43707610&amp;VALUEID=01001&amp;SDATE=200901&amp;PERIODTYPE=QTR_STD&amp;window=popup_no_bar&amp;width=385&amp;height=120&amp;START_MAXIMIZED=FALSE&amp;creator=factset&amp;display_string=Audit"}</definedName>
    <definedName name="_1526__FDSAUDITLINK__" localSheetId="5" hidden="1">{"fdsup://Directions/FactSet Auditing Viewer?action=AUDIT_VALUE&amp;DB=129&amp;ID1=43707610&amp;VALUEID=01001&amp;SDATE=200901&amp;PERIODTYPE=QTR_STD&amp;window=popup_no_bar&amp;width=385&amp;height=120&amp;START_MAXIMIZED=FALSE&amp;creator=factset&amp;display_string=Audit"}</definedName>
    <definedName name="_1526__FDSAUDITLINK__" localSheetId="1" hidden="1">{"fdsup://Directions/FactSet Auditing Viewer?action=AUDIT_VALUE&amp;DB=129&amp;ID1=43707610&amp;VALUEID=01001&amp;SDATE=200901&amp;PERIODTYPE=QTR_STD&amp;window=popup_no_bar&amp;width=385&amp;height=120&amp;START_MAXIMIZED=FALSE&amp;creator=factset&amp;display_string=Audit"}</definedName>
    <definedName name="_1526__FDSAUDITLINK__" hidden="1">{"fdsup://Directions/FactSet Auditing Viewer?action=AUDIT_VALUE&amp;DB=129&amp;ID1=43707610&amp;VALUEID=01001&amp;SDATE=200901&amp;PERIODTYPE=QTR_STD&amp;window=popup_no_bar&amp;width=385&amp;height=120&amp;START_MAXIMIZED=FALSE&amp;creator=factset&amp;display_string=Audit"}</definedName>
    <definedName name="_1527__FDSAUDITLINK__" localSheetId="7" hidden="1">{"fdsup://Directions/FactSet Auditing Viewer?action=AUDIT_VALUE&amp;DB=129&amp;ID1=43707610&amp;VALUEID=01001&amp;SDATE=201001&amp;PERIODTYPE=QTR_STD&amp;window=popup_no_bar&amp;width=385&amp;height=120&amp;START_MAXIMIZED=FALSE&amp;creator=factset&amp;display_string=Audit"}</definedName>
    <definedName name="_1527__FDSAUDITLINK__" localSheetId="9" hidden="1">{"fdsup://Directions/FactSet Auditing Viewer?action=AUDIT_VALUE&amp;DB=129&amp;ID1=43707610&amp;VALUEID=01001&amp;SDATE=201001&amp;PERIODTYPE=QTR_STD&amp;window=popup_no_bar&amp;width=385&amp;height=120&amp;START_MAXIMIZED=FALSE&amp;creator=factset&amp;display_string=Audit"}</definedName>
    <definedName name="_1527__FDSAUDITLINK__" localSheetId="8" hidden="1">{"fdsup://Directions/FactSet Auditing Viewer?action=AUDIT_VALUE&amp;DB=129&amp;ID1=43707610&amp;VALUEID=01001&amp;SDATE=201001&amp;PERIODTYPE=QTR_STD&amp;window=popup_no_bar&amp;width=385&amp;height=120&amp;START_MAXIMIZED=FALSE&amp;creator=factset&amp;display_string=Audit"}</definedName>
    <definedName name="_1527__FDSAUDITLINK__" localSheetId="10" hidden="1">{"fdsup://Directions/FactSet Auditing Viewer?action=AUDIT_VALUE&amp;DB=129&amp;ID1=43707610&amp;VALUEID=01001&amp;SDATE=201001&amp;PERIODTYPE=QTR_STD&amp;window=popup_no_bar&amp;width=385&amp;height=120&amp;START_MAXIMIZED=FALSE&amp;creator=factset&amp;display_string=Audit"}</definedName>
    <definedName name="_1527__FDSAUDITLINK__" localSheetId="3" hidden="1">{"fdsup://Directions/FactSet Auditing Viewer?action=AUDIT_VALUE&amp;DB=129&amp;ID1=43707610&amp;VALUEID=01001&amp;SDATE=201001&amp;PERIODTYPE=QTR_STD&amp;window=popup_no_bar&amp;width=385&amp;height=120&amp;START_MAXIMIZED=FALSE&amp;creator=factset&amp;display_string=Audit"}</definedName>
    <definedName name="_1527__FDSAUDITLINK__" localSheetId="5" hidden="1">{"fdsup://Directions/FactSet Auditing Viewer?action=AUDIT_VALUE&amp;DB=129&amp;ID1=43707610&amp;VALUEID=01001&amp;SDATE=201001&amp;PERIODTYPE=QTR_STD&amp;window=popup_no_bar&amp;width=385&amp;height=120&amp;START_MAXIMIZED=FALSE&amp;creator=factset&amp;display_string=Audit"}</definedName>
    <definedName name="_1527__FDSAUDITLINK__" localSheetId="1" hidden="1">{"fdsup://Directions/FactSet Auditing Viewer?action=AUDIT_VALUE&amp;DB=129&amp;ID1=43707610&amp;VALUEID=01001&amp;SDATE=201001&amp;PERIODTYPE=QTR_STD&amp;window=popup_no_bar&amp;width=385&amp;height=120&amp;START_MAXIMIZED=FALSE&amp;creator=factset&amp;display_string=Audit"}</definedName>
    <definedName name="_1527__FDSAUDITLINK__" hidden="1">{"fdsup://Directions/FactSet Auditing Viewer?action=AUDIT_VALUE&amp;DB=129&amp;ID1=43707610&amp;VALUEID=01001&amp;SDATE=201001&amp;PERIODTYPE=QTR_STD&amp;window=popup_no_bar&amp;width=385&amp;height=120&amp;START_MAXIMIZED=FALSE&amp;creator=factset&amp;display_string=Audit"}</definedName>
    <definedName name="_1528__FDSAUDITLINK__" localSheetId="7" hidden="1">{"fdsup://Directions/FactSet Auditing Viewer?action=AUDIT_VALUE&amp;DB=129&amp;ID1=40414L10&amp;VALUEID=01001&amp;SDATE=200902&amp;PERIODTYPE=QTR_STD&amp;window=popup_no_bar&amp;width=385&amp;height=120&amp;START_MAXIMIZED=FALSE&amp;creator=factset&amp;display_string=Audit"}</definedName>
    <definedName name="_1528__FDSAUDITLINK__" localSheetId="9" hidden="1">{"fdsup://Directions/FactSet Auditing Viewer?action=AUDIT_VALUE&amp;DB=129&amp;ID1=40414L10&amp;VALUEID=01001&amp;SDATE=200902&amp;PERIODTYPE=QTR_STD&amp;window=popup_no_bar&amp;width=385&amp;height=120&amp;START_MAXIMIZED=FALSE&amp;creator=factset&amp;display_string=Audit"}</definedName>
    <definedName name="_1528__FDSAUDITLINK__" localSheetId="8" hidden="1">{"fdsup://Directions/FactSet Auditing Viewer?action=AUDIT_VALUE&amp;DB=129&amp;ID1=40414L10&amp;VALUEID=01001&amp;SDATE=200902&amp;PERIODTYPE=QTR_STD&amp;window=popup_no_bar&amp;width=385&amp;height=120&amp;START_MAXIMIZED=FALSE&amp;creator=factset&amp;display_string=Audit"}</definedName>
    <definedName name="_1528__FDSAUDITLINK__" localSheetId="10" hidden="1">{"fdsup://Directions/FactSet Auditing Viewer?action=AUDIT_VALUE&amp;DB=129&amp;ID1=40414L10&amp;VALUEID=01001&amp;SDATE=200902&amp;PERIODTYPE=QTR_STD&amp;window=popup_no_bar&amp;width=385&amp;height=120&amp;START_MAXIMIZED=FALSE&amp;creator=factset&amp;display_string=Audit"}</definedName>
    <definedName name="_1528__FDSAUDITLINK__" localSheetId="3" hidden="1">{"fdsup://Directions/FactSet Auditing Viewer?action=AUDIT_VALUE&amp;DB=129&amp;ID1=40414L10&amp;VALUEID=01001&amp;SDATE=200902&amp;PERIODTYPE=QTR_STD&amp;window=popup_no_bar&amp;width=385&amp;height=120&amp;START_MAXIMIZED=FALSE&amp;creator=factset&amp;display_string=Audit"}</definedName>
    <definedName name="_1528__FDSAUDITLINK__" localSheetId="5" hidden="1">{"fdsup://Directions/FactSet Auditing Viewer?action=AUDIT_VALUE&amp;DB=129&amp;ID1=40414L10&amp;VALUEID=01001&amp;SDATE=200902&amp;PERIODTYPE=QTR_STD&amp;window=popup_no_bar&amp;width=385&amp;height=120&amp;START_MAXIMIZED=FALSE&amp;creator=factset&amp;display_string=Audit"}</definedName>
    <definedName name="_1528__FDSAUDITLINK__" localSheetId="1" hidden="1">{"fdsup://Directions/FactSet Auditing Viewer?action=AUDIT_VALUE&amp;DB=129&amp;ID1=40414L10&amp;VALUEID=01001&amp;SDATE=200902&amp;PERIODTYPE=QTR_STD&amp;window=popup_no_bar&amp;width=385&amp;height=120&amp;START_MAXIMIZED=FALSE&amp;creator=factset&amp;display_string=Audit"}</definedName>
    <definedName name="_1528__FDSAUDITLINK__" hidden="1">{"fdsup://Directions/FactSet Auditing Viewer?action=AUDIT_VALUE&amp;DB=129&amp;ID1=40414L10&amp;VALUEID=01001&amp;SDATE=200902&amp;PERIODTYPE=QTR_STD&amp;window=popup_no_bar&amp;width=385&amp;height=120&amp;START_MAXIMIZED=FALSE&amp;creator=factset&amp;display_string=Audit"}</definedName>
    <definedName name="_1529__FDSAUDITLINK__" localSheetId="7" hidden="1">{"fdsup://Directions/FactSet Auditing Viewer?action=AUDIT_VALUE&amp;DB=129&amp;ID1=40414L10&amp;VALUEID=01001&amp;SDATE=201002&amp;PERIODTYPE=QTR_STD&amp;window=popup_no_bar&amp;width=385&amp;height=120&amp;START_MAXIMIZED=FALSE&amp;creator=factset&amp;display_string=Audit"}</definedName>
    <definedName name="_1529__FDSAUDITLINK__" localSheetId="9" hidden="1">{"fdsup://Directions/FactSet Auditing Viewer?action=AUDIT_VALUE&amp;DB=129&amp;ID1=40414L10&amp;VALUEID=01001&amp;SDATE=201002&amp;PERIODTYPE=QTR_STD&amp;window=popup_no_bar&amp;width=385&amp;height=120&amp;START_MAXIMIZED=FALSE&amp;creator=factset&amp;display_string=Audit"}</definedName>
    <definedName name="_1529__FDSAUDITLINK__" localSheetId="8" hidden="1">{"fdsup://Directions/FactSet Auditing Viewer?action=AUDIT_VALUE&amp;DB=129&amp;ID1=40414L10&amp;VALUEID=01001&amp;SDATE=201002&amp;PERIODTYPE=QTR_STD&amp;window=popup_no_bar&amp;width=385&amp;height=120&amp;START_MAXIMIZED=FALSE&amp;creator=factset&amp;display_string=Audit"}</definedName>
    <definedName name="_1529__FDSAUDITLINK__" localSheetId="10" hidden="1">{"fdsup://Directions/FactSet Auditing Viewer?action=AUDIT_VALUE&amp;DB=129&amp;ID1=40414L10&amp;VALUEID=01001&amp;SDATE=201002&amp;PERIODTYPE=QTR_STD&amp;window=popup_no_bar&amp;width=385&amp;height=120&amp;START_MAXIMIZED=FALSE&amp;creator=factset&amp;display_string=Audit"}</definedName>
    <definedName name="_1529__FDSAUDITLINK__" localSheetId="3" hidden="1">{"fdsup://Directions/FactSet Auditing Viewer?action=AUDIT_VALUE&amp;DB=129&amp;ID1=40414L10&amp;VALUEID=01001&amp;SDATE=201002&amp;PERIODTYPE=QTR_STD&amp;window=popup_no_bar&amp;width=385&amp;height=120&amp;START_MAXIMIZED=FALSE&amp;creator=factset&amp;display_string=Audit"}</definedName>
    <definedName name="_1529__FDSAUDITLINK__" localSheetId="5" hidden="1">{"fdsup://Directions/FactSet Auditing Viewer?action=AUDIT_VALUE&amp;DB=129&amp;ID1=40414L10&amp;VALUEID=01001&amp;SDATE=201002&amp;PERIODTYPE=QTR_STD&amp;window=popup_no_bar&amp;width=385&amp;height=120&amp;START_MAXIMIZED=FALSE&amp;creator=factset&amp;display_string=Audit"}</definedName>
    <definedName name="_1529__FDSAUDITLINK__" localSheetId="1" hidden="1">{"fdsup://Directions/FactSet Auditing Viewer?action=AUDIT_VALUE&amp;DB=129&amp;ID1=40414L10&amp;VALUEID=01001&amp;SDATE=201002&amp;PERIODTYPE=QTR_STD&amp;window=popup_no_bar&amp;width=385&amp;height=120&amp;START_MAXIMIZED=FALSE&amp;creator=factset&amp;display_string=Audit"}</definedName>
    <definedName name="_1529__FDSAUDITLINK__" hidden="1">{"fdsup://Directions/FactSet Auditing Viewer?action=AUDIT_VALUE&amp;DB=129&amp;ID1=40414L10&amp;VALUEID=01001&amp;SDATE=201002&amp;PERIODTYPE=QTR_STD&amp;window=popup_no_bar&amp;width=385&amp;height=120&amp;START_MAXIMIZED=FALSE&amp;creator=factset&amp;display_string=Audit"}</definedName>
    <definedName name="_153__FDSAUDITLINK__" localSheetId="7" hidden="1">{"fdsup://directions/FAT Viewer?action=UPDATE&amp;creator=factset&amp;DYN_ARGS=TRUE&amp;DOC_NAME=FAT:FQL_AUDITING_CLIENT_TEMPLATE.FAT&amp;display_string=Audit&amp;VAR:KEY=NGVGDYJORE&amp;VAR:QUERY=RkZfRUJJVERBX09QRVIoUVRSLDQvMS8yMDA5LDYvMzAvMjAwOSwsLFVTRCk=&amp;WINDOW=FIRST_POPUP&amp;HEIGH","T=450&amp;WIDTH=450&amp;START_MAXIMIZED=FALSE&amp;VAR:CALENDAR=US&amp;VAR:SYMBOL=SWK&amp;VAR:INDEX=0"}</definedName>
    <definedName name="_153__FDSAUDITLINK__" localSheetId="9" hidden="1">{"fdsup://directions/FAT Viewer?action=UPDATE&amp;creator=factset&amp;DYN_ARGS=TRUE&amp;DOC_NAME=FAT:FQL_AUDITING_CLIENT_TEMPLATE.FAT&amp;display_string=Audit&amp;VAR:KEY=NGVGDYJORE&amp;VAR:QUERY=RkZfRUJJVERBX09QRVIoUVRSLDQvMS8yMDA5LDYvMzAvMjAwOSwsLFVTRCk=&amp;WINDOW=FIRST_POPUP&amp;HEIGH","T=450&amp;WIDTH=450&amp;START_MAXIMIZED=FALSE&amp;VAR:CALENDAR=US&amp;VAR:SYMBOL=SWK&amp;VAR:INDEX=0"}</definedName>
    <definedName name="_153__FDSAUDITLINK__" localSheetId="8" hidden="1">{"fdsup://directions/FAT Viewer?action=UPDATE&amp;creator=factset&amp;DYN_ARGS=TRUE&amp;DOC_NAME=FAT:FQL_AUDITING_CLIENT_TEMPLATE.FAT&amp;display_string=Audit&amp;VAR:KEY=NGVGDYJORE&amp;VAR:QUERY=RkZfRUJJVERBX09QRVIoUVRSLDQvMS8yMDA5LDYvMzAvMjAwOSwsLFVTRCk=&amp;WINDOW=FIRST_POPUP&amp;HEIGH","T=450&amp;WIDTH=450&amp;START_MAXIMIZED=FALSE&amp;VAR:CALENDAR=US&amp;VAR:SYMBOL=SWK&amp;VAR:INDEX=0"}</definedName>
    <definedName name="_153__FDSAUDITLINK__" localSheetId="10" hidden="1">{"fdsup://directions/FAT Viewer?action=UPDATE&amp;creator=factset&amp;DYN_ARGS=TRUE&amp;DOC_NAME=FAT:FQL_AUDITING_CLIENT_TEMPLATE.FAT&amp;display_string=Audit&amp;VAR:KEY=NGVGDYJORE&amp;VAR:QUERY=RkZfRUJJVERBX09QRVIoUVRSLDQvMS8yMDA5LDYvMzAvMjAwOSwsLFVTRCk=&amp;WINDOW=FIRST_POPUP&amp;HEIGH","T=450&amp;WIDTH=450&amp;START_MAXIMIZED=FALSE&amp;VAR:CALENDAR=US&amp;VAR:SYMBOL=SWK&amp;VAR:INDEX=0"}</definedName>
    <definedName name="_153__FDSAUDITLINK__" localSheetId="3" hidden="1">{"fdsup://directions/FAT Viewer?action=UPDATE&amp;creator=factset&amp;DYN_ARGS=TRUE&amp;DOC_NAME=FAT:FQL_AUDITING_CLIENT_TEMPLATE.FAT&amp;display_string=Audit&amp;VAR:KEY=NGVGDYJORE&amp;VAR:QUERY=RkZfRUJJVERBX09QRVIoUVRSLDQvMS8yMDA5LDYvMzAvMjAwOSwsLFVTRCk=&amp;WINDOW=FIRST_POPUP&amp;HEIGH","T=450&amp;WIDTH=450&amp;START_MAXIMIZED=FALSE&amp;VAR:CALENDAR=US&amp;VAR:SYMBOL=SWK&amp;VAR:INDEX=0"}</definedName>
    <definedName name="_153__FDSAUDITLINK__" localSheetId="5" hidden="1">{"fdsup://directions/FAT Viewer?action=UPDATE&amp;creator=factset&amp;DYN_ARGS=TRUE&amp;DOC_NAME=FAT:FQL_AUDITING_CLIENT_TEMPLATE.FAT&amp;display_string=Audit&amp;VAR:KEY=NGVGDYJORE&amp;VAR:QUERY=RkZfRUJJVERBX09QRVIoUVRSLDQvMS8yMDA5LDYvMzAvMjAwOSwsLFVTRCk=&amp;WINDOW=FIRST_POPUP&amp;HEIGH","T=450&amp;WIDTH=450&amp;START_MAXIMIZED=FALSE&amp;VAR:CALENDAR=US&amp;VAR:SYMBOL=SWK&amp;VAR:INDEX=0"}</definedName>
    <definedName name="_153__FDSAUDITLINK__" localSheetId="1" hidden="1">{"fdsup://directions/FAT Viewer?action=UPDATE&amp;creator=factset&amp;DYN_ARGS=TRUE&amp;DOC_NAME=FAT:FQL_AUDITING_CLIENT_TEMPLATE.FAT&amp;display_string=Audit&amp;VAR:KEY=NGVGDYJORE&amp;VAR:QUERY=RkZfRUJJVERBX09QRVIoUVRSLDQvMS8yMDA5LDYvMzAvMjAwOSwsLFVTRCk=&amp;WINDOW=FIRST_POPUP&amp;HEIGH","T=450&amp;WIDTH=450&amp;START_MAXIMIZED=FALSE&amp;VAR:CALENDAR=US&amp;VAR:SYMBOL=SWK&amp;VAR:INDEX=0"}</definedName>
    <definedName name="_153__FDSAUDITLINK__" hidden="1">{"fdsup://directions/FAT Viewer?action=UPDATE&amp;creator=factset&amp;DYN_ARGS=TRUE&amp;DOC_NAME=FAT:FQL_AUDITING_CLIENT_TEMPLATE.FAT&amp;display_string=Audit&amp;VAR:KEY=NGVGDYJORE&amp;VAR:QUERY=RkZfRUJJVERBX09QRVIoUVRSLDQvMS8yMDA5LDYvMzAvMjAwOSwsLFVTRCk=&amp;WINDOW=FIRST_POPUP&amp;HEIGH","T=450&amp;WIDTH=450&amp;START_MAXIMIZED=FALSE&amp;VAR:CALENDAR=US&amp;VAR:SYMBOL=SWK&amp;VAR:INDEX=0"}</definedName>
    <definedName name="_1530__FDSAUDITLINK__" localSheetId="7" hidden="1">{"fdsup://Directions/FactSet Auditing Viewer?action=AUDIT_VALUE&amp;DB=129&amp;ID1=42217K10&amp;VALUEID=01001&amp;SDATE=200902&amp;PERIODTYPE=QTR_STD&amp;window=popup_no_bar&amp;width=385&amp;height=120&amp;START_MAXIMIZED=FALSE&amp;creator=factset&amp;display_string=Audit"}</definedName>
    <definedName name="_1530__FDSAUDITLINK__" localSheetId="9" hidden="1">{"fdsup://Directions/FactSet Auditing Viewer?action=AUDIT_VALUE&amp;DB=129&amp;ID1=42217K10&amp;VALUEID=01001&amp;SDATE=200902&amp;PERIODTYPE=QTR_STD&amp;window=popup_no_bar&amp;width=385&amp;height=120&amp;START_MAXIMIZED=FALSE&amp;creator=factset&amp;display_string=Audit"}</definedName>
    <definedName name="_1530__FDSAUDITLINK__" localSheetId="8" hidden="1">{"fdsup://Directions/FactSet Auditing Viewer?action=AUDIT_VALUE&amp;DB=129&amp;ID1=42217K10&amp;VALUEID=01001&amp;SDATE=200902&amp;PERIODTYPE=QTR_STD&amp;window=popup_no_bar&amp;width=385&amp;height=120&amp;START_MAXIMIZED=FALSE&amp;creator=factset&amp;display_string=Audit"}</definedName>
    <definedName name="_1530__FDSAUDITLINK__" localSheetId="10" hidden="1">{"fdsup://Directions/FactSet Auditing Viewer?action=AUDIT_VALUE&amp;DB=129&amp;ID1=42217K10&amp;VALUEID=01001&amp;SDATE=200902&amp;PERIODTYPE=QTR_STD&amp;window=popup_no_bar&amp;width=385&amp;height=120&amp;START_MAXIMIZED=FALSE&amp;creator=factset&amp;display_string=Audit"}</definedName>
    <definedName name="_1530__FDSAUDITLINK__" localSheetId="3" hidden="1">{"fdsup://Directions/FactSet Auditing Viewer?action=AUDIT_VALUE&amp;DB=129&amp;ID1=42217K10&amp;VALUEID=01001&amp;SDATE=200902&amp;PERIODTYPE=QTR_STD&amp;window=popup_no_bar&amp;width=385&amp;height=120&amp;START_MAXIMIZED=FALSE&amp;creator=factset&amp;display_string=Audit"}</definedName>
    <definedName name="_1530__FDSAUDITLINK__" localSheetId="5" hidden="1">{"fdsup://Directions/FactSet Auditing Viewer?action=AUDIT_VALUE&amp;DB=129&amp;ID1=42217K10&amp;VALUEID=01001&amp;SDATE=200902&amp;PERIODTYPE=QTR_STD&amp;window=popup_no_bar&amp;width=385&amp;height=120&amp;START_MAXIMIZED=FALSE&amp;creator=factset&amp;display_string=Audit"}</definedName>
    <definedName name="_1530__FDSAUDITLINK__" localSheetId="1" hidden="1">{"fdsup://Directions/FactSet Auditing Viewer?action=AUDIT_VALUE&amp;DB=129&amp;ID1=42217K10&amp;VALUEID=01001&amp;SDATE=200902&amp;PERIODTYPE=QTR_STD&amp;window=popup_no_bar&amp;width=385&amp;height=120&amp;START_MAXIMIZED=FALSE&amp;creator=factset&amp;display_string=Audit"}</definedName>
    <definedName name="_1530__FDSAUDITLINK__" hidden="1">{"fdsup://Directions/FactSet Auditing Viewer?action=AUDIT_VALUE&amp;DB=129&amp;ID1=42217K10&amp;VALUEID=01001&amp;SDATE=200902&amp;PERIODTYPE=QTR_STD&amp;window=popup_no_bar&amp;width=385&amp;height=120&amp;START_MAXIMIZED=FALSE&amp;creator=factset&amp;display_string=Audit"}</definedName>
    <definedName name="_1531__FDSAUDITLINK__" localSheetId="7" hidden="1">{"fdsup://Directions/FactSet Auditing Viewer?action=AUDIT_VALUE&amp;DB=129&amp;ID1=42217K10&amp;VALUEID=01001&amp;SDATE=201002&amp;PERIODTYPE=QTR_STD&amp;window=popup_no_bar&amp;width=385&amp;height=120&amp;START_MAXIMIZED=FALSE&amp;creator=factset&amp;display_string=Audit"}</definedName>
    <definedName name="_1531__FDSAUDITLINK__" localSheetId="9" hidden="1">{"fdsup://Directions/FactSet Auditing Viewer?action=AUDIT_VALUE&amp;DB=129&amp;ID1=42217K10&amp;VALUEID=01001&amp;SDATE=201002&amp;PERIODTYPE=QTR_STD&amp;window=popup_no_bar&amp;width=385&amp;height=120&amp;START_MAXIMIZED=FALSE&amp;creator=factset&amp;display_string=Audit"}</definedName>
    <definedName name="_1531__FDSAUDITLINK__" localSheetId="8" hidden="1">{"fdsup://Directions/FactSet Auditing Viewer?action=AUDIT_VALUE&amp;DB=129&amp;ID1=42217K10&amp;VALUEID=01001&amp;SDATE=201002&amp;PERIODTYPE=QTR_STD&amp;window=popup_no_bar&amp;width=385&amp;height=120&amp;START_MAXIMIZED=FALSE&amp;creator=factset&amp;display_string=Audit"}</definedName>
    <definedName name="_1531__FDSAUDITLINK__" localSheetId="10" hidden="1">{"fdsup://Directions/FactSet Auditing Viewer?action=AUDIT_VALUE&amp;DB=129&amp;ID1=42217K10&amp;VALUEID=01001&amp;SDATE=201002&amp;PERIODTYPE=QTR_STD&amp;window=popup_no_bar&amp;width=385&amp;height=120&amp;START_MAXIMIZED=FALSE&amp;creator=factset&amp;display_string=Audit"}</definedName>
    <definedName name="_1531__FDSAUDITLINK__" localSheetId="3" hidden="1">{"fdsup://Directions/FactSet Auditing Viewer?action=AUDIT_VALUE&amp;DB=129&amp;ID1=42217K10&amp;VALUEID=01001&amp;SDATE=201002&amp;PERIODTYPE=QTR_STD&amp;window=popup_no_bar&amp;width=385&amp;height=120&amp;START_MAXIMIZED=FALSE&amp;creator=factset&amp;display_string=Audit"}</definedName>
    <definedName name="_1531__FDSAUDITLINK__" localSheetId="5" hidden="1">{"fdsup://Directions/FactSet Auditing Viewer?action=AUDIT_VALUE&amp;DB=129&amp;ID1=42217K10&amp;VALUEID=01001&amp;SDATE=201002&amp;PERIODTYPE=QTR_STD&amp;window=popup_no_bar&amp;width=385&amp;height=120&amp;START_MAXIMIZED=FALSE&amp;creator=factset&amp;display_string=Audit"}</definedName>
    <definedName name="_1531__FDSAUDITLINK__" localSheetId="1" hidden="1">{"fdsup://Directions/FactSet Auditing Viewer?action=AUDIT_VALUE&amp;DB=129&amp;ID1=42217K10&amp;VALUEID=01001&amp;SDATE=201002&amp;PERIODTYPE=QTR_STD&amp;window=popup_no_bar&amp;width=385&amp;height=120&amp;START_MAXIMIZED=FALSE&amp;creator=factset&amp;display_string=Audit"}</definedName>
    <definedName name="_1531__FDSAUDITLINK__" hidden="1">{"fdsup://Directions/FactSet Auditing Viewer?action=AUDIT_VALUE&amp;DB=129&amp;ID1=42217K10&amp;VALUEID=01001&amp;SDATE=201002&amp;PERIODTYPE=QTR_STD&amp;window=popup_no_bar&amp;width=385&amp;height=120&amp;START_MAXIMIZED=FALSE&amp;creator=factset&amp;display_string=Audit"}</definedName>
    <definedName name="_1532__FDSAUDITLINK__" localSheetId="7" hidden="1">{"fdsup://Directions/FactSet Auditing Viewer?action=AUDIT_VALUE&amp;DB=129&amp;ID1=41805610&amp;VALUEID=01001&amp;SDATE=200902&amp;PERIODTYPE=QTR_STD&amp;window=popup_no_bar&amp;width=385&amp;height=120&amp;START_MAXIMIZED=FALSE&amp;creator=factset&amp;display_string=Audit"}</definedName>
    <definedName name="_1532__FDSAUDITLINK__" localSheetId="9" hidden="1">{"fdsup://Directions/FactSet Auditing Viewer?action=AUDIT_VALUE&amp;DB=129&amp;ID1=41805610&amp;VALUEID=01001&amp;SDATE=200902&amp;PERIODTYPE=QTR_STD&amp;window=popup_no_bar&amp;width=385&amp;height=120&amp;START_MAXIMIZED=FALSE&amp;creator=factset&amp;display_string=Audit"}</definedName>
    <definedName name="_1532__FDSAUDITLINK__" localSheetId="8" hidden="1">{"fdsup://Directions/FactSet Auditing Viewer?action=AUDIT_VALUE&amp;DB=129&amp;ID1=41805610&amp;VALUEID=01001&amp;SDATE=200902&amp;PERIODTYPE=QTR_STD&amp;window=popup_no_bar&amp;width=385&amp;height=120&amp;START_MAXIMIZED=FALSE&amp;creator=factset&amp;display_string=Audit"}</definedName>
    <definedName name="_1532__FDSAUDITLINK__" localSheetId="10" hidden="1">{"fdsup://Directions/FactSet Auditing Viewer?action=AUDIT_VALUE&amp;DB=129&amp;ID1=41805610&amp;VALUEID=01001&amp;SDATE=200902&amp;PERIODTYPE=QTR_STD&amp;window=popup_no_bar&amp;width=385&amp;height=120&amp;START_MAXIMIZED=FALSE&amp;creator=factset&amp;display_string=Audit"}</definedName>
    <definedName name="_1532__FDSAUDITLINK__" localSheetId="3" hidden="1">{"fdsup://Directions/FactSet Auditing Viewer?action=AUDIT_VALUE&amp;DB=129&amp;ID1=41805610&amp;VALUEID=01001&amp;SDATE=200902&amp;PERIODTYPE=QTR_STD&amp;window=popup_no_bar&amp;width=385&amp;height=120&amp;START_MAXIMIZED=FALSE&amp;creator=factset&amp;display_string=Audit"}</definedName>
    <definedName name="_1532__FDSAUDITLINK__" localSheetId="5" hidden="1">{"fdsup://Directions/FactSet Auditing Viewer?action=AUDIT_VALUE&amp;DB=129&amp;ID1=41805610&amp;VALUEID=01001&amp;SDATE=200902&amp;PERIODTYPE=QTR_STD&amp;window=popup_no_bar&amp;width=385&amp;height=120&amp;START_MAXIMIZED=FALSE&amp;creator=factset&amp;display_string=Audit"}</definedName>
    <definedName name="_1532__FDSAUDITLINK__" localSheetId="1" hidden="1">{"fdsup://Directions/FactSet Auditing Viewer?action=AUDIT_VALUE&amp;DB=129&amp;ID1=41805610&amp;VALUEID=01001&amp;SDATE=200902&amp;PERIODTYPE=QTR_STD&amp;window=popup_no_bar&amp;width=385&amp;height=120&amp;START_MAXIMIZED=FALSE&amp;creator=factset&amp;display_string=Audit"}</definedName>
    <definedName name="_1532__FDSAUDITLINK__" hidden="1">{"fdsup://Directions/FactSet Auditing Viewer?action=AUDIT_VALUE&amp;DB=129&amp;ID1=41805610&amp;VALUEID=01001&amp;SDATE=200902&amp;PERIODTYPE=QTR_STD&amp;window=popup_no_bar&amp;width=385&amp;height=120&amp;START_MAXIMIZED=FALSE&amp;creator=factset&amp;display_string=Audit"}</definedName>
    <definedName name="_1533__FDSAUDITLINK__" localSheetId="7" hidden="1">{"fdsup://Directions/FactSet Auditing Viewer?action=AUDIT_VALUE&amp;DB=129&amp;ID1=41805610&amp;VALUEID=01001&amp;SDATE=201002&amp;PERIODTYPE=QTR_STD&amp;window=popup_no_bar&amp;width=385&amp;height=120&amp;START_MAXIMIZED=FALSE&amp;creator=factset&amp;display_string=Audit"}</definedName>
    <definedName name="_1533__FDSAUDITLINK__" localSheetId="9" hidden="1">{"fdsup://Directions/FactSet Auditing Viewer?action=AUDIT_VALUE&amp;DB=129&amp;ID1=41805610&amp;VALUEID=01001&amp;SDATE=201002&amp;PERIODTYPE=QTR_STD&amp;window=popup_no_bar&amp;width=385&amp;height=120&amp;START_MAXIMIZED=FALSE&amp;creator=factset&amp;display_string=Audit"}</definedName>
    <definedName name="_1533__FDSAUDITLINK__" localSheetId="8" hidden="1">{"fdsup://Directions/FactSet Auditing Viewer?action=AUDIT_VALUE&amp;DB=129&amp;ID1=41805610&amp;VALUEID=01001&amp;SDATE=201002&amp;PERIODTYPE=QTR_STD&amp;window=popup_no_bar&amp;width=385&amp;height=120&amp;START_MAXIMIZED=FALSE&amp;creator=factset&amp;display_string=Audit"}</definedName>
    <definedName name="_1533__FDSAUDITLINK__" localSheetId="10" hidden="1">{"fdsup://Directions/FactSet Auditing Viewer?action=AUDIT_VALUE&amp;DB=129&amp;ID1=41805610&amp;VALUEID=01001&amp;SDATE=201002&amp;PERIODTYPE=QTR_STD&amp;window=popup_no_bar&amp;width=385&amp;height=120&amp;START_MAXIMIZED=FALSE&amp;creator=factset&amp;display_string=Audit"}</definedName>
    <definedName name="_1533__FDSAUDITLINK__" localSheetId="3" hidden="1">{"fdsup://Directions/FactSet Auditing Viewer?action=AUDIT_VALUE&amp;DB=129&amp;ID1=41805610&amp;VALUEID=01001&amp;SDATE=201002&amp;PERIODTYPE=QTR_STD&amp;window=popup_no_bar&amp;width=385&amp;height=120&amp;START_MAXIMIZED=FALSE&amp;creator=factset&amp;display_string=Audit"}</definedName>
    <definedName name="_1533__FDSAUDITLINK__" localSheetId="5" hidden="1">{"fdsup://Directions/FactSet Auditing Viewer?action=AUDIT_VALUE&amp;DB=129&amp;ID1=41805610&amp;VALUEID=01001&amp;SDATE=201002&amp;PERIODTYPE=QTR_STD&amp;window=popup_no_bar&amp;width=385&amp;height=120&amp;START_MAXIMIZED=FALSE&amp;creator=factset&amp;display_string=Audit"}</definedName>
    <definedName name="_1533__FDSAUDITLINK__" localSheetId="1" hidden="1">{"fdsup://Directions/FactSet Auditing Viewer?action=AUDIT_VALUE&amp;DB=129&amp;ID1=41805610&amp;VALUEID=01001&amp;SDATE=201002&amp;PERIODTYPE=QTR_STD&amp;window=popup_no_bar&amp;width=385&amp;height=120&amp;START_MAXIMIZED=FALSE&amp;creator=factset&amp;display_string=Audit"}</definedName>
    <definedName name="_1533__FDSAUDITLINK__" hidden="1">{"fdsup://Directions/FactSet Auditing Viewer?action=AUDIT_VALUE&amp;DB=129&amp;ID1=41805610&amp;VALUEID=01001&amp;SDATE=201002&amp;PERIODTYPE=QTR_STD&amp;window=popup_no_bar&amp;width=385&amp;height=120&amp;START_MAXIMIZED=FALSE&amp;creator=factset&amp;display_string=Audit"}</definedName>
    <definedName name="_1534__FDSAUDITLINK__" localSheetId="7" hidden="1">{"fdsup://Directions/FactSet Auditing Viewer?action=AUDIT_VALUE&amp;DB=129&amp;ID1=41308610&amp;VALUEID=01001&amp;SDATE=201004&amp;PERIODTYPE=QTR_STD&amp;window=popup_no_bar&amp;width=385&amp;height=120&amp;START_MAXIMIZED=FALSE&amp;creator=factset&amp;display_string=Audit"}</definedName>
    <definedName name="_1534__FDSAUDITLINK__" localSheetId="9" hidden="1">{"fdsup://Directions/FactSet Auditing Viewer?action=AUDIT_VALUE&amp;DB=129&amp;ID1=41308610&amp;VALUEID=01001&amp;SDATE=201004&amp;PERIODTYPE=QTR_STD&amp;window=popup_no_bar&amp;width=385&amp;height=120&amp;START_MAXIMIZED=FALSE&amp;creator=factset&amp;display_string=Audit"}</definedName>
    <definedName name="_1534__FDSAUDITLINK__" localSheetId="8" hidden="1">{"fdsup://Directions/FactSet Auditing Viewer?action=AUDIT_VALUE&amp;DB=129&amp;ID1=41308610&amp;VALUEID=01001&amp;SDATE=201004&amp;PERIODTYPE=QTR_STD&amp;window=popup_no_bar&amp;width=385&amp;height=120&amp;START_MAXIMIZED=FALSE&amp;creator=factset&amp;display_string=Audit"}</definedName>
    <definedName name="_1534__FDSAUDITLINK__" localSheetId="10" hidden="1">{"fdsup://Directions/FactSet Auditing Viewer?action=AUDIT_VALUE&amp;DB=129&amp;ID1=41308610&amp;VALUEID=01001&amp;SDATE=201004&amp;PERIODTYPE=QTR_STD&amp;window=popup_no_bar&amp;width=385&amp;height=120&amp;START_MAXIMIZED=FALSE&amp;creator=factset&amp;display_string=Audit"}</definedName>
    <definedName name="_1534__FDSAUDITLINK__" localSheetId="3" hidden="1">{"fdsup://Directions/FactSet Auditing Viewer?action=AUDIT_VALUE&amp;DB=129&amp;ID1=41308610&amp;VALUEID=01001&amp;SDATE=201004&amp;PERIODTYPE=QTR_STD&amp;window=popup_no_bar&amp;width=385&amp;height=120&amp;START_MAXIMIZED=FALSE&amp;creator=factset&amp;display_string=Audit"}</definedName>
    <definedName name="_1534__FDSAUDITLINK__" localSheetId="5" hidden="1">{"fdsup://Directions/FactSet Auditing Viewer?action=AUDIT_VALUE&amp;DB=129&amp;ID1=41308610&amp;VALUEID=01001&amp;SDATE=201004&amp;PERIODTYPE=QTR_STD&amp;window=popup_no_bar&amp;width=385&amp;height=120&amp;START_MAXIMIZED=FALSE&amp;creator=factset&amp;display_string=Audit"}</definedName>
    <definedName name="_1534__FDSAUDITLINK__" localSheetId="1" hidden="1">{"fdsup://Directions/FactSet Auditing Viewer?action=AUDIT_VALUE&amp;DB=129&amp;ID1=41308610&amp;VALUEID=01001&amp;SDATE=201004&amp;PERIODTYPE=QTR_STD&amp;window=popup_no_bar&amp;width=385&amp;height=120&amp;START_MAXIMIZED=FALSE&amp;creator=factset&amp;display_string=Audit"}</definedName>
    <definedName name="_1534__FDSAUDITLINK__" hidden="1">{"fdsup://Directions/FactSet Auditing Viewer?action=AUDIT_VALUE&amp;DB=129&amp;ID1=41308610&amp;VALUEID=01001&amp;SDATE=201004&amp;PERIODTYPE=QTR_STD&amp;window=popup_no_bar&amp;width=385&amp;height=120&amp;START_MAXIMIZED=FALSE&amp;creator=factset&amp;display_string=Audit"}</definedName>
    <definedName name="_1535__FDSAUDITLINK__" localSheetId="7" hidden="1">{"fdsup://Directions/FactSet Auditing Viewer?action=AUDIT_VALUE&amp;DB=129&amp;ID1=40621610&amp;VALUEID=01001&amp;SDATE=201002&amp;PERIODTYPE=QTR_STD&amp;window=popup_no_bar&amp;width=385&amp;height=120&amp;START_MAXIMIZED=FALSE&amp;creator=factset&amp;display_string=Audit"}</definedName>
    <definedName name="_1535__FDSAUDITLINK__" localSheetId="9" hidden="1">{"fdsup://Directions/FactSet Auditing Viewer?action=AUDIT_VALUE&amp;DB=129&amp;ID1=40621610&amp;VALUEID=01001&amp;SDATE=201002&amp;PERIODTYPE=QTR_STD&amp;window=popup_no_bar&amp;width=385&amp;height=120&amp;START_MAXIMIZED=FALSE&amp;creator=factset&amp;display_string=Audit"}</definedName>
    <definedName name="_1535__FDSAUDITLINK__" localSheetId="8" hidden="1">{"fdsup://Directions/FactSet Auditing Viewer?action=AUDIT_VALUE&amp;DB=129&amp;ID1=40621610&amp;VALUEID=01001&amp;SDATE=201002&amp;PERIODTYPE=QTR_STD&amp;window=popup_no_bar&amp;width=385&amp;height=120&amp;START_MAXIMIZED=FALSE&amp;creator=factset&amp;display_string=Audit"}</definedName>
    <definedName name="_1535__FDSAUDITLINK__" localSheetId="10" hidden="1">{"fdsup://Directions/FactSet Auditing Viewer?action=AUDIT_VALUE&amp;DB=129&amp;ID1=40621610&amp;VALUEID=01001&amp;SDATE=201002&amp;PERIODTYPE=QTR_STD&amp;window=popup_no_bar&amp;width=385&amp;height=120&amp;START_MAXIMIZED=FALSE&amp;creator=factset&amp;display_string=Audit"}</definedName>
    <definedName name="_1535__FDSAUDITLINK__" localSheetId="3" hidden="1">{"fdsup://Directions/FactSet Auditing Viewer?action=AUDIT_VALUE&amp;DB=129&amp;ID1=40621610&amp;VALUEID=01001&amp;SDATE=201002&amp;PERIODTYPE=QTR_STD&amp;window=popup_no_bar&amp;width=385&amp;height=120&amp;START_MAXIMIZED=FALSE&amp;creator=factset&amp;display_string=Audit"}</definedName>
    <definedName name="_1535__FDSAUDITLINK__" localSheetId="5" hidden="1">{"fdsup://Directions/FactSet Auditing Viewer?action=AUDIT_VALUE&amp;DB=129&amp;ID1=40621610&amp;VALUEID=01001&amp;SDATE=201002&amp;PERIODTYPE=QTR_STD&amp;window=popup_no_bar&amp;width=385&amp;height=120&amp;START_MAXIMIZED=FALSE&amp;creator=factset&amp;display_string=Audit"}</definedName>
    <definedName name="_1535__FDSAUDITLINK__" localSheetId="1" hidden="1">{"fdsup://Directions/FactSet Auditing Viewer?action=AUDIT_VALUE&amp;DB=129&amp;ID1=40621610&amp;VALUEID=01001&amp;SDATE=201002&amp;PERIODTYPE=QTR_STD&amp;window=popup_no_bar&amp;width=385&amp;height=120&amp;START_MAXIMIZED=FALSE&amp;creator=factset&amp;display_string=Audit"}</definedName>
    <definedName name="_1535__FDSAUDITLINK__" hidden="1">{"fdsup://Directions/FactSet Auditing Viewer?action=AUDIT_VALUE&amp;DB=129&amp;ID1=40621610&amp;VALUEID=01001&amp;SDATE=201002&amp;PERIODTYPE=QTR_STD&amp;window=popup_no_bar&amp;width=385&amp;height=120&amp;START_MAXIMIZED=FALSE&amp;creator=factset&amp;display_string=Audit"}</definedName>
    <definedName name="_1536__FDSAUDITLINK__" localSheetId="7" hidden="1">{"fdsup://Directions/FactSet Auditing Viewer?action=AUDIT_VALUE&amp;DB=129&amp;ID1=38480210&amp;VALUEID=01001&amp;SDATE=200902&amp;PERIODTYPE=QTR_STD&amp;window=popup_no_bar&amp;width=385&amp;height=120&amp;START_MAXIMIZED=FALSE&amp;creator=factset&amp;display_string=Audit"}</definedName>
    <definedName name="_1536__FDSAUDITLINK__" localSheetId="9" hidden="1">{"fdsup://Directions/FactSet Auditing Viewer?action=AUDIT_VALUE&amp;DB=129&amp;ID1=38480210&amp;VALUEID=01001&amp;SDATE=200902&amp;PERIODTYPE=QTR_STD&amp;window=popup_no_bar&amp;width=385&amp;height=120&amp;START_MAXIMIZED=FALSE&amp;creator=factset&amp;display_string=Audit"}</definedName>
    <definedName name="_1536__FDSAUDITLINK__" localSheetId="8" hidden="1">{"fdsup://Directions/FactSet Auditing Viewer?action=AUDIT_VALUE&amp;DB=129&amp;ID1=38480210&amp;VALUEID=01001&amp;SDATE=200902&amp;PERIODTYPE=QTR_STD&amp;window=popup_no_bar&amp;width=385&amp;height=120&amp;START_MAXIMIZED=FALSE&amp;creator=factset&amp;display_string=Audit"}</definedName>
    <definedName name="_1536__FDSAUDITLINK__" localSheetId="10" hidden="1">{"fdsup://Directions/FactSet Auditing Viewer?action=AUDIT_VALUE&amp;DB=129&amp;ID1=38480210&amp;VALUEID=01001&amp;SDATE=200902&amp;PERIODTYPE=QTR_STD&amp;window=popup_no_bar&amp;width=385&amp;height=120&amp;START_MAXIMIZED=FALSE&amp;creator=factset&amp;display_string=Audit"}</definedName>
    <definedName name="_1536__FDSAUDITLINK__" localSheetId="3" hidden="1">{"fdsup://Directions/FactSet Auditing Viewer?action=AUDIT_VALUE&amp;DB=129&amp;ID1=38480210&amp;VALUEID=01001&amp;SDATE=200902&amp;PERIODTYPE=QTR_STD&amp;window=popup_no_bar&amp;width=385&amp;height=120&amp;START_MAXIMIZED=FALSE&amp;creator=factset&amp;display_string=Audit"}</definedName>
    <definedName name="_1536__FDSAUDITLINK__" localSheetId="5" hidden="1">{"fdsup://Directions/FactSet Auditing Viewer?action=AUDIT_VALUE&amp;DB=129&amp;ID1=38480210&amp;VALUEID=01001&amp;SDATE=200902&amp;PERIODTYPE=QTR_STD&amp;window=popup_no_bar&amp;width=385&amp;height=120&amp;START_MAXIMIZED=FALSE&amp;creator=factset&amp;display_string=Audit"}</definedName>
    <definedName name="_1536__FDSAUDITLINK__" localSheetId="1" hidden="1">{"fdsup://Directions/FactSet Auditing Viewer?action=AUDIT_VALUE&amp;DB=129&amp;ID1=38480210&amp;VALUEID=01001&amp;SDATE=200902&amp;PERIODTYPE=QTR_STD&amp;window=popup_no_bar&amp;width=385&amp;height=120&amp;START_MAXIMIZED=FALSE&amp;creator=factset&amp;display_string=Audit"}</definedName>
    <definedName name="_1536__FDSAUDITLINK__" hidden="1">{"fdsup://Directions/FactSet Auditing Viewer?action=AUDIT_VALUE&amp;DB=129&amp;ID1=38480210&amp;VALUEID=01001&amp;SDATE=200902&amp;PERIODTYPE=QTR_STD&amp;window=popup_no_bar&amp;width=385&amp;height=120&amp;START_MAXIMIZED=FALSE&amp;creator=factset&amp;display_string=Audit"}</definedName>
    <definedName name="_1537__FDSAUDITLINK__" localSheetId="7" hidden="1">{"fdsup://Directions/FactSet Auditing Viewer?action=AUDIT_VALUE&amp;DB=129&amp;ID1=38480210&amp;VALUEID=01001&amp;SDATE=201002&amp;PERIODTYPE=QTR_STD&amp;window=popup_no_bar&amp;width=385&amp;height=120&amp;START_MAXIMIZED=FALSE&amp;creator=factset&amp;display_string=Audit"}</definedName>
    <definedName name="_1537__FDSAUDITLINK__" localSheetId="9" hidden="1">{"fdsup://Directions/FactSet Auditing Viewer?action=AUDIT_VALUE&amp;DB=129&amp;ID1=38480210&amp;VALUEID=01001&amp;SDATE=201002&amp;PERIODTYPE=QTR_STD&amp;window=popup_no_bar&amp;width=385&amp;height=120&amp;START_MAXIMIZED=FALSE&amp;creator=factset&amp;display_string=Audit"}</definedName>
    <definedName name="_1537__FDSAUDITLINK__" localSheetId="8" hidden="1">{"fdsup://Directions/FactSet Auditing Viewer?action=AUDIT_VALUE&amp;DB=129&amp;ID1=38480210&amp;VALUEID=01001&amp;SDATE=201002&amp;PERIODTYPE=QTR_STD&amp;window=popup_no_bar&amp;width=385&amp;height=120&amp;START_MAXIMIZED=FALSE&amp;creator=factset&amp;display_string=Audit"}</definedName>
    <definedName name="_1537__FDSAUDITLINK__" localSheetId="10" hidden="1">{"fdsup://Directions/FactSet Auditing Viewer?action=AUDIT_VALUE&amp;DB=129&amp;ID1=38480210&amp;VALUEID=01001&amp;SDATE=201002&amp;PERIODTYPE=QTR_STD&amp;window=popup_no_bar&amp;width=385&amp;height=120&amp;START_MAXIMIZED=FALSE&amp;creator=factset&amp;display_string=Audit"}</definedName>
    <definedName name="_1537__FDSAUDITLINK__" localSheetId="3" hidden="1">{"fdsup://Directions/FactSet Auditing Viewer?action=AUDIT_VALUE&amp;DB=129&amp;ID1=38480210&amp;VALUEID=01001&amp;SDATE=201002&amp;PERIODTYPE=QTR_STD&amp;window=popup_no_bar&amp;width=385&amp;height=120&amp;START_MAXIMIZED=FALSE&amp;creator=factset&amp;display_string=Audit"}</definedName>
    <definedName name="_1537__FDSAUDITLINK__" localSheetId="5" hidden="1">{"fdsup://Directions/FactSet Auditing Viewer?action=AUDIT_VALUE&amp;DB=129&amp;ID1=38480210&amp;VALUEID=01001&amp;SDATE=201002&amp;PERIODTYPE=QTR_STD&amp;window=popup_no_bar&amp;width=385&amp;height=120&amp;START_MAXIMIZED=FALSE&amp;creator=factset&amp;display_string=Audit"}</definedName>
    <definedName name="_1537__FDSAUDITLINK__" localSheetId="1" hidden="1">{"fdsup://Directions/FactSet Auditing Viewer?action=AUDIT_VALUE&amp;DB=129&amp;ID1=38480210&amp;VALUEID=01001&amp;SDATE=201002&amp;PERIODTYPE=QTR_STD&amp;window=popup_no_bar&amp;width=385&amp;height=120&amp;START_MAXIMIZED=FALSE&amp;creator=factset&amp;display_string=Audit"}</definedName>
    <definedName name="_1537__FDSAUDITLINK__" hidden="1">{"fdsup://Directions/FactSet Auditing Viewer?action=AUDIT_VALUE&amp;DB=129&amp;ID1=38480210&amp;VALUEID=01001&amp;SDATE=201002&amp;PERIODTYPE=QTR_STD&amp;window=popup_no_bar&amp;width=385&amp;height=120&amp;START_MAXIMIZED=FALSE&amp;creator=factset&amp;display_string=Audit"}</definedName>
    <definedName name="_1538__FDSAUDITLINK__" localSheetId="7" hidden="1">{"fdsup://Directions/FactSet Auditing Viewer?action=AUDIT_VALUE&amp;DB=129&amp;ID1=38255010&amp;VALUEID=01001&amp;SDATE=200902&amp;PERIODTYPE=QTR_STD&amp;window=popup_no_bar&amp;width=385&amp;height=120&amp;START_MAXIMIZED=FALSE&amp;creator=factset&amp;display_string=Audit"}</definedName>
    <definedName name="_1538__FDSAUDITLINK__" localSheetId="9" hidden="1">{"fdsup://Directions/FactSet Auditing Viewer?action=AUDIT_VALUE&amp;DB=129&amp;ID1=38255010&amp;VALUEID=01001&amp;SDATE=200902&amp;PERIODTYPE=QTR_STD&amp;window=popup_no_bar&amp;width=385&amp;height=120&amp;START_MAXIMIZED=FALSE&amp;creator=factset&amp;display_string=Audit"}</definedName>
    <definedName name="_1538__FDSAUDITLINK__" localSheetId="8" hidden="1">{"fdsup://Directions/FactSet Auditing Viewer?action=AUDIT_VALUE&amp;DB=129&amp;ID1=38255010&amp;VALUEID=01001&amp;SDATE=200902&amp;PERIODTYPE=QTR_STD&amp;window=popup_no_bar&amp;width=385&amp;height=120&amp;START_MAXIMIZED=FALSE&amp;creator=factset&amp;display_string=Audit"}</definedName>
    <definedName name="_1538__FDSAUDITLINK__" localSheetId="10" hidden="1">{"fdsup://Directions/FactSet Auditing Viewer?action=AUDIT_VALUE&amp;DB=129&amp;ID1=38255010&amp;VALUEID=01001&amp;SDATE=200902&amp;PERIODTYPE=QTR_STD&amp;window=popup_no_bar&amp;width=385&amp;height=120&amp;START_MAXIMIZED=FALSE&amp;creator=factset&amp;display_string=Audit"}</definedName>
    <definedName name="_1538__FDSAUDITLINK__" localSheetId="3" hidden="1">{"fdsup://Directions/FactSet Auditing Viewer?action=AUDIT_VALUE&amp;DB=129&amp;ID1=38255010&amp;VALUEID=01001&amp;SDATE=200902&amp;PERIODTYPE=QTR_STD&amp;window=popup_no_bar&amp;width=385&amp;height=120&amp;START_MAXIMIZED=FALSE&amp;creator=factset&amp;display_string=Audit"}</definedName>
    <definedName name="_1538__FDSAUDITLINK__" localSheetId="5" hidden="1">{"fdsup://Directions/FactSet Auditing Viewer?action=AUDIT_VALUE&amp;DB=129&amp;ID1=38255010&amp;VALUEID=01001&amp;SDATE=200902&amp;PERIODTYPE=QTR_STD&amp;window=popup_no_bar&amp;width=385&amp;height=120&amp;START_MAXIMIZED=FALSE&amp;creator=factset&amp;display_string=Audit"}</definedName>
    <definedName name="_1538__FDSAUDITLINK__" localSheetId="1" hidden="1">{"fdsup://Directions/FactSet Auditing Viewer?action=AUDIT_VALUE&amp;DB=129&amp;ID1=38255010&amp;VALUEID=01001&amp;SDATE=200902&amp;PERIODTYPE=QTR_STD&amp;window=popup_no_bar&amp;width=385&amp;height=120&amp;START_MAXIMIZED=FALSE&amp;creator=factset&amp;display_string=Audit"}</definedName>
    <definedName name="_1538__FDSAUDITLINK__" hidden="1">{"fdsup://Directions/FactSet Auditing Viewer?action=AUDIT_VALUE&amp;DB=129&amp;ID1=38255010&amp;VALUEID=01001&amp;SDATE=200902&amp;PERIODTYPE=QTR_STD&amp;window=popup_no_bar&amp;width=385&amp;height=120&amp;START_MAXIMIZED=FALSE&amp;creator=factset&amp;display_string=Audit"}</definedName>
    <definedName name="_1539__FDSAUDITLINK__" localSheetId="7" hidden="1">{"fdsup://Directions/FactSet Auditing Viewer?action=AUDIT_VALUE&amp;DB=129&amp;ID1=38255010&amp;VALUEID=01001&amp;SDATE=201002&amp;PERIODTYPE=QTR_STD&amp;window=popup_no_bar&amp;width=385&amp;height=120&amp;START_MAXIMIZED=FALSE&amp;creator=factset&amp;display_string=Audit"}</definedName>
    <definedName name="_1539__FDSAUDITLINK__" localSheetId="9" hidden="1">{"fdsup://Directions/FactSet Auditing Viewer?action=AUDIT_VALUE&amp;DB=129&amp;ID1=38255010&amp;VALUEID=01001&amp;SDATE=201002&amp;PERIODTYPE=QTR_STD&amp;window=popup_no_bar&amp;width=385&amp;height=120&amp;START_MAXIMIZED=FALSE&amp;creator=factset&amp;display_string=Audit"}</definedName>
    <definedName name="_1539__FDSAUDITLINK__" localSheetId="8" hidden="1">{"fdsup://Directions/FactSet Auditing Viewer?action=AUDIT_VALUE&amp;DB=129&amp;ID1=38255010&amp;VALUEID=01001&amp;SDATE=201002&amp;PERIODTYPE=QTR_STD&amp;window=popup_no_bar&amp;width=385&amp;height=120&amp;START_MAXIMIZED=FALSE&amp;creator=factset&amp;display_string=Audit"}</definedName>
    <definedName name="_1539__FDSAUDITLINK__" localSheetId="10" hidden="1">{"fdsup://Directions/FactSet Auditing Viewer?action=AUDIT_VALUE&amp;DB=129&amp;ID1=38255010&amp;VALUEID=01001&amp;SDATE=201002&amp;PERIODTYPE=QTR_STD&amp;window=popup_no_bar&amp;width=385&amp;height=120&amp;START_MAXIMIZED=FALSE&amp;creator=factset&amp;display_string=Audit"}</definedName>
    <definedName name="_1539__FDSAUDITLINK__" localSheetId="3" hidden="1">{"fdsup://Directions/FactSet Auditing Viewer?action=AUDIT_VALUE&amp;DB=129&amp;ID1=38255010&amp;VALUEID=01001&amp;SDATE=201002&amp;PERIODTYPE=QTR_STD&amp;window=popup_no_bar&amp;width=385&amp;height=120&amp;START_MAXIMIZED=FALSE&amp;creator=factset&amp;display_string=Audit"}</definedName>
    <definedName name="_1539__FDSAUDITLINK__" localSheetId="5" hidden="1">{"fdsup://Directions/FactSet Auditing Viewer?action=AUDIT_VALUE&amp;DB=129&amp;ID1=38255010&amp;VALUEID=01001&amp;SDATE=201002&amp;PERIODTYPE=QTR_STD&amp;window=popup_no_bar&amp;width=385&amp;height=120&amp;START_MAXIMIZED=FALSE&amp;creator=factset&amp;display_string=Audit"}</definedName>
    <definedName name="_1539__FDSAUDITLINK__" localSheetId="1" hidden="1">{"fdsup://Directions/FactSet Auditing Viewer?action=AUDIT_VALUE&amp;DB=129&amp;ID1=38255010&amp;VALUEID=01001&amp;SDATE=201002&amp;PERIODTYPE=QTR_STD&amp;window=popup_no_bar&amp;width=385&amp;height=120&amp;START_MAXIMIZED=FALSE&amp;creator=factset&amp;display_string=Audit"}</definedName>
    <definedName name="_1539__FDSAUDITLINK__" hidden="1">{"fdsup://Directions/FactSet Auditing Viewer?action=AUDIT_VALUE&amp;DB=129&amp;ID1=38255010&amp;VALUEID=01001&amp;SDATE=201002&amp;PERIODTYPE=QTR_STD&amp;window=popup_no_bar&amp;width=385&amp;height=120&amp;START_MAXIMIZED=FALSE&amp;creator=factset&amp;display_string=Audit"}</definedName>
    <definedName name="_154__FDSAUDITLINK__" localSheetId="7" hidden="1">{"fdsup://directions/FAT Viewer?action=UPDATE&amp;creator=factset&amp;DYN_ARGS=TRUE&amp;DOC_NAME=FAT:FQL_AUDITING_CLIENT_TEMPLATE.FAT&amp;display_string=Audit&amp;VAR:KEY=JYFSBIXSXC&amp;VAR:QUERY=RkZfRUJJVERBX09QRVIoUVRSLDQvMS8yMDEwLDYvMzAvMjAxMCwsLFVTRCk=&amp;WINDOW=FIRST_POPUP&amp;HEIGH","T=450&amp;WIDTH=450&amp;START_MAXIMIZED=FALSE&amp;VAR:CALENDAR=US&amp;VAR:SYMBOL=SWK&amp;VAR:INDEX=0"}</definedName>
    <definedName name="_154__FDSAUDITLINK__" localSheetId="9" hidden="1">{"fdsup://directions/FAT Viewer?action=UPDATE&amp;creator=factset&amp;DYN_ARGS=TRUE&amp;DOC_NAME=FAT:FQL_AUDITING_CLIENT_TEMPLATE.FAT&amp;display_string=Audit&amp;VAR:KEY=JYFSBIXSXC&amp;VAR:QUERY=RkZfRUJJVERBX09QRVIoUVRSLDQvMS8yMDEwLDYvMzAvMjAxMCwsLFVTRCk=&amp;WINDOW=FIRST_POPUP&amp;HEIGH","T=450&amp;WIDTH=450&amp;START_MAXIMIZED=FALSE&amp;VAR:CALENDAR=US&amp;VAR:SYMBOL=SWK&amp;VAR:INDEX=0"}</definedName>
    <definedName name="_154__FDSAUDITLINK__" localSheetId="8" hidden="1">{"fdsup://directions/FAT Viewer?action=UPDATE&amp;creator=factset&amp;DYN_ARGS=TRUE&amp;DOC_NAME=FAT:FQL_AUDITING_CLIENT_TEMPLATE.FAT&amp;display_string=Audit&amp;VAR:KEY=JYFSBIXSXC&amp;VAR:QUERY=RkZfRUJJVERBX09QRVIoUVRSLDQvMS8yMDEwLDYvMzAvMjAxMCwsLFVTRCk=&amp;WINDOW=FIRST_POPUP&amp;HEIGH","T=450&amp;WIDTH=450&amp;START_MAXIMIZED=FALSE&amp;VAR:CALENDAR=US&amp;VAR:SYMBOL=SWK&amp;VAR:INDEX=0"}</definedName>
    <definedName name="_154__FDSAUDITLINK__" localSheetId="10" hidden="1">{"fdsup://directions/FAT Viewer?action=UPDATE&amp;creator=factset&amp;DYN_ARGS=TRUE&amp;DOC_NAME=FAT:FQL_AUDITING_CLIENT_TEMPLATE.FAT&amp;display_string=Audit&amp;VAR:KEY=JYFSBIXSXC&amp;VAR:QUERY=RkZfRUJJVERBX09QRVIoUVRSLDQvMS8yMDEwLDYvMzAvMjAxMCwsLFVTRCk=&amp;WINDOW=FIRST_POPUP&amp;HEIGH","T=450&amp;WIDTH=450&amp;START_MAXIMIZED=FALSE&amp;VAR:CALENDAR=US&amp;VAR:SYMBOL=SWK&amp;VAR:INDEX=0"}</definedName>
    <definedName name="_154__FDSAUDITLINK__" localSheetId="3" hidden="1">{"fdsup://directions/FAT Viewer?action=UPDATE&amp;creator=factset&amp;DYN_ARGS=TRUE&amp;DOC_NAME=FAT:FQL_AUDITING_CLIENT_TEMPLATE.FAT&amp;display_string=Audit&amp;VAR:KEY=JYFSBIXSXC&amp;VAR:QUERY=RkZfRUJJVERBX09QRVIoUVRSLDQvMS8yMDEwLDYvMzAvMjAxMCwsLFVTRCk=&amp;WINDOW=FIRST_POPUP&amp;HEIGH","T=450&amp;WIDTH=450&amp;START_MAXIMIZED=FALSE&amp;VAR:CALENDAR=US&amp;VAR:SYMBOL=SWK&amp;VAR:INDEX=0"}</definedName>
    <definedName name="_154__FDSAUDITLINK__" localSheetId="5" hidden="1">{"fdsup://directions/FAT Viewer?action=UPDATE&amp;creator=factset&amp;DYN_ARGS=TRUE&amp;DOC_NAME=FAT:FQL_AUDITING_CLIENT_TEMPLATE.FAT&amp;display_string=Audit&amp;VAR:KEY=JYFSBIXSXC&amp;VAR:QUERY=RkZfRUJJVERBX09QRVIoUVRSLDQvMS8yMDEwLDYvMzAvMjAxMCwsLFVTRCk=&amp;WINDOW=FIRST_POPUP&amp;HEIGH","T=450&amp;WIDTH=450&amp;START_MAXIMIZED=FALSE&amp;VAR:CALENDAR=US&amp;VAR:SYMBOL=SWK&amp;VAR:INDEX=0"}</definedName>
    <definedName name="_154__FDSAUDITLINK__" localSheetId="1" hidden="1">{"fdsup://directions/FAT Viewer?action=UPDATE&amp;creator=factset&amp;DYN_ARGS=TRUE&amp;DOC_NAME=FAT:FQL_AUDITING_CLIENT_TEMPLATE.FAT&amp;display_string=Audit&amp;VAR:KEY=JYFSBIXSXC&amp;VAR:QUERY=RkZfRUJJVERBX09QRVIoUVRSLDQvMS8yMDEwLDYvMzAvMjAxMCwsLFVTRCk=&amp;WINDOW=FIRST_POPUP&amp;HEIGH","T=450&amp;WIDTH=450&amp;START_MAXIMIZED=FALSE&amp;VAR:CALENDAR=US&amp;VAR:SYMBOL=SWK&amp;VAR:INDEX=0"}</definedName>
    <definedName name="_154__FDSAUDITLINK__" hidden="1">{"fdsup://directions/FAT Viewer?action=UPDATE&amp;creator=factset&amp;DYN_ARGS=TRUE&amp;DOC_NAME=FAT:FQL_AUDITING_CLIENT_TEMPLATE.FAT&amp;display_string=Audit&amp;VAR:KEY=JYFSBIXSXC&amp;VAR:QUERY=RkZfRUJJVERBX09QRVIoUVRSLDQvMS8yMDEwLDYvMzAvMjAxMCwsLFVTRCk=&amp;WINDOW=FIRST_POPUP&amp;HEIGH","T=450&amp;WIDTH=450&amp;START_MAXIMIZED=FALSE&amp;VAR:CALENDAR=US&amp;VAR:SYMBOL=SWK&amp;VAR:INDEX=0"}</definedName>
    <definedName name="_1540__FDSAUDITLINK__" localSheetId="7" hidden="1">{"fdsup://Directions/FactSet Auditing Viewer?action=AUDIT_VALUE&amp;DB=129&amp;ID1=38141G10&amp;VALUEID=01001&amp;SDATE=200902&amp;PERIODTYPE=QTR_STD&amp;window=popup_no_bar&amp;width=385&amp;height=120&amp;START_MAXIMIZED=FALSE&amp;creator=factset&amp;display_string=Audit"}</definedName>
    <definedName name="_1540__FDSAUDITLINK__" localSheetId="9" hidden="1">{"fdsup://Directions/FactSet Auditing Viewer?action=AUDIT_VALUE&amp;DB=129&amp;ID1=38141G10&amp;VALUEID=01001&amp;SDATE=200902&amp;PERIODTYPE=QTR_STD&amp;window=popup_no_bar&amp;width=385&amp;height=120&amp;START_MAXIMIZED=FALSE&amp;creator=factset&amp;display_string=Audit"}</definedName>
    <definedName name="_1540__FDSAUDITLINK__" localSheetId="8" hidden="1">{"fdsup://Directions/FactSet Auditing Viewer?action=AUDIT_VALUE&amp;DB=129&amp;ID1=38141G10&amp;VALUEID=01001&amp;SDATE=200902&amp;PERIODTYPE=QTR_STD&amp;window=popup_no_bar&amp;width=385&amp;height=120&amp;START_MAXIMIZED=FALSE&amp;creator=factset&amp;display_string=Audit"}</definedName>
    <definedName name="_1540__FDSAUDITLINK__" localSheetId="10" hidden="1">{"fdsup://Directions/FactSet Auditing Viewer?action=AUDIT_VALUE&amp;DB=129&amp;ID1=38141G10&amp;VALUEID=01001&amp;SDATE=200902&amp;PERIODTYPE=QTR_STD&amp;window=popup_no_bar&amp;width=385&amp;height=120&amp;START_MAXIMIZED=FALSE&amp;creator=factset&amp;display_string=Audit"}</definedName>
    <definedName name="_1540__FDSAUDITLINK__" localSheetId="3" hidden="1">{"fdsup://Directions/FactSet Auditing Viewer?action=AUDIT_VALUE&amp;DB=129&amp;ID1=38141G10&amp;VALUEID=01001&amp;SDATE=200902&amp;PERIODTYPE=QTR_STD&amp;window=popup_no_bar&amp;width=385&amp;height=120&amp;START_MAXIMIZED=FALSE&amp;creator=factset&amp;display_string=Audit"}</definedName>
    <definedName name="_1540__FDSAUDITLINK__" localSheetId="5" hidden="1">{"fdsup://Directions/FactSet Auditing Viewer?action=AUDIT_VALUE&amp;DB=129&amp;ID1=38141G10&amp;VALUEID=01001&amp;SDATE=200902&amp;PERIODTYPE=QTR_STD&amp;window=popup_no_bar&amp;width=385&amp;height=120&amp;START_MAXIMIZED=FALSE&amp;creator=factset&amp;display_string=Audit"}</definedName>
    <definedName name="_1540__FDSAUDITLINK__" localSheetId="1" hidden="1">{"fdsup://Directions/FactSet Auditing Viewer?action=AUDIT_VALUE&amp;DB=129&amp;ID1=38141G10&amp;VALUEID=01001&amp;SDATE=200902&amp;PERIODTYPE=QTR_STD&amp;window=popup_no_bar&amp;width=385&amp;height=120&amp;START_MAXIMIZED=FALSE&amp;creator=factset&amp;display_string=Audit"}</definedName>
    <definedName name="_1540__FDSAUDITLINK__" hidden="1">{"fdsup://Directions/FactSet Auditing Viewer?action=AUDIT_VALUE&amp;DB=129&amp;ID1=38141G10&amp;VALUEID=01001&amp;SDATE=200902&amp;PERIODTYPE=QTR_STD&amp;window=popup_no_bar&amp;width=385&amp;height=120&amp;START_MAXIMIZED=FALSE&amp;creator=factset&amp;display_string=Audit"}</definedName>
    <definedName name="_1541__FDSAUDITLINK__" localSheetId="7" hidden="1">{"fdsup://Directions/FactSet Auditing Viewer?action=AUDIT_VALUE&amp;DB=129&amp;ID1=38141G10&amp;VALUEID=01001&amp;SDATE=201002&amp;PERIODTYPE=QTR_STD&amp;window=popup_no_bar&amp;width=385&amp;height=120&amp;START_MAXIMIZED=FALSE&amp;creator=factset&amp;display_string=Audit"}</definedName>
    <definedName name="_1541__FDSAUDITLINK__" localSheetId="9" hidden="1">{"fdsup://Directions/FactSet Auditing Viewer?action=AUDIT_VALUE&amp;DB=129&amp;ID1=38141G10&amp;VALUEID=01001&amp;SDATE=201002&amp;PERIODTYPE=QTR_STD&amp;window=popup_no_bar&amp;width=385&amp;height=120&amp;START_MAXIMIZED=FALSE&amp;creator=factset&amp;display_string=Audit"}</definedName>
    <definedName name="_1541__FDSAUDITLINK__" localSheetId="8" hidden="1">{"fdsup://Directions/FactSet Auditing Viewer?action=AUDIT_VALUE&amp;DB=129&amp;ID1=38141G10&amp;VALUEID=01001&amp;SDATE=201002&amp;PERIODTYPE=QTR_STD&amp;window=popup_no_bar&amp;width=385&amp;height=120&amp;START_MAXIMIZED=FALSE&amp;creator=factset&amp;display_string=Audit"}</definedName>
    <definedName name="_1541__FDSAUDITLINK__" localSheetId="10" hidden="1">{"fdsup://Directions/FactSet Auditing Viewer?action=AUDIT_VALUE&amp;DB=129&amp;ID1=38141G10&amp;VALUEID=01001&amp;SDATE=201002&amp;PERIODTYPE=QTR_STD&amp;window=popup_no_bar&amp;width=385&amp;height=120&amp;START_MAXIMIZED=FALSE&amp;creator=factset&amp;display_string=Audit"}</definedName>
    <definedName name="_1541__FDSAUDITLINK__" localSheetId="3" hidden="1">{"fdsup://Directions/FactSet Auditing Viewer?action=AUDIT_VALUE&amp;DB=129&amp;ID1=38141G10&amp;VALUEID=01001&amp;SDATE=201002&amp;PERIODTYPE=QTR_STD&amp;window=popup_no_bar&amp;width=385&amp;height=120&amp;START_MAXIMIZED=FALSE&amp;creator=factset&amp;display_string=Audit"}</definedName>
    <definedName name="_1541__FDSAUDITLINK__" localSheetId="5" hidden="1">{"fdsup://Directions/FactSet Auditing Viewer?action=AUDIT_VALUE&amp;DB=129&amp;ID1=38141G10&amp;VALUEID=01001&amp;SDATE=201002&amp;PERIODTYPE=QTR_STD&amp;window=popup_no_bar&amp;width=385&amp;height=120&amp;START_MAXIMIZED=FALSE&amp;creator=factset&amp;display_string=Audit"}</definedName>
    <definedName name="_1541__FDSAUDITLINK__" localSheetId="1" hidden="1">{"fdsup://Directions/FactSet Auditing Viewer?action=AUDIT_VALUE&amp;DB=129&amp;ID1=38141G10&amp;VALUEID=01001&amp;SDATE=201002&amp;PERIODTYPE=QTR_STD&amp;window=popup_no_bar&amp;width=385&amp;height=120&amp;START_MAXIMIZED=FALSE&amp;creator=factset&amp;display_string=Audit"}</definedName>
    <definedName name="_1541__FDSAUDITLINK__" hidden="1">{"fdsup://Directions/FactSet Auditing Viewer?action=AUDIT_VALUE&amp;DB=129&amp;ID1=38141G10&amp;VALUEID=01001&amp;SDATE=201002&amp;PERIODTYPE=QTR_STD&amp;window=popup_no_bar&amp;width=385&amp;height=120&amp;START_MAXIMIZED=FALSE&amp;creator=factset&amp;display_string=Audit"}</definedName>
    <definedName name="_1542__FDSAUDITLINK__" localSheetId="7" hidden="1">{"fdsup://Directions/FactSet Auditing Viewer?action=AUDIT_VALUE&amp;DB=129&amp;ID1=38238810&amp;VALUEID=01001&amp;SDATE=200902&amp;PERIODTYPE=QTR_STD&amp;window=popup_no_bar&amp;width=385&amp;height=120&amp;START_MAXIMIZED=FALSE&amp;creator=factset&amp;display_string=Audit"}</definedName>
    <definedName name="_1542__FDSAUDITLINK__" localSheetId="9" hidden="1">{"fdsup://Directions/FactSet Auditing Viewer?action=AUDIT_VALUE&amp;DB=129&amp;ID1=38238810&amp;VALUEID=01001&amp;SDATE=200902&amp;PERIODTYPE=QTR_STD&amp;window=popup_no_bar&amp;width=385&amp;height=120&amp;START_MAXIMIZED=FALSE&amp;creator=factset&amp;display_string=Audit"}</definedName>
    <definedName name="_1542__FDSAUDITLINK__" localSheetId="8" hidden="1">{"fdsup://Directions/FactSet Auditing Viewer?action=AUDIT_VALUE&amp;DB=129&amp;ID1=38238810&amp;VALUEID=01001&amp;SDATE=200902&amp;PERIODTYPE=QTR_STD&amp;window=popup_no_bar&amp;width=385&amp;height=120&amp;START_MAXIMIZED=FALSE&amp;creator=factset&amp;display_string=Audit"}</definedName>
    <definedName name="_1542__FDSAUDITLINK__" localSheetId="10" hidden="1">{"fdsup://Directions/FactSet Auditing Viewer?action=AUDIT_VALUE&amp;DB=129&amp;ID1=38238810&amp;VALUEID=01001&amp;SDATE=200902&amp;PERIODTYPE=QTR_STD&amp;window=popup_no_bar&amp;width=385&amp;height=120&amp;START_MAXIMIZED=FALSE&amp;creator=factset&amp;display_string=Audit"}</definedName>
    <definedName name="_1542__FDSAUDITLINK__" localSheetId="3" hidden="1">{"fdsup://Directions/FactSet Auditing Viewer?action=AUDIT_VALUE&amp;DB=129&amp;ID1=38238810&amp;VALUEID=01001&amp;SDATE=200902&amp;PERIODTYPE=QTR_STD&amp;window=popup_no_bar&amp;width=385&amp;height=120&amp;START_MAXIMIZED=FALSE&amp;creator=factset&amp;display_string=Audit"}</definedName>
    <definedName name="_1542__FDSAUDITLINK__" localSheetId="5" hidden="1">{"fdsup://Directions/FactSet Auditing Viewer?action=AUDIT_VALUE&amp;DB=129&amp;ID1=38238810&amp;VALUEID=01001&amp;SDATE=200902&amp;PERIODTYPE=QTR_STD&amp;window=popup_no_bar&amp;width=385&amp;height=120&amp;START_MAXIMIZED=FALSE&amp;creator=factset&amp;display_string=Audit"}</definedName>
    <definedName name="_1542__FDSAUDITLINK__" localSheetId="1" hidden="1">{"fdsup://Directions/FactSet Auditing Viewer?action=AUDIT_VALUE&amp;DB=129&amp;ID1=38238810&amp;VALUEID=01001&amp;SDATE=200902&amp;PERIODTYPE=QTR_STD&amp;window=popup_no_bar&amp;width=385&amp;height=120&amp;START_MAXIMIZED=FALSE&amp;creator=factset&amp;display_string=Audit"}</definedName>
    <definedName name="_1542__FDSAUDITLINK__" hidden="1">{"fdsup://Directions/FactSet Auditing Viewer?action=AUDIT_VALUE&amp;DB=129&amp;ID1=38238810&amp;VALUEID=01001&amp;SDATE=200902&amp;PERIODTYPE=QTR_STD&amp;window=popup_no_bar&amp;width=385&amp;height=120&amp;START_MAXIMIZED=FALSE&amp;creator=factset&amp;display_string=Audit"}</definedName>
    <definedName name="_1543__FDSAUDITLINK__" localSheetId="7" hidden="1">{"fdsup://Directions/FactSet Auditing Viewer?action=AUDIT_VALUE&amp;DB=129&amp;ID1=38238810&amp;VALUEID=01001&amp;SDATE=201002&amp;PERIODTYPE=QTR_STD&amp;window=popup_no_bar&amp;width=385&amp;height=120&amp;START_MAXIMIZED=FALSE&amp;creator=factset&amp;display_string=Audit"}</definedName>
    <definedName name="_1543__FDSAUDITLINK__" localSheetId="9" hidden="1">{"fdsup://Directions/FactSet Auditing Viewer?action=AUDIT_VALUE&amp;DB=129&amp;ID1=38238810&amp;VALUEID=01001&amp;SDATE=201002&amp;PERIODTYPE=QTR_STD&amp;window=popup_no_bar&amp;width=385&amp;height=120&amp;START_MAXIMIZED=FALSE&amp;creator=factset&amp;display_string=Audit"}</definedName>
    <definedName name="_1543__FDSAUDITLINK__" localSheetId="8" hidden="1">{"fdsup://Directions/FactSet Auditing Viewer?action=AUDIT_VALUE&amp;DB=129&amp;ID1=38238810&amp;VALUEID=01001&amp;SDATE=201002&amp;PERIODTYPE=QTR_STD&amp;window=popup_no_bar&amp;width=385&amp;height=120&amp;START_MAXIMIZED=FALSE&amp;creator=factset&amp;display_string=Audit"}</definedName>
    <definedName name="_1543__FDSAUDITLINK__" localSheetId="10" hidden="1">{"fdsup://Directions/FactSet Auditing Viewer?action=AUDIT_VALUE&amp;DB=129&amp;ID1=38238810&amp;VALUEID=01001&amp;SDATE=201002&amp;PERIODTYPE=QTR_STD&amp;window=popup_no_bar&amp;width=385&amp;height=120&amp;START_MAXIMIZED=FALSE&amp;creator=factset&amp;display_string=Audit"}</definedName>
    <definedName name="_1543__FDSAUDITLINK__" localSheetId="3" hidden="1">{"fdsup://Directions/FactSet Auditing Viewer?action=AUDIT_VALUE&amp;DB=129&amp;ID1=38238810&amp;VALUEID=01001&amp;SDATE=201002&amp;PERIODTYPE=QTR_STD&amp;window=popup_no_bar&amp;width=385&amp;height=120&amp;START_MAXIMIZED=FALSE&amp;creator=factset&amp;display_string=Audit"}</definedName>
    <definedName name="_1543__FDSAUDITLINK__" localSheetId="5" hidden="1">{"fdsup://Directions/FactSet Auditing Viewer?action=AUDIT_VALUE&amp;DB=129&amp;ID1=38238810&amp;VALUEID=01001&amp;SDATE=201002&amp;PERIODTYPE=QTR_STD&amp;window=popup_no_bar&amp;width=385&amp;height=120&amp;START_MAXIMIZED=FALSE&amp;creator=factset&amp;display_string=Audit"}</definedName>
    <definedName name="_1543__FDSAUDITLINK__" localSheetId="1" hidden="1">{"fdsup://Directions/FactSet Auditing Viewer?action=AUDIT_VALUE&amp;DB=129&amp;ID1=38238810&amp;VALUEID=01001&amp;SDATE=201002&amp;PERIODTYPE=QTR_STD&amp;window=popup_no_bar&amp;width=385&amp;height=120&amp;START_MAXIMIZED=FALSE&amp;creator=factset&amp;display_string=Audit"}</definedName>
    <definedName name="_1543__FDSAUDITLINK__" hidden="1">{"fdsup://Directions/FactSet Auditing Viewer?action=AUDIT_VALUE&amp;DB=129&amp;ID1=38238810&amp;VALUEID=01001&amp;SDATE=201002&amp;PERIODTYPE=QTR_STD&amp;window=popup_no_bar&amp;width=385&amp;height=120&amp;START_MAXIMIZED=FALSE&amp;creator=factset&amp;display_string=Audit"}</definedName>
    <definedName name="_1544__FDSAUDITLINK__" localSheetId="7" hidden="1">{"fdsup://Directions/FactSet Auditing Viewer?action=AUDIT_VALUE&amp;DB=129&amp;ID1=36476010&amp;VALUEID=01001&amp;SDATE=201001&amp;PERIODTYPE=QTR_STD&amp;window=popup_no_bar&amp;width=385&amp;height=120&amp;START_MAXIMIZED=FALSE&amp;creator=factset&amp;display_string=Audit"}</definedName>
    <definedName name="_1544__FDSAUDITLINK__" localSheetId="9" hidden="1">{"fdsup://Directions/FactSet Auditing Viewer?action=AUDIT_VALUE&amp;DB=129&amp;ID1=36476010&amp;VALUEID=01001&amp;SDATE=201001&amp;PERIODTYPE=QTR_STD&amp;window=popup_no_bar&amp;width=385&amp;height=120&amp;START_MAXIMIZED=FALSE&amp;creator=factset&amp;display_string=Audit"}</definedName>
    <definedName name="_1544__FDSAUDITLINK__" localSheetId="8" hidden="1">{"fdsup://Directions/FactSet Auditing Viewer?action=AUDIT_VALUE&amp;DB=129&amp;ID1=36476010&amp;VALUEID=01001&amp;SDATE=201001&amp;PERIODTYPE=QTR_STD&amp;window=popup_no_bar&amp;width=385&amp;height=120&amp;START_MAXIMIZED=FALSE&amp;creator=factset&amp;display_string=Audit"}</definedName>
    <definedName name="_1544__FDSAUDITLINK__" localSheetId="10" hidden="1">{"fdsup://Directions/FactSet Auditing Viewer?action=AUDIT_VALUE&amp;DB=129&amp;ID1=36476010&amp;VALUEID=01001&amp;SDATE=201001&amp;PERIODTYPE=QTR_STD&amp;window=popup_no_bar&amp;width=385&amp;height=120&amp;START_MAXIMIZED=FALSE&amp;creator=factset&amp;display_string=Audit"}</definedName>
    <definedName name="_1544__FDSAUDITLINK__" localSheetId="3" hidden="1">{"fdsup://Directions/FactSet Auditing Viewer?action=AUDIT_VALUE&amp;DB=129&amp;ID1=36476010&amp;VALUEID=01001&amp;SDATE=201001&amp;PERIODTYPE=QTR_STD&amp;window=popup_no_bar&amp;width=385&amp;height=120&amp;START_MAXIMIZED=FALSE&amp;creator=factset&amp;display_string=Audit"}</definedName>
    <definedName name="_1544__FDSAUDITLINK__" localSheetId="5" hidden="1">{"fdsup://Directions/FactSet Auditing Viewer?action=AUDIT_VALUE&amp;DB=129&amp;ID1=36476010&amp;VALUEID=01001&amp;SDATE=201001&amp;PERIODTYPE=QTR_STD&amp;window=popup_no_bar&amp;width=385&amp;height=120&amp;START_MAXIMIZED=FALSE&amp;creator=factset&amp;display_string=Audit"}</definedName>
    <definedName name="_1544__FDSAUDITLINK__" localSheetId="1" hidden="1">{"fdsup://Directions/FactSet Auditing Viewer?action=AUDIT_VALUE&amp;DB=129&amp;ID1=36476010&amp;VALUEID=01001&amp;SDATE=201001&amp;PERIODTYPE=QTR_STD&amp;window=popup_no_bar&amp;width=385&amp;height=120&amp;START_MAXIMIZED=FALSE&amp;creator=factset&amp;display_string=Audit"}</definedName>
    <definedName name="_1544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545__FDSAUDITLINK__" localSheetId="7" hidden="1">{"fdsup://Directions/FactSet Auditing Viewer?action=AUDIT_VALUE&amp;DB=129&amp;ID1=37246010&amp;VALUEID=01001&amp;SDATE=200902&amp;PERIODTYPE=QTR_STD&amp;window=popup_no_bar&amp;width=385&amp;height=120&amp;START_MAXIMIZED=FALSE&amp;creator=factset&amp;display_string=Audit"}</definedName>
    <definedName name="_1545__FDSAUDITLINK__" localSheetId="9" hidden="1">{"fdsup://Directions/FactSet Auditing Viewer?action=AUDIT_VALUE&amp;DB=129&amp;ID1=37246010&amp;VALUEID=01001&amp;SDATE=200902&amp;PERIODTYPE=QTR_STD&amp;window=popup_no_bar&amp;width=385&amp;height=120&amp;START_MAXIMIZED=FALSE&amp;creator=factset&amp;display_string=Audit"}</definedName>
    <definedName name="_1545__FDSAUDITLINK__" localSheetId="8" hidden="1">{"fdsup://Directions/FactSet Auditing Viewer?action=AUDIT_VALUE&amp;DB=129&amp;ID1=37246010&amp;VALUEID=01001&amp;SDATE=200902&amp;PERIODTYPE=QTR_STD&amp;window=popup_no_bar&amp;width=385&amp;height=120&amp;START_MAXIMIZED=FALSE&amp;creator=factset&amp;display_string=Audit"}</definedName>
    <definedName name="_1545__FDSAUDITLINK__" localSheetId="10" hidden="1">{"fdsup://Directions/FactSet Auditing Viewer?action=AUDIT_VALUE&amp;DB=129&amp;ID1=37246010&amp;VALUEID=01001&amp;SDATE=200902&amp;PERIODTYPE=QTR_STD&amp;window=popup_no_bar&amp;width=385&amp;height=120&amp;START_MAXIMIZED=FALSE&amp;creator=factset&amp;display_string=Audit"}</definedName>
    <definedName name="_1545__FDSAUDITLINK__" localSheetId="3" hidden="1">{"fdsup://Directions/FactSet Auditing Viewer?action=AUDIT_VALUE&amp;DB=129&amp;ID1=37246010&amp;VALUEID=01001&amp;SDATE=200902&amp;PERIODTYPE=QTR_STD&amp;window=popup_no_bar&amp;width=385&amp;height=120&amp;START_MAXIMIZED=FALSE&amp;creator=factset&amp;display_string=Audit"}</definedName>
    <definedName name="_1545__FDSAUDITLINK__" localSheetId="5" hidden="1">{"fdsup://Directions/FactSet Auditing Viewer?action=AUDIT_VALUE&amp;DB=129&amp;ID1=37246010&amp;VALUEID=01001&amp;SDATE=200902&amp;PERIODTYPE=QTR_STD&amp;window=popup_no_bar&amp;width=385&amp;height=120&amp;START_MAXIMIZED=FALSE&amp;creator=factset&amp;display_string=Audit"}</definedName>
    <definedName name="_1545__FDSAUDITLINK__" localSheetId="1" hidden="1">{"fdsup://Directions/FactSet Auditing Viewer?action=AUDIT_VALUE&amp;DB=129&amp;ID1=37246010&amp;VALUEID=01001&amp;SDATE=200902&amp;PERIODTYPE=QTR_STD&amp;window=popup_no_bar&amp;width=385&amp;height=120&amp;START_MAXIMIZED=FALSE&amp;creator=factset&amp;display_string=Audit"}</definedName>
    <definedName name="_1545__FDSAUDITLINK__" hidden="1">{"fdsup://Directions/FactSet Auditing Viewer?action=AUDIT_VALUE&amp;DB=129&amp;ID1=37246010&amp;VALUEID=01001&amp;SDATE=200902&amp;PERIODTYPE=QTR_STD&amp;window=popup_no_bar&amp;width=385&amp;height=120&amp;START_MAXIMIZED=FALSE&amp;creator=factset&amp;display_string=Audit"}</definedName>
    <definedName name="_1546__FDSAUDITLINK__" localSheetId="7" hidden="1">{"fdsup://Directions/FactSet Auditing Viewer?action=AUDIT_VALUE&amp;DB=129&amp;ID1=37246010&amp;VALUEID=01001&amp;SDATE=201002&amp;PERIODTYPE=QTR_STD&amp;window=popup_no_bar&amp;width=385&amp;height=120&amp;START_MAXIMIZED=FALSE&amp;creator=factset&amp;display_string=Audit"}</definedName>
    <definedName name="_1546__FDSAUDITLINK__" localSheetId="9" hidden="1">{"fdsup://Directions/FactSet Auditing Viewer?action=AUDIT_VALUE&amp;DB=129&amp;ID1=37246010&amp;VALUEID=01001&amp;SDATE=201002&amp;PERIODTYPE=QTR_STD&amp;window=popup_no_bar&amp;width=385&amp;height=120&amp;START_MAXIMIZED=FALSE&amp;creator=factset&amp;display_string=Audit"}</definedName>
    <definedName name="_1546__FDSAUDITLINK__" localSheetId="8" hidden="1">{"fdsup://Directions/FactSet Auditing Viewer?action=AUDIT_VALUE&amp;DB=129&amp;ID1=37246010&amp;VALUEID=01001&amp;SDATE=201002&amp;PERIODTYPE=QTR_STD&amp;window=popup_no_bar&amp;width=385&amp;height=120&amp;START_MAXIMIZED=FALSE&amp;creator=factset&amp;display_string=Audit"}</definedName>
    <definedName name="_1546__FDSAUDITLINK__" localSheetId="10" hidden="1">{"fdsup://Directions/FactSet Auditing Viewer?action=AUDIT_VALUE&amp;DB=129&amp;ID1=37246010&amp;VALUEID=01001&amp;SDATE=201002&amp;PERIODTYPE=QTR_STD&amp;window=popup_no_bar&amp;width=385&amp;height=120&amp;START_MAXIMIZED=FALSE&amp;creator=factset&amp;display_string=Audit"}</definedName>
    <definedName name="_1546__FDSAUDITLINK__" localSheetId="3" hidden="1">{"fdsup://Directions/FactSet Auditing Viewer?action=AUDIT_VALUE&amp;DB=129&amp;ID1=37246010&amp;VALUEID=01001&amp;SDATE=201002&amp;PERIODTYPE=QTR_STD&amp;window=popup_no_bar&amp;width=385&amp;height=120&amp;START_MAXIMIZED=FALSE&amp;creator=factset&amp;display_string=Audit"}</definedName>
    <definedName name="_1546__FDSAUDITLINK__" localSheetId="5" hidden="1">{"fdsup://Directions/FactSet Auditing Viewer?action=AUDIT_VALUE&amp;DB=129&amp;ID1=37246010&amp;VALUEID=01001&amp;SDATE=201002&amp;PERIODTYPE=QTR_STD&amp;window=popup_no_bar&amp;width=385&amp;height=120&amp;START_MAXIMIZED=FALSE&amp;creator=factset&amp;display_string=Audit"}</definedName>
    <definedName name="_1546__FDSAUDITLINK__" localSheetId="1" hidden="1">{"fdsup://Directions/FactSet Auditing Viewer?action=AUDIT_VALUE&amp;DB=129&amp;ID1=37246010&amp;VALUEID=01001&amp;SDATE=201002&amp;PERIODTYPE=QTR_STD&amp;window=popup_no_bar&amp;width=385&amp;height=120&amp;START_MAXIMIZED=FALSE&amp;creator=factset&amp;display_string=Audit"}</definedName>
    <definedName name="_1546__FDSAUDITLINK__" hidden="1">{"fdsup://Directions/FactSet Auditing Viewer?action=AUDIT_VALUE&amp;DB=129&amp;ID1=37246010&amp;VALUEID=01001&amp;SDATE=201002&amp;PERIODTYPE=QTR_STD&amp;window=popup_no_bar&amp;width=385&amp;height=120&amp;START_MAXIMIZED=FALSE&amp;creator=factset&amp;display_string=Audit"}</definedName>
    <definedName name="_1547__FDSAUDITLINK__" localSheetId="7" hidden="1">{"fdsup://Directions/FactSet Auditing Viewer?action=AUDIT_VALUE&amp;DB=129&amp;ID1=38259P50&amp;VALUEID=01001&amp;SDATE=200902&amp;PERIODTYPE=QTR_STD&amp;window=popup_no_bar&amp;width=385&amp;height=120&amp;START_MAXIMIZED=FALSE&amp;creator=factset&amp;display_string=Audit"}</definedName>
    <definedName name="_1547__FDSAUDITLINK__" localSheetId="9" hidden="1">{"fdsup://Directions/FactSet Auditing Viewer?action=AUDIT_VALUE&amp;DB=129&amp;ID1=38259P50&amp;VALUEID=01001&amp;SDATE=200902&amp;PERIODTYPE=QTR_STD&amp;window=popup_no_bar&amp;width=385&amp;height=120&amp;START_MAXIMIZED=FALSE&amp;creator=factset&amp;display_string=Audit"}</definedName>
    <definedName name="_1547__FDSAUDITLINK__" localSheetId="8" hidden="1">{"fdsup://Directions/FactSet Auditing Viewer?action=AUDIT_VALUE&amp;DB=129&amp;ID1=38259P50&amp;VALUEID=01001&amp;SDATE=200902&amp;PERIODTYPE=QTR_STD&amp;window=popup_no_bar&amp;width=385&amp;height=120&amp;START_MAXIMIZED=FALSE&amp;creator=factset&amp;display_string=Audit"}</definedName>
    <definedName name="_1547__FDSAUDITLINK__" localSheetId="10" hidden="1">{"fdsup://Directions/FactSet Auditing Viewer?action=AUDIT_VALUE&amp;DB=129&amp;ID1=38259P50&amp;VALUEID=01001&amp;SDATE=200902&amp;PERIODTYPE=QTR_STD&amp;window=popup_no_bar&amp;width=385&amp;height=120&amp;START_MAXIMIZED=FALSE&amp;creator=factset&amp;display_string=Audit"}</definedName>
    <definedName name="_1547__FDSAUDITLINK__" localSheetId="3" hidden="1">{"fdsup://Directions/FactSet Auditing Viewer?action=AUDIT_VALUE&amp;DB=129&amp;ID1=38259P50&amp;VALUEID=01001&amp;SDATE=200902&amp;PERIODTYPE=QTR_STD&amp;window=popup_no_bar&amp;width=385&amp;height=120&amp;START_MAXIMIZED=FALSE&amp;creator=factset&amp;display_string=Audit"}</definedName>
    <definedName name="_1547__FDSAUDITLINK__" localSheetId="5" hidden="1">{"fdsup://Directions/FactSet Auditing Viewer?action=AUDIT_VALUE&amp;DB=129&amp;ID1=38259P50&amp;VALUEID=01001&amp;SDATE=200902&amp;PERIODTYPE=QTR_STD&amp;window=popup_no_bar&amp;width=385&amp;height=120&amp;START_MAXIMIZED=FALSE&amp;creator=factset&amp;display_string=Audit"}</definedName>
    <definedName name="_1547__FDSAUDITLINK__" localSheetId="1" hidden="1">{"fdsup://Directions/FactSet Auditing Viewer?action=AUDIT_VALUE&amp;DB=129&amp;ID1=38259P50&amp;VALUEID=01001&amp;SDATE=200902&amp;PERIODTYPE=QTR_STD&amp;window=popup_no_bar&amp;width=385&amp;height=120&amp;START_MAXIMIZED=FALSE&amp;creator=factset&amp;display_string=Audit"}</definedName>
    <definedName name="_1547__FDSAUDITLINK__" hidden="1">{"fdsup://Directions/FactSet Auditing Viewer?action=AUDIT_VALUE&amp;DB=129&amp;ID1=38259P50&amp;VALUEID=01001&amp;SDATE=200902&amp;PERIODTYPE=QTR_STD&amp;window=popup_no_bar&amp;width=385&amp;height=120&amp;START_MAXIMIZED=FALSE&amp;creator=factset&amp;display_string=Audit"}</definedName>
    <definedName name="_1548__FDSAUDITLINK__" localSheetId="7" hidden="1">{"fdsup://Directions/FactSet Auditing Viewer?action=AUDIT_VALUE&amp;DB=129&amp;ID1=38259P50&amp;VALUEID=01001&amp;SDATE=201002&amp;PERIODTYPE=QTR_STD&amp;window=popup_no_bar&amp;width=385&amp;height=120&amp;START_MAXIMIZED=FALSE&amp;creator=factset&amp;display_string=Audit"}</definedName>
    <definedName name="_1548__FDSAUDITLINK__" localSheetId="9" hidden="1">{"fdsup://Directions/FactSet Auditing Viewer?action=AUDIT_VALUE&amp;DB=129&amp;ID1=38259P50&amp;VALUEID=01001&amp;SDATE=201002&amp;PERIODTYPE=QTR_STD&amp;window=popup_no_bar&amp;width=385&amp;height=120&amp;START_MAXIMIZED=FALSE&amp;creator=factset&amp;display_string=Audit"}</definedName>
    <definedName name="_1548__FDSAUDITLINK__" localSheetId="8" hidden="1">{"fdsup://Directions/FactSet Auditing Viewer?action=AUDIT_VALUE&amp;DB=129&amp;ID1=38259P50&amp;VALUEID=01001&amp;SDATE=201002&amp;PERIODTYPE=QTR_STD&amp;window=popup_no_bar&amp;width=385&amp;height=120&amp;START_MAXIMIZED=FALSE&amp;creator=factset&amp;display_string=Audit"}</definedName>
    <definedName name="_1548__FDSAUDITLINK__" localSheetId="10" hidden="1">{"fdsup://Directions/FactSet Auditing Viewer?action=AUDIT_VALUE&amp;DB=129&amp;ID1=38259P50&amp;VALUEID=01001&amp;SDATE=201002&amp;PERIODTYPE=QTR_STD&amp;window=popup_no_bar&amp;width=385&amp;height=120&amp;START_MAXIMIZED=FALSE&amp;creator=factset&amp;display_string=Audit"}</definedName>
    <definedName name="_1548__FDSAUDITLINK__" localSheetId="3" hidden="1">{"fdsup://Directions/FactSet Auditing Viewer?action=AUDIT_VALUE&amp;DB=129&amp;ID1=38259P50&amp;VALUEID=01001&amp;SDATE=201002&amp;PERIODTYPE=QTR_STD&amp;window=popup_no_bar&amp;width=385&amp;height=120&amp;START_MAXIMIZED=FALSE&amp;creator=factset&amp;display_string=Audit"}</definedName>
    <definedName name="_1548__FDSAUDITLINK__" localSheetId="5" hidden="1">{"fdsup://Directions/FactSet Auditing Viewer?action=AUDIT_VALUE&amp;DB=129&amp;ID1=38259P50&amp;VALUEID=01001&amp;SDATE=201002&amp;PERIODTYPE=QTR_STD&amp;window=popup_no_bar&amp;width=385&amp;height=120&amp;START_MAXIMIZED=FALSE&amp;creator=factset&amp;display_string=Audit"}</definedName>
    <definedName name="_1548__FDSAUDITLINK__" localSheetId="1" hidden="1">{"fdsup://Directions/FactSet Auditing Viewer?action=AUDIT_VALUE&amp;DB=129&amp;ID1=38259P50&amp;VALUEID=01001&amp;SDATE=201002&amp;PERIODTYPE=QTR_STD&amp;window=popup_no_bar&amp;width=385&amp;height=120&amp;START_MAXIMIZED=FALSE&amp;creator=factset&amp;display_string=Audit"}</definedName>
    <definedName name="_1548__FDSAUDITLINK__" hidden="1">{"fdsup://Directions/FactSet Auditing Viewer?action=AUDIT_VALUE&amp;DB=129&amp;ID1=38259P50&amp;VALUEID=01001&amp;SDATE=201002&amp;PERIODTYPE=QTR_STD&amp;window=popup_no_bar&amp;width=385&amp;height=120&amp;START_MAXIMIZED=FALSE&amp;creator=factset&amp;display_string=Audit"}</definedName>
    <definedName name="_1549__FDSAUDITLINK__" localSheetId="7" hidden="1">{"fdsup://Directions/FactSet Auditing Viewer?action=AUDIT_VALUE&amp;DB=129&amp;ID1=37247D10&amp;VALUEID=01001&amp;SDATE=200902&amp;PERIODTYPE=QTR_STD&amp;window=popup_no_bar&amp;width=385&amp;height=120&amp;START_MAXIMIZED=FALSE&amp;creator=factset&amp;display_string=Audit"}</definedName>
    <definedName name="_1549__FDSAUDITLINK__" localSheetId="9" hidden="1">{"fdsup://Directions/FactSet Auditing Viewer?action=AUDIT_VALUE&amp;DB=129&amp;ID1=37247D10&amp;VALUEID=01001&amp;SDATE=200902&amp;PERIODTYPE=QTR_STD&amp;window=popup_no_bar&amp;width=385&amp;height=120&amp;START_MAXIMIZED=FALSE&amp;creator=factset&amp;display_string=Audit"}</definedName>
    <definedName name="_1549__FDSAUDITLINK__" localSheetId="8" hidden="1">{"fdsup://Directions/FactSet Auditing Viewer?action=AUDIT_VALUE&amp;DB=129&amp;ID1=37247D10&amp;VALUEID=01001&amp;SDATE=200902&amp;PERIODTYPE=QTR_STD&amp;window=popup_no_bar&amp;width=385&amp;height=120&amp;START_MAXIMIZED=FALSE&amp;creator=factset&amp;display_string=Audit"}</definedName>
    <definedName name="_1549__FDSAUDITLINK__" localSheetId="10" hidden="1">{"fdsup://Directions/FactSet Auditing Viewer?action=AUDIT_VALUE&amp;DB=129&amp;ID1=37247D10&amp;VALUEID=01001&amp;SDATE=200902&amp;PERIODTYPE=QTR_STD&amp;window=popup_no_bar&amp;width=385&amp;height=120&amp;START_MAXIMIZED=FALSE&amp;creator=factset&amp;display_string=Audit"}</definedName>
    <definedName name="_1549__FDSAUDITLINK__" localSheetId="3" hidden="1">{"fdsup://Directions/FactSet Auditing Viewer?action=AUDIT_VALUE&amp;DB=129&amp;ID1=37247D10&amp;VALUEID=01001&amp;SDATE=200902&amp;PERIODTYPE=QTR_STD&amp;window=popup_no_bar&amp;width=385&amp;height=120&amp;START_MAXIMIZED=FALSE&amp;creator=factset&amp;display_string=Audit"}</definedName>
    <definedName name="_1549__FDSAUDITLINK__" localSheetId="5" hidden="1">{"fdsup://Directions/FactSet Auditing Viewer?action=AUDIT_VALUE&amp;DB=129&amp;ID1=37247D10&amp;VALUEID=01001&amp;SDATE=200902&amp;PERIODTYPE=QTR_STD&amp;window=popup_no_bar&amp;width=385&amp;height=120&amp;START_MAXIMIZED=FALSE&amp;creator=factset&amp;display_string=Audit"}</definedName>
    <definedName name="_1549__FDSAUDITLINK__" localSheetId="1" hidden="1">{"fdsup://Directions/FactSet Auditing Viewer?action=AUDIT_VALUE&amp;DB=129&amp;ID1=37247D10&amp;VALUEID=01001&amp;SDATE=200902&amp;PERIODTYPE=QTR_STD&amp;window=popup_no_bar&amp;width=385&amp;height=120&amp;START_MAXIMIZED=FALSE&amp;creator=factset&amp;display_string=Audit"}</definedName>
    <definedName name="_1549__FDSAUDITLINK__" hidden="1">{"fdsup://Directions/FactSet Auditing Viewer?action=AUDIT_VALUE&amp;DB=129&amp;ID1=37247D10&amp;VALUEID=01001&amp;SDATE=200902&amp;PERIODTYPE=QTR_STD&amp;window=popup_no_bar&amp;width=385&amp;height=120&amp;START_MAXIMIZED=FALSE&amp;creator=factset&amp;display_string=Audit"}</definedName>
    <definedName name="_155__FDSAUDITLINK__" localSheetId="7" hidden="1">{"fdsup://directions/FAT Viewer?action=UPDATE&amp;creator=factset&amp;DYN_ARGS=TRUE&amp;DOC_NAME=FAT:FQL_AUDITING_CLIENT_TEMPLATE.FAT&amp;display_string=Audit&amp;VAR:KEY=VQRSTGPKJW&amp;VAR:QUERY=RkZfRUJJVERBX09QRVIoUVRSLDQvMS8yMDA5LDYvMzAvMjAwOSwsLFVTRCk=&amp;WINDOW=FIRST_POPUP&amp;HEIGH","T=450&amp;WIDTH=450&amp;START_MAXIMIZED=FALSE&amp;VAR:CALENDAR=US&amp;VAR:SYMBOL=SVU&amp;VAR:INDEX=0"}</definedName>
    <definedName name="_155__FDSAUDITLINK__" localSheetId="9" hidden="1">{"fdsup://directions/FAT Viewer?action=UPDATE&amp;creator=factset&amp;DYN_ARGS=TRUE&amp;DOC_NAME=FAT:FQL_AUDITING_CLIENT_TEMPLATE.FAT&amp;display_string=Audit&amp;VAR:KEY=VQRSTGPKJW&amp;VAR:QUERY=RkZfRUJJVERBX09QRVIoUVRSLDQvMS8yMDA5LDYvMzAvMjAwOSwsLFVTRCk=&amp;WINDOW=FIRST_POPUP&amp;HEIGH","T=450&amp;WIDTH=450&amp;START_MAXIMIZED=FALSE&amp;VAR:CALENDAR=US&amp;VAR:SYMBOL=SVU&amp;VAR:INDEX=0"}</definedName>
    <definedName name="_155__FDSAUDITLINK__" localSheetId="8" hidden="1">{"fdsup://directions/FAT Viewer?action=UPDATE&amp;creator=factset&amp;DYN_ARGS=TRUE&amp;DOC_NAME=FAT:FQL_AUDITING_CLIENT_TEMPLATE.FAT&amp;display_string=Audit&amp;VAR:KEY=VQRSTGPKJW&amp;VAR:QUERY=RkZfRUJJVERBX09QRVIoUVRSLDQvMS8yMDA5LDYvMzAvMjAwOSwsLFVTRCk=&amp;WINDOW=FIRST_POPUP&amp;HEIGH","T=450&amp;WIDTH=450&amp;START_MAXIMIZED=FALSE&amp;VAR:CALENDAR=US&amp;VAR:SYMBOL=SVU&amp;VAR:INDEX=0"}</definedName>
    <definedName name="_155__FDSAUDITLINK__" localSheetId="10" hidden="1">{"fdsup://directions/FAT Viewer?action=UPDATE&amp;creator=factset&amp;DYN_ARGS=TRUE&amp;DOC_NAME=FAT:FQL_AUDITING_CLIENT_TEMPLATE.FAT&amp;display_string=Audit&amp;VAR:KEY=VQRSTGPKJW&amp;VAR:QUERY=RkZfRUJJVERBX09QRVIoUVRSLDQvMS8yMDA5LDYvMzAvMjAwOSwsLFVTRCk=&amp;WINDOW=FIRST_POPUP&amp;HEIGH","T=450&amp;WIDTH=450&amp;START_MAXIMIZED=FALSE&amp;VAR:CALENDAR=US&amp;VAR:SYMBOL=SVU&amp;VAR:INDEX=0"}</definedName>
    <definedName name="_155__FDSAUDITLINK__" localSheetId="3" hidden="1">{"fdsup://directions/FAT Viewer?action=UPDATE&amp;creator=factset&amp;DYN_ARGS=TRUE&amp;DOC_NAME=FAT:FQL_AUDITING_CLIENT_TEMPLATE.FAT&amp;display_string=Audit&amp;VAR:KEY=VQRSTGPKJW&amp;VAR:QUERY=RkZfRUJJVERBX09QRVIoUVRSLDQvMS8yMDA5LDYvMzAvMjAwOSwsLFVTRCk=&amp;WINDOW=FIRST_POPUP&amp;HEIGH","T=450&amp;WIDTH=450&amp;START_MAXIMIZED=FALSE&amp;VAR:CALENDAR=US&amp;VAR:SYMBOL=SVU&amp;VAR:INDEX=0"}</definedName>
    <definedName name="_155__FDSAUDITLINK__" localSheetId="5" hidden="1">{"fdsup://directions/FAT Viewer?action=UPDATE&amp;creator=factset&amp;DYN_ARGS=TRUE&amp;DOC_NAME=FAT:FQL_AUDITING_CLIENT_TEMPLATE.FAT&amp;display_string=Audit&amp;VAR:KEY=VQRSTGPKJW&amp;VAR:QUERY=RkZfRUJJVERBX09QRVIoUVRSLDQvMS8yMDA5LDYvMzAvMjAwOSwsLFVTRCk=&amp;WINDOW=FIRST_POPUP&amp;HEIGH","T=450&amp;WIDTH=450&amp;START_MAXIMIZED=FALSE&amp;VAR:CALENDAR=US&amp;VAR:SYMBOL=SVU&amp;VAR:INDEX=0"}</definedName>
    <definedName name="_155__FDSAUDITLINK__" localSheetId="1" hidden="1">{"fdsup://directions/FAT Viewer?action=UPDATE&amp;creator=factset&amp;DYN_ARGS=TRUE&amp;DOC_NAME=FAT:FQL_AUDITING_CLIENT_TEMPLATE.FAT&amp;display_string=Audit&amp;VAR:KEY=VQRSTGPKJW&amp;VAR:QUERY=RkZfRUJJVERBX09QRVIoUVRSLDQvMS8yMDA5LDYvMzAvMjAwOSwsLFVTRCk=&amp;WINDOW=FIRST_POPUP&amp;HEIGH","T=450&amp;WIDTH=450&amp;START_MAXIMIZED=FALSE&amp;VAR:CALENDAR=US&amp;VAR:SYMBOL=SVU&amp;VAR:INDEX=0"}</definedName>
    <definedName name="_155__FDSAUDITLINK__" hidden="1">{"fdsup://directions/FAT Viewer?action=UPDATE&amp;creator=factset&amp;DYN_ARGS=TRUE&amp;DOC_NAME=FAT:FQL_AUDITING_CLIENT_TEMPLATE.FAT&amp;display_string=Audit&amp;VAR:KEY=VQRSTGPKJW&amp;VAR:QUERY=RkZfRUJJVERBX09QRVIoUVRSLDQvMS8yMDA5LDYvMzAvMjAwOSwsLFVTRCk=&amp;WINDOW=FIRST_POPUP&amp;HEIGH","T=450&amp;WIDTH=450&amp;START_MAXIMIZED=FALSE&amp;VAR:CALENDAR=US&amp;VAR:SYMBOL=SVU&amp;VAR:INDEX=0"}</definedName>
    <definedName name="_1550__FDSAUDITLINK__" localSheetId="7" hidden="1">{"fdsup://Directions/FactSet Auditing Viewer?action=AUDIT_VALUE&amp;DB=129&amp;ID1=37247D10&amp;VALUEID=01001&amp;SDATE=201002&amp;PERIODTYPE=QTR_STD&amp;window=popup_no_bar&amp;width=385&amp;height=120&amp;START_MAXIMIZED=FALSE&amp;creator=factset&amp;display_string=Audit"}</definedName>
    <definedName name="_1550__FDSAUDITLINK__" localSheetId="9" hidden="1">{"fdsup://Directions/FactSet Auditing Viewer?action=AUDIT_VALUE&amp;DB=129&amp;ID1=37247D10&amp;VALUEID=01001&amp;SDATE=201002&amp;PERIODTYPE=QTR_STD&amp;window=popup_no_bar&amp;width=385&amp;height=120&amp;START_MAXIMIZED=FALSE&amp;creator=factset&amp;display_string=Audit"}</definedName>
    <definedName name="_1550__FDSAUDITLINK__" localSheetId="8" hidden="1">{"fdsup://Directions/FactSet Auditing Viewer?action=AUDIT_VALUE&amp;DB=129&amp;ID1=37247D10&amp;VALUEID=01001&amp;SDATE=201002&amp;PERIODTYPE=QTR_STD&amp;window=popup_no_bar&amp;width=385&amp;height=120&amp;START_MAXIMIZED=FALSE&amp;creator=factset&amp;display_string=Audit"}</definedName>
    <definedName name="_1550__FDSAUDITLINK__" localSheetId="10" hidden="1">{"fdsup://Directions/FactSet Auditing Viewer?action=AUDIT_VALUE&amp;DB=129&amp;ID1=37247D10&amp;VALUEID=01001&amp;SDATE=201002&amp;PERIODTYPE=QTR_STD&amp;window=popup_no_bar&amp;width=385&amp;height=120&amp;START_MAXIMIZED=FALSE&amp;creator=factset&amp;display_string=Audit"}</definedName>
    <definedName name="_1550__FDSAUDITLINK__" localSheetId="3" hidden="1">{"fdsup://Directions/FactSet Auditing Viewer?action=AUDIT_VALUE&amp;DB=129&amp;ID1=37247D10&amp;VALUEID=01001&amp;SDATE=201002&amp;PERIODTYPE=QTR_STD&amp;window=popup_no_bar&amp;width=385&amp;height=120&amp;START_MAXIMIZED=FALSE&amp;creator=factset&amp;display_string=Audit"}</definedName>
    <definedName name="_1550__FDSAUDITLINK__" localSheetId="5" hidden="1">{"fdsup://Directions/FactSet Auditing Viewer?action=AUDIT_VALUE&amp;DB=129&amp;ID1=37247D10&amp;VALUEID=01001&amp;SDATE=201002&amp;PERIODTYPE=QTR_STD&amp;window=popup_no_bar&amp;width=385&amp;height=120&amp;START_MAXIMIZED=FALSE&amp;creator=factset&amp;display_string=Audit"}</definedName>
    <definedName name="_1550__FDSAUDITLINK__" localSheetId="1" hidden="1">{"fdsup://Directions/FactSet Auditing Viewer?action=AUDIT_VALUE&amp;DB=129&amp;ID1=37247D10&amp;VALUEID=01001&amp;SDATE=201002&amp;PERIODTYPE=QTR_STD&amp;window=popup_no_bar&amp;width=385&amp;height=120&amp;START_MAXIMIZED=FALSE&amp;creator=factset&amp;display_string=Audit"}</definedName>
    <definedName name="_1550__FDSAUDITLINK__" hidden="1">{"fdsup://Directions/FactSet Auditing Viewer?action=AUDIT_VALUE&amp;DB=129&amp;ID1=37247D10&amp;VALUEID=01001&amp;SDATE=201002&amp;PERIODTYPE=QTR_STD&amp;window=popup_no_bar&amp;width=385&amp;height=120&amp;START_MAXIMIZED=FALSE&amp;creator=factset&amp;display_string=Audit"}</definedName>
    <definedName name="_1551__FDSAUDITLINK__" localSheetId="7" hidden="1">{"fdsup://Directions/FactSet Auditing Viewer?action=AUDIT_VALUE&amp;DB=129&amp;ID1=36467W10&amp;VALUEID=01001&amp;SDATE=200901&amp;PERIODTYPE=QTR_STD&amp;window=popup_no_bar&amp;width=385&amp;height=120&amp;START_MAXIMIZED=FALSE&amp;creator=factset&amp;display_string=Audit"}</definedName>
    <definedName name="_1551__FDSAUDITLINK__" localSheetId="9" hidden="1">{"fdsup://Directions/FactSet Auditing Viewer?action=AUDIT_VALUE&amp;DB=129&amp;ID1=36467W10&amp;VALUEID=01001&amp;SDATE=200901&amp;PERIODTYPE=QTR_STD&amp;window=popup_no_bar&amp;width=385&amp;height=120&amp;START_MAXIMIZED=FALSE&amp;creator=factset&amp;display_string=Audit"}</definedName>
    <definedName name="_1551__FDSAUDITLINK__" localSheetId="8" hidden="1">{"fdsup://Directions/FactSet Auditing Viewer?action=AUDIT_VALUE&amp;DB=129&amp;ID1=36467W10&amp;VALUEID=01001&amp;SDATE=200901&amp;PERIODTYPE=QTR_STD&amp;window=popup_no_bar&amp;width=385&amp;height=120&amp;START_MAXIMIZED=FALSE&amp;creator=factset&amp;display_string=Audit"}</definedName>
    <definedName name="_1551__FDSAUDITLINK__" localSheetId="10" hidden="1">{"fdsup://Directions/FactSet Auditing Viewer?action=AUDIT_VALUE&amp;DB=129&amp;ID1=36467W10&amp;VALUEID=01001&amp;SDATE=200901&amp;PERIODTYPE=QTR_STD&amp;window=popup_no_bar&amp;width=385&amp;height=120&amp;START_MAXIMIZED=FALSE&amp;creator=factset&amp;display_string=Audit"}</definedName>
    <definedName name="_1551__FDSAUDITLINK__" localSheetId="3" hidden="1">{"fdsup://Directions/FactSet Auditing Viewer?action=AUDIT_VALUE&amp;DB=129&amp;ID1=36467W10&amp;VALUEID=01001&amp;SDATE=200901&amp;PERIODTYPE=QTR_STD&amp;window=popup_no_bar&amp;width=385&amp;height=120&amp;START_MAXIMIZED=FALSE&amp;creator=factset&amp;display_string=Audit"}</definedName>
    <definedName name="_1551__FDSAUDITLINK__" localSheetId="5" hidden="1">{"fdsup://Directions/FactSet Auditing Viewer?action=AUDIT_VALUE&amp;DB=129&amp;ID1=36467W10&amp;VALUEID=01001&amp;SDATE=200901&amp;PERIODTYPE=QTR_STD&amp;window=popup_no_bar&amp;width=385&amp;height=120&amp;START_MAXIMIZED=FALSE&amp;creator=factset&amp;display_string=Audit"}</definedName>
    <definedName name="_1551__FDSAUDITLINK__" localSheetId="1" hidden="1">{"fdsup://Directions/FactSet Auditing Viewer?action=AUDIT_VALUE&amp;DB=129&amp;ID1=36467W10&amp;VALUEID=01001&amp;SDATE=200901&amp;PERIODTYPE=QTR_STD&amp;window=popup_no_bar&amp;width=385&amp;height=120&amp;START_MAXIMIZED=FALSE&amp;creator=factset&amp;display_string=Audit"}</definedName>
    <definedName name="_1551__FDSAUDITLINK__" hidden="1">{"fdsup://Directions/FactSet Auditing Viewer?action=AUDIT_VALUE&amp;DB=129&amp;ID1=36467W10&amp;VALUEID=01001&amp;SDATE=200901&amp;PERIODTYPE=QTR_STD&amp;window=popup_no_bar&amp;width=385&amp;height=120&amp;START_MAXIMIZED=FALSE&amp;creator=factset&amp;display_string=Audit"}</definedName>
    <definedName name="_1552__FDSAUDITLINK__" localSheetId="7" hidden="1">{"fdsup://Directions/FactSet Auditing Viewer?action=AUDIT_VALUE&amp;DB=129&amp;ID1=36467W10&amp;VALUEID=01001&amp;SDATE=201001&amp;PERIODTYPE=QTR_STD&amp;window=popup_no_bar&amp;width=385&amp;height=120&amp;START_MAXIMIZED=FALSE&amp;creator=factset&amp;display_string=Audit"}</definedName>
    <definedName name="_1552__FDSAUDITLINK__" localSheetId="9" hidden="1">{"fdsup://Directions/FactSet Auditing Viewer?action=AUDIT_VALUE&amp;DB=129&amp;ID1=36467W10&amp;VALUEID=01001&amp;SDATE=201001&amp;PERIODTYPE=QTR_STD&amp;window=popup_no_bar&amp;width=385&amp;height=120&amp;START_MAXIMIZED=FALSE&amp;creator=factset&amp;display_string=Audit"}</definedName>
    <definedName name="_1552__FDSAUDITLINK__" localSheetId="8" hidden="1">{"fdsup://Directions/FactSet Auditing Viewer?action=AUDIT_VALUE&amp;DB=129&amp;ID1=36467W10&amp;VALUEID=01001&amp;SDATE=201001&amp;PERIODTYPE=QTR_STD&amp;window=popup_no_bar&amp;width=385&amp;height=120&amp;START_MAXIMIZED=FALSE&amp;creator=factset&amp;display_string=Audit"}</definedName>
    <definedName name="_1552__FDSAUDITLINK__" localSheetId="10" hidden="1">{"fdsup://Directions/FactSet Auditing Viewer?action=AUDIT_VALUE&amp;DB=129&amp;ID1=36467W10&amp;VALUEID=01001&amp;SDATE=201001&amp;PERIODTYPE=QTR_STD&amp;window=popup_no_bar&amp;width=385&amp;height=120&amp;START_MAXIMIZED=FALSE&amp;creator=factset&amp;display_string=Audit"}</definedName>
    <definedName name="_1552__FDSAUDITLINK__" localSheetId="3" hidden="1">{"fdsup://Directions/FactSet Auditing Viewer?action=AUDIT_VALUE&amp;DB=129&amp;ID1=36467W10&amp;VALUEID=01001&amp;SDATE=201001&amp;PERIODTYPE=QTR_STD&amp;window=popup_no_bar&amp;width=385&amp;height=120&amp;START_MAXIMIZED=FALSE&amp;creator=factset&amp;display_string=Audit"}</definedName>
    <definedName name="_1552__FDSAUDITLINK__" localSheetId="5" hidden="1">{"fdsup://Directions/FactSet Auditing Viewer?action=AUDIT_VALUE&amp;DB=129&amp;ID1=36467W10&amp;VALUEID=01001&amp;SDATE=201001&amp;PERIODTYPE=QTR_STD&amp;window=popup_no_bar&amp;width=385&amp;height=120&amp;START_MAXIMIZED=FALSE&amp;creator=factset&amp;display_string=Audit"}</definedName>
    <definedName name="_1552__FDSAUDITLINK__" localSheetId="1" hidden="1">{"fdsup://Directions/FactSet Auditing Viewer?action=AUDIT_VALUE&amp;DB=129&amp;ID1=36467W10&amp;VALUEID=01001&amp;SDATE=201001&amp;PERIODTYPE=QTR_STD&amp;window=popup_no_bar&amp;width=385&amp;height=120&amp;START_MAXIMIZED=FALSE&amp;creator=factset&amp;display_string=Audit"}</definedName>
    <definedName name="_1552__FDSAUDITLINK__" hidden="1">{"fdsup://Directions/FactSet Auditing Viewer?action=AUDIT_VALUE&amp;DB=129&amp;ID1=36467W10&amp;VALUEID=01001&amp;SDATE=201001&amp;PERIODTYPE=QTR_STD&amp;window=popup_no_bar&amp;width=385&amp;height=120&amp;START_MAXIMIZED=FALSE&amp;creator=factset&amp;display_string=Audit"}</definedName>
    <definedName name="_1553__FDSAUDITLINK__" localSheetId="7" hidden="1">{"fdsup://Directions/FactSet Auditing Viewer?action=AUDIT_VALUE&amp;DB=129&amp;ID1=21935010&amp;VALUEID=01001&amp;SDATE=200902&amp;PERIODTYPE=QTR_STD&amp;window=popup_no_bar&amp;width=385&amp;height=120&amp;START_MAXIMIZED=FALSE&amp;creator=factset&amp;display_string=Audit"}</definedName>
    <definedName name="_1553__FDSAUDITLINK__" localSheetId="9" hidden="1">{"fdsup://Directions/FactSet Auditing Viewer?action=AUDIT_VALUE&amp;DB=129&amp;ID1=21935010&amp;VALUEID=01001&amp;SDATE=200902&amp;PERIODTYPE=QTR_STD&amp;window=popup_no_bar&amp;width=385&amp;height=120&amp;START_MAXIMIZED=FALSE&amp;creator=factset&amp;display_string=Audit"}</definedName>
    <definedName name="_1553__FDSAUDITLINK__" localSheetId="8" hidden="1">{"fdsup://Directions/FactSet Auditing Viewer?action=AUDIT_VALUE&amp;DB=129&amp;ID1=21935010&amp;VALUEID=01001&amp;SDATE=200902&amp;PERIODTYPE=QTR_STD&amp;window=popup_no_bar&amp;width=385&amp;height=120&amp;START_MAXIMIZED=FALSE&amp;creator=factset&amp;display_string=Audit"}</definedName>
    <definedName name="_1553__FDSAUDITLINK__" localSheetId="10" hidden="1">{"fdsup://Directions/FactSet Auditing Viewer?action=AUDIT_VALUE&amp;DB=129&amp;ID1=21935010&amp;VALUEID=01001&amp;SDATE=200902&amp;PERIODTYPE=QTR_STD&amp;window=popup_no_bar&amp;width=385&amp;height=120&amp;START_MAXIMIZED=FALSE&amp;creator=factset&amp;display_string=Audit"}</definedName>
    <definedName name="_1553__FDSAUDITLINK__" localSheetId="3" hidden="1">{"fdsup://Directions/FactSet Auditing Viewer?action=AUDIT_VALUE&amp;DB=129&amp;ID1=21935010&amp;VALUEID=01001&amp;SDATE=200902&amp;PERIODTYPE=QTR_STD&amp;window=popup_no_bar&amp;width=385&amp;height=120&amp;START_MAXIMIZED=FALSE&amp;creator=factset&amp;display_string=Audit"}</definedName>
    <definedName name="_1553__FDSAUDITLINK__" localSheetId="5" hidden="1">{"fdsup://Directions/FactSet Auditing Viewer?action=AUDIT_VALUE&amp;DB=129&amp;ID1=21935010&amp;VALUEID=01001&amp;SDATE=200902&amp;PERIODTYPE=QTR_STD&amp;window=popup_no_bar&amp;width=385&amp;height=120&amp;START_MAXIMIZED=FALSE&amp;creator=factset&amp;display_string=Audit"}</definedName>
    <definedName name="_1553__FDSAUDITLINK__" localSheetId="1" hidden="1">{"fdsup://Directions/FactSet Auditing Viewer?action=AUDIT_VALUE&amp;DB=129&amp;ID1=21935010&amp;VALUEID=01001&amp;SDATE=200902&amp;PERIODTYPE=QTR_STD&amp;window=popup_no_bar&amp;width=385&amp;height=120&amp;START_MAXIMIZED=FALSE&amp;creator=factset&amp;display_string=Audit"}</definedName>
    <definedName name="_1553__FDSAUDITLINK__" hidden="1">{"fdsup://Directions/FactSet Auditing Viewer?action=AUDIT_VALUE&amp;DB=129&amp;ID1=21935010&amp;VALUEID=01001&amp;SDATE=200902&amp;PERIODTYPE=QTR_STD&amp;window=popup_no_bar&amp;width=385&amp;height=120&amp;START_MAXIMIZED=FALSE&amp;creator=factset&amp;display_string=Audit"}</definedName>
    <definedName name="_1554__FDSAUDITLINK__" localSheetId="7" hidden="1">{"fdsup://Directions/FactSet Auditing Viewer?action=AUDIT_VALUE&amp;DB=129&amp;ID1=21935010&amp;VALUEID=01001&amp;SDATE=201002&amp;PERIODTYPE=QTR_STD&amp;window=popup_no_bar&amp;width=385&amp;height=120&amp;START_MAXIMIZED=FALSE&amp;creator=factset&amp;display_string=Audit"}</definedName>
    <definedName name="_1554__FDSAUDITLINK__" localSheetId="9" hidden="1">{"fdsup://Directions/FactSet Auditing Viewer?action=AUDIT_VALUE&amp;DB=129&amp;ID1=21935010&amp;VALUEID=01001&amp;SDATE=201002&amp;PERIODTYPE=QTR_STD&amp;window=popup_no_bar&amp;width=385&amp;height=120&amp;START_MAXIMIZED=FALSE&amp;creator=factset&amp;display_string=Audit"}</definedName>
    <definedName name="_1554__FDSAUDITLINK__" localSheetId="8" hidden="1">{"fdsup://Directions/FactSet Auditing Viewer?action=AUDIT_VALUE&amp;DB=129&amp;ID1=21935010&amp;VALUEID=01001&amp;SDATE=201002&amp;PERIODTYPE=QTR_STD&amp;window=popup_no_bar&amp;width=385&amp;height=120&amp;START_MAXIMIZED=FALSE&amp;creator=factset&amp;display_string=Audit"}</definedName>
    <definedName name="_1554__FDSAUDITLINK__" localSheetId="10" hidden="1">{"fdsup://Directions/FactSet Auditing Viewer?action=AUDIT_VALUE&amp;DB=129&amp;ID1=21935010&amp;VALUEID=01001&amp;SDATE=201002&amp;PERIODTYPE=QTR_STD&amp;window=popup_no_bar&amp;width=385&amp;height=120&amp;START_MAXIMIZED=FALSE&amp;creator=factset&amp;display_string=Audit"}</definedName>
    <definedName name="_1554__FDSAUDITLINK__" localSheetId="3" hidden="1">{"fdsup://Directions/FactSet Auditing Viewer?action=AUDIT_VALUE&amp;DB=129&amp;ID1=21935010&amp;VALUEID=01001&amp;SDATE=201002&amp;PERIODTYPE=QTR_STD&amp;window=popup_no_bar&amp;width=385&amp;height=120&amp;START_MAXIMIZED=FALSE&amp;creator=factset&amp;display_string=Audit"}</definedName>
    <definedName name="_1554__FDSAUDITLINK__" localSheetId="5" hidden="1">{"fdsup://Directions/FactSet Auditing Viewer?action=AUDIT_VALUE&amp;DB=129&amp;ID1=21935010&amp;VALUEID=01001&amp;SDATE=201002&amp;PERIODTYPE=QTR_STD&amp;window=popup_no_bar&amp;width=385&amp;height=120&amp;START_MAXIMIZED=FALSE&amp;creator=factset&amp;display_string=Audit"}</definedName>
    <definedName name="_1554__FDSAUDITLINK__" localSheetId="1" hidden="1">{"fdsup://Directions/FactSet Auditing Viewer?action=AUDIT_VALUE&amp;DB=129&amp;ID1=21935010&amp;VALUEID=01001&amp;SDATE=201002&amp;PERIODTYPE=QTR_STD&amp;window=popup_no_bar&amp;width=385&amp;height=120&amp;START_MAXIMIZED=FALSE&amp;creator=factset&amp;display_string=Audit"}</definedName>
    <definedName name="_1554__FDSAUDITLINK__" hidden="1">{"fdsup://Directions/FactSet Auditing Viewer?action=AUDIT_VALUE&amp;DB=129&amp;ID1=21935010&amp;VALUEID=01001&amp;SDATE=201002&amp;PERIODTYPE=QTR_STD&amp;window=popup_no_bar&amp;width=385&amp;height=120&amp;START_MAXIMIZED=FALSE&amp;creator=factset&amp;display_string=Audit"}</definedName>
    <definedName name="_1555__FDSAUDITLINK__" localSheetId="7" hidden="1">{"fdsup://Directions/FactSet Auditing Viewer?action=AUDIT_VALUE&amp;DB=129&amp;ID1=37033410&amp;VALUEID=01001&amp;SDATE=200804&amp;PERIODTYPE=QTR_STD&amp;window=popup_no_bar&amp;width=385&amp;height=120&amp;START_MAXIMIZED=FALSE&amp;creator=factset&amp;display_string=Audit"}</definedName>
    <definedName name="_1555__FDSAUDITLINK__" localSheetId="9" hidden="1">{"fdsup://Directions/FactSet Auditing Viewer?action=AUDIT_VALUE&amp;DB=129&amp;ID1=37033410&amp;VALUEID=01001&amp;SDATE=200804&amp;PERIODTYPE=QTR_STD&amp;window=popup_no_bar&amp;width=385&amp;height=120&amp;START_MAXIMIZED=FALSE&amp;creator=factset&amp;display_string=Audit"}</definedName>
    <definedName name="_1555__FDSAUDITLINK__" localSheetId="8" hidden="1">{"fdsup://Directions/FactSet Auditing Viewer?action=AUDIT_VALUE&amp;DB=129&amp;ID1=37033410&amp;VALUEID=01001&amp;SDATE=200804&amp;PERIODTYPE=QTR_STD&amp;window=popup_no_bar&amp;width=385&amp;height=120&amp;START_MAXIMIZED=FALSE&amp;creator=factset&amp;display_string=Audit"}</definedName>
    <definedName name="_1555__FDSAUDITLINK__" localSheetId="10" hidden="1">{"fdsup://Directions/FactSet Auditing Viewer?action=AUDIT_VALUE&amp;DB=129&amp;ID1=37033410&amp;VALUEID=01001&amp;SDATE=200804&amp;PERIODTYPE=QTR_STD&amp;window=popup_no_bar&amp;width=385&amp;height=120&amp;START_MAXIMIZED=FALSE&amp;creator=factset&amp;display_string=Audit"}</definedName>
    <definedName name="_1555__FDSAUDITLINK__" localSheetId="3" hidden="1">{"fdsup://Directions/FactSet Auditing Viewer?action=AUDIT_VALUE&amp;DB=129&amp;ID1=37033410&amp;VALUEID=01001&amp;SDATE=200804&amp;PERIODTYPE=QTR_STD&amp;window=popup_no_bar&amp;width=385&amp;height=120&amp;START_MAXIMIZED=FALSE&amp;creator=factset&amp;display_string=Audit"}</definedName>
    <definedName name="_1555__FDSAUDITLINK__" localSheetId="5" hidden="1">{"fdsup://Directions/FactSet Auditing Viewer?action=AUDIT_VALUE&amp;DB=129&amp;ID1=37033410&amp;VALUEID=01001&amp;SDATE=200804&amp;PERIODTYPE=QTR_STD&amp;window=popup_no_bar&amp;width=385&amp;height=120&amp;START_MAXIMIZED=FALSE&amp;creator=factset&amp;display_string=Audit"}</definedName>
    <definedName name="_1555__FDSAUDITLINK__" localSheetId="1" hidden="1">{"fdsup://Directions/FactSet Auditing Viewer?action=AUDIT_VALUE&amp;DB=129&amp;ID1=37033410&amp;VALUEID=01001&amp;SDATE=200804&amp;PERIODTYPE=QTR_STD&amp;window=popup_no_bar&amp;width=385&amp;height=120&amp;START_MAXIMIZED=FALSE&amp;creator=factset&amp;display_string=Audit"}</definedName>
    <definedName name="_1555__FDSAUDITLINK__" hidden="1">{"fdsup://Directions/FactSet Auditing Viewer?action=AUDIT_VALUE&amp;DB=129&amp;ID1=37033410&amp;VALUEID=01001&amp;SDATE=200804&amp;PERIODTYPE=QTR_STD&amp;window=popup_no_bar&amp;width=385&amp;height=120&amp;START_MAXIMIZED=FALSE&amp;creator=factset&amp;display_string=Audit"}</definedName>
    <definedName name="_1556__FDSAUDITLINK__" localSheetId="7" hidden="1">{"fdsup://Directions/FactSet Auditing Viewer?action=AUDIT_VALUE&amp;DB=129&amp;ID1=37033410&amp;VALUEID=01001&amp;SDATE=200904&amp;PERIODTYPE=QTR_STD&amp;window=popup_no_bar&amp;width=385&amp;height=120&amp;START_MAXIMIZED=FALSE&amp;creator=factset&amp;display_string=Audit"}</definedName>
    <definedName name="_1556__FDSAUDITLINK__" localSheetId="9" hidden="1">{"fdsup://Directions/FactSet Auditing Viewer?action=AUDIT_VALUE&amp;DB=129&amp;ID1=37033410&amp;VALUEID=01001&amp;SDATE=200904&amp;PERIODTYPE=QTR_STD&amp;window=popup_no_bar&amp;width=385&amp;height=120&amp;START_MAXIMIZED=FALSE&amp;creator=factset&amp;display_string=Audit"}</definedName>
    <definedName name="_1556__FDSAUDITLINK__" localSheetId="8" hidden="1">{"fdsup://Directions/FactSet Auditing Viewer?action=AUDIT_VALUE&amp;DB=129&amp;ID1=37033410&amp;VALUEID=01001&amp;SDATE=200904&amp;PERIODTYPE=QTR_STD&amp;window=popup_no_bar&amp;width=385&amp;height=120&amp;START_MAXIMIZED=FALSE&amp;creator=factset&amp;display_string=Audit"}</definedName>
    <definedName name="_1556__FDSAUDITLINK__" localSheetId="10" hidden="1">{"fdsup://Directions/FactSet Auditing Viewer?action=AUDIT_VALUE&amp;DB=129&amp;ID1=37033410&amp;VALUEID=01001&amp;SDATE=200904&amp;PERIODTYPE=QTR_STD&amp;window=popup_no_bar&amp;width=385&amp;height=120&amp;START_MAXIMIZED=FALSE&amp;creator=factset&amp;display_string=Audit"}</definedName>
    <definedName name="_1556__FDSAUDITLINK__" localSheetId="3" hidden="1">{"fdsup://Directions/FactSet Auditing Viewer?action=AUDIT_VALUE&amp;DB=129&amp;ID1=37033410&amp;VALUEID=01001&amp;SDATE=200904&amp;PERIODTYPE=QTR_STD&amp;window=popup_no_bar&amp;width=385&amp;height=120&amp;START_MAXIMIZED=FALSE&amp;creator=factset&amp;display_string=Audit"}</definedName>
    <definedName name="_1556__FDSAUDITLINK__" localSheetId="5" hidden="1">{"fdsup://Directions/FactSet Auditing Viewer?action=AUDIT_VALUE&amp;DB=129&amp;ID1=37033410&amp;VALUEID=01001&amp;SDATE=200904&amp;PERIODTYPE=QTR_STD&amp;window=popup_no_bar&amp;width=385&amp;height=120&amp;START_MAXIMIZED=FALSE&amp;creator=factset&amp;display_string=Audit"}</definedName>
    <definedName name="_1556__FDSAUDITLINK__" localSheetId="1" hidden="1">{"fdsup://Directions/FactSet Auditing Viewer?action=AUDIT_VALUE&amp;DB=129&amp;ID1=37033410&amp;VALUEID=01001&amp;SDATE=200904&amp;PERIODTYPE=QTR_STD&amp;window=popup_no_bar&amp;width=385&amp;height=120&amp;START_MAXIMIZED=FALSE&amp;creator=factset&amp;display_string=Audit"}</definedName>
    <definedName name="_1556__FDSAUDITLINK__" hidden="1">{"fdsup://Directions/FactSet Auditing Viewer?action=AUDIT_VALUE&amp;DB=129&amp;ID1=37033410&amp;VALUEID=01001&amp;SDATE=200904&amp;PERIODTYPE=QTR_STD&amp;window=popup_no_bar&amp;width=385&amp;height=120&amp;START_MAXIMIZED=FALSE&amp;creator=factset&amp;display_string=Audit"}</definedName>
    <definedName name="_1557__FDSAUDITLINK__" localSheetId="7" hidden="1">{"fdsup://Directions/FactSet Auditing Viewer?action=AUDIT_VALUE&amp;DB=129&amp;ID1=37555810&amp;VALUEID=01001&amp;SDATE=200902&amp;PERIODTYPE=QTR_STD&amp;window=popup_no_bar&amp;width=385&amp;height=120&amp;START_MAXIMIZED=FALSE&amp;creator=factset&amp;display_string=Audit"}</definedName>
    <definedName name="_1557__FDSAUDITLINK__" localSheetId="9" hidden="1">{"fdsup://Directions/FactSet Auditing Viewer?action=AUDIT_VALUE&amp;DB=129&amp;ID1=37555810&amp;VALUEID=01001&amp;SDATE=200902&amp;PERIODTYPE=QTR_STD&amp;window=popup_no_bar&amp;width=385&amp;height=120&amp;START_MAXIMIZED=FALSE&amp;creator=factset&amp;display_string=Audit"}</definedName>
    <definedName name="_1557__FDSAUDITLINK__" localSheetId="8" hidden="1">{"fdsup://Directions/FactSet Auditing Viewer?action=AUDIT_VALUE&amp;DB=129&amp;ID1=37555810&amp;VALUEID=01001&amp;SDATE=200902&amp;PERIODTYPE=QTR_STD&amp;window=popup_no_bar&amp;width=385&amp;height=120&amp;START_MAXIMIZED=FALSE&amp;creator=factset&amp;display_string=Audit"}</definedName>
    <definedName name="_1557__FDSAUDITLINK__" localSheetId="10" hidden="1">{"fdsup://Directions/FactSet Auditing Viewer?action=AUDIT_VALUE&amp;DB=129&amp;ID1=37555810&amp;VALUEID=01001&amp;SDATE=200902&amp;PERIODTYPE=QTR_STD&amp;window=popup_no_bar&amp;width=385&amp;height=120&amp;START_MAXIMIZED=FALSE&amp;creator=factset&amp;display_string=Audit"}</definedName>
    <definedName name="_1557__FDSAUDITLINK__" localSheetId="3" hidden="1">{"fdsup://Directions/FactSet Auditing Viewer?action=AUDIT_VALUE&amp;DB=129&amp;ID1=37555810&amp;VALUEID=01001&amp;SDATE=200902&amp;PERIODTYPE=QTR_STD&amp;window=popup_no_bar&amp;width=385&amp;height=120&amp;START_MAXIMIZED=FALSE&amp;creator=factset&amp;display_string=Audit"}</definedName>
    <definedName name="_1557__FDSAUDITLINK__" localSheetId="5" hidden="1">{"fdsup://Directions/FactSet Auditing Viewer?action=AUDIT_VALUE&amp;DB=129&amp;ID1=37555810&amp;VALUEID=01001&amp;SDATE=200902&amp;PERIODTYPE=QTR_STD&amp;window=popup_no_bar&amp;width=385&amp;height=120&amp;START_MAXIMIZED=FALSE&amp;creator=factset&amp;display_string=Audit"}</definedName>
    <definedName name="_1557__FDSAUDITLINK__" localSheetId="1" hidden="1">{"fdsup://Directions/FactSet Auditing Viewer?action=AUDIT_VALUE&amp;DB=129&amp;ID1=37555810&amp;VALUEID=01001&amp;SDATE=200902&amp;PERIODTYPE=QTR_STD&amp;window=popup_no_bar&amp;width=385&amp;height=120&amp;START_MAXIMIZED=FALSE&amp;creator=factset&amp;display_string=Audit"}</definedName>
    <definedName name="_1557__FDSAUDITLINK__" hidden="1">{"fdsup://Directions/FactSet Auditing Viewer?action=AUDIT_VALUE&amp;DB=129&amp;ID1=37555810&amp;VALUEID=01001&amp;SDATE=200902&amp;PERIODTYPE=QTR_STD&amp;window=popup_no_bar&amp;width=385&amp;height=120&amp;START_MAXIMIZED=FALSE&amp;creator=factset&amp;display_string=Audit"}</definedName>
    <definedName name="_1558__FDSAUDITLINK__" localSheetId="7" hidden="1">{"fdsup://Directions/FactSet Auditing Viewer?action=AUDIT_VALUE&amp;DB=129&amp;ID1=37555810&amp;VALUEID=01001&amp;SDATE=201002&amp;PERIODTYPE=QTR_STD&amp;window=popup_no_bar&amp;width=385&amp;height=120&amp;START_MAXIMIZED=FALSE&amp;creator=factset&amp;display_string=Audit"}</definedName>
    <definedName name="_1558__FDSAUDITLINK__" localSheetId="9" hidden="1">{"fdsup://Directions/FactSet Auditing Viewer?action=AUDIT_VALUE&amp;DB=129&amp;ID1=37555810&amp;VALUEID=01001&amp;SDATE=201002&amp;PERIODTYPE=QTR_STD&amp;window=popup_no_bar&amp;width=385&amp;height=120&amp;START_MAXIMIZED=FALSE&amp;creator=factset&amp;display_string=Audit"}</definedName>
    <definedName name="_1558__FDSAUDITLINK__" localSheetId="8" hidden="1">{"fdsup://Directions/FactSet Auditing Viewer?action=AUDIT_VALUE&amp;DB=129&amp;ID1=37555810&amp;VALUEID=01001&amp;SDATE=201002&amp;PERIODTYPE=QTR_STD&amp;window=popup_no_bar&amp;width=385&amp;height=120&amp;START_MAXIMIZED=FALSE&amp;creator=factset&amp;display_string=Audit"}</definedName>
    <definedName name="_1558__FDSAUDITLINK__" localSheetId="10" hidden="1">{"fdsup://Directions/FactSet Auditing Viewer?action=AUDIT_VALUE&amp;DB=129&amp;ID1=37555810&amp;VALUEID=01001&amp;SDATE=201002&amp;PERIODTYPE=QTR_STD&amp;window=popup_no_bar&amp;width=385&amp;height=120&amp;START_MAXIMIZED=FALSE&amp;creator=factset&amp;display_string=Audit"}</definedName>
    <definedName name="_1558__FDSAUDITLINK__" localSheetId="3" hidden="1">{"fdsup://Directions/FactSet Auditing Viewer?action=AUDIT_VALUE&amp;DB=129&amp;ID1=37555810&amp;VALUEID=01001&amp;SDATE=201002&amp;PERIODTYPE=QTR_STD&amp;window=popup_no_bar&amp;width=385&amp;height=120&amp;START_MAXIMIZED=FALSE&amp;creator=factset&amp;display_string=Audit"}</definedName>
    <definedName name="_1558__FDSAUDITLINK__" localSheetId="5" hidden="1">{"fdsup://Directions/FactSet Auditing Viewer?action=AUDIT_VALUE&amp;DB=129&amp;ID1=37555810&amp;VALUEID=01001&amp;SDATE=201002&amp;PERIODTYPE=QTR_STD&amp;window=popup_no_bar&amp;width=385&amp;height=120&amp;START_MAXIMIZED=FALSE&amp;creator=factset&amp;display_string=Audit"}</definedName>
    <definedName name="_1558__FDSAUDITLINK__" localSheetId="1" hidden="1">{"fdsup://Directions/FactSet Auditing Viewer?action=AUDIT_VALUE&amp;DB=129&amp;ID1=37555810&amp;VALUEID=01001&amp;SDATE=201002&amp;PERIODTYPE=QTR_STD&amp;window=popup_no_bar&amp;width=385&amp;height=120&amp;START_MAXIMIZED=FALSE&amp;creator=factset&amp;display_string=Audit"}</definedName>
    <definedName name="_1558__FDSAUDITLINK__" hidden="1">{"fdsup://Directions/FactSet Auditing Viewer?action=AUDIT_VALUE&amp;DB=129&amp;ID1=37555810&amp;VALUEID=01001&amp;SDATE=201002&amp;PERIODTYPE=QTR_STD&amp;window=popup_no_bar&amp;width=385&amp;height=120&amp;START_MAXIMIZED=FALSE&amp;creator=factset&amp;display_string=Audit"}</definedName>
    <definedName name="_1559__FDSAUDITLINK__" localSheetId="7" hidden="1">{"fdsup://Directions/FactSet Auditing Viewer?action=AUDIT_VALUE&amp;DB=129&amp;ID1=37291710&amp;VALUEID=01001&amp;SDATE=200902&amp;PERIODTYPE=QTR_STD&amp;window=popup_no_bar&amp;width=385&amp;height=120&amp;START_MAXIMIZED=FALSE&amp;creator=factset&amp;display_string=Audit"}</definedName>
    <definedName name="_1559__FDSAUDITLINK__" localSheetId="9" hidden="1">{"fdsup://Directions/FactSet Auditing Viewer?action=AUDIT_VALUE&amp;DB=129&amp;ID1=37291710&amp;VALUEID=01001&amp;SDATE=200902&amp;PERIODTYPE=QTR_STD&amp;window=popup_no_bar&amp;width=385&amp;height=120&amp;START_MAXIMIZED=FALSE&amp;creator=factset&amp;display_string=Audit"}</definedName>
    <definedName name="_1559__FDSAUDITLINK__" localSheetId="8" hidden="1">{"fdsup://Directions/FactSet Auditing Viewer?action=AUDIT_VALUE&amp;DB=129&amp;ID1=37291710&amp;VALUEID=01001&amp;SDATE=200902&amp;PERIODTYPE=QTR_STD&amp;window=popup_no_bar&amp;width=385&amp;height=120&amp;START_MAXIMIZED=FALSE&amp;creator=factset&amp;display_string=Audit"}</definedName>
    <definedName name="_1559__FDSAUDITLINK__" localSheetId="10" hidden="1">{"fdsup://Directions/FactSet Auditing Viewer?action=AUDIT_VALUE&amp;DB=129&amp;ID1=37291710&amp;VALUEID=01001&amp;SDATE=200902&amp;PERIODTYPE=QTR_STD&amp;window=popup_no_bar&amp;width=385&amp;height=120&amp;START_MAXIMIZED=FALSE&amp;creator=factset&amp;display_string=Audit"}</definedName>
    <definedName name="_1559__FDSAUDITLINK__" localSheetId="3" hidden="1">{"fdsup://Directions/FactSet Auditing Viewer?action=AUDIT_VALUE&amp;DB=129&amp;ID1=37291710&amp;VALUEID=01001&amp;SDATE=200902&amp;PERIODTYPE=QTR_STD&amp;window=popup_no_bar&amp;width=385&amp;height=120&amp;START_MAXIMIZED=FALSE&amp;creator=factset&amp;display_string=Audit"}</definedName>
    <definedName name="_1559__FDSAUDITLINK__" localSheetId="5" hidden="1">{"fdsup://Directions/FactSet Auditing Viewer?action=AUDIT_VALUE&amp;DB=129&amp;ID1=37291710&amp;VALUEID=01001&amp;SDATE=200902&amp;PERIODTYPE=QTR_STD&amp;window=popup_no_bar&amp;width=385&amp;height=120&amp;START_MAXIMIZED=FALSE&amp;creator=factset&amp;display_string=Audit"}</definedName>
    <definedName name="_1559__FDSAUDITLINK__" localSheetId="1" hidden="1">{"fdsup://Directions/FactSet Auditing Viewer?action=AUDIT_VALUE&amp;DB=129&amp;ID1=37291710&amp;VALUEID=01001&amp;SDATE=200902&amp;PERIODTYPE=QTR_STD&amp;window=popup_no_bar&amp;width=385&amp;height=120&amp;START_MAXIMIZED=FALSE&amp;creator=factset&amp;display_string=Audit"}</definedName>
    <definedName name="_1559__FDSAUDITLINK__" hidden="1">{"fdsup://Directions/FactSet Auditing Viewer?action=AUDIT_VALUE&amp;DB=129&amp;ID1=37291710&amp;VALUEID=01001&amp;SDATE=200902&amp;PERIODTYPE=QTR_STD&amp;window=popup_no_bar&amp;width=385&amp;height=120&amp;START_MAXIMIZED=FALSE&amp;creator=factset&amp;display_string=Audit"}</definedName>
    <definedName name="_156__FDSAUDITLINK__" localSheetId="7" hidden="1">{"fdsup://directions/FAT Viewer?action=UPDATE&amp;creator=factset&amp;DYN_ARGS=TRUE&amp;DOC_NAME=FAT:FQL_AUDITING_CLIENT_TEMPLATE.FAT&amp;display_string=Audit&amp;VAR:KEY=PIDIPEVSTY&amp;VAR:QUERY=RkZfRUJJVERBX09QRVIoUVRSLDQvMS8yMDEwLDYvMzAvMjAxMCwsLFVTRCk=&amp;WINDOW=FIRST_POPUP&amp;HEIGH","T=450&amp;WIDTH=450&amp;START_MAXIMIZED=FALSE&amp;VAR:CALENDAR=US&amp;VAR:SYMBOL=SVU&amp;VAR:INDEX=0"}</definedName>
    <definedName name="_156__FDSAUDITLINK__" localSheetId="9" hidden="1">{"fdsup://directions/FAT Viewer?action=UPDATE&amp;creator=factset&amp;DYN_ARGS=TRUE&amp;DOC_NAME=FAT:FQL_AUDITING_CLIENT_TEMPLATE.FAT&amp;display_string=Audit&amp;VAR:KEY=PIDIPEVSTY&amp;VAR:QUERY=RkZfRUJJVERBX09QRVIoUVRSLDQvMS8yMDEwLDYvMzAvMjAxMCwsLFVTRCk=&amp;WINDOW=FIRST_POPUP&amp;HEIGH","T=450&amp;WIDTH=450&amp;START_MAXIMIZED=FALSE&amp;VAR:CALENDAR=US&amp;VAR:SYMBOL=SVU&amp;VAR:INDEX=0"}</definedName>
    <definedName name="_156__FDSAUDITLINK__" localSheetId="8" hidden="1">{"fdsup://directions/FAT Viewer?action=UPDATE&amp;creator=factset&amp;DYN_ARGS=TRUE&amp;DOC_NAME=FAT:FQL_AUDITING_CLIENT_TEMPLATE.FAT&amp;display_string=Audit&amp;VAR:KEY=PIDIPEVSTY&amp;VAR:QUERY=RkZfRUJJVERBX09QRVIoUVRSLDQvMS8yMDEwLDYvMzAvMjAxMCwsLFVTRCk=&amp;WINDOW=FIRST_POPUP&amp;HEIGH","T=450&amp;WIDTH=450&amp;START_MAXIMIZED=FALSE&amp;VAR:CALENDAR=US&amp;VAR:SYMBOL=SVU&amp;VAR:INDEX=0"}</definedName>
    <definedName name="_156__FDSAUDITLINK__" localSheetId="10" hidden="1">{"fdsup://directions/FAT Viewer?action=UPDATE&amp;creator=factset&amp;DYN_ARGS=TRUE&amp;DOC_NAME=FAT:FQL_AUDITING_CLIENT_TEMPLATE.FAT&amp;display_string=Audit&amp;VAR:KEY=PIDIPEVSTY&amp;VAR:QUERY=RkZfRUJJVERBX09QRVIoUVRSLDQvMS8yMDEwLDYvMzAvMjAxMCwsLFVTRCk=&amp;WINDOW=FIRST_POPUP&amp;HEIGH","T=450&amp;WIDTH=450&amp;START_MAXIMIZED=FALSE&amp;VAR:CALENDAR=US&amp;VAR:SYMBOL=SVU&amp;VAR:INDEX=0"}</definedName>
    <definedName name="_156__FDSAUDITLINK__" localSheetId="3" hidden="1">{"fdsup://directions/FAT Viewer?action=UPDATE&amp;creator=factset&amp;DYN_ARGS=TRUE&amp;DOC_NAME=FAT:FQL_AUDITING_CLIENT_TEMPLATE.FAT&amp;display_string=Audit&amp;VAR:KEY=PIDIPEVSTY&amp;VAR:QUERY=RkZfRUJJVERBX09QRVIoUVRSLDQvMS8yMDEwLDYvMzAvMjAxMCwsLFVTRCk=&amp;WINDOW=FIRST_POPUP&amp;HEIGH","T=450&amp;WIDTH=450&amp;START_MAXIMIZED=FALSE&amp;VAR:CALENDAR=US&amp;VAR:SYMBOL=SVU&amp;VAR:INDEX=0"}</definedName>
    <definedName name="_156__FDSAUDITLINK__" localSheetId="5" hidden="1">{"fdsup://directions/FAT Viewer?action=UPDATE&amp;creator=factset&amp;DYN_ARGS=TRUE&amp;DOC_NAME=FAT:FQL_AUDITING_CLIENT_TEMPLATE.FAT&amp;display_string=Audit&amp;VAR:KEY=PIDIPEVSTY&amp;VAR:QUERY=RkZfRUJJVERBX09QRVIoUVRSLDQvMS8yMDEwLDYvMzAvMjAxMCwsLFVTRCk=&amp;WINDOW=FIRST_POPUP&amp;HEIGH","T=450&amp;WIDTH=450&amp;START_MAXIMIZED=FALSE&amp;VAR:CALENDAR=US&amp;VAR:SYMBOL=SVU&amp;VAR:INDEX=0"}</definedName>
    <definedName name="_156__FDSAUDITLINK__" localSheetId="1" hidden="1">{"fdsup://directions/FAT Viewer?action=UPDATE&amp;creator=factset&amp;DYN_ARGS=TRUE&amp;DOC_NAME=FAT:FQL_AUDITING_CLIENT_TEMPLATE.FAT&amp;display_string=Audit&amp;VAR:KEY=PIDIPEVSTY&amp;VAR:QUERY=RkZfRUJJVERBX09QRVIoUVRSLDQvMS8yMDEwLDYvMzAvMjAxMCwsLFVTRCk=&amp;WINDOW=FIRST_POPUP&amp;HEIGH","T=450&amp;WIDTH=450&amp;START_MAXIMIZED=FALSE&amp;VAR:CALENDAR=US&amp;VAR:SYMBOL=SVU&amp;VAR:INDEX=0"}</definedName>
    <definedName name="_156__FDSAUDITLINK__" hidden="1">{"fdsup://directions/FAT Viewer?action=UPDATE&amp;creator=factset&amp;DYN_ARGS=TRUE&amp;DOC_NAME=FAT:FQL_AUDITING_CLIENT_TEMPLATE.FAT&amp;display_string=Audit&amp;VAR:KEY=PIDIPEVSTY&amp;VAR:QUERY=RkZfRUJJVERBX09QRVIoUVRSLDQvMS8yMDEwLDYvMzAvMjAxMCwsLFVTRCk=&amp;WINDOW=FIRST_POPUP&amp;HEIGH","T=450&amp;WIDTH=450&amp;START_MAXIMIZED=FALSE&amp;VAR:CALENDAR=US&amp;VAR:SYMBOL=SVU&amp;VAR:INDEX=0"}</definedName>
    <definedName name="_1560__FDSAUDITLINK__" localSheetId="7" hidden="1">{"fdsup://Directions/FactSet Auditing Viewer?action=AUDIT_VALUE&amp;DB=129&amp;ID1=37291710&amp;VALUEID=01001&amp;SDATE=201002&amp;PERIODTYPE=QTR_STD&amp;window=popup_no_bar&amp;width=385&amp;height=120&amp;START_MAXIMIZED=FALSE&amp;creator=factset&amp;display_string=Audit"}</definedName>
    <definedName name="_1560__FDSAUDITLINK__" localSheetId="9" hidden="1">{"fdsup://Directions/FactSet Auditing Viewer?action=AUDIT_VALUE&amp;DB=129&amp;ID1=37291710&amp;VALUEID=01001&amp;SDATE=201002&amp;PERIODTYPE=QTR_STD&amp;window=popup_no_bar&amp;width=385&amp;height=120&amp;START_MAXIMIZED=FALSE&amp;creator=factset&amp;display_string=Audit"}</definedName>
    <definedName name="_1560__FDSAUDITLINK__" localSheetId="8" hidden="1">{"fdsup://Directions/FactSet Auditing Viewer?action=AUDIT_VALUE&amp;DB=129&amp;ID1=37291710&amp;VALUEID=01001&amp;SDATE=201002&amp;PERIODTYPE=QTR_STD&amp;window=popup_no_bar&amp;width=385&amp;height=120&amp;START_MAXIMIZED=FALSE&amp;creator=factset&amp;display_string=Audit"}</definedName>
    <definedName name="_1560__FDSAUDITLINK__" localSheetId="10" hidden="1">{"fdsup://Directions/FactSet Auditing Viewer?action=AUDIT_VALUE&amp;DB=129&amp;ID1=37291710&amp;VALUEID=01001&amp;SDATE=201002&amp;PERIODTYPE=QTR_STD&amp;window=popup_no_bar&amp;width=385&amp;height=120&amp;START_MAXIMIZED=FALSE&amp;creator=factset&amp;display_string=Audit"}</definedName>
    <definedName name="_1560__FDSAUDITLINK__" localSheetId="3" hidden="1">{"fdsup://Directions/FactSet Auditing Viewer?action=AUDIT_VALUE&amp;DB=129&amp;ID1=37291710&amp;VALUEID=01001&amp;SDATE=201002&amp;PERIODTYPE=QTR_STD&amp;window=popup_no_bar&amp;width=385&amp;height=120&amp;START_MAXIMIZED=FALSE&amp;creator=factset&amp;display_string=Audit"}</definedName>
    <definedName name="_1560__FDSAUDITLINK__" localSheetId="5" hidden="1">{"fdsup://Directions/FactSet Auditing Viewer?action=AUDIT_VALUE&amp;DB=129&amp;ID1=37291710&amp;VALUEID=01001&amp;SDATE=201002&amp;PERIODTYPE=QTR_STD&amp;window=popup_no_bar&amp;width=385&amp;height=120&amp;START_MAXIMIZED=FALSE&amp;creator=factset&amp;display_string=Audit"}</definedName>
    <definedName name="_1560__FDSAUDITLINK__" localSheetId="1" hidden="1">{"fdsup://Directions/FactSet Auditing Viewer?action=AUDIT_VALUE&amp;DB=129&amp;ID1=37291710&amp;VALUEID=01001&amp;SDATE=201002&amp;PERIODTYPE=QTR_STD&amp;window=popup_no_bar&amp;width=385&amp;height=120&amp;START_MAXIMIZED=FALSE&amp;creator=factset&amp;display_string=Audit"}</definedName>
    <definedName name="_1560__FDSAUDITLINK__" hidden="1">{"fdsup://Directions/FactSet Auditing Viewer?action=AUDIT_VALUE&amp;DB=129&amp;ID1=37291710&amp;VALUEID=01001&amp;SDATE=201002&amp;PERIODTYPE=QTR_STD&amp;window=popup_no_bar&amp;width=385&amp;height=120&amp;START_MAXIMIZED=FALSE&amp;creator=factset&amp;display_string=Audit"}</definedName>
    <definedName name="_1561__FDSAUDITLINK__" localSheetId="7" hidden="1">{"fdsup://Directions/FactSet Auditing Viewer?action=AUDIT_VALUE&amp;DB=129&amp;ID1=36960410&amp;VALUEID=01001&amp;SDATE=200902&amp;PERIODTYPE=QTR_STD&amp;window=popup_no_bar&amp;width=385&amp;height=120&amp;START_MAXIMIZED=FALSE&amp;creator=factset&amp;display_string=Audit"}</definedName>
    <definedName name="_1561__FDSAUDITLINK__" localSheetId="9" hidden="1">{"fdsup://Directions/FactSet Auditing Viewer?action=AUDIT_VALUE&amp;DB=129&amp;ID1=36960410&amp;VALUEID=01001&amp;SDATE=200902&amp;PERIODTYPE=QTR_STD&amp;window=popup_no_bar&amp;width=385&amp;height=120&amp;START_MAXIMIZED=FALSE&amp;creator=factset&amp;display_string=Audit"}</definedName>
    <definedName name="_1561__FDSAUDITLINK__" localSheetId="8" hidden="1">{"fdsup://Directions/FactSet Auditing Viewer?action=AUDIT_VALUE&amp;DB=129&amp;ID1=36960410&amp;VALUEID=01001&amp;SDATE=200902&amp;PERIODTYPE=QTR_STD&amp;window=popup_no_bar&amp;width=385&amp;height=120&amp;START_MAXIMIZED=FALSE&amp;creator=factset&amp;display_string=Audit"}</definedName>
    <definedName name="_1561__FDSAUDITLINK__" localSheetId="10" hidden="1">{"fdsup://Directions/FactSet Auditing Viewer?action=AUDIT_VALUE&amp;DB=129&amp;ID1=36960410&amp;VALUEID=01001&amp;SDATE=200902&amp;PERIODTYPE=QTR_STD&amp;window=popup_no_bar&amp;width=385&amp;height=120&amp;START_MAXIMIZED=FALSE&amp;creator=factset&amp;display_string=Audit"}</definedName>
    <definedName name="_1561__FDSAUDITLINK__" localSheetId="3" hidden="1">{"fdsup://Directions/FactSet Auditing Viewer?action=AUDIT_VALUE&amp;DB=129&amp;ID1=36960410&amp;VALUEID=01001&amp;SDATE=200902&amp;PERIODTYPE=QTR_STD&amp;window=popup_no_bar&amp;width=385&amp;height=120&amp;START_MAXIMIZED=FALSE&amp;creator=factset&amp;display_string=Audit"}</definedName>
    <definedName name="_1561__FDSAUDITLINK__" localSheetId="5" hidden="1">{"fdsup://Directions/FactSet Auditing Viewer?action=AUDIT_VALUE&amp;DB=129&amp;ID1=36960410&amp;VALUEID=01001&amp;SDATE=200902&amp;PERIODTYPE=QTR_STD&amp;window=popup_no_bar&amp;width=385&amp;height=120&amp;START_MAXIMIZED=FALSE&amp;creator=factset&amp;display_string=Audit"}</definedName>
    <definedName name="_1561__FDSAUDITLINK__" localSheetId="1" hidden="1">{"fdsup://Directions/FactSet Auditing Viewer?action=AUDIT_VALUE&amp;DB=129&amp;ID1=36960410&amp;VALUEID=01001&amp;SDATE=200902&amp;PERIODTYPE=QTR_STD&amp;window=popup_no_bar&amp;width=385&amp;height=120&amp;START_MAXIMIZED=FALSE&amp;creator=factset&amp;display_string=Audit"}</definedName>
    <definedName name="_1561__FDSAUDITLINK__" hidden="1">{"fdsup://Directions/FactSet Auditing Viewer?action=AUDIT_VALUE&amp;DB=129&amp;ID1=36960410&amp;VALUEID=01001&amp;SDATE=200902&amp;PERIODTYPE=QTR_STD&amp;window=popup_no_bar&amp;width=385&amp;height=120&amp;START_MAXIMIZED=FALSE&amp;creator=factset&amp;display_string=Audit"}</definedName>
    <definedName name="_1562__FDSAUDITLINK__" localSheetId="7" hidden="1">{"fdsup://Directions/FactSet Auditing Viewer?action=AUDIT_VALUE&amp;DB=129&amp;ID1=36960410&amp;VALUEID=01001&amp;SDATE=201002&amp;PERIODTYPE=QTR_STD&amp;window=popup_no_bar&amp;width=385&amp;height=120&amp;START_MAXIMIZED=FALSE&amp;creator=factset&amp;display_string=Audit"}</definedName>
    <definedName name="_1562__FDSAUDITLINK__" localSheetId="9" hidden="1">{"fdsup://Directions/FactSet Auditing Viewer?action=AUDIT_VALUE&amp;DB=129&amp;ID1=36960410&amp;VALUEID=01001&amp;SDATE=201002&amp;PERIODTYPE=QTR_STD&amp;window=popup_no_bar&amp;width=385&amp;height=120&amp;START_MAXIMIZED=FALSE&amp;creator=factset&amp;display_string=Audit"}</definedName>
    <definedName name="_1562__FDSAUDITLINK__" localSheetId="8" hidden="1">{"fdsup://Directions/FactSet Auditing Viewer?action=AUDIT_VALUE&amp;DB=129&amp;ID1=36960410&amp;VALUEID=01001&amp;SDATE=201002&amp;PERIODTYPE=QTR_STD&amp;window=popup_no_bar&amp;width=385&amp;height=120&amp;START_MAXIMIZED=FALSE&amp;creator=factset&amp;display_string=Audit"}</definedName>
    <definedName name="_1562__FDSAUDITLINK__" localSheetId="10" hidden="1">{"fdsup://Directions/FactSet Auditing Viewer?action=AUDIT_VALUE&amp;DB=129&amp;ID1=36960410&amp;VALUEID=01001&amp;SDATE=201002&amp;PERIODTYPE=QTR_STD&amp;window=popup_no_bar&amp;width=385&amp;height=120&amp;START_MAXIMIZED=FALSE&amp;creator=factset&amp;display_string=Audit"}</definedName>
    <definedName name="_1562__FDSAUDITLINK__" localSheetId="3" hidden="1">{"fdsup://Directions/FactSet Auditing Viewer?action=AUDIT_VALUE&amp;DB=129&amp;ID1=36960410&amp;VALUEID=01001&amp;SDATE=201002&amp;PERIODTYPE=QTR_STD&amp;window=popup_no_bar&amp;width=385&amp;height=120&amp;START_MAXIMIZED=FALSE&amp;creator=factset&amp;display_string=Audit"}</definedName>
    <definedName name="_1562__FDSAUDITLINK__" localSheetId="5" hidden="1">{"fdsup://Directions/FactSet Auditing Viewer?action=AUDIT_VALUE&amp;DB=129&amp;ID1=36960410&amp;VALUEID=01001&amp;SDATE=201002&amp;PERIODTYPE=QTR_STD&amp;window=popup_no_bar&amp;width=385&amp;height=120&amp;START_MAXIMIZED=FALSE&amp;creator=factset&amp;display_string=Audit"}</definedName>
    <definedName name="_1562__FDSAUDITLINK__" localSheetId="1" hidden="1">{"fdsup://Directions/FactSet Auditing Viewer?action=AUDIT_VALUE&amp;DB=129&amp;ID1=36960410&amp;VALUEID=01001&amp;SDATE=201002&amp;PERIODTYPE=QTR_STD&amp;window=popup_no_bar&amp;width=385&amp;height=120&amp;START_MAXIMIZED=FALSE&amp;creator=factset&amp;display_string=Audit"}</definedName>
    <definedName name="_1562__FDSAUDITLINK__" hidden="1">{"fdsup://Directions/FactSet Auditing Viewer?action=AUDIT_VALUE&amp;DB=129&amp;ID1=36960410&amp;VALUEID=01001&amp;SDATE=201002&amp;PERIODTYPE=QTR_STD&amp;window=popup_no_bar&amp;width=385&amp;height=120&amp;START_MAXIMIZED=FALSE&amp;creator=factset&amp;display_string=Audit"}</definedName>
    <definedName name="_1563__FDSAUDITLINK__" localSheetId="7" hidden="1">{"fdsup://Directions/FactSet Auditing Viewer?action=AUDIT_VALUE&amp;DB=129&amp;ID1=36955010&amp;VALUEID=01001&amp;SDATE=200902&amp;PERIODTYPE=QTR_STD&amp;window=popup_no_bar&amp;width=385&amp;height=120&amp;START_MAXIMIZED=FALSE&amp;creator=factset&amp;display_string=Audit"}</definedName>
    <definedName name="_1563__FDSAUDITLINK__" localSheetId="9" hidden="1">{"fdsup://Directions/FactSet Auditing Viewer?action=AUDIT_VALUE&amp;DB=129&amp;ID1=36955010&amp;VALUEID=01001&amp;SDATE=200902&amp;PERIODTYPE=QTR_STD&amp;window=popup_no_bar&amp;width=385&amp;height=120&amp;START_MAXIMIZED=FALSE&amp;creator=factset&amp;display_string=Audit"}</definedName>
    <definedName name="_1563__FDSAUDITLINK__" localSheetId="8" hidden="1">{"fdsup://Directions/FactSet Auditing Viewer?action=AUDIT_VALUE&amp;DB=129&amp;ID1=36955010&amp;VALUEID=01001&amp;SDATE=200902&amp;PERIODTYPE=QTR_STD&amp;window=popup_no_bar&amp;width=385&amp;height=120&amp;START_MAXIMIZED=FALSE&amp;creator=factset&amp;display_string=Audit"}</definedName>
    <definedName name="_1563__FDSAUDITLINK__" localSheetId="10" hidden="1">{"fdsup://Directions/FactSet Auditing Viewer?action=AUDIT_VALUE&amp;DB=129&amp;ID1=36955010&amp;VALUEID=01001&amp;SDATE=200902&amp;PERIODTYPE=QTR_STD&amp;window=popup_no_bar&amp;width=385&amp;height=120&amp;START_MAXIMIZED=FALSE&amp;creator=factset&amp;display_string=Audit"}</definedName>
    <definedName name="_1563__FDSAUDITLINK__" localSheetId="3" hidden="1">{"fdsup://Directions/FactSet Auditing Viewer?action=AUDIT_VALUE&amp;DB=129&amp;ID1=36955010&amp;VALUEID=01001&amp;SDATE=200902&amp;PERIODTYPE=QTR_STD&amp;window=popup_no_bar&amp;width=385&amp;height=120&amp;START_MAXIMIZED=FALSE&amp;creator=factset&amp;display_string=Audit"}</definedName>
    <definedName name="_1563__FDSAUDITLINK__" localSheetId="5" hidden="1">{"fdsup://Directions/FactSet Auditing Viewer?action=AUDIT_VALUE&amp;DB=129&amp;ID1=36955010&amp;VALUEID=01001&amp;SDATE=200902&amp;PERIODTYPE=QTR_STD&amp;window=popup_no_bar&amp;width=385&amp;height=120&amp;START_MAXIMIZED=FALSE&amp;creator=factset&amp;display_string=Audit"}</definedName>
    <definedName name="_1563__FDSAUDITLINK__" localSheetId="1" hidden="1">{"fdsup://Directions/FactSet Auditing Viewer?action=AUDIT_VALUE&amp;DB=129&amp;ID1=36955010&amp;VALUEID=01001&amp;SDATE=200902&amp;PERIODTYPE=QTR_STD&amp;window=popup_no_bar&amp;width=385&amp;height=120&amp;START_MAXIMIZED=FALSE&amp;creator=factset&amp;display_string=Audit"}</definedName>
    <definedName name="_1563__FDSAUDITLINK__" hidden="1">{"fdsup://Directions/FactSet Auditing Viewer?action=AUDIT_VALUE&amp;DB=129&amp;ID1=36955010&amp;VALUEID=01001&amp;SDATE=200902&amp;PERIODTYPE=QTR_STD&amp;window=popup_no_bar&amp;width=385&amp;height=120&amp;START_MAXIMIZED=FALSE&amp;creator=factset&amp;display_string=Audit"}</definedName>
    <definedName name="_1564__FDSAUDITLINK__" localSheetId="7" hidden="1">{"fdsup://Directions/FactSet Auditing Viewer?action=AUDIT_VALUE&amp;DB=129&amp;ID1=36955010&amp;VALUEID=01001&amp;SDATE=201002&amp;PERIODTYPE=QTR_STD&amp;window=popup_no_bar&amp;width=385&amp;height=120&amp;START_MAXIMIZED=FALSE&amp;creator=factset&amp;display_string=Audit"}</definedName>
    <definedName name="_1564__FDSAUDITLINK__" localSheetId="9" hidden="1">{"fdsup://Directions/FactSet Auditing Viewer?action=AUDIT_VALUE&amp;DB=129&amp;ID1=36955010&amp;VALUEID=01001&amp;SDATE=201002&amp;PERIODTYPE=QTR_STD&amp;window=popup_no_bar&amp;width=385&amp;height=120&amp;START_MAXIMIZED=FALSE&amp;creator=factset&amp;display_string=Audit"}</definedName>
    <definedName name="_1564__FDSAUDITLINK__" localSheetId="8" hidden="1">{"fdsup://Directions/FactSet Auditing Viewer?action=AUDIT_VALUE&amp;DB=129&amp;ID1=36955010&amp;VALUEID=01001&amp;SDATE=201002&amp;PERIODTYPE=QTR_STD&amp;window=popup_no_bar&amp;width=385&amp;height=120&amp;START_MAXIMIZED=FALSE&amp;creator=factset&amp;display_string=Audit"}</definedName>
    <definedName name="_1564__FDSAUDITLINK__" localSheetId="10" hidden="1">{"fdsup://Directions/FactSet Auditing Viewer?action=AUDIT_VALUE&amp;DB=129&amp;ID1=36955010&amp;VALUEID=01001&amp;SDATE=201002&amp;PERIODTYPE=QTR_STD&amp;window=popup_no_bar&amp;width=385&amp;height=120&amp;START_MAXIMIZED=FALSE&amp;creator=factset&amp;display_string=Audit"}</definedName>
    <definedName name="_1564__FDSAUDITLINK__" localSheetId="3" hidden="1">{"fdsup://Directions/FactSet Auditing Viewer?action=AUDIT_VALUE&amp;DB=129&amp;ID1=36955010&amp;VALUEID=01001&amp;SDATE=201002&amp;PERIODTYPE=QTR_STD&amp;window=popup_no_bar&amp;width=385&amp;height=120&amp;START_MAXIMIZED=FALSE&amp;creator=factset&amp;display_string=Audit"}</definedName>
    <definedName name="_1564__FDSAUDITLINK__" localSheetId="5" hidden="1">{"fdsup://Directions/FactSet Auditing Viewer?action=AUDIT_VALUE&amp;DB=129&amp;ID1=36955010&amp;VALUEID=01001&amp;SDATE=201002&amp;PERIODTYPE=QTR_STD&amp;window=popup_no_bar&amp;width=385&amp;height=120&amp;START_MAXIMIZED=FALSE&amp;creator=factset&amp;display_string=Audit"}</definedName>
    <definedName name="_1564__FDSAUDITLINK__" localSheetId="1" hidden="1">{"fdsup://Directions/FactSet Auditing Viewer?action=AUDIT_VALUE&amp;DB=129&amp;ID1=36955010&amp;VALUEID=01001&amp;SDATE=201002&amp;PERIODTYPE=QTR_STD&amp;window=popup_no_bar&amp;width=385&amp;height=120&amp;START_MAXIMIZED=FALSE&amp;creator=factset&amp;display_string=Audit"}</definedName>
    <definedName name="_1564__FDSAUDITLINK__" hidden="1">{"fdsup://Directions/FactSet Auditing Viewer?action=AUDIT_VALUE&amp;DB=129&amp;ID1=36955010&amp;VALUEID=01001&amp;SDATE=201002&amp;PERIODTYPE=QTR_STD&amp;window=popup_no_bar&amp;width=385&amp;height=120&amp;START_MAXIMIZED=FALSE&amp;creator=factset&amp;display_string=Audit"}</definedName>
    <definedName name="_1565__FDSAUDITLINK__" localSheetId="7" hidden="1">{"fdsup://Directions/FactSet Auditing Viewer?action=AUDIT_VALUE&amp;DB=129&amp;ID1=36473010&amp;VALUEID=01001&amp;SDATE=200902&amp;PERIODTYPE=QTR_STD&amp;window=popup_no_bar&amp;width=385&amp;height=120&amp;START_MAXIMIZED=FALSE&amp;creator=factset&amp;display_string=Audit"}</definedName>
    <definedName name="_1565__FDSAUDITLINK__" localSheetId="9" hidden="1">{"fdsup://Directions/FactSet Auditing Viewer?action=AUDIT_VALUE&amp;DB=129&amp;ID1=36473010&amp;VALUEID=01001&amp;SDATE=200902&amp;PERIODTYPE=QTR_STD&amp;window=popup_no_bar&amp;width=385&amp;height=120&amp;START_MAXIMIZED=FALSE&amp;creator=factset&amp;display_string=Audit"}</definedName>
    <definedName name="_1565__FDSAUDITLINK__" localSheetId="8" hidden="1">{"fdsup://Directions/FactSet Auditing Viewer?action=AUDIT_VALUE&amp;DB=129&amp;ID1=36473010&amp;VALUEID=01001&amp;SDATE=200902&amp;PERIODTYPE=QTR_STD&amp;window=popup_no_bar&amp;width=385&amp;height=120&amp;START_MAXIMIZED=FALSE&amp;creator=factset&amp;display_string=Audit"}</definedName>
    <definedName name="_1565__FDSAUDITLINK__" localSheetId="10" hidden="1">{"fdsup://Directions/FactSet Auditing Viewer?action=AUDIT_VALUE&amp;DB=129&amp;ID1=36473010&amp;VALUEID=01001&amp;SDATE=200902&amp;PERIODTYPE=QTR_STD&amp;window=popup_no_bar&amp;width=385&amp;height=120&amp;START_MAXIMIZED=FALSE&amp;creator=factset&amp;display_string=Audit"}</definedName>
    <definedName name="_1565__FDSAUDITLINK__" localSheetId="3" hidden="1">{"fdsup://Directions/FactSet Auditing Viewer?action=AUDIT_VALUE&amp;DB=129&amp;ID1=36473010&amp;VALUEID=01001&amp;SDATE=200902&amp;PERIODTYPE=QTR_STD&amp;window=popup_no_bar&amp;width=385&amp;height=120&amp;START_MAXIMIZED=FALSE&amp;creator=factset&amp;display_string=Audit"}</definedName>
    <definedName name="_1565__FDSAUDITLINK__" localSheetId="5" hidden="1">{"fdsup://Directions/FactSet Auditing Viewer?action=AUDIT_VALUE&amp;DB=129&amp;ID1=36473010&amp;VALUEID=01001&amp;SDATE=200902&amp;PERIODTYPE=QTR_STD&amp;window=popup_no_bar&amp;width=385&amp;height=120&amp;START_MAXIMIZED=FALSE&amp;creator=factset&amp;display_string=Audit"}</definedName>
    <definedName name="_1565__FDSAUDITLINK__" localSheetId="1" hidden="1">{"fdsup://Directions/FactSet Auditing Viewer?action=AUDIT_VALUE&amp;DB=129&amp;ID1=36473010&amp;VALUEID=01001&amp;SDATE=200902&amp;PERIODTYPE=QTR_STD&amp;window=popup_no_bar&amp;width=385&amp;height=120&amp;START_MAXIMIZED=FALSE&amp;creator=factset&amp;display_string=Audit"}</definedName>
    <definedName name="_1565__FDSAUDITLINK__" hidden="1">{"fdsup://Directions/FactSet Auditing Viewer?action=AUDIT_VALUE&amp;DB=129&amp;ID1=36473010&amp;VALUEID=01001&amp;SDATE=200902&amp;PERIODTYPE=QTR_STD&amp;window=popup_no_bar&amp;width=385&amp;height=120&amp;START_MAXIMIZED=FALSE&amp;creator=factset&amp;display_string=Audit"}</definedName>
    <definedName name="_1566__FDSAUDITLINK__" localSheetId="7" hidden="1">{"fdsup://Directions/FactSet Auditing Viewer?action=AUDIT_VALUE&amp;DB=129&amp;ID1=36473010&amp;VALUEID=01001&amp;SDATE=201002&amp;PERIODTYPE=QTR_STD&amp;window=popup_no_bar&amp;width=385&amp;height=120&amp;START_MAXIMIZED=FALSE&amp;creator=factset&amp;display_string=Audit"}</definedName>
    <definedName name="_1566__FDSAUDITLINK__" localSheetId="9" hidden="1">{"fdsup://Directions/FactSet Auditing Viewer?action=AUDIT_VALUE&amp;DB=129&amp;ID1=36473010&amp;VALUEID=01001&amp;SDATE=201002&amp;PERIODTYPE=QTR_STD&amp;window=popup_no_bar&amp;width=385&amp;height=120&amp;START_MAXIMIZED=FALSE&amp;creator=factset&amp;display_string=Audit"}</definedName>
    <definedName name="_1566__FDSAUDITLINK__" localSheetId="8" hidden="1">{"fdsup://Directions/FactSet Auditing Viewer?action=AUDIT_VALUE&amp;DB=129&amp;ID1=36473010&amp;VALUEID=01001&amp;SDATE=201002&amp;PERIODTYPE=QTR_STD&amp;window=popup_no_bar&amp;width=385&amp;height=120&amp;START_MAXIMIZED=FALSE&amp;creator=factset&amp;display_string=Audit"}</definedName>
    <definedName name="_1566__FDSAUDITLINK__" localSheetId="10" hidden="1">{"fdsup://Directions/FactSet Auditing Viewer?action=AUDIT_VALUE&amp;DB=129&amp;ID1=36473010&amp;VALUEID=01001&amp;SDATE=201002&amp;PERIODTYPE=QTR_STD&amp;window=popup_no_bar&amp;width=385&amp;height=120&amp;START_MAXIMIZED=FALSE&amp;creator=factset&amp;display_string=Audit"}</definedName>
    <definedName name="_1566__FDSAUDITLINK__" localSheetId="3" hidden="1">{"fdsup://Directions/FactSet Auditing Viewer?action=AUDIT_VALUE&amp;DB=129&amp;ID1=36473010&amp;VALUEID=01001&amp;SDATE=201002&amp;PERIODTYPE=QTR_STD&amp;window=popup_no_bar&amp;width=385&amp;height=120&amp;START_MAXIMIZED=FALSE&amp;creator=factset&amp;display_string=Audit"}</definedName>
    <definedName name="_1566__FDSAUDITLINK__" localSheetId="5" hidden="1">{"fdsup://Directions/FactSet Auditing Viewer?action=AUDIT_VALUE&amp;DB=129&amp;ID1=36473010&amp;VALUEID=01001&amp;SDATE=201002&amp;PERIODTYPE=QTR_STD&amp;window=popup_no_bar&amp;width=385&amp;height=120&amp;START_MAXIMIZED=FALSE&amp;creator=factset&amp;display_string=Audit"}</definedName>
    <definedName name="_1566__FDSAUDITLINK__" localSheetId="1" hidden="1">{"fdsup://Directions/FactSet Auditing Viewer?action=AUDIT_VALUE&amp;DB=129&amp;ID1=36473010&amp;VALUEID=01001&amp;SDATE=201002&amp;PERIODTYPE=QTR_STD&amp;window=popup_no_bar&amp;width=385&amp;height=120&amp;START_MAXIMIZED=FALSE&amp;creator=factset&amp;display_string=Audit"}</definedName>
    <definedName name="_1566__FDSAUDITLINK__" hidden="1">{"fdsup://Directions/FactSet Auditing Viewer?action=AUDIT_VALUE&amp;DB=129&amp;ID1=36473010&amp;VALUEID=01001&amp;SDATE=201002&amp;PERIODTYPE=QTR_STD&amp;window=popup_no_bar&amp;width=385&amp;height=120&amp;START_MAXIMIZED=FALSE&amp;creator=factset&amp;display_string=Audit"}</definedName>
    <definedName name="_1567__FDSAUDITLINK__" localSheetId="7" hidden="1">{"fdsup://Directions/FactSet Auditing Viewer?action=AUDIT_VALUE&amp;DB=129&amp;ID1=65408610&amp;VALUEID=01001&amp;SDATE=200902&amp;PERIODTYPE=QTR_STD&amp;window=popup_no_bar&amp;width=385&amp;height=120&amp;START_MAXIMIZED=FALSE&amp;creator=factset&amp;display_string=Audit"}</definedName>
    <definedName name="_1567__FDSAUDITLINK__" localSheetId="9" hidden="1">{"fdsup://Directions/FactSet Auditing Viewer?action=AUDIT_VALUE&amp;DB=129&amp;ID1=65408610&amp;VALUEID=01001&amp;SDATE=200902&amp;PERIODTYPE=QTR_STD&amp;window=popup_no_bar&amp;width=385&amp;height=120&amp;START_MAXIMIZED=FALSE&amp;creator=factset&amp;display_string=Audit"}</definedName>
    <definedName name="_1567__FDSAUDITLINK__" localSheetId="8" hidden="1">{"fdsup://Directions/FactSet Auditing Viewer?action=AUDIT_VALUE&amp;DB=129&amp;ID1=65408610&amp;VALUEID=01001&amp;SDATE=200902&amp;PERIODTYPE=QTR_STD&amp;window=popup_no_bar&amp;width=385&amp;height=120&amp;START_MAXIMIZED=FALSE&amp;creator=factset&amp;display_string=Audit"}</definedName>
    <definedName name="_1567__FDSAUDITLINK__" localSheetId="10" hidden="1">{"fdsup://Directions/FactSet Auditing Viewer?action=AUDIT_VALUE&amp;DB=129&amp;ID1=65408610&amp;VALUEID=01001&amp;SDATE=200902&amp;PERIODTYPE=QTR_STD&amp;window=popup_no_bar&amp;width=385&amp;height=120&amp;START_MAXIMIZED=FALSE&amp;creator=factset&amp;display_string=Audit"}</definedName>
    <definedName name="_1567__FDSAUDITLINK__" localSheetId="3" hidden="1">{"fdsup://Directions/FactSet Auditing Viewer?action=AUDIT_VALUE&amp;DB=129&amp;ID1=65408610&amp;VALUEID=01001&amp;SDATE=200902&amp;PERIODTYPE=QTR_STD&amp;window=popup_no_bar&amp;width=385&amp;height=120&amp;START_MAXIMIZED=FALSE&amp;creator=factset&amp;display_string=Audit"}</definedName>
    <definedName name="_1567__FDSAUDITLINK__" localSheetId="5" hidden="1">{"fdsup://Directions/FactSet Auditing Viewer?action=AUDIT_VALUE&amp;DB=129&amp;ID1=65408610&amp;VALUEID=01001&amp;SDATE=200902&amp;PERIODTYPE=QTR_STD&amp;window=popup_no_bar&amp;width=385&amp;height=120&amp;START_MAXIMIZED=FALSE&amp;creator=factset&amp;display_string=Audit"}</definedName>
    <definedName name="_1567__FDSAUDITLINK__" localSheetId="1" hidden="1">{"fdsup://Directions/FactSet Auditing Viewer?action=AUDIT_VALUE&amp;DB=129&amp;ID1=65408610&amp;VALUEID=01001&amp;SDATE=200902&amp;PERIODTYPE=QTR_STD&amp;window=popup_no_bar&amp;width=385&amp;height=120&amp;START_MAXIMIZED=FALSE&amp;creator=factset&amp;display_string=Audit"}</definedName>
    <definedName name="_1567__FDSAUDITLINK__" hidden="1">{"fdsup://Directions/FactSet Auditing Viewer?action=AUDIT_VALUE&amp;DB=129&amp;ID1=65408610&amp;VALUEID=01001&amp;SDATE=200902&amp;PERIODTYPE=QTR_STD&amp;window=popup_no_bar&amp;width=385&amp;height=120&amp;START_MAXIMIZED=FALSE&amp;creator=factset&amp;display_string=Audit"}</definedName>
    <definedName name="_1568__FDSAUDITLINK__" localSheetId="7" hidden="1">{"fdsup://Directions/FactSet Auditing Viewer?action=AUDIT_VALUE&amp;DB=129&amp;ID1=65408610&amp;VALUEID=01001&amp;SDATE=201002&amp;PERIODTYPE=QTR_STD&amp;window=popup_no_bar&amp;width=385&amp;height=120&amp;START_MAXIMIZED=FALSE&amp;creator=factset&amp;display_string=Audit"}</definedName>
    <definedName name="_1568__FDSAUDITLINK__" localSheetId="9" hidden="1">{"fdsup://Directions/FactSet Auditing Viewer?action=AUDIT_VALUE&amp;DB=129&amp;ID1=65408610&amp;VALUEID=01001&amp;SDATE=201002&amp;PERIODTYPE=QTR_STD&amp;window=popup_no_bar&amp;width=385&amp;height=120&amp;START_MAXIMIZED=FALSE&amp;creator=factset&amp;display_string=Audit"}</definedName>
    <definedName name="_1568__FDSAUDITLINK__" localSheetId="8" hidden="1">{"fdsup://Directions/FactSet Auditing Viewer?action=AUDIT_VALUE&amp;DB=129&amp;ID1=65408610&amp;VALUEID=01001&amp;SDATE=201002&amp;PERIODTYPE=QTR_STD&amp;window=popup_no_bar&amp;width=385&amp;height=120&amp;START_MAXIMIZED=FALSE&amp;creator=factset&amp;display_string=Audit"}</definedName>
    <definedName name="_1568__FDSAUDITLINK__" localSheetId="10" hidden="1">{"fdsup://Directions/FactSet Auditing Viewer?action=AUDIT_VALUE&amp;DB=129&amp;ID1=65408610&amp;VALUEID=01001&amp;SDATE=201002&amp;PERIODTYPE=QTR_STD&amp;window=popup_no_bar&amp;width=385&amp;height=120&amp;START_MAXIMIZED=FALSE&amp;creator=factset&amp;display_string=Audit"}</definedName>
    <definedName name="_1568__FDSAUDITLINK__" localSheetId="3" hidden="1">{"fdsup://Directions/FactSet Auditing Viewer?action=AUDIT_VALUE&amp;DB=129&amp;ID1=65408610&amp;VALUEID=01001&amp;SDATE=201002&amp;PERIODTYPE=QTR_STD&amp;window=popup_no_bar&amp;width=385&amp;height=120&amp;START_MAXIMIZED=FALSE&amp;creator=factset&amp;display_string=Audit"}</definedName>
    <definedName name="_1568__FDSAUDITLINK__" localSheetId="5" hidden="1">{"fdsup://Directions/FactSet Auditing Viewer?action=AUDIT_VALUE&amp;DB=129&amp;ID1=65408610&amp;VALUEID=01001&amp;SDATE=201002&amp;PERIODTYPE=QTR_STD&amp;window=popup_no_bar&amp;width=385&amp;height=120&amp;START_MAXIMIZED=FALSE&amp;creator=factset&amp;display_string=Audit"}</definedName>
    <definedName name="_1568__FDSAUDITLINK__" localSheetId="1" hidden="1">{"fdsup://Directions/FactSet Auditing Viewer?action=AUDIT_VALUE&amp;DB=129&amp;ID1=65408610&amp;VALUEID=01001&amp;SDATE=201002&amp;PERIODTYPE=QTR_STD&amp;window=popup_no_bar&amp;width=385&amp;height=120&amp;START_MAXIMIZED=FALSE&amp;creator=factset&amp;display_string=Audit"}</definedName>
    <definedName name="_1568__FDSAUDITLINK__" hidden="1">{"fdsup://Directions/FactSet Auditing Viewer?action=AUDIT_VALUE&amp;DB=129&amp;ID1=65408610&amp;VALUEID=01001&amp;SDATE=201002&amp;PERIODTYPE=QTR_STD&amp;window=popup_no_bar&amp;width=385&amp;height=120&amp;START_MAXIMIZED=FALSE&amp;creator=factset&amp;display_string=Audit"}</definedName>
    <definedName name="_1569__FDSAUDITLINK__" localSheetId="7" hidden="1">{"fdsup://Directions/FactSet Auditing Viewer?action=AUDIT_VALUE&amp;DB=129&amp;ID1=35906A10&amp;VALUEID=01001&amp;SDATE=201002&amp;PERIODTYPE=QTR_STD&amp;window=popup_no_bar&amp;width=385&amp;height=120&amp;START_MAXIMIZED=FALSE&amp;creator=factset&amp;display_string=Audit"}</definedName>
    <definedName name="_1569__FDSAUDITLINK__" localSheetId="9" hidden="1">{"fdsup://Directions/FactSet Auditing Viewer?action=AUDIT_VALUE&amp;DB=129&amp;ID1=35906A10&amp;VALUEID=01001&amp;SDATE=201002&amp;PERIODTYPE=QTR_STD&amp;window=popup_no_bar&amp;width=385&amp;height=120&amp;START_MAXIMIZED=FALSE&amp;creator=factset&amp;display_string=Audit"}</definedName>
    <definedName name="_1569__FDSAUDITLINK__" localSheetId="8" hidden="1">{"fdsup://Directions/FactSet Auditing Viewer?action=AUDIT_VALUE&amp;DB=129&amp;ID1=35906A10&amp;VALUEID=01001&amp;SDATE=201002&amp;PERIODTYPE=QTR_STD&amp;window=popup_no_bar&amp;width=385&amp;height=120&amp;START_MAXIMIZED=FALSE&amp;creator=factset&amp;display_string=Audit"}</definedName>
    <definedName name="_1569__FDSAUDITLINK__" localSheetId="10" hidden="1">{"fdsup://Directions/FactSet Auditing Viewer?action=AUDIT_VALUE&amp;DB=129&amp;ID1=35906A10&amp;VALUEID=01001&amp;SDATE=201002&amp;PERIODTYPE=QTR_STD&amp;window=popup_no_bar&amp;width=385&amp;height=120&amp;START_MAXIMIZED=FALSE&amp;creator=factset&amp;display_string=Audit"}</definedName>
    <definedName name="_1569__FDSAUDITLINK__" localSheetId="3" hidden="1">{"fdsup://Directions/FactSet Auditing Viewer?action=AUDIT_VALUE&amp;DB=129&amp;ID1=35906A10&amp;VALUEID=01001&amp;SDATE=201002&amp;PERIODTYPE=QTR_STD&amp;window=popup_no_bar&amp;width=385&amp;height=120&amp;START_MAXIMIZED=FALSE&amp;creator=factset&amp;display_string=Audit"}</definedName>
    <definedName name="_1569__FDSAUDITLINK__" localSheetId="5" hidden="1">{"fdsup://Directions/FactSet Auditing Viewer?action=AUDIT_VALUE&amp;DB=129&amp;ID1=35906A10&amp;VALUEID=01001&amp;SDATE=201002&amp;PERIODTYPE=QTR_STD&amp;window=popup_no_bar&amp;width=385&amp;height=120&amp;START_MAXIMIZED=FALSE&amp;creator=factset&amp;display_string=Audit"}</definedName>
    <definedName name="_1569__FDSAUDITLINK__" localSheetId="1" hidden="1">{"fdsup://Directions/FactSet Auditing Viewer?action=AUDIT_VALUE&amp;DB=129&amp;ID1=35906A10&amp;VALUEID=01001&amp;SDATE=201002&amp;PERIODTYPE=QTR_STD&amp;window=popup_no_bar&amp;width=385&amp;height=120&amp;START_MAXIMIZED=FALSE&amp;creator=factset&amp;display_string=Audit"}</definedName>
    <definedName name="_1569__FDSAUDITLINK__" hidden="1">{"fdsup://Directions/FactSet Auditing Viewer?action=AUDIT_VALUE&amp;DB=129&amp;ID1=35906A10&amp;VALUEID=01001&amp;SDATE=201002&amp;PERIODTYPE=QTR_STD&amp;window=popup_no_bar&amp;width=385&amp;height=120&amp;START_MAXIMIZED=FALSE&amp;creator=factset&amp;display_string=Audit"}</definedName>
    <definedName name="_157__FDSAUDITLINK__" localSheetId="7" hidden="1">{"fdsup://directions/FAT Viewer?action=UPDATE&amp;creator=factset&amp;DYN_ARGS=TRUE&amp;DOC_NAME=FAT:FQL_AUDITING_CLIENT_TEMPLATE.FAT&amp;display_string=Audit&amp;VAR:KEY=DWVUHYBSJM&amp;VAR:QUERY=RkZfRUJJVERBX09QRVIoUVRSLDQvMS8yMDA5LDYvMzAvMjAwOSwsLFVTRCk=&amp;WINDOW=FIRST_POPUP&amp;HEIGH","T=450&amp;WIDTH=450&amp;START_MAXIMIZED=FALSE&amp;VAR:CALENDAR=US&amp;VAR:SYMBOL=SUN&amp;VAR:INDEX=0"}</definedName>
    <definedName name="_157__FDSAUDITLINK__" localSheetId="9" hidden="1">{"fdsup://directions/FAT Viewer?action=UPDATE&amp;creator=factset&amp;DYN_ARGS=TRUE&amp;DOC_NAME=FAT:FQL_AUDITING_CLIENT_TEMPLATE.FAT&amp;display_string=Audit&amp;VAR:KEY=DWVUHYBSJM&amp;VAR:QUERY=RkZfRUJJVERBX09QRVIoUVRSLDQvMS8yMDA5LDYvMzAvMjAwOSwsLFVTRCk=&amp;WINDOW=FIRST_POPUP&amp;HEIGH","T=450&amp;WIDTH=450&amp;START_MAXIMIZED=FALSE&amp;VAR:CALENDAR=US&amp;VAR:SYMBOL=SUN&amp;VAR:INDEX=0"}</definedName>
    <definedName name="_157__FDSAUDITLINK__" localSheetId="8" hidden="1">{"fdsup://directions/FAT Viewer?action=UPDATE&amp;creator=factset&amp;DYN_ARGS=TRUE&amp;DOC_NAME=FAT:FQL_AUDITING_CLIENT_TEMPLATE.FAT&amp;display_string=Audit&amp;VAR:KEY=DWVUHYBSJM&amp;VAR:QUERY=RkZfRUJJVERBX09QRVIoUVRSLDQvMS8yMDA5LDYvMzAvMjAwOSwsLFVTRCk=&amp;WINDOW=FIRST_POPUP&amp;HEIGH","T=450&amp;WIDTH=450&amp;START_MAXIMIZED=FALSE&amp;VAR:CALENDAR=US&amp;VAR:SYMBOL=SUN&amp;VAR:INDEX=0"}</definedName>
    <definedName name="_157__FDSAUDITLINK__" localSheetId="10" hidden="1">{"fdsup://directions/FAT Viewer?action=UPDATE&amp;creator=factset&amp;DYN_ARGS=TRUE&amp;DOC_NAME=FAT:FQL_AUDITING_CLIENT_TEMPLATE.FAT&amp;display_string=Audit&amp;VAR:KEY=DWVUHYBSJM&amp;VAR:QUERY=RkZfRUJJVERBX09QRVIoUVRSLDQvMS8yMDA5LDYvMzAvMjAwOSwsLFVTRCk=&amp;WINDOW=FIRST_POPUP&amp;HEIGH","T=450&amp;WIDTH=450&amp;START_MAXIMIZED=FALSE&amp;VAR:CALENDAR=US&amp;VAR:SYMBOL=SUN&amp;VAR:INDEX=0"}</definedName>
    <definedName name="_157__FDSAUDITLINK__" localSheetId="3" hidden="1">{"fdsup://directions/FAT Viewer?action=UPDATE&amp;creator=factset&amp;DYN_ARGS=TRUE&amp;DOC_NAME=FAT:FQL_AUDITING_CLIENT_TEMPLATE.FAT&amp;display_string=Audit&amp;VAR:KEY=DWVUHYBSJM&amp;VAR:QUERY=RkZfRUJJVERBX09QRVIoUVRSLDQvMS8yMDA5LDYvMzAvMjAwOSwsLFVTRCk=&amp;WINDOW=FIRST_POPUP&amp;HEIGH","T=450&amp;WIDTH=450&amp;START_MAXIMIZED=FALSE&amp;VAR:CALENDAR=US&amp;VAR:SYMBOL=SUN&amp;VAR:INDEX=0"}</definedName>
    <definedName name="_157__FDSAUDITLINK__" localSheetId="5" hidden="1">{"fdsup://directions/FAT Viewer?action=UPDATE&amp;creator=factset&amp;DYN_ARGS=TRUE&amp;DOC_NAME=FAT:FQL_AUDITING_CLIENT_TEMPLATE.FAT&amp;display_string=Audit&amp;VAR:KEY=DWVUHYBSJM&amp;VAR:QUERY=RkZfRUJJVERBX09QRVIoUVRSLDQvMS8yMDA5LDYvMzAvMjAwOSwsLFVTRCk=&amp;WINDOW=FIRST_POPUP&amp;HEIGH","T=450&amp;WIDTH=450&amp;START_MAXIMIZED=FALSE&amp;VAR:CALENDAR=US&amp;VAR:SYMBOL=SUN&amp;VAR:INDEX=0"}</definedName>
    <definedName name="_157__FDSAUDITLINK__" localSheetId="1" hidden="1">{"fdsup://directions/FAT Viewer?action=UPDATE&amp;creator=factset&amp;DYN_ARGS=TRUE&amp;DOC_NAME=FAT:FQL_AUDITING_CLIENT_TEMPLATE.FAT&amp;display_string=Audit&amp;VAR:KEY=DWVUHYBSJM&amp;VAR:QUERY=RkZfRUJJVERBX09QRVIoUVRSLDQvMS8yMDA5LDYvMzAvMjAwOSwsLFVTRCk=&amp;WINDOW=FIRST_POPUP&amp;HEIGH","T=450&amp;WIDTH=450&amp;START_MAXIMIZED=FALSE&amp;VAR:CALENDAR=US&amp;VAR:SYMBOL=SUN&amp;VAR:INDEX=0"}</definedName>
    <definedName name="_157__FDSAUDITLINK__" hidden="1">{"fdsup://directions/FAT Viewer?action=UPDATE&amp;creator=factset&amp;DYN_ARGS=TRUE&amp;DOC_NAME=FAT:FQL_AUDITING_CLIENT_TEMPLATE.FAT&amp;display_string=Audit&amp;VAR:KEY=DWVUHYBSJM&amp;VAR:QUERY=RkZfRUJJVERBX09QRVIoUVRSLDQvMS8yMDA5LDYvMzAvMjAwOSwsLFVTRCk=&amp;WINDOW=FIRST_POPUP&amp;HEIGH","T=450&amp;WIDTH=450&amp;START_MAXIMIZED=FALSE&amp;VAR:CALENDAR=US&amp;VAR:SYMBOL=SUN&amp;VAR:INDEX=0"}</definedName>
    <definedName name="_1570__FDSAUDITLINK__" localSheetId="7" hidden="1">{"fdsup://Directions/FactSet Auditing Viewer?action=AUDIT_VALUE&amp;DB=129&amp;ID1=30249U10&amp;VALUEID=01001&amp;SDATE=200902&amp;PERIODTYPE=QTR_STD&amp;window=popup_no_bar&amp;width=385&amp;height=120&amp;START_MAXIMIZED=FALSE&amp;creator=factset&amp;display_string=Audit"}</definedName>
    <definedName name="_1570__FDSAUDITLINK__" localSheetId="9" hidden="1">{"fdsup://Directions/FactSet Auditing Viewer?action=AUDIT_VALUE&amp;DB=129&amp;ID1=30249U10&amp;VALUEID=01001&amp;SDATE=200902&amp;PERIODTYPE=QTR_STD&amp;window=popup_no_bar&amp;width=385&amp;height=120&amp;START_MAXIMIZED=FALSE&amp;creator=factset&amp;display_string=Audit"}</definedName>
    <definedName name="_1570__FDSAUDITLINK__" localSheetId="8" hidden="1">{"fdsup://Directions/FactSet Auditing Viewer?action=AUDIT_VALUE&amp;DB=129&amp;ID1=30249U10&amp;VALUEID=01001&amp;SDATE=200902&amp;PERIODTYPE=QTR_STD&amp;window=popup_no_bar&amp;width=385&amp;height=120&amp;START_MAXIMIZED=FALSE&amp;creator=factset&amp;display_string=Audit"}</definedName>
    <definedName name="_1570__FDSAUDITLINK__" localSheetId="10" hidden="1">{"fdsup://Directions/FactSet Auditing Viewer?action=AUDIT_VALUE&amp;DB=129&amp;ID1=30249U10&amp;VALUEID=01001&amp;SDATE=200902&amp;PERIODTYPE=QTR_STD&amp;window=popup_no_bar&amp;width=385&amp;height=120&amp;START_MAXIMIZED=FALSE&amp;creator=factset&amp;display_string=Audit"}</definedName>
    <definedName name="_1570__FDSAUDITLINK__" localSheetId="3" hidden="1">{"fdsup://Directions/FactSet Auditing Viewer?action=AUDIT_VALUE&amp;DB=129&amp;ID1=30249U10&amp;VALUEID=01001&amp;SDATE=200902&amp;PERIODTYPE=QTR_STD&amp;window=popup_no_bar&amp;width=385&amp;height=120&amp;START_MAXIMIZED=FALSE&amp;creator=factset&amp;display_string=Audit"}</definedName>
    <definedName name="_1570__FDSAUDITLINK__" localSheetId="5" hidden="1">{"fdsup://Directions/FactSet Auditing Viewer?action=AUDIT_VALUE&amp;DB=129&amp;ID1=30249U10&amp;VALUEID=01001&amp;SDATE=200902&amp;PERIODTYPE=QTR_STD&amp;window=popup_no_bar&amp;width=385&amp;height=120&amp;START_MAXIMIZED=FALSE&amp;creator=factset&amp;display_string=Audit"}</definedName>
    <definedName name="_1570__FDSAUDITLINK__" localSheetId="1" hidden="1">{"fdsup://Directions/FactSet Auditing Viewer?action=AUDIT_VALUE&amp;DB=129&amp;ID1=30249U10&amp;VALUEID=01001&amp;SDATE=200902&amp;PERIODTYPE=QTR_STD&amp;window=popup_no_bar&amp;width=385&amp;height=120&amp;START_MAXIMIZED=FALSE&amp;creator=factset&amp;display_string=Audit"}</definedName>
    <definedName name="_1570__FDSAUDITLINK__" hidden="1">{"fdsup://Directions/FactSet Auditing Viewer?action=AUDIT_VALUE&amp;DB=129&amp;ID1=30249U10&amp;VALUEID=01001&amp;SDATE=200902&amp;PERIODTYPE=QTR_STD&amp;window=popup_no_bar&amp;width=385&amp;height=120&amp;START_MAXIMIZED=FALSE&amp;creator=factset&amp;display_string=Audit"}</definedName>
    <definedName name="_1571__FDSAUDITLINK__" localSheetId="7" hidden="1">{"fdsup://Directions/FactSet Auditing Viewer?action=AUDIT_VALUE&amp;DB=129&amp;ID1=30249U10&amp;VALUEID=01001&amp;SDATE=201002&amp;PERIODTYPE=QTR_STD&amp;window=popup_no_bar&amp;width=385&amp;height=120&amp;START_MAXIMIZED=FALSE&amp;creator=factset&amp;display_string=Audit"}</definedName>
    <definedName name="_1571__FDSAUDITLINK__" localSheetId="9" hidden="1">{"fdsup://Directions/FactSet Auditing Viewer?action=AUDIT_VALUE&amp;DB=129&amp;ID1=30249U10&amp;VALUEID=01001&amp;SDATE=201002&amp;PERIODTYPE=QTR_STD&amp;window=popup_no_bar&amp;width=385&amp;height=120&amp;START_MAXIMIZED=FALSE&amp;creator=factset&amp;display_string=Audit"}</definedName>
    <definedName name="_1571__FDSAUDITLINK__" localSheetId="8" hidden="1">{"fdsup://Directions/FactSet Auditing Viewer?action=AUDIT_VALUE&amp;DB=129&amp;ID1=30249U10&amp;VALUEID=01001&amp;SDATE=201002&amp;PERIODTYPE=QTR_STD&amp;window=popup_no_bar&amp;width=385&amp;height=120&amp;START_MAXIMIZED=FALSE&amp;creator=factset&amp;display_string=Audit"}</definedName>
    <definedName name="_1571__FDSAUDITLINK__" localSheetId="10" hidden="1">{"fdsup://Directions/FactSet Auditing Viewer?action=AUDIT_VALUE&amp;DB=129&amp;ID1=30249U10&amp;VALUEID=01001&amp;SDATE=201002&amp;PERIODTYPE=QTR_STD&amp;window=popup_no_bar&amp;width=385&amp;height=120&amp;START_MAXIMIZED=FALSE&amp;creator=factset&amp;display_string=Audit"}</definedName>
    <definedName name="_1571__FDSAUDITLINK__" localSheetId="3" hidden="1">{"fdsup://Directions/FactSet Auditing Viewer?action=AUDIT_VALUE&amp;DB=129&amp;ID1=30249U10&amp;VALUEID=01001&amp;SDATE=201002&amp;PERIODTYPE=QTR_STD&amp;window=popup_no_bar&amp;width=385&amp;height=120&amp;START_MAXIMIZED=FALSE&amp;creator=factset&amp;display_string=Audit"}</definedName>
    <definedName name="_1571__FDSAUDITLINK__" localSheetId="5" hidden="1">{"fdsup://Directions/FactSet Auditing Viewer?action=AUDIT_VALUE&amp;DB=129&amp;ID1=30249U10&amp;VALUEID=01001&amp;SDATE=201002&amp;PERIODTYPE=QTR_STD&amp;window=popup_no_bar&amp;width=385&amp;height=120&amp;START_MAXIMIZED=FALSE&amp;creator=factset&amp;display_string=Audit"}</definedName>
    <definedName name="_1571__FDSAUDITLINK__" localSheetId="1" hidden="1">{"fdsup://Directions/FactSet Auditing Viewer?action=AUDIT_VALUE&amp;DB=129&amp;ID1=30249U10&amp;VALUEID=01001&amp;SDATE=201002&amp;PERIODTYPE=QTR_STD&amp;window=popup_no_bar&amp;width=385&amp;height=120&amp;START_MAXIMIZED=FALSE&amp;creator=factset&amp;display_string=Audit"}</definedName>
    <definedName name="_1571__FDSAUDITLINK__" hidden="1">{"fdsup://Directions/FactSet Auditing Viewer?action=AUDIT_VALUE&amp;DB=129&amp;ID1=30249U10&amp;VALUEID=01001&amp;SDATE=201002&amp;PERIODTYPE=QTR_STD&amp;window=popup_no_bar&amp;width=385&amp;height=120&amp;START_MAXIMIZED=FALSE&amp;creator=factset&amp;display_string=Audit"}</definedName>
    <definedName name="_1572__FDSAUDITLINK__" localSheetId="7" hidden="1">{"fdsup://Directions/FactSet Auditing Viewer?action=AUDIT_VALUE&amp;DB=129&amp;ID1=33643310&amp;VALUEID=01001&amp;SDATE=200902&amp;PERIODTYPE=QTR_STD&amp;window=popup_no_bar&amp;width=385&amp;height=120&amp;START_MAXIMIZED=FALSE&amp;creator=factset&amp;display_string=Audit"}</definedName>
    <definedName name="_1572__FDSAUDITLINK__" localSheetId="9" hidden="1">{"fdsup://Directions/FactSet Auditing Viewer?action=AUDIT_VALUE&amp;DB=129&amp;ID1=33643310&amp;VALUEID=01001&amp;SDATE=200902&amp;PERIODTYPE=QTR_STD&amp;window=popup_no_bar&amp;width=385&amp;height=120&amp;START_MAXIMIZED=FALSE&amp;creator=factset&amp;display_string=Audit"}</definedName>
    <definedName name="_1572__FDSAUDITLINK__" localSheetId="8" hidden="1">{"fdsup://Directions/FactSet Auditing Viewer?action=AUDIT_VALUE&amp;DB=129&amp;ID1=33643310&amp;VALUEID=01001&amp;SDATE=200902&amp;PERIODTYPE=QTR_STD&amp;window=popup_no_bar&amp;width=385&amp;height=120&amp;START_MAXIMIZED=FALSE&amp;creator=factset&amp;display_string=Audit"}</definedName>
    <definedName name="_1572__FDSAUDITLINK__" localSheetId="10" hidden="1">{"fdsup://Directions/FactSet Auditing Viewer?action=AUDIT_VALUE&amp;DB=129&amp;ID1=33643310&amp;VALUEID=01001&amp;SDATE=200902&amp;PERIODTYPE=QTR_STD&amp;window=popup_no_bar&amp;width=385&amp;height=120&amp;START_MAXIMIZED=FALSE&amp;creator=factset&amp;display_string=Audit"}</definedName>
    <definedName name="_1572__FDSAUDITLINK__" localSheetId="3" hidden="1">{"fdsup://Directions/FactSet Auditing Viewer?action=AUDIT_VALUE&amp;DB=129&amp;ID1=33643310&amp;VALUEID=01001&amp;SDATE=200902&amp;PERIODTYPE=QTR_STD&amp;window=popup_no_bar&amp;width=385&amp;height=120&amp;START_MAXIMIZED=FALSE&amp;creator=factset&amp;display_string=Audit"}</definedName>
    <definedName name="_1572__FDSAUDITLINK__" localSheetId="5" hidden="1">{"fdsup://Directions/FactSet Auditing Viewer?action=AUDIT_VALUE&amp;DB=129&amp;ID1=33643310&amp;VALUEID=01001&amp;SDATE=200902&amp;PERIODTYPE=QTR_STD&amp;window=popup_no_bar&amp;width=385&amp;height=120&amp;START_MAXIMIZED=FALSE&amp;creator=factset&amp;display_string=Audit"}</definedName>
    <definedName name="_1572__FDSAUDITLINK__" localSheetId="1" hidden="1">{"fdsup://Directions/FactSet Auditing Viewer?action=AUDIT_VALUE&amp;DB=129&amp;ID1=33643310&amp;VALUEID=01001&amp;SDATE=200902&amp;PERIODTYPE=QTR_STD&amp;window=popup_no_bar&amp;width=385&amp;height=120&amp;START_MAXIMIZED=FALSE&amp;creator=factset&amp;display_string=Audit"}</definedName>
    <definedName name="_1572__FDSAUDITLINK__" hidden="1">{"fdsup://Directions/FactSet Auditing Viewer?action=AUDIT_VALUE&amp;DB=129&amp;ID1=33643310&amp;VALUEID=01001&amp;SDATE=200902&amp;PERIODTYPE=QTR_STD&amp;window=popup_no_bar&amp;width=385&amp;height=120&amp;START_MAXIMIZED=FALSE&amp;creator=factset&amp;display_string=Audit"}</definedName>
    <definedName name="_1573__FDSAUDITLINK__" localSheetId="7" hidden="1">{"fdsup://Directions/FactSet Auditing Viewer?action=AUDIT_VALUE&amp;DB=129&amp;ID1=33643310&amp;VALUEID=01001&amp;SDATE=201002&amp;PERIODTYPE=QTR_STD&amp;window=popup_no_bar&amp;width=385&amp;height=120&amp;START_MAXIMIZED=FALSE&amp;creator=factset&amp;display_string=Audit"}</definedName>
    <definedName name="_1573__FDSAUDITLINK__" localSheetId="9" hidden="1">{"fdsup://Directions/FactSet Auditing Viewer?action=AUDIT_VALUE&amp;DB=129&amp;ID1=33643310&amp;VALUEID=01001&amp;SDATE=201002&amp;PERIODTYPE=QTR_STD&amp;window=popup_no_bar&amp;width=385&amp;height=120&amp;START_MAXIMIZED=FALSE&amp;creator=factset&amp;display_string=Audit"}</definedName>
    <definedName name="_1573__FDSAUDITLINK__" localSheetId="8" hidden="1">{"fdsup://Directions/FactSet Auditing Viewer?action=AUDIT_VALUE&amp;DB=129&amp;ID1=33643310&amp;VALUEID=01001&amp;SDATE=201002&amp;PERIODTYPE=QTR_STD&amp;window=popup_no_bar&amp;width=385&amp;height=120&amp;START_MAXIMIZED=FALSE&amp;creator=factset&amp;display_string=Audit"}</definedName>
    <definedName name="_1573__FDSAUDITLINK__" localSheetId="10" hidden="1">{"fdsup://Directions/FactSet Auditing Viewer?action=AUDIT_VALUE&amp;DB=129&amp;ID1=33643310&amp;VALUEID=01001&amp;SDATE=201002&amp;PERIODTYPE=QTR_STD&amp;window=popup_no_bar&amp;width=385&amp;height=120&amp;START_MAXIMIZED=FALSE&amp;creator=factset&amp;display_string=Audit"}</definedName>
    <definedName name="_1573__FDSAUDITLINK__" localSheetId="3" hidden="1">{"fdsup://Directions/FactSet Auditing Viewer?action=AUDIT_VALUE&amp;DB=129&amp;ID1=33643310&amp;VALUEID=01001&amp;SDATE=201002&amp;PERIODTYPE=QTR_STD&amp;window=popup_no_bar&amp;width=385&amp;height=120&amp;START_MAXIMIZED=FALSE&amp;creator=factset&amp;display_string=Audit"}</definedName>
    <definedName name="_1573__FDSAUDITLINK__" localSheetId="5" hidden="1">{"fdsup://Directions/FactSet Auditing Viewer?action=AUDIT_VALUE&amp;DB=129&amp;ID1=33643310&amp;VALUEID=01001&amp;SDATE=201002&amp;PERIODTYPE=QTR_STD&amp;window=popup_no_bar&amp;width=385&amp;height=120&amp;START_MAXIMIZED=FALSE&amp;creator=factset&amp;display_string=Audit"}</definedName>
    <definedName name="_1573__FDSAUDITLINK__" localSheetId="1" hidden="1">{"fdsup://Directions/FactSet Auditing Viewer?action=AUDIT_VALUE&amp;DB=129&amp;ID1=33643310&amp;VALUEID=01001&amp;SDATE=201002&amp;PERIODTYPE=QTR_STD&amp;window=popup_no_bar&amp;width=385&amp;height=120&amp;START_MAXIMIZED=FALSE&amp;creator=factset&amp;display_string=Audit"}</definedName>
    <definedName name="_1573__FDSAUDITLINK__" hidden="1">{"fdsup://Directions/FactSet Auditing Viewer?action=AUDIT_VALUE&amp;DB=129&amp;ID1=33643310&amp;VALUEID=01001&amp;SDATE=201002&amp;PERIODTYPE=QTR_STD&amp;window=popup_no_bar&amp;width=385&amp;height=120&amp;START_MAXIMIZED=FALSE&amp;creator=factset&amp;display_string=Audit"}</definedName>
    <definedName name="_1574__FDSAUDITLINK__" localSheetId="7" hidden="1">{"fdsup://Directions/FactSet Auditing Viewer?action=AUDIT_VALUE&amp;DB=129&amp;ID1=34583810&amp;VALUEID=01001&amp;SDATE=200901&amp;PERIODTYPE=QTR_STD&amp;window=popup_no_bar&amp;width=385&amp;height=120&amp;START_MAXIMIZED=FALSE&amp;creator=factset&amp;display_string=Audit"}</definedName>
    <definedName name="_1574__FDSAUDITLINK__" localSheetId="9" hidden="1">{"fdsup://Directions/FactSet Auditing Viewer?action=AUDIT_VALUE&amp;DB=129&amp;ID1=34583810&amp;VALUEID=01001&amp;SDATE=200901&amp;PERIODTYPE=QTR_STD&amp;window=popup_no_bar&amp;width=385&amp;height=120&amp;START_MAXIMIZED=FALSE&amp;creator=factset&amp;display_string=Audit"}</definedName>
    <definedName name="_1574__FDSAUDITLINK__" localSheetId="8" hidden="1">{"fdsup://Directions/FactSet Auditing Viewer?action=AUDIT_VALUE&amp;DB=129&amp;ID1=34583810&amp;VALUEID=01001&amp;SDATE=200901&amp;PERIODTYPE=QTR_STD&amp;window=popup_no_bar&amp;width=385&amp;height=120&amp;START_MAXIMIZED=FALSE&amp;creator=factset&amp;display_string=Audit"}</definedName>
    <definedName name="_1574__FDSAUDITLINK__" localSheetId="10" hidden="1">{"fdsup://Directions/FactSet Auditing Viewer?action=AUDIT_VALUE&amp;DB=129&amp;ID1=34583810&amp;VALUEID=01001&amp;SDATE=200901&amp;PERIODTYPE=QTR_STD&amp;window=popup_no_bar&amp;width=385&amp;height=120&amp;START_MAXIMIZED=FALSE&amp;creator=factset&amp;display_string=Audit"}</definedName>
    <definedName name="_1574__FDSAUDITLINK__" localSheetId="3" hidden="1">{"fdsup://Directions/FactSet Auditing Viewer?action=AUDIT_VALUE&amp;DB=129&amp;ID1=34583810&amp;VALUEID=01001&amp;SDATE=200901&amp;PERIODTYPE=QTR_STD&amp;window=popup_no_bar&amp;width=385&amp;height=120&amp;START_MAXIMIZED=FALSE&amp;creator=factset&amp;display_string=Audit"}</definedName>
    <definedName name="_1574__FDSAUDITLINK__" localSheetId="5" hidden="1">{"fdsup://Directions/FactSet Auditing Viewer?action=AUDIT_VALUE&amp;DB=129&amp;ID1=34583810&amp;VALUEID=01001&amp;SDATE=200901&amp;PERIODTYPE=QTR_STD&amp;window=popup_no_bar&amp;width=385&amp;height=120&amp;START_MAXIMIZED=FALSE&amp;creator=factset&amp;display_string=Audit"}</definedName>
    <definedName name="_1574__FDSAUDITLINK__" localSheetId="1" hidden="1">{"fdsup://Directions/FactSet Auditing Viewer?action=AUDIT_VALUE&amp;DB=129&amp;ID1=34583810&amp;VALUEID=01001&amp;SDATE=200901&amp;PERIODTYPE=QTR_STD&amp;window=popup_no_bar&amp;width=385&amp;height=120&amp;START_MAXIMIZED=FALSE&amp;creator=factset&amp;display_string=Audit"}</definedName>
    <definedName name="_1574__FDSAUDITLINK__" hidden="1">{"fdsup://Directions/FactSet Auditing Viewer?action=AUDIT_VALUE&amp;DB=129&amp;ID1=34583810&amp;VALUEID=01001&amp;SDATE=200901&amp;PERIODTYPE=QTR_STD&amp;window=popup_no_bar&amp;width=385&amp;height=120&amp;START_MAXIMIZED=FALSE&amp;creator=factset&amp;display_string=Audit"}</definedName>
    <definedName name="_1575__FDSAUDITLINK__" localSheetId="7" hidden="1">{"fdsup://Directions/FactSet Auditing Viewer?action=AUDIT_VALUE&amp;DB=129&amp;ID1=34583810&amp;VALUEID=01001&amp;SDATE=201001&amp;PERIODTYPE=QTR_STD&amp;window=popup_no_bar&amp;width=385&amp;height=120&amp;START_MAXIMIZED=FALSE&amp;creator=factset&amp;display_string=Audit"}</definedName>
    <definedName name="_1575__FDSAUDITLINK__" localSheetId="9" hidden="1">{"fdsup://Directions/FactSet Auditing Viewer?action=AUDIT_VALUE&amp;DB=129&amp;ID1=34583810&amp;VALUEID=01001&amp;SDATE=201001&amp;PERIODTYPE=QTR_STD&amp;window=popup_no_bar&amp;width=385&amp;height=120&amp;START_MAXIMIZED=FALSE&amp;creator=factset&amp;display_string=Audit"}</definedName>
    <definedName name="_1575__FDSAUDITLINK__" localSheetId="8" hidden="1">{"fdsup://Directions/FactSet Auditing Viewer?action=AUDIT_VALUE&amp;DB=129&amp;ID1=34583810&amp;VALUEID=01001&amp;SDATE=201001&amp;PERIODTYPE=QTR_STD&amp;window=popup_no_bar&amp;width=385&amp;height=120&amp;START_MAXIMIZED=FALSE&amp;creator=factset&amp;display_string=Audit"}</definedName>
    <definedName name="_1575__FDSAUDITLINK__" localSheetId="10" hidden="1">{"fdsup://Directions/FactSet Auditing Viewer?action=AUDIT_VALUE&amp;DB=129&amp;ID1=34583810&amp;VALUEID=01001&amp;SDATE=201001&amp;PERIODTYPE=QTR_STD&amp;window=popup_no_bar&amp;width=385&amp;height=120&amp;START_MAXIMIZED=FALSE&amp;creator=factset&amp;display_string=Audit"}</definedName>
    <definedName name="_1575__FDSAUDITLINK__" localSheetId="3" hidden="1">{"fdsup://Directions/FactSet Auditing Viewer?action=AUDIT_VALUE&amp;DB=129&amp;ID1=34583810&amp;VALUEID=01001&amp;SDATE=201001&amp;PERIODTYPE=QTR_STD&amp;window=popup_no_bar&amp;width=385&amp;height=120&amp;START_MAXIMIZED=FALSE&amp;creator=factset&amp;display_string=Audit"}</definedName>
    <definedName name="_1575__FDSAUDITLINK__" localSheetId="5" hidden="1">{"fdsup://Directions/FactSet Auditing Viewer?action=AUDIT_VALUE&amp;DB=129&amp;ID1=34583810&amp;VALUEID=01001&amp;SDATE=201001&amp;PERIODTYPE=QTR_STD&amp;window=popup_no_bar&amp;width=385&amp;height=120&amp;START_MAXIMIZED=FALSE&amp;creator=factset&amp;display_string=Audit"}</definedName>
    <definedName name="_1575__FDSAUDITLINK__" localSheetId="1" hidden="1">{"fdsup://Directions/FactSet Auditing Viewer?action=AUDIT_VALUE&amp;DB=129&amp;ID1=34583810&amp;VALUEID=01001&amp;SDATE=201001&amp;PERIODTYPE=QTR_STD&amp;window=popup_no_bar&amp;width=385&amp;height=120&amp;START_MAXIMIZED=FALSE&amp;creator=factset&amp;display_string=Audit"}</definedName>
    <definedName name="_1575__FDSAUDITLINK__" hidden="1">{"fdsup://Directions/FactSet Auditing Viewer?action=AUDIT_VALUE&amp;DB=129&amp;ID1=34583810&amp;VALUEID=01001&amp;SDATE=201001&amp;PERIODTYPE=QTR_STD&amp;window=popup_no_bar&amp;width=385&amp;height=120&amp;START_MAXIMIZED=FALSE&amp;creator=factset&amp;display_string=Audit"}</definedName>
    <definedName name="_1576__FDSAUDITLINK__" localSheetId="7" hidden="1">{"fdsup://Directions/FactSet Auditing Viewer?action=AUDIT_VALUE&amp;DB=129&amp;ID1=34963110&amp;VALUEID=01001&amp;SDATE=200902&amp;PERIODTYPE=QTR_STD&amp;window=popup_no_bar&amp;width=385&amp;height=120&amp;START_MAXIMIZED=FALSE&amp;creator=factset&amp;display_string=Audit"}</definedName>
    <definedName name="_1576__FDSAUDITLINK__" localSheetId="9" hidden="1">{"fdsup://Directions/FactSet Auditing Viewer?action=AUDIT_VALUE&amp;DB=129&amp;ID1=34963110&amp;VALUEID=01001&amp;SDATE=200902&amp;PERIODTYPE=QTR_STD&amp;window=popup_no_bar&amp;width=385&amp;height=120&amp;START_MAXIMIZED=FALSE&amp;creator=factset&amp;display_string=Audit"}</definedName>
    <definedName name="_1576__FDSAUDITLINK__" localSheetId="8" hidden="1">{"fdsup://Directions/FactSet Auditing Viewer?action=AUDIT_VALUE&amp;DB=129&amp;ID1=34963110&amp;VALUEID=01001&amp;SDATE=200902&amp;PERIODTYPE=QTR_STD&amp;window=popup_no_bar&amp;width=385&amp;height=120&amp;START_MAXIMIZED=FALSE&amp;creator=factset&amp;display_string=Audit"}</definedName>
    <definedName name="_1576__FDSAUDITLINK__" localSheetId="10" hidden="1">{"fdsup://Directions/FactSet Auditing Viewer?action=AUDIT_VALUE&amp;DB=129&amp;ID1=34963110&amp;VALUEID=01001&amp;SDATE=200902&amp;PERIODTYPE=QTR_STD&amp;window=popup_no_bar&amp;width=385&amp;height=120&amp;START_MAXIMIZED=FALSE&amp;creator=factset&amp;display_string=Audit"}</definedName>
    <definedName name="_1576__FDSAUDITLINK__" localSheetId="3" hidden="1">{"fdsup://Directions/FactSet Auditing Viewer?action=AUDIT_VALUE&amp;DB=129&amp;ID1=34963110&amp;VALUEID=01001&amp;SDATE=200902&amp;PERIODTYPE=QTR_STD&amp;window=popup_no_bar&amp;width=385&amp;height=120&amp;START_MAXIMIZED=FALSE&amp;creator=factset&amp;display_string=Audit"}</definedName>
    <definedName name="_1576__FDSAUDITLINK__" localSheetId="5" hidden="1">{"fdsup://Directions/FactSet Auditing Viewer?action=AUDIT_VALUE&amp;DB=129&amp;ID1=34963110&amp;VALUEID=01001&amp;SDATE=200902&amp;PERIODTYPE=QTR_STD&amp;window=popup_no_bar&amp;width=385&amp;height=120&amp;START_MAXIMIZED=FALSE&amp;creator=factset&amp;display_string=Audit"}</definedName>
    <definedName name="_1576__FDSAUDITLINK__" localSheetId="1" hidden="1">{"fdsup://Directions/FactSet Auditing Viewer?action=AUDIT_VALUE&amp;DB=129&amp;ID1=34963110&amp;VALUEID=01001&amp;SDATE=200902&amp;PERIODTYPE=QTR_STD&amp;window=popup_no_bar&amp;width=385&amp;height=120&amp;START_MAXIMIZED=FALSE&amp;creator=factset&amp;display_string=Audit"}</definedName>
    <definedName name="_1576__FDSAUDITLINK__" hidden="1">{"fdsup://Directions/FactSet Auditing Viewer?action=AUDIT_VALUE&amp;DB=129&amp;ID1=34963110&amp;VALUEID=01001&amp;SDATE=200902&amp;PERIODTYPE=QTR_STD&amp;window=popup_no_bar&amp;width=385&amp;height=120&amp;START_MAXIMIZED=FALSE&amp;creator=factset&amp;display_string=Audit"}</definedName>
    <definedName name="_1577__FDSAUDITLINK__" localSheetId="7" hidden="1">{"fdsup://Directions/FactSet Auditing Viewer?action=AUDIT_VALUE&amp;DB=129&amp;ID1=34963110&amp;VALUEID=01001&amp;SDATE=201002&amp;PERIODTYPE=QTR_STD&amp;window=popup_no_bar&amp;width=385&amp;height=120&amp;START_MAXIMIZED=FALSE&amp;creator=factset&amp;display_string=Audit"}</definedName>
    <definedName name="_1577__FDSAUDITLINK__" localSheetId="9" hidden="1">{"fdsup://Directions/FactSet Auditing Viewer?action=AUDIT_VALUE&amp;DB=129&amp;ID1=34963110&amp;VALUEID=01001&amp;SDATE=201002&amp;PERIODTYPE=QTR_STD&amp;window=popup_no_bar&amp;width=385&amp;height=120&amp;START_MAXIMIZED=FALSE&amp;creator=factset&amp;display_string=Audit"}</definedName>
    <definedName name="_1577__FDSAUDITLINK__" localSheetId="8" hidden="1">{"fdsup://Directions/FactSet Auditing Viewer?action=AUDIT_VALUE&amp;DB=129&amp;ID1=34963110&amp;VALUEID=01001&amp;SDATE=201002&amp;PERIODTYPE=QTR_STD&amp;window=popup_no_bar&amp;width=385&amp;height=120&amp;START_MAXIMIZED=FALSE&amp;creator=factset&amp;display_string=Audit"}</definedName>
    <definedName name="_1577__FDSAUDITLINK__" localSheetId="10" hidden="1">{"fdsup://Directions/FactSet Auditing Viewer?action=AUDIT_VALUE&amp;DB=129&amp;ID1=34963110&amp;VALUEID=01001&amp;SDATE=201002&amp;PERIODTYPE=QTR_STD&amp;window=popup_no_bar&amp;width=385&amp;height=120&amp;START_MAXIMIZED=FALSE&amp;creator=factset&amp;display_string=Audit"}</definedName>
    <definedName name="_1577__FDSAUDITLINK__" localSheetId="3" hidden="1">{"fdsup://Directions/FactSet Auditing Viewer?action=AUDIT_VALUE&amp;DB=129&amp;ID1=34963110&amp;VALUEID=01001&amp;SDATE=201002&amp;PERIODTYPE=QTR_STD&amp;window=popup_no_bar&amp;width=385&amp;height=120&amp;START_MAXIMIZED=FALSE&amp;creator=factset&amp;display_string=Audit"}</definedName>
    <definedName name="_1577__FDSAUDITLINK__" localSheetId="5" hidden="1">{"fdsup://Directions/FactSet Auditing Viewer?action=AUDIT_VALUE&amp;DB=129&amp;ID1=34963110&amp;VALUEID=01001&amp;SDATE=201002&amp;PERIODTYPE=QTR_STD&amp;window=popup_no_bar&amp;width=385&amp;height=120&amp;START_MAXIMIZED=FALSE&amp;creator=factset&amp;display_string=Audit"}</definedName>
    <definedName name="_1577__FDSAUDITLINK__" localSheetId="1" hidden="1">{"fdsup://Directions/FactSet Auditing Viewer?action=AUDIT_VALUE&amp;DB=129&amp;ID1=34963110&amp;VALUEID=01001&amp;SDATE=201002&amp;PERIODTYPE=QTR_STD&amp;window=popup_no_bar&amp;width=385&amp;height=120&amp;START_MAXIMIZED=FALSE&amp;creator=factset&amp;display_string=Audit"}</definedName>
    <definedName name="_1577__FDSAUDITLINK__" hidden="1">{"fdsup://Directions/FactSet Auditing Viewer?action=AUDIT_VALUE&amp;DB=129&amp;ID1=34963110&amp;VALUEID=01001&amp;SDATE=201002&amp;PERIODTYPE=QTR_STD&amp;window=popup_no_bar&amp;width=385&amp;height=120&amp;START_MAXIMIZED=FALSE&amp;creator=factset&amp;display_string=Audit"}</definedName>
    <definedName name="_1578__FDSAUDITLINK__" localSheetId="7" hidden="1">{"fdsup://Directions/FactSet Auditing Viewer?action=AUDIT_VALUE&amp;DB=129&amp;ID1=30249130&amp;VALUEID=01001&amp;SDATE=200902&amp;PERIODTYPE=QTR_STD&amp;window=popup_no_bar&amp;width=385&amp;height=120&amp;START_MAXIMIZED=FALSE&amp;creator=factset&amp;display_string=Audit"}</definedName>
    <definedName name="_1578__FDSAUDITLINK__" localSheetId="9" hidden="1">{"fdsup://Directions/FactSet Auditing Viewer?action=AUDIT_VALUE&amp;DB=129&amp;ID1=30249130&amp;VALUEID=01001&amp;SDATE=200902&amp;PERIODTYPE=QTR_STD&amp;window=popup_no_bar&amp;width=385&amp;height=120&amp;START_MAXIMIZED=FALSE&amp;creator=factset&amp;display_string=Audit"}</definedName>
    <definedName name="_1578__FDSAUDITLINK__" localSheetId="8" hidden="1">{"fdsup://Directions/FactSet Auditing Viewer?action=AUDIT_VALUE&amp;DB=129&amp;ID1=30249130&amp;VALUEID=01001&amp;SDATE=200902&amp;PERIODTYPE=QTR_STD&amp;window=popup_no_bar&amp;width=385&amp;height=120&amp;START_MAXIMIZED=FALSE&amp;creator=factset&amp;display_string=Audit"}</definedName>
    <definedName name="_1578__FDSAUDITLINK__" localSheetId="10" hidden="1">{"fdsup://Directions/FactSet Auditing Viewer?action=AUDIT_VALUE&amp;DB=129&amp;ID1=30249130&amp;VALUEID=01001&amp;SDATE=200902&amp;PERIODTYPE=QTR_STD&amp;window=popup_no_bar&amp;width=385&amp;height=120&amp;START_MAXIMIZED=FALSE&amp;creator=factset&amp;display_string=Audit"}</definedName>
    <definedName name="_1578__FDSAUDITLINK__" localSheetId="3" hidden="1">{"fdsup://Directions/FactSet Auditing Viewer?action=AUDIT_VALUE&amp;DB=129&amp;ID1=30249130&amp;VALUEID=01001&amp;SDATE=200902&amp;PERIODTYPE=QTR_STD&amp;window=popup_no_bar&amp;width=385&amp;height=120&amp;START_MAXIMIZED=FALSE&amp;creator=factset&amp;display_string=Audit"}</definedName>
    <definedName name="_1578__FDSAUDITLINK__" localSheetId="5" hidden="1">{"fdsup://Directions/FactSet Auditing Viewer?action=AUDIT_VALUE&amp;DB=129&amp;ID1=30249130&amp;VALUEID=01001&amp;SDATE=200902&amp;PERIODTYPE=QTR_STD&amp;window=popup_no_bar&amp;width=385&amp;height=120&amp;START_MAXIMIZED=FALSE&amp;creator=factset&amp;display_string=Audit"}</definedName>
    <definedName name="_1578__FDSAUDITLINK__" localSheetId="1" hidden="1">{"fdsup://Directions/FactSet Auditing Viewer?action=AUDIT_VALUE&amp;DB=129&amp;ID1=30249130&amp;VALUEID=01001&amp;SDATE=200902&amp;PERIODTYPE=QTR_STD&amp;window=popup_no_bar&amp;width=385&amp;height=120&amp;START_MAXIMIZED=FALSE&amp;creator=factset&amp;display_string=Audit"}</definedName>
    <definedName name="_1578__FDSAUDITLINK__" hidden="1">{"fdsup://Directions/FactSet Auditing Viewer?action=AUDIT_VALUE&amp;DB=129&amp;ID1=30249130&amp;VALUEID=01001&amp;SDATE=200902&amp;PERIODTYPE=QTR_STD&amp;window=popup_no_bar&amp;width=385&amp;height=120&amp;START_MAXIMIZED=FALSE&amp;creator=factset&amp;display_string=Audit"}</definedName>
    <definedName name="_1579__FDSAUDITLINK__" localSheetId="7" hidden="1">{"fdsup://Directions/FactSet Auditing Viewer?action=AUDIT_VALUE&amp;DB=129&amp;ID1=30249130&amp;VALUEID=01001&amp;SDATE=201002&amp;PERIODTYPE=QTR_STD&amp;window=popup_no_bar&amp;width=385&amp;height=120&amp;START_MAXIMIZED=FALSE&amp;creator=factset&amp;display_string=Audit"}</definedName>
    <definedName name="_1579__FDSAUDITLINK__" localSheetId="9" hidden="1">{"fdsup://Directions/FactSet Auditing Viewer?action=AUDIT_VALUE&amp;DB=129&amp;ID1=30249130&amp;VALUEID=01001&amp;SDATE=201002&amp;PERIODTYPE=QTR_STD&amp;window=popup_no_bar&amp;width=385&amp;height=120&amp;START_MAXIMIZED=FALSE&amp;creator=factset&amp;display_string=Audit"}</definedName>
    <definedName name="_1579__FDSAUDITLINK__" localSheetId="8" hidden="1">{"fdsup://Directions/FactSet Auditing Viewer?action=AUDIT_VALUE&amp;DB=129&amp;ID1=30249130&amp;VALUEID=01001&amp;SDATE=201002&amp;PERIODTYPE=QTR_STD&amp;window=popup_no_bar&amp;width=385&amp;height=120&amp;START_MAXIMIZED=FALSE&amp;creator=factset&amp;display_string=Audit"}</definedName>
    <definedName name="_1579__FDSAUDITLINK__" localSheetId="10" hidden="1">{"fdsup://Directions/FactSet Auditing Viewer?action=AUDIT_VALUE&amp;DB=129&amp;ID1=30249130&amp;VALUEID=01001&amp;SDATE=201002&amp;PERIODTYPE=QTR_STD&amp;window=popup_no_bar&amp;width=385&amp;height=120&amp;START_MAXIMIZED=FALSE&amp;creator=factset&amp;display_string=Audit"}</definedName>
    <definedName name="_1579__FDSAUDITLINK__" localSheetId="3" hidden="1">{"fdsup://Directions/FactSet Auditing Viewer?action=AUDIT_VALUE&amp;DB=129&amp;ID1=30249130&amp;VALUEID=01001&amp;SDATE=201002&amp;PERIODTYPE=QTR_STD&amp;window=popup_no_bar&amp;width=385&amp;height=120&amp;START_MAXIMIZED=FALSE&amp;creator=factset&amp;display_string=Audit"}</definedName>
    <definedName name="_1579__FDSAUDITLINK__" localSheetId="5" hidden="1">{"fdsup://Directions/FactSet Auditing Viewer?action=AUDIT_VALUE&amp;DB=129&amp;ID1=30249130&amp;VALUEID=01001&amp;SDATE=201002&amp;PERIODTYPE=QTR_STD&amp;window=popup_no_bar&amp;width=385&amp;height=120&amp;START_MAXIMIZED=FALSE&amp;creator=factset&amp;display_string=Audit"}</definedName>
    <definedName name="_1579__FDSAUDITLINK__" localSheetId="1" hidden="1">{"fdsup://Directions/FactSet Auditing Viewer?action=AUDIT_VALUE&amp;DB=129&amp;ID1=30249130&amp;VALUEID=01001&amp;SDATE=201002&amp;PERIODTYPE=QTR_STD&amp;window=popup_no_bar&amp;width=385&amp;height=120&amp;START_MAXIMIZED=FALSE&amp;creator=factset&amp;display_string=Audit"}</definedName>
    <definedName name="_1579__FDSAUDITLINK__" hidden="1">{"fdsup://Directions/FactSet Auditing Viewer?action=AUDIT_VALUE&amp;DB=129&amp;ID1=30249130&amp;VALUEID=01001&amp;SDATE=201002&amp;PERIODTYPE=QTR_STD&amp;window=popup_no_bar&amp;width=385&amp;height=120&amp;START_MAXIMIZED=FALSE&amp;creator=factset&amp;display_string=Audit"}</definedName>
    <definedName name="_158__FDSAUDITLINK__" localSheetId="7" hidden="1">{"fdsup://directions/FAT Viewer?action=UPDATE&amp;creator=factset&amp;DYN_ARGS=TRUE&amp;DOC_NAME=FAT:FQL_AUDITING_CLIENT_TEMPLATE.FAT&amp;display_string=Audit&amp;VAR:KEY=PMLCNEVKLK&amp;VAR:QUERY=RkZfRUJJVERBX09QRVIoUVRSLDQvMS8yMDEwLDYvMzAvMjAxMCwsLFVTRCk=&amp;WINDOW=FIRST_POPUP&amp;HEIGH","T=450&amp;WIDTH=450&amp;START_MAXIMIZED=FALSE&amp;VAR:CALENDAR=US&amp;VAR:SYMBOL=SUN&amp;VAR:INDEX=0"}</definedName>
    <definedName name="_158__FDSAUDITLINK__" localSheetId="9" hidden="1">{"fdsup://directions/FAT Viewer?action=UPDATE&amp;creator=factset&amp;DYN_ARGS=TRUE&amp;DOC_NAME=FAT:FQL_AUDITING_CLIENT_TEMPLATE.FAT&amp;display_string=Audit&amp;VAR:KEY=PMLCNEVKLK&amp;VAR:QUERY=RkZfRUJJVERBX09QRVIoUVRSLDQvMS8yMDEwLDYvMzAvMjAxMCwsLFVTRCk=&amp;WINDOW=FIRST_POPUP&amp;HEIGH","T=450&amp;WIDTH=450&amp;START_MAXIMIZED=FALSE&amp;VAR:CALENDAR=US&amp;VAR:SYMBOL=SUN&amp;VAR:INDEX=0"}</definedName>
    <definedName name="_158__FDSAUDITLINK__" localSheetId="8" hidden="1">{"fdsup://directions/FAT Viewer?action=UPDATE&amp;creator=factset&amp;DYN_ARGS=TRUE&amp;DOC_NAME=FAT:FQL_AUDITING_CLIENT_TEMPLATE.FAT&amp;display_string=Audit&amp;VAR:KEY=PMLCNEVKLK&amp;VAR:QUERY=RkZfRUJJVERBX09QRVIoUVRSLDQvMS8yMDEwLDYvMzAvMjAxMCwsLFVTRCk=&amp;WINDOW=FIRST_POPUP&amp;HEIGH","T=450&amp;WIDTH=450&amp;START_MAXIMIZED=FALSE&amp;VAR:CALENDAR=US&amp;VAR:SYMBOL=SUN&amp;VAR:INDEX=0"}</definedName>
    <definedName name="_158__FDSAUDITLINK__" localSheetId="10" hidden="1">{"fdsup://directions/FAT Viewer?action=UPDATE&amp;creator=factset&amp;DYN_ARGS=TRUE&amp;DOC_NAME=FAT:FQL_AUDITING_CLIENT_TEMPLATE.FAT&amp;display_string=Audit&amp;VAR:KEY=PMLCNEVKLK&amp;VAR:QUERY=RkZfRUJJVERBX09QRVIoUVRSLDQvMS8yMDEwLDYvMzAvMjAxMCwsLFVTRCk=&amp;WINDOW=FIRST_POPUP&amp;HEIGH","T=450&amp;WIDTH=450&amp;START_MAXIMIZED=FALSE&amp;VAR:CALENDAR=US&amp;VAR:SYMBOL=SUN&amp;VAR:INDEX=0"}</definedName>
    <definedName name="_158__FDSAUDITLINK__" localSheetId="3" hidden="1">{"fdsup://directions/FAT Viewer?action=UPDATE&amp;creator=factset&amp;DYN_ARGS=TRUE&amp;DOC_NAME=FAT:FQL_AUDITING_CLIENT_TEMPLATE.FAT&amp;display_string=Audit&amp;VAR:KEY=PMLCNEVKLK&amp;VAR:QUERY=RkZfRUJJVERBX09QRVIoUVRSLDQvMS8yMDEwLDYvMzAvMjAxMCwsLFVTRCk=&amp;WINDOW=FIRST_POPUP&amp;HEIGH","T=450&amp;WIDTH=450&amp;START_MAXIMIZED=FALSE&amp;VAR:CALENDAR=US&amp;VAR:SYMBOL=SUN&amp;VAR:INDEX=0"}</definedName>
    <definedName name="_158__FDSAUDITLINK__" localSheetId="5" hidden="1">{"fdsup://directions/FAT Viewer?action=UPDATE&amp;creator=factset&amp;DYN_ARGS=TRUE&amp;DOC_NAME=FAT:FQL_AUDITING_CLIENT_TEMPLATE.FAT&amp;display_string=Audit&amp;VAR:KEY=PMLCNEVKLK&amp;VAR:QUERY=RkZfRUJJVERBX09QRVIoUVRSLDQvMS8yMDEwLDYvMzAvMjAxMCwsLFVTRCk=&amp;WINDOW=FIRST_POPUP&amp;HEIGH","T=450&amp;WIDTH=450&amp;START_MAXIMIZED=FALSE&amp;VAR:CALENDAR=US&amp;VAR:SYMBOL=SUN&amp;VAR:INDEX=0"}</definedName>
    <definedName name="_158__FDSAUDITLINK__" localSheetId="1" hidden="1">{"fdsup://directions/FAT Viewer?action=UPDATE&amp;creator=factset&amp;DYN_ARGS=TRUE&amp;DOC_NAME=FAT:FQL_AUDITING_CLIENT_TEMPLATE.FAT&amp;display_string=Audit&amp;VAR:KEY=PMLCNEVKLK&amp;VAR:QUERY=RkZfRUJJVERBX09QRVIoUVRSLDQvMS8yMDEwLDYvMzAvMjAxMCwsLFVTRCk=&amp;WINDOW=FIRST_POPUP&amp;HEIGH","T=450&amp;WIDTH=450&amp;START_MAXIMIZED=FALSE&amp;VAR:CALENDAR=US&amp;VAR:SYMBOL=SUN&amp;VAR:INDEX=0"}</definedName>
    <definedName name="_158__FDSAUDITLINK__" hidden="1">{"fdsup://directions/FAT Viewer?action=UPDATE&amp;creator=factset&amp;DYN_ARGS=TRUE&amp;DOC_NAME=FAT:FQL_AUDITING_CLIENT_TEMPLATE.FAT&amp;display_string=Audit&amp;VAR:KEY=PMLCNEVKLK&amp;VAR:QUERY=RkZfRUJJVERBX09QRVIoUVRSLDQvMS8yMDEwLDYvMzAvMjAxMCwsLFVTRCk=&amp;WINDOW=FIRST_POPUP&amp;HEIGH","T=450&amp;WIDTH=450&amp;START_MAXIMIZED=FALSE&amp;VAR:CALENDAR=US&amp;VAR:SYMBOL=SUN&amp;VAR:INDEX=0"}</definedName>
    <definedName name="_1580__FDSAUDITLINK__" localSheetId="7" hidden="1">{"fdsup://Directions/FactSet Auditing Viewer?action=AUDIT_VALUE&amp;DB=129&amp;ID1=34354P10&amp;VALUEID=01001&amp;SDATE=200902&amp;PERIODTYPE=QTR_STD&amp;window=popup_no_bar&amp;width=385&amp;height=120&amp;START_MAXIMIZED=FALSE&amp;creator=factset&amp;display_string=Audit"}</definedName>
    <definedName name="_1580__FDSAUDITLINK__" localSheetId="9" hidden="1">{"fdsup://Directions/FactSet Auditing Viewer?action=AUDIT_VALUE&amp;DB=129&amp;ID1=34354P10&amp;VALUEID=01001&amp;SDATE=200902&amp;PERIODTYPE=QTR_STD&amp;window=popup_no_bar&amp;width=385&amp;height=120&amp;START_MAXIMIZED=FALSE&amp;creator=factset&amp;display_string=Audit"}</definedName>
    <definedName name="_1580__FDSAUDITLINK__" localSheetId="8" hidden="1">{"fdsup://Directions/FactSet Auditing Viewer?action=AUDIT_VALUE&amp;DB=129&amp;ID1=34354P10&amp;VALUEID=01001&amp;SDATE=200902&amp;PERIODTYPE=QTR_STD&amp;window=popup_no_bar&amp;width=385&amp;height=120&amp;START_MAXIMIZED=FALSE&amp;creator=factset&amp;display_string=Audit"}</definedName>
    <definedName name="_1580__FDSAUDITLINK__" localSheetId="10" hidden="1">{"fdsup://Directions/FactSet Auditing Viewer?action=AUDIT_VALUE&amp;DB=129&amp;ID1=34354P10&amp;VALUEID=01001&amp;SDATE=200902&amp;PERIODTYPE=QTR_STD&amp;window=popup_no_bar&amp;width=385&amp;height=120&amp;START_MAXIMIZED=FALSE&amp;creator=factset&amp;display_string=Audit"}</definedName>
    <definedName name="_1580__FDSAUDITLINK__" localSheetId="3" hidden="1">{"fdsup://Directions/FactSet Auditing Viewer?action=AUDIT_VALUE&amp;DB=129&amp;ID1=34354P10&amp;VALUEID=01001&amp;SDATE=200902&amp;PERIODTYPE=QTR_STD&amp;window=popup_no_bar&amp;width=385&amp;height=120&amp;START_MAXIMIZED=FALSE&amp;creator=factset&amp;display_string=Audit"}</definedName>
    <definedName name="_1580__FDSAUDITLINK__" localSheetId="5" hidden="1">{"fdsup://Directions/FactSet Auditing Viewer?action=AUDIT_VALUE&amp;DB=129&amp;ID1=34354P10&amp;VALUEID=01001&amp;SDATE=200902&amp;PERIODTYPE=QTR_STD&amp;window=popup_no_bar&amp;width=385&amp;height=120&amp;START_MAXIMIZED=FALSE&amp;creator=factset&amp;display_string=Audit"}</definedName>
    <definedName name="_1580__FDSAUDITLINK__" localSheetId="1" hidden="1">{"fdsup://Directions/FactSet Auditing Viewer?action=AUDIT_VALUE&amp;DB=129&amp;ID1=34354P10&amp;VALUEID=01001&amp;SDATE=200902&amp;PERIODTYPE=QTR_STD&amp;window=popup_no_bar&amp;width=385&amp;height=120&amp;START_MAXIMIZED=FALSE&amp;creator=factset&amp;display_string=Audit"}</definedName>
    <definedName name="_1580__FDSAUDITLINK__" hidden="1">{"fdsup://Directions/FactSet Auditing Viewer?action=AUDIT_VALUE&amp;DB=129&amp;ID1=34354P10&amp;VALUEID=01001&amp;SDATE=200902&amp;PERIODTYPE=QTR_STD&amp;window=popup_no_bar&amp;width=385&amp;height=120&amp;START_MAXIMIZED=FALSE&amp;creator=factset&amp;display_string=Audit"}</definedName>
    <definedName name="_1581__FDSAUDITLINK__" localSheetId="7" hidden="1">{"fdsup://Directions/FactSet Auditing Viewer?action=AUDIT_VALUE&amp;DB=129&amp;ID1=34354P10&amp;VALUEID=01001&amp;SDATE=201002&amp;PERIODTYPE=QTR_STD&amp;window=popup_no_bar&amp;width=385&amp;height=120&amp;START_MAXIMIZED=FALSE&amp;creator=factset&amp;display_string=Audit"}</definedName>
    <definedName name="_1581__FDSAUDITLINK__" localSheetId="9" hidden="1">{"fdsup://Directions/FactSet Auditing Viewer?action=AUDIT_VALUE&amp;DB=129&amp;ID1=34354P10&amp;VALUEID=01001&amp;SDATE=201002&amp;PERIODTYPE=QTR_STD&amp;window=popup_no_bar&amp;width=385&amp;height=120&amp;START_MAXIMIZED=FALSE&amp;creator=factset&amp;display_string=Audit"}</definedName>
    <definedName name="_1581__FDSAUDITLINK__" localSheetId="8" hidden="1">{"fdsup://Directions/FactSet Auditing Viewer?action=AUDIT_VALUE&amp;DB=129&amp;ID1=34354P10&amp;VALUEID=01001&amp;SDATE=201002&amp;PERIODTYPE=QTR_STD&amp;window=popup_no_bar&amp;width=385&amp;height=120&amp;START_MAXIMIZED=FALSE&amp;creator=factset&amp;display_string=Audit"}</definedName>
    <definedName name="_1581__FDSAUDITLINK__" localSheetId="10" hidden="1">{"fdsup://Directions/FactSet Auditing Viewer?action=AUDIT_VALUE&amp;DB=129&amp;ID1=34354P10&amp;VALUEID=01001&amp;SDATE=201002&amp;PERIODTYPE=QTR_STD&amp;window=popup_no_bar&amp;width=385&amp;height=120&amp;START_MAXIMIZED=FALSE&amp;creator=factset&amp;display_string=Audit"}</definedName>
    <definedName name="_1581__FDSAUDITLINK__" localSheetId="3" hidden="1">{"fdsup://Directions/FactSet Auditing Viewer?action=AUDIT_VALUE&amp;DB=129&amp;ID1=34354P10&amp;VALUEID=01001&amp;SDATE=201002&amp;PERIODTYPE=QTR_STD&amp;window=popup_no_bar&amp;width=385&amp;height=120&amp;START_MAXIMIZED=FALSE&amp;creator=factset&amp;display_string=Audit"}</definedName>
    <definedName name="_1581__FDSAUDITLINK__" localSheetId="5" hidden="1">{"fdsup://Directions/FactSet Auditing Viewer?action=AUDIT_VALUE&amp;DB=129&amp;ID1=34354P10&amp;VALUEID=01001&amp;SDATE=201002&amp;PERIODTYPE=QTR_STD&amp;window=popup_no_bar&amp;width=385&amp;height=120&amp;START_MAXIMIZED=FALSE&amp;creator=factset&amp;display_string=Audit"}</definedName>
    <definedName name="_1581__FDSAUDITLINK__" localSheetId="1" hidden="1">{"fdsup://Directions/FactSet Auditing Viewer?action=AUDIT_VALUE&amp;DB=129&amp;ID1=34354P10&amp;VALUEID=01001&amp;SDATE=201002&amp;PERIODTYPE=QTR_STD&amp;window=popup_no_bar&amp;width=385&amp;height=120&amp;START_MAXIMIZED=FALSE&amp;creator=factset&amp;display_string=Audit"}</definedName>
    <definedName name="_1581__FDSAUDITLINK__" hidden="1">{"fdsup://Directions/FactSet Auditing Viewer?action=AUDIT_VALUE&amp;DB=129&amp;ID1=34354P10&amp;VALUEID=01001&amp;SDATE=201002&amp;PERIODTYPE=QTR_STD&amp;window=popup_no_bar&amp;width=385&amp;height=120&amp;START_MAXIMIZED=FALSE&amp;creator=factset&amp;display_string=Audit"}</definedName>
    <definedName name="_1582__FDSAUDITLINK__" localSheetId="7" hidden="1">{"fdsup://Directions/FactSet Auditing Viewer?action=AUDIT_VALUE&amp;DB=129&amp;ID1=34341210&amp;VALUEID=01001&amp;SDATE=200902&amp;PERIODTYPE=QTR_STD&amp;window=popup_no_bar&amp;width=385&amp;height=120&amp;START_MAXIMIZED=FALSE&amp;creator=factset&amp;display_string=Audit"}</definedName>
    <definedName name="_1582__FDSAUDITLINK__" localSheetId="9" hidden="1">{"fdsup://Directions/FactSet Auditing Viewer?action=AUDIT_VALUE&amp;DB=129&amp;ID1=34341210&amp;VALUEID=01001&amp;SDATE=200902&amp;PERIODTYPE=QTR_STD&amp;window=popup_no_bar&amp;width=385&amp;height=120&amp;START_MAXIMIZED=FALSE&amp;creator=factset&amp;display_string=Audit"}</definedName>
    <definedName name="_1582__FDSAUDITLINK__" localSheetId="8" hidden="1">{"fdsup://Directions/FactSet Auditing Viewer?action=AUDIT_VALUE&amp;DB=129&amp;ID1=34341210&amp;VALUEID=01001&amp;SDATE=200902&amp;PERIODTYPE=QTR_STD&amp;window=popup_no_bar&amp;width=385&amp;height=120&amp;START_MAXIMIZED=FALSE&amp;creator=factset&amp;display_string=Audit"}</definedName>
    <definedName name="_1582__FDSAUDITLINK__" localSheetId="10" hidden="1">{"fdsup://Directions/FactSet Auditing Viewer?action=AUDIT_VALUE&amp;DB=129&amp;ID1=34341210&amp;VALUEID=01001&amp;SDATE=200902&amp;PERIODTYPE=QTR_STD&amp;window=popup_no_bar&amp;width=385&amp;height=120&amp;START_MAXIMIZED=FALSE&amp;creator=factset&amp;display_string=Audit"}</definedName>
    <definedName name="_1582__FDSAUDITLINK__" localSheetId="3" hidden="1">{"fdsup://Directions/FactSet Auditing Viewer?action=AUDIT_VALUE&amp;DB=129&amp;ID1=34341210&amp;VALUEID=01001&amp;SDATE=200902&amp;PERIODTYPE=QTR_STD&amp;window=popup_no_bar&amp;width=385&amp;height=120&amp;START_MAXIMIZED=FALSE&amp;creator=factset&amp;display_string=Audit"}</definedName>
    <definedName name="_1582__FDSAUDITLINK__" localSheetId="5" hidden="1">{"fdsup://Directions/FactSet Auditing Viewer?action=AUDIT_VALUE&amp;DB=129&amp;ID1=34341210&amp;VALUEID=01001&amp;SDATE=200902&amp;PERIODTYPE=QTR_STD&amp;window=popup_no_bar&amp;width=385&amp;height=120&amp;START_MAXIMIZED=FALSE&amp;creator=factset&amp;display_string=Audit"}</definedName>
    <definedName name="_1582__FDSAUDITLINK__" localSheetId="1" hidden="1">{"fdsup://Directions/FactSet Auditing Viewer?action=AUDIT_VALUE&amp;DB=129&amp;ID1=34341210&amp;VALUEID=01001&amp;SDATE=200902&amp;PERIODTYPE=QTR_STD&amp;window=popup_no_bar&amp;width=385&amp;height=120&amp;START_MAXIMIZED=FALSE&amp;creator=factset&amp;display_string=Audit"}</definedName>
    <definedName name="_1582__FDSAUDITLINK__" hidden="1">{"fdsup://Directions/FactSet Auditing Viewer?action=AUDIT_VALUE&amp;DB=129&amp;ID1=34341210&amp;VALUEID=01001&amp;SDATE=200902&amp;PERIODTYPE=QTR_STD&amp;window=popup_no_bar&amp;width=385&amp;height=120&amp;START_MAXIMIZED=FALSE&amp;creator=factset&amp;display_string=Audit"}</definedName>
    <definedName name="_1583__FDSAUDITLINK__" localSheetId="7" hidden="1">{"fdsup://Directions/FactSet Auditing Viewer?action=AUDIT_VALUE&amp;DB=129&amp;ID1=34341210&amp;VALUEID=01001&amp;SDATE=201002&amp;PERIODTYPE=QTR_STD&amp;window=popup_no_bar&amp;width=385&amp;height=120&amp;START_MAXIMIZED=FALSE&amp;creator=factset&amp;display_string=Audit"}</definedName>
    <definedName name="_1583__FDSAUDITLINK__" localSheetId="9" hidden="1">{"fdsup://Directions/FactSet Auditing Viewer?action=AUDIT_VALUE&amp;DB=129&amp;ID1=34341210&amp;VALUEID=01001&amp;SDATE=201002&amp;PERIODTYPE=QTR_STD&amp;window=popup_no_bar&amp;width=385&amp;height=120&amp;START_MAXIMIZED=FALSE&amp;creator=factset&amp;display_string=Audit"}</definedName>
    <definedName name="_1583__FDSAUDITLINK__" localSheetId="8" hidden="1">{"fdsup://Directions/FactSet Auditing Viewer?action=AUDIT_VALUE&amp;DB=129&amp;ID1=34341210&amp;VALUEID=01001&amp;SDATE=201002&amp;PERIODTYPE=QTR_STD&amp;window=popup_no_bar&amp;width=385&amp;height=120&amp;START_MAXIMIZED=FALSE&amp;creator=factset&amp;display_string=Audit"}</definedName>
    <definedName name="_1583__FDSAUDITLINK__" localSheetId="10" hidden="1">{"fdsup://Directions/FactSet Auditing Viewer?action=AUDIT_VALUE&amp;DB=129&amp;ID1=34341210&amp;VALUEID=01001&amp;SDATE=201002&amp;PERIODTYPE=QTR_STD&amp;window=popup_no_bar&amp;width=385&amp;height=120&amp;START_MAXIMIZED=FALSE&amp;creator=factset&amp;display_string=Audit"}</definedName>
    <definedName name="_1583__FDSAUDITLINK__" localSheetId="3" hidden="1">{"fdsup://Directions/FactSet Auditing Viewer?action=AUDIT_VALUE&amp;DB=129&amp;ID1=34341210&amp;VALUEID=01001&amp;SDATE=201002&amp;PERIODTYPE=QTR_STD&amp;window=popup_no_bar&amp;width=385&amp;height=120&amp;START_MAXIMIZED=FALSE&amp;creator=factset&amp;display_string=Audit"}</definedName>
    <definedName name="_1583__FDSAUDITLINK__" localSheetId="5" hidden="1">{"fdsup://Directions/FactSet Auditing Viewer?action=AUDIT_VALUE&amp;DB=129&amp;ID1=34341210&amp;VALUEID=01001&amp;SDATE=201002&amp;PERIODTYPE=QTR_STD&amp;window=popup_no_bar&amp;width=385&amp;height=120&amp;START_MAXIMIZED=FALSE&amp;creator=factset&amp;display_string=Audit"}</definedName>
    <definedName name="_1583__FDSAUDITLINK__" localSheetId="1" hidden="1">{"fdsup://Directions/FactSet Auditing Viewer?action=AUDIT_VALUE&amp;DB=129&amp;ID1=34341210&amp;VALUEID=01001&amp;SDATE=201002&amp;PERIODTYPE=QTR_STD&amp;window=popup_no_bar&amp;width=385&amp;height=120&amp;START_MAXIMIZED=FALSE&amp;creator=factset&amp;display_string=Audit"}</definedName>
    <definedName name="_1583__FDSAUDITLINK__" hidden="1">{"fdsup://Directions/FactSet Auditing Viewer?action=AUDIT_VALUE&amp;DB=129&amp;ID1=34341210&amp;VALUEID=01001&amp;SDATE=201002&amp;PERIODTYPE=QTR_STD&amp;window=popup_no_bar&amp;width=385&amp;height=120&amp;START_MAXIMIZED=FALSE&amp;creator=factset&amp;display_string=Audit"}</definedName>
    <definedName name="_1584__FDSAUDITLINK__" localSheetId="7" hidden="1">{"fdsup://Directions/FactSet Auditing Viewer?action=AUDIT_VALUE&amp;DB=129&amp;ID1=30244510&amp;VALUEID=01001&amp;SDATE=200902&amp;PERIODTYPE=QTR_STD&amp;window=popup_no_bar&amp;width=385&amp;height=120&amp;START_MAXIMIZED=FALSE&amp;creator=factset&amp;display_string=Audit"}</definedName>
    <definedName name="_1584__FDSAUDITLINK__" localSheetId="9" hidden="1">{"fdsup://Directions/FactSet Auditing Viewer?action=AUDIT_VALUE&amp;DB=129&amp;ID1=30244510&amp;VALUEID=01001&amp;SDATE=200902&amp;PERIODTYPE=QTR_STD&amp;window=popup_no_bar&amp;width=385&amp;height=120&amp;START_MAXIMIZED=FALSE&amp;creator=factset&amp;display_string=Audit"}</definedName>
    <definedName name="_1584__FDSAUDITLINK__" localSheetId="8" hidden="1">{"fdsup://Directions/FactSet Auditing Viewer?action=AUDIT_VALUE&amp;DB=129&amp;ID1=30244510&amp;VALUEID=01001&amp;SDATE=200902&amp;PERIODTYPE=QTR_STD&amp;window=popup_no_bar&amp;width=385&amp;height=120&amp;START_MAXIMIZED=FALSE&amp;creator=factset&amp;display_string=Audit"}</definedName>
    <definedName name="_1584__FDSAUDITLINK__" localSheetId="10" hidden="1">{"fdsup://Directions/FactSet Auditing Viewer?action=AUDIT_VALUE&amp;DB=129&amp;ID1=30244510&amp;VALUEID=01001&amp;SDATE=200902&amp;PERIODTYPE=QTR_STD&amp;window=popup_no_bar&amp;width=385&amp;height=120&amp;START_MAXIMIZED=FALSE&amp;creator=factset&amp;display_string=Audit"}</definedName>
    <definedName name="_1584__FDSAUDITLINK__" localSheetId="3" hidden="1">{"fdsup://Directions/FactSet Auditing Viewer?action=AUDIT_VALUE&amp;DB=129&amp;ID1=30244510&amp;VALUEID=01001&amp;SDATE=200902&amp;PERIODTYPE=QTR_STD&amp;window=popup_no_bar&amp;width=385&amp;height=120&amp;START_MAXIMIZED=FALSE&amp;creator=factset&amp;display_string=Audit"}</definedName>
    <definedName name="_1584__FDSAUDITLINK__" localSheetId="5" hidden="1">{"fdsup://Directions/FactSet Auditing Viewer?action=AUDIT_VALUE&amp;DB=129&amp;ID1=30244510&amp;VALUEID=01001&amp;SDATE=200902&amp;PERIODTYPE=QTR_STD&amp;window=popup_no_bar&amp;width=385&amp;height=120&amp;START_MAXIMIZED=FALSE&amp;creator=factset&amp;display_string=Audit"}</definedName>
    <definedName name="_1584__FDSAUDITLINK__" localSheetId="1" hidden="1">{"fdsup://Directions/FactSet Auditing Viewer?action=AUDIT_VALUE&amp;DB=129&amp;ID1=30244510&amp;VALUEID=01001&amp;SDATE=200902&amp;PERIODTYPE=QTR_STD&amp;window=popup_no_bar&amp;width=385&amp;height=120&amp;START_MAXIMIZED=FALSE&amp;creator=factset&amp;display_string=Audit"}</definedName>
    <definedName name="_1584__FDSAUDITLINK__" hidden="1">{"fdsup://Directions/FactSet Auditing Viewer?action=AUDIT_VALUE&amp;DB=129&amp;ID1=30244510&amp;VALUEID=01001&amp;SDATE=200902&amp;PERIODTYPE=QTR_STD&amp;window=popup_no_bar&amp;width=385&amp;height=120&amp;START_MAXIMIZED=FALSE&amp;creator=factset&amp;display_string=Audit"}</definedName>
    <definedName name="_1585__FDSAUDITLINK__" localSheetId="7" hidden="1">{"fdsup://Directions/FactSet Auditing Viewer?action=AUDIT_VALUE&amp;DB=129&amp;ID1=30244510&amp;VALUEID=01001&amp;SDATE=201002&amp;PERIODTYPE=QTR_STD&amp;window=popup_no_bar&amp;width=385&amp;height=120&amp;START_MAXIMIZED=FALSE&amp;creator=factset&amp;display_string=Audit"}</definedName>
    <definedName name="_1585__FDSAUDITLINK__" localSheetId="9" hidden="1">{"fdsup://Directions/FactSet Auditing Viewer?action=AUDIT_VALUE&amp;DB=129&amp;ID1=30244510&amp;VALUEID=01001&amp;SDATE=201002&amp;PERIODTYPE=QTR_STD&amp;window=popup_no_bar&amp;width=385&amp;height=120&amp;START_MAXIMIZED=FALSE&amp;creator=factset&amp;display_string=Audit"}</definedName>
    <definedName name="_1585__FDSAUDITLINK__" localSheetId="8" hidden="1">{"fdsup://Directions/FactSet Auditing Viewer?action=AUDIT_VALUE&amp;DB=129&amp;ID1=30244510&amp;VALUEID=01001&amp;SDATE=201002&amp;PERIODTYPE=QTR_STD&amp;window=popup_no_bar&amp;width=385&amp;height=120&amp;START_MAXIMIZED=FALSE&amp;creator=factset&amp;display_string=Audit"}</definedName>
    <definedName name="_1585__FDSAUDITLINK__" localSheetId="10" hidden="1">{"fdsup://Directions/FactSet Auditing Viewer?action=AUDIT_VALUE&amp;DB=129&amp;ID1=30244510&amp;VALUEID=01001&amp;SDATE=201002&amp;PERIODTYPE=QTR_STD&amp;window=popup_no_bar&amp;width=385&amp;height=120&amp;START_MAXIMIZED=FALSE&amp;creator=factset&amp;display_string=Audit"}</definedName>
    <definedName name="_1585__FDSAUDITLINK__" localSheetId="3" hidden="1">{"fdsup://Directions/FactSet Auditing Viewer?action=AUDIT_VALUE&amp;DB=129&amp;ID1=30244510&amp;VALUEID=01001&amp;SDATE=201002&amp;PERIODTYPE=QTR_STD&amp;window=popup_no_bar&amp;width=385&amp;height=120&amp;START_MAXIMIZED=FALSE&amp;creator=factset&amp;display_string=Audit"}</definedName>
    <definedName name="_1585__FDSAUDITLINK__" localSheetId="5" hidden="1">{"fdsup://Directions/FactSet Auditing Viewer?action=AUDIT_VALUE&amp;DB=129&amp;ID1=30244510&amp;VALUEID=01001&amp;SDATE=201002&amp;PERIODTYPE=QTR_STD&amp;window=popup_no_bar&amp;width=385&amp;height=120&amp;START_MAXIMIZED=FALSE&amp;creator=factset&amp;display_string=Audit"}</definedName>
    <definedName name="_1585__FDSAUDITLINK__" localSheetId="1" hidden="1">{"fdsup://Directions/FactSet Auditing Viewer?action=AUDIT_VALUE&amp;DB=129&amp;ID1=30244510&amp;VALUEID=01001&amp;SDATE=201002&amp;PERIODTYPE=QTR_STD&amp;window=popup_no_bar&amp;width=385&amp;height=120&amp;START_MAXIMIZED=FALSE&amp;creator=factset&amp;display_string=Audit"}</definedName>
    <definedName name="_1585__FDSAUDITLINK__" hidden="1">{"fdsup://Directions/FactSet Auditing Viewer?action=AUDIT_VALUE&amp;DB=129&amp;ID1=30244510&amp;VALUEID=01001&amp;SDATE=201002&amp;PERIODTYPE=QTR_STD&amp;window=popup_no_bar&amp;width=385&amp;height=120&amp;START_MAXIMIZED=FALSE&amp;creator=factset&amp;display_string=Audit"}</definedName>
    <definedName name="_1586__FDSAUDITLINK__" localSheetId="7" hidden="1">{"fdsup://Directions/FactSet Auditing Viewer?action=AUDIT_VALUE&amp;DB=129&amp;ID1=33773810&amp;VALUEID=01001&amp;SDATE=200902&amp;PERIODTYPE=QTR_STD&amp;window=popup_no_bar&amp;width=385&amp;height=120&amp;START_MAXIMIZED=FALSE&amp;creator=factset&amp;display_string=Audit"}</definedName>
    <definedName name="_1586__FDSAUDITLINK__" localSheetId="9" hidden="1">{"fdsup://Directions/FactSet Auditing Viewer?action=AUDIT_VALUE&amp;DB=129&amp;ID1=33773810&amp;VALUEID=01001&amp;SDATE=200902&amp;PERIODTYPE=QTR_STD&amp;window=popup_no_bar&amp;width=385&amp;height=120&amp;START_MAXIMIZED=FALSE&amp;creator=factset&amp;display_string=Audit"}</definedName>
    <definedName name="_1586__FDSAUDITLINK__" localSheetId="8" hidden="1">{"fdsup://Directions/FactSet Auditing Viewer?action=AUDIT_VALUE&amp;DB=129&amp;ID1=33773810&amp;VALUEID=01001&amp;SDATE=200902&amp;PERIODTYPE=QTR_STD&amp;window=popup_no_bar&amp;width=385&amp;height=120&amp;START_MAXIMIZED=FALSE&amp;creator=factset&amp;display_string=Audit"}</definedName>
    <definedName name="_1586__FDSAUDITLINK__" localSheetId="10" hidden="1">{"fdsup://Directions/FactSet Auditing Viewer?action=AUDIT_VALUE&amp;DB=129&amp;ID1=33773810&amp;VALUEID=01001&amp;SDATE=200902&amp;PERIODTYPE=QTR_STD&amp;window=popup_no_bar&amp;width=385&amp;height=120&amp;START_MAXIMIZED=FALSE&amp;creator=factset&amp;display_string=Audit"}</definedName>
    <definedName name="_1586__FDSAUDITLINK__" localSheetId="3" hidden="1">{"fdsup://Directions/FactSet Auditing Viewer?action=AUDIT_VALUE&amp;DB=129&amp;ID1=33773810&amp;VALUEID=01001&amp;SDATE=200902&amp;PERIODTYPE=QTR_STD&amp;window=popup_no_bar&amp;width=385&amp;height=120&amp;START_MAXIMIZED=FALSE&amp;creator=factset&amp;display_string=Audit"}</definedName>
    <definedName name="_1586__FDSAUDITLINK__" localSheetId="5" hidden="1">{"fdsup://Directions/FactSet Auditing Viewer?action=AUDIT_VALUE&amp;DB=129&amp;ID1=33773810&amp;VALUEID=01001&amp;SDATE=200902&amp;PERIODTYPE=QTR_STD&amp;window=popup_no_bar&amp;width=385&amp;height=120&amp;START_MAXIMIZED=FALSE&amp;creator=factset&amp;display_string=Audit"}</definedName>
    <definedName name="_1586__FDSAUDITLINK__" localSheetId="1" hidden="1">{"fdsup://Directions/FactSet Auditing Viewer?action=AUDIT_VALUE&amp;DB=129&amp;ID1=33773810&amp;VALUEID=01001&amp;SDATE=200902&amp;PERIODTYPE=QTR_STD&amp;window=popup_no_bar&amp;width=385&amp;height=120&amp;START_MAXIMIZED=FALSE&amp;creator=factset&amp;display_string=Audit"}</definedName>
    <definedName name="_1586__FDSAUDITLINK__" hidden="1">{"fdsup://Directions/FactSet Auditing Viewer?action=AUDIT_VALUE&amp;DB=129&amp;ID1=33773810&amp;VALUEID=01001&amp;SDATE=200902&amp;PERIODTYPE=QTR_STD&amp;window=popup_no_bar&amp;width=385&amp;height=120&amp;START_MAXIMIZED=FALSE&amp;creator=factset&amp;display_string=Audit"}</definedName>
    <definedName name="_1587__FDSAUDITLINK__" localSheetId="7" hidden="1">{"fdsup://Directions/FactSet Auditing Viewer?action=AUDIT_VALUE&amp;DB=129&amp;ID1=33773810&amp;VALUEID=01001&amp;SDATE=201002&amp;PERIODTYPE=QTR_STD&amp;window=popup_no_bar&amp;width=385&amp;height=120&amp;START_MAXIMIZED=FALSE&amp;creator=factset&amp;display_string=Audit"}</definedName>
    <definedName name="_1587__FDSAUDITLINK__" localSheetId="9" hidden="1">{"fdsup://Directions/FactSet Auditing Viewer?action=AUDIT_VALUE&amp;DB=129&amp;ID1=33773810&amp;VALUEID=01001&amp;SDATE=201002&amp;PERIODTYPE=QTR_STD&amp;window=popup_no_bar&amp;width=385&amp;height=120&amp;START_MAXIMIZED=FALSE&amp;creator=factset&amp;display_string=Audit"}</definedName>
    <definedName name="_1587__FDSAUDITLINK__" localSheetId="8" hidden="1">{"fdsup://Directions/FactSet Auditing Viewer?action=AUDIT_VALUE&amp;DB=129&amp;ID1=33773810&amp;VALUEID=01001&amp;SDATE=201002&amp;PERIODTYPE=QTR_STD&amp;window=popup_no_bar&amp;width=385&amp;height=120&amp;START_MAXIMIZED=FALSE&amp;creator=factset&amp;display_string=Audit"}</definedName>
    <definedName name="_1587__FDSAUDITLINK__" localSheetId="10" hidden="1">{"fdsup://Directions/FactSet Auditing Viewer?action=AUDIT_VALUE&amp;DB=129&amp;ID1=33773810&amp;VALUEID=01001&amp;SDATE=201002&amp;PERIODTYPE=QTR_STD&amp;window=popup_no_bar&amp;width=385&amp;height=120&amp;START_MAXIMIZED=FALSE&amp;creator=factset&amp;display_string=Audit"}</definedName>
    <definedName name="_1587__FDSAUDITLINK__" localSheetId="3" hidden="1">{"fdsup://Directions/FactSet Auditing Viewer?action=AUDIT_VALUE&amp;DB=129&amp;ID1=33773810&amp;VALUEID=01001&amp;SDATE=201002&amp;PERIODTYPE=QTR_STD&amp;window=popup_no_bar&amp;width=385&amp;height=120&amp;START_MAXIMIZED=FALSE&amp;creator=factset&amp;display_string=Audit"}</definedName>
    <definedName name="_1587__FDSAUDITLINK__" localSheetId="5" hidden="1">{"fdsup://Directions/FactSet Auditing Viewer?action=AUDIT_VALUE&amp;DB=129&amp;ID1=33773810&amp;VALUEID=01001&amp;SDATE=201002&amp;PERIODTYPE=QTR_STD&amp;window=popup_no_bar&amp;width=385&amp;height=120&amp;START_MAXIMIZED=FALSE&amp;creator=factset&amp;display_string=Audit"}</definedName>
    <definedName name="_1587__FDSAUDITLINK__" localSheetId="1" hidden="1">{"fdsup://Directions/FactSet Auditing Viewer?action=AUDIT_VALUE&amp;DB=129&amp;ID1=33773810&amp;VALUEID=01001&amp;SDATE=201002&amp;PERIODTYPE=QTR_STD&amp;window=popup_no_bar&amp;width=385&amp;height=120&amp;START_MAXIMIZED=FALSE&amp;creator=factset&amp;display_string=Audit"}</definedName>
    <definedName name="_1587__FDSAUDITLINK__" hidden="1">{"fdsup://Directions/FactSet Auditing Viewer?action=AUDIT_VALUE&amp;DB=129&amp;ID1=33773810&amp;VALUEID=01001&amp;SDATE=201002&amp;PERIODTYPE=QTR_STD&amp;window=popup_no_bar&amp;width=385&amp;height=120&amp;START_MAXIMIZED=FALSE&amp;creator=factset&amp;display_string=Audit"}</definedName>
    <definedName name="_1588__FDSAUDITLINK__" localSheetId="7" hidden="1">{"fdsup://Directions/FactSet Auditing Viewer?action=AUDIT_VALUE&amp;DB=129&amp;ID1=31620M10&amp;VALUEID=01001&amp;SDATE=200902&amp;PERIODTYPE=QTR_STD&amp;window=popup_no_bar&amp;width=385&amp;height=120&amp;START_MAXIMIZED=FALSE&amp;creator=factset&amp;display_string=Audit"}</definedName>
    <definedName name="_1588__FDSAUDITLINK__" localSheetId="9" hidden="1">{"fdsup://Directions/FactSet Auditing Viewer?action=AUDIT_VALUE&amp;DB=129&amp;ID1=31620M10&amp;VALUEID=01001&amp;SDATE=200902&amp;PERIODTYPE=QTR_STD&amp;window=popup_no_bar&amp;width=385&amp;height=120&amp;START_MAXIMIZED=FALSE&amp;creator=factset&amp;display_string=Audit"}</definedName>
    <definedName name="_1588__FDSAUDITLINK__" localSheetId="8" hidden="1">{"fdsup://Directions/FactSet Auditing Viewer?action=AUDIT_VALUE&amp;DB=129&amp;ID1=31620M10&amp;VALUEID=01001&amp;SDATE=200902&amp;PERIODTYPE=QTR_STD&amp;window=popup_no_bar&amp;width=385&amp;height=120&amp;START_MAXIMIZED=FALSE&amp;creator=factset&amp;display_string=Audit"}</definedName>
    <definedName name="_1588__FDSAUDITLINK__" localSheetId="10" hidden="1">{"fdsup://Directions/FactSet Auditing Viewer?action=AUDIT_VALUE&amp;DB=129&amp;ID1=31620M10&amp;VALUEID=01001&amp;SDATE=200902&amp;PERIODTYPE=QTR_STD&amp;window=popup_no_bar&amp;width=385&amp;height=120&amp;START_MAXIMIZED=FALSE&amp;creator=factset&amp;display_string=Audit"}</definedName>
    <definedName name="_1588__FDSAUDITLINK__" localSheetId="3" hidden="1">{"fdsup://Directions/FactSet Auditing Viewer?action=AUDIT_VALUE&amp;DB=129&amp;ID1=31620M10&amp;VALUEID=01001&amp;SDATE=200902&amp;PERIODTYPE=QTR_STD&amp;window=popup_no_bar&amp;width=385&amp;height=120&amp;START_MAXIMIZED=FALSE&amp;creator=factset&amp;display_string=Audit"}</definedName>
    <definedName name="_1588__FDSAUDITLINK__" localSheetId="5" hidden="1">{"fdsup://Directions/FactSet Auditing Viewer?action=AUDIT_VALUE&amp;DB=129&amp;ID1=31620M10&amp;VALUEID=01001&amp;SDATE=200902&amp;PERIODTYPE=QTR_STD&amp;window=popup_no_bar&amp;width=385&amp;height=120&amp;START_MAXIMIZED=FALSE&amp;creator=factset&amp;display_string=Audit"}</definedName>
    <definedName name="_1588__FDSAUDITLINK__" localSheetId="1" hidden="1">{"fdsup://Directions/FactSet Auditing Viewer?action=AUDIT_VALUE&amp;DB=129&amp;ID1=31620M10&amp;VALUEID=01001&amp;SDATE=200902&amp;PERIODTYPE=QTR_STD&amp;window=popup_no_bar&amp;width=385&amp;height=120&amp;START_MAXIMIZED=FALSE&amp;creator=factset&amp;display_string=Audit"}</definedName>
    <definedName name="_1588__FDSAUDITLINK__" hidden="1">{"fdsup://Directions/FactSet Auditing Viewer?action=AUDIT_VALUE&amp;DB=129&amp;ID1=31620M10&amp;VALUEID=01001&amp;SDATE=200902&amp;PERIODTYPE=QTR_STD&amp;window=popup_no_bar&amp;width=385&amp;height=120&amp;START_MAXIMIZED=FALSE&amp;creator=factset&amp;display_string=Audit"}</definedName>
    <definedName name="_1589__FDSAUDITLINK__" localSheetId="7" hidden="1">{"fdsup://Directions/FactSet Auditing Viewer?action=AUDIT_VALUE&amp;DB=129&amp;ID1=31620M10&amp;VALUEID=01001&amp;SDATE=201002&amp;PERIODTYPE=QTR_STD&amp;window=popup_no_bar&amp;width=385&amp;height=120&amp;START_MAXIMIZED=FALSE&amp;creator=factset&amp;display_string=Audit"}</definedName>
    <definedName name="_1589__FDSAUDITLINK__" localSheetId="9" hidden="1">{"fdsup://Directions/FactSet Auditing Viewer?action=AUDIT_VALUE&amp;DB=129&amp;ID1=31620M10&amp;VALUEID=01001&amp;SDATE=201002&amp;PERIODTYPE=QTR_STD&amp;window=popup_no_bar&amp;width=385&amp;height=120&amp;START_MAXIMIZED=FALSE&amp;creator=factset&amp;display_string=Audit"}</definedName>
    <definedName name="_1589__FDSAUDITLINK__" localSheetId="8" hidden="1">{"fdsup://Directions/FactSet Auditing Viewer?action=AUDIT_VALUE&amp;DB=129&amp;ID1=31620M10&amp;VALUEID=01001&amp;SDATE=201002&amp;PERIODTYPE=QTR_STD&amp;window=popup_no_bar&amp;width=385&amp;height=120&amp;START_MAXIMIZED=FALSE&amp;creator=factset&amp;display_string=Audit"}</definedName>
    <definedName name="_1589__FDSAUDITLINK__" localSheetId="10" hidden="1">{"fdsup://Directions/FactSet Auditing Viewer?action=AUDIT_VALUE&amp;DB=129&amp;ID1=31620M10&amp;VALUEID=01001&amp;SDATE=201002&amp;PERIODTYPE=QTR_STD&amp;window=popup_no_bar&amp;width=385&amp;height=120&amp;START_MAXIMIZED=FALSE&amp;creator=factset&amp;display_string=Audit"}</definedName>
    <definedName name="_1589__FDSAUDITLINK__" localSheetId="3" hidden="1">{"fdsup://Directions/FactSet Auditing Viewer?action=AUDIT_VALUE&amp;DB=129&amp;ID1=31620M10&amp;VALUEID=01001&amp;SDATE=201002&amp;PERIODTYPE=QTR_STD&amp;window=popup_no_bar&amp;width=385&amp;height=120&amp;START_MAXIMIZED=FALSE&amp;creator=factset&amp;display_string=Audit"}</definedName>
    <definedName name="_1589__FDSAUDITLINK__" localSheetId="5" hidden="1">{"fdsup://Directions/FactSet Auditing Viewer?action=AUDIT_VALUE&amp;DB=129&amp;ID1=31620M10&amp;VALUEID=01001&amp;SDATE=201002&amp;PERIODTYPE=QTR_STD&amp;window=popup_no_bar&amp;width=385&amp;height=120&amp;START_MAXIMIZED=FALSE&amp;creator=factset&amp;display_string=Audit"}</definedName>
    <definedName name="_1589__FDSAUDITLINK__" localSheetId="1" hidden="1">{"fdsup://Directions/FactSet Auditing Viewer?action=AUDIT_VALUE&amp;DB=129&amp;ID1=31620M10&amp;VALUEID=01001&amp;SDATE=201002&amp;PERIODTYPE=QTR_STD&amp;window=popup_no_bar&amp;width=385&amp;height=120&amp;START_MAXIMIZED=FALSE&amp;creator=factset&amp;display_string=Audit"}</definedName>
    <definedName name="_1589__FDSAUDITLINK__" hidden="1">{"fdsup://Directions/FactSet Auditing Viewer?action=AUDIT_VALUE&amp;DB=129&amp;ID1=31620M10&amp;VALUEID=01001&amp;SDATE=201002&amp;PERIODTYPE=QTR_STD&amp;window=popup_no_bar&amp;width=385&amp;height=120&amp;START_MAXIMIZED=FALSE&amp;creator=factset&amp;display_string=Audit"}</definedName>
    <definedName name="_159__FDSAUDITLINK__" localSheetId="7" hidden="1">{"fdsup://directions/FAT Viewer?action=UPDATE&amp;creator=factset&amp;DYN_ARGS=TRUE&amp;DOC_NAME=FAT:FQL_AUDITING_CLIENT_TEMPLATE.FAT&amp;display_string=Audit&amp;VAR:KEY=RCPYNCFSLG&amp;VAR:QUERY=RkZfRUJJVERBX09QRVIoUVRSLDQvMS8yMDA5LDYvMzAvMjAwOSwsLFVTRCk=&amp;WINDOW=FIRST_POPUP&amp;HEIGH","T=450&amp;WIDTH=450&amp;START_MAXIMIZED=FALSE&amp;VAR:CALENDAR=US&amp;VAR:SYMBOL=STZ&amp;VAR:INDEX=0"}</definedName>
    <definedName name="_159__FDSAUDITLINK__" localSheetId="9" hidden="1">{"fdsup://directions/FAT Viewer?action=UPDATE&amp;creator=factset&amp;DYN_ARGS=TRUE&amp;DOC_NAME=FAT:FQL_AUDITING_CLIENT_TEMPLATE.FAT&amp;display_string=Audit&amp;VAR:KEY=RCPYNCFSLG&amp;VAR:QUERY=RkZfRUJJVERBX09QRVIoUVRSLDQvMS8yMDA5LDYvMzAvMjAwOSwsLFVTRCk=&amp;WINDOW=FIRST_POPUP&amp;HEIGH","T=450&amp;WIDTH=450&amp;START_MAXIMIZED=FALSE&amp;VAR:CALENDAR=US&amp;VAR:SYMBOL=STZ&amp;VAR:INDEX=0"}</definedName>
    <definedName name="_159__FDSAUDITLINK__" localSheetId="8" hidden="1">{"fdsup://directions/FAT Viewer?action=UPDATE&amp;creator=factset&amp;DYN_ARGS=TRUE&amp;DOC_NAME=FAT:FQL_AUDITING_CLIENT_TEMPLATE.FAT&amp;display_string=Audit&amp;VAR:KEY=RCPYNCFSLG&amp;VAR:QUERY=RkZfRUJJVERBX09QRVIoUVRSLDQvMS8yMDA5LDYvMzAvMjAwOSwsLFVTRCk=&amp;WINDOW=FIRST_POPUP&amp;HEIGH","T=450&amp;WIDTH=450&amp;START_MAXIMIZED=FALSE&amp;VAR:CALENDAR=US&amp;VAR:SYMBOL=STZ&amp;VAR:INDEX=0"}</definedName>
    <definedName name="_159__FDSAUDITLINK__" localSheetId="10" hidden="1">{"fdsup://directions/FAT Viewer?action=UPDATE&amp;creator=factset&amp;DYN_ARGS=TRUE&amp;DOC_NAME=FAT:FQL_AUDITING_CLIENT_TEMPLATE.FAT&amp;display_string=Audit&amp;VAR:KEY=RCPYNCFSLG&amp;VAR:QUERY=RkZfRUJJVERBX09QRVIoUVRSLDQvMS8yMDA5LDYvMzAvMjAwOSwsLFVTRCk=&amp;WINDOW=FIRST_POPUP&amp;HEIGH","T=450&amp;WIDTH=450&amp;START_MAXIMIZED=FALSE&amp;VAR:CALENDAR=US&amp;VAR:SYMBOL=STZ&amp;VAR:INDEX=0"}</definedName>
    <definedName name="_159__FDSAUDITLINK__" localSheetId="3" hidden="1">{"fdsup://directions/FAT Viewer?action=UPDATE&amp;creator=factset&amp;DYN_ARGS=TRUE&amp;DOC_NAME=FAT:FQL_AUDITING_CLIENT_TEMPLATE.FAT&amp;display_string=Audit&amp;VAR:KEY=RCPYNCFSLG&amp;VAR:QUERY=RkZfRUJJVERBX09QRVIoUVRSLDQvMS8yMDA5LDYvMzAvMjAwOSwsLFVTRCk=&amp;WINDOW=FIRST_POPUP&amp;HEIGH","T=450&amp;WIDTH=450&amp;START_MAXIMIZED=FALSE&amp;VAR:CALENDAR=US&amp;VAR:SYMBOL=STZ&amp;VAR:INDEX=0"}</definedName>
    <definedName name="_159__FDSAUDITLINK__" localSheetId="5" hidden="1">{"fdsup://directions/FAT Viewer?action=UPDATE&amp;creator=factset&amp;DYN_ARGS=TRUE&amp;DOC_NAME=FAT:FQL_AUDITING_CLIENT_TEMPLATE.FAT&amp;display_string=Audit&amp;VAR:KEY=RCPYNCFSLG&amp;VAR:QUERY=RkZfRUJJVERBX09QRVIoUVRSLDQvMS8yMDA5LDYvMzAvMjAwOSwsLFVTRCk=&amp;WINDOW=FIRST_POPUP&amp;HEIGH","T=450&amp;WIDTH=450&amp;START_MAXIMIZED=FALSE&amp;VAR:CALENDAR=US&amp;VAR:SYMBOL=STZ&amp;VAR:INDEX=0"}</definedName>
    <definedName name="_159__FDSAUDITLINK__" localSheetId="1" hidden="1">{"fdsup://directions/FAT Viewer?action=UPDATE&amp;creator=factset&amp;DYN_ARGS=TRUE&amp;DOC_NAME=FAT:FQL_AUDITING_CLIENT_TEMPLATE.FAT&amp;display_string=Audit&amp;VAR:KEY=RCPYNCFSLG&amp;VAR:QUERY=RkZfRUJJVERBX09QRVIoUVRSLDQvMS8yMDA5LDYvMzAvMjAwOSwsLFVTRCk=&amp;WINDOW=FIRST_POPUP&amp;HEIGH","T=450&amp;WIDTH=450&amp;START_MAXIMIZED=FALSE&amp;VAR:CALENDAR=US&amp;VAR:SYMBOL=STZ&amp;VAR:INDEX=0"}</definedName>
    <definedName name="_159__FDSAUDITLINK__" hidden="1">{"fdsup://directions/FAT Viewer?action=UPDATE&amp;creator=factset&amp;DYN_ARGS=TRUE&amp;DOC_NAME=FAT:FQL_AUDITING_CLIENT_TEMPLATE.FAT&amp;display_string=Audit&amp;VAR:KEY=RCPYNCFSLG&amp;VAR:QUERY=RkZfRUJJVERBX09QRVIoUVRSLDQvMS8yMDA5LDYvMzAvMjAwOSwsLFVTRCk=&amp;WINDOW=FIRST_POPUP&amp;HEIGH","T=450&amp;WIDTH=450&amp;START_MAXIMIZED=FALSE&amp;VAR:CALENDAR=US&amp;VAR:SYMBOL=STZ&amp;VAR:INDEX=0"}</definedName>
    <definedName name="_1590__FDSAUDITLINK__" localSheetId="7" hidden="1">{"fdsup://Directions/FactSet Auditing Viewer?action=AUDIT_VALUE&amp;DB=129&amp;ID1=31421110&amp;VALUEID=01001&amp;SDATE=200902&amp;PERIODTYPE=QTR_STD&amp;window=popup_no_bar&amp;width=385&amp;height=120&amp;START_MAXIMIZED=FALSE&amp;creator=factset&amp;display_string=Audit"}</definedName>
    <definedName name="_1590__FDSAUDITLINK__" localSheetId="9" hidden="1">{"fdsup://Directions/FactSet Auditing Viewer?action=AUDIT_VALUE&amp;DB=129&amp;ID1=31421110&amp;VALUEID=01001&amp;SDATE=200902&amp;PERIODTYPE=QTR_STD&amp;window=popup_no_bar&amp;width=385&amp;height=120&amp;START_MAXIMIZED=FALSE&amp;creator=factset&amp;display_string=Audit"}</definedName>
    <definedName name="_1590__FDSAUDITLINK__" localSheetId="8" hidden="1">{"fdsup://Directions/FactSet Auditing Viewer?action=AUDIT_VALUE&amp;DB=129&amp;ID1=31421110&amp;VALUEID=01001&amp;SDATE=200902&amp;PERIODTYPE=QTR_STD&amp;window=popup_no_bar&amp;width=385&amp;height=120&amp;START_MAXIMIZED=FALSE&amp;creator=factset&amp;display_string=Audit"}</definedName>
    <definedName name="_1590__FDSAUDITLINK__" localSheetId="10" hidden="1">{"fdsup://Directions/FactSet Auditing Viewer?action=AUDIT_VALUE&amp;DB=129&amp;ID1=31421110&amp;VALUEID=01001&amp;SDATE=200902&amp;PERIODTYPE=QTR_STD&amp;window=popup_no_bar&amp;width=385&amp;height=120&amp;START_MAXIMIZED=FALSE&amp;creator=factset&amp;display_string=Audit"}</definedName>
    <definedName name="_1590__FDSAUDITLINK__" localSheetId="3" hidden="1">{"fdsup://Directions/FactSet Auditing Viewer?action=AUDIT_VALUE&amp;DB=129&amp;ID1=31421110&amp;VALUEID=01001&amp;SDATE=200902&amp;PERIODTYPE=QTR_STD&amp;window=popup_no_bar&amp;width=385&amp;height=120&amp;START_MAXIMIZED=FALSE&amp;creator=factset&amp;display_string=Audit"}</definedName>
    <definedName name="_1590__FDSAUDITLINK__" localSheetId="5" hidden="1">{"fdsup://Directions/FactSet Auditing Viewer?action=AUDIT_VALUE&amp;DB=129&amp;ID1=31421110&amp;VALUEID=01001&amp;SDATE=200902&amp;PERIODTYPE=QTR_STD&amp;window=popup_no_bar&amp;width=385&amp;height=120&amp;START_MAXIMIZED=FALSE&amp;creator=factset&amp;display_string=Audit"}</definedName>
    <definedName name="_1590__FDSAUDITLINK__" localSheetId="1" hidden="1">{"fdsup://Directions/FactSet Auditing Viewer?action=AUDIT_VALUE&amp;DB=129&amp;ID1=31421110&amp;VALUEID=01001&amp;SDATE=200902&amp;PERIODTYPE=QTR_STD&amp;window=popup_no_bar&amp;width=385&amp;height=120&amp;START_MAXIMIZED=FALSE&amp;creator=factset&amp;display_string=Audit"}</definedName>
    <definedName name="_1590__FDSAUDITLINK__" hidden="1">{"fdsup://Directions/FactSet Auditing Viewer?action=AUDIT_VALUE&amp;DB=129&amp;ID1=31421110&amp;VALUEID=01001&amp;SDATE=200902&amp;PERIODTYPE=QTR_STD&amp;window=popup_no_bar&amp;width=385&amp;height=120&amp;START_MAXIMIZED=FALSE&amp;creator=factset&amp;display_string=Audit"}</definedName>
    <definedName name="_1591__FDSAUDITLINK__" localSheetId="7" hidden="1">{"fdsup://Directions/FactSet Auditing Viewer?action=AUDIT_VALUE&amp;DB=129&amp;ID1=31421110&amp;VALUEID=01001&amp;SDATE=201002&amp;PERIODTYPE=QTR_STD&amp;window=popup_no_bar&amp;width=385&amp;height=120&amp;START_MAXIMIZED=FALSE&amp;creator=factset&amp;display_string=Audit"}</definedName>
    <definedName name="_1591__FDSAUDITLINK__" localSheetId="9" hidden="1">{"fdsup://Directions/FactSet Auditing Viewer?action=AUDIT_VALUE&amp;DB=129&amp;ID1=31421110&amp;VALUEID=01001&amp;SDATE=201002&amp;PERIODTYPE=QTR_STD&amp;window=popup_no_bar&amp;width=385&amp;height=120&amp;START_MAXIMIZED=FALSE&amp;creator=factset&amp;display_string=Audit"}</definedName>
    <definedName name="_1591__FDSAUDITLINK__" localSheetId="8" hidden="1">{"fdsup://Directions/FactSet Auditing Viewer?action=AUDIT_VALUE&amp;DB=129&amp;ID1=31421110&amp;VALUEID=01001&amp;SDATE=201002&amp;PERIODTYPE=QTR_STD&amp;window=popup_no_bar&amp;width=385&amp;height=120&amp;START_MAXIMIZED=FALSE&amp;creator=factset&amp;display_string=Audit"}</definedName>
    <definedName name="_1591__FDSAUDITLINK__" localSheetId="10" hidden="1">{"fdsup://Directions/FactSet Auditing Viewer?action=AUDIT_VALUE&amp;DB=129&amp;ID1=31421110&amp;VALUEID=01001&amp;SDATE=201002&amp;PERIODTYPE=QTR_STD&amp;window=popup_no_bar&amp;width=385&amp;height=120&amp;START_MAXIMIZED=FALSE&amp;creator=factset&amp;display_string=Audit"}</definedName>
    <definedName name="_1591__FDSAUDITLINK__" localSheetId="3" hidden="1">{"fdsup://Directions/FactSet Auditing Viewer?action=AUDIT_VALUE&amp;DB=129&amp;ID1=31421110&amp;VALUEID=01001&amp;SDATE=201002&amp;PERIODTYPE=QTR_STD&amp;window=popup_no_bar&amp;width=385&amp;height=120&amp;START_MAXIMIZED=FALSE&amp;creator=factset&amp;display_string=Audit"}</definedName>
    <definedName name="_1591__FDSAUDITLINK__" localSheetId="5" hidden="1">{"fdsup://Directions/FactSet Auditing Viewer?action=AUDIT_VALUE&amp;DB=129&amp;ID1=31421110&amp;VALUEID=01001&amp;SDATE=201002&amp;PERIODTYPE=QTR_STD&amp;window=popup_no_bar&amp;width=385&amp;height=120&amp;START_MAXIMIZED=FALSE&amp;creator=factset&amp;display_string=Audit"}</definedName>
    <definedName name="_1591__FDSAUDITLINK__" localSheetId="1" hidden="1">{"fdsup://Directions/FactSet Auditing Viewer?action=AUDIT_VALUE&amp;DB=129&amp;ID1=31421110&amp;VALUEID=01001&amp;SDATE=201002&amp;PERIODTYPE=QTR_STD&amp;window=popup_no_bar&amp;width=385&amp;height=120&amp;START_MAXIMIZED=FALSE&amp;creator=factset&amp;display_string=Audit"}</definedName>
    <definedName name="_1591__FDSAUDITLINK__" hidden="1">{"fdsup://Directions/FactSet Auditing Viewer?action=AUDIT_VALUE&amp;DB=129&amp;ID1=31421110&amp;VALUEID=01001&amp;SDATE=201002&amp;PERIODTYPE=QTR_STD&amp;window=popup_no_bar&amp;width=385&amp;height=120&amp;START_MAXIMIZED=FALSE&amp;creator=factset&amp;display_string=Audit"}</definedName>
    <definedName name="_1592__FDSAUDITLINK__" localSheetId="7" hidden="1">{"fdsup://Directions/FactSet Auditing Viewer?action=AUDIT_VALUE&amp;DB=129&amp;ID1=33793210&amp;VALUEID=01001&amp;SDATE=201002&amp;PERIODTYPE=QTR_STD&amp;window=popup_no_bar&amp;width=385&amp;height=120&amp;START_MAXIMIZED=FALSE&amp;creator=factset&amp;display_string=Audit"}</definedName>
    <definedName name="_1592__FDSAUDITLINK__" localSheetId="9" hidden="1">{"fdsup://Directions/FactSet Auditing Viewer?action=AUDIT_VALUE&amp;DB=129&amp;ID1=33793210&amp;VALUEID=01001&amp;SDATE=201002&amp;PERIODTYPE=QTR_STD&amp;window=popup_no_bar&amp;width=385&amp;height=120&amp;START_MAXIMIZED=FALSE&amp;creator=factset&amp;display_string=Audit"}</definedName>
    <definedName name="_1592__FDSAUDITLINK__" localSheetId="8" hidden="1">{"fdsup://Directions/FactSet Auditing Viewer?action=AUDIT_VALUE&amp;DB=129&amp;ID1=33793210&amp;VALUEID=01001&amp;SDATE=201002&amp;PERIODTYPE=QTR_STD&amp;window=popup_no_bar&amp;width=385&amp;height=120&amp;START_MAXIMIZED=FALSE&amp;creator=factset&amp;display_string=Audit"}</definedName>
    <definedName name="_1592__FDSAUDITLINK__" localSheetId="10" hidden="1">{"fdsup://Directions/FactSet Auditing Viewer?action=AUDIT_VALUE&amp;DB=129&amp;ID1=33793210&amp;VALUEID=01001&amp;SDATE=201002&amp;PERIODTYPE=QTR_STD&amp;window=popup_no_bar&amp;width=385&amp;height=120&amp;START_MAXIMIZED=FALSE&amp;creator=factset&amp;display_string=Audit"}</definedName>
    <definedName name="_1592__FDSAUDITLINK__" localSheetId="3" hidden="1">{"fdsup://Directions/FactSet Auditing Viewer?action=AUDIT_VALUE&amp;DB=129&amp;ID1=33793210&amp;VALUEID=01001&amp;SDATE=201002&amp;PERIODTYPE=QTR_STD&amp;window=popup_no_bar&amp;width=385&amp;height=120&amp;START_MAXIMIZED=FALSE&amp;creator=factset&amp;display_string=Audit"}</definedName>
    <definedName name="_1592__FDSAUDITLINK__" localSheetId="5" hidden="1">{"fdsup://Directions/FactSet Auditing Viewer?action=AUDIT_VALUE&amp;DB=129&amp;ID1=33793210&amp;VALUEID=01001&amp;SDATE=201002&amp;PERIODTYPE=QTR_STD&amp;window=popup_no_bar&amp;width=385&amp;height=120&amp;START_MAXIMIZED=FALSE&amp;creator=factset&amp;display_string=Audit"}</definedName>
    <definedName name="_1592__FDSAUDITLINK__" localSheetId="1" hidden="1">{"fdsup://Directions/FactSet Auditing Viewer?action=AUDIT_VALUE&amp;DB=129&amp;ID1=33793210&amp;VALUEID=01001&amp;SDATE=201002&amp;PERIODTYPE=QTR_STD&amp;window=popup_no_bar&amp;width=385&amp;height=120&amp;START_MAXIMIZED=FALSE&amp;creator=factset&amp;display_string=Audit"}</definedName>
    <definedName name="_1592__FDSAUDITLINK__" hidden="1">{"fdsup://Directions/FactSet Auditing Viewer?action=AUDIT_VALUE&amp;DB=129&amp;ID1=33793210&amp;VALUEID=01001&amp;SDATE=201002&amp;PERIODTYPE=QTR_STD&amp;window=popup_no_bar&amp;width=385&amp;height=120&amp;START_MAXIMIZED=FALSE&amp;creator=factset&amp;display_string=Audit"}</definedName>
    <definedName name="_1593__FDSAUDITLINK__" localSheetId="7" hidden="1">{"fdsup://Directions/FactSet Auditing Viewer?action=AUDIT_VALUE&amp;DB=129&amp;ID1=31428X10&amp;VALUEID=01001&amp;SDATE=200804&amp;PERIODTYPE=QTR_STD&amp;window=popup_no_bar&amp;width=385&amp;height=120&amp;START_MAXIMIZED=FALSE&amp;creator=factset&amp;display_string=Audit"}</definedName>
    <definedName name="_1593__FDSAUDITLINK__" localSheetId="9" hidden="1">{"fdsup://Directions/FactSet Auditing Viewer?action=AUDIT_VALUE&amp;DB=129&amp;ID1=31428X10&amp;VALUEID=01001&amp;SDATE=200804&amp;PERIODTYPE=QTR_STD&amp;window=popup_no_bar&amp;width=385&amp;height=120&amp;START_MAXIMIZED=FALSE&amp;creator=factset&amp;display_string=Audit"}</definedName>
    <definedName name="_1593__FDSAUDITLINK__" localSheetId="8" hidden="1">{"fdsup://Directions/FactSet Auditing Viewer?action=AUDIT_VALUE&amp;DB=129&amp;ID1=31428X10&amp;VALUEID=01001&amp;SDATE=200804&amp;PERIODTYPE=QTR_STD&amp;window=popup_no_bar&amp;width=385&amp;height=120&amp;START_MAXIMIZED=FALSE&amp;creator=factset&amp;display_string=Audit"}</definedName>
    <definedName name="_1593__FDSAUDITLINK__" localSheetId="10" hidden="1">{"fdsup://Directions/FactSet Auditing Viewer?action=AUDIT_VALUE&amp;DB=129&amp;ID1=31428X10&amp;VALUEID=01001&amp;SDATE=200804&amp;PERIODTYPE=QTR_STD&amp;window=popup_no_bar&amp;width=385&amp;height=120&amp;START_MAXIMIZED=FALSE&amp;creator=factset&amp;display_string=Audit"}</definedName>
    <definedName name="_1593__FDSAUDITLINK__" localSheetId="3" hidden="1">{"fdsup://Directions/FactSet Auditing Viewer?action=AUDIT_VALUE&amp;DB=129&amp;ID1=31428X10&amp;VALUEID=01001&amp;SDATE=200804&amp;PERIODTYPE=QTR_STD&amp;window=popup_no_bar&amp;width=385&amp;height=120&amp;START_MAXIMIZED=FALSE&amp;creator=factset&amp;display_string=Audit"}</definedName>
    <definedName name="_1593__FDSAUDITLINK__" localSheetId="5" hidden="1">{"fdsup://Directions/FactSet Auditing Viewer?action=AUDIT_VALUE&amp;DB=129&amp;ID1=31428X10&amp;VALUEID=01001&amp;SDATE=200804&amp;PERIODTYPE=QTR_STD&amp;window=popup_no_bar&amp;width=385&amp;height=120&amp;START_MAXIMIZED=FALSE&amp;creator=factset&amp;display_string=Audit"}</definedName>
    <definedName name="_1593__FDSAUDITLINK__" localSheetId="1" hidden="1">{"fdsup://Directions/FactSet Auditing Viewer?action=AUDIT_VALUE&amp;DB=129&amp;ID1=31428X10&amp;VALUEID=01001&amp;SDATE=200804&amp;PERIODTYPE=QTR_STD&amp;window=popup_no_bar&amp;width=385&amp;height=120&amp;START_MAXIMIZED=FALSE&amp;creator=factset&amp;display_string=Audit"}</definedName>
    <definedName name="_1593__FDSAUDITLINK__" hidden="1">{"fdsup://Directions/FactSet Auditing Viewer?action=AUDIT_VALUE&amp;DB=129&amp;ID1=31428X10&amp;VALUEID=01001&amp;SDATE=200804&amp;PERIODTYPE=QTR_STD&amp;window=popup_no_bar&amp;width=385&amp;height=120&amp;START_MAXIMIZED=FALSE&amp;creator=factset&amp;display_string=Audit"}</definedName>
    <definedName name="_1594__FDSAUDITLINK__" localSheetId="7" hidden="1">{"fdsup://Directions/FactSet Auditing Viewer?action=AUDIT_VALUE&amp;DB=129&amp;ID1=31428X10&amp;VALUEID=01001&amp;SDATE=200904&amp;PERIODTYPE=QTR_STD&amp;window=popup_no_bar&amp;width=385&amp;height=120&amp;START_MAXIMIZED=FALSE&amp;creator=factset&amp;display_string=Audit"}</definedName>
    <definedName name="_1594__FDSAUDITLINK__" localSheetId="9" hidden="1">{"fdsup://Directions/FactSet Auditing Viewer?action=AUDIT_VALUE&amp;DB=129&amp;ID1=31428X10&amp;VALUEID=01001&amp;SDATE=200904&amp;PERIODTYPE=QTR_STD&amp;window=popup_no_bar&amp;width=385&amp;height=120&amp;START_MAXIMIZED=FALSE&amp;creator=factset&amp;display_string=Audit"}</definedName>
    <definedName name="_1594__FDSAUDITLINK__" localSheetId="8" hidden="1">{"fdsup://Directions/FactSet Auditing Viewer?action=AUDIT_VALUE&amp;DB=129&amp;ID1=31428X10&amp;VALUEID=01001&amp;SDATE=200904&amp;PERIODTYPE=QTR_STD&amp;window=popup_no_bar&amp;width=385&amp;height=120&amp;START_MAXIMIZED=FALSE&amp;creator=factset&amp;display_string=Audit"}</definedName>
    <definedName name="_1594__FDSAUDITLINK__" localSheetId="10" hidden="1">{"fdsup://Directions/FactSet Auditing Viewer?action=AUDIT_VALUE&amp;DB=129&amp;ID1=31428X10&amp;VALUEID=01001&amp;SDATE=200904&amp;PERIODTYPE=QTR_STD&amp;window=popup_no_bar&amp;width=385&amp;height=120&amp;START_MAXIMIZED=FALSE&amp;creator=factset&amp;display_string=Audit"}</definedName>
    <definedName name="_1594__FDSAUDITLINK__" localSheetId="3" hidden="1">{"fdsup://Directions/FactSet Auditing Viewer?action=AUDIT_VALUE&amp;DB=129&amp;ID1=31428X10&amp;VALUEID=01001&amp;SDATE=200904&amp;PERIODTYPE=QTR_STD&amp;window=popup_no_bar&amp;width=385&amp;height=120&amp;START_MAXIMIZED=FALSE&amp;creator=factset&amp;display_string=Audit"}</definedName>
    <definedName name="_1594__FDSAUDITLINK__" localSheetId="5" hidden="1">{"fdsup://Directions/FactSet Auditing Viewer?action=AUDIT_VALUE&amp;DB=129&amp;ID1=31428X10&amp;VALUEID=01001&amp;SDATE=200904&amp;PERIODTYPE=QTR_STD&amp;window=popup_no_bar&amp;width=385&amp;height=120&amp;START_MAXIMIZED=FALSE&amp;creator=factset&amp;display_string=Audit"}</definedName>
    <definedName name="_1594__FDSAUDITLINK__" localSheetId="1" hidden="1">{"fdsup://Directions/FactSet Auditing Viewer?action=AUDIT_VALUE&amp;DB=129&amp;ID1=31428X10&amp;VALUEID=01001&amp;SDATE=200904&amp;PERIODTYPE=QTR_STD&amp;window=popup_no_bar&amp;width=385&amp;height=120&amp;START_MAXIMIZED=FALSE&amp;creator=factset&amp;display_string=Audit"}</definedName>
    <definedName name="_1594__FDSAUDITLINK__" hidden="1">{"fdsup://Directions/FactSet Auditing Viewer?action=AUDIT_VALUE&amp;DB=129&amp;ID1=31428X10&amp;VALUEID=01001&amp;SDATE=200904&amp;PERIODTYPE=QTR_STD&amp;window=popup_no_bar&amp;width=385&amp;height=120&amp;START_MAXIMIZED=FALSE&amp;creator=factset&amp;display_string=Audit"}</definedName>
    <definedName name="_1595__FDSAUDITLINK__" localSheetId="7" hidden="1">{"fdsup://Directions/FactSet Auditing Viewer?action=AUDIT_VALUE&amp;DB=129&amp;ID1=30700010&amp;VALUEID=01001&amp;SDATE=200903&amp;PERIODTYPE=QTR_STD&amp;window=popup_no_bar&amp;width=385&amp;height=120&amp;START_MAXIMIZED=FALSE&amp;creator=factset&amp;display_string=Audit"}</definedName>
    <definedName name="_1595__FDSAUDITLINK__" localSheetId="9" hidden="1">{"fdsup://Directions/FactSet Auditing Viewer?action=AUDIT_VALUE&amp;DB=129&amp;ID1=30700010&amp;VALUEID=01001&amp;SDATE=200903&amp;PERIODTYPE=QTR_STD&amp;window=popup_no_bar&amp;width=385&amp;height=120&amp;START_MAXIMIZED=FALSE&amp;creator=factset&amp;display_string=Audit"}</definedName>
    <definedName name="_1595__FDSAUDITLINK__" localSheetId="8" hidden="1">{"fdsup://Directions/FactSet Auditing Viewer?action=AUDIT_VALUE&amp;DB=129&amp;ID1=30700010&amp;VALUEID=01001&amp;SDATE=200903&amp;PERIODTYPE=QTR_STD&amp;window=popup_no_bar&amp;width=385&amp;height=120&amp;START_MAXIMIZED=FALSE&amp;creator=factset&amp;display_string=Audit"}</definedName>
    <definedName name="_1595__FDSAUDITLINK__" localSheetId="10" hidden="1">{"fdsup://Directions/FactSet Auditing Viewer?action=AUDIT_VALUE&amp;DB=129&amp;ID1=30700010&amp;VALUEID=01001&amp;SDATE=200903&amp;PERIODTYPE=QTR_STD&amp;window=popup_no_bar&amp;width=385&amp;height=120&amp;START_MAXIMIZED=FALSE&amp;creator=factset&amp;display_string=Audit"}</definedName>
    <definedName name="_1595__FDSAUDITLINK__" localSheetId="3" hidden="1">{"fdsup://Directions/FactSet Auditing Viewer?action=AUDIT_VALUE&amp;DB=129&amp;ID1=30700010&amp;VALUEID=01001&amp;SDATE=200903&amp;PERIODTYPE=QTR_STD&amp;window=popup_no_bar&amp;width=385&amp;height=120&amp;START_MAXIMIZED=FALSE&amp;creator=factset&amp;display_string=Audit"}</definedName>
    <definedName name="_1595__FDSAUDITLINK__" localSheetId="5" hidden="1">{"fdsup://Directions/FactSet Auditing Viewer?action=AUDIT_VALUE&amp;DB=129&amp;ID1=30700010&amp;VALUEID=01001&amp;SDATE=200903&amp;PERIODTYPE=QTR_STD&amp;window=popup_no_bar&amp;width=385&amp;height=120&amp;START_MAXIMIZED=FALSE&amp;creator=factset&amp;display_string=Audit"}</definedName>
    <definedName name="_1595__FDSAUDITLINK__" localSheetId="1" hidden="1">{"fdsup://Directions/FactSet Auditing Viewer?action=AUDIT_VALUE&amp;DB=129&amp;ID1=30700010&amp;VALUEID=01001&amp;SDATE=200903&amp;PERIODTYPE=QTR_STD&amp;window=popup_no_bar&amp;width=385&amp;height=120&amp;START_MAXIMIZED=FALSE&amp;creator=factset&amp;display_string=Audit"}</definedName>
    <definedName name="_1595__FDSAUDITLINK__" hidden="1">{"fdsup://Directions/FactSet Auditing Viewer?action=AUDIT_VALUE&amp;DB=129&amp;ID1=30700010&amp;VALUEID=01001&amp;SDATE=200903&amp;PERIODTYPE=QTR_STD&amp;window=popup_no_bar&amp;width=385&amp;height=120&amp;START_MAXIMIZED=FALSE&amp;creator=factset&amp;display_string=Audit"}</definedName>
    <definedName name="_1596__FDSAUDITLINK__" localSheetId="7" hidden="1">{"fdsup://Directions/FactSet Auditing Viewer?action=AUDIT_VALUE&amp;DB=129&amp;ID1=30700010&amp;VALUEID=01001&amp;SDATE=201003&amp;PERIODTYPE=QTR_STD&amp;window=popup_no_bar&amp;width=385&amp;height=120&amp;START_MAXIMIZED=FALSE&amp;creator=factset&amp;display_string=Audit"}</definedName>
    <definedName name="_1596__FDSAUDITLINK__" localSheetId="9" hidden="1">{"fdsup://Directions/FactSet Auditing Viewer?action=AUDIT_VALUE&amp;DB=129&amp;ID1=30700010&amp;VALUEID=01001&amp;SDATE=201003&amp;PERIODTYPE=QTR_STD&amp;window=popup_no_bar&amp;width=385&amp;height=120&amp;START_MAXIMIZED=FALSE&amp;creator=factset&amp;display_string=Audit"}</definedName>
    <definedName name="_1596__FDSAUDITLINK__" localSheetId="8" hidden="1">{"fdsup://Directions/FactSet Auditing Viewer?action=AUDIT_VALUE&amp;DB=129&amp;ID1=30700010&amp;VALUEID=01001&amp;SDATE=201003&amp;PERIODTYPE=QTR_STD&amp;window=popup_no_bar&amp;width=385&amp;height=120&amp;START_MAXIMIZED=FALSE&amp;creator=factset&amp;display_string=Audit"}</definedName>
    <definedName name="_1596__FDSAUDITLINK__" localSheetId="10" hidden="1">{"fdsup://Directions/FactSet Auditing Viewer?action=AUDIT_VALUE&amp;DB=129&amp;ID1=30700010&amp;VALUEID=01001&amp;SDATE=201003&amp;PERIODTYPE=QTR_STD&amp;window=popup_no_bar&amp;width=385&amp;height=120&amp;START_MAXIMIZED=FALSE&amp;creator=factset&amp;display_string=Audit"}</definedName>
    <definedName name="_1596__FDSAUDITLINK__" localSheetId="3" hidden="1">{"fdsup://Directions/FactSet Auditing Viewer?action=AUDIT_VALUE&amp;DB=129&amp;ID1=30700010&amp;VALUEID=01001&amp;SDATE=201003&amp;PERIODTYPE=QTR_STD&amp;window=popup_no_bar&amp;width=385&amp;height=120&amp;START_MAXIMIZED=FALSE&amp;creator=factset&amp;display_string=Audit"}</definedName>
    <definedName name="_1596__FDSAUDITLINK__" localSheetId="5" hidden="1">{"fdsup://Directions/FactSet Auditing Viewer?action=AUDIT_VALUE&amp;DB=129&amp;ID1=30700010&amp;VALUEID=01001&amp;SDATE=201003&amp;PERIODTYPE=QTR_STD&amp;window=popup_no_bar&amp;width=385&amp;height=120&amp;START_MAXIMIZED=FALSE&amp;creator=factset&amp;display_string=Audit"}</definedName>
    <definedName name="_1596__FDSAUDITLINK__" localSheetId="1" hidden="1">{"fdsup://Directions/FactSet Auditing Viewer?action=AUDIT_VALUE&amp;DB=129&amp;ID1=30700010&amp;VALUEID=01001&amp;SDATE=201003&amp;PERIODTYPE=QTR_STD&amp;window=popup_no_bar&amp;width=385&amp;height=120&amp;START_MAXIMIZED=FALSE&amp;creator=factset&amp;display_string=Audit"}</definedName>
    <definedName name="_1596__FDSAUDITLINK__" hidden="1">{"fdsup://Directions/FactSet Auditing Viewer?action=AUDIT_VALUE&amp;DB=129&amp;ID1=30700010&amp;VALUEID=01001&amp;SDATE=201003&amp;PERIODTYPE=QTR_STD&amp;window=popup_no_bar&amp;width=385&amp;height=120&amp;START_MAXIMIZED=FALSE&amp;creator=factset&amp;display_string=Audit"}</definedName>
    <definedName name="_1597__FDSAUDITLINK__" localSheetId="7" hidden="1">{"fdsup://Directions/FactSet Auditing Viewer?action=AUDIT_VALUE&amp;DB=129&amp;ID1=35671D85&amp;VALUEID=01001&amp;SDATE=200902&amp;PERIODTYPE=QTR_STD&amp;window=popup_no_bar&amp;width=385&amp;height=120&amp;START_MAXIMIZED=FALSE&amp;creator=factset&amp;display_string=Audit"}</definedName>
    <definedName name="_1597__FDSAUDITLINK__" localSheetId="9" hidden="1">{"fdsup://Directions/FactSet Auditing Viewer?action=AUDIT_VALUE&amp;DB=129&amp;ID1=35671D85&amp;VALUEID=01001&amp;SDATE=200902&amp;PERIODTYPE=QTR_STD&amp;window=popup_no_bar&amp;width=385&amp;height=120&amp;START_MAXIMIZED=FALSE&amp;creator=factset&amp;display_string=Audit"}</definedName>
    <definedName name="_1597__FDSAUDITLINK__" localSheetId="8" hidden="1">{"fdsup://Directions/FactSet Auditing Viewer?action=AUDIT_VALUE&amp;DB=129&amp;ID1=35671D85&amp;VALUEID=01001&amp;SDATE=200902&amp;PERIODTYPE=QTR_STD&amp;window=popup_no_bar&amp;width=385&amp;height=120&amp;START_MAXIMIZED=FALSE&amp;creator=factset&amp;display_string=Audit"}</definedName>
    <definedName name="_1597__FDSAUDITLINK__" localSheetId="10" hidden="1">{"fdsup://Directions/FactSet Auditing Viewer?action=AUDIT_VALUE&amp;DB=129&amp;ID1=35671D85&amp;VALUEID=01001&amp;SDATE=200902&amp;PERIODTYPE=QTR_STD&amp;window=popup_no_bar&amp;width=385&amp;height=120&amp;START_MAXIMIZED=FALSE&amp;creator=factset&amp;display_string=Audit"}</definedName>
    <definedName name="_1597__FDSAUDITLINK__" localSheetId="3" hidden="1">{"fdsup://Directions/FactSet Auditing Viewer?action=AUDIT_VALUE&amp;DB=129&amp;ID1=35671D85&amp;VALUEID=01001&amp;SDATE=200902&amp;PERIODTYPE=QTR_STD&amp;window=popup_no_bar&amp;width=385&amp;height=120&amp;START_MAXIMIZED=FALSE&amp;creator=factset&amp;display_string=Audit"}</definedName>
    <definedName name="_1597__FDSAUDITLINK__" localSheetId="5" hidden="1">{"fdsup://Directions/FactSet Auditing Viewer?action=AUDIT_VALUE&amp;DB=129&amp;ID1=35671D85&amp;VALUEID=01001&amp;SDATE=200902&amp;PERIODTYPE=QTR_STD&amp;window=popup_no_bar&amp;width=385&amp;height=120&amp;START_MAXIMIZED=FALSE&amp;creator=factset&amp;display_string=Audit"}</definedName>
    <definedName name="_1597__FDSAUDITLINK__" localSheetId="1" hidden="1">{"fdsup://Directions/FactSet Auditing Viewer?action=AUDIT_VALUE&amp;DB=129&amp;ID1=35671D85&amp;VALUEID=01001&amp;SDATE=200902&amp;PERIODTYPE=QTR_STD&amp;window=popup_no_bar&amp;width=385&amp;height=120&amp;START_MAXIMIZED=FALSE&amp;creator=factset&amp;display_string=Audit"}</definedName>
    <definedName name="_1597__FDSAUDITLINK__" hidden="1">{"fdsup://Directions/FactSet Auditing Viewer?action=AUDIT_VALUE&amp;DB=129&amp;ID1=35671D85&amp;VALUEID=01001&amp;SDATE=200902&amp;PERIODTYPE=QTR_STD&amp;window=popup_no_bar&amp;width=385&amp;height=120&amp;START_MAXIMIZED=FALSE&amp;creator=factset&amp;display_string=Audit"}</definedName>
    <definedName name="_1598__FDSAUDITLINK__" localSheetId="7" hidden="1">{"fdsup://Directions/FactSet Auditing Viewer?action=AUDIT_VALUE&amp;DB=129&amp;ID1=35671D85&amp;VALUEID=01001&amp;SDATE=201002&amp;PERIODTYPE=QTR_STD&amp;window=popup_no_bar&amp;width=385&amp;height=120&amp;START_MAXIMIZED=FALSE&amp;creator=factset&amp;display_string=Audit"}</definedName>
    <definedName name="_1598__FDSAUDITLINK__" localSheetId="9" hidden="1">{"fdsup://Directions/FactSet Auditing Viewer?action=AUDIT_VALUE&amp;DB=129&amp;ID1=35671D85&amp;VALUEID=01001&amp;SDATE=201002&amp;PERIODTYPE=QTR_STD&amp;window=popup_no_bar&amp;width=385&amp;height=120&amp;START_MAXIMIZED=FALSE&amp;creator=factset&amp;display_string=Audit"}</definedName>
    <definedName name="_1598__FDSAUDITLINK__" localSheetId="8" hidden="1">{"fdsup://Directions/FactSet Auditing Viewer?action=AUDIT_VALUE&amp;DB=129&amp;ID1=35671D85&amp;VALUEID=01001&amp;SDATE=201002&amp;PERIODTYPE=QTR_STD&amp;window=popup_no_bar&amp;width=385&amp;height=120&amp;START_MAXIMIZED=FALSE&amp;creator=factset&amp;display_string=Audit"}</definedName>
    <definedName name="_1598__FDSAUDITLINK__" localSheetId="10" hidden="1">{"fdsup://Directions/FactSet Auditing Viewer?action=AUDIT_VALUE&amp;DB=129&amp;ID1=35671D85&amp;VALUEID=01001&amp;SDATE=201002&amp;PERIODTYPE=QTR_STD&amp;window=popup_no_bar&amp;width=385&amp;height=120&amp;START_MAXIMIZED=FALSE&amp;creator=factset&amp;display_string=Audit"}</definedName>
    <definedName name="_1598__FDSAUDITLINK__" localSheetId="3" hidden="1">{"fdsup://Directions/FactSet Auditing Viewer?action=AUDIT_VALUE&amp;DB=129&amp;ID1=35671D85&amp;VALUEID=01001&amp;SDATE=201002&amp;PERIODTYPE=QTR_STD&amp;window=popup_no_bar&amp;width=385&amp;height=120&amp;START_MAXIMIZED=FALSE&amp;creator=factset&amp;display_string=Audit"}</definedName>
    <definedName name="_1598__FDSAUDITLINK__" localSheetId="5" hidden="1">{"fdsup://Directions/FactSet Auditing Viewer?action=AUDIT_VALUE&amp;DB=129&amp;ID1=35671D85&amp;VALUEID=01001&amp;SDATE=201002&amp;PERIODTYPE=QTR_STD&amp;window=popup_no_bar&amp;width=385&amp;height=120&amp;START_MAXIMIZED=FALSE&amp;creator=factset&amp;display_string=Audit"}</definedName>
    <definedName name="_1598__FDSAUDITLINK__" localSheetId="1" hidden="1">{"fdsup://Directions/FactSet Auditing Viewer?action=AUDIT_VALUE&amp;DB=129&amp;ID1=35671D85&amp;VALUEID=01001&amp;SDATE=201002&amp;PERIODTYPE=QTR_STD&amp;window=popup_no_bar&amp;width=385&amp;height=120&amp;START_MAXIMIZED=FALSE&amp;creator=factset&amp;display_string=Audit"}</definedName>
    <definedName name="_1598__FDSAUDITLINK__" hidden="1">{"fdsup://Directions/FactSet Auditing Viewer?action=AUDIT_VALUE&amp;DB=129&amp;ID1=35671D85&amp;VALUEID=01001&amp;SDATE=201002&amp;PERIODTYPE=QTR_STD&amp;window=popup_no_bar&amp;width=385&amp;height=120&amp;START_MAXIMIZED=FALSE&amp;creator=factset&amp;display_string=Audit"}</definedName>
    <definedName name="_1599__FDSAUDITLINK__" localSheetId="7" hidden="1">{"fdsup://Directions/FactSet Auditing Viewer?action=AUDIT_VALUE&amp;DB=129&amp;ID1=31190010&amp;VALUEID=01001&amp;SDATE=200902&amp;PERIODTYPE=QTR_STD&amp;window=popup_no_bar&amp;width=385&amp;height=120&amp;START_MAXIMIZED=FALSE&amp;creator=factset&amp;display_string=Audit"}</definedName>
    <definedName name="_1599__FDSAUDITLINK__" localSheetId="9" hidden="1">{"fdsup://Directions/FactSet Auditing Viewer?action=AUDIT_VALUE&amp;DB=129&amp;ID1=31190010&amp;VALUEID=01001&amp;SDATE=200902&amp;PERIODTYPE=QTR_STD&amp;window=popup_no_bar&amp;width=385&amp;height=120&amp;START_MAXIMIZED=FALSE&amp;creator=factset&amp;display_string=Audit"}</definedName>
    <definedName name="_1599__FDSAUDITLINK__" localSheetId="8" hidden="1">{"fdsup://Directions/FactSet Auditing Viewer?action=AUDIT_VALUE&amp;DB=129&amp;ID1=31190010&amp;VALUEID=01001&amp;SDATE=200902&amp;PERIODTYPE=QTR_STD&amp;window=popup_no_bar&amp;width=385&amp;height=120&amp;START_MAXIMIZED=FALSE&amp;creator=factset&amp;display_string=Audit"}</definedName>
    <definedName name="_1599__FDSAUDITLINK__" localSheetId="10" hidden="1">{"fdsup://Directions/FactSet Auditing Viewer?action=AUDIT_VALUE&amp;DB=129&amp;ID1=31190010&amp;VALUEID=01001&amp;SDATE=200902&amp;PERIODTYPE=QTR_STD&amp;window=popup_no_bar&amp;width=385&amp;height=120&amp;START_MAXIMIZED=FALSE&amp;creator=factset&amp;display_string=Audit"}</definedName>
    <definedName name="_1599__FDSAUDITLINK__" localSheetId="3" hidden="1">{"fdsup://Directions/FactSet Auditing Viewer?action=AUDIT_VALUE&amp;DB=129&amp;ID1=31190010&amp;VALUEID=01001&amp;SDATE=200902&amp;PERIODTYPE=QTR_STD&amp;window=popup_no_bar&amp;width=385&amp;height=120&amp;START_MAXIMIZED=FALSE&amp;creator=factset&amp;display_string=Audit"}</definedName>
    <definedName name="_1599__FDSAUDITLINK__" localSheetId="5" hidden="1">{"fdsup://Directions/FactSet Auditing Viewer?action=AUDIT_VALUE&amp;DB=129&amp;ID1=31190010&amp;VALUEID=01001&amp;SDATE=200902&amp;PERIODTYPE=QTR_STD&amp;window=popup_no_bar&amp;width=385&amp;height=120&amp;START_MAXIMIZED=FALSE&amp;creator=factset&amp;display_string=Audit"}</definedName>
    <definedName name="_1599__FDSAUDITLINK__" localSheetId="1" hidden="1">{"fdsup://Directions/FactSet Auditing Viewer?action=AUDIT_VALUE&amp;DB=129&amp;ID1=31190010&amp;VALUEID=01001&amp;SDATE=200902&amp;PERIODTYPE=QTR_STD&amp;window=popup_no_bar&amp;width=385&amp;height=120&amp;START_MAXIMIZED=FALSE&amp;creator=factset&amp;display_string=Audit"}</definedName>
    <definedName name="_1599__FDSAUDITLINK__" hidden="1">{"fdsup://Directions/FactSet Auditing Viewer?action=AUDIT_VALUE&amp;DB=129&amp;ID1=31190010&amp;VALUEID=01001&amp;SDATE=200902&amp;PERIODTYPE=QTR_STD&amp;window=popup_no_bar&amp;width=385&amp;height=120&amp;START_MAXIMIZED=FALSE&amp;creator=factset&amp;display_string=Audit"}</definedName>
    <definedName name="_16__FDSAUDITLINK__" localSheetId="7" hidden="1">{"fdsup://Directions/FactSet Auditing Viewer?action=AUDIT_VALUE&amp;DB=129&amp;ID1=590294&amp;VALUEID=02001&amp;SDATE=200903&amp;PERIODTYPE=QTR_STD&amp;window=popup_no_bar&amp;width=385&amp;height=120&amp;START_MAXIMIZED=FALSE&amp;creator=factset&amp;display_string=Audit"}</definedName>
    <definedName name="_16__FDSAUDITLINK__" localSheetId="9" hidden="1">{"fdsup://Directions/FactSet Auditing Viewer?action=AUDIT_VALUE&amp;DB=129&amp;ID1=590294&amp;VALUEID=02001&amp;SDATE=200903&amp;PERIODTYPE=QTR_STD&amp;window=popup_no_bar&amp;width=385&amp;height=120&amp;START_MAXIMIZED=FALSE&amp;creator=factset&amp;display_string=Audit"}</definedName>
    <definedName name="_16__FDSAUDITLINK__" localSheetId="8" hidden="1">{"fdsup://Directions/FactSet Auditing Viewer?action=AUDIT_VALUE&amp;DB=129&amp;ID1=590294&amp;VALUEID=02001&amp;SDATE=200903&amp;PERIODTYPE=QTR_STD&amp;window=popup_no_bar&amp;width=385&amp;height=120&amp;START_MAXIMIZED=FALSE&amp;creator=factset&amp;display_string=Audit"}</definedName>
    <definedName name="_16__FDSAUDITLINK__" localSheetId="10" hidden="1">{"fdsup://Directions/FactSet Auditing Viewer?action=AUDIT_VALUE&amp;DB=129&amp;ID1=590294&amp;VALUEID=02001&amp;SDATE=200903&amp;PERIODTYPE=QTR_STD&amp;window=popup_no_bar&amp;width=385&amp;height=120&amp;START_MAXIMIZED=FALSE&amp;creator=factset&amp;display_string=Audit"}</definedName>
    <definedName name="_16__FDSAUDITLINK__" localSheetId="3" hidden="1">{"fdsup://Directions/FactSet Auditing Viewer?action=AUDIT_VALUE&amp;DB=129&amp;ID1=590294&amp;VALUEID=02001&amp;SDATE=200903&amp;PERIODTYPE=QTR_STD&amp;window=popup_no_bar&amp;width=385&amp;height=120&amp;START_MAXIMIZED=FALSE&amp;creator=factset&amp;display_string=Audit"}</definedName>
    <definedName name="_16__FDSAUDITLINK__" localSheetId="5" hidden="1">{"fdsup://Directions/FactSet Auditing Viewer?action=AUDIT_VALUE&amp;DB=129&amp;ID1=590294&amp;VALUEID=02001&amp;SDATE=200903&amp;PERIODTYPE=QTR_STD&amp;window=popup_no_bar&amp;width=385&amp;height=120&amp;START_MAXIMIZED=FALSE&amp;creator=factset&amp;display_string=Audit"}</definedName>
    <definedName name="_16__FDSAUDITLINK__" localSheetId="1" hidden="1">{"fdsup://directions/FAT Viewer?action=UPDATE&amp;creator=factset&amp;DYN_ARGS=TRUE&amp;DOC_NAME=FAT:FQL_AUDITING_CLIENT_TEMPLATE.FAT&amp;display_string=Audit&amp;VAR:KEY=HSFCXGHKNC&amp;VAR:QUERY=RkZfRUJJVERBX09QRVIoUVRSLDQvMS8yMDEwLDYvMzAvMjAxMCwsLFVTRCk=&amp;WINDOW=FIRST_POPUP&amp;HEIGH","T=450&amp;WIDTH=450&amp;START_MAXIMIZED=FALSE&amp;VAR:CALENDAR=US&amp;VAR:SYMBOL=XLNX&amp;VAR:INDEX=0"}</definedName>
    <definedName name="_16__FDSAUDITLINK__" hidden="1">{"fdsup://Directions/FactSet Auditing Viewer?action=AUDIT_VALUE&amp;DB=129&amp;ID1=590294&amp;VALUEID=02001&amp;SDATE=200903&amp;PERIODTYPE=QTR_STD&amp;window=popup_no_bar&amp;width=385&amp;height=120&amp;START_MAXIMIZED=FALSE&amp;creator=factset&amp;display_string=Audit"}</definedName>
    <definedName name="_160__FDSAUDITLINK__" localSheetId="7" hidden="1">{"fdsup://directions/FAT Viewer?action=UPDATE&amp;creator=factset&amp;DYN_ARGS=TRUE&amp;DOC_NAME=FAT:FQL_AUDITING_CLIENT_TEMPLATE.FAT&amp;display_string=Audit&amp;VAR:KEY=TKTERWJSVS&amp;VAR:QUERY=RkZfRUJJVERBX09QRVIoUVRSLDQvMS8yMDEwLDYvMzAvMjAxMCwsLFVTRCk=&amp;WINDOW=FIRST_POPUP&amp;HEIGH","T=450&amp;WIDTH=450&amp;START_MAXIMIZED=FALSE&amp;VAR:CALENDAR=US&amp;VAR:SYMBOL=STZ&amp;VAR:INDEX=0"}</definedName>
    <definedName name="_160__FDSAUDITLINK__" localSheetId="9" hidden="1">{"fdsup://directions/FAT Viewer?action=UPDATE&amp;creator=factset&amp;DYN_ARGS=TRUE&amp;DOC_NAME=FAT:FQL_AUDITING_CLIENT_TEMPLATE.FAT&amp;display_string=Audit&amp;VAR:KEY=TKTERWJSVS&amp;VAR:QUERY=RkZfRUJJVERBX09QRVIoUVRSLDQvMS8yMDEwLDYvMzAvMjAxMCwsLFVTRCk=&amp;WINDOW=FIRST_POPUP&amp;HEIGH","T=450&amp;WIDTH=450&amp;START_MAXIMIZED=FALSE&amp;VAR:CALENDAR=US&amp;VAR:SYMBOL=STZ&amp;VAR:INDEX=0"}</definedName>
    <definedName name="_160__FDSAUDITLINK__" localSheetId="8" hidden="1">{"fdsup://directions/FAT Viewer?action=UPDATE&amp;creator=factset&amp;DYN_ARGS=TRUE&amp;DOC_NAME=FAT:FQL_AUDITING_CLIENT_TEMPLATE.FAT&amp;display_string=Audit&amp;VAR:KEY=TKTERWJSVS&amp;VAR:QUERY=RkZfRUJJVERBX09QRVIoUVRSLDQvMS8yMDEwLDYvMzAvMjAxMCwsLFVTRCk=&amp;WINDOW=FIRST_POPUP&amp;HEIGH","T=450&amp;WIDTH=450&amp;START_MAXIMIZED=FALSE&amp;VAR:CALENDAR=US&amp;VAR:SYMBOL=STZ&amp;VAR:INDEX=0"}</definedName>
    <definedName name="_160__FDSAUDITLINK__" localSheetId="10" hidden="1">{"fdsup://directions/FAT Viewer?action=UPDATE&amp;creator=factset&amp;DYN_ARGS=TRUE&amp;DOC_NAME=FAT:FQL_AUDITING_CLIENT_TEMPLATE.FAT&amp;display_string=Audit&amp;VAR:KEY=TKTERWJSVS&amp;VAR:QUERY=RkZfRUJJVERBX09QRVIoUVRSLDQvMS8yMDEwLDYvMzAvMjAxMCwsLFVTRCk=&amp;WINDOW=FIRST_POPUP&amp;HEIGH","T=450&amp;WIDTH=450&amp;START_MAXIMIZED=FALSE&amp;VAR:CALENDAR=US&amp;VAR:SYMBOL=STZ&amp;VAR:INDEX=0"}</definedName>
    <definedName name="_160__FDSAUDITLINK__" localSheetId="3" hidden="1">{"fdsup://directions/FAT Viewer?action=UPDATE&amp;creator=factset&amp;DYN_ARGS=TRUE&amp;DOC_NAME=FAT:FQL_AUDITING_CLIENT_TEMPLATE.FAT&amp;display_string=Audit&amp;VAR:KEY=TKTERWJSVS&amp;VAR:QUERY=RkZfRUJJVERBX09QRVIoUVRSLDQvMS8yMDEwLDYvMzAvMjAxMCwsLFVTRCk=&amp;WINDOW=FIRST_POPUP&amp;HEIGH","T=450&amp;WIDTH=450&amp;START_MAXIMIZED=FALSE&amp;VAR:CALENDAR=US&amp;VAR:SYMBOL=STZ&amp;VAR:INDEX=0"}</definedName>
    <definedName name="_160__FDSAUDITLINK__" localSheetId="5" hidden="1">{"fdsup://directions/FAT Viewer?action=UPDATE&amp;creator=factset&amp;DYN_ARGS=TRUE&amp;DOC_NAME=FAT:FQL_AUDITING_CLIENT_TEMPLATE.FAT&amp;display_string=Audit&amp;VAR:KEY=TKTERWJSVS&amp;VAR:QUERY=RkZfRUJJVERBX09QRVIoUVRSLDQvMS8yMDEwLDYvMzAvMjAxMCwsLFVTRCk=&amp;WINDOW=FIRST_POPUP&amp;HEIGH","T=450&amp;WIDTH=450&amp;START_MAXIMIZED=FALSE&amp;VAR:CALENDAR=US&amp;VAR:SYMBOL=STZ&amp;VAR:INDEX=0"}</definedName>
    <definedName name="_160__FDSAUDITLINK__" localSheetId="1" hidden="1">{"fdsup://directions/FAT Viewer?action=UPDATE&amp;creator=factset&amp;DYN_ARGS=TRUE&amp;DOC_NAME=FAT:FQL_AUDITING_CLIENT_TEMPLATE.FAT&amp;display_string=Audit&amp;VAR:KEY=TKTERWJSVS&amp;VAR:QUERY=RkZfRUJJVERBX09QRVIoUVRSLDQvMS8yMDEwLDYvMzAvMjAxMCwsLFVTRCk=&amp;WINDOW=FIRST_POPUP&amp;HEIGH","T=450&amp;WIDTH=450&amp;START_MAXIMIZED=FALSE&amp;VAR:CALENDAR=US&amp;VAR:SYMBOL=STZ&amp;VAR:INDEX=0"}</definedName>
    <definedName name="_160__FDSAUDITLINK__" hidden="1">{"fdsup://directions/FAT Viewer?action=UPDATE&amp;creator=factset&amp;DYN_ARGS=TRUE&amp;DOC_NAME=FAT:FQL_AUDITING_CLIENT_TEMPLATE.FAT&amp;display_string=Audit&amp;VAR:KEY=TKTERWJSVS&amp;VAR:QUERY=RkZfRUJJVERBX09QRVIoUVRSLDQvMS8yMDEwLDYvMzAvMjAxMCwsLFVTRCk=&amp;WINDOW=FIRST_POPUP&amp;HEIGH","T=450&amp;WIDTH=450&amp;START_MAXIMIZED=FALSE&amp;VAR:CALENDAR=US&amp;VAR:SYMBOL=STZ&amp;VAR:INDEX=0"}</definedName>
    <definedName name="_1600__FDSAUDITLINK__" localSheetId="7" hidden="1">{"fdsup://Directions/FactSet Auditing Viewer?action=AUDIT_VALUE&amp;DB=129&amp;ID1=31190010&amp;VALUEID=01001&amp;SDATE=201002&amp;PERIODTYPE=QTR_STD&amp;window=popup_no_bar&amp;width=385&amp;height=120&amp;START_MAXIMIZED=FALSE&amp;creator=factset&amp;display_string=Audit"}</definedName>
    <definedName name="_1600__FDSAUDITLINK__" localSheetId="9" hidden="1">{"fdsup://Directions/FactSet Auditing Viewer?action=AUDIT_VALUE&amp;DB=129&amp;ID1=31190010&amp;VALUEID=01001&amp;SDATE=201002&amp;PERIODTYPE=QTR_STD&amp;window=popup_no_bar&amp;width=385&amp;height=120&amp;START_MAXIMIZED=FALSE&amp;creator=factset&amp;display_string=Audit"}</definedName>
    <definedName name="_1600__FDSAUDITLINK__" localSheetId="8" hidden="1">{"fdsup://Directions/FactSet Auditing Viewer?action=AUDIT_VALUE&amp;DB=129&amp;ID1=31190010&amp;VALUEID=01001&amp;SDATE=201002&amp;PERIODTYPE=QTR_STD&amp;window=popup_no_bar&amp;width=385&amp;height=120&amp;START_MAXIMIZED=FALSE&amp;creator=factset&amp;display_string=Audit"}</definedName>
    <definedName name="_1600__FDSAUDITLINK__" localSheetId="10" hidden="1">{"fdsup://Directions/FactSet Auditing Viewer?action=AUDIT_VALUE&amp;DB=129&amp;ID1=31190010&amp;VALUEID=01001&amp;SDATE=201002&amp;PERIODTYPE=QTR_STD&amp;window=popup_no_bar&amp;width=385&amp;height=120&amp;START_MAXIMIZED=FALSE&amp;creator=factset&amp;display_string=Audit"}</definedName>
    <definedName name="_1600__FDSAUDITLINK__" localSheetId="3" hidden="1">{"fdsup://Directions/FactSet Auditing Viewer?action=AUDIT_VALUE&amp;DB=129&amp;ID1=31190010&amp;VALUEID=01001&amp;SDATE=201002&amp;PERIODTYPE=QTR_STD&amp;window=popup_no_bar&amp;width=385&amp;height=120&amp;START_MAXIMIZED=FALSE&amp;creator=factset&amp;display_string=Audit"}</definedName>
    <definedName name="_1600__FDSAUDITLINK__" localSheetId="5" hidden="1">{"fdsup://Directions/FactSet Auditing Viewer?action=AUDIT_VALUE&amp;DB=129&amp;ID1=31190010&amp;VALUEID=01001&amp;SDATE=201002&amp;PERIODTYPE=QTR_STD&amp;window=popup_no_bar&amp;width=385&amp;height=120&amp;START_MAXIMIZED=FALSE&amp;creator=factset&amp;display_string=Audit"}</definedName>
    <definedName name="_1600__FDSAUDITLINK__" localSheetId="1" hidden="1">{"fdsup://Directions/FactSet Auditing Viewer?action=AUDIT_VALUE&amp;DB=129&amp;ID1=31190010&amp;VALUEID=01001&amp;SDATE=201002&amp;PERIODTYPE=QTR_STD&amp;window=popup_no_bar&amp;width=385&amp;height=120&amp;START_MAXIMIZED=FALSE&amp;creator=factset&amp;display_string=Audit"}</definedName>
    <definedName name="_1600__FDSAUDITLINK__" hidden="1">{"fdsup://Directions/FactSet Auditing Viewer?action=AUDIT_VALUE&amp;DB=129&amp;ID1=31190010&amp;VALUEID=01001&amp;SDATE=201002&amp;PERIODTYPE=QTR_STD&amp;window=popup_no_bar&amp;width=385&amp;height=120&amp;START_MAXIMIZED=FALSE&amp;creator=factset&amp;display_string=Audit"}</definedName>
    <definedName name="_1601__FDSAUDITLINK__" localSheetId="7" hidden="1">{"fdsup://Directions/FactSet Auditing Viewer?action=AUDIT_VALUE&amp;DB=129&amp;ID1=34537086&amp;VALUEID=01001&amp;SDATE=200902&amp;PERIODTYPE=QTR_STD&amp;window=popup_no_bar&amp;width=385&amp;height=120&amp;START_MAXIMIZED=FALSE&amp;creator=factset&amp;display_string=Audit"}</definedName>
    <definedName name="_1601__FDSAUDITLINK__" localSheetId="9" hidden="1">{"fdsup://Directions/FactSet Auditing Viewer?action=AUDIT_VALUE&amp;DB=129&amp;ID1=34537086&amp;VALUEID=01001&amp;SDATE=200902&amp;PERIODTYPE=QTR_STD&amp;window=popup_no_bar&amp;width=385&amp;height=120&amp;START_MAXIMIZED=FALSE&amp;creator=factset&amp;display_string=Audit"}</definedName>
    <definedName name="_1601__FDSAUDITLINK__" localSheetId="8" hidden="1">{"fdsup://Directions/FactSet Auditing Viewer?action=AUDIT_VALUE&amp;DB=129&amp;ID1=34537086&amp;VALUEID=01001&amp;SDATE=200902&amp;PERIODTYPE=QTR_STD&amp;window=popup_no_bar&amp;width=385&amp;height=120&amp;START_MAXIMIZED=FALSE&amp;creator=factset&amp;display_string=Audit"}</definedName>
    <definedName name="_1601__FDSAUDITLINK__" localSheetId="10" hidden="1">{"fdsup://Directions/FactSet Auditing Viewer?action=AUDIT_VALUE&amp;DB=129&amp;ID1=34537086&amp;VALUEID=01001&amp;SDATE=200902&amp;PERIODTYPE=QTR_STD&amp;window=popup_no_bar&amp;width=385&amp;height=120&amp;START_MAXIMIZED=FALSE&amp;creator=factset&amp;display_string=Audit"}</definedName>
    <definedName name="_1601__FDSAUDITLINK__" localSheetId="3" hidden="1">{"fdsup://Directions/FactSet Auditing Viewer?action=AUDIT_VALUE&amp;DB=129&amp;ID1=34537086&amp;VALUEID=01001&amp;SDATE=200902&amp;PERIODTYPE=QTR_STD&amp;window=popup_no_bar&amp;width=385&amp;height=120&amp;START_MAXIMIZED=FALSE&amp;creator=factset&amp;display_string=Audit"}</definedName>
    <definedName name="_1601__FDSAUDITLINK__" localSheetId="5" hidden="1">{"fdsup://Directions/FactSet Auditing Viewer?action=AUDIT_VALUE&amp;DB=129&amp;ID1=34537086&amp;VALUEID=01001&amp;SDATE=200902&amp;PERIODTYPE=QTR_STD&amp;window=popup_no_bar&amp;width=385&amp;height=120&amp;START_MAXIMIZED=FALSE&amp;creator=factset&amp;display_string=Audit"}</definedName>
    <definedName name="_1601__FDSAUDITLINK__" localSheetId="1" hidden="1">{"fdsup://Directions/FactSet Auditing Viewer?action=AUDIT_VALUE&amp;DB=129&amp;ID1=34537086&amp;VALUEID=01001&amp;SDATE=200902&amp;PERIODTYPE=QTR_STD&amp;window=popup_no_bar&amp;width=385&amp;height=120&amp;START_MAXIMIZED=FALSE&amp;creator=factset&amp;display_string=Audit"}</definedName>
    <definedName name="_1601__FDSAUDITLINK__" hidden="1">{"fdsup://Directions/FactSet Auditing Viewer?action=AUDIT_VALUE&amp;DB=129&amp;ID1=34537086&amp;VALUEID=01001&amp;SDATE=200902&amp;PERIODTYPE=QTR_STD&amp;window=popup_no_bar&amp;width=385&amp;height=120&amp;START_MAXIMIZED=FALSE&amp;creator=factset&amp;display_string=Audit"}</definedName>
    <definedName name="_1602__FDSAUDITLINK__" localSheetId="7" hidden="1">{"fdsup://Directions/FactSet Auditing Viewer?action=AUDIT_VALUE&amp;DB=129&amp;ID1=34537086&amp;VALUEID=01001&amp;SDATE=201002&amp;PERIODTYPE=QTR_STD&amp;window=popup_no_bar&amp;width=385&amp;height=120&amp;START_MAXIMIZED=FALSE&amp;creator=factset&amp;display_string=Audit"}</definedName>
    <definedName name="_1602__FDSAUDITLINK__" localSheetId="9" hidden="1">{"fdsup://Directions/FactSet Auditing Viewer?action=AUDIT_VALUE&amp;DB=129&amp;ID1=34537086&amp;VALUEID=01001&amp;SDATE=201002&amp;PERIODTYPE=QTR_STD&amp;window=popup_no_bar&amp;width=385&amp;height=120&amp;START_MAXIMIZED=FALSE&amp;creator=factset&amp;display_string=Audit"}</definedName>
    <definedName name="_1602__FDSAUDITLINK__" localSheetId="8" hidden="1">{"fdsup://Directions/FactSet Auditing Viewer?action=AUDIT_VALUE&amp;DB=129&amp;ID1=34537086&amp;VALUEID=01001&amp;SDATE=201002&amp;PERIODTYPE=QTR_STD&amp;window=popup_no_bar&amp;width=385&amp;height=120&amp;START_MAXIMIZED=FALSE&amp;creator=factset&amp;display_string=Audit"}</definedName>
    <definedName name="_1602__FDSAUDITLINK__" localSheetId="10" hidden="1">{"fdsup://Directions/FactSet Auditing Viewer?action=AUDIT_VALUE&amp;DB=129&amp;ID1=34537086&amp;VALUEID=01001&amp;SDATE=201002&amp;PERIODTYPE=QTR_STD&amp;window=popup_no_bar&amp;width=385&amp;height=120&amp;START_MAXIMIZED=FALSE&amp;creator=factset&amp;display_string=Audit"}</definedName>
    <definedName name="_1602__FDSAUDITLINK__" localSheetId="3" hidden="1">{"fdsup://Directions/FactSet Auditing Viewer?action=AUDIT_VALUE&amp;DB=129&amp;ID1=34537086&amp;VALUEID=01001&amp;SDATE=201002&amp;PERIODTYPE=QTR_STD&amp;window=popup_no_bar&amp;width=385&amp;height=120&amp;START_MAXIMIZED=FALSE&amp;creator=factset&amp;display_string=Audit"}</definedName>
    <definedName name="_1602__FDSAUDITLINK__" localSheetId="5" hidden="1">{"fdsup://Directions/FactSet Auditing Viewer?action=AUDIT_VALUE&amp;DB=129&amp;ID1=34537086&amp;VALUEID=01001&amp;SDATE=201002&amp;PERIODTYPE=QTR_STD&amp;window=popup_no_bar&amp;width=385&amp;height=120&amp;START_MAXIMIZED=FALSE&amp;creator=factset&amp;display_string=Audit"}</definedName>
    <definedName name="_1602__FDSAUDITLINK__" localSheetId="1" hidden="1">{"fdsup://Directions/FactSet Auditing Viewer?action=AUDIT_VALUE&amp;DB=129&amp;ID1=34537086&amp;VALUEID=01001&amp;SDATE=201002&amp;PERIODTYPE=QTR_STD&amp;window=popup_no_bar&amp;width=385&amp;height=120&amp;START_MAXIMIZED=FALSE&amp;creator=factset&amp;display_string=Audit"}</definedName>
    <definedName name="_1602__FDSAUDITLINK__" hidden="1">{"fdsup://Directions/FactSet Auditing Viewer?action=AUDIT_VALUE&amp;DB=129&amp;ID1=34537086&amp;VALUEID=01001&amp;SDATE=201002&amp;PERIODTYPE=QTR_STD&amp;window=popup_no_bar&amp;width=385&amp;height=120&amp;START_MAXIMIZED=FALSE&amp;creator=factset&amp;display_string=Audit"}</definedName>
    <definedName name="_1603__FDSAUDITLINK__" localSheetId="7" hidden="1">{"fdsup://Directions/FactSet Auditing Viewer?action=AUDIT_VALUE&amp;DB=129&amp;ID1=30212P10&amp;VALUEID=01001&amp;SDATE=200902&amp;PERIODTYPE=QTR_STD&amp;window=popup_no_bar&amp;width=385&amp;height=120&amp;START_MAXIMIZED=FALSE&amp;creator=factset&amp;display_string=Audit"}</definedName>
    <definedName name="_1603__FDSAUDITLINK__" localSheetId="9" hidden="1">{"fdsup://Directions/FactSet Auditing Viewer?action=AUDIT_VALUE&amp;DB=129&amp;ID1=30212P10&amp;VALUEID=01001&amp;SDATE=200902&amp;PERIODTYPE=QTR_STD&amp;window=popup_no_bar&amp;width=385&amp;height=120&amp;START_MAXIMIZED=FALSE&amp;creator=factset&amp;display_string=Audit"}</definedName>
    <definedName name="_1603__FDSAUDITLINK__" localSheetId="8" hidden="1">{"fdsup://Directions/FactSet Auditing Viewer?action=AUDIT_VALUE&amp;DB=129&amp;ID1=30212P10&amp;VALUEID=01001&amp;SDATE=200902&amp;PERIODTYPE=QTR_STD&amp;window=popup_no_bar&amp;width=385&amp;height=120&amp;START_MAXIMIZED=FALSE&amp;creator=factset&amp;display_string=Audit"}</definedName>
    <definedName name="_1603__FDSAUDITLINK__" localSheetId="10" hidden="1">{"fdsup://Directions/FactSet Auditing Viewer?action=AUDIT_VALUE&amp;DB=129&amp;ID1=30212P10&amp;VALUEID=01001&amp;SDATE=200902&amp;PERIODTYPE=QTR_STD&amp;window=popup_no_bar&amp;width=385&amp;height=120&amp;START_MAXIMIZED=FALSE&amp;creator=factset&amp;display_string=Audit"}</definedName>
    <definedName name="_1603__FDSAUDITLINK__" localSheetId="3" hidden="1">{"fdsup://Directions/FactSet Auditing Viewer?action=AUDIT_VALUE&amp;DB=129&amp;ID1=30212P10&amp;VALUEID=01001&amp;SDATE=200902&amp;PERIODTYPE=QTR_STD&amp;window=popup_no_bar&amp;width=385&amp;height=120&amp;START_MAXIMIZED=FALSE&amp;creator=factset&amp;display_string=Audit"}</definedName>
    <definedName name="_1603__FDSAUDITLINK__" localSheetId="5" hidden="1">{"fdsup://Directions/FactSet Auditing Viewer?action=AUDIT_VALUE&amp;DB=129&amp;ID1=30212P10&amp;VALUEID=01001&amp;SDATE=200902&amp;PERIODTYPE=QTR_STD&amp;window=popup_no_bar&amp;width=385&amp;height=120&amp;START_MAXIMIZED=FALSE&amp;creator=factset&amp;display_string=Audit"}</definedName>
    <definedName name="_1603__FDSAUDITLINK__" localSheetId="1" hidden="1">{"fdsup://Directions/FactSet Auditing Viewer?action=AUDIT_VALUE&amp;DB=129&amp;ID1=30212P10&amp;VALUEID=01001&amp;SDATE=200902&amp;PERIODTYPE=QTR_STD&amp;window=popup_no_bar&amp;width=385&amp;height=120&amp;START_MAXIMIZED=FALSE&amp;creator=factset&amp;display_string=Audit"}</definedName>
    <definedName name="_1603__FDSAUDITLINK__" hidden="1">{"fdsup://Directions/FactSet Auditing Viewer?action=AUDIT_VALUE&amp;DB=129&amp;ID1=30212P10&amp;VALUEID=01001&amp;SDATE=200902&amp;PERIODTYPE=QTR_STD&amp;window=popup_no_bar&amp;width=385&amp;height=120&amp;START_MAXIMIZED=FALSE&amp;creator=factset&amp;display_string=Audit"}</definedName>
    <definedName name="_1604__FDSAUDITLINK__" localSheetId="7" hidden="1">{"fdsup://Directions/FactSet Auditing Viewer?action=AUDIT_VALUE&amp;DB=129&amp;ID1=30212P10&amp;VALUEID=01001&amp;SDATE=201002&amp;PERIODTYPE=QTR_STD&amp;window=popup_no_bar&amp;width=385&amp;height=120&amp;START_MAXIMIZED=FALSE&amp;creator=factset&amp;display_string=Audit"}</definedName>
    <definedName name="_1604__FDSAUDITLINK__" localSheetId="9" hidden="1">{"fdsup://Directions/FactSet Auditing Viewer?action=AUDIT_VALUE&amp;DB=129&amp;ID1=30212P10&amp;VALUEID=01001&amp;SDATE=201002&amp;PERIODTYPE=QTR_STD&amp;window=popup_no_bar&amp;width=385&amp;height=120&amp;START_MAXIMIZED=FALSE&amp;creator=factset&amp;display_string=Audit"}</definedName>
    <definedName name="_1604__FDSAUDITLINK__" localSheetId="8" hidden="1">{"fdsup://Directions/FactSet Auditing Viewer?action=AUDIT_VALUE&amp;DB=129&amp;ID1=30212P10&amp;VALUEID=01001&amp;SDATE=201002&amp;PERIODTYPE=QTR_STD&amp;window=popup_no_bar&amp;width=385&amp;height=120&amp;START_MAXIMIZED=FALSE&amp;creator=factset&amp;display_string=Audit"}</definedName>
    <definedName name="_1604__FDSAUDITLINK__" localSheetId="10" hidden="1">{"fdsup://Directions/FactSet Auditing Viewer?action=AUDIT_VALUE&amp;DB=129&amp;ID1=30212P10&amp;VALUEID=01001&amp;SDATE=201002&amp;PERIODTYPE=QTR_STD&amp;window=popup_no_bar&amp;width=385&amp;height=120&amp;START_MAXIMIZED=FALSE&amp;creator=factset&amp;display_string=Audit"}</definedName>
    <definedName name="_1604__FDSAUDITLINK__" localSheetId="3" hidden="1">{"fdsup://Directions/FactSet Auditing Viewer?action=AUDIT_VALUE&amp;DB=129&amp;ID1=30212P10&amp;VALUEID=01001&amp;SDATE=201002&amp;PERIODTYPE=QTR_STD&amp;window=popup_no_bar&amp;width=385&amp;height=120&amp;START_MAXIMIZED=FALSE&amp;creator=factset&amp;display_string=Audit"}</definedName>
    <definedName name="_1604__FDSAUDITLINK__" localSheetId="5" hidden="1">{"fdsup://Directions/FactSet Auditing Viewer?action=AUDIT_VALUE&amp;DB=129&amp;ID1=30212P10&amp;VALUEID=01001&amp;SDATE=201002&amp;PERIODTYPE=QTR_STD&amp;window=popup_no_bar&amp;width=385&amp;height=120&amp;START_MAXIMIZED=FALSE&amp;creator=factset&amp;display_string=Audit"}</definedName>
    <definedName name="_1604__FDSAUDITLINK__" localSheetId="1" hidden="1">{"fdsup://Directions/FactSet Auditing Viewer?action=AUDIT_VALUE&amp;DB=129&amp;ID1=30212P10&amp;VALUEID=01001&amp;SDATE=201002&amp;PERIODTYPE=QTR_STD&amp;window=popup_no_bar&amp;width=385&amp;height=120&amp;START_MAXIMIZED=FALSE&amp;creator=factset&amp;display_string=Audit"}</definedName>
    <definedName name="_1604__FDSAUDITLINK__" hidden="1">{"fdsup://Directions/FactSet Auditing Viewer?action=AUDIT_VALUE&amp;DB=129&amp;ID1=30212P10&amp;VALUEID=01001&amp;SDATE=201002&amp;PERIODTYPE=QTR_STD&amp;window=popup_no_bar&amp;width=385&amp;height=120&amp;START_MAXIMIZED=FALSE&amp;creator=factset&amp;display_string=Audit"}</definedName>
    <definedName name="_1605__FDSAUDITLINK__" localSheetId="7" hidden="1">{"fdsup://Directions/FactSet Auditing Viewer?action=AUDIT_VALUE&amp;DB=129&amp;ID1=30213010&amp;VALUEID=01001&amp;SDATE=200902&amp;PERIODTYPE=QTR_STD&amp;window=popup_no_bar&amp;width=385&amp;height=120&amp;START_MAXIMIZED=FALSE&amp;creator=factset&amp;display_string=Audit"}</definedName>
    <definedName name="_1605__FDSAUDITLINK__" localSheetId="9" hidden="1">{"fdsup://Directions/FactSet Auditing Viewer?action=AUDIT_VALUE&amp;DB=129&amp;ID1=30213010&amp;VALUEID=01001&amp;SDATE=200902&amp;PERIODTYPE=QTR_STD&amp;window=popup_no_bar&amp;width=385&amp;height=120&amp;START_MAXIMIZED=FALSE&amp;creator=factset&amp;display_string=Audit"}</definedName>
    <definedName name="_1605__FDSAUDITLINK__" localSheetId="8" hidden="1">{"fdsup://Directions/FactSet Auditing Viewer?action=AUDIT_VALUE&amp;DB=129&amp;ID1=30213010&amp;VALUEID=01001&amp;SDATE=200902&amp;PERIODTYPE=QTR_STD&amp;window=popup_no_bar&amp;width=385&amp;height=120&amp;START_MAXIMIZED=FALSE&amp;creator=factset&amp;display_string=Audit"}</definedName>
    <definedName name="_1605__FDSAUDITLINK__" localSheetId="10" hidden="1">{"fdsup://Directions/FactSet Auditing Viewer?action=AUDIT_VALUE&amp;DB=129&amp;ID1=30213010&amp;VALUEID=01001&amp;SDATE=200902&amp;PERIODTYPE=QTR_STD&amp;window=popup_no_bar&amp;width=385&amp;height=120&amp;START_MAXIMIZED=FALSE&amp;creator=factset&amp;display_string=Audit"}</definedName>
    <definedName name="_1605__FDSAUDITLINK__" localSheetId="3" hidden="1">{"fdsup://Directions/FactSet Auditing Viewer?action=AUDIT_VALUE&amp;DB=129&amp;ID1=30213010&amp;VALUEID=01001&amp;SDATE=200902&amp;PERIODTYPE=QTR_STD&amp;window=popup_no_bar&amp;width=385&amp;height=120&amp;START_MAXIMIZED=FALSE&amp;creator=factset&amp;display_string=Audit"}</definedName>
    <definedName name="_1605__FDSAUDITLINK__" localSheetId="5" hidden="1">{"fdsup://Directions/FactSet Auditing Viewer?action=AUDIT_VALUE&amp;DB=129&amp;ID1=30213010&amp;VALUEID=01001&amp;SDATE=200902&amp;PERIODTYPE=QTR_STD&amp;window=popup_no_bar&amp;width=385&amp;height=120&amp;START_MAXIMIZED=FALSE&amp;creator=factset&amp;display_string=Audit"}</definedName>
    <definedName name="_1605__FDSAUDITLINK__" localSheetId="1" hidden="1">{"fdsup://Directions/FactSet Auditing Viewer?action=AUDIT_VALUE&amp;DB=129&amp;ID1=30213010&amp;VALUEID=01001&amp;SDATE=200902&amp;PERIODTYPE=QTR_STD&amp;window=popup_no_bar&amp;width=385&amp;height=120&amp;START_MAXIMIZED=FALSE&amp;creator=factset&amp;display_string=Audit"}</definedName>
    <definedName name="_1605__FDSAUDITLINK__" hidden="1">{"fdsup://Directions/FactSet Auditing Viewer?action=AUDIT_VALUE&amp;DB=129&amp;ID1=30213010&amp;VALUEID=01001&amp;SDATE=200902&amp;PERIODTYPE=QTR_STD&amp;window=popup_no_bar&amp;width=385&amp;height=120&amp;START_MAXIMIZED=FALSE&amp;creator=factset&amp;display_string=Audit"}</definedName>
    <definedName name="_1606__FDSAUDITLINK__" localSheetId="7" hidden="1">{"fdsup://Directions/FactSet Auditing Viewer?action=AUDIT_VALUE&amp;DB=129&amp;ID1=30213010&amp;VALUEID=01001&amp;SDATE=201002&amp;PERIODTYPE=QTR_STD&amp;window=popup_no_bar&amp;width=385&amp;height=120&amp;START_MAXIMIZED=FALSE&amp;creator=factset&amp;display_string=Audit"}</definedName>
    <definedName name="_1606__FDSAUDITLINK__" localSheetId="9" hidden="1">{"fdsup://Directions/FactSet Auditing Viewer?action=AUDIT_VALUE&amp;DB=129&amp;ID1=30213010&amp;VALUEID=01001&amp;SDATE=201002&amp;PERIODTYPE=QTR_STD&amp;window=popup_no_bar&amp;width=385&amp;height=120&amp;START_MAXIMIZED=FALSE&amp;creator=factset&amp;display_string=Audit"}</definedName>
    <definedName name="_1606__FDSAUDITLINK__" localSheetId="8" hidden="1">{"fdsup://Directions/FactSet Auditing Viewer?action=AUDIT_VALUE&amp;DB=129&amp;ID1=30213010&amp;VALUEID=01001&amp;SDATE=201002&amp;PERIODTYPE=QTR_STD&amp;window=popup_no_bar&amp;width=385&amp;height=120&amp;START_MAXIMIZED=FALSE&amp;creator=factset&amp;display_string=Audit"}</definedName>
    <definedName name="_1606__FDSAUDITLINK__" localSheetId="10" hidden="1">{"fdsup://Directions/FactSet Auditing Viewer?action=AUDIT_VALUE&amp;DB=129&amp;ID1=30213010&amp;VALUEID=01001&amp;SDATE=201002&amp;PERIODTYPE=QTR_STD&amp;window=popup_no_bar&amp;width=385&amp;height=120&amp;START_MAXIMIZED=FALSE&amp;creator=factset&amp;display_string=Audit"}</definedName>
    <definedName name="_1606__FDSAUDITLINK__" localSheetId="3" hidden="1">{"fdsup://Directions/FactSet Auditing Viewer?action=AUDIT_VALUE&amp;DB=129&amp;ID1=30213010&amp;VALUEID=01001&amp;SDATE=201002&amp;PERIODTYPE=QTR_STD&amp;window=popup_no_bar&amp;width=385&amp;height=120&amp;START_MAXIMIZED=FALSE&amp;creator=factset&amp;display_string=Audit"}</definedName>
    <definedName name="_1606__FDSAUDITLINK__" localSheetId="5" hidden="1">{"fdsup://Directions/FactSet Auditing Viewer?action=AUDIT_VALUE&amp;DB=129&amp;ID1=30213010&amp;VALUEID=01001&amp;SDATE=201002&amp;PERIODTYPE=QTR_STD&amp;window=popup_no_bar&amp;width=385&amp;height=120&amp;START_MAXIMIZED=FALSE&amp;creator=factset&amp;display_string=Audit"}</definedName>
    <definedName name="_1606__FDSAUDITLINK__" localSheetId="1" hidden="1">{"fdsup://Directions/FactSet Auditing Viewer?action=AUDIT_VALUE&amp;DB=129&amp;ID1=30213010&amp;VALUEID=01001&amp;SDATE=201002&amp;PERIODTYPE=QTR_STD&amp;window=popup_no_bar&amp;width=385&amp;height=120&amp;START_MAXIMIZED=FALSE&amp;creator=factset&amp;display_string=Audit"}</definedName>
    <definedName name="_1606__FDSAUDITLINK__" hidden="1">{"fdsup://Directions/FactSet Auditing Viewer?action=AUDIT_VALUE&amp;DB=129&amp;ID1=30213010&amp;VALUEID=01001&amp;SDATE=201002&amp;PERIODTYPE=QTR_STD&amp;window=popup_no_bar&amp;width=385&amp;height=120&amp;START_MAXIMIZED=FALSE&amp;creator=factset&amp;display_string=Audit"}</definedName>
    <definedName name="_1607__FDSAUDITLINK__" localSheetId="7" hidden="1">{"fdsup://Directions/FactSet Auditing Viewer?action=AUDIT_VALUE&amp;DB=129&amp;ID1=30161N10&amp;VALUEID=01001&amp;SDATE=200902&amp;PERIODTYPE=QTR_STD&amp;window=popup_no_bar&amp;width=385&amp;height=120&amp;START_MAXIMIZED=FALSE&amp;creator=factset&amp;display_string=Audit"}</definedName>
    <definedName name="_1607__FDSAUDITLINK__" localSheetId="9" hidden="1">{"fdsup://Directions/FactSet Auditing Viewer?action=AUDIT_VALUE&amp;DB=129&amp;ID1=30161N10&amp;VALUEID=01001&amp;SDATE=200902&amp;PERIODTYPE=QTR_STD&amp;window=popup_no_bar&amp;width=385&amp;height=120&amp;START_MAXIMIZED=FALSE&amp;creator=factset&amp;display_string=Audit"}</definedName>
    <definedName name="_1607__FDSAUDITLINK__" localSheetId="8" hidden="1">{"fdsup://Directions/FactSet Auditing Viewer?action=AUDIT_VALUE&amp;DB=129&amp;ID1=30161N10&amp;VALUEID=01001&amp;SDATE=200902&amp;PERIODTYPE=QTR_STD&amp;window=popup_no_bar&amp;width=385&amp;height=120&amp;START_MAXIMIZED=FALSE&amp;creator=factset&amp;display_string=Audit"}</definedName>
    <definedName name="_1607__FDSAUDITLINK__" localSheetId="10" hidden="1">{"fdsup://Directions/FactSet Auditing Viewer?action=AUDIT_VALUE&amp;DB=129&amp;ID1=30161N10&amp;VALUEID=01001&amp;SDATE=200902&amp;PERIODTYPE=QTR_STD&amp;window=popup_no_bar&amp;width=385&amp;height=120&amp;START_MAXIMIZED=FALSE&amp;creator=factset&amp;display_string=Audit"}</definedName>
    <definedName name="_1607__FDSAUDITLINK__" localSheetId="3" hidden="1">{"fdsup://Directions/FactSet Auditing Viewer?action=AUDIT_VALUE&amp;DB=129&amp;ID1=30161N10&amp;VALUEID=01001&amp;SDATE=200902&amp;PERIODTYPE=QTR_STD&amp;window=popup_no_bar&amp;width=385&amp;height=120&amp;START_MAXIMIZED=FALSE&amp;creator=factset&amp;display_string=Audit"}</definedName>
    <definedName name="_1607__FDSAUDITLINK__" localSheetId="5" hidden="1">{"fdsup://Directions/FactSet Auditing Viewer?action=AUDIT_VALUE&amp;DB=129&amp;ID1=30161N10&amp;VALUEID=01001&amp;SDATE=200902&amp;PERIODTYPE=QTR_STD&amp;window=popup_no_bar&amp;width=385&amp;height=120&amp;START_MAXIMIZED=FALSE&amp;creator=factset&amp;display_string=Audit"}</definedName>
    <definedName name="_1607__FDSAUDITLINK__" localSheetId="1" hidden="1">{"fdsup://Directions/FactSet Auditing Viewer?action=AUDIT_VALUE&amp;DB=129&amp;ID1=30161N10&amp;VALUEID=01001&amp;SDATE=200902&amp;PERIODTYPE=QTR_STD&amp;window=popup_no_bar&amp;width=385&amp;height=120&amp;START_MAXIMIZED=FALSE&amp;creator=factset&amp;display_string=Audit"}</definedName>
    <definedName name="_1607__FDSAUDITLINK__" hidden="1">{"fdsup://Directions/FactSet Auditing Viewer?action=AUDIT_VALUE&amp;DB=129&amp;ID1=30161N10&amp;VALUEID=01001&amp;SDATE=200902&amp;PERIODTYPE=QTR_STD&amp;window=popup_no_bar&amp;width=385&amp;height=120&amp;START_MAXIMIZED=FALSE&amp;creator=factset&amp;display_string=Audit"}</definedName>
    <definedName name="_1608__FDSAUDITLINK__" localSheetId="7" hidden="1">{"fdsup://Directions/FactSet Auditing Viewer?action=AUDIT_VALUE&amp;DB=129&amp;ID1=30161N10&amp;VALUEID=01001&amp;SDATE=201002&amp;PERIODTYPE=QTR_STD&amp;window=popup_no_bar&amp;width=385&amp;height=120&amp;START_MAXIMIZED=FALSE&amp;creator=factset&amp;display_string=Audit"}</definedName>
    <definedName name="_1608__FDSAUDITLINK__" localSheetId="9" hidden="1">{"fdsup://Directions/FactSet Auditing Viewer?action=AUDIT_VALUE&amp;DB=129&amp;ID1=30161N10&amp;VALUEID=01001&amp;SDATE=201002&amp;PERIODTYPE=QTR_STD&amp;window=popup_no_bar&amp;width=385&amp;height=120&amp;START_MAXIMIZED=FALSE&amp;creator=factset&amp;display_string=Audit"}</definedName>
    <definedName name="_1608__FDSAUDITLINK__" localSheetId="8" hidden="1">{"fdsup://Directions/FactSet Auditing Viewer?action=AUDIT_VALUE&amp;DB=129&amp;ID1=30161N10&amp;VALUEID=01001&amp;SDATE=201002&amp;PERIODTYPE=QTR_STD&amp;window=popup_no_bar&amp;width=385&amp;height=120&amp;START_MAXIMIZED=FALSE&amp;creator=factset&amp;display_string=Audit"}</definedName>
    <definedName name="_1608__FDSAUDITLINK__" localSheetId="10" hidden="1">{"fdsup://Directions/FactSet Auditing Viewer?action=AUDIT_VALUE&amp;DB=129&amp;ID1=30161N10&amp;VALUEID=01001&amp;SDATE=201002&amp;PERIODTYPE=QTR_STD&amp;window=popup_no_bar&amp;width=385&amp;height=120&amp;START_MAXIMIZED=FALSE&amp;creator=factset&amp;display_string=Audit"}</definedName>
    <definedName name="_1608__FDSAUDITLINK__" localSheetId="3" hidden="1">{"fdsup://Directions/FactSet Auditing Viewer?action=AUDIT_VALUE&amp;DB=129&amp;ID1=30161N10&amp;VALUEID=01001&amp;SDATE=201002&amp;PERIODTYPE=QTR_STD&amp;window=popup_no_bar&amp;width=385&amp;height=120&amp;START_MAXIMIZED=FALSE&amp;creator=factset&amp;display_string=Audit"}</definedName>
    <definedName name="_1608__FDSAUDITLINK__" localSheetId="5" hidden="1">{"fdsup://Directions/FactSet Auditing Viewer?action=AUDIT_VALUE&amp;DB=129&amp;ID1=30161N10&amp;VALUEID=01001&amp;SDATE=201002&amp;PERIODTYPE=QTR_STD&amp;window=popup_no_bar&amp;width=385&amp;height=120&amp;START_MAXIMIZED=FALSE&amp;creator=factset&amp;display_string=Audit"}</definedName>
    <definedName name="_1608__FDSAUDITLINK__" localSheetId="1" hidden="1">{"fdsup://Directions/FactSet Auditing Viewer?action=AUDIT_VALUE&amp;DB=129&amp;ID1=30161N10&amp;VALUEID=01001&amp;SDATE=201002&amp;PERIODTYPE=QTR_STD&amp;window=popup_no_bar&amp;width=385&amp;height=120&amp;START_MAXIMIZED=FALSE&amp;creator=factset&amp;display_string=Audit"}</definedName>
    <definedName name="_1608__FDSAUDITLINK__" hidden="1">{"fdsup://Directions/FactSet Auditing Viewer?action=AUDIT_VALUE&amp;DB=129&amp;ID1=30161N10&amp;VALUEID=01001&amp;SDATE=201002&amp;PERIODTYPE=QTR_STD&amp;window=popup_no_bar&amp;width=385&amp;height=120&amp;START_MAXIMIZED=FALSE&amp;creator=factset&amp;display_string=Audit"}</definedName>
    <definedName name="_1609__FDSAUDITLINK__" localSheetId="7" hidden="1">{"fdsup://Directions/FactSet Auditing Viewer?action=AUDIT_VALUE&amp;DB=129&amp;ID1=29364G10&amp;VALUEID=01001&amp;SDATE=200902&amp;PERIODTYPE=QTR_STD&amp;window=popup_no_bar&amp;width=385&amp;height=120&amp;START_MAXIMIZED=FALSE&amp;creator=factset&amp;display_string=Audit"}</definedName>
    <definedName name="_1609__FDSAUDITLINK__" localSheetId="9" hidden="1">{"fdsup://Directions/FactSet Auditing Viewer?action=AUDIT_VALUE&amp;DB=129&amp;ID1=29364G10&amp;VALUEID=01001&amp;SDATE=200902&amp;PERIODTYPE=QTR_STD&amp;window=popup_no_bar&amp;width=385&amp;height=120&amp;START_MAXIMIZED=FALSE&amp;creator=factset&amp;display_string=Audit"}</definedName>
    <definedName name="_1609__FDSAUDITLINK__" localSheetId="8" hidden="1">{"fdsup://Directions/FactSet Auditing Viewer?action=AUDIT_VALUE&amp;DB=129&amp;ID1=29364G10&amp;VALUEID=01001&amp;SDATE=200902&amp;PERIODTYPE=QTR_STD&amp;window=popup_no_bar&amp;width=385&amp;height=120&amp;START_MAXIMIZED=FALSE&amp;creator=factset&amp;display_string=Audit"}</definedName>
    <definedName name="_1609__FDSAUDITLINK__" localSheetId="10" hidden="1">{"fdsup://Directions/FactSet Auditing Viewer?action=AUDIT_VALUE&amp;DB=129&amp;ID1=29364G10&amp;VALUEID=01001&amp;SDATE=200902&amp;PERIODTYPE=QTR_STD&amp;window=popup_no_bar&amp;width=385&amp;height=120&amp;START_MAXIMIZED=FALSE&amp;creator=factset&amp;display_string=Audit"}</definedName>
    <definedName name="_1609__FDSAUDITLINK__" localSheetId="3" hidden="1">{"fdsup://Directions/FactSet Auditing Viewer?action=AUDIT_VALUE&amp;DB=129&amp;ID1=29364G10&amp;VALUEID=01001&amp;SDATE=200902&amp;PERIODTYPE=QTR_STD&amp;window=popup_no_bar&amp;width=385&amp;height=120&amp;START_MAXIMIZED=FALSE&amp;creator=factset&amp;display_string=Audit"}</definedName>
    <definedName name="_1609__FDSAUDITLINK__" localSheetId="5" hidden="1">{"fdsup://Directions/FactSet Auditing Viewer?action=AUDIT_VALUE&amp;DB=129&amp;ID1=29364G10&amp;VALUEID=01001&amp;SDATE=200902&amp;PERIODTYPE=QTR_STD&amp;window=popup_no_bar&amp;width=385&amp;height=120&amp;START_MAXIMIZED=FALSE&amp;creator=factset&amp;display_string=Audit"}</definedName>
    <definedName name="_1609__FDSAUDITLINK__" localSheetId="1" hidden="1">{"fdsup://Directions/FactSet Auditing Viewer?action=AUDIT_VALUE&amp;DB=129&amp;ID1=29364G10&amp;VALUEID=01001&amp;SDATE=200902&amp;PERIODTYPE=QTR_STD&amp;window=popup_no_bar&amp;width=385&amp;height=120&amp;START_MAXIMIZED=FALSE&amp;creator=factset&amp;display_string=Audit"}</definedName>
    <definedName name="_1609__FDSAUDITLINK__" hidden="1">{"fdsup://Directions/FactSet Auditing Viewer?action=AUDIT_VALUE&amp;DB=129&amp;ID1=29364G10&amp;VALUEID=01001&amp;SDATE=200902&amp;PERIODTYPE=QTR_STD&amp;window=popup_no_bar&amp;width=385&amp;height=120&amp;START_MAXIMIZED=FALSE&amp;creator=factset&amp;display_string=Audit"}</definedName>
    <definedName name="_161__FDSAUDITLINK__" localSheetId="7" hidden="1">{"fdsup://directions/FAT Viewer?action=UPDATE&amp;creator=factset&amp;DYN_ARGS=TRUE&amp;DOC_NAME=FAT:FQL_AUDITING_CLIENT_TEMPLATE.FAT&amp;display_string=Audit&amp;VAR:KEY=ZQHABYBAHQ&amp;VAR:QUERY=RkZfRUJJVERBX09QRVIoUVRSLDQvMS8yMDA5LDYvMzAvMjAwOSwsLFVTRCk=&amp;WINDOW=FIRST_POPUP&amp;HEIGH","T=450&amp;WIDTH=450&amp;START_MAXIMIZED=FALSE&amp;VAR:CALENDAR=US&amp;VAR:SYMBOL=STT&amp;VAR:INDEX=0"}</definedName>
    <definedName name="_161__FDSAUDITLINK__" localSheetId="9" hidden="1">{"fdsup://directions/FAT Viewer?action=UPDATE&amp;creator=factset&amp;DYN_ARGS=TRUE&amp;DOC_NAME=FAT:FQL_AUDITING_CLIENT_TEMPLATE.FAT&amp;display_string=Audit&amp;VAR:KEY=ZQHABYBAHQ&amp;VAR:QUERY=RkZfRUJJVERBX09QRVIoUVRSLDQvMS8yMDA5LDYvMzAvMjAwOSwsLFVTRCk=&amp;WINDOW=FIRST_POPUP&amp;HEIGH","T=450&amp;WIDTH=450&amp;START_MAXIMIZED=FALSE&amp;VAR:CALENDAR=US&amp;VAR:SYMBOL=STT&amp;VAR:INDEX=0"}</definedName>
    <definedName name="_161__FDSAUDITLINK__" localSheetId="8" hidden="1">{"fdsup://directions/FAT Viewer?action=UPDATE&amp;creator=factset&amp;DYN_ARGS=TRUE&amp;DOC_NAME=FAT:FQL_AUDITING_CLIENT_TEMPLATE.FAT&amp;display_string=Audit&amp;VAR:KEY=ZQHABYBAHQ&amp;VAR:QUERY=RkZfRUJJVERBX09QRVIoUVRSLDQvMS8yMDA5LDYvMzAvMjAwOSwsLFVTRCk=&amp;WINDOW=FIRST_POPUP&amp;HEIGH","T=450&amp;WIDTH=450&amp;START_MAXIMIZED=FALSE&amp;VAR:CALENDAR=US&amp;VAR:SYMBOL=STT&amp;VAR:INDEX=0"}</definedName>
    <definedName name="_161__FDSAUDITLINK__" localSheetId="10" hidden="1">{"fdsup://directions/FAT Viewer?action=UPDATE&amp;creator=factset&amp;DYN_ARGS=TRUE&amp;DOC_NAME=FAT:FQL_AUDITING_CLIENT_TEMPLATE.FAT&amp;display_string=Audit&amp;VAR:KEY=ZQHABYBAHQ&amp;VAR:QUERY=RkZfRUJJVERBX09QRVIoUVRSLDQvMS8yMDA5LDYvMzAvMjAwOSwsLFVTRCk=&amp;WINDOW=FIRST_POPUP&amp;HEIGH","T=450&amp;WIDTH=450&amp;START_MAXIMIZED=FALSE&amp;VAR:CALENDAR=US&amp;VAR:SYMBOL=STT&amp;VAR:INDEX=0"}</definedName>
    <definedName name="_161__FDSAUDITLINK__" localSheetId="3" hidden="1">{"fdsup://directions/FAT Viewer?action=UPDATE&amp;creator=factset&amp;DYN_ARGS=TRUE&amp;DOC_NAME=FAT:FQL_AUDITING_CLIENT_TEMPLATE.FAT&amp;display_string=Audit&amp;VAR:KEY=ZQHABYBAHQ&amp;VAR:QUERY=RkZfRUJJVERBX09QRVIoUVRSLDQvMS8yMDA5LDYvMzAvMjAwOSwsLFVTRCk=&amp;WINDOW=FIRST_POPUP&amp;HEIGH","T=450&amp;WIDTH=450&amp;START_MAXIMIZED=FALSE&amp;VAR:CALENDAR=US&amp;VAR:SYMBOL=STT&amp;VAR:INDEX=0"}</definedName>
    <definedName name="_161__FDSAUDITLINK__" localSheetId="5" hidden="1">{"fdsup://directions/FAT Viewer?action=UPDATE&amp;creator=factset&amp;DYN_ARGS=TRUE&amp;DOC_NAME=FAT:FQL_AUDITING_CLIENT_TEMPLATE.FAT&amp;display_string=Audit&amp;VAR:KEY=ZQHABYBAHQ&amp;VAR:QUERY=RkZfRUJJVERBX09QRVIoUVRSLDQvMS8yMDA5LDYvMzAvMjAwOSwsLFVTRCk=&amp;WINDOW=FIRST_POPUP&amp;HEIGH","T=450&amp;WIDTH=450&amp;START_MAXIMIZED=FALSE&amp;VAR:CALENDAR=US&amp;VAR:SYMBOL=STT&amp;VAR:INDEX=0"}</definedName>
    <definedName name="_161__FDSAUDITLINK__" localSheetId="1" hidden="1">{"fdsup://directions/FAT Viewer?action=UPDATE&amp;creator=factset&amp;DYN_ARGS=TRUE&amp;DOC_NAME=FAT:FQL_AUDITING_CLIENT_TEMPLATE.FAT&amp;display_string=Audit&amp;VAR:KEY=ZQHABYBAHQ&amp;VAR:QUERY=RkZfRUJJVERBX09QRVIoUVRSLDQvMS8yMDA5LDYvMzAvMjAwOSwsLFVTRCk=&amp;WINDOW=FIRST_POPUP&amp;HEIGH","T=450&amp;WIDTH=450&amp;START_MAXIMIZED=FALSE&amp;VAR:CALENDAR=US&amp;VAR:SYMBOL=STT&amp;VAR:INDEX=0"}</definedName>
    <definedName name="_161__FDSAUDITLINK__" hidden="1">{"fdsup://directions/FAT Viewer?action=UPDATE&amp;creator=factset&amp;DYN_ARGS=TRUE&amp;DOC_NAME=FAT:FQL_AUDITING_CLIENT_TEMPLATE.FAT&amp;display_string=Audit&amp;VAR:KEY=ZQHABYBAHQ&amp;VAR:QUERY=RkZfRUJJVERBX09QRVIoUVRSLDQvMS8yMDA5LDYvMzAvMjAwOSwsLFVTRCk=&amp;WINDOW=FIRST_POPUP&amp;HEIGH","T=450&amp;WIDTH=450&amp;START_MAXIMIZED=FALSE&amp;VAR:CALENDAR=US&amp;VAR:SYMBOL=STT&amp;VAR:INDEX=0"}</definedName>
    <definedName name="_1610__FDSAUDITLINK__" localSheetId="7" hidden="1">{"fdsup://Directions/FactSet Auditing Viewer?action=AUDIT_VALUE&amp;DB=129&amp;ID1=29364G10&amp;VALUEID=01001&amp;SDATE=201002&amp;PERIODTYPE=QTR_STD&amp;window=popup_no_bar&amp;width=385&amp;height=120&amp;START_MAXIMIZED=FALSE&amp;creator=factset&amp;display_string=Audit"}</definedName>
    <definedName name="_1610__FDSAUDITLINK__" localSheetId="9" hidden="1">{"fdsup://Directions/FactSet Auditing Viewer?action=AUDIT_VALUE&amp;DB=129&amp;ID1=29364G10&amp;VALUEID=01001&amp;SDATE=201002&amp;PERIODTYPE=QTR_STD&amp;window=popup_no_bar&amp;width=385&amp;height=120&amp;START_MAXIMIZED=FALSE&amp;creator=factset&amp;display_string=Audit"}</definedName>
    <definedName name="_1610__FDSAUDITLINK__" localSheetId="8" hidden="1">{"fdsup://Directions/FactSet Auditing Viewer?action=AUDIT_VALUE&amp;DB=129&amp;ID1=29364G10&amp;VALUEID=01001&amp;SDATE=201002&amp;PERIODTYPE=QTR_STD&amp;window=popup_no_bar&amp;width=385&amp;height=120&amp;START_MAXIMIZED=FALSE&amp;creator=factset&amp;display_string=Audit"}</definedName>
    <definedName name="_1610__FDSAUDITLINK__" localSheetId="10" hidden="1">{"fdsup://Directions/FactSet Auditing Viewer?action=AUDIT_VALUE&amp;DB=129&amp;ID1=29364G10&amp;VALUEID=01001&amp;SDATE=201002&amp;PERIODTYPE=QTR_STD&amp;window=popup_no_bar&amp;width=385&amp;height=120&amp;START_MAXIMIZED=FALSE&amp;creator=factset&amp;display_string=Audit"}</definedName>
    <definedName name="_1610__FDSAUDITLINK__" localSheetId="3" hidden="1">{"fdsup://Directions/FactSet Auditing Viewer?action=AUDIT_VALUE&amp;DB=129&amp;ID1=29364G10&amp;VALUEID=01001&amp;SDATE=201002&amp;PERIODTYPE=QTR_STD&amp;window=popup_no_bar&amp;width=385&amp;height=120&amp;START_MAXIMIZED=FALSE&amp;creator=factset&amp;display_string=Audit"}</definedName>
    <definedName name="_1610__FDSAUDITLINK__" localSheetId="5" hidden="1">{"fdsup://Directions/FactSet Auditing Viewer?action=AUDIT_VALUE&amp;DB=129&amp;ID1=29364G10&amp;VALUEID=01001&amp;SDATE=201002&amp;PERIODTYPE=QTR_STD&amp;window=popup_no_bar&amp;width=385&amp;height=120&amp;START_MAXIMIZED=FALSE&amp;creator=factset&amp;display_string=Audit"}</definedName>
    <definedName name="_1610__FDSAUDITLINK__" localSheetId="1" hidden="1">{"fdsup://Directions/FactSet Auditing Viewer?action=AUDIT_VALUE&amp;DB=129&amp;ID1=29364G10&amp;VALUEID=01001&amp;SDATE=201002&amp;PERIODTYPE=QTR_STD&amp;window=popup_no_bar&amp;width=385&amp;height=120&amp;START_MAXIMIZED=FALSE&amp;creator=factset&amp;display_string=Audit"}</definedName>
    <definedName name="_1610__FDSAUDITLINK__" hidden="1">{"fdsup://Directions/FactSet Auditing Viewer?action=AUDIT_VALUE&amp;DB=129&amp;ID1=29364G10&amp;VALUEID=01001&amp;SDATE=201002&amp;PERIODTYPE=QTR_STD&amp;window=popup_no_bar&amp;width=385&amp;height=120&amp;START_MAXIMIZED=FALSE&amp;creator=factset&amp;display_string=Audit"}</definedName>
    <definedName name="_1611__FDSAUDITLINK__" localSheetId="7" hidden="1">{"fdsup://Directions/FactSet Auditing Viewer?action=AUDIT_VALUE&amp;DB=129&amp;ID1=27805810&amp;VALUEID=01001&amp;SDATE=200902&amp;PERIODTYPE=QTR_STD&amp;window=popup_no_bar&amp;width=385&amp;height=120&amp;START_MAXIMIZED=FALSE&amp;creator=factset&amp;display_string=Audit"}</definedName>
    <definedName name="_1611__FDSAUDITLINK__" localSheetId="9" hidden="1">{"fdsup://Directions/FactSet Auditing Viewer?action=AUDIT_VALUE&amp;DB=129&amp;ID1=27805810&amp;VALUEID=01001&amp;SDATE=200902&amp;PERIODTYPE=QTR_STD&amp;window=popup_no_bar&amp;width=385&amp;height=120&amp;START_MAXIMIZED=FALSE&amp;creator=factset&amp;display_string=Audit"}</definedName>
    <definedName name="_1611__FDSAUDITLINK__" localSheetId="8" hidden="1">{"fdsup://Directions/FactSet Auditing Viewer?action=AUDIT_VALUE&amp;DB=129&amp;ID1=27805810&amp;VALUEID=01001&amp;SDATE=200902&amp;PERIODTYPE=QTR_STD&amp;window=popup_no_bar&amp;width=385&amp;height=120&amp;START_MAXIMIZED=FALSE&amp;creator=factset&amp;display_string=Audit"}</definedName>
    <definedName name="_1611__FDSAUDITLINK__" localSheetId="10" hidden="1">{"fdsup://Directions/FactSet Auditing Viewer?action=AUDIT_VALUE&amp;DB=129&amp;ID1=27805810&amp;VALUEID=01001&amp;SDATE=200902&amp;PERIODTYPE=QTR_STD&amp;window=popup_no_bar&amp;width=385&amp;height=120&amp;START_MAXIMIZED=FALSE&amp;creator=factset&amp;display_string=Audit"}</definedName>
    <definedName name="_1611__FDSAUDITLINK__" localSheetId="3" hidden="1">{"fdsup://Directions/FactSet Auditing Viewer?action=AUDIT_VALUE&amp;DB=129&amp;ID1=27805810&amp;VALUEID=01001&amp;SDATE=200902&amp;PERIODTYPE=QTR_STD&amp;window=popup_no_bar&amp;width=385&amp;height=120&amp;START_MAXIMIZED=FALSE&amp;creator=factset&amp;display_string=Audit"}</definedName>
    <definedName name="_1611__FDSAUDITLINK__" localSheetId="5" hidden="1">{"fdsup://Directions/FactSet Auditing Viewer?action=AUDIT_VALUE&amp;DB=129&amp;ID1=27805810&amp;VALUEID=01001&amp;SDATE=200902&amp;PERIODTYPE=QTR_STD&amp;window=popup_no_bar&amp;width=385&amp;height=120&amp;START_MAXIMIZED=FALSE&amp;creator=factset&amp;display_string=Audit"}</definedName>
    <definedName name="_1611__FDSAUDITLINK__" localSheetId="1" hidden="1">{"fdsup://Directions/FactSet Auditing Viewer?action=AUDIT_VALUE&amp;DB=129&amp;ID1=27805810&amp;VALUEID=01001&amp;SDATE=200902&amp;PERIODTYPE=QTR_STD&amp;window=popup_no_bar&amp;width=385&amp;height=120&amp;START_MAXIMIZED=FALSE&amp;creator=factset&amp;display_string=Audit"}</definedName>
    <definedName name="_1611__FDSAUDITLINK__" hidden="1">{"fdsup://Directions/FactSet Auditing Viewer?action=AUDIT_VALUE&amp;DB=129&amp;ID1=27805810&amp;VALUEID=01001&amp;SDATE=200902&amp;PERIODTYPE=QTR_STD&amp;window=popup_no_bar&amp;width=385&amp;height=120&amp;START_MAXIMIZED=FALSE&amp;creator=factset&amp;display_string=Audit"}</definedName>
    <definedName name="_1612__FDSAUDITLINK__" localSheetId="7" hidden="1">{"fdsup://Directions/FactSet Auditing Viewer?action=AUDIT_VALUE&amp;DB=129&amp;ID1=27805810&amp;VALUEID=01001&amp;SDATE=201002&amp;PERIODTYPE=QTR_STD&amp;window=popup_no_bar&amp;width=385&amp;height=120&amp;START_MAXIMIZED=FALSE&amp;creator=factset&amp;display_string=Audit"}</definedName>
    <definedName name="_1612__FDSAUDITLINK__" localSheetId="9" hidden="1">{"fdsup://Directions/FactSet Auditing Viewer?action=AUDIT_VALUE&amp;DB=129&amp;ID1=27805810&amp;VALUEID=01001&amp;SDATE=201002&amp;PERIODTYPE=QTR_STD&amp;window=popup_no_bar&amp;width=385&amp;height=120&amp;START_MAXIMIZED=FALSE&amp;creator=factset&amp;display_string=Audit"}</definedName>
    <definedName name="_1612__FDSAUDITLINK__" localSheetId="8" hidden="1">{"fdsup://Directions/FactSet Auditing Viewer?action=AUDIT_VALUE&amp;DB=129&amp;ID1=27805810&amp;VALUEID=01001&amp;SDATE=201002&amp;PERIODTYPE=QTR_STD&amp;window=popup_no_bar&amp;width=385&amp;height=120&amp;START_MAXIMIZED=FALSE&amp;creator=factset&amp;display_string=Audit"}</definedName>
    <definedName name="_1612__FDSAUDITLINK__" localSheetId="10" hidden="1">{"fdsup://Directions/FactSet Auditing Viewer?action=AUDIT_VALUE&amp;DB=129&amp;ID1=27805810&amp;VALUEID=01001&amp;SDATE=201002&amp;PERIODTYPE=QTR_STD&amp;window=popup_no_bar&amp;width=385&amp;height=120&amp;START_MAXIMIZED=FALSE&amp;creator=factset&amp;display_string=Audit"}</definedName>
    <definedName name="_1612__FDSAUDITLINK__" localSheetId="3" hidden="1">{"fdsup://Directions/FactSet Auditing Viewer?action=AUDIT_VALUE&amp;DB=129&amp;ID1=27805810&amp;VALUEID=01001&amp;SDATE=201002&amp;PERIODTYPE=QTR_STD&amp;window=popup_no_bar&amp;width=385&amp;height=120&amp;START_MAXIMIZED=FALSE&amp;creator=factset&amp;display_string=Audit"}</definedName>
    <definedName name="_1612__FDSAUDITLINK__" localSheetId="5" hidden="1">{"fdsup://Directions/FactSet Auditing Viewer?action=AUDIT_VALUE&amp;DB=129&amp;ID1=27805810&amp;VALUEID=01001&amp;SDATE=201002&amp;PERIODTYPE=QTR_STD&amp;window=popup_no_bar&amp;width=385&amp;height=120&amp;START_MAXIMIZED=FALSE&amp;creator=factset&amp;display_string=Audit"}</definedName>
    <definedName name="_1612__FDSAUDITLINK__" localSheetId="1" hidden="1">{"fdsup://Directions/FactSet Auditing Viewer?action=AUDIT_VALUE&amp;DB=129&amp;ID1=27805810&amp;VALUEID=01001&amp;SDATE=201002&amp;PERIODTYPE=QTR_STD&amp;window=popup_no_bar&amp;width=385&amp;height=120&amp;START_MAXIMIZED=FALSE&amp;creator=factset&amp;display_string=Audit"}</definedName>
    <definedName name="_1612__FDSAUDITLINK__" hidden="1">{"fdsup://Directions/FactSet Auditing Viewer?action=AUDIT_VALUE&amp;DB=129&amp;ID1=27805810&amp;VALUEID=01001&amp;SDATE=201002&amp;PERIODTYPE=QTR_STD&amp;window=popup_no_bar&amp;width=385&amp;height=120&amp;START_MAXIMIZED=FALSE&amp;creator=factset&amp;display_string=Audit"}</definedName>
    <definedName name="_1613__FDSAUDITLINK__" localSheetId="7" hidden="1">{"fdsup://Directions/FactSet Auditing Viewer?action=AUDIT_VALUE&amp;DB=129&amp;ID1=26924640&amp;VALUEID=01001&amp;SDATE=200902&amp;PERIODTYPE=QTR_STD&amp;window=popup_no_bar&amp;width=385&amp;height=120&amp;START_MAXIMIZED=FALSE&amp;creator=factset&amp;display_string=Audit"}</definedName>
    <definedName name="_1613__FDSAUDITLINK__" localSheetId="9" hidden="1">{"fdsup://Directions/FactSet Auditing Viewer?action=AUDIT_VALUE&amp;DB=129&amp;ID1=26924640&amp;VALUEID=01001&amp;SDATE=200902&amp;PERIODTYPE=QTR_STD&amp;window=popup_no_bar&amp;width=385&amp;height=120&amp;START_MAXIMIZED=FALSE&amp;creator=factset&amp;display_string=Audit"}</definedName>
    <definedName name="_1613__FDSAUDITLINK__" localSheetId="8" hidden="1">{"fdsup://Directions/FactSet Auditing Viewer?action=AUDIT_VALUE&amp;DB=129&amp;ID1=26924640&amp;VALUEID=01001&amp;SDATE=200902&amp;PERIODTYPE=QTR_STD&amp;window=popup_no_bar&amp;width=385&amp;height=120&amp;START_MAXIMIZED=FALSE&amp;creator=factset&amp;display_string=Audit"}</definedName>
    <definedName name="_1613__FDSAUDITLINK__" localSheetId="10" hidden="1">{"fdsup://Directions/FactSet Auditing Viewer?action=AUDIT_VALUE&amp;DB=129&amp;ID1=26924640&amp;VALUEID=01001&amp;SDATE=200902&amp;PERIODTYPE=QTR_STD&amp;window=popup_no_bar&amp;width=385&amp;height=120&amp;START_MAXIMIZED=FALSE&amp;creator=factset&amp;display_string=Audit"}</definedName>
    <definedName name="_1613__FDSAUDITLINK__" localSheetId="3" hidden="1">{"fdsup://Directions/FactSet Auditing Viewer?action=AUDIT_VALUE&amp;DB=129&amp;ID1=26924640&amp;VALUEID=01001&amp;SDATE=200902&amp;PERIODTYPE=QTR_STD&amp;window=popup_no_bar&amp;width=385&amp;height=120&amp;START_MAXIMIZED=FALSE&amp;creator=factset&amp;display_string=Audit"}</definedName>
    <definedName name="_1613__FDSAUDITLINK__" localSheetId="5" hidden="1">{"fdsup://Directions/FactSet Auditing Viewer?action=AUDIT_VALUE&amp;DB=129&amp;ID1=26924640&amp;VALUEID=01001&amp;SDATE=200902&amp;PERIODTYPE=QTR_STD&amp;window=popup_no_bar&amp;width=385&amp;height=120&amp;START_MAXIMIZED=FALSE&amp;creator=factset&amp;display_string=Audit"}</definedName>
    <definedName name="_1613__FDSAUDITLINK__" localSheetId="1" hidden="1">{"fdsup://Directions/FactSet Auditing Viewer?action=AUDIT_VALUE&amp;DB=129&amp;ID1=26924640&amp;VALUEID=01001&amp;SDATE=200902&amp;PERIODTYPE=QTR_STD&amp;window=popup_no_bar&amp;width=385&amp;height=120&amp;START_MAXIMIZED=FALSE&amp;creator=factset&amp;display_string=Audit"}</definedName>
    <definedName name="_1613__FDSAUDITLINK__" hidden="1">{"fdsup://Directions/FactSet Auditing Viewer?action=AUDIT_VALUE&amp;DB=129&amp;ID1=26924640&amp;VALUEID=01001&amp;SDATE=200902&amp;PERIODTYPE=QTR_STD&amp;window=popup_no_bar&amp;width=385&amp;height=120&amp;START_MAXIMIZED=FALSE&amp;creator=factset&amp;display_string=Audit"}</definedName>
    <definedName name="_1614__FDSAUDITLINK__" localSheetId="7" hidden="1">{"fdsup://Directions/FactSet Auditing Viewer?action=AUDIT_VALUE&amp;DB=129&amp;ID1=26924640&amp;VALUEID=01001&amp;SDATE=201002&amp;PERIODTYPE=QTR_STD&amp;window=popup_no_bar&amp;width=385&amp;height=120&amp;START_MAXIMIZED=FALSE&amp;creator=factset&amp;display_string=Audit"}</definedName>
    <definedName name="_1614__FDSAUDITLINK__" localSheetId="9" hidden="1">{"fdsup://Directions/FactSet Auditing Viewer?action=AUDIT_VALUE&amp;DB=129&amp;ID1=26924640&amp;VALUEID=01001&amp;SDATE=201002&amp;PERIODTYPE=QTR_STD&amp;window=popup_no_bar&amp;width=385&amp;height=120&amp;START_MAXIMIZED=FALSE&amp;creator=factset&amp;display_string=Audit"}</definedName>
    <definedName name="_1614__FDSAUDITLINK__" localSheetId="8" hidden="1">{"fdsup://Directions/FactSet Auditing Viewer?action=AUDIT_VALUE&amp;DB=129&amp;ID1=26924640&amp;VALUEID=01001&amp;SDATE=201002&amp;PERIODTYPE=QTR_STD&amp;window=popup_no_bar&amp;width=385&amp;height=120&amp;START_MAXIMIZED=FALSE&amp;creator=factset&amp;display_string=Audit"}</definedName>
    <definedName name="_1614__FDSAUDITLINK__" localSheetId="10" hidden="1">{"fdsup://Directions/FactSet Auditing Viewer?action=AUDIT_VALUE&amp;DB=129&amp;ID1=26924640&amp;VALUEID=01001&amp;SDATE=201002&amp;PERIODTYPE=QTR_STD&amp;window=popup_no_bar&amp;width=385&amp;height=120&amp;START_MAXIMIZED=FALSE&amp;creator=factset&amp;display_string=Audit"}</definedName>
    <definedName name="_1614__FDSAUDITLINK__" localSheetId="3" hidden="1">{"fdsup://Directions/FactSet Auditing Viewer?action=AUDIT_VALUE&amp;DB=129&amp;ID1=26924640&amp;VALUEID=01001&amp;SDATE=201002&amp;PERIODTYPE=QTR_STD&amp;window=popup_no_bar&amp;width=385&amp;height=120&amp;START_MAXIMIZED=FALSE&amp;creator=factset&amp;display_string=Audit"}</definedName>
    <definedName name="_1614__FDSAUDITLINK__" localSheetId="5" hidden="1">{"fdsup://Directions/FactSet Auditing Viewer?action=AUDIT_VALUE&amp;DB=129&amp;ID1=26924640&amp;VALUEID=01001&amp;SDATE=201002&amp;PERIODTYPE=QTR_STD&amp;window=popup_no_bar&amp;width=385&amp;height=120&amp;START_MAXIMIZED=FALSE&amp;creator=factset&amp;display_string=Audit"}</definedName>
    <definedName name="_1614__FDSAUDITLINK__" localSheetId="1" hidden="1">{"fdsup://Directions/FactSet Auditing Viewer?action=AUDIT_VALUE&amp;DB=129&amp;ID1=26924640&amp;VALUEID=01001&amp;SDATE=201002&amp;PERIODTYPE=QTR_STD&amp;window=popup_no_bar&amp;width=385&amp;height=120&amp;START_MAXIMIZED=FALSE&amp;creator=factset&amp;display_string=Audit"}</definedName>
    <definedName name="_1614__FDSAUDITLINK__" hidden="1">{"fdsup://Directions/FactSet Auditing Viewer?action=AUDIT_VALUE&amp;DB=129&amp;ID1=26924640&amp;VALUEID=01001&amp;SDATE=201002&amp;PERIODTYPE=QTR_STD&amp;window=popup_no_bar&amp;width=385&amp;height=120&amp;START_MAXIMIZED=FALSE&amp;creator=factset&amp;display_string=Audit"}</definedName>
    <definedName name="_1615__FDSAUDITLINK__" localSheetId="7" hidden="1">{"fdsup://Directions/FactSet Auditing Viewer?action=AUDIT_VALUE&amp;DB=129&amp;ID1=30218210&amp;VALUEID=01001&amp;SDATE=200902&amp;PERIODTYPE=QTR_STD&amp;window=popup_no_bar&amp;width=385&amp;height=120&amp;START_MAXIMIZED=FALSE&amp;creator=factset&amp;display_string=Audit"}</definedName>
    <definedName name="_1615__FDSAUDITLINK__" localSheetId="9" hidden="1">{"fdsup://Directions/FactSet Auditing Viewer?action=AUDIT_VALUE&amp;DB=129&amp;ID1=30218210&amp;VALUEID=01001&amp;SDATE=200902&amp;PERIODTYPE=QTR_STD&amp;window=popup_no_bar&amp;width=385&amp;height=120&amp;START_MAXIMIZED=FALSE&amp;creator=factset&amp;display_string=Audit"}</definedName>
    <definedName name="_1615__FDSAUDITLINK__" localSheetId="8" hidden="1">{"fdsup://Directions/FactSet Auditing Viewer?action=AUDIT_VALUE&amp;DB=129&amp;ID1=30218210&amp;VALUEID=01001&amp;SDATE=200902&amp;PERIODTYPE=QTR_STD&amp;window=popup_no_bar&amp;width=385&amp;height=120&amp;START_MAXIMIZED=FALSE&amp;creator=factset&amp;display_string=Audit"}</definedName>
    <definedName name="_1615__FDSAUDITLINK__" localSheetId="10" hidden="1">{"fdsup://Directions/FactSet Auditing Viewer?action=AUDIT_VALUE&amp;DB=129&amp;ID1=30218210&amp;VALUEID=01001&amp;SDATE=200902&amp;PERIODTYPE=QTR_STD&amp;window=popup_no_bar&amp;width=385&amp;height=120&amp;START_MAXIMIZED=FALSE&amp;creator=factset&amp;display_string=Audit"}</definedName>
    <definedName name="_1615__FDSAUDITLINK__" localSheetId="3" hidden="1">{"fdsup://Directions/FactSet Auditing Viewer?action=AUDIT_VALUE&amp;DB=129&amp;ID1=30218210&amp;VALUEID=01001&amp;SDATE=200902&amp;PERIODTYPE=QTR_STD&amp;window=popup_no_bar&amp;width=385&amp;height=120&amp;START_MAXIMIZED=FALSE&amp;creator=factset&amp;display_string=Audit"}</definedName>
    <definedName name="_1615__FDSAUDITLINK__" localSheetId="5" hidden="1">{"fdsup://Directions/FactSet Auditing Viewer?action=AUDIT_VALUE&amp;DB=129&amp;ID1=30218210&amp;VALUEID=01001&amp;SDATE=200902&amp;PERIODTYPE=QTR_STD&amp;window=popup_no_bar&amp;width=385&amp;height=120&amp;START_MAXIMIZED=FALSE&amp;creator=factset&amp;display_string=Audit"}</definedName>
    <definedName name="_1615__FDSAUDITLINK__" localSheetId="1" hidden="1">{"fdsup://Directions/FactSet Auditing Viewer?action=AUDIT_VALUE&amp;DB=129&amp;ID1=30218210&amp;VALUEID=01001&amp;SDATE=200902&amp;PERIODTYPE=QTR_STD&amp;window=popup_no_bar&amp;width=385&amp;height=120&amp;START_MAXIMIZED=FALSE&amp;creator=factset&amp;display_string=Audit"}</definedName>
    <definedName name="_1615__FDSAUDITLINK__" hidden="1">{"fdsup://Directions/FactSet Auditing Viewer?action=AUDIT_VALUE&amp;DB=129&amp;ID1=30218210&amp;VALUEID=01001&amp;SDATE=200902&amp;PERIODTYPE=QTR_STD&amp;window=popup_no_bar&amp;width=385&amp;height=120&amp;START_MAXIMIZED=FALSE&amp;creator=factset&amp;display_string=Audit"}</definedName>
    <definedName name="_1616__FDSAUDITLINK__" localSheetId="7" hidden="1">{"fdsup://Directions/FactSet Auditing Viewer?action=AUDIT_VALUE&amp;DB=129&amp;ID1=30218210&amp;VALUEID=01001&amp;SDATE=201002&amp;PERIODTYPE=QTR_STD&amp;window=popup_no_bar&amp;width=385&amp;height=120&amp;START_MAXIMIZED=FALSE&amp;creator=factset&amp;display_string=Audit"}</definedName>
    <definedName name="_1616__FDSAUDITLINK__" localSheetId="9" hidden="1">{"fdsup://Directions/FactSet Auditing Viewer?action=AUDIT_VALUE&amp;DB=129&amp;ID1=30218210&amp;VALUEID=01001&amp;SDATE=201002&amp;PERIODTYPE=QTR_STD&amp;window=popup_no_bar&amp;width=385&amp;height=120&amp;START_MAXIMIZED=FALSE&amp;creator=factset&amp;display_string=Audit"}</definedName>
    <definedName name="_1616__FDSAUDITLINK__" localSheetId="8" hidden="1">{"fdsup://Directions/FactSet Auditing Viewer?action=AUDIT_VALUE&amp;DB=129&amp;ID1=30218210&amp;VALUEID=01001&amp;SDATE=201002&amp;PERIODTYPE=QTR_STD&amp;window=popup_no_bar&amp;width=385&amp;height=120&amp;START_MAXIMIZED=FALSE&amp;creator=factset&amp;display_string=Audit"}</definedName>
    <definedName name="_1616__FDSAUDITLINK__" localSheetId="10" hidden="1">{"fdsup://Directions/FactSet Auditing Viewer?action=AUDIT_VALUE&amp;DB=129&amp;ID1=30218210&amp;VALUEID=01001&amp;SDATE=201002&amp;PERIODTYPE=QTR_STD&amp;window=popup_no_bar&amp;width=385&amp;height=120&amp;START_MAXIMIZED=FALSE&amp;creator=factset&amp;display_string=Audit"}</definedName>
    <definedName name="_1616__FDSAUDITLINK__" localSheetId="3" hidden="1">{"fdsup://Directions/FactSet Auditing Viewer?action=AUDIT_VALUE&amp;DB=129&amp;ID1=30218210&amp;VALUEID=01001&amp;SDATE=201002&amp;PERIODTYPE=QTR_STD&amp;window=popup_no_bar&amp;width=385&amp;height=120&amp;START_MAXIMIZED=FALSE&amp;creator=factset&amp;display_string=Audit"}</definedName>
    <definedName name="_1616__FDSAUDITLINK__" localSheetId="5" hidden="1">{"fdsup://Directions/FactSet Auditing Viewer?action=AUDIT_VALUE&amp;DB=129&amp;ID1=30218210&amp;VALUEID=01001&amp;SDATE=201002&amp;PERIODTYPE=QTR_STD&amp;window=popup_no_bar&amp;width=385&amp;height=120&amp;START_MAXIMIZED=FALSE&amp;creator=factset&amp;display_string=Audit"}</definedName>
    <definedName name="_1616__FDSAUDITLINK__" localSheetId="1" hidden="1">{"fdsup://Directions/FactSet Auditing Viewer?action=AUDIT_VALUE&amp;DB=129&amp;ID1=30218210&amp;VALUEID=01001&amp;SDATE=201002&amp;PERIODTYPE=QTR_STD&amp;window=popup_no_bar&amp;width=385&amp;height=120&amp;START_MAXIMIZED=FALSE&amp;creator=factset&amp;display_string=Audit"}</definedName>
    <definedName name="_1616__FDSAUDITLINK__" hidden="1">{"fdsup://Directions/FactSet Auditing Viewer?action=AUDIT_VALUE&amp;DB=129&amp;ID1=30218210&amp;VALUEID=01001&amp;SDATE=201002&amp;PERIODTYPE=QTR_STD&amp;window=popup_no_bar&amp;width=385&amp;height=120&amp;START_MAXIMIZED=FALSE&amp;creator=factset&amp;display_string=Audit"}</definedName>
    <definedName name="_1617__FDSAUDITLINK__" localSheetId="7" hidden="1">{"fdsup://Directions/FactSet Auditing Viewer?action=AUDIT_VALUE&amp;DB=129&amp;ID1=28551210&amp;VALUEID=01001&amp;SDATE=200901&amp;PERIODTYPE=QTR_STD&amp;window=popup_no_bar&amp;width=385&amp;height=120&amp;START_MAXIMIZED=FALSE&amp;creator=factset&amp;display_string=Audit"}</definedName>
    <definedName name="_1617__FDSAUDITLINK__" localSheetId="9" hidden="1">{"fdsup://Directions/FactSet Auditing Viewer?action=AUDIT_VALUE&amp;DB=129&amp;ID1=28551210&amp;VALUEID=01001&amp;SDATE=200901&amp;PERIODTYPE=QTR_STD&amp;window=popup_no_bar&amp;width=385&amp;height=120&amp;START_MAXIMIZED=FALSE&amp;creator=factset&amp;display_string=Audit"}</definedName>
    <definedName name="_1617__FDSAUDITLINK__" localSheetId="8" hidden="1">{"fdsup://Directions/FactSet Auditing Viewer?action=AUDIT_VALUE&amp;DB=129&amp;ID1=28551210&amp;VALUEID=01001&amp;SDATE=200901&amp;PERIODTYPE=QTR_STD&amp;window=popup_no_bar&amp;width=385&amp;height=120&amp;START_MAXIMIZED=FALSE&amp;creator=factset&amp;display_string=Audit"}</definedName>
    <definedName name="_1617__FDSAUDITLINK__" localSheetId="10" hidden="1">{"fdsup://Directions/FactSet Auditing Viewer?action=AUDIT_VALUE&amp;DB=129&amp;ID1=28551210&amp;VALUEID=01001&amp;SDATE=200901&amp;PERIODTYPE=QTR_STD&amp;window=popup_no_bar&amp;width=385&amp;height=120&amp;START_MAXIMIZED=FALSE&amp;creator=factset&amp;display_string=Audit"}</definedName>
    <definedName name="_1617__FDSAUDITLINK__" localSheetId="3" hidden="1">{"fdsup://Directions/FactSet Auditing Viewer?action=AUDIT_VALUE&amp;DB=129&amp;ID1=28551210&amp;VALUEID=01001&amp;SDATE=200901&amp;PERIODTYPE=QTR_STD&amp;window=popup_no_bar&amp;width=385&amp;height=120&amp;START_MAXIMIZED=FALSE&amp;creator=factset&amp;display_string=Audit"}</definedName>
    <definedName name="_1617__FDSAUDITLINK__" localSheetId="5" hidden="1">{"fdsup://Directions/FactSet Auditing Viewer?action=AUDIT_VALUE&amp;DB=129&amp;ID1=28551210&amp;VALUEID=01001&amp;SDATE=200901&amp;PERIODTYPE=QTR_STD&amp;window=popup_no_bar&amp;width=385&amp;height=120&amp;START_MAXIMIZED=FALSE&amp;creator=factset&amp;display_string=Audit"}</definedName>
    <definedName name="_1617__FDSAUDITLINK__" localSheetId="1" hidden="1">{"fdsup://Directions/FactSet Auditing Viewer?action=AUDIT_VALUE&amp;DB=129&amp;ID1=28551210&amp;VALUEID=01001&amp;SDATE=200901&amp;PERIODTYPE=QTR_STD&amp;window=popup_no_bar&amp;width=385&amp;height=120&amp;START_MAXIMIZED=FALSE&amp;creator=factset&amp;display_string=Audit"}</definedName>
    <definedName name="_1617__FDSAUDITLINK__" hidden="1">{"fdsup://Directions/FactSet Auditing Viewer?action=AUDIT_VALUE&amp;DB=129&amp;ID1=28551210&amp;VALUEID=01001&amp;SDATE=200901&amp;PERIODTYPE=QTR_STD&amp;window=popup_no_bar&amp;width=385&amp;height=120&amp;START_MAXIMIZED=FALSE&amp;creator=factset&amp;display_string=Audit"}</definedName>
    <definedName name="_1618__FDSAUDITLINK__" localSheetId="7" hidden="1">{"fdsup://Directions/FactSet Auditing Viewer?action=AUDIT_VALUE&amp;DB=129&amp;ID1=28551210&amp;VALUEID=01001&amp;SDATE=201001&amp;PERIODTYPE=QTR_STD&amp;window=popup_no_bar&amp;width=385&amp;height=120&amp;START_MAXIMIZED=FALSE&amp;creator=factset&amp;display_string=Audit"}</definedName>
    <definedName name="_1618__FDSAUDITLINK__" localSheetId="9" hidden="1">{"fdsup://Directions/FactSet Auditing Viewer?action=AUDIT_VALUE&amp;DB=129&amp;ID1=28551210&amp;VALUEID=01001&amp;SDATE=201001&amp;PERIODTYPE=QTR_STD&amp;window=popup_no_bar&amp;width=385&amp;height=120&amp;START_MAXIMIZED=FALSE&amp;creator=factset&amp;display_string=Audit"}</definedName>
    <definedName name="_1618__FDSAUDITLINK__" localSheetId="8" hidden="1">{"fdsup://Directions/FactSet Auditing Viewer?action=AUDIT_VALUE&amp;DB=129&amp;ID1=28551210&amp;VALUEID=01001&amp;SDATE=201001&amp;PERIODTYPE=QTR_STD&amp;window=popup_no_bar&amp;width=385&amp;height=120&amp;START_MAXIMIZED=FALSE&amp;creator=factset&amp;display_string=Audit"}</definedName>
    <definedName name="_1618__FDSAUDITLINK__" localSheetId="10" hidden="1">{"fdsup://Directions/FactSet Auditing Viewer?action=AUDIT_VALUE&amp;DB=129&amp;ID1=28551210&amp;VALUEID=01001&amp;SDATE=201001&amp;PERIODTYPE=QTR_STD&amp;window=popup_no_bar&amp;width=385&amp;height=120&amp;START_MAXIMIZED=FALSE&amp;creator=factset&amp;display_string=Audit"}</definedName>
    <definedName name="_1618__FDSAUDITLINK__" localSheetId="3" hidden="1">{"fdsup://Directions/FactSet Auditing Viewer?action=AUDIT_VALUE&amp;DB=129&amp;ID1=28551210&amp;VALUEID=01001&amp;SDATE=201001&amp;PERIODTYPE=QTR_STD&amp;window=popup_no_bar&amp;width=385&amp;height=120&amp;START_MAXIMIZED=FALSE&amp;creator=factset&amp;display_string=Audit"}</definedName>
    <definedName name="_1618__FDSAUDITLINK__" localSheetId="5" hidden="1">{"fdsup://Directions/FactSet Auditing Viewer?action=AUDIT_VALUE&amp;DB=129&amp;ID1=28551210&amp;VALUEID=01001&amp;SDATE=201001&amp;PERIODTYPE=QTR_STD&amp;window=popup_no_bar&amp;width=385&amp;height=120&amp;START_MAXIMIZED=FALSE&amp;creator=factset&amp;display_string=Audit"}</definedName>
    <definedName name="_1618__FDSAUDITLINK__" localSheetId="1" hidden="1">{"fdsup://Directions/FactSet Auditing Viewer?action=AUDIT_VALUE&amp;DB=129&amp;ID1=28551210&amp;VALUEID=01001&amp;SDATE=201001&amp;PERIODTYPE=QTR_STD&amp;window=popup_no_bar&amp;width=385&amp;height=120&amp;START_MAXIMIZED=FALSE&amp;creator=factset&amp;display_string=Audit"}</definedName>
    <definedName name="_1618__FDSAUDITLINK__" hidden="1">{"fdsup://Directions/FactSet Auditing Viewer?action=AUDIT_VALUE&amp;DB=129&amp;ID1=28551210&amp;VALUEID=01001&amp;SDATE=201001&amp;PERIODTYPE=QTR_STD&amp;window=popup_no_bar&amp;width=385&amp;height=120&amp;START_MAXIMIZED=FALSE&amp;creator=factset&amp;display_string=Audit"}</definedName>
    <definedName name="_1619__FDSAUDITLINK__" localSheetId="7" hidden="1">{"fdsup://Directions/FactSet Auditing Viewer?action=AUDIT_VALUE&amp;DB=129&amp;ID1=26884L10&amp;VALUEID=01001&amp;SDATE=201002&amp;PERIODTYPE=QTR_STD&amp;window=popup_no_bar&amp;width=385&amp;height=120&amp;START_MAXIMIZED=FALSE&amp;creator=factset&amp;display_string=Audit"}</definedName>
    <definedName name="_1619__FDSAUDITLINK__" localSheetId="9" hidden="1">{"fdsup://Directions/FactSet Auditing Viewer?action=AUDIT_VALUE&amp;DB=129&amp;ID1=26884L10&amp;VALUEID=01001&amp;SDATE=201002&amp;PERIODTYPE=QTR_STD&amp;window=popup_no_bar&amp;width=385&amp;height=120&amp;START_MAXIMIZED=FALSE&amp;creator=factset&amp;display_string=Audit"}</definedName>
    <definedName name="_1619__FDSAUDITLINK__" localSheetId="8" hidden="1">{"fdsup://Directions/FactSet Auditing Viewer?action=AUDIT_VALUE&amp;DB=129&amp;ID1=26884L10&amp;VALUEID=01001&amp;SDATE=201002&amp;PERIODTYPE=QTR_STD&amp;window=popup_no_bar&amp;width=385&amp;height=120&amp;START_MAXIMIZED=FALSE&amp;creator=factset&amp;display_string=Audit"}</definedName>
    <definedName name="_1619__FDSAUDITLINK__" localSheetId="10" hidden="1">{"fdsup://Directions/FactSet Auditing Viewer?action=AUDIT_VALUE&amp;DB=129&amp;ID1=26884L10&amp;VALUEID=01001&amp;SDATE=201002&amp;PERIODTYPE=QTR_STD&amp;window=popup_no_bar&amp;width=385&amp;height=120&amp;START_MAXIMIZED=FALSE&amp;creator=factset&amp;display_string=Audit"}</definedName>
    <definedName name="_1619__FDSAUDITLINK__" localSheetId="3" hidden="1">{"fdsup://Directions/FactSet Auditing Viewer?action=AUDIT_VALUE&amp;DB=129&amp;ID1=26884L10&amp;VALUEID=01001&amp;SDATE=201002&amp;PERIODTYPE=QTR_STD&amp;window=popup_no_bar&amp;width=385&amp;height=120&amp;START_MAXIMIZED=FALSE&amp;creator=factset&amp;display_string=Audit"}</definedName>
    <definedName name="_1619__FDSAUDITLINK__" localSheetId="5" hidden="1">{"fdsup://Directions/FactSet Auditing Viewer?action=AUDIT_VALUE&amp;DB=129&amp;ID1=26884L10&amp;VALUEID=01001&amp;SDATE=201002&amp;PERIODTYPE=QTR_STD&amp;window=popup_no_bar&amp;width=385&amp;height=120&amp;START_MAXIMIZED=FALSE&amp;creator=factset&amp;display_string=Audit"}</definedName>
    <definedName name="_1619__FDSAUDITLINK__" localSheetId="1" hidden="1">{"fdsup://Directions/FactSet Auditing Viewer?action=AUDIT_VALUE&amp;DB=129&amp;ID1=26884L10&amp;VALUEID=01001&amp;SDATE=201002&amp;PERIODTYPE=QTR_STD&amp;window=popup_no_bar&amp;width=385&amp;height=120&amp;START_MAXIMIZED=FALSE&amp;creator=factset&amp;display_string=Audit"}</definedName>
    <definedName name="_1619__FDSAUDITLINK__" hidden="1">{"fdsup://Directions/FactSet Auditing Viewer?action=AUDIT_VALUE&amp;DB=129&amp;ID1=26884L10&amp;VALUEID=01001&amp;SDATE=201002&amp;PERIODTYPE=QTR_STD&amp;window=popup_no_bar&amp;width=385&amp;height=120&amp;START_MAXIMIZED=FALSE&amp;creator=factset&amp;display_string=Audit"}</definedName>
    <definedName name="_162__FDSAUDITLINK__" localSheetId="7" hidden="1">{"fdsup://directions/FAT Viewer?action=UPDATE&amp;creator=factset&amp;DYN_ARGS=TRUE&amp;DOC_NAME=FAT:FQL_AUDITING_CLIENT_TEMPLATE.FAT&amp;display_string=Audit&amp;VAR:KEY=VMBYTULKJM&amp;VAR:QUERY=RkZfRUJJVERBX09QRVIoUVRSLDQvMS8yMDEwLDYvMzAvMjAxMCwsLFVTRCk=&amp;WINDOW=FIRST_POPUP&amp;HEIGH","T=450&amp;WIDTH=450&amp;START_MAXIMIZED=FALSE&amp;VAR:CALENDAR=US&amp;VAR:SYMBOL=STT&amp;VAR:INDEX=0"}</definedName>
    <definedName name="_162__FDSAUDITLINK__" localSheetId="9" hidden="1">{"fdsup://directions/FAT Viewer?action=UPDATE&amp;creator=factset&amp;DYN_ARGS=TRUE&amp;DOC_NAME=FAT:FQL_AUDITING_CLIENT_TEMPLATE.FAT&amp;display_string=Audit&amp;VAR:KEY=VMBYTULKJM&amp;VAR:QUERY=RkZfRUJJVERBX09QRVIoUVRSLDQvMS8yMDEwLDYvMzAvMjAxMCwsLFVTRCk=&amp;WINDOW=FIRST_POPUP&amp;HEIGH","T=450&amp;WIDTH=450&amp;START_MAXIMIZED=FALSE&amp;VAR:CALENDAR=US&amp;VAR:SYMBOL=STT&amp;VAR:INDEX=0"}</definedName>
    <definedName name="_162__FDSAUDITLINK__" localSheetId="8" hidden="1">{"fdsup://directions/FAT Viewer?action=UPDATE&amp;creator=factset&amp;DYN_ARGS=TRUE&amp;DOC_NAME=FAT:FQL_AUDITING_CLIENT_TEMPLATE.FAT&amp;display_string=Audit&amp;VAR:KEY=VMBYTULKJM&amp;VAR:QUERY=RkZfRUJJVERBX09QRVIoUVRSLDQvMS8yMDEwLDYvMzAvMjAxMCwsLFVTRCk=&amp;WINDOW=FIRST_POPUP&amp;HEIGH","T=450&amp;WIDTH=450&amp;START_MAXIMIZED=FALSE&amp;VAR:CALENDAR=US&amp;VAR:SYMBOL=STT&amp;VAR:INDEX=0"}</definedName>
    <definedName name="_162__FDSAUDITLINK__" localSheetId="10" hidden="1">{"fdsup://directions/FAT Viewer?action=UPDATE&amp;creator=factset&amp;DYN_ARGS=TRUE&amp;DOC_NAME=FAT:FQL_AUDITING_CLIENT_TEMPLATE.FAT&amp;display_string=Audit&amp;VAR:KEY=VMBYTULKJM&amp;VAR:QUERY=RkZfRUJJVERBX09QRVIoUVRSLDQvMS8yMDEwLDYvMzAvMjAxMCwsLFVTRCk=&amp;WINDOW=FIRST_POPUP&amp;HEIGH","T=450&amp;WIDTH=450&amp;START_MAXIMIZED=FALSE&amp;VAR:CALENDAR=US&amp;VAR:SYMBOL=STT&amp;VAR:INDEX=0"}</definedName>
    <definedName name="_162__FDSAUDITLINK__" localSheetId="3" hidden="1">{"fdsup://directions/FAT Viewer?action=UPDATE&amp;creator=factset&amp;DYN_ARGS=TRUE&amp;DOC_NAME=FAT:FQL_AUDITING_CLIENT_TEMPLATE.FAT&amp;display_string=Audit&amp;VAR:KEY=VMBYTULKJM&amp;VAR:QUERY=RkZfRUJJVERBX09QRVIoUVRSLDQvMS8yMDEwLDYvMzAvMjAxMCwsLFVTRCk=&amp;WINDOW=FIRST_POPUP&amp;HEIGH","T=450&amp;WIDTH=450&amp;START_MAXIMIZED=FALSE&amp;VAR:CALENDAR=US&amp;VAR:SYMBOL=STT&amp;VAR:INDEX=0"}</definedName>
    <definedName name="_162__FDSAUDITLINK__" localSheetId="5" hidden="1">{"fdsup://directions/FAT Viewer?action=UPDATE&amp;creator=factset&amp;DYN_ARGS=TRUE&amp;DOC_NAME=FAT:FQL_AUDITING_CLIENT_TEMPLATE.FAT&amp;display_string=Audit&amp;VAR:KEY=VMBYTULKJM&amp;VAR:QUERY=RkZfRUJJVERBX09QRVIoUVRSLDQvMS8yMDEwLDYvMzAvMjAxMCwsLFVTRCk=&amp;WINDOW=FIRST_POPUP&amp;HEIGH","T=450&amp;WIDTH=450&amp;START_MAXIMIZED=FALSE&amp;VAR:CALENDAR=US&amp;VAR:SYMBOL=STT&amp;VAR:INDEX=0"}</definedName>
    <definedName name="_162__FDSAUDITLINK__" localSheetId="1" hidden="1">{"fdsup://directions/FAT Viewer?action=UPDATE&amp;creator=factset&amp;DYN_ARGS=TRUE&amp;DOC_NAME=FAT:FQL_AUDITING_CLIENT_TEMPLATE.FAT&amp;display_string=Audit&amp;VAR:KEY=VMBYTULKJM&amp;VAR:QUERY=RkZfRUJJVERBX09QRVIoUVRSLDQvMS8yMDEwLDYvMzAvMjAxMCwsLFVTRCk=&amp;WINDOW=FIRST_POPUP&amp;HEIGH","T=450&amp;WIDTH=450&amp;START_MAXIMIZED=FALSE&amp;VAR:CALENDAR=US&amp;VAR:SYMBOL=STT&amp;VAR:INDEX=0"}</definedName>
    <definedName name="_162__FDSAUDITLINK__" hidden="1">{"fdsup://directions/FAT Viewer?action=UPDATE&amp;creator=factset&amp;DYN_ARGS=TRUE&amp;DOC_NAME=FAT:FQL_AUDITING_CLIENT_TEMPLATE.FAT&amp;display_string=Audit&amp;VAR:KEY=VMBYTULKJM&amp;VAR:QUERY=RkZfRUJJVERBX09QRVIoUVRSLDQvMS8yMDEwLDYvMzAvMjAxMCwsLFVTRCk=&amp;WINDOW=FIRST_POPUP&amp;HEIGH","T=450&amp;WIDTH=450&amp;START_MAXIMIZED=FALSE&amp;VAR:CALENDAR=US&amp;VAR:SYMBOL=STT&amp;VAR:INDEX=0"}</definedName>
    <definedName name="_1620__FDSAUDITLINK__" localSheetId="7" hidden="1">{"fdsup://Directions/FactSet Auditing Viewer?action=AUDIT_VALUE&amp;DB=129&amp;ID1=29476L10&amp;VALUEID=01001&amp;SDATE=200902&amp;PERIODTYPE=QTR_STD&amp;window=popup_no_bar&amp;width=385&amp;height=120&amp;START_MAXIMIZED=FALSE&amp;creator=factset&amp;display_string=Audit"}</definedName>
    <definedName name="_1620__FDSAUDITLINK__" localSheetId="9" hidden="1">{"fdsup://Directions/FactSet Auditing Viewer?action=AUDIT_VALUE&amp;DB=129&amp;ID1=29476L10&amp;VALUEID=01001&amp;SDATE=200902&amp;PERIODTYPE=QTR_STD&amp;window=popup_no_bar&amp;width=385&amp;height=120&amp;START_MAXIMIZED=FALSE&amp;creator=factset&amp;display_string=Audit"}</definedName>
    <definedName name="_1620__FDSAUDITLINK__" localSheetId="8" hidden="1">{"fdsup://Directions/FactSet Auditing Viewer?action=AUDIT_VALUE&amp;DB=129&amp;ID1=29476L10&amp;VALUEID=01001&amp;SDATE=200902&amp;PERIODTYPE=QTR_STD&amp;window=popup_no_bar&amp;width=385&amp;height=120&amp;START_MAXIMIZED=FALSE&amp;creator=factset&amp;display_string=Audit"}</definedName>
    <definedName name="_1620__FDSAUDITLINK__" localSheetId="10" hidden="1">{"fdsup://Directions/FactSet Auditing Viewer?action=AUDIT_VALUE&amp;DB=129&amp;ID1=29476L10&amp;VALUEID=01001&amp;SDATE=200902&amp;PERIODTYPE=QTR_STD&amp;window=popup_no_bar&amp;width=385&amp;height=120&amp;START_MAXIMIZED=FALSE&amp;creator=factset&amp;display_string=Audit"}</definedName>
    <definedName name="_1620__FDSAUDITLINK__" localSheetId="3" hidden="1">{"fdsup://Directions/FactSet Auditing Viewer?action=AUDIT_VALUE&amp;DB=129&amp;ID1=29476L10&amp;VALUEID=01001&amp;SDATE=200902&amp;PERIODTYPE=QTR_STD&amp;window=popup_no_bar&amp;width=385&amp;height=120&amp;START_MAXIMIZED=FALSE&amp;creator=factset&amp;display_string=Audit"}</definedName>
    <definedName name="_1620__FDSAUDITLINK__" localSheetId="5" hidden="1">{"fdsup://Directions/FactSet Auditing Viewer?action=AUDIT_VALUE&amp;DB=129&amp;ID1=29476L10&amp;VALUEID=01001&amp;SDATE=200902&amp;PERIODTYPE=QTR_STD&amp;window=popup_no_bar&amp;width=385&amp;height=120&amp;START_MAXIMIZED=FALSE&amp;creator=factset&amp;display_string=Audit"}</definedName>
    <definedName name="_1620__FDSAUDITLINK__" localSheetId="1" hidden="1">{"fdsup://Directions/FactSet Auditing Viewer?action=AUDIT_VALUE&amp;DB=129&amp;ID1=29476L10&amp;VALUEID=01001&amp;SDATE=200902&amp;PERIODTYPE=QTR_STD&amp;window=popup_no_bar&amp;width=385&amp;height=120&amp;START_MAXIMIZED=FALSE&amp;creator=factset&amp;display_string=Audit"}</definedName>
    <definedName name="_1620__FDSAUDITLINK__" hidden="1">{"fdsup://Directions/FactSet Auditing Viewer?action=AUDIT_VALUE&amp;DB=129&amp;ID1=29476L10&amp;VALUEID=01001&amp;SDATE=200902&amp;PERIODTYPE=QTR_STD&amp;window=popup_no_bar&amp;width=385&amp;height=120&amp;START_MAXIMIZED=FALSE&amp;creator=factset&amp;display_string=Audit"}</definedName>
    <definedName name="_1621__FDSAUDITLINK__" localSheetId="7" hidden="1">{"fdsup://Directions/FactSet Auditing Viewer?action=AUDIT_VALUE&amp;DB=129&amp;ID1=29476L10&amp;VALUEID=01001&amp;SDATE=201002&amp;PERIODTYPE=QTR_STD&amp;window=popup_no_bar&amp;width=385&amp;height=120&amp;START_MAXIMIZED=FALSE&amp;creator=factset&amp;display_string=Audit"}</definedName>
    <definedName name="_1621__FDSAUDITLINK__" localSheetId="9" hidden="1">{"fdsup://Directions/FactSet Auditing Viewer?action=AUDIT_VALUE&amp;DB=129&amp;ID1=29476L10&amp;VALUEID=01001&amp;SDATE=201002&amp;PERIODTYPE=QTR_STD&amp;window=popup_no_bar&amp;width=385&amp;height=120&amp;START_MAXIMIZED=FALSE&amp;creator=factset&amp;display_string=Audit"}</definedName>
    <definedName name="_1621__FDSAUDITLINK__" localSheetId="8" hidden="1">{"fdsup://Directions/FactSet Auditing Viewer?action=AUDIT_VALUE&amp;DB=129&amp;ID1=29476L10&amp;VALUEID=01001&amp;SDATE=201002&amp;PERIODTYPE=QTR_STD&amp;window=popup_no_bar&amp;width=385&amp;height=120&amp;START_MAXIMIZED=FALSE&amp;creator=factset&amp;display_string=Audit"}</definedName>
    <definedName name="_1621__FDSAUDITLINK__" localSheetId="10" hidden="1">{"fdsup://Directions/FactSet Auditing Viewer?action=AUDIT_VALUE&amp;DB=129&amp;ID1=29476L10&amp;VALUEID=01001&amp;SDATE=201002&amp;PERIODTYPE=QTR_STD&amp;window=popup_no_bar&amp;width=385&amp;height=120&amp;START_MAXIMIZED=FALSE&amp;creator=factset&amp;display_string=Audit"}</definedName>
    <definedName name="_1621__FDSAUDITLINK__" localSheetId="3" hidden="1">{"fdsup://Directions/FactSet Auditing Viewer?action=AUDIT_VALUE&amp;DB=129&amp;ID1=29476L10&amp;VALUEID=01001&amp;SDATE=201002&amp;PERIODTYPE=QTR_STD&amp;window=popup_no_bar&amp;width=385&amp;height=120&amp;START_MAXIMIZED=FALSE&amp;creator=factset&amp;display_string=Audit"}</definedName>
    <definedName name="_1621__FDSAUDITLINK__" localSheetId="5" hidden="1">{"fdsup://Directions/FactSet Auditing Viewer?action=AUDIT_VALUE&amp;DB=129&amp;ID1=29476L10&amp;VALUEID=01001&amp;SDATE=201002&amp;PERIODTYPE=QTR_STD&amp;window=popup_no_bar&amp;width=385&amp;height=120&amp;START_MAXIMIZED=FALSE&amp;creator=factset&amp;display_string=Audit"}</definedName>
    <definedName name="_1621__FDSAUDITLINK__" localSheetId="1" hidden="1">{"fdsup://Directions/FactSet Auditing Viewer?action=AUDIT_VALUE&amp;DB=129&amp;ID1=29476L10&amp;VALUEID=01001&amp;SDATE=201002&amp;PERIODTYPE=QTR_STD&amp;window=popup_no_bar&amp;width=385&amp;height=120&amp;START_MAXIMIZED=FALSE&amp;creator=factset&amp;display_string=Audit"}</definedName>
    <definedName name="_1621__FDSAUDITLINK__" hidden="1">{"fdsup://Directions/FactSet Auditing Viewer?action=AUDIT_VALUE&amp;DB=129&amp;ID1=29476L10&amp;VALUEID=01001&amp;SDATE=201002&amp;PERIODTYPE=QTR_STD&amp;window=popup_no_bar&amp;width=385&amp;height=120&amp;START_MAXIMIZED=FALSE&amp;creator=factset&amp;display_string=Audit"}</definedName>
    <definedName name="_1622__FDSAUDITLINK__" localSheetId="7" hidden="1">{"fdsup://Directions/FactSet Auditing Viewer?action=AUDIT_VALUE&amp;DB=129&amp;ID1=28336L10&amp;VALUEID=01001&amp;SDATE=200902&amp;PERIODTYPE=QTR_STD&amp;window=popup_no_bar&amp;width=385&amp;height=120&amp;START_MAXIMIZED=FALSE&amp;creator=factset&amp;display_string=Audit"}</definedName>
    <definedName name="_1622__FDSAUDITLINK__" localSheetId="9" hidden="1">{"fdsup://Directions/FactSet Auditing Viewer?action=AUDIT_VALUE&amp;DB=129&amp;ID1=28336L10&amp;VALUEID=01001&amp;SDATE=200902&amp;PERIODTYPE=QTR_STD&amp;window=popup_no_bar&amp;width=385&amp;height=120&amp;START_MAXIMIZED=FALSE&amp;creator=factset&amp;display_string=Audit"}</definedName>
    <definedName name="_1622__FDSAUDITLINK__" localSheetId="8" hidden="1">{"fdsup://Directions/FactSet Auditing Viewer?action=AUDIT_VALUE&amp;DB=129&amp;ID1=28336L10&amp;VALUEID=01001&amp;SDATE=200902&amp;PERIODTYPE=QTR_STD&amp;window=popup_no_bar&amp;width=385&amp;height=120&amp;START_MAXIMIZED=FALSE&amp;creator=factset&amp;display_string=Audit"}</definedName>
    <definedName name="_1622__FDSAUDITLINK__" localSheetId="10" hidden="1">{"fdsup://Directions/FactSet Auditing Viewer?action=AUDIT_VALUE&amp;DB=129&amp;ID1=28336L10&amp;VALUEID=01001&amp;SDATE=200902&amp;PERIODTYPE=QTR_STD&amp;window=popup_no_bar&amp;width=385&amp;height=120&amp;START_MAXIMIZED=FALSE&amp;creator=factset&amp;display_string=Audit"}</definedName>
    <definedName name="_1622__FDSAUDITLINK__" localSheetId="3" hidden="1">{"fdsup://Directions/FactSet Auditing Viewer?action=AUDIT_VALUE&amp;DB=129&amp;ID1=28336L10&amp;VALUEID=01001&amp;SDATE=200902&amp;PERIODTYPE=QTR_STD&amp;window=popup_no_bar&amp;width=385&amp;height=120&amp;START_MAXIMIZED=FALSE&amp;creator=factset&amp;display_string=Audit"}</definedName>
    <definedName name="_1622__FDSAUDITLINK__" localSheetId="5" hidden="1">{"fdsup://Directions/FactSet Auditing Viewer?action=AUDIT_VALUE&amp;DB=129&amp;ID1=28336L10&amp;VALUEID=01001&amp;SDATE=200902&amp;PERIODTYPE=QTR_STD&amp;window=popup_no_bar&amp;width=385&amp;height=120&amp;START_MAXIMIZED=FALSE&amp;creator=factset&amp;display_string=Audit"}</definedName>
    <definedName name="_1622__FDSAUDITLINK__" localSheetId="1" hidden="1">{"fdsup://Directions/FactSet Auditing Viewer?action=AUDIT_VALUE&amp;DB=129&amp;ID1=28336L10&amp;VALUEID=01001&amp;SDATE=200902&amp;PERIODTYPE=QTR_STD&amp;window=popup_no_bar&amp;width=385&amp;height=120&amp;START_MAXIMIZED=FALSE&amp;creator=factset&amp;display_string=Audit"}</definedName>
    <definedName name="_1622__FDSAUDITLINK__" hidden="1">{"fdsup://Directions/FactSet Auditing Viewer?action=AUDIT_VALUE&amp;DB=129&amp;ID1=28336L10&amp;VALUEID=01001&amp;SDATE=200902&amp;PERIODTYPE=QTR_STD&amp;window=popup_no_bar&amp;width=385&amp;height=120&amp;START_MAXIMIZED=FALSE&amp;creator=factset&amp;display_string=Audit"}</definedName>
    <definedName name="_1623__FDSAUDITLINK__" localSheetId="7" hidden="1">{"fdsup://Directions/FactSet Auditing Viewer?action=AUDIT_VALUE&amp;DB=129&amp;ID1=28336L10&amp;VALUEID=01001&amp;SDATE=201002&amp;PERIODTYPE=QTR_STD&amp;window=popup_no_bar&amp;width=385&amp;height=120&amp;START_MAXIMIZED=FALSE&amp;creator=factset&amp;display_string=Audit"}</definedName>
    <definedName name="_1623__FDSAUDITLINK__" localSheetId="9" hidden="1">{"fdsup://Directions/FactSet Auditing Viewer?action=AUDIT_VALUE&amp;DB=129&amp;ID1=28336L10&amp;VALUEID=01001&amp;SDATE=201002&amp;PERIODTYPE=QTR_STD&amp;window=popup_no_bar&amp;width=385&amp;height=120&amp;START_MAXIMIZED=FALSE&amp;creator=factset&amp;display_string=Audit"}</definedName>
    <definedName name="_1623__FDSAUDITLINK__" localSheetId="8" hidden="1">{"fdsup://Directions/FactSet Auditing Viewer?action=AUDIT_VALUE&amp;DB=129&amp;ID1=28336L10&amp;VALUEID=01001&amp;SDATE=201002&amp;PERIODTYPE=QTR_STD&amp;window=popup_no_bar&amp;width=385&amp;height=120&amp;START_MAXIMIZED=FALSE&amp;creator=factset&amp;display_string=Audit"}</definedName>
    <definedName name="_1623__FDSAUDITLINK__" localSheetId="10" hidden="1">{"fdsup://Directions/FactSet Auditing Viewer?action=AUDIT_VALUE&amp;DB=129&amp;ID1=28336L10&amp;VALUEID=01001&amp;SDATE=201002&amp;PERIODTYPE=QTR_STD&amp;window=popup_no_bar&amp;width=385&amp;height=120&amp;START_MAXIMIZED=FALSE&amp;creator=factset&amp;display_string=Audit"}</definedName>
    <definedName name="_1623__FDSAUDITLINK__" localSheetId="3" hidden="1">{"fdsup://Directions/FactSet Auditing Viewer?action=AUDIT_VALUE&amp;DB=129&amp;ID1=28336L10&amp;VALUEID=01001&amp;SDATE=201002&amp;PERIODTYPE=QTR_STD&amp;window=popup_no_bar&amp;width=385&amp;height=120&amp;START_MAXIMIZED=FALSE&amp;creator=factset&amp;display_string=Audit"}</definedName>
    <definedName name="_1623__FDSAUDITLINK__" localSheetId="5" hidden="1">{"fdsup://Directions/FactSet Auditing Viewer?action=AUDIT_VALUE&amp;DB=129&amp;ID1=28336L10&amp;VALUEID=01001&amp;SDATE=201002&amp;PERIODTYPE=QTR_STD&amp;window=popup_no_bar&amp;width=385&amp;height=120&amp;START_MAXIMIZED=FALSE&amp;creator=factset&amp;display_string=Audit"}</definedName>
    <definedName name="_1623__FDSAUDITLINK__" localSheetId="1" hidden="1">{"fdsup://Directions/FactSet Auditing Viewer?action=AUDIT_VALUE&amp;DB=129&amp;ID1=28336L10&amp;VALUEID=01001&amp;SDATE=201002&amp;PERIODTYPE=QTR_STD&amp;window=popup_no_bar&amp;width=385&amp;height=120&amp;START_MAXIMIZED=FALSE&amp;creator=factset&amp;display_string=Audit"}</definedName>
    <definedName name="_1623__FDSAUDITLINK__" hidden="1">{"fdsup://Directions/FactSet Auditing Viewer?action=AUDIT_VALUE&amp;DB=129&amp;ID1=28336L10&amp;VALUEID=01001&amp;SDATE=201002&amp;PERIODTYPE=QTR_STD&amp;window=popup_no_bar&amp;width=385&amp;height=120&amp;START_MAXIMIZED=FALSE&amp;creator=factset&amp;display_string=Audit"}</definedName>
    <definedName name="_1624__FDSAUDITLINK__" localSheetId="7" hidden="1">{"fdsup://Directions/FactSet Auditing Viewer?action=AUDIT_VALUE&amp;DB=129&amp;ID1=26875P10&amp;VALUEID=01001&amp;SDATE=200902&amp;PERIODTYPE=QTR_STD&amp;window=popup_no_bar&amp;width=385&amp;height=120&amp;START_MAXIMIZED=FALSE&amp;creator=factset&amp;display_string=Audit"}</definedName>
    <definedName name="_1624__FDSAUDITLINK__" localSheetId="9" hidden="1">{"fdsup://Directions/FactSet Auditing Viewer?action=AUDIT_VALUE&amp;DB=129&amp;ID1=26875P10&amp;VALUEID=01001&amp;SDATE=200902&amp;PERIODTYPE=QTR_STD&amp;window=popup_no_bar&amp;width=385&amp;height=120&amp;START_MAXIMIZED=FALSE&amp;creator=factset&amp;display_string=Audit"}</definedName>
    <definedName name="_1624__FDSAUDITLINK__" localSheetId="8" hidden="1">{"fdsup://Directions/FactSet Auditing Viewer?action=AUDIT_VALUE&amp;DB=129&amp;ID1=26875P10&amp;VALUEID=01001&amp;SDATE=200902&amp;PERIODTYPE=QTR_STD&amp;window=popup_no_bar&amp;width=385&amp;height=120&amp;START_MAXIMIZED=FALSE&amp;creator=factset&amp;display_string=Audit"}</definedName>
    <definedName name="_1624__FDSAUDITLINK__" localSheetId="10" hidden="1">{"fdsup://Directions/FactSet Auditing Viewer?action=AUDIT_VALUE&amp;DB=129&amp;ID1=26875P10&amp;VALUEID=01001&amp;SDATE=200902&amp;PERIODTYPE=QTR_STD&amp;window=popup_no_bar&amp;width=385&amp;height=120&amp;START_MAXIMIZED=FALSE&amp;creator=factset&amp;display_string=Audit"}</definedName>
    <definedName name="_1624__FDSAUDITLINK__" localSheetId="3" hidden="1">{"fdsup://Directions/FactSet Auditing Viewer?action=AUDIT_VALUE&amp;DB=129&amp;ID1=26875P10&amp;VALUEID=01001&amp;SDATE=200902&amp;PERIODTYPE=QTR_STD&amp;window=popup_no_bar&amp;width=385&amp;height=120&amp;START_MAXIMIZED=FALSE&amp;creator=factset&amp;display_string=Audit"}</definedName>
    <definedName name="_1624__FDSAUDITLINK__" localSheetId="5" hidden="1">{"fdsup://Directions/FactSet Auditing Viewer?action=AUDIT_VALUE&amp;DB=129&amp;ID1=26875P10&amp;VALUEID=01001&amp;SDATE=200902&amp;PERIODTYPE=QTR_STD&amp;window=popup_no_bar&amp;width=385&amp;height=120&amp;START_MAXIMIZED=FALSE&amp;creator=factset&amp;display_string=Audit"}</definedName>
    <definedName name="_1624__FDSAUDITLINK__" localSheetId="1" hidden="1">{"fdsup://Directions/FactSet Auditing Viewer?action=AUDIT_VALUE&amp;DB=129&amp;ID1=26875P10&amp;VALUEID=01001&amp;SDATE=200902&amp;PERIODTYPE=QTR_STD&amp;window=popup_no_bar&amp;width=385&amp;height=120&amp;START_MAXIMIZED=FALSE&amp;creator=factset&amp;display_string=Audit"}</definedName>
    <definedName name="_1624__FDSAUDITLINK__" hidden="1">{"fdsup://Directions/FactSet Auditing Viewer?action=AUDIT_VALUE&amp;DB=129&amp;ID1=26875P10&amp;VALUEID=01001&amp;SDATE=200902&amp;PERIODTYPE=QTR_STD&amp;window=popup_no_bar&amp;width=385&amp;height=120&amp;START_MAXIMIZED=FALSE&amp;creator=factset&amp;display_string=Audit"}</definedName>
    <definedName name="_1625__FDSAUDITLINK__" localSheetId="7" hidden="1">{"fdsup://Directions/FactSet Auditing Viewer?action=AUDIT_VALUE&amp;DB=129&amp;ID1=26875P10&amp;VALUEID=01001&amp;SDATE=201002&amp;PERIODTYPE=QTR_STD&amp;window=popup_no_bar&amp;width=385&amp;height=120&amp;START_MAXIMIZED=FALSE&amp;creator=factset&amp;display_string=Audit"}</definedName>
    <definedName name="_1625__FDSAUDITLINK__" localSheetId="9" hidden="1">{"fdsup://Directions/FactSet Auditing Viewer?action=AUDIT_VALUE&amp;DB=129&amp;ID1=26875P10&amp;VALUEID=01001&amp;SDATE=201002&amp;PERIODTYPE=QTR_STD&amp;window=popup_no_bar&amp;width=385&amp;height=120&amp;START_MAXIMIZED=FALSE&amp;creator=factset&amp;display_string=Audit"}</definedName>
    <definedName name="_1625__FDSAUDITLINK__" localSheetId="8" hidden="1">{"fdsup://Directions/FactSet Auditing Viewer?action=AUDIT_VALUE&amp;DB=129&amp;ID1=26875P10&amp;VALUEID=01001&amp;SDATE=201002&amp;PERIODTYPE=QTR_STD&amp;window=popup_no_bar&amp;width=385&amp;height=120&amp;START_MAXIMIZED=FALSE&amp;creator=factset&amp;display_string=Audit"}</definedName>
    <definedName name="_1625__FDSAUDITLINK__" localSheetId="10" hidden="1">{"fdsup://Directions/FactSet Auditing Viewer?action=AUDIT_VALUE&amp;DB=129&amp;ID1=26875P10&amp;VALUEID=01001&amp;SDATE=201002&amp;PERIODTYPE=QTR_STD&amp;window=popup_no_bar&amp;width=385&amp;height=120&amp;START_MAXIMIZED=FALSE&amp;creator=factset&amp;display_string=Audit"}</definedName>
    <definedName name="_1625__FDSAUDITLINK__" localSheetId="3" hidden="1">{"fdsup://Directions/FactSet Auditing Viewer?action=AUDIT_VALUE&amp;DB=129&amp;ID1=26875P10&amp;VALUEID=01001&amp;SDATE=201002&amp;PERIODTYPE=QTR_STD&amp;window=popup_no_bar&amp;width=385&amp;height=120&amp;START_MAXIMIZED=FALSE&amp;creator=factset&amp;display_string=Audit"}</definedName>
    <definedName name="_1625__FDSAUDITLINK__" localSheetId="5" hidden="1">{"fdsup://Directions/FactSet Auditing Viewer?action=AUDIT_VALUE&amp;DB=129&amp;ID1=26875P10&amp;VALUEID=01001&amp;SDATE=201002&amp;PERIODTYPE=QTR_STD&amp;window=popup_no_bar&amp;width=385&amp;height=120&amp;START_MAXIMIZED=FALSE&amp;creator=factset&amp;display_string=Audit"}</definedName>
    <definedName name="_1625__FDSAUDITLINK__" localSheetId="1" hidden="1">{"fdsup://Directions/FactSet Auditing Viewer?action=AUDIT_VALUE&amp;DB=129&amp;ID1=26875P10&amp;VALUEID=01001&amp;SDATE=201002&amp;PERIODTYPE=QTR_STD&amp;window=popup_no_bar&amp;width=385&amp;height=120&amp;START_MAXIMIZED=FALSE&amp;creator=factset&amp;display_string=Audit"}</definedName>
    <definedName name="_1625__FDSAUDITLINK__" hidden="1">{"fdsup://Directions/FactSet Auditing Viewer?action=AUDIT_VALUE&amp;DB=129&amp;ID1=26875P10&amp;VALUEID=01001&amp;SDATE=201002&amp;PERIODTYPE=QTR_STD&amp;window=popup_no_bar&amp;width=385&amp;height=120&amp;START_MAXIMIZED=FALSE&amp;creator=factset&amp;display_string=Audit"}</definedName>
    <definedName name="_1626__FDSAUDITLINK__" localSheetId="7" hidden="1">{"fdsup://Directions/FactSet Auditing Viewer?action=AUDIT_VALUE&amp;DB=129&amp;ID1=29101110&amp;VALUEID=01001&amp;SDATE=200903&amp;PERIODTYPE=QTR_STD&amp;window=popup_no_bar&amp;width=385&amp;height=120&amp;START_MAXIMIZED=FALSE&amp;creator=factset&amp;display_string=Audit"}</definedName>
    <definedName name="_1626__FDSAUDITLINK__" localSheetId="9" hidden="1">{"fdsup://Directions/FactSet Auditing Viewer?action=AUDIT_VALUE&amp;DB=129&amp;ID1=29101110&amp;VALUEID=01001&amp;SDATE=200903&amp;PERIODTYPE=QTR_STD&amp;window=popup_no_bar&amp;width=385&amp;height=120&amp;START_MAXIMIZED=FALSE&amp;creator=factset&amp;display_string=Audit"}</definedName>
    <definedName name="_1626__FDSAUDITLINK__" localSheetId="8" hidden="1">{"fdsup://Directions/FactSet Auditing Viewer?action=AUDIT_VALUE&amp;DB=129&amp;ID1=29101110&amp;VALUEID=01001&amp;SDATE=200903&amp;PERIODTYPE=QTR_STD&amp;window=popup_no_bar&amp;width=385&amp;height=120&amp;START_MAXIMIZED=FALSE&amp;creator=factset&amp;display_string=Audit"}</definedName>
    <definedName name="_1626__FDSAUDITLINK__" localSheetId="10" hidden="1">{"fdsup://Directions/FactSet Auditing Viewer?action=AUDIT_VALUE&amp;DB=129&amp;ID1=29101110&amp;VALUEID=01001&amp;SDATE=200903&amp;PERIODTYPE=QTR_STD&amp;window=popup_no_bar&amp;width=385&amp;height=120&amp;START_MAXIMIZED=FALSE&amp;creator=factset&amp;display_string=Audit"}</definedName>
    <definedName name="_1626__FDSAUDITLINK__" localSheetId="3" hidden="1">{"fdsup://Directions/FactSet Auditing Viewer?action=AUDIT_VALUE&amp;DB=129&amp;ID1=29101110&amp;VALUEID=01001&amp;SDATE=200903&amp;PERIODTYPE=QTR_STD&amp;window=popup_no_bar&amp;width=385&amp;height=120&amp;START_MAXIMIZED=FALSE&amp;creator=factset&amp;display_string=Audit"}</definedName>
    <definedName name="_1626__FDSAUDITLINK__" localSheetId="5" hidden="1">{"fdsup://Directions/FactSet Auditing Viewer?action=AUDIT_VALUE&amp;DB=129&amp;ID1=29101110&amp;VALUEID=01001&amp;SDATE=200903&amp;PERIODTYPE=QTR_STD&amp;window=popup_no_bar&amp;width=385&amp;height=120&amp;START_MAXIMIZED=FALSE&amp;creator=factset&amp;display_string=Audit"}</definedName>
    <definedName name="_1626__FDSAUDITLINK__" localSheetId="1" hidden="1">{"fdsup://Directions/FactSet Auditing Viewer?action=AUDIT_VALUE&amp;DB=129&amp;ID1=29101110&amp;VALUEID=01001&amp;SDATE=200903&amp;PERIODTYPE=QTR_STD&amp;window=popup_no_bar&amp;width=385&amp;height=120&amp;START_MAXIMIZED=FALSE&amp;creator=factset&amp;display_string=Audit"}</definedName>
    <definedName name="_1626__FDSAUDITLINK__" hidden="1">{"fdsup://Directions/FactSet Auditing Viewer?action=AUDIT_VALUE&amp;DB=129&amp;ID1=29101110&amp;VALUEID=01001&amp;SDATE=200903&amp;PERIODTYPE=QTR_STD&amp;window=popup_no_bar&amp;width=385&amp;height=120&amp;START_MAXIMIZED=FALSE&amp;creator=factset&amp;display_string=Audit"}</definedName>
    <definedName name="_1627__FDSAUDITLINK__" localSheetId="7" hidden="1">{"fdsup://Directions/FactSet Auditing Viewer?action=AUDIT_VALUE&amp;DB=129&amp;ID1=29101110&amp;VALUEID=01001&amp;SDATE=201003&amp;PERIODTYPE=QTR_STD&amp;window=popup_no_bar&amp;width=385&amp;height=120&amp;START_MAXIMIZED=FALSE&amp;creator=factset&amp;display_string=Audit"}</definedName>
    <definedName name="_1627__FDSAUDITLINK__" localSheetId="9" hidden="1">{"fdsup://Directions/FactSet Auditing Viewer?action=AUDIT_VALUE&amp;DB=129&amp;ID1=29101110&amp;VALUEID=01001&amp;SDATE=201003&amp;PERIODTYPE=QTR_STD&amp;window=popup_no_bar&amp;width=385&amp;height=120&amp;START_MAXIMIZED=FALSE&amp;creator=factset&amp;display_string=Audit"}</definedName>
    <definedName name="_1627__FDSAUDITLINK__" localSheetId="8" hidden="1">{"fdsup://Directions/FactSet Auditing Viewer?action=AUDIT_VALUE&amp;DB=129&amp;ID1=29101110&amp;VALUEID=01001&amp;SDATE=201003&amp;PERIODTYPE=QTR_STD&amp;window=popup_no_bar&amp;width=385&amp;height=120&amp;START_MAXIMIZED=FALSE&amp;creator=factset&amp;display_string=Audit"}</definedName>
    <definedName name="_1627__FDSAUDITLINK__" localSheetId="10" hidden="1">{"fdsup://Directions/FactSet Auditing Viewer?action=AUDIT_VALUE&amp;DB=129&amp;ID1=29101110&amp;VALUEID=01001&amp;SDATE=201003&amp;PERIODTYPE=QTR_STD&amp;window=popup_no_bar&amp;width=385&amp;height=120&amp;START_MAXIMIZED=FALSE&amp;creator=factset&amp;display_string=Audit"}</definedName>
    <definedName name="_1627__FDSAUDITLINK__" localSheetId="3" hidden="1">{"fdsup://Directions/FactSet Auditing Viewer?action=AUDIT_VALUE&amp;DB=129&amp;ID1=29101110&amp;VALUEID=01001&amp;SDATE=201003&amp;PERIODTYPE=QTR_STD&amp;window=popup_no_bar&amp;width=385&amp;height=120&amp;START_MAXIMIZED=FALSE&amp;creator=factset&amp;display_string=Audit"}</definedName>
    <definedName name="_1627__FDSAUDITLINK__" localSheetId="5" hidden="1">{"fdsup://Directions/FactSet Auditing Viewer?action=AUDIT_VALUE&amp;DB=129&amp;ID1=29101110&amp;VALUEID=01001&amp;SDATE=201003&amp;PERIODTYPE=QTR_STD&amp;window=popup_no_bar&amp;width=385&amp;height=120&amp;START_MAXIMIZED=FALSE&amp;creator=factset&amp;display_string=Audit"}</definedName>
    <definedName name="_1627__FDSAUDITLINK__" localSheetId="1" hidden="1">{"fdsup://Directions/FactSet Auditing Viewer?action=AUDIT_VALUE&amp;DB=129&amp;ID1=29101110&amp;VALUEID=01001&amp;SDATE=201003&amp;PERIODTYPE=QTR_STD&amp;window=popup_no_bar&amp;width=385&amp;height=120&amp;START_MAXIMIZED=FALSE&amp;creator=factset&amp;display_string=Audit"}</definedName>
    <definedName name="_1627__FDSAUDITLINK__" hidden="1">{"fdsup://Directions/FactSet Auditing Viewer?action=AUDIT_VALUE&amp;DB=129&amp;ID1=29101110&amp;VALUEID=01001&amp;SDATE=201003&amp;PERIODTYPE=QTR_STD&amp;window=popup_no_bar&amp;width=385&amp;height=120&amp;START_MAXIMIZED=FALSE&amp;creator=factset&amp;display_string=Audit"}</definedName>
    <definedName name="_1628__FDSAUDITLINK__" localSheetId="7" hidden="1">{"fdsup://Directions/FactSet Auditing Viewer?action=AUDIT_VALUE&amp;DB=129&amp;ID1=27743210&amp;VALUEID=01001&amp;SDATE=200902&amp;PERIODTYPE=QTR_STD&amp;window=popup_no_bar&amp;width=385&amp;height=120&amp;START_MAXIMIZED=FALSE&amp;creator=factset&amp;display_string=Audit"}</definedName>
    <definedName name="_1628__FDSAUDITLINK__" localSheetId="9" hidden="1">{"fdsup://Directions/FactSet Auditing Viewer?action=AUDIT_VALUE&amp;DB=129&amp;ID1=27743210&amp;VALUEID=01001&amp;SDATE=200902&amp;PERIODTYPE=QTR_STD&amp;window=popup_no_bar&amp;width=385&amp;height=120&amp;START_MAXIMIZED=FALSE&amp;creator=factset&amp;display_string=Audit"}</definedName>
    <definedName name="_1628__FDSAUDITLINK__" localSheetId="8" hidden="1">{"fdsup://Directions/FactSet Auditing Viewer?action=AUDIT_VALUE&amp;DB=129&amp;ID1=27743210&amp;VALUEID=01001&amp;SDATE=200902&amp;PERIODTYPE=QTR_STD&amp;window=popup_no_bar&amp;width=385&amp;height=120&amp;START_MAXIMIZED=FALSE&amp;creator=factset&amp;display_string=Audit"}</definedName>
    <definedName name="_1628__FDSAUDITLINK__" localSheetId="10" hidden="1">{"fdsup://Directions/FactSet Auditing Viewer?action=AUDIT_VALUE&amp;DB=129&amp;ID1=27743210&amp;VALUEID=01001&amp;SDATE=200902&amp;PERIODTYPE=QTR_STD&amp;window=popup_no_bar&amp;width=385&amp;height=120&amp;START_MAXIMIZED=FALSE&amp;creator=factset&amp;display_string=Audit"}</definedName>
    <definedName name="_1628__FDSAUDITLINK__" localSheetId="3" hidden="1">{"fdsup://Directions/FactSet Auditing Viewer?action=AUDIT_VALUE&amp;DB=129&amp;ID1=27743210&amp;VALUEID=01001&amp;SDATE=200902&amp;PERIODTYPE=QTR_STD&amp;window=popup_no_bar&amp;width=385&amp;height=120&amp;START_MAXIMIZED=FALSE&amp;creator=factset&amp;display_string=Audit"}</definedName>
    <definedName name="_1628__FDSAUDITLINK__" localSheetId="5" hidden="1">{"fdsup://Directions/FactSet Auditing Viewer?action=AUDIT_VALUE&amp;DB=129&amp;ID1=27743210&amp;VALUEID=01001&amp;SDATE=200902&amp;PERIODTYPE=QTR_STD&amp;window=popup_no_bar&amp;width=385&amp;height=120&amp;START_MAXIMIZED=FALSE&amp;creator=factset&amp;display_string=Audit"}</definedName>
    <definedName name="_1628__FDSAUDITLINK__" localSheetId="1" hidden="1">{"fdsup://Directions/FactSet Auditing Viewer?action=AUDIT_VALUE&amp;DB=129&amp;ID1=27743210&amp;VALUEID=01001&amp;SDATE=200902&amp;PERIODTYPE=QTR_STD&amp;window=popup_no_bar&amp;width=385&amp;height=120&amp;START_MAXIMIZED=FALSE&amp;creator=factset&amp;display_string=Audit"}</definedName>
    <definedName name="_1628__FDSAUDITLINK__" hidden="1">{"fdsup://Directions/FactSet Auditing Viewer?action=AUDIT_VALUE&amp;DB=129&amp;ID1=27743210&amp;VALUEID=01001&amp;SDATE=200902&amp;PERIODTYPE=QTR_STD&amp;window=popup_no_bar&amp;width=385&amp;height=120&amp;START_MAXIMIZED=FALSE&amp;creator=factset&amp;display_string=Audit"}</definedName>
    <definedName name="_1629__FDSAUDITLINK__" localSheetId="7" hidden="1">{"fdsup://Directions/FactSet Auditing Viewer?action=AUDIT_VALUE&amp;DB=129&amp;ID1=27743210&amp;VALUEID=01001&amp;SDATE=201002&amp;PERIODTYPE=QTR_STD&amp;window=popup_no_bar&amp;width=385&amp;height=120&amp;START_MAXIMIZED=FALSE&amp;creator=factset&amp;display_string=Audit"}</definedName>
    <definedName name="_1629__FDSAUDITLINK__" localSheetId="9" hidden="1">{"fdsup://Directions/FactSet Auditing Viewer?action=AUDIT_VALUE&amp;DB=129&amp;ID1=27743210&amp;VALUEID=01001&amp;SDATE=201002&amp;PERIODTYPE=QTR_STD&amp;window=popup_no_bar&amp;width=385&amp;height=120&amp;START_MAXIMIZED=FALSE&amp;creator=factset&amp;display_string=Audit"}</definedName>
    <definedName name="_1629__FDSAUDITLINK__" localSheetId="8" hidden="1">{"fdsup://Directions/FactSet Auditing Viewer?action=AUDIT_VALUE&amp;DB=129&amp;ID1=27743210&amp;VALUEID=01001&amp;SDATE=201002&amp;PERIODTYPE=QTR_STD&amp;window=popup_no_bar&amp;width=385&amp;height=120&amp;START_MAXIMIZED=FALSE&amp;creator=factset&amp;display_string=Audit"}</definedName>
    <definedName name="_1629__FDSAUDITLINK__" localSheetId="10" hidden="1">{"fdsup://Directions/FactSet Auditing Viewer?action=AUDIT_VALUE&amp;DB=129&amp;ID1=27743210&amp;VALUEID=01001&amp;SDATE=201002&amp;PERIODTYPE=QTR_STD&amp;window=popup_no_bar&amp;width=385&amp;height=120&amp;START_MAXIMIZED=FALSE&amp;creator=factset&amp;display_string=Audit"}</definedName>
    <definedName name="_1629__FDSAUDITLINK__" localSheetId="3" hidden="1">{"fdsup://Directions/FactSet Auditing Viewer?action=AUDIT_VALUE&amp;DB=129&amp;ID1=27743210&amp;VALUEID=01001&amp;SDATE=201002&amp;PERIODTYPE=QTR_STD&amp;window=popup_no_bar&amp;width=385&amp;height=120&amp;START_MAXIMIZED=FALSE&amp;creator=factset&amp;display_string=Audit"}</definedName>
    <definedName name="_1629__FDSAUDITLINK__" localSheetId="5" hidden="1">{"fdsup://Directions/FactSet Auditing Viewer?action=AUDIT_VALUE&amp;DB=129&amp;ID1=27743210&amp;VALUEID=01001&amp;SDATE=201002&amp;PERIODTYPE=QTR_STD&amp;window=popup_no_bar&amp;width=385&amp;height=120&amp;START_MAXIMIZED=FALSE&amp;creator=factset&amp;display_string=Audit"}</definedName>
    <definedName name="_1629__FDSAUDITLINK__" localSheetId="1" hidden="1">{"fdsup://Directions/FactSet Auditing Viewer?action=AUDIT_VALUE&amp;DB=129&amp;ID1=27743210&amp;VALUEID=01001&amp;SDATE=201002&amp;PERIODTYPE=QTR_STD&amp;window=popup_no_bar&amp;width=385&amp;height=120&amp;START_MAXIMIZED=FALSE&amp;creator=factset&amp;display_string=Audit"}</definedName>
    <definedName name="_1629__FDSAUDITLINK__" hidden="1">{"fdsup://Directions/FactSet Auditing Viewer?action=AUDIT_VALUE&amp;DB=129&amp;ID1=27743210&amp;VALUEID=01001&amp;SDATE=201002&amp;PERIODTYPE=QTR_STD&amp;window=popup_no_bar&amp;width=385&amp;height=120&amp;START_MAXIMIZED=FALSE&amp;creator=factset&amp;display_string=Audit"}</definedName>
    <definedName name="_163__FDSAUDITLINK__" localSheetId="7" hidden="1">{"fdsup://directions/FAT Viewer?action=UPDATE&amp;creator=factset&amp;DYN_ARGS=TRUE&amp;DOC_NAME=FAT:FQL_AUDITING_CLIENT_TEMPLATE.FAT&amp;display_string=Audit&amp;VAR:KEY=ZSPQZMXIXW&amp;VAR:QUERY=RkZfRUJJVERBX09QRVIoUVRSLDQvMS8yMDA5LDYvMzAvMjAwOSwsLFVTRCk=&amp;WINDOW=FIRST_POPUP&amp;HEIGH","T=450&amp;WIDTH=450&amp;START_MAXIMIZED=FALSE&amp;VAR:CALENDAR=US&amp;VAR:SYMBOL=STJ&amp;VAR:INDEX=0"}</definedName>
    <definedName name="_163__FDSAUDITLINK__" localSheetId="9" hidden="1">{"fdsup://directions/FAT Viewer?action=UPDATE&amp;creator=factset&amp;DYN_ARGS=TRUE&amp;DOC_NAME=FAT:FQL_AUDITING_CLIENT_TEMPLATE.FAT&amp;display_string=Audit&amp;VAR:KEY=ZSPQZMXIXW&amp;VAR:QUERY=RkZfRUJJVERBX09QRVIoUVRSLDQvMS8yMDA5LDYvMzAvMjAwOSwsLFVTRCk=&amp;WINDOW=FIRST_POPUP&amp;HEIGH","T=450&amp;WIDTH=450&amp;START_MAXIMIZED=FALSE&amp;VAR:CALENDAR=US&amp;VAR:SYMBOL=STJ&amp;VAR:INDEX=0"}</definedName>
    <definedName name="_163__FDSAUDITLINK__" localSheetId="8" hidden="1">{"fdsup://directions/FAT Viewer?action=UPDATE&amp;creator=factset&amp;DYN_ARGS=TRUE&amp;DOC_NAME=FAT:FQL_AUDITING_CLIENT_TEMPLATE.FAT&amp;display_string=Audit&amp;VAR:KEY=ZSPQZMXIXW&amp;VAR:QUERY=RkZfRUJJVERBX09QRVIoUVRSLDQvMS8yMDA5LDYvMzAvMjAwOSwsLFVTRCk=&amp;WINDOW=FIRST_POPUP&amp;HEIGH","T=450&amp;WIDTH=450&amp;START_MAXIMIZED=FALSE&amp;VAR:CALENDAR=US&amp;VAR:SYMBOL=STJ&amp;VAR:INDEX=0"}</definedName>
    <definedName name="_163__FDSAUDITLINK__" localSheetId="10" hidden="1">{"fdsup://directions/FAT Viewer?action=UPDATE&amp;creator=factset&amp;DYN_ARGS=TRUE&amp;DOC_NAME=FAT:FQL_AUDITING_CLIENT_TEMPLATE.FAT&amp;display_string=Audit&amp;VAR:KEY=ZSPQZMXIXW&amp;VAR:QUERY=RkZfRUJJVERBX09QRVIoUVRSLDQvMS8yMDA5LDYvMzAvMjAwOSwsLFVTRCk=&amp;WINDOW=FIRST_POPUP&amp;HEIGH","T=450&amp;WIDTH=450&amp;START_MAXIMIZED=FALSE&amp;VAR:CALENDAR=US&amp;VAR:SYMBOL=STJ&amp;VAR:INDEX=0"}</definedName>
    <definedName name="_163__FDSAUDITLINK__" localSheetId="3" hidden="1">{"fdsup://directions/FAT Viewer?action=UPDATE&amp;creator=factset&amp;DYN_ARGS=TRUE&amp;DOC_NAME=FAT:FQL_AUDITING_CLIENT_TEMPLATE.FAT&amp;display_string=Audit&amp;VAR:KEY=ZSPQZMXIXW&amp;VAR:QUERY=RkZfRUJJVERBX09QRVIoUVRSLDQvMS8yMDA5LDYvMzAvMjAwOSwsLFVTRCk=&amp;WINDOW=FIRST_POPUP&amp;HEIGH","T=450&amp;WIDTH=450&amp;START_MAXIMIZED=FALSE&amp;VAR:CALENDAR=US&amp;VAR:SYMBOL=STJ&amp;VAR:INDEX=0"}</definedName>
    <definedName name="_163__FDSAUDITLINK__" localSheetId="5" hidden="1">{"fdsup://directions/FAT Viewer?action=UPDATE&amp;creator=factset&amp;DYN_ARGS=TRUE&amp;DOC_NAME=FAT:FQL_AUDITING_CLIENT_TEMPLATE.FAT&amp;display_string=Audit&amp;VAR:KEY=ZSPQZMXIXW&amp;VAR:QUERY=RkZfRUJJVERBX09QRVIoUVRSLDQvMS8yMDA5LDYvMzAvMjAwOSwsLFVTRCk=&amp;WINDOW=FIRST_POPUP&amp;HEIGH","T=450&amp;WIDTH=450&amp;START_MAXIMIZED=FALSE&amp;VAR:CALENDAR=US&amp;VAR:SYMBOL=STJ&amp;VAR:INDEX=0"}</definedName>
    <definedName name="_163__FDSAUDITLINK__" localSheetId="1" hidden="1">{"fdsup://directions/FAT Viewer?action=UPDATE&amp;creator=factset&amp;DYN_ARGS=TRUE&amp;DOC_NAME=FAT:FQL_AUDITING_CLIENT_TEMPLATE.FAT&amp;display_string=Audit&amp;VAR:KEY=ZSPQZMXIXW&amp;VAR:QUERY=RkZfRUJJVERBX09QRVIoUVRSLDQvMS8yMDA5LDYvMzAvMjAwOSwsLFVTRCk=&amp;WINDOW=FIRST_POPUP&amp;HEIGH","T=450&amp;WIDTH=450&amp;START_MAXIMIZED=FALSE&amp;VAR:CALENDAR=US&amp;VAR:SYMBOL=STJ&amp;VAR:INDEX=0"}</definedName>
    <definedName name="_163__FDSAUDITLINK__" hidden="1">{"fdsup://directions/FAT Viewer?action=UPDATE&amp;creator=factset&amp;DYN_ARGS=TRUE&amp;DOC_NAME=FAT:FQL_AUDITING_CLIENT_TEMPLATE.FAT&amp;display_string=Audit&amp;VAR:KEY=ZSPQZMXIXW&amp;VAR:QUERY=RkZfRUJJVERBX09QRVIoUVRSLDQvMS8yMDA5LDYvMzAvMjAwOSwsLFVTRCk=&amp;WINDOW=FIRST_POPUP&amp;HEIGH","T=450&amp;WIDTH=450&amp;START_MAXIMIZED=FALSE&amp;VAR:CALENDAR=US&amp;VAR:SYMBOL=STJ&amp;VAR:INDEX=0"}</definedName>
    <definedName name="_1630__FDSAUDITLINK__" localSheetId="7" hidden="1">{"fdsup://Directions/FactSet Auditing Viewer?action=AUDIT_VALUE&amp;DB=129&amp;ID1=26864810&amp;VALUEID=01001&amp;SDATE=200902&amp;PERIODTYPE=QTR_STD&amp;window=popup_no_bar&amp;width=385&amp;height=120&amp;START_MAXIMIZED=FALSE&amp;creator=factset&amp;display_string=Audit"}</definedName>
    <definedName name="_1630__FDSAUDITLINK__" localSheetId="9" hidden="1">{"fdsup://Directions/FactSet Auditing Viewer?action=AUDIT_VALUE&amp;DB=129&amp;ID1=26864810&amp;VALUEID=01001&amp;SDATE=200902&amp;PERIODTYPE=QTR_STD&amp;window=popup_no_bar&amp;width=385&amp;height=120&amp;START_MAXIMIZED=FALSE&amp;creator=factset&amp;display_string=Audit"}</definedName>
    <definedName name="_1630__FDSAUDITLINK__" localSheetId="8" hidden="1">{"fdsup://Directions/FactSet Auditing Viewer?action=AUDIT_VALUE&amp;DB=129&amp;ID1=26864810&amp;VALUEID=01001&amp;SDATE=200902&amp;PERIODTYPE=QTR_STD&amp;window=popup_no_bar&amp;width=385&amp;height=120&amp;START_MAXIMIZED=FALSE&amp;creator=factset&amp;display_string=Audit"}</definedName>
    <definedName name="_1630__FDSAUDITLINK__" localSheetId="10" hidden="1">{"fdsup://Directions/FactSet Auditing Viewer?action=AUDIT_VALUE&amp;DB=129&amp;ID1=26864810&amp;VALUEID=01001&amp;SDATE=200902&amp;PERIODTYPE=QTR_STD&amp;window=popup_no_bar&amp;width=385&amp;height=120&amp;START_MAXIMIZED=FALSE&amp;creator=factset&amp;display_string=Audit"}</definedName>
    <definedName name="_1630__FDSAUDITLINK__" localSheetId="3" hidden="1">{"fdsup://Directions/FactSet Auditing Viewer?action=AUDIT_VALUE&amp;DB=129&amp;ID1=26864810&amp;VALUEID=01001&amp;SDATE=200902&amp;PERIODTYPE=QTR_STD&amp;window=popup_no_bar&amp;width=385&amp;height=120&amp;START_MAXIMIZED=FALSE&amp;creator=factset&amp;display_string=Audit"}</definedName>
    <definedName name="_1630__FDSAUDITLINK__" localSheetId="5" hidden="1">{"fdsup://Directions/FactSet Auditing Viewer?action=AUDIT_VALUE&amp;DB=129&amp;ID1=26864810&amp;VALUEID=01001&amp;SDATE=200902&amp;PERIODTYPE=QTR_STD&amp;window=popup_no_bar&amp;width=385&amp;height=120&amp;START_MAXIMIZED=FALSE&amp;creator=factset&amp;display_string=Audit"}</definedName>
    <definedName name="_1630__FDSAUDITLINK__" localSheetId="1" hidden="1">{"fdsup://Directions/FactSet Auditing Viewer?action=AUDIT_VALUE&amp;DB=129&amp;ID1=26864810&amp;VALUEID=01001&amp;SDATE=200902&amp;PERIODTYPE=QTR_STD&amp;window=popup_no_bar&amp;width=385&amp;height=120&amp;START_MAXIMIZED=FALSE&amp;creator=factset&amp;display_string=Audit"}</definedName>
    <definedName name="_1630__FDSAUDITLINK__" hidden="1">{"fdsup://Directions/FactSet Auditing Viewer?action=AUDIT_VALUE&amp;DB=129&amp;ID1=26864810&amp;VALUEID=01001&amp;SDATE=200902&amp;PERIODTYPE=QTR_STD&amp;window=popup_no_bar&amp;width=385&amp;height=120&amp;START_MAXIMIZED=FALSE&amp;creator=factset&amp;display_string=Audit"}</definedName>
    <definedName name="_1631__FDSAUDITLINK__" localSheetId="7" hidden="1">{"fdsup://Directions/FactSet Auditing Viewer?action=AUDIT_VALUE&amp;DB=129&amp;ID1=26864810&amp;VALUEID=01001&amp;SDATE=201002&amp;PERIODTYPE=QTR_STD&amp;window=popup_no_bar&amp;width=385&amp;height=120&amp;START_MAXIMIZED=FALSE&amp;creator=factset&amp;display_string=Audit"}</definedName>
    <definedName name="_1631__FDSAUDITLINK__" localSheetId="9" hidden="1">{"fdsup://Directions/FactSet Auditing Viewer?action=AUDIT_VALUE&amp;DB=129&amp;ID1=26864810&amp;VALUEID=01001&amp;SDATE=201002&amp;PERIODTYPE=QTR_STD&amp;window=popup_no_bar&amp;width=385&amp;height=120&amp;START_MAXIMIZED=FALSE&amp;creator=factset&amp;display_string=Audit"}</definedName>
    <definedName name="_1631__FDSAUDITLINK__" localSheetId="8" hidden="1">{"fdsup://Directions/FactSet Auditing Viewer?action=AUDIT_VALUE&amp;DB=129&amp;ID1=26864810&amp;VALUEID=01001&amp;SDATE=201002&amp;PERIODTYPE=QTR_STD&amp;window=popup_no_bar&amp;width=385&amp;height=120&amp;START_MAXIMIZED=FALSE&amp;creator=factset&amp;display_string=Audit"}</definedName>
    <definedName name="_1631__FDSAUDITLINK__" localSheetId="10" hidden="1">{"fdsup://Directions/FactSet Auditing Viewer?action=AUDIT_VALUE&amp;DB=129&amp;ID1=26864810&amp;VALUEID=01001&amp;SDATE=201002&amp;PERIODTYPE=QTR_STD&amp;window=popup_no_bar&amp;width=385&amp;height=120&amp;START_MAXIMIZED=FALSE&amp;creator=factset&amp;display_string=Audit"}</definedName>
    <definedName name="_1631__FDSAUDITLINK__" localSheetId="3" hidden="1">{"fdsup://Directions/FactSet Auditing Viewer?action=AUDIT_VALUE&amp;DB=129&amp;ID1=26864810&amp;VALUEID=01001&amp;SDATE=201002&amp;PERIODTYPE=QTR_STD&amp;window=popup_no_bar&amp;width=385&amp;height=120&amp;START_MAXIMIZED=FALSE&amp;creator=factset&amp;display_string=Audit"}</definedName>
    <definedName name="_1631__FDSAUDITLINK__" localSheetId="5" hidden="1">{"fdsup://Directions/FactSet Auditing Viewer?action=AUDIT_VALUE&amp;DB=129&amp;ID1=26864810&amp;VALUEID=01001&amp;SDATE=201002&amp;PERIODTYPE=QTR_STD&amp;window=popup_no_bar&amp;width=385&amp;height=120&amp;START_MAXIMIZED=FALSE&amp;creator=factset&amp;display_string=Audit"}</definedName>
    <definedName name="_1631__FDSAUDITLINK__" localSheetId="1" hidden="1">{"fdsup://Directions/FactSet Auditing Viewer?action=AUDIT_VALUE&amp;DB=129&amp;ID1=26864810&amp;VALUEID=01001&amp;SDATE=201002&amp;PERIODTYPE=QTR_STD&amp;window=popup_no_bar&amp;width=385&amp;height=120&amp;START_MAXIMIZED=FALSE&amp;creator=factset&amp;display_string=Audit"}</definedName>
    <definedName name="_1631__FDSAUDITLINK__" hidden="1">{"fdsup://Directions/FactSet Auditing Viewer?action=AUDIT_VALUE&amp;DB=129&amp;ID1=26864810&amp;VALUEID=01001&amp;SDATE=201002&amp;PERIODTYPE=QTR_STD&amp;window=popup_no_bar&amp;width=385&amp;height=120&amp;START_MAXIMIZED=FALSE&amp;creator=factset&amp;display_string=Audit"}</definedName>
    <definedName name="_1632__FDSAUDITLINK__" localSheetId="7" hidden="1">{"fdsup://Directions/FactSet Auditing Viewer?action=AUDIT_VALUE&amp;DB=129&amp;ID1=51843910&amp;VALUEID=01001&amp;SDATE=201004&amp;PERIODTYPE=QTR_STD&amp;window=popup_no_bar&amp;width=385&amp;height=120&amp;START_MAXIMIZED=FALSE&amp;creator=factset&amp;display_string=Audit"}</definedName>
    <definedName name="_1632__FDSAUDITLINK__" localSheetId="9" hidden="1">{"fdsup://Directions/FactSet Auditing Viewer?action=AUDIT_VALUE&amp;DB=129&amp;ID1=51843910&amp;VALUEID=01001&amp;SDATE=201004&amp;PERIODTYPE=QTR_STD&amp;window=popup_no_bar&amp;width=385&amp;height=120&amp;START_MAXIMIZED=FALSE&amp;creator=factset&amp;display_string=Audit"}</definedName>
    <definedName name="_1632__FDSAUDITLINK__" localSheetId="8" hidden="1">{"fdsup://Directions/FactSet Auditing Viewer?action=AUDIT_VALUE&amp;DB=129&amp;ID1=51843910&amp;VALUEID=01001&amp;SDATE=201004&amp;PERIODTYPE=QTR_STD&amp;window=popup_no_bar&amp;width=385&amp;height=120&amp;START_MAXIMIZED=FALSE&amp;creator=factset&amp;display_string=Audit"}</definedName>
    <definedName name="_1632__FDSAUDITLINK__" localSheetId="10" hidden="1">{"fdsup://Directions/FactSet Auditing Viewer?action=AUDIT_VALUE&amp;DB=129&amp;ID1=51843910&amp;VALUEID=01001&amp;SDATE=201004&amp;PERIODTYPE=QTR_STD&amp;window=popup_no_bar&amp;width=385&amp;height=120&amp;START_MAXIMIZED=FALSE&amp;creator=factset&amp;display_string=Audit"}</definedName>
    <definedName name="_1632__FDSAUDITLINK__" localSheetId="3" hidden="1">{"fdsup://Directions/FactSet Auditing Viewer?action=AUDIT_VALUE&amp;DB=129&amp;ID1=51843910&amp;VALUEID=01001&amp;SDATE=201004&amp;PERIODTYPE=QTR_STD&amp;window=popup_no_bar&amp;width=385&amp;height=120&amp;START_MAXIMIZED=FALSE&amp;creator=factset&amp;display_string=Audit"}</definedName>
    <definedName name="_1632__FDSAUDITLINK__" localSheetId="5" hidden="1">{"fdsup://Directions/FactSet Auditing Viewer?action=AUDIT_VALUE&amp;DB=129&amp;ID1=51843910&amp;VALUEID=01001&amp;SDATE=201004&amp;PERIODTYPE=QTR_STD&amp;window=popup_no_bar&amp;width=385&amp;height=120&amp;START_MAXIMIZED=FALSE&amp;creator=factset&amp;display_string=Audit"}</definedName>
    <definedName name="_1632__FDSAUDITLINK__" localSheetId="1" hidden="1">{"fdsup://Directions/FactSet Auditing Viewer?action=AUDIT_VALUE&amp;DB=129&amp;ID1=51843910&amp;VALUEID=01001&amp;SDATE=201004&amp;PERIODTYPE=QTR_STD&amp;window=popup_no_bar&amp;width=385&amp;height=120&amp;START_MAXIMIZED=FALSE&amp;creator=factset&amp;display_string=Audit"}</definedName>
    <definedName name="_1632__FDSAUDITLINK__" hidden="1">{"fdsup://Directions/FactSet Auditing Viewer?action=AUDIT_VALUE&amp;DB=129&amp;ID1=51843910&amp;VALUEID=01001&amp;SDATE=201004&amp;PERIODTYPE=QTR_STD&amp;window=popup_no_bar&amp;width=385&amp;height=120&amp;START_MAXIMIZED=FALSE&amp;creator=factset&amp;display_string=Audit"}</definedName>
    <definedName name="_1633__FDSAUDITLINK__" localSheetId="7" hidden="1">{"fdsup://Directions/FactSet Auditing Viewer?action=AUDIT_VALUE&amp;DB=129&amp;ID1=27746110&amp;VALUEID=01001&amp;SDATE=200902&amp;PERIODTYPE=QTR_STD&amp;window=popup_no_bar&amp;width=385&amp;height=120&amp;START_MAXIMIZED=FALSE&amp;creator=factset&amp;display_string=Audit"}</definedName>
    <definedName name="_1633__FDSAUDITLINK__" localSheetId="9" hidden="1">{"fdsup://Directions/FactSet Auditing Viewer?action=AUDIT_VALUE&amp;DB=129&amp;ID1=27746110&amp;VALUEID=01001&amp;SDATE=200902&amp;PERIODTYPE=QTR_STD&amp;window=popup_no_bar&amp;width=385&amp;height=120&amp;START_MAXIMIZED=FALSE&amp;creator=factset&amp;display_string=Audit"}</definedName>
    <definedName name="_1633__FDSAUDITLINK__" localSheetId="8" hidden="1">{"fdsup://Directions/FactSet Auditing Viewer?action=AUDIT_VALUE&amp;DB=129&amp;ID1=27746110&amp;VALUEID=01001&amp;SDATE=200902&amp;PERIODTYPE=QTR_STD&amp;window=popup_no_bar&amp;width=385&amp;height=120&amp;START_MAXIMIZED=FALSE&amp;creator=factset&amp;display_string=Audit"}</definedName>
    <definedName name="_1633__FDSAUDITLINK__" localSheetId="10" hidden="1">{"fdsup://Directions/FactSet Auditing Viewer?action=AUDIT_VALUE&amp;DB=129&amp;ID1=27746110&amp;VALUEID=01001&amp;SDATE=200902&amp;PERIODTYPE=QTR_STD&amp;window=popup_no_bar&amp;width=385&amp;height=120&amp;START_MAXIMIZED=FALSE&amp;creator=factset&amp;display_string=Audit"}</definedName>
    <definedName name="_1633__FDSAUDITLINK__" localSheetId="3" hidden="1">{"fdsup://Directions/FactSet Auditing Viewer?action=AUDIT_VALUE&amp;DB=129&amp;ID1=27746110&amp;VALUEID=01001&amp;SDATE=200902&amp;PERIODTYPE=QTR_STD&amp;window=popup_no_bar&amp;width=385&amp;height=120&amp;START_MAXIMIZED=FALSE&amp;creator=factset&amp;display_string=Audit"}</definedName>
    <definedName name="_1633__FDSAUDITLINK__" localSheetId="5" hidden="1">{"fdsup://Directions/FactSet Auditing Viewer?action=AUDIT_VALUE&amp;DB=129&amp;ID1=27746110&amp;VALUEID=01001&amp;SDATE=200902&amp;PERIODTYPE=QTR_STD&amp;window=popup_no_bar&amp;width=385&amp;height=120&amp;START_MAXIMIZED=FALSE&amp;creator=factset&amp;display_string=Audit"}</definedName>
    <definedName name="_1633__FDSAUDITLINK__" localSheetId="1" hidden="1">{"fdsup://Directions/FactSet Auditing Viewer?action=AUDIT_VALUE&amp;DB=129&amp;ID1=27746110&amp;VALUEID=01001&amp;SDATE=200902&amp;PERIODTYPE=QTR_STD&amp;window=popup_no_bar&amp;width=385&amp;height=120&amp;START_MAXIMIZED=FALSE&amp;creator=factset&amp;display_string=Audit"}</definedName>
    <definedName name="_1633__FDSAUDITLINK__" hidden="1">{"fdsup://Directions/FactSet Auditing Viewer?action=AUDIT_VALUE&amp;DB=129&amp;ID1=27746110&amp;VALUEID=01001&amp;SDATE=200902&amp;PERIODTYPE=QTR_STD&amp;window=popup_no_bar&amp;width=385&amp;height=120&amp;START_MAXIMIZED=FALSE&amp;creator=factset&amp;display_string=Audit"}</definedName>
    <definedName name="_1634__FDSAUDITLINK__" localSheetId="7" hidden="1">{"fdsup://Directions/FactSet Auditing Viewer?action=AUDIT_VALUE&amp;DB=129&amp;ID1=27746110&amp;VALUEID=01001&amp;SDATE=201002&amp;PERIODTYPE=QTR_STD&amp;window=popup_no_bar&amp;width=385&amp;height=120&amp;START_MAXIMIZED=FALSE&amp;creator=factset&amp;display_string=Audit"}</definedName>
    <definedName name="_1634__FDSAUDITLINK__" localSheetId="9" hidden="1">{"fdsup://Directions/FactSet Auditing Viewer?action=AUDIT_VALUE&amp;DB=129&amp;ID1=27746110&amp;VALUEID=01001&amp;SDATE=201002&amp;PERIODTYPE=QTR_STD&amp;window=popup_no_bar&amp;width=385&amp;height=120&amp;START_MAXIMIZED=FALSE&amp;creator=factset&amp;display_string=Audit"}</definedName>
    <definedName name="_1634__FDSAUDITLINK__" localSheetId="8" hidden="1">{"fdsup://Directions/FactSet Auditing Viewer?action=AUDIT_VALUE&amp;DB=129&amp;ID1=27746110&amp;VALUEID=01001&amp;SDATE=201002&amp;PERIODTYPE=QTR_STD&amp;window=popup_no_bar&amp;width=385&amp;height=120&amp;START_MAXIMIZED=FALSE&amp;creator=factset&amp;display_string=Audit"}</definedName>
    <definedName name="_1634__FDSAUDITLINK__" localSheetId="10" hidden="1">{"fdsup://Directions/FactSet Auditing Viewer?action=AUDIT_VALUE&amp;DB=129&amp;ID1=27746110&amp;VALUEID=01001&amp;SDATE=201002&amp;PERIODTYPE=QTR_STD&amp;window=popup_no_bar&amp;width=385&amp;height=120&amp;START_MAXIMIZED=FALSE&amp;creator=factset&amp;display_string=Audit"}</definedName>
    <definedName name="_1634__FDSAUDITLINK__" localSheetId="3" hidden="1">{"fdsup://Directions/FactSet Auditing Viewer?action=AUDIT_VALUE&amp;DB=129&amp;ID1=27746110&amp;VALUEID=01001&amp;SDATE=201002&amp;PERIODTYPE=QTR_STD&amp;window=popup_no_bar&amp;width=385&amp;height=120&amp;START_MAXIMIZED=FALSE&amp;creator=factset&amp;display_string=Audit"}</definedName>
    <definedName name="_1634__FDSAUDITLINK__" localSheetId="5" hidden="1">{"fdsup://Directions/FactSet Auditing Viewer?action=AUDIT_VALUE&amp;DB=129&amp;ID1=27746110&amp;VALUEID=01001&amp;SDATE=201002&amp;PERIODTYPE=QTR_STD&amp;window=popup_no_bar&amp;width=385&amp;height=120&amp;START_MAXIMIZED=FALSE&amp;creator=factset&amp;display_string=Audit"}</definedName>
    <definedName name="_1634__FDSAUDITLINK__" localSheetId="1" hidden="1">{"fdsup://Directions/FactSet Auditing Viewer?action=AUDIT_VALUE&amp;DB=129&amp;ID1=27746110&amp;VALUEID=01001&amp;SDATE=201002&amp;PERIODTYPE=QTR_STD&amp;window=popup_no_bar&amp;width=385&amp;height=120&amp;START_MAXIMIZED=FALSE&amp;creator=factset&amp;display_string=Audit"}</definedName>
    <definedName name="_1634__FDSAUDITLINK__" hidden="1">{"fdsup://Directions/FactSet Auditing Viewer?action=AUDIT_VALUE&amp;DB=129&amp;ID1=27746110&amp;VALUEID=01001&amp;SDATE=201002&amp;PERIODTYPE=QTR_STD&amp;window=popup_no_bar&amp;width=385&amp;height=120&amp;START_MAXIMIZED=FALSE&amp;creator=factset&amp;display_string=Audit"}</definedName>
    <definedName name="_1635__FDSAUDITLINK__" localSheetId="7" hidden="1">{"fdsup://Directions/FactSet Auditing Viewer?action=AUDIT_VALUE&amp;DB=129&amp;ID1=28102010&amp;VALUEID=01001&amp;SDATE=200902&amp;PERIODTYPE=QTR_STD&amp;window=popup_no_bar&amp;width=385&amp;height=120&amp;START_MAXIMIZED=FALSE&amp;creator=factset&amp;display_string=Audit"}</definedName>
    <definedName name="_1635__FDSAUDITLINK__" localSheetId="9" hidden="1">{"fdsup://Directions/FactSet Auditing Viewer?action=AUDIT_VALUE&amp;DB=129&amp;ID1=28102010&amp;VALUEID=01001&amp;SDATE=200902&amp;PERIODTYPE=QTR_STD&amp;window=popup_no_bar&amp;width=385&amp;height=120&amp;START_MAXIMIZED=FALSE&amp;creator=factset&amp;display_string=Audit"}</definedName>
    <definedName name="_1635__FDSAUDITLINK__" localSheetId="8" hidden="1">{"fdsup://Directions/FactSet Auditing Viewer?action=AUDIT_VALUE&amp;DB=129&amp;ID1=28102010&amp;VALUEID=01001&amp;SDATE=200902&amp;PERIODTYPE=QTR_STD&amp;window=popup_no_bar&amp;width=385&amp;height=120&amp;START_MAXIMIZED=FALSE&amp;creator=factset&amp;display_string=Audit"}</definedName>
    <definedName name="_1635__FDSAUDITLINK__" localSheetId="10" hidden="1">{"fdsup://Directions/FactSet Auditing Viewer?action=AUDIT_VALUE&amp;DB=129&amp;ID1=28102010&amp;VALUEID=01001&amp;SDATE=200902&amp;PERIODTYPE=QTR_STD&amp;window=popup_no_bar&amp;width=385&amp;height=120&amp;START_MAXIMIZED=FALSE&amp;creator=factset&amp;display_string=Audit"}</definedName>
    <definedName name="_1635__FDSAUDITLINK__" localSheetId="3" hidden="1">{"fdsup://Directions/FactSet Auditing Viewer?action=AUDIT_VALUE&amp;DB=129&amp;ID1=28102010&amp;VALUEID=01001&amp;SDATE=200902&amp;PERIODTYPE=QTR_STD&amp;window=popup_no_bar&amp;width=385&amp;height=120&amp;START_MAXIMIZED=FALSE&amp;creator=factset&amp;display_string=Audit"}</definedName>
    <definedName name="_1635__FDSAUDITLINK__" localSheetId="5" hidden="1">{"fdsup://Directions/FactSet Auditing Viewer?action=AUDIT_VALUE&amp;DB=129&amp;ID1=28102010&amp;VALUEID=01001&amp;SDATE=200902&amp;PERIODTYPE=QTR_STD&amp;window=popup_no_bar&amp;width=385&amp;height=120&amp;START_MAXIMIZED=FALSE&amp;creator=factset&amp;display_string=Audit"}</definedName>
    <definedName name="_1635__FDSAUDITLINK__" localSheetId="1" hidden="1">{"fdsup://Directions/FactSet Auditing Viewer?action=AUDIT_VALUE&amp;DB=129&amp;ID1=28102010&amp;VALUEID=01001&amp;SDATE=200902&amp;PERIODTYPE=QTR_STD&amp;window=popup_no_bar&amp;width=385&amp;height=120&amp;START_MAXIMIZED=FALSE&amp;creator=factset&amp;display_string=Audit"}</definedName>
    <definedName name="_1635__FDSAUDITLINK__" hidden="1">{"fdsup://Directions/FactSet Auditing Viewer?action=AUDIT_VALUE&amp;DB=129&amp;ID1=28102010&amp;VALUEID=01001&amp;SDATE=200902&amp;PERIODTYPE=QTR_STD&amp;window=popup_no_bar&amp;width=385&amp;height=120&amp;START_MAXIMIZED=FALSE&amp;creator=factset&amp;display_string=Audit"}</definedName>
    <definedName name="_1636__FDSAUDITLINK__" localSheetId="7" hidden="1">{"fdsup://Directions/FactSet Auditing Viewer?action=AUDIT_VALUE&amp;DB=129&amp;ID1=28102010&amp;VALUEID=01001&amp;SDATE=201002&amp;PERIODTYPE=QTR_STD&amp;window=popup_no_bar&amp;width=385&amp;height=120&amp;START_MAXIMIZED=FALSE&amp;creator=factset&amp;display_string=Audit"}</definedName>
    <definedName name="_1636__FDSAUDITLINK__" localSheetId="9" hidden="1">{"fdsup://Directions/FactSet Auditing Viewer?action=AUDIT_VALUE&amp;DB=129&amp;ID1=28102010&amp;VALUEID=01001&amp;SDATE=201002&amp;PERIODTYPE=QTR_STD&amp;window=popup_no_bar&amp;width=385&amp;height=120&amp;START_MAXIMIZED=FALSE&amp;creator=factset&amp;display_string=Audit"}</definedName>
    <definedName name="_1636__FDSAUDITLINK__" localSheetId="8" hidden="1">{"fdsup://Directions/FactSet Auditing Viewer?action=AUDIT_VALUE&amp;DB=129&amp;ID1=28102010&amp;VALUEID=01001&amp;SDATE=201002&amp;PERIODTYPE=QTR_STD&amp;window=popup_no_bar&amp;width=385&amp;height=120&amp;START_MAXIMIZED=FALSE&amp;creator=factset&amp;display_string=Audit"}</definedName>
    <definedName name="_1636__FDSAUDITLINK__" localSheetId="10" hidden="1">{"fdsup://Directions/FactSet Auditing Viewer?action=AUDIT_VALUE&amp;DB=129&amp;ID1=28102010&amp;VALUEID=01001&amp;SDATE=201002&amp;PERIODTYPE=QTR_STD&amp;window=popup_no_bar&amp;width=385&amp;height=120&amp;START_MAXIMIZED=FALSE&amp;creator=factset&amp;display_string=Audit"}</definedName>
    <definedName name="_1636__FDSAUDITLINK__" localSheetId="3" hidden="1">{"fdsup://Directions/FactSet Auditing Viewer?action=AUDIT_VALUE&amp;DB=129&amp;ID1=28102010&amp;VALUEID=01001&amp;SDATE=201002&amp;PERIODTYPE=QTR_STD&amp;window=popup_no_bar&amp;width=385&amp;height=120&amp;START_MAXIMIZED=FALSE&amp;creator=factset&amp;display_string=Audit"}</definedName>
    <definedName name="_1636__FDSAUDITLINK__" localSheetId="5" hidden="1">{"fdsup://Directions/FactSet Auditing Viewer?action=AUDIT_VALUE&amp;DB=129&amp;ID1=28102010&amp;VALUEID=01001&amp;SDATE=201002&amp;PERIODTYPE=QTR_STD&amp;window=popup_no_bar&amp;width=385&amp;height=120&amp;START_MAXIMIZED=FALSE&amp;creator=factset&amp;display_string=Audit"}</definedName>
    <definedName name="_1636__FDSAUDITLINK__" localSheetId="1" hidden="1">{"fdsup://Directions/FactSet Auditing Viewer?action=AUDIT_VALUE&amp;DB=129&amp;ID1=28102010&amp;VALUEID=01001&amp;SDATE=201002&amp;PERIODTYPE=QTR_STD&amp;window=popup_no_bar&amp;width=385&amp;height=120&amp;START_MAXIMIZED=FALSE&amp;creator=factset&amp;display_string=Audit"}</definedName>
    <definedName name="_1636__FDSAUDITLINK__" hidden="1">{"fdsup://Directions/FactSet Auditing Viewer?action=AUDIT_VALUE&amp;DB=129&amp;ID1=28102010&amp;VALUEID=01001&amp;SDATE=201002&amp;PERIODTYPE=QTR_STD&amp;window=popup_no_bar&amp;width=385&amp;height=120&amp;START_MAXIMIZED=FALSE&amp;creator=factset&amp;display_string=Audit"}</definedName>
    <definedName name="_1637__FDSAUDITLINK__" localSheetId="7" hidden="1">{"fdsup://Directions/FactSet Auditing Viewer?action=AUDIT_VALUE&amp;DB=129&amp;ID1=29442910&amp;VALUEID=01001&amp;SDATE=200902&amp;PERIODTYPE=QTR_STD&amp;window=popup_no_bar&amp;width=385&amp;height=120&amp;START_MAXIMIZED=FALSE&amp;creator=factset&amp;display_string=Audit"}</definedName>
    <definedName name="_1637__FDSAUDITLINK__" localSheetId="9" hidden="1">{"fdsup://Directions/FactSet Auditing Viewer?action=AUDIT_VALUE&amp;DB=129&amp;ID1=29442910&amp;VALUEID=01001&amp;SDATE=200902&amp;PERIODTYPE=QTR_STD&amp;window=popup_no_bar&amp;width=385&amp;height=120&amp;START_MAXIMIZED=FALSE&amp;creator=factset&amp;display_string=Audit"}</definedName>
    <definedName name="_1637__FDSAUDITLINK__" localSheetId="8" hidden="1">{"fdsup://Directions/FactSet Auditing Viewer?action=AUDIT_VALUE&amp;DB=129&amp;ID1=29442910&amp;VALUEID=01001&amp;SDATE=200902&amp;PERIODTYPE=QTR_STD&amp;window=popup_no_bar&amp;width=385&amp;height=120&amp;START_MAXIMIZED=FALSE&amp;creator=factset&amp;display_string=Audit"}</definedName>
    <definedName name="_1637__FDSAUDITLINK__" localSheetId="10" hidden="1">{"fdsup://Directions/FactSet Auditing Viewer?action=AUDIT_VALUE&amp;DB=129&amp;ID1=29442910&amp;VALUEID=01001&amp;SDATE=200902&amp;PERIODTYPE=QTR_STD&amp;window=popup_no_bar&amp;width=385&amp;height=120&amp;START_MAXIMIZED=FALSE&amp;creator=factset&amp;display_string=Audit"}</definedName>
    <definedName name="_1637__FDSAUDITLINK__" localSheetId="3" hidden="1">{"fdsup://Directions/FactSet Auditing Viewer?action=AUDIT_VALUE&amp;DB=129&amp;ID1=29442910&amp;VALUEID=01001&amp;SDATE=200902&amp;PERIODTYPE=QTR_STD&amp;window=popup_no_bar&amp;width=385&amp;height=120&amp;START_MAXIMIZED=FALSE&amp;creator=factset&amp;display_string=Audit"}</definedName>
    <definedName name="_1637__FDSAUDITLINK__" localSheetId="5" hidden="1">{"fdsup://Directions/FactSet Auditing Viewer?action=AUDIT_VALUE&amp;DB=129&amp;ID1=29442910&amp;VALUEID=01001&amp;SDATE=200902&amp;PERIODTYPE=QTR_STD&amp;window=popup_no_bar&amp;width=385&amp;height=120&amp;START_MAXIMIZED=FALSE&amp;creator=factset&amp;display_string=Audit"}</definedName>
    <definedName name="_1637__FDSAUDITLINK__" localSheetId="1" hidden="1">{"fdsup://Directions/FactSet Auditing Viewer?action=AUDIT_VALUE&amp;DB=129&amp;ID1=29442910&amp;VALUEID=01001&amp;SDATE=200902&amp;PERIODTYPE=QTR_STD&amp;window=popup_no_bar&amp;width=385&amp;height=120&amp;START_MAXIMIZED=FALSE&amp;creator=factset&amp;display_string=Audit"}</definedName>
    <definedName name="_1637__FDSAUDITLINK__" hidden="1">{"fdsup://Directions/FactSet Auditing Viewer?action=AUDIT_VALUE&amp;DB=129&amp;ID1=29442910&amp;VALUEID=01001&amp;SDATE=200902&amp;PERIODTYPE=QTR_STD&amp;window=popup_no_bar&amp;width=385&amp;height=120&amp;START_MAXIMIZED=FALSE&amp;creator=factset&amp;display_string=Audit"}</definedName>
    <definedName name="_1638__FDSAUDITLINK__" localSheetId="7" hidden="1">{"fdsup://Directions/FactSet Auditing Viewer?action=AUDIT_VALUE&amp;DB=129&amp;ID1=29442910&amp;VALUEID=01001&amp;SDATE=201002&amp;PERIODTYPE=QTR_STD&amp;window=popup_no_bar&amp;width=385&amp;height=120&amp;START_MAXIMIZED=FALSE&amp;creator=factset&amp;display_string=Audit"}</definedName>
    <definedName name="_1638__FDSAUDITLINK__" localSheetId="9" hidden="1">{"fdsup://Directions/FactSet Auditing Viewer?action=AUDIT_VALUE&amp;DB=129&amp;ID1=29442910&amp;VALUEID=01001&amp;SDATE=201002&amp;PERIODTYPE=QTR_STD&amp;window=popup_no_bar&amp;width=385&amp;height=120&amp;START_MAXIMIZED=FALSE&amp;creator=factset&amp;display_string=Audit"}</definedName>
    <definedName name="_1638__FDSAUDITLINK__" localSheetId="8" hidden="1">{"fdsup://Directions/FactSet Auditing Viewer?action=AUDIT_VALUE&amp;DB=129&amp;ID1=29442910&amp;VALUEID=01001&amp;SDATE=201002&amp;PERIODTYPE=QTR_STD&amp;window=popup_no_bar&amp;width=385&amp;height=120&amp;START_MAXIMIZED=FALSE&amp;creator=factset&amp;display_string=Audit"}</definedName>
    <definedName name="_1638__FDSAUDITLINK__" localSheetId="10" hidden="1">{"fdsup://Directions/FactSet Auditing Viewer?action=AUDIT_VALUE&amp;DB=129&amp;ID1=29442910&amp;VALUEID=01001&amp;SDATE=201002&amp;PERIODTYPE=QTR_STD&amp;window=popup_no_bar&amp;width=385&amp;height=120&amp;START_MAXIMIZED=FALSE&amp;creator=factset&amp;display_string=Audit"}</definedName>
    <definedName name="_1638__FDSAUDITLINK__" localSheetId="3" hidden="1">{"fdsup://Directions/FactSet Auditing Viewer?action=AUDIT_VALUE&amp;DB=129&amp;ID1=29442910&amp;VALUEID=01001&amp;SDATE=201002&amp;PERIODTYPE=QTR_STD&amp;window=popup_no_bar&amp;width=385&amp;height=120&amp;START_MAXIMIZED=FALSE&amp;creator=factset&amp;display_string=Audit"}</definedName>
    <definedName name="_1638__FDSAUDITLINK__" localSheetId="5" hidden="1">{"fdsup://Directions/FactSet Auditing Viewer?action=AUDIT_VALUE&amp;DB=129&amp;ID1=29442910&amp;VALUEID=01001&amp;SDATE=201002&amp;PERIODTYPE=QTR_STD&amp;window=popup_no_bar&amp;width=385&amp;height=120&amp;START_MAXIMIZED=FALSE&amp;creator=factset&amp;display_string=Audit"}</definedName>
    <definedName name="_1638__FDSAUDITLINK__" localSheetId="1" hidden="1">{"fdsup://Directions/FactSet Auditing Viewer?action=AUDIT_VALUE&amp;DB=129&amp;ID1=29442910&amp;VALUEID=01001&amp;SDATE=201002&amp;PERIODTYPE=QTR_STD&amp;window=popup_no_bar&amp;width=385&amp;height=120&amp;START_MAXIMIZED=FALSE&amp;creator=factset&amp;display_string=Audit"}</definedName>
    <definedName name="_1638__FDSAUDITLINK__" hidden="1">{"fdsup://Directions/FactSet Auditing Viewer?action=AUDIT_VALUE&amp;DB=129&amp;ID1=29442910&amp;VALUEID=01001&amp;SDATE=201002&amp;PERIODTYPE=QTR_STD&amp;window=popup_no_bar&amp;width=385&amp;height=120&amp;START_MAXIMIZED=FALSE&amp;creator=factset&amp;display_string=Audit"}</definedName>
    <definedName name="_1639__FDSAUDITLINK__" localSheetId="7" hidden="1">{"fdsup://Directions/FactSet Auditing Viewer?action=AUDIT_VALUE&amp;DB=129&amp;ID1=20911510&amp;VALUEID=01001&amp;SDATE=200902&amp;PERIODTYPE=QTR_STD&amp;window=popup_no_bar&amp;width=385&amp;height=120&amp;START_MAXIMIZED=FALSE&amp;creator=factset&amp;display_string=Audit"}</definedName>
    <definedName name="_1639__FDSAUDITLINK__" localSheetId="9" hidden="1">{"fdsup://Directions/FactSet Auditing Viewer?action=AUDIT_VALUE&amp;DB=129&amp;ID1=20911510&amp;VALUEID=01001&amp;SDATE=200902&amp;PERIODTYPE=QTR_STD&amp;window=popup_no_bar&amp;width=385&amp;height=120&amp;START_MAXIMIZED=FALSE&amp;creator=factset&amp;display_string=Audit"}</definedName>
    <definedName name="_1639__FDSAUDITLINK__" localSheetId="8" hidden="1">{"fdsup://Directions/FactSet Auditing Viewer?action=AUDIT_VALUE&amp;DB=129&amp;ID1=20911510&amp;VALUEID=01001&amp;SDATE=200902&amp;PERIODTYPE=QTR_STD&amp;window=popup_no_bar&amp;width=385&amp;height=120&amp;START_MAXIMIZED=FALSE&amp;creator=factset&amp;display_string=Audit"}</definedName>
    <definedName name="_1639__FDSAUDITLINK__" localSheetId="10" hidden="1">{"fdsup://Directions/FactSet Auditing Viewer?action=AUDIT_VALUE&amp;DB=129&amp;ID1=20911510&amp;VALUEID=01001&amp;SDATE=200902&amp;PERIODTYPE=QTR_STD&amp;window=popup_no_bar&amp;width=385&amp;height=120&amp;START_MAXIMIZED=FALSE&amp;creator=factset&amp;display_string=Audit"}</definedName>
    <definedName name="_1639__FDSAUDITLINK__" localSheetId="3" hidden="1">{"fdsup://Directions/FactSet Auditing Viewer?action=AUDIT_VALUE&amp;DB=129&amp;ID1=20911510&amp;VALUEID=01001&amp;SDATE=200902&amp;PERIODTYPE=QTR_STD&amp;window=popup_no_bar&amp;width=385&amp;height=120&amp;START_MAXIMIZED=FALSE&amp;creator=factset&amp;display_string=Audit"}</definedName>
    <definedName name="_1639__FDSAUDITLINK__" localSheetId="5" hidden="1">{"fdsup://Directions/FactSet Auditing Viewer?action=AUDIT_VALUE&amp;DB=129&amp;ID1=20911510&amp;VALUEID=01001&amp;SDATE=200902&amp;PERIODTYPE=QTR_STD&amp;window=popup_no_bar&amp;width=385&amp;height=120&amp;START_MAXIMIZED=FALSE&amp;creator=factset&amp;display_string=Audit"}</definedName>
    <definedName name="_1639__FDSAUDITLINK__" localSheetId="1" hidden="1">{"fdsup://Directions/FactSet Auditing Viewer?action=AUDIT_VALUE&amp;DB=129&amp;ID1=20911510&amp;VALUEID=01001&amp;SDATE=200902&amp;PERIODTYPE=QTR_STD&amp;window=popup_no_bar&amp;width=385&amp;height=120&amp;START_MAXIMIZED=FALSE&amp;creator=factset&amp;display_string=Audit"}</definedName>
    <definedName name="_1639__FDSAUDITLINK__" hidden="1">{"fdsup://Directions/FactSet Auditing Viewer?action=AUDIT_VALUE&amp;DB=129&amp;ID1=20911510&amp;VALUEID=01001&amp;SDATE=200902&amp;PERIODTYPE=QTR_STD&amp;window=popup_no_bar&amp;width=385&amp;height=120&amp;START_MAXIMIZED=FALSE&amp;creator=factset&amp;display_string=Audit"}</definedName>
    <definedName name="_164__FDSAUDITLINK__" localSheetId="7" hidden="1">{"fdsup://directions/FAT Viewer?action=UPDATE&amp;creator=factset&amp;DYN_ARGS=TRUE&amp;DOC_NAME=FAT:FQL_AUDITING_CLIENT_TEMPLATE.FAT&amp;display_string=Audit&amp;VAR:KEY=XEVYNCHCJK&amp;VAR:QUERY=RkZfRUJJVERBX09QRVIoUVRSLDQvMS8yMDEwLDYvMzAvMjAxMCwsLFVTRCk=&amp;WINDOW=FIRST_POPUP&amp;HEIGH","T=450&amp;WIDTH=450&amp;START_MAXIMIZED=FALSE&amp;VAR:CALENDAR=US&amp;VAR:SYMBOL=STJ&amp;VAR:INDEX=0"}</definedName>
    <definedName name="_164__FDSAUDITLINK__" localSheetId="9" hidden="1">{"fdsup://directions/FAT Viewer?action=UPDATE&amp;creator=factset&amp;DYN_ARGS=TRUE&amp;DOC_NAME=FAT:FQL_AUDITING_CLIENT_TEMPLATE.FAT&amp;display_string=Audit&amp;VAR:KEY=XEVYNCHCJK&amp;VAR:QUERY=RkZfRUJJVERBX09QRVIoUVRSLDQvMS8yMDEwLDYvMzAvMjAxMCwsLFVTRCk=&amp;WINDOW=FIRST_POPUP&amp;HEIGH","T=450&amp;WIDTH=450&amp;START_MAXIMIZED=FALSE&amp;VAR:CALENDAR=US&amp;VAR:SYMBOL=STJ&amp;VAR:INDEX=0"}</definedName>
    <definedName name="_164__FDSAUDITLINK__" localSheetId="8" hidden="1">{"fdsup://directions/FAT Viewer?action=UPDATE&amp;creator=factset&amp;DYN_ARGS=TRUE&amp;DOC_NAME=FAT:FQL_AUDITING_CLIENT_TEMPLATE.FAT&amp;display_string=Audit&amp;VAR:KEY=XEVYNCHCJK&amp;VAR:QUERY=RkZfRUJJVERBX09QRVIoUVRSLDQvMS8yMDEwLDYvMzAvMjAxMCwsLFVTRCk=&amp;WINDOW=FIRST_POPUP&amp;HEIGH","T=450&amp;WIDTH=450&amp;START_MAXIMIZED=FALSE&amp;VAR:CALENDAR=US&amp;VAR:SYMBOL=STJ&amp;VAR:INDEX=0"}</definedName>
    <definedName name="_164__FDSAUDITLINK__" localSheetId="10" hidden="1">{"fdsup://directions/FAT Viewer?action=UPDATE&amp;creator=factset&amp;DYN_ARGS=TRUE&amp;DOC_NAME=FAT:FQL_AUDITING_CLIENT_TEMPLATE.FAT&amp;display_string=Audit&amp;VAR:KEY=XEVYNCHCJK&amp;VAR:QUERY=RkZfRUJJVERBX09QRVIoUVRSLDQvMS8yMDEwLDYvMzAvMjAxMCwsLFVTRCk=&amp;WINDOW=FIRST_POPUP&amp;HEIGH","T=450&amp;WIDTH=450&amp;START_MAXIMIZED=FALSE&amp;VAR:CALENDAR=US&amp;VAR:SYMBOL=STJ&amp;VAR:INDEX=0"}</definedName>
    <definedName name="_164__FDSAUDITLINK__" localSheetId="3" hidden="1">{"fdsup://directions/FAT Viewer?action=UPDATE&amp;creator=factset&amp;DYN_ARGS=TRUE&amp;DOC_NAME=FAT:FQL_AUDITING_CLIENT_TEMPLATE.FAT&amp;display_string=Audit&amp;VAR:KEY=XEVYNCHCJK&amp;VAR:QUERY=RkZfRUJJVERBX09QRVIoUVRSLDQvMS8yMDEwLDYvMzAvMjAxMCwsLFVTRCk=&amp;WINDOW=FIRST_POPUP&amp;HEIGH","T=450&amp;WIDTH=450&amp;START_MAXIMIZED=FALSE&amp;VAR:CALENDAR=US&amp;VAR:SYMBOL=STJ&amp;VAR:INDEX=0"}</definedName>
    <definedName name="_164__FDSAUDITLINK__" localSheetId="5" hidden="1">{"fdsup://directions/FAT Viewer?action=UPDATE&amp;creator=factset&amp;DYN_ARGS=TRUE&amp;DOC_NAME=FAT:FQL_AUDITING_CLIENT_TEMPLATE.FAT&amp;display_string=Audit&amp;VAR:KEY=XEVYNCHCJK&amp;VAR:QUERY=RkZfRUJJVERBX09QRVIoUVRSLDQvMS8yMDEwLDYvMzAvMjAxMCwsLFVTRCk=&amp;WINDOW=FIRST_POPUP&amp;HEIGH","T=450&amp;WIDTH=450&amp;START_MAXIMIZED=FALSE&amp;VAR:CALENDAR=US&amp;VAR:SYMBOL=STJ&amp;VAR:INDEX=0"}</definedName>
    <definedName name="_164__FDSAUDITLINK__" localSheetId="1" hidden="1">{"fdsup://directions/FAT Viewer?action=UPDATE&amp;creator=factset&amp;DYN_ARGS=TRUE&amp;DOC_NAME=FAT:FQL_AUDITING_CLIENT_TEMPLATE.FAT&amp;display_string=Audit&amp;VAR:KEY=XEVYNCHCJK&amp;VAR:QUERY=RkZfRUJJVERBX09QRVIoUVRSLDQvMS8yMDEwLDYvMzAvMjAxMCwsLFVTRCk=&amp;WINDOW=FIRST_POPUP&amp;HEIGH","T=450&amp;WIDTH=450&amp;START_MAXIMIZED=FALSE&amp;VAR:CALENDAR=US&amp;VAR:SYMBOL=STJ&amp;VAR:INDEX=0"}</definedName>
    <definedName name="_164__FDSAUDITLINK__" hidden="1">{"fdsup://directions/FAT Viewer?action=UPDATE&amp;creator=factset&amp;DYN_ARGS=TRUE&amp;DOC_NAME=FAT:FQL_AUDITING_CLIENT_TEMPLATE.FAT&amp;display_string=Audit&amp;VAR:KEY=XEVYNCHCJK&amp;VAR:QUERY=RkZfRUJJVERBX09QRVIoUVRSLDQvMS8yMDEwLDYvMzAvMjAxMCwsLFVTRCk=&amp;WINDOW=FIRST_POPUP&amp;HEIGH","T=450&amp;WIDTH=450&amp;START_MAXIMIZED=FALSE&amp;VAR:CALENDAR=US&amp;VAR:SYMBOL=STJ&amp;VAR:INDEX=0"}</definedName>
    <definedName name="_1640__FDSAUDITLINK__" localSheetId="7" hidden="1">{"fdsup://Directions/FactSet Auditing Viewer?action=AUDIT_VALUE&amp;DB=129&amp;ID1=20911510&amp;VALUEID=01001&amp;SDATE=201002&amp;PERIODTYPE=QTR_STD&amp;window=popup_no_bar&amp;width=385&amp;height=120&amp;START_MAXIMIZED=FALSE&amp;creator=factset&amp;display_string=Audit"}</definedName>
    <definedName name="_1640__FDSAUDITLINK__" localSheetId="9" hidden="1">{"fdsup://Directions/FactSet Auditing Viewer?action=AUDIT_VALUE&amp;DB=129&amp;ID1=20911510&amp;VALUEID=01001&amp;SDATE=201002&amp;PERIODTYPE=QTR_STD&amp;window=popup_no_bar&amp;width=385&amp;height=120&amp;START_MAXIMIZED=FALSE&amp;creator=factset&amp;display_string=Audit"}</definedName>
    <definedName name="_1640__FDSAUDITLINK__" localSheetId="8" hidden="1">{"fdsup://Directions/FactSet Auditing Viewer?action=AUDIT_VALUE&amp;DB=129&amp;ID1=20911510&amp;VALUEID=01001&amp;SDATE=201002&amp;PERIODTYPE=QTR_STD&amp;window=popup_no_bar&amp;width=385&amp;height=120&amp;START_MAXIMIZED=FALSE&amp;creator=factset&amp;display_string=Audit"}</definedName>
    <definedName name="_1640__FDSAUDITLINK__" localSheetId="10" hidden="1">{"fdsup://Directions/FactSet Auditing Viewer?action=AUDIT_VALUE&amp;DB=129&amp;ID1=20911510&amp;VALUEID=01001&amp;SDATE=201002&amp;PERIODTYPE=QTR_STD&amp;window=popup_no_bar&amp;width=385&amp;height=120&amp;START_MAXIMIZED=FALSE&amp;creator=factset&amp;display_string=Audit"}</definedName>
    <definedName name="_1640__FDSAUDITLINK__" localSheetId="3" hidden="1">{"fdsup://Directions/FactSet Auditing Viewer?action=AUDIT_VALUE&amp;DB=129&amp;ID1=20911510&amp;VALUEID=01001&amp;SDATE=201002&amp;PERIODTYPE=QTR_STD&amp;window=popup_no_bar&amp;width=385&amp;height=120&amp;START_MAXIMIZED=FALSE&amp;creator=factset&amp;display_string=Audit"}</definedName>
    <definedName name="_1640__FDSAUDITLINK__" localSheetId="5" hidden="1">{"fdsup://Directions/FactSet Auditing Viewer?action=AUDIT_VALUE&amp;DB=129&amp;ID1=20911510&amp;VALUEID=01001&amp;SDATE=201002&amp;PERIODTYPE=QTR_STD&amp;window=popup_no_bar&amp;width=385&amp;height=120&amp;START_MAXIMIZED=FALSE&amp;creator=factset&amp;display_string=Audit"}</definedName>
    <definedName name="_1640__FDSAUDITLINK__" localSheetId="1" hidden="1">{"fdsup://Directions/FactSet Auditing Viewer?action=AUDIT_VALUE&amp;DB=129&amp;ID1=20911510&amp;VALUEID=01001&amp;SDATE=201002&amp;PERIODTYPE=QTR_STD&amp;window=popup_no_bar&amp;width=385&amp;height=120&amp;START_MAXIMIZED=FALSE&amp;creator=factset&amp;display_string=Audit"}</definedName>
    <definedName name="_1640__FDSAUDITLINK__" hidden="1">{"fdsup://Directions/FactSet Auditing Viewer?action=AUDIT_VALUE&amp;DB=129&amp;ID1=20911510&amp;VALUEID=01001&amp;SDATE=201002&amp;PERIODTYPE=QTR_STD&amp;window=popup_no_bar&amp;width=385&amp;height=120&amp;START_MAXIMIZED=FALSE&amp;creator=factset&amp;display_string=Audit"}</definedName>
    <definedName name="_1641__FDSAUDITLINK__" localSheetId="7" hidden="1">{"fdsup://Directions/FactSet Auditing Viewer?action=AUDIT_VALUE&amp;DB=129&amp;ID1=27886510&amp;VALUEID=01001&amp;SDATE=200902&amp;PERIODTYPE=QTR_STD&amp;window=popup_no_bar&amp;width=385&amp;height=120&amp;START_MAXIMIZED=FALSE&amp;creator=factset&amp;display_string=Audit"}</definedName>
    <definedName name="_1641__FDSAUDITLINK__" localSheetId="9" hidden="1">{"fdsup://Directions/FactSet Auditing Viewer?action=AUDIT_VALUE&amp;DB=129&amp;ID1=27886510&amp;VALUEID=01001&amp;SDATE=200902&amp;PERIODTYPE=QTR_STD&amp;window=popup_no_bar&amp;width=385&amp;height=120&amp;START_MAXIMIZED=FALSE&amp;creator=factset&amp;display_string=Audit"}</definedName>
    <definedName name="_1641__FDSAUDITLINK__" localSheetId="8" hidden="1">{"fdsup://Directions/FactSet Auditing Viewer?action=AUDIT_VALUE&amp;DB=129&amp;ID1=27886510&amp;VALUEID=01001&amp;SDATE=200902&amp;PERIODTYPE=QTR_STD&amp;window=popup_no_bar&amp;width=385&amp;height=120&amp;START_MAXIMIZED=FALSE&amp;creator=factset&amp;display_string=Audit"}</definedName>
    <definedName name="_1641__FDSAUDITLINK__" localSheetId="10" hidden="1">{"fdsup://Directions/FactSet Auditing Viewer?action=AUDIT_VALUE&amp;DB=129&amp;ID1=27886510&amp;VALUEID=01001&amp;SDATE=200902&amp;PERIODTYPE=QTR_STD&amp;window=popup_no_bar&amp;width=385&amp;height=120&amp;START_MAXIMIZED=FALSE&amp;creator=factset&amp;display_string=Audit"}</definedName>
    <definedName name="_1641__FDSAUDITLINK__" localSheetId="3" hidden="1">{"fdsup://Directions/FactSet Auditing Viewer?action=AUDIT_VALUE&amp;DB=129&amp;ID1=27886510&amp;VALUEID=01001&amp;SDATE=200902&amp;PERIODTYPE=QTR_STD&amp;window=popup_no_bar&amp;width=385&amp;height=120&amp;START_MAXIMIZED=FALSE&amp;creator=factset&amp;display_string=Audit"}</definedName>
    <definedName name="_1641__FDSAUDITLINK__" localSheetId="5" hidden="1">{"fdsup://Directions/FactSet Auditing Viewer?action=AUDIT_VALUE&amp;DB=129&amp;ID1=27886510&amp;VALUEID=01001&amp;SDATE=200902&amp;PERIODTYPE=QTR_STD&amp;window=popup_no_bar&amp;width=385&amp;height=120&amp;START_MAXIMIZED=FALSE&amp;creator=factset&amp;display_string=Audit"}</definedName>
    <definedName name="_1641__FDSAUDITLINK__" localSheetId="1" hidden="1">{"fdsup://Directions/FactSet Auditing Viewer?action=AUDIT_VALUE&amp;DB=129&amp;ID1=27886510&amp;VALUEID=01001&amp;SDATE=200902&amp;PERIODTYPE=QTR_STD&amp;window=popup_no_bar&amp;width=385&amp;height=120&amp;START_MAXIMIZED=FALSE&amp;creator=factset&amp;display_string=Audit"}</definedName>
    <definedName name="_1641__FDSAUDITLINK__" hidden="1">{"fdsup://Directions/FactSet Auditing Viewer?action=AUDIT_VALUE&amp;DB=129&amp;ID1=27886510&amp;VALUEID=01001&amp;SDATE=200902&amp;PERIODTYPE=QTR_STD&amp;window=popup_no_bar&amp;width=385&amp;height=120&amp;START_MAXIMIZED=FALSE&amp;creator=factset&amp;display_string=Audit"}</definedName>
    <definedName name="_1642__FDSAUDITLINK__" localSheetId="7" hidden="1">{"fdsup://Directions/FactSet Auditing Viewer?action=AUDIT_VALUE&amp;DB=129&amp;ID1=27886510&amp;VALUEID=01001&amp;SDATE=201002&amp;PERIODTYPE=QTR_STD&amp;window=popup_no_bar&amp;width=385&amp;height=120&amp;START_MAXIMIZED=FALSE&amp;creator=factset&amp;display_string=Audit"}</definedName>
    <definedName name="_1642__FDSAUDITLINK__" localSheetId="9" hidden="1">{"fdsup://Directions/FactSet Auditing Viewer?action=AUDIT_VALUE&amp;DB=129&amp;ID1=27886510&amp;VALUEID=01001&amp;SDATE=201002&amp;PERIODTYPE=QTR_STD&amp;window=popup_no_bar&amp;width=385&amp;height=120&amp;START_MAXIMIZED=FALSE&amp;creator=factset&amp;display_string=Audit"}</definedName>
    <definedName name="_1642__FDSAUDITLINK__" localSheetId="8" hidden="1">{"fdsup://Directions/FactSet Auditing Viewer?action=AUDIT_VALUE&amp;DB=129&amp;ID1=27886510&amp;VALUEID=01001&amp;SDATE=201002&amp;PERIODTYPE=QTR_STD&amp;window=popup_no_bar&amp;width=385&amp;height=120&amp;START_MAXIMIZED=FALSE&amp;creator=factset&amp;display_string=Audit"}</definedName>
    <definedName name="_1642__FDSAUDITLINK__" localSheetId="10" hidden="1">{"fdsup://Directions/FactSet Auditing Viewer?action=AUDIT_VALUE&amp;DB=129&amp;ID1=27886510&amp;VALUEID=01001&amp;SDATE=201002&amp;PERIODTYPE=QTR_STD&amp;window=popup_no_bar&amp;width=385&amp;height=120&amp;START_MAXIMIZED=FALSE&amp;creator=factset&amp;display_string=Audit"}</definedName>
    <definedName name="_1642__FDSAUDITLINK__" localSheetId="3" hidden="1">{"fdsup://Directions/FactSet Auditing Viewer?action=AUDIT_VALUE&amp;DB=129&amp;ID1=27886510&amp;VALUEID=01001&amp;SDATE=201002&amp;PERIODTYPE=QTR_STD&amp;window=popup_no_bar&amp;width=385&amp;height=120&amp;START_MAXIMIZED=FALSE&amp;creator=factset&amp;display_string=Audit"}</definedName>
    <definedName name="_1642__FDSAUDITLINK__" localSheetId="5" hidden="1">{"fdsup://Directions/FactSet Auditing Viewer?action=AUDIT_VALUE&amp;DB=129&amp;ID1=27886510&amp;VALUEID=01001&amp;SDATE=201002&amp;PERIODTYPE=QTR_STD&amp;window=popup_no_bar&amp;width=385&amp;height=120&amp;START_MAXIMIZED=FALSE&amp;creator=factset&amp;display_string=Audit"}</definedName>
    <definedName name="_1642__FDSAUDITLINK__" localSheetId="1" hidden="1">{"fdsup://Directions/FactSet Auditing Viewer?action=AUDIT_VALUE&amp;DB=129&amp;ID1=27886510&amp;VALUEID=01001&amp;SDATE=201002&amp;PERIODTYPE=QTR_STD&amp;window=popup_no_bar&amp;width=385&amp;height=120&amp;START_MAXIMIZED=FALSE&amp;creator=factset&amp;display_string=Audit"}</definedName>
    <definedName name="_1642__FDSAUDITLINK__" hidden="1">{"fdsup://Directions/FactSet Auditing Viewer?action=AUDIT_VALUE&amp;DB=129&amp;ID1=27886510&amp;VALUEID=01001&amp;SDATE=201002&amp;PERIODTYPE=QTR_STD&amp;window=popup_no_bar&amp;width=385&amp;height=120&amp;START_MAXIMIZED=FALSE&amp;creator=factset&amp;display_string=Audit"}</definedName>
    <definedName name="_1643__FDSAUDITLINK__" localSheetId="7" hidden="1">{"fdsup://Directions/FactSet Auditing Viewer?action=AUDIT_VALUE&amp;DB=129&amp;ID1=27864210&amp;VALUEID=01001&amp;SDATE=200902&amp;PERIODTYPE=QTR_STD&amp;window=popup_no_bar&amp;width=385&amp;height=120&amp;START_MAXIMIZED=FALSE&amp;creator=factset&amp;display_string=Audit"}</definedName>
    <definedName name="_1643__FDSAUDITLINK__" localSheetId="9" hidden="1">{"fdsup://Directions/FactSet Auditing Viewer?action=AUDIT_VALUE&amp;DB=129&amp;ID1=27864210&amp;VALUEID=01001&amp;SDATE=200902&amp;PERIODTYPE=QTR_STD&amp;window=popup_no_bar&amp;width=385&amp;height=120&amp;START_MAXIMIZED=FALSE&amp;creator=factset&amp;display_string=Audit"}</definedName>
    <definedName name="_1643__FDSAUDITLINK__" localSheetId="8" hidden="1">{"fdsup://Directions/FactSet Auditing Viewer?action=AUDIT_VALUE&amp;DB=129&amp;ID1=27864210&amp;VALUEID=01001&amp;SDATE=200902&amp;PERIODTYPE=QTR_STD&amp;window=popup_no_bar&amp;width=385&amp;height=120&amp;START_MAXIMIZED=FALSE&amp;creator=factset&amp;display_string=Audit"}</definedName>
    <definedName name="_1643__FDSAUDITLINK__" localSheetId="10" hidden="1">{"fdsup://Directions/FactSet Auditing Viewer?action=AUDIT_VALUE&amp;DB=129&amp;ID1=27864210&amp;VALUEID=01001&amp;SDATE=200902&amp;PERIODTYPE=QTR_STD&amp;window=popup_no_bar&amp;width=385&amp;height=120&amp;START_MAXIMIZED=FALSE&amp;creator=factset&amp;display_string=Audit"}</definedName>
    <definedName name="_1643__FDSAUDITLINK__" localSheetId="3" hidden="1">{"fdsup://Directions/FactSet Auditing Viewer?action=AUDIT_VALUE&amp;DB=129&amp;ID1=27864210&amp;VALUEID=01001&amp;SDATE=200902&amp;PERIODTYPE=QTR_STD&amp;window=popup_no_bar&amp;width=385&amp;height=120&amp;START_MAXIMIZED=FALSE&amp;creator=factset&amp;display_string=Audit"}</definedName>
    <definedName name="_1643__FDSAUDITLINK__" localSheetId="5" hidden="1">{"fdsup://Directions/FactSet Auditing Viewer?action=AUDIT_VALUE&amp;DB=129&amp;ID1=27864210&amp;VALUEID=01001&amp;SDATE=200902&amp;PERIODTYPE=QTR_STD&amp;window=popup_no_bar&amp;width=385&amp;height=120&amp;START_MAXIMIZED=FALSE&amp;creator=factset&amp;display_string=Audit"}</definedName>
    <definedName name="_1643__FDSAUDITLINK__" localSheetId="1" hidden="1">{"fdsup://Directions/FactSet Auditing Viewer?action=AUDIT_VALUE&amp;DB=129&amp;ID1=27864210&amp;VALUEID=01001&amp;SDATE=200902&amp;PERIODTYPE=QTR_STD&amp;window=popup_no_bar&amp;width=385&amp;height=120&amp;START_MAXIMIZED=FALSE&amp;creator=factset&amp;display_string=Audit"}</definedName>
    <definedName name="_1643__FDSAUDITLINK__" hidden="1">{"fdsup://Directions/FactSet Auditing Viewer?action=AUDIT_VALUE&amp;DB=129&amp;ID1=27864210&amp;VALUEID=01001&amp;SDATE=200902&amp;PERIODTYPE=QTR_STD&amp;window=popup_no_bar&amp;width=385&amp;height=120&amp;START_MAXIMIZED=FALSE&amp;creator=factset&amp;display_string=Audit"}</definedName>
    <definedName name="_1644__FDSAUDITLINK__" localSheetId="7" hidden="1">{"fdsup://Directions/FactSet Auditing Viewer?action=AUDIT_VALUE&amp;DB=129&amp;ID1=27864210&amp;VALUEID=01001&amp;SDATE=201002&amp;PERIODTYPE=QTR_STD&amp;window=popup_no_bar&amp;width=385&amp;height=120&amp;START_MAXIMIZED=FALSE&amp;creator=factset&amp;display_string=Audit"}</definedName>
    <definedName name="_1644__FDSAUDITLINK__" localSheetId="9" hidden="1">{"fdsup://Directions/FactSet Auditing Viewer?action=AUDIT_VALUE&amp;DB=129&amp;ID1=27864210&amp;VALUEID=01001&amp;SDATE=201002&amp;PERIODTYPE=QTR_STD&amp;window=popup_no_bar&amp;width=385&amp;height=120&amp;START_MAXIMIZED=FALSE&amp;creator=factset&amp;display_string=Audit"}</definedName>
    <definedName name="_1644__FDSAUDITLINK__" localSheetId="8" hidden="1">{"fdsup://Directions/FactSet Auditing Viewer?action=AUDIT_VALUE&amp;DB=129&amp;ID1=27864210&amp;VALUEID=01001&amp;SDATE=201002&amp;PERIODTYPE=QTR_STD&amp;window=popup_no_bar&amp;width=385&amp;height=120&amp;START_MAXIMIZED=FALSE&amp;creator=factset&amp;display_string=Audit"}</definedName>
    <definedName name="_1644__FDSAUDITLINK__" localSheetId="10" hidden="1">{"fdsup://Directions/FactSet Auditing Viewer?action=AUDIT_VALUE&amp;DB=129&amp;ID1=27864210&amp;VALUEID=01001&amp;SDATE=201002&amp;PERIODTYPE=QTR_STD&amp;window=popup_no_bar&amp;width=385&amp;height=120&amp;START_MAXIMIZED=FALSE&amp;creator=factset&amp;display_string=Audit"}</definedName>
    <definedName name="_1644__FDSAUDITLINK__" localSheetId="3" hidden="1">{"fdsup://Directions/FactSet Auditing Viewer?action=AUDIT_VALUE&amp;DB=129&amp;ID1=27864210&amp;VALUEID=01001&amp;SDATE=201002&amp;PERIODTYPE=QTR_STD&amp;window=popup_no_bar&amp;width=385&amp;height=120&amp;START_MAXIMIZED=FALSE&amp;creator=factset&amp;display_string=Audit"}</definedName>
    <definedName name="_1644__FDSAUDITLINK__" localSheetId="5" hidden="1">{"fdsup://Directions/FactSet Auditing Viewer?action=AUDIT_VALUE&amp;DB=129&amp;ID1=27864210&amp;VALUEID=01001&amp;SDATE=201002&amp;PERIODTYPE=QTR_STD&amp;window=popup_no_bar&amp;width=385&amp;height=120&amp;START_MAXIMIZED=FALSE&amp;creator=factset&amp;display_string=Audit"}</definedName>
    <definedName name="_1644__FDSAUDITLINK__" localSheetId="1" hidden="1">{"fdsup://Directions/FactSet Auditing Viewer?action=AUDIT_VALUE&amp;DB=129&amp;ID1=27864210&amp;VALUEID=01001&amp;SDATE=201002&amp;PERIODTYPE=QTR_STD&amp;window=popup_no_bar&amp;width=385&amp;height=120&amp;START_MAXIMIZED=FALSE&amp;creator=factset&amp;display_string=Audit"}</definedName>
    <definedName name="_1644__FDSAUDITLINK__" hidden="1">{"fdsup://Directions/FactSet Auditing Viewer?action=AUDIT_VALUE&amp;DB=129&amp;ID1=27864210&amp;VALUEID=01001&amp;SDATE=201002&amp;PERIODTYPE=QTR_STD&amp;window=popup_no_bar&amp;width=385&amp;height=120&amp;START_MAXIMIZED=FALSE&amp;creator=factset&amp;display_string=Audit"}</definedName>
    <definedName name="_1645__FDSAUDITLINK__" localSheetId="7" hidden="1">{"fdsup://Directions/FactSet Auditing Viewer?action=AUDIT_VALUE&amp;DB=129&amp;ID1=25179M10&amp;VALUEID=01001&amp;SDATE=200902&amp;PERIODTYPE=QTR_STD&amp;window=popup_no_bar&amp;width=385&amp;height=120&amp;START_MAXIMIZED=FALSE&amp;creator=factset&amp;display_string=Audit"}</definedName>
    <definedName name="_1645__FDSAUDITLINK__" localSheetId="9" hidden="1">{"fdsup://Directions/FactSet Auditing Viewer?action=AUDIT_VALUE&amp;DB=129&amp;ID1=25179M10&amp;VALUEID=01001&amp;SDATE=200902&amp;PERIODTYPE=QTR_STD&amp;window=popup_no_bar&amp;width=385&amp;height=120&amp;START_MAXIMIZED=FALSE&amp;creator=factset&amp;display_string=Audit"}</definedName>
    <definedName name="_1645__FDSAUDITLINK__" localSheetId="8" hidden="1">{"fdsup://Directions/FactSet Auditing Viewer?action=AUDIT_VALUE&amp;DB=129&amp;ID1=25179M10&amp;VALUEID=01001&amp;SDATE=200902&amp;PERIODTYPE=QTR_STD&amp;window=popup_no_bar&amp;width=385&amp;height=120&amp;START_MAXIMIZED=FALSE&amp;creator=factset&amp;display_string=Audit"}</definedName>
    <definedName name="_1645__FDSAUDITLINK__" localSheetId="10" hidden="1">{"fdsup://Directions/FactSet Auditing Viewer?action=AUDIT_VALUE&amp;DB=129&amp;ID1=25179M10&amp;VALUEID=01001&amp;SDATE=200902&amp;PERIODTYPE=QTR_STD&amp;window=popup_no_bar&amp;width=385&amp;height=120&amp;START_MAXIMIZED=FALSE&amp;creator=factset&amp;display_string=Audit"}</definedName>
    <definedName name="_1645__FDSAUDITLINK__" localSheetId="3" hidden="1">{"fdsup://Directions/FactSet Auditing Viewer?action=AUDIT_VALUE&amp;DB=129&amp;ID1=25179M10&amp;VALUEID=01001&amp;SDATE=200902&amp;PERIODTYPE=QTR_STD&amp;window=popup_no_bar&amp;width=385&amp;height=120&amp;START_MAXIMIZED=FALSE&amp;creator=factset&amp;display_string=Audit"}</definedName>
    <definedName name="_1645__FDSAUDITLINK__" localSheetId="5" hidden="1">{"fdsup://Directions/FactSet Auditing Viewer?action=AUDIT_VALUE&amp;DB=129&amp;ID1=25179M10&amp;VALUEID=01001&amp;SDATE=200902&amp;PERIODTYPE=QTR_STD&amp;window=popup_no_bar&amp;width=385&amp;height=120&amp;START_MAXIMIZED=FALSE&amp;creator=factset&amp;display_string=Audit"}</definedName>
    <definedName name="_1645__FDSAUDITLINK__" localSheetId="1" hidden="1">{"fdsup://Directions/FactSet Auditing Viewer?action=AUDIT_VALUE&amp;DB=129&amp;ID1=25179M10&amp;VALUEID=01001&amp;SDATE=200902&amp;PERIODTYPE=QTR_STD&amp;window=popup_no_bar&amp;width=385&amp;height=120&amp;START_MAXIMIZED=FALSE&amp;creator=factset&amp;display_string=Audit"}</definedName>
    <definedName name="_1645__FDSAUDITLINK__" hidden="1">{"fdsup://Directions/FactSet Auditing Viewer?action=AUDIT_VALUE&amp;DB=129&amp;ID1=25179M10&amp;VALUEID=01001&amp;SDATE=200902&amp;PERIODTYPE=QTR_STD&amp;window=popup_no_bar&amp;width=385&amp;height=120&amp;START_MAXIMIZED=FALSE&amp;creator=factset&amp;display_string=Audit"}</definedName>
    <definedName name="_1646__FDSAUDITLINK__" localSheetId="7" hidden="1">{"fdsup://Directions/FactSet Auditing Viewer?action=AUDIT_VALUE&amp;DB=129&amp;ID1=25179M10&amp;VALUEID=01001&amp;SDATE=201002&amp;PERIODTYPE=QTR_STD&amp;window=popup_no_bar&amp;width=385&amp;height=120&amp;START_MAXIMIZED=FALSE&amp;creator=factset&amp;display_string=Audit"}</definedName>
    <definedName name="_1646__FDSAUDITLINK__" localSheetId="9" hidden="1">{"fdsup://Directions/FactSet Auditing Viewer?action=AUDIT_VALUE&amp;DB=129&amp;ID1=25179M10&amp;VALUEID=01001&amp;SDATE=201002&amp;PERIODTYPE=QTR_STD&amp;window=popup_no_bar&amp;width=385&amp;height=120&amp;START_MAXIMIZED=FALSE&amp;creator=factset&amp;display_string=Audit"}</definedName>
    <definedName name="_1646__FDSAUDITLINK__" localSheetId="8" hidden="1">{"fdsup://Directions/FactSet Auditing Viewer?action=AUDIT_VALUE&amp;DB=129&amp;ID1=25179M10&amp;VALUEID=01001&amp;SDATE=201002&amp;PERIODTYPE=QTR_STD&amp;window=popup_no_bar&amp;width=385&amp;height=120&amp;START_MAXIMIZED=FALSE&amp;creator=factset&amp;display_string=Audit"}</definedName>
    <definedName name="_1646__FDSAUDITLINK__" localSheetId="10" hidden="1">{"fdsup://Directions/FactSet Auditing Viewer?action=AUDIT_VALUE&amp;DB=129&amp;ID1=25179M10&amp;VALUEID=01001&amp;SDATE=201002&amp;PERIODTYPE=QTR_STD&amp;window=popup_no_bar&amp;width=385&amp;height=120&amp;START_MAXIMIZED=FALSE&amp;creator=factset&amp;display_string=Audit"}</definedName>
    <definedName name="_1646__FDSAUDITLINK__" localSheetId="3" hidden="1">{"fdsup://Directions/FactSet Auditing Viewer?action=AUDIT_VALUE&amp;DB=129&amp;ID1=25179M10&amp;VALUEID=01001&amp;SDATE=201002&amp;PERIODTYPE=QTR_STD&amp;window=popup_no_bar&amp;width=385&amp;height=120&amp;START_MAXIMIZED=FALSE&amp;creator=factset&amp;display_string=Audit"}</definedName>
    <definedName name="_1646__FDSAUDITLINK__" localSheetId="5" hidden="1">{"fdsup://Directions/FactSet Auditing Viewer?action=AUDIT_VALUE&amp;DB=129&amp;ID1=25179M10&amp;VALUEID=01001&amp;SDATE=201002&amp;PERIODTYPE=QTR_STD&amp;window=popup_no_bar&amp;width=385&amp;height=120&amp;START_MAXIMIZED=FALSE&amp;creator=factset&amp;display_string=Audit"}</definedName>
    <definedName name="_1646__FDSAUDITLINK__" localSheetId="1" hidden="1">{"fdsup://Directions/FactSet Auditing Viewer?action=AUDIT_VALUE&amp;DB=129&amp;ID1=25179M10&amp;VALUEID=01001&amp;SDATE=201002&amp;PERIODTYPE=QTR_STD&amp;window=popup_no_bar&amp;width=385&amp;height=120&amp;START_MAXIMIZED=FALSE&amp;creator=factset&amp;display_string=Audit"}</definedName>
    <definedName name="_1646__FDSAUDITLINK__" hidden="1">{"fdsup://Directions/FactSet Auditing Viewer?action=AUDIT_VALUE&amp;DB=129&amp;ID1=25179M10&amp;VALUEID=01001&amp;SDATE=201002&amp;PERIODTYPE=QTR_STD&amp;window=popup_no_bar&amp;width=385&amp;height=120&amp;START_MAXIMIZED=FALSE&amp;creator=factset&amp;display_string=Audit"}</definedName>
    <definedName name="_1647__FDSAUDITLINK__" localSheetId="7" hidden="1">{"fdsup://Directions/FactSet Auditing Viewer?action=AUDIT_VALUE&amp;DB=129&amp;ID1=23918K10&amp;VALUEID=01001&amp;SDATE=200902&amp;PERIODTYPE=QTR_STD&amp;window=popup_no_bar&amp;width=385&amp;height=120&amp;START_MAXIMIZED=FALSE&amp;creator=factset&amp;display_string=Audit"}</definedName>
    <definedName name="_1647__FDSAUDITLINK__" localSheetId="9" hidden="1">{"fdsup://Directions/FactSet Auditing Viewer?action=AUDIT_VALUE&amp;DB=129&amp;ID1=23918K10&amp;VALUEID=01001&amp;SDATE=200902&amp;PERIODTYPE=QTR_STD&amp;window=popup_no_bar&amp;width=385&amp;height=120&amp;START_MAXIMIZED=FALSE&amp;creator=factset&amp;display_string=Audit"}</definedName>
    <definedName name="_1647__FDSAUDITLINK__" localSheetId="8" hidden="1">{"fdsup://Directions/FactSet Auditing Viewer?action=AUDIT_VALUE&amp;DB=129&amp;ID1=23918K10&amp;VALUEID=01001&amp;SDATE=200902&amp;PERIODTYPE=QTR_STD&amp;window=popup_no_bar&amp;width=385&amp;height=120&amp;START_MAXIMIZED=FALSE&amp;creator=factset&amp;display_string=Audit"}</definedName>
    <definedName name="_1647__FDSAUDITLINK__" localSheetId="10" hidden="1">{"fdsup://Directions/FactSet Auditing Viewer?action=AUDIT_VALUE&amp;DB=129&amp;ID1=23918K10&amp;VALUEID=01001&amp;SDATE=200902&amp;PERIODTYPE=QTR_STD&amp;window=popup_no_bar&amp;width=385&amp;height=120&amp;START_MAXIMIZED=FALSE&amp;creator=factset&amp;display_string=Audit"}</definedName>
    <definedName name="_1647__FDSAUDITLINK__" localSheetId="3" hidden="1">{"fdsup://Directions/FactSet Auditing Viewer?action=AUDIT_VALUE&amp;DB=129&amp;ID1=23918K10&amp;VALUEID=01001&amp;SDATE=200902&amp;PERIODTYPE=QTR_STD&amp;window=popup_no_bar&amp;width=385&amp;height=120&amp;START_MAXIMIZED=FALSE&amp;creator=factset&amp;display_string=Audit"}</definedName>
    <definedName name="_1647__FDSAUDITLINK__" localSheetId="5" hidden="1">{"fdsup://Directions/FactSet Auditing Viewer?action=AUDIT_VALUE&amp;DB=129&amp;ID1=23918K10&amp;VALUEID=01001&amp;SDATE=200902&amp;PERIODTYPE=QTR_STD&amp;window=popup_no_bar&amp;width=385&amp;height=120&amp;START_MAXIMIZED=FALSE&amp;creator=factset&amp;display_string=Audit"}</definedName>
    <definedName name="_1647__FDSAUDITLINK__" localSheetId="1" hidden="1">{"fdsup://Directions/FactSet Auditing Viewer?action=AUDIT_VALUE&amp;DB=129&amp;ID1=23918K10&amp;VALUEID=01001&amp;SDATE=200902&amp;PERIODTYPE=QTR_STD&amp;window=popup_no_bar&amp;width=385&amp;height=120&amp;START_MAXIMIZED=FALSE&amp;creator=factset&amp;display_string=Audit"}</definedName>
    <definedName name="_1647__FDSAUDITLINK__" hidden="1">{"fdsup://Directions/FactSet Auditing Viewer?action=AUDIT_VALUE&amp;DB=129&amp;ID1=23918K10&amp;VALUEID=01001&amp;SDATE=200902&amp;PERIODTYPE=QTR_STD&amp;window=popup_no_bar&amp;width=385&amp;height=120&amp;START_MAXIMIZED=FALSE&amp;creator=factset&amp;display_string=Audit"}</definedName>
    <definedName name="_1648__FDSAUDITLINK__" localSheetId="7" hidden="1">{"fdsup://Directions/FactSet Auditing Viewer?action=AUDIT_VALUE&amp;DB=129&amp;ID1=23918K10&amp;VALUEID=01001&amp;SDATE=201002&amp;PERIODTYPE=QTR_STD&amp;window=popup_no_bar&amp;width=385&amp;height=120&amp;START_MAXIMIZED=FALSE&amp;creator=factset&amp;display_string=Audit"}</definedName>
    <definedName name="_1648__FDSAUDITLINK__" localSheetId="9" hidden="1">{"fdsup://Directions/FactSet Auditing Viewer?action=AUDIT_VALUE&amp;DB=129&amp;ID1=23918K10&amp;VALUEID=01001&amp;SDATE=201002&amp;PERIODTYPE=QTR_STD&amp;window=popup_no_bar&amp;width=385&amp;height=120&amp;START_MAXIMIZED=FALSE&amp;creator=factset&amp;display_string=Audit"}</definedName>
    <definedName name="_1648__FDSAUDITLINK__" localSheetId="8" hidden="1">{"fdsup://Directions/FactSet Auditing Viewer?action=AUDIT_VALUE&amp;DB=129&amp;ID1=23918K10&amp;VALUEID=01001&amp;SDATE=201002&amp;PERIODTYPE=QTR_STD&amp;window=popup_no_bar&amp;width=385&amp;height=120&amp;START_MAXIMIZED=FALSE&amp;creator=factset&amp;display_string=Audit"}</definedName>
    <definedName name="_1648__FDSAUDITLINK__" localSheetId="10" hidden="1">{"fdsup://Directions/FactSet Auditing Viewer?action=AUDIT_VALUE&amp;DB=129&amp;ID1=23918K10&amp;VALUEID=01001&amp;SDATE=201002&amp;PERIODTYPE=QTR_STD&amp;window=popup_no_bar&amp;width=385&amp;height=120&amp;START_MAXIMIZED=FALSE&amp;creator=factset&amp;display_string=Audit"}</definedName>
    <definedName name="_1648__FDSAUDITLINK__" localSheetId="3" hidden="1">{"fdsup://Directions/FactSet Auditing Viewer?action=AUDIT_VALUE&amp;DB=129&amp;ID1=23918K10&amp;VALUEID=01001&amp;SDATE=201002&amp;PERIODTYPE=QTR_STD&amp;window=popup_no_bar&amp;width=385&amp;height=120&amp;START_MAXIMIZED=FALSE&amp;creator=factset&amp;display_string=Audit"}</definedName>
    <definedName name="_1648__FDSAUDITLINK__" localSheetId="5" hidden="1">{"fdsup://Directions/FactSet Auditing Viewer?action=AUDIT_VALUE&amp;DB=129&amp;ID1=23918K10&amp;VALUEID=01001&amp;SDATE=201002&amp;PERIODTYPE=QTR_STD&amp;window=popup_no_bar&amp;width=385&amp;height=120&amp;START_MAXIMIZED=FALSE&amp;creator=factset&amp;display_string=Audit"}</definedName>
    <definedName name="_1648__FDSAUDITLINK__" localSheetId="1" hidden="1">{"fdsup://Directions/FactSet Auditing Viewer?action=AUDIT_VALUE&amp;DB=129&amp;ID1=23918K10&amp;VALUEID=01001&amp;SDATE=201002&amp;PERIODTYPE=QTR_STD&amp;window=popup_no_bar&amp;width=385&amp;height=120&amp;START_MAXIMIZED=FALSE&amp;creator=factset&amp;display_string=Audit"}</definedName>
    <definedName name="_1648__FDSAUDITLINK__" hidden="1">{"fdsup://Directions/FactSet Auditing Viewer?action=AUDIT_VALUE&amp;DB=129&amp;ID1=23918K10&amp;VALUEID=01001&amp;SDATE=201002&amp;PERIODTYPE=QTR_STD&amp;window=popup_no_bar&amp;width=385&amp;height=120&amp;START_MAXIMIZED=FALSE&amp;creator=factset&amp;display_string=Audit"}</definedName>
    <definedName name="_1649__FDSAUDITLINK__" localSheetId="7" hidden="1">{"fdsup://Directions/FactSet Auditing Viewer?action=AUDIT_VALUE&amp;DB=129&amp;ID1=25189310&amp;VALUEID=01001&amp;SDATE=201004&amp;PERIODTYPE=QTR_STD&amp;window=popup_no_bar&amp;width=385&amp;height=120&amp;START_MAXIMIZED=FALSE&amp;creator=factset&amp;display_string=Audit"}</definedName>
    <definedName name="_1649__FDSAUDITLINK__" localSheetId="9" hidden="1">{"fdsup://Directions/FactSet Auditing Viewer?action=AUDIT_VALUE&amp;DB=129&amp;ID1=25189310&amp;VALUEID=01001&amp;SDATE=201004&amp;PERIODTYPE=QTR_STD&amp;window=popup_no_bar&amp;width=385&amp;height=120&amp;START_MAXIMIZED=FALSE&amp;creator=factset&amp;display_string=Audit"}</definedName>
    <definedName name="_1649__FDSAUDITLINK__" localSheetId="8" hidden="1">{"fdsup://Directions/FactSet Auditing Viewer?action=AUDIT_VALUE&amp;DB=129&amp;ID1=25189310&amp;VALUEID=01001&amp;SDATE=201004&amp;PERIODTYPE=QTR_STD&amp;window=popup_no_bar&amp;width=385&amp;height=120&amp;START_MAXIMIZED=FALSE&amp;creator=factset&amp;display_string=Audit"}</definedName>
    <definedName name="_1649__FDSAUDITLINK__" localSheetId="10" hidden="1">{"fdsup://Directions/FactSet Auditing Viewer?action=AUDIT_VALUE&amp;DB=129&amp;ID1=25189310&amp;VALUEID=01001&amp;SDATE=201004&amp;PERIODTYPE=QTR_STD&amp;window=popup_no_bar&amp;width=385&amp;height=120&amp;START_MAXIMIZED=FALSE&amp;creator=factset&amp;display_string=Audit"}</definedName>
    <definedName name="_1649__FDSAUDITLINK__" localSheetId="3" hidden="1">{"fdsup://Directions/FactSet Auditing Viewer?action=AUDIT_VALUE&amp;DB=129&amp;ID1=25189310&amp;VALUEID=01001&amp;SDATE=201004&amp;PERIODTYPE=QTR_STD&amp;window=popup_no_bar&amp;width=385&amp;height=120&amp;START_MAXIMIZED=FALSE&amp;creator=factset&amp;display_string=Audit"}</definedName>
    <definedName name="_1649__FDSAUDITLINK__" localSheetId="5" hidden="1">{"fdsup://Directions/FactSet Auditing Viewer?action=AUDIT_VALUE&amp;DB=129&amp;ID1=25189310&amp;VALUEID=01001&amp;SDATE=201004&amp;PERIODTYPE=QTR_STD&amp;window=popup_no_bar&amp;width=385&amp;height=120&amp;START_MAXIMIZED=FALSE&amp;creator=factset&amp;display_string=Audit"}</definedName>
    <definedName name="_1649__FDSAUDITLINK__" localSheetId="1" hidden="1">{"fdsup://Directions/FactSet Auditing Viewer?action=AUDIT_VALUE&amp;DB=129&amp;ID1=25189310&amp;VALUEID=01001&amp;SDATE=201004&amp;PERIODTYPE=QTR_STD&amp;window=popup_no_bar&amp;width=385&amp;height=120&amp;START_MAXIMIZED=FALSE&amp;creator=factset&amp;display_string=Audit"}</definedName>
    <definedName name="_1649__FDSAUDITLINK__" hidden="1">{"fdsup://Directions/FactSet Auditing Viewer?action=AUDIT_VALUE&amp;DB=129&amp;ID1=25189310&amp;VALUEID=01001&amp;SDATE=201004&amp;PERIODTYPE=QTR_STD&amp;window=popup_no_bar&amp;width=385&amp;height=120&amp;START_MAXIMIZED=FALSE&amp;creator=factset&amp;display_string=Audit"}</definedName>
    <definedName name="_165__FDSAUDITLINK__" localSheetId="7" hidden="1">{"fdsup://directions/FAT Viewer?action=UPDATE&amp;creator=factset&amp;DYN_ARGS=TRUE&amp;DOC_NAME=FAT:FQL_AUDITING_CLIENT_TEMPLATE.FAT&amp;display_string=Audit&amp;VAR:KEY=BEPYBYLYPU&amp;VAR:QUERY=RkZfRUJJVERBX09QRVIoUVRSLDQvMS8yMDA5LDYvMzAvMjAwOSwsLFVTRCk=&amp;WINDOW=FIRST_POPUP&amp;HEIGH","T=450&amp;WIDTH=450&amp;START_MAXIMIZED=FALSE&amp;VAR:CALENDAR=US&amp;VAR:SYMBOL=STI&amp;VAR:INDEX=0"}</definedName>
    <definedName name="_165__FDSAUDITLINK__" localSheetId="9" hidden="1">{"fdsup://directions/FAT Viewer?action=UPDATE&amp;creator=factset&amp;DYN_ARGS=TRUE&amp;DOC_NAME=FAT:FQL_AUDITING_CLIENT_TEMPLATE.FAT&amp;display_string=Audit&amp;VAR:KEY=BEPYBYLYPU&amp;VAR:QUERY=RkZfRUJJVERBX09QRVIoUVRSLDQvMS8yMDA5LDYvMzAvMjAwOSwsLFVTRCk=&amp;WINDOW=FIRST_POPUP&amp;HEIGH","T=450&amp;WIDTH=450&amp;START_MAXIMIZED=FALSE&amp;VAR:CALENDAR=US&amp;VAR:SYMBOL=STI&amp;VAR:INDEX=0"}</definedName>
    <definedName name="_165__FDSAUDITLINK__" localSheetId="8" hidden="1">{"fdsup://directions/FAT Viewer?action=UPDATE&amp;creator=factset&amp;DYN_ARGS=TRUE&amp;DOC_NAME=FAT:FQL_AUDITING_CLIENT_TEMPLATE.FAT&amp;display_string=Audit&amp;VAR:KEY=BEPYBYLYPU&amp;VAR:QUERY=RkZfRUJJVERBX09QRVIoUVRSLDQvMS8yMDA5LDYvMzAvMjAwOSwsLFVTRCk=&amp;WINDOW=FIRST_POPUP&amp;HEIGH","T=450&amp;WIDTH=450&amp;START_MAXIMIZED=FALSE&amp;VAR:CALENDAR=US&amp;VAR:SYMBOL=STI&amp;VAR:INDEX=0"}</definedName>
    <definedName name="_165__FDSAUDITLINK__" localSheetId="10" hidden="1">{"fdsup://directions/FAT Viewer?action=UPDATE&amp;creator=factset&amp;DYN_ARGS=TRUE&amp;DOC_NAME=FAT:FQL_AUDITING_CLIENT_TEMPLATE.FAT&amp;display_string=Audit&amp;VAR:KEY=BEPYBYLYPU&amp;VAR:QUERY=RkZfRUJJVERBX09QRVIoUVRSLDQvMS8yMDA5LDYvMzAvMjAwOSwsLFVTRCk=&amp;WINDOW=FIRST_POPUP&amp;HEIGH","T=450&amp;WIDTH=450&amp;START_MAXIMIZED=FALSE&amp;VAR:CALENDAR=US&amp;VAR:SYMBOL=STI&amp;VAR:INDEX=0"}</definedName>
    <definedName name="_165__FDSAUDITLINK__" localSheetId="3" hidden="1">{"fdsup://directions/FAT Viewer?action=UPDATE&amp;creator=factset&amp;DYN_ARGS=TRUE&amp;DOC_NAME=FAT:FQL_AUDITING_CLIENT_TEMPLATE.FAT&amp;display_string=Audit&amp;VAR:KEY=BEPYBYLYPU&amp;VAR:QUERY=RkZfRUJJVERBX09QRVIoUVRSLDQvMS8yMDA5LDYvMzAvMjAwOSwsLFVTRCk=&amp;WINDOW=FIRST_POPUP&amp;HEIGH","T=450&amp;WIDTH=450&amp;START_MAXIMIZED=FALSE&amp;VAR:CALENDAR=US&amp;VAR:SYMBOL=STI&amp;VAR:INDEX=0"}</definedName>
    <definedName name="_165__FDSAUDITLINK__" localSheetId="5" hidden="1">{"fdsup://directions/FAT Viewer?action=UPDATE&amp;creator=factset&amp;DYN_ARGS=TRUE&amp;DOC_NAME=FAT:FQL_AUDITING_CLIENT_TEMPLATE.FAT&amp;display_string=Audit&amp;VAR:KEY=BEPYBYLYPU&amp;VAR:QUERY=RkZfRUJJVERBX09QRVIoUVRSLDQvMS8yMDA5LDYvMzAvMjAwOSwsLFVTRCk=&amp;WINDOW=FIRST_POPUP&amp;HEIGH","T=450&amp;WIDTH=450&amp;START_MAXIMIZED=FALSE&amp;VAR:CALENDAR=US&amp;VAR:SYMBOL=STI&amp;VAR:INDEX=0"}</definedName>
    <definedName name="_165__FDSAUDITLINK__" localSheetId="1" hidden="1">{"fdsup://directions/FAT Viewer?action=UPDATE&amp;creator=factset&amp;DYN_ARGS=TRUE&amp;DOC_NAME=FAT:FQL_AUDITING_CLIENT_TEMPLATE.FAT&amp;display_string=Audit&amp;VAR:KEY=BEPYBYLYPU&amp;VAR:QUERY=RkZfRUJJVERBX09QRVIoUVRSLDQvMS8yMDA5LDYvMzAvMjAwOSwsLFVTRCk=&amp;WINDOW=FIRST_POPUP&amp;HEIGH","T=450&amp;WIDTH=450&amp;START_MAXIMIZED=FALSE&amp;VAR:CALENDAR=US&amp;VAR:SYMBOL=STI&amp;VAR:INDEX=0"}</definedName>
    <definedName name="_165__FDSAUDITLINK__" hidden="1">{"fdsup://directions/FAT Viewer?action=UPDATE&amp;creator=factset&amp;DYN_ARGS=TRUE&amp;DOC_NAME=FAT:FQL_AUDITING_CLIENT_TEMPLATE.FAT&amp;display_string=Audit&amp;VAR:KEY=BEPYBYLYPU&amp;VAR:QUERY=RkZfRUJJVERBX09QRVIoUVRSLDQvMS8yMDA5LDYvMzAvMjAwOSwsLFVTRCk=&amp;WINDOW=FIRST_POPUP&amp;HEIGH","T=450&amp;WIDTH=450&amp;START_MAXIMIZED=FALSE&amp;VAR:CALENDAR=US&amp;VAR:SYMBOL=STI&amp;VAR:INDEX=0"}</definedName>
    <definedName name="_1650__FDSAUDITLINK__" localSheetId="7" hidden="1">{"fdsup://Directions/FactSet Auditing Viewer?action=AUDIT_VALUE&amp;DB=129&amp;ID1=26441C10&amp;VALUEID=01001&amp;SDATE=200902&amp;PERIODTYPE=QTR_STD&amp;window=popup_no_bar&amp;width=385&amp;height=120&amp;START_MAXIMIZED=FALSE&amp;creator=factset&amp;display_string=Audit"}</definedName>
    <definedName name="_1650__FDSAUDITLINK__" localSheetId="9" hidden="1">{"fdsup://Directions/FactSet Auditing Viewer?action=AUDIT_VALUE&amp;DB=129&amp;ID1=26441C10&amp;VALUEID=01001&amp;SDATE=200902&amp;PERIODTYPE=QTR_STD&amp;window=popup_no_bar&amp;width=385&amp;height=120&amp;START_MAXIMIZED=FALSE&amp;creator=factset&amp;display_string=Audit"}</definedName>
    <definedName name="_1650__FDSAUDITLINK__" localSheetId="8" hidden="1">{"fdsup://Directions/FactSet Auditing Viewer?action=AUDIT_VALUE&amp;DB=129&amp;ID1=26441C10&amp;VALUEID=01001&amp;SDATE=200902&amp;PERIODTYPE=QTR_STD&amp;window=popup_no_bar&amp;width=385&amp;height=120&amp;START_MAXIMIZED=FALSE&amp;creator=factset&amp;display_string=Audit"}</definedName>
    <definedName name="_1650__FDSAUDITLINK__" localSheetId="10" hidden="1">{"fdsup://Directions/FactSet Auditing Viewer?action=AUDIT_VALUE&amp;DB=129&amp;ID1=26441C10&amp;VALUEID=01001&amp;SDATE=200902&amp;PERIODTYPE=QTR_STD&amp;window=popup_no_bar&amp;width=385&amp;height=120&amp;START_MAXIMIZED=FALSE&amp;creator=factset&amp;display_string=Audit"}</definedName>
    <definedName name="_1650__FDSAUDITLINK__" localSheetId="3" hidden="1">{"fdsup://Directions/FactSet Auditing Viewer?action=AUDIT_VALUE&amp;DB=129&amp;ID1=26441C10&amp;VALUEID=01001&amp;SDATE=200902&amp;PERIODTYPE=QTR_STD&amp;window=popup_no_bar&amp;width=385&amp;height=120&amp;START_MAXIMIZED=FALSE&amp;creator=factset&amp;display_string=Audit"}</definedName>
    <definedName name="_1650__FDSAUDITLINK__" localSheetId="5" hidden="1">{"fdsup://Directions/FactSet Auditing Viewer?action=AUDIT_VALUE&amp;DB=129&amp;ID1=26441C10&amp;VALUEID=01001&amp;SDATE=200902&amp;PERIODTYPE=QTR_STD&amp;window=popup_no_bar&amp;width=385&amp;height=120&amp;START_MAXIMIZED=FALSE&amp;creator=factset&amp;display_string=Audit"}</definedName>
    <definedName name="_1650__FDSAUDITLINK__" localSheetId="1" hidden="1">{"fdsup://Directions/FactSet Auditing Viewer?action=AUDIT_VALUE&amp;DB=129&amp;ID1=26441C10&amp;VALUEID=01001&amp;SDATE=200902&amp;PERIODTYPE=QTR_STD&amp;window=popup_no_bar&amp;width=385&amp;height=120&amp;START_MAXIMIZED=FALSE&amp;creator=factset&amp;display_string=Audit"}</definedName>
    <definedName name="_1650__FDSAUDITLINK__" hidden="1">{"fdsup://Directions/FactSet Auditing Viewer?action=AUDIT_VALUE&amp;DB=129&amp;ID1=26441C10&amp;VALUEID=01001&amp;SDATE=200902&amp;PERIODTYPE=QTR_STD&amp;window=popup_no_bar&amp;width=385&amp;height=120&amp;START_MAXIMIZED=FALSE&amp;creator=factset&amp;display_string=Audit"}</definedName>
    <definedName name="_1651__FDSAUDITLINK__" localSheetId="7" hidden="1">{"fdsup://Directions/FactSet Auditing Viewer?action=AUDIT_VALUE&amp;DB=129&amp;ID1=26441C10&amp;VALUEID=01001&amp;SDATE=201002&amp;PERIODTYPE=QTR_STD&amp;window=popup_no_bar&amp;width=385&amp;height=120&amp;START_MAXIMIZED=FALSE&amp;creator=factset&amp;display_string=Audit"}</definedName>
    <definedName name="_1651__FDSAUDITLINK__" localSheetId="9" hidden="1">{"fdsup://Directions/FactSet Auditing Viewer?action=AUDIT_VALUE&amp;DB=129&amp;ID1=26441C10&amp;VALUEID=01001&amp;SDATE=201002&amp;PERIODTYPE=QTR_STD&amp;window=popup_no_bar&amp;width=385&amp;height=120&amp;START_MAXIMIZED=FALSE&amp;creator=factset&amp;display_string=Audit"}</definedName>
    <definedName name="_1651__FDSAUDITLINK__" localSheetId="8" hidden="1">{"fdsup://Directions/FactSet Auditing Viewer?action=AUDIT_VALUE&amp;DB=129&amp;ID1=26441C10&amp;VALUEID=01001&amp;SDATE=201002&amp;PERIODTYPE=QTR_STD&amp;window=popup_no_bar&amp;width=385&amp;height=120&amp;START_MAXIMIZED=FALSE&amp;creator=factset&amp;display_string=Audit"}</definedName>
    <definedName name="_1651__FDSAUDITLINK__" localSheetId="10" hidden="1">{"fdsup://Directions/FactSet Auditing Viewer?action=AUDIT_VALUE&amp;DB=129&amp;ID1=26441C10&amp;VALUEID=01001&amp;SDATE=201002&amp;PERIODTYPE=QTR_STD&amp;window=popup_no_bar&amp;width=385&amp;height=120&amp;START_MAXIMIZED=FALSE&amp;creator=factset&amp;display_string=Audit"}</definedName>
    <definedName name="_1651__FDSAUDITLINK__" localSheetId="3" hidden="1">{"fdsup://Directions/FactSet Auditing Viewer?action=AUDIT_VALUE&amp;DB=129&amp;ID1=26441C10&amp;VALUEID=01001&amp;SDATE=201002&amp;PERIODTYPE=QTR_STD&amp;window=popup_no_bar&amp;width=385&amp;height=120&amp;START_MAXIMIZED=FALSE&amp;creator=factset&amp;display_string=Audit"}</definedName>
    <definedName name="_1651__FDSAUDITLINK__" localSheetId="5" hidden="1">{"fdsup://Directions/FactSet Auditing Viewer?action=AUDIT_VALUE&amp;DB=129&amp;ID1=26441C10&amp;VALUEID=01001&amp;SDATE=201002&amp;PERIODTYPE=QTR_STD&amp;window=popup_no_bar&amp;width=385&amp;height=120&amp;START_MAXIMIZED=FALSE&amp;creator=factset&amp;display_string=Audit"}</definedName>
    <definedName name="_1651__FDSAUDITLINK__" localSheetId="1" hidden="1">{"fdsup://Directions/FactSet Auditing Viewer?action=AUDIT_VALUE&amp;DB=129&amp;ID1=26441C10&amp;VALUEID=01001&amp;SDATE=201002&amp;PERIODTYPE=QTR_STD&amp;window=popup_no_bar&amp;width=385&amp;height=120&amp;START_MAXIMIZED=FALSE&amp;creator=factset&amp;display_string=Audit"}</definedName>
    <definedName name="_1651__FDSAUDITLINK__" hidden="1">{"fdsup://Directions/FactSet Auditing Viewer?action=AUDIT_VALUE&amp;DB=129&amp;ID1=26441C10&amp;VALUEID=01001&amp;SDATE=201002&amp;PERIODTYPE=QTR_STD&amp;window=popup_no_bar&amp;width=385&amp;height=120&amp;START_MAXIMIZED=FALSE&amp;creator=factset&amp;display_string=Audit"}</definedName>
    <definedName name="_1652__FDSAUDITLINK__" localSheetId="7" hidden="1">{"fdsup://Directions/FactSet Auditing Viewer?action=AUDIT_VALUE&amp;DB=129&amp;ID1=25490A10&amp;VALUEID=01001&amp;SDATE=200902&amp;PERIODTYPE=QTR_STD&amp;window=popup_no_bar&amp;width=385&amp;height=120&amp;START_MAXIMIZED=FALSE&amp;creator=factset&amp;display_string=Audit"}</definedName>
    <definedName name="_1652__FDSAUDITLINK__" localSheetId="9" hidden="1">{"fdsup://Directions/FactSet Auditing Viewer?action=AUDIT_VALUE&amp;DB=129&amp;ID1=25490A10&amp;VALUEID=01001&amp;SDATE=200902&amp;PERIODTYPE=QTR_STD&amp;window=popup_no_bar&amp;width=385&amp;height=120&amp;START_MAXIMIZED=FALSE&amp;creator=factset&amp;display_string=Audit"}</definedName>
    <definedName name="_1652__FDSAUDITLINK__" localSheetId="8" hidden="1">{"fdsup://Directions/FactSet Auditing Viewer?action=AUDIT_VALUE&amp;DB=129&amp;ID1=25490A10&amp;VALUEID=01001&amp;SDATE=200902&amp;PERIODTYPE=QTR_STD&amp;window=popup_no_bar&amp;width=385&amp;height=120&amp;START_MAXIMIZED=FALSE&amp;creator=factset&amp;display_string=Audit"}</definedName>
    <definedName name="_1652__FDSAUDITLINK__" localSheetId="10" hidden="1">{"fdsup://Directions/FactSet Auditing Viewer?action=AUDIT_VALUE&amp;DB=129&amp;ID1=25490A10&amp;VALUEID=01001&amp;SDATE=200902&amp;PERIODTYPE=QTR_STD&amp;window=popup_no_bar&amp;width=385&amp;height=120&amp;START_MAXIMIZED=FALSE&amp;creator=factset&amp;display_string=Audit"}</definedName>
    <definedName name="_1652__FDSAUDITLINK__" localSheetId="3" hidden="1">{"fdsup://Directions/FactSet Auditing Viewer?action=AUDIT_VALUE&amp;DB=129&amp;ID1=25490A10&amp;VALUEID=01001&amp;SDATE=200902&amp;PERIODTYPE=QTR_STD&amp;window=popup_no_bar&amp;width=385&amp;height=120&amp;START_MAXIMIZED=FALSE&amp;creator=factset&amp;display_string=Audit"}</definedName>
    <definedName name="_1652__FDSAUDITLINK__" localSheetId="5" hidden="1">{"fdsup://Directions/FactSet Auditing Viewer?action=AUDIT_VALUE&amp;DB=129&amp;ID1=25490A10&amp;VALUEID=01001&amp;SDATE=200902&amp;PERIODTYPE=QTR_STD&amp;window=popup_no_bar&amp;width=385&amp;height=120&amp;START_MAXIMIZED=FALSE&amp;creator=factset&amp;display_string=Audit"}</definedName>
    <definedName name="_1652__FDSAUDITLINK__" localSheetId="1" hidden="1">{"fdsup://Directions/FactSet Auditing Viewer?action=AUDIT_VALUE&amp;DB=129&amp;ID1=25490A10&amp;VALUEID=01001&amp;SDATE=200902&amp;PERIODTYPE=QTR_STD&amp;window=popup_no_bar&amp;width=385&amp;height=120&amp;START_MAXIMIZED=FALSE&amp;creator=factset&amp;display_string=Audit"}</definedName>
    <definedName name="_1652__FDSAUDITLINK__" hidden="1">{"fdsup://Directions/FactSet Auditing Viewer?action=AUDIT_VALUE&amp;DB=129&amp;ID1=25490A10&amp;VALUEID=01001&amp;SDATE=200902&amp;PERIODTYPE=QTR_STD&amp;window=popup_no_bar&amp;width=385&amp;height=120&amp;START_MAXIMIZED=FALSE&amp;creator=factset&amp;display_string=Audit"}</definedName>
    <definedName name="_1653__FDSAUDITLINK__" localSheetId="7" hidden="1">{"fdsup://Directions/FactSet Auditing Viewer?action=AUDIT_VALUE&amp;DB=129&amp;ID1=25490A10&amp;VALUEID=01001&amp;SDATE=201002&amp;PERIODTYPE=QTR_STD&amp;window=popup_no_bar&amp;width=385&amp;height=120&amp;START_MAXIMIZED=FALSE&amp;creator=factset&amp;display_string=Audit"}</definedName>
    <definedName name="_1653__FDSAUDITLINK__" localSheetId="9" hidden="1">{"fdsup://Directions/FactSet Auditing Viewer?action=AUDIT_VALUE&amp;DB=129&amp;ID1=25490A10&amp;VALUEID=01001&amp;SDATE=201002&amp;PERIODTYPE=QTR_STD&amp;window=popup_no_bar&amp;width=385&amp;height=120&amp;START_MAXIMIZED=FALSE&amp;creator=factset&amp;display_string=Audit"}</definedName>
    <definedName name="_1653__FDSAUDITLINK__" localSheetId="8" hidden="1">{"fdsup://Directions/FactSet Auditing Viewer?action=AUDIT_VALUE&amp;DB=129&amp;ID1=25490A10&amp;VALUEID=01001&amp;SDATE=201002&amp;PERIODTYPE=QTR_STD&amp;window=popup_no_bar&amp;width=385&amp;height=120&amp;START_MAXIMIZED=FALSE&amp;creator=factset&amp;display_string=Audit"}</definedName>
    <definedName name="_1653__FDSAUDITLINK__" localSheetId="10" hidden="1">{"fdsup://Directions/FactSet Auditing Viewer?action=AUDIT_VALUE&amp;DB=129&amp;ID1=25490A10&amp;VALUEID=01001&amp;SDATE=201002&amp;PERIODTYPE=QTR_STD&amp;window=popup_no_bar&amp;width=385&amp;height=120&amp;START_MAXIMIZED=FALSE&amp;creator=factset&amp;display_string=Audit"}</definedName>
    <definedName name="_1653__FDSAUDITLINK__" localSheetId="3" hidden="1">{"fdsup://Directions/FactSet Auditing Viewer?action=AUDIT_VALUE&amp;DB=129&amp;ID1=25490A10&amp;VALUEID=01001&amp;SDATE=201002&amp;PERIODTYPE=QTR_STD&amp;window=popup_no_bar&amp;width=385&amp;height=120&amp;START_MAXIMIZED=FALSE&amp;creator=factset&amp;display_string=Audit"}</definedName>
    <definedName name="_1653__FDSAUDITLINK__" localSheetId="5" hidden="1">{"fdsup://Directions/FactSet Auditing Viewer?action=AUDIT_VALUE&amp;DB=129&amp;ID1=25490A10&amp;VALUEID=01001&amp;SDATE=201002&amp;PERIODTYPE=QTR_STD&amp;window=popup_no_bar&amp;width=385&amp;height=120&amp;START_MAXIMIZED=FALSE&amp;creator=factset&amp;display_string=Audit"}</definedName>
    <definedName name="_1653__FDSAUDITLINK__" localSheetId="1" hidden="1">{"fdsup://Directions/FactSet Auditing Viewer?action=AUDIT_VALUE&amp;DB=129&amp;ID1=25490A10&amp;VALUEID=01001&amp;SDATE=201002&amp;PERIODTYPE=QTR_STD&amp;window=popup_no_bar&amp;width=385&amp;height=120&amp;START_MAXIMIZED=FALSE&amp;creator=factset&amp;display_string=Audit"}</definedName>
    <definedName name="_1653__FDSAUDITLINK__" hidden="1">{"fdsup://Directions/FactSet Auditing Viewer?action=AUDIT_VALUE&amp;DB=129&amp;ID1=25490A10&amp;VALUEID=01001&amp;SDATE=201002&amp;PERIODTYPE=QTR_STD&amp;window=popup_no_bar&amp;width=385&amp;height=120&amp;START_MAXIMIZED=FALSE&amp;creator=factset&amp;display_string=Audit"}</definedName>
    <definedName name="_1654__FDSAUDITLINK__" localSheetId="7" hidden="1">{"fdsup://Directions/FactSet Auditing Viewer?action=AUDIT_VALUE&amp;DB=129&amp;ID1=23333110&amp;VALUEID=01001&amp;SDATE=200902&amp;PERIODTYPE=QTR_STD&amp;window=popup_no_bar&amp;width=385&amp;height=120&amp;START_MAXIMIZED=FALSE&amp;creator=factset&amp;display_string=Audit"}</definedName>
    <definedName name="_1654__FDSAUDITLINK__" localSheetId="9" hidden="1">{"fdsup://Directions/FactSet Auditing Viewer?action=AUDIT_VALUE&amp;DB=129&amp;ID1=23333110&amp;VALUEID=01001&amp;SDATE=200902&amp;PERIODTYPE=QTR_STD&amp;window=popup_no_bar&amp;width=385&amp;height=120&amp;START_MAXIMIZED=FALSE&amp;creator=factset&amp;display_string=Audit"}</definedName>
    <definedName name="_1654__FDSAUDITLINK__" localSheetId="8" hidden="1">{"fdsup://Directions/FactSet Auditing Viewer?action=AUDIT_VALUE&amp;DB=129&amp;ID1=23333110&amp;VALUEID=01001&amp;SDATE=200902&amp;PERIODTYPE=QTR_STD&amp;window=popup_no_bar&amp;width=385&amp;height=120&amp;START_MAXIMIZED=FALSE&amp;creator=factset&amp;display_string=Audit"}</definedName>
    <definedName name="_1654__FDSAUDITLINK__" localSheetId="10" hidden="1">{"fdsup://Directions/FactSet Auditing Viewer?action=AUDIT_VALUE&amp;DB=129&amp;ID1=23333110&amp;VALUEID=01001&amp;SDATE=200902&amp;PERIODTYPE=QTR_STD&amp;window=popup_no_bar&amp;width=385&amp;height=120&amp;START_MAXIMIZED=FALSE&amp;creator=factset&amp;display_string=Audit"}</definedName>
    <definedName name="_1654__FDSAUDITLINK__" localSheetId="3" hidden="1">{"fdsup://Directions/FactSet Auditing Viewer?action=AUDIT_VALUE&amp;DB=129&amp;ID1=23333110&amp;VALUEID=01001&amp;SDATE=200902&amp;PERIODTYPE=QTR_STD&amp;window=popup_no_bar&amp;width=385&amp;height=120&amp;START_MAXIMIZED=FALSE&amp;creator=factset&amp;display_string=Audit"}</definedName>
    <definedName name="_1654__FDSAUDITLINK__" localSheetId="5" hidden="1">{"fdsup://Directions/FactSet Auditing Viewer?action=AUDIT_VALUE&amp;DB=129&amp;ID1=23333110&amp;VALUEID=01001&amp;SDATE=200902&amp;PERIODTYPE=QTR_STD&amp;window=popup_no_bar&amp;width=385&amp;height=120&amp;START_MAXIMIZED=FALSE&amp;creator=factset&amp;display_string=Audit"}</definedName>
    <definedName name="_1654__FDSAUDITLINK__" localSheetId="1" hidden="1">{"fdsup://Directions/FactSet Auditing Viewer?action=AUDIT_VALUE&amp;DB=129&amp;ID1=23333110&amp;VALUEID=01001&amp;SDATE=200902&amp;PERIODTYPE=QTR_STD&amp;window=popup_no_bar&amp;width=385&amp;height=120&amp;START_MAXIMIZED=FALSE&amp;creator=factset&amp;display_string=Audit"}</definedName>
    <definedName name="_1654__FDSAUDITLINK__" hidden="1">{"fdsup://Directions/FactSet Auditing Viewer?action=AUDIT_VALUE&amp;DB=129&amp;ID1=23333110&amp;VALUEID=01001&amp;SDATE=200902&amp;PERIODTYPE=QTR_STD&amp;window=popup_no_bar&amp;width=385&amp;height=120&amp;START_MAXIMIZED=FALSE&amp;creator=factset&amp;display_string=Audit"}</definedName>
    <definedName name="_1655__FDSAUDITLINK__" localSheetId="7" hidden="1">{"fdsup://Directions/FactSet Auditing Viewer?action=AUDIT_VALUE&amp;DB=129&amp;ID1=23333110&amp;VALUEID=01001&amp;SDATE=201002&amp;PERIODTYPE=QTR_STD&amp;window=popup_no_bar&amp;width=385&amp;height=120&amp;START_MAXIMIZED=FALSE&amp;creator=factset&amp;display_string=Audit"}</definedName>
    <definedName name="_1655__FDSAUDITLINK__" localSheetId="9" hidden="1">{"fdsup://Directions/FactSet Auditing Viewer?action=AUDIT_VALUE&amp;DB=129&amp;ID1=23333110&amp;VALUEID=01001&amp;SDATE=201002&amp;PERIODTYPE=QTR_STD&amp;window=popup_no_bar&amp;width=385&amp;height=120&amp;START_MAXIMIZED=FALSE&amp;creator=factset&amp;display_string=Audit"}</definedName>
    <definedName name="_1655__FDSAUDITLINK__" localSheetId="8" hidden="1">{"fdsup://Directions/FactSet Auditing Viewer?action=AUDIT_VALUE&amp;DB=129&amp;ID1=23333110&amp;VALUEID=01001&amp;SDATE=201002&amp;PERIODTYPE=QTR_STD&amp;window=popup_no_bar&amp;width=385&amp;height=120&amp;START_MAXIMIZED=FALSE&amp;creator=factset&amp;display_string=Audit"}</definedName>
    <definedName name="_1655__FDSAUDITLINK__" localSheetId="10" hidden="1">{"fdsup://Directions/FactSet Auditing Viewer?action=AUDIT_VALUE&amp;DB=129&amp;ID1=23333110&amp;VALUEID=01001&amp;SDATE=201002&amp;PERIODTYPE=QTR_STD&amp;window=popup_no_bar&amp;width=385&amp;height=120&amp;START_MAXIMIZED=FALSE&amp;creator=factset&amp;display_string=Audit"}</definedName>
    <definedName name="_1655__FDSAUDITLINK__" localSheetId="3" hidden="1">{"fdsup://Directions/FactSet Auditing Viewer?action=AUDIT_VALUE&amp;DB=129&amp;ID1=23333110&amp;VALUEID=01001&amp;SDATE=201002&amp;PERIODTYPE=QTR_STD&amp;window=popup_no_bar&amp;width=385&amp;height=120&amp;START_MAXIMIZED=FALSE&amp;creator=factset&amp;display_string=Audit"}</definedName>
    <definedName name="_1655__FDSAUDITLINK__" localSheetId="5" hidden="1">{"fdsup://Directions/FactSet Auditing Viewer?action=AUDIT_VALUE&amp;DB=129&amp;ID1=23333110&amp;VALUEID=01001&amp;SDATE=201002&amp;PERIODTYPE=QTR_STD&amp;window=popup_no_bar&amp;width=385&amp;height=120&amp;START_MAXIMIZED=FALSE&amp;creator=factset&amp;display_string=Audit"}</definedName>
    <definedName name="_1655__FDSAUDITLINK__" localSheetId="1" hidden="1">{"fdsup://Directions/FactSet Auditing Viewer?action=AUDIT_VALUE&amp;DB=129&amp;ID1=23333110&amp;VALUEID=01001&amp;SDATE=201002&amp;PERIODTYPE=QTR_STD&amp;window=popup_no_bar&amp;width=385&amp;height=120&amp;START_MAXIMIZED=FALSE&amp;creator=factset&amp;display_string=Audit"}</definedName>
    <definedName name="_1655__FDSAUDITLINK__" hidden="1">{"fdsup://Directions/FactSet Auditing Viewer?action=AUDIT_VALUE&amp;DB=129&amp;ID1=23333110&amp;VALUEID=01001&amp;SDATE=201002&amp;PERIODTYPE=QTR_STD&amp;window=popup_no_bar&amp;width=385&amp;height=120&amp;START_MAXIMIZED=FALSE&amp;creator=factset&amp;display_string=Audit"}</definedName>
    <definedName name="_1656__FDSAUDITLINK__" localSheetId="7" hidden="1">{"fdsup://Directions/FactSet Auditing Viewer?action=AUDIT_VALUE&amp;DB=129&amp;ID1=23719410&amp;VALUEID=01001&amp;SDATE=200804&amp;PERIODTYPE=QTR_STD&amp;window=popup_no_bar&amp;width=385&amp;height=120&amp;START_MAXIMIZED=FALSE&amp;creator=factset&amp;display_string=Audit"}</definedName>
    <definedName name="_1656__FDSAUDITLINK__" localSheetId="9" hidden="1">{"fdsup://Directions/FactSet Auditing Viewer?action=AUDIT_VALUE&amp;DB=129&amp;ID1=23719410&amp;VALUEID=01001&amp;SDATE=200804&amp;PERIODTYPE=QTR_STD&amp;window=popup_no_bar&amp;width=385&amp;height=120&amp;START_MAXIMIZED=FALSE&amp;creator=factset&amp;display_string=Audit"}</definedName>
    <definedName name="_1656__FDSAUDITLINK__" localSheetId="8" hidden="1">{"fdsup://Directions/FactSet Auditing Viewer?action=AUDIT_VALUE&amp;DB=129&amp;ID1=23719410&amp;VALUEID=01001&amp;SDATE=200804&amp;PERIODTYPE=QTR_STD&amp;window=popup_no_bar&amp;width=385&amp;height=120&amp;START_MAXIMIZED=FALSE&amp;creator=factset&amp;display_string=Audit"}</definedName>
    <definedName name="_1656__FDSAUDITLINK__" localSheetId="10" hidden="1">{"fdsup://Directions/FactSet Auditing Viewer?action=AUDIT_VALUE&amp;DB=129&amp;ID1=23719410&amp;VALUEID=01001&amp;SDATE=200804&amp;PERIODTYPE=QTR_STD&amp;window=popup_no_bar&amp;width=385&amp;height=120&amp;START_MAXIMIZED=FALSE&amp;creator=factset&amp;display_string=Audit"}</definedName>
    <definedName name="_1656__FDSAUDITLINK__" localSheetId="3" hidden="1">{"fdsup://Directions/FactSet Auditing Viewer?action=AUDIT_VALUE&amp;DB=129&amp;ID1=23719410&amp;VALUEID=01001&amp;SDATE=200804&amp;PERIODTYPE=QTR_STD&amp;window=popup_no_bar&amp;width=385&amp;height=120&amp;START_MAXIMIZED=FALSE&amp;creator=factset&amp;display_string=Audit"}</definedName>
    <definedName name="_1656__FDSAUDITLINK__" localSheetId="5" hidden="1">{"fdsup://Directions/FactSet Auditing Viewer?action=AUDIT_VALUE&amp;DB=129&amp;ID1=23719410&amp;VALUEID=01001&amp;SDATE=200804&amp;PERIODTYPE=QTR_STD&amp;window=popup_no_bar&amp;width=385&amp;height=120&amp;START_MAXIMIZED=FALSE&amp;creator=factset&amp;display_string=Audit"}</definedName>
    <definedName name="_1656__FDSAUDITLINK__" localSheetId="1" hidden="1">{"fdsup://Directions/FactSet Auditing Viewer?action=AUDIT_VALUE&amp;DB=129&amp;ID1=23719410&amp;VALUEID=01001&amp;SDATE=200804&amp;PERIODTYPE=QTR_STD&amp;window=popup_no_bar&amp;width=385&amp;height=120&amp;START_MAXIMIZED=FALSE&amp;creator=factset&amp;display_string=Audit"}</definedName>
    <definedName name="_1656__FDSAUDITLINK__" hidden="1">{"fdsup://Directions/FactSet Auditing Viewer?action=AUDIT_VALUE&amp;DB=129&amp;ID1=23719410&amp;VALUEID=01001&amp;SDATE=200804&amp;PERIODTYPE=QTR_STD&amp;window=popup_no_bar&amp;width=385&amp;height=120&amp;START_MAXIMIZED=FALSE&amp;creator=factset&amp;display_string=Audit"}</definedName>
    <definedName name="_1657__FDSAUDITLINK__" localSheetId="7" hidden="1">{"fdsup://Directions/FactSet Auditing Viewer?action=AUDIT_VALUE&amp;DB=129&amp;ID1=23719410&amp;VALUEID=01001&amp;SDATE=200904&amp;PERIODTYPE=QTR_STD&amp;window=popup_no_bar&amp;width=385&amp;height=120&amp;START_MAXIMIZED=FALSE&amp;creator=factset&amp;display_string=Audit"}</definedName>
    <definedName name="_1657__FDSAUDITLINK__" localSheetId="9" hidden="1">{"fdsup://Directions/FactSet Auditing Viewer?action=AUDIT_VALUE&amp;DB=129&amp;ID1=23719410&amp;VALUEID=01001&amp;SDATE=200904&amp;PERIODTYPE=QTR_STD&amp;window=popup_no_bar&amp;width=385&amp;height=120&amp;START_MAXIMIZED=FALSE&amp;creator=factset&amp;display_string=Audit"}</definedName>
    <definedName name="_1657__FDSAUDITLINK__" localSheetId="8" hidden="1">{"fdsup://Directions/FactSet Auditing Viewer?action=AUDIT_VALUE&amp;DB=129&amp;ID1=23719410&amp;VALUEID=01001&amp;SDATE=200904&amp;PERIODTYPE=QTR_STD&amp;window=popup_no_bar&amp;width=385&amp;height=120&amp;START_MAXIMIZED=FALSE&amp;creator=factset&amp;display_string=Audit"}</definedName>
    <definedName name="_1657__FDSAUDITLINK__" localSheetId="10" hidden="1">{"fdsup://Directions/FactSet Auditing Viewer?action=AUDIT_VALUE&amp;DB=129&amp;ID1=23719410&amp;VALUEID=01001&amp;SDATE=200904&amp;PERIODTYPE=QTR_STD&amp;window=popup_no_bar&amp;width=385&amp;height=120&amp;START_MAXIMIZED=FALSE&amp;creator=factset&amp;display_string=Audit"}</definedName>
    <definedName name="_1657__FDSAUDITLINK__" localSheetId="3" hidden="1">{"fdsup://Directions/FactSet Auditing Viewer?action=AUDIT_VALUE&amp;DB=129&amp;ID1=23719410&amp;VALUEID=01001&amp;SDATE=200904&amp;PERIODTYPE=QTR_STD&amp;window=popup_no_bar&amp;width=385&amp;height=120&amp;START_MAXIMIZED=FALSE&amp;creator=factset&amp;display_string=Audit"}</definedName>
    <definedName name="_1657__FDSAUDITLINK__" localSheetId="5" hidden="1">{"fdsup://Directions/FactSet Auditing Viewer?action=AUDIT_VALUE&amp;DB=129&amp;ID1=23719410&amp;VALUEID=01001&amp;SDATE=200904&amp;PERIODTYPE=QTR_STD&amp;window=popup_no_bar&amp;width=385&amp;height=120&amp;START_MAXIMIZED=FALSE&amp;creator=factset&amp;display_string=Audit"}</definedName>
    <definedName name="_1657__FDSAUDITLINK__" localSheetId="1" hidden="1">{"fdsup://Directions/FactSet Auditing Viewer?action=AUDIT_VALUE&amp;DB=129&amp;ID1=23719410&amp;VALUEID=01001&amp;SDATE=200904&amp;PERIODTYPE=QTR_STD&amp;window=popup_no_bar&amp;width=385&amp;height=120&amp;START_MAXIMIZED=FALSE&amp;creator=factset&amp;display_string=Audit"}</definedName>
    <definedName name="_1657__FDSAUDITLINK__" hidden="1">{"fdsup://Directions/FactSet Auditing Viewer?action=AUDIT_VALUE&amp;DB=129&amp;ID1=23719410&amp;VALUEID=01001&amp;SDATE=200904&amp;PERIODTYPE=QTR_STD&amp;window=popup_no_bar&amp;width=385&amp;height=120&amp;START_MAXIMIZED=FALSE&amp;creator=factset&amp;display_string=Audit"}</definedName>
    <definedName name="_1658__FDSAUDITLINK__" localSheetId="7" hidden="1">{"fdsup://Directions/FactSet Auditing Viewer?action=AUDIT_VALUE&amp;DB=129&amp;ID1=26138E10&amp;VALUEID=01001&amp;SDATE=200902&amp;PERIODTYPE=QTR_STD&amp;window=popup_no_bar&amp;width=385&amp;height=120&amp;START_MAXIMIZED=FALSE&amp;creator=factset&amp;display_string=Audit"}</definedName>
    <definedName name="_1658__FDSAUDITLINK__" localSheetId="9" hidden="1">{"fdsup://Directions/FactSet Auditing Viewer?action=AUDIT_VALUE&amp;DB=129&amp;ID1=26138E10&amp;VALUEID=01001&amp;SDATE=200902&amp;PERIODTYPE=QTR_STD&amp;window=popup_no_bar&amp;width=385&amp;height=120&amp;START_MAXIMIZED=FALSE&amp;creator=factset&amp;display_string=Audit"}</definedName>
    <definedName name="_1658__FDSAUDITLINK__" localSheetId="8" hidden="1">{"fdsup://Directions/FactSet Auditing Viewer?action=AUDIT_VALUE&amp;DB=129&amp;ID1=26138E10&amp;VALUEID=01001&amp;SDATE=200902&amp;PERIODTYPE=QTR_STD&amp;window=popup_no_bar&amp;width=385&amp;height=120&amp;START_MAXIMIZED=FALSE&amp;creator=factset&amp;display_string=Audit"}</definedName>
    <definedName name="_1658__FDSAUDITLINK__" localSheetId="10" hidden="1">{"fdsup://Directions/FactSet Auditing Viewer?action=AUDIT_VALUE&amp;DB=129&amp;ID1=26138E10&amp;VALUEID=01001&amp;SDATE=200902&amp;PERIODTYPE=QTR_STD&amp;window=popup_no_bar&amp;width=385&amp;height=120&amp;START_MAXIMIZED=FALSE&amp;creator=factset&amp;display_string=Audit"}</definedName>
    <definedName name="_1658__FDSAUDITLINK__" localSheetId="3" hidden="1">{"fdsup://Directions/FactSet Auditing Viewer?action=AUDIT_VALUE&amp;DB=129&amp;ID1=26138E10&amp;VALUEID=01001&amp;SDATE=200902&amp;PERIODTYPE=QTR_STD&amp;window=popup_no_bar&amp;width=385&amp;height=120&amp;START_MAXIMIZED=FALSE&amp;creator=factset&amp;display_string=Audit"}</definedName>
    <definedName name="_1658__FDSAUDITLINK__" localSheetId="5" hidden="1">{"fdsup://Directions/FactSet Auditing Viewer?action=AUDIT_VALUE&amp;DB=129&amp;ID1=26138E10&amp;VALUEID=01001&amp;SDATE=200902&amp;PERIODTYPE=QTR_STD&amp;window=popup_no_bar&amp;width=385&amp;height=120&amp;START_MAXIMIZED=FALSE&amp;creator=factset&amp;display_string=Audit"}</definedName>
    <definedName name="_1658__FDSAUDITLINK__" localSheetId="1" hidden="1">{"fdsup://Directions/FactSet Auditing Viewer?action=AUDIT_VALUE&amp;DB=129&amp;ID1=26138E10&amp;VALUEID=01001&amp;SDATE=200902&amp;PERIODTYPE=QTR_STD&amp;window=popup_no_bar&amp;width=385&amp;height=120&amp;START_MAXIMIZED=FALSE&amp;creator=factset&amp;display_string=Audit"}</definedName>
    <definedName name="_1658__FDSAUDITLINK__" hidden="1">{"fdsup://Directions/FactSet Auditing Viewer?action=AUDIT_VALUE&amp;DB=129&amp;ID1=26138E10&amp;VALUEID=01001&amp;SDATE=200902&amp;PERIODTYPE=QTR_STD&amp;window=popup_no_bar&amp;width=385&amp;height=120&amp;START_MAXIMIZED=FALSE&amp;creator=factset&amp;display_string=Audit"}</definedName>
    <definedName name="_1659__FDSAUDITLINK__" localSheetId="7" hidden="1">{"fdsup://Directions/FactSet Auditing Viewer?action=AUDIT_VALUE&amp;DB=129&amp;ID1=26138E10&amp;VALUEID=01001&amp;SDATE=201002&amp;PERIODTYPE=QTR_STD&amp;window=popup_no_bar&amp;width=385&amp;height=120&amp;START_MAXIMIZED=FALSE&amp;creator=factset&amp;display_string=Audit"}</definedName>
    <definedName name="_1659__FDSAUDITLINK__" localSheetId="9" hidden="1">{"fdsup://Directions/FactSet Auditing Viewer?action=AUDIT_VALUE&amp;DB=129&amp;ID1=26138E10&amp;VALUEID=01001&amp;SDATE=201002&amp;PERIODTYPE=QTR_STD&amp;window=popup_no_bar&amp;width=385&amp;height=120&amp;START_MAXIMIZED=FALSE&amp;creator=factset&amp;display_string=Audit"}</definedName>
    <definedName name="_1659__FDSAUDITLINK__" localSheetId="8" hidden="1">{"fdsup://Directions/FactSet Auditing Viewer?action=AUDIT_VALUE&amp;DB=129&amp;ID1=26138E10&amp;VALUEID=01001&amp;SDATE=201002&amp;PERIODTYPE=QTR_STD&amp;window=popup_no_bar&amp;width=385&amp;height=120&amp;START_MAXIMIZED=FALSE&amp;creator=factset&amp;display_string=Audit"}</definedName>
    <definedName name="_1659__FDSAUDITLINK__" localSheetId="10" hidden="1">{"fdsup://Directions/FactSet Auditing Viewer?action=AUDIT_VALUE&amp;DB=129&amp;ID1=26138E10&amp;VALUEID=01001&amp;SDATE=201002&amp;PERIODTYPE=QTR_STD&amp;window=popup_no_bar&amp;width=385&amp;height=120&amp;START_MAXIMIZED=FALSE&amp;creator=factset&amp;display_string=Audit"}</definedName>
    <definedName name="_1659__FDSAUDITLINK__" localSheetId="3" hidden="1">{"fdsup://Directions/FactSet Auditing Viewer?action=AUDIT_VALUE&amp;DB=129&amp;ID1=26138E10&amp;VALUEID=01001&amp;SDATE=201002&amp;PERIODTYPE=QTR_STD&amp;window=popup_no_bar&amp;width=385&amp;height=120&amp;START_MAXIMIZED=FALSE&amp;creator=factset&amp;display_string=Audit"}</definedName>
    <definedName name="_1659__FDSAUDITLINK__" localSheetId="5" hidden="1">{"fdsup://Directions/FactSet Auditing Viewer?action=AUDIT_VALUE&amp;DB=129&amp;ID1=26138E10&amp;VALUEID=01001&amp;SDATE=201002&amp;PERIODTYPE=QTR_STD&amp;window=popup_no_bar&amp;width=385&amp;height=120&amp;START_MAXIMIZED=FALSE&amp;creator=factset&amp;display_string=Audit"}</definedName>
    <definedName name="_1659__FDSAUDITLINK__" localSheetId="1" hidden="1">{"fdsup://Directions/FactSet Auditing Viewer?action=AUDIT_VALUE&amp;DB=129&amp;ID1=26138E10&amp;VALUEID=01001&amp;SDATE=201002&amp;PERIODTYPE=QTR_STD&amp;window=popup_no_bar&amp;width=385&amp;height=120&amp;START_MAXIMIZED=FALSE&amp;creator=factset&amp;display_string=Audit"}</definedName>
    <definedName name="_1659__FDSAUDITLINK__" hidden="1">{"fdsup://Directions/FactSet Auditing Viewer?action=AUDIT_VALUE&amp;DB=129&amp;ID1=26138E10&amp;VALUEID=01001&amp;SDATE=201002&amp;PERIODTYPE=QTR_STD&amp;window=popup_no_bar&amp;width=385&amp;height=120&amp;START_MAXIMIZED=FALSE&amp;creator=factset&amp;display_string=Audit"}</definedName>
    <definedName name="_166__FDSAUDITLINK__" localSheetId="7" hidden="1">{"fdsup://directions/FAT Viewer?action=UPDATE&amp;creator=factset&amp;DYN_ARGS=TRUE&amp;DOC_NAME=FAT:FQL_AUDITING_CLIENT_TEMPLATE.FAT&amp;display_string=Audit&amp;VAR:KEY=JMBWLQJOPA&amp;VAR:QUERY=RkZfRUJJVERBX09QRVIoUVRSLDQvMS8yMDEwLDYvMzAvMjAxMCwsLFVTRCk=&amp;WINDOW=FIRST_POPUP&amp;HEIGH","T=450&amp;WIDTH=450&amp;START_MAXIMIZED=FALSE&amp;VAR:CALENDAR=US&amp;VAR:SYMBOL=STI&amp;VAR:INDEX=0"}</definedName>
    <definedName name="_166__FDSAUDITLINK__" localSheetId="9" hidden="1">{"fdsup://directions/FAT Viewer?action=UPDATE&amp;creator=factset&amp;DYN_ARGS=TRUE&amp;DOC_NAME=FAT:FQL_AUDITING_CLIENT_TEMPLATE.FAT&amp;display_string=Audit&amp;VAR:KEY=JMBWLQJOPA&amp;VAR:QUERY=RkZfRUJJVERBX09QRVIoUVRSLDQvMS8yMDEwLDYvMzAvMjAxMCwsLFVTRCk=&amp;WINDOW=FIRST_POPUP&amp;HEIGH","T=450&amp;WIDTH=450&amp;START_MAXIMIZED=FALSE&amp;VAR:CALENDAR=US&amp;VAR:SYMBOL=STI&amp;VAR:INDEX=0"}</definedName>
    <definedName name="_166__FDSAUDITLINK__" localSheetId="8" hidden="1">{"fdsup://directions/FAT Viewer?action=UPDATE&amp;creator=factset&amp;DYN_ARGS=TRUE&amp;DOC_NAME=FAT:FQL_AUDITING_CLIENT_TEMPLATE.FAT&amp;display_string=Audit&amp;VAR:KEY=JMBWLQJOPA&amp;VAR:QUERY=RkZfRUJJVERBX09QRVIoUVRSLDQvMS8yMDEwLDYvMzAvMjAxMCwsLFVTRCk=&amp;WINDOW=FIRST_POPUP&amp;HEIGH","T=450&amp;WIDTH=450&amp;START_MAXIMIZED=FALSE&amp;VAR:CALENDAR=US&amp;VAR:SYMBOL=STI&amp;VAR:INDEX=0"}</definedName>
    <definedName name="_166__FDSAUDITLINK__" localSheetId="10" hidden="1">{"fdsup://directions/FAT Viewer?action=UPDATE&amp;creator=factset&amp;DYN_ARGS=TRUE&amp;DOC_NAME=FAT:FQL_AUDITING_CLIENT_TEMPLATE.FAT&amp;display_string=Audit&amp;VAR:KEY=JMBWLQJOPA&amp;VAR:QUERY=RkZfRUJJVERBX09QRVIoUVRSLDQvMS8yMDEwLDYvMzAvMjAxMCwsLFVTRCk=&amp;WINDOW=FIRST_POPUP&amp;HEIGH","T=450&amp;WIDTH=450&amp;START_MAXIMIZED=FALSE&amp;VAR:CALENDAR=US&amp;VAR:SYMBOL=STI&amp;VAR:INDEX=0"}</definedName>
    <definedName name="_166__FDSAUDITLINK__" localSheetId="3" hidden="1">{"fdsup://directions/FAT Viewer?action=UPDATE&amp;creator=factset&amp;DYN_ARGS=TRUE&amp;DOC_NAME=FAT:FQL_AUDITING_CLIENT_TEMPLATE.FAT&amp;display_string=Audit&amp;VAR:KEY=JMBWLQJOPA&amp;VAR:QUERY=RkZfRUJJVERBX09QRVIoUVRSLDQvMS8yMDEwLDYvMzAvMjAxMCwsLFVTRCk=&amp;WINDOW=FIRST_POPUP&amp;HEIGH","T=450&amp;WIDTH=450&amp;START_MAXIMIZED=FALSE&amp;VAR:CALENDAR=US&amp;VAR:SYMBOL=STI&amp;VAR:INDEX=0"}</definedName>
    <definedName name="_166__FDSAUDITLINK__" localSheetId="5" hidden="1">{"fdsup://directions/FAT Viewer?action=UPDATE&amp;creator=factset&amp;DYN_ARGS=TRUE&amp;DOC_NAME=FAT:FQL_AUDITING_CLIENT_TEMPLATE.FAT&amp;display_string=Audit&amp;VAR:KEY=JMBWLQJOPA&amp;VAR:QUERY=RkZfRUJJVERBX09QRVIoUVRSLDQvMS8yMDEwLDYvMzAvMjAxMCwsLFVTRCk=&amp;WINDOW=FIRST_POPUP&amp;HEIGH","T=450&amp;WIDTH=450&amp;START_MAXIMIZED=FALSE&amp;VAR:CALENDAR=US&amp;VAR:SYMBOL=STI&amp;VAR:INDEX=0"}</definedName>
    <definedName name="_166__FDSAUDITLINK__" localSheetId="1" hidden="1">{"fdsup://directions/FAT Viewer?action=UPDATE&amp;creator=factset&amp;DYN_ARGS=TRUE&amp;DOC_NAME=FAT:FQL_AUDITING_CLIENT_TEMPLATE.FAT&amp;display_string=Audit&amp;VAR:KEY=JMBWLQJOPA&amp;VAR:QUERY=RkZfRUJJVERBX09QRVIoUVRSLDQvMS8yMDEwLDYvMzAvMjAxMCwsLFVTRCk=&amp;WINDOW=FIRST_POPUP&amp;HEIGH","T=450&amp;WIDTH=450&amp;START_MAXIMIZED=FALSE&amp;VAR:CALENDAR=US&amp;VAR:SYMBOL=STI&amp;VAR:INDEX=0"}</definedName>
    <definedName name="_166__FDSAUDITLINK__" hidden="1">{"fdsup://directions/FAT Viewer?action=UPDATE&amp;creator=factset&amp;DYN_ARGS=TRUE&amp;DOC_NAME=FAT:FQL_AUDITING_CLIENT_TEMPLATE.FAT&amp;display_string=Audit&amp;VAR:KEY=JMBWLQJOPA&amp;VAR:QUERY=RkZfRUJJVERBX09QRVIoUVRSLDQvMS8yMDEwLDYvMzAvMjAxMCwsLFVTRCk=&amp;WINDOW=FIRST_POPUP&amp;HEIGH","T=450&amp;WIDTH=450&amp;START_MAXIMIZED=FALSE&amp;VAR:CALENDAR=US&amp;VAR:SYMBOL=STI&amp;VAR:INDEX=0"}</definedName>
    <definedName name="_1660__FDSAUDITLINK__" localSheetId="7" hidden="1">{"fdsup://Directions/FactSet Auditing Viewer?action=AUDIT_VALUE&amp;DB=129&amp;ID1=26054310&amp;VALUEID=01001&amp;SDATE=200902&amp;PERIODTYPE=QTR_STD&amp;window=popup_no_bar&amp;width=385&amp;height=120&amp;START_MAXIMIZED=FALSE&amp;creator=factset&amp;display_string=Audit"}</definedName>
    <definedName name="_1660__FDSAUDITLINK__" localSheetId="9" hidden="1">{"fdsup://Directions/FactSet Auditing Viewer?action=AUDIT_VALUE&amp;DB=129&amp;ID1=26054310&amp;VALUEID=01001&amp;SDATE=200902&amp;PERIODTYPE=QTR_STD&amp;window=popup_no_bar&amp;width=385&amp;height=120&amp;START_MAXIMIZED=FALSE&amp;creator=factset&amp;display_string=Audit"}</definedName>
    <definedName name="_1660__FDSAUDITLINK__" localSheetId="8" hidden="1">{"fdsup://Directions/FactSet Auditing Viewer?action=AUDIT_VALUE&amp;DB=129&amp;ID1=26054310&amp;VALUEID=01001&amp;SDATE=200902&amp;PERIODTYPE=QTR_STD&amp;window=popup_no_bar&amp;width=385&amp;height=120&amp;START_MAXIMIZED=FALSE&amp;creator=factset&amp;display_string=Audit"}</definedName>
    <definedName name="_1660__FDSAUDITLINK__" localSheetId="10" hidden="1">{"fdsup://Directions/FactSet Auditing Viewer?action=AUDIT_VALUE&amp;DB=129&amp;ID1=26054310&amp;VALUEID=01001&amp;SDATE=200902&amp;PERIODTYPE=QTR_STD&amp;window=popup_no_bar&amp;width=385&amp;height=120&amp;START_MAXIMIZED=FALSE&amp;creator=factset&amp;display_string=Audit"}</definedName>
    <definedName name="_1660__FDSAUDITLINK__" localSheetId="3" hidden="1">{"fdsup://Directions/FactSet Auditing Viewer?action=AUDIT_VALUE&amp;DB=129&amp;ID1=26054310&amp;VALUEID=01001&amp;SDATE=200902&amp;PERIODTYPE=QTR_STD&amp;window=popup_no_bar&amp;width=385&amp;height=120&amp;START_MAXIMIZED=FALSE&amp;creator=factset&amp;display_string=Audit"}</definedName>
    <definedName name="_1660__FDSAUDITLINK__" localSheetId="5" hidden="1">{"fdsup://Directions/FactSet Auditing Viewer?action=AUDIT_VALUE&amp;DB=129&amp;ID1=26054310&amp;VALUEID=01001&amp;SDATE=200902&amp;PERIODTYPE=QTR_STD&amp;window=popup_no_bar&amp;width=385&amp;height=120&amp;START_MAXIMIZED=FALSE&amp;creator=factset&amp;display_string=Audit"}</definedName>
    <definedName name="_1660__FDSAUDITLINK__" localSheetId="1" hidden="1">{"fdsup://Directions/FactSet Auditing Viewer?action=AUDIT_VALUE&amp;DB=129&amp;ID1=26054310&amp;VALUEID=01001&amp;SDATE=200902&amp;PERIODTYPE=QTR_STD&amp;window=popup_no_bar&amp;width=385&amp;height=120&amp;START_MAXIMIZED=FALSE&amp;creator=factset&amp;display_string=Audit"}</definedName>
    <definedName name="_1660__FDSAUDITLINK__" hidden="1">{"fdsup://Directions/FactSet Auditing Viewer?action=AUDIT_VALUE&amp;DB=129&amp;ID1=26054310&amp;VALUEID=01001&amp;SDATE=200902&amp;PERIODTYPE=QTR_STD&amp;window=popup_no_bar&amp;width=385&amp;height=120&amp;START_MAXIMIZED=FALSE&amp;creator=factset&amp;display_string=Audit"}</definedName>
    <definedName name="_1661__FDSAUDITLINK__" localSheetId="7" hidden="1">{"fdsup://Directions/FactSet Auditing Viewer?action=AUDIT_VALUE&amp;DB=129&amp;ID1=26054310&amp;VALUEID=01001&amp;SDATE=201002&amp;PERIODTYPE=QTR_STD&amp;window=popup_no_bar&amp;width=385&amp;height=120&amp;START_MAXIMIZED=FALSE&amp;creator=factset&amp;display_string=Audit"}</definedName>
    <definedName name="_1661__FDSAUDITLINK__" localSheetId="9" hidden="1">{"fdsup://Directions/FactSet Auditing Viewer?action=AUDIT_VALUE&amp;DB=129&amp;ID1=26054310&amp;VALUEID=01001&amp;SDATE=201002&amp;PERIODTYPE=QTR_STD&amp;window=popup_no_bar&amp;width=385&amp;height=120&amp;START_MAXIMIZED=FALSE&amp;creator=factset&amp;display_string=Audit"}</definedName>
    <definedName name="_1661__FDSAUDITLINK__" localSheetId="8" hidden="1">{"fdsup://Directions/FactSet Auditing Viewer?action=AUDIT_VALUE&amp;DB=129&amp;ID1=26054310&amp;VALUEID=01001&amp;SDATE=201002&amp;PERIODTYPE=QTR_STD&amp;window=popup_no_bar&amp;width=385&amp;height=120&amp;START_MAXIMIZED=FALSE&amp;creator=factset&amp;display_string=Audit"}</definedName>
    <definedName name="_1661__FDSAUDITLINK__" localSheetId="10" hidden="1">{"fdsup://Directions/FactSet Auditing Viewer?action=AUDIT_VALUE&amp;DB=129&amp;ID1=26054310&amp;VALUEID=01001&amp;SDATE=201002&amp;PERIODTYPE=QTR_STD&amp;window=popup_no_bar&amp;width=385&amp;height=120&amp;START_MAXIMIZED=FALSE&amp;creator=factset&amp;display_string=Audit"}</definedName>
    <definedName name="_1661__FDSAUDITLINK__" localSheetId="3" hidden="1">{"fdsup://Directions/FactSet Auditing Viewer?action=AUDIT_VALUE&amp;DB=129&amp;ID1=26054310&amp;VALUEID=01001&amp;SDATE=201002&amp;PERIODTYPE=QTR_STD&amp;window=popup_no_bar&amp;width=385&amp;height=120&amp;START_MAXIMIZED=FALSE&amp;creator=factset&amp;display_string=Audit"}</definedName>
    <definedName name="_1661__FDSAUDITLINK__" localSheetId="5" hidden="1">{"fdsup://Directions/FactSet Auditing Viewer?action=AUDIT_VALUE&amp;DB=129&amp;ID1=26054310&amp;VALUEID=01001&amp;SDATE=201002&amp;PERIODTYPE=QTR_STD&amp;window=popup_no_bar&amp;width=385&amp;height=120&amp;START_MAXIMIZED=FALSE&amp;creator=factset&amp;display_string=Audit"}</definedName>
    <definedName name="_1661__FDSAUDITLINK__" localSheetId="1" hidden="1">{"fdsup://Directions/FactSet Auditing Viewer?action=AUDIT_VALUE&amp;DB=129&amp;ID1=26054310&amp;VALUEID=01001&amp;SDATE=201002&amp;PERIODTYPE=QTR_STD&amp;window=popup_no_bar&amp;width=385&amp;height=120&amp;START_MAXIMIZED=FALSE&amp;creator=factset&amp;display_string=Audit"}</definedName>
    <definedName name="_1661__FDSAUDITLINK__" hidden="1">{"fdsup://Directions/FactSet Auditing Viewer?action=AUDIT_VALUE&amp;DB=129&amp;ID1=26054310&amp;VALUEID=01001&amp;SDATE=201002&amp;PERIODTYPE=QTR_STD&amp;window=popup_no_bar&amp;width=385&amp;height=120&amp;START_MAXIMIZED=FALSE&amp;creator=factset&amp;display_string=Audit"}</definedName>
    <definedName name="_1662__FDSAUDITLINK__" localSheetId="7" hidden="1">{"fdsup://Directions/FactSet Auditing Viewer?action=AUDIT_VALUE&amp;DB=129&amp;ID1=26000310&amp;VALUEID=01001&amp;SDATE=200902&amp;PERIODTYPE=QTR_STD&amp;window=popup_no_bar&amp;width=385&amp;height=120&amp;START_MAXIMIZED=FALSE&amp;creator=factset&amp;display_string=Audit"}</definedName>
    <definedName name="_1662__FDSAUDITLINK__" localSheetId="9" hidden="1">{"fdsup://Directions/FactSet Auditing Viewer?action=AUDIT_VALUE&amp;DB=129&amp;ID1=26000310&amp;VALUEID=01001&amp;SDATE=200902&amp;PERIODTYPE=QTR_STD&amp;window=popup_no_bar&amp;width=385&amp;height=120&amp;START_MAXIMIZED=FALSE&amp;creator=factset&amp;display_string=Audit"}</definedName>
    <definedName name="_1662__FDSAUDITLINK__" localSheetId="8" hidden="1">{"fdsup://Directions/FactSet Auditing Viewer?action=AUDIT_VALUE&amp;DB=129&amp;ID1=26000310&amp;VALUEID=01001&amp;SDATE=200902&amp;PERIODTYPE=QTR_STD&amp;window=popup_no_bar&amp;width=385&amp;height=120&amp;START_MAXIMIZED=FALSE&amp;creator=factset&amp;display_string=Audit"}</definedName>
    <definedName name="_1662__FDSAUDITLINK__" localSheetId="10" hidden="1">{"fdsup://Directions/FactSet Auditing Viewer?action=AUDIT_VALUE&amp;DB=129&amp;ID1=26000310&amp;VALUEID=01001&amp;SDATE=200902&amp;PERIODTYPE=QTR_STD&amp;window=popup_no_bar&amp;width=385&amp;height=120&amp;START_MAXIMIZED=FALSE&amp;creator=factset&amp;display_string=Audit"}</definedName>
    <definedName name="_1662__FDSAUDITLINK__" localSheetId="3" hidden="1">{"fdsup://Directions/FactSet Auditing Viewer?action=AUDIT_VALUE&amp;DB=129&amp;ID1=26000310&amp;VALUEID=01001&amp;SDATE=200902&amp;PERIODTYPE=QTR_STD&amp;window=popup_no_bar&amp;width=385&amp;height=120&amp;START_MAXIMIZED=FALSE&amp;creator=factset&amp;display_string=Audit"}</definedName>
    <definedName name="_1662__FDSAUDITLINK__" localSheetId="5" hidden="1">{"fdsup://Directions/FactSet Auditing Viewer?action=AUDIT_VALUE&amp;DB=129&amp;ID1=26000310&amp;VALUEID=01001&amp;SDATE=200902&amp;PERIODTYPE=QTR_STD&amp;window=popup_no_bar&amp;width=385&amp;height=120&amp;START_MAXIMIZED=FALSE&amp;creator=factset&amp;display_string=Audit"}</definedName>
    <definedName name="_1662__FDSAUDITLINK__" localSheetId="1" hidden="1">{"fdsup://Directions/FactSet Auditing Viewer?action=AUDIT_VALUE&amp;DB=129&amp;ID1=26000310&amp;VALUEID=01001&amp;SDATE=200902&amp;PERIODTYPE=QTR_STD&amp;window=popup_no_bar&amp;width=385&amp;height=120&amp;START_MAXIMIZED=FALSE&amp;creator=factset&amp;display_string=Audit"}</definedName>
    <definedName name="_1662__FDSAUDITLINK__" hidden="1">{"fdsup://Directions/FactSet Auditing Viewer?action=AUDIT_VALUE&amp;DB=129&amp;ID1=26000310&amp;VALUEID=01001&amp;SDATE=200902&amp;PERIODTYPE=QTR_STD&amp;window=popup_no_bar&amp;width=385&amp;height=120&amp;START_MAXIMIZED=FALSE&amp;creator=factset&amp;display_string=Audit"}</definedName>
    <definedName name="_1663__FDSAUDITLINK__" localSheetId="7" hidden="1">{"fdsup://Directions/FactSet Auditing Viewer?action=AUDIT_VALUE&amp;DB=129&amp;ID1=26000310&amp;VALUEID=01001&amp;SDATE=201002&amp;PERIODTYPE=QTR_STD&amp;window=popup_no_bar&amp;width=385&amp;height=120&amp;START_MAXIMIZED=FALSE&amp;creator=factset&amp;display_string=Audit"}</definedName>
    <definedName name="_1663__FDSAUDITLINK__" localSheetId="9" hidden="1">{"fdsup://Directions/FactSet Auditing Viewer?action=AUDIT_VALUE&amp;DB=129&amp;ID1=26000310&amp;VALUEID=01001&amp;SDATE=201002&amp;PERIODTYPE=QTR_STD&amp;window=popup_no_bar&amp;width=385&amp;height=120&amp;START_MAXIMIZED=FALSE&amp;creator=factset&amp;display_string=Audit"}</definedName>
    <definedName name="_1663__FDSAUDITLINK__" localSheetId="8" hidden="1">{"fdsup://Directions/FactSet Auditing Viewer?action=AUDIT_VALUE&amp;DB=129&amp;ID1=26000310&amp;VALUEID=01001&amp;SDATE=201002&amp;PERIODTYPE=QTR_STD&amp;window=popup_no_bar&amp;width=385&amp;height=120&amp;START_MAXIMIZED=FALSE&amp;creator=factset&amp;display_string=Audit"}</definedName>
    <definedName name="_1663__FDSAUDITLINK__" localSheetId="10" hidden="1">{"fdsup://Directions/FactSet Auditing Viewer?action=AUDIT_VALUE&amp;DB=129&amp;ID1=26000310&amp;VALUEID=01001&amp;SDATE=201002&amp;PERIODTYPE=QTR_STD&amp;window=popup_no_bar&amp;width=385&amp;height=120&amp;START_MAXIMIZED=FALSE&amp;creator=factset&amp;display_string=Audit"}</definedName>
    <definedName name="_1663__FDSAUDITLINK__" localSheetId="3" hidden="1">{"fdsup://Directions/FactSet Auditing Viewer?action=AUDIT_VALUE&amp;DB=129&amp;ID1=26000310&amp;VALUEID=01001&amp;SDATE=201002&amp;PERIODTYPE=QTR_STD&amp;window=popup_no_bar&amp;width=385&amp;height=120&amp;START_MAXIMIZED=FALSE&amp;creator=factset&amp;display_string=Audit"}</definedName>
    <definedName name="_1663__FDSAUDITLINK__" localSheetId="5" hidden="1">{"fdsup://Directions/FactSet Auditing Viewer?action=AUDIT_VALUE&amp;DB=129&amp;ID1=26000310&amp;VALUEID=01001&amp;SDATE=201002&amp;PERIODTYPE=QTR_STD&amp;window=popup_no_bar&amp;width=385&amp;height=120&amp;START_MAXIMIZED=FALSE&amp;creator=factset&amp;display_string=Audit"}</definedName>
    <definedName name="_1663__FDSAUDITLINK__" localSheetId="1" hidden="1">{"fdsup://Directions/FactSet Auditing Viewer?action=AUDIT_VALUE&amp;DB=129&amp;ID1=26000310&amp;VALUEID=01001&amp;SDATE=201002&amp;PERIODTYPE=QTR_STD&amp;window=popup_no_bar&amp;width=385&amp;height=120&amp;START_MAXIMIZED=FALSE&amp;creator=factset&amp;display_string=Audit"}</definedName>
    <definedName name="_1663__FDSAUDITLINK__" hidden="1">{"fdsup://Directions/FactSet Auditing Viewer?action=AUDIT_VALUE&amp;DB=129&amp;ID1=26000310&amp;VALUEID=01001&amp;SDATE=201002&amp;PERIODTYPE=QTR_STD&amp;window=popup_no_bar&amp;width=385&amp;height=120&amp;START_MAXIMIZED=FALSE&amp;creator=factset&amp;display_string=Audit"}</definedName>
    <definedName name="_1664__FDSAUDITLINK__" localSheetId="7" hidden="1">{"fdsup://Directions/FactSet Auditing Viewer?action=AUDIT_VALUE&amp;DB=129&amp;ID1=25271C10&amp;VALUEID=01001&amp;SDATE=200902&amp;PERIODTYPE=QTR_STD&amp;window=popup_no_bar&amp;width=385&amp;height=120&amp;START_MAXIMIZED=FALSE&amp;creator=factset&amp;display_string=Audit"}</definedName>
    <definedName name="_1664__FDSAUDITLINK__" localSheetId="9" hidden="1">{"fdsup://Directions/FactSet Auditing Viewer?action=AUDIT_VALUE&amp;DB=129&amp;ID1=25271C10&amp;VALUEID=01001&amp;SDATE=200902&amp;PERIODTYPE=QTR_STD&amp;window=popup_no_bar&amp;width=385&amp;height=120&amp;START_MAXIMIZED=FALSE&amp;creator=factset&amp;display_string=Audit"}</definedName>
    <definedName name="_1664__FDSAUDITLINK__" localSheetId="8" hidden="1">{"fdsup://Directions/FactSet Auditing Viewer?action=AUDIT_VALUE&amp;DB=129&amp;ID1=25271C10&amp;VALUEID=01001&amp;SDATE=200902&amp;PERIODTYPE=QTR_STD&amp;window=popup_no_bar&amp;width=385&amp;height=120&amp;START_MAXIMIZED=FALSE&amp;creator=factset&amp;display_string=Audit"}</definedName>
    <definedName name="_1664__FDSAUDITLINK__" localSheetId="10" hidden="1">{"fdsup://Directions/FactSet Auditing Viewer?action=AUDIT_VALUE&amp;DB=129&amp;ID1=25271C10&amp;VALUEID=01001&amp;SDATE=200902&amp;PERIODTYPE=QTR_STD&amp;window=popup_no_bar&amp;width=385&amp;height=120&amp;START_MAXIMIZED=FALSE&amp;creator=factset&amp;display_string=Audit"}</definedName>
    <definedName name="_1664__FDSAUDITLINK__" localSheetId="3" hidden="1">{"fdsup://Directions/FactSet Auditing Viewer?action=AUDIT_VALUE&amp;DB=129&amp;ID1=25271C10&amp;VALUEID=01001&amp;SDATE=200902&amp;PERIODTYPE=QTR_STD&amp;window=popup_no_bar&amp;width=385&amp;height=120&amp;START_MAXIMIZED=FALSE&amp;creator=factset&amp;display_string=Audit"}</definedName>
    <definedName name="_1664__FDSAUDITLINK__" localSheetId="5" hidden="1">{"fdsup://Directions/FactSet Auditing Viewer?action=AUDIT_VALUE&amp;DB=129&amp;ID1=25271C10&amp;VALUEID=01001&amp;SDATE=200902&amp;PERIODTYPE=QTR_STD&amp;window=popup_no_bar&amp;width=385&amp;height=120&amp;START_MAXIMIZED=FALSE&amp;creator=factset&amp;display_string=Audit"}</definedName>
    <definedName name="_1664__FDSAUDITLINK__" localSheetId="1" hidden="1">{"fdsup://Directions/FactSet Auditing Viewer?action=AUDIT_VALUE&amp;DB=129&amp;ID1=25271C10&amp;VALUEID=01001&amp;SDATE=200902&amp;PERIODTYPE=QTR_STD&amp;window=popup_no_bar&amp;width=385&amp;height=120&amp;START_MAXIMIZED=FALSE&amp;creator=factset&amp;display_string=Audit"}</definedName>
    <definedName name="_1664__FDSAUDITLINK__" hidden="1">{"fdsup://Directions/FactSet Auditing Viewer?action=AUDIT_VALUE&amp;DB=129&amp;ID1=25271C10&amp;VALUEID=01001&amp;SDATE=200902&amp;PERIODTYPE=QTR_STD&amp;window=popup_no_bar&amp;width=385&amp;height=120&amp;START_MAXIMIZED=FALSE&amp;creator=factset&amp;display_string=Audit"}</definedName>
    <definedName name="_1665__FDSAUDITLINK__" localSheetId="7" hidden="1">{"fdsup://Directions/FactSet Auditing Viewer?action=AUDIT_VALUE&amp;DB=129&amp;ID1=25271C10&amp;VALUEID=01001&amp;SDATE=201002&amp;PERIODTYPE=QTR_STD&amp;window=popup_no_bar&amp;width=385&amp;height=120&amp;START_MAXIMIZED=FALSE&amp;creator=factset&amp;display_string=Audit"}</definedName>
    <definedName name="_1665__FDSAUDITLINK__" localSheetId="9" hidden="1">{"fdsup://Directions/FactSet Auditing Viewer?action=AUDIT_VALUE&amp;DB=129&amp;ID1=25271C10&amp;VALUEID=01001&amp;SDATE=201002&amp;PERIODTYPE=QTR_STD&amp;window=popup_no_bar&amp;width=385&amp;height=120&amp;START_MAXIMIZED=FALSE&amp;creator=factset&amp;display_string=Audit"}</definedName>
    <definedName name="_1665__FDSAUDITLINK__" localSheetId="8" hidden="1">{"fdsup://Directions/FactSet Auditing Viewer?action=AUDIT_VALUE&amp;DB=129&amp;ID1=25271C10&amp;VALUEID=01001&amp;SDATE=201002&amp;PERIODTYPE=QTR_STD&amp;window=popup_no_bar&amp;width=385&amp;height=120&amp;START_MAXIMIZED=FALSE&amp;creator=factset&amp;display_string=Audit"}</definedName>
    <definedName name="_1665__FDSAUDITLINK__" localSheetId="10" hidden="1">{"fdsup://Directions/FactSet Auditing Viewer?action=AUDIT_VALUE&amp;DB=129&amp;ID1=25271C10&amp;VALUEID=01001&amp;SDATE=201002&amp;PERIODTYPE=QTR_STD&amp;window=popup_no_bar&amp;width=385&amp;height=120&amp;START_MAXIMIZED=FALSE&amp;creator=factset&amp;display_string=Audit"}</definedName>
    <definedName name="_1665__FDSAUDITLINK__" localSheetId="3" hidden="1">{"fdsup://Directions/FactSet Auditing Viewer?action=AUDIT_VALUE&amp;DB=129&amp;ID1=25271C10&amp;VALUEID=01001&amp;SDATE=201002&amp;PERIODTYPE=QTR_STD&amp;window=popup_no_bar&amp;width=385&amp;height=120&amp;START_MAXIMIZED=FALSE&amp;creator=factset&amp;display_string=Audit"}</definedName>
    <definedName name="_1665__FDSAUDITLINK__" localSheetId="5" hidden="1">{"fdsup://Directions/FactSet Auditing Viewer?action=AUDIT_VALUE&amp;DB=129&amp;ID1=25271C10&amp;VALUEID=01001&amp;SDATE=201002&amp;PERIODTYPE=QTR_STD&amp;window=popup_no_bar&amp;width=385&amp;height=120&amp;START_MAXIMIZED=FALSE&amp;creator=factset&amp;display_string=Audit"}</definedName>
    <definedName name="_1665__FDSAUDITLINK__" localSheetId="1" hidden="1">{"fdsup://Directions/FactSet Auditing Viewer?action=AUDIT_VALUE&amp;DB=129&amp;ID1=25271C10&amp;VALUEID=01001&amp;SDATE=201002&amp;PERIODTYPE=QTR_STD&amp;window=popup_no_bar&amp;width=385&amp;height=120&amp;START_MAXIMIZED=FALSE&amp;creator=factset&amp;display_string=Audit"}</definedName>
    <definedName name="_1665__FDSAUDITLINK__" hidden="1">{"fdsup://Directions/FactSet Auditing Viewer?action=AUDIT_VALUE&amp;DB=129&amp;ID1=25271C10&amp;VALUEID=01001&amp;SDATE=201002&amp;PERIODTYPE=QTR_STD&amp;window=popup_no_bar&amp;width=385&amp;height=120&amp;START_MAXIMIZED=FALSE&amp;creator=factset&amp;display_string=Audit"}</definedName>
    <definedName name="_1666__FDSAUDITLINK__" localSheetId="7" hidden="1">{"fdsup://Directions/FactSet Auditing Viewer?action=AUDIT_VALUE&amp;DB=129&amp;ID1=24791620&amp;VALUEID=01001&amp;SDATE=200902&amp;PERIODTYPE=QTR_STD&amp;window=popup_no_bar&amp;width=385&amp;height=120&amp;START_MAXIMIZED=FALSE&amp;creator=factset&amp;display_string=Audit"}</definedName>
    <definedName name="_1666__FDSAUDITLINK__" localSheetId="9" hidden="1">{"fdsup://Directions/FactSet Auditing Viewer?action=AUDIT_VALUE&amp;DB=129&amp;ID1=24791620&amp;VALUEID=01001&amp;SDATE=200902&amp;PERIODTYPE=QTR_STD&amp;window=popup_no_bar&amp;width=385&amp;height=120&amp;START_MAXIMIZED=FALSE&amp;creator=factset&amp;display_string=Audit"}</definedName>
    <definedName name="_1666__FDSAUDITLINK__" localSheetId="8" hidden="1">{"fdsup://Directions/FactSet Auditing Viewer?action=AUDIT_VALUE&amp;DB=129&amp;ID1=24791620&amp;VALUEID=01001&amp;SDATE=200902&amp;PERIODTYPE=QTR_STD&amp;window=popup_no_bar&amp;width=385&amp;height=120&amp;START_MAXIMIZED=FALSE&amp;creator=factset&amp;display_string=Audit"}</definedName>
    <definedName name="_1666__FDSAUDITLINK__" localSheetId="10" hidden="1">{"fdsup://Directions/FactSet Auditing Viewer?action=AUDIT_VALUE&amp;DB=129&amp;ID1=24791620&amp;VALUEID=01001&amp;SDATE=200902&amp;PERIODTYPE=QTR_STD&amp;window=popup_no_bar&amp;width=385&amp;height=120&amp;START_MAXIMIZED=FALSE&amp;creator=factset&amp;display_string=Audit"}</definedName>
    <definedName name="_1666__FDSAUDITLINK__" localSheetId="3" hidden="1">{"fdsup://Directions/FactSet Auditing Viewer?action=AUDIT_VALUE&amp;DB=129&amp;ID1=24791620&amp;VALUEID=01001&amp;SDATE=200902&amp;PERIODTYPE=QTR_STD&amp;window=popup_no_bar&amp;width=385&amp;height=120&amp;START_MAXIMIZED=FALSE&amp;creator=factset&amp;display_string=Audit"}</definedName>
    <definedName name="_1666__FDSAUDITLINK__" localSheetId="5" hidden="1">{"fdsup://Directions/FactSet Auditing Viewer?action=AUDIT_VALUE&amp;DB=129&amp;ID1=24791620&amp;VALUEID=01001&amp;SDATE=200902&amp;PERIODTYPE=QTR_STD&amp;window=popup_no_bar&amp;width=385&amp;height=120&amp;START_MAXIMIZED=FALSE&amp;creator=factset&amp;display_string=Audit"}</definedName>
    <definedName name="_1666__FDSAUDITLINK__" localSheetId="1" hidden="1">{"fdsup://Directions/FactSet Auditing Viewer?action=AUDIT_VALUE&amp;DB=129&amp;ID1=24791620&amp;VALUEID=01001&amp;SDATE=200902&amp;PERIODTYPE=QTR_STD&amp;window=popup_no_bar&amp;width=385&amp;height=120&amp;START_MAXIMIZED=FALSE&amp;creator=factset&amp;display_string=Audit"}</definedName>
    <definedName name="_1666__FDSAUDITLINK__" hidden="1">{"fdsup://Directions/FactSet Auditing Viewer?action=AUDIT_VALUE&amp;DB=129&amp;ID1=24791620&amp;VALUEID=01001&amp;SDATE=200902&amp;PERIODTYPE=QTR_STD&amp;window=popup_no_bar&amp;width=385&amp;height=120&amp;START_MAXIMIZED=FALSE&amp;creator=factset&amp;display_string=Audit"}</definedName>
    <definedName name="_1667__FDSAUDITLINK__" localSheetId="7" hidden="1">{"fdsup://Directions/FactSet Auditing Viewer?action=AUDIT_VALUE&amp;DB=129&amp;ID1=24791620&amp;VALUEID=01001&amp;SDATE=201002&amp;PERIODTYPE=QTR_STD&amp;window=popup_no_bar&amp;width=385&amp;height=120&amp;START_MAXIMIZED=FALSE&amp;creator=factset&amp;display_string=Audit"}</definedName>
    <definedName name="_1667__FDSAUDITLINK__" localSheetId="9" hidden="1">{"fdsup://Directions/FactSet Auditing Viewer?action=AUDIT_VALUE&amp;DB=129&amp;ID1=24791620&amp;VALUEID=01001&amp;SDATE=201002&amp;PERIODTYPE=QTR_STD&amp;window=popup_no_bar&amp;width=385&amp;height=120&amp;START_MAXIMIZED=FALSE&amp;creator=factset&amp;display_string=Audit"}</definedName>
    <definedName name="_1667__FDSAUDITLINK__" localSheetId="8" hidden="1">{"fdsup://Directions/FactSet Auditing Viewer?action=AUDIT_VALUE&amp;DB=129&amp;ID1=24791620&amp;VALUEID=01001&amp;SDATE=201002&amp;PERIODTYPE=QTR_STD&amp;window=popup_no_bar&amp;width=385&amp;height=120&amp;START_MAXIMIZED=FALSE&amp;creator=factset&amp;display_string=Audit"}</definedName>
    <definedName name="_1667__FDSAUDITLINK__" localSheetId="10" hidden="1">{"fdsup://Directions/FactSet Auditing Viewer?action=AUDIT_VALUE&amp;DB=129&amp;ID1=24791620&amp;VALUEID=01001&amp;SDATE=201002&amp;PERIODTYPE=QTR_STD&amp;window=popup_no_bar&amp;width=385&amp;height=120&amp;START_MAXIMIZED=FALSE&amp;creator=factset&amp;display_string=Audit"}</definedName>
    <definedName name="_1667__FDSAUDITLINK__" localSheetId="3" hidden="1">{"fdsup://Directions/FactSet Auditing Viewer?action=AUDIT_VALUE&amp;DB=129&amp;ID1=24791620&amp;VALUEID=01001&amp;SDATE=201002&amp;PERIODTYPE=QTR_STD&amp;window=popup_no_bar&amp;width=385&amp;height=120&amp;START_MAXIMIZED=FALSE&amp;creator=factset&amp;display_string=Audit"}</definedName>
    <definedName name="_1667__FDSAUDITLINK__" localSheetId="5" hidden="1">{"fdsup://Directions/FactSet Auditing Viewer?action=AUDIT_VALUE&amp;DB=129&amp;ID1=24791620&amp;VALUEID=01001&amp;SDATE=201002&amp;PERIODTYPE=QTR_STD&amp;window=popup_no_bar&amp;width=385&amp;height=120&amp;START_MAXIMIZED=FALSE&amp;creator=factset&amp;display_string=Audit"}</definedName>
    <definedName name="_1667__FDSAUDITLINK__" localSheetId="1" hidden="1">{"fdsup://Directions/FactSet Auditing Viewer?action=AUDIT_VALUE&amp;DB=129&amp;ID1=24791620&amp;VALUEID=01001&amp;SDATE=201002&amp;PERIODTYPE=QTR_STD&amp;window=popup_no_bar&amp;width=385&amp;height=120&amp;START_MAXIMIZED=FALSE&amp;creator=factset&amp;display_string=Audit"}</definedName>
    <definedName name="_1667__FDSAUDITLINK__" hidden="1">{"fdsup://Directions/FactSet Auditing Viewer?action=AUDIT_VALUE&amp;DB=129&amp;ID1=24791620&amp;VALUEID=01001&amp;SDATE=201002&amp;PERIODTYPE=QTR_STD&amp;window=popup_no_bar&amp;width=385&amp;height=120&amp;START_MAXIMIZED=FALSE&amp;creator=factset&amp;display_string=Audit"}</definedName>
    <definedName name="_1668__FDSAUDITLINK__" localSheetId="7" hidden="1">{"fdsup://Directions/FactSet Auditing Viewer?action=AUDIT_VALUE&amp;DB=129&amp;ID1=26483E10&amp;VALUEID=01001&amp;SDATE=200902&amp;PERIODTYPE=QTR_STD&amp;window=popup_no_bar&amp;width=385&amp;height=120&amp;START_MAXIMIZED=FALSE&amp;creator=factset&amp;display_string=Audit"}</definedName>
    <definedName name="_1668__FDSAUDITLINK__" localSheetId="9" hidden="1">{"fdsup://Directions/FactSet Auditing Viewer?action=AUDIT_VALUE&amp;DB=129&amp;ID1=26483E10&amp;VALUEID=01001&amp;SDATE=200902&amp;PERIODTYPE=QTR_STD&amp;window=popup_no_bar&amp;width=385&amp;height=120&amp;START_MAXIMIZED=FALSE&amp;creator=factset&amp;display_string=Audit"}</definedName>
    <definedName name="_1668__FDSAUDITLINK__" localSheetId="8" hidden="1">{"fdsup://Directions/FactSet Auditing Viewer?action=AUDIT_VALUE&amp;DB=129&amp;ID1=26483E10&amp;VALUEID=01001&amp;SDATE=200902&amp;PERIODTYPE=QTR_STD&amp;window=popup_no_bar&amp;width=385&amp;height=120&amp;START_MAXIMIZED=FALSE&amp;creator=factset&amp;display_string=Audit"}</definedName>
    <definedName name="_1668__FDSAUDITLINK__" localSheetId="10" hidden="1">{"fdsup://Directions/FactSet Auditing Viewer?action=AUDIT_VALUE&amp;DB=129&amp;ID1=26483E10&amp;VALUEID=01001&amp;SDATE=200902&amp;PERIODTYPE=QTR_STD&amp;window=popup_no_bar&amp;width=385&amp;height=120&amp;START_MAXIMIZED=FALSE&amp;creator=factset&amp;display_string=Audit"}</definedName>
    <definedName name="_1668__FDSAUDITLINK__" localSheetId="3" hidden="1">{"fdsup://Directions/FactSet Auditing Viewer?action=AUDIT_VALUE&amp;DB=129&amp;ID1=26483E10&amp;VALUEID=01001&amp;SDATE=200902&amp;PERIODTYPE=QTR_STD&amp;window=popup_no_bar&amp;width=385&amp;height=120&amp;START_MAXIMIZED=FALSE&amp;creator=factset&amp;display_string=Audit"}</definedName>
    <definedName name="_1668__FDSAUDITLINK__" localSheetId="5" hidden="1">{"fdsup://Directions/FactSet Auditing Viewer?action=AUDIT_VALUE&amp;DB=129&amp;ID1=26483E10&amp;VALUEID=01001&amp;SDATE=200902&amp;PERIODTYPE=QTR_STD&amp;window=popup_no_bar&amp;width=385&amp;height=120&amp;START_MAXIMIZED=FALSE&amp;creator=factset&amp;display_string=Audit"}</definedName>
    <definedName name="_1668__FDSAUDITLINK__" localSheetId="1" hidden="1">{"fdsup://Directions/FactSet Auditing Viewer?action=AUDIT_VALUE&amp;DB=129&amp;ID1=26483E10&amp;VALUEID=01001&amp;SDATE=200902&amp;PERIODTYPE=QTR_STD&amp;window=popup_no_bar&amp;width=385&amp;height=120&amp;START_MAXIMIZED=FALSE&amp;creator=factset&amp;display_string=Audit"}</definedName>
    <definedName name="_1668__FDSAUDITLINK__" hidden="1">{"fdsup://Directions/FactSet Auditing Viewer?action=AUDIT_VALUE&amp;DB=129&amp;ID1=26483E10&amp;VALUEID=01001&amp;SDATE=200902&amp;PERIODTYPE=QTR_STD&amp;window=popup_no_bar&amp;width=385&amp;height=120&amp;START_MAXIMIZED=FALSE&amp;creator=factset&amp;display_string=Audit"}</definedName>
    <definedName name="_1669__FDSAUDITLINK__" localSheetId="7" hidden="1">{"fdsup://Directions/FactSet Auditing Viewer?action=AUDIT_VALUE&amp;DB=129&amp;ID1=26483E10&amp;VALUEID=01001&amp;SDATE=201002&amp;PERIODTYPE=QTR_STD&amp;window=popup_no_bar&amp;width=385&amp;height=120&amp;START_MAXIMIZED=FALSE&amp;creator=factset&amp;display_string=Audit"}</definedName>
    <definedName name="_1669__FDSAUDITLINK__" localSheetId="9" hidden="1">{"fdsup://Directions/FactSet Auditing Viewer?action=AUDIT_VALUE&amp;DB=129&amp;ID1=26483E10&amp;VALUEID=01001&amp;SDATE=201002&amp;PERIODTYPE=QTR_STD&amp;window=popup_no_bar&amp;width=385&amp;height=120&amp;START_MAXIMIZED=FALSE&amp;creator=factset&amp;display_string=Audit"}</definedName>
    <definedName name="_1669__FDSAUDITLINK__" localSheetId="8" hidden="1">{"fdsup://Directions/FactSet Auditing Viewer?action=AUDIT_VALUE&amp;DB=129&amp;ID1=26483E10&amp;VALUEID=01001&amp;SDATE=201002&amp;PERIODTYPE=QTR_STD&amp;window=popup_no_bar&amp;width=385&amp;height=120&amp;START_MAXIMIZED=FALSE&amp;creator=factset&amp;display_string=Audit"}</definedName>
    <definedName name="_1669__FDSAUDITLINK__" localSheetId="10" hidden="1">{"fdsup://Directions/FactSet Auditing Viewer?action=AUDIT_VALUE&amp;DB=129&amp;ID1=26483E10&amp;VALUEID=01001&amp;SDATE=201002&amp;PERIODTYPE=QTR_STD&amp;window=popup_no_bar&amp;width=385&amp;height=120&amp;START_MAXIMIZED=FALSE&amp;creator=factset&amp;display_string=Audit"}</definedName>
    <definedName name="_1669__FDSAUDITLINK__" localSheetId="3" hidden="1">{"fdsup://Directions/FactSet Auditing Viewer?action=AUDIT_VALUE&amp;DB=129&amp;ID1=26483E10&amp;VALUEID=01001&amp;SDATE=201002&amp;PERIODTYPE=QTR_STD&amp;window=popup_no_bar&amp;width=385&amp;height=120&amp;START_MAXIMIZED=FALSE&amp;creator=factset&amp;display_string=Audit"}</definedName>
    <definedName name="_1669__FDSAUDITLINK__" localSheetId="5" hidden="1">{"fdsup://Directions/FactSet Auditing Viewer?action=AUDIT_VALUE&amp;DB=129&amp;ID1=26483E10&amp;VALUEID=01001&amp;SDATE=201002&amp;PERIODTYPE=QTR_STD&amp;window=popup_no_bar&amp;width=385&amp;height=120&amp;START_MAXIMIZED=FALSE&amp;creator=factset&amp;display_string=Audit"}</definedName>
    <definedName name="_1669__FDSAUDITLINK__" localSheetId="1" hidden="1">{"fdsup://Directions/FactSet Auditing Viewer?action=AUDIT_VALUE&amp;DB=129&amp;ID1=26483E10&amp;VALUEID=01001&amp;SDATE=201002&amp;PERIODTYPE=QTR_STD&amp;window=popup_no_bar&amp;width=385&amp;height=120&amp;START_MAXIMIZED=FALSE&amp;creator=factset&amp;display_string=Audit"}</definedName>
    <definedName name="_1669__FDSAUDITLINK__" hidden="1">{"fdsup://Directions/FactSet Auditing Viewer?action=AUDIT_VALUE&amp;DB=129&amp;ID1=26483E10&amp;VALUEID=01001&amp;SDATE=201002&amp;PERIODTYPE=QTR_STD&amp;window=popup_no_bar&amp;width=385&amp;height=120&amp;START_MAXIMIZED=FALSE&amp;creator=factset&amp;display_string=Audit"}</definedName>
    <definedName name="_167__FDSAUDITLINK__" localSheetId="7" hidden="1">{"fdsup://directions/FAT Viewer?action=UPDATE&amp;creator=factset&amp;DYN_ARGS=TRUE&amp;DOC_NAME=FAT:FQL_AUDITING_CLIENT_TEMPLATE.FAT&amp;display_string=Audit&amp;VAR:KEY=ZEJKFOZUBY&amp;VAR:QUERY=RkZfRUJJVERBX09QRVIoUVRSLDQvMS8yMDA5LDYvMzAvMjAwOSwsLFVTRCk=&amp;WINDOW=FIRST_POPUP&amp;HEIGH","T=450&amp;WIDTH=450&amp;START_MAXIMIZED=FALSE&amp;VAR:CALENDAR=US&amp;VAR:SYMBOL=SRE&amp;VAR:INDEX=0"}</definedName>
    <definedName name="_167__FDSAUDITLINK__" localSheetId="9" hidden="1">{"fdsup://directions/FAT Viewer?action=UPDATE&amp;creator=factset&amp;DYN_ARGS=TRUE&amp;DOC_NAME=FAT:FQL_AUDITING_CLIENT_TEMPLATE.FAT&amp;display_string=Audit&amp;VAR:KEY=ZEJKFOZUBY&amp;VAR:QUERY=RkZfRUJJVERBX09QRVIoUVRSLDQvMS8yMDA5LDYvMzAvMjAwOSwsLFVTRCk=&amp;WINDOW=FIRST_POPUP&amp;HEIGH","T=450&amp;WIDTH=450&amp;START_MAXIMIZED=FALSE&amp;VAR:CALENDAR=US&amp;VAR:SYMBOL=SRE&amp;VAR:INDEX=0"}</definedName>
    <definedName name="_167__FDSAUDITLINK__" localSheetId="8" hidden="1">{"fdsup://directions/FAT Viewer?action=UPDATE&amp;creator=factset&amp;DYN_ARGS=TRUE&amp;DOC_NAME=FAT:FQL_AUDITING_CLIENT_TEMPLATE.FAT&amp;display_string=Audit&amp;VAR:KEY=ZEJKFOZUBY&amp;VAR:QUERY=RkZfRUJJVERBX09QRVIoUVRSLDQvMS8yMDA5LDYvMzAvMjAwOSwsLFVTRCk=&amp;WINDOW=FIRST_POPUP&amp;HEIGH","T=450&amp;WIDTH=450&amp;START_MAXIMIZED=FALSE&amp;VAR:CALENDAR=US&amp;VAR:SYMBOL=SRE&amp;VAR:INDEX=0"}</definedName>
    <definedName name="_167__FDSAUDITLINK__" localSheetId="10" hidden="1">{"fdsup://directions/FAT Viewer?action=UPDATE&amp;creator=factset&amp;DYN_ARGS=TRUE&amp;DOC_NAME=FAT:FQL_AUDITING_CLIENT_TEMPLATE.FAT&amp;display_string=Audit&amp;VAR:KEY=ZEJKFOZUBY&amp;VAR:QUERY=RkZfRUJJVERBX09QRVIoUVRSLDQvMS8yMDA5LDYvMzAvMjAwOSwsLFVTRCk=&amp;WINDOW=FIRST_POPUP&amp;HEIGH","T=450&amp;WIDTH=450&amp;START_MAXIMIZED=FALSE&amp;VAR:CALENDAR=US&amp;VAR:SYMBOL=SRE&amp;VAR:INDEX=0"}</definedName>
    <definedName name="_167__FDSAUDITLINK__" localSheetId="3" hidden="1">{"fdsup://directions/FAT Viewer?action=UPDATE&amp;creator=factset&amp;DYN_ARGS=TRUE&amp;DOC_NAME=FAT:FQL_AUDITING_CLIENT_TEMPLATE.FAT&amp;display_string=Audit&amp;VAR:KEY=ZEJKFOZUBY&amp;VAR:QUERY=RkZfRUJJVERBX09QRVIoUVRSLDQvMS8yMDA5LDYvMzAvMjAwOSwsLFVTRCk=&amp;WINDOW=FIRST_POPUP&amp;HEIGH","T=450&amp;WIDTH=450&amp;START_MAXIMIZED=FALSE&amp;VAR:CALENDAR=US&amp;VAR:SYMBOL=SRE&amp;VAR:INDEX=0"}</definedName>
    <definedName name="_167__FDSAUDITLINK__" localSheetId="5" hidden="1">{"fdsup://directions/FAT Viewer?action=UPDATE&amp;creator=factset&amp;DYN_ARGS=TRUE&amp;DOC_NAME=FAT:FQL_AUDITING_CLIENT_TEMPLATE.FAT&amp;display_string=Audit&amp;VAR:KEY=ZEJKFOZUBY&amp;VAR:QUERY=RkZfRUJJVERBX09QRVIoUVRSLDQvMS8yMDA5LDYvMzAvMjAwOSwsLFVTRCk=&amp;WINDOW=FIRST_POPUP&amp;HEIGH","T=450&amp;WIDTH=450&amp;START_MAXIMIZED=FALSE&amp;VAR:CALENDAR=US&amp;VAR:SYMBOL=SRE&amp;VAR:INDEX=0"}</definedName>
    <definedName name="_167__FDSAUDITLINK__" localSheetId="1" hidden="1">{"fdsup://directions/FAT Viewer?action=UPDATE&amp;creator=factset&amp;DYN_ARGS=TRUE&amp;DOC_NAME=FAT:FQL_AUDITING_CLIENT_TEMPLATE.FAT&amp;display_string=Audit&amp;VAR:KEY=ZEJKFOZUBY&amp;VAR:QUERY=RkZfRUJJVERBX09QRVIoUVRSLDQvMS8yMDA5LDYvMzAvMjAwOSwsLFVTRCk=&amp;WINDOW=FIRST_POPUP&amp;HEIGH","T=450&amp;WIDTH=450&amp;START_MAXIMIZED=FALSE&amp;VAR:CALENDAR=US&amp;VAR:SYMBOL=SRE&amp;VAR:INDEX=0"}</definedName>
    <definedName name="_167__FDSAUDITLINK__" hidden="1">{"fdsup://directions/FAT Viewer?action=UPDATE&amp;creator=factset&amp;DYN_ARGS=TRUE&amp;DOC_NAME=FAT:FQL_AUDITING_CLIENT_TEMPLATE.FAT&amp;display_string=Audit&amp;VAR:KEY=ZEJKFOZUBY&amp;VAR:QUERY=RkZfRUJJVERBX09QRVIoUVRSLDQvMS8yMDA5LDYvMzAvMjAwOSwsLFVTRCk=&amp;WINDOW=FIRST_POPUP&amp;HEIGH","T=450&amp;WIDTH=450&amp;START_MAXIMIZED=FALSE&amp;VAR:CALENDAR=US&amp;VAR:SYMBOL=SRE&amp;VAR:INDEX=0"}</definedName>
    <definedName name="_1670__FDSAUDITLINK__" localSheetId="7" hidden="1">{"fdsup://Directions/FactSet Auditing Viewer?action=AUDIT_VALUE&amp;DB=129&amp;ID1=25470F10&amp;VALUEID=01001&amp;SDATE=200902&amp;PERIODTYPE=QTR_STD&amp;window=popup_no_bar&amp;width=385&amp;height=120&amp;START_MAXIMIZED=FALSE&amp;creator=factset&amp;display_string=Audit"}</definedName>
    <definedName name="_1670__FDSAUDITLINK__" localSheetId="9" hidden="1">{"fdsup://Directions/FactSet Auditing Viewer?action=AUDIT_VALUE&amp;DB=129&amp;ID1=25470F10&amp;VALUEID=01001&amp;SDATE=200902&amp;PERIODTYPE=QTR_STD&amp;window=popup_no_bar&amp;width=385&amp;height=120&amp;START_MAXIMIZED=FALSE&amp;creator=factset&amp;display_string=Audit"}</definedName>
    <definedName name="_1670__FDSAUDITLINK__" localSheetId="8" hidden="1">{"fdsup://Directions/FactSet Auditing Viewer?action=AUDIT_VALUE&amp;DB=129&amp;ID1=25470F10&amp;VALUEID=01001&amp;SDATE=200902&amp;PERIODTYPE=QTR_STD&amp;window=popup_no_bar&amp;width=385&amp;height=120&amp;START_MAXIMIZED=FALSE&amp;creator=factset&amp;display_string=Audit"}</definedName>
    <definedName name="_1670__FDSAUDITLINK__" localSheetId="10" hidden="1">{"fdsup://Directions/FactSet Auditing Viewer?action=AUDIT_VALUE&amp;DB=129&amp;ID1=25470F10&amp;VALUEID=01001&amp;SDATE=200902&amp;PERIODTYPE=QTR_STD&amp;window=popup_no_bar&amp;width=385&amp;height=120&amp;START_MAXIMIZED=FALSE&amp;creator=factset&amp;display_string=Audit"}</definedName>
    <definedName name="_1670__FDSAUDITLINK__" localSheetId="3" hidden="1">{"fdsup://Directions/FactSet Auditing Viewer?action=AUDIT_VALUE&amp;DB=129&amp;ID1=25470F10&amp;VALUEID=01001&amp;SDATE=200902&amp;PERIODTYPE=QTR_STD&amp;window=popup_no_bar&amp;width=385&amp;height=120&amp;START_MAXIMIZED=FALSE&amp;creator=factset&amp;display_string=Audit"}</definedName>
    <definedName name="_1670__FDSAUDITLINK__" localSheetId="5" hidden="1">{"fdsup://Directions/FactSet Auditing Viewer?action=AUDIT_VALUE&amp;DB=129&amp;ID1=25470F10&amp;VALUEID=01001&amp;SDATE=200902&amp;PERIODTYPE=QTR_STD&amp;window=popup_no_bar&amp;width=385&amp;height=120&amp;START_MAXIMIZED=FALSE&amp;creator=factset&amp;display_string=Audit"}</definedName>
    <definedName name="_1670__FDSAUDITLINK__" localSheetId="1" hidden="1">{"fdsup://Directions/FactSet Auditing Viewer?action=AUDIT_VALUE&amp;DB=129&amp;ID1=25470F10&amp;VALUEID=01001&amp;SDATE=200902&amp;PERIODTYPE=QTR_STD&amp;window=popup_no_bar&amp;width=385&amp;height=120&amp;START_MAXIMIZED=FALSE&amp;creator=factset&amp;display_string=Audit"}</definedName>
    <definedName name="_1670__FDSAUDITLINK__" hidden="1">{"fdsup://Directions/FactSet Auditing Viewer?action=AUDIT_VALUE&amp;DB=129&amp;ID1=25470F10&amp;VALUEID=01001&amp;SDATE=200902&amp;PERIODTYPE=QTR_STD&amp;window=popup_no_bar&amp;width=385&amp;height=120&amp;START_MAXIMIZED=FALSE&amp;creator=factset&amp;display_string=Audit"}</definedName>
    <definedName name="_1671__FDSAUDITLINK__" localSheetId="7" hidden="1">{"fdsup://Directions/FactSet Auditing Viewer?action=AUDIT_VALUE&amp;DB=129&amp;ID1=25470F10&amp;VALUEID=01001&amp;SDATE=201002&amp;PERIODTYPE=QTR_STD&amp;window=popup_no_bar&amp;width=385&amp;height=120&amp;START_MAXIMIZED=FALSE&amp;creator=factset&amp;display_string=Audit"}</definedName>
    <definedName name="_1671__FDSAUDITLINK__" localSheetId="9" hidden="1">{"fdsup://Directions/FactSet Auditing Viewer?action=AUDIT_VALUE&amp;DB=129&amp;ID1=25470F10&amp;VALUEID=01001&amp;SDATE=201002&amp;PERIODTYPE=QTR_STD&amp;window=popup_no_bar&amp;width=385&amp;height=120&amp;START_MAXIMIZED=FALSE&amp;creator=factset&amp;display_string=Audit"}</definedName>
    <definedName name="_1671__FDSAUDITLINK__" localSheetId="8" hidden="1">{"fdsup://Directions/FactSet Auditing Viewer?action=AUDIT_VALUE&amp;DB=129&amp;ID1=25470F10&amp;VALUEID=01001&amp;SDATE=201002&amp;PERIODTYPE=QTR_STD&amp;window=popup_no_bar&amp;width=385&amp;height=120&amp;START_MAXIMIZED=FALSE&amp;creator=factset&amp;display_string=Audit"}</definedName>
    <definedName name="_1671__FDSAUDITLINK__" localSheetId="10" hidden="1">{"fdsup://Directions/FactSet Auditing Viewer?action=AUDIT_VALUE&amp;DB=129&amp;ID1=25470F10&amp;VALUEID=01001&amp;SDATE=201002&amp;PERIODTYPE=QTR_STD&amp;window=popup_no_bar&amp;width=385&amp;height=120&amp;START_MAXIMIZED=FALSE&amp;creator=factset&amp;display_string=Audit"}</definedName>
    <definedName name="_1671__FDSAUDITLINK__" localSheetId="3" hidden="1">{"fdsup://Directions/FactSet Auditing Viewer?action=AUDIT_VALUE&amp;DB=129&amp;ID1=25470F10&amp;VALUEID=01001&amp;SDATE=201002&amp;PERIODTYPE=QTR_STD&amp;window=popup_no_bar&amp;width=385&amp;height=120&amp;START_MAXIMIZED=FALSE&amp;creator=factset&amp;display_string=Audit"}</definedName>
    <definedName name="_1671__FDSAUDITLINK__" localSheetId="5" hidden="1">{"fdsup://Directions/FactSet Auditing Viewer?action=AUDIT_VALUE&amp;DB=129&amp;ID1=25470F10&amp;VALUEID=01001&amp;SDATE=201002&amp;PERIODTYPE=QTR_STD&amp;window=popup_no_bar&amp;width=385&amp;height=120&amp;START_MAXIMIZED=FALSE&amp;creator=factset&amp;display_string=Audit"}</definedName>
    <definedName name="_1671__FDSAUDITLINK__" localSheetId="1" hidden="1">{"fdsup://Directions/FactSet Auditing Viewer?action=AUDIT_VALUE&amp;DB=129&amp;ID1=25470F10&amp;VALUEID=01001&amp;SDATE=201002&amp;PERIODTYPE=QTR_STD&amp;window=popup_no_bar&amp;width=385&amp;height=120&amp;START_MAXIMIZED=FALSE&amp;creator=factset&amp;display_string=Audit"}</definedName>
    <definedName name="_1671__FDSAUDITLINK__" hidden="1">{"fdsup://Directions/FactSet Auditing Viewer?action=AUDIT_VALUE&amp;DB=129&amp;ID1=25470F10&amp;VALUEID=01001&amp;SDATE=201002&amp;PERIODTYPE=QTR_STD&amp;window=popup_no_bar&amp;width=385&amp;height=120&amp;START_MAXIMIZED=FALSE&amp;creator=factset&amp;display_string=Audit"}</definedName>
    <definedName name="_1672__FDSAUDITLINK__" localSheetId="7" hidden="1">{"fdsup://Directions/FactSet Auditing Viewer?action=AUDIT_VALUE&amp;DB=129&amp;ID1=25468710&amp;VALUEID=01001&amp;SDATE=200903&amp;PERIODTYPE=QTR_STD&amp;window=popup_no_bar&amp;width=385&amp;height=120&amp;START_MAXIMIZED=FALSE&amp;creator=factset&amp;display_string=Audit"}</definedName>
    <definedName name="_1672__FDSAUDITLINK__" localSheetId="9" hidden="1">{"fdsup://Directions/FactSet Auditing Viewer?action=AUDIT_VALUE&amp;DB=129&amp;ID1=25468710&amp;VALUEID=01001&amp;SDATE=200903&amp;PERIODTYPE=QTR_STD&amp;window=popup_no_bar&amp;width=385&amp;height=120&amp;START_MAXIMIZED=FALSE&amp;creator=factset&amp;display_string=Audit"}</definedName>
    <definedName name="_1672__FDSAUDITLINK__" localSheetId="8" hidden="1">{"fdsup://Directions/FactSet Auditing Viewer?action=AUDIT_VALUE&amp;DB=129&amp;ID1=25468710&amp;VALUEID=01001&amp;SDATE=200903&amp;PERIODTYPE=QTR_STD&amp;window=popup_no_bar&amp;width=385&amp;height=120&amp;START_MAXIMIZED=FALSE&amp;creator=factset&amp;display_string=Audit"}</definedName>
    <definedName name="_1672__FDSAUDITLINK__" localSheetId="10" hidden="1">{"fdsup://Directions/FactSet Auditing Viewer?action=AUDIT_VALUE&amp;DB=129&amp;ID1=25468710&amp;VALUEID=01001&amp;SDATE=200903&amp;PERIODTYPE=QTR_STD&amp;window=popup_no_bar&amp;width=385&amp;height=120&amp;START_MAXIMIZED=FALSE&amp;creator=factset&amp;display_string=Audit"}</definedName>
    <definedName name="_1672__FDSAUDITLINK__" localSheetId="3" hidden="1">{"fdsup://Directions/FactSet Auditing Viewer?action=AUDIT_VALUE&amp;DB=129&amp;ID1=25468710&amp;VALUEID=01001&amp;SDATE=200903&amp;PERIODTYPE=QTR_STD&amp;window=popup_no_bar&amp;width=385&amp;height=120&amp;START_MAXIMIZED=FALSE&amp;creator=factset&amp;display_string=Audit"}</definedName>
    <definedName name="_1672__FDSAUDITLINK__" localSheetId="5" hidden="1">{"fdsup://Directions/FactSet Auditing Viewer?action=AUDIT_VALUE&amp;DB=129&amp;ID1=25468710&amp;VALUEID=01001&amp;SDATE=200903&amp;PERIODTYPE=QTR_STD&amp;window=popup_no_bar&amp;width=385&amp;height=120&amp;START_MAXIMIZED=FALSE&amp;creator=factset&amp;display_string=Audit"}</definedName>
    <definedName name="_1672__FDSAUDITLINK__" localSheetId="1" hidden="1">{"fdsup://Directions/FactSet Auditing Viewer?action=AUDIT_VALUE&amp;DB=129&amp;ID1=25468710&amp;VALUEID=01001&amp;SDATE=200903&amp;PERIODTYPE=QTR_STD&amp;window=popup_no_bar&amp;width=385&amp;height=120&amp;START_MAXIMIZED=FALSE&amp;creator=factset&amp;display_string=Audit"}</definedName>
    <definedName name="_1672__FDSAUDITLINK__" hidden="1">{"fdsup://Directions/FactSet Auditing Viewer?action=AUDIT_VALUE&amp;DB=129&amp;ID1=25468710&amp;VALUEID=01001&amp;SDATE=200903&amp;PERIODTYPE=QTR_STD&amp;window=popup_no_bar&amp;width=385&amp;height=120&amp;START_MAXIMIZED=FALSE&amp;creator=factset&amp;display_string=Audit"}</definedName>
    <definedName name="_1673__FDSAUDITLINK__" localSheetId="7" hidden="1">{"fdsup://Directions/FactSet Auditing Viewer?action=AUDIT_VALUE&amp;DB=129&amp;ID1=25468710&amp;VALUEID=01001&amp;SDATE=201003&amp;PERIODTYPE=QTR_STD&amp;window=popup_no_bar&amp;width=385&amp;height=120&amp;START_MAXIMIZED=FALSE&amp;creator=factset&amp;display_string=Audit"}</definedName>
    <definedName name="_1673__FDSAUDITLINK__" localSheetId="9" hidden="1">{"fdsup://Directions/FactSet Auditing Viewer?action=AUDIT_VALUE&amp;DB=129&amp;ID1=25468710&amp;VALUEID=01001&amp;SDATE=201003&amp;PERIODTYPE=QTR_STD&amp;window=popup_no_bar&amp;width=385&amp;height=120&amp;START_MAXIMIZED=FALSE&amp;creator=factset&amp;display_string=Audit"}</definedName>
    <definedName name="_1673__FDSAUDITLINK__" localSheetId="8" hidden="1">{"fdsup://Directions/FactSet Auditing Viewer?action=AUDIT_VALUE&amp;DB=129&amp;ID1=25468710&amp;VALUEID=01001&amp;SDATE=201003&amp;PERIODTYPE=QTR_STD&amp;window=popup_no_bar&amp;width=385&amp;height=120&amp;START_MAXIMIZED=FALSE&amp;creator=factset&amp;display_string=Audit"}</definedName>
    <definedName name="_1673__FDSAUDITLINK__" localSheetId="10" hidden="1">{"fdsup://Directions/FactSet Auditing Viewer?action=AUDIT_VALUE&amp;DB=129&amp;ID1=25468710&amp;VALUEID=01001&amp;SDATE=201003&amp;PERIODTYPE=QTR_STD&amp;window=popup_no_bar&amp;width=385&amp;height=120&amp;START_MAXIMIZED=FALSE&amp;creator=factset&amp;display_string=Audit"}</definedName>
    <definedName name="_1673__FDSAUDITLINK__" localSheetId="3" hidden="1">{"fdsup://Directions/FactSet Auditing Viewer?action=AUDIT_VALUE&amp;DB=129&amp;ID1=25468710&amp;VALUEID=01001&amp;SDATE=201003&amp;PERIODTYPE=QTR_STD&amp;window=popup_no_bar&amp;width=385&amp;height=120&amp;START_MAXIMIZED=FALSE&amp;creator=factset&amp;display_string=Audit"}</definedName>
    <definedName name="_1673__FDSAUDITLINK__" localSheetId="5" hidden="1">{"fdsup://Directions/FactSet Auditing Viewer?action=AUDIT_VALUE&amp;DB=129&amp;ID1=25468710&amp;VALUEID=01001&amp;SDATE=201003&amp;PERIODTYPE=QTR_STD&amp;window=popup_no_bar&amp;width=385&amp;height=120&amp;START_MAXIMIZED=FALSE&amp;creator=factset&amp;display_string=Audit"}</definedName>
    <definedName name="_1673__FDSAUDITLINK__" localSheetId="1" hidden="1">{"fdsup://Directions/FactSet Auditing Viewer?action=AUDIT_VALUE&amp;DB=129&amp;ID1=25468710&amp;VALUEID=01001&amp;SDATE=201003&amp;PERIODTYPE=QTR_STD&amp;window=popup_no_bar&amp;width=385&amp;height=120&amp;START_MAXIMIZED=FALSE&amp;creator=factset&amp;display_string=Audit"}</definedName>
    <definedName name="_1673__FDSAUDITLINK__" hidden="1">{"fdsup://Directions/FactSet Auditing Viewer?action=AUDIT_VALUE&amp;DB=129&amp;ID1=25468710&amp;VALUEID=01001&amp;SDATE=201003&amp;PERIODTYPE=QTR_STD&amp;window=popup_no_bar&amp;width=385&amp;height=120&amp;START_MAXIMIZED=FALSE&amp;creator=factset&amp;display_string=Audit"}</definedName>
    <definedName name="_1674__FDSAUDITLINK__" localSheetId="7" hidden="1">{"fdsup://Directions/FactSet Auditing Viewer?action=AUDIT_VALUE&amp;DB=129&amp;ID1=23585110&amp;VALUEID=01001&amp;SDATE=200902&amp;PERIODTYPE=QTR_STD&amp;window=popup_no_bar&amp;width=385&amp;height=120&amp;START_MAXIMIZED=FALSE&amp;creator=factset&amp;display_string=Audit"}</definedName>
    <definedName name="_1674__FDSAUDITLINK__" localSheetId="9" hidden="1">{"fdsup://Directions/FactSet Auditing Viewer?action=AUDIT_VALUE&amp;DB=129&amp;ID1=23585110&amp;VALUEID=01001&amp;SDATE=200902&amp;PERIODTYPE=QTR_STD&amp;window=popup_no_bar&amp;width=385&amp;height=120&amp;START_MAXIMIZED=FALSE&amp;creator=factset&amp;display_string=Audit"}</definedName>
    <definedName name="_1674__FDSAUDITLINK__" localSheetId="8" hidden="1">{"fdsup://Directions/FactSet Auditing Viewer?action=AUDIT_VALUE&amp;DB=129&amp;ID1=23585110&amp;VALUEID=01001&amp;SDATE=200902&amp;PERIODTYPE=QTR_STD&amp;window=popup_no_bar&amp;width=385&amp;height=120&amp;START_MAXIMIZED=FALSE&amp;creator=factset&amp;display_string=Audit"}</definedName>
    <definedName name="_1674__FDSAUDITLINK__" localSheetId="10" hidden="1">{"fdsup://Directions/FactSet Auditing Viewer?action=AUDIT_VALUE&amp;DB=129&amp;ID1=23585110&amp;VALUEID=01001&amp;SDATE=200902&amp;PERIODTYPE=QTR_STD&amp;window=popup_no_bar&amp;width=385&amp;height=120&amp;START_MAXIMIZED=FALSE&amp;creator=factset&amp;display_string=Audit"}</definedName>
    <definedName name="_1674__FDSAUDITLINK__" localSheetId="3" hidden="1">{"fdsup://Directions/FactSet Auditing Viewer?action=AUDIT_VALUE&amp;DB=129&amp;ID1=23585110&amp;VALUEID=01001&amp;SDATE=200902&amp;PERIODTYPE=QTR_STD&amp;window=popup_no_bar&amp;width=385&amp;height=120&amp;START_MAXIMIZED=FALSE&amp;creator=factset&amp;display_string=Audit"}</definedName>
    <definedName name="_1674__FDSAUDITLINK__" localSheetId="5" hidden="1">{"fdsup://Directions/FactSet Auditing Viewer?action=AUDIT_VALUE&amp;DB=129&amp;ID1=23585110&amp;VALUEID=01001&amp;SDATE=200902&amp;PERIODTYPE=QTR_STD&amp;window=popup_no_bar&amp;width=385&amp;height=120&amp;START_MAXIMIZED=FALSE&amp;creator=factset&amp;display_string=Audit"}</definedName>
    <definedName name="_1674__FDSAUDITLINK__" localSheetId="1" hidden="1">{"fdsup://Directions/FactSet Auditing Viewer?action=AUDIT_VALUE&amp;DB=129&amp;ID1=23585110&amp;VALUEID=01001&amp;SDATE=200902&amp;PERIODTYPE=QTR_STD&amp;window=popup_no_bar&amp;width=385&amp;height=120&amp;START_MAXIMIZED=FALSE&amp;creator=factset&amp;display_string=Audit"}</definedName>
    <definedName name="_1674__FDSAUDITLINK__" hidden="1">{"fdsup://Directions/FactSet Auditing Viewer?action=AUDIT_VALUE&amp;DB=129&amp;ID1=23585110&amp;VALUEID=01001&amp;SDATE=200902&amp;PERIODTYPE=QTR_STD&amp;window=popup_no_bar&amp;width=385&amp;height=120&amp;START_MAXIMIZED=FALSE&amp;creator=factset&amp;display_string=Audit"}</definedName>
    <definedName name="_1675__FDSAUDITLINK__" localSheetId="7" hidden="1">{"fdsup://Directions/FactSet Auditing Viewer?action=AUDIT_VALUE&amp;DB=129&amp;ID1=23585110&amp;VALUEID=01001&amp;SDATE=201002&amp;PERIODTYPE=QTR_STD&amp;window=popup_no_bar&amp;width=385&amp;height=120&amp;START_MAXIMIZED=FALSE&amp;creator=factset&amp;display_string=Audit"}</definedName>
    <definedName name="_1675__FDSAUDITLINK__" localSheetId="9" hidden="1">{"fdsup://Directions/FactSet Auditing Viewer?action=AUDIT_VALUE&amp;DB=129&amp;ID1=23585110&amp;VALUEID=01001&amp;SDATE=201002&amp;PERIODTYPE=QTR_STD&amp;window=popup_no_bar&amp;width=385&amp;height=120&amp;START_MAXIMIZED=FALSE&amp;creator=factset&amp;display_string=Audit"}</definedName>
    <definedName name="_1675__FDSAUDITLINK__" localSheetId="8" hidden="1">{"fdsup://Directions/FactSet Auditing Viewer?action=AUDIT_VALUE&amp;DB=129&amp;ID1=23585110&amp;VALUEID=01001&amp;SDATE=201002&amp;PERIODTYPE=QTR_STD&amp;window=popup_no_bar&amp;width=385&amp;height=120&amp;START_MAXIMIZED=FALSE&amp;creator=factset&amp;display_string=Audit"}</definedName>
    <definedName name="_1675__FDSAUDITLINK__" localSheetId="10" hidden="1">{"fdsup://Directions/FactSet Auditing Viewer?action=AUDIT_VALUE&amp;DB=129&amp;ID1=23585110&amp;VALUEID=01001&amp;SDATE=201002&amp;PERIODTYPE=QTR_STD&amp;window=popup_no_bar&amp;width=385&amp;height=120&amp;START_MAXIMIZED=FALSE&amp;creator=factset&amp;display_string=Audit"}</definedName>
    <definedName name="_1675__FDSAUDITLINK__" localSheetId="3" hidden="1">{"fdsup://Directions/FactSet Auditing Viewer?action=AUDIT_VALUE&amp;DB=129&amp;ID1=23585110&amp;VALUEID=01001&amp;SDATE=201002&amp;PERIODTYPE=QTR_STD&amp;window=popup_no_bar&amp;width=385&amp;height=120&amp;START_MAXIMIZED=FALSE&amp;creator=factset&amp;display_string=Audit"}</definedName>
    <definedName name="_1675__FDSAUDITLINK__" localSheetId="5" hidden="1">{"fdsup://Directions/FactSet Auditing Viewer?action=AUDIT_VALUE&amp;DB=129&amp;ID1=23585110&amp;VALUEID=01001&amp;SDATE=201002&amp;PERIODTYPE=QTR_STD&amp;window=popup_no_bar&amp;width=385&amp;height=120&amp;START_MAXIMIZED=FALSE&amp;creator=factset&amp;display_string=Audit"}</definedName>
    <definedName name="_1675__FDSAUDITLINK__" localSheetId="1" hidden="1">{"fdsup://Directions/FactSet Auditing Viewer?action=AUDIT_VALUE&amp;DB=129&amp;ID1=23585110&amp;VALUEID=01001&amp;SDATE=201002&amp;PERIODTYPE=QTR_STD&amp;window=popup_no_bar&amp;width=385&amp;height=120&amp;START_MAXIMIZED=FALSE&amp;creator=factset&amp;display_string=Audit"}</definedName>
    <definedName name="_1675__FDSAUDITLINK__" hidden="1">{"fdsup://Directions/FactSet Auditing Viewer?action=AUDIT_VALUE&amp;DB=129&amp;ID1=23585110&amp;VALUEID=01001&amp;SDATE=201002&amp;PERIODTYPE=QTR_STD&amp;window=popup_no_bar&amp;width=385&amp;height=120&amp;START_MAXIMIZED=FALSE&amp;creator=factset&amp;display_string=Audit"}</definedName>
    <definedName name="_1676__FDSAUDITLINK__" localSheetId="7" hidden="1">{"fdsup://Directions/FactSet Auditing Viewer?action=AUDIT_VALUE&amp;DB=129&amp;ID1=23331A10&amp;VALUEID=01001&amp;SDATE=200903&amp;PERIODTYPE=QTR_STD&amp;window=popup_no_bar&amp;width=385&amp;height=120&amp;START_MAXIMIZED=FALSE&amp;creator=factset&amp;display_string=Audit"}</definedName>
    <definedName name="_1676__FDSAUDITLINK__" localSheetId="9" hidden="1">{"fdsup://Directions/FactSet Auditing Viewer?action=AUDIT_VALUE&amp;DB=129&amp;ID1=23331A10&amp;VALUEID=01001&amp;SDATE=200903&amp;PERIODTYPE=QTR_STD&amp;window=popup_no_bar&amp;width=385&amp;height=120&amp;START_MAXIMIZED=FALSE&amp;creator=factset&amp;display_string=Audit"}</definedName>
    <definedName name="_1676__FDSAUDITLINK__" localSheetId="8" hidden="1">{"fdsup://Directions/FactSet Auditing Viewer?action=AUDIT_VALUE&amp;DB=129&amp;ID1=23331A10&amp;VALUEID=01001&amp;SDATE=200903&amp;PERIODTYPE=QTR_STD&amp;window=popup_no_bar&amp;width=385&amp;height=120&amp;START_MAXIMIZED=FALSE&amp;creator=factset&amp;display_string=Audit"}</definedName>
    <definedName name="_1676__FDSAUDITLINK__" localSheetId="10" hidden="1">{"fdsup://Directions/FactSet Auditing Viewer?action=AUDIT_VALUE&amp;DB=129&amp;ID1=23331A10&amp;VALUEID=01001&amp;SDATE=200903&amp;PERIODTYPE=QTR_STD&amp;window=popup_no_bar&amp;width=385&amp;height=120&amp;START_MAXIMIZED=FALSE&amp;creator=factset&amp;display_string=Audit"}</definedName>
    <definedName name="_1676__FDSAUDITLINK__" localSheetId="3" hidden="1">{"fdsup://Directions/FactSet Auditing Viewer?action=AUDIT_VALUE&amp;DB=129&amp;ID1=23331A10&amp;VALUEID=01001&amp;SDATE=200903&amp;PERIODTYPE=QTR_STD&amp;window=popup_no_bar&amp;width=385&amp;height=120&amp;START_MAXIMIZED=FALSE&amp;creator=factset&amp;display_string=Audit"}</definedName>
    <definedName name="_1676__FDSAUDITLINK__" localSheetId="5" hidden="1">{"fdsup://Directions/FactSet Auditing Viewer?action=AUDIT_VALUE&amp;DB=129&amp;ID1=23331A10&amp;VALUEID=01001&amp;SDATE=200903&amp;PERIODTYPE=QTR_STD&amp;window=popup_no_bar&amp;width=385&amp;height=120&amp;START_MAXIMIZED=FALSE&amp;creator=factset&amp;display_string=Audit"}</definedName>
    <definedName name="_1676__FDSAUDITLINK__" localSheetId="1" hidden="1">{"fdsup://Directions/FactSet Auditing Viewer?action=AUDIT_VALUE&amp;DB=129&amp;ID1=23331A10&amp;VALUEID=01001&amp;SDATE=200903&amp;PERIODTYPE=QTR_STD&amp;window=popup_no_bar&amp;width=385&amp;height=120&amp;START_MAXIMIZED=FALSE&amp;creator=factset&amp;display_string=Audit"}</definedName>
    <definedName name="_1676__FDSAUDITLINK__" hidden="1">{"fdsup://Directions/FactSet Auditing Viewer?action=AUDIT_VALUE&amp;DB=129&amp;ID1=23331A10&amp;VALUEID=01001&amp;SDATE=200903&amp;PERIODTYPE=QTR_STD&amp;window=popup_no_bar&amp;width=385&amp;height=120&amp;START_MAXIMIZED=FALSE&amp;creator=factset&amp;display_string=Audit"}</definedName>
    <definedName name="_1677__FDSAUDITLINK__" localSheetId="7" hidden="1">{"fdsup://Directions/FactSet Auditing Viewer?action=AUDIT_VALUE&amp;DB=129&amp;ID1=23331A10&amp;VALUEID=01001&amp;SDATE=201003&amp;PERIODTYPE=QTR_STD&amp;window=popup_no_bar&amp;width=385&amp;height=120&amp;START_MAXIMIZED=FALSE&amp;creator=factset&amp;display_string=Audit"}</definedName>
    <definedName name="_1677__FDSAUDITLINK__" localSheetId="9" hidden="1">{"fdsup://Directions/FactSet Auditing Viewer?action=AUDIT_VALUE&amp;DB=129&amp;ID1=23331A10&amp;VALUEID=01001&amp;SDATE=201003&amp;PERIODTYPE=QTR_STD&amp;window=popup_no_bar&amp;width=385&amp;height=120&amp;START_MAXIMIZED=FALSE&amp;creator=factset&amp;display_string=Audit"}</definedName>
    <definedName name="_1677__FDSAUDITLINK__" localSheetId="8" hidden="1">{"fdsup://Directions/FactSet Auditing Viewer?action=AUDIT_VALUE&amp;DB=129&amp;ID1=23331A10&amp;VALUEID=01001&amp;SDATE=201003&amp;PERIODTYPE=QTR_STD&amp;window=popup_no_bar&amp;width=385&amp;height=120&amp;START_MAXIMIZED=FALSE&amp;creator=factset&amp;display_string=Audit"}</definedName>
    <definedName name="_1677__FDSAUDITLINK__" localSheetId="10" hidden="1">{"fdsup://Directions/FactSet Auditing Viewer?action=AUDIT_VALUE&amp;DB=129&amp;ID1=23331A10&amp;VALUEID=01001&amp;SDATE=201003&amp;PERIODTYPE=QTR_STD&amp;window=popup_no_bar&amp;width=385&amp;height=120&amp;START_MAXIMIZED=FALSE&amp;creator=factset&amp;display_string=Audit"}</definedName>
    <definedName name="_1677__FDSAUDITLINK__" localSheetId="3" hidden="1">{"fdsup://Directions/FactSet Auditing Viewer?action=AUDIT_VALUE&amp;DB=129&amp;ID1=23331A10&amp;VALUEID=01001&amp;SDATE=201003&amp;PERIODTYPE=QTR_STD&amp;window=popup_no_bar&amp;width=385&amp;height=120&amp;START_MAXIMIZED=FALSE&amp;creator=factset&amp;display_string=Audit"}</definedName>
    <definedName name="_1677__FDSAUDITLINK__" localSheetId="5" hidden="1">{"fdsup://Directions/FactSet Auditing Viewer?action=AUDIT_VALUE&amp;DB=129&amp;ID1=23331A10&amp;VALUEID=01001&amp;SDATE=201003&amp;PERIODTYPE=QTR_STD&amp;window=popup_no_bar&amp;width=385&amp;height=120&amp;START_MAXIMIZED=FALSE&amp;creator=factset&amp;display_string=Audit"}</definedName>
    <definedName name="_1677__FDSAUDITLINK__" localSheetId="1" hidden="1">{"fdsup://Directions/FactSet Auditing Viewer?action=AUDIT_VALUE&amp;DB=129&amp;ID1=23331A10&amp;VALUEID=01001&amp;SDATE=201003&amp;PERIODTYPE=QTR_STD&amp;window=popup_no_bar&amp;width=385&amp;height=120&amp;START_MAXIMIZED=FALSE&amp;creator=factset&amp;display_string=Audit"}</definedName>
    <definedName name="_1677__FDSAUDITLINK__" hidden="1">{"fdsup://Directions/FactSet Auditing Viewer?action=AUDIT_VALUE&amp;DB=129&amp;ID1=23331A10&amp;VALUEID=01001&amp;SDATE=201003&amp;PERIODTYPE=QTR_STD&amp;window=popup_no_bar&amp;width=385&amp;height=120&amp;START_MAXIMIZED=FALSE&amp;creator=factset&amp;display_string=Audit"}</definedName>
    <definedName name="_1678__FDSAUDITLINK__" localSheetId="7" hidden="1">{"fdsup://Directions/FactSet Auditing Viewer?action=AUDIT_VALUE&amp;DB=129&amp;ID1=74834L10&amp;VALUEID=01001&amp;SDATE=200902&amp;PERIODTYPE=QTR_STD&amp;window=popup_no_bar&amp;width=385&amp;height=120&amp;START_MAXIMIZED=FALSE&amp;creator=factset&amp;display_string=Audit"}</definedName>
    <definedName name="_1678__FDSAUDITLINK__" localSheetId="9" hidden="1">{"fdsup://Directions/FactSet Auditing Viewer?action=AUDIT_VALUE&amp;DB=129&amp;ID1=74834L10&amp;VALUEID=01001&amp;SDATE=200902&amp;PERIODTYPE=QTR_STD&amp;window=popup_no_bar&amp;width=385&amp;height=120&amp;START_MAXIMIZED=FALSE&amp;creator=factset&amp;display_string=Audit"}</definedName>
    <definedName name="_1678__FDSAUDITLINK__" localSheetId="8" hidden="1">{"fdsup://Directions/FactSet Auditing Viewer?action=AUDIT_VALUE&amp;DB=129&amp;ID1=74834L10&amp;VALUEID=01001&amp;SDATE=200902&amp;PERIODTYPE=QTR_STD&amp;window=popup_no_bar&amp;width=385&amp;height=120&amp;START_MAXIMIZED=FALSE&amp;creator=factset&amp;display_string=Audit"}</definedName>
    <definedName name="_1678__FDSAUDITLINK__" localSheetId="10" hidden="1">{"fdsup://Directions/FactSet Auditing Viewer?action=AUDIT_VALUE&amp;DB=129&amp;ID1=74834L10&amp;VALUEID=01001&amp;SDATE=200902&amp;PERIODTYPE=QTR_STD&amp;window=popup_no_bar&amp;width=385&amp;height=120&amp;START_MAXIMIZED=FALSE&amp;creator=factset&amp;display_string=Audit"}</definedName>
    <definedName name="_1678__FDSAUDITLINK__" localSheetId="3" hidden="1">{"fdsup://Directions/FactSet Auditing Viewer?action=AUDIT_VALUE&amp;DB=129&amp;ID1=74834L10&amp;VALUEID=01001&amp;SDATE=200902&amp;PERIODTYPE=QTR_STD&amp;window=popup_no_bar&amp;width=385&amp;height=120&amp;START_MAXIMIZED=FALSE&amp;creator=factset&amp;display_string=Audit"}</definedName>
    <definedName name="_1678__FDSAUDITLINK__" localSheetId="5" hidden="1">{"fdsup://Directions/FactSet Auditing Viewer?action=AUDIT_VALUE&amp;DB=129&amp;ID1=74834L10&amp;VALUEID=01001&amp;SDATE=200902&amp;PERIODTYPE=QTR_STD&amp;window=popup_no_bar&amp;width=385&amp;height=120&amp;START_MAXIMIZED=FALSE&amp;creator=factset&amp;display_string=Audit"}</definedName>
    <definedName name="_1678__FDSAUDITLINK__" localSheetId="1" hidden="1">{"fdsup://Directions/FactSet Auditing Viewer?action=AUDIT_VALUE&amp;DB=129&amp;ID1=74834L10&amp;VALUEID=01001&amp;SDATE=200902&amp;PERIODTYPE=QTR_STD&amp;window=popup_no_bar&amp;width=385&amp;height=120&amp;START_MAXIMIZED=FALSE&amp;creator=factset&amp;display_string=Audit"}</definedName>
    <definedName name="_1678__FDSAUDITLINK__" hidden="1">{"fdsup://Directions/FactSet Auditing Viewer?action=AUDIT_VALUE&amp;DB=129&amp;ID1=74834L10&amp;VALUEID=01001&amp;SDATE=200902&amp;PERIODTYPE=QTR_STD&amp;window=popup_no_bar&amp;width=385&amp;height=120&amp;START_MAXIMIZED=FALSE&amp;creator=factset&amp;display_string=Audit"}</definedName>
    <definedName name="_1679__FDSAUDITLINK__" localSheetId="7" hidden="1">{"fdsup://Directions/FactSet Auditing Viewer?action=AUDIT_VALUE&amp;DB=129&amp;ID1=74834L10&amp;VALUEID=01001&amp;SDATE=201002&amp;PERIODTYPE=QTR_STD&amp;window=popup_no_bar&amp;width=385&amp;height=120&amp;START_MAXIMIZED=FALSE&amp;creator=factset&amp;display_string=Audit"}</definedName>
    <definedName name="_1679__FDSAUDITLINK__" localSheetId="9" hidden="1">{"fdsup://Directions/FactSet Auditing Viewer?action=AUDIT_VALUE&amp;DB=129&amp;ID1=74834L10&amp;VALUEID=01001&amp;SDATE=201002&amp;PERIODTYPE=QTR_STD&amp;window=popup_no_bar&amp;width=385&amp;height=120&amp;START_MAXIMIZED=FALSE&amp;creator=factset&amp;display_string=Audit"}</definedName>
    <definedName name="_1679__FDSAUDITLINK__" localSheetId="8" hidden="1">{"fdsup://Directions/FactSet Auditing Viewer?action=AUDIT_VALUE&amp;DB=129&amp;ID1=74834L10&amp;VALUEID=01001&amp;SDATE=201002&amp;PERIODTYPE=QTR_STD&amp;window=popup_no_bar&amp;width=385&amp;height=120&amp;START_MAXIMIZED=FALSE&amp;creator=factset&amp;display_string=Audit"}</definedName>
    <definedName name="_1679__FDSAUDITLINK__" localSheetId="10" hidden="1">{"fdsup://Directions/FactSet Auditing Viewer?action=AUDIT_VALUE&amp;DB=129&amp;ID1=74834L10&amp;VALUEID=01001&amp;SDATE=201002&amp;PERIODTYPE=QTR_STD&amp;window=popup_no_bar&amp;width=385&amp;height=120&amp;START_MAXIMIZED=FALSE&amp;creator=factset&amp;display_string=Audit"}</definedName>
    <definedName name="_1679__FDSAUDITLINK__" localSheetId="3" hidden="1">{"fdsup://Directions/FactSet Auditing Viewer?action=AUDIT_VALUE&amp;DB=129&amp;ID1=74834L10&amp;VALUEID=01001&amp;SDATE=201002&amp;PERIODTYPE=QTR_STD&amp;window=popup_no_bar&amp;width=385&amp;height=120&amp;START_MAXIMIZED=FALSE&amp;creator=factset&amp;display_string=Audit"}</definedName>
    <definedName name="_1679__FDSAUDITLINK__" localSheetId="5" hidden="1">{"fdsup://Directions/FactSet Auditing Viewer?action=AUDIT_VALUE&amp;DB=129&amp;ID1=74834L10&amp;VALUEID=01001&amp;SDATE=201002&amp;PERIODTYPE=QTR_STD&amp;window=popup_no_bar&amp;width=385&amp;height=120&amp;START_MAXIMIZED=FALSE&amp;creator=factset&amp;display_string=Audit"}</definedName>
    <definedName name="_1679__FDSAUDITLINK__" localSheetId="1" hidden="1">{"fdsup://Directions/FactSet Auditing Viewer?action=AUDIT_VALUE&amp;DB=129&amp;ID1=74834L10&amp;VALUEID=01001&amp;SDATE=201002&amp;PERIODTYPE=QTR_STD&amp;window=popup_no_bar&amp;width=385&amp;height=120&amp;START_MAXIMIZED=FALSE&amp;creator=factset&amp;display_string=Audit"}</definedName>
    <definedName name="_1679__FDSAUDITLINK__" hidden="1">{"fdsup://Directions/FactSet Auditing Viewer?action=AUDIT_VALUE&amp;DB=129&amp;ID1=74834L10&amp;VALUEID=01001&amp;SDATE=201002&amp;PERIODTYPE=QTR_STD&amp;window=popup_no_bar&amp;width=385&amp;height=120&amp;START_MAXIMIZED=FALSE&amp;creator=factset&amp;display_string=Audit"}</definedName>
    <definedName name="_168__FDSAUDITLINK__" localSheetId="7" hidden="1">{"fdsup://directions/FAT Viewer?action=UPDATE&amp;creator=factset&amp;DYN_ARGS=TRUE&amp;DOC_NAME=FAT:FQL_AUDITING_CLIENT_TEMPLATE.FAT&amp;display_string=Audit&amp;VAR:KEY=ZABITWPSVC&amp;VAR:QUERY=RkZfRUJJVERBX09QRVIoUVRSLDQvMS8yMDEwLDYvMzAvMjAxMCwsLFVTRCk=&amp;WINDOW=FIRST_POPUP&amp;HEIGH","T=450&amp;WIDTH=450&amp;START_MAXIMIZED=FALSE&amp;VAR:CALENDAR=US&amp;VAR:SYMBOL=SRE&amp;VAR:INDEX=0"}</definedName>
    <definedName name="_168__FDSAUDITLINK__" localSheetId="9" hidden="1">{"fdsup://directions/FAT Viewer?action=UPDATE&amp;creator=factset&amp;DYN_ARGS=TRUE&amp;DOC_NAME=FAT:FQL_AUDITING_CLIENT_TEMPLATE.FAT&amp;display_string=Audit&amp;VAR:KEY=ZABITWPSVC&amp;VAR:QUERY=RkZfRUJJVERBX09QRVIoUVRSLDQvMS8yMDEwLDYvMzAvMjAxMCwsLFVTRCk=&amp;WINDOW=FIRST_POPUP&amp;HEIGH","T=450&amp;WIDTH=450&amp;START_MAXIMIZED=FALSE&amp;VAR:CALENDAR=US&amp;VAR:SYMBOL=SRE&amp;VAR:INDEX=0"}</definedName>
    <definedName name="_168__FDSAUDITLINK__" localSheetId="8" hidden="1">{"fdsup://directions/FAT Viewer?action=UPDATE&amp;creator=factset&amp;DYN_ARGS=TRUE&amp;DOC_NAME=FAT:FQL_AUDITING_CLIENT_TEMPLATE.FAT&amp;display_string=Audit&amp;VAR:KEY=ZABITWPSVC&amp;VAR:QUERY=RkZfRUJJVERBX09QRVIoUVRSLDQvMS8yMDEwLDYvMzAvMjAxMCwsLFVTRCk=&amp;WINDOW=FIRST_POPUP&amp;HEIGH","T=450&amp;WIDTH=450&amp;START_MAXIMIZED=FALSE&amp;VAR:CALENDAR=US&amp;VAR:SYMBOL=SRE&amp;VAR:INDEX=0"}</definedName>
    <definedName name="_168__FDSAUDITLINK__" localSheetId="10" hidden="1">{"fdsup://directions/FAT Viewer?action=UPDATE&amp;creator=factset&amp;DYN_ARGS=TRUE&amp;DOC_NAME=FAT:FQL_AUDITING_CLIENT_TEMPLATE.FAT&amp;display_string=Audit&amp;VAR:KEY=ZABITWPSVC&amp;VAR:QUERY=RkZfRUJJVERBX09QRVIoUVRSLDQvMS8yMDEwLDYvMzAvMjAxMCwsLFVTRCk=&amp;WINDOW=FIRST_POPUP&amp;HEIGH","T=450&amp;WIDTH=450&amp;START_MAXIMIZED=FALSE&amp;VAR:CALENDAR=US&amp;VAR:SYMBOL=SRE&amp;VAR:INDEX=0"}</definedName>
    <definedName name="_168__FDSAUDITLINK__" localSheetId="3" hidden="1">{"fdsup://directions/FAT Viewer?action=UPDATE&amp;creator=factset&amp;DYN_ARGS=TRUE&amp;DOC_NAME=FAT:FQL_AUDITING_CLIENT_TEMPLATE.FAT&amp;display_string=Audit&amp;VAR:KEY=ZABITWPSVC&amp;VAR:QUERY=RkZfRUJJVERBX09QRVIoUVRSLDQvMS8yMDEwLDYvMzAvMjAxMCwsLFVTRCk=&amp;WINDOW=FIRST_POPUP&amp;HEIGH","T=450&amp;WIDTH=450&amp;START_MAXIMIZED=FALSE&amp;VAR:CALENDAR=US&amp;VAR:SYMBOL=SRE&amp;VAR:INDEX=0"}</definedName>
    <definedName name="_168__FDSAUDITLINK__" localSheetId="5" hidden="1">{"fdsup://directions/FAT Viewer?action=UPDATE&amp;creator=factset&amp;DYN_ARGS=TRUE&amp;DOC_NAME=FAT:FQL_AUDITING_CLIENT_TEMPLATE.FAT&amp;display_string=Audit&amp;VAR:KEY=ZABITWPSVC&amp;VAR:QUERY=RkZfRUJJVERBX09QRVIoUVRSLDQvMS8yMDEwLDYvMzAvMjAxMCwsLFVTRCk=&amp;WINDOW=FIRST_POPUP&amp;HEIGH","T=450&amp;WIDTH=450&amp;START_MAXIMIZED=FALSE&amp;VAR:CALENDAR=US&amp;VAR:SYMBOL=SRE&amp;VAR:INDEX=0"}</definedName>
    <definedName name="_168__FDSAUDITLINK__" localSheetId="1" hidden="1">{"fdsup://directions/FAT Viewer?action=UPDATE&amp;creator=factset&amp;DYN_ARGS=TRUE&amp;DOC_NAME=FAT:FQL_AUDITING_CLIENT_TEMPLATE.FAT&amp;display_string=Audit&amp;VAR:KEY=ZABITWPSVC&amp;VAR:QUERY=RkZfRUJJVERBX09QRVIoUVRSLDQvMS8yMDEwLDYvMzAvMjAxMCwsLFVTRCk=&amp;WINDOW=FIRST_POPUP&amp;HEIGH","T=450&amp;WIDTH=450&amp;START_MAXIMIZED=FALSE&amp;VAR:CALENDAR=US&amp;VAR:SYMBOL=SRE&amp;VAR:INDEX=0"}</definedName>
    <definedName name="_168__FDSAUDITLINK__" hidden="1">{"fdsup://directions/FAT Viewer?action=UPDATE&amp;creator=factset&amp;DYN_ARGS=TRUE&amp;DOC_NAME=FAT:FQL_AUDITING_CLIENT_TEMPLATE.FAT&amp;display_string=Audit&amp;VAR:KEY=ZABITWPSVC&amp;VAR:QUERY=RkZfRUJJVERBX09QRVIoUVRSLDQvMS8yMDEwLDYvMzAvMjAxMCwsLFVTRCk=&amp;WINDOW=FIRST_POPUP&amp;HEIGH","T=450&amp;WIDTH=450&amp;START_MAXIMIZED=FALSE&amp;VAR:CALENDAR=US&amp;VAR:SYMBOL=SRE&amp;VAR:INDEX=0"}</definedName>
    <definedName name="_1680__FDSAUDITLINK__" localSheetId="7" hidden="1">{"fdsup://Directions/FactSet Auditing Viewer?action=AUDIT_VALUE&amp;DB=129&amp;ID1=25470910&amp;VALUEID=01001&amp;SDATE=201002&amp;PERIODTYPE=QTR_STD&amp;window=popup_no_bar&amp;width=385&amp;height=120&amp;START_MAXIMIZED=FALSE&amp;creator=factset&amp;display_string=Audit"}</definedName>
    <definedName name="_1680__FDSAUDITLINK__" localSheetId="9" hidden="1">{"fdsup://Directions/FactSet Auditing Viewer?action=AUDIT_VALUE&amp;DB=129&amp;ID1=25470910&amp;VALUEID=01001&amp;SDATE=201002&amp;PERIODTYPE=QTR_STD&amp;window=popup_no_bar&amp;width=385&amp;height=120&amp;START_MAXIMIZED=FALSE&amp;creator=factset&amp;display_string=Audit"}</definedName>
    <definedName name="_1680__FDSAUDITLINK__" localSheetId="8" hidden="1">{"fdsup://Directions/FactSet Auditing Viewer?action=AUDIT_VALUE&amp;DB=129&amp;ID1=25470910&amp;VALUEID=01001&amp;SDATE=201002&amp;PERIODTYPE=QTR_STD&amp;window=popup_no_bar&amp;width=385&amp;height=120&amp;START_MAXIMIZED=FALSE&amp;creator=factset&amp;display_string=Audit"}</definedName>
    <definedName name="_1680__FDSAUDITLINK__" localSheetId="10" hidden="1">{"fdsup://Directions/FactSet Auditing Viewer?action=AUDIT_VALUE&amp;DB=129&amp;ID1=25470910&amp;VALUEID=01001&amp;SDATE=201002&amp;PERIODTYPE=QTR_STD&amp;window=popup_no_bar&amp;width=385&amp;height=120&amp;START_MAXIMIZED=FALSE&amp;creator=factset&amp;display_string=Audit"}</definedName>
    <definedName name="_1680__FDSAUDITLINK__" localSheetId="3" hidden="1">{"fdsup://Directions/FactSet Auditing Viewer?action=AUDIT_VALUE&amp;DB=129&amp;ID1=25470910&amp;VALUEID=01001&amp;SDATE=201002&amp;PERIODTYPE=QTR_STD&amp;window=popup_no_bar&amp;width=385&amp;height=120&amp;START_MAXIMIZED=FALSE&amp;creator=factset&amp;display_string=Audit"}</definedName>
    <definedName name="_1680__FDSAUDITLINK__" localSheetId="5" hidden="1">{"fdsup://Directions/FactSet Auditing Viewer?action=AUDIT_VALUE&amp;DB=129&amp;ID1=25470910&amp;VALUEID=01001&amp;SDATE=201002&amp;PERIODTYPE=QTR_STD&amp;window=popup_no_bar&amp;width=385&amp;height=120&amp;START_MAXIMIZED=FALSE&amp;creator=factset&amp;display_string=Audit"}</definedName>
    <definedName name="_1680__FDSAUDITLINK__" localSheetId="1" hidden="1">{"fdsup://Directions/FactSet Auditing Viewer?action=AUDIT_VALUE&amp;DB=129&amp;ID1=25470910&amp;VALUEID=01001&amp;SDATE=201002&amp;PERIODTYPE=QTR_STD&amp;window=popup_no_bar&amp;width=385&amp;height=120&amp;START_MAXIMIZED=FALSE&amp;creator=factset&amp;display_string=Audit"}</definedName>
    <definedName name="_1680__FDSAUDITLINK__" hidden="1">{"fdsup://Directions/FactSet Auditing Viewer?action=AUDIT_VALUE&amp;DB=129&amp;ID1=25470910&amp;VALUEID=01001&amp;SDATE=201002&amp;PERIODTYPE=QTR_STD&amp;window=popup_no_bar&amp;width=385&amp;height=120&amp;START_MAXIMIZED=FALSE&amp;creator=factset&amp;display_string=Audit"}</definedName>
    <definedName name="_1681__FDSAUDITLINK__" localSheetId="7" hidden="1">{"fdsup://Directions/FactSet Auditing Viewer?action=AUDIT_VALUE&amp;DB=129&amp;ID1=24237010&amp;VALUEID=01001&amp;SDATE=200902&amp;PERIODTYPE=QTR_STD&amp;window=popup_no_bar&amp;width=385&amp;height=120&amp;START_MAXIMIZED=FALSE&amp;creator=factset&amp;display_string=Audit"}</definedName>
    <definedName name="_1681__FDSAUDITLINK__" localSheetId="9" hidden="1">{"fdsup://Directions/FactSet Auditing Viewer?action=AUDIT_VALUE&amp;DB=129&amp;ID1=24237010&amp;VALUEID=01001&amp;SDATE=200902&amp;PERIODTYPE=QTR_STD&amp;window=popup_no_bar&amp;width=385&amp;height=120&amp;START_MAXIMIZED=FALSE&amp;creator=factset&amp;display_string=Audit"}</definedName>
    <definedName name="_1681__FDSAUDITLINK__" localSheetId="8" hidden="1">{"fdsup://Directions/FactSet Auditing Viewer?action=AUDIT_VALUE&amp;DB=129&amp;ID1=24237010&amp;VALUEID=01001&amp;SDATE=200902&amp;PERIODTYPE=QTR_STD&amp;window=popup_no_bar&amp;width=385&amp;height=120&amp;START_MAXIMIZED=FALSE&amp;creator=factset&amp;display_string=Audit"}</definedName>
    <definedName name="_1681__FDSAUDITLINK__" localSheetId="10" hidden="1">{"fdsup://Directions/FactSet Auditing Viewer?action=AUDIT_VALUE&amp;DB=129&amp;ID1=24237010&amp;VALUEID=01001&amp;SDATE=200902&amp;PERIODTYPE=QTR_STD&amp;window=popup_no_bar&amp;width=385&amp;height=120&amp;START_MAXIMIZED=FALSE&amp;creator=factset&amp;display_string=Audit"}</definedName>
    <definedName name="_1681__FDSAUDITLINK__" localSheetId="3" hidden="1">{"fdsup://Directions/FactSet Auditing Viewer?action=AUDIT_VALUE&amp;DB=129&amp;ID1=24237010&amp;VALUEID=01001&amp;SDATE=200902&amp;PERIODTYPE=QTR_STD&amp;window=popup_no_bar&amp;width=385&amp;height=120&amp;START_MAXIMIZED=FALSE&amp;creator=factset&amp;display_string=Audit"}</definedName>
    <definedName name="_1681__FDSAUDITLINK__" localSheetId="5" hidden="1">{"fdsup://Directions/FactSet Auditing Viewer?action=AUDIT_VALUE&amp;DB=129&amp;ID1=24237010&amp;VALUEID=01001&amp;SDATE=200902&amp;PERIODTYPE=QTR_STD&amp;window=popup_no_bar&amp;width=385&amp;height=120&amp;START_MAXIMIZED=FALSE&amp;creator=factset&amp;display_string=Audit"}</definedName>
    <definedName name="_1681__FDSAUDITLINK__" localSheetId="1" hidden="1">{"fdsup://Directions/FactSet Auditing Viewer?action=AUDIT_VALUE&amp;DB=129&amp;ID1=24237010&amp;VALUEID=01001&amp;SDATE=200902&amp;PERIODTYPE=QTR_STD&amp;window=popup_no_bar&amp;width=385&amp;height=120&amp;START_MAXIMIZED=FALSE&amp;creator=factset&amp;display_string=Audit"}</definedName>
    <definedName name="_1681__FDSAUDITLINK__" hidden="1">{"fdsup://Directions/FactSet Auditing Viewer?action=AUDIT_VALUE&amp;DB=129&amp;ID1=24237010&amp;VALUEID=01001&amp;SDATE=200902&amp;PERIODTYPE=QTR_STD&amp;window=popup_no_bar&amp;width=385&amp;height=120&amp;START_MAXIMIZED=FALSE&amp;creator=factset&amp;display_string=Audit"}</definedName>
    <definedName name="_1682__FDSAUDITLINK__" localSheetId="7" hidden="1">{"fdsup://Directions/FactSet Auditing Viewer?action=AUDIT_VALUE&amp;DB=129&amp;ID1=24237010&amp;VALUEID=01001&amp;SDATE=201002&amp;PERIODTYPE=QTR_STD&amp;window=popup_no_bar&amp;width=385&amp;height=120&amp;START_MAXIMIZED=FALSE&amp;creator=factset&amp;display_string=Audit"}</definedName>
    <definedName name="_1682__FDSAUDITLINK__" localSheetId="9" hidden="1">{"fdsup://Directions/FactSet Auditing Viewer?action=AUDIT_VALUE&amp;DB=129&amp;ID1=24237010&amp;VALUEID=01001&amp;SDATE=201002&amp;PERIODTYPE=QTR_STD&amp;window=popup_no_bar&amp;width=385&amp;height=120&amp;START_MAXIMIZED=FALSE&amp;creator=factset&amp;display_string=Audit"}</definedName>
    <definedName name="_1682__FDSAUDITLINK__" localSheetId="8" hidden="1">{"fdsup://Directions/FactSet Auditing Viewer?action=AUDIT_VALUE&amp;DB=129&amp;ID1=24237010&amp;VALUEID=01001&amp;SDATE=201002&amp;PERIODTYPE=QTR_STD&amp;window=popup_no_bar&amp;width=385&amp;height=120&amp;START_MAXIMIZED=FALSE&amp;creator=factset&amp;display_string=Audit"}</definedName>
    <definedName name="_1682__FDSAUDITLINK__" localSheetId="10" hidden="1">{"fdsup://Directions/FactSet Auditing Viewer?action=AUDIT_VALUE&amp;DB=129&amp;ID1=24237010&amp;VALUEID=01001&amp;SDATE=201002&amp;PERIODTYPE=QTR_STD&amp;window=popup_no_bar&amp;width=385&amp;height=120&amp;START_MAXIMIZED=FALSE&amp;creator=factset&amp;display_string=Audit"}</definedName>
    <definedName name="_1682__FDSAUDITLINK__" localSheetId="3" hidden="1">{"fdsup://Directions/FactSet Auditing Viewer?action=AUDIT_VALUE&amp;DB=129&amp;ID1=24237010&amp;VALUEID=01001&amp;SDATE=201002&amp;PERIODTYPE=QTR_STD&amp;window=popup_no_bar&amp;width=385&amp;height=120&amp;START_MAXIMIZED=FALSE&amp;creator=factset&amp;display_string=Audit"}</definedName>
    <definedName name="_1682__FDSAUDITLINK__" localSheetId="5" hidden="1">{"fdsup://Directions/FactSet Auditing Viewer?action=AUDIT_VALUE&amp;DB=129&amp;ID1=24237010&amp;VALUEID=01001&amp;SDATE=201002&amp;PERIODTYPE=QTR_STD&amp;window=popup_no_bar&amp;width=385&amp;height=120&amp;START_MAXIMIZED=FALSE&amp;creator=factset&amp;display_string=Audit"}</definedName>
    <definedName name="_1682__FDSAUDITLINK__" localSheetId="1" hidden="1">{"fdsup://Directions/FactSet Auditing Viewer?action=AUDIT_VALUE&amp;DB=129&amp;ID1=24237010&amp;VALUEID=01001&amp;SDATE=201002&amp;PERIODTYPE=QTR_STD&amp;window=popup_no_bar&amp;width=385&amp;height=120&amp;START_MAXIMIZED=FALSE&amp;creator=factset&amp;display_string=Audit"}</definedName>
    <definedName name="_1682__FDSAUDITLINK__" hidden="1">{"fdsup://Directions/FactSet Auditing Viewer?action=AUDIT_VALUE&amp;DB=129&amp;ID1=24237010&amp;VALUEID=01001&amp;SDATE=201002&amp;PERIODTYPE=QTR_STD&amp;window=popup_no_bar&amp;width=385&amp;height=120&amp;START_MAXIMIZED=FALSE&amp;creator=factset&amp;display_string=Audit"}</definedName>
    <definedName name="_1683__FDSAUDITLINK__" localSheetId="7" hidden="1">{"fdsup://Directions/FactSet Auditing Viewer?action=AUDIT_VALUE&amp;DB=129&amp;ID1=24702R10&amp;VALUEID=01001&amp;SDATE=201001&amp;PERIODTYPE=QTR_STD&amp;window=popup_no_bar&amp;width=385&amp;height=120&amp;START_MAXIMIZED=FALSE&amp;creator=factset&amp;display_string=Audit"}</definedName>
    <definedName name="_1683__FDSAUDITLINK__" localSheetId="9" hidden="1">{"fdsup://Directions/FactSet Auditing Viewer?action=AUDIT_VALUE&amp;DB=129&amp;ID1=24702R10&amp;VALUEID=01001&amp;SDATE=201001&amp;PERIODTYPE=QTR_STD&amp;window=popup_no_bar&amp;width=385&amp;height=120&amp;START_MAXIMIZED=FALSE&amp;creator=factset&amp;display_string=Audit"}</definedName>
    <definedName name="_1683__FDSAUDITLINK__" localSheetId="8" hidden="1">{"fdsup://Directions/FactSet Auditing Viewer?action=AUDIT_VALUE&amp;DB=129&amp;ID1=24702R10&amp;VALUEID=01001&amp;SDATE=201001&amp;PERIODTYPE=QTR_STD&amp;window=popup_no_bar&amp;width=385&amp;height=120&amp;START_MAXIMIZED=FALSE&amp;creator=factset&amp;display_string=Audit"}</definedName>
    <definedName name="_1683__FDSAUDITLINK__" localSheetId="10" hidden="1">{"fdsup://Directions/FactSet Auditing Viewer?action=AUDIT_VALUE&amp;DB=129&amp;ID1=24702R10&amp;VALUEID=01001&amp;SDATE=201001&amp;PERIODTYPE=QTR_STD&amp;window=popup_no_bar&amp;width=385&amp;height=120&amp;START_MAXIMIZED=FALSE&amp;creator=factset&amp;display_string=Audit"}</definedName>
    <definedName name="_1683__FDSAUDITLINK__" localSheetId="3" hidden="1">{"fdsup://Directions/FactSet Auditing Viewer?action=AUDIT_VALUE&amp;DB=129&amp;ID1=24702R10&amp;VALUEID=01001&amp;SDATE=201001&amp;PERIODTYPE=QTR_STD&amp;window=popup_no_bar&amp;width=385&amp;height=120&amp;START_MAXIMIZED=FALSE&amp;creator=factset&amp;display_string=Audit"}</definedName>
    <definedName name="_1683__FDSAUDITLINK__" localSheetId="5" hidden="1">{"fdsup://Directions/FactSet Auditing Viewer?action=AUDIT_VALUE&amp;DB=129&amp;ID1=24702R10&amp;VALUEID=01001&amp;SDATE=201001&amp;PERIODTYPE=QTR_STD&amp;window=popup_no_bar&amp;width=385&amp;height=120&amp;START_MAXIMIZED=FALSE&amp;creator=factset&amp;display_string=Audit"}</definedName>
    <definedName name="_1683__FDSAUDITLINK__" localSheetId="1" hidden="1">{"fdsup://Directions/FactSet Auditing Viewer?action=AUDIT_VALUE&amp;DB=129&amp;ID1=24702R10&amp;VALUEID=01001&amp;SDATE=201001&amp;PERIODTYPE=QTR_STD&amp;window=popup_no_bar&amp;width=385&amp;height=120&amp;START_MAXIMIZED=FALSE&amp;creator=factset&amp;display_string=Audit"}</definedName>
    <definedName name="_1683__FDSAUDITLINK__" hidden="1">{"fdsup://Directions/FactSet Auditing Viewer?action=AUDIT_VALUE&amp;DB=129&amp;ID1=24702R10&amp;VALUEID=01001&amp;SDATE=201001&amp;PERIODTYPE=QTR_STD&amp;window=popup_no_bar&amp;width=385&amp;height=120&amp;START_MAXIMIZED=FALSE&amp;creator=factset&amp;display_string=Audit"}</definedName>
    <definedName name="_1684__FDSAUDITLINK__" localSheetId="7" hidden="1">{"fdsup://Directions/FactSet Auditing Viewer?action=AUDIT_VALUE&amp;DB=129&amp;ID1=24419910&amp;VALUEID=01001&amp;SDATE=200902&amp;PERIODTYPE=QTR_STD&amp;window=popup_no_bar&amp;width=385&amp;height=120&amp;START_MAXIMIZED=FALSE&amp;creator=factset&amp;display_string=Audit"}</definedName>
    <definedName name="_1684__FDSAUDITLINK__" localSheetId="9" hidden="1">{"fdsup://Directions/FactSet Auditing Viewer?action=AUDIT_VALUE&amp;DB=129&amp;ID1=24419910&amp;VALUEID=01001&amp;SDATE=200902&amp;PERIODTYPE=QTR_STD&amp;window=popup_no_bar&amp;width=385&amp;height=120&amp;START_MAXIMIZED=FALSE&amp;creator=factset&amp;display_string=Audit"}</definedName>
    <definedName name="_1684__FDSAUDITLINK__" localSheetId="8" hidden="1">{"fdsup://Directions/FactSet Auditing Viewer?action=AUDIT_VALUE&amp;DB=129&amp;ID1=24419910&amp;VALUEID=01001&amp;SDATE=200902&amp;PERIODTYPE=QTR_STD&amp;window=popup_no_bar&amp;width=385&amp;height=120&amp;START_MAXIMIZED=FALSE&amp;creator=factset&amp;display_string=Audit"}</definedName>
    <definedName name="_1684__FDSAUDITLINK__" localSheetId="10" hidden="1">{"fdsup://Directions/FactSet Auditing Viewer?action=AUDIT_VALUE&amp;DB=129&amp;ID1=24419910&amp;VALUEID=01001&amp;SDATE=200902&amp;PERIODTYPE=QTR_STD&amp;window=popup_no_bar&amp;width=385&amp;height=120&amp;START_MAXIMIZED=FALSE&amp;creator=factset&amp;display_string=Audit"}</definedName>
    <definedName name="_1684__FDSAUDITLINK__" localSheetId="3" hidden="1">{"fdsup://Directions/FactSet Auditing Viewer?action=AUDIT_VALUE&amp;DB=129&amp;ID1=24419910&amp;VALUEID=01001&amp;SDATE=200902&amp;PERIODTYPE=QTR_STD&amp;window=popup_no_bar&amp;width=385&amp;height=120&amp;START_MAXIMIZED=FALSE&amp;creator=factset&amp;display_string=Audit"}</definedName>
    <definedName name="_1684__FDSAUDITLINK__" localSheetId="5" hidden="1">{"fdsup://Directions/FactSet Auditing Viewer?action=AUDIT_VALUE&amp;DB=129&amp;ID1=24419910&amp;VALUEID=01001&amp;SDATE=200902&amp;PERIODTYPE=QTR_STD&amp;window=popup_no_bar&amp;width=385&amp;height=120&amp;START_MAXIMIZED=FALSE&amp;creator=factset&amp;display_string=Audit"}</definedName>
    <definedName name="_1684__FDSAUDITLINK__" localSheetId="1" hidden="1">{"fdsup://Directions/FactSet Auditing Viewer?action=AUDIT_VALUE&amp;DB=129&amp;ID1=24419910&amp;VALUEID=01001&amp;SDATE=200902&amp;PERIODTYPE=QTR_STD&amp;window=popup_no_bar&amp;width=385&amp;height=120&amp;START_MAXIMIZED=FALSE&amp;creator=factset&amp;display_string=Audit"}</definedName>
    <definedName name="_1684__FDSAUDITLINK__" hidden="1">{"fdsup://Directions/FactSet Auditing Viewer?action=AUDIT_VALUE&amp;DB=129&amp;ID1=24419910&amp;VALUEID=01001&amp;SDATE=200902&amp;PERIODTYPE=QTR_STD&amp;window=popup_no_bar&amp;width=385&amp;height=120&amp;START_MAXIMIZED=FALSE&amp;creator=factset&amp;display_string=Audit"}</definedName>
    <definedName name="_1685__FDSAUDITLINK__" localSheetId="7" hidden="1">{"fdsup://Directions/FactSet Auditing Viewer?action=AUDIT_VALUE&amp;DB=129&amp;ID1=24419910&amp;VALUEID=01001&amp;SDATE=201002&amp;PERIODTYPE=QTR_STD&amp;window=popup_no_bar&amp;width=385&amp;height=120&amp;START_MAXIMIZED=FALSE&amp;creator=factset&amp;display_string=Audit"}</definedName>
    <definedName name="_1685__FDSAUDITLINK__" localSheetId="9" hidden="1">{"fdsup://Directions/FactSet Auditing Viewer?action=AUDIT_VALUE&amp;DB=129&amp;ID1=24419910&amp;VALUEID=01001&amp;SDATE=201002&amp;PERIODTYPE=QTR_STD&amp;window=popup_no_bar&amp;width=385&amp;height=120&amp;START_MAXIMIZED=FALSE&amp;creator=factset&amp;display_string=Audit"}</definedName>
    <definedName name="_1685__FDSAUDITLINK__" localSheetId="8" hidden="1">{"fdsup://Directions/FactSet Auditing Viewer?action=AUDIT_VALUE&amp;DB=129&amp;ID1=24419910&amp;VALUEID=01001&amp;SDATE=201002&amp;PERIODTYPE=QTR_STD&amp;window=popup_no_bar&amp;width=385&amp;height=120&amp;START_MAXIMIZED=FALSE&amp;creator=factset&amp;display_string=Audit"}</definedName>
    <definedName name="_1685__FDSAUDITLINK__" localSheetId="10" hidden="1">{"fdsup://Directions/FactSet Auditing Viewer?action=AUDIT_VALUE&amp;DB=129&amp;ID1=24419910&amp;VALUEID=01001&amp;SDATE=201002&amp;PERIODTYPE=QTR_STD&amp;window=popup_no_bar&amp;width=385&amp;height=120&amp;START_MAXIMIZED=FALSE&amp;creator=factset&amp;display_string=Audit"}</definedName>
    <definedName name="_1685__FDSAUDITLINK__" localSheetId="3" hidden="1">{"fdsup://Directions/FactSet Auditing Viewer?action=AUDIT_VALUE&amp;DB=129&amp;ID1=24419910&amp;VALUEID=01001&amp;SDATE=201002&amp;PERIODTYPE=QTR_STD&amp;window=popup_no_bar&amp;width=385&amp;height=120&amp;START_MAXIMIZED=FALSE&amp;creator=factset&amp;display_string=Audit"}</definedName>
    <definedName name="_1685__FDSAUDITLINK__" localSheetId="5" hidden="1">{"fdsup://Directions/FactSet Auditing Viewer?action=AUDIT_VALUE&amp;DB=129&amp;ID1=24419910&amp;VALUEID=01001&amp;SDATE=201002&amp;PERIODTYPE=QTR_STD&amp;window=popup_no_bar&amp;width=385&amp;height=120&amp;START_MAXIMIZED=FALSE&amp;creator=factset&amp;display_string=Audit"}</definedName>
    <definedName name="_1685__FDSAUDITLINK__" localSheetId="1" hidden="1">{"fdsup://Directions/FactSet Auditing Viewer?action=AUDIT_VALUE&amp;DB=129&amp;ID1=24419910&amp;VALUEID=01001&amp;SDATE=201002&amp;PERIODTYPE=QTR_STD&amp;window=popup_no_bar&amp;width=385&amp;height=120&amp;START_MAXIMIZED=FALSE&amp;creator=factset&amp;display_string=Audit"}</definedName>
    <definedName name="_1685__FDSAUDITLINK__" hidden="1">{"fdsup://Directions/FactSet Auditing Viewer?action=AUDIT_VALUE&amp;DB=129&amp;ID1=24419910&amp;VALUEID=01001&amp;SDATE=201002&amp;PERIODTYPE=QTR_STD&amp;window=popup_no_bar&amp;width=385&amp;height=120&amp;START_MAXIMIZED=FALSE&amp;creator=factset&amp;display_string=Audit"}</definedName>
    <definedName name="_1686__FDSAUDITLINK__" localSheetId="7" hidden="1">{"fdsup://Directions/FactSet Auditing Viewer?action=AUDIT_VALUE&amp;DB=129&amp;ID1=26353410&amp;VALUEID=01001&amp;SDATE=200902&amp;PERIODTYPE=QTR_STD&amp;window=popup_no_bar&amp;width=385&amp;height=120&amp;START_MAXIMIZED=FALSE&amp;creator=factset&amp;display_string=Audit"}</definedName>
    <definedName name="_1686__FDSAUDITLINK__" localSheetId="9" hidden="1">{"fdsup://Directions/FactSet Auditing Viewer?action=AUDIT_VALUE&amp;DB=129&amp;ID1=26353410&amp;VALUEID=01001&amp;SDATE=200902&amp;PERIODTYPE=QTR_STD&amp;window=popup_no_bar&amp;width=385&amp;height=120&amp;START_MAXIMIZED=FALSE&amp;creator=factset&amp;display_string=Audit"}</definedName>
    <definedName name="_1686__FDSAUDITLINK__" localSheetId="8" hidden="1">{"fdsup://Directions/FactSet Auditing Viewer?action=AUDIT_VALUE&amp;DB=129&amp;ID1=26353410&amp;VALUEID=01001&amp;SDATE=200902&amp;PERIODTYPE=QTR_STD&amp;window=popup_no_bar&amp;width=385&amp;height=120&amp;START_MAXIMIZED=FALSE&amp;creator=factset&amp;display_string=Audit"}</definedName>
    <definedName name="_1686__FDSAUDITLINK__" localSheetId="10" hidden="1">{"fdsup://Directions/FactSet Auditing Viewer?action=AUDIT_VALUE&amp;DB=129&amp;ID1=26353410&amp;VALUEID=01001&amp;SDATE=200902&amp;PERIODTYPE=QTR_STD&amp;window=popup_no_bar&amp;width=385&amp;height=120&amp;START_MAXIMIZED=FALSE&amp;creator=factset&amp;display_string=Audit"}</definedName>
    <definedName name="_1686__FDSAUDITLINK__" localSheetId="3" hidden="1">{"fdsup://Directions/FactSet Auditing Viewer?action=AUDIT_VALUE&amp;DB=129&amp;ID1=26353410&amp;VALUEID=01001&amp;SDATE=200902&amp;PERIODTYPE=QTR_STD&amp;window=popup_no_bar&amp;width=385&amp;height=120&amp;START_MAXIMIZED=FALSE&amp;creator=factset&amp;display_string=Audit"}</definedName>
    <definedName name="_1686__FDSAUDITLINK__" localSheetId="5" hidden="1">{"fdsup://Directions/FactSet Auditing Viewer?action=AUDIT_VALUE&amp;DB=129&amp;ID1=26353410&amp;VALUEID=01001&amp;SDATE=200902&amp;PERIODTYPE=QTR_STD&amp;window=popup_no_bar&amp;width=385&amp;height=120&amp;START_MAXIMIZED=FALSE&amp;creator=factset&amp;display_string=Audit"}</definedName>
    <definedName name="_1686__FDSAUDITLINK__" localSheetId="1" hidden="1">{"fdsup://Directions/FactSet Auditing Viewer?action=AUDIT_VALUE&amp;DB=129&amp;ID1=26353410&amp;VALUEID=01001&amp;SDATE=200902&amp;PERIODTYPE=QTR_STD&amp;window=popup_no_bar&amp;width=385&amp;height=120&amp;START_MAXIMIZED=FALSE&amp;creator=factset&amp;display_string=Audit"}</definedName>
    <definedName name="_1686__FDSAUDITLINK__" hidden="1">{"fdsup://Directions/FactSet Auditing Viewer?action=AUDIT_VALUE&amp;DB=129&amp;ID1=26353410&amp;VALUEID=01001&amp;SDATE=200902&amp;PERIODTYPE=QTR_STD&amp;window=popup_no_bar&amp;width=385&amp;height=120&amp;START_MAXIMIZED=FALSE&amp;creator=factset&amp;display_string=Audit"}</definedName>
    <definedName name="_1687__FDSAUDITLINK__" localSheetId="7" hidden="1">{"fdsup://Directions/FactSet Auditing Viewer?action=AUDIT_VALUE&amp;DB=129&amp;ID1=26353410&amp;VALUEID=01001&amp;SDATE=201002&amp;PERIODTYPE=QTR_STD&amp;window=popup_no_bar&amp;width=385&amp;height=120&amp;START_MAXIMIZED=FALSE&amp;creator=factset&amp;display_string=Audit"}</definedName>
    <definedName name="_1687__FDSAUDITLINK__" localSheetId="9" hidden="1">{"fdsup://Directions/FactSet Auditing Viewer?action=AUDIT_VALUE&amp;DB=129&amp;ID1=26353410&amp;VALUEID=01001&amp;SDATE=201002&amp;PERIODTYPE=QTR_STD&amp;window=popup_no_bar&amp;width=385&amp;height=120&amp;START_MAXIMIZED=FALSE&amp;creator=factset&amp;display_string=Audit"}</definedName>
    <definedName name="_1687__FDSAUDITLINK__" localSheetId="8" hidden="1">{"fdsup://Directions/FactSet Auditing Viewer?action=AUDIT_VALUE&amp;DB=129&amp;ID1=26353410&amp;VALUEID=01001&amp;SDATE=201002&amp;PERIODTYPE=QTR_STD&amp;window=popup_no_bar&amp;width=385&amp;height=120&amp;START_MAXIMIZED=FALSE&amp;creator=factset&amp;display_string=Audit"}</definedName>
    <definedName name="_1687__FDSAUDITLINK__" localSheetId="10" hidden="1">{"fdsup://Directions/FactSet Auditing Viewer?action=AUDIT_VALUE&amp;DB=129&amp;ID1=26353410&amp;VALUEID=01001&amp;SDATE=201002&amp;PERIODTYPE=QTR_STD&amp;window=popup_no_bar&amp;width=385&amp;height=120&amp;START_MAXIMIZED=FALSE&amp;creator=factset&amp;display_string=Audit"}</definedName>
    <definedName name="_1687__FDSAUDITLINK__" localSheetId="3" hidden="1">{"fdsup://Directions/FactSet Auditing Viewer?action=AUDIT_VALUE&amp;DB=129&amp;ID1=26353410&amp;VALUEID=01001&amp;SDATE=201002&amp;PERIODTYPE=QTR_STD&amp;window=popup_no_bar&amp;width=385&amp;height=120&amp;START_MAXIMIZED=FALSE&amp;creator=factset&amp;display_string=Audit"}</definedName>
    <definedName name="_1687__FDSAUDITLINK__" localSheetId="5" hidden="1">{"fdsup://Directions/FactSet Auditing Viewer?action=AUDIT_VALUE&amp;DB=129&amp;ID1=26353410&amp;VALUEID=01001&amp;SDATE=201002&amp;PERIODTYPE=QTR_STD&amp;window=popup_no_bar&amp;width=385&amp;height=120&amp;START_MAXIMIZED=FALSE&amp;creator=factset&amp;display_string=Audit"}</definedName>
    <definedName name="_1687__FDSAUDITLINK__" localSheetId="1" hidden="1">{"fdsup://Directions/FactSet Auditing Viewer?action=AUDIT_VALUE&amp;DB=129&amp;ID1=26353410&amp;VALUEID=01001&amp;SDATE=201002&amp;PERIODTYPE=QTR_STD&amp;window=popup_no_bar&amp;width=385&amp;height=120&amp;START_MAXIMIZED=FALSE&amp;creator=factset&amp;display_string=Audit"}</definedName>
    <definedName name="_1687__FDSAUDITLINK__" hidden="1">{"fdsup://Directions/FactSet Auditing Viewer?action=AUDIT_VALUE&amp;DB=129&amp;ID1=26353410&amp;VALUEID=01001&amp;SDATE=201002&amp;PERIODTYPE=QTR_STD&amp;window=popup_no_bar&amp;width=385&amp;height=120&amp;START_MAXIMIZED=FALSE&amp;creator=factset&amp;display_string=Audit"}</definedName>
    <definedName name="_1688__FDSAUDITLINK__" localSheetId="7" hidden="1">{"fdsup://Directions/FactSet Auditing Viewer?action=AUDIT_VALUE&amp;DB=129&amp;ID1=25746U10&amp;VALUEID=01001&amp;SDATE=200902&amp;PERIODTYPE=QTR_STD&amp;window=popup_no_bar&amp;width=385&amp;height=120&amp;START_MAXIMIZED=FALSE&amp;creator=factset&amp;display_string=Audit"}</definedName>
    <definedName name="_1688__FDSAUDITLINK__" localSheetId="9" hidden="1">{"fdsup://Directions/FactSet Auditing Viewer?action=AUDIT_VALUE&amp;DB=129&amp;ID1=25746U10&amp;VALUEID=01001&amp;SDATE=200902&amp;PERIODTYPE=QTR_STD&amp;window=popup_no_bar&amp;width=385&amp;height=120&amp;START_MAXIMIZED=FALSE&amp;creator=factset&amp;display_string=Audit"}</definedName>
    <definedName name="_1688__FDSAUDITLINK__" localSheetId="8" hidden="1">{"fdsup://Directions/FactSet Auditing Viewer?action=AUDIT_VALUE&amp;DB=129&amp;ID1=25746U10&amp;VALUEID=01001&amp;SDATE=200902&amp;PERIODTYPE=QTR_STD&amp;window=popup_no_bar&amp;width=385&amp;height=120&amp;START_MAXIMIZED=FALSE&amp;creator=factset&amp;display_string=Audit"}</definedName>
    <definedName name="_1688__FDSAUDITLINK__" localSheetId="10" hidden="1">{"fdsup://Directions/FactSet Auditing Viewer?action=AUDIT_VALUE&amp;DB=129&amp;ID1=25746U10&amp;VALUEID=01001&amp;SDATE=200902&amp;PERIODTYPE=QTR_STD&amp;window=popup_no_bar&amp;width=385&amp;height=120&amp;START_MAXIMIZED=FALSE&amp;creator=factset&amp;display_string=Audit"}</definedName>
    <definedName name="_1688__FDSAUDITLINK__" localSheetId="3" hidden="1">{"fdsup://Directions/FactSet Auditing Viewer?action=AUDIT_VALUE&amp;DB=129&amp;ID1=25746U10&amp;VALUEID=01001&amp;SDATE=200902&amp;PERIODTYPE=QTR_STD&amp;window=popup_no_bar&amp;width=385&amp;height=120&amp;START_MAXIMIZED=FALSE&amp;creator=factset&amp;display_string=Audit"}</definedName>
    <definedName name="_1688__FDSAUDITLINK__" localSheetId="5" hidden="1">{"fdsup://Directions/FactSet Auditing Viewer?action=AUDIT_VALUE&amp;DB=129&amp;ID1=25746U10&amp;VALUEID=01001&amp;SDATE=200902&amp;PERIODTYPE=QTR_STD&amp;window=popup_no_bar&amp;width=385&amp;height=120&amp;START_MAXIMIZED=FALSE&amp;creator=factset&amp;display_string=Audit"}</definedName>
    <definedName name="_1688__FDSAUDITLINK__" localSheetId="1" hidden="1">{"fdsup://Directions/FactSet Auditing Viewer?action=AUDIT_VALUE&amp;DB=129&amp;ID1=25746U10&amp;VALUEID=01001&amp;SDATE=200902&amp;PERIODTYPE=QTR_STD&amp;window=popup_no_bar&amp;width=385&amp;height=120&amp;START_MAXIMIZED=FALSE&amp;creator=factset&amp;display_string=Audit"}</definedName>
    <definedName name="_1688__FDSAUDITLINK__" hidden="1">{"fdsup://Directions/FactSet Auditing Viewer?action=AUDIT_VALUE&amp;DB=129&amp;ID1=25746U10&amp;VALUEID=01001&amp;SDATE=200902&amp;PERIODTYPE=QTR_STD&amp;window=popup_no_bar&amp;width=385&amp;height=120&amp;START_MAXIMIZED=FALSE&amp;creator=factset&amp;display_string=Audit"}</definedName>
    <definedName name="_1689__FDSAUDITLINK__" localSheetId="7" hidden="1">{"fdsup://Directions/FactSet Auditing Viewer?action=AUDIT_VALUE&amp;DB=129&amp;ID1=25746U10&amp;VALUEID=01001&amp;SDATE=201002&amp;PERIODTYPE=QTR_STD&amp;window=popup_no_bar&amp;width=385&amp;height=120&amp;START_MAXIMIZED=FALSE&amp;creator=factset&amp;display_string=Audit"}</definedName>
    <definedName name="_1689__FDSAUDITLINK__" localSheetId="9" hidden="1">{"fdsup://Directions/FactSet Auditing Viewer?action=AUDIT_VALUE&amp;DB=129&amp;ID1=25746U10&amp;VALUEID=01001&amp;SDATE=201002&amp;PERIODTYPE=QTR_STD&amp;window=popup_no_bar&amp;width=385&amp;height=120&amp;START_MAXIMIZED=FALSE&amp;creator=factset&amp;display_string=Audit"}</definedName>
    <definedName name="_1689__FDSAUDITLINK__" localSheetId="8" hidden="1">{"fdsup://Directions/FactSet Auditing Viewer?action=AUDIT_VALUE&amp;DB=129&amp;ID1=25746U10&amp;VALUEID=01001&amp;SDATE=201002&amp;PERIODTYPE=QTR_STD&amp;window=popup_no_bar&amp;width=385&amp;height=120&amp;START_MAXIMIZED=FALSE&amp;creator=factset&amp;display_string=Audit"}</definedName>
    <definedName name="_1689__FDSAUDITLINK__" localSheetId="10" hidden="1">{"fdsup://Directions/FactSet Auditing Viewer?action=AUDIT_VALUE&amp;DB=129&amp;ID1=25746U10&amp;VALUEID=01001&amp;SDATE=201002&amp;PERIODTYPE=QTR_STD&amp;window=popup_no_bar&amp;width=385&amp;height=120&amp;START_MAXIMIZED=FALSE&amp;creator=factset&amp;display_string=Audit"}</definedName>
    <definedName name="_1689__FDSAUDITLINK__" localSheetId="3" hidden="1">{"fdsup://Directions/FactSet Auditing Viewer?action=AUDIT_VALUE&amp;DB=129&amp;ID1=25746U10&amp;VALUEID=01001&amp;SDATE=201002&amp;PERIODTYPE=QTR_STD&amp;window=popup_no_bar&amp;width=385&amp;height=120&amp;START_MAXIMIZED=FALSE&amp;creator=factset&amp;display_string=Audit"}</definedName>
    <definedName name="_1689__FDSAUDITLINK__" localSheetId="5" hidden="1">{"fdsup://Directions/FactSet Auditing Viewer?action=AUDIT_VALUE&amp;DB=129&amp;ID1=25746U10&amp;VALUEID=01001&amp;SDATE=201002&amp;PERIODTYPE=QTR_STD&amp;window=popup_no_bar&amp;width=385&amp;height=120&amp;START_MAXIMIZED=FALSE&amp;creator=factset&amp;display_string=Audit"}</definedName>
    <definedName name="_1689__FDSAUDITLINK__" localSheetId="1" hidden="1">{"fdsup://Directions/FactSet Auditing Viewer?action=AUDIT_VALUE&amp;DB=129&amp;ID1=25746U10&amp;VALUEID=01001&amp;SDATE=201002&amp;PERIODTYPE=QTR_STD&amp;window=popup_no_bar&amp;width=385&amp;height=120&amp;START_MAXIMIZED=FALSE&amp;creator=factset&amp;display_string=Audit"}</definedName>
    <definedName name="_1689__FDSAUDITLINK__" hidden="1">{"fdsup://Directions/FactSet Auditing Viewer?action=AUDIT_VALUE&amp;DB=129&amp;ID1=25746U10&amp;VALUEID=01001&amp;SDATE=201002&amp;PERIODTYPE=QTR_STD&amp;window=popup_no_bar&amp;width=385&amp;height=120&amp;START_MAXIMIZED=FALSE&amp;creator=factset&amp;display_string=Audit"}</definedName>
    <definedName name="_169__FDSAUDITLINK__" localSheetId="7" hidden="1">{"fdsup://directions/FAT Viewer?action=UPDATE&amp;creator=factset&amp;DYN_ARGS=TRUE&amp;DOC_NAME=FAT:FQL_AUDITING_CLIENT_TEMPLATE.FAT&amp;display_string=Audit&amp;VAR:KEY=BYXCZQLCDW&amp;VAR:QUERY=RkZfRUJJVERBX09QRVIoUVRSLDQvMS8yMDA5LDYvMzAvMjAwOSwsLFVTRCk=&amp;WINDOW=FIRST_POPUP&amp;HEIGH","T=450&amp;WIDTH=450&amp;START_MAXIMIZED=FALSE&amp;VAR:CALENDAR=US&amp;VAR:SYMBOL=SRCL&amp;VAR:INDEX=0"}</definedName>
    <definedName name="_169__FDSAUDITLINK__" localSheetId="9" hidden="1">{"fdsup://directions/FAT Viewer?action=UPDATE&amp;creator=factset&amp;DYN_ARGS=TRUE&amp;DOC_NAME=FAT:FQL_AUDITING_CLIENT_TEMPLATE.FAT&amp;display_string=Audit&amp;VAR:KEY=BYXCZQLCDW&amp;VAR:QUERY=RkZfRUJJVERBX09QRVIoUVRSLDQvMS8yMDA5LDYvMzAvMjAwOSwsLFVTRCk=&amp;WINDOW=FIRST_POPUP&amp;HEIGH","T=450&amp;WIDTH=450&amp;START_MAXIMIZED=FALSE&amp;VAR:CALENDAR=US&amp;VAR:SYMBOL=SRCL&amp;VAR:INDEX=0"}</definedName>
    <definedName name="_169__FDSAUDITLINK__" localSheetId="8" hidden="1">{"fdsup://directions/FAT Viewer?action=UPDATE&amp;creator=factset&amp;DYN_ARGS=TRUE&amp;DOC_NAME=FAT:FQL_AUDITING_CLIENT_TEMPLATE.FAT&amp;display_string=Audit&amp;VAR:KEY=BYXCZQLCDW&amp;VAR:QUERY=RkZfRUJJVERBX09QRVIoUVRSLDQvMS8yMDA5LDYvMzAvMjAwOSwsLFVTRCk=&amp;WINDOW=FIRST_POPUP&amp;HEIGH","T=450&amp;WIDTH=450&amp;START_MAXIMIZED=FALSE&amp;VAR:CALENDAR=US&amp;VAR:SYMBOL=SRCL&amp;VAR:INDEX=0"}</definedName>
    <definedName name="_169__FDSAUDITLINK__" localSheetId="10" hidden="1">{"fdsup://directions/FAT Viewer?action=UPDATE&amp;creator=factset&amp;DYN_ARGS=TRUE&amp;DOC_NAME=FAT:FQL_AUDITING_CLIENT_TEMPLATE.FAT&amp;display_string=Audit&amp;VAR:KEY=BYXCZQLCDW&amp;VAR:QUERY=RkZfRUJJVERBX09QRVIoUVRSLDQvMS8yMDA5LDYvMzAvMjAwOSwsLFVTRCk=&amp;WINDOW=FIRST_POPUP&amp;HEIGH","T=450&amp;WIDTH=450&amp;START_MAXIMIZED=FALSE&amp;VAR:CALENDAR=US&amp;VAR:SYMBOL=SRCL&amp;VAR:INDEX=0"}</definedName>
    <definedName name="_169__FDSAUDITLINK__" localSheetId="3" hidden="1">{"fdsup://directions/FAT Viewer?action=UPDATE&amp;creator=factset&amp;DYN_ARGS=TRUE&amp;DOC_NAME=FAT:FQL_AUDITING_CLIENT_TEMPLATE.FAT&amp;display_string=Audit&amp;VAR:KEY=BYXCZQLCDW&amp;VAR:QUERY=RkZfRUJJVERBX09QRVIoUVRSLDQvMS8yMDA5LDYvMzAvMjAwOSwsLFVTRCk=&amp;WINDOW=FIRST_POPUP&amp;HEIGH","T=450&amp;WIDTH=450&amp;START_MAXIMIZED=FALSE&amp;VAR:CALENDAR=US&amp;VAR:SYMBOL=SRCL&amp;VAR:INDEX=0"}</definedName>
    <definedName name="_169__FDSAUDITLINK__" localSheetId="5" hidden="1">{"fdsup://directions/FAT Viewer?action=UPDATE&amp;creator=factset&amp;DYN_ARGS=TRUE&amp;DOC_NAME=FAT:FQL_AUDITING_CLIENT_TEMPLATE.FAT&amp;display_string=Audit&amp;VAR:KEY=BYXCZQLCDW&amp;VAR:QUERY=RkZfRUJJVERBX09QRVIoUVRSLDQvMS8yMDA5LDYvMzAvMjAwOSwsLFVTRCk=&amp;WINDOW=FIRST_POPUP&amp;HEIGH","T=450&amp;WIDTH=450&amp;START_MAXIMIZED=FALSE&amp;VAR:CALENDAR=US&amp;VAR:SYMBOL=SRCL&amp;VAR:INDEX=0"}</definedName>
    <definedName name="_169__FDSAUDITLINK__" localSheetId="1" hidden="1">{"fdsup://directions/FAT Viewer?action=UPDATE&amp;creator=factset&amp;DYN_ARGS=TRUE&amp;DOC_NAME=FAT:FQL_AUDITING_CLIENT_TEMPLATE.FAT&amp;display_string=Audit&amp;VAR:KEY=BYXCZQLCDW&amp;VAR:QUERY=RkZfRUJJVERBX09QRVIoUVRSLDQvMS8yMDA5LDYvMzAvMjAwOSwsLFVTRCk=&amp;WINDOW=FIRST_POPUP&amp;HEIGH","T=450&amp;WIDTH=450&amp;START_MAXIMIZED=FALSE&amp;VAR:CALENDAR=US&amp;VAR:SYMBOL=SRCL&amp;VAR:INDEX=0"}</definedName>
    <definedName name="_169__FDSAUDITLINK__" hidden="1">{"fdsup://directions/FAT Viewer?action=UPDATE&amp;creator=factset&amp;DYN_ARGS=TRUE&amp;DOC_NAME=FAT:FQL_AUDITING_CLIENT_TEMPLATE.FAT&amp;display_string=Audit&amp;VAR:KEY=BYXCZQLCDW&amp;VAR:QUERY=RkZfRUJJVERBX09QRVIoUVRSLDQvMS8yMDA5LDYvMzAvMjAwOSwsLFVTRCk=&amp;WINDOW=FIRST_POPUP&amp;HEIGH","T=450&amp;WIDTH=450&amp;START_MAXIMIZED=FALSE&amp;VAR:CALENDAR=US&amp;VAR:SYMBOL=SRCL&amp;VAR:INDEX=0"}</definedName>
    <definedName name="_1690__FDSAUDITLINK__" localSheetId="7" hidden="1">{"fdsup://Directions/FactSet Auditing Viewer?action=AUDIT_VALUE&amp;DB=129&amp;ID1=16676410&amp;VALUEID=01001&amp;SDATE=200902&amp;PERIODTYPE=QTR_STD&amp;window=popup_no_bar&amp;width=385&amp;height=120&amp;START_MAXIMIZED=FALSE&amp;creator=factset&amp;display_string=Audit"}</definedName>
    <definedName name="_1690__FDSAUDITLINK__" localSheetId="9" hidden="1">{"fdsup://Directions/FactSet Auditing Viewer?action=AUDIT_VALUE&amp;DB=129&amp;ID1=16676410&amp;VALUEID=01001&amp;SDATE=200902&amp;PERIODTYPE=QTR_STD&amp;window=popup_no_bar&amp;width=385&amp;height=120&amp;START_MAXIMIZED=FALSE&amp;creator=factset&amp;display_string=Audit"}</definedName>
    <definedName name="_1690__FDSAUDITLINK__" localSheetId="8" hidden="1">{"fdsup://Directions/FactSet Auditing Viewer?action=AUDIT_VALUE&amp;DB=129&amp;ID1=16676410&amp;VALUEID=01001&amp;SDATE=200902&amp;PERIODTYPE=QTR_STD&amp;window=popup_no_bar&amp;width=385&amp;height=120&amp;START_MAXIMIZED=FALSE&amp;creator=factset&amp;display_string=Audit"}</definedName>
    <definedName name="_1690__FDSAUDITLINK__" localSheetId="10" hidden="1">{"fdsup://Directions/FactSet Auditing Viewer?action=AUDIT_VALUE&amp;DB=129&amp;ID1=16676410&amp;VALUEID=01001&amp;SDATE=200902&amp;PERIODTYPE=QTR_STD&amp;window=popup_no_bar&amp;width=385&amp;height=120&amp;START_MAXIMIZED=FALSE&amp;creator=factset&amp;display_string=Audit"}</definedName>
    <definedName name="_1690__FDSAUDITLINK__" localSheetId="3" hidden="1">{"fdsup://Directions/FactSet Auditing Viewer?action=AUDIT_VALUE&amp;DB=129&amp;ID1=16676410&amp;VALUEID=01001&amp;SDATE=200902&amp;PERIODTYPE=QTR_STD&amp;window=popup_no_bar&amp;width=385&amp;height=120&amp;START_MAXIMIZED=FALSE&amp;creator=factset&amp;display_string=Audit"}</definedName>
    <definedName name="_1690__FDSAUDITLINK__" localSheetId="5" hidden="1">{"fdsup://Directions/FactSet Auditing Viewer?action=AUDIT_VALUE&amp;DB=129&amp;ID1=16676410&amp;VALUEID=01001&amp;SDATE=200902&amp;PERIODTYPE=QTR_STD&amp;window=popup_no_bar&amp;width=385&amp;height=120&amp;START_MAXIMIZED=FALSE&amp;creator=factset&amp;display_string=Audit"}</definedName>
    <definedName name="_1690__FDSAUDITLINK__" localSheetId="1" hidden="1">{"fdsup://Directions/FactSet Auditing Viewer?action=AUDIT_VALUE&amp;DB=129&amp;ID1=16676410&amp;VALUEID=01001&amp;SDATE=200902&amp;PERIODTYPE=QTR_STD&amp;window=popup_no_bar&amp;width=385&amp;height=120&amp;START_MAXIMIZED=FALSE&amp;creator=factset&amp;display_string=Audit"}</definedName>
    <definedName name="_1690__FDSAUDITLINK__" hidden="1">{"fdsup://Directions/FactSet Auditing Viewer?action=AUDIT_VALUE&amp;DB=129&amp;ID1=16676410&amp;VALUEID=01001&amp;SDATE=200902&amp;PERIODTYPE=QTR_STD&amp;window=popup_no_bar&amp;width=385&amp;height=120&amp;START_MAXIMIZED=FALSE&amp;creator=factset&amp;display_string=Audit"}</definedName>
    <definedName name="_1691__FDSAUDITLINK__" localSheetId="7" hidden="1">{"fdsup://Directions/FactSet Auditing Viewer?action=AUDIT_VALUE&amp;DB=129&amp;ID1=16676410&amp;VALUEID=01001&amp;SDATE=201002&amp;PERIODTYPE=QTR_STD&amp;window=popup_no_bar&amp;width=385&amp;height=120&amp;START_MAXIMIZED=FALSE&amp;creator=factset&amp;display_string=Audit"}</definedName>
    <definedName name="_1691__FDSAUDITLINK__" localSheetId="9" hidden="1">{"fdsup://Directions/FactSet Auditing Viewer?action=AUDIT_VALUE&amp;DB=129&amp;ID1=16676410&amp;VALUEID=01001&amp;SDATE=201002&amp;PERIODTYPE=QTR_STD&amp;window=popup_no_bar&amp;width=385&amp;height=120&amp;START_MAXIMIZED=FALSE&amp;creator=factset&amp;display_string=Audit"}</definedName>
    <definedName name="_1691__FDSAUDITLINK__" localSheetId="8" hidden="1">{"fdsup://Directions/FactSet Auditing Viewer?action=AUDIT_VALUE&amp;DB=129&amp;ID1=16676410&amp;VALUEID=01001&amp;SDATE=201002&amp;PERIODTYPE=QTR_STD&amp;window=popup_no_bar&amp;width=385&amp;height=120&amp;START_MAXIMIZED=FALSE&amp;creator=factset&amp;display_string=Audit"}</definedName>
    <definedName name="_1691__FDSAUDITLINK__" localSheetId="10" hidden="1">{"fdsup://Directions/FactSet Auditing Viewer?action=AUDIT_VALUE&amp;DB=129&amp;ID1=16676410&amp;VALUEID=01001&amp;SDATE=201002&amp;PERIODTYPE=QTR_STD&amp;window=popup_no_bar&amp;width=385&amp;height=120&amp;START_MAXIMIZED=FALSE&amp;creator=factset&amp;display_string=Audit"}</definedName>
    <definedName name="_1691__FDSAUDITLINK__" localSheetId="3" hidden="1">{"fdsup://Directions/FactSet Auditing Viewer?action=AUDIT_VALUE&amp;DB=129&amp;ID1=16676410&amp;VALUEID=01001&amp;SDATE=201002&amp;PERIODTYPE=QTR_STD&amp;window=popup_no_bar&amp;width=385&amp;height=120&amp;START_MAXIMIZED=FALSE&amp;creator=factset&amp;display_string=Audit"}</definedName>
    <definedName name="_1691__FDSAUDITLINK__" localSheetId="5" hidden="1">{"fdsup://Directions/FactSet Auditing Viewer?action=AUDIT_VALUE&amp;DB=129&amp;ID1=16676410&amp;VALUEID=01001&amp;SDATE=201002&amp;PERIODTYPE=QTR_STD&amp;window=popup_no_bar&amp;width=385&amp;height=120&amp;START_MAXIMIZED=FALSE&amp;creator=factset&amp;display_string=Audit"}</definedName>
    <definedName name="_1691__FDSAUDITLINK__" localSheetId="1" hidden="1">{"fdsup://Directions/FactSet Auditing Viewer?action=AUDIT_VALUE&amp;DB=129&amp;ID1=16676410&amp;VALUEID=01001&amp;SDATE=201002&amp;PERIODTYPE=QTR_STD&amp;window=popup_no_bar&amp;width=385&amp;height=120&amp;START_MAXIMIZED=FALSE&amp;creator=factset&amp;display_string=Audit"}</definedName>
    <definedName name="_1691__FDSAUDITLINK__" hidden="1">{"fdsup://Directions/FactSet Auditing Viewer?action=AUDIT_VALUE&amp;DB=129&amp;ID1=16676410&amp;VALUEID=01001&amp;SDATE=201002&amp;PERIODTYPE=QTR_STD&amp;window=popup_no_bar&amp;width=385&amp;height=120&amp;START_MAXIMIZED=FALSE&amp;creator=factset&amp;display_string=Audit"}</definedName>
    <definedName name="_1692__FDSAUDITLINK__" localSheetId="7" hidden="1">{"fdsup://Directions/FactSet Auditing Viewer?action=AUDIT_VALUE&amp;DB=129&amp;ID1=12665010&amp;VALUEID=01001&amp;SDATE=200902&amp;PERIODTYPE=QTR_STD&amp;window=popup_no_bar&amp;width=385&amp;height=120&amp;START_MAXIMIZED=FALSE&amp;creator=factset&amp;display_string=Audit"}</definedName>
    <definedName name="_1692__FDSAUDITLINK__" localSheetId="9" hidden="1">{"fdsup://Directions/FactSet Auditing Viewer?action=AUDIT_VALUE&amp;DB=129&amp;ID1=12665010&amp;VALUEID=01001&amp;SDATE=200902&amp;PERIODTYPE=QTR_STD&amp;window=popup_no_bar&amp;width=385&amp;height=120&amp;START_MAXIMIZED=FALSE&amp;creator=factset&amp;display_string=Audit"}</definedName>
    <definedName name="_1692__FDSAUDITLINK__" localSheetId="8" hidden="1">{"fdsup://Directions/FactSet Auditing Viewer?action=AUDIT_VALUE&amp;DB=129&amp;ID1=12665010&amp;VALUEID=01001&amp;SDATE=200902&amp;PERIODTYPE=QTR_STD&amp;window=popup_no_bar&amp;width=385&amp;height=120&amp;START_MAXIMIZED=FALSE&amp;creator=factset&amp;display_string=Audit"}</definedName>
    <definedName name="_1692__FDSAUDITLINK__" localSheetId="10" hidden="1">{"fdsup://Directions/FactSet Auditing Viewer?action=AUDIT_VALUE&amp;DB=129&amp;ID1=12665010&amp;VALUEID=01001&amp;SDATE=200902&amp;PERIODTYPE=QTR_STD&amp;window=popup_no_bar&amp;width=385&amp;height=120&amp;START_MAXIMIZED=FALSE&amp;creator=factset&amp;display_string=Audit"}</definedName>
    <definedName name="_1692__FDSAUDITLINK__" localSheetId="3" hidden="1">{"fdsup://Directions/FactSet Auditing Viewer?action=AUDIT_VALUE&amp;DB=129&amp;ID1=12665010&amp;VALUEID=01001&amp;SDATE=200902&amp;PERIODTYPE=QTR_STD&amp;window=popup_no_bar&amp;width=385&amp;height=120&amp;START_MAXIMIZED=FALSE&amp;creator=factset&amp;display_string=Audit"}</definedName>
    <definedName name="_1692__FDSAUDITLINK__" localSheetId="5" hidden="1">{"fdsup://Directions/FactSet Auditing Viewer?action=AUDIT_VALUE&amp;DB=129&amp;ID1=12665010&amp;VALUEID=01001&amp;SDATE=200902&amp;PERIODTYPE=QTR_STD&amp;window=popup_no_bar&amp;width=385&amp;height=120&amp;START_MAXIMIZED=FALSE&amp;creator=factset&amp;display_string=Audit"}</definedName>
    <definedName name="_1692__FDSAUDITLINK__" localSheetId="1" hidden="1">{"fdsup://Directions/FactSet Auditing Viewer?action=AUDIT_VALUE&amp;DB=129&amp;ID1=12665010&amp;VALUEID=01001&amp;SDATE=200902&amp;PERIODTYPE=QTR_STD&amp;window=popup_no_bar&amp;width=385&amp;height=120&amp;START_MAXIMIZED=FALSE&amp;creator=factset&amp;display_string=Audit"}</definedName>
    <definedName name="_1692__FDSAUDITLINK__" hidden="1">{"fdsup://Directions/FactSet Auditing Viewer?action=AUDIT_VALUE&amp;DB=129&amp;ID1=12665010&amp;VALUEID=01001&amp;SDATE=200902&amp;PERIODTYPE=QTR_STD&amp;window=popup_no_bar&amp;width=385&amp;height=120&amp;START_MAXIMIZED=FALSE&amp;creator=factset&amp;display_string=Audit"}</definedName>
    <definedName name="_1693__FDSAUDITLINK__" localSheetId="7" hidden="1">{"fdsup://Directions/FactSet Auditing Viewer?action=AUDIT_VALUE&amp;DB=129&amp;ID1=12665010&amp;VALUEID=01001&amp;SDATE=201002&amp;PERIODTYPE=QTR_STD&amp;window=popup_no_bar&amp;width=385&amp;height=120&amp;START_MAXIMIZED=FALSE&amp;creator=factset&amp;display_string=Audit"}</definedName>
    <definedName name="_1693__FDSAUDITLINK__" localSheetId="9" hidden="1">{"fdsup://Directions/FactSet Auditing Viewer?action=AUDIT_VALUE&amp;DB=129&amp;ID1=12665010&amp;VALUEID=01001&amp;SDATE=201002&amp;PERIODTYPE=QTR_STD&amp;window=popup_no_bar&amp;width=385&amp;height=120&amp;START_MAXIMIZED=FALSE&amp;creator=factset&amp;display_string=Audit"}</definedName>
    <definedName name="_1693__FDSAUDITLINK__" localSheetId="8" hidden="1">{"fdsup://Directions/FactSet Auditing Viewer?action=AUDIT_VALUE&amp;DB=129&amp;ID1=12665010&amp;VALUEID=01001&amp;SDATE=201002&amp;PERIODTYPE=QTR_STD&amp;window=popup_no_bar&amp;width=385&amp;height=120&amp;START_MAXIMIZED=FALSE&amp;creator=factset&amp;display_string=Audit"}</definedName>
    <definedName name="_1693__FDSAUDITLINK__" localSheetId="10" hidden="1">{"fdsup://Directions/FactSet Auditing Viewer?action=AUDIT_VALUE&amp;DB=129&amp;ID1=12665010&amp;VALUEID=01001&amp;SDATE=201002&amp;PERIODTYPE=QTR_STD&amp;window=popup_no_bar&amp;width=385&amp;height=120&amp;START_MAXIMIZED=FALSE&amp;creator=factset&amp;display_string=Audit"}</definedName>
    <definedName name="_1693__FDSAUDITLINK__" localSheetId="3" hidden="1">{"fdsup://Directions/FactSet Auditing Viewer?action=AUDIT_VALUE&amp;DB=129&amp;ID1=12665010&amp;VALUEID=01001&amp;SDATE=201002&amp;PERIODTYPE=QTR_STD&amp;window=popup_no_bar&amp;width=385&amp;height=120&amp;START_MAXIMIZED=FALSE&amp;creator=factset&amp;display_string=Audit"}</definedName>
    <definedName name="_1693__FDSAUDITLINK__" localSheetId="5" hidden="1">{"fdsup://Directions/FactSet Auditing Viewer?action=AUDIT_VALUE&amp;DB=129&amp;ID1=12665010&amp;VALUEID=01001&amp;SDATE=201002&amp;PERIODTYPE=QTR_STD&amp;window=popup_no_bar&amp;width=385&amp;height=120&amp;START_MAXIMIZED=FALSE&amp;creator=factset&amp;display_string=Audit"}</definedName>
    <definedName name="_1693__FDSAUDITLINK__" localSheetId="1" hidden="1">{"fdsup://Directions/FactSet Auditing Viewer?action=AUDIT_VALUE&amp;DB=129&amp;ID1=12665010&amp;VALUEID=01001&amp;SDATE=201002&amp;PERIODTYPE=QTR_STD&amp;window=popup_no_bar&amp;width=385&amp;height=120&amp;START_MAXIMIZED=FALSE&amp;creator=factset&amp;display_string=Audit"}</definedName>
    <definedName name="_1693__FDSAUDITLINK__" hidden="1">{"fdsup://Directions/FactSet Auditing Viewer?action=AUDIT_VALUE&amp;DB=129&amp;ID1=12665010&amp;VALUEID=01001&amp;SDATE=201002&amp;PERIODTYPE=QTR_STD&amp;window=popup_no_bar&amp;width=385&amp;height=120&amp;START_MAXIMIZED=FALSE&amp;creator=factset&amp;display_string=Audit"}</definedName>
    <definedName name="_1694__FDSAUDITLINK__" localSheetId="7" hidden="1">{"fdsup://Directions/FactSet Auditing Viewer?action=AUDIT_VALUE&amp;DB=129&amp;ID1=22286210&amp;VALUEID=01001&amp;SDATE=200902&amp;PERIODTYPE=QTR_STD&amp;window=popup_no_bar&amp;width=385&amp;height=120&amp;START_MAXIMIZED=FALSE&amp;creator=factset&amp;display_string=Audit"}</definedName>
    <definedName name="_1694__FDSAUDITLINK__" localSheetId="9" hidden="1">{"fdsup://Directions/FactSet Auditing Viewer?action=AUDIT_VALUE&amp;DB=129&amp;ID1=22286210&amp;VALUEID=01001&amp;SDATE=200902&amp;PERIODTYPE=QTR_STD&amp;window=popup_no_bar&amp;width=385&amp;height=120&amp;START_MAXIMIZED=FALSE&amp;creator=factset&amp;display_string=Audit"}</definedName>
    <definedName name="_1694__FDSAUDITLINK__" localSheetId="8" hidden="1">{"fdsup://Directions/FactSet Auditing Viewer?action=AUDIT_VALUE&amp;DB=129&amp;ID1=22286210&amp;VALUEID=01001&amp;SDATE=200902&amp;PERIODTYPE=QTR_STD&amp;window=popup_no_bar&amp;width=385&amp;height=120&amp;START_MAXIMIZED=FALSE&amp;creator=factset&amp;display_string=Audit"}</definedName>
    <definedName name="_1694__FDSAUDITLINK__" localSheetId="10" hidden="1">{"fdsup://Directions/FactSet Auditing Viewer?action=AUDIT_VALUE&amp;DB=129&amp;ID1=22286210&amp;VALUEID=01001&amp;SDATE=200902&amp;PERIODTYPE=QTR_STD&amp;window=popup_no_bar&amp;width=385&amp;height=120&amp;START_MAXIMIZED=FALSE&amp;creator=factset&amp;display_string=Audit"}</definedName>
    <definedName name="_1694__FDSAUDITLINK__" localSheetId="3" hidden="1">{"fdsup://Directions/FactSet Auditing Viewer?action=AUDIT_VALUE&amp;DB=129&amp;ID1=22286210&amp;VALUEID=01001&amp;SDATE=200902&amp;PERIODTYPE=QTR_STD&amp;window=popup_no_bar&amp;width=385&amp;height=120&amp;START_MAXIMIZED=FALSE&amp;creator=factset&amp;display_string=Audit"}</definedName>
    <definedName name="_1694__FDSAUDITLINK__" localSheetId="5" hidden="1">{"fdsup://Directions/FactSet Auditing Viewer?action=AUDIT_VALUE&amp;DB=129&amp;ID1=22286210&amp;VALUEID=01001&amp;SDATE=200902&amp;PERIODTYPE=QTR_STD&amp;window=popup_no_bar&amp;width=385&amp;height=120&amp;START_MAXIMIZED=FALSE&amp;creator=factset&amp;display_string=Audit"}</definedName>
    <definedName name="_1694__FDSAUDITLINK__" localSheetId="1" hidden="1">{"fdsup://Directions/FactSet Auditing Viewer?action=AUDIT_VALUE&amp;DB=129&amp;ID1=22286210&amp;VALUEID=01001&amp;SDATE=200902&amp;PERIODTYPE=QTR_STD&amp;window=popup_no_bar&amp;width=385&amp;height=120&amp;START_MAXIMIZED=FALSE&amp;creator=factset&amp;display_string=Audit"}</definedName>
    <definedName name="_1694__FDSAUDITLINK__" hidden="1">{"fdsup://Directions/FactSet Auditing Viewer?action=AUDIT_VALUE&amp;DB=129&amp;ID1=22286210&amp;VALUEID=01001&amp;SDATE=200902&amp;PERIODTYPE=QTR_STD&amp;window=popup_no_bar&amp;width=385&amp;height=120&amp;START_MAXIMIZED=FALSE&amp;creator=factset&amp;display_string=Audit"}</definedName>
    <definedName name="_1695__FDSAUDITLINK__" localSheetId="7" hidden="1">{"fdsup://Directions/FactSet Auditing Viewer?action=AUDIT_VALUE&amp;DB=129&amp;ID1=22286210&amp;VALUEID=01001&amp;SDATE=201002&amp;PERIODTYPE=QTR_STD&amp;window=popup_no_bar&amp;width=385&amp;height=120&amp;START_MAXIMIZED=FALSE&amp;creator=factset&amp;display_string=Audit"}</definedName>
    <definedName name="_1695__FDSAUDITLINK__" localSheetId="9" hidden="1">{"fdsup://Directions/FactSet Auditing Viewer?action=AUDIT_VALUE&amp;DB=129&amp;ID1=22286210&amp;VALUEID=01001&amp;SDATE=201002&amp;PERIODTYPE=QTR_STD&amp;window=popup_no_bar&amp;width=385&amp;height=120&amp;START_MAXIMIZED=FALSE&amp;creator=factset&amp;display_string=Audit"}</definedName>
    <definedName name="_1695__FDSAUDITLINK__" localSheetId="8" hidden="1">{"fdsup://Directions/FactSet Auditing Viewer?action=AUDIT_VALUE&amp;DB=129&amp;ID1=22286210&amp;VALUEID=01001&amp;SDATE=201002&amp;PERIODTYPE=QTR_STD&amp;window=popup_no_bar&amp;width=385&amp;height=120&amp;START_MAXIMIZED=FALSE&amp;creator=factset&amp;display_string=Audit"}</definedName>
    <definedName name="_1695__FDSAUDITLINK__" localSheetId="10" hidden="1">{"fdsup://Directions/FactSet Auditing Viewer?action=AUDIT_VALUE&amp;DB=129&amp;ID1=22286210&amp;VALUEID=01001&amp;SDATE=201002&amp;PERIODTYPE=QTR_STD&amp;window=popup_no_bar&amp;width=385&amp;height=120&amp;START_MAXIMIZED=FALSE&amp;creator=factset&amp;display_string=Audit"}</definedName>
    <definedName name="_1695__FDSAUDITLINK__" localSheetId="3" hidden="1">{"fdsup://Directions/FactSet Auditing Viewer?action=AUDIT_VALUE&amp;DB=129&amp;ID1=22286210&amp;VALUEID=01001&amp;SDATE=201002&amp;PERIODTYPE=QTR_STD&amp;window=popup_no_bar&amp;width=385&amp;height=120&amp;START_MAXIMIZED=FALSE&amp;creator=factset&amp;display_string=Audit"}</definedName>
    <definedName name="_1695__FDSAUDITLINK__" localSheetId="5" hidden="1">{"fdsup://Directions/FactSet Auditing Viewer?action=AUDIT_VALUE&amp;DB=129&amp;ID1=22286210&amp;VALUEID=01001&amp;SDATE=201002&amp;PERIODTYPE=QTR_STD&amp;window=popup_no_bar&amp;width=385&amp;height=120&amp;START_MAXIMIZED=FALSE&amp;creator=factset&amp;display_string=Audit"}</definedName>
    <definedName name="_1695__FDSAUDITLINK__" localSheetId="1" hidden="1">{"fdsup://Directions/FactSet Auditing Viewer?action=AUDIT_VALUE&amp;DB=129&amp;ID1=22286210&amp;VALUEID=01001&amp;SDATE=201002&amp;PERIODTYPE=QTR_STD&amp;window=popup_no_bar&amp;width=385&amp;height=120&amp;START_MAXIMIZED=FALSE&amp;creator=factset&amp;display_string=Audit"}</definedName>
    <definedName name="_1695__FDSAUDITLINK__" hidden="1">{"fdsup://Directions/FactSet Auditing Viewer?action=AUDIT_VALUE&amp;DB=129&amp;ID1=22286210&amp;VALUEID=01001&amp;SDATE=201002&amp;PERIODTYPE=QTR_STD&amp;window=popup_no_bar&amp;width=385&amp;height=120&amp;START_MAXIMIZED=FALSE&amp;creator=factset&amp;display_string=Audit"}</definedName>
    <definedName name="_1696__FDSAUDITLINK__" localSheetId="7" hidden="1">{"fdsup://Directions/FactSet Auditing Viewer?action=AUDIT_VALUE&amp;DB=129&amp;ID1=17737610&amp;VALUEID=01001&amp;SDATE=200902&amp;PERIODTYPE=QTR_STD&amp;window=popup_no_bar&amp;width=385&amp;height=120&amp;START_MAXIMIZED=FALSE&amp;creator=factset&amp;display_string=Audit"}</definedName>
    <definedName name="_1696__FDSAUDITLINK__" localSheetId="9" hidden="1">{"fdsup://Directions/FactSet Auditing Viewer?action=AUDIT_VALUE&amp;DB=129&amp;ID1=17737610&amp;VALUEID=01001&amp;SDATE=200902&amp;PERIODTYPE=QTR_STD&amp;window=popup_no_bar&amp;width=385&amp;height=120&amp;START_MAXIMIZED=FALSE&amp;creator=factset&amp;display_string=Audit"}</definedName>
    <definedName name="_1696__FDSAUDITLINK__" localSheetId="8" hidden="1">{"fdsup://Directions/FactSet Auditing Viewer?action=AUDIT_VALUE&amp;DB=129&amp;ID1=17737610&amp;VALUEID=01001&amp;SDATE=200902&amp;PERIODTYPE=QTR_STD&amp;window=popup_no_bar&amp;width=385&amp;height=120&amp;START_MAXIMIZED=FALSE&amp;creator=factset&amp;display_string=Audit"}</definedName>
    <definedName name="_1696__FDSAUDITLINK__" localSheetId="10" hidden="1">{"fdsup://Directions/FactSet Auditing Viewer?action=AUDIT_VALUE&amp;DB=129&amp;ID1=17737610&amp;VALUEID=01001&amp;SDATE=200902&amp;PERIODTYPE=QTR_STD&amp;window=popup_no_bar&amp;width=385&amp;height=120&amp;START_MAXIMIZED=FALSE&amp;creator=factset&amp;display_string=Audit"}</definedName>
    <definedName name="_1696__FDSAUDITLINK__" localSheetId="3" hidden="1">{"fdsup://Directions/FactSet Auditing Viewer?action=AUDIT_VALUE&amp;DB=129&amp;ID1=17737610&amp;VALUEID=01001&amp;SDATE=200902&amp;PERIODTYPE=QTR_STD&amp;window=popup_no_bar&amp;width=385&amp;height=120&amp;START_MAXIMIZED=FALSE&amp;creator=factset&amp;display_string=Audit"}</definedName>
    <definedName name="_1696__FDSAUDITLINK__" localSheetId="5" hidden="1">{"fdsup://Directions/FactSet Auditing Viewer?action=AUDIT_VALUE&amp;DB=129&amp;ID1=17737610&amp;VALUEID=01001&amp;SDATE=200902&amp;PERIODTYPE=QTR_STD&amp;window=popup_no_bar&amp;width=385&amp;height=120&amp;START_MAXIMIZED=FALSE&amp;creator=factset&amp;display_string=Audit"}</definedName>
    <definedName name="_1696__FDSAUDITLINK__" localSheetId="1" hidden="1">{"fdsup://Directions/FactSet Auditing Viewer?action=AUDIT_VALUE&amp;DB=129&amp;ID1=17737610&amp;VALUEID=01001&amp;SDATE=200902&amp;PERIODTYPE=QTR_STD&amp;window=popup_no_bar&amp;width=385&amp;height=120&amp;START_MAXIMIZED=FALSE&amp;creator=factset&amp;display_string=Audit"}</definedName>
    <definedName name="_1696__FDSAUDITLINK__" hidden="1">{"fdsup://Directions/FactSet Auditing Viewer?action=AUDIT_VALUE&amp;DB=129&amp;ID1=17737610&amp;VALUEID=01001&amp;SDATE=200902&amp;PERIODTYPE=QTR_STD&amp;window=popup_no_bar&amp;width=385&amp;height=120&amp;START_MAXIMIZED=FALSE&amp;creator=factset&amp;display_string=Audit"}</definedName>
    <definedName name="_1697__FDSAUDITLINK__" localSheetId="7" hidden="1">{"fdsup://Directions/FactSet Auditing Viewer?action=AUDIT_VALUE&amp;DB=129&amp;ID1=17737610&amp;VALUEID=01001&amp;SDATE=201002&amp;PERIODTYPE=QTR_STD&amp;window=popup_no_bar&amp;width=385&amp;height=120&amp;START_MAXIMIZED=FALSE&amp;creator=factset&amp;display_string=Audit"}</definedName>
    <definedName name="_1697__FDSAUDITLINK__" localSheetId="9" hidden="1">{"fdsup://Directions/FactSet Auditing Viewer?action=AUDIT_VALUE&amp;DB=129&amp;ID1=17737610&amp;VALUEID=01001&amp;SDATE=201002&amp;PERIODTYPE=QTR_STD&amp;window=popup_no_bar&amp;width=385&amp;height=120&amp;START_MAXIMIZED=FALSE&amp;creator=factset&amp;display_string=Audit"}</definedName>
    <definedName name="_1697__FDSAUDITLINK__" localSheetId="8" hidden="1">{"fdsup://Directions/FactSet Auditing Viewer?action=AUDIT_VALUE&amp;DB=129&amp;ID1=17737610&amp;VALUEID=01001&amp;SDATE=201002&amp;PERIODTYPE=QTR_STD&amp;window=popup_no_bar&amp;width=385&amp;height=120&amp;START_MAXIMIZED=FALSE&amp;creator=factset&amp;display_string=Audit"}</definedName>
    <definedName name="_1697__FDSAUDITLINK__" localSheetId="10" hidden="1">{"fdsup://Directions/FactSet Auditing Viewer?action=AUDIT_VALUE&amp;DB=129&amp;ID1=17737610&amp;VALUEID=01001&amp;SDATE=201002&amp;PERIODTYPE=QTR_STD&amp;window=popup_no_bar&amp;width=385&amp;height=120&amp;START_MAXIMIZED=FALSE&amp;creator=factset&amp;display_string=Audit"}</definedName>
    <definedName name="_1697__FDSAUDITLINK__" localSheetId="3" hidden="1">{"fdsup://Directions/FactSet Auditing Viewer?action=AUDIT_VALUE&amp;DB=129&amp;ID1=17737610&amp;VALUEID=01001&amp;SDATE=201002&amp;PERIODTYPE=QTR_STD&amp;window=popup_no_bar&amp;width=385&amp;height=120&amp;START_MAXIMIZED=FALSE&amp;creator=factset&amp;display_string=Audit"}</definedName>
    <definedName name="_1697__FDSAUDITLINK__" localSheetId="5" hidden="1">{"fdsup://Directions/FactSet Auditing Viewer?action=AUDIT_VALUE&amp;DB=129&amp;ID1=17737610&amp;VALUEID=01001&amp;SDATE=201002&amp;PERIODTYPE=QTR_STD&amp;window=popup_no_bar&amp;width=385&amp;height=120&amp;START_MAXIMIZED=FALSE&amp;creator=factset&amp;display_string=Audit"}</definedName>
    <definedName name="_1697__FDSAUDITLINK__" localSheetId="1" hidden="1">{"fdsup://Directions/FactSet Auditing Viewer?action=AUDIT_VALUE&amp;DB=129&amp;ID1=17737610&amp;VALUEID=01001&amp;SDATE=201002&amp;PERIODTYPE=QTR_STD&amp;window=popup_no_bar&amp;width=385&amp;height=120&amp;START_MAXIMIZED=FALSE&amp;creator=factset&amp;display_string=Audit"}</definedName>
    <definedName name="_1697__FDSAUDITLINK__" hidden="1">{"fdsup://Directions/FactSet Auditing Viewer?action=AUDIT_VALUE&amp;DB=129&amp;ID1=17737610&amp;VALUEID=01001&amp;SDATE=201002&amp;PERIODTYPE=QTR_STD&amp;window=popup_no_bar&amp;width=385&amp;height=120&amp;START_MAXIMIZED=FALSE&amp;creator=factset&amp;display_string=Audit"}</definedName>
    <definedName name="_1698__FDSAUDITLINK__" localSheetId="7" hidden="1">{"fdsup://Directions/FactSet Auditing Viewer?action=AUDIT_VALUE&amp;DB=129&amp;ID1=19244610&amp;VALUEID=01001&amp;SDATE=200902&amp;PERIODTYPE=QTR_STD&amp;window=popup_no_bar&amp;width=385&amp;height=120&amp;START_MAXIMIZED=FALSE&amp;creator=factset&amp;display_string=Audit"}</definedName>
    <definedName name="_1698__FDSAUDITLINK__" localSheetId="9" hidden="1">{"fdsup://Directions/FactSet Auditing Viewer?action=AUDIT_VALUE&amp;DB=129&amp;ID1=19244610&amp;VALUEID=01001&amp;SDATE=200902&amp;PERIODTYPE=QTR_STD&amp;window=popup_no_bar&amp;width=385&amp;height=120&amp;START_MAXIMIZED=FALSE&amp;creator=factset&amp;display_string=Audit"}</definedName>
    <definedName name="_1698__FDSAUDITLINK__" localSheetId="8" hidden="1">{"fdsup://Directions/FactSet Auditing Viewer?action=AUDIT_VALUE&amp;DB=129&amp;ID1=19244610&amp;VALUEID=01001&amp;SDATE=200902&amp;PERIODTYPE=QTR_STD&amp;window=popup_no_bar&amp;width=385&amp;height=120&amp;START_MAXIMIZED=FALSE&amp;creator=factset&amp;display_string=Audit"}</definedName>
    <definedName name="_1698__FDSAUDITLINK__" localSheetId="10" hidden="1">{"fdsup://Directions/FactSet Auditing Viewer?action=AUDIT_VALUE&amp;DB=129&amp;ID1=19244610&amp;VALUEID=01001&amp;SDATE=200902&amp;PERIODTYPE=QTR_STD&amp;window=popup_no_bar&amp;width=385&amp;height=120&amp;START_MAXIMIZED=FALSE&amp;creator=factset&amp;display_string=Audit"}</definedName>
    <definedName name="_1698__FDSAUDITLINK__" localSheetId="3" hidden="1">{"fdsup://Directions/FactSet Auditing Viewer?action=AUDIT_VALUE&amp;DB=129&amp;ID1=19244610&amp;VALUEID=01001&amp;SDATE=200902&amp;PERIODTYPE=QTR_STD&amp;window=popup_no_bar&amp;width=385&amp;height=120&amp;START_MAXIMIZED=FALSE&amp;creator=factset&amp;display_string=Audit"}</definedName>
    <definedName name="_1698__FDSAUDITLINK__" localSheetId="5" hidden="1">{"fdsup://Directions/FactSet Auditing Viewer?action=AUDIT_VALUE&amp;DB=129&amp;ID1=19244610&amp;VALUEID=01001&amp;SDATE=200902&amp;PERIODTYPE=QTR_STD&amp;window=popup_no_bar&amp;width=385&amp;height=120&amp;START_MAXIMIZED=FALSE&amp;creator=factset&amp;display_string=Audit"}</definedName>
    <definedName name="_1698__FDSAUDITLINK__" localSheetId="1" hidden="1">{"fdsup://Directions/FactSet Auditing Viewer?action=AUDIT_VALUE&amp;DB=129&amp;ID1=19244610&amp;VALUEID=01001&amp;SDATE=200902&amp;PERIODTYPE=QTR_STD&amp;window=popup_no_bar&amp;width=385&amp;height=120&amp;START_MAXIMIZED=FALSE&amp;creator=factset&amp;display_string=Audit"}</definedName>
    <definedName name="_1698__FDSAUDITLINK__" hidden="1">{"fdsup://Directions/FactSet Auditing Viewer?action=AUDIT_VALUE&amp;DB=129&amp;ID1=19244610&amp;VALUEID=01001&amp;SDATE=200902&amp;PERIODTYPE=QTR_STD&amp;window=popup_no_bar&amp;width=385&amp;height=120&amp;START_MAXIMIZED=FALSE&amp;creator=factset&amp;display_string=Audit"}</definedName>
    <definedName name="_1699__FDSAUDITLINK__" localSheetId="7" hidden="1">{"fdsup://Directions/FactSet Auditing Viewer?action=AUDIT_VALUE&amp;DB=129&amp;ID1=19244610&amp;VALUEID=01001&amp;SDATE=201002&amp;PERIODTYPE=QTR_STD&amp;window=popup_no_bar&amp;width=385&amp;height=120&amp;START_MAXIMIZED=FALSE&amp;creator=factset&amp;display_string=Audit"}</definedName>
    <definedName name="_1699__FDSAUDITLINK__" localSheetId="9" hidden="1">{"fdsup://Directions/FactSet Auditing Viewer?action=AUDIT_VALUE&amp;DB=129&amp;ID1=19244610&amp;VALUEID=01001&amp;SDATE=201002&amp;PERIODTYPE=QTR_STD&amp;window=popup_no_bar&amp;width=385&amp;height=120&amp;START_MAXIMIZED=FALSE&amp;creator=factset&amp;display_string=Audit"}</definedName>
    <definedName name="_1699__FDSAUDITLINK__" localSheetId="8" hidden="1">{"fdsup://Directions/FactSet Auditing Viewer?action=AUDIT_VALUE&amp;DB=129&amp;ID1=19244610&amp;VALUEID=01001&amp;SDATE=201002&amp;PERIODTYPE=QTR_STD&amp;window=popup_no_bar&amp;width=385&amp;height=120&amp;START_MAXIMIZED=FALSE&amp;creator=factset&amp;display_string=Audit"}</definedName>
    <definedName name="_1699__FDSAUDITLINK__" localSheetId="10" hidden="1">{"fdsup://Directions/FactSet Auditing Viewer?action=AUDIT_VALUE&amp;DB=129&amp;ID1=19244610&amp;VALUEID=01001&amp;SDATE=201002&amp;PERIODTYPE=QTR_STD&amp;window=popup_no_bar&amp;width=385&amp;height=120&amp;START_MAXIMIZED=FALSE&amp;creator=factset&amp;display_string=Audit"}</definedName>
    <definedName name="_1699__FDSAUDITLINK__" localSheetId="3" hidden="1">{"fdsup://Directions/FactSet Auditing Viewer?action=AUDIT_VALUE&amp;DB=129&amp;ID1=19244610&amp;VALUEID=01001&amp;SDATE=201002&amp;PERIODTYPE=QTR_STD&amp;window=popup_no_bar&amp;width=385&amp;height=120&amp;START_MAXIMIZED=FALSE&amp;creator=factset&amp;display_string=Audit"}</definedName>
    <definedName name="_1699__FDSAUDITLINK__" localSheetId="5" hidden="1">{"fdsup://Directions/FactSet Auditing Viewer?action=AUDIT_VALUE&amp;DB=129&amp;ID1=19244610&amp;VALUEID=01001&amp;SDATE=201002&amp;PERIODTYPE=QTR_STD&amp;window=popup_no_bar&amp;width=385&amp;height=120&amp;START_MAXIMIZED=FALSE&amp;creator=factset&amp;display_string=Audit"}</definedName>
    <definedName name="_1699__FDSAUDITLINK__" localSheetId="1" hidden="1">{"fdsup://Directions/FactSet Auditing Viewer?action=AUDIT_VALUE&amp;DB=129&amp;ID1=19244610&amp;VALUEID=01001&amp;SDATE=201002&amp;PERIODTYPE=QTR_STD&amp;window=popup_no_bar&amp;width=385&amp;height=120&amp;START_MAXIMIZED=FALSE&amp;creator=factset&amp;display_string=Audit"}</definedName>
    <definedName name="_1699__FDSAUDITLINK__" hidden="1">{"fdsup://Directions/FactSet Auditing Viewer?action=AUDIT_VALUE&amp;DB=129&amp;ID1=19244610&amp;VALUEID=01001&amp;SDATE=201002&amp;PERIODTYPE=QTR_STD&amp;window=popup_no_bar&amp;width=385&amp;height=120&amp;START_MAXIMIZED=FALSE&amp;creator=factset&amp;display_string=Audit"}</definedName>
    <definedName name="_17__FDSAUDITLINK__" localSheetId="7" hidden="1">{"fdsup://Directions/FactSet Auditing Viewer?action=AUDIT_VALUE&amp;DB=129&amp;ID1=62007610&amp;VALUEID=02001&amp;SDATE=2009&amp;PERIODTYPE=ANN_STD&amp;window=popup_no_bar&amp;width=385&amp;height=120&amp;START_MAXIMIZED=FALSE&amp;creator=factset&amp;display_string=Audit"}</definedName>
    <definedName name="_17__FDSAUDITLINK__" localSheetId="9" hidden="1">{"fdsup://Directions/FactSet Auditing Viewer?action=AUDIT_VALUE&amp;DB=129&amp;ID1=62007610&amp;VALUEID=02001&amp;SDATE=2009&amp;PERIODTYPE=ANN_STD&amp;window=popup_no_bar&amp;width=385&amp;height=120&amp;START_MAXIMIZED=FALSE&amp;creator=factset&amp;display_string=Audit"}</definedName>
    <definedName name="_17__FDSAUDITLINK__" localSheetId="8" hidden="1">{"fdsup://Directions/FactSet Auditing Viewer?action=AUDIT_VALUE&amp;DB=129&amp;ID1=62007610&amp;VALUEID=02001&amp;SDATE=2009&amp;PERIODTYPE=ANN_STD&amp;window=popup_no_bar&amp;width=385&amp;height=120&amp;START_MAXIMIZED=FALSE&amp;creator=factset&amp;display_string=Audit"}</definedName>
    <definedName name="_17__FDSAUDITLINK__" localSheetId="10" hidden="1">{"fdsup://Directions/FactSet Auditing Viewer?action=AUDIT_VALUE&amp;DB=129&amp;ID1=62007610&amp;VALUEID=02001&amp;SDATE=2009&amp;PERIODTYPE=ANN_STD&amp;window=popup_no_bar&amp;width=385&amp;height=120&amp;START_MAXIMIZED=FALSE&amp;creator=factset&amp;display_string=Audit"}</definedName>
    <definedName name="_17__FDSAUDITLINK__" localSheetId="3" hidden="1">{"fdsup://Directions/FactSet Auditing Viewer?action=AUDIT_VALUE&amp;DB=129&amp;ID1=62007610&amp;VALUEID=02001&amp;SDATE=2009&amp;PERIODTYPE=ANN_STD&amp;window=popup_no_bar&amp;width=385&amp;height=120&amp;START_MAXIMIZED=FALSE&amp;creator=factset&amp;display_string=Audit"}</definedName>
    <definedName name="_17__FDSAUDITLINK__" localSheetId="5" hidden="1">{"fdsup://Directions/FactSet Auditing Viewer?action=AUDIT_VALUE&amp;DB=129&amp;ID1=62007610&amp;VALUEID=02001&amp;SDATE=2009&amp;PERIODTYPE=ANN_STD&amp;window=popup_no_bar&amp;width=385&amp;height=120&amp;START_MAXIMIZED=FALSE&amp;creator=factset&amp;display_string=Audit"}</definedName>
    <definedName name="_17__FDSAUDITLINK__" localSheetId="1" hidden="1">{"fdsup://directions/FAT Viewer?action=UPDATE&amp;creator=factset&amp;DYN_ARGS=TRUE&amp;DOC_NAME=FAT:FQL_AUDITING_CLIENT_TEMPLATE.FAT&amp;display_string=Audit&amp;VAR:KEY=VSXADOBIVQ&amp;VAR:QUERY=RkZfRUJJVERBX09QRVIoUVRSLDQvMS8yMDA5LDYvMzAvMjAwOSwsLFVTRCk=&amp;WINDOW=FIRST_POPUP&amp;HEIGH","T=450&amp;WIDTH=450&amp;START_MAXIMIZED=FALSE&amp;VAR:CALENDAR=US&amp;VAR:SYMBOL=XL&amp;VAR:INDEX=0"}</definedName>
    <definedName name="_17__FDSAUDITLINK__" hidden="1">{"fdsup://Directions/FactSet Auditing Viewer?action=AUDIT_VALUE&amp;DB=129&amp;ID1=62007610&amp;VALUEID=02001&amp;SDATE=2009&amp;PERIODTYPE=ANN_STD&amp;window=popup_no_bar&amp;width=385&amp;height=120&amp;START_MAXIMIZED=FALSE&amp;creator=factset&amp;display_string=Audit"}</definedName>
    <definedName name="_170__FDSAUDITLINK__" localSheetId="7" hidden="1">{"fdsup://directions/FAT Viewer?action=UPDATE&amp;creator=factset&amp;DYN_ARGS=TRUE&amp;DOC_NAME=FAT:FQL_AUDITING_CLIENT_TEMPLATE.FAT&amp;display_string=Audit&amp;VAR:KEY=ZMVWFQNGJE&amp;VAR:QUERY=RkZfRUJJVERBX09QRVIoUVRSLDQvMS8yMDEwLDYvMzAvMjAxMCwsLFVTRCk=&amp;WINDOW=FIRST_POPUP&amp;HEIGH","T=450&amp;WIDTH=450&amp;START_MAXIMIZED=FALSE&amp;VAR:CALENDAR=US&amp;VAR:SYMBOL=SRCL&amp;VAR:INDEX=0"}</definedName>
    <definedName name="_170__FDSAUDITLINK__" localSheetId="9" hidden="1">{"fdsup://directions/FAT Viewer?action=UPDATE&amp;creator=factset&amp;DYN_ARGS=TRUE&amp;DOC_NAME=FAT:FQL_AUDITING_CLIENT_TEMPLATE.FAT&amp;display_string=Audit&amp;VAR:KEY=ZMVWFQNGJE&amp;VAR:QUERY=RkZfRUJJVERBX09QRVIoUVRSLDQvMS8yMDEwLDYvMzAvMjAxMCwsLFVTRCk=&amp;WINDOW=FIRST_POPUP&amp;HEIGH","T=450&amp;WIDTH=450&amp;START_MAXIMIZED=FALSE&amp;VAR:CALENDAR=US&amp;VAR:SYMBOL=SRCL&amp;VAR:INDEX=0"}</definedName>
    <definedName name="_170__FDSAUDITLINK__" localSheetId="8" hidden="1">{"fdsup://directions/FAT Viewer?action=UPDATE&amp;creator=factset&amp;DYN_ARGS=TRUE&amp;DOC_NAME=FAT:FQL_AUDITING_CLIENT_TEMPLATE.FAT&amp;display_string=Audit&amp;VAR:KEY=ZMVWFQNGJE&amp;VAR:QUERY=RkZfRUJJVERBX09QRVIoUVRSLDQvMS8yMDEwLDYvMzAvMjAxMCwsLFVTRCk=&amp;WINDOW=FIRST_POPUP&amp;HEIGH","T=450&amp;WIDTH=450&amp;START_MAXIMIZED=FALSE&amp;VAR:CALENDAR=US&amp;VAR:SYMBOL=SRCL&amp;VAR:INDEX=0"}</definedName>
    <definedName name="_170__FDSAUDITLINK__" localSheetId="10" hidden="1">{"fdsup://directions/FAT Viewer?action=UPDATE&amp;creator=factset&amp;DYN_ARGS=TRUE&amp;DOC_NAME=FAT:FQL_AUDITING_CLIENT_TEMPLATE.FAT&amp;display_string=Audit&amp;VAR:KEY=ZMVWFQNGJE&amp;VAR:QUERY=RkZfRUJJVERBX09QRVIoUVRSLDQvMS8yMDEwLDYvMzAvMjAxMCwsLFVTRCk=&amp;WINDOW=FIRST_POPUP&amp;HEIGH","T=450&amp;WIDTH=450&amp;START_MAXIMIZED=FALSE&amp;VAR:CALENDAR=US&amp;VAR:SYMBOL=SRCL&amp;VAR:INDEX=0"}</definedName>
    <definedName name="_170__FDSAUDITLINK__" localSheetId="3" hidden="1">{"fdsup://directions/FAT Viewer?action=UPDATE&amp;creator=factset&amp;DYN_ARGS=TRUE&amp;DOC_NAME=FAT:FQL_AUDITING_CLIENT_TEMPLATE.FAT&amp;display_string=Audit&amp;VAR:KEY=ZMVWFQNGJE&amp;VAR:QUERY=RkZfRUJJVERBX09QRVIoUVRSLDQvMS8yMDEwLDYvMzAvMjAxMCwsLFVTRCk=&amp;WINDOW=FIRST_POPUP&amp;HEIGH","T=450&amp;WIDTH=450&amp;START_MAXIMIZED=FALSE&amp;VAR:CALENDAR=US&amp;VAR:SYMBOL=SRCL&amp;VAR:INDEX=0"}</definedName>
    <definedName name="_170__FDSAUDITLINK__" localSheetId="5" hidden="1">{"fdsup://directions/FAT Viewer?action=UPDATE&amp;creator=factset&amp;DYN_ARGS=TRUE&amp;DOC_NAME=FAT:FQL_AUDITING_CLIENT_TEMPLATE.FAT&amp;display_string=Audit&amp;VAR:KEY=ZMVWFQNGJE&amp;VAR:QUERY=RkZfRUJJVERBX09QRVIoUVRSLDQvMS8yMDEwLDYvMzAvMjAxMCwsLFVTRCk=&amp;WINDOW=FIRST_POPUP&amp;HEIGH","T=450&amp;WIDTH=450&amp;START_MAXIMIZED=FALSE&amp;VAR:CALENDAR=US&amp;VAR:SYMBOL=SRCL&amp;VAR:INDEX=0"}</definedName>
    <definedName name="_170__FDSAUDITLINK__" localSheetId="1" hidden="1">{"fdsup://directions/FAT Viewer?action=UPDATE&amp;creator=factset&amp;DYN_ARGS=TRUE&amp;DOC_NAME=FAT:FQL_AUDITING_CLIENT_TEMPLATE.FAT&amp;display_string=Audit&amp;VAR:KEY=ZMVWFQNGJE&amp;VAR:QUERY=RkZfRUJJVERBX09QRVIoUVRSLDQvMS8yMDEwLDYvMzAvMjAxMCwsLFVTRCk=&amp;WINDOW=FIRST_POPUP&amp;HEIGH","T=450&amp;WIDTH=450&amp;START_MAXIMIZED=FALSE&amp;VAR:CALENDAR=US&amp;VAR:SYMBOL=SRCL&amp;VAR:INDEX=0"}</definedName>
    <definedName name="_170__FDSAUDITLINK__" hidden="1">{"fdsup://directions/FAT Viewer?action=UPDATE&amp;creator=factset&amp;DYN_ARGS=TRUE&amp;DOC_NAME=FAT:FQL_AUDITING_CLIENT_TEMPLATE.FAT&amp;display_string=Audit&amp;VAR:KEY=ZMVWFQNGJE&amp;VAR:QUERY=RkZfRUJJVERBX09QRVIoUVRSLDQvMS8yMDEwLDYvMzAvMjAxMCwsLFVTRCk=&amp;WINDOW=FIRST_POPUP&amp;HEIGH","T=450&amp;WIDTH=450&amp;START_MAXIMIZED=FALSE&amp;VAR:CALENDAR=US&amp;VAR:SYMBOL=SRCL&amp;VAR:INDEX=0"}</definedName>
    <definedName name="_1700__FDSAUDITLINK__" localSheetId="7" hidden="1">{"fdsup://Directions/FactSet Auditing Viewer?action=AUDIT_VALUE&amp;DB=129&amp;ID1=15670010&amp;VALUEID=01001&amp;SDATE=200902&amp;PERIODTYPE=QTR_STD&amp;window=popup_no_bar&amp;width=385&amp;height=120&amp;START_MAXIMIZED=FALSE&amp;creator=factset&amp;display_string=Audit"}</definedName>
    <definedName name="_1700__FDSAUDITLINK__" localSheetId="9" hidden="1">{"fdsup://Directions/FactSet Auditing Viewer?action=AUDIT_VALUE&amp;DB=129&amp;ID1=15670010&amp;VALUEID=01001&amp;SDATE=200902&amp;PERIODTYPE=QTR_STD&amp;window=popup_no_bar&amp;width=385&amp;height=120&amp;START_MAXIMIZED=FALSE&amp;creator=factset&amp;display_string=Audit"}</definedName>
    <definedName name="_1700__FDSAUDITLINK__" localSheetId="8" hidden="1">{"fdsup://Directions/FactSet Auditing Viewer?action=AUDIT_VALUE&amp;DB=129&amp;ID1=15670010&amp;VALUEID=01001&amp;SDATE=200902&amp;PERIODTYPE=QTR_STD&amp;window=popup_no_bar&amp;width=385&amp;height=120&amp;START_MAXIMIZED=FALSE&amp;creator=factset&amp;display_string=Audit"}</definedName>
    <definedName name="_1700__FDSAUDITLINK__" localSheetId="10" hidden="1">{"fdsup://Directions/FactSet Auditing Viewer?action=AUDIT_VALUE&amp;DB=129&amp;ID1=15670010&amp;VALUEID=01001&amp;SDATE=200902&amp;PERIODTYPE=QTR_STD&amp;window=popup_no_bar&amp;width=385&amp;height=120&amp;START_MAXIMIZED=FALSE&amp;creator=factset&amp;display_string=Audit"}</definedName>
    <definedName name="_1700__FDSAUDITLINK__" localSheetId="3" hidden="1">{"fdsup://Directions/FactSet Auditing Viewer?action=AUDIT_VALUE&amp;DB=129&amp;ID1=15670010&amp;VALUEID=01001&amp;SDATE=200902&amp;PERIODTYPE=QTR_STD&amp;window=popup_no_bar&amp;width=385&amp;height=120&amp;START_MAXIMIZED=FALSE&amp;creator=factset&amp;display_string=Audit"}</definedName>
    <definedName name="_1700__FDSAUDITLINK__" localSheetId="5" hidden="1">{"fdsup://Directions/FactSet Auditing Viewer?action=AUDIT_VALUE&amp;DB=129&amp;ID1=15670010&amp;VALUEID=01001&amp;SDATE=200902&amp;PERIODTYPE=QTR_STD&amp;window=popup_no_bar&amp;width=385&amp;height=120&amp;START_MAXIMIZED=FALSE&amp;creator=factset&amp;display_string=Audit"}</definedName>
    <definedName name="_1700__FDSAUDITLINK__" localSheetId="1" hidden="1">{"fdsup://Directions/FactSet Auditing Viewer?action=AUDIT_VALUE&amp;DB=129&amp;ID1=15670010&amp;VALUEID=01001&amp;SDATE=200902&amp;PERIODTYPE=QTR_STD&amp;window=popup_no_bar&amp;width=385&amp;height=120&amp;START_MAXIMIZED=FALSE&amp;creator=factset&amp;display_string=Audit"}</definedName>
    <definedName name="_1700__FDSAUDITLINK__" hidden="1">{"fdsup://Directions/FactSet Auditing Viewer?action=AUDIT_VALUE&amp;DB=129&amp;ID1=15670010&amp;VALUEID=01001&amp;SDATE=200902&amp;PERIODTYPE=QTR_STD&amp;window=popup_no_bar&amp;width=385&amp;height=120&amp;START_MAXIMIZED=FALSE&amp;creator=factset&amp;display_string=Audit"}</definedName>
    <definedName name="_1701__FDSAUDITLINK__" localSheetId="7" hidden="1">{"fdsup://Directions/FactSet Auditing Viewer?action=AUDIT_VALUE&amp;DB=129&amp;ID1=15670010&amp;VALUEID=01001&amp;SDATE=201002&amp;PERIODTYPE=QTR_STD&amp;window=popup_no_bar&amp;width=385&amp;height=120&amp;START_MAXIMIZED=FALSE&amp;creator=factset&amp;display_string=Audit"}</definedName>
    <definedName name="_1701__FDSAUDITLINK__" localSheetId="9" hidden="1">{"fdsup://Directions/FactSet Auditing Viewer?action=AUDIT_VALUE&amp;DB=129&amp;ID1=15670010&amp;VALUEID=01001&amp;SDATE=201002&amp;PERIODTYPE=QTR_STD&amp;window=popup_no_bar&amp;width=385&amp;height=120&amp;START_MAXIMIZED=FALSE&amp;creator=factset&amp;display_string=Audit"}</definedName>
    <definedName name="_1701__FDSAUDITLINK__" localSheetId="8" hidden="1">{"fdsup://Directions/FactSet Auditing Viewer?action=AUDIT_VALUE&amp;DB=129&amp;ID1=15670010&amp;VALUEID=01001&amp;SDATE=201002&amp;PERIODTYPE=QTR_STD&amp;window=popup_no_bar&amp;width=385&amp;height=120&amp;START_MAXIMIZED=FALSE&amp;creator=factset&amp;display_string=Audit"}</definedName>
    <definedName name="_1701__FDSAUDITLINK__" localSheetId="10" hidden="1">{"fdsup://Directions/FactSet Auditing Viewer?action=AUDIT_VALUE&amp;DB=129&amp;ID1=15670010&amp;VALUEID=01001&amp;SDATE=201002&amp;PERIODTYPE=QTR_STD&amp;window=popup_no_bar&amp;width=385&amp;height=120&amp;START_MAXIMIZED=FALSE&amp;creator=factset&amp;display_string=Audit"}</definedName>
    <definedName name="_1701__FDSAUDITLINK__" localSheetId="3" hidden="1">{"fdsup://Directions/FactSet Auditing Viewer?action=AUDIT_VALUE&amp;DB=129&amp;ID1=15670010&amp;VALUEID=01001&amp;SDATE=201002&amp;PERIODTYPE=QTR_STD&amp;window=popup_no_bar&amp;width=385&amp;height=120&amp;START_MAXIMIZED=FALSE&amp;creator=factset&amp;display_string=Audit"}</definedName>
    <definedName name="_1701__FDSAUDITLINK__" localSheetId="5" hidden="1">{"fdsup://Directions/FactSet Auditing Viewer?action=AUDIT_VALUE&amp;DB=129&amp;ID1=15670010&amp;VALUEID=01001&amp;SDATE=201002&amp;PERIODTYPE=QTR_STD&amp;window=popup_no_bar&amp;width=385&amp;height=120&amp;START_MAXIMIZED=FALSE&amp;creator=factset&amp;display_string=Audit"}</definedName>
    <definedName name="_1701__FDSAUDITLINK__" localSheetId="1" hidden="1">{"fdsup://Directions/FactSet Auditing Viewer?action=AUDIT_VALUE&amp;DB=129&amp;ID1=15670010&amp;VALUEID=01001&amp;SDATE=201002&amp;PERIODTYPE=QTR_STD&amp;window=popup_no_bar&amp;width=385&amp;height=120&amp;START_MAXIMIZED=FALSE&amp;creator=factset&amp;display_string=Audit"}</definedName>
    <definedName name="_1701__FDSAUDITLINK__" hidden="1">{"fdsup://Directions/FactSet Auditing Viewer?action=AUDIT_VALUE&amp;DB=129&amp;ID1=15670010&amp;VALUEID=01001&amp;SDATE=201002&amp;PERIODTYPE=QTR_STD&amp;window=popup_no_bar&amp;width=385&amp;height=120&amp;START_MAXIMIZED=FALSE&amp;creator=factset&amp;display_string=Audit"}</definedName>
    <definedName name="_1702__FDSAUDITLINK__" localSheetId="7" hidden="1">{"fdsup://Directions/FactSet Auditing Viewer?action=AUDIT_VALUE&amp;DB=129&amp;ID1=17290810&amp;VALUEID=01001&amp;SDATE=200904&amp;PERIODTYPE=QTR_STD&amp;window=popup_no_bar&amp;width=385&amp;height=120&amp;START_MAXIMIZED=FALSE&amp;creator=factset&amp;display_string=Audit"}</definedName>
    <definedName name="_1702__FDSAUDITLINK__" localSheetId="9" hidden="1">{"fdsup://Directions/FactSet Auditing Viewer?action=AUDIT_VALUE&amp;DB=129&amp;ID1=17290810&amp;VALUEID=01001&amp;SDATE=200904&amp;PERIODTYPE=QTR_STD&amp;window=popup_no_bar&amp;width=385&amp;height=120&amp;START_MAXIMIZED=FALSE&amp;creator=factset&amp;display_string=Audit"}</definedName>
    <definedName name="_1702__FDSAUDITLINK__" localSheetId="8" hidden="1">{"fdsup://Directions/FactSet Auditing Viewer?action=AUDIT_VALUE&amp;DB=129&amp;ID1=17290810&amp;VALUEID=01001&amp;SDATE=200904&amp;PERIODTYPE=QTR_STD&amp;window=popup_no_bar&amp;width=385&amp;height=120&amp;START_MAXIMIZED=FALSE&amp;creator=factset&amp;display_string=Audit"}</definedName>
    <definedName name="_1702__FDSAUDITLINK__" localSheetId="10" hidden="1">{"fdsup://Directions/FactSet Auditing Viewer?action=AUDIT_VALUE&amp;DB=129&amp;ID1=17290810&amp;VALUEID=01001&amp;SDATE=200904&amp;PERIODTYPE=QTR_STD&amp;window=popup_no_bar&amp;width=385&amp;height=120&amp;START_MAXIMIZED=FALSE&amp;creator=factset&amp;display_string=Audit"}</definedName>
    <definedName name="_1702__FDSAUDITLINK__" localSheetId="3" hidden="1">{"fdsup://Directions/FactSet Auditing Viewer?action=AUDIT_VALUE&amp;DB=129&amp;ID1=17290810&amp;VALUEID=01001&amp;SDATE=200904&amp;PERIODTYPE=QTR_STD&amp;window=popup_no_bar&amp;width=385&amp;height=120&amp;START_MAXIMIZED=FALSE&amp;creator=factset&amp;display_string=Audit"}</definedName>
    <definedName name="_1702__FDSAUDITLINK__" localSheetId="5" hidden="1">{"fdsup://Directions/FactSet Auditing Viewer?action=AUDIT_VALUE&amp;DB=129&amp;ID1=17290810&amp;VALUEID=01001&amp;SDATE=200904&amp;PERIODTYPE=QTR_STD&amp;window=popup_no_bar&amp;width=385&amp;height=120&amp;START_MAXIMIZED=FALSE&amp;creator=factset&amp;display_string=Audit"}</definedName>
    <definedName name="_1702__FDSAUDITLINK__" localSheetId="1" hidden="1">{"fdsup://Directions/FactSet Auditing Viewer?action=AUDIT_VALUE&amp;DB=129&amp;ID1=17290810&amp;VALUEID=01001&amp;SDATE=200904&amp;PERIODTYPE=QTR_STD&amp;window=popup_no_bar&amp;width=385&amp;height=120&amp;START_MAXIMIZED=FALSE&amp;creator=factset&amp;display_string=Audit"}</definedName>
    <definedName name="_1702__FDSAUDITLINK__" hidden="1">{"fdsup://Directions/FactSet Auditing Viewer?action=AUDIT_VALUE&amp;DB=129&amp;ID1=17290810&amp;VALUEID=01001&amp;SDATE=200904&amp;PERIODTYPE=QTR_STD&amp;window=popup_no_bar&amp;width=385&amp;height=120&amp;START_MAXIMIZED=FALSE&amp;creator=factset&amp;display_string=Audit"}</definedName>
    <definedName name="_1703__FDSAUDITLINK__" localSheetId="7" hidden="1">{"fdsup://Directions/FactSet Auditing Viewer?action=AUDIT_VALUE&amp;DB=129&amp;ID1=12640810&amp;VALUEID=01001&amp;SDATE=201002&amp;PERIODTYPE=QTR_STD&amp;window=popup_no_bar&amp;width=385&amp;height=120&amp;START_MAXIMIZED=FALSE&amp;creator=factset&amp;display_string=Audit"}</definedName>
    <definedName name="_1703__FDSAUDITLINK__" localSheetId="9" hidden="1">{"fdsup://Directions/FactSet Auditing Viewer?action=AUDIT_VALUE&amp;DB=129&amp;ID1=12640810&amp;VALUEID=01001&amp;SDATE=201002&amp;PERIODTYPE=QTR_STD&amp;window=popup_no_bar&amp;width=385&amp;height=120&amp;START_MAXIMIZED=FALSE&amp;creator=factset&amp;display_string=Audit"}</definedName>
    <definedName name="_1703__FDSAUDITLINK__" localSheetId="8" hidden="1">{"fdsup://Directions/FactSet Auditing Viewer?action=AUDIT_VALUE&amp;DB=129&amp;ID1=12640810&amp;VALUEID=01001&amp;SDATE=201002&amp;PERIODTYPE=QTR_STD&amp;window=popup_no_bar&amp;width=385&amp;height=120&amp;START_MAXIMIZED=FALSE&amp;creator=factset&amp;display_string=Audit"}</definedName>
    <definedName name="_1703__FDSAUDITLINK__" localSheetId="10" hidden="1">{"fdsup://Directions/FactSet Auditing Viewer?action=AUDIT_VALUE&amp;DB=129&amp;ID1=12640810&amp;VALUEID=01001&amp;SDATE=201002&amp;PERIODTYPE=QTR_STD&amp;window=popup_no_bar&amp;width=385&amp;height=120&amp;START_MAXIMIZED=FALSE&amp;creator=factset&amp;display_string=Audit"}</definedName>
    <definedName name="_1703__FDSAUDITLINK__" localSheetId="3" hidden="1">{"fdsup://Directions/FactSet Auditing Viewer?action=AUDIT_VALUE&amp;DB=129&amp;ID1=12640810&amp;VALUEID=01001&amp;SDATE=201002&amp;PERIODTYPE=QTR_STD&amp;window=popup_no_bar&amp;width=385&amp;height=120&amp;START_MAXIMIZED=FALSE&amp;creator=factset&amp;display_string=Audit"}</definedName>
    <definedName name="_1703__FDSAUDITLINK__" localSheetId="5" hidden="1">{"fdsup://Directions/FactSet Auditing Viewer?action=AUDIT_VALUE&amp;DB=129&amp;ID1=12640810&amp;VALUEID=01001&amp;SDATE=201002&amp;PERIODTYPE=QTR_STD&amp;window=popup_no_bar&amp;width=385&amp;height=120&amp;START_MAXIMIZED=FALSE&amp;creator=factset&amp;display_string=Audit"}</definedName>
    <definedName name="_1703__FDSAUDITLINK__" localSheetId="1" hidden="1">{"fdsup://Directions/FactSet Auditing Viewer?action=AUDIT_VALUE&amp;DB=129&amp;ID1=12640810&amp;VALUEID=01001&amp;SDATE=201002&amp;PERIODTYPE=QTR_STD&amp;window=popup_no_bar&amp;width=385&amp;height=120&amp;START_MAXIMIZED=FALSE&amp;creator=factset&amp;display_string=Audit"}</definedName>
    <definedName name="_1703__FDSAUDITLINK__" hidden="1">{"fdsup://Directions/FactSet Auditing Viewer?action=AUDIT_VALUE&amp;DB=129&amp;ID1=12640810&amp;VALUEID=01001&amp;SDATE=201002&amp;PERIODTYPE=QTR_STD&amp;window=popup_no_bar&amp;width=385&amp;height=120&amp;START_MAXIMIZED=FALSE&amp;creator=factset&amp;display_string=Audit"}</definedName>
    <definedName name="_1704__FDSAUDITLINK__" localSheetId="7" hidden="1">{"fdsup://Directions/FactSet Auditing Viewer?action=AUDIT_VALUE&amp;DB=129&amp;ID1=17275R10&amp;VALUEID=01001&amp;SDATE=200903&amp;PERIODTYPE=QTR_STD&amp;window=popup_no_bar&amp;width=385&amp;height=120&amp;START_MAXIMIZED=FALSE&amp;creator=factset&amp;display_string=Audit"}</definedName>
    <definedName name="_1704__FDSAUDITLINK__" localSheetId="9" hidden="1">{"fdsup://Directions/FactSet Auditing Viewer?action=AUDIT_VALUE&amp;DB=129&amp;ID1=17275R10&amp;VALUEID=01001&amp;SDATE=200903&amp;PERIODTYPE=QTR_STD&amp;window=popup_no_bar&amp;width=385&amp;height=120&amp;START_MAXIMIZED=FALSE&amp;creator=factset&amp;display_string=Audit"}</definedName>
    <definedName name="_1704__FDSAUDITLINK__" localSheetId="8" hidden="1">{"fdsup://Directions/FactSet Auditing Viewer?action=AUDIT_VALUE&amp;DB=129&amp;ID1=17275R10&amp;VALUEID=01001&amp;SDATE=200903&amp;PERIODTYPE=QTR_STD&amp;window=popup_no_bar&amp;width=385&amp;height=120&amp;START_MAXIMIZED=FALSE&amp;creator=factset&amp;display_string=Audit"}</definedName>
    <definedName name="_1704__FDSAUDITLINK__" localSheetId="10" hidden="1">{"fdsup://Directions/FactSet Auditing Viewer?action=AUDIT_VALUE&amp;DB=129&amp;ID1=17275R10&amp;VALUEID=01001&amp;SDATE=200903&amp;PERIODTYPE=QTR_STD&amp;window=popup_no_bar&amp;width=385&amp;height=120&amp;START_MAXIMIZED=FALSE&amp;creator=factset&amp;display_string=Audit"}</definedName>
    <definedName name="_1704__FDSAUDITLINK__" localSheetId="3" hidden="1">{"fdsup://Directions/FactSet Auditing Viewer?action=AUDIT_VALUE&amp;DB=129&amp;ID1=17275R10&amp;VALUEID=01001&amp;SDATE=200903&amp;PERIODTYPE=QTR_STD&amp;window=popup_no_bar&amp;width=385&amp;height=120&amp;START_MAXIMIZED=FALSE&amp;creator=factset&amp;display_string=Audit"}</definedName>
    <definedName name="_1704__FDSAUDITLINK__" localSheetId="5" hidden="1">{"fdsup://Directions/FactSet Auditing Viewer?action=AUDIT_VALUE&amp;DB=129&amp;ID1=17275R10&amp;VALUEID=01001&amp;SDATE=200903&amp;PERIODTYPE=QTR_STD&amp;window=popup_no_bar&amp;width=385&amp;height=120&amp;START_MAXIMIZED=FALSE&amp;creator=factset&amp;display_string=Audit"}</definedName>
    <definedName name="_1704__FDSAUDITLINK__" localSheetId="1" hidden="1">{"fdsup://Directions/FactSet Auditing Viewer?action=AUDIT_VALUE&amp;DB=129&amp;ID1=17275R10&amp;VALUEID=01001&amp;SDATE=200903&amp;PERIODTYPE=QTR_STD&amp;window=popup_no_bar&amp;width=385&amp;height=120&amp;START_MAXIMIZED=FALSE&amp;creator=factset&amp;display_string=Audit"}</definedName>
    <definedName name="_1704__FDSAUDITLINK__" hidden="1">{"fdsup://Directions/FactSet Auditing Viewer?action=AUDIT_VALUE&amp;DB=129&amp;ID1=17275R10&amp;VALUEID=01001&amp;SDATE=200903&amp;PERIODTYPE=QTR_STD&amp;window=popup_no_bar&amp;width=385&amp;height=120&amp;START_MAXIMIZED=FALSE&amp;creator=factset&amp;display_string=Audit"}</definedName>
    <definedName name="_1705__FDSAUDITLINK__" localSheetId="7" hidden="1">{"fdsup://Directions/FactSet Auditing Viewer?action=AUDIT_VALUE&amp;DB=129&amp;ID1=17275R10&amp;VALUEID=01001&amp;SDATE=201003&amp;PERIODTYPE=QTR_STD&amp;window=popup_no_bar&amp;width=385&amp;height=120&amp;START_MAXIMIZED=FALSE&amp;creator=factset&amp;display_string=Audit"}</definedName>
    <definedName name="_1705__FDSAUDITLINK__" localSheetId="9" hidden="1">{"fdsup://Directions/FactSet Auditing Viewer?action=AUDIT_VALUE&amp;DB=129&amp;ID1=17275R10&amp;VALUEID=01001&amp;SDATE=201003&amp;PERIODTYPE=QTR_STD&amp;window=popup_no_bar&amp;width=385&amp;height=120&amp;START_MAXIMIZED=FALSE&amp;creator=factset&amp;display_string=Audit"}</definedName>
    <definedName name="_1705__FDSAUDITLINK__" localSheetId="8" hidden="1">{"fdsup://Directions/FactSet Auditing Viewer?action=AUDIT_VALUE&amp;DB=129&amp;ID1=17275R10&amp;VALUEID=01001&amp;SDATE=201003&amp;PERIODTYPE=QTR_STD&amp;window=popup_no_bar&amp;width=385&amp;height=120&amp;START_MAXIMIZED=FALSE&amp;creator=factset&amp;display_string=Audit"}</definedName>
    <definedName name="_1705__FDSAUDITLINK__" localSheetId="10" hidden="1">{"fdsup://Directions/FactSet Auditing Viewer?action=AUDIT_VALUE&amp;DB=129&amp;ID1=17275R10&amp;VALUEID=01001&amp;SDATE=201003&amp;PERIODTYPE=QTR_STD&amp;window=popup_no_bar&amp;width=385&amp;height=120&amp;START_MAXIMIZED=FALSE&amp;creator=factset&amp;display_string=Audit"}</definedName>
    <definedName name="_1705__FDSAUDITLINK__" localSheetId="3" hidden="1">{"fdsup://Directions/FactSet Auditing Viewer?action=AUDIT_VALUE&amp;DB=129&amp;ID1=17275R10&amp;VALUEID=01001&amp;SDATE=201003&amp;PERIODTYPE=QTR_STD&amp;window=popup_no_bar&amp;width=385&amp;height=120&amp;START_MAXIMIZED=FALSE&amp;creator=factset&amp;display_string=Audit"}</definedName>
    <definedName name="_1705__FDSAUDITLINK__" localSheetId="5" hidden="1">{"fdsup://Directions/FactSet Auditing Viewer?action=AUDIT_VALUE&amp;DB=129&amp;ID1=17275R10&amp;VALUEID=01001&amp;SDATE=201003&amp;PERIODTYPE=QTR_STD&amp;window=popup_no_bar&amp;width=385&amp;height=120&amp;START_MAXIMIZED=FALSE&amp;creator=factset&amp;display_string=Audit"}</definedName>
    <definedName name="_1705__FDSAUDITLINK__" localSheetId="1" hidden="1">{"fdsup://Directions/FactSet Auditing Viewer?action=AUDIT_VALUE&amp;DB=129&amp;ID1=17275R10&amp;VALUEID=01001&amp;SDATE=201003&amp;PERIODTYPE=QTR_STD&amp;window=popup_no_bar&amp;width=385&amp;height=120&amp;START_MAXIMIZED=FALSE&amp;creator=factset&amp;display_string=Audit"}</definedName>
    <definedName name="_1705__FDSAUDITLINK__" hidden="1">{"fdsup://Directions/FactSet Auditing Viewer?action=AUDIT_VALUE&amp;DB=129&amp;ID1=17275R10&amp;VALUEID=01001&amp;SDATE=201003&amp;PERIODTYPE=QTR_STD&amp;window=popup_no_bar&amp;width=385&amp;height=120&amp;START_MAXIMIZED=FALSE&amp;creator=factset&amp;display_string=Audit"}</definedName>
    <definedName name="_1706__FDSAUDITLINK__" localSheetId="7" hidden="1">{"fdsup://Directions/FactSet Auditing Viewer?action=AUDIT_VALUE&amp;DB=129&amp;ID1=20536310&amp;VALUEID=01001&amp;SDATE=200901&amp;PERIODTYPE=QTR_STD&amp;window=popup_no_bar&amp;width=385&amp;height=120&amp;START_MAXIMIZED=FALSE&amp;creator=factset&amp;display_string=Audit"}</definedName>
    <definedName name="_1706__FDSAUDITLINK__" localSheetId="9" hidden="1">{"fdsup://Directions/FactSet Auditing Viewer?action=AUDIT_VALUE&amp;DB=129&amp;ID1=20536310&amp;VALUEID=01001&amp;SDATE=200901&amp;PERIODTYPE=QTR_STD&amp;window=popup_no_bar&amp;width=385&amp;height=120&amp;START_MAXIMIZED=FALSE&amp;creator=factset&amp;display_string=Audit"}</definedName>
    <definedName name="_1706__FDSAUDITLINK__" localSheetId="8" hidden="1">{"fdsup://Directions/FactSet Auditing Viewer?action=AUDIT_VALUE&amp;DB=129&amp;ID1=20536310&amp;VALUEID=01001&amp;SDATE=200901&amp;PERIODTYPE=QTR_STD&amp;window=popup_no_bar&amp;width=385&amp;height=120&amp;START_MAXIMIZED=FALSE&amp;creator=factset&amp;display_string=Audit"}</definedName>
    <definedName name="_1706__FDSAUDITLINK__" localSheetId="10" hidden="1">{"fdsup://Directions/FactSet Auditing Viewer?action=AUDIT_VALUE&amp;DB=129&amp;ID1=20536310&amp;VALUEID=01001&amp;SDATE=200901&amp;PERIODTYPE=QTR_STD&amp;window=popup_no_bar&amp;width=385&amp;height=120&amp;START_MAXIMIZED=FALSE&amp;creator=factset&amp;display_string=Audit"}</definedName>
    <definedName name="_1706__FDSAUDITLINK__" localSheetId="3" hidden="1">{"fdsup://Directions/FactSet Auditing Viewer?action=AUDIT_VALUE&amp;DB=129&amp;ID1=20536310&amp;VALUEID=01001&amp;SDATE=200901&amp;PERIODTYPE=QTR_STD&amp;window=popup_no_bar&amp;width=385&amp;height=120&amp;START_MAXIMIZED=FALSE&amp;creator=factset&amp;display_string=Audit"}</definedName>
    <definedName name="_1706__FDSAUDITLINK__" localSheetId="5" hidden="1">{"fdsup://Directions/FactSet Auditing Viewer?action=AUDIT_VALUE&amp;DB=129&amp;ID1=20536310&amp;VALUEID=01001&amp;SDATE=200901&amp;PERIODTYPE=QTR_STD&amp;window=popup_no_bar&amp;width=385&amp;height=120&amp;START_MAXIMIZED=FALSE&amp;creator=factset&amp;display_string=Audit"}</definedName>
    <definedName name="_1706__FDSAUDITLINK__" localSheetId="1" hidden="1">{"fdsup://Directions/FactSet Auditing Viewer?action=AUDIT_VALUE&amp;DB=129&amp;ID1=20536310&amp;VALUEID=01001&amp;SDATE=200901&amp;PERIODTYPE=QTR_STD&amp;window=popup_no_bar&amp;width=385&amp;height=120&amp;START_MAXIMIZED=FALSE&amp;creator=factset&amp;display_string=Audit"}</definedName>
    <definedName name="_1706__FDSAUDITLINK__" hidden="1">{"fdsup://Directions/FactSet Auditing Viewer?action=AUDIT_VALUE&amp;DB=129&amp;ID1=20536310&amp;VALUEID=01001&amp;SDATE=200901&amp;PERIODTYPE=QTR_STD&amp;window=popup_no_bar&amp;width=385&amp;height=120&amp;START_MAXIMIZED=FALSE&amp;creator=factset&amp;display_string=Audit"}</definedName>
    <definedName name="_1707__FDSAUDITLINK__" localSheetId="7" hidden="1">{"fdsup://Directions/FactSet Auditing Viewer?action=AUDIT_VALUE&amp;DB=129&amp;ID1=20536310&amp;VALUEID=01001&amp;SDATE=201001&amp;PERIODTYPE=QTR_STD&amp;window=popup_no_bar&amp;width=385&amp;height=120&amp;START_MAXIMIZED=FALSE&amp;creator=factset&amp;display_string=Audit"}</definedName>
    <definedName name="_1707__FDSAUDITLINK__" localSheetId="9" hidden="1">{"fdsup://Directions/FactSet Auditing Viewer?action=AUDIT_VALUE&amp;DB=129&amp;ID1=20536310&amp;VALUEID=01001&amp;SDATE=201001&amp;PERIODTYPE=QTR_STD&amp;window=popup_no_bar&amp;width=385&amp;height=120&amp;START_MAXIMIZED=FALSE&amp;creator=factset&amp;display_string=Audit"}</definedName>
    <definedName name="_1707__FDSAUDITLINK__" localSheetId="8" hidden="1">{"fdsup://Directions/FactSet Auditing Viewer?action=AUDIT_VALUE&amp;DB=129&amp;ID1=20536310&amp;VALUEID=01001&amp;SDATE=201001&amp;PERIODTYPE=QTR_STD&amp;window=popup_no_bar&amp;width=385&amp;height=120&amp;START_MAXIMIZED=FALSE&amp;creator=factset&amp;display_string=Audit"}</definedName>
    <definedName name="_1707__FDSAUDITLINK__" localSheetId="10" hidden="1">{"fdsup://Directions/FactSet Auditing Viewer?action=AUDIT_VALUE&amp;DB=129&amp;ID1=20536310&amp;VALUEID=01001&amp;SDATE=201001&amp;PERIODTYPE=QTR_STD&amp;window=popup_no_bar&amp;width=385&amp;height=120&amp;START_MAXIMIZED=FALSE&amp;creator=factset&amp;display_string=Audit"}</definedName>
    <definedName name="_1707__FDSAUDITLINK__" localSheetId="3" hidden="1">{"fdsup://Directions/FactSet Auditing Viewer?action=AUDIT_VALUE&amp;DB=129&amp;ID1=20536310&amp;VALUEID=01001&amp;SDATE=201001&amp;PERIODTYPE=QTR_STD&amp;window=popup_no_bar&amp;width=385&amp;height=120&amp;START_MAXIMIZED=FALSE&amp;creator=factset&amp;display_string=Audit"}</definedName>
    <definedName name="_1707__FDSAUDITLINK__" localSheetId="5" hidden="1">{"fdsup://Directions/FactSet Auditing Viewer?action=AUDIT_VALUE&amp;DB=129&amp;ID1=20536310&amp;VALUEID=01001&amp;SDATE=201001&amp;PERIODTYPE=QTR_STD&amp;window=popup_no_bar&amp;width=385&amp;height=120&amp;START_MAXIMIZED=FALSE&amp;creator=factset&amp;display_string=Audit"}</definedName>
    <definedName name="_1707__FDSAUDITLINK__" localSheetId="1" hidden="1">{"fdsup://Directions/FactSet Auditing Viewer?action=AUDIT_VALUE&amp;DB=129&amp;ID1=20536310&amp;VALUEID=01001&amp;SDATE=201001&amp;PERIODTYPE=QTR_STD&amp;window=popup_no_bar&amp;width=385&amp;height=120&amp;START_MAXIMIZED=FALSE&amp;creator=factset&amp;display_string=Audit"}</definedName>
    <definedName name="_1707__FDSAUDITLINK__" hidden="1">{"fdsup://Directions/FactSet Auditing Viewer?action=AUDIT_VALUE&amp;DB=129&amp;ID1=20536310&amp;VALUEID=01001&amp;SDATE=201001&amp;PERIODTYPE=QTR_STD&amp;window=popup_no_bar&amp;width=385&amp;height=120&amp;START_MAXIMIZED=FALSE&amp;creator=factset&amp;display_string=Audit"}</definedName>
    <definedName name="_1708__FDSAUDITLINK__" localSheetId="7" hidden="1">{"fdsup://Directions/FactSet Auditing Viewer?action=AUDIT_VALUE&amp;DB=129&amp;ID1=79466L30&amp;VALUEID=01001&amp;SDATE=201001&amp;PERIODTYPE=QTR_STD&amp;window=popup_no_bar&amp;width=385&amp;height=120&amp;START_MAXIMIZED=FALSE&amp;creator=factset&amp;display_string=Audit"}</definedName>
    <definedName name="_1708__FDSAUDITLINK__" localSheetId="9" hidden="1">{"fdsup://Directions/FactSet Auditing Viewer?action=AUDIT_VALUE&amp;DB=129&amp;ID1=79466L30&amp;VALUEID=01001&amp;SDATE=201001&amp;PERIODTYPE=QTR_STD&amp;window=popup_no_bar&amp;width=385&amp;height=120&amp;START_MAXIMIZED=FALSE&amp;creator=factset&amp;display_string=Audit"}</definedName>
    <definedName name="_1708__FDSAUDITLINK__" localSheetId="8" hidden="1">{"fdsup://Directions/FactSet Auditing Viewer?action=AUDIT_VALUE&amp;DB=129&amp;ID1=79466L30&amp;VALUEID=01001&amp;SDATE=201001&amp;PERIODTYPE=QTR_STD&amp;window=popup_no_bar&amp;width=385&amp;height=120&amp;START_MAXIMIZED=FALSE&amp;creator=factset&amp;display_string=Audit"}</definedName>
    <definedName name="_1708__FDSAUDITLINK__" localSheetId="10" hidden="1">{"fdsup://Directions/FactSet Auditing Viewer?action=AUDIT_VALUE&amp;DB=129&amp;ID1=79466L30&amp;VALUEID=01001&amp;SDATE=201001&amp;PERIODTYPE=QTR_STD&amp;window=popup_no_bar&amp;width=385&amp;height=120&amp;START_MAXIMIZED=FALSE&amp;creator=factset&amp;display_string=Audit"}</definedName>
    <definedName name="_1708__FDSAUDITLINK__" localSheetId="3" hidden="1">{"fdsup://Directions/FactSet Auditing Viewer?action=AUDIT_VALUE&amp;DB=129&amp;ID1=79466L30&amp;VALUEID=01001&amp;SDATE=201001&amp;PERIODTYPE=QTR_STD&amp;window=popup_no_bar&amp;width=385&amp;height=120&amp;START_MAXIMIZED=FALSE&amp;creator=factset&amp;display_string=Audit"}</definedName>
    <definedName name="_1708__FDSAUDITLINK__" localSheetId="5" hidden="1">{"fdsup://Directions/FactSet Auditing Viewer?action=AUDIT_VALUE&amp;DB=129&amp;ID1=79466L30&amp;VALUEID=01001&amp;SDATE=201001&amp;PERIODTYPE=QTR_STD&amp;window=popup_no_bar&amp;width=385&amp;height=120&amp;START_MAXIMIZED=FALSE&amp;creator=factset&amp;display_string=Audit"}</definedName>
    <definedName name="_1708__FDSAUDITLINK__" localSheetId="1" hidden="1">{"fdsup://Directions/FactSet Auditing Viewer?action=AUDIT_VALUE&amp;DB=129&amp;ID1=79466L30&amp;VALUEID=01001&amp;SDATE=201001&amp;PERIODTYPE=QTR_STD&amp;window=popup_no_bar&amp;width=385&amp;height=120&amp;START_MAXIMIZED=FALSE&amp;creator=factset&amp;display_string=Audit"}</definedName>
    <definedName name="_1708__FDSAUDITLINK__" hidden="1">{"fdsup://Directions/FactSet Auditing Viewer?action=AUDIT_VALUE&amp;DB=129&amp;ID1=79466L30&amp;VALUEID=01001&amp;SDATE=201001&amp;PERIODTYPE=QTR_STD&amp;window=popup_no_bar&amp;width=385&amp;height=120&amp;START_MAXIMIZED=FALSE&amp;creator=factset&amp;display_string=Audit"}</definedName>
    <definedName name="_1709__FDSAUDITLINK__" localSheetId="7" hidden="1">{"fdsup://Directions/FactSet Auditing Viewer?action=AUDIT_VALUE&amp;DB=129&amp;ID1=20563810&amp;VALUEID=01001&amp;SDATE=200901&amp;PERIODTYPE=QTR_STD&amp;window=popup_no_bar&amp;width=385&amp;height=120&amp;START_MAXIMIZED=FALSE&amp;creator=factset&amp;display_string=Audit"}</definedName>
    <definedName name="_1709__FDSAUDITLINK__" localSheetId="9" hidden="1">{"fdsup://Directions/FactSet Auditing Viewer?action=AUDIT_VALUE&amp;DB=129&amp;ID1=20563810&amp;VALUEID=01001&amp;SDATE=200901&amp;PERIODTYPE=QTR_STD&amp;window=popup_no_bar&amp;width=385&amp;height=120&amp;START_MAXIMIZED=FALSE&amp;creator=factset&amp;display_string=Audit"}</definedName>
    <definedName name="_1709__FDSAUDITLINK__" localSheetId="8" hidden="1">{"fdsup://Directions/FactSet Auditing Viewer?action=AUDIT_VALUE&amp;DB=129&amp;ID1=20563810&amp;VALUEID=01001&amp;SDATE=200901&amp;PERIODTYPE=QTR_STD&amp;window=popup_no_bar&amp;width=385&amp;height=120&amp;START_MAXIMIZED=FALSE&amp;creator=factset&amp;display_string=Audit"}</definedName>
    <definedName name="_1709__FDSAUDITLINK__" localSheetId="10" hidden="1">{"fdsup://Directions/FactSet Auditing Viewer?action=AUDIT_VALUE&amp;DB=129&amp;ID1=20563810&amp;VALUEID=01001&amp;SDATE=200901&amp;PERIODTYPE=QTR_STD&amp;window=popup_no_bar&amp;width=385&amp;height=120&amp;START_MAXIMIZED=FALSE&amp;creator=factset&amp;display_string=Audit"}</definedName>
    <definedName name="_1709__FDSAUDITLINK__" localSheetId="3" hidden="1">{"fdsup://Directions/FactSet Auditing Viewer?action=AUDIT_VALUE&amp;DB=129&amp;ID1=20563810&amp;VALUEID=01001&amp;SDATE=200901&amp;PERIODTYPE=QTR_STD&amp;window=popup_no_bar&amp;width=385&amp;height=120&amp;START_MAXIMIZED=FALSE&amp;creator=factset&amp;display_string=Audit"}</definedName>
    <definedName name="_1709__FDSAUDITLINK__" localSheetId="5" hidden="1">{"fdsup://Directions/FactSet Auditing Viewer?action=AUDIT_VALUE&amp;DB=129&amp;ID1=20563810&amp;VALUEID=01001&amp;SDATE=200901&amp;PERIODTYPE=QTR_STD&amp;window=popup_no_bar&amp;width=385&amp;height=120&amp;START_MAXIMIZED=FALSE&amp;creator=factset&amp;display_string=Audit"}</definedName>
    <definedName name="_1709__FDSAUDITLINK__" localSheetId="1" hidden="1">{"fdsup://Directions/FactSet Auditing Viewer?action=AUDIT_VALUE&amp;DB=129&amp;ID1=20563810&amp;VALUEID=01001&amp;SDATE=200901&amp;PERIODTYPE=QTR_STD&amp;window=popup_no_bar&amp;width=385&amp;height=120&amp;START_MAXIMIZED=FALSE&amp;creator=factset&amp;display_string=Audit"}</definedName>
    <definedName name="_1709__FDSAUDITLINK__" hidden="1">{"fdsup://Directions/FactSet Auditing Viewer?action=AUDIT_VALUE&amp;DB=129&amp;ID1=20563810&amp;VALUEID=01001&amp;SDATE=200901&amp;PERIODTYPE=QTR_STD&amp;window=popup_no_bar&amp;width=385&amp;height=120&amp;START_MAXIMIZED=FALSE&amp;creator=factset&amp;display_string=Audit"}</definedName>
    <definedName name="_171__FDSAUDITLINK__" localSheetId="7" hidden="1">{"fdsup://directions/FAT Viewer?action=UPDATE&amp;creator=factset&amp;DYN_ARGS=TRUE&amp;DOC_NAME=FAT:FQL_AUDITING_CLIENT_TEMPLATE.FAT&amp;display_string=Audit&amp;VAR:KEY=HQVGTMNGXE&amp;VAR:QUERY=RkZfRUJJVERBX09QRVIoUVRSLDQvMS8yMDA5LDYvMzAvMjAwOSwsLFVTRCk=&amp;WINDOW=FIRST_POPUP&amp;HEIGH","T=450&amp;WIDTH=450&amp;START_MAXIMIZED=FALSE&amp;VAR:CALENDAR=US&amp;VAR:SYMBOL=SPLS&amp;VAR:INDEX=0"}</definedName>
    <definedName name="_171__FDSAUDITLINK__" localSheetId="9" hidden="1">{"fdsup://directions/FAT Viewer?action=UPDATE&amp;creator=factset&amp;DYN_ARGS=TRUE&amp;DOC_NAME=FAT:FQL_AUDITING_CLIENT_TEMPLATE.FAT&amp;display_string=Audit&amp;VAR:KEY=HQVGTMNGXE&amp;VAR:QUERY=RkZfRUJJVERBX09QRVIoUVRSLDQvMS8yMDA5LDYvMzAvMjAwOSwsLFVTRCk=&amp;WINDOW=FIRST_POPUP&amp;HEIGH","T=450&amp;WIDTH=450&amp;START_MAXIMIZED=FALSE&amp;VAR:CALENDAR=US&amp;VAR:SYMBOL=SPLS&amp;VAR:INDEX=0"}</definedName>
    <definedName name="_171__FDSAUDITLINK__" localSheetId="8" hidden="1">{"fdsup://directions/FAT Viewer?action=UPDATE&amp;creator=factset&amp;DYN_ARGS=TRUE&amp;DOC_NAME=FAT:FQL_AUDITING_CLIENT_TEMPLATE.FAT&amp;display_string=Audit&amp;VAR:KEY=HQVGTMNGXE&amp;VAR:QUERY=RkZfRUJJVERBX09QRVIoUVRSLDQvMS8yMDA5LDYvMzAvMjAwOSwsLFVTRCk=&amp;WINDOW=FIRST_POPUP&amp;HEIGH","T=450&amp;WIDTH=450&amp;START_MAXIMIZED=FALSE&amp;VAR:CALENDAR=US&amp;VAR:SYMBOL=SPLS&amp;VAR:INDEX=0"}</definedName>
    <definedName name="_171__FDSAUDITLINK__" localSheetId="10" hidden="1">{"fdsup://directions/FAT Viewer?action=UPDATE&amp;creator=factset&amp;DYN_ARGS=TRUE&amp;DOC_NAME=FAT:FQL_AUDITING_CLIENT_TEMPLATE.FAT&amp;display_string=Audit&amp;VAR:KEY=HQVGTMNGXE&amp;VAR:QUERY=RkZfRUJJVERBX09QRVIoUVRSLDQvMS8yMDA5LDYvMzAvMjAwOSwsLFVTRCk=&amp;WINDOW=FIRST_POPUP&amp;HEIGH","T=450&amp;WIDTH=450&amp;START_MAXIMIZED=FALSE&amp;VAR:CALENDAR=US&amp;VAR:SYMBOL=SPLS&amp;VAR:INDEX=0"}</definedName>
    <definedName name="_171__FDSAUDITLINK__" localSheetId="3" hidden="1">{"fdsup://directions/FAT Viewer?action=UPDATE&amp;creator=factset&amp;DYN_ARGS=TRUE&amp;DOC_NAME=FAT:FQL_AUDITING_CLIENT_TEMPLATE.FAT&amp;display_string=Audit&amp;VAR:KEY=HQVGTMNGXE&amp;VAR:QUERY=RkZfRUJJVERBX09QRVIoUVRSLDQvMS8yMDA5LDYvMzAvMjAwOSwsLFVTRCk=&amp;WINDOW=FIRST_POPUP&amp;HEIGH","T=450&amp;WIDTH=450&amp;START_MAXIMIZED=FALSE&amp;VAR:CALENDAR=US&amp;VAR:SYMBOL=SPLS&amp;VAR:INDEX=0"}</definedName>
    <definedName name="_171__FDSAUDITLINK__" localSheetId="5" hidden="1">{"fdsup://directions/FAT Viewer?action=UPDATE&amp;creator=factset&amp;DYN_ARGS=TRUE&amp;DOC_NAME=FAT:FQL_AUDITING_CLIENT_TEMPLATE.FAT&amp;display_string=Audit&amp;VAR:KEY=HQVGTMNGXE&amp;VAR:QUERY=RkZfRUJJVERBX09QRVIoUVRSLDQvMS8yMDA5LDYvMzAvMjAwOSwsLFVTRCk=&amp;WINDOW=FIRST_POPUP&amp;HEIGH","T=450&amp;WIDTH=450&amp;START_MAXIMIZED=FALSE&amp;VAR:CALENDAR=US&amp;VAR:SYMBOL=SPLS&amp;VAR:INDEX=0"}</definedName>
    <definedName name="_171__FDSAUDITLINK__" localSheetId="1" hidden="1">{"fdsup://directions/FAT Viewer?action=UPDATE&amp;creator=factset&amp;DYN_ARGS=TRUE&amp;DOC_NAME=FAT:FQL_AUDITING_CLIENT_TEMPLATE.FAT&amp;display_string=Audit&amp;VAR:KEY=HQVGTMNGXE&amp;VAR:QUERY=RkZfRUJJVERBX09QRVIoUVRSLDQvMS8yMDA5LDYvMzAvMjAwOSwsLFVTRCk=&amp;WINDOW=FIRST_POPUP&amp;HEIGH","T=450&amp;WIDTH=450&amp;START_MAXIMIZED=FALSE&amp;VAR:CALENDAR=US&amp;VAR:SYMBOL=SPLS&amp;VAR:INDEX=0"}</definedName>
    <definedName name="_171__FDSAUDITLINK__" hidden="1">{"fdsup://directions/FAT Viewer?action=UPDATE&amp;creator=factset&amp;DYN_ARGS=TRUE&amp;DOC_NAME=FAT:FQL_AUDITING_CLIENT_TEMPLATE.FAT&amp;display_string=Audit&amp;VAR:KEY=HQVGTMNGXE&amp;VAR:QUERY=RkZfRUJJVERBX09QRVIoUVRSLDQvMS8yMDA5LDYvMzAvMjAwOSwsLFVTRCk=&amp;WINDOW=FIRST_POPUP&amp;HEIGH","T=450&amp;WIDTH=450&amp;START_MAXIMIZED=FALSE&amp;VAR:CALENDAR=US&amp;VAR:SYMBOL=SPLS&amp;VAR:INDEX=0"}</definedName>
    <definedName name="_1710__FDSAUDITLINK__" localSheetId="7" hidden="1">{"fdsup://Directions/FactSet Auditing Viewer?action=AUDIT_VALUE&amp;DB=129&amp;ID1=20563810&amp;VALUEID=01001&amp;SDATE=201001&amp;PERIODTYPE=QTR_STD&amp;window=popup_no_bar&amp;width=385&amp;height=120&amp;START_MAXIMIZED=FALSE&amp;creator=factset&amp;display_string=Audit"}</definedName>
    <definedName name="_1710__FDSAUDITLINK__" localSheetId="9" hidden="1">{"fdsup://Directions/FactSet Auditing Viewer?action=AUDIT_VALUE&amp;DB=129&amp;ID1=20563810&amp;VALUEID=01001&amp;SDATE=201001&amp;PERIODTYPE=QTR_STD&amp;window=popup_no_bar&amp;width=385&amp;height=120&amp;START_MAXIMIZED=FALSE&amp;creator=factset&amp;display_string=Audit"}</definedName>
    <definedName name="_1710__FDSAUDITLINK__" localSheetId="8" hidden="1">{"fdsup://Directions/FactSet Auditing Viewer?action=AUDIT_VALUE&amp;DB=129&amp;ID1=20563810&amp;VALUEID=01001&amp;SDATE=201001&amp;PERIODTYPE=QTR_STD&amp;window=popup_no_bar&amp;width=385&amp;height=120&amp;START_MAXIMIZED=FALSE&amp;creator=factset&amp;display_string=Audit"}</definedName>
    <definedName name="_1710__FDSAUDITLINK__" localSheetId="10" hidden="1">{"fdsup://Directions/FactSet Auditing Viewer?action=AUDIT_VALUE&amp;DB=129&amp;ID1=20563810&amp;VALUEID=01001&amp;SDATE=201001&amp;PERIODTYPE=QTR_STD&amp;window=popup_no_bar&amp;width=385&amp;height=120&amp;START_MAXIMIZED=FALSE&amp;creator=factset&amp;display_string=Audit"}</definedName>
    <definedName name="_1710__FDSAUDITLINK__" localSheetId="3" hidden="1">{"fdsup://Directions/FactSet Auditing Viewer?action=AUDIT_VALUE&amp;DB=129&amp;ID1=20563810&amp;VALUEID=01001&amp;SDATE=201001&amp;PERIODTYPE=QTR_STD&amp;window=popup_no_bar&amp;width=385&amp;height=120&amp;START_MAXIMIZED=FALSE&amp;creator=factset&amp;display_string=Audit"}</definedName>
    <definedName name="_1710__FDSAUDITLINK__" localSheetId="5" hidden="1">{"fdsup://Directions/FactSet Auditing Viewer?action=AUDIT_VALUE&amp;DB=129&amp;ID1=20563810&amp;VALUEID=01001&amp;SDATE=201001&amp;PERIODTYPE=QTR_STD&amp;window=popup_no_bar&amp;width=385&amp;height=120&amp;START_MAXIMIZED=FALSE&amp;creator=factset&amp;display_string=Audit"}</definedName>
    <definedName name="_1710__FDSAUDITLINK__" localSheetId="1" hidden="1">{"fdsup://Directions/FactSet Auditing Viewer?action=AUDIT_VALUE&amp;DB=129&amp;ID1=20563810&amp;VALUEID=01001&amp;SDATE=201001&amp;PERIODTYPE=QTR_STD&amp;window=popup_no_bar&amp;width=385&amp;height=120&amp;START_MAXIMIZED=FALSE&amp;creator=factset&amp;display_string=Audit"}</definedName>
    <definedName name="_1710__FDSAUDITLINK__" hidden="1">{"fdsup://Directions/FactSet Auditing Viewer?action=AUDIT_VALUE&amp;DB=129&amp;ID1=20563810&amp;VALUEID=01001&amp;SDATE=201001&amp;PERIODTYPE=QTR_STD&amp;window=popup_no_bar&amp;width=385&amp;height=120&amp;START_MAXIMIZED=FALSE&amp;creator=factset&amp;display_string=Audit"}</definedName>
    <definedName name="_1711__FDSAUDITLINK__" localSheetId="7" hidden="1">{"fdsup://Directions/FactSet Auditing Viewer?action=AUDIT_VALUE&amp;DB=129&amp;ID1=13442910&amp;VALUEID=01001&amp;SDATE=200903&amp;PERIODTYPE=QTR_STD&amp;window=popup_no_bar&amp;width=385&amp;height=120&amp;START_MAXIMIZED=FALSE&amp;creator=factset&amp;display_string=Audit"}</definedName>
    <definedName name="_1711__FDSAUDITLINK__" localSheetId="9" hidden="1">{"fdsup://Directions/FactSet Auditing Viewer?action=AUDIT_VALUE&amp;DB=129&amp;ID1=13442910&amp;VALUEID=01001&amp;SDATE=200903&amp;PERIODTYPE=QTR_STD&amp;window=popup_no_bar&amp;width=385&amp;height=120&amp;START_MAXIMIZED=FALSE&amp;creator=factset&amp;display_string=Audit"}</definedName>
    <definedName name="_1711__FDSAUDITLINK__" localSheetId="8" hidden="1">{"fdsup://Directions/FactSet Auditing Viewer?action=AUDIT_VALUE&amp;DB=129&amp;ID1=13442910&amp;VALUEID=01001&amp;SDATE=200903&amp;PERIODTYPE=QTR_STD&amp;window=popup_no_bar&amp;width=385&amp;height=120&amp;START_MAXIMIZED=FALSE&amp;creator=factset&amp;display_string=Audit"}</definedName>
    <definedName name="_1711__FDSAUDITLINK__" localSheetId="10" hidden="1">{"fdsup://Directions/FactSet Auditing Viewer?action=AUDIT_VALUE&amp;DB=129&amp;ID1=13442910&amp;VALUEID=01001&amp;SDATE=200903&amp;PERIODTYPE=QTR_STD&amp;window=popup_no_bar&amp;width=385&amp;height=120&amp;START_MAXIMIZED=FALSE&amp;creator=factset&amp;display_string=Audit"}</definedName>
    <definedName name="_1711__FDSAUDITLINK__" localSheetId="3" hidden="1">{"fdsup://Directions/FactSet Auditing Viewer?action=AUDIT_VALUE&amp;DB=129&amp;ID1=13442910&amp;VALUEID=01001&amp;SDATE=200903&amp;PERIODTYPE=QTR_STD&amp;window=popup_no_bar&amp;width=385&amp;height=120&amp;START_MAXIMIZED=FALSE&amp;creator=factset&amp;display_string=Audit"}</definedName>
    <definedName name="_1711__FDSAUDITLINK__" localSheetId="5" hidden="1">{"fdsup://Directions/FactSet Auditing Viewer?action=AUDIT_VALUE&amp;DB=129&amp;ID1=13442910&amp;VALUEID=01001&amp;SDATE=200903&amp;PERIODTYPE=QTR_STD&amp;window=popup_no_bar&amp;width=385&amp;height=120&amp;START_MAXIMIZED=FALSE&amp;creator=factset&amp;display_string=Audit"}</definedName>
    <definedName name="_1711__FDSAUDITLINK__" localSheetId="1" hidden="1">{"fdsup://Directions/FactSet Auditing Viewer?action=AUDIT_VALUE&amp;DB=129&amp;ID1=13442910&amp;VALUEID=01001&amp;SDATE=200903&amp;PERIODTYPE=QTR_STD&amp;window=popup_no_bar&amp;width=385&amp;height=120&amp;START_MAXIMIZED=FALSE&amp;creator=factset&amp;display_string=Audit"}</definedName>
    <definedName name="_1711__FDSAUDITLINK__" hidden="1">{"fdsup://Directions/FactSet Auditing Viewer?action=AUDIT_VALUE&amp;DB=129&amp;ID1=13442910&amp;VALUEID=01001&amp;SDATE=200903&amp;PERIODTYPE=QTR_STD&amp;window=popup_no_bar&amp;width=385&amp;height=120&amp;START_MAXIMIZED=FALSE&amp;creator=factset&amp;display_string=Audit"}</definedName>
    <definedName name="_1712__FDSAUDITLINK__" localSheetId="7" hidden="1">{"fdsup://Directions/FactSet Auditing Viewer?action=AUDIT_VALUE&amp;DB=129&amp;ID1=13442910&amp;VALUEID=01001&amp;SDATE=201003&amp;PERIODTYPE=QTR_STD&amp;window=popup_no_bar&amp;width=385&amp;height=120&amp;START_MAXIMIZED=FALSE&amp;creator=factset&amp;display_string=Audit"}</definedName>
    <definedName name="_1712__FDSAUDITLINK__" localSheetId="9" hidden="1">{"fdsup://Directions/FactSet Auditing Viewer?action=AUDIT_VALUE&amp;DB=129&amp;ID1=13442910&amp;VALUEID=01001&amp;SDATE=201003&amp;PERIODTYPE=QTR_STD&amp;window=popup_no_bar&amp;width=385&amp;height=120&amp;START_MAXIMIZED=FALSE&amp;creator=factset&amp;display_string=Audit"}</definedName>
    <definedName name="_1712__FDSAUDITLINK__" localSheetId="8" hidden="1">{"fdsup://Directions/FactSet Auditing Viewer?action=AUDIT_VALUE&amp;DB=129&amp;ID1=13442910&amp;VALUEID=01001&amp;SDATE=201003&amp;PERIODTYPE=QTR_STD&amp;window=popup_no_bar&amp;width=385&amp;height=120&amp;START_MAXIMIZED=FALSE&amp;creator=factset&amp;display_string=Audit"}</definedName>
    <definedName name="_1712__FDSAUDITLINK__" localSheetId="10" hidden="1">{"fdsup://Directions/FactSet Auditing Viewer?action=AUDIT_VALUE&amp;DB=129&amp;ID1=13442910&amp;VALUEID=01001&amp;SDATE=201003&amp;PERIODTYPE=QTR_STD&amp;window=popup_no_bar&amp;width=385&amp;height=120&amp;START_MAXIMIZED=FALSE&amp;creator=factset&amp;display_string=Audit"}</definedName>
    <definedName name="_1712__FDSAUDITLINK__" localSheetId="3" hidden="1">{"fdsup://Directions/FactSet Auditing Viewer?action=AUDIT_VALUE&amp;DB=129&amp;ID1=13442910&amp;VALUEID=01001&amp;SDATE=201003&amp;PERIODTYPE=QTR_STD&amp;window=popup_no_bar&amp;width=385&amp;height=120&amp;START_MAXIMIZED=FALSE&amp;creator=factset&amp;display_string=Audit"}</definedName>
    <definedName name="_1712__FDSAUDITLINK__" localSheetId="5" hidden="1">{"fdsup://Directions/FactSet Auditing Viewer?action=AUDIT_VALUE&amp;DB=129&amp;ID1=13442910&amp;VALUEID=01001&amp;SDATE=201003&amp;PERIODTYPE=QTR_STD&amp;window=popup_no_bar&amp;width=385&amp;height=120&amp;START_MAXIMIZED=FALSE&amp;creator=factset&amp;display_string=Audit"}</definedName>
    <definedName name="_1712__FDSAUDITLINK__" localSheetId="1" hidden="1">{"fdsup://Directions/FactSet Auditing Viewer?action=AUDIT_VALUE&amp;DB=129&amp;ID1=13442910&amp;VALUEID=01001&amp;SDATE=201003&amp;PERIODTYPE=QTR_STD&amp;window=popup_no_bar&amp;width=385&amp;height=120&amp;START_MAXIMIZED=FALSE&amp;creator=factset&amp;display_string=Audit"}</definedName>
    <definedName name="_1712__FDSAUDITLINK__" hidden="1">{"fdsup://Directions/FactSet Auditing Viewer?action=AUDIT_VALUE&amp;DB=129&amp;ID1=13442910&amp;VALUEID=01001&amp;SDATE=201003&amp;PERIODTYPE=QTR_STD&amp;window=popup_no_bar&amp;width=385&amp;height=120&amp;START_MAXIMIZED=FALSE&amp;creator=factset&amp;display_string=Audit"}</definedName>
    <definedName name="_1713__FDSAUDITLINK__" localSheetId="7" hidden="1">{"fdsup://Directions/FactSet Auditing Viewer?action=AUDIT_VALUE&amp;DB=129&amp;ID1=22160K10&amp;VALUEID=01001&amp;SDATE=200903&amp;PERIODTYPE=QTR_STD&amp;window=popup_no_bar&amp;width=385&amp;height=120&amp;START_MAXIMIZED=FALSE&amp;creator=factset&amp;display_string=Audit"}</definedName>
    <definedName name="_1713__FDSAUDITLINK__" localSheetId="9" hidden="1">{"fdsup://Directions/FactSet Auditing Viewer?action=AUDIT_VALUE&amp;DB=129&amp;ID1=22160K10&amp;VALUEID=01001&amp;SDATE=200903&amp;PERIODTYPE=QTR_STD&amp;window=popup_no_bar&amp;width=385&amp;height=120&amp;START_MAXIMIZED=FALSE&amp;creator=factset&amp;display_string=Audit"}</definedName>
    <definedName name="_1713__FDSAUDITLINK__" localSheetId="8" hidden="1">{"fdsup://Directions/FactSet Auditing Viewer?action=AUDIT_VALUE&amp;DB=129&amp;ID1=22160K10&amp;VALUEID=01001&amp;SDATE=200903&amp;PERIODTYPE=QTR_STD&amp;window=popup_no_bar&amp;width=385&amp;height=120&amp;START_MAXIMIZED=FALSE&amp;creator=factset&amp;display_string=Audit"}</definedName>
    <definedName name="_1713__FDSAUDITLINK__" localSheetId="10" hidden="1">{"fdsup://Directions/FactSet Auditing Viewer?action=AUDIT_VALUE&amp;DB=129&amp;ID1=22160K10&amp;VALUEID=01001&amp;SDATE=200903&amp;PERIODTYPE=QTR_STD&amp;window=popup_no_bar&amp;width=385&amp;height=120&amp;START_MAXIMIZED=FALSE&amp;creator=factset&amp;display_string=Audit"}</definedName>
    <definedName name="_1713__FDSAUDITLINK__" localSheetId="3" hidden="1">{"fdsup://Directions/FactSet Auditing Viewer?action=AUDIT_VALUE&amp;DB=129&amp;ID1=22160K10&amp;VALUEID=01001&amp;SDATE=200903&amp;PERIODTYPE=QTR_STD&amp;window=popup_no_bar&amp;width=385&amp;height=120&amp;START_MAXIMIZED=FALSE&amp;creator=factset&amp;display_string=Audit"}</definedName>
    <definedName name="_1713__FDSAUDITLINK__" localSheetId="5" hidden="1">{"fdsup://Directions/FactSet Auditing Viewer?action=AUDIT_VALUE&amp;DB=129&amp;ID1=22160K10&amp;VALUEID=01001&amp;SDATE=200903&amp;PERIODTYPE=QTR_STD&amp;window=popup_no_bar&amp;width=385&amp;height=120&amp;START_MAXIMIZED=FALSE&amp;creator=factset&amp;display_string=Audit"}</definedName>
    <definedName name="_1713__FDSAUDITLINK__" localSheetId="1" hidden="1">{"fdsup://Directions/FactSet Auditing Viewer?action=AUDIT_VALUE&amp;DB=129&amp;ID1=22160K10&amp;VALUEID=01001&amp;SDATE=200903&amp;PERIODTYPE=QTR_STD&amp;window=popup_no_bar&amp;width=385&amp;height=120&amp;START_MAXIMIZED=FALSE&amp;creator=factset&amp;display_string=Audit"}</definedName>
    <definedName name="_1713__FDSAUDITLINK__" hidden="1">{"fdsup://Directions/FactSet Auditing Viewer?action=AUDIT_VALUE&amp;DB=129&amp;ID1=22160K10&amp;VALUEID=01001&amp;SDATE=200903&amp;PERIODTYPE=QTR_STD&amp;window=popup_no_bar&amp;width=385&amp;height=120&amp;START_MAXIMIZED=FALSE&amp;creator=factset&amp;display_string=Audit"}</definedName>
    <definedName name="_1714__FDSAUDITLINK__" localSheetId="7" hidden="1">{"fdsup://Directions/FactSet Auditing Viewer?action=AUDIT_VALUE&amp;DB=129&amp;ID1=22160K10&amp;VALUEID=01001&amp;SDATE=201003&amp;PERIODTYPE=QTR_STD&amp;window=popup_no_bar&amp;width=385&amp;height=120&amp;START_MAXIMIZED=FALSE&amp;creator=factset&amp;display_string=Audit"}</definedName>
    <definedName name="_1714__FDSAUDITLINK__" localSheetId="9" hidden="1">{"fdsup://Directions/FactSet Auditing Viewer?action=AUDIT_VALUE&amp;DB=129&amp;ID1=22160K10&amp;VALUEID=01001&amp;SDATE=201003&amp;PERIODTYPE=QTR_STD&amp;window=popup_no_bar&amp;width=385&amp;height=120&amp;START_MAXIMIZED=FALSE&amp;creator=factset&amp;display_string=Audit"}</definedName>
    <definedName name="_1714__FDSAUDITLINK__" localSheetId="8" hidden="1">{"fdsup://Directions/FactSet Auditing Viewer?action=AUDIT_VALUE&amp;DB=129&amp;ID1=22160K10&amp;VALUEID=01001&amp;SDATE=201003&amp;PERIODTYPE=QTR_STD&amp;window=popup_no_bar&amp;width=385&amp;height=120&amp;START_MAXIMIZED=FALSE&amp;creator=factset&amp;display_string=Audit"}</definedName>
    <definedName name="_1714__FDSAUDITLINK__" localSheetId="10" hidden="1">{"fdsup://Directions/FactSet Auditing Viewer?action=AUDIT_VALUE&amp;DB=129&amp;ID1=22160K10&amp;VALUEID=01001&amp;SDATE=201003&amp;PERIODTYPE=QTR_STD&amp;window=popup_no_bar&amp;width=385&amp;height=120&amp;START_MAXIMIZED=FALSE&amp;creator=factset&amp;display_string=Audit"}</definedName>
    <definedName name="_1714__FDSAUDITLINK__" localSheetId="3" hidden="1">{"fdsup://Directions/FactSet Auditing Viewer?action=AUDIT_VALUE&amp;DB=129&amp;ID1=22160K10&amp;VALUEID=01001&amp;SDATE=201003&amp;PERIODTYPE=QTR_STD&amp;window=popup_no_bar&amp;width=385&amp;height=120&amp;START_MAXIMIZED=FALSE&amp;creator=factset&amp;display_string=Audit"}</definedName>
    <definedName name="_1714__FDSAUDITLINK__" localSheetId="5" hidden="1">{"fdsup://Directions/FactSet Auditing Viewer?action=AUDIT_VALUE&amp;DB=129&amp;ID1=22160K10&amp;VALUEID=01001&amp;SDATE=201003&amp;PERIODTYPE=QTR_STD&amp;window=popup_no_bar&amp;width=385&amp;height=120&amp;START_MAXIMIZED=FALSE&amp;creator=factset&amp;display_string=Audit"}</definedName>
    <definedName name="_1714__FDSAUDITLINK__" localSheetId="1" hidden="1">{"fdsup://Directions/FactSet Auditing Viewer?action=AUDIT_VALUE&amp;DB=129&amp;ID1=22160K10&amp;VALUEID=01001&amp;SDATE=201003&amp;PERIODTYPE=QTR_STD&amp;window=popup_no_bar&amp;width=385&amp;height=120&amp;START_MAXIMIZED=FALSE&amp;creator=factset&amp;display_string=Audit"}</definedName>
    <definedName name="_1714__FDSAUDITLINK__" hidden="1">{"fdsup://Directions/FactSet Auditing Viewer?action=AUDIT_VALUE&amp;DB=129&amp;ID1=22160K10&amp;VALUEID=01001&amp;SDATE=201003&amp;PERIODTYPE=QTR_STD&amp;window=popup_no_bar&amp;width=385&amp;height=120&amp;START_MAXIMIZED=FALSE&amp;creator=factset&amp;display_string=Audit"}</definedName>
    <definedName name="_1715__FDSAUDITLINK__" localSheetId="7" hidden="1">{"fdsup://Directions/FactSet Auditing Viewer?action=AUDIT_VALUE&amp;DB=129&amp;ID1=20825C10&amp;VALUEID=01001&amp;SDATE=200902&amp;PERIODTYPE=QTR_STD&amp;window=popup_no_bar&amp;width=385&amp;height=120&amp;START_MAXIMIZED=FALSE&amp;creator=factset&amp;display_string=Audit"}</definedName>
    <definedName name="_1715__FDSAUDITLINK__" localSheetId="9" hidden="1">{"fdsup://Directions/FactSet Auditing Viewer?action=AUDIT_VALUE&amp;DB=129&amp;ID1=20825C10&amp;VALUEID=01001&amp;SDATE=200902&amp;PERIODTYPE=QTR_STD&amp;window=popup_no_bar&amp;width=385&amp;height=120&amp;START_MAXIMIZED=FALSE&amp;creator=factset&amp;display_string=Audit"}</definedName>
    <definedName name="_1715__FDSAUDITLINK__" localSheetId="8" hidden="1">{"fdsup://Directions/FactSet Auditing Viewer?action=AUDIT_VALUE&amp;DB=129&amp;ID1=20825C10&amp;VALUEID=01001&amp;SDATE=200902&amp;PERIODTYPE=QTR_STD&amp;window=popup_no_bar&amp;width=385&amp;height=120&amp;START_MAXIMIZED=FALSE&amp;creator=factset&amp;display_string=Audit"}</definedName>
    <definedName name="_1715__FDSAUDITLINK__" localSheetId="10" hidden="1">{"fdsup://Directions/FactSet Auditing Viewer?action=AUDIT_VALUE&amp;DB=129&amp;ID1=20825C10&amp;VALUEID=01001&amp;SDATE=200902&amp;PERIODTYPE=QTR_STD&amp;window=popup_no_bar&amp;width=385&amp;height=120&amp;START_MAXIMIZED=FALSE&amp;creator=factset&amp;display_string=Audit"}</definedName>
    <definedName name="_1715__FDSAUDITLINK__" localSheetId="3" hidden="1">{"fdsup://Directions/FactSet Auditing Viewer?action=AUDIT_VALUE&amp;DB=129&amp;ID1=20825C10&amp;VALUEID=01001&amp;SDATE=200902&amp;PERIODTYPE=QTR_STD&amp;window=popup_no_bar&amp;width=385&amp;height=120&amp;START_MAXIMIZED=FALSE&amp;creator=factset&amp;display_string=Audit"}</definedName>
    <definedName name="_1715__FDSAUDITLINK__" localSheetId="5" hidden="1">{"fdsup://Directions/FactSet Auditing Viewer?action=AUDIT_VALUE&amp;DB=129&amp;ID1=20825C10&amp;VALUEID=01001&amp;SDATE=200902&amp;PERIODTYPE=QTR_STD&amp;window=popup_no_bar&amp;width=385&amp;height=120&amp;START_MAXIMIZED=FALSE&amp;creator=factset&amp;display_string=Audit"}</definedName>
    <definedName name="_1715__FDSAUDITLINK__" localSheetId="1" hidden="1">{"fdsup://Directions/FactSet Auditing Viewer?action=AUDIT_VALUE&amp;DB=129&amp;ID1=20825C10&amp;VALUEID=01001&amp;SDATE=200902&amp;PERIODTYPE=QTR_STD&amp;window=popup_no_bar&amp;width=385&amp;height=120&amp;START_MAXIMIZED=FALSE&amp;creator=factset&amp;display_string=Audit"}</definedName>
    <definedName name="_1715__FDSAUDITLINK__" hidden="1">{"fdsup://Directions/FactSet Auditing Viewer?action=AUDIT_VALUE&amp;DB=129&amp;ID1=20825C10&amp;VALUEID=01001&amp;SDATE=200902&amp;PERIODTYPE=QTR_STD&amp;window=popup_no_bar&amp;width=385&amp;height=120&amp;START_MAXIMIZED=FALSE&amp;creator=factset&amp;display_string=Audit"}</definedName>
    <definedName name="_1716__FDSAUDITLINK__" localSheetId="7" hidden="1">{"fdsup://Directions/FactSet Auditing Viewer?action=AUDIT_VALUE&amp;DB=129&amp;ID1=20825C10&amp;VALUEID=01001&amp;SDATE=201002&amp;PERIODTYPE=QTR_STD&amp;window=popup_no_bar&amp;width=385&amp;height=120&amp;START_MAXIMIZED=FALSE&amp;creator=factset&amp;display_string=Audit"}</definedName>
    <definedName name="_1716__FDSAUDITLINK__" localSheetId="9" hidden="1">{"fdsup://Directions/FactSet Auditing Viewer?action=AUDIT_VALUE&amp;DB=129&amp;ID1=20825C10&amp;VALUEID=01001&amp;SDATE=201002&amp;PERIODTYPE=QTR_STD&amp;window=popup_no_bar&amp;width=385&amp;height=120&amp;START_MAXIMIZED=FALSE&amp;creator=factset&amp;display_string=Audit"}</definedName>
    <definedName name="_1716__FDSAUDITLINK__" localSheetId="8" hidden="1">{"fdsup://Directions/FactSet Auditing Viewer?action=AUDIT_VALUE&amp;DB=129&amp;ID1=20825C10&amp;VALUEID=01001&amp;SDATE=201002&amp;PERIODTYPE=QTR_STD&amp;window=popup_no_bar&amp;width=385&amp;height=120&amp;START_MAXIMIZED=FALSE&amp;creator=factset&amp;display_string=Audit"}</definedName>
    <definedName name="_1716__FDSAUDITLINK__" localSheetId="10" hidden="1">{"fdsup://Directions/FactSet Auditing Viewer?action=AUDIT_VALUE&amp;DB=129&amp;ID1=20825C10&amp;VALUEID=01001&amp;SDATE=201002&amp;PERIODTYPE=QTR_STD&amp;window=popup_no_bar&amp;width=385&amp;height=120&amp;START_MAXIMIZED=FALSE&amp;creator=factset&amp;display_string=Audit"}</definedName>
    <definedName name="_1716__FDSAUDITLINK__" localSheetId="3" hidden="1">{"fdsup://Directions/FactSet Auditing Viewer?action=AUDIT_VALUE&amp;DB=129&amp;ID1=20825C10&amp;VALUEID=01001&amp;SDATE=201002&amp;PERIODTYPE=QTR_STD&amp;window=popup_no_bar&amp;width=385&amp;height=120&amp;START_MAXIMIZED=FALSE&amp;creator=factset&amp;display_string=Audit"}</definedName>
    <definedName name="_1716__FDSAUDITLINK__" localSheetId="5" hidden="1">{"fdsup://Directions/FactSet Auditing Viewer?action=AUDIT_VALUE&amp;DB=129&amp;ID1=20825C10&amp;VALUEID=01001&amp;SDATE=201002&amp;PERIODTYPE=QTR_STD&amp;window=popup_no_bar&amp;width=385&amp;height=120&amp;START_MAXIMIZED=FALSE&amp;creator=factset&amp;display_string=Audit"}</definedName>
    <definedName name="_1716__FDSAUDITLINK__" localSheetId="1" hidden="1">{"fdsup://Directions/FactSet Auditing Viewer?action=AUDIT_VALUE&amp;DB=129&amp;ID1=20825C10&amp;VALUEID=01001&amp;SDATE=201002&amp;PERIODTYPE=QTR_STD&amp;window=popup_no_bar&amp;width=385&amp;height=120&amp;START_MAXIMIZED=FALSE&amp;creator=factset&amp;display_string=Audit"}</definedName>
    <definedName name="_1716__FDSAUDITLINK__" hidden="1">{"fdsup://Directions/FactSet Auditing Viewer?action=AUDIT_VALUE&amp;DB=129&amp;ID1=20825C10&amp;VALUEID=01001&amp;SDATE=201002&amp;PERIODTYPE=QTR_STD&amp;window=popup_no_bar&amp;width=385&amp;height=120&amp;START_MAXIMIZED=FALSE&amp;creator=factset&amp;display_string=Audit"}</definedName>
    <definedName name="_1717__FDSAUDITLINK__" localSheetId="7" hidden="1">{"fdsup://Directions/FactSet Auditing Viewer?action=AUDIT_VALUE&amp;DB=129&amp;ID1=77434110&amp;VALUEID=01001&amp;SDATE=200903&amp;PERIODTYPE=QTR_STD&amp;window=popup_no_bar&amp;width=385&amp;height=120&amp;START_MAXIMIZED=FALSE&amp;creator=factset&amp;display_string=Audit"}</definedName>
    <definedName name="_1717__FDSAUDITLINK__" localSheetId="9" hidden="1">{"fdsup://Directions/FactSet Auditing Viewer?action=AUDIT_VALUE&amp;DB=129&amp;ID1=77434110&amp;VALUEID=01001&amp;SDATE=200903&amp;PERIODTYPE=QTR_STD&amp;window=popup_no_bar&amp;width=385&amp;height=120&amp;START_MAXIMIZED=FALSE&amp;creator=factset&amp;display_string=Audit"}</definedName>
    <definedName name="_1717__FDSAUDITLINK__" localSheetId="8" hidden="1">{"fdsup://Directions/FactSet Auditing Viewer?action=AUDIT_VALUE&amp;DB=129&amp;ID1=77434110&amp;VALUEID=01001&amp;SDATE=200903&amp;PERIODTYPE=QTR_STD&amp;window=popup_no_bar&amp;width=385&amp;height=120&amp;START_MAXIMIZED=FALSE&amp;creator=factset&amp;display_string=Audit"}</definedName>
    <definedName name="_1717__FDSAUDITLINK__" localSheetId="10" hidden="1">{"fdsup://Directions/FactSet Auditing Viewer?action=AUDIT_VALUE&amp;DB=129&amp;ID1=77434110&amp;VALUEID=01001&amp;SDATE=200903&amp;PERIODTYPE=QTR_STD&amp;window=popup_no_bar&amp;width=385&amp;height=120&amp;START_MAXIMIZED=FALSE&amp;creator=factset&amp;display_string=Audit"}</definedName>
    <definedName name="_1717__FDSAUDITLINK__" localSheetId="3" hidden="1">{"fdsup://Directions/FactSet Auditing Viewer?action=AUDIT_VALUE&amp;DB=129&amp;ID1=77434110&amp;VALUEID=01001&amp;SDATE=200903&amp;PERIODTYPE=QTR_STD&amp;window=popup_no_bar&amp;width=385&amp;height=120&amp;START_MAXIMIZED=FALSE&amp;creator=factset&amp;display_string=Audit"}</definedName>
    <definedName name="_1717__FDSAUDITLINK__" localSheetId="5" hidden="1">{"fdsup://Directions/FactSet Auditing Viewer?action=AUDIT_VALUE&amp;DB=129&amp;ID1=77434110&amp;VALUEID=01001&amp;SDATE=200903&amp;PERIODTYPE=QTR_STD&amp;window=popup_no_bar&amp;width=385&amp;height=120&amp;START_MAXIMIZED=FALSE&amp;creator=factset&amp;display_string=Audit"}</definedName>
    <definedName name="_1717__FDSAUDITLINK__" localSheetId="1" hidden="1">{"fdsup://Directions/FactSet Auditing Viewer?action=AUDIT_VALUE&amp;DB=129&amp;ID1=77434110&amp;VALUEID=01001&amp;SDATE=200903&amp;PERIODTYPE=QTR_STD&amp;window=popup_no_bar&amp;width=385&amp;height=120&amp;START_MAXIMIZED=FALSE&amp;creator=factset&amp;display_string=Audit"}</definedName>
    <definedName name="_1717__FDSAUDITLINK__" hidden="1">{"fdsup://Directions/FactSet Auditing Viewer?action=AUDIT_VALUE&amp;DB=129&amp;ID1=77434110&amp;VALUEID=01001&amp;SDATE=200903&amp;PERIODTYPE=QTR_STD&amp;window=popup_no_bar&amp;width=385&amp;height=120&amp;START_MAXIMIZED=FALSE&amp;creator=factset&amp;display_string=Audit"}</definedName>
    <definedName name="_1718__FDSAUDITLINK__" localSheetId="7" hidden="1">{"fdsup://Directions/FactSet Auditing Viewer?action=AUDIT_VALUE&amp;DB=129&amp;ID1=77434110&amp;VALUEID=01001&amp;SDATE=201003&amp;PERIODTYPE=QTR_STD&amp;window=popup_no_bar&amp;width=385&amp;height=120&amp;START_MAXIMIZED=FALSE&amp;creator=factset&amp;display_string=Audit"}</definedName>
    <definedName name="_1718__FDSAUDITLINK__" localSheetId="9" hidden="1">{"fdsup://Directions/FactSet Auditing Viewer?action=AUDIT_VALUE&amp;DB=129&amp;ID1=77434110&amp;VALUEID=01001&amp;SDATE=201003&amp;PERIODTYPE=QTR_STD&amp;window=popup_no_bar&amp;width=385&amp;height=120&amp;START_MAXIMIZED=FALSE&amp;creator=factset&amp;display_string=Audit"}</definedName>
    <definedName name="_1718__FDSAUDITLINK__" localSheetId="8" hidden="1">{"fdsup://Directions/FactSet Auditing Viewer?action=AUDIT_VALUE&amp;DB=129&amp;ID1=77434110&amp;VALUEID=01001&amp;SDATE=201003&amp;PERIODTYPE=QTR_STD&amp;window=popup_no_bar&amp;width=385&amp;height=120&amp;START_MAXIMIZED=FALSE&amp;creator=factset&amp;display_string=Audit"}</definedName>
    <definedName name="_1718__FDSAUDITLINK__" localSheetId="10" hidden="1">{"fdsup://Directions/FactSet Auditing Viewer?action=AUDIT_VALUE&amp;DB=129&amp;ID1=77434110&amp;VALUEID=01001&amp;SDATE=201003&amp;PERIODTYPE=QTR_STD&amp;window=popup_no_bar&amp;width=385&amp;height=120&amp;START_MAXIMIZED=FALSE&amp;creator=factset&amp;display_string=Audit"}</definedName>
    <definedName name="_1718__FDSAUDITLINK__" localSheetId="3" hidden="1">{"fdsup://Directions/FactSet Auditing Viewer?action=AUDIT_VALUE&amp;DB=129&amp;ID1=77434110&amp;VALUEID=01001&amp;SDATE=201003&amp;PERIODTYPE=QTR_STD&amp;window=popup_no_bar&amp;width=385&amp;height=120&amp;START_MAXIMIZED=FALSE&amp;creator=factset&amp;display_string=Audit"}</definedName>
    <definedName name="_1718__FDSAUDITLINK__" localSheetId="5" hidden="1">{"fdsup://Directions/FactSet Auditing Viewer?action=AUDIT_VALUE&amp;DB=129&amp;ID1=77434110&amp;VALUEID=01001&amp;SDATE=201003&amp;PERIODTYPE=QTR_STD&amp;window=popup_no_bar&amp;width=385&amp;height=120&amp;START_MAXIMIZED=FALSE&amp;creator=factset&amp;display_string=Audit"}</definedName>
    <definedName name="_1718__FDSAUDITLINK__" localSheetId="1" hidden="1">{"fdsup://Directions/FactSet Auditing Viewer?action=AUDIT_VALUE&amp;DB=129&amp;ID1=77434110&amp;VALUEID=01001&amp;SDATE=201003&amp;PERIODTYPE=QTR_STD&amp;window=popup_no_bar&amp;width=385&amp;height=120&amp;START_MAXIMIZED=FALSE&amp;creator=factset&amp;display_string=Audit"}</definedName>
    <definedName name="_1718__FDSAUDITLINK__" hidden="1">{"fdsup://Directions/FactSet Auditing Viewer?action=AUDIT_VALUE&amp;DB=129&amp;ID1=77434110&amp;VALUEID=01001&amp;SDATE=201003&amp;PERIODTYPE=QTR_STD&amp;window=popup_no_bar&amp;width=385&amp;height=120&amp;START_MAXIMIZED=FALSE&amp;creator=factset&amp;display_string=Audit"}</definedName>
    <definedName name="_1719__FDSAUDITLINK__" localSheetId="7" hidden="1">{"fdsup://Directions/FactSet Auditing Viewer?action=AUDIT_VALUE&amp;DB=129&amp;ID1=18975410&amp;VALUEID=01001&amp;SDATE=201004&amp;PERIODTYPE=QTR_STD&amp;window=popup_no_bar&amp;width=385&amp;height=120&amp;START_MAXIMIZED=FALSE&amp;creator=factset&amp;display_string=Audit"}</definedName>
    <definedName name="_1719__FDSAUDITLINK__" localSheetId="9" hidden="1">{"fdsup://Directions/FactSet Auditing Viewer?action=AUDIT_VALUE&amp;DB=129&amp;ID1=18975410&amp;VALUEID=01001&amp;SDATE=201004&amp;PERIODTYPE=QTR_STD&amp;window=popup_no_bar&amp;width=385&amp;height=120&amp;START_MAXIMIZED=FALSE&amp;creator=factset&amp;display_string=Audit"}</definedName>
    <definedName name="_1719__FDSAUDITLINK__" localSheetId="8" hidden="1">{"fdsup://Directions/FactSet Auditing Viewer?action=AUDIT_VALUE&amp;DB=129&amp;ID1=18975410&amp;VALUEID=01001&amp;SDATE=201004&amp;PERIODTYPE=QTR_STD&amp;window=popup_no_bar&amp;width=385&amp;height=120&amp;START_MAXIMIZED=FALSE&amp;creator=factset&amp;display_string=Audit"}</definedName>
    <definedName name="_1719__FDSAUDITLINK__" localSheetId="10" hidden="1">{"fdsup://Directions/FactSet Auditing Viewer?action=AUDIT_VALUE&amp;DB=129&amp;ID1=18975410&amp;VALUEID=01001&amp;SDATE=201004&amp;PERIODTYPE=QTR_STD&amp;window=popup_no_bar&amp;width=385&amp;height=120&amp;START_MAXIMIZED=FALSE&amp;creator=factset&amp;display_string=Audit"}</definedName>
    <definedName name="_1719__FDSAUDITLINK__" localSheetId="3" hidden="1">{"fdsup://Directions/FactSet Auditing Viewer?action=AUDIT_VALUE&amp;DB=129&amp;ID1=18975410&amp;VALUEID=01001&amp;SDATE=201004&amp;PERIODTYPE=QTR_STD&amp;window=popup_no_bar&amp;width=385&amp;height=120&amp;START_MAXIMIZED=FALSE&amp;creator=factset&amp;display_string=Audit"}</definedName>
    <definedName name="_1719__FDSAUDITLINK__" localSheetId="5" hidden="1">{"fdsup://Directions/FactSet Auditing Viewer?action=AUDIT_VALUE&amp;DB=129&amp;ID1=18975410&amp;VALUEID=01001&amp;SDATE=201004&amp;PERIODTYPE=QTR_STD&amp;window=popup_no_bar&amp;width=385&amp;height=120&amp;START_MAXIMIZED=FALSE&amp;creator=factset&amp;display_string=Audit"}</definedName>
    <definedName name="_1719__FDSAUDITLINK__" localSheetId="1" hidden="1">{"fdsup://Directions/FactSet Auditing Viewer?action=AUDIT_VALUE&amp;DB=129&amp;ID1=18975410&amp;VALUEID=01001&amp;SDATE=201004&amp;PERIODTYPE=QTR_STD&amp;window=popup_no_bar&amp;width=385&amp;height=120&amp;START_MAXIMIZED=FALSE&amp;creator=factset&amp;display_string=Audit"}</definedName>
    <definedName name="_1719__FDSAUDITLINK__" hidden="1">{"fdsup://Directions/FactSet Auditing Viewer?action=AUDIT_VALUE&amp;DB=129&amp;ID1=18975410&amp;VALUEID=01001&amp;SDATE=201004&amp;PERIODTYPE=QTR_STD&amp;window=popup_no_bar&amp;width=385&amp;height=120&amp;START_MAXIMIZED=FALSE&amp;creator=factset&amp;display_string=Audit"}</definedName>
    <definedName name="_172__FDSAUDITLINK__" localSheetId="7" hidden="1">{"fdsup://directions/FAT Viewer?action=UPDATE&amp;creator=factset&amp;DYN_ARGS=TRUE&amp;DOC_NAME=FAT:FQL_AUDITING_CLIENT_TEMPLATE.FAT&amp;display_string=Audit&amp;VAR:KEY=NGVWJSTYJQ&amp;VAR:QUERY=RkZfRUJJVERBX09QRVIoUVRSLDQvMS8yMDEwLDYvMzAvMjAxMCwsLFVTRCk=&amp;WINDOW=FIRST_POPUP&amp;HEIGH","T=450&amp;WIDTH=450&amp;START_MAXIMIZED=FALSE&amp;VAR:CALENDAR=US&amp;VAR:SYMBOL=SPLS&amp;VAR:INDEX=0"}</definedName>
    <definedName name="_172__FDSAUDITLINK__" localSheetId="9" hidden="1">{"fdsup://directions/FAT Viewer?action=UPDATE&amp;creator=factset&amp;DYN_ARGS=TRUE&amp;DOC_NAME=FAT:FQL_AUDITING_CLIENT_TEMPLATE.FAT&amp;display_string=Audit&amp;VAR:KEY=NGVWJSTYJQ&amp;VAR:QUERY=RkZfRUJJVERBX09QRVIoUVRSLDQvMS8yMDEwLDYvMzAvMjAxMCwsLFVTRCk=&amp;WINDOW=FIRST_POPUP&amp;HEIGH","T=450&amp;WIDTH=450&amp;START_MAXIMIZED=FALSE&amp;VAR:CALENDAR=US&amp;VAR:SYMBOL=SPLS&amp;VAR:INDEX=0"}</definedName>
    <definedName name="_172__FDSAUDITLINK__" localSheetId="8" hidden="1">{"fdsup://directions/FAT Viewer?action=UPDATE&amp;creator=factset&amp;DYN_ARGS=TRUE&amp;DOC_NAME=FAT:FQL_AUDITING_CLIENT_TEMPLATE.FAT&amp;display_string=Audit&amp;VAR:KEY=NGVWJSTYJQ&amp;VAR:QUERY=RkZfRUJJVERBX09QRVIoUVRSLDQvMS8yMDEwLDYvMzAvMjAxMCwsLFVTRCk=&amp;WINDOW=FIRST_POPUP&amp;HEIGH","T=450&amp;WIDTH=450&amp;START_MAXIMIZED=FALSE&amp;VAR:CALENDAR=US&amp;VAR:SYMBOL=SPLS&amp;VAR:INDEX=0"}</definedName>
    <definedName name="_172__FDSAUDITLINK__" localSheetId="10" hidden="1">{"fdsup://directions/FAT Viewer?action=UPDATE&amp;creator=factset&amp;DYN_ARGS=TRUE&amp;DOC_NAME=FAT:FQL_AUDITING_CLIENT_TEMPLATE.FAT&amp;display_string=Audit&amp;VAR:KEY=NGVWJSTYJQ&amp;VAR:QUERY=RkZfRUJJVERBX09QRVIoUVRSLDQvMS8yMDEwLDYvMzAvMjAxMCwsLFVTRCk=&amp;WINDOW=FIRST_POPUP&amp;HEIGH","T=450&amp;WIDTH=450&amp;START_MAXIMIZED=FALSE&amp;VAR:CALENDAR=US&amp;VAR:SYMBOL=SPLS&amp;VAR:INDEX=0"}</definedName>
    <definedName name="_172__FDSAUDITLINK__" localSheetId="3" hidden="1">{"fdsup://directions/FAT Viewer?action=UPDATE&amp;creator=factset&amp;DYN_ARGS=TRUE&amp;DOC_NAME=FAT:FQL_AUDITING_CLIENT_TEMPLATE.FAT&amp;display_string=Audit&amp;VAR:KEY=NGVWJSTYJQ&amp;VAR:QUERY=RkZfRUJJVERBX09QRVIoUVRSLDQvMS8yMDEwLDYvMzAvMjAxMCwsLFVTRCk=&amp;WINDOW=FIRST_POPUP&amp;HEIGH","T=450&amp;WIDTH=450&amp;START_MAXIMIZED=FALSE&amp;VAR:CALENDAR=US&amp;VAR:SYMBOL=SPLS&amp;VAR:INDEX=0"}</definedName>
    <definedName name="_172__FDSAUDITLINK__" localSheetId="5" hidden="1">{"fdsup://directions/FAT Viewer?action=UPDATE&amp;creator=factset&amp;DYN_ARGS=TRUE&amp;DOC_NAME=FAT:FQL_AUDITING_CLIENT_TEMPLATE.FAT&amp;display_string=Audit&amp;VAR:KEY=NGVWJSTYJQ&amp;VAR:QUERY=RkZfRUJJVERBX09QRVIoUVRSLDQvMS8yMDEwLDYvMzAvMjAxMCwsLFVTRCk=&amp;WINDOW=FIRST_POPUP&amp;HEIGH","T=450&amp;WIDTH=450&amp;START_MAXIMIZED=FALSE&amp;VAR:CALENDAR=US&amp;VAR:SYMBOL=SPLS&amp;VAR:INDEX=0"}</definedName>
    <definedName name="_172__FDSAUDITLINK__" localSheetId="1" hidden="1">{"fdsup://directions/FAT Viewer?action=UPDATE&amp;creator=factset&amp;DYN_ARGS=TRUE&amp;DOC_NAME=FAT:FQL_AUDITING_CLIENT_TEMPLATE.FAT&amp;display_string=Audit&amp;VAR:KEY=NGVWJSTYJQ&amp;VAR:QUERY=RkZfRUJJVERBX09QRVIoUVRSLDQvMS8yMDEwLDYvMzAvMjAxMCwsLFVTRCk=&amp;WINDOW=FIRST_POPUP&amp;HEIGH","T=450&amp;WIDTH=450&amp;START_MAXIMIZED=FALSE&amp;VAR:CALENDAR=US&amp;VAR:SYMBOL=SPLS&amp;VAR:INDEX=0"}</definedName>
    <definedName name="_172__FDSAUDITLINK__" hidden="1">{"fdsup://directions/FAT Viewer?action=UPDATE&amp;creator=factset&amp;DYN_ARGS=TRUE&amp;DOC_NAME=FAT:FQL_AUDITING_CLIENT_TEMPLATE.FAT&amp;display_string=Audit&amp;VAR:KEY=NGVWJSTYJQ&amp;VAR:QUERY=RkZfRUJJVERBX09QRVIoUVRSLDQvMS8yMDEwLDYvMzAvMjAxMCwsLFVTRCk=&amp;WINDOW=FIRST_POPUP&amp;HEIGH","T=450&amp;WIDTH=450&amp;START_MAXIMIZED=FALSE&amp;VAR:CALENDAR=US&amp;VAR:SYMBOL=SPLS&amp;VAR:INDEX=0"}</definedName>
    <definedName name="_1720__FDSAUDITLINK__" localSheetId="7" hidden="1">{"fdsup://Directions/FactSet Auditing Viewer?action=AUDIT_VALUE&amp;DB=129&amp;ID1=12709710&amp;VALUEID=01001&amp;SDATE=200902&amp;PERIODTYPE=QTR_STD&amp;window=popup_no_bar&amp;width=385&amp;height=120&amp;START_MAXIMIZED=FALSE&amp;creator=factset&amp;display_string=Audit"}</definedName>
    <definedName name="_1720__FDSAUDITLINK__" localSheetId="9" hidden="1">{"fdsup://Directions/FactSet Auditing Viewer?action=AUDIT_VALUE&amp;DB=129&amp;ID1=12709710&amp;VALUEID=01001&amp;SDATE=200902&amp;PERIODTYPE=QTR_STD&amp;window=popup_no_bar&amp;width=385&amp;height=120&amp;START_MAXIMIZED=FALSE&amp;creator=factset&amp;display_string=Audit"}</definedName>
    <definedName name="_1720__FDSAUDITLINK__" localSheetId="8" hidden="1">{"fdsup://Directions/FactSet Auditing Viewer?action=AUDIT_VALUE&amp;DB=129&amp;ID1=12709710&amp;VALUEID=01001&amp;SDATE=200902&amp;PERIODTYPE=QTR_STD&amp;window=popup_no_bar&amp;width=385&amp;height=120&amp;START_MAXIMIZED=FALSE&amp;creator=factset&amp;display_string=Audit"}</definedName>
    <definedName name="_1720__FDSAUDITLINK__" localSheetId="10" hidden="1">{"fdsup://Directions/FactSet Auditing Viewer?action=AUDIT_VALUE&amp;DB=129&amp;ID1=12709710&amp;VALUEID=01001&amp;SDATE=200902&amp;PERIODTYPE=QTR_STD&amp;window=popup_no_bar&amp;width=385&amp;height=120&amp;START_MAXIMIZED=FALSE&amp;creator=factset&amp;display_string=Audit"}</definedName>
    <definedName name="_1720__FDSAUDITLINK__" localSheetId="3" hidden="1">{"fdsup://Directions/FactSet Auditing Viewer?action=AUDIT_VALUE&amp;DB=129&amp;ID1=12709710&amp;VALUEID=01001&amp;SDATE=200902&amp;PERIODTYPE=QTR_STD&amp;window=popup_no_bar&amp;width=385&amp;height=120&amp;START_MAXIMIZED=FALSE&amp;creator=factset&amp;display_string=Audit"}</definedName>
    <definedName name="_1720__FDSAUDITLINK__" localSheetId="5" hidden="1">{"fdsup://Directions/FactSet Auditing Viewer?action=AUDIT_VALUE&amp;DB=129&amp;ID1=12709710&amp;VALUEID=01001&amp;SDATE=200902&amp;PERIODTYPE=QTR_STD&amp;window=popup_no_bar&amp;width=385&amp;height=120&amp;START_MAXIMIZED=FALSE&amp;creator=factset&amp;display_string=Audit"}</definedName>
    <definedName name="_1720__FDSAUDITLINK__" localSheetId="1" hidden="1">{"fdsup://Directions/FactSet Auditing Viewer?action=AUDIT_VALUE&amp;DB=129&amp;ID1=12709710&amp;VALUEID=01001&amp;SDATE=200902&amp;PERIODTYPE=QTR_STD&amp;window=popup_no_bar&amp;width=385&amp;height=120&amp;START_MAXIMIZED=FALSE&amp;creator=factset&amp;display_string=Audit"}</definedName>
    <definedName name="_1720__FDSAUDITLINK__" hidden="1">{"fdsup://Directions/FactSet Auditing Viewer?action=AUDIT_VALUE&amp;DB=129&amp;ID1=12709710&amp;VALUEID=01001&amp;SDATE=200902&amp;PERIODTYPE=QTR_STD&amp;window=popup_no_bar&amp;width=385&amp;height=120&amp;START_MAXIMIZED=FALSE&amp;creator=factset&amp;display_string=Audit"}</definedName>
    <definedName name="_1721__FDSAUDITLINK__" localSheetId="7" hidden="1">{"fdsup://Directions/FactSet Auditing Viewer?action=AUDIT_VALUE&amp;DB=129&amp;ID1=12709710&amp;VALUEID=01001&amp;SDATE=201002&amp;PERIODTYPE=QTR_STD&amp;window=popup_no_bar&amp;width=385&amp;height=120&amp;START_MAXIMIZED=FALSE&amp;creator=factset&amp;display_string=Audit"}</definedName>
    <definedName name="_1721__FDSAUDITLINK__" localSheetId="9" hidden="1">{"fdsup://Directions/FactSet Auditing Viewer?action=AUDIT_VALUE&amp;DB=129&amp;ID1=12709710&amp;VALUEID=01001&amp;SDATE=201002&amp;PERIODTYPE=QTR_STD&amp;window=popup_no_bar&amp;width=385&amp;height=120&amp;START_MAXIMIZED=FALSE&amp;creator=factset&amp;display_string=Audit"}</definedName>
    <definedName name="_1721__FDSAUDITLINK__" localSheetId="8" hidden="1">{"fdsup://Directions/FactSet Auditing Viewer?action=AUDIT_VALUE&amp;DB=129&amp;ID1=12709710&amp;VALUEID=01001&amp;SDATE=201002&amp;PERIODTYPE=QTR_STD&amp;window=popup_no_bar&amp;width=385&amp;height=120&amp;START_MAXIMIZED=FALSE&amp;creator=factset&amp;display_string=Audit"}</definedName>
    <definedName name="_1721__FDSAUDITLINK__" localSheetId="10" hidden="1">{"fdsup://Directions/FactSet Auditing Viewer?action=AUDIT_VALUE&amp;DB=129&amp;ID1=12709710&amp;VALUEID=01001&amp;SDATE=201002&amp;PERIODTYPE=QTR_STD&amp;window=popup_no_bar&amp;width=385&amp;height=120&amp;START_MAXIMIZED=FALSE&amp;creator=factset&amp;display_string=Audit"}</definedName>
    <definedName name="_1721__FDSAUDITLINK__" localSheetId="3" hidden="1">{"fdsup://Directions/FactSet Auditing Viewer?action=AUDIT_VALUE&amp;DB=129&amp;ID1=12709710&amp;VALUEID=01001&amp;SDATE=201002&amp;PERIODTYPE=QTR_STD&amp;window=popup_no_bar&amp;width=385&amp;height=120&amp;START_MAXIMIZED=FALSE&amp;creator=factset&amp;display_string=Audit"}</definedName>
    <definedName name="_1721__FDSAUDITLINK__" localSheetId="5" hidden="1">{"fdsup://Directions/FactSet Auditing Viewer?action=AUDIT_VALUE&amp;DB=129&amp;ID1=12709710&amp;VALUEID=01001&amp;SDATE=201002&amp;PERIODTYPE=QTR_STD&amp;window=popup_no_bar&amp;width=385&amp;height=120&amp;START_MAXIMIZED=FALSE&amp;creator=factset&amp;display_string=Audit"}</definedName>
    <definedName name="_1721__FDSAUDITLINK__" localSheetId="1" hidden="1">{"fdsup://Directions/FactSet Auditing Viewer?action=AUDIT_VALUE&amp;DB=129&amp;ID1=12709710&amp;VALUEID=01001&amp;SDATE=201002&amp;PERIODTYPE=QTR_STD&amp;window=popup_no_bar&amp;width=385&amp;height=120&amp;START_MAXIMIZED=FALSE&amp;creator=factset&amp;display_string=Audit"}</definedName>
    <definedName name="_1721__FDSAUDITLINK__" hidden="1">{"fdsup://Directions/FactSet Auditing Viewer?action=AUDIT_VALUE&amp;DB=129&amp;ID1=12709710&amp;VALUEID=01001&amp;SDATE=201002&amp;PERIODTYPE=QTR_STD&amp;window=popup_no_bar&amp;width=385&amp;height=120&amp;START_MAXIMIZED=FALSE&amp;creator=factset&amp;display_string=Audit"}</definedName>
    <definedName name="_1722__FDSAUDITLINK__" localSheetId="7" hidden="1">{"fdsup://Directions/FactSet Auditing Viewer?action=AUDIT_VALUE&amp;DB=129&amp;ID1=14040H10&amp;VALUEID=01001&amp;SDATE=200902&amp;PERIODTYPE=QTR_STD&amp;window=popup_no_bar&amp;width=385&amp;height=120&amp;START_MAXIMIZED=FALSE&amp;creator=factset&amp;display_string=Audit"}</definedName>
    <definedName name="_1722__FDSAUDITLINK__" localSheetId="9" hidden="1">{"fdsup://Directions/FactSet Auditing Viewer?action=AUDIT_VALUE&amp;DB=129&amp;ID1=14040H10&amp;VALUEID=01001&amp;SDATE=200902&amp;PERIODTYPE=QTR_STD&amp;window=popup_no_bar&amp;width=385&amp;height=120&amp;START_MAXIMIZED=FALSE&amp;creator=factset&amp;display_string=Audit"}</definedName>
    <definedName name="_1722__FDSAUDITLINK__" localSheetId="8" hidden="1">{"fdsup://Directions/FactSet Auditing Viewer?action=AUDIT_VALUE&amp;DB=129&amp;ID1=14040H10&amp;VALUEID=01001&amp;SDATE=200902&amp;PERIODTYPE=QTR_STD&amp;window=popup_no_bar&amp;width=385&amp;height=120&amp;START_MAXIMIZED=FALSE&amp;creator=factset&amp;display_string=Audit"}</definedName>
    <definedName name="_1722__FDSAUDITLINK__" localSheetId="10" hidden="1">{"fdsup://Directions/FactSet Auditing Viewer?action=AUDIT_VALUE&amp;DB=129&amp;ID1=14040H10&amp;VALUEID=01001&amp;SDATE=200902&amp;PERIODTYPE=QTR_STD&amp;window=popup_no_bar&amp;width=385&amp;height=120&amp;START_MAXIMIZED=FALSE&amp;creator=factset&amp;display_string=Audit"}</definedName>
    <definedName name="_1722__FDSAUDITLINK__" localSheetId="3" hidden="1">{"fdsup://Directions/FactSet Auditing Viewer?action=AUDIT_VALUE&amp;DB=129&amp;ID1=14040H10&amp;VALUEID=01001&amp;SDATE=200902&amp;PERIODTYPE=QTR_STD&amp;window=popup_no_bar&amp;width=385&amp;height=120&amp;START_MAXIMIZED=FALSE&amp;creator=factset&amp;display_string=Audit"}</definedName>
    <definedName name="_1722__FDSAUDITLINK__" localSheetId="5" hidden="1">{"fdsup://Directions/FactSet Auditing Viewer?action=AUDIT_VALUE&amp;DB=129&amp;ID1=14040H10&amp;VALUEID=01001&amp;SDATE=200902&amp;PERIODTYPE=QTR_STD&amp;window=popup_no_bar&amp;width=385&amp;height=120&amp;START_MAXIMIZED=FALSE&amp;creator=factset&amp;display_string=Audit"}</definedName>
    <definedName name="_1722__FDSAUDITLINK__" localSheetId="1" hidden="1">{"fdsup://Directions/FactSet Auditing Viewer?action=AUDIT_VALUE&amp;DB=129&amp;ID1=14040H10&amp;VALUEID=01001&amp;SDATE=200902&amp;PERIODTYPE=QTR_STD&amp;window=popup_no_bar&amp;width=385&amp;height=120&amp;START_MAXIMIZED=FALSE&amp;creator=factset&amp;display_string=Audit"}</definedName>
    <definedName name="_1722__FDSAUDITLINK__" hidden="1">{"fdsup://Directions/FactSet Auditing Viewer?action=AUDIT_VALUE&amp;DB=129&amp;ID1=14040H10&amp;VALUEID=01001&amp;SDATE=200902&amp;PERIODTYPE=QTR_STD&amp;window=popup_no_bar&amp;width=385&amp;height=120&amp;START_MAXIMIZED=FALSE&amp;creator=factset&amp;display_string=Audit"}</definedName>
    <definedName name="_1723__FDSAUDITLINK__" localSheetId="7" hidden="1">{"fdsup://Directions/FactSet Auditing Viewer?action=AUDIT_VALUE&amp;DB=129&amp;ID1=20854P10&amp;VALUEID=01001&amp;SDATE=200902&amp;PERIODTYPE=QTR_STD&amp;window=popup_no_bar&amp;width=385&amp;height=120&amp;START_MAXIMIZED=FALSE&amp;creator=factset&amp;display_string=Audit"}</definedName>
    <definedName name="_1723__FDSAUDITLINK__" localSheetId="9" hidden="1">{"fdsup://Directions/FactSet Auditing Viewer?action=AUDIT_VALUE&amp;DB=129&amp;ID1=20854P10&amp;VALUEID=01001&amp;SDATE=200902&amp;PERIODTYPE=QTR_STD&amp;window=popup_no_bar&amp;width=385&amp;height=120&amp;START_MAXIMIZED=FALSE&amp;creator=factset&amp;display_string=Audit"}</definedName>
    <definedName name="_1723__FDSAUDITLINK__" localSheetId="8" hidden="1">{"fdsup://Directions/FactSet Auditing Viewer?action=AUDIT_VALUE&amp;DB=129&amp;ID1=20854P10&amp;VALUEID=01001&amp;SDATE=200902&amp;PERIODTYPE=QTR_STD&amp;window=popup_no_bar&amp;width=385&amp;height=120&amp;START_MAXIMIZED=FALSE&amp;creator=factset&amp;display_string=Audit"}</definedName>
    <definedName name="_1723__FDSAUDITLINK__" localSheetId="10" hidden="1">{"fdsup://Directions/FactSet Auditing Viewer?action=AUDIT_VALUE&amp;DB=129&amp;ID1=20854P10&amp;VALUEID=01001&amp;SDATE=200902&amp;PERIODTYPE=QTR_STD&amp;window=popup_no_bar&amp;width=385&amp;height=120&amp;START_MAXIMIZED=FALSE&amp;creator=factset&amp;display_string=Audit"}</definedName>
    <definedName name="_1723__FDSAUDITLINK__" localSheetId="3" hidden="1">{"fdsup://Directions/FactSet Auditing Viewer?action=AUDIT_VALUE&amp;DB=129&amp;ID1=20854P10&amp;VALUEID=01001&amp;SDATE=200902&amp;PERIODTYPE=QTR_STD&amp;window=popup_no_bar&amp;width=385&amp;height=120&amp;START_MAXIMIZED=FALSE&amp;creator=factset&amp;display_string=Audit"}</definedName>
    <definedName name="_1723__FDSAUDITLINK__" localSheetId="5" hidden="1">{"fdsup://Directions/FactSet Auditing Viewer?action=AUDIT_VALUE&amp;DB=129&amp;ID1=20854P10&amp;VALUEID=01001&amp;SDATE=200902&amp;PERIODTYPE=QTR_STD&amp;window=popup_no_bar&amp;width=385&amp;height=120&amp;START_MAXIMIZED=FALSE&amp;creator=factset&amp;display_string=Audit"}</definedName>
    <definedName name="_1723__FDSAUDITLINK__" localSheetId="1" hidden="1">{"fdsup://Directions/FactSet Auditing Viewer?action=AUDIT_VALUE&amp;DB=129&amp;ID1=20854P10&amp;VALUEID=01001&amp;SDATE=200902&amp;PERIODTYPE=QTR_STD&amp;window=popup_no_bar&amp;width=385&amp;height=120&amp;START_MAXIMIZED=FALSE&amp;creator=factset&amp;display_string=Audit"}</definedName>
    <definedName name="_1723__FDSAUDITLINK__" hidden="1">{"fdsup://Directions/FactSet Auditing Viewer?action=AUDIT_VALUE&amp;DB=129&amp;ID1=20854P10&amp;VALUEID=01001&amp;SDATE=200902&amp;PERIODTYPE=QTR_STD&amp;window=popup_no_bar&amp;width=385&amp;height=120&amp;START_MAXIMIZED=FALSE&amp;creator=factset&amp;display_string=Audit"}</definedName>
    <definedName name="_1724__FDSAUDITLINK__" localSheetId="7" hidden="1">{"fdsup://Directions/FactSet Auditing Viewer?action=AUDIT_VALUE&amp;DB=129&amp;ID1=20854P10&amp;VALUEID=01001&amp;SDATE=201002&amp;PERIODTYPE=QTR_STD&amp;window=popup_no_bar&amp;width=385&amp;height=120&amp;START_MAXIMIZED=FALSE&amp;creator=factset&amp;display_string=Audit"}</definedName>
    <definedName name="_1724__FDSAUDITLINK__" localSheetId="9" hidden="1">{"fdsup://Directions/FactSet Auditing Viewer?action=AUDIT_VALUE&amp;DB=129&amp;ID1=20854P10&amp;VALUEID=01001&amp;SDATE=201002&amp;PERIODTYPE=QTR_STD&amp;window=popup_no_bar&amp;width=385&amp;height=120&amp;START_MAXIMIZED=FALSE&amp;creator=factset&amp;display_string=Audit"}</definedName>
    <definedName name="_1724__FDSAUDITLINK__" localSheetId="8" hidden="1">{"fdsup://Directions/FactSet Auditing Viewer?action=AUDIT_VALUE&amp;DB=129&amp;ID1=20854P10&amp;VALUEID=01001&amp;SDATE=201002&amp;PERIODTYPE=QTR_STD&amp;window=popup_no_bar&amp;width=385&amp;height=120&amp;START_MAXIMIZED=FALSE&amp;creator=factset&amp;display_string=Audit"}</definedName>
    <definedName name="_1724__FDSAUDITLINK__" localSheetId="10" hidden="1">{"fdsup://Directions/FactSet Auditing Viewer?action=AUDIT_VALUE&amp;DB=129&amp;ID1=20854P10&amp;VALUEID=01001&amp;SDATE=201002&amp;PERIODTYPE=QTR_STD&amp;window=popup_no_bar&amp;width=385&amp;height=120&amp;START_MAXIMIZED=FALSE&amp;creator=factset&amp;display_string=Audit"}</definedName>
    <definedName name="_1724__FDSAUDITLINK__" localSheetId="3" hidden="1">{"fdsup://Directions/FactSet Auditing Viewer?action=AUDIT_VALUE&amp;DB=129&amp;ID1=20854P10&amp;VALUEID=01001&amp;SDATE=201002&amp;PERIODTYPE=QTR_STD&amp;window=popup_no_bar&amp;width=385&amp;height=120&amp;START_MAXIMIZED=FALSE&amp;creator=factset&amp;display_string=Audit"}</definedName>
    <definedName name="_1724__FDSAUDITLINK__" localSheetId="5" hidden="1">{"fdsup://Directions/FactSet Auditing Viewer?action=AUDIT_VALUE&amp;DB=129&amp;ID1=20854P10&amp;VALUEID=01001&amp;SDATE=201002&amp;PERIODTYPE=QTR_STD&amp;window=popup_no_bar&amp;width=385&amp;height=120&amp;START_MAXIMIZED=FALSE&amp;creator=factset&amp;display_string=Audit"}</definedName>
    <definedName name="_1724__FDSAUDITLINK__" localSheetId="1" hidden="1">{"fdsup://Directions/FactSet Auditing Viewer?action=AUDIT_VALUE&amp;DB=129&amp;ID1=20854P10&amp;VALUEID=01001&amp;SDATE=201002&amp;PERIODTYPE=QTR_STD&amp;window=popup_no_bar&amp;width=385&amp;height=120&amp;START_MAXIMIZED=FALSE&amp;creator=factset&amp;display_string=Audit"}</definedName>
    <definedName name="_1724__FDSAUDITLINK__" hidden="1">{"fdsup://Directions/FactSet Auditing Viewer?action=AUDIT_VALUE&amp;DB=129&amp;ID1=20854P10&amp;VALUEID=01001&amp;SDATE=201002&amp;PERIODTYPE=QTR_STD&amp;window=popup_no_bar&amp;width=385&amp;height=120&amp;START_MAXIMIZED=FALSE&amp;creator=factset&amp;display_string=Audit"}</definedName>
    <definedName name="_1725__FDSAUDITLINK__" localSheetId="7" hidden="1">{"fdsup://Directions/FactSet Auditing Viewer?action=AUDIT_VALUE&amp;DB=129&amp;ID1=15189T10&amp;VALUEID=01001&amp;SDATE=200902&amp;PERIODTYPE=QTR_STD&amp;window=popup_no_bar&amp;width=385&amp;height=120&amp;START_MAXIMIZED=FALSE&amp;creator=factset&amp;display_string=Audit"}</definedName>
    <definedName name="_1725__FDSAUDITLINK__" localSheetId="9" hidden="1">{"fdsup://Directions/FactSet Auditing Viewer?action=AUDIT_VALUE&amp;DB=129&amp;ID1=15189T10&amp;VALUEID=01001&amp;SDATE=200902&amp;PERIODTYPE=QTR_STD&amp;window=popup_no_bar&amp;width=385&amp;height=120&amp;START_MAXIMIZED=FALSE&amp;creator=factset&amp;display_string=Audit"}</definedName>
    <definedName name="_1725__FDSAUDITLINK__" localSheetId="8" hidden="1">{"fdsup://Directions/FactSet Auditing Viewer?action=AUDIT_VALUE&amp;DB=129&amp;ID1=15189T10&amp;VALUEID=01001&amp;SDATE=200902&amp;PERIODTYPE=QTR_STD&amp;window=popup_no_bar&amp;width=385&amp;height=120&amp;START_MAXIMIZED=FALSE&amp;creator=factset&amp;display_string=Audit"}</definedName>
    <definedName name="_1725__FDSAUDITLINK__" localSheetId="10" hidden="1">{"fdsup://Directions/FactSet Auditing Viewer?action=AUDIT_VALUE&amp;DB=129&amp;ID1=15189T10&amp;VALUEID=01001&amp;SDATE=200902&amp;PERIODTYPE=QTR_STD&amp;window=popup_no_bar&amp;width=385&amp;height=120&amp;START_MAXIMIZED=FALSE&amp;creator=factset&amp;display_string=Audit"}</definedName>
    <definedName name="_1725__FDSAUDITLINK__" localSheetId="3" hidden="1">{"fdsup://Directions/FactSet Auditing Viewer?action=AUDIT_VALUE&amp;DB=129&amp;ID1=15189T10&amp;VALUEID=01001&amp;SDATE=200902&amp;PERIODTYPE=QTR_STD&amp;window=popup_no_bar&amp;width=385&amp;height=120&amp;START_MAXIMIZED=FALSE&amp;creator=factset&amp;display_string=Audit"}</definedName>
    <definedName name="_1725__FDSAUDITLINK__" localSheetId="5" hidden="1">{"fdsup://Directions/FactSet Auditing Viewer?action=AUDIT_VALUE&amp;DB=129&amp;ID1=15189T10&amp;VALUEID=01001&amp;SDATE=200902&amp;PERIODTYPE=QTR_STD&amp;window=popup_no_bar&amp;width=385&amp;height=120&amp;START_MAXIMIZED=FALSE&amp;creator=factset&amp;display_string=Audit"}</definedName>
    <definedName name="_1725__FDSAUDITLINK__" localSheetId="1" hidden="1">{"fdsup://Directions/FactSet Auditing Viewer?action=AUDIT_VALUE&amp;DB=129&amp;ID1=15189T10&amp;VALUEID=01001&amp;SDATE=200902&amp;PERIODTYPE=QTR_STD&amp;window=popup_no_bar&amp;width=385&amp;height=120&amp;START_MAXIMIZED=FALSE&amp;creator=factset&amp;display_string=Audit"}</definedName>
    <definedName name="_1725__FDSAUDITLINK__" hidden="1">{"fdsup://Directions/FactSet Auditing Viewer?action=AUDIT_VALUE&amp;DB=129&amp;ID1=15189T10&amp;VALUEID=01001&amp;SDATE=200902&amp;PERIODTYPE=QTR_STD&amp;window=popup_no_bar&amp;width=385&amp;height=120&amp;START_MAXIMIZED=FALSE&amp;creator=factset&amp;display_string=Audit"}</definedName>
    <definedName name="_1726__FDSAUDITLINK__" localSheetId="7" hidden="1">{"fdsup://Directions/FactSet Auditing Viewer?action=AUDIT_VALUE&amp;DB=129&amp;ID1=15189T10&amp;VALUEID=01001&amp;SDATE=201002&amp;PERIODTYPE=QTR_STD&amp;window=popup_no_bar&amp;width=385&amp;height=120&amp;START_MAXIMIZED=FALSE&amp;creator=factset&amp;display_string=Audit"}</definedName>
    <definedName name="_1726__FDSAUDITLINK__" localSheetId="9" hidden="1">{"fdsup://Directions/FactSet Auditing Viewer?action=AUDIT_VALUE&amp;DB=129&amp;ID1=15189T10&amp;VALUEID=01001&amp;SDATE=201002&amp;PERIODTYPE=QTR_STD&amp;window=popup_no_bar&amp;width=385&amp;height=120&amp;START_MAXIMIZED=FALSE&amp;creator=factset&amp;display_string=Audit"}</definedName>
    <definedName name="_1726__FDSAUDITLINK__" localSheetId="8" hidden="1">{"fdsup://Directions/FactSet Auditing Viewer?action=AUDIT_VALUE&amp;DB=129&amp;ID1=15189T10&amp;VALUEID=01001&amp;SDATE=201002&amp;PERIODTYPE=QTR_STD&amp;window=popup_no_bar&amp;width=385&amp;height=120&amp;START_MAXIMIZED=FALSE&amp;creator=factset&amp;display_string=Audit"}</definedName>
    <definedName name="_1726__FDSAUDITLINK__" localSheetId="10" hidden="1">{"fdsup://Directions/FactSet Auditing Viewer?action=AUDIT_VALUE&amp;DB=129&amp;ID1=15189T10&amp;VALUEID=01001&amp;SDATE=201002&amp;PERIODTYPE=QTR_STD&amp;window=popup_no_bar&amp;width=385&amp;height=120&amp;START_MAXIMIZED=FALSE&amp;creator=factset&amp;display_string=Audit"}</definedName>
    <definedName name="_1726__FDSAUDITLINK__" localSheetId="3" hidden="1">{"fdsup://Directions/FactSet Auditing Viewer?action=AUDIT_VALUE&amp;DB=129&amp;ID1=15189T10&amp;VALUEID=01001&amp;SDATE=201002&amp;PERIODTYPE=QTR_STD&amp;window=popup_no_bar&amp;width=385&amp;height=120&amp;START_MAXIMIZED=FALSE&amp;creator=factset&amp;display_string=Audit"}</definedName>
    <definedName name="_1726__FDSAUDITLINK__" localSheetId="5" hidden="1">{"fdsup://Directions/FactSet Auditing Viewer?action=AUDIT_VALUE&amp;DB=129&amp;ID1=15189T10&amp;VALUEID=01001&amp;SDATE=201002&amp;PERIODTYPE=QTR_STD&amp;window=popup_no_bar&amp;width=385&amp;height=120&amp;START_MAXIMIZED=FALSE&amp;creator=factset&amp;display_string=Audit"}</definedName>
    <definedName name="_1726__FDSAUDITLINK__" localSheetId="1" hidden="1">{"fdsup://Directions/FactSet Auditing Viewer?action=AUDIT_VALUE&amp;DB=129&amp;ID1=15189T10&amp;VALUEID=01001&amp;SDATE=201002&amp;PERIODTYPE=QTR_STD&amp;window=popup_no_bar&amp;width=385&amp;height=120&amp;START_MAXIMIZED=FALSE&amp;creator=factset&amp;display_string=Audit"}</definedName>
    <definedName name="_1726__FDSAUDITLINK__" hidden="1">{"fdsup://Directions/FactSet Auditing Viewer?action=AUDIT_VALUE&amp;DB=129&amp;ID1=15189T10&amp;VALUEID=01001&amp;SDATE=201002&amp;PERIODTYPE=QTR_STD&amp;window=popup_no_bar&amp;width=385&amp;height=120&amp;START_MAXIMIZED=FALSE&amp;creator=factset&amp;display_string=Audit"}</definedName>
    <definedName name="_1727__FDSAUDITLINK__" localSheetId="7" hidden="1">{"fdsup://Directions/FactSet Auditing Viewer?action=AUDIT_VALUE&amp;DB=129&amp;ID1=12589610&amp;VALUEID=01001&amp;SDATE=200902&amp;PERIODTYPE=QTR_STD&amp;window=popup_no_bar&amp;width=385&amp;height=120&amp;START_MAXIMIZED=FALSE&amp;creator=factset&amp;display_string=Audit"}</definedName>
    <definedName name="_1727__FDSAUDITLINK__" localSheetId="9" hidden="1">{"fdsup://Directions/FactSet Auditing Viewer?action=AUDIT_VALUE&amp;DB=129&amp;ID1=12589610&amp;VALUEID=01001&amp;SDATE=200902&amp;PERIODTYPE=QTR_STD&amp;window=popup_no_bar&amp;width=385&amp;height=120&amp;START_MAXIMIZED=FALSE&amp;creator=factset&amp;display_string=Audit"}</definedName>
    <definedName name="_1727__FDSAUDITLINK__" localSheetId="8" hidden="1">{"fdsup://Directions/FactSet Auditing Viewer?action=AUDIT_VALUE&amp;DB=129&amp;ID1=12589610&amp;VALUEID=01001&amp;SDATE=200902&amp;PERIODTYPE=QTR_STD&amp;window=popup_no_bar&amp;width=385&amp;height=120&amp;START_MAXIMIZED=FALSE&amp;creator=factset&amp;display_string=Audit"}</definedName>
    <definedName name="_1727__FDSAUDITLINK__" localSheetId="10" hidden="1">{"fdsup://Directions/FactSet Auditing Viewer?action=AUDIT_VALUE&amp;DB=129&amp;ID1=12589610&amp;VALUEID=01001&amp;SDATE=200902&amp;PERIODTYPE=QTR_STD&amp;window=popup_no_bar&amp;width=385&amp;height=120&amp;START_MAXIMIZED=FALSE&amp;creator=factset&amp;display_string=Audit"}</definedName>
    <definedName name="_1727__FDSAUDITLINK__" localSheetId="3" hidden="1">{"fdsup://Directions/FactSet Auditing Viewer?action=AUDIT_VALUE&amp;DB=129&amp;ID1=12589610&amp;VALUEID=01001&amp;SDATE=200902&amp;PERIODTYPE=QTR_STD&amp;window=popup_no_bar&amp;width=385&amp;height=120&amp;START_MAXIMIZED=FALSE&amp;creator=factset&amp;display_string=Audit"}</definedName>
    <definedName name="_1727__FDSAUDITLINK__" localSheetId="5" hidden="1">{"fdsup://Directions/FactSet Auditing Viewer?action=AUDIT_VALUE&amp;DB=129&amp;ID1=12589610&amp;VALUEID=01001&amp;SDATE=200902&amp;PERIODTYPE=QTR_STD&amp;window=popup_no_bar&amp;width=385&amp;height=120&amp;START_MAXIMIZED=FALSE&amp;creator=factset&amp;display_string=Audit"}</definedName>
    <definedName name="_1727__FDSAUDITLINK__" localSheetId="1" hidden="1">{"fdsup://Directions/FactSet Auditing Viewer?action=AUDIT_VALUE&amp;DB=129&amp;ID1=12589610&amp;VALUEID=01001&amp;SDATE=200902&amp;PERIODTYPE=QTR_STD&amp;window=popup_no_bar&amp;width=385&amp;height=120&amp;START_MAXIMIZED=FALSE&amp;creator=factset&amp;display_string=Audit"}</definedName>
    <definedName name="_1727__FDSAUDITLINK__" hidden="1">{"fdsup://Directions/FactSet Auditing Viewer?action=AUDIT_VALUE&amp;DB=129&amp;ID1=12589610&amp;VALUEID=01001&amp;SDATE=200902&amp;PERIODTYPE=QTR_STD&amp;window=popup_no_bar&amp;width=385&amp;height=120&amp;START_MAXIMIZED=FALSE&amp;creator=factset&amp;display_string=Audit"}</definedName>
    <definedName name="_1728__FDSAUDITLINK__" localSheetId="7" hidden="1">{"fdsup://Directions/FactSet Auditing Viewer?action=AUDIT_VALUE&amp;DB=129&amp;ID1=12589610&amp;VALUEID=01001&amp;SDATE=201002&amp;PERIODTYPE=QTR_STD&amp;window=popup_no_bar&amp;width=385&amp;height=120&amp;START_MAXIMIZED=FALSE&amp;creator=factset&amp;display_string=Audit"}</definedName>
    <definedName name="_1728__FDSAUDITLINK__" localSheetId="9" hidden="1">{"fdsup://Directions/FactSet Auditing Viewer?action=AUDIT_VALUE&amp;DB=129&amp;ID1=12589610&amp;VALUEID=01001&amp;SDATE=201002&amp;PERIODTYPE=QTR_STD&amp;window=popup_no_bar&amp;width=385&amp;height=120&amp;START_MAXIMIZED=FALSE&amp;creator=factset&amp;display_string=Audit"}</definedName>
    <definedName name="_1728__FDSAUDITLINK__" localSheetId="8" hidden="1">{"fdsup://Directions/FactSet Auditing Viewer?action=AUDIT_VALUE&amp;DB=129&amp;ID1=12589610&amp;VALUEID=01001&amp;SDATE=201002&amp;PERIODTYPE=QTR_STD&amp;window=popup_no_bar&amp;width=385&amp;height=120&amp;START_MAXIMIZED=FALSE&amp;creator=factset&amp;display_string=Audit"}</definedName>
    <definedName name="_1728__FDSAUDITLINK__" localSheetId="10" hidden="1">{"fdsup://Directions/FactSet Auditing Viewer?action=AUDIT_VALUE&amp;DB=129&amp;ID1=12589610&amp;VALUEID=01001&amp;SDATE=201002&amp;PERIODTYPE=QTR_STD&amp;window=popup_no_bar&amp;width=385&amp;height=120&amp;START_MAXIMIZED=FALSE&amp;creator=factset&amp;display_string=Audit"}</definedName>
    <definedName name="_1728__FDSAUDITLINK__" localSheetId="3" hidden="1">{"fdsup://Directions/FactSet Auditing Viewer?action=AUDIT_VALUE&amp;DB=129&amp;ID1=12589610&amp;VALUEID=01001&amp;SDATE=201002&amp;PERIODTYPE=QTR_STD&amp;window=popup_no_bar&amp;width=385&amp;height=120&amp;START_MAXIMIZED=FALSE&amp;creator=factset&amp;display_string=Audit"}</definedName>
    <definedName name="_1728__FDSAUDITLINK__" localSheetId="5" hidden="1">{"fdsup://Directions/FactSet Auditing Viewer?action=AUDIT_VALUE&amp;DB=129&amp;ID1=12589610&amp;VALUEID=01001&amp;SDATE=201002&amp;PERIODTYPE=QTR_STD&amp;window=popup_no_bar&amp;width=385&amp;height=120&amp;START_MAXIMIZED=FALSE&amp;creator=factset&amp;display_string=Audit"}</definedName>
    <definedName name="_1728__FDSAUDITLINK__" localSheetId="1" hidden="1">{"fdsup://Directions/FactSet Auditing Viewer?action=AUDIT_VALUE&amp;DB=129&amp;ID1=12589610&amp;VALUEID=01001&amp;SDATE=201002&amp;PERIODTYPE=QTR_STD&amp;window=popup_no_bar&amp;width=385&amp;height=120&amp;START_MAXIMIZED=FALSE&amp;creator=factset&amp;display_string=Audit"}</definedName>
    <definedName name="_1728__FDSAUDITLINK__" hidden="1">{"fdsup://Directions/FactSet Auditing Viewer?action=AUDIT_VALUE&amp;DB=129&amp;ID1=12589610&amp;VALUEID=01001&amp;SDATE=201002&amp;PERIODTYPE=QTR_STD&amp;window=popup_no_bar&amp;width=385&amp;height=120&amp;START_MAXIMIZED=FALSE&amp;creator=factset&amp;display_string=Audit"}</definedName>
    <definedName name="_1729__FDSAUDITLINK__" localSheetId="7" hidden="1">{"fdsup://Directions/FactSet Auditing Viewer?action=AUDIT_VALUE&amp;DB=129&amp;ID1=23102110&amp;VALUEID=01001&amp;SDATE=200902&amp;PERIODTYPE=QTR_STD&amp;window=popup_no_bar&amp;width=385&amp;height=120&amp;START_MAXIMIZED=FALSE&amp;creator=factset&amp;display_string=Audit"}</definedName>
    <definedName name="_1729__FDSAUDITLINK__" localSheetId="9" hidden="1">{"fdsup://Directions/FactSet Auditing Viewer?action=AUDIT_VALUE&amp;DB=129&amp;ID1=23102110&amp;VALUEID=01001&amp;SDATE=200902&amp;PERIODTYPE=QTR_STD&amp;window=popup_no_bar&amp;width=385&amp;height=120&amp;START_MAXIMIZED=FALSE&amp;creator=factset&amp;display_string=Audit"}</definedName>
    <definedName name="_1729__FDSAUDITLINK__" localSheetId="8" hidden="1">{"fdsup://Directions/FactSet Auditing Viewer?action=AUDIT_VALUE&amp;DB=129&amp;ID1=23102110&amp;VALUEID=01001&amp;SDATE=200902&amp;PERIODTYPE=QTR_STD&amp;window=popup_no_bar&amp;width=385&amp;height=120&amp;START_MAXIMIZED=FALSE&amp;creator=factset&amp;display_string=Audit"}</definedName>
    <definedName name="_1729__FDSAUDITLINK__" localSheetId="10" hidden="1">{"fdsup://Directions/FactSet Auditing Viewer?action=AUDIT_VALUE&amp;DB=129&amp;ID1=23102110&amp;VALUEID=01001&amp;SDATE=200902&amp;PERIODTYPE=QTR_STD&amp;window=popup_no_bar&amp;width=385&amp;height=120&amp;START_MAXIMIZED=FALSE&amp;creator=factset&amp;display_string=Audit"}</definedName>
    <definedName name="_1729__FDSAUDITLINK__" localSheetId="3" hidden="1">{"fdsup://Directions/FactSet Auditing Viewer?action=AUDIT_VALUE&amp;DB=129&amp;ID1=23102110&amp;VALUEID=01001&amp;SDATE=200902&amp;PERIODTYPE=QTR_STD&amp;window=popup_no_bar&amp;width=385&amp;height=120&amp;START_MAXIMIZED=FALSE&amp;creator=factset&amp;display_string=Audit"}</definedName>
    <definedName name="_1729__FDSAUDITLINK__" localSheetId="5" hidden="1">{"fdsup://Directions/FactSet Auditing Viewer?action=AUDIT_VALUE&amp;DB=129&amp;ID1=23102110&amp;VALUEID=01001&amp;SDATE=200902&amp;PERIODTYPE=QTR_STD&amp;window=popup_no_bar&amp;width=385&amp;height=120&amp;START_MAXIMIZED=FALSE&amp;creator=factset&amp;display_string=Audit"}</definedName>
    <definedName name="_1729__FDSAUDITLINK__" localSheetId="1" hidden="1">{"fdsup://Directions/FactSet Auditing Viewer?action=AUDIT_VALUE&amp;DB=129&amp;ID1=23102110&amp;VALUEID=01001&amp;SDATE=200902&amp;PERIODTYPE=QTR_STD&amp;window=popup_no_bar&amp;width=385&amp;height=120&amp;START_MAXIMIZED=FALSE&amp;creator=factset&amp;display_string=Audit"}</definedName>
    <definedName name="_1729__FDSAUDITLINK__" hidden="1">{"fdsup://Directions/FactSet Auditing Viewer?action=AUDIT_VALUE&amp;DB=129&amp;ID1=23102110&amp;VALUEID=01001&amp;SDATE=200902&amp;PERIODTYPE=QTR_STD&amp;window=popup_no_bar&amp;width=385&amp;height=120&amp;START_MAXIMIZED=FALSE&amp;creator=factset&amp;display_string=Audit"}</definedName>
    <definedName name="_173__FDSAUDITLINK__" localSheetId="7" hidden="1">{"fdsup://directions/FAT Viewer?action=UPDATE&amp;creator=factset&amp;DYN_ARGS=TRUE&amp;DOC_NAME=FAT:FQL_AUDITING_CLIENT_TEMPLATE.FAT&amp;display_string=Audit&amp;VAR:KEY=ZMNCJOFIFO&amp;VAR:QUERY=RkZfRUJJVERBX09QRVIoUVRSLDQvMS8yMDA5LDYvMzAvMjAwOSwsLFVTRCk=&amp;WINDOW=FIRST_POPUP&amp;HEIGH","T=450&amp;WIDTH=450&amp;START_MAXIMIZED=FALSE&amp;VAR:CALENDAR=US&amp;VAR:SYMBOL=SPG&amp;VAR:INDEX=0"}</definedName>
    <definedName name="_173__FDSAUDITLINK__" localSheetId="9" hidden="1">{"fdsup://directions/FAT Viewer?action=UPDATE&amp;creator=factset&amp;DYN_ARGS=TRUE&amp;DOC_NAME=FAT:FQL_AUDITING_CLIENT_TEMPLATE.FAT&amp;display_string=Audit&amp;VAR:KEY=ZMNCJOFIFO&amp;VAR:QUERY=RkZfRUJJVERBX09QRVIoUVRSLDQvMS8yMDA5LDYvMzAvMjAwOSwsLFVTRCk=&amp;WINDOW=FIRST_POPUP&amp;HEIGH","T=450&amp;WIDTH=450&amp;START_MAXIMIZED=FALSE&amp;VAR:CALENDAR=US&amp;VAR:SYMBOL=SPG&amp;VAR:INDEX=0"}</definedName>
    <definedName name="_173__FDSAUDITLINK__" localSheetId="8" hidden="1">{"fdsup://directions/FAT Viewer?action=UPDATE&amp;creator=factset&amp;DYN_ARGS=TRUE&amp;DOC_NAME=FAT:FQL_AUDITING_CLIENT_TEMPLATE.FAT&amp;display_string=Audit&amp;VAR:KEY=ZMNCJOFIFO&amp;VAR:QUERY=RkZfRUJJVERBX09QRVIoUVRSLDQvMS8yMDA5LDYvMzAvMjAwOSwsLFVTRCk=&amp;WINDOW=FIRST_POPUP&amp;HEIGH","T=450&amp;WIDTH=450&amp;START_MAXIMIZED=FALSE&amp;VAR:CALENDAR=US&amp;VAR:SYMBOL=SPG&amp;VAR:INDEX=0"}</definedName>
    <definedName name="_173__FDSAUDITLINK__" localSheetId="10" hidden="1">{"fdsup://directions/FAT Viewer?action=UPDATE&amp;creator=factset&amp;DYN_ARGS=TRUE&amp;DOC_NAME=FAT:FQL_AUDITING_CLIENT_TEMPLATE.FAT&amp;display_string=Audit&amp;VAR:KEY=ZMNCJOFIFO&amp;VAR:QUERY=RkZfRUJJVERBX09QRVIoUVRSLDQvMS8yMDA5LDYvMzAvMjAwOSwsLFVTRCk=&amp;WINDOW=FIRST_POPUP&amp;HEIGH","T=450&amp;WIDTH=450&amp;START_MAXIMIZED=FALSE&amp;VAR:CALENDAR=US&amp;VAR:SYMBOL=SPG&amp;VAR:INDEX=0"}</definedName>
    <definedName name="_173__FDSAUDITLINK__" localSheetId="3" hidden="1">{"fdsup://directions/FAT Viewer?action=UPDATE&amp;creator=factset&amp;DYN_ARGS=TRUE&amp;DOC_NAME=FAT:FQL_AUDITING_CLIENT_TEMPLATE.FAT&amp;display_string=Audit&amp;VAR:KEY=ZMNCJOFIFO&amp;VAR:QUERY=RkZfRUJJVERBX09QRVIoUVRSLDQvMS8yMDA5LDYvMzAvMjAwOSwsLFVTRCk=&amp;WINDOW=FIRST_POPUP&amp;HEIGH","T=450&amp;WIDTH=450&amp;START_MAXIMIZED=FALSE&amp;VAR:CALENDAR=US&amp;VAR:SYMBOL=SPG&amp;VAR:INDEX=0"}</definedName>
    <definedName name="_173__FDSAUDITLINK__" localSheetId="5" hidden="1">{"fdsup://directions/FAT Viewer?action=UPDATE&amp;creator=factset&amp;DYN_ARGS=TRUE&amp;DOC_NAME=FAT:FQL_AUDITING_CLIENT_TEMPLATE.FAT&amp;display_string=Audit&amp;VAR:KEY=ZMNCJOFIFO&amp;VAR:QUERY=RkZfRUJJVERBX09QRVIoUVRSLDQvMS8yMDA5LDYvMzAvMjAwOSwsLFVTRCk=&amp;WINDOW=FIRST_POPUP&amp;HEIGH","T=450&amp;WIDTH=450&amp;START_MAXIMIZED=FALSE&amp;VAR:CALENDAR=US&amp;VAR:SYMBOL=SPG&amp;VAR:INDEX=0"}</definedName>
    <definedName name="_173__FDSAUDITLINK__" localSheetId="1" hidden="1">{"fdsup://directions/FAT Viewer?action=UPDATE&amp;creator=factset&amp;DYN_ARGS=TRUE&amp;DOC_NAME=FAT:FQL_AUDITING_CLIENT_TEMPLATE.FAT&amp;display_string=Audit&amp;VAR:KEY=ZMNCJOFIFO&amp;VAR:QUERY=RkZfRUJJVERBX09QRVIoUVRSLDQvMS8yMDA5LDYvMzAvMjAwOSwsLFVTRCk=&amp;WINDOW=FIRST_POPUP&amp;HEIGH","T=450&amp;WIDTH=450&amp;START_MAXIMIZED=FALSE&amp;VAR:CALENDAR=US&amp;VAR:SYMBOL=SPG&amp;VAR:INDEX=0"}</definedName>
    <definedName name="_173__FDSAUDITLINK__" hidden="1">{"fdsup://directions/FAT Viewer?action=UPDATE&amp;creator=factset&amp;DYN_ARGS=TRUE&amp;DOC_NAME=FAT:FQL_AUDITING_CLIENT_TEMPLATE.FAT&amp;display_string=Audit&amp;VAR:KEY=ZMNCJOFIFO&amp;VAR:QUERY=RkZfRUJJVERBX09QRVIoUVRSLDQvMS8yMDA5LDYvMzAvMjAwOSwsLFVTRCk=&amp;WINDOW=FIRST_POPUP&amp;HEIGH","T=450&amp;WIDTH=450&amp;START_MAXIMIZED=FALSE&amp;VAR:CALENDAR=US&amp;VAR:SYMBOL=SPG&amp;VAR:INDEX=0"}</definedName>
    <definedName name="_1730__FDSAUDITLINK__" localSheetId="7" hidden="1">{"fdsup://Directions/FactSet Auditing Viewer?action=AUDIT_VALUE&amp;DB=129&amp;ID1=23102110&amp;VALUEID=01001&amp;SDATE=201002&amp;PERIODTYPE=QTR_STD&amp;window=popup_no_bar&amp;width=385&amp;height=120&amp;START_MAXIMIZED=FALSE&amp;creator=factset&amp;display_string=Audit"}</definedName>
    <definedName name="_1730__FDSAUDITLINK__" localSheetId="9" hidden="1">{"fdsup://Directions/FactSet Auditing Viewer?action=AUDIT_VALUE&amp;DB=129&amp;ID1=23102110&amp;VALUEID=01001&amp;SDATE=201002&amp;PERIODTYPE=QTR_STD&amp;window=popup_no_bar&amp;width=385&amp;height=120&amp;START_MAXIMIZED=FALSE&amp;creator=factset&amp;display_string=Audit"}</definedName>
    <definedName name="_1730__FDSAUDITLINK__" localSheetId="8" hidden="1">{"fdsup://Directions/FactSet Auditing Viewer?action=AUDIT_VALUE&amp;DB=129&amp;ID1=23102110&amp;VALUEID=01001&amp;SDATE=201002&amp;PERIODTYPE=QTR_STD&amp;window=popup_no_bar&amp;width=385&amp;height=120&amp;START_MAXIMIZED=FALSE&amp;creator=factset&amp;display_string=Audit"}</definedName>
    <definedName name="_1730__FDSAUDITLINK__" localSheetId="10" hidden="1">{"fdsup://Directions/FactSet Auditing Viewer?action=AUDIT_VALUE&amp;DB=129&amp;ID1=23102110&amp;VALUEID=01001&amp;SDATE=201002&amp;PERIODTYPE=QTR_STD&amp;window=popup_no_bar&amp;width=385&amp;height=120&amp;START_MAXIMIZED=FALSE&amp;creator=factset&amp;display_string=Audit"}</definedName>
    <definedName name="_1730__FDSAUDITLINK__" localSheetId="3" hidden="1">{"fdsup://Directions/FactSet Auditing Viewer?action=AUDIT_VALUE&amp;DB=129&amp;ID1=23102110&amp;VALUEID=01001&amp;SDATE=201002&amp;PERIODTYPE=QTR_STD&amp;window=popup_no_bar&amp;width=385&amp;height=120&amp;START_MAXIMIZED=FALSE&amp;creator=factset&amp;display_string=Audit"}</definedName>
    <definedName name="_1730__FDSAUDITLINK__" localSheetId="5" hidden="1">{"fdsup://Directions/FactSet Auditing Viewer?action=AUDIT_VALUE&amp;DB=129&amp;ID1=23102110&amp;VALUEID=01001&amp;SDATE=201002&amp;PERIODTYPE=QTR_STD&amp;window=popup_no_bar&amp;width=385&amp;height=120&amp;START_MAXIMIZED=FALSE&amp;creator=factset&amp;display_string=Audit"}</definedName>
    <definedName name="_1730__FDSAUDITLINK__" localSheetId="1" hidden="1">{"fdsup://Directions/FactSet Auditing Viewer?action=AUDIT_VALUE&amp;DB=129&amp;ID1=23102110&amp;VALUEID=01001&amp;SDATE=201002&amp;PERIODTYPE=QTR_STD&amp;window=popup_no_bar&amp;width=385&amp;height=120&amp;START_MAXIMIZED=FALSE&amp;creator=factset&amp;display_string=Audit"}</definedName>
    <definedName name="_1730__FDSAUDITLINK__" hidden="1">{"fdsup://Directions/FactSet Auditing Viewer?action=AUDIT_VALUE&amp;DB=129&amp;ID1=23102110&amp;VALUEID=01001&amp;SDATE=201002&amp;PERIODTYPE=QTR_STD&amp;window=popup_no_bar&amp;width=385&amp;height=120&amp;START_MAXIMIZED=FALSE&amp;creator=factset&amp;display_string=Audit"}</definedName>
    <definedName name="_1731__FDSAUDITLINK__" localSheetId="7" hidden="1">{"fdsup://Directions/FactSet Auditing Viewer?action=AUDIT_VALUE&amp;DB=129&amp;ID1=12572Q10&amp;VALUEID=01001&amp;SDATE=200902&amp;PERIODTYPE=QTR_STD&amp;window=popup_no_bar&amp;width=385&amp;height=120&amp;START_MAXIMIZED=FALSE&amp;creator=factset&amp;display_string=Audit"}</definedName>
    <definedName name="_1731__FDSAUDITLINK__" localSheetId="9" hidden="1">{"fdsup://Directions/FactSet Auditing Viewer?action=AUDIT_VALUE&amp;DB=129&amp;ID1=12572Q10&amp;VALUEID=01001&amp;SDATE=200902&amp;PERIODTYPE=QTR_STD&amp;window=popup_no_bar&amp;width=385&amp;height=120&amp;START_MAXIMIZED=FALSE&amp;creator=factset&amp;display_string=Audit"}</definedName>
    <definedName name="_1731__FDSAUDITLINK__" localSheetId="8" hidden="1">{"fdsup://Directions/FactSet Auditing Viewer?action=AUDIT_VALUE&amp;DB=129&amp;ID1=12572Q10&amp;VALUEID=01001&amp;SDATE=200902&amp;PERIODTYPE=QTR_STD&amp;window=popup_no_bar&amp;width=385&amp;height=120&amp;START_MAXIMIZED=FALSE&amp;creator=factset&amp;display_string=Audit"}</definedName>
    <definedName name="_1731__FDSAUDITLINK__" localSheetId="10" hidden="1">{"fdsup://Directions/FactSet Auditing Viewer?action=AUDIT_VALUE&amp;DB=129&amp;ID1=12572Q10&amp;VALUEID=01001&amp;SDATE=200902&amp;PERIODTYPE=QTR_STD&amp;window=popup_no_bar&amp;width=385&amp;height=120&amp;START_MAXIMIZED=FALSE&amp;creator=factset&amp;display_string=Audit"}</definedName>
    <definedName name="_1731__FDSAUDITLINK__" localSheetId="3" hidden="1">{"fdsup://Directions/FactSet Auditing Viewer?action=AUDIT_VALUE&amp;DB=129&amp;ID1=12572Q10&amp;VALUEID=01001&amp;SDATE=200902&amp;PERIODTYPE=QTR_STD&amp;window=popup_no_bar&amp;width=385&amp;height=120&amp;START_MAXIMIZED=FALSE&amp;creator=factset&amp;display_string=Audit"}</definedName>
    <definedName name="_1731__FDSAUDITLINK__" localSheetId="5" hidden="1">{"fdsup://Directions/FactSet Auditing Viewer?action=AUDIT_VALUE&amp;DB=129&amp;ID1=12572Q10&amp;VALUEID=01001&amp;SDATE=200902&amp;PERIODTYPE=QTR_STD&amp;window=popup_no_bar&amp;width=385&amp;height=120&amp;START_MAXIMIZED=FALSE&amp;creator=factset&amp;display_string=Audit"}</definedName>
    <definedName name="_1731__FDSAUDITLINK__" localSheetId="1" hidden="1">{"fdsup://Directions/FactSet Auditing Viewer?action=AUDIT_VALUE&amp;DB=129&amp;ID1=12572Q10&amp;VALUEID=01001&amp;SDATE=200902&amp;PERIODTYPE=QTR_STD&amp;window=popup_no_bar&amp;width=385&amp;height=120&amp;START_MAXIMIZED=FALSE&amp;creator=factset&amp;display_string=Audit"}</definedName>
    <definedName name="_1731__FDSAUDITLINK__" hidden="1">{"fdsup://Directions/FactSet Auditing Viewer?action=AUDIT_VALUE&amp;DB=129&amp;ID1=12572Q10&amp;VALUEID=01001&amp;SDATE=200902&amp;PERIODTYPE=QTR_STD&amp;window=popup_no_bar&amp;width=385&amp;height=120&amp;START_MAXIMIZED=FALSE&amp;creator=factset&amp;display_string=Audit"}</definedName>
    <definedName name="_1732__FDSAUDITLINK__" localSheetId="7" hidden="1">{"fdsup://Directions/FactSet Auditing Viewer?action=AUDIT_VALUE&amp;DB=129&amp;ID1=12572Q10&amp;VALUEID=01001&amp;SDATE=201002&amp;PERIODTYPE=QTR_STD&amp;window=popup_no_bar&amp;width=385&amp;height=120&amp;START_MAXIMIZED=FALSE&amp;creator=factset&amp;display_string=Audit"}</definedName>
    <definedName name="_1732__FDSAUDITLINK__" localSheetId="9" hidden="1">{"fdsup://Directions/FactSet Auditing Viewer?action=AUDIT_VALUE&amp;DB=129&amp;ID1=12572Q10&amp;VALUEID=01001&amp;SDATE=201002&amp;PERIODTYPE=QTR_STD&amp;window=popup_no_bar&amp;width=385&amp;height=120&amp;START_MAXIMIZED=FALSE&amp;creator=factset&amp;display_string=Audit"}</definedName>
    <definedName name="_1732__FDSAUDITLINK__" localSheetId="8" hidden="1">{"fdsup://Directions/FactSet Auditing Viewer?action=AUDIT_VALUE&amp;DB=129&amp;ID1=12572Q10&amp;VALUEID=01001&amp;SDATE=201002&amp;PERIODTYPE=QTR_STD&amp;window=popup_no_bar&amp;width=385&amp;height=120&amp;START_MAXIMIZED=FALSE&amp;creator=factset&amp;display_string=Audit"}</definedName>
    <definedName name="_1732__FDSAUDITLINK__" localSheetId="10" hidden="1">{"fdsup://Directions/FactSet Auditing Viewer?action=AUDIT_VALUE&amp;DB=129&amp;ID1=12572Q10&amp;VALUEID=01001&amp;SDATE=201002&amp;PERIODTYPE=QTR_STD&amp;window=popup_no_bar&amp;width=385&amp;height=120&amp;START_MAXIMIZED=FALSE&amp;creator=factset&amp;display_string=Audit"}</definedName>
    <definedName name="_1732__FDSAUDITLINK__" localSheetId="3" hidden="1">{"fdsup://Directions/FactSet Auditing Viewer?action=AUDIT_VALUE&amp;DB=129&amp;ID1=12572Q10&amp;VALUEID=01001&amp;SDATE=201002&amp;PERIODTYPE=QTR_STD&amp;window=popup_no_bar&amp;width=385&amp;height=120&amp;START_MAXIMIZED=FALSE&amp;creator=factset&amp;display_string=Audit"}</definedName>
    <definedName name="_1732__FDSAUDITLINK__" localSheetId="5" hidden="1">{"fdsup://Directions/FactSet Auditing Viewer?action=AUDIT_VALUE&amp;DB=129&amp;ID1=12572Q10&amp;VALUEID=01001&amp;SDATE=201002&amp;PERIODTYPE=QTR_STD&amp;window=popup_no_bar&amp;width=385&amp;height=120&amp;START_MAXIMIZED=FALSE&amp;creator=factset&amp;display_string=Audit"}</definedName>
    <definedName name="_1732__FDSAUDITLINK__" localSheetId="1" hidden="1">{"fdsup://Directions/FactSet Auditing Viewer?action=AUDIT_VALUE&amp;DB=129&amp;ID1=12572Q10&amp;VALUEID=01001&amp;SDATE=201002&amp;PERIODTYPE=QTR_STD&amp;window=popup_no_bar&amp;width=385&amp;height=120&amp;START_MAXIMIZED=FALSE&amp;creator=factset&amp;display_string=Audit"}</definedName>
    <definedName name="_1732__FDSAUDITLINK__" hidden="1">{"fdsup://Directions/FactSet Auditing Viewer?action=AUDIT_VALUE&amp;DB=129&amp;ID1=12572Q10&amp;VALUEID=01001&amp;SDATE=201002&amp;PERIODTYPE=QTR_STD&amp;window=popup_no_bar&amp;width=385&amp;height=120&amp;START_MAXIMIZED=FALSE&amp;creator=factset&amp;display_string=Audit"}</definedName>
    <definedName name="_1733__FDSAUDITLINK__" localSheetId="7" hidden="1">{"fdsup://Directions/FactSet Auditing Viewer?action=AUDIT_VALUE&amp;DB=129&amp;ID1=20030N10&amp;VALUEID=01001&amp;SDATE=200902&amp;PERIODTYPE=QTR_STD&amp;window=popup_no_bar&amp;width=385&amp;height=120&amp;START_MAXIMIZED=FALSE&amp;creator=factset&amp;display_string=Audit"}</definedName>
    <definedName name="_1733__FDSAUDITLINK__" localSheetId="9" hidden="1">{"fdsup://Directions/FactSet Auditing Viewer?action=AUDIT_VALUE&amp;DB=129&amp;ID1=20030N10&amp;VALUEID=01001&amp;SDATE=200902&amp;PERIODTYPE=QTR_STD&amp;window=popup_no_bar&amp;width=385&amp;height=120&amp;START_MAXIMIZED=FALSE&amp;creator=factset&amp;display_string=Audit"}</definedName>
    <definedName name="_1733__FDSAUDITLINK__" localSheetId="8" hidden="1">{"fdsup://Directions/FactSet Auditing Viewer?action=AUDIT_VALUE&amp;DB=129&amp;ID1=20030N10&amp;VALUEID=01001&amp;SDATE=200902&amp;PERIODTYPE=QTR_STD&amp;window=popup_no_bar&amp;width=385&amp;height=120&amp;START_MAXIMIZED=FALSE&amp;creator=factset&amp;display_string=Audit"}</definedName>
    <definedName name="_1733__FDSAUDITLINK__" localSheetId="10" hidden="1">{"fdsup://Directions/FactSet Auditing Viewer?action=AUDIT_VALUE&amp;DB=129&amp;ID1=20030N10&amp;VALUEID=01001&amp;SDATE=200902&amp;PERIODTYPE=QTR_STD&amp;window=popup_no_bar&amp;width=385&amp;height=120&amp;START_MAXIMIZED=FALSE&amp;creator=factset&amp;display_string=Audit"}</definedName>
    <definedName name="_1733__FDSAUDITLINK__" localSheetId="3" hidden="1">{"fdsup://Directions/FactSet Auditing Viewer?action=AUDIT_VALUE&amp;DB=129&amp;ID1=20030N10&amp;VALUEID=01001&amp;SDATE=200902&amp;PERIODTYPE=QTR_STD&amp;window=popup_no_bar&amp;width=385&amp;height=120&amp;START_MAXIMIZED=FALSE&amp;creator=factset&amp;display_string=Audit"}</definedName>
    <definedName name="_1733__FDSAUDITLINK__" localSheetId="5" hidden="1">{"fdsup://Directions/FactSet Auditing Viewer?action=AUDIT_VALUE&amp;DB=129&amp;ID1=20030N10&amp;VALUEID=01001&amp;SDATE=200902&amp;PERIODTYPE=QTR_STD&amp;window=popup_no_bar&amp;width=385&amp;height=120&amp;START_MAXIMIZED=FALSE&amp;creator=factset&amp;display_string=Audit"}</definedName>
    <definedName name="_1733__FDSAUDITLINK__" localSheetId="1" hidden="1">{"fdsup://Directions/FactSet Auditing Viewer?action=AUDIT_VALUE&amp;DB=129&amp;ID1=20030N10&amp;VALUEID=01001&amp;SDATE=200902&amp;PERIODTYPE=QTR_STD&amp;window=popup_no_bar&amp;width=385&amp;height=120&amp;START_MAXIMIZED=FALSE&amp;creator=factset&amp;display_string=Audit"}</definedName>
    <definedName name="_1733__FDSAUDITLINK__" hidden="1">{"fdsup://Directions/FactSet Auditing Viewer?action=AUDIT_VALUE&amp;DB=129&amp;ID1=20030N10&amp;VALUEID=01001&amp;SDATE=200902&amp;PERIODTYPE=QTR_STD&amp;window=popup_no_bar&amp;width=385&amp;height=120&amp;START_MAXIMIZED=FALSE&amp;creator=factset&amp;display_string=Audit"}</definedName>
    <definedName name="_1734__FDSAUDITLINK__" localSheetId="7" hidden="1">{"fdsup://Directions/FactSet Auditing Viewer?action=AUDIT_VALUE&amp;DB=129&amp;ID1=20030N10&amp;VALUEID=01001&amp;SDATE=201002&amp;PERIODTYPE=QTR_STD&amp;window=popup_no_bar&amp;width=385&amp;height=120&amp;START_MAXIMIZED=FALSE&amp;creator=factset&amp;display_string=Audit"}</definedName>
    <definedName name="_1734__FDSAUDITLINK__" localSheetId="9" hidden="1">{"fdsup://Directions/FactSet Auditing Viewer?action=AUDIT_VALUE&amp;DB=129&amp;ID1=20030N10&amp;VALUEID=01001&amp;SDATE=201002&amp;PERIODTYPE=QTR_STD&amp;window=popup_no_bar&amp;width=385&amp;height=120&amp;START_MAXIMIZED=FALSE&amp;creator=factset&amp;display_string=Audit"}</definedName>
    <definedName name="_1734__FDSAUDITLINK__" localSheetId="8" hidden="1">{"fdsup://Directions/FactSet Auditing Viewer?action=AUDIT_VALUE&amp;DB=129&amp;ID1=20030N10&amp;VALUEID=01001&amp;SDATE=201002&amp;PERIODTYPE=QTR_STD&amp;window=popup_no_bar&amp;width=385&amp;height=120&amp;START_MAXIMIZED=FALSE&amp;creator=factset&amp;display_string=Audit"}</definedName>
    <definedName name="_1734__FDSAUDITLINK__" localSheetId="10" hidden="1">{"fdsup://Directions/FactSet Auditing Viewer?action=AUDIT_VALUE&amp;DB=129&amp;ID1=20030N10&amp;VALUEID=01001&amp;SDATE=201002&amp;PERIODTYPE=QTR_STD&amp;window=popup_no_bar&amp;width=385&amp;height=120&amp;START_MAXIMIZED=FALSE&amp;creator=factset&amp;display_string=Audit"}</definedName>
    <definedName name="_1734__FDSAUDITLINK__" localSheetId="3" hidden="1">{"fdsup://Directions/FactSet Auditing Viewer?action=AUDIT_VALUE&amp;DB=129&amp;ID1=20030N10&amp;VALUEID=01001&amp;SDATE=201002&amp;PERIODTYPE=QTR_STD&amp;window=popup_no_bar&amp;width=385&amp;height=120&amp;START_MAXIMIZED=FALSE&amp;creator=factset&amp;display_string=Audit"}</definedName>
    <definedName name="_1734__FDSAUDITLINK__" localSheetId="5" hidden="1">{"fdsup://Directions/FactSet Auditing Viewer?action=AUDIT_VALUE&amp;DB=129&amp;ID1=20030N10&amp;VALUEID=01001&amp;SDATE=201002&amp;PERIODTYPE=QTR_STD&amp;window=popup_no_bar&amp;width=385&amp;height=120&amp;START_MAXIMIZED=FALSE&amp;creator=factset&amp;display_string=Audit"}</definedName>
    <definedName name="_1734__FDSAUDITLINK__" localSheetId="1" hidden="1">{"fdsup://Directions/FactSet Auditing Viewer?action=AUDIT_VALUE&amp;DB=129&amp;ID1=20030N10&amp;VALUEID=01001&amp;SDATE=201002&amp;PERIODTYPE=QTR_STD&amp;window=popup_no_bar&amp;width=385&amp;height=120&amp;START_MAXIMIZED=FALSE&amp;creator=factset&amp;display_string=Audit"}</definedName>
    <definedName name="_1734__FDSAUDITLINK__" hidden="1">{"fdsup://Directions/FactSet Auditing Viewer?action=AUDIT_VALUE&amp;DB=129&amp;ID1=20030N10&amp;VALUEID=01001&amp;SDATE=201002&amp;PERIODTYPE=QTR_STD&amp;window=popup_no_bar&amp;width=385&amp;height=120&amp;START_MAXIMIZED=FALSE&amp;creator=factset&amp;display_string=Audit"}</definedName>
    <definedName name="_1735__FDSAUDITLINK__" localSheetId="7" hidden="1">{"fdsup://Directions/FactSet Auditing Viewer?action=AUDIT_VALUE&amp;DB=129&amp;ID1=18905410&amp;VALUEID=01001&amp;SDATE=200904&amp;PERIODTYPE=QTR_STD&amp;window=popup_no_bar&amp;width=385&amp;height=120&amp;START_MAXIMIZED=FALSE&amp;creator=factset&amp;display_string=Audit"}</definedName>
    <definedName name="_1735__FDSAUDITLINK__" localSheetId="9" hidden="1">{"fdsup://Directions/FactSet Auditing Viewer?action=AUDIT_VALUE&amp;DB=129&amp;ID1=18905410&amp;VALUEID=01001&amp;SDATE=200904&amp;PERIODTYPE=QTR_STD&amp;window=popup_no_bar&amp;width=385&amp;height=120&amp;START_MAXIMIZED=FALSE&amp;creator=factset&amp;display_string=Audit"}</definedName>
    <definedName name="_1735__FDSAUDITLINK__" localSheetId="8" hidden="1">{"fdsup://Directions/FactSet Auditing Viewer?action=AUDIT_VALUE&amp;DB=129&amp;ID1=18905410&amp;VALUEID=01001&amp;SDATE=200904&amp;PERIODTYPE=QTR_STD&amp;window=popup_no_bar&amp;width=385&amp;height=120&amp;START_MAXIMIZED=FALSE&amp;creator=factset&amp;display_string=Audit"}</definedName>
    <definedName name="_1735__FDSAUDITLINK__" localSheetId="10" hidden="1">{"fdsup://Directions/FactSet Auditing Viewer?action=AUDIT_VALUE&amp;DB=129&amp;ID1=18905410&amp;VALUEID=01001&amp;SDATE=200904&amp;PERIODTYPE=QTR_STD&amp;window=popup_no_bar&amp;width=385&amp;height=120&amp;START_MAXIMIZED=FALSE&amp;creator=factset&amp;display_string=Audit"}</definedName>
    <definedName name="_1735__FDSAUDITLINK__" localSheetId="3" hidden="1">{"fdsup://Directions/FactSet Auditing Viewer?action=AUDIT_VALUE&amp;DB=129&amp;ID1=18905410&amp;VALUEID=01001&amp;SDATE=200904&amp;PERIODTYPE=QTR_STD&amp;window=popup_no_bar&amp;width=385&amp;height=120&amp;START_MAXIMIZED=FALSE&amp;creator=factset&amp;display_string=Audit"}</definedName>
    <definedName name="_1735__FDSAUDITLINK__" localSheetId="5" hidden="1">{"fdsup://Directions/FactSet Auditing Viewer?action=AUDIT_VALUE&amp;DB=129&amp;ID1=18905410&amp;VALUEID=01001&amp;SDATE=200904&amp;PERIODTYPE=QTR_STD&amp;window=popup_no_bar&amp;width=385&amp;height=120&amp;START_MAXIMIZED=FALSE&amp;creator=factset&amp;display_string=Audit"}</definedName>
    <definedName name="_1735__FDSAUDITLINK__" localSheetId="1" hidden="1">{"fdsup://Directions/FactSet Auditing Viewer?action=AUDIT_VALUE&amp;DB=129&amp;ID1=18905410&amp;VALUEID=01001&amp;SDATE=200904&amp;PERIODTYPE=QTR_STD&amp;window=popup_no_bar&amp;width=385&amp;height=120&amp;START_MAXIMIZED=FALSE&amp;creator=factset&amp;display_string=Audit"}</definedName>
    <definedName name="_1735__FDSAUDITLINK__" hidden="1">{"fdsup://Directions/FactSet Auditing Viewer?action=AUDIT_VALUE&amp;DB=129&amp;ID1=18905410&amp;VALUEID=01001&amp;SDATE=200904&amp;PERIODTYPE=QTR_STD&amp;window=popup_no_bar&amp;width=385&amp;height=120&amp;START_MAXIMIZED=FALSE&amp;creator=factset&amp;display_string=Audit"}</definedName>
    <definedName name="_1736__FDSAUDITLINK__" localSheetId="7" hidden="1">{"fdsup://Directions/FactSet Auditing Viewer?action=AUDIT_VALUE&amp;DB=129&amp;ID1=18905410&amp;VALUEID=01001&amp;SDATE=201004&amp;PERIODTYPE=QTR_STD&amp;window=popup_no_bar&amp;width=385&amp;height=120&amp;START_MAXIMIZED=FALSE&amp;creator=factset&amp;display_string=Audit"}</definedName>
    <definedName name="_1736__FDSAUDITLINK__" localSheetId="9" hidden="1">{"fdsup://Directions/FactSet Auditing Viewer?action=AUDIT_VALUE&amp;DB=129&amp;ID1=18905410&amp;VALUEID=01001&amp;SDATE=201004&amp;PERIODTYPE=QTR_STD&amp;window=popup_no_bar&amp;width=385&amp;height=120&amp;START_MAXIMIZED=FALSE&amp;creator=factset&amp;display_string=Audit"}</definedName>
    <definedName name="_1736__FDSAUDITLINK__" localSheetId="8" hidden="1">{"fdsup://Directions/FactSet Auditing Viewer?action=AUDIT_VALUE&amp;DB=129&amp;ID1=18905410&amp;VALUEID=01001&amp;SDATE=201004&amp;PERIODTYPE=QTR_STD&amp;window=popup_no_bar&amp;width=385&amp;height=120&amp;START_MAXIMIZED=FALSE&amp;creator=factset&amp;display_string=Audit"}</definedName>
    <definedName name="_1736__FDSAUDITLINK__" localSheetId="10" hidden="1">{"fdsup://Directions/FactSet Auditing Viewer?action=AUDIT_VALUE&amp;DB=129&amp;ID1=18905410&amp;VALUEID=01001&amp;SDATE=201004&amp;PERIODTYPE=QTR_STD&amp;window=popup_no_bar&amp;width=385&amp;height=120&amp;START_MAXIMIZED=FALSE&amp;creator=factset&amp;display_string=Audit"}</definedName>
    <definedName name="_1736__FDSAUDITLINK__" localSheetId="3" hidden="1">{"fdsup://Directions/FactSet Auditing Viewer?action=AUDIT_VALUE&amp;DB=129&amp;ID1=18905410&amp;VALUEID=01001&amp;SDATE=201004&amp;PERIODTYPE=QTR_STD&amp;window=popup_no_bar&amp;width=385&amp;height=120&amp;START_MAXIMIZED=FALSE&amp;creator=factset&amp;display_string=Audit"}</definedName>
    <definedName name="_1736__FDSAUDITLINK__" localSheetId="5" hidden="1">{"fdsup://Directions/FactSet Auditing Viewer?action=AUDIT_VALUE&amp;DB=129&amp;ID1=18905410&amp;VALUEID=01001&amp;SDATE=201004&amp;PERIODTYPE=QTR_STD&amp;window=popup_no_bar&amp;width=385&amp;height=120&amp;START_MAXIMIZED=FALSE&amp;creator=factset&amp;display_string=Audit"}</definedName>
    <definedName name="_1736__FDSAUDITLINK__" localSheetId="1" hidden="1">{"fdsup://Directions/FactSet Auditing Viewer?action=AUDIT_VALUE&amp;DB=129&amp;ID1=18905410&amp;VALUEID=01001&amp;SDATE=201004&amp;PERIODTYPE=QTR_STD&amp;window=popup_no_bar&amp;width=385&amp;height=120&amp;START_MAXIMIZED=FALSE&amp;creator=factset&amp;display_string=Audit"}</definedName>
    <definedName name="_1736__FDSAUDITLINK__" hidden="1">{"fdsup://Directions/FactSet Auditing Viewer?action=AUDIT_VALUE&amp;DB=129&amp;ID1=18905410&amp;VALUEID=01001&amp;SDATE=201004&amp;PERIODTYPE=QTR_STD&amp;window=popup_no_bar&amp;width=385&amp;height=120&amp;START_MAXIMIZED=FALSE&amp;creator=factset&amp;display_string=Audit"}</definedName>
    <definedName name="_1737__FDSAUDITLINK__" localSheetId="7" hidden="1">{"fdsup://Directions/FactSet Auditing Viewer?action=AUDIT_VALUE&amp;DB=129&amp;ID1=18683K10&amp;VALUEID=01001&amp;SDATE=200902&amp;PERIODTYPE=QTR_STD&amp;window=popup_no_bar&amp;width=385&amp;height=120&amp;START_MAXIMIZED=FALSE&amp;creator=factset&amp;display_string=Audit"}</definedName>
    <definedName name="_1737__FDSAUDITLINK__" localSheetId="9" hidden="1">{"fdsup://Directions/FactSet Auditing Viewer?action=AUDIT_VALUE&amp;DB=129&amp;ID1=18683K10&amp;VALUEID=01001&amp;SDATE=200902&amp;PERIODTYPE=QTR_STD&amp;window=popup_no_bar&amp;width=385&amp;height=120&amp;START_MAXIMIZED=FALSE&amp;creator=factset&amp;display_string=Audit"}</definedName>
    <definedName name="_1737__FDSAUDITLINK__" localSheetId="8" hidden="1">{"fdsup://Directions/FactSet Auditing Viewer?action=AUDIT_VALUE&amp;DB=129&amp;ID1=18683K10&amp;VALUEID=01001&amp;SDATE=200902&amp;PERIODTYPE=QTR_STD&amp;window=popup_no_bar&amp;width=385&amp;height=120&amp;START_MAXIMIZED=FALSE&amp;creator=factset&amp;display_string=Audit"}</definedName>
    <definedName name="_1737__FDSAUDITLINK__" localSheetId="10" hidden="1">{"fdsup://Directions/FactSet Auditing Viewer?action=AUDIT_VALUE&amp;DB=129&amp;ID1=18683K10&amp;VALUEID=01001&amp;SDATE=200902&amp;PERIODTYPE=QTR_STD&amp;window=popup_no_bar&amp;width=385&amp;height=120&amp;START_MAXIMIZED=FALSE&amp;creator=factset&amp;display_string=Audit"}</definedName>
    <definedName name="_1737__FDSAUDITLINK__" localSheetId="3" hidden="1">{"fdsup://Directions/FactSet Auditing Viewer?action=AUDIT_VALUE&amp;DB=129&amp;ID1=18683K10&amp;VALUEID=01001&amp;SDATE=200902&amp;PERIODTYPE=QTR_STD&amp;window=popup_no_bar&amp;width=385&amp;height=120&amp;START_MAXIMIZED=FALSE&amp;creator=factset&amp;display_string=Audit"}</definedName>
    <definedName name="_1737__FDSAUDITLINK__" localSheetId="5" hidden="1">{"fdsup://Directions/FactSet Auditing Viewer?action=AUDIT_VALUE&amp;DB=129&amp;ID1=18683K10&amp;VALUEID=01001&amp;SDATE=200902&amp;PERIODTYPE=QTR_STD&amp;window=popup_no_bar&amp;width=385&amp;height=120&amp;START_MAXIMIZED=FALSE&amp;creator=factset&amp;display_string=Audit"}</definedName>
    <definedName name="_1737__FDSAUDITLINK__" localSheetId="1" hidden="1">{"fdsup://Directions/FactSet Auditing Viewer?action=AUDIT_VALUE&amp;DB=129&amp;ID1=18683K10&amp;VALUEID=01001&amp;SDATE=200902&amp;PERIODTYPE=QTR_STD&amp;window=popup_no_bar&amp;width=385&amp;height=120&amp;START_MAXIMIZED=FALSE&amp;creator=factset&amp;display_string=Audit"}</definedName>
    <definedName name="_1737__FDSAUDITLINK__" hidden="1">{"fdsup://Directions/FactSet Auditing Viewer?action=AUDIT_VALUE&amp;DB=129&amp;ID1=18683K10&amp;VALUEID=01001&amp;SDATE=200902&amp;PERIODTYPE=QTR_STD&amp;window=popup_no_bar&amp;width=385&amp;height=120&amp;START_MAXIMIZED=FALSE&amp;creator=factset&amp;display_string=Audit"}</definedName>
    <definedName name="_1738__FDSAUDITLINK__" localSheetId="7" hidden="1">{"fdsup://Directions/FactSet Auditing Viewer?action=AUDIT_VALUE&amp;DB=129&amp;ID1=18683K10&amp;VALUEID=01001&amp;SDATE=201002&amp;PERIODTYPE=QTR_STD&amp;window=popup_no_bar&amp;width=385&amp;height=120&amp;START_MAXIMIZED=FALSE&amp;creator=factset&amp;display_string=Audit"}</definedName>
    <definedName name="_1738__FDSAUDITLINK__" localSheetId="9" hidden="1">{"fdsup://Directions/FactSet Auditing Viewer?action=AUDIT_VALUE&amp;DB=129&amp;ID1=18683K10&amp;VALUEID=01001&amp;SDATE=201002&amp;PERIODTYPE=QTR_STD&amp;window=popup_no_bar&amp;width=385&amp;height=120&amp;START_MAXIMIZED=FALSE&amp;creator=factset&amp;display_string=Audit"}</definedName>
    <definedName name="_1738__FDSAUDITLINK__" localSheetId="8" hidden="1">{"fdsup://Directions/FactSet Auditing Viewer?action=AUDIT_VALUE&amp;DB=129&amp;ID1=18683K10&amp;VALUEID=01001&amp;SDATE=201002&amp;PERIODTYPE=QTR_STD&amp;window=popup_no_bar&amp;width=385&amp;height=120&amp;START_MAXIMIZED=FALSE&amp;creator=factset&amp;display_string=Audit"}</definedName>
    <definedName name="_1738__FDSAUDITLINK__" localSheetId="10" hidden="1">{"fdsup://Directions/FactSet Auditing Viewer?action=AUDIT_VALUE&amp;DB=129&amp;ID1=18683K10&amp;VALUEID=01001&amp;SDATE=201002&amp;PERIODTYPE=QTR_STD&amp;window=popup_no_bar&amp;width=385&amp;height=120&amp;START_MAXIMIZED=FALSE&amp;creator=factset&amp;display_string=Audit"}</definedName>
    <definedName name="_1738__FDSAUDITLINK__" localSheetId="3" hidden="1">{"fdsup://Directions/FactSet Auditing Viewer?action=AUDIT_VALUE&amp;DB=129&amp;ID1=18683K10&amp;VALUEID=01001&amp;SDATE=201002&amp;PERIODTYPE=QTR_STD&amp;window=popup_no_bar&amp;width=385&amp;height=120&amp;START_MAXIMIZED=FALSE&amp;creator=factset&amp;display_string=Audit"}</definedName>
    <definedName name="_1738__FDSAUDITLINK__" localSheetId="5" hidden="1">{"fdsup://Directions/FactSet Auditing Viewer?action=AUDIT_VALUE&amp;DB=129&amp;ID1=18683K10&amp;VALUEID=01001&amp;SDATE=201002&amp;PERIODTYPE=QTR_STD&amp;window=popup_no_bar&amp;width=385&amp;height=120&amp;START_MAXIMIZED=FALSE&amp;creator=factset&amp;display_string=Audit"}</definedName>
    <definedName name="_1738__FDSAUDITLINK__" localSheetId="1" hidden="1">{"fdsup://Directions/FactSet Auditing Viewer?action=AUDIT_VALUE&amp;DB=129&amp;ID1=18683K10&amp;VALUEID=01001&amp;SDATE=201002&amp;PERIODTYPE=QTR_STD&amp;window=popup_no_bar&amp;width=385&amp;height=120&amp;START_MAXIMIZED=FALSE&amp;creator=factset&amp;display_string=Audit"}</definedName>
    <definedName name="_1738__FDSAUDITLINK__" hidden="1">{"fdsup://Directions/FactSet Auditing Viewer?action=AUDIT_VALUE&amp;DB=129&amp;ID1=18683K10&amp;VALUEID=01001&amp;SDATE=201002&amp;PERIODTYPE=QTR_STD&amp;window=popup_no_bar&amp;width=385&amp;height=120&amp;START_MAXIMIZED=FALSE&amp;creator=factset&amp;display_string=Audit"}</definedName>
    <definedName name="_1739__FDSAUDITLINK__" localSheetId="7" hidden="1">{"fdsup://Directions/FactSet Auditing Viewer?action=AUDIT_VALUE&amp;DB=129&amp;ID1=19416210&amp;VALUEID=01001&amp;SDATE=200902&amp;PERIODTYPE=QTR_STD&amp;window=popup_no_bar&amp;width=385&amp;height=120&amp;START_MAXIMIZED=FALSE&amp;creator=factset&amp;display_string=Audit"}</definedName>
    <definedName name="_1739__FDSAUDITLINK__" localSheetId="9" hidden="1">{"fdsup://Directions/FactSet Auditing Viewer?action=AUDIT_VALUE&amp;DB=129&amp;ID1=19416210&amp;VALUEID=01001&amp;SDATE=200902&amp;PERIODTYPE=QTR_STD&amp;window=popup_no_bar&amp;width=385&amp;height=120&amp;START_MAXIMIZED=FALSE&amp;creator=factset&amp;display_string=Audit"}</definedName>
    <definedName name="_1739__FDSAUDITLINK__" localSheetId="8" hidden="1">{"fdsup://Directions/FactSet Auditing Viewer?action=AUDIT_VALUE&amp;DB=129&amp;ID1=19416210&amp;VALUEID=01001&amp;SDATE=200902&amp;PERIODTYPE=QTR_STD&amp;window=popup_no_bar&amp;width=385&amp;height=120&amp;START_MAXIMIZED=FALSE&amp;creator=factset&amp;display_string=Audit"}</definedName>
    <definedName name="_1739__FDSAUDITLINK__" localSheetId="10" hidden="1">{"fdsup://Directions/FactSet Auditing Viewer?action=AUDIT_VALUE&amp;DB=129&amp;ID1=19416210&amp;VALUEID=01001&amp;SDATE=200902&amp;PERIODTYPE=QTR_STD&amp;window=popup_no_bar&amp;width=385&amp;height=120&amp;START_MAXIMIZED=FALSE&amp;creator=factset&amp;display_string=Audit"}</definedName>
    <definedName name="_1739__FDSAUDITLINK__" localSheetId="3" hidden="1">{"fdsup://Directions/FactSet Auditing Viewer?action=AUDIT_VALUE&amp;DB=129&amp;ID1=19416210&amp;VALUEID=01001&amp;SDATE=200902&amp;PERIODTYPE=QTR_STD&amp;window=popup_no_bar&amp;width=385&amp;height=120&amp;START_MAXIMIZED=FALSE&amp;creator=factset&amp;display_string=Audit"}</definedName>
    <definedName name="_1739__FDSAUDITLINK__" localSheetId="5" hidden="1">{"fdsup://Directions/FactSet Auditing Viewer?action=AUDIT_VALUE&amp;DB=129&amp;ID1=19416210&amp;VALUEID=01001&amp;SDATE=200902&amp;PERIODTYPE=QTR_STD&amp;window=popup_no_bar&amp;width=385&amp;height=120&amp;START_MAXIMIZED=FALSE&amp;creator=factset&amp;display_string=Audit"}</definedName>
    <definedName name="_1739__FDSAUDITLINK__" localSheetId="1" hidden="1">{"fdsup://Directions/FactSet Auditing Viewer?action=AUDIT_VALUE&amp;DB=129&amp;ID1=19416210&amp;VALUEID=01001&amp;SDATE=200902&amp;PERIODTYPE=QTR_STD&amp;window=popup_no_bar&amp;width=385&amp;height=120&amp;START_MAXIMIZED=FALSE&amp;creator=factset&amp;display_string=Audit"}</definedName>
    <definedName name="_1739__FDSAUDITLINK__" hidden="1">{"fdsup://Directions/FactSet Auditing Viewer?action=AUDIT_VALUE&amp;DB=129&amp;ID1=19416210&amp;VALUEID=01001&amp;SDATE=200902&amp;PERIODTYPE=QTR_STD&amp;window=popup_no_bar&amp;width=385&amp;height=120&amp;START_MAXIMIZED=FALSE&amp;creator=factset&amp;display_string=Audit"}</definedName>
    <definedName name="_174__FDSAUDITLINK__" localSheetId="7" hidden="1">{"fdsup://directions/FAT Viewer?action=UPDATE&amp;creator=factset&amp;DYN_ARGS=TRUE&amp;DOC_NAME=FAT:FQL_AUDITING_CLIENT_TEMPLATE.FAT&amp;display_string=Audit&amp;VAR:KEY=LYZEXSBEPA&amp;VAR:QUERY=RkZfRUJJVERBX09QRVIoUVRSLDQvMS8yMDEwLDYvMzAvMjAxMCwsLFVTRCk=&amp;WINDOW=FIRST_POPUP&amp;HEIGH","T=450&amp;WIDTH=450&amp;START_MAXIMIZED=FALSE&amp;VAR:CALENDAR=US&amp;VAR:SYMBOL=SPG&amp;VAR:INDEX=0"}</definedName>
    <definedName name="_174__FDSAUDITLINK__" localSheetId="9" hidden="1">{"fdsup://directions/FAT Viewer?action=UPDATE&amp;creator=factset&amp;DYN_ARGS=TRUE&amp;DOC_NAME=FAT:FQL_AUDITING_CLIENT_TEMPLATE.FAT&amp;display_string=Audit&amp;VAR:KEY=LYZEXSBEPA&amp;VAR:QUERY=RkZfRUJJVERBX09QRVIoUVRSLDQvMS8yMDEwLDYvMzAvMjAxMCwsLFVTRCk=&amp;WINDOW=FIRST_POPUP&amp;HEIGH","T=450&amp;WIDTH=450&amp;START_MAXIMIZED=FALSE&amp;VAR:CALENDAR=US&amp;VAR:SYMBOL=SPG&amp;VAR:INDEX=0"}</definedName>
    <definedName name="_174__FDSAUDITLINK__" localSheetId="8" hidden="1">{"fdsup://directions/FAT Viewer?action=UPDATE&amp;creator=factset&amp;DYN_ARGS=TRUE&amp;DOC_NAME=FAT:FQL_AUDITING_CLIENT_TEMPLATE.FAT&amp;display_string=Audit&amp;VAR:KEY=LYZEXSBEPA&amp;VAR:QUERY=RkZfRUJJVERBX09QRVIoUVRSLDQvMS8yMDEwLDYvMzAvMjAxMCwsLFVTRCk=&amp;WINDOW=FIRST_POPUP&amp;HEIGH","T=450&amp;WIDTH=450&amp;START_MAXIMIZED=FALSE&amp;VAR:CALENDAR=US&amp;VAR:SYMBOL=SPG&amp;VAR:INDEX=0"}</definedName>
    <definedName name="_174__FDSAUDITLINK__" localSheetId="10" hidden="1">{"fdsup://directions/FAT Viewer?action=UPDATE&amp;creator=factset&amp;DYN_ARGS=TRUE&amp;DOC_NAME=FAT:FQL_AUDITING_CLIENT_TEMPLATE.FAT&amp;display_string=Audit&amp;VAR:KEY=LYZEXSBEPA&amp;VAR:QUERY=RkZfRUJJVERBX09QRVIoUVRSLDQvMS8yMDEwLDYvMzAvMjAxMCwsLFVTRCk=&amp;WINDOW=FIRST_POPUP&amp;HEIGH","T=450&amp;WIDTH=450&amp;START_MAXIMIZED=FALSE&amp;VAR:CALENDAR=US&amp;VAR:SYMBOL=SPG&amp;VAR:INDEX=0"}</definedName>
    <definedName name="_174__FDSAUDITLINK__" localSheetId="3" hidden="1">{"fdsup://directions/FAT Viewer?action=UPDATE&amp;creator=factset&amp;DYN_ARGS=TRUE&amp;DOC_NAME=FAT:FQL_AUDITING_CLIENT_TEMPLATE.FAT&amp;display_string=Audit&amp;VAR:KEY=LYZEXSBEPA&amp;VAR:QUERY=RkZfRUJJVERBX09QRVIoUVRSLDQvMS8yMDEwLDYvMzAvMjAxMCwsLFVTRCk=&amp;WINDOW=FIRST_POPUP&amp;HEIGH","T=450&amp;WIDTH=450&amp;START_MAXIMIZED=FALSE&amp;VAR:CALENDAR=US&amp;VAR:SYMBOL=SPG&amp;VAR:INDEX=0"}</definedName>
    <definedName name="_174__FDSAUDITLINK__" localSheetId="5" hidden="1">{"fdsup://directions/FAT Viewer?action=UPDATE&amp;creator=factset&amp;DYN_ARGS=TRUE&amp;DOC_NAME=FAT:FQL_AUDITING_CLIENT_TEMPLATE.FAT&amp;display_string=Audit&amp;VAR:KEY=LYZEXSBEPA&amp;VAR:QUERY=RkZfRUJJVERBX09QRVIoUVRSLDQvMS8yMDEwLDYvMzAvMjAxMCwsLFVTRCk=&amp;WINDOW=FIRST_POPUP&amp;HEIGH","T=450&amp;WIDTH=450&amp;START_MAXIMIZED=FALSE&amp;VAR:CALENDAR=US&amp;VAR:SYMBOL=SPG&amp;VAR:INDEX=0"}</definedName>
    <definedName name="_174__FDSAUDITLINK__" localSheetId="1" hidden="1">{"fdsup://directions/FAT Viewer?action=UPDATE&amp;creator=factset&amp;DYN_ARGS=TRUE&amp;DOC_NAME=FAT:FQL_AUDITING_CLIENT_TEMPLATE.FAT&amp;display_string=Audit&amp;VAR:KEY=LYZEXSBEPA&amp;VAR:QUERY=RkZfRUJJVERBX09QRVIoUVRSLDQvMS8yMDEwLDYvMzAvMjAxMCwsLFVTRCk=&amp;WINDOW=FIRST_POPUP&amp;HEIGH","T=450&amp;WIDTH=450&amp;START_MAXIMIZED=FALSE&amp;VAR:CALENDAR=US&amp;VAR:SYMBOL=SPG&amp;VAR:INDEX=0"}</definedName>
    <definedName name="_174__FDSAUDITLINK__" hidden="1">{"fdsup://directions/FAT Viewer?action=UPDATE&amp;creator=factset&amp;DYN_ARGS=TRUE&amp;DOC_NAME=FAT:FQL_AUDITING_CLIENT_TEMPLATE.FAT&amp;display_string=Audit&amp;VAR:KEY=LYZEXSBEPA&amp;VAR:QUERY=RkZfRUJJVERBX09QRVIoUVRSLDQvMS8yMDEwLDYvMzAvMjAxMCwsLFVTRCk=&amp;WINDOW=FIRST_POPUP&amp;HEIGH","T=450&amp;WIDTH=450&amp;START_MAXIMIZED=FALSE&amp;VAR:CALENDAR=US&amp;VAR:SYMBOL=SPG&amp;VAR:INDEX=0"}</definedName>
    <definedName name="_1740__FDSAUDITLINK__" localSheetId="7" hidden="1">{"fdsup://Directions/FactSet Auditing Viewer?action=AUDIT_VALUE&amp;DB=129&amp;ID1=19416210&amp;VALUEID=01001&amp;SDATE=201002&amp;PERIODTYPE=QTR_STD&amp;window=popup_no_bar&amp;width=385&amp;height=120&amp;START_MAXIMIZED=FALSE&amp;creator=factset&amp;display_string=Audit"}</definedName>
    <definedName name="_1740__FDSAUDITLINK__" localSheetId="9" hidden="1">{"fdsup://Directions/FactSet Auditing Viewer?action=AUDIT_VALUE&amp;DB=129&amp;ID1=19416210&amp;VALUEID=01001&amp;SDATE=201002&amp;PERIODTYPE=QTR_STD&amp;window=popup_no_bar&amp;width=385&amp;height=120&amp;START_MAXIMIZED=FALSE&amp;creator=factset&amp;display_string=Audit"}</definedName>
    <definedName name="_1740__FDSAUDITLINK__" localSheetId="8" hidden="1">{"fdsup://Directions/FactSet Auditing Viewer?action=AUDIT_VALUE&amp;DB=129&amp;ID1=19416210&amp;VALUEID=01001&amp;SDATE=201002&amp;PERIODTYPE=QTR_STD&amp;window=popup_no_bar&amp;width=385&amp;height=120&amp;START_MAXIMIZED=FALSE&amp;creator=factset&amp;display_string=Audit"}</definedName>
    <definedName name="_1740__FDSAUDITLINK__" localSheetId="10" hidden="1">{"fdsup://Directions/FactSet Auditing Viewer?action=AUDIT_VALUE&amp;DB=129&amp;ID1=19416210&amp;VALUEID=01001&amp;SDATE=201002&amp;PERIODTYPE=QTR_STD&amp;window=popup_no_bar&amp;width=385&amp;height=120&amp;START_MAXIMIZED=FALSE&amp;creator=factset&amp;display_string=Audit"}</definedName>
    <definedName name="_1740__FDSAUDITLINK__" localSheetId="3" hidden="1">{"fdsup://Directions/FactSet Auditing Viewer?action=AUDIT_VALUE&amp;DB=129&amp;ID1=19416210&amp;VALUEID=01001&amp;SDATE=201002&amp;PERIODTYPE=QTR_STD&amp;window=popup_no_bar&amp;width=385&amp;height=120&amp;START_MAXIMIZED=FALSE&amp;creator=factset&amp;display_string=Audit"}</definedName>
    <definedName name="_1740__FDSAUDITLINK__" localSheetId="5" hidden="1">{"fdsup://Directions/FactSet Auditing Viewer?action=AUDIT_VALUE&amp;DB=129&amp;ID1=19416210&amp;VALUEID=01001&amp;SDATE=201002&amp;PERIODTYPE=QTR_STD&amp;window=popup_no_bar&amp;width=385&amp;height=120&amp;START_MAXIMIZED=FALSE&amp;creator=factset&amp;display_string=Audit"}</definedName>
    <definedName name="_1740__FDSAUDITLINK__" localSheetId="1" hidden="1">{"fdsup://Directions/FactSet Auditing Viewer?action=AUDIT_VALUE&amp;DB=129&amp;ID1=19416210&amp;VALUEID=01001&amp;SDATE=201002&amp;PERIODTYPE=QTR_STD&amp;window=popup_no_bar&amp;width=385&amp;height=120&amp;START_MAXIMIZED=FALSE&amp;creator=factset&amp;display_string=Audit"}</definedName>
    <definedName name="_1740__FDSAUDITLINK__" hidden="1">{"fdsup://Directions/FactSet Auditing Viewer?action=AUDIT_VALUE&amp;DB=129&amp;ID1=19416210&amp;VALUEID=01001&amp;SDATE=201002&amp;PERIODTYPE=QTR_STD&amp;window=popup_no_bar&amp;width=385&amp;height=120&amp;START_MAXIMIZED=FALSE&amp;creator=factset&amp;display_string=Audit"}</definedName>
    <definedName name="_1741__FDSAUDITLINK__" localSheetId="7" hidden="1">{"fdsup://Directions/FactSet Auditing Viewer?action=AUDIT_VALUE&amp;DB=129&amp;ID1=17206210&amp;VALUEID=01001&amp;SDATE=200902&amp;PERIODTYPE=QTR_STD&amp;window=popup_no_bar&amp;width=385&amp;height=120&amp;START_MAXIMIZED=FALSE&amp;creator=factset&amp;display_string=Audit"}</definedName>
    <definedName name="_1741__FDSAUDITLINK__" localSheetId="9" hidden="1">{"fdsup://Directions/FactSet Auditing Viewer?action=AUDIT_VALUE&amp;DB=129&amp;ID1=17206210&amp;VALUEID=01001&amp;SDATE=200902&amp;PERIODTYPE=QTR_STD&amp;window=popup_no_bar&amp;width=385&amp;height=120&amp;START_MAXIMIZED=FALSE&amp;creator=factset&amp;display_string=Audit"}</definedName>
    <definedName name="_1741__FDSAUDITLINK__" localSheetId="8" hidden="1">{"fdsup://Directions/FactSet Auditing Viewer?action=AUDIT_VALUE&amp;DB=129&amp;ID1=17206210&amp;VALUEID=01001&amp;SDATE=200902&amp;PERIODTYPE=QTR_STD&amp;window=popup_no_bar&amp;width=385&amp;height=120&amp;START_MAXIMIZED=FALSE&amp;creator=factset&amp;display_string=Audit"}</definedName>
    <definedName name="_1741__FDSAUDITLINK__" localSheetId="10" hidden="1">{"fdsup://Directions/FactSet Auditing Viewer?action=AUDIT_VALUE&amp;DB=129&amp;ID1=17206210&amp;VALUEID=01001&amp;SDATE=200902&amp;PERIODTYPE=QTR_STD&amp;window=popup_no_bar&amp;width=385&amp;height=120&amp;START_MAXIMIZED=FALSE&amp;creator=factset&amp;display_string=Audit"}</definedName>
    <definedName name="_1741__FDSAUDITLINK__" localSheetId="3" hidden="1">{"fdsup://Directions/FactSet Auditing Viewer?action=AUDIT_VALUE&amp;DB=129&amp;ID1=17206210&amp;VALUEID=01001&amp;SDATE=200902&amp;PERIODTYPE=QTR_STD&amp;window=popup_no_bar&amp;width=385&amp;height=120&amp;START_MAXIMIZED=FALSE&amp;creator=factset&amp;display_string=Audit"}</definedName>
    <definedName name="_1741__FDSAUDITLINK__" localSheetId="5" hidden="1">{"fdsup://Directions/FactSet Auditing Viewer?action=AUDIT_VALUE&amp;DB=129&amp;ID1=17206210&amp;VALUEID=01001&amp;SDATE=200902&amp;PERIODTYPE=QTR_STD&amp;window=popup_no_bar&amp;width=385&amp;height=120&amp;START_MAXIMIZED=FALSE&amp;creator=factset&amp;display_string=Audit"}</definedName>
    <definedName name="_1741__FDSAUDITLINK__" localSheetId="1" hidden="1">{"fdsup://Directions/FactSet Auditing Viewer?action=AUDIT_VALUE&amp;DB=129&amp;ID1=17206210&amp;VALUEID=01001&amp;SDATE=200902&amp;PERIODTYPE=QTR_STD&amp;window=popup_no_bar&amp;width=385&amp;height=120&amp;START_MAXIMIZED=FALSE&amp;creator=factset&amp;display_string=Audit"}</definedName>
    <definedName name="_1741__FDSAUDITLINK__" hidden="1">{"fdsup://Directions/FactSet Auditing Viewer?action=AUDIT_VALUE&amp;DB=129&amp;ID1=17206210&amp;VALUEID=01001&amp;SDATE=200902&amp;PERIODTYPE=QTR_STD&amp;window=popup_no_bar&amp;width=385&amp;height=120&amp;START_MAXIMIZED=FALSE&amp;creator=factset&amp;display_string=Audit"}</definedName>
    <definedName name="_1742__FDSAUDITLINK__" localSheetId="7" hidden="1">{"fdsup://Directions/FactSet Auditing Viewer?action=AUDIT_VALUE&amp;DB=129&amp;ID1=17206210&amp;VALUEID=01001&amp;SDATE=201002&amp;PERIODTYPE=QTR_STD&amp;window=popup_no_bar&amp;width=385&amp;height=120&amp;START_MAXIMIZED=FALSE&amp;creator=factset&amp;display_string=Audit"}</definedName>
    <definedName name="_1742__FDSAUDITLINK__" localSheetId="9" hidden="1">{"fdsup://Directions/FactSet Auditing Viewer?action=AUDIT_VALUE&amp;DB=129&amp;ID1=17206210&amp;VALUEID=01001&amp;SDATE=201002&amp;PERIODTYPE=QTR_STD&amp;window=popup_no_bar&amp;width=385&amp;height=120&amp;START_MAXIMIZED=FALSE&amp;creator=factset&amp;display_string=Audit"}</definedName>
    <definedName name="_1742__FDSAUDITLINK__" localSheetId="8" hidden="1">{"fdsup://Directions/FactSet Auditing Viewer?action=AUDIT_VALUE&amp;DB=129&amp;ID1=17206210&amp;VALUEID=01001&amp;SDATE=201002&amp;PERIODTYPE=QTR_STD&amp;window=popup_no_bar&amp;width=385&amp;height=120&amp;START_MAXIMIZED=FALSE&amp;creator=factset&amp;display_string=Audit"}</definedName>
    <definedName name="_1742__FDSAUDITLINK__" localSheetId="10" hidden="1">{"fdsup://Directions/FactSet Auditing Viewer?action=AUDIT_VALUE&amp;DB=129&amp;ID1=17206210&amp;VALUEID=01001&amp;SDATE=201002&amp;PERIODTYPE=QTR_STD&amp;window=popup_no_bar&amp;width=385&amp;height=120&amp;START_MAXIMIZED=FALSE&amp;creator=factset&amp;display_string=Audit"}</definedName>
    <definedName name="_1742__FDSAUDITLINK__" localSheetId="3" hidden="1">{"fdsup://Directions/FactSet Auditing Viewer?action=AUDIT_VALUE&amp;DB=129&amp;ID1=17206210&amp;VALUEID=01001&amp;SDATE=201002&amp;PERIODTYPE=QTR_STD&amp;window=popup_no_bar&amp;width=385&amp;height=120&amp;START_MAXIMIZED=FALSE&amp;creator=factset&amp;display_string=Audit"}</definedName>
    <definedName name="_1742__FDSAUDITLINK__" localSheetId="5" hidden="1">{"fdsup://Directions/FactSet Auditing Viewer?action=AUDIT_VALUE&amp;DB=129&amp;ID1=17206210&amp;VALUEID=01001&amp;SDATE=201002&amp;PERIODTYPE=QTR_STD&amp;window=popup_no_bar&amp;width=385&amp;height=120&amp;START_MAXIMIZED=FALSE&amp;creator=factset&amp;display_string=Audit"}</definedName>
    <definedName name="_1742__FDSAUDITLINK__" localSheetId="1" hidden="1">{"fdsup://Directions/FactSet Auditing Viewer?action=AUDIT_VALUE&amp;DB=129&amp;ID1=17206210&amp;VALUEID=01001&amp;SDATE=201002&amp;PERIODTYPE=QTR_STD&amp;window=popup_no_bar&amp;width=385&amp;height=120&amp;START_MAXIMIZED=FALSE&amp;creator=factset&amp;display_string=Audit"}</definedName>
    <definedName name="_1742__FDSAUDITLINK__" hidden="1">{"fdsup://Directions/FactSet Auditing Viewer?action=AUDIT_VALUE&amp;DB=129&amp;ID1=17206210&amp;VALUEID=01001&amp;SDATE=201002&amp;PERIODTYPE=QTR_STD&amp;window=popup_no_bar&amp;width=385&amp;height=120&amp;START_MAXIMIZED=FALSE&amp;creator=factset&amp;display_string=Audit"}</definedName>
    <definedName name="_1743__FDSAUDITLINK__" localSheetId="7" hidden="1">{"fdsup://Directions/FactSet Auditing Viewer?action=AUDIT_VALUE&amp;DB=129&amp;ID1=12550910&amp;VALUEID=01001&amp;SDATE=200902&amp;PERIODTYPE=QTR_STD&amp;window=popup_no_bar&amp;width=385&amp;height=120&amp;START_MAXIMIZED=FALSE&amp;creator=factset&amp;display_string=Audit"}</definedName>
    <definedName name="_1743__FDSAUDITLINK__" localSheetId="9" hidden="1">{"fdsup://Directions/FactSet Auditing Viewer?action=AUDIT_VALUE&amp;DB=129&amp;ID1=12550910&amp;VALUEID=01001&amp;SDATE=200902&amp;PERIODTYPE=QTR_STD&amp;window=popup_no_bar&amp;width=385&amp;height=120&amp;START_MAXIMIZED=FALSE&amp;creator=factset&amp;display_string=Audit"}</definedName>
    <definedName name="_1743__FDSAUDITLINK__" localSheetId="8" hidden="1">{"fdsup://Directions/FactSet Auditing Viewer?action=AUDIT_VALUE&amp;DB=129&amp;ID1=12550910&amp;VALUEID=01001&amp;SDATE=200902&amp;PERIODTYPE=QTR_STD&amp;window=popup_no_bar&amp;width=385&amp;height=120&amp;START_MAXIMIZED=FALSE&amp;creator=factset&amp;display_string=Audit"}</definedName>
    <definedName name="_1743__FDSAUDITLINK__" localSheetId="10" hidden="1">{"fdsup://Directions/FactSet Auditing Viewer?action=AUDIT_VALUE&amp;DB=129&amp;ID1=12550910&amp;VALUEID=01001&amp;SDATE=200902&amp;PERIODTYPE=QTR_STD&amp;window=popup_no_bar&amp;width=385&amp;height=120&amp;START_MAXIMIZED=FALSE&amp;creator=factset&amp;display_string=Audit"}</definedName>
    <definedName name="_1743__FDSAUDITLINK__" localSheetId="3" hidden="1">{"fdsup://Directions/FactSet Auditing Viewer?action=AUDIT_VALUE&amp;DB=129&amp;ID1=12550910&amp;VALUEID=01001&amp;SDATE=200902&amp;PERIODTYPE=QTR_STD&amp;window=popup_no_bar&amp;width=385&amp;height=120&amp;START_MAXIMIZED=FALSE&amp;creator=factset&amp;display_string=Audit"}</definedName>
    <definedName name="_1743__FDSAUDITLINK__" localSheetId="5" hidden="1">{"fdsup://Directions/FactSet Auditing Viewer?action=AUDIT_VALUE&amp;DB=129&amp;ID1=12550910&amp;VALUEID=01001&amp;SDATE=200902&amp;PERIODTYPE=QTR_STD&amp;window=popup_no_bar&amp;width=385&amp;height=120&amp;START_MAXIMIZED=FALSE&amp;creator=factset&amp;display_string=Audit"}</definedName>
    <definedName name="_1743__FDSAUDITLINK__" localSheetId="1" hidden="1">{"fdsup://Directions/FactSet Auditing Viewer?action=AUDIT_VALUE&amp;DB=129&amp;ID1=12550910&amp;VALUEID=01001&amp;SDATE=200902&amp;PERIODTYPE=QTR_STD&amp;window=popup_no_bar&amp;width=385&amp;height=120&amp;START_MAXIMIZED=FALSE&amp;creator=factset&amp;display_string=Audit"}</definedName>
    <definedName name="_1743__FDSAUDITLINK__" hidden="1">{"fdsup://Directions/FactSet Auditing Viewer?action=AUDIT_VALUE&amp;DB=129&amp;ID1=12550910&amp;VALUEID=01001&amp;SDATE=200902&amp;PERIODTYPE=QTR_STD&amp;window=popup_no_bar&amp;width=385&amp;height=120&amp;START_MAXIMIZED=FALSE&amp;creator=factset&amp;display_string=Audit"}</definedName>
    <definedName name="_1744__FDSAUDITLINK__" localSheetId="7" hidden="1">{"fdsup://Directions/FactSet Auditing Viewer?action=AUDIT_VALUE&amp;DB=129&amp;ID1=12550910&amp;VALUEID=01001&amp;SDATE=201002&amp;PERIODTYPE=QTR_STD&amp;window=popup_no_bar&amp;width=385&amp;height=120&amp;START_MAXIMIZED=FALSE&amp;creator=factset&amp;display_string=Audit"}</definedName>
    <definedName name="_1744__FDSAUDITLINK__" localSheetId="9" hidden="1">{"fdsup://Directions/FactSet Auditing Viewer?action=AUDIT_VALUE&amp;DB=129&amp;ID1=12550910&amp;VALUEID=01001&amp;SDATE=201002&amp;PERIODTYPE=QTR_STD&amp;window=popup_no_bar&amp;width=385&amp;height=120&amp;START_MAXIMIZED=FALSE&amp;creator=factset&amp;display_string=Audit"}</definedName>
    <definedName name="_1744__FDSAUDITLINK__" localSheetId="8" hidden="1">{"fdsup://Directions/FactSet Auditing Viewer?action=AUDIT_VALUE&amp;DB=129&amp;ID1=12550910&amp;VALUEID=01001&amp;SDATE=201002&amp;PERIODTYPE=QTR_STD&amp;window=popup_no_bar&amp;width=385&amp;height=120&amp;START_MAXIMIZED=FALSE&amp;creator=factset&amp;display_string=Audit"}</definedName>
    <definedName name="_1744__FDSAUDITLINK__" localSheetId="10" hidden="1">{"fdsup://Directions/FactSet Auditing Viewer?action=AUDIT_VALUE&amp;DB=129&amp;ID1=12550910&amp;VALUEID=01001&amp;SDATE=201002&amp;PERIODTYPE=QTR_STD&amp;window=popup_no_bar&amp;width=385&amp;height=120&amp;START_MAXIMIZED=FALSE&amp;creator=factset&amp;display_string=Audit"}</definedName>
    <definedName name="_1744__FDSAUDITLINK__" localSheetId="3" hidden="1">{"fdsup://Directions/FactSet Auditing Viewer?action=AUDIT_VALUE&amp;DB=129&amp;ID1=12550910&amp;VALUEID=01001&amp;SDATE=201002&amp;PERIODTYPE=QTR_STD&amp;window=popup_no_bar&amp;width=385&amp;height=120&amp;START_MAXIMIZED=FALSE&amp;creator=factset&amp;display_string=Audit"}</definedName>
    <definedName name="_1744__FDSAUDITLINK__" localSheetId="5" hidden="1">{"fdsup://Directions/FactSet Auditing Viewer?action=AUDIT_VALUE&amp;DB=129&amp;ID1=12550910&amp;VALUEID=01001&amp;SDATE=201002&amp;PERIODTYPE=QTR_STD&amp;window=popup_no_bar&amp;width=385&amp;height=120&amp;START_MAXIMIZED=FALSE&amp;creator=factset&amp;display_string=Audit"}</definedName>
    <definedName name="_1744__FDSAUDITLINK__" localSheetId="1" hidden="1">{"fdsup://Directions/FactSet Auditing Viewer?action=AUDIT_VALUE&amp;DB=129&amp;ID1=12550910&amp;VALUEID=01001&amp;SDATE=201002&amp;PERIODTYPE=QTR_STD&amp;window=popup_no_bar&amp;width=385&amp;height=120&amp;START_MAXIMIZED=FALSE&amp;creator=factset&amp;display_string=Audit"}</definedName>
    <definedName name="_1744__FDSAUDITLINK__" hidden="1">{"fdsup://Directions/FactSet Auditing Viewer?action=AUDIT_VALUE&amp;DB=129&amp;ID1=12550910&amp;VALUEID=01001&amp;SDATE=201002&amp;PERIODTYPE=QTR_STD&amp;window=popup_no_bar&amp;width=385&amp;height=120&amp;START_MAXIMIZED=FALSE&amp;creator=factset&amp;display_string=Audit"}</definedName>
    <definedName name="_1745__FDSAUDITLINK__" localSheetId="7" hidden="1">{"fdsup://Directions/FactSet Auditing Viewer?action=AUDIT_VALUE&amp;DB=129&amp;ID1=12541W20&amp;VALUEID=01001&amp;SDATE=200902&amp;PERIODTYPE=QTR_STD&amp;window=popup_no_bar&amp;width=385&amp;height=120&amp;START_MAXIMIZED=FALSE&amp;creator=factset&amp;display_string=Audit"}</definedName>
    <definedName name="_1745__FDSAUDITLINK__" localSheetId="9" hidden="1">{"fdsup://Directions/FactSet Auditing Viewer?action=AUDIT_VALUE&amp;DB=129&amp;ID1=12541W20&amp;VALUEID=01001&amp;SDATE=200902&amp;PERIODTYPE=QTR_STD&amp;window=popup_no_bar&amp;width=385&amp;height=120&amp;START_MAXIMIZED=FALSE&amp;creator=factset&amp;display_string=Audit"}</definedName>
    <definedName name="_1745__FDSAUDITLINK__" localSheetId="8" hidden="1">{"fdsup://Directions/FactSet Auditing Viewer?action=AUDIT_VALUE&amp;DB=129&amp;ID1=12541W20&amp;VALUEID=01001&amp;SDATE=200902&amp;PERIODTYPE=QTR_STD&amp;window=popup_no_bar&amp;width=385&amp;height=120&amp;START_MAXIMIZED=FALSE&amp;creator=factset&amp;display_string=Audit"}</definedName>
    <definedName name="_1745__FDSAUDITLINK__" localSheetId="10" hidden="1">{"fdsup://Directions/FactSet Auditing Viewer?action=AUDIT_VALUE&amp;DB=129&amp;ID1=12541W20&amp;VALUEID=01001&amp;SDATE=200902&amp;PERIODTYPE=QTR_STD&amp;window=popup_no_bar&amp;width=385&amp;height=120&amp;START_MAXIMIZED=FALSE&amp;creator=factset&amp;display_string=Audit"}</definedName>
    <definedName name="_1745__FDSAUDITLINK__" localSheetId="3" hidden="1">{"fdsup://Directions/FactSet Auditing Viewer?action=AUDIT_VALUE&amp;DB=129&amp;ID1=12541W20&amp;VALUEID=01001&amp;SDATE=200902&amp;PERIODTYPE=QTR_STD&amp;window=popup_no_bar&amp;width=385&amp;height=120&amp;START_MAXIMIZED=FALSE&amp;creator=factset&amp;display_string=Audit"}</definedName>
    <definedName name="_1745__FDSAUDITLINK__" localSheetId="5" hidden="1">{"fdsup://Directions/FactSet Auditing Viewer?action=AUDIT_VALUE&amp;DB=129&amp;ID1=12541W20&amp;VALUEID=01001&amp;SDATE=200902&amp;PERIODTYPE=QTR_STD&amp;window=popup_no_bar&amp;width=385&amp;height=120&amp;START_MAXIMIZED=FALSE&amp;creator=factset&amp;display_string=Audit"}</definedName>
    <definedName name="_1745__FDSAUDITLINK__" localSheetId="1" hidden="1">{"fdsup://Directions/FactSet Auditing Viewer?action=AUDIT_VALUE&amp;DB=129&amp;ID1=12541W20&amp;VALUEID=01001&amp;SDATE=200902&amp;PERIODTYPE=QTR_STD&amp;window=popup_no_bar&amp;width=385&amp;height=120&amp;START_MAXIMIZED=FALSE&amp;creator=factset&amp;display_string=Audit"}</definedName>
    <definedName name="_1745__FDSAUDITLINK__" hidden="1">{"fdsup://Directions/FactSet Auditing Viewer?action=AUDIT_VALUE&amp;DB=129&amp;ID1=12541W20&amp;VALUEID=01001&amp;SDATE=200902&amp;PERIODTYPE=QTR_STD&amp;window=popup_no_bar&amp;width=385&amp;height=120&amp;START_MAXIMIZED=FALSE&amp;creator=factset&amp;display_string=Audit"}</definedName>
    <definedName name="_1746__FDSAUDITLINK__" localSheetId="7" hidden="1">{"fdsup://Directions/FactSet Auditing Viewer?action=AUDIT_VALUE&amp;DB=129&amp;ID1=12541W20&amp;VALUEID=01001&amp;SDATE=201002&amp;PERIODTYPE=QTR_STD&amp;window=popup_no_bar&amp;width=385&amp;height=120&amp;START_MAXIMIZED=FALSE&amp;creator=factset&amp;display_string=Audit"}</definedName>
    <definedName name="_1746__FDSAUDITLINK__" localSheetId="9" hidden="1">{"fdsup://Directions/FactSet Auditing Viewer?action=AUDIT_VALUE&amp;DB=129&amp;ID1=12541W20&amp;VALUEID=01001&amp;SDATE=201002&amp;PERIODTYPE=QTR_STD&amp;window=popup_no_bar&amp;width=385&amp;height=120&amp;START_MAXIMIZED=FALSE&amp;creator=factset&amp;display_string=Audit"}</definedName>
    <definedName name="_1746__FDSAUDITLINK__" localSheetId="8" hidden="1">{"fdsup://Directions/FactSet Auditing Viewer?action=AUDIT_VALUE&amp;DB=129&amp;ID1=12541W20&amp;VALUEID=01001&amp;SDATE=201002&amp;PERIODTYPE=QTR_STD&amp;window=popup_no_bar&amp;width=385&amp;height=120&amp;START_MAXIMIZED=FALSE&amp;creator=factset&amp;display_string=Audit"}</definedName>
    <definedName name="_1746__FDSAUDITLINK__" localSheetId="10" hidden="1">{"fdsup://Directions/FactSet Auditing Viewer?action=AUDIT_VALUE&amp;DB=129&amp;ID1=12541W20&amp;VALUEID=01001&amp;SDATE=201002&amp;PERIODTYPE=QTR_STD&amp;window=popup_no_bar&amp;width=385&amp;height=120&amp;START_MAXIMIZED=FALSE&amp;creator=factset&amp;display_string=Audit"}</definedName>
    <definedName name="_1746__FDSAUDITLINK__" localSheetId="3" hidden="1">{"fdsup://Directions/FactSet Auditing Viewer?action=AUDIT_VALUE&amp;DB=129&amp;ID1=12541W20&amp;VALUEID=01001&amp;SDATE=201002&amp;PERIODTYPE=QTR_STD&amp;window=popup_no_bar&amp;width=385&amp;height=120&amp;START_MAXIMIZED=FALSE&amp;creator=factset&amp;display_string=Audit"}</definedName>
    <definedName name="_1746__FDSAUDITLINK__" localSheetId="5" hidden="1">{"fdsup://Directions/FactSet Auditing Viewer?action=AUDIT_VALUE&amp;DB=129&amp;ID1=12541W20&amp;VALUEID=01001&amp;SDATE=201002&amp;PERIODTYPE=QTR_STD&amp;window=popup_no_bar&amp;width=385&amp;height=120&amp;START_MAXIMIZED=FALSE&amp;creator=factset&amp;display_string=Audit"}</definedName>
    <definedName name="_1746__FDSAUDITLINK__" localSheetId="1" hidden="1">{"fdsup://Directions/FactSet Auditing Viewer?action=AUDIT_VALUE&amp;DB=129&amp;ID1=12541W20&amp;VALUEID=01001&amp;SDATE=201002&amp;PERIODTYPE=QTR_STD&amp;window=popup_no_bar&amp;width=385&amp;height=120&amp;START_MAXIMIZED=FALSE&amp;creator=factset&amp;display_string=Audit"}</definedName>
    <definedName name="_1746__FDSAUDITLINK__" hidden="1">{"fdsup://Directions/FactSet Auditing Viewer?action=AUDIT_VALUE&amp;DB=129&amp;ID1=12541W20&amp;VALUEID=01001&amp;SDATE=201002&amp;PERIODTYPE=QTR_STD&amp;window=popup_no_bar&amp;width=385&amp;height=120&amp;START_MAXIMIZED=FALSE&amp;creator=factset&amp;display_string=Audit"}</definedName>
    <definedName name="_1747__FDSAUDITLINK__" localSheetId="7" hidden="1">{"fdsup://Directions/FactSet Auditing Viewer?action=AUDIT_VALUE&amp;DB=129&amp;ID1=16516710&amp;VALUEID=01001&amp;SDATE=200902&amp;PERIODTYPE=QTR_STD&amp;window=popup_no_bar&amp;width=385&amp;height=120&amp;START_MAXIMIZED=FALSE&amp;creator=factset&amp;display_string=Audit"}</definedName>
    <definedName name="_1747__FDSAUDITLINK__" localSheetId="9" hidden="1">{"fdsup://Directions/FactSet Auditing Viewer?action=AUDIT_VALUE&amp;DB=129&amp;ID1=16516710&amp;VALUEID=01001&amp;SDATE=200902&amp;PERIODTYPE=QTR_STD&amp;window=popup_no_bar&amp;width=385&amp;height=120&amp;START_MAXIMIZED=FALSE&amp;creator=factset&amp;display_string=Audit"}</definedName>
    <definedName name="_1747__FDSAUDITLINK__" localSheetId="8" hidden="1">{"fdsup://Directions/FactSet Auditing Viewer?action=AUDIT_VALUE&amp;DB=129&amp;ID1=16516710&amp;VALUEID=01001&amp;SDATE=200902&amp;PERIODTYPE=QTR_STD&amp;window=popup_no_bar&amp;width=385&amp;height=120&amp;START_MAXIMIZED=FALSE&amp;creator=factset&amp;display_string=Audit"}</definedName>
    <definedName name="_1747__FDSAUDITLINK__" localSheetId="10" hidden="1">{"fdsup://Directions/FactSet Auditing Viewer?action=AUDIT_VALUE&amp;DB=129&amp;ID1=16516710&amp;VALUEID=01001&amp;SDATE=200902&amp;PERIODTYPE=QTR_STD&amp;window=popup_no_bar&amp;width=385&amp;height=120&amp;START_MAXIMIZED=FALSE&amp;creator=factset&amp;display_string=Audit"}</definedName>
    <definedName name="_1747__FDSAUDITLINK__" localSheetId="3" hidden="1">{"fdsup://Directions/FactSet Auditing Viewer?action=AUDIT_VALUE&amp;DB=129&amp;ID1=16516710&amp;VALUEID=01001&amp;SDATE=200902&amp;PERIODTYPE=QTR_STD&amp;window=popup_no_bar&amp;width=385&amp;height=120&amp;START_MAXIMIZED=FALSE&amp;creator=factset&amp;display_string=Audit"}</definedName>
    <definedName name="_1747__FDSAUDITLINK__" localSheetId="5" hidden="1">{"fdsup://Directions/FactSet Auditing Viewer?action=AUDIT_VALUE&amp;DB=129&amp;ID1=16516710&amp;VALUEID=01001&amp;SDATE=200902&amp;PERIODTYPE=QTR_STD&amp;window=popup_no_bar&amp;width=385&amp;height=120&amp;START_MAXIMIZED=FALSE&amp;creator=factset&amp;display_string=Audit"}</definedName>
    <definedName name="_1747__FDSAUDITLINK__" localSheetId="1" hidden="1">{"fdsup://Directions/FactSet Auditing Viewer?action=AUDIT_VALUE&amp;DB=129&amp;ID1=16516710&amp;VALUEID=01001&amp;SDATE=200902&amp;PERIODTYPE=QTR_STD&amp;window=popup_no_bar&amp;width=385&amp;height=120&amp;START_MAXIMIZED=FALSE&amp;creator=factset&amp;display_string=Audit"}</definedName>
    <definedName name="_1747__FDSAUDITLINK__" hidden="1">{"fdsup://Directions/FactSet Auditing Viewer?action=AUDIT_VALUE&amp;DB=129&amp;ID1=16516710&amp;VALUEID=01001&amp;SDATE=200902&amp;PERIODTYPE=QTR_STD&amp;window=popup_no_bar&amp;width=385&amp;height=120&amp;START_MAXIMIZED=FALSE&amp;creator=factset&amp;display_string=Audit"}</definedName>
    <definedName name="_1748__FDSAUDITLINK__" localSheetId="7" hidden="1">{"fdsup://Directions/FactSet Auditing Viewer?action=AUDIT_VALUE&amp;DB=129&amp;ID1=16516710&amp;VALUEID=01001&amp;SDATE=201002&amp;PERIODTYPE=QTR_STD&amp;window=popup_no_bar&amp;width=385&amp;height=120&amp;START_MAXIMIZED=FALSE&amp;creator=factset&amp;display_string=Audit"}</definedName>
    <definedName name="_1748__FDSAUDITLINK__" localSheetId="9" hidden="1">{"fdsup://Directions/FactSet Auditing Viewer?action=AUDIT_VALUE&amp;DB=129&amp;ID1=16516710&amp;VALUEID=01001&amp;SDATE=201002&amp;PERIODTYPE=QTR_STD&amp;window=popup_no_bar&amp;width=385&amp;height=120&amp;START_MAXIMIZED=FALSE&amp;creator=factset&amp;display_string=Audit"}</definedName>
    <definedName name="_1748__FDSAUDITLINK__" localSheetId="8" hidden="1">{"fdsup://Directions/FactSet Auditing Viewer?action=AUDIT_VALUE&amp;DB=129&amp;ID1=16516710&amp;VALUEID=01001&amp;SDATE=201002&amp;PERIODTYPE=QTR_STD&amp;window=popup_no_bar&amp;width=385&amp;height=120&amp;START_MAXIMIZED=FALSE&amp;creator=factset&amp;display_string=Audit"}</definedName>
    <definedName name="_1748__FDSAUDITLINK__" localSheetId="10" hidden="1">{"fdsup://Directions/FactSet Auditing Viewer?action=AUDIT_VALUE&amp;DB=129&amp;ID1=16516710&amp;VALUEID=01001&amp;SDATE=201002&amp;PERIODTYPE=QTR_STD&amp;window=popup_no_bar&amp;width=385&amp;height=120&amp;START_MAXIMIZED=FALSE&amp;creator=factset&amp;display_string=Audit"}</definedName>
    <definedName name="_1748__FDSAUDITLINK__" localSheetId="3" hidden="1">{"fdsup://Directions/FactSet Auditing Viewer?action=AUDIT_VALUE&amp;DB=129&amp;ID1=16516710&amp;VALUEID=01001&amp;SDATE=201002&amp;PERIODTYPE=QTR_STD&amp;window=popup_no_bar&amp;width=385&amp;height=120&amp;START_MAXIMIZED=FALSE&amp;creator=factset&amp;display_string=Audit"}</definedName>
    <definedName name="_1748__FDSAUDITLINK__" localSheetId="5" hidden="1">{"fdsup://Directions/FactSet Auditing Viewer?action=AUDIT_VALUE&amp;DB=129&amp;ID1=16516710&amp;VALUEID=01001&amp;SDATE=201002&amp;PERIODTYPE=QTR_STD&amp;window=popup_no_bar&amp;width=385&amp;height=120&amp;START_MAXIMIZED=FALSE&amp;creator=factset&amp;display_string=Audit"}</definedName>
    <definedName name="_1748__FDSAUDITLINK__" localSheetId="1" hidden="1">{"fdsup://Directions/FactSet Auditing Viewer?action=AUDIT_VALUE&amp;DB=129&amp;ID1=16516710&amp;VALUEID=01001&amp;SDATE=201002&amp;PERIODTYPE=QTR_STD&amp;window=popup_no_bar&amp;width=385&amp;height=120&amp;START_MAXIMIZED=FALSE&amp;creator=factset&amp;display_string=Audit"}</definedName>
    <definedName name="_1748__FDSAUDITLINK__" hidden="1">{"fdsup://Directions/FactSet Auditing Viewer?action=AUDIT_VALUE&amp;DB=129&amp;ID1=16516710&amp;VALUEID=01001&amp;SDATE=201002&amp;PERIODTYPE=QTR_STD&amp;window=popup_no_bar&amp;width=385&amp;height=120&amp;START_MAXIMIZED=FALSE&amp;creator=factset&amp;display_string=Audit"}</definedName>
    <definedName name="_1749__FDSAUDITLINK__" localSheetId="7" hidden="1">{"fdsup://Directions/FactSet Auditing Viewer?action=AUDIT_VALUE&amp;DB=129&amp;ID1=14170T10&amp;VALUEID=01001&amp;SDATE=201004&amp;PERIODTYPE=QTR_STD&amp;window=popup_no_bar&amp;width=385&amp;height=120&amp;START_MAXIMIZED=FALSE&amp;creator=factset&amp;display_string=Audit"}</definedName>
    <definedName name="_1749__FDSAUDITLINK__" localSheetId="9" hidden="1">{"fdsup://Directions/FactSet Auditing Viewer?action=AUDIT_VALUE&amp;DB=129&amp;ID1=14170T10&amp;VALUEID=01001&amp;SDATE=201004&amp;PERIODTYPE=QTR_STD&amp;window=popup_no_bar&amp;width=385&amp;height=120&amp;START_MAXIMIZED=FALSE&amp;creator=factset&amp;display_string=Audit"}</definedName>
    <definedName name="_1749__FDSAUDITLINK__" localSheetId="8" hidden="1">{"fdsup://Directions/FactSet Auditing Viewer?action=AUDIT_VALUE&amp;DB=129&amp;ID1=14170T10&amp;VALUEID=01001&amp;SDATE=201004&amp;PERIODTYPE=QTR_STD&amp;window=popup_no_bar&amp;width=385&amp;height=120&amp;START_MAXIMIZED=FALSE&amp;creator=factset&amp;display_string=Audit"}</definedName>
    <definedName name="_1749__FDSAUDITLINK__" localSheetId="10" hidden="1">{"fdsup://Directions/FactSet Auditing Viewer?action=AUDIT_VALUE&amp;DB=129&amp;ID1=14170T10&amp;VALUEID=01001&amp;SDATE=201004&amp;PERIODTYPE=QTR_STD&amp;window=popup_no_bar&amp;width=385&amp;height=120&amp;START_MAXIMIZED=FALSE&amp;creator=factset&amp;display_string=Audit"}</definedName>
    <definedName name="_1749__FDSAUDITLINK__" localSheetId="3" hidden="1">{"fdsup://Directions/FactSet Auditing Viewer?action=AUDIT_VALUE&amp;DB=129&amp;ID1=14170T10&amp;VALUEID=01001&amp;SDATE=201004&amp;PERIODTYPE=QTR_STD&amp;window=popup_no_bar&amp;width=385&amp;height=120&amp;START_MAXIMIZED=FALSE&amp;creator=factset&amp;display_string=Audit"}</definedName>
    <definedName name="_1749__FDSAUDITLINK__" localSheetId="5" hidden="1">{"fdsup://Directions/FactSet Auditing Viewer?action=AUDIT_VALUE&amp;DB=129&amp;ID1=14170T10&amp;VALUEID=01001&amp;SDATE=201004&amp;PERIODTYPE=QTR_STD&amp;window=popup_no_bar&amp;width=385&amp;height=120&amp;START_MAXIMIZED=FALSE&amp;creator=factset&amp;display_string=Audit"}</definedName>
    <definedName name="_1749__FDSAUDITLINK__" localSheetId="1" hidden="1">{"fdsup://Directions/FactSet Auditing Viewer?action=AUDIT_VALUE&amp;DB=129&amp;ID1=14170T10&amp;VALUEID=01001&amp;SDATE=201004&amp;PERIODTYPE=QTR_STD&amp;window=popup_no_bar&amp;width=385&amp;height=120&amp;START_MAXIMIZED=FALSE&amp;creator=factset&amp;display_string=Audit"}</definedName>
    <definedName name="_1749__FDSAUDITLINK__" hidden="1">{"fdsup://Directions/FactSet Auditing Viewer?action=AUDIT_VALUE&amp;DB=129&amp;ID1=14170T10&amp;VALUEID=01001&amp;SDATE=201004&amp;PERIODTYPE=QTR_STD&amp;window=popup_no_bar&amp;width=385&amp;height=120&amp;START_MAXIMIZED=FALSE&amp;creator=factset&amp;display_string=Audit"}</definedName>
    <definedName name="_175__FDSAUDITLINK__" localSheetId="7" hidden="1">{"fdsup://directions/FAT Viewer?action=UPDATE&amp;creator=factset&amp;DYN_ARGS=TRUE&amp;DOC_NAME=FAT:FQL_AUDITING_CLIENT_TEMPLATE.FAT&amp;display_string=Audit&amp;VAR:KEY=TABENGFCVQ&amp;VAR:QUERY=RkZfRUJJVERBX09QRVIoUVRSLDQvMS8yMDA5LDYvMzAvMjAwOSwsLFVTRCk=&amp;WINDOW=FIRST_POPUP&amp;HEIGH","T=450&amp;WIDTH=450&amp;START_MAXIMIZED=FALSE&amp;VAR:CALENDAR=US&amp;VAR:SYMBOL=SO&amp;VAR:INDEX=0"}</definedName>
    <definedName name="_175__FDSAUDITLINK__" localSheetId="9" hidden="1">{"fdsup://directions/FAT Viewer?action=UPDATE&amp;creator=factset&amp;DYN_ARGS=TRUE&amp;DOC_NAME=FAT:FQL_AUDITING_CLIENT_TEMPLATE.FAT&amp;display_string=Audit&amp;VAR:KEY=TABENGFCVQ&amp;VAR:QUERY=RkZfRUJJVERBX09QRVIoUVRSLDQvMS8yMDA5LDYvMzAvMjAwOSwsLFVTRCk=&amp;WINDOW=FIRST_POPUP&amp;HEIGH","T=450&amp;WIDTH=450&amp;START_MAXIMIZED=FALSE&amp;VAR:CALENDAR=US&amp;VAR:SYMBOL=SO&amp;VAR:INDEX=0"}</definedName>
    <definedName name="_175__FDSAUDITLINK__" localSheetId="8" hidden="1">{"fdsup://directions/FAT Viewer?action=UPDATE&amp;creator=factset&amp;DYN_ARGS=TRUE&amp;DOC_NAME=FAT:FQL_AUDITING_CLIENT_TEMPLATE.FAT&amp;display_string=Audit&amp;VAR:KEY=TABENGFCVQ&amp;VAR:QUERY=RkZfRUJJVERBX09QRVIoUVRSLDQvMS8yMDA5LDYvMzAvMjAwOSwsLFVTRCk=&amp;WINDOW=FIRST_POPUP&amp;HEIGH","T=450&amp;WIDTH=450&amp;START_MAXIMIZED=FALSE&amp;VAR:CALENDAR=US&amp;VAR:SYMBOL=SO&amp;VAR:INDEX=0"}</definedName>
    <definedName name="_175__FDSAUDITLINK__" localSheetId="10" hidden="1">{"fdsup://directions/FAT Viewer?action=UPDATE&amp;creator=factset&amp;DYN_ARGS=TRUE&amp;DOC_NAME=FAT:FQL_AUDITING_CLIENT_TEMPLATE.FAT&amp;display_string=Audit&amp;VAR:KEY=TABENGFCVQ&amp;VAR:QUERY=RkZfRUJJVERBX09QRVIoUVRSLDQvMS8yMDA5LDYvMzAvMjAwOSwsLFVTRCk=&amp;WINDOW=FIRST_POPUP&amp;HEIGH","T=450&amp;WIDTH=450&amp;START_MAXIMIZED=FALSE&amp;VAR:CALENDAR=US&amp;VAR:SYMBOL=SO&amp;VAR:INDEX=0"}</definedName>
    <definedName name="_175__FDSAUDITLINK__" localSheetId="3" hidden="1">{"fdsup://directions/FAT Viewer?action=UPDATE&amp;creator=factset&amp;DYN_ARGS=TRUE&amp;DOC_NAME=FAT:FQL_AUDITING_CLIENT_TEMPLATE.FAT&amp;display_string=Audit&amp;VAR:KEY=TABENGFCVQ&amp;VAR:QUERY=RkZfRUJJVERBX09QRVIoUVRSLDQvMS8yMDA5LDYvMzAvMjAwOSwsLFVTRCk=&amp;WINDOW=FIRST_POPUP&amp;HEIGH","T=450&amp;WIDTH=450&amp;START_MAXIMIZED=FALSE&amp;VAR:CALENDAR=US&amp;VAR:SYMBOL=SO&amp;VAR:INDEX=0"}</definedName>
    <definedName name="_175__FDSAUDITLINK__" localSheetId="5" hidden="1">{"fdsup://directions/FAT Viewer?action=UPDATE&amp;creator=factset&amp;DYN_ARGS=TRUE&amp;DOC_NAME=FAT:FQL_AUDITING_CLIENT_TEMPLATE.FAT&amp;display_string=Audit&amp;VAR:KEY=TABENGFCVQ&amp;VAR:QUERY=RkZfRUJJVERBX09QRVIoUVRSLDQvMS8yMDA5LDYvMzAvMjAwOSwsLFVTRCk=&amp;WINDOW=FIRST_POPUP&amp;HEIGH","T=450&amp;WIDTH=450&amp;START_MAXIMIZED=FALSE&amp;VAR:CALENDAR=US&amp;VAR:SYMBOL=SO&amp;VAR:INDEX=0"}</definedName>
    <definedName name="_175__FDSAUDITLINK__" localSheetId="1" hidden="1">{"fdsup://directions/FAT Viewer?action=UPDATE&amp;creator=factset&amp;DYN_ARGS=TRUE&amp;DOC_NAME=FAT:FQL_AUDITING_CLIENT_TEMPLATE.FAT&amp;display_string=Audit&amp;VAR:KEY=TABENGFCVQ&amp;VAR:QUERY=RkZfRUJJVERBX09QRVIoUVRSLDQvMS8yMDA5LDYvMzAvMjAwOSwsLFVTRCk=&amp;WINDOW=FIRST_POPUP&amp;HEIGH","T=450&amp;WIDTH=450&amp;START_MAXIMIZED=FALSE&amp;VAR:CALENDAR=US&amp;VAR:SYMBOL=SO&amp;VAR:INDEX=0"}</definedName>
    <definedName name="_175__FDSAUDITLINK__" hidden="1">{"fdsup://directions/FAT Viewer?action=UPDATE&amp;creator=factset&amp;DYN_ARGS=TRUE&amp;DOC_NAME=FAT:FQL_AUDITING_CLIENT_TEMPLATE.FAT&amp;display_string=Audit&amp;VAR:KEY=TABENGFCVQ&amp;VAR:QUERY=RkZfRUJJVERBX09QRVIoUVRSLDQvMS8yMDA5LDYvMzAvMjAwOSwsLFVTRCk=&amp;WINDOW=FIRST_POPUP&amp;HEIGH","T=450&amp;WIDTH=450&amp;START_MAXIMIZED=FALSE&amp;VAR:CALENDAR=US&amp;VAR:SYMBOL=SO&amp;VAR:INDEX=0"}</definedName>
    <definedName name="_1750__FDSAUDITLINK__" localSheetId="7" hidden="1">{"fdsup://Directions/FactSet Auditing Viewer?action=AUDIT_VALUE&amp;DB=129&amp;ID1=12526910&amp;VALUEID=01001&amp;SDATE=200902&amp;PERIODTYPE=QTR_STD&amp;window=popup_no_bar&amp;width=385&amp;height=120&amp;START_MAXIMIZED=FALSE&amp;creator=factset&amp;display_string=Audit"}</definedName>
    <definedName name="_1750__FDSAUDITLINK__" localSheetId="9" hidden="1">{"fdsup://Directions/FactSet Auditing Viewer?action=AUDIT_VALUE&amp;DB=129&amp;ID1=12526910&amp;VALUEID=01001&amp;SDATE=200902&amp;PERIODTYPE=QTR_STD&amp;window=popup_no_bar&amp;width=385&amp;height=120&amp;START_MAXIMIZED=FALSE&amp;creator=factset&amp;display_string=Audit"}</definedName>
    <definedName name="_1750__FDSAUDITLINK__" localSheetId="8" hidden="1">{"fdsup://Directions/FactSet Auditing Viewer?action=AUDIT_VALUE&amp;DB=129&amp;ID1=12526910&amp;VALUEID=01001&amp;SDATE=200902&amp;PERIODTYPE=QTR_STD&amp;window=popup_no_bar&amp;width=385&amp;height=120&amp;START_MAXIMIZED=FALSE&amp;creator=factset&amp;display_string=Audit"}</definedName>
    <definedName name="_1750__FDSAUDITLINK__" localSheetId="10" hidden="1">{"fdsup://Directions/FactSet Auditing Viewer?action=AUDIT_VALUE&amp;DB=129&amp;ID1=12526910&amp;VALUEID=01001&amp;SDATE=200902&amp;PERIODTYPE=QTR_STD&amp;window=popup_no_bar&amp;width=385&amp;height=120&amp;START_MAXIMIZED=FALSE&amp;creator=factset&amp;display_string=Audit"}</definedName>
    <definedName name="_1750__FDSAUDITLINK__" localSheetId="3" hidden="1">{"fdsup://Directions/FactSet Auditing Viewer?action=AUDIT_VALUE&amp;DB=129&amp;ID1=12526910&amp;VALUEID=01001&amp;SDATE=200902&amp;PERIODTYPE=QTR_STD&amp;window=popup_no_bar&amp;width=385&amp;height=120&amp;START_MAXIMIZED=FALSE&amp;creator=factset&amp;display_string=Audit"}</definedName>
    <definedName name="_1750__FDSAUDITLINK__" localSheetId="5" hidden="1">{"fdsup://Directions/FactSet Auditing Viewer?action=AUDIT_VALUE&amp;DB=129&amp;ID1=12526910&amp;VALUEID=01001&amp;SDATE=200902&amp;PERIODTYPE=QTR_STD&amp;window=popup_no_bar&amp;width=385&amp;height=120&amp;START_MAXIMIZED=FALSE&amp;creator=factset&amp;display_string=Audit"}</definedName>
    <definedName name="_1750__FDSAUDITLINK__" localSheetId="1" hidden="1">{"fdsup://Directions/FactSet Auditing Viewer?action=AUDIT_VALUE&amp;DB=129&amp;ID1=12526910&amp;VALUEID=01001&amp;SDATE=200902&amp;PERIODTYPE=QTR_STD&amp;window=popup_no_bar&amp;width=385&amp;height=120&amp;START_MAXIMIZED=FALSE&amp;creator=factset&amp;display_string=Audit"}</definedName>
    <definedName name="_1750__FDSAUDITLINK__" hidden="1">{"fdsup://Directions/FactSet Auditing Viewer?action=AUDIT_VALUE&amp;DB=129&amp;ID1=12526910&amp;VALUEID=01001&amp;SDATE=200902&amp;PERIODTYPE=QTR_STD&amp;window=popup_no_bar&amp;width=385&amp;height=120&amp;START_MAXIMIZED=FALSE&amp;creator=factset&amp;display_string=Audit"}</definedName>
    <definedName name="_1751__FDSAUDITLINK__" localSheetId="7" hidden="1">{"fdsup://Directions/FactSet Auditing Viewer?action=AUDIT_VALUE&amp;DB=129&amp;ID1=12526910&amp;VALUEID=01001&amp;SDATE=201002&amp;PERIODTYPE=QTR_STD&amp;window=popup_no_bar&amp;width=385&amp;height=120&amp;START_MAXIMIZED=FALSE&amp;creator=factset&amp;display_string=Audit"}</definedName>
    <definedName name="_1751__FDSAUDITLINK__" localSheetId="9" hidden="1">{"fdsup://Directions/FactSet Auditing Viewer?action=AUDIT_VALUE&amp;DB=129&amp;ID1=12526910&amp;VALUEID=01001&amp;SDATE=201002&amp;PERIODTYPE=QTR_STD&amp;window=popup_no_bar&amp;width=385&amp;height=120&amp;START_MAXIMIZED=FALSE&amp;creator=factset&amp;display_string=Audit"}</definedName>
    <definedName name="_1751__FDSAUDITLINK__" localSheetId="8" hidden="1">{"fdsup://Directions/FactSet Auditing Viewer?action=AUDIT_VALUE&amp;DB=129&amp;ID1=12526910&amp;VALUEID=01001&amp;SDATE=201002&amp;PERIODTYPE=QTR_STD&amp;window=popup_no_bar&amp;width=385&amp;height=120&amp;START_MAXIMIZED=FALSE&amp;creator=factset&amp;display_string=Audit"}</definedName>
    <definedName name="_1751__FDSAUDITLINK__" localSheetId="10" hidden="1">{"fdsup://Directions/FactSet Auditing Viewer?action=AUDIT_VALUE&amp;DB=129&amp;ID1=12526910&amp;VALUEID=01001&amp;SDATE=201002&amp;PERIODTYPE=QTR_STD&amp;window=popup_no_bar&amp;width=385&amp;height=120&amp;START_MAXIMIZED=FALSE&amp;creator=factset&amp;display_string=Audit"}</definedName>
    <definedName name="_1751__FDSAUDITLINK__" localSheetId="3" hidden="1">{"fdsup://Directions/FactSet Auditing Viewer?action=AUDIT_VALUE&amp;DB=129&amp;ID1=12526910&amp;VALUEID=01001&amp;SDATE=201002&amp;PERIODTYPE=QTR_STD&amp;window=popup_no_bar&amp;width=385&amp;height=120&amp;START_MAXIMIZED=FALSE&amp;creator=factset&amp;display_string=Audit"}</definedName>
    <definedName name="_1751__FDSAUDITLINK__" localSheetId="5" hidden="1">{"fdsup://Directions/FactSet Auditing Viewer?action=AUDIT_VALUE&amp;DB=129&amp;ID1=12526910&amp;VALUEID=01001&amp;SDATE=201002&amp;PERIODTYPE=QTR_STD&amp;window=popup_no_bar&amp;width=385&amp;height=120&amp;START_MAXIMIZED=FALSE&amp;creator=factset&amp;display_string=Audit"}</definedName>
    <definedName name="_1751__FDSAUDITLINK__" localSheetId="1" hidden="1">{"fdsup://Directions/FactSet Auditing Viewer?action=AUDIT_VALUE&amp;DB=129&amp;ID1=12526910&amp;VALUEID=01001&amp;SDATE=201002&amp;PERIODTYPE=QTR_STD&amp;window=popup_no_bar&amp;width=385&amp;height=120&amp;START_MAXIMIZED=FALSE&amp;creator=factset&amp;display_string=Audit"}</definedName>
    <definedName name="_1751__FDSAUDITLINK__" hidden="1">{"fdsup://Directions/FactSet Auditing Viewer?action=AUDIT_VALUE&amp;DB=129&amp;ID1=12526910&amp;VALUEID=01001&amp;SDATE=201002&amp;PERIODTYPE=QTR_STD&amp;window=popup_no_bar&amp;width=385&amp;height=120&amp;START_MAXIMIZED=FALSE&amp;creator=factset&amp;display_string=Audit"}</definedName>
    <definedName name="_1752__FDSAUDITLINK__" localSheetId="7" hidden="1">{"fdsup://Directions/FactSet Auditing Viewer?action=AUDIT_VALUE&amp;DB=129&amp;ID1=15678210&amp;VALUEID=01001&amp;SDATE=200902&amp;PERIODTYPE=QTR_STD&amp;window=popup_no_bar&amp;width=385&amp;height=120&amp;START_MAXIMIZED=FALSE&amp;creator=factset&amp;display_string=Audit"}</definedName>
    <definedName name="_1752__FDSAUDITLINK__" localSheetId="9" hidden="1">{"fdsup://Directions/FactSet Auditing Viewer?action=AUDIT_VALUE&amp;DB=129&amp;ID1=15678210&amp;VALUEID=01001&amp;SDATE=200902&amp;PERIODTYPE=QTR_STD&amp;window=popup_no_bar&amp;width=385&amp;height=120&amp;START_MAXIMIZED=FALSE&amp;creator=factset&amp;display_string=Audit"}</definedName>
    <definedName name="_1752__FDSAUDITLINK__" localSheetId="8" hidden="1">{"fdsup://Directions/FactSet Auditing Viewer?action=AUDIT_VALUE&amp;DB=129&amp;ID1=15678210&amp;VALUEID=01001&amp;SDATE=200902&amp;PERIODTYPE=QTR_STD&amp;window=popup_no_bar&amp;width=385&amp;height=120&amp;START_MAXIMIZED=FALSE&amp;creator=factset&amp;display_string=Audit"}</definedName>
    <definedName name="_1752__FDSAUDITLINK__" localSheetId="10" hidden="1">{"fdsup://Directions/FactSet Auditing Viewer?action=AUDIT_VALUE&amp;DB=129&amp;ID1=15678210&amp;VALUEID=01001&amp;SDATE=200902&amp;PERIODTYPE=QTR_STD&amp;window=popup_no_bar&amp;width=385&amp;height=120&amp;START_MAXIMIZED=FALSE&amp;creator=factset&amp;display_string=Audit"}</definedName>
    <definedName name="_1752__FDSAUDITLINK__" localSheetId="3" hidden="1">{"fdsup://Directions/FactSet Auditing Viewer?action=AUDIT_VALUE&amp;DB=129&amp;ID1=15678210&amp;VALUEID=01001&amp;SDATE=200902&amp;PERIODTYPE=QTR_STD&amp;window=popup_no_bar&amp;width=385&amp;height=120&amp;START_MAXIMIZED=FALSE&amp;creator=factset&amp;display_string=Audit"}</definedName>
    <definedName name="_1752__FDSAUDITLINK__" localSheetId="5" hidden="1">{"fdsup://Directions/FactSet Auditing Viewer?action=AUDIT_VALUE&amp;DB=129&amp;ID1=15678210&amp;VALUEID=01001&amp;SDATE=200902&amp;PERIODTYPE=QTR_STD&amp;window=popup_no_bar&amp;width=385&amp;height=120&amp;START_MAXIMIZED=FALSE&amp;creator=factset&amp;display_string=Audit"}</definedName>
    <definedName name="_1752__FDSAUDITLINK__" localSheetId="1" hidden="1">{"fdsup://Directions/FactSet Auditing Viewer?action=AUDIT_VALUE&amp;DB=129&amp;ID1=15678210&amp;VALUEID=01001&amp;SDATE=200902&amp;PERIODTYPE=QTR_STD&amp;window=popup_no_bar&amp;width=385&amp;height=120&amp;START_MAXIMIZED=FALSE&amp;creator=factset&amp;display_string=Audit"}</definedName>
    <definedName name="_1752__FDSAUDITLINK__" hidden="1">{"fdsup://Directions/FactSet Auditing Viewer?action=AUDIT_VALUE&amp;DB=129&amp;ID1=15678210&amp;VALUEID=01001&amp;SDATE=200902&amp;PERIODTYPE=QTR_STD&amp;window=popup_no_bar&amp;width=385&amp;height=120&amp;START_MAXIMIZED=FALSE&amp;creator=factset&amp;display_string=Audit"}</definedName>
    <definedName name="_1753__FDSAUDITLINK__" localSheetId="7" hidden="1">{"fdsup://Directions/FactSet Auditing Viewer?action=AUDIT_VALUE&amp;DB=129&amp;ID1=15678210&amp;VALUEID=01001&amp;SDATE=201002&amp;PERIODTYPE=QTR_STD&amp;window=popup_no_bar&amp;width=385&amp;height=120&amp;START_MAXIMIZED=FALSE&amp;creator=factset&amp;display_string=Audit"}</definedName>
    <definedName name="_1753__FDSAUDITLINK__" localSheetId="9" hidden="1">{"fdsup://Directions/FactSet Auditing Viewer?action=AUDIT_VALUE&amp;DB=129&amp;ID1=15678210&amp;VALUEID=01001&amp;SDATE=201002&amp;PERIODTYPE=QTR_STD&amp;window=popup_no_bar&amp;width=385&amp;height=120&amp;START_MAXIMIZED=FALSE&amp;creator=factset&amp;display_string=Audit"}</definedName>
    <definedName name="_1753__FDSAUDITLINK__" localSheetId="8" hidden="1">{"fdsup://Directions/FactSet Auditing Viewer?action=AUDIT_VALUE&amp;DB=129&amp;ID1=15678210&amp;VALUEID=01001&amp;SDATE=201002&amp;PERIODTYPE=QTR_STD&amp;window=popup_no_bar&amp;width=385&amp;height=120&amp;START_MAXIMIZED=FALSE&amp;creator=factset&amp;display_string=Audit"}</definedName>
    <definedName name="_1753__FDSAUDITLINK__" localSheetId="10" hidden="1">{"fdsup://Directions/FactSet Auditing Viewer?action=AUDIT_VALUE&amp;DB=129&amp;ID1=15678210&amp;VALUEID=01001&amp;SDATE=201002&amp;PERIODTYPE=QTR_STD&amp;window=popup_no_bar&amp;width=385&amp;height=120&amp;START_MAXIMIZED=FALSE&amp;creator=factset&amp;display_string=Audit"}</definedName>
    <definedName name="_1753__FDSAUDITLINK__" localSheetId="3" hidden="1">{"fdsup://Directions/FactSet Auditing Viewer?action=AUDIT_VALUE&amp;DB=129&amp;ID1=15678210&amp;VALUEID=01001&amp;SDATE=201002&amp;PERIODTYPE=QTR_STD&amp;window=popup_no_bar&amp;width=385&amp;height=120&amp;START_MAXIMIZED=FALSE&amp;creator=factset&amp;display_string=Audit"}</definedName>
    <definedName name="_1753__FDSAUDITLINK__" localSheetId="5" hidden="1">{"fdsup://Directions/FactSet Auditing Viewer?action=AUDIT_VALUE&amp;DB=129&amp;ID1=15678210&amp;VALUEID=01001&amp;SDATE=201002&amp;PERIODTYPE=QTR_STD&amp;window=popup_no_bar&amp;width=385&amp;height=120&amp;START_MAXIMIZED=FALSE&amp;creator=factset&amp;display_string=Audit"}</definedName>
    <definedName name="_1753__FDSAUDITLINK__" localSheetId="1" hidden="1">{"fdsup://Directions/FactSet Auditing Viewer?action=AUDIT_VALUE&amp;DB=129&amp;ID1=15678210&amp;VALUEID=01001&amp;SDATE=201002&amp;PERIODTYPE=QTR_STD&amp;window=popup_no_bar&amp;width=385&amp;height=120&amp;START_MAXIMIZED=FALSE&amp;creator=factset&amp;display_string=Audit"}</definedName>
    <definedName name="_1753__FDSAUDITLINK__" hidden="1">{"fdsup://Directions/FactSet Auditing Viewer?action=AUDIT_VALUE&amp;DB=129&amp;ID1=15678210&amp;VALUEID=01001&amp;SDATE=201002&amp;PERIODTYPE=QTR_STD&amp;window=popup_no_bar&amp;width=385&amp;height=120&amp;START_MAXIMIZED=FALSE&amp;creator=factset&amp;display_string=Audit"}</definedName>
    <definedName name="_1754__FDSAUDITLINK__" localSheetId="7" hidden="1">{"fdsup://Directions/FactSet Auditing Viewer?action=AUDIT_VALUE&amp;DB=129&amp;ID1=15670810&amp;VALUEID=01001&amp;SDATE=200902&amp;PERIODTYPE=QTR_STD&amp;window=popup_no_bar&amp;width=385&amp;height=120&amp;START_MAXIMIZED=FALSE&amp;creator=factset&amp;display_string=Audit"}</definedName>
    <definedName name="_1754__FDSAUDITLINK__" localSheetId="9" hidden="1">{"fdsup://Directions/FactSet Auditing Viewer?action=AUDIT_VALUE&amp;DB=129&amp;ID1=15670810&amp;VALUEID=01001&amp;SDATE=200902&amp;PERIODTYPE=QTR_STD&amp;window=popup_no_bar&amp;width=385&amp;height=120&amp;START_MAXIMIZED=FALSE&amp;creator=factset&amp;display_string=Audit"}</definedName>
    <definedName name="_1754__FDSAUDITLINK__" localSheetId="8" hidden="1">{"fdsup://Directions/FactSet Auditing Viewer?action=AUDIT_VALUE&amp;DB=129&amp;ID1=15670810&amp;VALUEID=01001&amp;SDATE=200902&amp;PERIODTYPE=QTR_STD&amp;window=popup_no_bar&amp;width=385&amp;height=120&amp;START_MAXIMIZED=FALSE&amp;creator=factset&amp;display_string=Audit"}</definedName>
    <definedName name="_1754__FDSAUDITLINK__" localSheetId="10" hidden="1">{"fdsup://Directions/FactSet Auditing Viewer?action=AUDIT_VALUE&amp;DB=129&amp;ID1=15670810&amp;VALUEID=01001&amp;SDATE=200902&amp;PERIODTYPE=QTR_STD&amp;window=popup_no_bar&amp;width=385&amp;height=120&amp;START_MAXIMIZED=FALSE&amp;creator=factset&amp;display_string=Audit"}</definedName>
    <definedName name="_1754__FDSAUDITLINK__" localSheetId="3" hidden="1">{"fdsup://Directions/FactSet Auditing Viewer?action=AUDIT_VALUE&amp;DB=129&amp;ID1=15670810&amp;VALUEID=01001&amp;SDATE=200902&amp;PERIODTYPE=QTR_STD&amp;window=popup_no_bar&amp;width=385&amp;height=120&amp;START_MAXIMIZED=FALSE&amp;creator=factset&amp;display_string=Audit"}</definedName>
    <definedName name="_1754__FDSAUDITLINK__" localSheetId="5" hidden="1">{"fdsup://Directions/FactSet Auditing Viewer?action=AUDIT_VALUE&amp;DB=129&amp;ID1=15670810&amp;VALUEID=01001&amp;SDATE=200902&amp;PERIODTYPE=QTR_STD&amp;window=popup_no_bar&amp;width=385&amp;height=120&amp;START_MAXIMIZED=FALSE&amp;creator=factset&amp;display_string=Audit"}</definedName>
    <definedName name="_1754__FDSAUDITLINK__" localSheetId="1" hidden="1">{"fdsup://Directions/FactSet Auditing Viewer?action=AUDIT_VALUE&amp;DB=129&amp;ID1=15670810&amp;VALUEID=01001&amp;SDATE=200902&amp;PERIODTYPE=QTR_STD&amp;window=popup_no_bar&amp;width=385&amp;height=120&amp;START_MAXIMIZED=FALSE&amp;creator=factset&amp;display_string=Audit"}</definedName>
    <definedName name="_1754__FDSAUDITLINK__" hidden="1">{"fdsup://Directions/FactSet Auditing Viewer?action=AUDIT_VALUE&amp;DB=129&amp;ID1=15670810&amp;VALUEID=01001&amp;SDATE=200902&amp;PERIODTYPE=QTR_STD&amp;window=popup_no_bar&amp;width=385&amp;height=120&amp;START_MAXIMIZED=FALSE&amp;creator=factset&amp;display_string=Audit"}</definedName>
    <definedName name="_1755__FDSAUDITLINK__" localSheetId="7" hidden="1">{"fdsup://Directions/FactSet Auditing Viewer?action=AUDIT_VALUE&amp;DB=129&amp;ID1=15670810&amp;VALUEID=01001&amp;SDATE=201002&amp;PERIODTYPE=QTR_STD&amp;window=popup_no_bar&amp;width=385&amp;height=120&amp;START_MAXIMIZED=FALSE&amp;creator=factset&amp;display_string=Audit"}</definedName>
    <definedName name="_1755__FDSAUDITLINK__" localSheetId="9" hidden="1">{"fdsup://Directions/FactSet Auditing Viewer?action=AUDIT_VALUE&amp;DB=129&amp;ID1=15670810&amp;VALUEID=01001&amp;SDATE=201002&amp;PERIODTYPE=QTR_STD&amp;window=popup_no_bar&amp;width=385&amp;height=120&amp;START_MAXIMIZED=FALSE&amp;creator=factset&amp;display_string=Audit"}</definedName>
    <definedName name="_1755__FDSAUDITLINK__" localSheetId="8" hidden="1">{"fdsup://Directions/FactSet Auditing Viewer?action=AUDIT_VALUE&amp;DB=129&amp;ID1=15670810&amp;VALUEID=01001&amp;SDATE=201002&amp;PERIODTYPE=QTR_STD&amp;window=popup_no_bar&amp;width=385&amp;height=120&amp;START_MAXIMIZED=FALSE&amp;creator=factset&amp;display_string=Audit"}</definedName>
    <definedName name="_1755__FDSAUDITLINK__" localSheetId="10" hidden="1">{"fdsup://Directions/FactSet Auditing Viewer?action=AUDIT_VALUE&amp;DB=129&amp;ID1=15670810&amp;VALUEID=01001&amp;SDATE=201002&amp;PERIODTYPE=QTR_STD&amp;window=popup_no_bar&amp;width=385&amp;height=120&amp;START_MAXIMIZED=FALSE&amp;creator=factset&amp;display_string=Audit"}</definedName>
    <definedName name="_1755__FDSAUDITLINK__" localSheetId="3" hidden="1">{"fdsup://Directions/FactSet Auditing Viewer?action=AUDIT_VALUE&amp;DB=129&amp;ID1=15670810&amp;VALUEID=01001&amp;SDATE=201002&amp;PERIODTYPE=QTR_STD&amp;window=popup_no_bar&amp;width=385&amp;height=120&amp;START_MAXIMIZED=FALSE&amp;creator=factset&amp;display_string=Audit"}</definedName>
    <definedName name="_1755__FDSAUDITLINK__" localSheetId="5" hidden="1">{"fdsup://Directions/FactSet Auditing Viewer?action=AUDIT_VALUE&amp;DB=129&amp;ID1=15670810&amp;VALUEID=01001&amp;SDATE=201002&amp;PERIODTYPE=QTR_STD&amp;window=popup_no_bar&amp;width=385&amp;height=120&amp;START_MAXIMIZED=FALSE&amp;creator=factset&amp;display_string=Audit"}</definedName>
    <definedName name="_1755__FDSAUDITLINK__" localSheetId="1" hidden="1">{"fdsup://Directions/FactSet Auditing Viewer?action=AUDIT_VALUE&amp;DB=129&amp;ID1=15670810&amp;VALUEID=01001&amp;SDATE=201002&amp;PERIODTYPE=QTR_STD&amp;window=popup_no_bar&amp;width=385&amp;height=120&amp;START_MAXIMIZED=FALSE&amp;creator=factset&amp;display_string=Audit"}</definedName>
    <definedName name="_1755__FDSAUDITLINK__" hidden="1">{"fdsup://Directions/FactSet Auditing Viewer?action=AUDIT_VALUE&amp;DB=129&amp;ID1=15670810&amp;VALUEID=01001&amp;SDATE=201002&amp;PERIODTYPE=QTR_STD&amp;window=popup_no_bar&amp;width=385&amp;height=120&amp;START_MAXIMIZED=FALSE&amp;creator=factset&amp;display_string=Audit"}</definedName>
    <definedName name="_1756__FDSAUDITLINK__" localSheetId="7" hidden="1">{"fdsup://Directions/FactSet Auditing Viewer?action=AUDIT_VALUE&amp;DB=129&amp;ID1=15102010&amp;VALUEID=01001&amp;SDATE=200902&amp;PERIODTYPE=QTR_STD&amp;window=popup_no_bar&amp;width=385&amp;height=120&amp;START_MAXIMIZED=FALSE&amp;creator=factset&amp;display_string=Audit"}</definedName>
    <definedName name="_1756__FDSAUDITLINK__" localSheetId="9" hidden="1">{"fdsup://Directions/FactSet Auditing Viewer?action=AUDIT_VALUE&amp;DB=129&amp;ID1=15102010&amp;VALUEID=01001&amp;SDATE=200902&amp;PERIODTYPE=QTR_STD&amp;window=popup_no_bar&amp;width=385&amp;height=120&amp;START_MAXIMIZED=FALSE&amp;creator=factset&amp;display_string=Audit"}</definedName>
    <definedName name="_1756__FDSAUDITLINK__" localSheetId="8" hidden="1">{"fdsup://Directions/FactSet Auditing Viewer?action=AUDIT_VALUE&amp;DB=129&amp;ID1=15102010&amp;VALUEID=01001&amp;SDATE=200902&amp;PERIODTYPE=QTR_STD&amp;window=popup_no_bar&amp;width=385&amp;height=120&amp;START_MAXIMIZED=FALSE&amp;creator=factset&amp;display_string=Audit"}</definedName>
    <definedName name="_1756__FDSAUDITLINK__" localSheetId="10" hidden="1">{"fdsup://Directions/FactSet Auditing Viewer?action=AUDIT_VALUE&amp;DB=129&amp;ID1=15102010&amp;VALUEID=01001&amp;SDATE=200902&amp;PERIODTYPE=QTR_STD&amp;window=popup_no_bar&amp;width=385&amp;height=120&amp;START_MAXIMIZED=FALSE&amp;creator=factset&amp;display_string=Audit"}</definedName>
    <definedName name="_1756__FDSAUDITLINK__" localSheetId="3" hidden="1">{"fdsup://Directions/FactSet Auditing Viewer?action=AUDIT_VALUE&amp;DB=129&amp;ID1=15102010&amp;VALUEID=01001&amp;SDATE=200902&amp;PERIODTYPE=QTR_STD&amp;window=popup_no_bar&amp;width=385&amp;height=120&amp;START_MAXIMIZED=FALSE&amp;creator=factset&amp;display_string=Audit"}</definedName>
    <definedName name="_1756__FDSAUDITLINK__" localSheetId="5" hidden="1">{"fdsup://Directions/FactSet Auditing Viewer?action=AUDIT_VALUE&amp;DB=129&amp;ID1=15102010&amp;VALUEID=01001&amp;SDATE=200902&amp;PERIODTYPE=QTR_STD&amp;window=popup_no_bar&amp;width=385&amp;height=120&amp;START_MAXIMIZED=FALSE&amp;creator=factset&amp;display_string=Audit"}</definedName>
    <definedName name="_1756__FDSAUDITLINK__" localSheetId="1" hidden="1">{"fdsup://Directions/FactSet Auditing Viewer?action=AUDIT_VALUE&amp;DB=129&amp;ID1=15102010&amp;VALUEID=01001&amp;SDATE=200902&amp;PERIODTYPE=QTR_STD&amp;window=popup_no_bar&amp;width=385&amp;height=120&amp;START_MAXIMIZED=FALSE&amp;creator=factset&amp;display_string=Audit"}</definedName>
    <definedName name="_1756__FDSAUDITLINK__" hidden="1">{"fdsup://Directions/FactSet Auditing Viewer?action=AUDIT_VALUE&amp;DB=129&amp;ID1=15102010&amp;VALUEID=01001&amp;SDATE=200902&amp;PERIODTYPE=QTR_STD&amp;window=popup_no_bar&amp;width=385&amp;height=120&amp;START_MAXIMIZED=FALSE&amp;creator=factset&amp;display_string=Audit"}</definedName>
    <definedName name="_1757__FDSAUDITLINK__" localSheetId="7" hidden="1">{"fdsup://Directions/FactSet Auditing Viewer?action=AUDIT_VALUE&amp;DB=129&amp;ID1=15102010&amp;VALUEID=01001&amp;SDATE=201002&amp;PERIODTYPE=QTR_STD&amp;window=popup_no_bar&amp;width=385&amp;height=120&amp;START_MAXIMIZED=FALSE&amp;creator=factset&amp;display_string=Audit"}</definedName>
    <definedName name="_1757__FDSAUDITLINK__" localSheetId="9" hidden="1">{"fdsup://Directions/FactSet Auditing Viewer?action=AUDIT_VALUE&amp;DB=129&amp;ID1=15102010&amp;VALUEID=01001&amp;SDATE=201002&amp;PERIODTYPE=QTR_STD&amp;window=popup_no_bar&amp;width=385&amp;height=120&amp;START_MAXIMIZED=FALSE&amp;creator=factset&amp;display_string=Audit"}</definedName>
    <definedName name="_1757__FDSAUDITLINK__" localSheetId="8" hidden="1">{"fdsup://Directions/FactSet Auditing Viewer?action=AUDIT_VALUE&amp;DB=129&amp;ID1=15102010&amp;VALUEID=01001&amp;SDATE=201002&amp;PERIODTYPE=QTR_STD&amp;window=popup_no_bar&amp;width=385&amp;height=120&amp;START_MAXIMIZED=FALSE&amp;creator=factset&amp;display_string=Audit"}</definedName>
    <definedName name="_1757__FDSAUDITLINK__" localSheetId="10" hidden="1">{"fdsup://Directions/FactSet Auditing Viewer?action=AUDIT_VALUE&amp;DB=129&amp;ID1=15102010&amp;VALUEID=01001&amp;SDATE=201002&amp;PERIODTYPE=QTR_STD&amp;window=popup_no_bar&amp;width=385&amp;height=120&amp;START_MAXIMIZED=FALSE&amp;creator=factset&amp;display_string=Audit"}</definedName>
    <definedName name="_1757__FDSAUDITLINK__" localSheetId="3" hidden="1">{"fdsup://Directions/FactSet Auditing Viewer?action=AUDIT_VALUE&amp;DB=129&amp;ID1=15102010&amp;VALUEID=01001&amp;SDATE=201002&amp;PERIODTYPE=QTR_STD&amp;window=popup_no_bar&amp;width=385&amp;height=120&amp;START_MAXIMIZED=FALSE&amp;creator=factset&amp;display_string=Audit"}</definedName>
    <definedName name="_1757__FDSAUDITLINK__" localSheetId="5" hidden="1">{"fdsup://Directions/FactSet Auditing Viewer?action=AUDIT_VALUE&amp;DB=129&amp;ID1=15102010&amp;VALUEID=01001&amp;SDATE=201002&amp;PERIODTYPE=QTR_STD&amp;window=popup_no_bar&amp;width=385&amp;height=120&amp;START_MAXIMIZED=FALSE&amp;creator=factset&amp;display_string=Audit"}</definedName>
    <definedName name="_1757__FDSAUDITLINK__" localSheetId="1" hidden="1">{"fdsup://Directions/FactSet Auditing Viewer?action=AUDIT_VALUE&amp;DB=129&amp;ID1=15102010&amp;VALUEID=01001&amp;SDATE=201002&amp;PERIODTYPE=QTR_STD&amp;window=popup_no_bar&amp;width=385&amp;height=120&amp;START_MAXIMIZED=FALSE&amp;creator=factset&amp;display_string=Audit"}</definedName>
    <definedName name="_1757__FDSAUDITLINK__" hidden="1">{"fdsup://Directions/FactSet Auditing Viewer?action=AUDIT_VALUE&amp;DB=129&amp;ID1=15102010&amp;VALUEID=01001&amp;SDATE=201002&amp;PERIODTYPE=QTR_STD&amp;window=popup_no_bar&amp;width=385&amp;height=120&amp;START_MAXIMIZED=FALSE&amp;creator=factset&amp;display_string=Audit"}</definedName>
    <definedName name="_1758__FDSAUDITLINK__" localSheetId="7" hidden="1">{"fdsup://Directions/FactSet Auditing Viewer?action=AUDIT_VALUE&amp;DB=129&amp;ID1=21037110&amp;VALUEID=01001&amp;SDATE=200902&amp;PERIODTYPE=QTR_STD&amp;window=popup_no_bar&amp;width=385&amp;height=120&amp;START_MAXIMIZED=FALSE&amp;creator=factset&amp;display_string=Audit"}</definedName>
    <definedName name="_1758__FDSAUDITLINK__" localSheetId="9" hidden="1">{"fdsup://Directions/FactSet Auditing Viewer?action=AUDIT_VALUE&amp;DB=129&amp;ID1=21037110&amp;VALUEID=01001&amp;SDATE=200902&amp;PERIODTYPE=QTR_STD&amp;window=popup_no_bar&amp;width=385&amp;height=120&amp;START_MAXIMIZED=FALSE&amp;creator=factset&amp;display_string=Audit"}</definedName>
    <definedName name="_1758__FDSAUDITLINK__" localSheetId="8" hidden="1">{"fdsup://Directions/FactSet Auditing Viewer?action=AUDIT_VALUE&amp;DB=129&amp;ID1=21037110&amp;VALUEID=01001&amp;SDATE=200902&amp;PERIODTYPE=QTR_STD&amp;window=popup_no_bar&amp;width=385&amp;height=120&amp;START_MAXIMIZED=FALSE&amp;creator=factset&amp;display_string=Audit"}</definedName>
    <definedName name="_1758__FDSAUDITLINK__" localSheetId="10" hidden="1">{"fdsup://Directions/FactSet Auditing Viewer?action=AUDIT_VALUE&amp;DB=129&amp;ID1=21037110&amp;VALUEID=01001&amp;SDATE=200902&amp;PERIODTYPE=QTR_STD&amp;window=popup_no_bar&amp;width=385&amp;height=120&amp;START_MAXIMIZED=FALSE&amp;creator=factset&amp;display_string=Audit"}</definedName>
    <definedName name="_1758__FDSAUDITLINK__" localSheetId="3" hidden="1">{"fdsup://Directions/FactSet Auditing Viewer?action=AUDIT_VALUE&amp;DB=129&amp;ID1=21037110&amp;VALUEID=01001&amp;SDATE=200902&amp;PERIODTYPE=QTR_STD&amp;window=popup_no_bar&amp;width=385&amp;height=120&amp;START_MAXIMIZED=FALSE&amp;creator=factset&amp;display_string=Audit"}</definedName>
    <definedName name="_1758__FDSAUDITLINK__" localSheetId="5" hidden="1">{"fdsup://Directions/FactSet Auditing Viewer?action=AUDIT_VALUE&amp;DB=129&amp;ID1=21037110&amp;VALUEID=01001&amp;SDATE=200902&amp;PERIODTYPE=QTR_STD&amp;window=popup_no_bar&amp;width=385&amp;height=120&amp;START_MAXIMIZED=FALSE&amp;creator=factset&amp;display_string=Audit"}</definedName>
    <definedName name="_1758__FDSAUDITLINK__" localSheetId="1" hidden="1">{"fdsup://Directions/FactSet Auditing Viewer?action=AUDIT_VALUE&amp;DB=129&amp;ID1=21037110&amp;VALUEID=01001&amp;SDATE=200902&amp;PERIODTYPE=QTR_STD&amp;window=popup_no_bar&amp;width=385&amp;height=120&amp;START_MAXIMIZED=FALSE&amp;creator=factset&amp;display_string=Audit"}</definedName>
    <definedName name="_1758__FDSAUDITLINK__" hidden="1">{"fdsup://Directions/FactSet Auditing Viewer?action=AUDIT_VALUE&amp;DB=129&amp;ID1=21037110&amp;VALUEID=01001&amp;SDATE=200902&amp;PERIODTYPE=QTR_STD&amp;window=popup_no_bar&amp;width=385&amp;height=120&amp;START_MAXIMIZED=FALSE&amp;creator=factset&amp;display_string=Audit"}</definedName>
    <definedName name="_1759__FDSAUDITLINK__" localSheetId="7" hidden="1">{"fdsup://Directions/FactSet Auditing Viewer?action=AUDIT_VALUE&amp;DB=129&amp;ID1=21037110&amp;VALUEID=01001&amp;SDATE=201002&amp;PERIODTYPE=QTR_STD&amp;window=popup_no_bar&amp;width=385&amp;height=120&amp;START_MAXIMIZED=FALSE&amp;creator=factset&amp;display_string=Audit"}</definedName>
    <definedName name="_1759__FDSAUDITLINK__" localSheetId="9" hidden="1">{"fdsup://Directions/FactSet Auditing Viewer?action=AUDIT_VALUE&amp;DB=129&amp;ID1=21037110&amp;VALUEID=01001&amp;SDATE=201002&amp;PERIODTYPE=QTR_STD&amp;window=popup_no_bar&amp;width=385&amp;height=120&amp;START_MAXIMIZED=FALSE&amp;creator=factset&amp;display_string=Audit"}</definedName>
    <definedName name="_1759__FDSAUDITLINK__" localSheetId="8" hidden="1">{"fdsup://Directions/FactSet Auditing Viewer?action=AUDIT_VALUE&amp;DB=129&amp;ID1=21037110&amp;VALUEID=01001&amp;SDATE=201002&amp;PERIODTYPE=QTR_STD&amp;window=popup_no_bar&amp;width=385&amp;height=120&amp;START_MAXIMIZED=FALSE&amp;creator=factset&amp;display_string=Audit"}</definedName>
    <definedName name="_1759__FDSAUDITLINK__" localSheetId="10" hidden="1">{"fdsup://Directions/FactSet Auditing Viewer?action=AUDIT_VALUE&amp;DB=129&amp;ID1=21037110&amp;VALUEID=01001&amp;SDATE=201002&amp;PERIODTYPE=QTR_STD&amp;window=popup_no_bar&amp;width=385&amp;height=120&amp;START_MAXIMIZED=FALSE&amp;creator=factset&amp;display_string=Audit"}</definedName>
    <definedName name="_1759__FDSAUDITLINK__" localSheetId="3" hidden="1">{"fdsup://Directions/FactSet Auditing Viewer?action=AUDIT_VALUE&amp;DB=129&amp;ID1=21037110&amp;VALUEID=01001&amp;SDATE=201002&amp;PERIODTYPE=QTR_STD&amp;window=popup_no_bar&amp;width=385&amp;height=120&amp;START_MAXIMIZED=FALSE&amp;creator=factset&amp;display_string=Audit"}</definedName>
    <definedName name="_1759__FDSAUDITLINK__" localSheetId="5" hidden="1">{"fdsup://Directions/FactSet Auditing Viewer?action=AUDIT_VALUE&amp;DB=129&amp;ID1=21037110&amp;VALUEID=01001&amp;SDATE=201002&amp;PERIODTYPE=QTR_STD&amp;window=popup_no_bar&amp;width=385&amp;height=120&amp;START_MAXIMIZED=FALSE&amp;creator=factset&amp;display_string=Audit"}</definedName>
    <definedName name="_1759__FDSAUDITLINK__" localSheetId="1" hidden="1">{"fdsup://Directions/FactSet Auditing Viewer?action=AUDIT_VALUE&amp;DB=129&amp;ID1=21037110&amp;VALUEID=01001&amp;SDATE=201002&amp;PERIODTYPE=QTR_STD&amp;window=popup_no_bar&amp;width=385&amp;height=120&amp;START_MAXIMIZED=FALSE&amp;creator=factset&amp;display_string=Audit"}</definedName>
    <definedName name="_1759__FDSAUDITLINK__" hidden="1">{"fdsup://Directions/FactSet Auditing Viewer?action=AUDIT_VALUE&amp;DB=129&amp;ID1=21037110&amp;VALUEID=01001&amp;SDATE=201002&amp;PERIODTYPE=QTR_STD&amp;window=popup_no_bar&amp;width=385&amp;height=120&amp;START_MAXIMIZED=FALSE&amp;creator=factset&amp;display_string=Audit"}</definedName>
    <definedName name="_176__FDSAUDITLINK__" localSheetId="7" hidden="1">{"fdsup://directions/FAT Viewer?action=UPDATE&amp;creator=factset&amp;DYN_ARGS=TRUE&amp;DOC_NAME=FAT:FQL_AUDITING_CLIENT_TEMPLATE.FAT&amp;display_string=Audit&amp;VAR:KEY=RUBKFCPCRU&amp;VAR:QUERY=RkZfRUJJVERBX09QRVIoUVRSLDQvMS8yMDEwLDYvMzAvMjAxMCwsLFVTRCk=&amp;WINDOW=FIRST_POPUP&amp;HEIGH","T=450&amp;WIDTH=450&amp;START_MAXIMIZED=FALSE&amp;VAR:CALENDAR=US&amp;VAR:SYMBOL=SO&amp;VAR:INDEX=0"}</definedName>
    <definedName name="_176__FDSAUDITLINK__" localSheetId="9" hidden="1">{"fdsup://directions/FAT Viewer?action=UPDATE&amp;creator=factset&amp;DYN_ARGS=TRUE&amp;DOC_NAME=FAT:FQL_AUDITING_CLIENT_TEMPLATE.FAT&amp;display_string=Audit&amp;VAR:KEY=RUBKFCPCRU&amp;VAR:QUERY=RkZfRUJJVERBX09QRVIoUVRSLDQvMS8yMDEwLDYvMzAvMjAxMCwsLFVTRCk=&amp;WINDOW=FIRST_POPUP&amp;HEIGH","T=450&amp;WIDTH=450&amp;START_MAXIMIZED=FALSE&amp;VAR:CALENDAR=US&amp;VAR:SYMBOL=SO&amp;VAR:INDEX=0"}</definedName>
    <definedName name="_176__FDSAUDITLINK__" localSheetId="8" hidden="1">{"fdsup://directions/FAT Viewer?action=UPDATE&amp;creator=factset&amp;DYN_ARGS=TRUE&amp;DOC_NAME=FAT:FQL_AUDITING_CLIENT_TEMPLATE.FAT&amp;display_string=Audit&amp;VAR:KEY=RUBKFCPCRU&amp;VAR:QUERY=RkZfRUJJVERBX09QRVIoUVRSLDQvMS8yMDEwLDYvMzAvMjAxMCwsLFVTRCk=&amp;WINDOW=FIRST_POPUP&amp;HEIGH","T=450&amp;WIDTH=450&amp;START_MAXIMIZED=FALSE&amp;VAR:CALENDAR=US&amp;VAR:SYMBOL=SO&amp;VAR:INDEX=0"}</definedName>
    <definedName name="_176__FDSAUDITLINK__" localSheetId="10" hidden="1">{"fdsup://directions/FAT Viewer?action=UPDATE&amp;creator=factset&amp;DYN_ARGS=TRUE&amp;DOC_NAME=FAT:FQL_AUDITING_CLIENT_TEMPLATE.FAT&amp;display_string=Audit&amp;VAR:KEY=RUBKFCPCRU&amp;VAR:QUERY=RkZfRUJJVERBX09QRVIoUVRSLDQvMS8yMDEwLDYvMzAvMjAxMCwsLFVTRCk=&amp;WINDOW=FIRST_POPUP&amp;HEIGH","T=450&amp;WIDTH=450&amp;START_MAXIMIZED=FALSE&amp;VAR:CALENDAR=US&amp;VAR:SYMBOL=SO&amp;VAR:INDEX=0"}</definedName>
    <definedName name="_176__FDSAUDITLINK__" localSheetId="3" hidden="1">{"fdsup://directions/FAT Viewer?action=UPDATE&amp;creator=factset&amp;DYN_ARGS=TRUE&amp;DOC_NAME=FAT:FQL_AUDITING_CLIENT_TEMPLATE.FAT&amp;display_string=Audit&amp;VAR:KEY=RUBKFCPCRU&amp;VAR:QUERY=RkZfRUJJVERBX09QRVIoUVRSLDQvMS8yMDEwLDYvMzAvMjAxMCwsLFVTRCk=&amp;WINDOW=FIRST_POPUP&amp;HEIGH","T=450&amp;WIDTH=450&amp;START_MAXIMIZED=FALSE&amp;VAR:CALENDAR=US&amp;VAR:SYMBOL=SO&amp;VAR:INDEX=0"}</definedName>
    <definedName name="_176__FDSAUDITLINK__" localSheetId="5" hidden="1">{"fdsup://directions/FAT Viewer?action=UPDATE&amp;creator=factset&amp;DYN_ARGS=TRUE&amp;DOC_NAME=FAT:FQL_AUDITING_CLIENT_TEMPLATE.FAT&amp;display_string=Audit&amp;VAR:KEY=RUBKFCPCRU&amp;VAR:QUERY=RkZfRUJJVERBX09QRVIoUVRSLDQvMS8yMDEwLDYvMzAvMjAxMCwsLFVTRCk=&amp;WINDOW=FIRST_POPUP&amp;HEIGH","T=450&amp;WIDTH=450&amp;START_MAXIMIZED=FALSE&amp;VAR:CALENDAR=US&amp;VAR:SYMBOL=SO&amp;VAR:INDEX=0"}</definedName>
    <definedName name="_176__FDSAUDITLINK__" localSheetId="1" hidden="1">{"fdsup://directions/FAT Viewer?action=UPDATE&amp;creator=factset&amp;DYN_ARGS=TRUE&amp;DOC_NAME=FAT:FQL_AUDITING_CLIENT_TEMPLATE.FAT&amp;display_string=Audit&amp;VAR:KEY=RUBKFCPCRU&amp;VAR:QUERY=RkZfRUJJVERBX09QRVIoUVRSLDQvMS8yMDEwLDYvMzAvMjAxMCwsLFVTRCk=&amp;WINDOW=FIRST_POPUP&amp;HEIGH","T=450&amp;WIDTH=450&amp;START_MAXIMIZED=FALSE&amp;VAR:CALENDAR=US&amp;VAR:SYMBOL=SO&amp;VAR:INDEX=0"}</definedName>
    <definedName name="_176__FDSAUDITLINK__" hidden="1">{"fdsup://directions/FAT Viewer?action=UPDATE&amp;creator=factset&amp;DYN_ARGS=TRUE&amp;DOC_NAME=FAT:FQL_AUDITING_CLIENT_TEMPLATE.FAT&amp;display_string=Audit&amp;VAR:KEY=RUBKFCPCRU&amp;VAR:QUERY=RkZfRUJJVERBX09QRVIoUVRSLDQvMS8yMDEwLDYvMzAvMjAxMCwsLFVTRCk=&amp;WINDOW=FIRST_POPUP&amp;HEIGH","T=450&amp;WIDTH=450&amp;START_MAXIMIZED=FALSE&amp;VAR:CALENDAR=US&amp;VAR:SYMBOL=SO&amp;VAR:INDEX=0"}</definedName>
    <definedName name="_1760__FDSAUDITLINK__" localSheetId="7" hidden="1">{"fdsup://Directions/FactSet Auditing Viewer?action=AUDIT_VALUE&amp;DB=129&amp;ID1=14365830&amp;VALUEID=01001&amp;SDATE=200902&amp;PERIODTYPE=QTR_STD&amp;window=popup_no_bar&amp;width=385&amp;height=120&amp;START_MAXIMIZED=FALSE&amp;creator=factset&amp;display_string=Audit"}</definedName>
    <definedName name="_1760__FDSAUDITLINK__" localSheetId="9" hidden="1">{"fdsup://Directions/FactSet Auditing Viewer?action=AUDIT_VALUE&amp;DB=129&amp;ID1=14365830&amp;VALUEID=01001&amp;SDATE=200902&amp;PERIODTYPE=QTR_STD&amp;window=popup_no_bar&amp;width=385&amp;height=120&amp;START_MAXIMIZED=FALSE&amp;creator=factset&amp;display_string=Audit"}</definedName>
    <definedName name="_1760__FDSAUDITLINK__" localSheetId="8" hidden="1">{"fdsup://Directions/FactSet Auditing Viewer?action=AUDIT_VALUE&amp;DB=129&amp;ID1=14365830&amp;VALUEID=01001&amp;SDATE=200902&amp;PERIODTYPE=QTR_STD&amp;window=popup_no_bar&amp;width=385&amp;height=120&amp;START_MAXIMIZED=FALSE&amp;creator=factset&amp;display_string=Audit"}</definedName>
    <definedName name="_1760__FDSAUDITLINK__" localSheetId="10" hidden="1">{"fdsup://Directions/FactSet Auditing Viewer?action=AUDIT_VALUE&amp;DB=129&amp;ID1=14365830&amp;VALUEID=01001&amp;SDATE=200902&amp;PERIODTYPE=QTR_STD&amp;window=popup_no_bar&amp;width=385&amp;height=120&amp;START_MAXIMIZED=FALSE&amp;creator=factset&amp;display_string=Audit"}</definedName>
    <definedName name="_1760__FDSAUDITLINK__" localSheetId="3" hidden="1">{"fdsup://Directions/FactSet Auditing Viewer?action=AUDIT_VALUE&amp;DB=129&amp;ID1=14365830&amp;VALUEID=01001&amp;SDATE=200902&amp;PERIODTYPE=QTR_STD&amp;window=popup_no_bar&amp;width=385&amp;height=120&amp;START_MAXIMIZED=FALSE&amp;creator=factset&amp;display_string=Audit"}</definedName>
    <definedName name="_1760__FDSAUDITLINK__" localSheetId="5" hidden="1">{"fdsup://Directions/FactSet Auditing Viewer?action=AUDIT_VALUE&amp;DB=129&amp;ID1=14365830&amp;VALUEID=01001&amp;SDATE=200902&amp;PERIODTYPE=QTR_STD&amp;window=popup_no_bar&amp;width=385&amp;height=120&amp;START_MAXIMIZED=FALSE&amp;creator=factset&amp;display_string=Audit"}</definedName>
    <definedName name="_1760__FDSAUDITLINK__" localSheetId="1" hidden="1">{"fdsup://Directions/FactSet Auditing Viewer?action=AUDIT_VALUE&amp;DB=129&amp;ID1=14365830&amp;VALUEID=01001&amp;SDATE=200902&amp;PERIODTYPE=QTR_STD&amp;window=popup_no_bar&amp;width=385&amp;height=120&amp;START_MAXIMIZED=FALSE&amp;creator=factset&amp;display_string=Audit"}</definedName>
    <definedName name="_1760__FDSAUDITLINK__" hidden="1">{"fdsup://Directions/FactSet Auditing Viewer?action=AUDIT_VALUE&amp;DB=129&amp;ID1=14365830&amp;VALUEID=01001&amp;SDATE=200902&amp;PERIODTYPE=QTR_STD&amp;window=popup_no_bar&amp;width=385&amp;height=120&amp;START_MAXIMIZED=FALSE&amp;creator=factset&amp;display_string=Audit"}</definedName>
    <definedName name="_1761__FDSAUDITLINK__" localSheetId="7" hidden="1">{"fdsup://Directions/FactSet Auditing Viewer?action=AUDIT_VALUE&amp;DB=129&amp;ID1=14365830&amp;VALUEID=01001&amp;SDATE=201002&amp;PERIODTYPE=QTR_STD&amp;window=popup_no_bar&amp;width=385&amp;height=120&amp;START_MAXIMIZED=FALSE&amp;creator=factset&amp;display_string=Audit"}</definedName>
    <definedName name="_1761__FDSAUDITLINK__" localSheetId="9" hidden="1">{"fdsup://Directions/FactSet Auditing Viewer?action=AUDIT_VALUE&amp;DB=129&amp;ID1=14365830&amp;VALUEID=01001&amp;SDATE=201002&amp;PERIODTYPE=QTR_STD&amp;window=popup_no_bar&amp;width=385&amp;height=120&amp;START_MAXIMIZED=FALSE&amp;creator=factset&amp;display_string=Audit"}</definedName>
    <definedName name="_1761__FDSAUDITLINK__" localSheetId="8" hidden="1">{"fdsup://Directions/FactSet Auditing Viewer?action=AUDIT_VALUE&amp;DB=129&amp;ID1=14365830&amp;VALUEID=01001&amp;SDATE=201002&amp;PERIODTYPE=QTR_STD&amp;window=popup_no_bar&amp;width=385&amp;height=120&amp;START_MAXIMIZED=FALSE&amp;creator=factset&amp;display_string=Audit"}</definedName>
    <definedName name="_1761__FDSAUDITLINK__" localSheetId="10" hidden="1">{"fdsup://Directions/FactSet Auditing Viewer?action=AUDIT_VALUE&amp;DB=129&amp;ID1=14365830&amp;VALUEID=01001&amp;SDATE=201002&amp;PERIODTYPE=QTR_STD&amp;window=popup_no_bar&amp;width=385&amp;height=120&amp;START_MAXIMIZED=FALSE&amp;creator=factset&amp;display_string=Audit"}</definedName>
    <definedName name="_1761__FDSAUDITLINK__" localSheetId="3" hidden="1">{"fdsup://Directions/FactSet Auditing Viewer?action=AUDIT_VALUE&amp;DB=129&amp;ID1=14365830&amp;VALUEID=01001&amp;SDATE=201002&amp;PERIODTYPE=QTR_STD&amp;window=popup_no_bar&amp;width=385&amp;height=120&amp;START_MAXIMIZED=FALSE&amp;creator=factset&amp;display_string=Audit"}</definedName>
    <definedName name="_1761__FDSAUDITLINK__" localSheetId="5" hidden="1">{"fdsup://Directions/FactSet Auditing Viewer?action=AUDIT_VALUE&amp;DB=129&amp;ID1=14365830&amp;VALUEID=01001&amp;SDATE=201002&amp;PERIODTYPE=QTR_STD&amp;window=popup_no_bar&amp;width=385&amp;height=120&amp;START_MAXIMIZED=FALSE&amp;creator=factset&amp;display_string=Audit"}</definedName>
    <definedName name="_1761__FDSAUDITLINK__" localSheetId="1" hidden="1">{"fdsup://Directions/FactSet Auditing Viewer?action=AUDIT_VALUE&amp;DB=129&amp;ID1=14365830&amp;VALUEID=01001&amp;SDATE=201002&amp;PERIODTYPE=QTR_STD&amp;window=popup_no_bar&amp;width=385&amp;height=120&amp;START_MAXIMIZED=FALSE&amp;creator=factset&amp;display_string=Audit"}</definedName>
    <definedName name="_1761__FDSAUDITLINK__" hidden="1">{"fdsup://Directions/FactSet Auditing Viewer?action=AUDIT_VALUE&amp;DB=129&amp;ID1=14365830&amp;VALUEID=01001&amp;SDATE=201002&amp;PERIODTYPE=QTR_STD&amp;window=popup_no_bar&amp;width=385&amp;height=120&amp;START_MAXIMIZED=FALSE&amp;creator=factset&amp;display_string=Audit"}</definedName>
    <definedName name="_1762__FDSAUDITLINK__" localSheetId="7" hidden="1">{"fdsup://Directions/FactSet Auditing Viewer?action=AUDIT_VALUE&amp;DB=129&amp;ID1=19121910&amp;VALUEID=01001&amp;SDATE=200902&amp;PERIODTYPE=QTR_STD&amp;window=popup_no_bar&amp;width=385&amp;height=120&amp;START_MAXIMIZED=FALSE&amp;creator=factset&amp;display_string=Audit"}</definedName>
    <definedName name="_1762__FDSAUDITLINK__" localSheetId="9" hidden="1">{"fdsup://Directions/FactSet Auditing Viewer?action=AUDIT_VALUE&amp;DB=129&amp;ID1=19121910&amp;VALUEID=01001&amp;SDATE=200902&amp;PERIODTYPE=QTR_STD&amp;window=popup_no_bar&amp;width=385&amp;height=120&amp;START_MAXIMIZED=FALSE&amp;creator=factset&amp;display_string=Audit"}</definedName>
    <definedName name="_1762__FDSAUDITLINK__" localSheetId="8" hidden="1">{"fdsup://Directions/FactSet Auditing Viewer?action=AUDIT_VALUE&amp;DB=129&amp;ID1=19121910&amp;VALUEID=01001&amp;SDATE=200902&amp;PERIODTYPE=QTR_STD&amp;window=popup_no_bar&amp;width=385&amp;height=120&amp;START_MAXIMIZED=FALSE&amp;creator=factset&amp;display_string=Audit"}</definedName>
    <definedName name="_1762__FDSAUDITLINK__" localSheetId="10" hidden="1">{"fdsup://Directions/FactSet Auditing Viewer?action=AUDIT_VALUE&amp;DB=129&amp;ID1=19121910&amp;VALUEID=01001&amp;SDATE=200902&amp;PERIODTYPE=QTR_STD&amp;window=popup_no_bar&amp;width=385&amp;height=120&amp;START_MAXIMIZED=FALSE&amp;creator=factset&amp;display_string=Audit"}</definedName>
    <definedName name="_1762__FDSAUDITLINK__" localSheetId="3" hidden="1">{"fdsup://Directions/FactSet Auditing Viewer?action=AUDIT_VALUE&amp;DB=129&amp;ID1=19121910&amp;VALUEID=01001&amp;SDATE=200902&amp;PERIODTYPE=QTR_STD&amp;window=popup_no_bar&amp;width=385&amp;height=120&amp;START_MAXIMIZED=FALSE&amp;creator=factset&amp;display_string=Audit"}</definedName>
    <definedName name="_1762__FDSAUDITLINK__" localSheetId="5" hidden="1">{"fdsup://Directions/FactSet Auditing Viewer?action=AUDIT_VALUE&amp;DB=129&amp;ID1=19121910&amp;VALUEID=01001&amp;SDATE=200902&amp;PERIODTYPE=QTR_STD&amp;window=popup_no_bar&amp;width=385&amp;height=120&amp;START_MAXIMIZED=FALSE&amp;creator=factset&amp;display_string=Audit"}</definedName>
    <definedName name="_1762__FDSAUDITLINK__" localSheetId="1" hidden="1">{"fdsup://Directions/FactSet Auditing Viewer?action=AUDIT_VALUE&amp;DB=129&amp;ID1=19121910&amp;VALUEID=01001&amp;SDATE=200902&amp;PERIODTYPE=QTR_STD&amp;window=popup_no_bar&amp;width=385&amp;height=120&amp;START_MAXIMIZED=FALSE&amp;creator=factset&amp;display_string=Audit"}</definedName>
    <definedName name="_1762__FDSAUDITLINK__" hidden="1">{"fdsup://Directions/FactSet Auditing Viewer?action=AUDIT_VALUE&amp;DB=129&amp;ID1=19121910&amp;VALUEID=01001&amp;SDATE=200902&amp;PERIODTYPE=QTR_STD&amp;window=popup_no_bar&amp;width=385&amp;height=120&amp;START_MAXIMIZED=FALSE&amp;creator=factset&amp;display_string=Audit"}</definedName>
    <definedName name="_1763__FDSAUDITLINK__" localSheetId="7" hidden="1">{"fdsup://Directions/FactSet Auditing Viewer?action=AUDIT_VALUE&amp;DB=129&amp;ID1=19121910&amp;VALUEID=01001&amp;SDATE=201002&amp;PERIODTYPE=QTR_STD&amp;window=popup_no_bar&amp;width=385&amp;height=120&amp;START_MAXIMIZED=FALSE&amp;creator=factset&amp;display_string=Audit"}</definedName>
    <definedName name="_1763__FDSAUDITLINK__" localSheetId="9" hidden="1">{"fdsup://Directions/FactSet Auditing Viewer?action=AUDIT_VALUE&amp;DB=129&amp;ID1=19121910&amp;VALUEID=01001&amp;SDATE=201002&amp;PERIODTYPE=QTR_STD&amp;window=popup_no_bar&amp;width=385&amp;height=120&amp;START_MAXIMIZED=FALSE&amp;creator=factset&amp;display_string=Audit"}</definedName>
    <definedName name="_1763__FDSAUDITLINK__" localSheetId="8" hidden="1">{"fdsup://Directions/FactSet Auditing Viewer?action=AUDIT_VALUE&amp;DB=129&amp;ID1=19121910&amp;VALUEID=01001&amp;SDATE=201002&amp;PERIODTYPE=QTR_STD&amp;window=popup_no_bar&amp;width=385&amp;height=120&amp;START_MAXIMIZED=FALSE&amp;creator=factset&amp;display_string=Audit"}</definedName>
    <definedName name="_1763__FDSAUDITLINK__" localSheetId="10" hidden="1">{"fdsup://Directions/FactSet Auditing Viewer?action=AUDIT_VALUE&amp;DB=129&amp;ID1=19121910&amp;VALUEID=01001&amp;SDATE=201002&amp;PERIODTYPE=QTR_STD&amp;window=popup_no_bar&amp;width=385&amp;height=120&amp;START_MAXIMIZED=FALSE&amp;creator=factset&amp;display_string=Audit"}</definedName>
    <definedName name="_1763__FDSAUDITLINK__" localSheetId="3" hidden="1">{"fdsup://Directions/FactSet Auditing Viewer?action=AUDIT_VALUE&amp;DB=129&amp;ID1=19121910&amp;VALUEID=01001&amp;SDATE=201002&amp;PERIODTYPE=QTR_STD&amp;window=popup_no_bar&amp;width=385&amp;height=120&amp;START_MAXIMIZED=FALSE&amp;creator=factset&amp;display_string=Audit"}</definedName>
    <definedName name="_1763__FDSAUDITLINK__" localSheetId="5" hidden="1">{"fdsup://Directions/FactSet Auditing Viewer?action=AUDIT_VALUE&amp;DB=129&amp;ID1=19121910&amp;VALUEID=01001&amp;SDATE=201002&amp;PERIODTYPE=QTR_STD&amp;window=popup_no_bar&amp;width=385&amp;height=120&amp;START_MAXIMIZED=FALSE&amp;creator=factset&amp;display_string=Audit"}</definedName>
    <definedName name="_1763__FDSAUDITLINK__" localSheetId="1" hidden="1">{"fdsup://Directions/FactSet Auditing Viewer?action=AUDIT_VALUE&amp;DB=129&amp;ID1=19121910&amp;VALUEID=01001&amp;SDATE=201002&amp;PERIODTYPE=QTR_STD&amp;window=popup_no_bar&amp;width=385&amp;height=120&amp;START_MAXIMIZED=FALSE&amp;creator=factset&amp;display_string=Audit"}</definedName>
    <definedName name="_1763__FDSAUDITLINK__" hidden="1">{"fdsup://Directions/FactSet Auditing Viewer?action=AUDIT_VALUE&amp;DB=129&amp;ID1=19121910&amp;VALUEID=01001&amp;SDATE=201002&amp;PERIODTYPE=QTR_STD&amp;window=popup_no_bar&amp;width=385&amp;height=120&amp;START_MAXIMIZED=FALSE&amp;creator=factset&amp;display_string=Audit"}</definedName>
    <definedName name="_1764__FDSAUDITLINK__" localSheetId="7" hidden="1">{"fdsup://Directions/FactSet Auditing Viewer?action=AUDIT_VALUE&amp;DB=129&amp;ID1=12485720&amp;VALUEID=01001&amp;SDATE=200902&amp;PERIODTYPE=QTR_STD&amp;window=popup_no_bar&amp;width=385&amp;height=120&amp;START_MAXIMIZED=FALSE&amp;creator=factset&amp;display_string=Audit"}</definedName>
    <definedName name="_1764__FDSAUDITLINK__" localSheetId="9" hidden="1">{"fdsup://Directions/FactSet Auditing Viewer?action=AUDIT_VALUE&amp;DB=129&amp;ID1=12485720&amp;VALUEID=01001&amp;SDATE=200902&amp;PERIODTYPE=QTR_STD&amp;window=popup_no_bar&amp;width=385&amp;height=120&amp;START_MAXIMIZED=FALSE&amp;creator=factset&amp;display_string=Audit"}</definedName>
    <definedName name="_1764__FDSAUDITLINK__" localSheetId="8" hidden="1">{"fdsup://Directions/FactSet Auditing Viewer?action=AUDIT_VALUE&amp;DB=129&amp;ID1=12485720&amp;VALUEID=01001&amp;SDATE=200902&amp;PERIODTYPE=QTR_STD&amp;window=popup_no_bar&amp;width=385&amp;height=120&amp;START_MAXIMIZED=FALSE&amp;creator=factset&amp;display_string=Audit"}</definedName>
    <definedName name="_1764__FDSAUDITLINK__" localSheetId="10" hidden="1">{"fdsup://Directions/FactSet Auditing Viewer?action=AUDIT_VALUE&amp;DB=129&amp;ID1=12485720&amp;VALUEID=01001&amp;SDATE=200902&amp;PERIODTYPE=QTR_STD&amp;window=popup_no_bar&amp;width=385&amp;height=120&amp;START_MAXIMIZED=FALSE&amp;creator=factset&amp;display_string=Audit"}</definedName>
    <definedName name="_1764__FDSAUDITLINK__" localSheetId="3" hidden="1">{"fdsup://Directions/FactSet Auditing Viewer?action=AUDIT_VALUE&amp;DB=129&amp;ID1=12485720&amp;VALUEID=01001&amp;SDATE=200902&amp;PERIODTYPE=QTR_STD&amp;window=popup_no_bar&amp;width=385&amp;height=120&amp;START_MAXIMIZED=FALSE&amp;creator=factset&amp;display_string=Audit"}</definedName>
    <definedName name="_1764__FDSAUDITLINK__" localSheetId="5" hidden="1">{"fdsup://Directions/FactSet Auditing Viewer?action=AUDIT_VALUE&amp;DB=129&amp;ID1=12485720&amp;VALUEID=01001&amp;SDATE=200902&amp;PERIODTYPE=QTR_STD&amp;window=popup_no_bar&amp;width=385&amp;height=120&amp;START_MAXIMIZED=FALSE&amp;creator=factset&amp;display_string=Audit"}</definedName>
    <definedName name="_1764__FDSAUDITLINK__" localSheetId="1" hidden="1">{"fdsup://Directions/FactSet Auditing Viewer?action=AUDIT_VALUE&amp;DB=129&amp;ID1=12485720&amp;VALUEID=01001&amp;SDATE=200902&amp;PERIODTYPE=QTR_STD&amp;window=popup_no_bar&amp;width=385&amp;height=120&amp;START_MAXIMIZED=FALSE&amp;creator=factset&amp;display_string=Audit"}</definedName>
    <definedName name="_1764__FDSAUDITLINK__" hidden="1">{"fdsup://Directions/FactSet Auditing Viewer?action=AUDIT_VALUE&amp;DB=129&amp;ID1=12485720&amp;VALUEID=01001&amp;SDATE=200902&amp;PERIODTYPE=QTR_STD&amp;window=popup_no_bar&amp;width=385&amp;height=120&amp;START_MAXIMIZED=FALSE&amp;creator=factset&amp;display_string=Audit"}</definedName>
    <definedName name="_1765__FDSAUDITLINK__" localSheetId="7" hidden="1">{"fdsup://Directions/FactSet Auditing Viewer?action=AUDIT_VALUE&amp;DB=129&amp;ID1=12485720&amp;VALUEID=01001&amp;SDATE=201002&amp;PERIODTYPE=QTR_STD&amp;window=popup_no_bar&amp;width=385&amp;height=120&amp;START_MAXIMIZED=FALSE&amp;creator=factset&amp;display_string=Audit"}</definedName>
    <definedName name="_1765__FDSAUDITLINK__" localSheetId="9" hidden="1">{"fdsup://Directions/FactSet Auditing Viewer?action=AUDIT_VALUE&amp;DB=129&amp;ID1=12485720&amp;VALUEID=01001&amp;SDATE=201002&amp;PERIODTYPE=QTR_STD&amp;window=popup_no_bar&amp;width=385&amp;height=120&amp;START_MAXIMIZED=FALSE&amp;creator=factset&amp;display_string=Audit"}</definedName>
    <definedName name="_1765__FDSAUDITLINK__" localSheetId="8" hidden="1">{"fdsup://Directions/FactSet Auditing Viewer?action=AUDIT_VALUE&amp;DB=129&amp;ID1=12485720&amp;VALUEID=01001&amp;SDATE=201002&amp;PERIODTYPE=QTR_STD&amp;window=popup_no_bar&amp;width=385&amp;height=120&amp;START_MAXIMIZED=FALSE&amp;creator=factset&amp;display_string=Audit"}</definedName>
    <definedName name="_1765__FDSAUDITLINK__" localSheetId="10" hidden="1">{"fdsup://Directions/FactSet Auditing Viewer?action=AUDIT_VALUE&amp;DB=129&amp;ID1=12485720&amp;VALUEID=01001&amp;SDATE=201002&amp;PERIODTYPE=QTR_STD&amp;window=popup_no_bar&amp;width=385&amp;height=120&amp;START_MAXIMIZED=FALSE&amp;creator=factset&amp;display_string=Audit"}</definedName>
    <definedName name="_1765__FDSAUDITLINK__" localSheetId="3" hidden="1">{"fdsup://Directions/FactSet Auditing Viewer?action=AUDIT_VALUE&amp;DB=129&amp;ID1=12485720&amp;VALUEID=01001&amp;SDATE=201002&amp;PERIODTYPE=QTR_STD&amp;window=popup_no_bar&amp;width=385&amp;height=120&amp;START_MAXIMIZED=FALSE&amp;creator=factset&amp;display_string=Audit"}</definedName>
    <definedName name="_1765__FDSAUDITLINK__" localSheetId="5" hidden="1">{"fdsup://Directions/FactSet Auditing Viewer?action=AUDIT_VALUE&amp;DB=129&amp;ID1=12485720&amp;VALUEID=01001&amp;SDATE=201002&amp;PERIODTYPE=QTR_STD&amp;window=popup_no_bar&amp;width=385&amp;height=120&amp;START_MAXIMIZED=FALSE&amp;creator=factset&amp;display_string=Audit"}</definedName>
    <definedName name="_1765__FDSAUDITLINK__" localSheetId="1" hidden="1">{"fdsup://Directions/FactSet Auditing Viewer?action=AUDIT_VALUE&amp;DB=129&amp;ID1=12485720&amp;VALUEID=01001&amp;SDATE=201002&amp;PERIODTYPE=QTR_STD&amp;window=popup_no_bar&amp;width=385&amp;height=120&amp;START_MAXIMIZED=FALSE&amp;creator=factset&amp;display_string=Audit"}</definedName>
    <definedName name="_1765__FDSAUDITLINK__" hidden="1">{"fdsup://Directions/FactSet Auditing Viewer?action=AUDIT_VALUE&amp;DB=129&amp;ID1=12485720&amp;VALUEID=01001&amp;SDATE=201002&amp;PERIODTYPE=QTR_STD&amp;window=popup_no_bar&amp;width=385&amp;height=120&amp;START_MAXIMIZED=FALSE&amp;creator=factset&amp;display_string=Audit"}</definedName>
    <definedName name="_1766__FDSAUDITLINK__" localSheetId="7" hidden="1">{"fdsup://Directions/FactSet Auditing Viewer?action=AUDIT_VALUE&amp;DB=129&amp;ID1=12497T10&amp;VALUEID=01001&amp;SDATE=200902&amp;PERIODTYPE=QTR_STD&amp;window=popup_no_bar&amp;width=385&amp;height=120&amp;START_MAXIMIZED=FALSE&amp;creator=factset&amp;display_string=Audit"}</definedName>
    <definedName name="_1766__FDSAUDITLINK__" localSheetId="9" hidden="1">{"fdsup://Directions/FactSet Auditing Viewer?action=AUDIT_VALUE&amp;DB=129&amp;ID1=12497T10&amp;VALUEID=01001&amp;SDATE=200902&amp;PERIODTYPE=QTR_STD&amp;window=popup_no_bar&amp;width=385&amp;height=120&amp;START_MAXIMIZED=FALSE&amp;creator=factset&amp;display_string=Audit"}</definedName>
    <definedName name="_1766__FDSAUDITLINK__" localSheetId="8" hidden="1">{"fdsup://Directions/FactSet Auditing Viewer?action=AUDIT_VALUE&amp;DB=129&amp;ID1=12497T10&amp;VALUEID=01001&amp;SDATE=200902&amp;PERIODTYPE=QTR_STD&amp;window=popup_no_bar&amp;width=385&amp;height=120&amp;START_MAXIMIZED=FALSE&amp;creator=factset&amp;display_string=Audit"}</definedName>
    <definedName name="_1766__FDSAUDITLINK__" localSheetId="10" hidden="1">{"fdsup://Directions/FactSet Auditing Viewer?action=AUDIT_VALUE&amp;DB=129&amp;ID1=12497T10&amp;VALUEID=01001&amp;SDATE=200902&amp;PERIODTYPE=QTR_STD&amp;window=popup_no_bar&amp;width=385&amp;height=120&amp;START_MAXIMIZED=FALSE&amp;creator=factset&amp;display_string=Audit"}</definedName>
    <definedName name="_1766__FDSAUDITLINK__" localSheetId="3" hidden="1">{"fdsup://Directions/FactSet Auditing Viewer?action=AUDIT_VALUE&amp;DB=129&amp;ID1=12497T10&amp;VALUEID=01001&amp;SDATE=200902&amp;PERIODTYPE=QTR_STD&amp;window=popup_no_bar&amp;width=385&amp;height=120&amp;START_MAXIMIZED=FALSE&amp;creator=factset&amp;display_string=Audit"}</definedName>
    <definedName name="_1766__FDSAUDITLINK__" localSheetId="5" hidden="1">{"fdsup://Directions/FactSet Auditing Viewer?action=AUDIT_VALUE&amp;DB=129&amp;ID1=12497T10&amp;VALUEID=01001&amp;SDATE=200902&amp;PERIODTYPE=QTR_STD&amp;window=popup_no_bar&amp;width=385&amp;height=120&amp;START_MAXIMIZED=FALSE&amp;creator=factset&amp;display_string=Audit"}</definedName>
    <definedName name="_1766__FDSAUDITLINK__" localSheetId="1" hidden="1">{"fdsup://Directions/FactSet Auditing Viewer?action=AUDIT_VALUE&amp;DB=129&amp;ID1=12497T10&amp;VALUEID=01001&amp;SDATE=200902&amp;PERIODTYPE=QTR_STD&amp;window=popup_no_bar&amp;width=385&amp;height=120&amp;START_MAXIMIZED=FALSE&amp;creator=factset&amp;display_string=Audit"}</definedName>
    <definedName name="_1766__FDSAUDITLINK__" hidden="1">{"fdsup://Directions/FactSet Auditing Viewer?action=AUDIT_VALUE&amp;DB=129&amp;ID1=12497T10&amp;VALUEID=01001&amp;SDATE=200902&amp;PERIODTYPE=QTR_STD&amp;window=popup_no_bar&amp;width=385&amp;height=120&amp;START_MAXIMIZED=FALSE&amp;creator=factset&amp;display_string=Audit"}</definedName>
    <definedName name="_1767__FDSAUDITLINK__" localSheetId="7" hidden="1">{"fdsup://Directions/FactSet Auditing Viewer?action=AUDIT_VALUE&amp;DB=129&amp;ID1=12497T10&amp;VALUEID=01001&amp;SDATE=201002&amp;PERIODTYPE=QTR_STD&amp;window=popup_no_bar&amp;width=385&amp;height=120&amp;START_MAXIMIZED=FALSE&amp;creator=factset&amp;display_string=Audit"}</definedName>
    <definedName name="_1767__FDSAUDITLINK__" localSheetId="9" hidden="1">{"fdsup://Directions/FactSet Auditing Viewer?action=AUDIT_VALUE&amp;DB=129&amp;ID1=12497T10&amp;VALUEID=01001&amp;SDATE=201002&amp;PERIODTYPE=QTR_STD&amp;window=popup_no_bar&amp;width=385&amp;height=120&amp;START_MAXIMIZED=FALSE&amp;creator=factset&amp;display_string=Audit"}</definedName>
    <definedName name="_1767__FDSAUDITLINK__" localSheetId="8" hidden="1">{"fdsup://Directions/FactSet Auditing Viewer?action=AUDIT_VALUE&amp;DB=129&amp;ID1=12497T10&amp;VALUEID=01001&amp;SDATE=201002&amp;PERIODTYPE=QTR_STD&amp;window=popup_no_bar&amp;width=385&amp;height=120&amp;START_MAXIMIZED=FALSE&amp;creator=factset&amp;display_string=Audit"}</definedName>
    <definedName name="_1767__FDSAUDITLINK__" localSheetId="10" hidden="1">{"fdsup://Directions/FactSet Auditing Viewer?action=AUDIT_VALUE&amp;DB=129&amp;ID1=12497T10&amp;VALUEID=01001&amp;SDATE=201002&amp;PERIODTYPE=QTR_STD&amp;window=popup_no_bar&amp;width=385&amp;height=120&amp;START_MAXIMIZED=FALSE&amp;creator=factset&amp;display_string=Audit"}</definedName>
    <definedName name="_1767__FDSAUDITLINK__" localSheetId="3" hidden="1">{"fdsup://Directions/FactSet Auditing Viewer?action=AUDIT_VALUE&amp;DB=129&amp;ID1=12497T10&amp;VALUEID=01001&amp;SDATE=201002&amp;PERIODTYPE=QTR_STD&amp;window=popup_no_bar&amp;width=385&amp;height=120&amp;START_MAXIMIZED=FALSE&amp;creator=factset&amp;display_string=Audit"}</definedName>
    <definedName name="_1767__FDSAUDITLINK__" localSheetId="5" hidden="1">{"fdsup://Directions/FactSet Auditing Viewer?action=AUDIT_VALUE&amp;DB=129&amp;ID1=12497T10&amp;VALUEID=01001&amp;SDATE=201002&amp;PERIODTYPE=QTR_STD&amp;window=popup_no_bar&amp;width=385&amp;height=120&amp;START_MAXIMIZED=FALSE&amp;creator=factset&amp;display_string=Audit"}</definedName>
    <definedName name="_1767__FDSAUDITLINK__" localSheetId="1" hidden="1">{"fdsup://Directions/FactSet Auditing Viewer?action=AUDIT_VALUE&amp;DB=129&amp;ID1=12497T10&amp;VALUEID=01001&amp;SDATE=201002&amp;PERIODTYPE=QTR_STD&amp;window=popup_no_bar&amp;width=385&amp;height=120&amp;START_MAXIMIZED=FALSE&amp;creator=factset&amp;display_string=Audit"}</definedName>
    <definedName name="_1767__FDSAUDITLINK__" hidden="1">{"fdsup://Directions/FactSet Auditing Viewer?action=AUDIT_VALUE&amp;DB=129&amp;ID1=12497T10&amp;VALUEID=01001&amp;SDATE=201002&amp;PERIODTYPE=QTR_STD&amp;window=popup_no_bar&amp;width=385&amp;height=120&amp;START_MAXIMIZED=FALSE&amp;creator=factset&amp;display_string=Audit"}</definedName>
    <definedName name="_1768__FDSAUDITLINK__" localSheetId="7" hidden="1">{"fdsup://Directions/FactSet Auditing Viewer?action=AUDIT_VALUE&amp;DB=129&amp;ID1=17123210&amp;VALUEID=01001&amp;SDATE=200902&amp;PERIODTYPE=QTR_STD&amp;window=popup_no_bar&amp;width=385&amp;height=120&amp;START_MAXIMIZED=FALSE&amp;creator=factset&amp;display_string=Audit"}</definedName>
    <definedName name="_1768__FDSAUDITLINK__" localSheetId="9" hidden="1">{"fdsup://Directions/FactSet Auditing Viewer?action=AUDIT_VALUE&amp;DB=129&amp;ID1=17123210&amp;VALUEID=01001&amp;SDATE=200902&amp;PERIODTYPE=QTR_STD&amp;window=popup_no_bar&amp;width=385&amp;height=120&amp;START_MAXIMIZED=FALSE&amp;creator=factset&amp;display_string=Audit"}</definedName>
    <definedName name="_1768__FDSAUDITLINK__" localSheetId="8" hidden="1">{"fdsup://Directions/FactSet Auditing Viewer?action=AUDIT_VALUE&amp;DB=129&amp;ID1=17123210&amp;VALUEID=01001&amp;SDATE=200902&amp;PERIODTYPE=QTR_STD&amp;window=popup_no_bar&amp;width=385&amp;height=120&amp;START_MAXIMIZED=FALSE&amp;creator=factset&amp;display_string=Audit"}</definedName>
    <definedName name="_1768__FDSAUDITLINK__" localSheetId="10" hidden="1">{"fdsup://Directions/FactSet Auditing Viewer?action=AUDIT_VALUE&amp;DB=129&amp;ID1=17123210&amp;VALUEID=01001&amp;SDATE=200902&amp;PERIODTYPE=QTR_STD&amp;window=popup_no_bar&amp;width=385&amp;height=120&amp;START_MAXIMIZED=FALSE&amp;creator=factset&amp;display_string=Audit"}</definedName>
    <definedName name="_1768__FDSAUDITLINK__" localSheetId="3" hidden="1">{"fdsup://Directions/FactSet Auditing Viewer?action=AUDIT_VALUE&amp;DB=129&amp;ID1=17123210&amp;VALUEID=01001&amp;SDATE=200902&amp;PERIODTYPE=QTR_STD&amp;window=popup_no_bar&amp;width=385&amp;height=120&amp;START_MAXIMIZED=FALSE&amp;creator=factset&amp;display_string=Audit"}</definedName>
    <definedName name="_1768__FDSAUDITLINK__" localSheetId="5" hidden="1">{"fdsup://Directions/FactSet Auditing Viewer?action=AUDIT_VALUE&amp;DB=129&amp;ID1=17123210&amp;VALUEID=01001&amp;SDATE=200902&amp;PERIODTYPE=QTR_STD&amp;window=popup_no_bar&amp;width=385&amp;height=120&amp;START_MAXIMIZED=FALSE&amp;creator=factset&amp;display_string=Audit"}</definedName>
    <definedName name="_1768__FDSAUDITLINK__" localSheetId="1" hidden="1">{"fdsup://Directions/FactSet Auditing Viewer?action=AUDIT_VALUE&amp;DB=129&amp;ID1=17123210&amp;VALUEID=01001&amp;SDATE=200902&amp;PERIODTYPE=QTR_STD&amp;window=popup_no_bar&amp;width=385&amp;height=120&amp;START_MAXIMIZED=FALSE&amp;creator=factset&amp;display_string=Audit"}</definedName>
    <definedName name="_1768__FDSAUDITLINK__" hidden="1">{"fdsup://Directions/FactSet Auditing Viewer?action=AUDIT_VALUE&amp;DB=129&amp;ID1=17123210&amp;VALUEID=01001&amp;SDATE=200902&amp;PERIODTYPE=QTR_STD&amp;window=popup_no_bar&amp;width=385&amp;height=120&amp;START_MAXIMIZED=FALSE&amp;creator=factset&amp;display_string=Audit"}</definedName>
    <definedName name="_1769__FDSAUDITLINK__" localSheetId="7" hidden="1">{"fdsup://Directions/FactSet Auditing Viewer?action=AUDIT_VALUE&amp;DB=129&amp;ID1=17123210&amp;VALUEID=01001&amp;SDATE=201002&amp;PERIODTYPE=QTR_STD&amp;window=popup_no_bar&amp;width=385&amp;height=120&amp;START_MAXIMIZED=FALSE&amp;creator=factset&amp;display_string=Audit"}</definedName>
    <definedName name="_1769__FDSAUDITLINK__" localSheetId="9" hidden="1">{"fdsup://Directions/FactSet Auditing Viewer?action=AUDIT_VALUE&amp;DB=129&amp;ID1=17123210&amp;VALUEID=01001&amp;SDATE=201002&amp;PERIODTYPE=QTR_STD&amp;window=popup_no_bar&amp;width=385&amp;height=120&amp;START_MAXIMIZED=FALSE&amp;creator=factset&amp;display_string=Audit"}</definedName>
    <definedName name="_1769__FDSAUDITLINK__" localSheetId="8" hidden="1">{"fdsup://Directions/FactSet Auditing Viewer?action=AUDIT_VALUE&amp;DB=129&amp;ID1=17123210&amp;VALUEID=01001&amp;SDATE=201002&amp;PERIODTYPE=QTR_STD&amp;window=popup_no_bar&amp;width=385&amp;height=120&amp;START_MAXIMIZED=FALSE&amp;creator=factset&amp;display_string=Audit"}</definedName>
    <definedName name="_1769__FDSAUDITLINK__" localSheetId="10" hidden="1">{"fdsup://Directions/FactSet Auditing Viewer?action=AUDIT_VALUE&amp;DB=129&amp;ID1=17123210&amp;VALUEID=01001&amp;SDATE=201002&amp;PERIODTYPE=QTR_STD&amp;window=popup_no_bar&amp;width=385&amp;height=120&amp;START_MAXIMIZED=FALSE&amp;creator=factset&amp;display_string=Audit"}</definedName>
    <definedName name="_1769__FDSAUDITLINK__" localSheetId="3" hidden="1">{"fdsup://Directions/FactSet Auditing Viewer?action=AUDIT_VALUE&amp;DB=129&amp;ID1=17123210&amp;VALUEID=01001&amp;SDATE=201002&amp;PERIODTYPE=QTR_STD&amp;window=popup_no_bar&amp;width=385&amp;height=120&amp;START_MAXIMIZED=FALSE&amp;creator=factset&amp;display_string=Audit"}</definedName>
    <definedName name="_1769__FDSAUDITLINK__" localSheetId="5" hidden="1">{"fdsup://Directions/FactSet Auditing Viewer?action=AUDIT_VALUE&amp;DB=129&amp;ID1=17123210&amp;VALUEID=01001&amp;SDATE=201002&amp;PERIODTYPE=QTR_STD&amp;window=popup_no_bar&amp;width=385&amp;height=120&amp;START_MAXIMIZED=FALSE&amp;creator=factset&amp;display_string=Audit"}</definedName>
    <definedName name="_1769__FDSAUDITLINK__" localSheetId="1" hidden="1">{"fdsup://Directions/FactSet Auditing Viewer?action=AUDIT_VALUE&amp;DB=129&amp;ID1=17123210&amp;VALUEID=01001&amp;SDATE=201002&amp;PERIODTYPE=QTR_STD&amp;window=popup_no_bar&amp;width=385&amp;height=120&amp;START_MAXIMIZED=FALSE&amp;creator=factset&amp;display_string=Audit"}</definedName>
    <definedName name="_1769__FDSAUDITLINK__" hidden="1">{"fdsup://Directions/FactSet Auditing Viewer?action=AUDIT_VALUE&amp;DB=129&amp;ID1=17123210&amp;VALUEID=01001&amp;SDATE=201002&amp;PERIODTYPE=QTR_STD&amp;window=popup_no_bar&amp;width=385&amp;height=120&amp;START_MAXIMIZED=FALSE&amp;creator=factset&amp;display_string=Audit"}</definedName>
    <definedName name="_177__FDSAUDITLINK__" localSheetId="7" hidden="1">{"fdsup://directions/FAT Viewer?action=UPDATE&amp;creator=factset&amp;DYN_ARGS=TRUE&amp;DOC_NAME=FAT:FQL_AUDITING_CLIENT_TEMPLATE.FAT&amp;display_string=Audit&amp;VAR:KEY=JUNKNQHYBK&amp;VAR:QUERY=RkZfRUJJVERBX09QRVIoUVRSLDQvMS8yMDA5LDYvMzAvMjAwOSwsLFVTRCk=&amp;WINDOW=FIRST_POPUP&amp;HEIGH","T=450&amp;WIDTH=450&amp;START_MAXIMIZED=FALSE&amp;VAR:CALENDAR=US&amp;VAR:SYMBOL=SNI&amp;VAR:INDEX=0"}</definedName>
    <definedName name="_177__FDSAUDITLINK__" localSheetId="9" hidden="1">{"fdsup://directions/FAT Viewer?action=UPDATE&amp;creator=factset&amp;DYN_ARGS=TRUE&amp;DOC_NAME=FAT:FQL_AUDITING_CLIENT_TEMPLATE.FAT&amp;display_string=Audit&amp;VAR:KEY=JUNKNQHYBK&amp;VAR:QUERY=RkZfRUJJVERBX09QRVIoUVRSLDQvMS8yMDA5LDYvMzAvMjAwOSwsLFVTRCk=&amp;WINDOW=FIRST_POPUP&amp;HEIGH","T=450&amp;WIDTH=450&amp;START_MAXIMIZED=FALSE&amp;VAR:CALENDAR=US&amp;VAR:SYMBOL=SNI&amp;VAR:INDEX=0"}</definedName>
    <definedName name="_177__FDSAUDITLINK__" localSheetId="8" hidden="1">{"fdsup://directions/FAT Viewer?action=UPDATE&amp;creator=factset&amp;DYN_ARGS=TRUE&amp;DOC_NAME=FAT:FQL_AUDITING_CLIENT_TEMPLATE.FAT&amp;display_string=Audit&amp;VAR:KEY=JUNKNQHYBK&amp;VAR:QUERY=RkZfRUJJVERBX09QRVIoUVRSLDQvMS8yMDA5LDYvMzAvMjAwOSwsLFVTRCk=&amp;WINDOW=FIRST_POPUP&amp;HEIGH","T=450&amp;WIDTH=450&amp;START_MAXIMIZED=FALSE&amp;VAR:CALENDAR=US&amp;VAR:SYMBOL=SNI&amp;VAR:INDEX=0"}</definedName>
    <definedName name="_177__FDSAUDITLINK__" localSheetId="10" hidden="1">{"fdsup://directions/FAT Viewer?action=UPDATE&amp;creator=factset&amp;DYN_ARGS=TRUE&amp;DOC_NAME=FAT:FQL_AUDITING_CLIENT_TEMPLATE.FAT&amp;display_string=Audit&amp;VAR:KEY=JUNKNQHYBK&amp;VAR:QUERY=RkZfRUJJVERBX09QRVIoUVRSLDQvMS8yMDA5LDYvMzAvMjAwOSwsLFVTRCk=&amp;WINDOW=FIRST_POPUP&amp;HEIGH","T=450&amp;WIDTH=450&amp;START_MAXIMIZED=FALSE&amp;VAR:CALENDAR=US&amp;VAR:SYMBOL=SNI&amp;VAR:INDEX=0"}</definedName>
    <definedName name="_177__FDSAUDITLINK__" localSheetId="3" hidden="1">{"fdsup://directions/FAT Viewer?action=UPDATE&amp;creator=factset&amp;DYN_ARGS=TRUE&amp;DOC_NAME=FAT:FQL_AUDITING_CLIENT_TEMPLATE.FAT&amp;display_string=Audit&amp;VAR:KEY=JUNKNQHYBK&amp;VAR:QUERY=RkZfRUJJVERBX09QRVIoUVRSLDQvMS8yMDA5LDYvMzAvMjAwOSwsLFVTRCk=&amp;WINDOW=FIRST_POPUP&amp;HEIGH","T=450&amp;WIDTH=450&amp;START_MAXIMIZED=FALSE&amp;VAR:CALENDAR=US&amp;VAR:SYMBOL=SNI&amp;VAR:INDEX=0"}</definedName>
    <definedName name="_177__FDSAUDITLINK__" localSheetId="5" hidden="1">{"fdsup://directions/FAT Viewer?action=UPDATE&amp;creator=factset&amp;DYN_ARGS=TRUE&amp;DOC_NAME=FAT:FQL_AUDITING_CLIENT_TEMPLATE.FAT&amp;display_string=Audit&amp;VAR:KEY=JUNKNQHYBK&amp;VAR:QUERY=RkZfRUJJVERBX09QRVIoUVRSLDQvMS8yMDA5LDYvMzAvMjAwOSwsLFVTRCk=&amp;WINDOW=FIRST_POPUP&amp;HEIGH","T=450&amp;WIDTH=450&amp;START_MAXIMIZED=FALSE&amp;VAR:CALENDAR=US&amp;VAR:SYMBOL=SNI&amp;VAR:INDEX=0"}</definedName>
    <definedName name="_177__FDSAUDITLINK__" localSheetId="1" hidden="1">{"fdsup://directions/FAT Viewer?action=UPDATE&amp;creator=factset&amp;DYN_ARGS=TRUE&amp;DOC_NAME=FAT:FQL_AUDITING_CLIENT_TEMPLATE.FAT&amp;display_string=Audit&amp;VAR:KEY=JUNKNQHYBK&amp;VAR:QUERY=RkZfRUJJVERBX09QRVIoUVRSLDQvMS8yMDA5LDYvMzAvMjAwOSwsLFVTRCk=&amp;WINDOW=FIRST_POPUP&amp;HEIGH","T=450&amp;WIDTH=450&amp;START_MAXIMIZED=FALSE&amp;VAR:CALENDAR=US&amp;VAR:SYMBOL=SNI&amp;VAR:INDEX=0"}</definedName>
    <definedName name="_177__FDSAUDITLINK__" hidden="1">{"fdsup://directions/FAT Viewer?action=UPDATE&amp;creator=factset&amp;DYN_ARGS=TRUE&amp;DOC_NAME=FAT:FQL_AUDITING_CLIENT_TEMPLATE.FAT&amp;display_string=Audit&amp;VAR:KEY=JUNKNQHYBK&amp;VAR:QUERY=RkZfRUJJVERBX09QRVIoUVRSLDQvMS8yMDA5LDYvMzAvMjAwOSwsLFVTRCk=&amp;WINDOW=FIRST_POPUP&amp;HEIGH","T=450&amp;WIDTH=450&amp;START_MAXIMIZED=FALSE&amp;VAR:CALENDAR=US&amp;VAR:SYMBOL=SNI&amp;VAR:INDEX=0"}</definedName>
    <definedName name="_1770__FDSAUDITLINK__" localSheetId="7" hidden="1">{"fdsup://Directions/FactSet Auditing Viewer?action=AUDIT_VALUE&amp;DB=129&amp;ID1=14912310&amp;VALUEID=01001&amp;SDATE=201002&amp;PERIODTYPE=QTR_STD&amp;window=popup_no_bar&amp;width=385&amp;height=120&amp;START_MAXIMIZED=FALSE&amp;creator=factset&amp;display_string=Audit"}</definedName>
    <definedName name="_1770__FDSAUDITLINK__" localSheetId="9" hidden="1">{"fdsup://Directions/FactSet Auditing Viewer?action=AUDIT_VALUE&amp;DB=129&amp;ID1=14912310&amp;VALUEID=01001&amp;SDATE=201002&amp;PERIODTYPE=QTR_STD&amp;window=popup_no_bar&amp;width=385&amp;height=120&amp;START_MAXIMIZED=FALSE&amp;creator=factset&amp;display_string=Audit"}</definedName>
    <definedName name="_1770__FDSAUDITLINK__" localSheetId="8" hidden="1">{"fdsup://Directions/FactSet Auditing Viewer?action=AUDIT_VALUE&amp;DB=129&amp;ID1=14912310&amp;VALUEID=01001&amp;SDATE=201002&amp;PERIODTYPE=QTR_STD&amp;window=popup_no_bar&amp;width=385&amp;height=120&amp;START_MAXIMIZED=FALSE&amp;creator=factset&amp;display_string=Audit"}</definedName>
    <definedName name="_1770__FDSAUDITLINK__" localSheetId="10" hidden="1">{"fdsup://Directions/FactSet Auditing Viewer?action=AUDIT_VALUE&amp;DB=129&amp;ID1=14912310&amp;VALUEID=01001&amp;SDATE=201002&amp;PERIODTYPE=QTR_STD&amp;window=popup_no_bar&amp;width=385&amp;height=120&amp;START_MAXIMIZED=FALSE&amp;creator=factset&amp;display_string=Audit"}</definedName>
    <definedName name="_1770__FDSAUDITLINK__" localSheetId="3" hidden="1">{"fdsup://Directions/FactSet Auditing Viewer?action=AUDIT_VALUE&amp;DB=129&amp;ID1=14912310&amp;VALUEID=01001&amp;SDATE=201002&amp;PERIODTYPE=QTR_STD&amp;window=popup_no_bar&amp;width=385&amp;height=120&amp;START_MAXIMIZED=FALSE&amp;creator=factset&amp;display_string=Audit"}</definedName>
    <definedName name="_1770__FDSAUDITLINK__" localSheetId="5" hidden="1">{"fdsup://Directions/FactSet Auditing Viewer?action=AUDIT_VALUE&amp;DB=129&amp;ID1=14912310&amp;VALUEID=01001&amp;SDATE=201002&amp;PERIODTYPE=QTR_STD&amp;window=popup_no_bar&amp;width=385&amp;height=120&amp;START_MAXIMIZED=FALSE&amp;creator=factset&amp;display_string=Audit"}</definedName>
    <definedName name="_1770__FDSAUDITLINK__" localSheetId="1" hidden="1">{"fdsup://Directions/FactSet Auditing Viewer?action=AUDIT_VALUE&amp;DB=129&amp;ID1=14912310&amp;VALUEID=01001&amp;SDATE=201002&amp;PERIODTYPE=QTR_STD&amp;window=popup_no_bar&amp;width=385&amp;height=120&amp;START_MAXIMIZED=FALSE&amp;creator=factset&amp;display_string=Audit"}</definedName>
    <definedName name="_1770__FDSAUDITLINK__" hidden="1">{"fdsup://Directions/FactSet Auditing Viewer?action=AUDIT_VALUE&amp;DB=129&amp;ID1=14912310&amp;VALUEID=01001&amp;SDATE=201002&amp;PERIODTYPE=QTR_STD&amp;window=popup_no_bar&amp;width=385&amp;height=120&amp;START_MAXIMIZED=FALSE&amp;creator=factset&amp;display_string=Audit"}</definedName>
    <definedName name="_1771__FDSAUDITLINK__" localSheetId="7" hidden="1">{"fdsup://Directions/FactSet Auditing Viewer?action=AUDIT_VALUE&amp;DB=129&amp;ID1=13342B10&amp;VALUEID=01001&amp;SDATE=200902&amp;PERIODTYPE=QTR_STD&amp;window=popup_no_bar&amp;width=385&amp;height=120&amp;START_MAXIMIZED=FALSE&amp;creator=factset&amp;display_string=Audit"}</definedName>
    <definedName name="_1771__FDSAUDITLINK__" localSheetId="9" hidden="1">{"fdsup://Directions/FactSet Auditing Viewer?action=AUDIT_VALUE&amp;DB=129&amp;ID1=13342B10&amp;VALUEID=01001&amp;SDATE=200902&amp;PERIODTYPE=QTR_STD&amp;window=popup_no_bar&amp;width=385&amp;height=120&amp;START_MAXIMIZED=FALSE&amp;creator=factset&amp;display_string=Audit"}</definedName>
    <definedName name="_1771__FDSAUDITLINK__" localSheetId="8" hidden="1">{"fdsup://Directions/FactSet Auditing Viewer?action=AUDIT_VALUE&amp;DB=129&amp;ID1=13342B10&amp;VALUEID=01001&amp;SDATE=200902&amp;PERIODTYPE=QTR_STD&amp;window=popup_no_bar&amp;width=385&amp;height=120&amp;START_MAXIMIZED=FALSE&amp;creator=factset&amp;display_string=Audit"}</definedName>
    <definedName name="_1771__FDSAUDITLINK__" localSheetId="10" hidden="1">{"fdsup://Directions/FactSet Auditing Viewer?action=AUDIT_VALUE&amp;DB=129&amp;ID1=13342B10&amp;VALUEID=01001&amp;SDATE=200902&amp;PERIODTYPE=QTR_STD&amp;window=popup_no_bar&amp;width=385&amp;height=120&amp;START_MAXIMIZED=FALSE&amp;creator=factset&amp;display_string=Audit"}</definedName>
    <definedName name="_1771__FDSAUDITLINK__" localSheetId="3" hidden="1">{"fdsup://Directions/FactSet Auditing Viewer?action=AUDIT_VALUE&amp;DB=129&amp;ID1=13342B10&amp;VALUEID=01001&amp;SDATE=200902&amp;PERIODTYPE=QTR_STD&amp;window=popup_no_bar&amp;width=385&amp;height=120&amp;START_MAXIMIZED=FALSE&amp;creator=factset&amp;display_string=Audit"}</definedName>
    <definedName name="_1771__FDSAUDITLINK__" localSheetId="5" hidden="1">{"fdsup://Directions/FactSet Auditing Viewer?action=AUDIT_VALUE&amp;DB=129&amp;ID1=13342B10&amp;VALUEID=01001&amp;SDATE=200902&amp;PERIODTYPE=QTR_STD&amp;window=popup_no_bar&amp;width=385&amp;height=120&amp;START_MAXIMIZED=FALSE&amp;creator=factset&amp;display_string=Audit"}</definedName>
    <definedName name="_1771__FDSAUDITLINK__" localSheetId="1" hidden="1">{"fdsup://Directions/FactSet Auditing Viewer?action=AUDIT_VALUE&amp;DB=129&amp;ID1=13342B10&amp;VALUEID=01001&amp;SDATE=200902&amp;PERIODTYPE=QTR_STD&amp;window=popup_no_bar&amp;width=385&amp;height=120&amp;START_MAXIMIZED=FALSE&amp;creator=factset&amp;display_string=Audit"}</definedName>
    <definedName name="_1771__FDSAUDITLINK__" hidden="1">{"fdsup://Directions/FactSet Auditing Viewer?action=AUDIT_VALUE&amp;DB=129&amp;ID1=13342B10&amp;VALUEID=01001&amp;SDATE=200902&amp;PERIODTYPE=QTR_STD&amp;window=popup_no_bar&amp;width=385&amp;height=120&amp;START_MAXIMIZED=FALSE&amp;creator=factset&amp;display_string=Audit"}</definedName>
    <definedName name="_1772__FDSAUDITLINK__" localSheetId="7" hidden="1">{"fdsup://Directions/FactSet Auditing Viewer?action=AUDIT_VALUE&amp;DB=129&amp;ID1=13342B10&amp;VALUEID=01001&amp;SDATE=201002&amp;PERIODTYPE=QTR_STD&amp;window=popup_no_bar&amp;width=385&amp;height=120&amp;START_MAXIMIZED=FALSE&amp;creator=factset&amp;display_string=Audit"}</definedName>
    <definedName name="_1772__FDSAUDITLINK__" localSheetId="9" hidden="1">{"fdsup://Directions/FactSet Auditing Viewer?action=AUDIT_VALUE&amp;DB=129&amp;ID1=13342B10&amp;VALUEID=01001&amp;SDATE=201002&amp;PERIODTYPE=QTR_STD&amp;window=popup_no_bar&amp;width=385&amp;height=120&amp;START_MAXIMIZED=FALSE&amp;creator=factset&amp;display_string=Audit"}</definedName>
    <definedName name="_1772__FDSAUDITLINK__" localSheetId="8" hidden="1">{"fdsup://Directions/FactSet Auditing Viewer?action=AUDIT_VALUE&amp;DB=129&amp;ID1=13342B10&amp;VALUEID=01001&amp;SDATE=201002&amp;PERIODTYPE=QTR_STD&amp;window=popup_no_bar&amp;width=385&amp;height=120&amp;START_MAXIMIZED=FALSE&amp;creator=factset&amp;display_string=Audit"}</definedName>
    <definedName name="_1772__FDSAUDITLINK__" localSheetId="10" hidden="1">{"fdsup://Directions/FactSet Auditing Viewer?action=AUDIT_VALUE&amp;DB=129&amp;ID1=13342B10&amp;VALUEID=01001&amp;SDATE=201002&amp;PERIODTYPE=QTR_STD&amp;window=popup_no_bar&amp;width=385&amp;height=120&amp;START_MAXIMIZED=FALSE&amp;creator=factset&amp;display_string=Audit"}</definedName>
    <definedName name="_1772__FDSAUDITLINK__" localSheetId="3" hidden="1">{"fdsup://Directions/FactSet Auditing Viewer?action=AUDIT_VALUE&amp;DB=129&amp;ID1=13342B10&amp;VALUEID=01001&amp;SDATE=201002&amp;PERIODTYPE=QTR_STD&amp;window=popup_no_bar&amp;width=385&amp;height=120&amp;START_MAXIMIZED=FALSE&amp;creator=factset&amp;display_string=Audit"}</definedName>
    <definedName name="_1772__FDSAUDITLINK__" localSheetId="5" hidden="1">{"fdsup://Directions/FactSet Auditing Viewer?action=AUDIT_VALUE&amp;DB=129&amp;ID1=13342B10&amp;VALUEID=01001&amp;SDATE=201002&amp;PERIODTYPE=QTR_STD&amp;window=popup_no_bar&amp;width=385&amp;height=120&amp;START_MAXIMIZED=FALSE&amp;creator=factset&amp;display_string=Audit"}</definedName>
    <definedName name="_1772__FDSAUDITLINK__" localSheetId="1" hidden="1">{"fdsup://Directions/FactSet Auditing Viewer?action=AUDIT_VALUE&amp;DB=129&amp;ID1=13342B10&amp;VALUEID=01001&amp;SDATE=201002&amp;PERIODTYPE=QTR_STD&amp;window=popup_no_bar&amp;width=385&amp;height=120&amp;START_MAXIMIZED=FALSE&amp;creator=factset&amp;display_string=Audit"}</definedName>
    <definedName name="_1772__FDSAUDITLINK__" hidden="1">{"fdsup://Directions/FactSet Auditing Viewer?action=AUDIT_VALUE&amp;DB=129&amp;ID1=13342B10&amp;VALUEID=01001&amp;SDATE=201002&amp;PERIODTYPE=QTR_STD&amp;window=popup_no_bar&amp;width=385&amp;height=120&amp;START_MAXIMIZED=FALSE&amp;creator=factset&amp;display_string=Audit"}</definedName>
    <definedName name="_1773__FDSAUDITLINK__" localSheetId="7" hidden="1">{"fdsup://Directions/FactSet Auditing Viewer?action=AUDIT_VALUE&amp;DB=129&amp;ID1=14149Y10&amp;VALUEID=01001&amp;SDATE=201004&amp;PERIODTYPE=QTR_STD&amp;window=popup_no_bar&amp;width=385&amp;height=120&amp;START_MAXIMIZED=FALSE&amp;creator=factset&amp;display_string=Audit"}</definedName>
    <definedName name="_1773__FDSAUDITLINK__" localSheetId="9" hidden="1">{"fdsup://Directions/FactSet Auditing Viewer?action=AUDIT_VALUE&amp;DB=129&amp;ID1=14149Y10&amp;VALUEID=01001&amp;SDATE=201004&amp;PERIODTYPE=QTR_STD&amp;window=popup_no_bar&amp;width=385&amp;height=120&amp;START_MAXIMIZED=FALSE&amp;creator=factset&amp;display_string=Audit"}</definedName>
    <definedName name="_1773__FDSAUDITLINK__" localSheetId="8" hidden="1">{"fdsup://Directions/FactSet Auditing Viewer?action=AUDIT_VALUE&amp;DB=129&amp;ID1=14149Y10&amp;VALUEID=01001&amp;SDATE=201004&amp;PERIODTYPE=QTR_STD&amp;window=popup_no_bar&amp;width=385&amp;height=120&amp;START_MAXIMIZED=FALSE&amp;creator=factset&amp;display_string=Audit"}</definedName>
    <definedName name="_1773__FDSAUDITLINK__" localSheetId="10" hidden="1">{"fdsup://Directions/FactSet Auditing Viewer?action=AUDIT_VALUE&amp;DB=129&amp;ID1=14149Y10&amp;VALUEID=01001&amp;SDATE=201004&amp;PERIODTYPE=QTR_STD&amp;window=popup_no_bar&amp;width=385&amp;height=120&amp;START_MAXIMIZED=FALSE&amp;creator=factset&amp;display_string=Audit"}</definedName>
    <definedName name="_1773__FDSAUDITLINK__" localSheetId="3" hidden="1">{"fdsup://Directions/FactSet Auditing Viewer?action=AUDIT_VALUE&amp;DB=129&amp;ID1=14149Y10&amp;VALUEID=01001&amp;SDATE=201004&amp;PERIODTYPE=QTR_STD&amp;window=popup_no_bar&amp;width=385&amp;height=120&amp;START_MAXIMIZED=FALSE&amp;creator=factset&amp;display_string=Audit"}</definedName>
    <definedName name="_1773__FDSAUDITLINK__" localSheetId="5" hidden="1">{"fdsup://Directions/FactSet Auditing Viewer?action=AUDIT_VALUE&amp;DB=129&amp;ID1=14149Y10&amp;VALUEID=01001&amp;SDATE=201004&amp;PERIODTYPE=QTR_STD&amp;window=popup_no_bar&amp;width=385&amp;height=120&amp;START_MAXIMIZED=FALSE&amp;creator=factset&amp;display_string=Audit"}</definedName>
    <definedName name="_1773__FDSAUDITLINK__" localSheetId="1" hidden="1">{"fdsup://Directions/FactSet Auditing Viewer?action=AUDIT_VALUE&amp;DB=129&amp;ID1=14149Y10&amp;VALUEID=01001&amp;SDATE=201004&amp;PERIODTYPE=QTR_STD&amp;window=popup_no_bar&amp;width=385&amp;height=120&amp;START_MAXIMIZED=FALSE&amp;creator=factset&amp;display_string=Audit"}</definedName>
    <definedName name="_1773__FDSAUDITLINK__" hidden="1">{"fdsup://Directions/FactSet Auditing Viewer?action=AUDIT_VALUE&amp;DB=129&amp;ID1=14149Y10&amp;VALUEID=01001&amp;SDATE=201004&amp;PERIODTYPE=QTR_STD&amp;window=popup_no_bar&amp;width=385&amp;height=120&amp;START_MAXIMIZED=FALSE&amp;creator=factset&amp;display_string=Audit"}</definedName>
    <definedName name="_1774__FDSAUDITLINK__" localSheetId="7" hidden="1">{"fdsup://Directions/FactSet Auditing Viewer?action=AUDIT_VALUE&amp;DB=129&amp;ID1=20588710&amp;VALUEID=01001&amp;SDATE=200804&amp;PERIODTYPE=QTR_STD&amp;window=popup_no_bar&amp;width=385&amp;height=120&amp;START_MAXIMIZED=FALSE&amp;creator=factset&amp;display_string=Audit"}</definedName>
    <definedName name="_1774__FDSAUDITLINK__" localSheetId="9" hidden="1">{"fdsup://Directions/FactSet Auditing Viewer?action=AUDIT_VALUE&amp;DB=129&amp;ID1=20588710&amp;VALUEID=01001&amp;SDATE=200804&amp;PERIODTYPE=QTR_STD&amp;window=popup_no_bar&amp;width=385&amp;height=120&amp;START_MAXIMIZED=FALSE&amp;creator=factset&amp;display_string=Audit"}</definedName>
    <definedName name="_1774__FDSAUDITLINK__" localSheetId="8" hidden="1">{"fdsup://Directions/FactSet Auditing Viewer?action=AUDIT_VALUE&amp;DB=129&amp;ID1=20588710&amp;VALUEID=01001&amp;SDATE=200804&amp;PERIODTYPE=QTR_STD&amp;window=popup_no_bar&amp;width=385&amp;height=120&amp;START_MAXIMIZED=FALSE&amp;creator=factset&amp;display_string=Audit"}</definedName>
    <definedName name="_1774__FDSAUDITLINK__" localSheetId="10" hidden="1">{"fdsup://Directions/FactSet Auditing Viewer?action=AUDIT_VALUE&amp;DB=129&amp;ID1=20588710&amp;VALUEID=01001&amp;SDATE=200804&amp;PERIODTYPE=QTR_STD&amp;window=popup_no_bar&amp;width=385&amp;height=120&amp;START_MAXIMIZED=FALSE&amp;creator=factset&amp;display_string=Audit"}</definedName>
    <definedName name="_1774__FDSAUDITLINK__" localSheetId="3" hidden="1">{"fdsup://Directions/FactSet Auditing Viewer?action=AUDIT_VALUE&amp;DB=129&amp;ID1=20588710&amp;VALUEID=01001&amp;SDATE=200804&amp;PERIODTYPE=QTR_STD&amp;window=popup_no_bar&amp;width=385&amp;height=120&amp;START_MAXIMIZED=FALSE&amp;creator=factset&amp;display_string=Audit"}</definedName>
    <definedName name="_1774__FDSAUDITLINK__" localSheetId="5" hidden="1">{"fdsup://Directions/FactSet Auditing Viewer?action=AUDIT_VALUE&amp;DB=129&amp;ID1=20588710&amp;VALUEID=01001&amp;SDATE=200804&amp;PERIODTYPE=QTR_STD&amp;window=popup_no_bar&amp;width=385&amp;height=120&amp;START_MAXIMIZED=FALSE&amp;creator=factset&amp;display_string=Audit"}</definedName>
    <definedName name="_1774__FDSAUDITLINK__" localSheetId="1" hidden="1">{"fdsup://Directions/FactSet Auditing Viewer?action=AUDIT_VALUE&amp;DB=129&amp;ID1=20588710&amp;VALUEID=01001&amp;SDATE=200804&amp;PERIODTYPE=QTR_STD&amp;window=popup_no_bar&amp;width=385&amp;height=120&amp;START_MAXIMIZED=FALSE&amp;creator=factset&amp;display_string=Audit"}</definedName>
    <definedName name="_1774__FDSAUDITLINK__" hidden="1">{"fdsup://Directions/FactSet Auditing Viewer?action=AUDIT_VALUE&amp;DB=129&amp;ID1=20588710&amp;VALUEID=01001&amp;SDATE=200804&amp;PERIODTYPE=QTR_STD&amp;window=popup_no_bar&amp;width=385&amp;height=120&amp;START_MAXIMIZED=FALSE&amp;creator=factset&amp;display_string=Audit"}</definedName>
    <definedName name="_1775__FDSAUDITLINK__" localSheetId="7" hidden="1">{"fdsup://Directions/FactSet Auditing Viewer?action=AUDIT_VALUE&amp;DB=129&amp;ID1=20588710&amp;VALUEID=01001&amp;SDATE=200904&amp;PERIODTYPE=QTR_STD&amp;window=popup_no_bar&amp;width=385&amp;height=120&amp;START_MAXIMIZED=FALSE&amp;creator=factset&amp;display_string=Audit"}</definedName>
    <definedName name="_1775__FDSAUDITLINK__" localSheetId="9" hidden="1">{"fdsup://Directions/FactSet Auditing Viewer?action=AUDIT_VALUE&amp;DB=129&amp;ID1=20588710&amp;VALUEID=01001&amp;SDATE=200904&amp;PERIODTYPE=QTR_STD&amp;window=popup_no_bar&amp;width=385&amp;height=120&amp;START_MAXIMIZED=FALSE&amp;creator=factset&amp;display_string=Audit"}</definedName>
    <definedName name="_1775__FDSAUDITLINK__" localSheetId="8" hidden="1">{"fdsup://Directions/FactSet Auditing Viewer?action=AUDIT_VALUE&amp;DB=129&amp;ID1=20588710&amp;VALUEID=01001&amp;SDATE=200904&amp;PERIODTYPE=QTR_STD&amp;window=popup_no_bar&amp;width=385&amp;height=120&amp;START_MAXIMIZED=FALSE&amp;creator=factset&amp;display_string=Audit"}</definedName>
    <definedName name="_1775__FDSAUDITLINK__" localSheetId="10" hidden="1">{"fdsup://Directions/FactSet Auditing Viewer?action=AUDIT_VALUE&amp;DB=129&amp;ID1=20588710&amp;VALUEID=01001&amp;SDATE=200904&amp;PERIODTYPE=QTR_STD&amp;window=popup_no_bar&amp;width=385&amp;height=120&amp;START_MAXIMIZED=FALSE&amp;creator=factset&amp;display_string=Audit"}</definedName>
    <definedName name="_1775__FDSAUDITLINK__" localSheetId="3" hidden="1">{"fdsup://Directions/FactSet Auditing Viewer?action=AUDIT_VALUE&amp;DB=129&amp;ID1=20588710&amp;VALUEID=01001&amp;SDATE=200904&amp;PERIODTYPE=QTR_STD&amp;window=popup_no_bar&amp;width=385&amp;height=120&amp;START_MAXIMIZED=FALSE&amp;creator=factset&amp;display_string=Audit"}</definedName>
    <definedName name="_1775__FDSAUDITLINK__" localSheetId="5" hidden="1">{"fdsup://Directions/FactSet Auditing Viewer?action=AUDIT_VALUE&amp;DB=129&amp;ID1=20588710&amp;VALUEID=01001&amp;SDATE=200904&amp;PERIODTYPE=QTR_STD&amp;window=popup_no_bar&amp;width=385&amp;height=120&amp;START_MAXIMIZED=FALSE&amp;creator=factset&amp;display_string=Audit"}</definedName>
    <definedName name="_1775__FDSAUDITLINK__" localSheetId="1" hidden="1">{"fdsup://Directions/FactSet Auditing Viewer?action=AUDIT_VALUE&amp;DB=129&amp;ID1=20588710&amp;VALUEID=01001&amp;SDATE=200904&amp;PERIODTYPE=QTR_STD&amp;window=popup_no_bar&amp;width=385&amp;height=120&amp;START_MAXIMIZED=FALSE&amp;creator=factset&amp;display_string=Audit"}</definedName>
    <definedName name="_1775__FDSAUDITLINK__" hidden="1">{"fdsup://Directions/FactSet Auditing Viewer?action=AUDIT_VALUE&amp;DB=129&amp;ID1=20588710&amp;VALUEID=01001&amp;SDATE=200904&amp;PERIODTYPE=QTR_STD&amp;window=popup_no_bar&amp;width=385&amp;height=120&amp;START_MAXIMIZED=FALSE&amp;creator=factset&amp;display_string=Audit"}</definedName>
    <definedName name="_1776__FDSAUDITLINK__" localSheetId="7" hidden="1">{"fdsup://Directions/FactSet Auditing Viewer?action=AUDIT_VALUE&amp;DB=129&amp;ID1=12673P10&amp;VALUEID=01001&amp;SDATE=200901&amp;PERIODTYPE=QTR_STD&amp;window=popup_no_bar&amp;width=385&amp;height=120&amp;START_MAXIMIZED=FALSE&amp;creator=factset&amp;display_string=Audit"}</definedName>
    <definedName name="_1776__FDSAUDITLINK__" localSheetId="9" hidden="1">{"fdsup://Directions/FactSet Auditing Viewer?action=AUDIT_VALUE&amp;DB=129&amp;ID1=12673P10&amp;VALUEID=01001&amp;SDATE=200901&amp;PERIODTYPE=QTR_STD&amp;window=popup_no_bar&amp;width=385&amp;height=120&amp;START_MAXIMIZED=FALSE&amp;creator=factset&amp;display_string=Audit"}</definedName>
    <definedName name="_1776__FDSAUDITLINK__" localSheetId="8" hidden="1">{"fdsup://Directions/FactSet Auditing Viewer?action=AUDIT_VALUE&amp;DB=129&amp;ID1=12673P10&amp;VALUEID=01001&amp;SDATE=200901&amp;PERIODTYPE=QTR_STD&amp;window=popup_no_bar&amp;width=385&amp;height=120&amp;START_MAXIMIZED=FALSE&amp;creator=factset&amp;display_string=Audit"}</definedName>
    <definedName name="_1776__FDSAUDITLINK__" localSheetId="10" hidden="1">{"fdsup://Directions/FactSet Auditing Viewer?action=AUDIT_VALUE&amp;DB=129&amp;ID1=12673P10&amp;VALUEID=01001&amp;SDATE=200901&amp;PERIODTYPE=QTR_STD&amp;window=popup_no_bar&amp;width=385&amp;height=120&amp;START_MAXIMIZED=FALSE&amp;creator=factset&amp;display_string=Audit"}</definedName>
    <definedName name="_1776__FDSAUDITLINK__" localSheetId="3" hidden="1">{"fdsup://Directions/FactSet Auditing Viewer?action=AUDIT_VALUE&amp;DB=129&amp;ID1=12673P10&amp;VALUEID=01001&amp;SDATE=200901&amp;PERIODTYPE=QTR_STD&amp;window=popup_no_bar&amp;width=385&amp;height=120&amp;START_MAXIMIZED=FALSE&amp;creator=factset&amp;display_string=Audit"}</definedName>
    <definedName name="_1776__FDSAUDITLINK__" localSheetId="5" hidden="1">{"fdsup://Directions/FactSet Auditing Viewer?action=AUDIT_VALUE&amp;DB=129&amp;ID1=12673P10&amp;VALUEID=01001&amp;SDATE=200901&amp;PERIODTYPE=QTR_STD&amp;window=popup_no_bar&amp;width=385&amp;height=120&amp;START_MAXIMIZED=FALSE&amp;creator=factset&amp;display_string=Audit"}</definedName>
    <definedName name="_1776__FDSAUDITLINK__" localSheetId="1" hidden="1">{"fdsup://Directions/FactSet Auditing Viewer?action=AUDIT_VALUE&amp;DB=129&amp;ID1=12673P10&amp;VALUEID=01001&amp;SDATE=200901&amp;PERIODTYPE=QTR_STD&amp;window=popup_no_bar&amp;width=385&amp;height=120&amp;START_MAXIMIZED=FALSE&amp;creator=factset&amp;display_string=Audit"}</definedName>
    <definedName name="_1776__FDSAUDITLINK__" hidden="1">{"fdsup://Directions/FactSet Auditing Viewer?action=AUDIT_VALUE&amp;DB=129&amp;ID1=12673P10&amp;VALUEID=01001&amp;SDATE=200901&amp;PERIODTYPE=QTR_STD&amp;window=popup_no_bar&amp;width=385&amp;height=120&amp;START_MAXIMIZED=FALSE&amp;creator=factset&amp;display_string=Audit"}</definedName>
    <definedName name="_1777__FDSAUDITLINK__" localSheetId="7" hidden="1">{"fdsup://Directions/FactSet Auditing Viewer?action=AUDIT_VALUE&amp;DB=129&amp;ID1=12673P10&amp;VALUEID=01001&amp;SDATE=201001&amp;PERIODTYPE=QTR_STD&amp;window=popup_no_bar&amp;width=385&amp;height=120&amp;START_MAXIMIZED=FALSE&amp;creator=factset&amp;display_string=Audit"}</definedName>
    <definedName name="_1777__FDSAUDITLINK__" localSheetId="9" hidden="1">{"fdsup://Directions/FactSet Auditing Viewer?action=AUDIT_VALUE&amp;DB=129&amp;ID1=12673P10&amp;VALUEID=01001&amp;SDATE=201001&amp;PERIODTYPE=QTR_STD&amp;window=popup_no_bar&amp;width=385&amp;height=120&amp;START_MAXIMIZED=FALSE&amp;creator=factset&amp;display_string=Audit"}</definedName>
    <definedName name="_1777__FDSAUDITLINK__" localSheetId="8" hidden="1">{"fdsup://Directions/FactSet Auditing Viewer?action=AUDIT_VALUE&amp;DB=129&amp;ID1=12673P10&amp;VALUEID=01001&amp;SDATE=201001&amp;PERIODTYPE=QTR_STD&amp;window=popup_no_bar&amp;width=385&amp;height=120&amp;START_MAXIMIZED=FALSE&amp;creator=factset&amp;display_string=Audit"}</definedName>
    <definedName name="_1777__FDSAUDITLINK__" localSheetId="10" hidden="1">{"fdsup://Directions/FactSet Auditing Viewer?action=AUDIT_VALUE&amp;DB=129&amp;ID1=12673P10&amp;VALUEID=01001&amp;SDATE=201001&amp;PERIODTYPE=QTR_STD&amp;window=popup_no_bar&amp;width=385&amp;height=120&amp;START_MAXIMIZED=FALSE&amp;creator=factset&amp;display_string=Audit"}</definedName>
    <definedName name="_1777__FDSAUDITLINK__" localSheetId="3" hidden="1">{"fdsup://Directions/FactSet Auditing Viewer?action=AUDIT_VALUE&amp;DB=129&amp;ID1=12673P10&amp;VALUEID=01001&amp;SDATE=201001&amp;PERIODTYPE=QTR_STD&amp;window=popup_no_bar&amp;width=385&amp;height=120&amp;START_MAXIMIZED=FALSE&amp;creator=factset&amp;display_string=Audit"}</definedName>
    <definedName name="_1777__FDSAUDITLINK__" localSheetId="5" hidden="1">{"fdsup://Directions/FactSet Auditing Viewer?action=AUDIT_VALUE&amp;DB=129&amp;ID1=12673P10&amp;VALUEID=01001&amp;SDATE=201001&amp;PERIODTYPE=QTR_STD&amp;window=popup_no_bar&amp;width=385&amp;height=120&amp;START_MAXIMIZED=FALSE&amp;creator=factset&amp;display_string=Audit"}</definedName>
    <definedName name="_1777__FDSAUDITLINK__" localSheetId="1" hidden="1">{"fdsup://Directions/FactSet Auditing Viewer?action=AUDIT_VALUE&amp;DB=129&amp;ID1=12673P10&amp;VALUEID=01001&amp;SDATE=201001&amp;PERIODTYPE=QTR_STD&amp;window=popup_no_bar&amp;width=385&amp;height=120&amp;START_MAXIMIZED=FALSE&amp;creator=factset&amp;display_string=Audit"}</definedName>
    <definedName name="_1777__FDSAUDITLINK__" hidden="1">{"fdsup://Directions/FactSet Auditing Viewer?action=AUDIT_VALUE&amp;DB=129&amp;ID1=12673P10&amp;VALUEID=01001&amp;SDATE=201001&amp;PERIODTYPE=QTR_STD&amp;window=popup_no_bar&amp;width=385&amp;height=120&amp;START_MAXIMIZED=FALSE&amp;creator=factset&amp;display_string=Audit"}</definedName>
    <definedName name="_1778__FDSAUDITLINK__" localSheetId="7" hidden="1">{"fdsup://Directions/FactSet Auditing Viewer?action=AUDIT_VALUE&amp;DB=129&amp;ID1=70454910&amp;VALUEID=01001&amp;SDATE=200902&amp;PERIODTYPE=QTR_STD&amp;window=popup_no_bar&amp;width=385&amp;height=120&amp;START_MAXIMIZED=FALSE&amp;creator=factset&amp;display_string=Audit"}</definedName>
    <definedName name="_1778__FDSAUDITLINK__" localSheetId="9" hidden="1">{"fdsup://Directions/FactSet Auditing Viewer?action=AUDIT_VALUE&amp;DB=129&amp;ID1=70454910&amp;VALUEID=01001&amp;SDATE=200902&amp;PERIODTYPE=QTR_STD&amp;window=popup_no_bar&amp;width=385&amp;height=120&amp;START_MAXIMIZED=FALSE&amp;creator=factset&amp;display_string=Audit"}</definedName>
    <definedName name="_1778__FDSAUDITLINK__" localSheetId="8" hidden="1">{"fdsup://Directions/FactSet Auditing Viewer?action=AUDIT_VALUE&amp;DB=129&amp;ID1=70454910&amp;VALUEID=01001&amp;SDATE=200902&amp;PERIODTYPE=QTR_STD&amp;window=popup_no_bar&amp;width=385&amp;height=120&amp;START_MAXIMIZED=FALSE&amp;creator=factset&amp;display_string=Audit"}</definedName>
    <definedName name="_1778__FDSAUDITLINK__" localSheetId="10" hidden="1">{"fdsup://Directions/FactSet Auditing Viewer?action=AUDIT_VALUE&amp;DB=129&amp;ID1=70454910&amp;VALUEID=01001&amp;SDATE=200902&amp;PERIODTYPE=QTR_STD&amp;window=popup_no_bar&amp;width=385&amp;height=120&amp;START_MAXIMIZED=FALSE&amp;creator=factset&amp;display_string=Audit"}</definedName>
    <definedName name="_1778__FDSAUDITLINK__" localSheetId="3" hidden="1">{"fdsup://Directions/FactSet Auditing Viewer?action=AUDIT_VALUE&amp;DB=129&amp;ID1=70454910&amp;VALUEID=01001&amp;SDATE=200902&amp;PERIODTYPE=QTR_STD&amp;window=popup_no_bar&amp;width=385&amp;height=120&amp;START_MAXIMIZED=FALSE&amp;creator=factset&amp;display_string=Audit"}</definedName>
    <definedName name="_1778__FDSAUDITLINK__" localSheetId="5" hidden="1">{"fdsup://Directions/FactSet Auditing Viewer?action=AUDIT_VALUE&amp;DB=129&amp;ID1=70454910&amp;VALUEID=01001&amp;SDATE=200902&amp;PERIODTYPE=QTR_STD&amp;window=popup_no_bar&amp;width=385&amp;height=120&amp;START_MAXIMIZED=FALSE&amp;creator=factset&amp;display_string=Audit"}</definedName>
    <definedName name="_1778__FDSAUDITLINK__" localSheetId="1" hidden="1">{"fdsup://Directions/FactSet Auditing Viewer?action=AUDIT_VALUE&amp;DB=129&amp;ID1=70454910&amp;VALUEID=01001&amp;SDATE=200902&amp;PERIODTYPE=QTR_STD&amp;window=popup_no_bar&amp;width=385&amp;height=120&amp;START_MAXIMIZED=FALSE&amp;creator=factset&amp;display_string=Audit"}</definedName>
    <definedName name="_1778__FDSAUDITLINK__" hidden="1">{"fdsup://Directions/FactSet Auditing Viewer?action=AUDIT_VALUE&amp;DB=129&amp;ID1=70454910&amp;VALUEID=01001&amp;SDATE=200902&amp;PERIODTYPE=QTR_STD&amp;window=popup_no_bar&amp;width=385&amp;height=120&amp;START_MAXIMIZED=FALSE&amp;creator=factset&amp;display_string=Audit"}</definedName>
    <definedName name="_1779__FDSAUDITLINK__" localSheetId="7" hidden="1">{"fdsup://Directions/FactSet Auditing Viewer?action=AUDIT_VALUE&amp;DB=129&amp;ID1=70454910&amp;VALUEID=01001&amp;SDATE=201002&amp;PERIODTYPE=QTR_STD&amp;window=popup_no_bar&amp;width=385&amp;height=120&amp;START_MAXIMIZED=FALSE&amp;creator=factset&amp;display_string=Audit"}</definedName>
    <definedName name="_1779__FDSAUDITLINK__" localSheetId="9" hidden="1">{"fdsup://Directions/FactSet Auditing Viewer?action=AUDIT_VALUE&amp;DB=129&amp;ID1=70454910&amp;VALUEID=01001&amp;SDATE=201002&amp;PERIODTYPE=QTR_STD&amp;window=popup_no_bar&amp;width=385&amp;height=120&amp;START_MAXIMIZED=FALSE&amp;creator=factset&amp;display_string=Audit"}</definedName>
    <definedName name="_1779__FDSAUDITLINK__" localSheetId="8" hidden="1">{"fdsup://Directions/FactSet Auditing Viewer?action=AUDIT_VALUE&amp;DB=129&amp;ID1=70454910&amp;VALUEID=01001&amp;SDATE=201002&amp;PERIODTYPE=QTR_STD&amp;window=popup_no_bar&amp;width=385&amp;height=120&amp;START_MAXIMIZED=FALSE&amp;creator=factset&amp;display_string=Audit"}</definedName>
    <definedName name="_1779__FDSAUDITLINK__" localSheetId="10" hidden="1">{"fdsup://Directions/FactSet Auditing Viewer?action=AUDIT_VALUE&amp;DB=129&amp;ID1=70454910&amp;VALUEID=01001&amp;SDATE=201002&amp;PERIODTYPE=QTR_STD&amp;window=popup_no_bar&amp;width=385&amp;height=120&amp;START_MAXIMIZED=FALSE&amp;creator=factset&amp;display_string=Audit"}</definedName>
    <definedName name="_1779__FDSAUDITLINK__" localSheetId="3" hidden="1">{"fdsup://Directions/FactSet Auditing Viewer?action=AUDIT_VALUE&amp;DB=129&amp;ID1=70454910&amp;VALUEID=01001&amp;SDATE=201002&amp;PERIODTYPE=QTR_STD&amp;window=popup_no_bar&amp;width=385&amp;height=120&amp;START_MAXIMIZED=FALSE&amp;creator=factset&amp;display_string=Audit"}</definedName>
    <definedName name="_1779__FDSAUDITLINK__" localSheetId="5" hidden="1">{"fdsup://Directions/FactSet Auditing Viewer?action=AUDIT_VALUE&amp;DB=129&amp;ID1=70454910&amp;VALUEID=01001&amp;SDATE=201002&amp;PERIODTYPE=QTR_STD&amp;window=popup_no_bar&amp;width=385&amp;height=120&amp;START_MAXIMIZED=FALSE&amp;creator=factset&amp;display_string=Audit"}</definedName>
    <definedName name="_1779__FDSAUDITLINK__" localSheetId="1" hidden="1">{"fdsup://Directions/FactSet Auditing Viewer?action=AUDIT_VALUE&amp;DB=129&amp;ID1=70454910&amp;VALUEID=01001&amp;SDATE=201002&amp;PERIODTYPE=QTR_STD&amp;window=popup_no_bar&amp;width=385&amp;height=120&amp;START_MAXIMIZED=FALSE&amp;creator=factset&amp;display_string=Audit"}</definedName>
    <definedName name="_1779__FDSAUDITLINK__" hidden="1">{"fdsup://Directions/FactSet Auditing Viewer?action=AUDIT_VALUE&amp;DB=129&amp;ID1=70454910&amp;VALUEID=01001&amp;SDATE=201002&amp;PERIODTYPE=QTR_STD&amp;window=popup_no_bar&amp;width=385&amp;height=120&amp;START_MAXIMIZED=FALSE&amp;creator=factset&amp;display_string=Audit"}</definedName>
    <definedName name="_178__FDSAUDITLINK__" localSheetId="7" hidden="1">{"fdsup://directions/FAT Viewer?action=UPDATE&amp;creator=factset&amp;DYN_ARGS=TRUE&amp;DOC_NAME=FAT:FQL_AUDITING_CLIENT_TEMPLATE.FAT&amp;display_string=Audit&amp;VAR:KEY=DQTUROXOHC&amp;VAR:QUERY=RkZfRUJJVERBX09QRVIoUVRSLDQvMS8yMDEwLDYvMzAvMjAxMCwsLFVTRCk=&amp;WINDOW=FIRST_POPUP&amp;HEIGH","T=450&amp;WIDTH=450&amp;START_MAXIMIZED=FALSE&amp;VAR:CALENDAR=US&amp;VAR:SYMBOL=SNI&amp;VAR:INDEX=0"}</definedName>
    <definedName name="_178__FDSAUDITLINK__" localSheetId="9" hidden="1">{"fdsup://directions/FAT Viewer?action=UPDATE&amp;creator=factset&amp;DYN_ARGS=TRUE&amp;DOC_NAME=FAT:FQL_AUDITING_CLIENT_TEMPLATE.FAT&amp;display_string=Audit&amp;VAR:KEY=DQTUROXOHC&amp;VAR:QUERY=RkZfRUJJVERBX09QRVIoUVRSLDQvMS8yMDEwLDYvMzAvMjAxMCwsLFVTRCk=&amp;WINDOW=FIRST_POPUP&amp;HEIGH","T=450&amp;WIDTH=450&amp;START_MAXIMIZED=FALSE&amp;VAR:CALENDAR=US&amp;VAR:SYMBOL=SNI&amp;VAR:INDEX=0"}</definedName>
    <definedName name="_178__FDSAUDITLINK__" localSheetId="8" hidden="1">{"fdsup://directions/FAT Viewer?action=UPDATE&amp;creator=factset&amp;DYN_ARGS=TRUE&amp;DOC_NAME=FAT:FQL_AUDITING_CLIENT_TEMPLATE.FAT&amp;display_string=Audit&amp;VAR:KEY=DQTUROXOHC&amp;VAR:QUERY=RkZfRUJJVERBX09QRVIoUVRSLDQvMS8yMDEwLDYvMzAvMjAxMCwsLFVTRCk=&amp;WINDOW=FIRST_POPUP&amp;HEIGH","T=450&amp;WIDTH=450&amp;START_MAXIMIZED=FALSE&amp;VAR:CALENDAR=US&amp;VAR:SYMBOL=SNI&amp;VAR:INDEX=0"}</definedName>
    <definedName name="_178__FDSAUDITLINK__" localSheetId="10" hidden="1">{"fdsup://directions/FAT Viewer?action=UPDATE&amp;creator=factset&amp;DYN_ARGS=TRUE&amp;DOC_NAME=FAT:FQL_AUDITING_CLIENT_TEMPLATE.FAT&amp;display_string=Audit&amp;VAR:KEY=DQTUROXOHC&amp;VAR:QUERY=RkZfRUJJVERBX09QRVIoUVRSLDQvMS8yMDEwLDYvMzAvMjAxMCwsLFVTRCk=&amp;WINDOW=FIRST_POPUP&amp;HEIGH","T=450&amp;WIDTH=450&amp;START_MAXIMIZED=FALSE&amp;VAR:CALENDAR=US&amp;VAR:SYMBOL=SNI&amp;VAR:INDEX=0"}</definedName>
    <definedName name="_178__FDSAUDITLINK__" localSheetId="3" hidden="1">{"fdsup://directions/FAT Viewer?action=UPDATE&amp;creator=factset&amp;DYN_ARGS=TRUE&amp;DOC_NAME=FAT:FQL_AUDITING_CLIENT_TEMPLATE.FAT&amp;display_string=Audit&amp;VAR:KEY=DQTUROXOHC&amp;VAR:QUERY=RkZfRUJJVERBX09QRVIoUVRSLDQvMS8yMDEwLDYvMzAvMjAxMCwsLFVTRCk=&amp;WINDOW=FIRST_POPUP&amp;HEIGH","T=450&amp;WIDTH=450&amp;START_MAXIMIZED=FALSE&amp;VAR:CALENDAR=US&amp;VAR:SYMBOL=SNI&amp;VAR:INDEX=0"}</definedName>
    <definedName name="_178__FDSAUDITLINK__" localSheetId="5" hidden="1">{"fdsup://directions/FAT Viewer?action=UPDATE&amp;creator=factset&amp;DYN_ARGS=TRUE&amp;DOC_NAME=FAT:FQL_AUDITING_CLIENT_TEMPLATE.FAT&amp;display_string=Audit&amp;VAR:KEY=DQTUROXOHC&amp;VAR:QUERY=RkZfRUJJVERBX09QRVIoUVRSLDQvMS8yMDEwLDYvMzAvMjAxMCwsLFVTRCk=&amp;WINDOW=FIRST_POPUP&amp;HEIGH","T=450&amp;WIDTH=450&amp;START_MAXIMIZED=FALSE&amp;VAR:CALENDAR=US&amp;VAR:SYMBOL=SNI&amp;VAR:INDEX=0"}</definedName>
    <definedName name="_178__FDSAUDITLINK__" localSheetId="1" hidden="1">{"fdsup://directions/FAT Viewer?action=UPDATE&amp;creator=factset&amp;DYN_ARGS=TRUE&amp;DOC_NAME=FAT:FQL_AUDITING_CLIENT_TEMPLATE.FAT&amp;display_string=Audit&amp;VAR:KEY=DQTUROXOHC&amp;VAR:QUERY=RkZfRUJJVERBX09QRVIoUVRSLDQvMS8yMDEwLDYvMzAvMjAxMCwsLFVTRCk=&amp;WINDOW=FIRST_POPUP&amp;HEIGH","T=450&amp;WIDTH=450&amp;START_MAXIMIZED=FALSE&amp;VAR:CALENDAR=US&amp;VAR:SYMBOL=SNI&amp;VAR:INDEX=0"}</definedName>
    <definedName name="_178__FDSAUDITLINK__" hidden="1">{"fdsup://directions/FAT Viewer?action=UPDATE&amp;creator=factset&amp;DYN_ARGS=TRUE&amp;DOC_NAME=FAT:FQL_AUDITING_CLIENT_TEMPLATE.FAT&amp;display_string=Audit&amp;VAR:KEY=DQTUROXOHC&amp;VAR:QUERY=RkZfRUJJVERBX09QRVIoUVRSLDQvMS8yMDEwLDYvMzAvMjAxMCwsLFVTRCk=&amp;WINDOW=FIRST_POPUP&amp;HEIGH","T=450&amp;WIDTH=450&amp;START_MAXIMIZED=FALSE&amp;VAR:CALENDAR=US&amp;VAR:SYMBOL=SNI&amp;VAR:INDEX=0"}</definedName>
    <definedName name="_1780__FDSAUDITLINK__" localSheetId="7" hidden="1">{"fdsup://Directions/FactSet Auditing Viewer?action=AUDIT_VALUE&amp;DB=129&amp;ID1=10113710&amp;VALUEID=01001&amp;SDATE=200902&amp;PERIODTYPE=QTR_STD&amp;window=popup_no_bar&amp;width=385&amp;height=120&amp;START_MAXIMIZED=FALSE&amp;creator=factset&amp;display_string=Audit"}</definedName>
    <definedName name="_1780__FDSAUDITLINK__" localSheetId="9" hidden="1">{"fdsup://Directions/FactSet Auditing Viewer?action=AUDIT_VALUE&amp;DB=129&amp;ID1=10113710&amp;VALUEID=01001&amp;SDATE=200902&amp;PERIODTYPE=QTR_STD&amp;window=popup_no_bar&amp;width=385&amp;height=120&amp;START_MAXIMIZED=FALSE&amp;creator=factset&amp;display_string=Audit"}</definedName>
    <definedName name="_1780__FDSAUDITLINK__" localSheetId="8" hidden="1">{"fdsup://Directions/FactSet Auditing Viewer?action=AUDIT_VALUE&amp;DB=129&amp;ID1=10113710&amp;VALUEID=01001&amp;SDATE=200902&amp;PERIODTYPE=QTR_STD&amp;window=popup_no_bar&amp;width=385&amp;height=120&amp;START_MAXIMIZED=FALSE&amp;creator=factset&amp;display_string=Audit"}</definedName>
    <definedName name="_1780__FDSAUDITLINK__" localSheetId="10" hidden="1">{"fdsup://Directions/FactSet Auditing Viewer?action=AUDIT_VALUE&amp;DB=129&amp;ID1=10113710&amp;VALUEID=01001&amp;SDATE=200902&amp;PERIODTYPE=QTR_STD&amp;window=popup_no_bar&amp;width=385&amp;height=120&amp;START_MAXIMIZED=FALSE&amp;creator=factset&amp;display_string=Audit"}</definedName>
    <definedName name="_1780__FDSAUDITLINK__" localSheetId="3" hidden="1">{"fdsup://Directions/FactSet Auditing Viewer?action=AUDIT_VALUE&amp;DB=129&amp;ID1=10113710&amp;VALUEID=01001&amp;SDATE=200902&amp;PERIODTYPE=QTR_STD&amp;window=popup_no_bar&amp;width=385&amp;height=120&amp;START_MAXIMIZED=FALSE&amp;creator=factset&amp;display_string=Audit"}</definedName>
    <definedName name="_1780__FDSAUDITLINK__" localSheetId="5" hidden="1">{"fdsup://Directions/FactSet Auditing Viewer?action=AUDIT_VALUE&amp;DB=129&amp;ID1=10113710&amp;VALUEID=01001&amp;SDATE=200902&amp;PERIODTYPE=QTR_STD&amp;window=popup_no_bar&amp;width=385&amp;height=120&amp;START_MAXIMIZED=FALSE&amp;creator=factset&amp;display_string=Audit"}</definedName>
    <definedName name="_1780__FDSAUDITLINK__" localSheetId="1" hidden="1">{"fdsup://Directions/FactSet Auditing Viewer?action=AUDIT_VALUE&amp;DB=129&amp;ID1=10113710&amp;VALUEID=01001&amp;SDATE=200902&amp;PERIODTYPE=QTR_STD&amp;window=popup_no_bar&amp;width=385&amp;height=120&amp;START_MAXIMIZED=FALSE&amp;creator=factset&amp;display_string=Audit"}</definedName>
    <definedName name="_1780__FDSAUDITLINK__" hidden="1">{"fdsup://Directions/FactSet Auditing Viewer?action=AUDIT_VALUE&amp;DB=129&amp;ID1=10113710&amp;VALUEID=01001&amp;SDATE=200902&amp;PERIODTYPE=QTR_STD&amp;window=popup_no_bar&amp;width=385&amp;height=120&amp;START_MAXIMIZED=FALSE&amp;creator=factset&amp;display_string=Audit"}</definedName>
    <definedName name="_1781__FDSAUDITLINK__" localSheetId="7" hidden="1">{"fdsup://Directions/FactSet Auditing Viewer?action=AUDIT_VALUE&amp;DB=129&amp;ID1=10113710&amp;VALUEID=01001&amp;SDATE=201002&amp;PERIODTYPE=QTR_STD&amp;window=popup_no_bar&amp;width=385&amp;height=120&amp;START_MAXIMIZED=FALSE&amp;creator=factset&amp;display_string=Audit"}</definedName>
    <definedName name="_1781__FDSAUDITLINK__" localSheetId="9" hidden="1">{"fdsup://Directions/FactSet Auditing Viewer?action=AUDIT_VALUE&amp;DB=129&amp;ID1=10113710&amp;VALUEID=01001&amp;SDATE=201002&amp;PERIODTYPE=QTR_STD&amp;window=popup_no_bar&amp;width=385&amp;height=120&amp;START_MAXIMIZED=FALSE&amp;creator=factset&amp;display_string=Audit"}</definedName>
    <definedName name="_1781__FDSAUDITLINK__" localSheetId="8" hidden="1">{"fdsup://Directions/FactSet Auditing Viewer?action=AUDIT_VALUE&amp;DB=129&amp;ID1=10113710&amp;VALUEID=01001&amp;SDATE=201002&amp;PERIODTYPE=QTR_STD&amp;window=popup_no_bar&amp;width=385&amp;height=120&amp;START_MAXIMIZED=FALSE&amp;creator=factset&amp;display_string=Audit"}</definedName>
    <definedName name="_1781__FDSAUDITLINK__" localSheetId="10" hidden="1">{"fdsup://Directions/FactSet Auditing Viewer?action=AUDIT_VALUE&amp;DB=129&amp;ID1=10113710&amp;VALUEID=01001&amp;SDATE=201002&amp;PERIODTYPE=QTR_STD&amp;window=popup_no_bar&amp;width=385&amp;height=120&amp;START_MAXIMIZED=FALSE&amp;creator=factset&amp;display_string=Audit"}</definedName>
    <definedName name="_1781__FDSAUDITLINK__" localSheetId="3" hidden="1">{"fdsup://Directions/FactSet Auditing Viewer?action=AUDIT_VALUE&amp;DB=129&amp;ID1=10113710&amp;VALUEID=01001&amp;SDATE=201002&amp;PERIODTYPE=QTR_STD&amp;window=popup_no_bar&amp;width=385&amp;height=120&amp;START_MAXIMIZED=FALSE&amp;creator=factset&amp;display_string=Audit"}</definedName>
    <definedName name="_1781__FDSAUDITLINK__" localSheetId="5" hidden="1">{"fdsup://Directions/FactSet Auditing Viewer?action=AUDIT_VALUE&amp;DB=129&amp;ID1=10113710&amp;VALUEID=01001&amp;SDATE=201002&amp;PERIODTYPE=QTR_STD&amp;window=popup_no_bar&amp;width=385&amp;height=120&amp;START_MAXIMIZED=FALSE&amp;creator=factset&amp;display_string=Audit"}</definedName>
    <definedName name="_1781__FDSAUDITLINK__" localSheetId="1" hidden="1">{"fdsup://Directions/FactSet Auditing Viewer?action=AUDIT_VALUE&amp;DB=129&amp;ID1=10113710&amp;VALUEID=01001&amp;SDATE=201002&amp;PERIODTYPE=QTR_STD&amp;window=popup_no_bar&amp;width=385&amp;height=120&amp;START_MAXIMIZED=FALSE&amp;creator=factset&amp;display_string=Audit"}</definedName>
    <definedName name="_1781__FDSAUDITLINK__" hidden="1">{"fdsup://Directions/FactSet Auditing Viewer?action=AUDIT_VALUE&amp;DB=129&amp;ID1=10113710&amp;VALUEID=01001&amp;SDATE=201002&amp;PERIODTYPE=QTR_STD&amp;window=popup_no_bar&amp;width=385&amp;height=120&amp;START_MAXIMIZED=FALSE&amp;creator=factset&amp;display_string=Audit"}</definedName>
    <definedName name="_1782__FDSAUDITLINK__" localSheetId="7" hidden="1">{"fdsup://Directions/FactSet Auditing Viewer?action=AUDIT_VALUE&amp;DB=129&amp;ID1=08467070&amp;VALUEID=01001&amp;SDATE=200902&amp;PERIODTYPE=QTR_STD&amp;window=popup_no_bar&amp;width=385&amp;height=120&amp;START_MAXIMIZED=FALSE&amp;creator=factset&amp;display_string=Audit"}</definedName>
    <definedName name="_1782__FDSAUDITLINK__" localSheetId="9" hidden="1">{"fdsup://Directions/FactSet Auditing Viewer?action=AUDIT_VALUE&amp;DB=129&amp;ID1=08467070&amp;VALUEID=01001&amp;SDATE=200902&amp;PERIODTYPE=QTR_STD&amp;window=popup_no_bar&amp;width=385&amp;height=120&amp;START_MAXIMIZED=FALSE&amp;creator=factset&amp;display_string=Audit"}</definedName>
    <definedName name="_1782__FDSAUDITLINK__" localSheetId="8" hidden="1">{"fdsup://Directions/FactSet Auditing Viewer?action=AUDIT_VALUE&amp;DB=129&amp;ID1=08467070&amp;VALUEID=01001&amp;SDATE=200902&amp;PERIODTYPE=QTR_STD&amp;window=popup_no_bar&amp;width=385&amp;height=120&amp;START_MAXIMIZED=FALSE&amp;creator=factset&amp;display_string=Audit"}</definedName>
    <definedName name="_1782__FDSAUDITLINK__" localSheetId="10" hidden="1">{"fdsup://Directions/FactSet Auditing Viewer?action=AUDIT_VALUE&amp;DB=129&amp;ID1=08467070&amp;VALUEID=01001&amp;SDATE=200902&amp;PERIODTYPE=QTR_STD&amp;window=popup_no_bar&amp;width=385&amp;height=120&amp;START_MAXIMIZED=FALSE&amp;creator=factset&amp;display_string=Audit"}</definedName>
    <definedName name="_1782__FDSAUDITLINK__" localSheetId="3" hidden="1">{"fdsup://Directions/FactSet Auditing Viewer?action=AUDIT_VALUE&amp;DB=129&amp;ID1=08467070&amp;VALUEID=01001&amp;SDATE=200902&amp;PERIODTYPE=QTR_STD&amp;window=popup_no_bar&amp;width=385&amp;height=120&amp;START_MAXIMIZED=FALSE&amp;creator=factset&amp;display_string=Audit"}</definedName>
    <definedName name="_1782__FDSAUDITLINK__" localSheetId="5" hidden="1">{"fdsup://Directions/FactSet Auditing Viewer?action=AUDIT_VALUE&amp;DB=129&amp;ID1=08467070&amp;VALUEID=01001&amp;SDATE=200902&amp;PERIODTYPE=QTR_STD&amp;window=popup_no_bar&amp;width=385&amp;height=120&amp;START_MAXIMIZED=FALSE&amp;creator=factset&amp;display_string=Audit"}</definedName>
    <definedName name="_1782__FDSAUDITLINK__" localSheetId="1" hidden="1">{"fdsup://Directions/FactSet Auditing Viewer?action=AUDIT_VALUE&amp;DB=129&amp;ID1=08467070&amp;VALUEID=01001&amp;SDATE=200902&amp;PERIODTYPE=QTR_STD&amp;window=popup_no_bar&amp;width=385&amp;height=120&amp;START_MAXIMIZED=FALSE&amp;creator=factset&amp;display_string=Audit"}</definedName>
    <definedName name="_1782__FDSAUDITLINK__" hidden="1">{"fdsup://Directions/FactSet Auditing Viewer?action=AUDIT_VALUE&amp;DB=129&amp;ID1=08467070&amp;VALUEID=01001&amp;SDATE=200902&amp;PERIODTYPE=QTR_STD&amp;window=popup_no_bar&amp;width=385&amp;height=120&amp;START_MAXIMIZED=FALSE&amp;creator=factset&amp;display_string=Audit"}</definedName>
    <definedName name="_1783__FDSAUDITLINK__" localSheetId="7" hidden="1">{"fdsup://Directions/FactSet Auditing Viewer?action=AUDIT_VALUE&amp;DB=129&amp;ID1=08467070&amp;VALUEID=01001&amp;SDATE=201002&amp;PERIODTYPE=QTR_STD&amp;window=popup_no_bar&amp;width=385&amp;height=120&amp;START_MAXIMIZED=FALSE&amp;creator=factset&amp;display_string=Audit"}</definedName>
    <definedName name="_1783__FDSAUDITLINK__" localSheetId="9" hidden="1">{"fdsup://Directions/FactSet Auditing Viewer?action=AUDIT_VALUE&amp;DB=129&amp;ID1=08467070&amp;VALUEID=01001&amp;SDATE=201002&amp;PERIODTYPE=QTR_STD&amp;window=popup_no_bar&amp;width=385&amp;height=120&amp;START_MAXIMIZED=FALSE&amp;creator=factset&amp;display_string=Audit"}</definedName>
    <definedName name="_1783__FDSAUDITLINK__" localSheetId="8" hidden="1">{"fdsup://Directions/FactSet Auditing Viewer?action=AUDIT_VALUE&amp;DB=129&amp;ID1=08467070&amp;VALUEID=01001&amp;SDATE=201002&amp;PERIODTYPE=QTR_STD&amp;window=popup_no_bar&amp;width=385&amp;height=120&amp;START_MAXIMIZED=FALSE&amp;creator=factset&amp;display_string=Audit"}</definedName>
    <definedName name="_1783__FDSAUDITLINK__" localSheetId="10" hidden="1">{"fdsup://Directions/FactSet Auditing Viewer?action=AUDIT_VALUE&amp;DB=129&amp;ID1=08467070&amp;VALUEID=01001&amp;SDATE=201002&amp;PERIODTYPE=QTR_STD&amp;window=popup_no_bar&amp;width=385&amp;height=120&amp;START_MAXIMIZED=FALSE&amp;creator=factset&amp;display_string=Audit"}</definedName>
    <definedName name="_1783__FDSAUDITLINK__" localSheetId="3" hidden="1">{"fdsup://Directions/FactSet Auditing Viewer?action=AUDIT_VALUE&amp;DB=129&amp;ID1=08467070&amp;VALUEID=01001&amp;SDATE=201002&amp;PERIODTYPE=QTR_STD&amp;window=popup_no_bar&amp;width=385&amp;height=120&amp;START_MAXIMIZED=FALSE&amp;creator=factset&amp;display_string=Audit"}</definedName>
    <definedName name="_1783__FDSAUDITLINK__" localSheetId="5" hidden="1">{"fdsup://Directions/FactSet Auditing Viewer?action=AUDIT_VALUE&amp;DB=129&amp;ID1=08467070&amp;VALUEID=01001&amp;SDATE=201002&amp;PERIODTYPE=QTR_STD&amp;window=popup_no_bar&amp;width=385&amp;height=120&amp;START_MAXIMIZED=FALSE&amp;creator=factset&amp;display_string=Audit"}</definedName>
    <definedName name="_1783__FDSAUDITLINK__" localSheetId="1" hidden="1">{"fdsup://Directions/FactSet Auditing Viewer?action=AUDIT_VALUE&amp;DB=129&amp;ID1=08467070&amp;VALUEID=01001&amp;SDATE=201002&amp;PERIODTYPE=QTR_STD&amp;window=popup_no_bar&amp;width=385&amp;height=120&amp;START_MAXIMIZED=FALSE&amp;creator=factset&amp;display_string=Audit"}</definedName>
    <definedName name="_1783__FDSAUDITLINK__" hidden="1">{"fdsup://Directions/FactSet Auditing Viewer?action=AUDIT_VALUE&amp;DB=129&amp;ID1=08467070&amp;VALUEID=01001&amp;SDATE=201002&amp;PERIODTYPE=QTR_STD&amp;window=popup_no_bar&amp;width=385&amp;height=120&amp;START_MAXIMIZED=FALSE&amp;creator=factset&amp;display_string=Audit"}</definedName>
    <definedName name="_1784__FDSAUDITLINK__" localSheetId="7" hidden="1">{"fdsup://Directions/FactSet Auditing Viewer?action=AUDIT_VALUE&amp;DB=129&amp;ID1=11132010&amp;VALUEID=01001&amp;SDATE=200902&amp;PERIODTYPE=QTR_STD&amp;window=popup_no_bar&amp;width=385&amp;height=120&amp;START_MAXIMIZED=FALSE&amp;creator=factset&amp;display_string=Audit"}</definedName>
    <definedName name="_1784__FDSAUDITLINK__" localSheetId="9" hidden="1">{"fdsup://Directions/FactSet Auditing Viewer?action=AUDIT_VALUE&amp;DB=129&amp;ID1=11132010&amp;VALUEID=01001&amp;SDATE=200902&amp;PERIODTYPE=QTR_STD&amp;window=popup_no_bar&amp;width=385&amp;height=120&amp;START_MAXIMIZED=FALSE&amp;creator=factset&amp;display_string=Audit"}</definedName>
    <definedName name="_1784__FDSAUDITLINK__" localSheetId="8" hidden="1">{"fdsup://Directions/FactSet Auditing Viewer?action=AUDIT_VALUE&amp;DB=129&amp;ID1=11132010&amp;VALUEID=01001&amp;SDATE=200902&amp;PERIODTYPE=QTR_STD&amp;window=popup_no_bar&amp;width=385&amp;height=120&amp;START_MAXIMIZED=FALSE&amp;creator=factset&amp;display_string=Audit"}</definedName>
    <definedName name="_1784__FDSAUDITLINK__" localSheetId="10" hidden="1">{"fdsup://Directions/FactSet Auditing Viewer?action=AUDIT_VALUE&amp;DB=129&amp;ID1=11132010&amp;VALUEID=01001&amp;SDATE=200902&amp;PERIODTYPE=QTR_STD&amp;window=popup_no_bar&amp;width=385&amp;height=120&amp;START_MAXIMIZED=FALSE&amp;creator=factset&amp;display_string=Audit"}</definedName>
    <definedName name="_1784__FDSAUDITLINK__" localSheetId="3" hidden="1">{"fdsup://Directions/FactSet Auditing Viewer?action=AUDIT_VALUE&amp;DB=129&amp;ID1=11132010&amp;VALUEID=01001&amp;SDATE=200902&amp;PERIODTYPE=QTR_STD&amp;window=popup_no_bar&amp;width=385&amp;height=120&amp;START_MAXIMIZED=FALSE&amp;creator=factset&amp;display_string=Audit"}</definedName>
    <definedName name="_1784__FDSAUDITLINK__" localSheetId="5" hidden="1">{"fdsup://Directions/FactSet Auditing Viewer?action=AUDIT_VALUE&amp;DB=129&amp;ID1=11132010&amp;VALUEID=01001&amp;SDATE=200902&amp;PERIODTYPE=QTR_STD&amp;window=popup_no_bar&amp;width=385&amp;height=120&amp;START_MAXIMIZED=FALSE&amp;creator=factset&amp;display_string=Audit"}</definedName>
    <definedName name="_1784__FDSAUDITLINK__" localSheetId="1" hidden="1">{"fdsup://Directions/FactSet Auditing Viewer?action=AUDIT_VALUE&amp;DB=129&amp;ID1=11132010&amp;VALUEID=01001&amp;SDATE=200902&amp;PERIODTYPE=QTR_STD&amp;window=popup_no_bar&amp;width=385&amp;height=120&amp;START_MAXIMIZED=FALSE&amp;creator=factset&amp;display_string=Audit"}</definedName>
    <definedName name="_1784__FDSAUDITLINK__" hidden="1">{"fdsup://Directions/FactSet Auditing Viewer?action=AUDIT_VALUE&amp;DB=129&amp;ID1=11132010&amp;VALUEID=01001&amp;SDATE=200902&amp;PERIODTYPE=QTR_STD&amp;window=popup_no_bar&amp;width=385&amp;height=120&amp;START_MAXIMIZED=FALSE&amp;creator=factset&amp;display_string=Audit"}</definedName>
    <definedName name="_1785__FDSAUDITLINK__" localSheetId="7" hidden="1">{"fdsup://Directions/FactSet Auditing Viewer?action=AUDIT_VALUE&amp;DB=129&amp;ID1=11132010&amp;VALUEID=01001&amp;SDATE=201002&amp;PERIODTYPE=QTR_STD&amp;window=popup_no_bar&amp;width=385&amp;height=120&amp;START_MAXIMIZED=FALSE&amp;creator=factset&amp;display_string=Audit"}</definedName>
    <definedName name="_1785__FDSAUDITLINK__" localSheetId="9" hidden="1">{"fdsup://Directions/FactSet Auditing Viewer?action=AUDIT_VALUE&amp;DB=129&amp;ID1=11132010&amp;VALUEID=01001&amp;SDATE=201002&amp;PERIODTYPE=QTR_STD&amp;window=popup_no_bar&amp;width=385&amp;height=120&amp;START_MAXIMIZED=FALSE&amp;creator=factset&amp;display_string=Audit"}</definedName>
    <definedName name="_1785__FDSAUDITLINK__" localSheetId="8" hidden="1">{"fdsup://Directions/FactSet Auditing Viewer?action=AUDIT_VALUE&amp;DB=129&amp;ID1=11132010&amp;VALUEID=01001&amp;SDATE=201002&amp;PERIODTYPE=QTR_STD&amp;window=popup_no_bar&amp;width=385&amp;height=120&amp;START_MAXIMIZED=FALSE&amp;creator=factset&amp;display_string=Audit"}</definedName>
    <definedName name="_1785__FDSAUDITLINK__" localSheetId="10" hidden="1">{"fdsup://Directions/FactSet Auditing Viewer?action=AUDIT_VALUE&amp;DB=129&amp;ID1=11132010&amp;VALUEID=01001&amp;SDATE=201002&amp;PERIODTYPE=QTR_STD&amp;window=popup_no_bar&amp;width=385&amp;height=120&amp;START_MAXIMIZED=FALSE&amp;creator=factset&amp;display_string=Audit"}</definedName>
    <definedName name="_1785__FDSAUDITLINK__" localSheetId="3" hidden="1">{"fdsup://Directions/FactSet Auditing Viewer?action=AUDIT_VALUE&amp;DB=129&amp;ID1=11132010&amp;VALUEID=01001&amp;SDATE=201002&amp;PERIODTYPE=QTR_STD&amp;window=popup_no_bar&amp;width=385&amp;height=120&amp;START_MAXIMIZED=FALSE&amp;creator=factset&amp;display_string=Audit"}</definedName>
    <definedName name="_1785__FDSAUDITLINK__" localSheetId="5" hidden="1">{"fdsup://Directions/FactSet Auditing Viewer?action=AUDIT_VALUE&amp;DB=129&amp;ID1=11132010&amp;VALUEID=01001&amp;SDATE=201002&amp;PERIODTYPE=QTR_STD&amp;window=popup_no_bar&amp;width=385&amp;height=120&amp;START_MAXIMIZED=FALSE&amp;creator=factset&amp;display_string=Audit"}</definedName>
    <definedName name="_1785__FDSAUDITLINK__" localSheetId="1" hidden="1">{"fdsup://Directions/FactSet Auditing Viewer?action=AUDIT_VALUE&amp;DB=129&amp;ID1=11132010&amp;VALUEID=01001&amp;SDATE=201002&amp;PERIODTYPE=QTR_STD&amp;window=popup_no_bar&amp;width=385&amp;height=120&amp;START_MAXIMIZED=FALSE&amp;creator=factset&amp;display_string=Audit"}</definedName>
    <definedName name="_1785__FDSAUDITLINK__" hidden="1">{"fdsup://Directions/FactSet Auditing Viewer?action=AUDIT_VALUE&amp;DB=129&amp;ID1=11132010&amp;VALUEID=01001&amp;SDATE=201002&amp;PERIODTYPE=QTR_STD&amp;window=popup_no_bar&amp;width=385&amp;height=120&amp;START_MAXIMIZED=FALSE&amp;creator=factset&amp;display_string=Audit"}</definedName>
    <definedName name="_1786__FDSAUDITLINK__" localSheetId="7" hidden="1">{"fdsup://Directions/FactSet Auditing Viewer?action=AUDIT_VALUE&amp;DB=129&amp;ID1=11012210&amp;VALUEID=01001&amp;SDATE=200902&amp;PERIODTYPE=QTR_STD&amp;window=popup_no_bar&amp;width=385&amp;height=120&amp;START_MAXIMIZED=FALSE&amp;creator=factset&amp;display_string=Audit"}</definedName>
    <definedName name="_1786__FDSAUDITLINK__" localSheetId="9" hidden="1">{"fdsup://Directions/FactSet Auditing Viewer?action=AUDIT_VALUE&amp;DB=129&amp;ID1=11012210&amp;VALUEID=01001&amp;SDATE=200902&amp;PERIODTYPE=QTR_STD&amp;window=popup_no_bar&amp;width=385&amp;height=120&amp;START_MAXIMIZED=FALSE&amp;creator=factset&amp;display_string=Audit"}</definedName>
    <definedName name="_1786__FDSAUDITLINK__" localSheetId="8" hidden="1">{"fdsup://Directions/FactSet Auditing Viewer?action=AUDIT_VALUE&amp;DB=129&amp;ID1=11012210&amp;VALUEID=01001&amp;SDATE=200902&amp;PERIODTYPE=QTR_STD&amp;window=popup_no_bar&amp;width=385&amp;height=120&amp;START_MAXIMIZED=FALSE&amp;creator=factset&amp;display_string=Audit"}</definedName>
    <definedName name="_1786__FDSAUDITLINK__" localSheetId="10" hidden="1">{"fdsup://Directions/FactSet Auditing Viewer?action=AUDIT_VALUE&amp;DB=129&amp;ID1=11012210&amp;VALUEID=01001&amp;SDATE=200902&amp;PERIODTYPE=QTR_STD&amp;window=popup_no_bar&amp;width=385&amp;height=120&amp;START_MAXIMIZED=FALSE&amp;creator=factset&amp;display_string=Audit"}</definedName>
    <definedName name="_1786__FDSAUDITLINK__" localSheetId="3" hidden="1">{"fdsup://Directions/FactSet Auditing Viewer?action=AUDIT_VALUE&amp;DB=129&amp;ID1=11012210&amp;VALUEID=01001&amp;SDATE=200902&amp;PERIODTYPE=QTR_STD&amp;window=popup_no_bar&amp;width=385&amp;height=120&amp;START_MAXIMIZED=FALSE&amp;creator=factset&amp;display_string=Audit"}</definedName>
    <definedName name="_1786__FDSAUDITLINK__" localSheetId="5" hidden="1">{"fdsup://Directions/FactSet Auditing Viewer?action=AUDIT_VALUE&amp;DB=129&amp;ID1=11012210&amp;VALUEID=01001&amp;SDATE=200902&amp;PERIODTYPE=QTR_STD&amp;window=popup_no_bar&amp;width=385&amp;height=120&amp;START_MAXIMIZED=FALSE&amp;creator=factset&amp;display_string=Audit"}</definedName>
    <definedName name="_1786__FDSAUDITLINK__" localSheetId="1" hidden="1">{"fdsup://Directions/FactSet Auditing Viewer?action=AUDIT_VALUE&amp;DB=129&amp;ID1=11012210&amp;VALUEID=01001&amp;SDATE=200902&amp;PERIODTYPE=QTR_STD&amp;window=popup_no_bar&amp;width=385&amp;height=120&amp;START_MAXIMIZED=FALSE&amp;creator=factset&amp;display_string=Audit"}</definedName>
    <definedName name="_1786__FDSAUDITLINK__" hidden="1">{"fdsup://Directions/FactSet Auditing Viewer?action=AUDIT_VALUE&amp;DB=129&amp;ID1=11012210&amp;VALUEID=01001&amp;SDATE=200902&amp;PERIODTYPE=QTR_STD&amp;window=popup_no_bar&amp;width=385&amp;height=120&amp;START_MAXIMIZED=FALSE&amp;creator=factset&amp;display_string=Audit"}</definedName>
    <definedName name="_1787__FDSAUDITLINK__" localSheetId="7" hidden="1">{"fdsup://Directions/FactSet Auditing Viewer?action=AUDIT_VALUE&amp;DB=129&amp;ID1=11012210&amp;VALUEID=01001&amp;SDATE=201002&amp;PERIODTYPE=QTR_STD&amp;window=popup_no_bar&amp;width=385&amp;height=120&amp;START_MAXIMIZED=FALSE&amp;creator=factset&amp;display_string=Audit"}</definedName>
    <definedName name="_1787__FDSAUDITLINK__" localSheetId="9" hidden="1">{"fdsup://Directions/FactSet Auditing Viewer?action=AUDIT_VALUE&amp;DB=129&amp;ID1=11012210&amp;VALUEID=01001&amp;SDATE=201002&amp;PERIODTYPE=QTR_STD&amp;window=popup_no_bar&amp;width=385&amp;height=120&amp;START_MAXIMIZED=FALSE&amp;creator=factset&amp;display_string=Audit"}</definedName>
    <definedName name="_1787__FDSAUDITLINK__" localSheetId="8" hidden="1">{"fdsup://Directions/FactSet Auditing Viewer?action=AUDIT_VALUE&amp;DB=129&amp;ID1=11012210&amp;VALUEID=01001&amp;SDATE=201002&amp;PERIODTYPE=QTR_STD&amp;window=popup_no_bar&amp;width=385&amp;height=120&amp;START_MAXIMIZED=FALSE&amp;creator=factset&amp;display_string=Audit"}</definedName>
    <definedName name="_1787__FDSAUDITLINK__" localSheetId="10" hidden="1">{"fdsup://Directions/FactSet Auditing Viewer?action=AUDIT_VALUE&amp;DB=129&amp;ID1=11012210&amp;VALUEID=01001&amp;SDATE=201002&amp;PERIODTYPE=QTR_STD&amp;window=popup_no_bar&amp;width=385&amp;height=120&amp;START_MAXIMIZED=FALSE&amp;creator=factset&amp;display_string=Audit"}</definedName>
    <definedName name="_1787__FDSAUDITLINK__" localSheetId="3" hidden="1">{"fdsup://Directions/FactSet Auditing Viewer?action=AUDIT_VALUE&amp;DB=129&amp;ID1=11012210&amp;VALUEID=01001&amp;SDATE=201002&amp;PERIODTYPE=QTR_STD&amp;window=popup_no_bar&amp;width=385&amp;height=120&amp;START_MAXIMIZED=FALSE&amp;creator=factset&amp;display_string=Audit"}</definedName>
    <definedName name="_1787__FDSAUDITLINK__" localSheetId="5" hidden="1">{"fdsup://Directions/FactSet Auditing Viewer?action=AUDIT_VALUE&amp;DB=129&amp;ID1=11012210&amp;VALUEID=01001&amp;SDATE=201002&amp;PERIODTYPE=QTR_STD&amp;window=popup_no_bar&amp;width=385&amp;height=120&amp;START_MAXIMIZED=FALSE&amp;creator=factset&amp;display_string=Audit"}</definedName>
    <definedName name="_1787__FDSAUDITLINK__" localSheetId="1" hidden="1">{"fdsup://Directions/FactSet Auditing Viewer?action=AUDIT_VALUE&amp;DB=129&amp;ID1=11012210&amp;VALUEID=01001&amp;SDATE=201002&amp;PERIODTYPE=QTR_STD&amp;window=popup_no_bar&amp;width=385&amp;height=120&amp;START_MAXIMIZED=FALSE&amp;creator=factset&amp;display_string=Audit"}</definedName>
    <definedName name="_1787__FDSAUDITLINK__" hidden="1">{"fdsup://Directions/FactSet Auditing Viewer?action=AUDIT_VALUE&amp;DB=129&amp;ID1=11012210&amp;VALUEID=01001&amp;SDATE=201002&amp;PERIODTYPE=QTR_STD&amp;window=popup_no_bar&amp;width=385&amp;height=120&amp;START_MAXIMIZED=FALSE&amp;creator=factset&amp;display_string=Audit"}</definedName>
    <definedName name="_1788__FDSAUDITLINK__" localSheetId="7" hidden="1">{"fdsup://Directions/FactSet Auditing Viewer?action=AUDIT_VALUE&amp;DB=129&amp;ID1=08143710&amp;VALUEID=01001&amp;SDATE=200902&amp;PERIODTYPE=QTR_STD&amp;window=popup_no_bar&amp;width=385&amp;height=120&amp;START_MAXIMIZED=FALSE&amp;creator=factset&amp;display_string=Audit"}</definedName>
    <definedName name="_1788__FDSAUDITLINK__" localSheetId="9" hidden="1">{"fdsup://Directions/FactSet Auditing Viewer?action=AUDIT_VALUE&amp;DB=129&amp;ID1=08143710&amp;VALUEID=01001&amp;SDATE=200902&amp;PERIODTYPE=QTR_STD&amp;window=popup_no_bar&amp;width=385&amp;height=120&amp;START_MAXIMIZED=FALSE&amp;creator=factset&amp;display_string=Audit"}</definedName>
    <definedName name="_1788__FDSAUDITLINK__" localSheetId="8" hidden="1">{"fdsup://Directions/FactSet Auditing Viewer?action=AUDIT_VALUE&amp;DB=129&amp;ID1=08143710&amp;VALUEID=01001&amp;SDATE=200902&amp;PERIODTYPE=QTR_STD&amp;window=popup_no_bar&amp;width=385&amp;height=120&amp;START_MAXIMIZED=FALSE&amp;creator=factset&amp;display_string=Audit"}</definedName>
    <definedName name="_1788__FDSAUDITLINK__" localSheetId="10" hidden="1">{"fdsup://Directions/FactSet Auditing Viewer?action=AUDIT_VALUE&amp;DB=129&amp;ID1=08143710&amp;VALUEID=01001&amp;SDATE=200902&amp;PERIODTYPE=QTR_STD&amp;window=popup_no_bar&amp;width=385&amp;height=120&amp;START_MAXIMIZED=FALSE&amp;creator=factset&amp;display_string=Audit"}</definedName>
    <definedName name="_1788__FDSAUDITLINK__" localSheetId="3" hidden="1">{"fdsup://Directions/FactSet Auditing Viewer?action=AUDIT_VALUE&amp;DB=129&amp;ID1=08143710&amp;VALUEID=01001&amp;SDATE=200902&amp;PERIODTYPE=QTR_STD&amp;window=popup_no_bar&amp;width=385&amp;height=120&amp;START_MAXIMIZED=FALSE&amp;creator=factset&amp;display_string=Audit"}</definedName>
    <definedName name="_1788__FDSAUDITLINK__" localSheetId="5" hidden="1">{"fdsup://Directions/FactSet Auditing Viewer?action=AUDIT_VALUE&amp;DB=129&amp;ID1=08143710&amp;VALUEID=01001&amp;SDATE=200902&amp;PERIODTYPE=QTR_STD&amp;window=popup_no_bar&amp;width=385&amp;height=120&amp;START_MAXIMIZED=FALSE&amp;creator=factset&amp;display_string=Audit"}</definedName>
    <definedName name="_1788__FDSAUDITLINK__" localSheetId="1" hidden="1">{"fdsup://Directions/FactSet Auditing Viewer?action=AUDIT_VALUE&amp;DB=129&amp;ID1=08143710&amp;VALUEID=01001&amp;SDATE=200902&amp;PERIODTYPE=QTR_STD&amp;window=popup_no_bar&amp;width=385&amp;height=120&amp;START_MAXIMIZED=FALSE&amp;creator=factset&amp;display_string=Audit"}</definedName>
    <definedName name="_1788__FDSAUDITLINK__" hidden="1">{"fdsup://Directions/FactSet Auditing Viewer?action=AUDIT_VALUE&amp;DB=129&amp;ID1=08143710&amp;VALUEID=01001&amp;SDATE=200902&amp;PERIODTYPE=QTR_STD&amp;window=popup_no_bar&amp;width=385&amp;height=120&amp;START_MAXIMIZED=FALSE&amp;creator=factset&amp;display_string=Audit"}</definedName>
    <definedName name="_1789__FDSAUDITLINK__" localSheetId="7" hidden="1">{"fdsup://Directions/FactSet Auditing Viewer?action=AUDIT_VALUE&amp;DB=129&amp;ID1=08143710&amp;VALUEID=01001&amp;SDATE=201002&amp;PERIODTYPE=QTR_STD&amp;window=popup_no_bar&amp;width=385&amp;height=120&amp;START_MAXIMIZED=FALSE&amp;creator=factset&amp;display_string=Audit"}</definedName>
    <definedName name="_1789__FDSAUDITLINK__" localSheetId="9" hidden="1">{"fdsup://Directions/FactSet Auditing Viewer?action=AUDIT_VALUE&amp;DB=129&amp;ID1=08143710&amp;VALUEID=01001&amp;SDATE=201002&amp;PERIODTYPE=QTR_STD&amp;window=popup_no_bar&amp;width=385&amp;height=120&amp;START_MAXIMIZED=FALSE&amp;creator=factset&amp;display_string=Audit"}</definedName>
    <definedName name="_1789__FDSAUDITLINK__" localSheetId="8" hidden="1">{"fdsup://Directions/FactSet Auditing Viewer?action=AUDIT_VALUE&amp;DB=129&amp;ID1=08143710&amp;VALUEID=01001&amp;SDATE=201002&amp;PERIODTYPE=QTR_STD&amp;window=popup_no_bar&amp;width=385&amp;height=120&amp;START_MAXIMIZED=FALSE&amp;creator=factset&amp;display_string=Audit"}</definedName>
    <definedName name="_1789__FDSAUDITLINK__" localSheetId="10" hidden="1">{"fdsup://Directions/FactSet Auditing Viewer?action=AUDIT_VALUE&amp;DB=129&amp;ID1=08143710&amp;VALUEID=01001&amp;SDATE=201002&amp;PERIODTYPE=QTR_STD&amp;window=popup_no_bar&amp;width=385&amp;height=120&amp;START_MAXIMIZED=FALSE&amp;creator=factset&amp;display_string=Audit"}</definedName>
    <definedName name="_1789__FDSAUDITLINK__" localSheetId="3" hidden="1">{"fdsup://Directions/FactSet Auditing Viewer?action=AUDIT_VALUE&amp;DB=129&amp;ID1=08143710&amp;VALUEID=01001&amp;SDATE=201002&amp;PERIODTYPE=QTR_STD&amp;window=popup_no_bar&amp;width=385&amp;height=120&amp;START_MAXIMIZED=FALSE&amp;creator=factset&amp;display_string=Audit"}</definedName>
    <definedName name="_1789__FDSAUDITLINK__" localSheetId="5" hidden="1">{"fdsup://Directions/FactSet Auditing Viewer?action=AUDIT_VALUE&amp;DB=129&amp;ID1=08143710&amp;VALUEID=01001&amp;SDATE=201002&amp;PERIODTYPE=QTR_STD&amp;window=popup_no_bar&amp;width=385&amp;height=120&amp;START_MAXIMIZED=FALSE&amp;creator=factset&amp;display_string=Audit"}</definedName>
    <definedName name="_1789__FDSAUDITLINK__" localSheetId="1" hidden="1">{"fdsup://Directions/FactSet Auditing Viewer?action=AUDIT_VALUE&amp;DB=129&amp;ID1=08143710&amp;VALUEID=01001&amp;SDATE=201002&amp;PERIODTYPE=QTR_STD&amp;window=popup_no_bar&amp;width=385&amp;height=120&amp;START_MAXIMIZED=FALSE&amp;creator=factset&amp;display_string=Audit"}</definedName>
    <definedName name="_1789__FDSAUDITLINK__" hidden="1">{"fdsup://Directions/FactSet Auditing Viewer?action=AUDIT_VALUE&amp;DB=129&amp;ID1=08143710&amp;VALUEID=01001&amp;SDATE=201002&amp;PERIODTYPE=QTR_STD&amp;window=popup_no_bar&amp;width=385&amp;height=120&amp;START_MAXIMIZED=FALSE&amp;creator=factset&amp;display_string=Audit"}</definedName>
    <definedName name="_179__FDSAUDITLINK__" localSheetId="7" hidden="1">{"fdsup://directions/FAT Viewer?action=UPDATE&amp;creator=factset&amp;DYN_ARGS=TRUE&amp;DOC_NAME=FAT:FQL_AUDITING_CLIENT_TEMPLATE.FAT&amp;display_string=Audit&amp;VAR:KEY=NCLCLONQJA&amp;VAR:QUERY=RkZfRUJJVERBX09QRVIoUVRSLDQvMS8yMDA5LDYvMzAvMjAwOSwsLFVTRCk=&amp;WINDOW=FIRST_POPUP&amp;HEIGH","T=450&amp;WIDTH=450&amp;START_MAXIMIZED=FALSE&amp;VAR:CALENDAR=US&amp;VAR:SYMBOL=SNDK&amp;VAR:INDEX=0"}</definedName>
    <definedName name="_179__FDSAUDITLINK__" localSheetId="9" hidden="1">{"fdsup://directions/FAT Viewer?action=UPDATE&amp;creator=factset&amp;DYN_ARGS=TRUE&amp;DOC_NAME=FAT:FQL_AUDITING_CLIENT_TEMPLATE.FAT&amp;display_string=Audit&amp;VAR:KEY=NCLCLONQJA&amp;VAR:QUERY=RkZfRUJJVERBX09QRVIoUVRSLDQvMS8yMDA5LDYvMzAvMjAwOSwsLFVTRCk=&amp;WINDOW=FIRST_POPUP&amp;HEIGH","T=450&amp;WIDTH=450&amp;START_MAXIMIZED=FALSE&amp;VAR:CALENDAR=US&amp;VAR:SYMBOL=SNDK&amp;VAR:INDEX=0"}</definedName>
    <definedName name="_179__FDSAUDITLINK__" localSheetId="8" hidden="1">{"fdsup://directions/FAT Viewer?action=UPDATE&amp;creator=factset&amp;DYN_ARGS=TRUE&amp;DOC_NAME=FAT:FQL_AUDITING_CLIENT_TEMPLATE.FAT&amp;display_string=Audit&amp;VAR:KEY=NCLCLONQJA&amp;VAR:QUERY=RkZfRUJJVERBX09QRVIoUVRSLDQvMS8yMDA5LDYvMzAvMjAwOSwsLFVTRCk=&amp;WINDOW=FIRST_POPUP&amp;HEIGH","T=450&amp;WIDTH=450&amp;START_MAXIMIZED=FALSE&amp;VAR:CALENDAR=US&amp;VAR:SYMBOL=SNDK&amp;VAR:INDEX=0"}</definedName>
    <definedName name="_179__FDSAUDITLINK__" localSheetId="10" hidden="1">{"fdsup://directions/FAT Viewer?action=UPDATE&amp;creator=factset&amp;DYN_ARGS=TRUE&amp;DOC_NAME=FAT:FQL_AUDITING_CLIENT_TEMPLATE.FAT&amp;display_string=Audit&amp;VAR:KEY=NCLCLONQJA&amp;VAR:QUERY=RkZfRUJJVERBX09QRVIoUVRSLDQvMS8yMDA5LDYvMzAvMjAwOSwsLFVTRCk=&amp;WINDOW=FIRST_POPUP&amp;HEIGH","T=450&amp;WIDTH=450&amp;START_MAXIMIZED=FALSE&amp;VAR:CALENDAR=US&amp;VAR:SYMBOL=SNDK&amp;VAR:INDEX=0"}</definedName>
    <definedName name="_179__FDSAUDITLINK__" localSheetId="3" hidden="1">{"fdsup://directions/FAT Viewer?action=UPDATE&amp;creator=factset&amp;DYN_ARGS=TRUE&amp;DOC_NAME=FAT:FQL_AUDITING_CLIENT_TEMPLATE.FAT&amp;display_string=Audit&amp;VAR:KEY=NCLCLONQJA&amp;VAR:QUERY=RkZfRUJJVERBX09QRVIoUVRSLDQvMS8yMDA5LDYvMzAvMjAwOSwsLFVTRCk=&amp;WINDOW=FIRST_POPUP&amp;HEIGH","T=450&amp;WIDTH=450&amp;START_MAXIMIZED=FALSE&amp;VAR:CALENDAR=US&amp;VAR:SYMBOL=SNDK&amp;VAR:INDEX=0"}</definedName>
    <definedName name="_179__FDSAUDITLINK__" localSheetId="5" hidden="1">{"fdsup://directions/FAT Viewer?action=UPDATE&amp;creator=factset&amp;DYN_ARGS=TRUE&amp;DOC_NAME=FAT:FQL_AUDITING_CLIENT_TEMPLATE.FAT&amp;display_string=Audit&amp;VAR:KEY=NCLCLONQJA&amp;VAR:QUERY=RkZfRUJJVERBX09QRVIoUVRSLDQvMS8yMDA5LDYvMzAvMjAwOSwsLFVTRCk=&amp;WINDOW=FIRST_POPUP&amp;HEIGH","T=450&amp;WIDTH=450&amp;START_MAXIMIZED=FALSE&amp;VAR:CALENDAR=US&amp;VAR:SYMBOL=SNDK&amp;VAR:INDEX=0"}</definedName>
    <definedName name="_179__FDSAUDITLINK__" localSheetId="1" hidden="1">{"fdsup://directions/FAT Viewer?action=UPDATE&amp;creator=factset&amp;DYN_ARGS=TRUE&amp;DOC_NAME=FAT:FQL_AUDITING_CLIENT_TEMPLATE.FAT&amp;display_string=Audit&amp;VAR:KEY=NCLCLONQJA&amp;VAR:QUERY=RkZfRUJJVERBX09QRVIoUVRSLDQvMS8yMDA5LDYvMzAvMjAwOSwsLFVTRCk=&amp;WINDOW=FIRST_POPUP&amp;HEIGH","T=450&amp;WIDTH=450&amp;START_MAXIMIZED=FALSE&amp;VAR:CALENDAR=US&amp;VAR:SYMBOL=SNDK&amp;VAR:INDEX=0"}</definedName>
    <definedName name="_179__FDSAUDITLINK__" hidden="1">{"fdsup://directions/FAT Viewer?action=UPDATE&amp;creator=factset&amp;DYN_ARGS=TRUE&amp;DOC_NAME=FAT:FQL_AUDITING_CLIENT_TEMPLATE.FAT&amp;display_string=Audit&amp;VAR:KEY=NCLCLONQJA&amp;VAR:QUERY=RkZfRUJJVERBX09QRVIoUVRSLDQvMS8yMDA5LDYvMzAvMjAwOSwsLFVTRCk=&amp;WINDOW=FIRST_POPUP&amp;HEIGH","T=450&amp;WIDTH=450&amp;START_MAXIMIZED=FALSE&amp;VAR:CALENDAR=US&amp;VAR:SYMBOL=SNDK&amp;VAR:INDEX=0"}</definedName>
    <definedName name="_1790__FDSAUDITLINK__" localSheetId="7" hidden="1">{"fdsup://Directions/FactSet Auditing Viewer?action=AUDIT_VALUE&amp;DB=129&amp;ID1=05592110&amp;VALUEID=01001&amp;SDATE=200901&amp;PERIODTYPE=QTR_STD&amp;window=popup_no_bar&amp;width=385&amp;height=120&amp;START_MAXIMIZED=FALSE&amp;creator=factset&amp;display_string=Audit"}</definedName>
    <definedName name="_1790__FDSAUDITLINK__" localSheetId="9" hidden="1">{"fdsup://Directions/FactSet Auditing Viewer?action=AUDIT_VALUE&amp;DB=129&amp;ID1=05592110&amp;VALUEID=01001&amp;SDATE=200901&amp;PERIODTYPE=QTR_STD&amp;window=popup_no_bar&amp;width=385&amp;height=120&amp;START_MAXIMIZED=FALSE&amp;creator=factset&amp;display_string=Audit"}</definedName>
    <definedName name="_1790__FDSAUDITLINK__" localSheetId="8" hidden="1">{"fdsup://Directions/FactSet Auditing Viewer?action=AUDIT_VALUE&amp;DB=129&amp;ID1=05592110&amp;VALUEID=01001&amp;SDATE=200901&amp;PERIODTYPE=QTR_STD&amp;window=popup_no_bar&amp;width=385&amp;height=120&amp;START_MAXIMIZED=FALSE&amp;creator=factset&amp;display_string=Audit"}</definedName>
    <definedName name="_1790__FDSAUDITLINK__" localSheetId="10" hidden="1">{"fdsup://Directions/FactSet Auditing Viewer?action=AUDIT_VALUE&amp;DB=129&amp;ID1=05592110&amp;VALUEID=01001&amp;SDATE=200901&amp;PERIODTYPE=QTR_STD&amp;window=popup_no_bar&amp;width=385&amp;height=120&amp;START_MAXIMIZED=FALSE&amp;creator=factset&amp;display_string=Audit"}</definedName>
    <definedName name="_1790__FDSAUDITLINK__" localSheetId="3" hidden="1">{"fdsup://Directions/FactSet Auditing Viewer?action=AUDIT_VALUE&amp;DB=129&amp;ID1=05592110&amp;VALUEID=01001&amp;SDATE=200901&amp;PERIODTYPE=QTR_STD&amp;window=popup_no_bar&amp;width=385&amp;height=120&amp;START_MAXIMIZED=FALSE&amp;creator=factset&amp;display_string=Audit"}</definedName>
    <definedName name="_1790__FDSAUDITLINK__" localSheetId="5" hidden="1">{"fdsup://Directions/FactSet Auditing Viewer?action=AUDIT_VALUE&amp;DB=129&amp;ID1=05592110&amp;VALUEID=01001&amp;SDATE=200901&amp;PERIODTYPE=QTR_STD&amp;window=popup_no_bar&amp;width=385&amp;height=120&amp;START_MAXIMIZED=FALSE&amp;creator=factset&amp;display_string=Audit"}</definedName>
    <definedName name="_1790__FDSAUDITLINK__" localSheetId="1" hidden="1">{"fdsup://Directions/FactSet Auditing Viewer?action=AUDIT_VALUE&amp;DB=129&amp;ID1=05592110&amp;VALUEID=01001&amp;SDATE=200901&amp;PERIODTYPE=QTR_STD&amp;window=popup_no_bar&amp;width=385&amp;height=120&amp;START_MAXIMIZED=FALSE&amp;creator=factset&amp;display_string=Audit"}</definedName>
    <definedName name="_1790__FDSAUDITLINK__" hidden="1">{"fdsup://Directions/FactSet Auditing Viewer?action=AUDIT_VALUE&amp;DB=129&amp;ID1=05592110&amp;VALUEID=01001&amp;SDATE=200901&amp;PERIODTYPE=QTR_STD&amp;window=popup_no_bar&amp;width=385&amp;height=120&amp;START_MAXIMIZED=FALSE&amp;creator=factset&amp;display_string=Audit"}</definedName>
    <definedName name="_1791__FDSAUDITLINK__" localSheetId="7" hidden="1">{"fdsup://Directions/FactSet Auditing Viewer?action=AUDIT_VALUE&amp;DB=129&amp;ID1=05592110&amp;VALUEID=01001&amp;SDATE=201001&amp;PERIODTYPE=QTR_STD&amp;window=popup_no_bar&amp;width=385&amp;height=120&amp;START_MAXIMIZED=FALSE&amp;creator=factset&amp;display_string=Audit"}</definedName>
    <definedName name="_1791__FDSAUDITLINK__" localSheetId="9" hidden="1">{"fdsup://Directions/FactSet Auditing Viewer?action=AUDIT_VALUE&amp;DB=129&amp;ID1=05592110&amp;VALUEID=01001&amp;SDATE=201001&amp;PERIODTYPE=QTR_STD&amp;window=popup_no_bar&amp;width=385&amp;height=120&amp;START_MAXIMIZED=FALSE&amp;creator=factset&amp;display_string=Audit"}</definedName>
    <definedName name="_1791__FDSAUDITLINK__" localSheetId="8" hidden="1">{"fdsup://Directions/FactSet Auditing Viewer?action=AUDIT_VALUE&amp;DB=129&amp;ID1=05592110&amp;VALUEID=01001&amp;SDATE=201001&amp;PERIODTYPE=QTR_STD&amp;window=popup_no_bar&amp;width=385&amp;height=120&amp;START_MAXIMIZED=FALSE&amp;creator=factset&amp;display_string=Audit"}</definedName>
    <definedName name="_1791__FDSAUDITLINK__" localSheetId="10" hidden="1">{"fdsup://Directions/FactSet Auditing Viewer?action=AUDIT_VALUE&amp;DB=129&amp;ID1=05592110&amp;VALUEID=01001&amp;SDATE=201001&amp;PERIODTYPE=QTR_STD&amp;window=popup_no_bar&amp;width=385&amp;height=120&amp;START_MAXIMIZED=FALSE&amp;creator=factset&amp;display_string=Audit"}</definedName>
    <definedName name="_1791__FDSAUDITLINK__" localSheetId="3" hidden="1">{"fdsup://Directions/FactSet Auditing Viewer?action=AUDIT_VALUE&amp;DB=129&amp;ID1=05592110&amp;VALUEID=01001&amp;SDATE=201001&amp;PERIODTYPE=QTR_STD&amp;window=popup_no_bar&amp;width=385&amp;height=120&amp;START_MAXIMIZED=FALSE&amp;creator=factset&amp;display_string=Audit"}</definedName>
    <definedName name="_1791__FDSAUDITLINK__" localSheetId="5" hidden="1">{"fdsup://Directions/FactSet Auditing Viewer?action=AUDIT_VALUE&amp;DB=129&amp;ID1=05592110&amp;VALUEID=01001&amp;SDATE=201001&amp;PERIODTYPE=QTR_STD&amp;window=popup_no_bar&amp;width=385&amp;height=120&amp;START_MAXIMIZED=FALSE&amp;creator=factset&amp;display_string=Audit"}</definedName>
    <definedName name="_1791__FDSAUDITLINK__" localSheetId="1" hidden="1">{"fdsup://Directions/FactSet Auditing Viewer?action=AUDIT_VALUE&amp;DB=129&amp;ID1=05592110&amp;VALUEID=01001&amp;SDATE=201001&amp;PERIODTYPE=QTR_STD&amp;window=popup_no_bar&amp;width=385&amp;height=120&amp;START_MAXIMIZED=FALSE&amp;creator=factset&amp;display_string=Audit"}</definedName>
    <definedName name="_1791__FDSAUDITLINK__" hidden="1">{"fdsup://Directions/FactSet Auditing Viewer?action=AUDIT_VALUE&amp;DB=129&amp;ID1=05592110&amp;VALUEID=01001&amp;SDATE=201001&amp;PERIODTYPE=QTR_STD&amp;window=popup_no_bar&amp;width=385&amp;height=120&amp;START_MAXIMIZED=FALSE&amp;creator=factset&amp;display_string=Audit"}</definedName>
    <definedName name="_1792__FDSAUDITLINK__" localSheetId="7" hidden="1">{"fdsup://Directions/FactSet Auditing Viewer?action=AUDIT_VALUE&amp;DB=129&amp;ID1=05849810&amp;VALUEID=01001&amp;SDATE=200902&amp;PERIODTYPE=QTR_STD&amp;window=popup_no_bar&amp;width=385&amp;height=120&amp;START_MAXIMIZED=FALSE&amp;creator=factset&amp;display_string=Audit"}</definedName>
    <definedName name="_1792__FDSAUDITLINK__" localSheetId="9" hidden="1">{"fdsup://Directions/FactSet Auditing Viewer?action=AUDIT_VALUE&amp;DB=129&amp;ID1=05849810&amp;VALUEID=01001&amp;SDATE=200902&amp;PERIODTYPE=QTR_STD&amp;window=popup_no_bar&amp;width=385&amp;height=120&amp;START_MAXIMIZED=FALSE&amp;creator=factset&amp;display_string=Audit"}</definedName>
    <definedName name="_1792__FDSAUDITLINK__" localSheetId="8" hidden="1">{"fdsup://Directions/FactSet Auditing Viewer?action=AUDIT_VALUE&amp;DB=129&amp;ID1=05849810&amp;VALUEID=01001&amp;SDATE=200902&amp;PERIODTYPE=QTR_STD&amp;window=popup_no_bar&amp;width=385&amp;height=120&amp;START_MAXIMIZED=FALSE&amp;creator=factset&amp;display_string=Audit"}</definedName>
    <definedName name="_1792__FDSAUDITLINK__" localSheetId="10" hidden="1">{"fdsup://Directions/FactSet Auditing Viewer?action=AUDIT_VALUE&amp;DB=129&amp;ID1=05849810&amp;VALUEID=01001&amp;SDATE=200902&amp;PERIODTYPE=QTR_STD&amp;window=popup_no_bar&amp;width=385&amp;height=120&amp;START_MAXIMIZED=FALSE&amp;creator=factset&amp;display_string=Audit"}</definedName>
    <definedName name="_1792__FDSAUDITLINK__" localSheetId="3" hidden="1">{"fdsup://Directions/FactSet Auditing Viewer?action=AUDIT_VALUE&amp;DB=129&amp;ID1=05849810&amp;VALUEID=01001&amp;SDATE=200902&amp;PERIODTYPE=QTR_STD&amp;window=popup_no_bar&amp;width=385&amp;height=120&amp;START_MAXIMIZED=FALSE&amp;creator=factset&amp;display_string=Audit"}</definedName>
    <definedName name="_1792__FDSAUDITLINK__" localSheetId="5" hidden="1">{"fdsup://Directions/FactSet Auditing Viewer?action=AUDIT_VALUE&amp;DB=129&amp;ID1=05849810&amp;VALUEID=01001&amp;SDATE=200902&amp;PERIODTYPE=QTR_STD&amp;window=popup_no_bar&amp;width=385&amp;height=120&amp;START_MAXIMIZED=FALSE&amp;creator=factset&amp;display_string=Audit"}</definedName>
    <definedName name="_1792__FDSAUDITLINK__" localSheetId="1" hidden="1">{"fdsup://Directions/FactSet Auditing Viewer?action=AUDIT_VALUE&amp;DB=129&amp;ID1=05849810&amp;VALUEID=01001&amp;SDATE=200902&amp;PERIODTYPE=QTR_STD&amp;window=popup_no_bar&amp;width=385&amp;height=120&amp;START_MAXIMIZED=FALSE&amp;creator=factset&amp;display_string=Audit"}</definedName>
    <definedName name="_1792__FDSAUDITLINK__" hidden="1">{"fdsup://Directions/FactSet Auditing Viewer?action=AUDIT_VALUE&amp;DB=129&amp;ID1=05849810&amp;VALUEID=01001&amp;SDATE=200902&amp;PERIODTYPE=QTR_STD&amp;window=popup_no_bar&amp;width=385&amp;height=120&amp;START_MAXIMIZED=FALSE&amp;creator=factset&amp;display_string=Audit"}</definedName>
    <definedName name="_1793__FDSAUDITLINK__" localSheetId="7" hidden="1">{"fdsup://Directions/FactSet Auditing Viewer?action=AUDIT_VALUE&amp;DB=129&amp;ID1=05849810&amp;VALUEID=01001&amp;SDATE=201002&amp;PERIODTYPE=QTR_STD&amp;window=popup_no_bar&amp;width=385&amp;height=120&amp;START_MAXIMIZED=FALSE&amp;creator=factset&amp;display_string=Audit"}</definedName>
    <definedName name="_1793__FDSAUDITLINK__" localSheetId="9" hidden="1">{"fdsup://Directions/FactSet Auditing Viewer?action=AUDIT_VALUE&amp;DB=129&amp;ID1=05849810&amp;VALUEID=01001&amp;SDATE=201002&amp;PERIODTYPE=QTR_STD&amp;window=popup_no_bar&amp;width=385&amp;height=120&amp;START_MAXIMIZED=FALSE&amp;creator=factset&amp;display_string=Audit"}</definedName>
    <definedName name="_1793__FDSAUDITLINK__" localSheetId="8" hidden="1">{"fdsup://Directions/FactSet Auditing Viewer?action=AUDIT_VALUE&amp;DB=129&amp;ID1=05849810&amp;VALUEID=01001&amp;SDATE=201002&amp;PERIODTYPE=QTR_STD&amp;window=popup_no_bar&amp;width=385&amp;height=120&amp;START_MAXIMIZED=FALSE&amp;creator=factset&amp;display_string=Audit"}</definedName>
    <definedName name="_1793__FDSAUDITLINK__" localSheetId="10" hidden="1">{"fdsup://Directions/FactSet Auditing Viewer?action=AUDIT_VALUE&amp;DB=129&amp;ID1=05849810&amp;VALUEID=01001&amp;SDATE=201002&amp;PERIODTYPE=QTR_STD&amp;window=popup_no_bar&amp;width=385&amp;height=120&amp;START_MAXIMIZED=FALSE&amp;creator=factset&amp;display_string=Audit"}</definedName>
    <definedName name="_1793__FDSAUDITLINK__" localSheetId="3" hidden="1">{"fdsup://Directions/FactSet Auditing Viewer?action=AUDIT_VALUE&amp;DB=129&amp;ID1=05849810&amp;VALUEID=01001&amp;SDATE=201002&amp;PERIODTYPE=QTR_STD&amp;window=popup_no_bar&amp;width=385&amp;height=120&amp;START_MAXIMIZED=FALSE&amp;creator=factset&amp;display_string=Audit"}</definedName>
    <definedName name="_1793__FDSAUDITLINK__" localSheetId="5" hidden="1">{"fdsup://Directions/FactSet Auditing Viewer?action=AUDIT_VALUE&amp;DB=129&amp;ID1=05849810&amp;VALUEID=01001&amp;SDATE=201002&amp;PERIODTYPE=QTR_STD&amp;window=popup_no_bar&amp;width=385&amp;height=120&amp;START_MAXIMIZED=FALSE&amp;creator=factset&amp;display_string=Audit"}</definedName>
    <definedName name="_1793__FDSAUDITLINK__" localSheetId="1" hidden="1">{"fdsup://Directions/FactSet Auditing Viewer?action=AUDIT_VALUE&amp;DB=129&amp;ID1=05849810&amp;VALUEID=01001&amp;SDATE=201002&amp;PERIODTYPE=QTR_STD&amp;window=popup_no_bar&amp;width=385&amp;height=120&amp;START_MAXIMIZED=FALSE&amp;creator=factset&amp;display_string=Audit"}</definedName>
    <definedName name="_1793__FDSAUDITLINK__" hidden="1">{"fdsup://Directions/FactSet Auditing Viewer?action=AUDIT_VALUE&amp;DB=129&amp;ID1=05849810&amp;VALUEID=01001&amp;SDATE=201002&amp;PERIODTYPE=QTR_STD&amp;window=popup_no_bar&amp;width=385&amp;height=120&amp;START_MAXIMIZED=FALSE&amp;creator=factset&amp;display_string=Audit"}</definedName>
    <definedName name="_1794__FDSAUDITLINK__" localSheetId="7" hidden="1">{"fdsup://Directions/FactSet Auditing Viewer?action=AUDIT_VALUE&amp;DB=129&amp;ID1=09062X10&amp;VALUEID=01001&amp;SDATE=200902&amp;PERIODTYPE=QTR_STD&amp;window=popup_no_bar&amp;width=385&amp;height=120&amp;START_MAXIMIZED=FALSE&amp;creator=factset&amp;display_string=Audit"}</definedName>
    <definedName name="_1794__FDSAUDITLINK__" localSheetId="9" hidden="1">{"fdsup://Directions/FactSet Auditing Viewer?action=AUDIT_VALUE&amp;DB=129&amp;ID1=09062X10&amp;VALUEID=01001&amp;SDATE=200902&amp;PERIODTYPE=QTR_STD&amp;window=popup_no_bar&amp;width=385&amp;height=120&amp;START_MAXIMIZED=FALSE&amp;creator=factset&amp;display_string=Audit"}</definedName>
    <definedName name="_1794__FDSAUDITLINK__" localSheetId="8" hidden="1">{"fdsup://Directions/FactSet Auditing Viewer?action=AUDIT_VALUE&amp;DB=129&amp;ID1=09062X10&amp;VALUEID=01001&amp;SDATE=200902&amp;PERIODTYPE=QTR_STD&amp;window=popup_no_bar&amp;width=385&amp;height=120&amp;START_MAXIMIZED=FALSE&amp;creator=factset&amp;display_string=Audit"}</definedName>
    <definedName name="_1794__FDSAUDITLINK__" localSheetId="10" hidden="1">{"fdsup://Directions/FactSet Auditing Viewer?action=AUDIT_VALUE&amp;DB=129&amp;ID1=09062X10&amp;VALUEID=01001&amp;SDATE=200902&amp;PERIODTYPE=QTR_STD&amp;window=popup_no_bar&amp;width=385&amp;height=120&amp;START_MAXIMIZED=FALSE&amp;creator=factset&amp;display_string=Audit"}</definedName>
    <definedName name="_1794__FDSAUDITLINK__" localSheetId="3" hidden="1">{"fdsup://Directions/FactSet Auditing Viewer?action=AUDIT_VALUE&amp;DB=129&amp;ID1=09062X10&amp;VALUEID=01001&amp;SDATE=200902&amp;PERIODTYPE=QTR_STD&amp;window=popup_no_bar&amp;width=385&amp;height=120&amp;START_MAXIMIZED=FALSE&amp;creator=factset&amp;display_string=Audit"}</definedName>
    <definedName name="_1794__FDSAUDITLINK__" localSheetId="5" hidden="1">{"fdsup://Directions/FactSet Auditing Viewer?action=AUDIT_VALUE&amp;DB=129&amp;ID1=09062X10&amp;VALUEID=01001&amp;SDATE=200902&amp;PERIODTYPE=QTR_STD&amp;window=popup_no_bar&amp;width=385&amp;height=120&amp;START_MAXIMIZED=FALSE&amp;creator=factset&amp;display_string=Audit"}</definedName>
    <definedName name="_1794__FDSAUDITLINK__" localSheetId="1" hidden="1">{"fdsup://Directions/FactSet Auditing Viewer?action=AUDIT_VALUE&amp;DB=129&amp;ID1=09062X10&amp;VALUEID=01001&amp;SDATE=200902&amp;PERIODTYPE=QTR_STD&amp;window=popup_no_bar&amp;width=385&amp;height=120&amp;START_MAXIMIZED=FALSE&amp;creator=factset&amp;display_string=Audit"}</definedName>
    <definedName name="_1794__FDSAUDITLINK__" hidden="1">{"fdsup://Directions/FactSet Auditing Viewer?action=AUDIT_VALUE&amp;DB=129&amp;ID1=09062X10&amp;VALUEID=01001&amp;SDATE=200902&amp;PERIODTYPE=QTR_STD&amp;window=popup_no_bar&amp;width=385&amp;height=120&amp;START_MAXIMIZED=FALSE&amp;creator=factset&amp;display_string=Audit"}</definedName>
    <definedName name="_1795__FDSAUDITLINK__" localSheetId="7" hidden="1">{"fdsup://Directions/FactSet Auditing Viewer?action=AUDIT_VALUE&amp;DB=129&amp;ID1=09062X10&amp;VALUEID=01001&amp;SDATE=201002&amp;PERIODTYPE=QTR_STD&amp;window=popup_no_bar&amp;width=385&amp;height=120&amp;START_MAXIMIZED=FALSE&amp;creator=factset&amp;display_string=Audit"}</definedName>
    <definedName name="_1795__FDSAUDITLINK__" localSheetId="9" hidden="1">{"fdsup://Directions/FactSet Auditing Viewer?action=AUDIT_VALUE&amp;DB=129&amp;ID1=09062X10&amp;VALUEID=01001&amp;SDATE=201002&amp;PERIODTYPE=QTR_STD&amp;window=popup_no_bar&amp;width=385&amp;height=120&amp;START_MAXIMIZED=FALSE&amp;creator=factset&amp;display_string=Audit"}</definedName>
    <definedName name="_1795__FDSAUDITLINK__" localSheetId="8" hidden="1">{"fdsup://Directions/FactSet Auditing Viewer?action=AUDIT_VALUE&amp;DB=129&amp;ID1=09062X10&amp;VALUEID=01001&amp;SDATE=201002&amp;PERIODTYPE=QTR_STD&amp;window=popup_no_bar&amp;width=385&amp;height=120&amp;START_MAXIMIZED=FALSE&amp;creator=factset&amp;display_string=Audit"}</definedName>
    <definedName name="_1795__FDSAUDITLINK__" localSheetId="10" hidden="1">{"fdsup://Directions/FactSet Auditing Viewer?action=AUDIT_VALUE&amp;DB=129&amp;ID1=09062X10&amp;VALUEID=01001&amp;SDATE=201002&amp;PERIODTYPE=QTR_STD&amp;window=popup_no_bar&amp;width=385&amp;height=120&amp;START_MAXIMIZED=FALSE&amp;creator=factset&amp;display_string=Audit"}</definedName>
    <definedName name="_1795__FDSAUDITLINK__" localSheetId="3" hidden="1">{"fdsup://Directions/FactSet Auditing Viewer?action=AUDIT_VALUE&amp;DB=129&amp;ID1=09062X10&amp;VALUEID=01001&amp;SDATE=201002&amp;PERIODTYPE=QTR_STD&amp;window=popup_no_bar&amp;width=385&amp;height=120&amp;START_MAXIMIZED=FALSE&amp;creator=factset&amp;display_string=Audit"}</definedName>
    <definedName name="_1795__FDSAUDITLINK__" localSheetId="5" hidden="1">{"fdsup://Directions/FactSet Auditing Viewer?action=AUDIT_VALUE&amp;DB=129&amp;ID1=09062X10&amp;VALUEID=01001&amp;SDATE=201002&amp;PERIODTYPE=QTR_STD&amp;window=popup_no_bar&amp;width=385&amp;height=120&amp;START_MAXIMIZED=FALSE&amp;creator=factset&amp;display_string=Audit"}</definedName>
    <definedName name="_1795__FDSAUDITLINK__" localSheetId="1" hidden="1">{"fdsup://Directions/FactSet Auditing Viewer?action=AUDIT_VALUE&amp;DB=129&amp;ID1=09062X10&amp;VALUEID=01001&amp;SDATE=201002&amp;PERIODTYPE=QTR_STD&amp;window=popup_no_bar&amp;width=385&amp;height=120&amp;START_MAXIMIZED=FALSE&amp;creator=factset&amp;display_string=Audit"}</definedName>
    <definedName name="_1795__FDSAUDITLINK__" hidden="1">{"fdsup://Directions/FactSet Auditing Viewer?action=AUDIT_VALUE&amp;DB=129&amp;ID1=09062X10&amp;VALUEID=01001&amp;SDATE=201002&amp;PERIODTYPE=QTR_STD&amp;window=popup_no_bar&amp;width=385&amp;height=120&amp;START_MAXIMIZED=FALSE&amp;creator=factset&amp;display_string=Audit"}</definedName>
    <definedName name="_1796__FDSAUDITLINK__" localSheetId="7" hidden="1">{"fdsup://Directions/FactSet Auditing Viewer?action=AUDIT_VALUE&amp;DB=129&amp;ID1=08930210&amp;VALUEID=01001&amp;SDATE=200901&amp;PERIODTYPE=QTR_STD&amp;window=popup_no_bar&amp;width=385&amp;height=120&amp;START_MAXIMIZED=FALSE&amp;creator=factset&amp;display_string=Audit"}</definedName>
    <definedName name="_1796__FDSAUDITLINK__" localSheetId="9" hidden="1">{"fdsup://Directions/FactSet Auditing Viewer?action=AUDIT_VALUE&amp;DB=129&amp;ID1=08930210&amp;VALUEID=01001&amp;SDATE=200901&amp;PERIODTYPE=QTR_STD&amp;window=popup_no_bar&amp;width=385&amp;height=120&amp;START_MAXIMIZED=FALSE&amp;creator=factset&amp;display_string=Audit"}</definedName>
    <definedName name="_1796__FDSAUDITLINK__" localSheetId="8" hidden="1">{"fdsup://Directions/FactSet Auditing Viewer?action=AUDIT_VALUE&amp;DB=129&amp;ID1=08930210&amp;VALUEID=01001&amp;SDATE=200901&amp;PERIODTYPE=QTR_STD&amp;window=popup_no_bar&amp;width=385&amp;height=120&amp;START_MAXIMIZED=FALSE&amp;creator=factset&amp;display_string=Audit"}</definedName>
    <definedName name="_1796__FDSAUDITLINK__" localSheetId="10" hidden="1">{"fdsup://Directions/FactSet Auditing Viewer?action=AUDIT_VALUE&amp;DB=129&amp;ID1=08930210&amp;VALUEID=01001&amp;SDATE=200901&amp;PERIODTYPE=QTR_STD&amp;window=popup_no_bar&amp;width=385&amp;height=120&amp;START_MAXIMIZED=FALSE&amp;creator=factset&amp;display_string=Audit"}</definedName>
    <definedName name="_1796__FDSAUDITLINK__" localSheetId="3" hidden="1">{"fdsup://Directions/FactSet Auditing Viewer?action=AUDIT_VALUE&amp;DB=129&amp;ID1=08930210&amp;VALUEID=01001&amp;SDATE=200901&amp;PERIODTYPE=QTR_STD&amp;window=popup_no_bar&amp;width=385&amp;height=120&amp;START_MAXIMIZED=FALSE&amp;creator=factset&amp;display_string=Audit"}</definedName>
    <definedName name="_1796__FDSAUDITLINK__" localSheetId="5" hidden="1">{"fdsup://Directions/FactSet Auditing Viewer?action=AUDIT_VALUE&amp;DB=129&amp;ID1=08930210&amp;VALUEID=01001&amp;SDATE=200901&amp;PERIODTYPE=QTR_STD&amp;window=popup_no_bar&amp;width=385&amp;height=120&amp;START_MAXIMIZED=FALSE&amp;creator=factset&amp;display_string=Audit"}</definedName>
    <definedName name="_1796__FDSAUDITLINK__" localSheetId="1" hidden="1">{"fdsup://Directions/FactSet Auditing Viewer?action=AUDIT_VALUE&amp;DB=129&amp;ID1=08930210&amp;VALUEID=01001&amp;SDATE=200901&amp;PERIODTYPE=QTR_STD&amp;window=popup_no_bar&amp;width=385&amp;height=120&amp;START_MAXIMIZED=FALSE&amp;creator=factset&amp;display_string=Audit"}</definedName>
    <definedName name="_1796__FDSAUDITLINK__" hidden="1">{"fdsup://Directions/FactSet Auditing Viewer?action=AUDIT_VALUE&amp;DB=129&amp;ID1=08930210&amp;VALUEID=01001&amp;SDATE=200901&amp;PERIODTYPE=QTR_STD&amp;window=popup_no_bar&amp;width=385&amp;height=120&amp;START_MAXIMIZED=FALSE&amp;creator=factset&amp;display_string=Audit"}</definedName>
    <definedName name="_1797__FDSAUDITLINK__" localSheetId="7" hidden="1">{"fdsup://Directions/FactSet Auditing Viewer?action=AUDIT_VALUE&amp;DB=129&amp;ID1=08930210&amp;VALUEID=01001&amp;SDATE=201001&amp;PERIODTYPE=QTR_STD&amp;window=popup_no_bar&amp;width=385&amp;height=120&amp;START_MAXIMIZED=FALSE&amp;creator=factset&amp;display_string=Audit"}</definedName>
    <definedName name="_1797__FDSAUDITLINK__" localSheetId="9" hidden="1">{"fdsup://Directions/FactSet Auditing Viewer?action=AUDIT_VALUE&amp;DB=129&amp;ID1=08930210&amp;VALUEID=01001&amp;SDATE=201001&amp;PERIODTYPE=QTR_STD&amp;window=popup_no_bar&amp;width=385&amp;height=120&amp;START_MAXIMIZED=FALSE&amp;creator=factset&amp;display_string=Audit"}</definedName>
    <definedName name="_1797__FDSAUDITLINK__" localSheetId="8" hidden="1">{"fdsup://Directions/FactSet Auditing Viewer?action=AUDIT_VALUE&amp;DB=129&amp;ID1=08930210&amp;VALUEID=01001&amp;SDATE=201001&amp;PERIODTYPE=QTR_STD&amp;window=popup_no_bar&amp;width=385&amp;height=120&amp;START_MAXIMIZED=FALSE&amp;creator=factset&amp;display_string=Audit"}</definedName>
    <definedName name="_1797__FDSAUDITLINK__" localSheetId="10" hidden="1">{"fdsup://Directions/FactSet Auditing Viewer?action=AUDIT_VALUE&amp;DB=129&amp;ID1=08930210&amp;VALUEID=01001&amp;SDATE=201001&amp;PERIODTYPE=QTR_STD&amp;window=popup_no_bar&amp;width=385&amp;height=120&amp;START_MAXIMIZED=FALSE&amp;creator=factset&amp;display_string=Audit"}</definedName>
    <definedName name="_1797__FDSAUDITLINK__" localSheetId="3" hidden="1">{"fdsup://Directions/FactSet Auditing Viewer?action=AUDIT_VALUE&amp;DB=129&amp;ID1=08930210&amp;VALUEID=01001&amp;SDATE=201001&amp;PERIODTYPE=QTR_STD&amp;window=popup_no_bar&amp;width=385&amp;height=120&amp;START_MAXIMIZED=FALSE&amp;creator=factset&amp;display_string=Audit"}</definedName>
    <definedName name="_1797__FDSAUDITLINK__" localSheetId="5" hidden="1">{"fdsup://Directions/FactSet Auditing Viewer?action=AUDIT_VALUE&amp;DB=129&amp;ID1=08930210&amp;VALUEID=01001&amp;SDATE=201001&amp;PERIODTYPE=QTR_STD&amp;window=popup_no_bar&amp;width=385&amp;height=120&amp;START_MAXIMIZED=FALSE&amp;creator=factset&amp;display_string=Audit"}</definedName>
    <definedName name="_1797__FDSAUDITLINK__" localSheetId="1" hidden="1">{"fdsup://Directions/FactSet Auditing Viewer?action=AUDIT_VALUE&amp;DB=129&amp;ID1=08930210&amp;VALUEID=01001&amp;SDATE=201001&amp;PERIODTYPE=QTR_STD&amp;window=popup_no_bar&amp;width=385&amp;height=120&amp;START_MAXIMIZED=FALSE&amp;creator=factset&amp;display_string=Audit"}</definedName>
    <definedName name="_1797__FDSAUDITLINK__" hidden="1">{"fdsup://Directions/FactSet Auditing Viewer?action=AUDIT_VALUE&amp;DB=129&amp;ID1=08930210&amp;VALUEID=01001&amp;SDATE=201001&amp;PERIODTYPE=QTR_STD&amp;window=popup_no_bar&amp;width=385&amp;height=120&amp;START_MAXIMIZED=FALSE&amp;creator=factset&amp;display_string=Audit"}</definedName>
    <definedName name="_1798__FDSAUDITLINK__" localSheetId="7" hidden="1">{"fdsup://Directions/FactSet Auditing Viewer?action=AUDIT_VALUE&amp;DB=129&amp;ID1=05722410&amp;VALUEID=01001&amp;SDATE=200902&amp;PERIODTYPE=QTR_STD&amp;window=popup_no_bar&amp;width=385&amp;height=120&amp;START_MAXIMIZED=FALSE&amp;creator=factset&amp;display_string=Audit"}</definedName>
    <definedName name="_1798__FDSAUDITLINK__" localSheetId="9" hidden="1">{"fdsup://Directions/FactSet Auditing Viewer?action=AUDIT_VALUE&amp;DB=129&amp;ID1=05722410&amp;VALUEID=01001&amp;SDATE=200902&amp;PERIODTYPE=QTR_STD&amp;window=popup_no_bar&amp;width=385&amp;height=120&amp;START_MAXIMIZED=FALSE&amp;creator=factset&amp;display_string=Audit"}</definedName>
    <definedName name="_1798__FDSAUDITLINK__" localSheetId="8" hidden="1">{"fdsup://Directions/FactSet Auditing Viewer?action=AUDIT_VALUE&amp;DB=129&amp;ID1=05722410&amp;VALUEID=01001&amp;SDATE=200902&amp;PERIODTYPE=QTR_STD&amp;window=popup_no_bar&amp;width=385&amp;height=120&amp;START_MAXIMIZED=FALSE&amp;creator=factset&amp;display_string=Audit"}</definedName>
    <definedName name="_1798__FDSAUDITLINK__" localSheetId="10" hidden="1">{"fdsup://Directions/FactSet Auditing Viewer?action=AUDIT_VALUE&amp;DB=129&amp;ID1=05722410&amp;VALUEID=01001&amp;SDATE=200902&amp;PERIODTYPE=QTR_STD&amp;window=popup_no_bar&amp;width=385&amp;height=120&amp;START_MAXIMIZED=FALSE&amp;creator=factset&amp;display_string=Audit"}</definedName>
    <definedName name="_1798__FDSAUDITLINK__" localSheetId="3" hidden="1">{"fdsup://Directions/FactSet Auditing Viewer?action=AUDIT_VALUE&amp;DB=129&amp;ID1=05722410&amp;VALUEID=01001&amp;SDATE=200902&amp;PERIODTYPE=QTR_STD&amp;window=popup_no_bar&amp;width=385&amp;height=120&amp;START_MAXIMIZED=FALSE&amp;creator=factset&amp;display_string=Audit"}</definedName>
    <definedName name="_1798__FDSAUDITLINK__" localSheetId="5" hidden="1">{"fdsup://Directions/FactSet Auditing Viewer?action=AUDIT_VALUE&amp;DB=129&amp;ID1=05722410&amp;VALUEID=01001&amp;SDATE=200902&amp;PERIODTYPE=QTR_STD&amp;window=popup_no_bar&amp;width=385&amp;height=120&amp;START_MAXIMIZED=FALSE&amp;creator=factset&amp;display_string=Audit"}</definedName>
    <definedName name="_1798__FDSAUDITLINK__" localSheetId="1" hidden="1">{"fdsup://Directions/FactSet Auditing Viewer?action=AUDIT_VALUE&amp;DB=129&amp;ID1=05722410&amp;VALUEID=01001&amp;SDATE=200902&amp;PERIODTYPE=QTR_STD&amp;window=popup_no_bar&amp;width=385&amp;height=120&amp;START_MAXIMIZED=FALSE&amp;creator=factset&amp;display_string=Audit"}</definedName>
    <definedName name="_1798__FDSAUDITLINK__" hidden="1">{"fdsup://Directions/FactSet Auditing Viewer?action=AUDIT_VALUE&amp;DB=129&amp;ID1=05722410&amp;VALUEID=01001&amp;SDATE=200902&amp;PERIODTYPE=QTR_STD&amp;window=popup_no_bar&amp;width=385&amp;height=120&amp;START_MAXIMIZED=FALSE&amp;creator=factset&amp;display_string=Audit"}</definedName>
    <definedName name="_1799__FDSAUDITLINK__" localSheetId="7" hidden="1">{"fdsup://Directions/FactSet Auditing Viewer?action=AUDIT_VALUE&amp;DB=129&amp;ID1=05722410&amp;VALUEID=01001&amp;SDATE=201002&amp;PERIODTYPE=QTR_STD&amp;window=popup_no_bar&amp;width=385&amp;height=120&amp;START_MAXIMIZED=FALSE&amp;creator=factset&amp;display_string=Audit"}</definedName>
    <definedName name="_1799__FDSAUDITLINK__" localSheetId="9" hidden="1">{"fdsup://Directions/FactSet Auditing Viewer?action=AUDIT_VALUE&amp;DB=129&amp;ID1=05722410&amp;VALUEID=01001&amp;SDATE=201002&amp;PERIODTYPE=QTR_STD&amp;window=popup_no_bar&amp;width=385&amp;height=120&amp;START_MAXIMIZED=FALSE&amp;creator=factset&amp;display_string=Audit"}</definedName>
    <definedName name="_1799__FDSAUDITLINK__" localSheetId="8" hidden="1">{"fdsup://Directions/FactSet Auditing Viewer?action=AUDIT_VALUE&amp;DB=129&amp;ID1=05722410&amp;VALUEID=01001&amp;SDATE=201002&amp;PERIODTYPE=QTR_STD&amp;window=popup_no_bar&amp;width=385&amp;height=120&amp;START_MAXIMIZED=FALSE&amp;creator=factset&amp;display_string=Audit"}</definedName>
    <definedName name="_1799__FDSAUDITLINK__" localSheetId="10" hidden="1">{"fdsup://Directions/FactSet Auditing Viewer?action=AUDIT_VALUE&amp;DB=129&amp;ID1=05722410&amp;VALUEID=01001&amp;SDATE=201002&amp;PERIODTYPE=QTR_STD&amp;window=popup_no_bar&amp;width=385&amp;height=120&amp;START_MAXIMIZED=FALSE&amp;creator=factset&amp;display_string=Audit"}</definedName>
    <definedName name="_1799__FDSAUDITLINK__" localSheetId="3" hidden="1">{"fdsup://Directions/FactSet Auditing Viewer?action=AUDIT_VALUE&amp;DB=129&amp;ID1=05722410&amp;VALUEID=01001&amp;SDATE=201002&amp;PERIODTYPE=QTR_STD&amp;window=popup_no_bar&amp;width=385&amp;height=120&amp;START_MAXIMIZED=FALSE&amp;creator=factset&amp;display_string=Audit"}</definedName>
    <definedName name="_1799__FDSAUDITLINK__" localSheetId="5" hidden="1">{"fdsup://Directions/FactSet Auditing Viewer?action=AUDIT_VALUE&amp;DB=129&amp;ID1=05722410&amp;VALUEID=01001&amp;SDATE=201002&amp;PERIODTYPE=QTR_STD&amp;window=popup_no_bar&amp;width=385&amp;height=120&amp;START_MAXIMIZED=FALSE&amp;creator=factset&amp;display_string=Audit"}</definedName>
    <definedName name="_1799__FDSAUDITLINK__" localSheetId="1" hidden="1">{"fdsup://Directions/FactSet Auditing Viewer?action=AUDIT_VALUE&amp;DB=129&amp;ID1=05722410&amp;VALUEID=01001&amp;SDATE=201002&amp;PERIODTYPE=QTR_STD&amp;window=popup_no_bar&amp;width=385&amp;height=120&amp;START_MAXIMIZED=FALSE&amp;creator=factset&amp;display_string=Audit"}</definedName>
    <definedName name="_1799__FDSAUDITLINK__" hidden="1">{"fdsup://Directions/FactSet Auditing Viewer?action=AUDIT_VALUE&amp;DB=129&amp;ID1=05722410&amp;VALUEID=01001&amp;SDATE=201002&amp;PERIODTYPE=QTR_STD&amp;window=popup_no_bar&amp;width=385&amp;height=120&amp;START_MAXIMIZED=FALSE&amp;creator=factset&amp;display_string=Audit"}</definedName>
    <definedName name="_18__FDSAUDITLINK__" localSheetId="7" hidden="1">{"fdsup://Directions/FactSet Auditing Viewer?action=AUDIT_VALUE&amp;DB=129&amp;ID1=11132010&amp;VALUEID=02001&amp;SDATE=200903&amp;PERIODTYPE=QTR_STD&amp;window=popup_no_bar&amp;width=385&amp;height=120&amp;START_MAXIMIZED=FALSE&amp;creator=factset&amp;display_string=Audit"}</definedName>
    <definedName name="_18__FDSAUDITLINK__" localSheetId="9" hidden="1">{"fdsup://Directions/FactSet Auditing Viewer?action=AUDIT_VALUE&amp;DB=129&amp;ID1=11132010&amp;VALUEID=02001&amp;SDATE=200903&amp;PERIODTYPE=QTR_STD&amp;window=popup_no_bar&amp;width=385&amp;height=120&amp;START_MAXIMIZED=FALSE&amp;creator=factset&amp;display_string=Audit"}</definedName>
    <definedName name="_18__FDSAUDITLINK__" localSheetId="8" hidden="1">{"fdsup://Directions/FactSet Auditing Viewer?action=AUDIT_VALUE&amp;DB=129&amp;ID1=11132010&amp;VALUEID=02001&amp;SDATE=200903&amp;PERIODTYPE=QTR_STD&amp;window=popup_no_bar&amp;width=385&amp;height=120&amp;START_MAXIMIZED=FALSE&amp;creator=factset&amp;display_string=Audit"}</definedName>
    <definedName name="_18__FDSAUDITLINK__" localSheetId="10" hidden="1">{"fdsup://Directions/FactSet Auditing Viewer?action=AUDIT_VALUE&amp;DB=129&amp;ID1=11132010&amp;VALUEID=02001&amp;SDATE=200903&amp;PERIODTYPE=QTR_STD&amp;window=popup_no_bar&amp;width=385&amp;height=120&amp;START_MAXIMIZED=FALSE&amp;creator=factset&amp;display_string=Audit"}</definedName>
    <definedName name="_18__FDSAUDITLINK__" localSheetId="3" hidden="1">{"fdsup://Directions/FactSet Auditing Viewer?action=AUDIT_VALUE&amp;DB=129&amp;ID1=11132010&amp;VALUEID=02001&amp;SDATE=200903&amp;PERIODTYPE=QTR_STD&amp;window=popup_no_bar&amp;width=385&amp;height=120&amp;START_MAXIMIZED=FALSE&amp;creator=factset&amp;display_string=Audit"}</definedName>
    <definedName name="_18__FDSAUDITLINK__" localSheetId="5" hidden="1">{"fdsup://Directions/FactSet Auditing Viewer?action=AUDIT_VALUE&amp;DB=129&amp;ID1=11132010&amp;VALUEID=02001&amp;SDATE=200903&amp;PERIODTYPE=QTR_STD&amp;window=popup_no_bar&amp;width=385&amp;height=120&amp;START_MAXIMIZED=FALSE&amp;creator=factset&amp;display_string=Audit"}</definedName>
    <definedName name="_18__FDSAUDITLINK__" localSheetId="1" hidden="1">{"fdsup://directions/FAT Viewer?action=UPDATE&amp;creator=factset&amp;DYN_ARGS=TRUE&amp;DOC_NAME=FAT:FQL_AUDITING_CLIENT_TEMPLATE.FAT&amp;display_string=Audit&amp;VAR:KEY=VSRGLEROZK&amp;VAR:QUERY=RkZfRUJJVERBX09QRVIoUVRSLDQvMS8yMDEwLDYvMzAvMjAxMCwsLFVTRCk=&amp;WINDOW=FIRST_POPUP&amp;HEIGH","T=450&amp;WIDTH=450&amp;START_MAXIMIZED=FALSE&amp;VAR:CALENDAR=US&amp;VAR:SYMBOL=XL&amp;VAR:INDEX=0"}</definedName>
    <definedName name="_18__FDSAUDITLINK__" hidden="1">{"fdsup://Directions/FactSet Auditing Viewer?action=AUDIT_VALUE&amp;DB=129&amp;ID1=11132010&amp;VALUEID=02001&amp;SDATE=200903&amp;PERIODTYPE=QTR_STD&amp;window=popup_no_bar&amp;width=385&amp;height=120&amp;START_MAXIMIZED=FALSE&amp;creator=factset&amp;display_string=Audit"}</definedName>
    <definedName name="_180__FDSAUDITLINK__" localSheetId="7" hidden="1">{"fdsup://directions/FAT Viewer?action=UPDATE&amp;creator=factset&amp;DYN_ARGS=TRUE&amp;DOC_NAME=FAT:FQL_AUDITING_CLIENT_TEMPLATE.FAT&amp;display_string=Audit&amp;VAR:KEY=TWVINYNEFC&amp;VAR:QUERY=RkZfRUJJVERBX09QRVIoUVRSLDQvMS8yMDEwLDYvMzAvMjAxMCwsLFVTRCk=&amp;WINDOW=FIRST_POPUP&amp;HEIGH","T=450&amp;WIDTH=450&amp;START_MAXIMIZED=FALSE&amp;VAR:CALENDAR=US&amp;VAR:SYMBOL=SNDK&amp;VAR:INDEX=0"}</definedName>
    <definedName name="_180__FDSAUDITLINK__" localSheetId="9" hidden="1">{"fdsup://directions/FAT Viewer?action=UPDATE&amp;creator=factset&amp;DYN_ARGS=TRUE&amp;DOC_NAME=FAT:FQL_AUDITING_CLIENT_TEMPLATE.FAT&amp;display_string=Audit&amp;VAR:KEY=TWVINYNEFC&amp;VAR:QUERY=RkZfRUJJVERBX09QRVIoUVRSLDQvMS8yMDEwLDYvMzAvMjAxMCwsLFVTRCk=&amp;WINDOW=FIRST_POPUP&amp;HEIGH","T=450&amp;WIDTH=450&amp;START_MAXIMIZED=FALSE&amp;VAR:CALENDAR=US&amp;VAR:SYMBOL=SNDK&amp;VAR:INDEX=0"}</definedName>
    <definedName name="_180__FDSAUDITLINK__" localSheetId="8" hidden="1">{"fdsup://directions/FAT Viewer?action=UPDATE&amp;creator=factset&amp;DYN_ARGS=TRUE&amp;DOC_NAME=FAT:FQL_AUDITING_CLIENT_TEMPLATE.FAT&amp;display_string=Audit&amp;VAR:KEY=TWVINYNEFC&amp;VAR:QUERY=RkZfRUJJVERBX09QRVIoUVRSLDQvMS8yMDEwLDYvMzAvMjAxMCwsLFVTRCk=&amp;WINDOW=FIRST_POPUP&amp;HEIGH","T=450&amp;WIDTH=450&amp;START_MAXIMIZED=FALSE&amp;VAR:CALENDAR=US&amp;VAR:SYMBOL=SNDK&amp;VAR:INDEX=0"}</definedName>
    <definedName name="_180__FDSAUDITLINK__" localSheetId="10" hidden="1">{"fdsup://directions/FAT Viewer?action=UPDATE&amp;creator=factset&amp;DYN_ARGS=TRUE&amp;DOC_NAME=FAT:FQL_AUDITING_CLIENT_TEMPLATE.FAT&amp;display_string=Audit&amp;VAR:KEY=TWVINYNEFC&amp;VAR:QUERY=RkZfRUJJVERBX09QRVIoUVRSLDQvMS8yMDEwLDYvMzAvMjAxMCwsLFVTRCk=&amp;WINDOW=FIRST_POPUP&amp;HEIGH","T=450&amp;WIDTH=450&amp;START_MAXIMIZED=FALSE&amp;VAR:CALENDAR=US&amp;VAR:SYMBOL=SNDK&amp;VAR:INDEX=0"}</definedName>
    <definedName name="_180__FDSAUDITLINK__" localSheetId="3" hidden="1">{"fdsup://directions/FAT Viewer?action=UPDATE&amp;creator=factset&amp;DYN_ARGS=TRUE&amp;DOC_NAME=FAT:FQL_AUDITING_CLIENT_TEMPLATE.FAT&amp;display_string=Audit&amp;VAR:KEY=TWVINYNEFC&amp;VAR:QUERY=RkZfRUJJVERBX09QRVIoUVRSLDQvMS8yMDEwLDYvMzAvMjAxMCwsLFVTRCk=&amp;WINDOW=FIRST_POPUP&amp;HEIGH","T=450&amp;WIDTH=450&amp;START_MAXIMIZED=FALSE&amp;VAR:CALENDAR=US&amp;VAR:SYMBOL=SNDK&amp;VAR:INDEX=0"}</definedName>
    <definedName name="_180__FDSAUDITLINK__" localSheetId="5" hidden="1">{"fdsup://directions/FAT Viewer?action=UPDATE&amp;creator=factset&amp;DYN_ARGS=TRUE&amp;DOC_NAME=FAT:FQL_AUDITING_CLIENT_TEMPLATE.FAT&amp;display_string=Audit&amp;VAR:KEY=TWVINYNEFC&amp;VAR:QUERY=RkZfRUJJVERBX09QRVIoUVRSLDQvMS8yMDEwLDYvMzAvMjAxMCwsLFVTRCk=&amp;WINDOW=FIRST_POPUP&amp;HEIGH","T=450&amp;WIDTH=450&amp;START_MAXIMIZED=FALSE&amp;VAR:CALENDAR=US&amp;VAR:SYMBOL=SNDK&amp;VAR:INDEX=0"}</definedName>
    <definedName name="_180__FDSAUDITLINK__" localSheetId="1" hidden="1">{"fdsup://directions/FAT Viewer?action=UPDATE&amp;creator=factset&amp;DYN_ARGS=TRUE&amp;DOC_NAME=FAT:FQL_AUDITING_CLIENT_TEMPLATE.FAT&amp;display_string=Audit&amp;VAR:KEY=TWVINYNEFC&amp;VAR:QUERY=RkZfRUJJVERBX09QRVIoUVRSLDQvMS8yMDEwLDYvMzAvMjAxMCwsLFVTRCk=&amp;WINDOW=FIRST_POPUP&amp;HEIGH","T=450&amp;WIDTH=450&amp;START_MAXIMIZED=FALSE&amp;VAR:CALENDAR=US&amp;VAR:SYMBOL=SNDK&amp;VAR:INDEX=0"}</definedName>
    <definedName name="_180__FDSAUDITLINK__" hidden="1">{"fdsup://directions/FAT Viewer?action=UPDATE&amp;creator=factset&amp;DYN_ARGS=TRUE&amp;DOC_NAME=FAT:FQL_AUDITING_CLIENT_TEMPLATE.FAT&amp;display_string=Audit&amp;VAR:KEY=TWVINYNEFC&amp;VAR:QUERY=RkZfRUJJVERBX09QRVIoUVRSLDQvMS8yMDEwLDYvMzAvMjAxMCwsLFVTRCk=&amp;WINDOW=FIRST_POPUP&amp;HEIGH","T=450&amp;WIDTH=450&amp;START_MAXIMIZED=FALSE&amp;VAR:CALENDAR=US&amp;VAR:SYMBOL=SNDK&amp;VAR:INDEX=0"}</definedName>
    <definedName name="_1800__FDSAUDITLINK__" localSheetId="7" hidden="1">{"fdsup://Directions/FactSet Auditing Viewer?action=AUDIT_VALUE&amp;DB=129&amp;ID1=11563720&amp;VALUEID=01001&amp;SDATE=200904&amp;PERIODTYPE=QTR_STD&amp;window=popup_no_bar&amp;width=385&amp;height=120&amp;START_MAXIMIZED=FALSE&amp;creator=factset&amp;display_string=Audit"}</definedName>
    <definedName name="_1800__FDSAUDITLINK__" localSheetId="9" hidden="1">{"fdsup://Directions/FactSet Auditing Viewer?action=AUDIT_VALUE&amp;DB=129&amp;ID1=11563720&amp;VALUEID=01001&amp;SDATE=200904&amp;PERIODTYPE=QTR_STD&amp;window=popup_no_bar&amp;width=385&amp;height=120&amp;START_MAXIMIZED=FALSE&amp;creator=factset&amp;display_string=Audit"}</definedName>
    <definedName name="_1800__FDSAUDITLINK__" localSheetId="8" hidden="1">{"fdsup://Directions/FactSet Auditing Viewer?action=AUDIT_VALUE&amp;DB=129&amp;ID1=11563720&amp;VALUEID=01001&amp;SDATE=200904&amp;PERIODTYPE=QTR_STD&amp;window=popup_no_bar&amp;width=385&amp;height=120&amp;START_MAXIMIZED=FALSE&amp;creator=factset&amp;display_string=Audit"}</definedName>
    <definedName name="_1800__FDSAUDITLINK__" localSheetId="10" hidden="1">{"fdsup://Directions/FactSet Auditing Viewer?action=AUDIT_VALUE&amp;DB=129&amp;ID1=11563720&amp;VALUEID=01001&amp;SDATE=200904&amp;PERIODTYPE=QTR_STD&amp;window=popup_no_bar&amp;width=385&amp;height=120&amp;START_MAXIMIZED=FALSE&amp;creator=factset&amp;display_string=Audit"}</definedName>
    <definedName name="_1800__FDSAUDITLINK__" localSheetId="3" hidden="1">{"fdsup://Directions/FactSet Auditing Viewer?action=AUDIT_VALUE&amp;DB=129&amp;ID1=11563720&amp;VALUEID=01001&amp;SDATE=200904&amp;PERIODTYPE=QTR_STD&amp;window=popup_no_bar&amp;width=385&amp;height=120&amp;START_MAXIMIZED=FALSE&amp;creator=factset&amp;display_string=Audit"}</definedName>
    <definedName name="_1800__FDSAUDITLINK__" localSheetId="5" hidden="1">{"fdsup://Directions/FactSet Auditing Viewer?action=AUDIT_VALUE&amp;DB=129&amp;ID1=11563720&amp;VALUEID=01001&amp;SDATE=200904&amp;PERIODTYPE=QTR_STD&amp;window=popup_no_bar&amp;width=385&amp;height=120&amp;START_MAXIMIZED=FALSE&amp;creator=factset&amp;display_string=Audit"}</definedName>
    <definedName name="_1800__FDSAUDITLINK__" localSheetId="1" hidden="1">{"fdsup://Directions/FactSet Auditing Viewer?action=AUDIT_VALUE&amp;DB=129&amp;ID1=11563720&amp;VALUEID=01001&amp;SDATE=200904&amp;PERIODTYPE=QTR_STD&amp;window=popup_no_bar&amp;width=385&amp;height=120&amp;START_MAXIMIZED=FALSE&amp;creator=factset&amp;display_string=Audit"}</definedName>
    <definedName name="_1800__FDSAUDITLINK__" hidden="1">{"fdsup://Directions/FactSet Auditing Viewer?action=AUDIT_VALUE&amp;DB=129&amp;ID1=11563720&amp;VALUEID=01001&amp;SDATE=200904&amp;PERIODTYPE=QTR_STD&amp;window=popup_no_bar&amp;width=385&amp;height=120&amp;START_MAXIMIZED=FALSE&amp;creator=factset&amp;display_string=Audit"}</definedName>
    <definedName name="_1801__FDSAUDITLINK__" localSheetId="7" hidden="1">{"fdsup://Directions/FactSet Auditing Viewer?action=AUDIT_VALUE&amp;DB=129&amp;ID1=35461310&amp;VALUEID=01001&amp;SDATE=200903&amp;PERIODTYPE=QTR_STD&amp;window=popup_no_bar&amp;width=385&amp;height=120&amp;START_MAXIMIZED=FALSE&amp;creator=factset&amp;display_string=Audit"}</definedName>
    <definedName name="_1801__FDSAUDITLINK__" localSheetId="9" hidden="1">{"fdsup://Directions/FactSet Auditing Viewer?action=AUDIT_VALUE&amp;DB=129&amp;ID1=35461310&amp;VALUEID=01001&amp;SDATE=200903&amp;PERIODTYPE=QTR_STD&amp;window=popup_no_bar&amp;width=385&amp;height=120&amp;START_MAXIMIZED=FALSE&amp;creator=factset&amp;display_string=Audit"}</definedName>
    <definedName name="_1801__FDSAUDITLINK__" localSheetId="8" hidden="1">{"fdsup://Directions/FactSet Auditing Viewer?action=AUDIT_VALUE&amp;DB=129&amp;ID1=35461310&amp;VALUEID=01001&amp;SDATE=200903&amp;PERIODTYPE=QTR_STD&amp;window=popup_no_bar&amp;width=385&amp;height=120&amp;START_MAXIMIZED=FALSE&amp;creator=factset&amp;display_string=Audit"}</definedName>
    <definedName name="_1801__FDSAUDITLINK__" localSheetId="10" hidden="1">{"fdsup://Directions/FactSet Auditing Viewer?action=AUDIT_VALUE&amp;DB=129&amp;ID1=35461310&amp;VALUEID=01001&amp;SDATE=200903&amp;PERIODTYPE=QTR_STD&amp;window=popup_no_bar&amp;width=385&amp;height=120&amp;START_MAXIMIZED=FALSE&amp;creator=factset&amp;display_string=Audit"}</definedName>
    <definedName name="_1801__FDSAUDITLINK__" localSheetId="3" hidden="1">{"fdsup://Directions/FactSet Auditing Viewer?action=AUDIT_VALUE&amp;DB=129&amp;ID1=35461310&amp;VALUEID=01001&amp;SDATE=200903&amp;PERIODTYPE=QTR_STD&amp;window=popup_no_bar&amp;width=385&amp;height=120&amp;START_MAXIMIZED=FALSE&amp;creator=factset&amp;display_string=Audit"}</definedName>
    <definedName name="_1801__FDSAUDITLINK__" localSheetId="5" hidden="1">{"fdsup://Directions/FactSet Auditing Viewer?action=AUDIT_VALUE&amp;DB=129&amp;ID1=35461310&amp;VALUEID=01001&amp;SDATE=200903&amp;PERIODTYPE=QTR_STD&amp;window=popup_no_bar&amp;width=385&amp;height=120&amp;START_MAXIMIZED=FALSE&amp;creator=factset&amp;display_string=Audit"}</definedName>
    <definedName name="_1801__FDSAUDITLINK__" localSheetId="1" hidden="1">{"fdsup://Directions/FactSet Auditing Viewer?action=AUDIT_VALUE&amp;DB=129&amp;ID1=35461310&amp;VALUEID=01001&amp;SDATE=200903&amp;PERIODTYPE=QTR_STD&amp;window=popup_no_bar&amp;width=385&amp;height=120&amp;START_MAXIMIZED=FALSE&amp;creator=factset&amp;display_string=Audit"}</definedName>
    <definedName name="_1801__FDSAUDITLINK__" hidden="1">{"fdsup://Directions/FactSet Auditing Viewer?action=AUDIT_VALUE&amp;DB=129&amp;ID1=35461310&amp;VALUEID=01001&amp;SDATE=200903&amp;PERIODTYPE=QTR_STD&amp;window=popup_no_bar&amp;width=385&amp;height=120&amp;START_MAXIMIZED=FALSE&amp;creator=factset&amp;display_string=Audit"}</definedName>
    <definedName name="_1802__FDSAUDITLINK__" localSheetId="7" hidden="1">{"fdsup://Directions/FactSet Auditing Viewer?action=AUDIT_VALUE&amp;DB=129&amp;ID1=35461310&amp;VALUEID=01001&amp;SDATE=201003&amp;PERIODTYPE=QTR_STD&amp;window=popup_no_bar&amp;width=385&amp;height=120&amp;START_MAXIMIZED=FALSE&amp;creator=factset&amp;display_string=Audit"}</definedName>
    <definedName name="_1802__FDSAUDITLINK__" localSheetId="9" hidden="1">{"fdsup://Directions/FactSet Auditing Viewer?action=AUDIT_VALUE&amp;DB=129&amp;ID1=35461310&amp;VALUEID=01001&amp;SDATE=201003&amp;PERIODTYPE=QTR_STD&amp;window=popup_no_bar&amp;width=385&amp;height=120&amp;START_MAXIMIZED=FALSE&amp;creator=factset&amp;display_string=Audit"}</definedName>
    <definedName name="_1802__FDSAUDITLINK__" localSheetId="8" hidden="1">{"fdsup://Directions/FactSet Auditing Viewer?action=AUDIT_VALUE&amp;DB=129&amp;ID1=35461310&amp;VALUEID=01001&amp;SDATE=201003&amp;PERIODTYPE=QTR_STD&amp;window=popup_no_bar&amp;width=385&amp;height=120&amp;START_MAXIMIZED=FALSE&amp;creator=factset&amp;display_string=Audit"}</definedName>
    <definedName name="_1802__FDSAUDITLINK__" localSheetId="10" hidden="1">{"fdsup://Directions/FactSet Auditing Viewer?action=AUDIT_VALUE&amp;DB=129&amp;ID1=35461310&amp;VALUEID=01001&amp;SDATE=201003&amp;PERIODTYPE=QTR_STD&amp;window=popup_no_bar&amp;width=385&amp;height=120&amp;START_MAXIMIZED=FALSE&amp;creator=factset&amp;display_string=Audit"}</definedName>
    <definedName name="_1802__FDSAUDITLINK__" localSheetId="3" hidden="1">{"fdsup://Directions/FactSet Auditing Viewer?action=AUDIT_VALUE&amp;DB=129&amp;ID1=35461310&amp;VALUEID=01001&amp;SDATE=201003&amp;PERIODTYPE=QTR_STD&amp;window=popup_no_bar&amp;width=385&amp;height=120&amp;START_MAXIMIZED=FALSE&amp;creator=factset&amp;display_string=Audit"}</definedName>
    <definedName name="_1802__FDSAUDITLINK__" localSheetId="5" hidden="1">{"fdsup://Directions/FactSet Auditing Viewer?action=AUDIT_VALUE&amp;DB=129&amp;ID1=35461310&amp;VALUEID=01001&amp;SDATE=201003&amp;PERIODTYPE=QTR_STD&amp;window=popup_no_bar&amp;width=385&amp;height=120&amp;START_MAXIMIZED=FALSE&amp;creator=factset&amp;display_string=Audit"}</definedName>
    <definedName name="_1802__FDSAUDITLINK__" localSheetId="1" hidden="1">{"fdsup://Directions/FactSet Auditing Viewer?action=AUDIT_VALUE&amp;DB=129&amp;ID1=35461310&amp;VALUEID=01001&amp;SDATE=201003&amp;PERIODTYPE=QTR_STD&amp;window=popup_no_bar&amp;width=385&amp;height=120&amp;START_MAXIMIZED=FALSE&amp;creator=factset&amp;display_string=Audit"}</definedName>
    <definedName name="_1802__FDSAUDITLINK__" hidden="1">{"fdsup://Directions/FactSet Auditing Viewer?action=AUDIT_VALUE&amp;DB=129&amp;ID1=35461310&amp;VALUEID=01001&amp;SDATE=201003&amp;PERIODTYPE=QTR_STD&amp;window=popup_no_bar&amp;width=385&amp;height=120&amp;START_MAXIMIZED=FALSE&amp;creator=factset&amp;display_string=Audit"}</definedName>
    <definedName name="_1803__FDSAUDITLINK__" localSheetId="7" hidden="1">{"fdsup://Directions/FactSet Auditing Viewer?action=AUDIT_VALUE&amp;DB=129&amp;ID1=07588710&amp;VALUEID=01001&amp;SDATE=200903&amp;PERIODTYPE=QTR_STD&amp;window=popup_no_bar&amp;width=385&amp;height=120&amp;START_MAXIMIZED=FALSE&amp;creator=factset&amp;display_string=Audit"}</definedName>
    <definedName name="_1803__FDSAUDITLINK__" localSheetId="9" hidden="1">{"fdsup://Directions/FactSet Auditing Viewer?action=AUDIT_VALUE&amp;DB=129&amp;ID1=07588710&amp;VALUEID=01001&amp;SDATE=200903&amp;PERIODTYPE=QTR_STD&amp;window=popup_no_bar&amp;width=385&amp;height=120&amp;START_MAXIMIZED=FALSE&amp;creator=factset&amp;display_string=Audit"}</definedName>
    <definedName name="_1803__FDSAUDITLINK__" localSheetId="8" hidden="1">{"fdsup://Directions/FactSet Auditing Viewer?action=AUDIT_VALUE&amp;DB=129&amp;ID1=07588710&amp;VALUEID=01001&amp;SDATE=200903&amp;PERIODTYPE=QTR_STD&amp;window=popup_no_bar&amp;width=385&amp;height=120&amp;START_MAXIMIZED=FALSE&amp;creator=factset&amp;display_string=Audit"}</definedName>
    <definedName name="_1803__FDSAUDITLINK__" localSheetId="10" hidden="1">{"fdsup://Directions/FactSet Auditing Viewer?action=AUDIT_VALUE&amp;DB=129&amp;ID1=07588710&amp;VALUEID=01001&amp;SDATE=200903&amp;PERIODTYPE=QTR_STD&amp;window=popup_no_bar&amp;width=385&amp;height=120&amp;START_MAXIMIZED=FALSE&amp;creator=factset&amp;display_string=Audit"}</definedName>
    <definedName name="_1803__FDSAUDITLINK__" localSheetId="3" hidden="1">{"fdsup://Directions/FactSet Auditing Viewer?action=AUDIT_VALUE&amp;DB=129&amp;ID1=07588710&amp;VALUEID=01001&amp;SDATE=200903&amp;PERIODTYPE=QTR_STD&amp;window=popup_no_bar&amp;width=385&amp;height=120&amp;START_MAXIMIZED=FALSE&amp;creator=factset&amp;display_string=Audit"}</definedName>
    <definedName name="_1803__FDSAUDITLINK__" localSheetId="5" hidden="1">{"fdsup://Directions/FactSet Auditing Viewer?action=AUDIT_VALUE&amp;DB=129&amp;ID1=07588710&amp;VALUEID=01001&amp;SDATE=200903&amp;PERIODTYPE=QTR_STD&amp;window=popup_no_bar&amp;width=385&amp;height=120&amp;START_MAXIMIZED=FALSE&amp;creator=factset&amp;display_string=Audit"}</definedName>
    <definedName name="_1803__FDSAUDITLINK__" localSheetId="1" hidden="1">{"fdsup://Directions/FactSet Auditing Viewer?action=AUDIT_VALUE&amp;DB=129&amp;ID1=07588710&amp;VALUEID=01001&amp;SDATE=200903&amp;PERIODTYPE=QTR_STD&amp;window=popup_no_bar&amp;width=385&amp;height=120&amp;START_MAXIMIZED=FALSE&amp;creator=factset&amp;display_string=Audit"}</definedName>
    <definedName name="_1803__FDSAUDITLINK__" hidden="1">{"fdsup://Directions/FactSet Auditing Viewer?action=AUDIT_VALUE&amp;DB=129&amp;ID1=07588710&amp;VALUEID=01001&amp;SDATE=200903&amp;PERIODTYPE=QTR_STD&amp;window=popup_no_bar&amp;width=385&amp;height=120&amp;START_MAXIMIZED=FALSE&amp;creator=factset&amp;display_string=Audit"}</definedName>
    <definedName name="_1804__FDSAUDITLINK__" localSheetId="7" hidden="1">{"fdsup://Directions/FactSet Auditing Viewer?action=AUDIT_VALUE&amp;DB=129&amp;ID1=07588710&amp;VALUEID=01001&amp;SDATE=201003&amp;PERIODTYPE=QTR_STD&amp;window=popup_no_bar&amp;width=385&amp;height=120&amp;START_MAXIMIZED=FALSE&amp;creator=factset&amp;display_string=Audit"}</definedName>
    <definedName name="_1804__FDSAUDITLINK__" localSheetId="9" hidden="1">{"fdsup://Directions/FactSet Auditing Viewer?action=AUDIT_VALUE&amp;DB=129&amp;ID1=07588710&amp;VALUEID=01001&amp;SDATE=201003&amp;PERIODTYPE=QTR_STD&amp;window=popup_no_bar&amp;width=385&amp;height=120&amp;START_MAXIMIZED=FALSE&amp;creator=factset&amp;display_string=Audit"}</definedName>
    <definedName name="_1804__FDSAUDITLINK__" localSheetId="8" hidden="1">{"fdsup://Directions/FactSet Auditing Viewer?action=AUDIT_VALUE&amp;DB=129&amp;ID1=07588710&amp;VALUEID=01001&amp;SDATE=201003&amp;PERIODTYPE=QTR_STD&amp;window=popup_no_bar&amp;width=385&amp;height=120&amp;START_MAXIMIZED=FALSE&amp;creator=factset&amp;display_string=Audit"}</definedName>
    <definedName name="_1804__FDSAUDITLINK__" localSheetId="10" hidden="1">{"fdsup://Directions/FactSet Auditing Viewer?action=AUDIT_VALUE&amp;DB=129&amp;ID1=07588710&amp;VALUEID=01001&amp;SDATE=201003&amp;PERIODTYPE=QTR_STD&amp;window=popup_no_bar&amp;width=385&amp;height=120&amp;START_MAXIMIZED=FALSE&amp;creator=factset&amp;display_string=Audit"}</definedName>
    <definedName name="_1804__FDSAUDITLINK__" localSheetId="3" hidden="1">{"fdsup://Directions/FactSet Auditing Viewer?action=AUDIT_VALUE&amp;DB=129&amp;ID1=07588710&amp;VALUEID=01001&amp;SDATE=201003&amp;PERIODTYPE=QTR_STD&amp;window=popup_no_bar&amp;width=385&amp;height=120&amp;START_MAXIMIZED=FALSE&amp;creator=factset&amp;display_string=Audit"}</definedName>
    <definedName name="_1804__FDSAUDITLINK__" localSheetId="5" hidden="1">{"fdsup://Directions/FactSet Auditing Viewer?action=AUDIT_VALUE&amp;DB=129&amp;ID1=07588710&amp;VALUEID=01001&amp;SDATE=201003&amp;PERIODTYPE=QTR_STD&amp;window=popup_no_bar&amp;width=385&amp;height=120&amp;START_MAXIMIZED=FALSE&amp;creator=factset&amp;display_string=Audit"}</definedName>
    <definedName name="_1804__FDSAUDITLINK__" localSheetId="1" hidden="1">{"fdsup://Directions/FactSet Auditing Viewer?action=AUDIT_VALUE&amp;DB=129&amp;ID1=07588710&amp;VALUEID=01001&amp;SDATE=201003&amp;PERIODTYPE=QTR_STD&amp;window=popup_no_bar&amp;width=385&amp;height=120&amp;START_MAXIMIZED=FALSE&amp;creator=factset&amp;display_string=Audit"}</definedName>
    <definedName name="_1804__FDSAUDITLINK__" hidden="1">{"fdsup://Directions/FactSet Auditing Viewer?action=AUDIT_VALUE&amp;DB=129&amp;ID1=07588710&amp;VALUEID=01001&amp;SDATE=201003&amp;PERIODTYPE=QTR_STD&amp;window=popup_no_bar&amp;width=385&amp;height=120&amp;START_MAXIMIZED=FALSE&amp;creator=factset&amp;display_string=Audit"}</definedName>
    <definedName name="_1805__FDSAUDITLINK__" localSheetId="7" hidden="1">{"fdsup://Directions/FactSet Auditing Viewer?action=AUDIT_VALUE&amp;DB=129&amp;ID1=06738310&amp;VALUEID=01001&amp;SDATE=200902&amp;PERIODTYPE=QTR_STD&amp;window=popup_no_bar&amp;width=385&amp;height=120&amp;START_MAXIMIZED=FALSE&amp;creator=factset&amp;display_string=Audit"}</definedName>
    <definedName name="_1805__FDSAUDITLINK__" localSheetId="9" hidden="1">{"fdsup://Directions/FactSet Auditing Viewer?action=AUDIT_VALUE&amp;DB=129&amp;ID1=06738310&amp;VALUEID=01001&amp;SDATE=200902&amp;PERIODTYPE=QTR_STD&amp;window=popup_no_bar&amp;width=385&amp;height=120&amp;START_MAXIMIZED=FALSE&amp;creator=factset&amp;display_string=Audit"}</definedName>
    <definedName name="_1805__FDSAUDITLINK__" localSheetId="8" hidden="1">{"fdsup://Directions/FactSet Auditing Viewer?action=AUDIT_VALUE&amp;DB=129&amp;ID1=06738310&amp;VALUEID=01001&amp;SDATE=200902&amp;PERIODTYPE=QTR_STD&amp;window=popup_no_bar&amp;width=385&amp;height=120&amp;START_MAXIMIZED=FALSE&amp;creator=factset&amp;display_string=Audit"}</definedName>
    <definedName name="_1805__FDSAUDITLINK__" localSheetId="10" hidden="1">{"fdsup://Directions/FactSet Auditing Viewer?action=AUDIT_VALUE&amp;DB=129&amp;ID1=06738310&amp;VALUEID=01001&amp;SDATE=200902&amp;PERIODTYPE=QTR_STD&amp;window=popup_no_bar&amp;width=385&amp;height=120&amp;START_MAXIMIZED=FALSE&amp;creator=factset&amp;display_string=Audit"}</definedName>
    <definedName name="_1805__FDSAUDITLINK__" localSheetId="3" hidden="1">{"fdsup://Directions/FactSet Auditing Viewer?action=AUDIT_VALUE&amp;DB=129&amp;ID1=06738310&amp;VALUEID=01001&amp;SDATE=200902&amp;PERIODTYPE=QTR_STD&amp;window=popup_no_bar&amp;width=385&amp;height=120&amp;START_MAXIMIZED=FALSE&amp;creator=factset&amp;display_string=Audit"}</definedName>
    <definedName name="_1805__FDSAUDITLINK__" localSheetId="5" hidden="1">{"fdsup://Directions/FactSet Auditing Viewer?action=AUDIT_VALUE&amp;DB=129&amp;ID1=06738310&amp;VALUEID=01001&amp;SDATE=200902&amp;PERIODTYPE=QTR_STD&amp;window=popup_no_bar&amp;width=385&amp;height=120&amp;START_MAXIMIZED=FALSE&amp;creator=factset&amp;display_string=Audit"}</definedName>
    <definedName name="_1805__FDSAUDITLINK__" localSheetId="1" hidden="1">{"fdsup://Directions/FactSet Auditing Viewer?action=AUDIT_VALUE&amp;DB=129&amp;ID1=06738310&amp;VALUEID=01001&amp;SDATE=200902&amp;PERIODTYPE=QTR_STD&amp;window=popup_no_bar&amp;width=385&amp;height=120&amp;START_MAXIMIZED=FALSE&amp;creator=factset&amp;display_string=Audit"}</definedName>
    <definedName name="_1805__FDSAUDITLINK__" hidden="1">{"fdsup://Directions/FactSet Auditing Viewer?action=AUDIT_VALUE&amp;DB=129&amp;ID1=06738310&amp;VALUEID=01001&amp;SDATE=200902&amp;PERIODTYPE=QTR_STD&amp;window=popup_no_bar&amp;width=385&amp;height=120&amp;START_MAXIMIZED=FALSE&amp;creator=factset&amp;display_string=Audit"}</definedName>
    <definedName name="_1806__FDSAUDITLINK__" localSheetId="7" hidden="1">{"fdsup://Directions/FactSet Auditing Viewer?action=AUDIT_VALUE&amp;DB=129&amp;ID1=06738310&amp;VALUEID=01001&amp;SDATE=201002&amp;PERIODTYPE=QTR_STD&amp;window=popup_no_bar&amp;width=385&amp;height=120&amp;START_MAXIMIZED=FALSE&amp;creator=factset&amp;display_string=Audit"}</definedName>
    <definedName name="_1806__FDSAUDITLINK__" localSheetId="9" hidden="1">{"fdsup://Directions/FactSet Auditing Viewer?action=AUDIT_VALUE&amp;DB=129&amp;ID1=06738310&amp;VALUEID=01001&amp;SDATE=201002&amp;PERIODTYPE=QTR_STD&amp;window=popup_no_bar&amp;width=385&amp;height=120&amp;START_MAXIMIZED=FALSE&amp;creator=factset&amp;display_string=Audit"}</definedName>
    <definedName name="_1806__FDSAUDITLINK__" localSheetId="8" hidden="1">{"fdsup://Directions/FactSet Auditing Viewer?action=AUDIT_VALUE&amp;DB=129&amp;ID1=06738310&amp;VALUEID=01001&amp;SDATE=201002&amp;PERIODTYPE=QTR_STD&amp;window=popup_no_bar&amp;width=385&amp;height=120&amp;START_MAXIMIZED=FALSE&amp;creator=factset&amp;display_string=Audit"}</definedName>
    <definedName name="_1806__FDSAUDITLINK__" localSheetId="10" hidden="1">{"fdsup://Directions/FactSet Auditing Viewer?action=AUDIT_VALUE&amp;DB=129&amp;ID1=06738310&amp;VALUEID=01001&amp;SDATE=201002&amp;PERIODTYPE=QTR_STD&amp;window=popup_no_bar&amp;width=385&amp;height=120&amp;START_MAXIMIZED=FALSE&amp;creator=factset&amp;display_string=Audit"}</definedName>
    <definedName name="_1806__FDSAUDITLINK__" localSheetId="3" hidden="1">{"fdsup://Directions/FactSet Auditing Viewer?action=AUDIT_VALUE&amp;DB=129&amp;ID1=06738310&amp;VALUEID=01001&amp;SDATE=201002&amp;PERIODTYPE=QTR_STD&amp;window=popup_no_bar&amp;width=385&amp;height=120&amp;START_MAXIMIZED=FALSE&amp;creator=factset&amp;display_string=Audit"}</definedName>
    <definedName name="_1806__FDSAUDITLINK__" localSheetId="5" hidden="1">{"fdsup://Directions/FactSet Auditing Viewer?action=AUDIT_VALUE&amp;DB=129&amp;ID1=06738310&amp;VALUEID=01001&amp;SDATE=201002&amp;PERIODTYPE=QTR_STD&amp;window=popup_no_bar&amp;width=385&amp;height=120&amp;START_MAXIMIZED=FALSE&amp;creator=factset&amp;display_string=Audit"}</definedName>
    <definedName name="_1806__FDSAUDITLINK__" localSheetId="1" hidden="1">{"fdsup://Directions/FactSet Auditing Viewer?action=AUDIT_VALUE&amp;DB=129&amp;ID1=06738310&amp;VALUEID=01001&amp;SDATE=201002&amp;PERIODTYPE=QTR_STD&amp;window=popup_no_bar&amp;width=385&amp;height=120&amp;START_MAXIMIZED=FALSE&amp;creator=factset&amp;display_string=Audit"}</definedName>
    <definedName name="_1806__FDSAUDITLINK__" hidden="1">{"fdsup://Directions/FactSet Auditing Viewer?action=AUDIT_VALUE&amp;DB=129&amp;ID1=06738310&amp;VALUEID=01001&amp;SDATE=201002&amp;PERIODTYPE=QTR_STD&amp;window=popup_no_bar&amp;width=385&amp;height=120&amp;START_MAXIMIZED=FALSE&amp;creator=factset&amp;display_string=Audit"}</definedName>
    <definedName name="_1807__FDSAUDITLINK__" localSheetId="7" hidden="1">{"fdsup://Directions/FactSet Auditing Viewer?action=AUDIT_VALUE&amp;DB=129&amp;ID1=08651610&amp;VALUEID=01001&amp;SDATE=200901&amp;PERIODTYPE=QTR_STD&amp;window=popup_no_bar&amp;width=385&amp;height=120&amp;START_MAXIMIZED=FALSE&amp;creator=factset&amp;display_string=Audit"}</definedName>
    <definedName name="_1807__FDSAUDITLINK__" localSheetId="9" hidden="1">{"fdsup://Directions/FactSet Auditing Viewer?action=AUDIT_VALUE&amp;DB=129&amp;ID1=08651610&amp;VALUEID=01001&amp;SDATE=200901&amp;PERIODTYPE=QTR_STD&amp;window=popup_no_bar&amp;width=385&amp;height=120&amp;START_MAXIMIZED=FALSE&amp;creator=factset&amp;display_string=Audit"}</definedName>
    <definedName name="_1807__FDSAUDITLINK__" localSheetId="8" hidden="1">{"fdsup://Directions/FactSet Auditing Viewer?action=AUDIT_VALUE&amp;DB=129&amp;ID1=08651610&amp;VALUEID=01001&amp;SDATE=200901&amp;PERIODTYPE=QTR_STD&amp;window=popup_no_bar&amp;width=385&amp;height=120&amp;START_MAXIMIZED=FALSE&amp;creator=factset&amp;display_string=Audit"}</definedName>
    <definedName name="_1807__FDSAUDITLINK__" localSheetId="10" hidden="1">{"fdsup://Directions/FactSet Auditing Viewer?action=AUDIT_VALUE&amp;DB=129&amp;ID1=08651610&amp;VALUEID=01001&amp;SDATE=200901&amp;PERIODTYPE=QTR_STD&amp;window=popup_no_bar&amp;width=385&amp;height=120&amp;START_MAXIMIZED=FALSE&amp;creator=factset&amp;display_string=Audit"}</definedName>
    <definedName name="_1807__FDSAUDITLINK__" localSheetId="3" hidden="1">{"fdsup://Directions/FactSet Auditing Viewer?action=AUDIT_VALUE&amp;DB=129&amp;ID1=08651610&amp;VALUEID=01001&amp;SDATE=200901&amp;PERIODTYPE=QTR_STD&amp;window=popup_no_bar&amp;width=385&amp;height=120&amp;START_MAXIMIZED=FALSE&amp;creator=factset&amp;display_string=Audit"}</definedName>
    <definedName name="_1807__FDSAUDITLINK__" localSheetId="5" hidden="1">{"fdsup://Directions/FactSet Auditing Viewer?action=AUDIT_VALUE&amp;DB=129&amp;ID1=08651610&amp;VALUEID=01001&amp;SDATE=200901&amp;PERIODTYPE=QTR_STD&amp;window=popup_no_bar&amp;width=385&amp;height=120&amp;START_MAXIMIZED=FALSE&amp;creator=factset&amp;display_string=Audit"}</definedName>
    <definedName name="_1807__FDSAUDITLINK__" localSheetId="1" hidden="1">{"fdsup://Directions/FactSet Auditing Viewer?action=AUDIT_VALUE&amp;DB=129&amp;ID1=08651610&amp;VALUEID=01001&amp;SDATE=200901&amp;PERIODTYPE=QTR_STD&amp;window=popup_no_bar&amp;width=385&amp;height=120&amp;START_MAXIMIZED=FALSE&amp;creator=factset&amp;display_string=Audit"}</definedName>
    <definedName name="_1807__FDSAUDITLINK__" hidden="1">{"fdsup://Directions/FactSet Auditing Viewer?action=AUDIT_VALUE&amp;DB=129&amp;ID1=08651610&amp;VALUEID=01001&amp;SDATE=200901&amp;PERIODTYPE=QTR_STD&amp;window=popup_no_bar&amp;width=385&amp;height=120&amp;START_MAXIMIZED=FALSE&amp;creator=factset&amp;display_string=Audit"}</definedName>
    <definedName name="_1808__FDSAUDITLINK__" localSheetId="7" hidden="1">{"fdsup://Directions/FactSet Auditing Viewer?action=AUDIT_VALUE&amp;DB=129&amp;ID1=08651610&amp;VALUEID=01001&amp;SDATE=201001&amp;PERIODTYPE=QTR_STD&amp;window=popup_no_bar&amp;width=385&amp;height=120&amp;START_MAXIMIZED=FALSE&amp;creator=factset&amp;display_string=Audit"}</definedName>
    <definedName name="_1808__FDSAUDITLINK__" localSheetId="9" hidden="1">{"fdsup://Directions/FactSet Auditing Viewer?action=AUDIT_VALUE&amp;DB=129&amp;ID1=08651610&amp;VALUEID=01001&amp;SDATE=201001&amp;PERIODTYPE=QTR_STD&amp;window=popup_no_bar&amp;width=385&amp;height=120&amp;START_MAXIMIZED=FALSE&amp;creator=factset&amp;display_string=Audit"}</definedName>
    <definedName name="_1808__FDSAUDITLINK__" localSheetId="8" hidden="1">{"fdsup://Directions/FactSet Auditing Viewer?action=AUDIT_VALUE&amp;DB=129&amp;ID1=08651610&amp;VALUEID=01001&amp;SDATE=201001&amp;PERIODTYPE=QTR_STD&amp;window=popup_no_bar&amp;width=385&amp;height=120&amp;START_MAXIMIZED=FALSE&amp;creator=factset&amp;display_string=Audit"}</definedName>
    <definedName name="_1808__FDSAUDITLINK__" localSheetId="10" hidden="1">{"fdsup://Directions/FactSet Auditing Viewer?action=AUDIT_VALUE&amp;DB=129&amp;ID1=08651610&amp;VALUEID=01001&amp;SDATE=201001&amp;PERIODTYPE=QTR_STD&amp;window=popup_no_bar&amp;width=385&amp;height=120&amp;START_MAXIMIZED=FALSE&amp;creator=factset&amp;display_string=Audit"}</definedName>
    <definedName name="_1808__FDSAUDITLINK__" localSheetId="3" hidden="1">{"fdsup://Directions/FactSet Auditing Viewer?action=AUDIT_VALUE&amp;DB=129&amp;ID1=08651610&amp;VALUEID=01001&amp;SDATE=201001&amp;PERIODTYPE=QTR_STD&amp;window=popup_no_bar&amp;width=385&amp;height=120&amp;START_MAXIMIZED=FALSE&amp;creator=factset&amp;display_string=Audit"}</definedName>
    <definedName name="_1808__FDSAUDITLINK__" localSheetId="5" hidden="1">{"fdsup://Directions/FactSet Auditing Viewer?action=AUDIT_VALUE&amp;DB=129&amp;ID1=08651610&amp;VALUEID=01001&amp;SDATE=201001&amp;PERIODTYPE=QTR_STD&amp;window=popup_no_bar&amp;width=385&amp;height=120&amp;START_MAXIMIZED=FALSE&amp;creator=factset&amp;display_string=Audit"}</definedName>
    <definedName name="_1808__FDSAUDITLINK__" localSheetId="1" hidden="1">{"fdsup://Directions/FactSet Auditing Viewer?action=AUDIT_VALUE&amp;DB=129&amp;ID1=08651610&amp;VALUEID=01001&amp;SDATE=201001&amp;PERIODTYPE=QTR_STD&amp;window=popup_no_bar&amp;width=385&amp;height=120&amp;START_MAXIMIZED=FALSE&amp;creator=factset&amp;display_string=Audit"}</definedName>
    <definedName name="_1808__FDSAUDITLINK__" hidden="1">{"fdsup://Directions/FactSet Auditing Viewer?action=AUDIT_VALUE&amp;DB=129&amp;ID1=08651610&amp;VALUEID=01001&amp;SDATE=201001&amp;PERIODTYPE=QTR_STD&amp;window=popup_no_bar&amp;width=385&amp;height=120&amp;START_MAXIMIZED=FALSE&amp;creator=factset&amp;display_string=Audit"}</definedName>
    <definedName name="_1809__FDSAUDITLINK__" localSheetId="7" hidden="1">{"fdsup://Directions/FactSet Auditing Viewer?action=AUDIT_VALUE&amp;DB=129&amp;ID1=07589610&amp;VALUEID=01001&amp;SDATE=200901&amp;PERIODTYPE=QTR_STD&amp;window=popup_no_bar&amp;width=385&amp;height=120&amp;START_MAXIMIZED=FALSE&amp;creator=factset&amp;display_string=Audit"}</definedName>
    <definedName name="_1809__FDSAUDITLINK__" localSheetId="9" hidden="1">{"fdsup://Directions/FactSet Auditing Viewer?action=AUDIT_VALUE&amp;DB=129&amp;ID1=07589610&amp;VALUEID=01001&amp;SDATE=200901&amp;PERIODTYPE=QTR_STD&amp;window=popup_no_bar&amp;width=385&amp;height=120&amp;START_MAXIMIZED=FALSE&amp;creator=factset&amp;display_string=Audit"}</definedName>
    <definedName name="_1809__FDSAUDITLINK__" localSheetId="8" hidden="1">{"fdsup://Directions/FactSet Auditing Viewer?action=AUDIT_VALUE&amp;DB=129&amp;ID1=07589610&amp;VALUEID=01001&amp;SDATE=200901&amp;PERIODTYPE=QTR_STD&amp;window=popup_no_bar&amp;width=385&amp;height=120&amp;START_MAXIMIZED=FALSE&amp;creator=factset&amp;display_string=Audit"}</definedName>
    <definedName name="_1809__FDSAUDITLINK__" localSheetId="10" hidden="1">{"fdsup://Directions/FactSet Auditing Viewer?action=AUDIT_VALUE&amp;DB=129&amp;ID1=07589610&amp;VALUEID=01001&amp;SDATE=200901&amp;PERIODTYPE=QTR_STD&amp;window=popup_no_bar&amp;width=385&amp;height=120&amp;START_MAXIMIZED=FALSE&amp;creator=factset&amp;display_string=Audit"}</definedName>
    <definedName name="_1809__FDSAUDITLINK__" localSheetId="3" hidden="1">{"fdsup://Directions/FactSet Auditing Viewer?action=AUDIT_VALUE&amp;DB=129&amp;ID1=07589610&amp;VALUEID=01001&amp;SDATE=200901&amp;PERIODTYPE=QTR_STD&amp;window=popup_no_bar&amp;width=385&amp;height=120&amp;START_MAXIMIZED=FALSE&amp;creator=factset&amp;display_string=Audit"}</definedName>
    <definedName name="_1809__FDSAUDITLINK__" localSheetId="5" hidden="1">{"fdsup://Directions/FactSet Auditing Viewer?action=AUDIT_VALUE&amp;DB=129&amp;ID1=07589610&amp;VALUEID=01001&amp;SDATE=200901&amp;PERIODTYPE=QTR_STD&amp;window=popup_no_bar&amp;width=385&amp;height=120&amp;START_MAXIMIZED=FALSE&amp;creator=factset&amp;display_string=Audit"}</definedName>
    <definedName name="_1809__FDSAUDITLINK__" localSheetId="1" hidden="1">{"fdsup://Directions/FactSet Auditing Viewer?action=AUDIT_VALUE&amp;DB=129&amp;ID1=07589610&amp;VALUEID=01001&amp;SDATE=200901&amp;PERIODTYPE=QTR_STD&amp;window=popup_no_bar&amp;width=385&amp;height=120&amp;START_MAXIMIZED=FALSE&amp;creator=factset&amp;display_string=Audit"}</definedName>
    <definedName name="_1809__FDSAUDITLINK__" hidden="1">{"fdsup://Directions/FactSet Auditing Viewer?action=AUDIT_VALUE&amp;DB=129&amp;ID1=07589610&amp;VALUEID=01001&amp;SDATE=200901&amp;PERIODTYPE=QTR_STD&amp;window=popup_no_bar&amp;width=385&amp;height=120&amp;START_MAXIMIZED=FALSE&amp;creator=factset&amp;display_string=Audit"}</definedName>
    <definedName name="_181__FDSAUDITLINK__" localSheetId="7" hidden="1">{"fdsup://directions/FAT Viewer?action=UPDATE&amp;creator=factset&amp;DYN_ARGS=TRUE&amp;DOC_NAME=FAT:FQL_AUDITING_CLIENT_TEMPLATE.FAT&amp;display_string=Audit&amp;VAR:KEY=HITQNWJMRG&amp;VAR:QUERY=RkZfRUJJVERBX09QRVIoUVRSLDQvMS8yMDA5LDYvMzAvMjAwOSwsLFVTRCk=&amp;WINDOW=FIRST_POPUP&amp;HEIGH","T=450&amp;WIDTH=450&amp;START_MAXIMIZED=FALSE&amp;VAR:CALENDAR=US&amp;VAR:SYMBOL=SNA&amp;VAR:INDEX=0"}</definedName>
    <definedName name="_181__FDSAUDITLINK__" localSheetId="9" hidden="1">{"fdsup://directions/FAT Viewer?action=UPDATE&amp;creator=factset&amp;DYN_ARGS=TRUE&amp;DOC_NAME=FAT:FQL_AUDITING_CLIENT_TEMPLATE.FAT&amp;display_string=Audit&amp;VAR:KEY=HITQNWJMRG&amp;VAR:QUERY=RkZfRUJJVERBX09QRVIoUVRSLDQvMS8yMDA5LDYvMzAvMjAwOSwsLFVTRCk=&amp;WINDOW=FIRST_POPUP&amp;HEIGH","T=450&amp;WIDTH=450&amp;START_MAXIMIZED=FALSE&amp;VAR:CALENDAR=US&amp;VAR:SYMBOL=SNA&amp;VAR:INDEX=0"}</definedName>
    <definedName name="_181__FDSAUDITLINK__" localSheetId="8" hidden="1">{"fdsup://directions/FAT Viewer?action=UPDATE&amp;creator=factset&amp;DYN_ARGS=TRUE&amp;DOC_NAME=FAT:FQL_AUDITING_CLIENT_TEMPLATE.FAT&amp;display_string=Audit&amp;VAR:KEY=HITQNWJMRG&amp;VAR:QUERY=RkZfRUJJVERBX09QRVIoUVRSLDQvMS8yMDA5LDYvMzAvMjAwOSwsLFVTRCk=&amp;WINDOW=FIRST_POPUP&amp;HEIGH","T=450&amp;WIDTH=450&amp;START_MAXIMIZED=FALSE&amp;VAR:CALENDAR=US&amp;VAR:SYMBOL=SNA&amp;VAR:INDEX=0"}</definedName>
    <definedName name="_181__FDSAUDITLINK__" localSheetId="10" hidden="1">{"fdsup://directions/FAT Viewer?action=UPDATE&amp;creator=factset&amp;DYN_ARGS=TRUE&amp;DOC_NAME=FAT:FQL_AUDITING_CLIENT_TEMPLATE.FAT&amp;display_string=Audit&amp;VAR:KEY=HITQNWJMRG&amp;VAR:QUERY=RkZfRUJJVERBX09QRVIoUVRSLDQvMS8yMDA5LDYvMzAvMjAwOSwsLFVTRCk=&amp;WINDOW=FIRST_POPUP&amp;HEIGH","T=450&amp;WIDTH=450&amp;START_MAXIMIZED=FALSE&amp;VAR:CALENDAR=US&amp;VAR:SYMBOL=SNA&amp;VAR:INDEX=0"}</definedName>
    <definedName name="_181__FDSAUDITLINK__" localSheetId="3" hidden="1">{"fdsup://directions/FAT Viewer?action=UPDATE&amp;creator=factset&amp;DYN_ARGS=TRUE&amp;DOC_NAME=FAT:FQL_AUDITING_CLIENT_TEMPLATE.FAT&amp;display_string=Audit&amp;VAR:KEY=HITQNWJMRG&amp;VAR:QUERY=RkZfRUJJVERBX09QRVIoUVRSLDQvMS8yMDA5LDYvMzAvMjAwOSwsLFVTRCk=&amp;WINDOW=FIRST_POPUP&amp;HEIGH","T=450&amp;WIDTH=450&amp;START_MAXIMIZED=FALSE&amp;VAR:CALENDAR=US&amp;VAR:SYMBOL=SNA&amp;VAR:INDEX=0"}</definedName>
    <definedName name="_181__FDSAUDITLINK__" localSheetId="5" hidden="1">{"fdsup://directions/FAT Viewer?action=UPDATE&amp;creator=factset&amp;DYN_ARGS=TRUE&amp;DOC_NAME=FAT:FQL_AUDITING_CLIENT_TEMPLATE.FAT&amp;display_string=Audit&amp;VAR:KEY=HITQNWJMRG&amp;VAR:QUERY=RkZfRUJJVERBX09QRVIoUVRSLDQvMS8yMDA5LDYvMzAvMjAwOSwsLFVTRCk=&amp;WINDOW=FIRST_POPUP&amp;HEIGH","T=450&amp;WIDTH=450&amp;START_MAXIMIZED=FALSE&amp;VAR:CALENDAR=US&amp;VAR:SYMBOL=SNA&amp;VAR:INDEX=0"}</definedName>
    <definedName name="_181__FDSAUDITLINK__" localSheetId="1" hidden="1">{"fdsup://directions/FAT Viewer?action=UPDATE&amp;creator=factset&amp;DYN_ARGS=TRUE&amp;DOC_NAME=FAT:FQL_AUDITING_CLIENT_TEMPLATE.FAT&amp;display_string=Audit&amp;VAR:KEY=HITQNWJMRG&amp;VAR:QUERY=RkZfRUJJVERBX09QRVIoUVRSLDQvMS8yMDA5LDYvMzAvMjAwOSwsLFVTRCk=&amp;WINDOW=FIRST_POPUP&amp;HEIGH","T=450&amp;WIDTH=450&amp;START_MAXIMIZED=FALSE&amp;VAR:CALENDAR=US&amp;VAR:SYMBOL=SNA&amp;VAR:INDEX=0"}</definedName>
    <definedName name="_181__FDSAUDITLINK__" hidden="1">{"fdsup://directions/FAT Viewer?action=UPDATE&amp;creator=factset&amp;DYN_ARGS=TRUE&amp;DOC_NAME=FAT:FQL_AUDITING_CLIENT_TEMPLATE.FAT&amp;display_string=Audit&amp;VAR:KEY=HITQNWJMRG&amp;VAR:QUERY=RkZfRUJJVERBX09QRVIoUVRSLDQvMS8yMDA5LDYvMzAvMjAwOSwsLFVTRCk=&amp;WINDOW=FIRST_POPUP&amp;HEIGH","T=450&amp;WIDTH=450&amp;START_MAXIMIZED=FALSE&amp;VAR:CALENDAR=US&amp;VAR:SYMBOL=SNA&amp;VAR:INDEX=0"}</definedName>
    <definedName name="_1810__FDSAUDITLINK__" localSheetId="7" hidden="1">{"fdsup://Directions/FactSet Auditing Viewer?action=AUDIT_VALUE&amp;DB=129&amp;ID1=07589610&amp;VALUEID=01001&amp;SDATE=201001&amp;PERIODTYPE=QTR_STD&amp;window=popup_no_bar&amp;width=385&amp;height=120&amp;START_MAXIMIZED=FALSE&amp;creator=factset&amp;display_string=Audit"}</definedName>
    <definedName name="_1810__FDSAUDITLINK__" localSheetId="9" hidden="1">{"fdsup://Directions/FactSet Auditing Viewer?action=AUDIT_VALUE&amp;DB=129&amp;ID1=07589610&amp;VALUEID=01001&amp;SDATE=201001&amp;PERIODTYPE=QTR_STD&amp;window=popup_no_bar&amp;width=385&amp;height=120&amp;START_MAXIMIZED=FALSE&amp;creator=factset&amp;display_string=Audit"}</definedName>
    <definedName name="_1810__FDSAUDITLINK__" localSheetId="8" hidden="1">{"fdsup://Directions/FactSet Auditing Viewer?action=AUDIT_VALUE&amp;DB=129&amp;ID1=07589610&amp;VALUEID=01001&amp;SDATE=201001&amp;PERIODTYPE=QTR_STD&amp;window=popup_no_bar&amp;width=385&amp;height=120&amp;START_MAXIMIZED=FALSE&amp;creator=factset&amp;display_string=Audit"}</definedName>
    <definedName name="_1810__FDSAUDITLINK__" localSheetId="10" hidden="1">{"fdsup://Directions/FactSet Auditing Viewer?action=AUDIT_VALUE&amp;DB=129&amp;ID1=07589610&amp;VALUEID=01001&amp;SDATE=201001&amp;PERIODTYPE=QTR_STD&amp;window=popup_no_bar&amp;width=385&amp;height=120&amp;START_MAXIMIZED=FALSE&amp;creator=factset&amp;display_string=Audit"}</definedName>
    <definedName name="_1810__FDSAUDITLINK__" localSheetId="3" hidden="1">{"fdsup://Directions/FactSet Auditing Viewer?action=AUDIT_VALUE&amp;DB=129&amp;ID1=07589610&amp;VALUEID=01001&amp;SDATE=201001&amp;PERIODTYPE=QTR_STD&amp;window=popup_no_bar&amp;width=385&amp;height=120&amp;START_MAXIMIZED=FALSE&amp;creator=factset&amp;display_string=Audit"}</definedName>
    <definedName name="_1810__FDSAUDITLINK__" localSheetId="5" hidden="1">{"fdsup://Directions/FactSet Auditing Viewer?action=AUDIT_VALUE&amp;DB=129&amp;ID1=07589610&amp;VALUEID=01001&amp;SDATE=201001&amp;PERIODTYPE=QTR_STD&amp;window=popup_no_bar&amp;width=385&amp;height=120&amp;START_MAXIMIZED=FALSE&amp;creator=factset&amp;display_string=Audit"}</definedName>
    <definedName name="_1810__FDSAUDITLINK__" localSheetId="1" hidden="1">{"fdsup://Directions/FactSet Auditing Viewer?action=AUDIT_VALUE&amp;DB=129&amp;ID1=07589610&amp;VALUEID=01001&amp;SDATE=201001&amp;PERIODTYPE=QTR_STD&amp;window=popup_no_bar&amp;width=385&amp;height=120&amp;START_MAXIMIZED=FALSE&amp;creator=factset&amp;display_string=Audit"}</definedName>
    <definedName name="_1810__FDSAUDITLINK__" hidden="1">{"fdsup://Directions/FactSet Auditing Viewer?action=AUDIT_VALUE&amp;DB=129&amp;ID1=07589610&amp;VALUEID=01001&amp;SDATE=201001&amp;PERIODTYPE=QTR_STD&amp;window=popup_no_bar&amp;width=385&amp;height=120&amp;START_MAXIMIZED=FALSE&amp;creator=factset&amp;display_string=Audit"}</definedName>
    <definedName name="_1811__FDSAUDITLINK__" localSheetId="7" hidden="1">{"fdsup://Directions/FactSet Auditing Viewer?action=AUDIT_VALUE&amp;DB=129&amp;ID1=07181310&amp;VALUEID=01001&amp;SDATE=200902&amp;PERIODTYPE=QTR_STD&amp;window=popup_no_bar&amp;width=385&amp;height=120&amp;START_MAXIMIZED=FALSE&amp;creator=factset&amp;display_string=Audit"}</definedName>
    <definedName name="_1811__FDSAUDITLINK__" localSheetId="9" hidden="1">{"fdsup://Directions/FactSet Auditing Viewer?action=AUDIT_VALUE&amp;DB=129&amp;ID1=07181310&amp;VALUEID=01001&amp;SDATE=200902&amp;PERIODTYPE=QTR_STD&amp;window=popup_no_bar&amp;width=385&amp;height=120&amp;START_MAXIMIZED=FALSE&amp;creator=factset&amp;display_string=Audit"}</definedName>
    <definedName name="_1811__FDSAUDITLINK__" localSheetId="8" hidden="1">{"fdsup://Directions/FactSet Auditing Viewer?action=AUDIT_VALUE&amp;DB=129&amp;ID1=07181310&amp;VALUEID=01001&amp;SDATE=200902&amp;PERIODTYPE=QTR_STD&amp;window=popup_no_bar&amp;width=385&amp;height=120&amp;START_MAXIMIZED=FALSE&amp;creator=factset&amp;display_string=Audit"}</definedName>
    <definedName name="_1811__FDSAUDITLINK__" localSheetId="10" hidden="1">{"fdsup://Directions/FactSet Auditing Viewer?action=AUDIT_VALUE&amp;DB=129&amp;ID1=07181310&amp;VALUEID=01001&amp;SDATE=200902&amp;PERIODTYPE=QTR_STD&amp;window=popup_no_bar&amp;width=385&amp;height=120&amp;START_MAXIMIZED=FALSE&amp;creator=factset&amp;display_string=Audit"}</definedName>
    <definedName name="_1811__FDSAUDITLINK__" localSheetId="3" hidden="1">{"fdsup://Directions/FactSet Auditing Viewer?action=AUDIT_VALUE&amp;DB=129&amp;ID1=07181310&amp;VALUEID=01001&amp;SDATE=200902&amp;PERIODTYPE=QTR_STD&amp;window=popup_no_bar&amp;width=385&amp;height=120&amp;START_MAXIMIZED=FALSE&amp;creator=factset&amp;display_string=Audit"}</definedName>
    <definedName name="_1811__FDSAUDITLINK__" localSheetId="5" hidden="1">{"fdsup://Directions/FactSet Auditing Viewer?action=AUDIT_VALUE&amp;DB=129&amp;ID1=07181310&amp;VALUEID=01001&amp;SDATE=200902&amp;PERIODTYPE=QTR_STD&amp;window=popup_no_bar&amp;width=385&amp;height=120&amp;START_MAXIMIZED=FALSE&amp;creator=factset&amp;display_string=Audit"}</definedName>
    <definedName name="_1811__FDSAUDITLINK__" localSheetId="1" hidden="1">{"fdsup://Directions/FactSet Auditing Viewer?action=AUDIT_VALUE&amp;DB=129&amp;ID1=07181310&amp;VALUEID=01001&amp;SDATE=200902&amp;PERIODTYPE=QTR_STD&amp;window=popup_no_bar&amp;width=385&amp;height=120&amp;START_MAXIMIZED=FALSE&amp;creator=factset&amp;display_string=Audit"}</definedName>
    <definedName name="_1811__FDSAUDITLINK__" hidden="1">{"fdsup://Directions/FactSet Auditing Viewer?action=AUDIT_VALUE&amp;DB=129&amp;ID1=07181310&amp;VALUEID=01001&amp;SDATE=200902&amp;PERIODTYPE=QTR_STD&amp;window=popup_no_bar&amp;width=385&amp;height=120&amp;START_MAXIMIZED=FALSE&amp;creator=factset&amp;display_string=Audit"}</definedName>
    <definedName name="_1812__FDSAUDITLINK__" localSheetId="7" hidden="1">{"fdsup://Directions/FactSet Auditing Viewer?action=AUDIT_VALUE&amp;DB=129&amp;ID1=07181310&amp;VALUEID=01001&amp;SDATE=201002&amp;PERIODTYPE=QTR_STD&amp;window=popup_no_bar&amp;width=385&amp;height=120&amp;START_MAXIMIZED=FALSE&amp;creator=factset&amp;display_string=Audit"}</definedName>
    <definedName name="_1812__FDSAUDITLINK__" localSheetId="9" hidden="1">{"fdsup://Directions/FactSet Auditing Viewer?action=AUDIT_VALUE&amp;DB=129&amp;ID1=07181310&amp;VALUEID=01001&amp;SDATE=201002&amp;PERIODTYPE=QTR_STD&amp;window=popup_no_bar&amp;width=385&amp;height=120&amp;START_MAXIMIZED=FALSE&amp;creator=factset&amp;display_string=Audit"}</definedName>
    <definedName name="_1812__FDSAUDITLINK__" localSheetId="8" hidden="1">{"fdsup://Directions/FactSet Auditing Viewer?action=AUDIT_VALUE&amp;DB=129&amp;ID1=07181310&amp;VALUEID=01001&amp;SDATE=201002&amp;PERIODTYPE=QTR_STD&amp;window=popup_no_bar&amp;width=385&amp;height=120&amp;START_MAXIMIZED=FALSE&amp;creator=factset&amp;display_string=Audit"}</definedName>
    <definedName name="_1812__FDSAUDITLINK__" localSheetId="10" hidden="1">{"fdsup://Directions/FactSet Auditing Viewer?action=AUDIT_VALUE&amp;DB=129&amp;ID1=07181310&amp;VALUEID=01001&amp;SDATE=201002&amp;PERIODTYPE=QTR_STD&amp;window=popup_no_bar&amp;width=385&amp;height=120&amp;START_MAXIMIZED=FALSE&amp;creator=factset&amp;display_string=Audit"}</definedName>
    <definedName name="_1812__FDSAUDITLINK__" localSheetId="3" hidden="1">{"fdsup://Directions/FactSet Auditing Viewer?action=AUDIT_VALUE&amp;DB=129&amp;ID1=07181310&amp;VALUEID=01001&amp;SDATE=201002&amp;PERIODTYPE=QTR_STD&amp;window=popup_no_bar&amp;width=385&amp;height=120&amp;START_MAXIMIZED=FALSE&amp;creator=factset&amp;display_string=Audit"}</definedName>
    <definedName name="_1812__FDSAUDITLINK__" localSheetId="5" hidden="1">{"fdsup://Directions/FactSet Auditing Viewer?action=AUDIT_VALUE&amp;DB=129&amp;ID1=07181310&amp;VALUEID=01001&amp;SDATE=201002&amp;PERIODTYPE=QTR_STD&amp;window=popup_no_bar&amp;width=385&amp;height=120&amp;START_MAXIMIZED=FALSE&amp;creator=factset&amp;display_string=Audit"}</definedName>
    <definedName name="_1812__FDSAUDITLINK__" localSheetId="1" hidden="1">{"fdsup://Directions/FactSet Auditing Viewer?action=AUDIT_VALUE&amp;DB=129&amp;ID1=07181310&amp;VALUEID=01001&amp;SDATE=201002&amp;PERIODTYPE=QTR_STD&amp;window=popup_no_bar&amp;width=385&amp;height=120&amp;START_MAXIMIZED=FALSE&amp;creator=factset&amp;display_string=Audit"}</definedName>
    <definedName name="_1812__FDSAUDITLINK__" hidden="1">{"fdsup://Directions/FactSet Auditing Viewer?action=AUDIT_VALUE&amp;DB=129&amp;ID1=07181310&amp;VALUEID=01001&amp;SDATE=201002&amp;PERIODTYPE=QTR_STD&amp;window=popup_no_bar&amp;width=385&amp;height=120&amp;START_MAXIMIZED=FALSE&amp;creator=factset&amp;display_string=Audit"}</definedName>
    <definedName name="_1813__FDSAUDITLINK__" localSheetId="7" hidden="1">{"fdsup://Directions/FactSet Auditing Viewer?action=AUDIT_VALUE&amp;DB=129&amp;ID1=09702310&amp;VALUEID=01001&amp;SDATE=200902&amp;PERIODTYPE=QTR_STD&amp;window=popup_no_bar&amp;width=385&amp;height=120&amp;START_MAXIMIZED=FALSE&amp;creator=factset&amp;display_string=Audit"}</definedName>
    <definedName name="_1813__FDSAUDITLINK__" localSheetId="9" hidden="1">{"fdsup://Directions/FactSet Auditing Viewer?action=AUDIT_VALUE&amp;DB=129&amp;ID1=09702310&amp;VALUEID=01001&amp;SDATE=200902&amp;PERIODTYPE=QTR_STD&amp;window=popup_no_bar&amp;width=385&amp;height=120&amp;START_MAXIMIZED=FALSE&amp;creator=factset&amp;display_string=Audit"}</definedName>
    <definedName name="_1813__FDSAUDITLINK__" localSheetId="8" hidden="1">{"fdsup://Directions/FactSet Auditing Viewer?action=AUDIT_VALUE&amp;DB=129&amp;ID1=09702310&amp;VALUEID=01001&amp;SDATE=200902&amp;PERIODTYPE=QTR_STD&amp;window=popup_no_bar&amp;width=385&amp;height=120&amp;START_MAXIMIZED=FALSE&amp;creator=factset&amp;display_string=Audit"}</definedName>
    <definedName name="_1813__FDSAUDITLINK__" localSheetId="10" hidden="1">{"fdsup://Directions/FactSet Auditing Viewer?action=AUDIT_VALUE&amp;DB=129&amp;ID1=09702310&amp;VALUEID=01001&amp;SDATE=200902&amp;PERIODTYPE=QTR_STD&amp;window=popup_no_bar&amp;width=385&amp;height=120&amp;START_MAXIMIZED=FALSE&amp;creator=factset&amp;display_string=Audit"}</definedName>
    <definedName name="_1813__FDSAUDITLINK__" localSheetId="3" hidden="1">{"fdsup://Directions/FactSet Auditing Viewer?action=AUDIT_VALUE&amp;DB=129&amp;ID1=09702310&amp;VALUEID=01001&amp;SDATE=200902&amp;PERIODTYPE=QTR_STD&amp;window=popup_no_bar&amp;width=385&amp;height=120&amp;START_MAXIMIZED=FALSE&amp;creator=factset&amp;display_string=Audit"}</definedName>
    <definedName name="_1813__FDSAUDITLINK__" localSheetId="5" hidden="1">{"fdsup://Directions/FactSet Auditing Viewer?action=AUDIT_VALUE&amp;DB=129&amp;ID1=09702310&amp;VALUEID=01001&amp;SDATE=200902&amp;PERIODTYPE=QTR_STD&amp;window=popup_no_bar&amp;width=385&amp;height=120&amp;START_MAXIMIZED=FALSE&amp;creator=factset&amp;display_string=Audit"}</definedName>
    <definedName name="_1813__FDSAUDITLINK__" localSheetId="1" hidden="1">{"fdsup://Directions/FactSet Auditing Viewer?action=AUDIT_VALUE&amp;DB=129&amp;ID1=09702310&amp;VALUEID=01001&amp;SDATE=200902&amp;PERIODTYPE=QTR_STD&amp;window=popup_no_bar&amp;width=385&amp;height=120&amp;START_MAXIMIZED=FALSE&amp;creator=factset&amp;display_string=Audit"}</definedName>
    <definedName name="_1813__FDSAUDITLINK__" hidden="1">{"fdsup://Directions/FactSet Auditing Viewer?action=AUDIT_VALUE&amp;DB=129&amp;ID1=09702310&amp;VALUEID=01001&amp;SDATE=200902&amp;PERIODTYPE=QTR_STD&amp;window=popup_no_bar&amp;width=385&amp;height=120&amp;START_MAXIMIZED=FALSE&amp;creator=factset&amp;display_string=Audit"}</definedName>
    <definedName name="_1814__FDSAUDITLINK__" localSheetId="7" hidden="1">{"fdsup://Directions/FactSet Auditing Viewer?action=AUDIT_VALUE&amp;DB=129&amp;ID1=09702310&amp;VALUEID=01001&amp;SDATE=201002&amp;PERIODTYPE=QTR_STD&amp;window=popup_no_bar&amp;width=385&amp;height=120&amp;START_MAXIMIZED=FALSE&amp;creator=factset&amp;display_string=Audit"}</definedName>
    <definedName name="_1814__FDSAUDITLINK__" localSheetId="9" hidden="1">{"fdsup://Directions/FactSet Auditing Viewer?action=AUDIT_VALUE&amp;DB=129&amp;ID1=09702310&amp;VALUEID=01001&amp;SDATE=201002&amp;PERIODTYPE=QTR_STD&amp;window=popup_no_bar&amp;width=385&amp;height=120&amp;START_MAXIMIZED=FALSE&amp;creator=factset&amp;display_string=Audit"}</definedName>
    <definedName name="_1814__FDSAUDITLINK__" localSheetId="8" hidden="1">{"fdsup://Directions/FactSet Auditing Viewer?action=AUDIT_VALUE&amp;DB=129&amp;ID1=09702310&amp;VALUEID=01001&amp;SDATE=201002&amp;PERIODTYPE=QTR_STD&amp;window=popup_no_bar&amp;width=385&amp;height=120&amp;START_MAXIMIZED=FALSE&amp;creator=factset&amp;display_string=Audit"}</definedName>
    <definedName name="_1814__FDSAUDITLINK__" localSheetId="10" hidden="1">{"fdsup://Directions/FactSet Auditing Viewer?action=AUDIT_VALUE&amp;DB=129&amp;ID1=09702310&amp;VALUEID=01001&amp;SDATE=201002&amp;PERIODTYPE=QTR_STD&amp;window=popup_no_bar&amp;width=385&amp;height=120&amp;START_MAXIMIZED=FALSE&amp;creator=factset&amp;display_string=Audit"}</definedName>
    <definedName name="_1814__FDSAUDITLINK__" localSheetId="3" hidden="1">{"fdsup://Directions/FactSet Auditing Viewer?action=AUDIT_VALUE&amp;DB=129&amp;ID1=09702310&amp;VALUEID=01001&amp;SDATE=201002&amp;PERIODTYPE=QTR_STD&amp;window=popup_no_bar&amp;width=385&amp;height=120&amp;START_MAXIMIZED=FALSE&amp;creator=factset&amp;display_string=Audit"}</definedName>
    <definedName name="_1814__FDSAUDITLINK__" localSheetId="5" hidden="1">{"fdsup://Directions/FactSet Auditing Viewer?action=AUDIT_VALUE&amp;DB=129&amp;ID1=09702310&amp;VALUEID=01001&amp;SDATE=201002&amp;PERIODTYPE=QTR_STD&amp;window=popup_no_bar&amp;width=385&amp;height=120&amp;START_MAXIMIZED=FALSE&amp;creator=factset&amp;display_string=Audit"}</definedName>
    <definedName name="_1814__FDSAUDITLINK__" localSheetId="1" hidden="1">{"fdsup://Directions/FactSet Auditing Viewer?action=AUDIT_VALUE&amp;DB=129&amp;ID1=09702310&amp;VALUEID=01001&amp;SDATE=201002&amp;PERIODTYPE=QTR_STD&amp;window=popup_no_bar&amp;width=385&amp;height=120&amp;START_MAXIMIZED=FALSE&amp;creator=factset&amp;display_string=Audit"}</definedName>
    <definedName name="_1814__FDSAUDITLINK__" hidden="1">{"fdsup://Directions/FactSet Auditing Viewer?action=AUDIT_VALUE&amp;DB=129&amp;ID1=09702310&amp;VALUEID=01001&amp;SDATE=201002&amp;PERIODTYPE=QTR_STD&amp;window=popup_no_bar&amp;width=385&amp;height=120&amp;START_MAXIMIZED=FALSE&amp;creator=factset&amp;display_string=Audit"}</definedName>
    <definedName name="_1815__FDSAUDITLINK__" localSheetId="7" hidden="1">{"fdsup://Directions/FactSet Auditing Viewer?action=AUDIT_VALUE&amp;DB=129&amp;ID1=05333210&amp;VALUEID=01001&amp;SDATE=200903&amp;PERIODTYPE=QTR_STD&amp;window=popup_no_bar&amp;width=385&amp;height=120&amp;START_MAXIMIZED=FALSE&amp;creator=factset&amp;display_string=Audit"}</definedName>
    <definedName name="_1815__FDSAUDITLINK__" localSheetId="9" hidden="1">{"fdsup://Directions/FactSet Auditing Viewer?action=AUDIT_VALUE&amp;DB=129&amp;ID1=05333210&amp;VALUEID=01001&amp;SDATE=200903&amp;PERIODTYPE=QTR_STD&amp;window=popup_no_bar&amp;width=385&amp;height=120&amp;START_MAXIMIZED=FALSE&amp;creator=factset&amp;display_string=Audit"}</definedName>
    <definedName name="_1815__FDSAUDITLINK__" localSheetId="8" hidden="1">{"fdsup://Directions/FactSet Auditing Viewer?action=AUDIT_VALUE&amp;DB=129&amp;ID1=05333210&amp;VALUEID=01001&amp;SDATE=200903&amp;PERIODTYPE=QTR_STD&amp;window=popup_no_bar&amp;width=385&amp;height=120&amp;START_MAXIMIZED=FALSE&amp;creator=factset&amp;display_string=Audit"}</definedName>
    <definedName name="_1815__FDSAUDITLINK__" localSheetId="10" hidden="1">{"fdsup://Directions/FactSet Auditing Viewer?action=AUDIT_VALUE&amp;DB=129&amp;ID1=05333210&amp;VALUEID=01001&amp;SDATE=200903&amp;PERIODTYPE=QTR_STD&amp;window=popup_no_bar&amp;width=385&amp;height=120&amp;START_MAXIMIZED=FALSE&amp;creator=factset&amp;display_string=Audit"}</definedName>
    <definedName name="_1815__FDSAUDITLINK__" localSheetId="3" hidden="1">{"fdsup://Directions/FactSet Auditing Viewer?action=AUDIT_VALUE&amp;DB=129&amp;ID1=05333210&amp;VALUEID=01001&amp;SDATE=200903&amp;PERIODTYPE=QTR_STD&amp;window=popup_no_bar&amp;width=385&amp;height=120&amp;START_MAXIMIZED=FALSE&amp;creator=factset&amp;display_string=Audit"}</definedName>
    <definedName name="_1815__FDSAUDITLINK__" localSheetId="5" hidden="1">{"fdsup://Directions/FactSet Auditing Viewer?action=AUDIT_VALUE&amp;DB=129&amp;ID1=05333210&amp;VALUEID=01001&amp;SDATE=200903&amp;PERIODTYPE=QTR_STD&amp;window=popup_no_bar&amp;width=385&amp;height=120&amp;START_MAXIMIZED=FALSE&amp;creator=factset&amp;display_string=Audit"}</definedName>
    <definedName name="_1815__FDSAUDITLINK__" localSheetId="1" hidden="1">{"fdsup://Directions/FactSet Auditing Viewer?action=AUDIT_VALUE&amp;DB=129&amp;ID1=05333210&amp;VALUEID=01001&amp;SDATE=200903&amp;PERIODTYPE=QTR_STD&amp;window=popup_no_bar&amp;width=385&amp;height=120&amp;START_MAXIMIZED=FALSE&amp;creator=factset&amp;display_string=Audit"}</definedName>
    <definedName name="_1815__FDSAUDITLINK__" hidden="1">{"fdsup://Directions/FactSet Auditing Viewer?action=AUDIT_VALUE&amp;DB=129&amp;ID1=05333210&amp;VALUEID=01001&amp;SDATE=200903&amp;PERIODTYPE=QTR_STD&amp;window=popup_no_bar&amp;width=385&amp;height=120&amp;START_MAXIMIZED=FALSE&amp;creator=factset&amp;display_string=Audit"}</definedName>
    <definedName name="_1816__FDSAUDITLINK__" localSheetId="7" hidden="1">{"fdsup://Directions/FactSet Auditing Viewer?action=AUDIT_VALUE&amp;DB=129&amp;ID1=05333210&amp;VALUEID=01001&amp;SDATE=201003&amp;PERIODTYPE=QTR_STD&amp;window=popup_no_bar&amp;width=385&amp;height=120&amp;START_MAXIMIZED=FALSE&amp;creator=factset&amp;display_string=Audit"}</definedName>
    <definedName name="_1816__FDSAUDITLINK__" localSheetId="9" hidden="1">{"fdsup://Directions/FactSet Auditing Viewer?action=AUDIT_VALUE&amp;DB=129&amp;ID1=05333210&amp;VALUEID=01001&amp;SDATE=201003&amp;PERIODTYPE=QTR_STD&amp;window=popup_no_bar&amp;width=385&amp;height=120&amp;START_MAXIMIZED=FALSE&amp;creator=factset&amp;display_string=Audit"}</definedName>
    <definedName name="_1816__FDSAUDITLINK__" localSheetId="8" hidden="1">{"fdsup://Directions/FactSet Auditing Viewer?action=AUDIT_VALUE&amp;DB=129&amp;ID1=05333210&amp;VALUEID=01001&amp;SDATE=201003&amp;PERIODTYPE=QTR_STD&amp;window=popup_no_bar&amp;width=385&amp;height=120&amp;START_MAXIMIZED=FALSE&amp;creator=factset&amp;display_string=Audit"}</definedName>
    <definedName name="_1816__FDSAUDITLINK__" localSheetId="10" hidden="1">{"fdsup://Directions/FactSet Auditing Viewer?action=AUDIT_VALUE&amp;DB=129&amp;ID1=05333210&amp;VALUEID=01001&amp;SDATE=201003&amp;PERIODTYPE=QTR_STD&amp;window=popup_no_bar&amp;width=385&amp;height=120&amp;START_MAXIMIZED=FALSE&amp;creator=factset&amp;display_string=Audit"}</definedName>
    <definedName name="_1816__FDSAUDITLINK__" localSheetId="3" hidden="1">{"fdsup://Directions/FactSet Auditing Viewer?action=AUDIT_VALUE&amp;DB=129&amp;ID1=05333210&amp;VALUEID=01001&amp;SDATE=201003&amp;PERIODTYPE=QTR_STD&amp;window=popup_no_bar&amp;width=385&amp;height=120&amp;START_MAXIMIZED=FALSE&amp;creator=factset&amp;display_string=Audit"}</definedName>
    <definedName name="_1816__FDSAUDITLINK__" localSheetId="5" hidden="1">{"fdsup://Directions/FactSet Auditing Viewer?action=AUDIT_VALUE&amp;DB=129&amp;ID1=05333210&amp;VALUEID=01001&amp;SDATE=201003&amp;PERIODTYPE=QTR_STD&amp;window=popup_no_bar&amp;width=385&amp;height=120&amp;START_MAXIMIZED=FALSE&amp;creator=factset&amp;display_string=Audit"}</definedName>
    <definedName name="_1816__FDSAUDITLINK__" localSheetId="1" hidden="1">{"fdsup://Directions/FactSet Auditing Viewer?action=AUDIT_VALUE&amp;DB=129&amp;ID1=05333210&amp;VALUEID=01001&amp;SDATE=201003&amp;PERIODTYPE=QTR_STD&amp;window=popup_no_bar&amp;width=385&amp;height=120&amp;START_MAXIMIZED=FALSE&amp;creator=factset&amp;display_string=Audit"}</definedName>
    <definedName name="_1816__FDSAUDITLINK__" hidden="1">{"fdsup://Directions/FactSet Auditing Viewer?action=AUDIT_VALUE&amp;DB=129&amp;ID1=05333210&amp;VALUEID=01001&amp;SDATE=201003&amp;PERIODTYPE=QTR_STD&amp;window=popup_no_bar&amp;width=385&amp;height=120&amp;START_MAXIMIZED=FALSE&amp;creator=factset&amp;display_string=Audit"}</definedName>
    <definedName name="_1817__FDSAUDITLINK__" localSheetId="7" hidden="1">{"fdsup://Directions/FactSet Auditing Viewer?action=AUDIT_VALUE&amp;DB=129&amp;ID1=01736110&amp;VALUEID=01001&amp;SDATE=200902&amp;PERIODTYPE=QTR_STD&amp;window=popup_no_bar&amp;width=385&amp;height=120&amp;START_MAXIMIZED=FALSE&amp;creator=factset&amp;display_string=Audit"}</definedName>
    <definedName name="_1817__FDSAUDITLINK__" localSheetId="9" hidden="1">{"fdsup://Directions/FactSet Auditing Viewer?action=AUDIT_VALUE&amp;DB=129&amp;ID1=01736110&amp;VALUEID=01001&amp;SDATE=200902&amp;PERIODTYPE=QTR_STD&amp;window=popup_no_bar&amp;width=385&amp;height=120&amp;START_MAXIMIZED=FALSE&amp;creator=factset&amp;display_string=Audit"}</definedName>
    <definedName name="_1817__FDSAUDITLINK__" localSheetId="8" hidden="1">{"fdsup://Directions/FactSet Auditing Viewer?action=AUDIT_VALUE&amp;DB=129&amp;ID1=01736110&amp;VALUEID=01001&amp;SDATE=200902&amp;PERIODTYPE=QTR_STD&amp;window=popup_no_bar&amp;width=385&amp;height=120&amp;START_MAXIMIZED=FALSE&amp;creator=factset&amp;display_string=Audit"}</definedName>
    <definedName name="_1817__FDSAUDITLINK__" localSheetId="10" hidden="1">{"fdsup://Directions/FactSet Auditing Viewer?action=AUDIT_VALUE&amp;DB=129&amp;ID1=01736110&amp;VALUEID=01001&amp;SDATE=200902&amp;PERIODTYPE=QTR_STD&amp;window=popup_no_bar&amp;width=385&amp;height=120&amp;START_MAXIMIZED=FALSE&amp;creator=factset&amp;display_string=Audit"}</definedName>
    <definedName name="_1817__FDSAUDITLINK__" localSheetId="3" hidden="1">{"fdsup://Directions/FactSet Auditing Viewer?action=AUDIT_VALUE&amp;DB=129&amp;ID1=01736110&amp;VALUEID=01001&amp;SDATE=200902&amp;PERIODTYPE=QTR_STD&amp;window=popup_no_bar&amp;width=385&amp;height=120&amp;START_MAXIMIZED=FALSE&amp;creator=factset&amp;display_string=Audit"}</definedName>
    <definedName name="_1817__FDSAUDITLINK__" localSheetId="5" hidden="1">{"fdsup://Directions/FactSet Auditing Viewer?action=AUDIT_VALUE&amp;DB=129&amp;ID1=01736110&amp;VALUEID=01001&amp;SDATE=200902&amp;PERIODTYPE=QTR_STD&amp;window=popup_no_bar&amp;width=385&amp;height=120&amp;START_MAXIMIZED=FALSE&amp;creator=factset&amp;display_string=Audit"}</definedName>
    <definedName name="_1817__FDSAUDITLINK__" localSheetId="1" hidden="1">{"fdsup://Directions/FactSet Auditing Viewer?action=AUDIT_VALUE&amp;DB=129&amp;ID1=01736110&amp;VALUEID=01001&amp;SDATE=200902&amp;PERIODTYPE=QTR_STD&amp;window=popup_no_bar&amp;width=385&amp;height=120&amp;START_MAXIMIZED=FALSE&amp;creator=factset&amp;display_string=Audit"}</definedName>
    <definedName name="_1817__FDSAUDITLINK__" hidden="1">{"fdsup://Directions/FactSet Auditing Viewer?action=AUDIT_VALUE&amp;DB=129&amp;ID1=01736110&amp;VALUEID=01001&amp;SDATE=200902&amp;PERIODTYPE=QTR_STD&amp;window=popup_no_bar&amp;width=385&amp;height=120&amp;START_MAXIMIZED=FALSE&amp;creator=factset&amp;display_string=Audit"}</definedName>
    <definedName name="_1818__FDSAUDITLINK__" localSheetId="7" hidden="1">{"fdsup://Directions/FactSet Auditing Viewer?action=AUDIT_VALUE&amp;DB=129&amp;ID1=01736110&amp;VALUEID=01001&amp;SDATE=201002&amp;PERIODTYPE=QTR_STD&amp;window=popup_no_bar&amp;width=385&amp;height=120&amp;START_MAXIMIZED=FALSE&amp;creator=factset&amp;display_string=Audit"}</definedName>
    <definedName name="_1818__FDSAUDITLINK__" localSheetId="9" hidden="1">{"fdsup://Directions/FactSet Auditing Viewer?action=AUDIT_VALUE&amp;DB=129&amp;ID1=01736110&amp;VALUEID=01001&amp;SDATE=201002&amp;PERIODTYPE=QTR_STD&amp;window=popup_no_bar&amp;width=385&amp;height=120&amp;START_MAXIMIZED=FALSE&amp;creator=factset&amp;display_string=Audit"}</definedName>
    <definedName name="_1818__FDSAUDITLINK__" localSheetId="8" hidden="1">{"fdsup://Directions/FactSet Auditing Viewer?action=AUDIT_VALUE&amp;DB=129&amp;ID1=01736110&amp;VALUEID=01001&amp;SDATE=201002&amp;PERIODTYPE=QTR_STD&amp;window=popup_no_bar&amp;width=385&amp;height=120&amp;START_MAXIMIZED=FALSE&amp;creator=factset&amp;display_string=Audit"}</definedName>
    <definedName name="_1818__FDSAUDITLINK__" localSheetId="10" hidden="1">{"fdsup://Directions/FactSet Auditing Viewer?action=AUDIT_VALUE&amp;DB=129&amp;ID1=01736110&amp;VALUEID=01001&amp;SDATE=201002&amp;PERIODTYPE=QTR_STD&amp;window=popup_no_bar&amp;width=385&amp;height=120&amp;START_MAXIMIZED=FALSE&amp;creator=factset&amp;display_string=Audit"}</definedName>
    <definedName name="_1818__FDSAUDITLINK__" localSheetId="3" hidden="1">{"fdsup://Directions/FactSet Auditing Viewer?action=AUDIT_VALUE&amp;DB=129&amp;ID1=01736110&amp;VALUEID=01001&amp;SDATE=201002&amp;PERIODTYPE=QTR_STD&amp;window=popup_no_bar&amp;width=385&amp;height=120&amp;START_MAXIMIZED=FALSE&amp;creator=factset&amp;display_string=Audit"}</definedName>
    <definedName name="_1818__FDSAUDITLINK__" localSheetId="5" hidden="1">{"fdsup://Directions/FactSet Auditing Viewer?action=AUDIT_VALUE&amp;DB=129&amp;ID1=01736110&amp;VALUEID=01001&amp;SDATE=201002&amp;PERIODTYPE=QTR_STD&amp;window=popup_no_bar&amp;width=385&amp;height=120&amp;START_MAXIMIZED=FALSE&amp;creator=factset&amp;display_string=Audit"}</definedName>
    <definedName name="_1818__FDSAUDITLINK__" localSheetId="1" hidden="1">{"fdsup://Directions/FactSet Auditing Viewer?action=AUDIT_VALUE&amp;DB=129&amp;ID1=01736110&amp;VALUEID=01001&amp;SDATE=201002&amp;PERIODTYPE=QTR_STD&amp;window=popup_no_bar&amp;width=385&amp;height=120&amp;START_MAXIMIZED=FALSE&amp;creator=factset&amp;display_string=Audit"}</definedName>
    <definedName name="_1818__FDSAUDITLINK__" hidden="1">{"fdsup://Directions/FactSet Auditing Viewer?action=AUDIT_VALUE&amp;DB=129&amp;ID1=01736110&amp;VALUEID=01001&amp;SDATE=201002&amp;PERIODTYPE=QTR_STD&amp;window=popup_no_bar&amp;width=385&amp;height=120&amp;START_MAXIMIZED=FALSE&amp;creator=factset&amp;display_string=Audit"}</definedName>
    <definedName name="_1819__FDSAUDITLINK__" localSheetId="7" hidden="1">{"fdsup://Directions/FactSet Auditing Viewer?action=AUDIT_VALUE&amp;DB=129&amp;ID1=02581610&amp;VALUEID=01001&amp;SDATE=200902&amp;PERIODTYPE=QTR_STD&amp;window=popup_no_bar&amp;width=385&amp;height=120&amp;START_MAXIMIZED=FALSE&amp;creator=factset&amp;display_string=Audit"}</definedName>
    <definedName name="_1819__FDSAUDITLINK__" localSheetId="9" hidden="1">{"fdsup://Directions/FactSet Auditing Viewer?action=AUDIT_VALUE&amp;DB=129&amp;ID1=02581610&amp;VALUEID=01001&amp;SDATE=200902&amp;PERIODTYPE=QTR_STD&amp;window=popup_no_bar&amp;width=385&amp;height=120&amp;START_MAXIMIZED=FALSE&amp;creator=factset&amp;display_string=Audit"}</definedName>
    <definedName name="_1819__FDSAUDITLINK__" localSheetId="8" hidden="1">{"fdsup://Directions/FactSet Auditing Viewer?action=AUDIT_VALUE&amp;DB=129&amp;ID1=02581610&amp;VALUEID=01001&amp;SDATE=200902&amp;PERIODTYPE=QTR_STD&amp;window=popup_no_bar&amp;width=385&amp;height=120&amp;START_MAXIMIZED=FALSE&amp;creator=factset&amp;display_string=Audit"}</definedName>
    <definedName name="_1819__FDSAUDITLINK__" localSheetId="10" hidden="1">{"fdsup://Directions/FactSet Auditing Viewer?action=AUDIT_VALUE&amp;DB=129&amp;ID1=02581610&amp;VALUEID=01001&amp;SDATE=200902&amp;PERIODTYPE=QTR_STD&amp;window=popup_no_bar&amp;width=385&amp;height=120&amp;START_MAXIMIZED=FALSE&amp;creator=factset&amp;display_string=Audit"}</definedName>
    <definedName name="_1819__FDSAUDITLINK__" localSheetId="3" hidden="1">{"fdsup://Directions/FactSet Auditing Viewer?action=AUDIT_VALUE&amp;DB=129&amp;ID1=02581610&amp;VALUEID=01001&amp;SDATE=200902&amp;PERIODTYPE=QTR_STD&amp;window=popup_no_bar&amp;width=385&amp;height=120&amp;START_MAXIMIZED=FALSE&amp;creator=factset&amp;display_string=Audit"}</definedName>
    <definedName name="_1819__FDSAUDITLINK__" localSheetId="5" hidden="1">{"fdsup://Directions/FactSet Auditing Viewer?action=AUDIT_VALUE&amp;DB=129&amp;ID1=02581610&amp;VALUEID=01001&amp;SDATE=200902&amp;PERIODTYPE=QTR_STD&amp;window=popup_no_bar&amp;width=385&amp;height=120&amp;START_MAXIMIZED=FALSE&amp;creator=factset&amp;display_string=Audit"}</definedName>
    <definedName name="_1819__FDSAUDITLINK__" localSheetId="1" hidden="1">{"fdsup://Directions/FactSet Auditing Viewer?action=AUDIT_VALUE&amp;DB=129&amp;ID1=02581610&amp;VALUEID=01001&amp;SDATE=200902&amp;PERIODTYPE=QTR_STD&amp;window=popup_no_bar&amp;width=385&amp;height=120&amp;START_MAXIMIZED=FALSE&amp;creator=factset&amp;display_string=Audit"}</definedName>
    <definedName name="_1819__FDSAUDITLINK__" hidden="1">{"fdsup://Directions/FactSet Auditing Viewer?action=AUDIT_VALUE&amp;DB=129&amp;ID1=02581610&amp;VALUEID=01001&amp;SDATE=200902&amp;PERIODTYPE=QTR_STD&amp;window=popup_no_bar&amp;width=385&amp;height=120&amp;START_MAXIMIZED=FALSE&amp;creator=factset&amp;display_string=Audit"}</definedName>
    <definedName name="_182__FDSAUDITLINK__" localSheetId="7" hidden="1">{"fdsup://directions/FAT Viewer?action=UPDATE&amp;creator=factset&amp;DYN_ARGS=TRUE&amp;DOC_NAME=FAT:FQL_AUDITING_CLIENT_TEMPLATE.FAT&amp;display_string=Audit&amp;VAR:KEY=DMDCZWFOPY&amp;VAR:QUERY=RkZfRUJJVERBX09QRVIoUVRSLDQvMS8yMDEwLDYvMzAvMjAxMCwsLFVTRCk=&amp;WINDOW=FIRST_POPUP&amp;HEIGH","T=450&amp;WIDTH=450&amp;START_MAXIMIZED=FALSE&amp;VAR:CALENDAR=US&amp;VAR:SYMBOL=SNA&amp;VAR:INDEX=0"}</definedName>
    <definedName name="_182__FDSAUDITLINK__" localSheetId="9" hidden="1">{"fdsup://directions/FAT Viewer?action=UPDATE&amp;creator=factset&amp;DYN_ARGS=TRUE&amp;DOC_NAME=FAT:FQL_AUDITING_CLIENT_TEMPLATE.FAT&amp;display_string=Audit&amp;VAR:KEY=DMDCZWFOPY&amp;VAR:QUERY=RkZfRUJJVERBX09QRVIoUVRSLDQvMS8yMDEwLDYvMzAvMjAxMCwsLFVTRCk=&amp;WINDOW=FIRST_POPUP&amp;HEIGH","T=450&amp;WIDTH=450&amp;START_MAXIMIZED=FALSE&amp;VAR:CALENDAR=US&amp;VAR:SYMBOL=SNA&amp;VAR:INDEX=0"}</definedName>
    <definedName name="_182__FDSAUDITLINK__" localSheetId="8" hidden="1">{"fdsup://directions/FAT Viewer?action=UPDATE&amp;creator=factset&amp;DYN_ARGS=TRUE&amp;DOC_NAME=FAT:FQL_AUDITING_CLIENT_TEMPLATE.FAT&amp;display_string=Audit&amp;VAR:KEY=DMDCZWFOPY&amp;VAR:QUERY=RkZfRUJJVERBX09QRVIoUVRSLDQvMS8yMDEwLDYvMzAvMjAxMCwsLFVTRCk=&amp;WINDOW=FIRST_POPUP&amp;HEIGH","T=450&amp;WIDTH=450&amp;START_MAXIMIZED=FALSE&amp;VAR:CALENDAR=US&amp;VAR:SYMBOL=SNA&amp;VAR:INDEX=0"}</definedName>
    <definedName name="_182__FDSAUDITLINK__" localSheetId="10" hidden="1">{"fdsup://directions/FAT Viewer?action=UPDATE&amp;creator=factset&amp;DYN_ARGS=TRUE&amp;DOC_NAME=FAT:FQL_AUDITING_CLIENT_TEMPLATE.FAT&amp;display_string=Audit&amp;VAR:KEY=DMDCZWFOPY&amp;VAR:QUERY=RkZfRUJJVERBX09QRVIoUVRSLDQvMS8yMDEwLDYvMzAvMjAxMCwsLFVTRCk=&amp;WINDOW=FIRST_POPUP&amp;HEIGH","T=450&amp;WIDTH=450&amp;START_MAXIMIZED=FALSE&amp;VAR:CALENDAR=US&amp;VAR:SYMBOL=SNA&amp;VAR:INDEX=0"}</definedName>
    <definedName name="_182__FDSAUDITLINK__" localSheetId="3" hidden="1">{"fdsup://directions/FAT Viewer?action=UPDATE&amp;creator=factset&amp;DYN_ARGS=TRUE&amp;DOC_NAME=FAT:FQL_AUDITING_CLIENT_TEMPLATE.FAT&amp;display_string=Audit&amp;VAR:KEY=DMDCZWFOPY&amp;VAR:QUERY=RkZfRUJJVERBX09QRVIoUVRSLDQvMS8yMDEwLDYvMzAvMjAxMCwsLFVTRCk=&amp;WINDOW=FIRST_POPUP&amp;HEIGH","T=450&amp;WIDTH=450&amp;START_MAXIMIZED=FALSE&amp;VAR:CALENDAR=US&amp;VAR:SYMBOL=SNA&amp;VAR:INDEX=0"}</definedName>
    <definedName name="_182__FDSAUDITLINK__" localSheetId="5" hidden="1">{"fdsup://directions/FAT Viewer?action=UPDATE&amp;creator=factset&amp;DYN_ARGS=TRUE&amp;DOC_NAME=FAT:FQL_AUDITING_CLIENT_TEMPLATE.FAT&amp;display_string=Audit&amp;VAR:KEY=DMDCZWFOPY&amp;VAR:QUERY=RkZfRUJJVERBX09QRVIoUVRSLDQvMS8yMDEwLDYvMzAvMjAxMCwsLFVTRCk=&amp;WINDOW=FIRST_POPUP&amp;HEIGH","T=450&amp;WIDTH=450&amp;START_MAXIMIZED=FALSE&amp;VAR:CALENDAR=US&amp;VAR:SYMBOL=SNA&amp;VAR:INDEX=0"}</definedName>
    <definedName name="_182__FDSAUDITLINK__" localSheetId="1" hidden="1">{"fdsup://directions/FAT Viewer?action=UPDATE&amp;creator=factset&amp;DYN_ARGS=TRUE&amp;DOC_NAME=FAT:FQL_AUDITING_CLIENT_TEMPLATE.FAT&amp;display_string=Audit&amp;VAR:KEY=DMDCZWFOPY&amp;VAR:QUERY=RkZfRUJJVERBX09QRVIoUVRSLDQvMS8yMDEwLDYvMzAvMjAxMCwsLFVTRCk=&amp;WINDOW=FIRST_POPUP&amp;HEIGH","T=450&amp;WIDTH=450&amp;START_MAXIMIZED=FALSE&amp;VAR:CALENDAR=US&amp;VAR:SYMBOL=SNA&amp;VAR:INDEX=0"}</definedName>
    <definedName name="_182__FDSAUDITLINK__" hidden="1">{"fdsup://directions/FAT Viewer?action=UPDATE&amp;creator=factset&amp;DYN_ARGS=TRUE&amp;DOC_NAME=FAT:FQL_AUDITING_CLIENT_TEMPLATE.FAT&amp;display_string=Audit&amp;VAR:KEY=DMDCZWFOPY&amp;VAR:QUERY=RkZfRUJJVERBX09QRVIoUVRSLDQvMS8yMDEwLDYvMzAvMjAxMCwsLFVTRCk=&amp;WINDOW=FIRST_POPUP&amp;HEIGH","T=450&amp;WIDTH=450&amp;START_MAXIMIZED=FALSE&amp;VAR:CALENDAR=US&amp;VAR:SYMBOL=SNA&amp;VAR:INDEX=0"}</definedName>
    <definedName name="_1820__FDSAUDITLINK__" localSheetId="7" hidden="1">{"fdsup://Directions/FactSet Auditing Viewer?action=AUDIT_VALUE&amp;DB=129&amp;ID1=02581610&amp;VALUEID=01001&amp;SDATE=201002&amp;PERIODTYPE=QTR_STD&amp;window=popup_no_bar&amp;width=385&amp;height=120&amp;START_MAXIMIZED=FALSE&amp;creator=factset&amp;display_string=Audit"}</definedName>
    <definedName name="_1820__FDSAUDITLINK__" localSheetId="9" hidden="1">{"fdsup://Directions/FactSet Auditing Viewer?action=AUDIT_VALUE&amp;DB=129&amp;ID1=02581610&amp;VALUEID=01001&amp;SDATE=201002&amp;PERIODTYPE=QTR_STD&amp;window=popup_no_bar&amp;width=385&amp;height=120&amp;START_MAXIMIZED=FALSE&amp;creator=factset&amp;display_string=Audit"}</definedName>
    <definedName name="_1820__FDSAUDITLINK__" localSheetId="8" hidden="1">{"fdsup://Directions/FactSet Auditing Viewer?action=AUDIT_VALUE&amp;DB=129&amp;ID1=02581610&amp;VALUEID=01001&amp;SDATE=201002&amp;PERIODTYPE=QTR_STD&amp;window=popup_no_bar&amp;width=385&amp;height=120&amp;START_MAXIMIZED=FALSE&amp;creator=factset&amp;display_string=Audit"}</definedName>
    <definedName name="_1820__FDSAUDITLINK__" localSheetId="10" hidden="1">{"fdsup://Directions/FactSet Auditing Viewer?action=AUDIT_VALUE&amp;DB=129&amp;ID1=02581610&amp;VALUEID=01001&amp;SDATE=201002&amp;PERIODTYPE=QTR_STD&amp;window=popup_no_bar&amp;width=385&amp;height=120&amp;START_MAXIMIZED=FALSE&amp;creator=factset&amp;display_string=Audit"}</definedName>
    <definedName name="_1820__FDSAUDITLINK__" localSheetId="3" hidden="1">{"fdsup://Directions/FactSet Auditing Viewer?action=AUDIT_VALUE&amp;DB=129&amp;ID1=02581610&amp;VALUEID=01001&amp;SDATE=201002&amp;PERIODTYPE=QTR_STD&amp;window=popup_no_bar&amp;width=385&amp;height=120&amp;START_MAXIMIZED=FALSE&amp;creator=factset&amp;display_string=Audit"}</definedName>
    <definedName name="_1820__FDSAUDITLINK__" localSheetId="5" hidden="1">{"fdsup://Directions/FactSet Auditing Viewer?action=AUDIT_VALUE&amp;DB=129&amp;ID1=02581610&amp;VALUEID=01001&amp;SDATE=201002&amp;PERIODTYPE=QTR_STD&amp;window=popup_no_bar&amp;width=385&amp;height=120&amp;START_MAXIMIZED=FALSE&amp;creator=factset&amp;display_string=Audit"}</definedName>
    <definedName name="_1820__FDSAUDITLINK__" localSheetId="1" hidden="1">{"fdsup://Directions/FactSet Auditing Viewer?action=AUDIT_VALUE&amp;DB=129&amp;ID1=02581610&amp;VALUEID=01001&amp;SDATE=201002&amp;PERIODTYPE=QTR_STD&amp;window=popup_no_bar&amp;width=385&amp;height=120&amp;START_MAXIMIZED=FALSE&amp;creator=factset&amp;display_string=Audit"}</definedName>
    <definedName name="_1820__FDSAUDITLINK__" hidden="1">{"fdsup://Directions/FactSet Auditing Viewer?action=AUDIT_VALUE&amp;DB=129&amp;ID1=02581610&amp;VALUEID=01001&amp;SDATE=201002&amp;PERIODTYPE=QTR_STD&amp;window=popup_no_bar&amp;width=385&amp;height=120&amp;START_MAXIMIZED=FALSE&amp;creator=factset&amp;display_string=Audit"}</definedName>
    <definedName name="_1821__FDSAUDITLINK__" localSheetId="7" hidden="1">{"fdsup://Directions/FactSet Auditing Viewer?action=AUDIT_VALUE&amp;DB=129&amp;ID1=05361110&amp;VALUEID=01001&amp;SDATE=200902&amp;PERIODTYPE=QTR_STD&amp;window=popup_no_bar&amp;width=385&amp;height=120&amp;START_MAXIMIZED=FALSE&amp;creator=factset&amp;display_string=Audit"}</definedName>
    <definedName name="_1821__FDSAUDITLINK__" localSheetId="9" hidden="1">{"fdsup://Directions/FactSet Auditing Viewer?action=AUDIT_VALUE&amp;DB=129&amp;ID1=05361110&amp;VALUEID=01001&amp;SDATE=200902&amp;PERIODTYPE=QTR_STD&amp;window=popup_no_bar&amp;width=385&amp;height=120&amp;START_MAXIMIZED=FALSE&amp;creator=factset&amp;display_string=Audit"}</definedName>
    <definedName name="_1821__FDSAUDITLINK__" localSheetId="8" hidden="1">{"fdsup://Directions/FactSet Auditing Viewer?action=AUDIT_VALUE&amp;DB=129&amp;ID1=05361110&amp;VALUEID=01001&amp;SDATE=200902&amp;PERIODTYPE=QTR_STD&amp;window=popup_no_bar&amp;width=385&amp;height=120&amp;START_MAXIMIZED=FALSE&amp;creator=factset&amp;display_string=Audit"}</definedName>
    <definedName name="_1821__FDSAUDITLINK__" localSheetId="10" hidden="1">{"fdsup://Directions/FactSet Auditing Viewer?action=AUDIT_VALUE&amp;DB=129&amp;ID1=05361110&amp;VALUEID=01001&amp;SDATE=200902&amp;PERIODTYPE=QTR_STD&amp;window=popup_no_bar&amp;width=385&amp;height=120&amp;START_MAXIMIZED=FALSE&amp;creator=factset&amp;display_string=Audit"}</definedName>
    <definedName name="_1821__FDSAUDITLINK__" localSheetId="3" hidden="1">{"fdsup://Directions/FactSet Auditing Viewer?action=AUDIT_VALUE&amp;DB=129&amp;ID1=05361110&amp;VALUEID=01001&amp;SDATE=200902&amp;PERIODTYPE=QTR_STD&amp;window=popup_no_bar&amp;width=385&amp;height=120&amp;START_MAXIMIZED=FALSE&amp;creator=factset&amp;display_string=Audit"}</definedName>
    <definedName name="_1821__FDSAUDITLINK__" localSheetId="5" hidden="1">{"fdsup://Directions/FactSet Auditing Viewer?action=AUDIT_VALUE&amp;DB=129&amp;ID1=05361110&amp;VALUEID=01001&amp;SDATE=200902&amp;PERIODTYPE=QTR_STD&amp;window=popup_no_bar&amp;width=385&amp;height=120&amp;START_MAXIMIZED=FALSE&amp;creator=factset&amp;display_string=Audit"}</definedName>
    <definedName name="_1821__FDSAUDITLINK__" localSheetId="1" hidden="1">{"fdsup://Directions/FactSet Auditing Viewer?action=AUDIT_VALUE&amp;DB=129&amp;ID1=05361110&amp;VALUEID=01001&amp;SDATE=200902&amp;PERIODTYPE=QTR_STD&amp;window=popup_no_bar&amp;width=385&amp;height=120&amp;START_MAXIMIZED=FALSE&amp;creator=factset&amp;display_string=Audit"}</definedName>
    <definedName name="_1821__FDSAUDITLINK__" hidden="1">{"fdsup://Directions/FactSet Auditing Viewer?action=AUDIT_VALUE&amp;DB=129&amp;ID1=05361110&amp;VALUEID=01001&amp;SDATE=200902&amp;PERIODTYPE=QTR_STD&amp;window=popup_no_bar&amp;width=385&amp;height=120&amp;START_MAXIMIZED=FALSE&amp;creator=factset&amp;display_string=Audit"}</definedName>
    <definedName name="_1822__FDSAUDITLINK__" localSheetId="7" hidden="1">{"fdsup://Directions/FactSet Auditing Viewer?action=AUDIT_VALUE&amp;DB=129&amp;ID1=05361110&amp;VALUEID=01001&amp;SDATE=201002&amp;PERIODTYPE=QTR_STD&amp;window=popup_no_bar&amp;width=385&amp;height=120&amp;START_MAXIMIZED=FALSE&amp;creator=factset&amp;display_string=Audit"}</definedName>
    <definedName name="_1822__FDSAUDITLINK__" localSheetId="9" hidden="1">{"fdsup://Directions/FactSet Auditing Viewer?action=AUDIT_VALUE&amp;DB=129&amp;ID1=05361110&amp;VALUEID=01001&amp;SDATE=201002&amp;PERIODTYPE=QTR_STD&amp;window=popup_no_bar&amp;width=385&amp;height=120&amp;START_MAXIMIZED=FALSE&amp;creator=factset&amp;display_string=Audit"}</definedName>
    <definedName name="_1822__FDSAUDITLINK__" localSheetId="8" hidden="1">{"fdsup://Directions/FactSet Auditing Viewer?action=AUDIT_VALUE&amp;DB=129&amp;ID1=05361110&amp;VALUEID=01001&amp;SDATE=201002&amp;PERIODTYPE=QTR_STD&amp;window=popup_no_bar&amp;width=385&amp;height=120&amp;START_MAXIMIZED=FALSE&amp;creator=factset&amp;display_string=Audit"}</definedName>
    <definedName name="_1822__FDSAUDITLINK__" localSheetId="10" hidden="1">{"fdsup://Directions/FactSet Auditing Viewer?action=AUDIT_VALUE&amp;DB=129&amp;ID1=05361110&amp;VALUEID=01001&amp;SDATE=201002&amp;PERIODTYPE=QTR_STD&amp;window=popup_no_bar&amp;width=385&amp;height=120&amp;START_MAXIMIZED=FALSE&amp;creator=factset&amp;display_string=Audit"}</definedName>
    <definedName name="_1822__FDSAUDITLINK__" localSheetId="3" hidden="1">{"fdsup://Directions/FactSet Auditing Viewer?action=AUDIT_VALUE&amp;DB=129&amp;ID1=05361110&amp;VALUEID=01001&amp;SDATE=201002&amp;PERIODTYPE=QTR_STD&amp;window=popup_no_bar&amp;width=385&amp;height=120&amp;START_MAXIMIZED=FALSE&amp;creator=factset&amp;display_string=Audit"}</definedName>
    <definedName name="_1822__FDSAUDITLINK__" localSheetId="5" hidden="1">{"fdsup://Directions/FactSet Auditing Viewer?action=AUDIT_VALUE&amp;DB=129&amp;ID1=05361110&amp;VALUEID=01001&amp;SDATE=201002&amp;PERIODTYPE=QTR_STD&amp;window=popup_no_bar&amp;width=385&amp;height=120&amp;START_MAXIMIZED=FALSE&amp;creator=factset&amp;display_string=Audit"}</definedName>
    <definedName name="_1822__FDSAUDITLINK__" localSheetId="1" hidden="1">{"fdsup://Directions/FactSet Auditing Viewer?action=AUDIT_VALUE&amp;DB=129&amp;ID1=05361110&amp;VALUEID=01001&amp;SDATE=201002&amp;PERIODTYPE=QTR_STD&amp;window=popup_no_bar&amp;width=385&amp;height=120&amp;START_MAXIMIZED=FALSE&amp;creator=factset&amp;display_string=Audit"}</definedName>
    <definedName name="_1822__FDSAUDITLINK__" hidden="1">{"fdsup://Directions/FactSet Auditing Viewer?action=AUDIT_VALUE&amp;DB=129&amp;ID1=05361110&amp;VALUEID=01001&amp;SDATE=201002&amp;PERIODTYPE=QTR_STD&amp;window=popup_no_bar&amp;width=385&amp;height=120&amp;START_MAXIMIZED=FALSE&amp;creator=factset&amp;display_string=Audit"}</definedName>
    <definedName name="_1823__FDSAUDITLINK__" localSheetId="7" hidden="1">{"fdsup://Directions/FactSet Auditing Viewer?action=AUDIT_VALUE&amp;DB=129&amp;ID1=05430310&amp;VALUEID=01001&amp;SDATE=200902&amp;PERIODTYPE=QTR_STD&amp;window=popup_no_bar&amp;width=385&amp;height=120&amp;START_MAXIMIZED=FALSE&amp;creator=factset&amp;display_string=Audit"}</definedName>
    <definedName name="_1823__FDSAUDITLINK__" localSheetId="9" hidden="1">{"fdsup://Directions/FactSet Auditing Viewer?action=AUDIT_VALUE&amp;DB=129&amp;ID1=05430310&amp;VALUEID=01001&amp;SDATE=200902&amp;PERIODTYPE=QTR_STD&amp;window=popup_no_bar&amp;width=385&amp;height=120&amp;START_MAXIMIZED=FALSE&amp;creator=factset&amp;display_string=Audit"}</definedName>
    <definedName name="_1823__FDSAUDITLINK__" localSheetId="8" hidden="1">{"fdsup://Directions/FactSet Auditing Viewer?action=AUDIT_VALUE&amp;DB=129&amp;ID1=05430310&amp;VALUEID=01001&amp;SDATE=200902&amp;PERIODTYPE=QTR_STD&amp;window=popup_no_bar&amp;width=385&amp;height=120&amp;START_MAXIMIZED=FALSE&amp;creator=factset&amp;display_string=Audit"}</definedName>
    <definedName name="_1823__FDSAUDITLINK__" localSheetId="10" hidden="1">{"fdsup://Directions/FactSet Auditing Viewer?action=AUDIT_VALUE&amp;DB=129&amp;ID1=05430310&amp;VALUEID=01001&amp;SDATE=200902&amp;PERIODTYPE=QTR_STD&amp;window=popup_no_bar&amp;width=385&amp;height=120&amp;START_MAXIMIZED=FALSE&amp;creator=factset&amp;display_string=Audit"}</definedName>
    <definedName name="_1823__FDSAUDITLINK__" localSheetId="3" hidden="1">{"fdsup://Directions/FactSet Auditing Viewer?action=AUDIT_VALUE&amp;DB=129&amp;ID1=05430310&amp;VALUEID=01001&amp;SDATE=200902&amp;PERIODTYPE=QTR_STD&amp;window=popup_no_bar&amp;width=385&amp;height=120&amp;START_MAXIMIZED=FALSE&amp;creator=factset&amp;display_string=Audit"}</definedName>
    <definedName name="_1823__FDSAUDITLINK__" localSheetId="5" hidden="1">{"fdsup://Directions/FactSet Auditing Viewer?action=AUDIT_VALUE&amp;DB=129&amp;ID1=05430310&amp;VALUEID=01001&amp;SDATE=200902&amp;PERIODTYPE=QTR_STD&amp;window=popup_no_bar&amp;width=385&amp;height=120&amp;START_MAXIMIZED=FALSE&amp;creator=factset&amp;display_string=Audit"}</definedName>
    <definedName name="_1823__FDSAUDITLINK__" localSheetId="1" hidden="1">{"fdsup://Directions/FactSet Auditing Viewer?action=AUDIT_VALUE&amp;DB=129&amp;ID1=05430310&amp;VALUEID=01001&amp;SDATE=200902&amp;PERIODTYPE=QTR_STD&amp;window=popup_no_bar&amp;width=385&amp;height=120&amp;START_MAXIMIZED=FALSE&amp;creator=factset&amp;display_string=Audit"}</definedName>
    <definedName name="_1823__FDSAUDITLINK__" hidden="1">{"fdsup://Directions/FactSet Auditing Viewer?action=AUDIT_VALUE&amp;DB=129&amp;ID1=05430310&amp;VALUEID=01001&amp;SDATE=200902&amp;PERIODTYPE=QTR_STD&amp;window=popup_no_bar&amp;width=385&amp;height=120&amp;START_MAXIMIZED=FALSE&amp;creator=factset&amp;display_string=Audit"}</definedName>
    <definedName name="_1824__FDSAUDITLINK__" localSheetId="7" hidden="1">{"fdsup://Directions/FactSet Auditing Viewer?action=AUDIT_VALUE&amp;DB=129&amp;ID1=05430310&amp;VALUEID=01001&amp;SDATE=201002&amp;PERIODTYPE=QTR_STD&amp;window=popup_no_bar&amp;width=385&amp;height=120&amp;START_MAXIMIZED=FALSE&amp;creator=factset&amp;display_string=Audit"}</definedName>
    <definedName name="_1824__FDSAUDITLINK__" localSheetId="9" hidden="1">{"fdsup://Directions/FactSet Auditing Viewer?action=AUDIT_VALUE&amp;DB=129&amp;ID1=05430310&amp;VALUEID=01001&amp;SDATE=201002&amp;PERIODTYPE=QTR_STD&amp;window=popup_no_bar&amp;width=385&amp;height=120&amp;START_MAXIMIZED=FALSE&amp;creator=factset&amp;display_string=Audit"}</definedName>
    <definedName name="_1824__FDSAUDITLINK__" localSheetId="8" hidden="1">{"fdsup://Directions/FactSet Auditing Viewer?action=AUDIT_VALUE&amp;DB=129&amp;ID1=05430310&amp;VALUEID=01001&amp;SDATE=201002&amp;PERIODTYPE=QTR_STD&amp;window=popup_no_bar&amp;width=385&amp;height=120&amp;START_MAXIMIZED=FALSE&amp;creator=factset&amp;display_string=Audit"}</definedName>
    <definedName name="_1824__FDSAUDITLINK__" localSheetId="10" hidden="1">{"fdsup://Directions/FactSet Auditing Viewer?action=AUDIT_VALUE&amp;DB=129&amp;ID1=05430310&amp;VALUEID=01001&amp;SDATE=201002&amp;PERIODTYPE=QTR_STD&amp;window=popup_no_bar&amp;width=385&amp;height=120&amp;START_MAXIMIZED=FALSE&amp;creator=factset&amp;display_string=Audit"}</definedName>
    <definedName name="_1824__FDSAUDITLINK__" localSheetId="3" hidden="1">{"fdsup://Directions/FactSet Auditing Viewer?action=AUDIT_VALUE&amp;DB=129&amp;ID1=05430310&amp;VALUEID=01001&amp;SDATE=201002&amp;PERIODTYPE=QTR_STD&amp;window=popup_no_bar&amp;width=385&amp;height=120&amp;START_MAXIMIZED=FALSE&amp;creator=factset&amp;display_string=Audit"}</definedName>
    <definedName name="_1824__FDSAUDITLINK__" localSheetId="5" hidden="1">{"fdsup://Directions/FactSet Auditing Viewer?action=AUDIT_VALUE&amp;DB=129&amp;ID1=05430310&amp;VALUEID=01001&amp;SDATE=201002&amp;PERIODTYPE=QTR_STD&amp;window=popup_no_bar&amp;width=385&amp;height=120&amp;START_MAXIMIZED=FALSE&amp;creator=factset&amp;display_string=Audit"}</definedName>
    <definedName name="_1824__FDSAUDITLINK__" localSheetId="1" hidden="1">{"fdsup://Directions/FactSet Auditing Viewer?action=AUDIT_VALUE&amp;DB=129&amp;ID1=05430310&amp;VALUEID=01001&amp;SDATE=201002&amp;PERIODTYPE=QTR_STD&amp;window=popup_no_bar&amp;width=385&amp;height=120&amp;START_MAXIMIZED=FALSE&amp;creator=factset&amp;display_string=Audit"}</definedName>
    <definedName name="_1824__FDSAUDITLINK__" hidden="1">{"fdsup://Directions/FactSet Auditing Viewer?action=AUDIT_VALUE&amp;DB=129&amp;ID1=05430310&amp;VALUEID=01001&amp;SDATE=201002&amp;PERIODTYPE=QTR_STD&amp;window=popup_no_bar&amp;width=385&amp;height=120&amp;START_MAXIMIZED=FALSE&amp;creator=factset&amp;display_string=Audit"}</definedName>
    <definedName name="_1825__FDSAUDITLINK__" localSheetId="7" hidden="1">{"fdsup://Directions/FactSet Auditing Viewer?action=AUDIT_VALUE&amp;DB=129&amp;ID1=05348410&amp;VALUEID=01001&amp;SDATE=200902&amp;PERIODTYPE=QTR_STD&amp;window=popup_no_bar&amp;width=385&amp;height=120&amp;START_MAXIMIZED=FALSE&amp;creator=factset&amp;display_string=Audit"}</definedName>
    <definedName name="_1825__FDSAUDITLINK__" localSheetId="9" hidden="1">{"fdsup://Directions/FactSet Auditing Viewer?action=AUDIT_VALUE&amp;DB=129&amp;ID1=05348410&amp;VALUEID=01001&amp;SDATE=200902&amp;PERIODTYPE=QTR_STD&amp;window=popup_no_bar&amp;width=385&amp;height=120&amp;START_MAXIMIZED=FALSE&amp;creator=factset&amp;display_string=Audit"}</definedName>
    <definedName name="_1825__FDSAUDITLINK__" localSheetId="8" hidden="1">{"fdsup://Directions/FactSet Auditing Viewer?action=AUDIT_VALUE&amp;DB=129&amp;ID1=05348410&amp;VALUEID=01001&amp;SDATE=200902&amp;PERIODTYPE=QTR_STD&amp;window=popup_no_bar&amp;width=385&amp;height=120&amp;START_MAXIMIZED=FALSE&amp;creator=factset&amp;display_string=Audit"}</definedName>
    <definedName name="_1825__FDSAUDITLINK__" localSheetId="10" hidden="1">{"fdsup://Directions/FactSet Auditing Viewer?action=AUDIT_VALUE&amp;DB=129&amp;ID1=05348410&amp;VALUEID=01001&amp;SDATE=200902&amp;PERIODTYPE=QTR_STD&amp;window=popup_no_bar&amp;width=385&amp;height=120&amp;START_MAXIMIZED=FALSE&amp;creator=factset&amp;display_string=Audit"}</definedName>
    <definedName name="_1825__FDSAUDITLINK__" localSheetId="3" hidden="1">{"fdsup://Directions/FactSet Auditing Viewer?action=AUDIT_VALUE&amp;DB=129&amp;ID1=05348410&amp;VALUEID=01001&amp;SDATE=200902&amp;PERIODTYPE=QTR_STD&amp;window=popup_no_bar&amp;width=385&amp;height=120&amp;START_MAXIMIZED=FALSE&amp;creator=factset&amp;display_string=Audit"}</definedName>
    <definedName name="_1825__FDSAUDITLINK__" localSheetId="5" hidden="1">{"fdsup://Directions/FactSet Auditing Viewer?action=AUDIT_VALUE&amp;DB=129&amp;ID1=05348410&amp;VALUEID=01001&amp;SDATE=200902&amp;PERIODTYPE=QTR_STD&amp;window=popup_no_bar&amp;width=385&amp;height=120&amp;START_MAXIMIZED=FALSE&amp;creator=factset&amp;display_string=Audit"}</definedName>
    <definedName name="_1825__FDSAUDITLINK__" localSheetId="1" hidden="1">{"fdsup://Directions/FactSet Auditing Viewer?action=AUDIT_VALUE&amp;DB=129&amp;ID1=05348410&amp;VALUEID=01001&amp;SDATE=200902&amp;PERIODTYPE=QTR_STD&amp;window=popup_no_bar&amp;width=385&amp;height=120&amp;START_MAXIMIZED=FALSE&amp;creator=factset&amp;display_string=Audit"}</definedName>
    <definedName name="_1825__FDSAUDITLINK__" hidden="1">{"fdsup://Directions/FactSet Auditing Viewer?action=AUDIT_VALUE&amp;DB=129&amp;ID1=05348410&amp;VALUEID=01001&amp;SDATE=200902&amp;PERIODTYPE=QTR_STD&amp;window=popup_no_bar&amp;width=385&amp;height=120&amp;START_MAXIMIZED=FALSE&amp;creator=factset&amp;display_string=Audit"}</definedName>
    <definedName name="_1826__FDSAUDITLINK__" localSheetId="7" hidden="1">{"fdsup://Directions/FactSet Auditing Viewer?action=AUDIT_VALUE&amp;DB=129&amp;ID1=05348410&amp;VALUEID=01001&amp;SDATE=201002&amp;PERIODTYPE=QTR_STD&amp;window=popup_no_bar&amp;width=385&amp;height=120&amp;START_MAXIMIZED=FALSE&amp;creator=factset&amp;display_string=Audit"}</definedName>
    <definedName name="_1826__FDSAUDITLINK__" localSheetId="9" hidden="1">{"fdsup://Directions/FactSet Auditing Viewer?action=AUDIT_VALUE&amp;DB=129&amp;ID1=05348410&amp;VALUEID=01001&amp;SDATE=201002&amp;PERIODTYPE=QTR_STD&amp;window=popup_no_bar&amp;width=385&amp;height=120&amp;START_MAXIMIZED=FALSE&amp;creator=factset&amp;display_string=Audit"}</definedName>
    <definedName name="_1826__FDSAUDITLINK__" localSheetId="8" hidden="1">{"fdsup://Directions/FactSet Auditing Viewer?action=AUDIT_VALUE&amp;DB=129&amp;ID1=05348410&amp;VALUEID=01001&amp;SDATE=201002&amp;PERIODTYPE=QTR_STD&amp;window=popup_no_bar&amp;width=385&amp;height=120&amp;START_MAXIMIZED=FALSE&amp;creator=factset&amp;display_string=Audit"}</definedName>
    <definedName name="_1826__FDSAUDITLINK__" localSheetId="10" hidden="1">{"fdsup://Directions/FactSet Auditing Viewer?action=AUDIT_VALUE&amp;DB=129&amp;ID1=05348410&amp;VALUEID=01001&amp;SDATE=201002&amp;PERIODTYPE=QTR_STD&amp;window=popup_no_bar&amp;width=385&amp;height=120&amp;START_MAXIMIZED=FALSE&amp;creator=factset&amp;display_string=Audit"}</definedName>
    <definedName name="_1826__FDSAUDITLINK__" localSheetId="3" hidden="1">{"fdsup://Directions/FactSet Auditing Viewer?action=AUDIT_VALUE&amp;DB=129&amp;ID1=05348410&amp;VALUEID=01001&amp;SDATE=201002&amp;PERIODTYPE=QTR_STD&amp;window=popup_no_bar&amp;width=385&amp;height=120&amp;START_MAXIMIZED=FALSE&amp;creator=factset&amp;display_string=Audit"}</definedName>
    <definedName name="_1826__FDSAUDITLINK__" localSheetId="5" hidden="1">{"fdsup://Directions/FactSet Auditing Viewer?action=AUDIT_VALUE&amp;DB=129&amp;ID1=05348410&amp;VALUEID=01001&amp;SDATE=201002&amp;PERIODTYPE=QTR_STD&amp;window=popup_no_bar&amp;width=385&amp;height=120&amp;START_MAXIMIZED=FALSE&amp;creator=factset&amp;display_string=Audit"}</definedName>
    <definedName name="_1826__FDSAUDITLINK__" localSheetId="1" hidden="1">{"fdsup://Directions/FactSet Auditing Viewer?action=AUDIT_VALUE&amp;DB=129&amp;ID1=05348410&amp;VALUEID=01001&amp;SDATE=201002&amp;PERIODTYPE=QTR_STD&amp;window=popup_no_bar&amp;width=385&amp;height=120&amp;START_MAXIMIZED=FALSE&amp;creator=factset&amp;display_string=Audit"}</definedName>
    <definedName name="_1826__FDSAUDITLINK__" hidden="1">{"fdsup://Directions/FactSet Auditing Viewer?action=AUDIT_VALUE&amp;DB=129&amp;ID1=05348410&amp;VALUEID=01001&amp;SDATE=201002&amp;PERIODTYPE=QTR_STD&amp;window=popup_no_bar&amp;width=385&amp;height=120&amp;START_MAXIMIZED=FALSE&amp;creator=factset&amp;display_string=Audit"}</definedName>
    <definedName name="_1827__FDSAUDITLINK__" localSheetId="7" hidden="1">{"fdsup://Directions/FactSet Auditing Viewer?action=AUDIT_VALUE&amp;DB=129&amp;ID1=01741R10&amp;VALUEID=01001&amp;SDATE=200902&amp;PERIODTYPE=QTR_STD&amp;window=popup_no_bar&amp;width=385&amp;height=120&amp;START_MAXIMIZED=FALSE&amp;creator=factset&amp;display_string=Audit"}</definedName>
    <definedName name="_1827__FDSAUDITLINK__" localSheetId="9" hidden="1">{"fdsup://Directions/FactSet Auditing Viewer?action=AUDIT_VALUE&amp;DB=129&amp;ID1=01741R10&amp;VALUEID=01001&amp;SDATE=200902&amp;PERIODTYPE=QTR_STD&amp;window=popup_no_bar&amp;width=385&amp;height=120&amp;START_MAXIMIZED=FALSE&amp;creator=factset&amp;display_string=Audit"}</definedName>
    <definedName name="_1827__FDSAUDITLINK__" localSheetId="8" hidden="1">{"fdsup://Directions/FactSet Auditing Viewer?action=AUDIT_VALUE&amp;DB=129&amp;ID1=01741R10&amp;VALUEID=01001&amp;SDATE=200902&amp;PERIODTYPE=QTR_STD&amp;window=popup_no_bar&amp;width=385&amp;height=120&amp;START_MAXIMIZED=FALSE&amp;creator=factset&amp;display_string=Audit"}</definedName>
    <definedName name="_1827__FDSAUDITLINK__" localSheetId="10" hidden="1">{"fdsup://Directions/FactSet Auditing Viewer?action=AUDIT_VALUE&amp;DB=129&amp;ID1=01741R10&amp;VALUEID=01001&amp;SDATE=200902&amp;PERIODTYPE=QTR_STD&amp;window=popup_no_bar&amp;width=385&amp;height=120&amp;START_MAXIMIZED=FALSE&amp;creator=factset&amp;display_string=Audit"}</definedName>
    <definedName name="_1827__FDSAUDITLINK__" localSheetId="3" hidden="1">{"fdsup://Directions/FactSet Auditing Viewer?action=AUDIT_VALUE&amp;DB=129&amp;ID1=01741R10&amp;VALUEID=01001&amp;SDATE=200902&amp;PERIODTYPE=QTR_STD&amp;window=popup_no_bar&amp;width=385&amp;height=120&amp;START_MAXIMIZED=FALSE&amp;creator=factset&amp;display_string=Audit"}</definedName>
    <definedName name="_1827__FDSAUDITLINK__" localSheetId="5" hidden="1">{"fdsup://Directions/FactSet Auditing Viewer?action=AUDIT_VALUE&amp;DB=129&amp;ID1=01741R10&amp;VALUEID=01001&amp;SDATE=200902&amp;PERIODTYPE=QTR_STD&amp;window=popup_no_bar&amp;width=385&amp;height=120&amp;START_MAXIMIZED=FALSE&amp;creator=factset&amp;display_string=Audit"}</definedName>
    <definedName name="_1827__FDSAUDITLINK__" localSheetId="1" hidden="1">{"fdsup://Directions/FactSet Auditing Viewer?action=AUDIT_VALUE&amp;DB=129&amp;ID1=01741R10&amp;VALUEID=01001&amp;SDATE=200902&amp;PERIODTYPE=QTR_STD&amp;window=popup_no_bar&amp;width=385&amp;height=120&amp;START_MAXIMIZED=FALSE&amp;creator=factset&amp;display_string=Audit"}</definedName>
    <definedName name="_1827__FDSAUDITLINK__" hidden="1">{"fdsup://Directions/FactSet Auditing Viewer?action=AUDIT_VALUE&amp;DB=129&amp;ID1=01741R10&amp;VALUEID=01001&amp;SDATE=200902&amp;PERIODTYPE=QTR_STD&amp;window=popup_no_bar&amp;width=385&amp;height=120&amp;START_MAXIMIZED=FALSE&amp;creator=factset&amp;display_string=Audit"}</definedName>
    <definedName name="_1828__FDSAUDITLINK__" localSheetId="7" hidden="1">{"fdsup://Directions/FactSet Auditing Viewer?action=AUDIT_VALUE&amp;DB=129&amp;ID1=01741R10&amp;VALUEID=01001&amp;SDATE=201002&amp;PERIODTYPE=QTR_STD&amp;window=popup_no_bar&amp;width=385&amp;height=120&amp;START_MAXIMIZED=FALSE&amp;creator=factset&amp;display_string=Audit"}</definedName>
    <definedName name="_1828__FDSAUDITLINK__" localSheetId="9" hidden="1">{"fdsup://Directions/FactSet Auditing Viewer?action=AUDIT_VALUE&amp;DB=129&amp;ID1=01741R10&amp;VALUEID=01001&amp;SDATE=201002&amp;PERIODTYPE=QTR_STD&amp;window=popup_no_bar&amp;width=385&amp;height=120&amp;START_MAXIMIZED=FALSE&amp;creator=factset&amp;display_string=Audit"}</definedName>
    <definedName name="_1828__FDSAUDITLINK__" localSheetId="8" hidden="1">{"fdsup://Directions/FactSet Auditing Viewer?action=AUDIT_VALUE&amp;DB=129&amp;ID1=01741R10&amp;VALUEID=01001&amp;SDATE=201002&amp;PERIODTYPE=QTR_STD&amp;window=popup_no_bar&amp;width=385&amp;height=120&amp;START_MAXIMIZED=FALSE&amp;creator=factset&amp;display_string=Audit"}</definedName>
    <definedName name="_1828__FDSAUDITLINK__" localSheetId="10" hidden="1">{"fdsup://Directions/FactSet Auditing Viewer?action=AUDIT_VALUE&amp;DB=129&amp;ID1=01741R10&amp;VALUEID=01001&amp;SDATE=201002&amp;PERIODTYPE=QTR_STD&amp;window=popup_no_bar&amp;width=385&amp;height=120&amp;START_MAXIMIZED=FALSE&amp;creator=factset&amp;display_string=Audit"}</definedName>
    <definedName name="_1828__FDSAUDITLINK__" localSheetId="3" hidden="1">{"fdsup://Directions/FactSet Auditing Viewer?action=AUDIT_VALUE&amp;DB=129&amp;ID1=01741R10&amp;VALUEID=01001&amp;SDATE=201002&amp;PERIODTYPE=QTR_STD&amp;window=popup_no_bar&amp;width=385&amp;height=120&amp;START_MAXIMIZED=FALSE&amp;creator=factset&amp;display_string=Audit"}</definedName>
    <definedName name="_1828__FDSAUDITLINK__" localSheetId="5" hidden="1">{"fdsup://Directions/FactSet Auditing Viewer?action=AUDIT_VALUE&amp;DB=129&amp;ID1=01741R10&amp;VALUEID=01001&amp;SDATE=201002&amp;PERIODTYPE=QTR_STD&amp;window=popup_no_bar&amp;width=385&amp;height=120&amp;START_MAXIMIZED=FALSE&amp;creator=factset&amp;display_string=Audit"}</definedName>
    <definedName name="_1828__FDSAUDITLINK__" localSheetId="1" hidden="1">{"fdsup://Directions/FactSet Auditing Viewer?action=AUDIT_VALUE&amp;DB=129&amp;ID1=01741R10&amp;VALUEID=01001&amp;SDATE=201002&amp;PERIODTYPE=QTR_STD&amp;window=popup_no_bar&amp;width=385&amp;height=120&amp;START_MAXIMIZED=FALSE&amp;creator=factset&amp;display_string=Audit"}</definedName>
    <definedName name="_1828__FDSAUDITLINK__" hidden="1">{"fdsup://Directions/FactSet Auditing Viewer?action=AUDIT_VALUE&amp;DB=129&amp;ID1=01741R10&amp;VALUEID=01001&amp;SDATE=201002&amp;PERIODTYPE=QTR_STD&amp;window=popup_no_bar&amp;width=385&amp;height=120&amp;START_MAXIMIZED=FALSE&amp;creator=factset&amp;display_string=Audit"}</definedName>
    <definedName name="_1829__FDSAUDITLINK__" localSheetId="7" hidden="1">{"fdsup://Directions/FactSet Auditing Viewer?action=AUDIT_VALUE&amp;DB=129&amp;ID1=00936310&amp;VALUEID=01001&amp;SDATE=200901&amp;PERIODTYPE=QTR_STD&amp;window=popup_no_bar&amp;width=385&amp;height=120&amp;START_MAXIMIZED=FALSE&amp;creator=factset&amp;display_string=Audit"}</definedName>
    <definedName name="_1829__FDSAUDITLINK__" localSheetId="9" hidden="1">{"fdsup://Directions/FactSet Auditing Viewer?action=AUDIT_VALUE&amp;DB=129&amp;ID1=00936310&amp;VALUEID=01001&amp;SDATE=200901&amp;PERIODTYPE=QTR_STD&amp;window=popup_no_bar&amp;width=385&amp;height=120&amp;START_MAXIMIZED=FALSE&amp;creator=factset&amp;display_string=Audit"}</definedName>
    <definedName name="_1829__FDSAUDITLINK__" localSheetId="8" hidden="1">{"fdsup://Directions/FactSet Auditing Viewer?action=AUDIT_VALUE&amp;DB=129&amp;ID1=00936310&amp;VALUEID=01001&amp;SDATE=200901&amp;PERIODTYPE=QTR_STD&amp;window=popup_no_bar&amp;width=385&amp;height=120&amp;START_MAXIMIZED=FALSE&amp;creator=factset&amp;display_string=Audit"}</definedName>
    <definedName name="_1829__FDSAUDITLINK__" localSheetId="10" hidden="1">{"fdsup://Directions/FactSet Auditing Viewer?action=AUDIT_VALUE&amp;DB=129&amp;ID1=00936310&amp;VALUEID=01001&amp;SDATE=200901&amp;PERIODTYPE=QTR_STD&amp;window=popup_no_bar&amp;width=385&amp;height=120&amp;START_MAXIMIZED=FALSE&amp;creator=factset&amp;display_string=Audit"}</definedName>
    <definedName name="_1829__FDSAUDITLINK__" localSheetId="3" hidden="1">{"fdsup://Directions/FactSet Auditing Viewer?action=AUDIT_VALUE&amp;DB=129&amp;ID1=00936310&amp;VALUEID=01001&amp;SDATE=200901&amp;PERIODTYPE=QTR_STD&amp;window=popup_no_bar&amp;width=385&amp;height=120&amp;START_MAXIMIZED=FALSE&amp;creator=factset&amp;display_string=Audit"}</definedName>
    <definedName name="_1829__FDSAUDITLINK__" localSheetId="5" hidden="1">{"fdsup://Directions/FactSet Auditing Viewer?action=AUDIT_VALUE&amp;DB=129&amp;ID1=00936310&amp;VALUEID=01001&amp;SDATE=200901&amp;PERIODTYPE=QTR_STD&amp;window=popup_no_bar&amp;width=385&amp;height=120&amp;START_MAXIMIZED=FALSE&amp;creator=factset&amp;display_string=Audit"}</definedName>
    <definedName name="_1829__FDSAUDITLINK__" localSheetId="1" hidden="1">{"fdsup://Directions/FactSet Auditing Viewer?action=AUDIT_VALUE&amp;DB=129&amp;ID1=00936310&amp;VALUEID=01001&amp;SDATE=200901&amp;PERIODTYPE=QTR_STD&amp;window=popup_no_bar&amp;width=385&amp;height=120&amp;START_MAXIMIZED=FALSE&amp;creator=factset&amp;display_string=Audit"}</definedName>
    <definedName name="_1829__FDSAUDITLINK__" hidden="1">{"fdsup://Directions/FactSet Auditing Viewer?action=AUDIT_VALUE&amp;DB=129&amp;ID1=00936310&amp;VALUEID=01001&amp;SDATE=200901&amp;PERIODTYPE=QTR_STD&amp;window=popup_no_bar&amp;width=385&amp;height=120&amp;START_MAXIMIZED=FALSE&amp;creator=factset&amp;display_string=Audit"}</definedName>
    <definedName name="_183__FDSAUDITLINK__" localSheetId="7" hidden="1">{"fdsup://directions/FAT Viewer?action=UPDATE&amp;creator=factset&amp;DYN_ARGS=TRUE&amp;DOC_NAME=FAT:FQL_AUDITING_CLIENT_TEMPLATE.FAT&amp;display_string=Audit&amp;VAR:KEY=TWZWZYHAHE&amp;VAR:QUERY=RkZfRUJJVERBX09QRVIoUVRSLDQvMS8yMDA5LDYvMzAvMjAwOSwsLFVTRCk=&amp;WINDOW=FIRST_POPUP&amp;HEIGH","T=450&amp;WIDTH=450&amp;START_MAXIMIZED=FALSE&amp;VAR:CALENDAR=US&amp;VAR:SYMBOL=SLM&amp;VAR:INDEX=0"}</definedName>
    <definedName name="_183__FDSAUDITLINK__" localSheetId="9" hidden="1">{"fdsup://directions/FAT Viewer?action=UPDATE&amp;creator=factset&amp;DYN_ARGS=TRUE&amp;DOC_NAME=FAT:FQL_AUDITING_CLIENT_TEMPLATE.FAT&amp;display_string=Audit&amp;VAR:KEY=TWZWZYHAHE&amp;VAR:QUERY=RkZfRUJJVERBX09QRVIoUVRSLDQvMS8yMDA5LDYvMzAvMjAwOSwsLFVTRCk=&amp;WINDOW=FIRST_POPUP&amp;HEIGH","T=450&amp;WIDTH=450&amp;START_MAXIMIZED=FALSE&amp;VAR:CALENDAR=US&amp;VAR:SYMBOL=SLM&amp;VAR:INDEX=0"}</definedName>
    <definedName name="_183__FDSAUDITLINK__" localSheetId="8" hidden="1">{"fdsup://directions/FAT Viewer?action=UPDATE&amp;creator=factset&amp;DYN_ARGS=TRUE&amp;DOC_NAME=FAT:FQL_AUDITING_CLIENT_TEMPLATE.FAT&amp;display_string=Audit&amp;VAR:KEY=TWZWZYHAHE&amp;VAR:QUERY=RkZfRUJJVERBX09QRVIoUVRSLDQvMS8yMDA5LDYvMzAvMjAwOSwsLFVTRCk=&amp;WINDOW=FIRST_POPUP&amp;HEIGH","T=450&amp;WIDTH=450&amp;START_MAXIMIZED=FALSE&amp;VAR:CALENDAR=US&amp;VAR:SYMBOL=SLM&amp;VAR:INDEX=0"}</definedName>
    <definedName name="_183__FDSAUDITLINK__" localSheetId="10" hidden="1">{"fdsup://directions/FAT Viewer?action=UPDATE&amp;creator=factset&amp;DYN_ARGS=TRUE&amp;DOC_NAME=FAT:FQL_AUDITING_CLIENT_TEMPLATE.FAT&amp;display_string=Audit&amp;VAR:KEY=TWZWZYHAHE&amp;VAR:QUERY=RkZfRUJJVERBX09QRVIoUVRSLDQvMS8yMDA5LDYvMzAvMjAwOSwsLFVTRCk=&amp;WINDOW=FIRST_POPUP&amp;HEIGH","T=450&amp;WIDTH=450&amp;START_MAXIMIZED=FALSE&amp;VAR:CALENDAR=US&amp;VAR:SYMBOL=SLM&amp;VAR:INDEX=0"}</definedName>
    <definedName name="_183__FDSAUDITLINK__" localSheetId="3" hidden="1">{"fdsup://directions/FAT Viewer?action=UPDATE&amp;creator=factset&amp;DYN_ARGS=TRUE&amp;DOC_NAME=FAT:FQL_AUDITING_CLIENT_TEMPLATE.FAT&amp;display_string=Audit&amp;VAR:KEY=TWZWZYHAHE&amp;VAR:QUERY=RkZfRUJJVERBX09QRVIoUVRSLDQvMS8yMDA5LDYvMzAvMjAwOSwsLFVTRCk=&amp;WINDOW=FIRST_POPUP&amp;HEIGH","T=450&amp;WIDTH=450&amp;START_MAXIMIZED=FALSE&amp;VAR:CALENDAR=US&amp;VAR:SYMBOL=SLM&amp;VAR:INDEX=0"}</definedName>
    <definedName name="_183__FDSAUDITLINK__" localSheetId="5" hidden="1">{"fdsup://directions/FAT Viewer?action=UPDATE&amp;creator=factset&amp;DYN_ARGS=TRUE&amp;DOC_NAME=FAT:FQL_AUDITING_CLIENT_TEMPLATE.FAT&amp;display_string=Audit&amp;VAR:KEY=TWZWZYHAHE&amp;VAR:QUERY=RkZfRUJJVERBX09QRVIoUVRSLDQvMS8yMDA5LDYvMzAvMjAwOSwsLFVTRCk=&amp;WINDOW=FIRST_POPUP&amp;HEIGH","T=450&amp;WIDTH=450&amp;START_MAXIMIZED=FALSE&amp;VAR:CALENDAR=US&amp;VAR:SYMBOL=SLM&amp;VAR:INDEX=0"}</definedName>
    <definedName name="_183__FDSAUDITLINK__" localSheetId="1" hidden="1">{"fdsup://directions/FAT Viewer?action=UPDATE&amp;creator=factset&amp;DYN_ARGS=TRUE&amp;DOC_NAME=FAT:FQL_AUDITING_CLIENT_TEMPLATE.FAT&amp;display_string=Audit&amp;VAR:KEY=TWZWZYHAHE&amp;VAR:QUERY=RkZfRUJJVERBX09QRVIoUVRSLDQvMS8yMDA5LDYvMzAvMjAwOSwsLFVTRCk=&amp;WINDOW=FIRST_POPUP&amp;HEIGH","T=450&amp;WIDTH=450&amp;START_MAXIMIZED=FALSE&amp;VAR:CALENDAR=US&amp;VAR:SYMBOL=SLM&amp;VAR:INDEX=0"}</definedName>
    <definedName name="_183__FDSAUDITLINK__" hidden="1">{"fdsup://directions/FAT Viewer?action=UPDATE&amp;creator=factset&amp;DYN_ARGS=TRUE&amp;DOC_NAME=FAT:FQL_AUDITING_CLIENT_TEMPLATE.FAT&amp;display_string=Audit&amp;VAR:KEY=TWZWZYHAHE&amp;VAR:QUERY=RkZfRUJJVERBX09QRVIoUVRSLDQvMS8yMDA5LDYvMzAvMjAwOSwsLFVTRCk=&amp;WINDOW=FIRST_POPUP&amp;HEIGH","T=450&amp;WIDTH=450&amp;START_MAXIMIZED=FALSE&amp;VAR:CALENDAR=US&amp;VAR:SYMBOL=SLM&amp;VAR:INDEX=0"}</definedName>
    <definedName name="_1830__FDSAUDITLINK__" localSheetId="7" hidden="1">{"fdsup://Directions/FactSet Auditing Viewer?action=AUDIT_VALUE&amp;DB=129&amp;ID1=00936310&amp;VALUEID=01001&amp;SDATE=201001&amp;PERIODTYPE=QTR_STD&amp;window=popup_no_bar&amp;width=385&amp;height=120&amp;START_MAXIMIZED=FALSE&amp;creator=factset&amp;display_string=Audit"}</definedName>
    <definedName name="_1830__FDSAUDITLINK__" localSheetId="9" hidden="1">{"fdsup://Directions/FactSet Auditing Viewer?action=AUDIT_VALUE&amp;DB=129&amp;ID1=00936310&amp;VALUEID=01001&amp;SDATE=201001&amp;PERIODTYPE=QTR_STD&amp;window=popup_no_bar&amp;width=385&amp;height=120&amp;START_MAXIMIZED=FALSE&amp;creator=factset&amp;display_string=Audit"}</definedName>
    <definedName name="_1830__FDSAUDITLINK__" localSheetId="8" hidden="1">{"fdsup://Directions/FactSet Auditing Viewer?action=AUDIT_VALUE&amp;DB=129&amp;ID1=00936310&amp;VALUEID=01001&amp;SDATE=201001&amp;PERIODTYPE=QTR_STD&amp;window=popup_no_bar&amp;width=385&amp;height=120&amp;START_MAXIMIZED=FALSE&amp;creator=factset&amp;display_string=Audit"}</definedName>
    <definedName name="_1830__FDSAUDITLINK__" localSheetId="10" hidden="1">{"fdsup://Directions/FactSet Auditing Viewer?action=AUDIT_VALUE&amp;DB=129&amp;ID1=00936310&amp;VALUEID=01001&amp;SDATE=201001&amp;PERIODTYPE=QTR_STD&amp;window=popup_no_bar&amp;width=385&amp;height=120&amp;START_MAXIMIZED=FALSE&amp;creator=factset&amp;display_string=Audit"}</definedName>
    <definedName name="_1830__FDSAUDITLINK__" localSheetId="3" hidden="1">{"fdsup://Directions/FactSet Auditing Viewer?action=AUDIT_VALUE&amp;DB=129&amp;ID1=00936310&amp;VALUEID=01001&amp;SDATE=201001&amp;PERIODTYPE=QTR_STD&amp;window=popup_no_bar&amp;width=385&amp;height=120&amp;START_MAXIMIZED=FALSE&amp;creator=factset&amp;display_string=Audit"}</definedName>
    <definedName name="_1830__FDSAUDITLINK__" localSheetId="5" hidden="1">{"fdsup://Directions/FactSet Auditing Viewer?action=AUDIT_VALUE&amp;DB=129&amp;ID1=00936310&amp;VALUEID=01001&amp;SDATE=201001&amp;PERIODTYPE=QTR_STD&amp;window=popup_no_bar&amp;width=385&amp;height=120&amp;START_MAXIMIZED=FALSE&amp;creator=factset&amp;display_string=Audit"}</definedName>
    <definedName name="_1830__FDSAUDITLINK__" localSheetId="1" hidden="1">{"fdsup://Directions/FactSet Auditing Viewer?action=AUDIT_VALUE&amp;DB=129&amp;ID1=00936310&amp;VALUEID=01001&amp;SDATE=201001&amp;PERIODTYPE=QTR_STD&amp;window=popup_no_bar&amp;width=385&amp;height=120&amp;START_MAXIMIZED=FALSE&amp;creator=factset&amp;display_string=Audit"}</definedName>
    <definedName name="_1830__FDSAUDITLINK__" hidden="1">{"fdsup://Directions/FactSet Auditing Viewer?action=AUDIT_VALUE&amp;DB=129&amp;ID1=00936310&amp;VALUEID=01001&amp;SDATE=201001&amp;PERIODTYPE=QTR_STD&amp;window=popup_no_bar&amp;width=385&amp;height=120&amp;START_MAXIMIZED=FALSE&amp;creator=factset&amp;display_string=Audit"}</definedName>
    <definedName name="_1831__FDSAUDITLINK__" localSheetId="7" hidden="1">{"fdsup://Directions/FactSet Auditing Viewer?action=AUDIT_VALUE&amp;DB=129&amp;ID1=03760410&amp;VALUEID=01001&amp;SDATE=200903&amp;PERIODTYPE=QTR_STD&amp;window=popup_no_bar&amp;width=385&amp;height=120&amp;START_MAXIMIZED=FALSE&amp;creator=factset&amp;display_string=Audit"}</definedName>
    <definedName name="_1831__FDSAUDITLINK__" localSheetId="9" hidden="1">{"fdsup://Directions/FactSet Auditing Viewer?action=AUDIT_VALUE&amp;DB=129&amp;ID1=03760410&amp;VALUEID=01001&amp;SDATE=200903&amp;PERIODTYPE=QTR_STD&amp;window=popup_no_bar&amp;width=385&amp;height=120&amp;START_MAXIMIZED=FALSE&amp;creator=factset&amp;display_string=Audit"}</definedName>
    <definedName name="_1831__FDSAUDITLINK__" localSheetId="8" hidden="1">{"fdsup://Directions/FactSet Auditing Viewer?action=AUDIT_VALUE&amp;DB=129&amp;ID1=03760410&amp;VALUEID=01001&amp;SDATE=200903&amp;PERIODTYPE=QTR_STD&amp;window=popup_no_bar&amp;width=385&amp;height=120&amp;START_MAXIMIZED=FALSE&amp;creator=factset&amp;display_string=Audit"}</definedName>
    <definedName name="_1831__FDSAUDITLINK__" localSheetId="10" hidden="1">{"fdsup://Directions/FactSet Auditing Viewer?action=AUDIT_VALUE&amp;DB=129&amp;ID1=03760410&amp;VALUEID=01001&amp;SDATE=200903&amp;PERIODTYPE=QTR_STD&amp;window=popup_no_bar&amp;width=385&amp;height=120&amp;START_MAXIMIZED=FALSE&amp;creator=factset&amp;display_string=Audit"}</definedName>
    <definedName name="_1831__FDSAUDITLINK__" localSheetId="3" hidden="1">{"fdsup://Directions/FactSet Auditing Viewer?action=AUDIT_VALUE&amp;DB=129&amp;ID1=03760410&amp;VALUEID=01001&amp;SDATE=200903&amp;PERIODTYPE=QTR_STD&amp;window=popup_no_bar&amp;width=385&amp;height=120&amp;START_MAXIMIZED=FALSE&amp;creator=factset&amp;display_string=Audit"}</definedName>
    <definedName name="_1831__FDSAUDITLINK__" localSheetId="5" hidden="1">{"fdsup://Directions/FactSet Auditing Viewer?action=AUDIT_VALUE&amp;DB=129&amp;ID1=03760410&amp;VALUEID=01001&amp;SDATE=200903&amp;PERIODTYPE=QTR_STD&amp;window=popup_no_bar&amp;width=385&amp;height=120&amp;START_MAXIMIZED=FALSE&amp;creator=factset&amp;display_string=Audit"}</definedName>
    <definedName name="_1831__FDSAUDITLINK__" localSheetId="1" hidden="1">{"fdsup://Directions/FactSet Auditing Viewer?action=AUDIT_VALUE&amp;DB=129&amp;ID1=03760410&amp;VALUEID=01001&amp;SDATE=200903&amp;PERIODTYPE=QTR_STD&amp;window=popup_no_bar&amp;width=385&amp;height=120&amp;START_MAXIMIZED=FALSE&amp;creator=factset&amp;display_string=Audit"}</definedName>
    <definedName name="_1831__FDSAUDITLINK__" hidden="1">{"fdsup://Directions/FactSet Auditing Viewer?action=AUDIT_VALUE&amp;DB=129&amp;ID1=03760410&amp;VALUEID=01001&amp;SDATE=200903&amp;PERIODTYPE=QTR_STD&amp;window=popup_no_bar&amp;width=385&amp;height=120&amp;START_MAXIMIZED=FALSE&amp;creator=factset&amp;display_string=Audit"}</definedName>
    <definedName name="_1832__FDSAUDITLINK__" localSheetId="7" hidden="1">{"fdsup://Directions/FactSet Auditing Viewer?action=AUDIT_VALUE&amp;DB=129&amp;ID1=03760410&amp;VALUEID=01001&amp;SDATE=201003&amp;PERIODTYPE=QTR_STD&amp;window=popup_no_bar&amp;width=385&amp;height=120&amp;START_MAXIMIZED=FALSE&amp;creator=factset&amp;display_string=Audit"}</definedName>
    <definedName name="_1832__FDSAUDITLINK__" localSheetId="9" hidden="1">{"fdsup://Directions/FactSet Auditing Viewer?action=AUDIT_VALUE&amp;DB=129&amp;ID1=03760410&amp;VALUEID=01001&amp;SDATE=201003&amp;PERIODTYPE=QTR_STD&amp;window=popup_no_bar&amp;width=385&amp;height=120&amp;START_MAXIMIZED=FALSE&amp;creator=factset&amp;display_string=Audit"}</definedName>
    <definedName name="_1832__FDSAUDITLINK__" localSheetId="8" hidden="1">{"fdsup://Directions/FactSet Auditing Viewer?action=AUDIT_VALUE&amp;DB=129&amp;ID1=03760410&amp;VALUEID=01001&amp;SDATE=201003&amp;PERIODTYPE=QTR_STD&amp;window=popup_no_bar&amp;width=385&amp;height=120&amp;START_MAXIMIZED=FALSE&amp;creator=factset&amp;display_string=Audit"}</definedName>
    <definedName name="_1832__FDSAUDITLINK__" localSheetId="10" hidden="1">{"fdsup://Directions/FactSet Auditing Viewer?action=AUDIT_VALUE&amp;DB=129&amp;ID1=03760410&amp;VALUEID=01001&amp;SDATE=201003&amp;PERIODTYPE=QTR_STD&amp;window=popup_no_bar&amp;width=385&amp;height=120&amp;START_MAXIMIZED=FALSE&amp;creator=factset&amp;display_string=Audit"}</definedName>
    <definedName name="_1832__FDSAUDITLINK__" localSheetId="3" hidden="1">{"fdsup://Directions/FactSet Auditing Viewer?action=AUDIT_VALUE&amp;DB=129&amp;ID1=03760410&amp;VALUEID=01001&amp;SDATE=201003&amp;PERIODTYPE=QTR_STD&amp;window=popup_no_bar&amp;width=385&amp;height=120&amp;START_MAXIMIZED=FALSE&amp;creator=factset&amp;display_string=Audit"}</definedName>
    <definedName name="_1832__FDSAUDITLINK__" localSheetId="5" hidden="1">{"fdsup://Directions/FactSet Auditing Viewer?action=AUDIT_VALUE&amp;DB=129&amp;ID1=03760410&amp;VALUEID=01001&amp;SDATE=201003&amp;PERIODTYPE=QTR_STD&amp;window=popup_no_bar&amp;width=385&amp;height=120&amp;START_MAXIMIZED=FALSE&amp;creator=factset&amp;display_string=Audit"}</definedName>
    <definedName name="_1832__FDSAUDITLINK__" localSheetId="1" hidden="1">{"fdsup://Directions/FactSet Auditing Viewer?action=AUDIT_VALUE&amp;DB=129&amp;ID1=03760410&amp;VALUEID=01001&amp;SDATE=201003&amp;PERIODTYPE=QTR_STD&amp;window=popup_no_bar&amp;width=385&amp;height=120&amp;START_MAXIMIZED=FALSE&amp;creator=factset&amp;display_string=Audit"}</definedName>
    <definedName name="_1832__FDSAUDITLINK__" hidden="1">{"fdsup://Directions/FactSet Auditing Viewer?action=AUDIT_VALUE&amp;DB=129&amp;ID1=03760410&amp;VALUEID=01001&amp;SDATE=201003&amp;PERIODTYPE=QTR_STD&amp;window=popup_no_bar&amp;width=385&amp;height=120&amp;START_MAXIMIZED=FALSE&amp;creator=factset&amp;display_string=Audit"}</definedName>
    <definedName name="_1833__FDSAUDITLINK__" localSheetId="7" hidden="1">{"fdsup://Directions/FactSet Auditing Viewer?action=AUDIT_VALUE&amp;DB=129&amp;ID1=03209510&amp;VALUEID=01001&amp;SDATE=200902&amp;PERIODTYPE=QTR_STD&amp;window=popup_no_bar&amp;width=385&amp;height=120&amp;START_MAXIMIZED=FALSE&amp;creator=factset&amp;display_string=Audit"}</definedName>
    <definedName name="_1833__FDSAUDITLINK__" localSheetId="9" hidden="1">{"fdsup://Directions/FactSet Auditing Viewer?action=AUDIT_VALUE&amp;DB=129&amp;ID1=03209510&amp;VALUEID=01001&amp;SDATE=200902&amp;PERIODTYPE=QTR_STD&amp;window=popup_no_bar&amp;width=385&amp;height=120&amp;START_MAXIMIZED=FALSE&amp;creator=factset&amp;display_string=Audit"}</definedName>
    <definedName name="_1833__FDSAUDITLINK__" localSheetId="8" hidden="1">{"fdsup://Directions/FactSet Auditing Viewer?action=AUDIT_VALUE&amp;DB=129&amp;ID1=03209510&amp;VALUEID=01001&amp;SDATE=200902&amp;PERIODTYPE=QTR_STD&amp;window=popup_no_bar&amp;width=385&amp;height=120&amp;START_MAXIMIZED=FALSE&amp;creator=factset&amp;display_string=Audit"}</definedName>
    <definedName name="_1833__FDSAUDITLINK__" localSheetId="10" hidden="1">{"fdsup://Directions/FactSet Auditing Viewer?action=AUDIT_VALUE&amp;DB=129&amp;ID1=03209510&amp;VALUEID=01001&amp;SDATE=200902&amp;PERIODTYPE=QTR_STD&amp;window=popup_no_bar&amp;width=385&amp;height=120&amp;START_MAXIMIZED=FALSE&amp;creator=factset&amp;display_string=Audit"}</definedName>
    <definedName name="_1833__FDSAUDITLINK__" localSheetId="3" hidden="1">{"fdsup://Directions/FactSet Auditing Viewer?action=AUDIT_VALUE&amp;DB=129&amp;ID1=03209510&amp;VALUEID=01001&amp;SDATE=200902&amp;PERIODTYPE=QTR_STD&amp;window=popup_no_bar&amp;width=385&amp;height=120&amp;START_MAXIMIZED=FALSE&amp;creator=factset&amp;display_string=Audit"}</definedName>
    <definedName name="_1833__FDSAUDITLINK__" localSheetId="5" hidden="1">{"fdsup://Directions/FactSet Auditing Viewer?action=AUDIT_VALUE&amp;DB=129&amp;ID1=03209510&amp;VALUEID=01001&amp;SDATE=200902&amp;PERIODTYPE=QTR_STD&amp;window=popup_no_bar&amp;width=385&amp;height=120&amp;START_MAXIMIZED=FALSE&amp;creator=factset&amp;display_string=Audit"}</definedName>
    <definedName name="_1833__FDSAUDITLINK__" localSheetId="1" hidden="1">{"fdsup://Directions/FactSet Auditing Viewer?action=AUDIT_VALUE&amp;DB=129&amp;ID1=03209510&amp;VALUEID=01001&amp;SDATE=200902&amp;PERIODTYPE=QTR_STD&amp;window=popup_no_bar&amp;width=385&amp;height=120&amp;START_MAXIMIZED=FALSE&amp;creator=factset&amp;display_string=Audit"}</definedName>
    <definedName name="_1833__FDSAUDITLINK__" hidden="1">{"fdsup://Directions/FactSet Auditing Viewer?action=AUDIT_VALUE&amp;DB=129&amp;ID1=03209510&amp;VALUEID=01001&amp;SDATE=200902&amp;PERIODTYPE=QTR_STD&amp;window=popup_no_bar&amp;width=385&amp;height=120&amp;START_MAXIMIZED=FALSE&amp;creator=factset&amp;display_string=Audit"}</definedName>
    <definedName name="_1834__FDSAUDITLINK__" localSheetId="7" hidden="1">{"fdsup://Directions/FactSet Auditing Viewer?action=AUDIT_VALUE&amp;DB=129&amp;ID1=03209510&amp;VALUEID=01001&amp;SDATE=201002&amp;PERIODTYPE=QTR_STD&amp;window=popup_no_bar&amp;width=385&amp;height=120&amp;START_MAXIMIZED=FALSE&amp;creator=factset&amp;display_string=Audit"}</definedName>
    <definedName name="_1834__FDSAUDITLINK__" localSheetId="9" hidden="1">{"fdsup://Directions/FactSet Auditing Viewer?action=AUDIT_VALUE&amp;DB=129&amp;ID1=03209510&amp;VALUEID=01001&amp;SDATE=201002&amp;PERIODTYPE=QTR_STD&amp;window=popup_no_bar&amp;width=385&amp;height=120&amp;START_MAXIMIZED=FALSE&amp;creator=factset&amp;display_string=Audit"}</definedName>
    <definedName name="_1834__FDSAUDITLINK__" localSheetId="8" hidden="1">{"fdsup://Directions/FactSet Auditing Viewer?action=AUDIT_VALUE&amp;DB=129&amp;ID1=03209510&amp;VALUEID=01001&amp;SDATE=201002&amp;PERIODTYPE=QTR_STD&amp;window=popup_no_bar&amp;width=385&amp;height=120&amp;START_MAXIMIZED=FALSE&amp;creator=factset&amp;display_string=Audit"}</definedName>
    <definedName name="_1834__FDSAUDITLINK__" localSheetId="10" hidden="1">{"fdsup://Directions/FactSet Auditing Viewer?action=AUDIT_VALUE&amp;DB=129&amp;ID1=03209510&amp;VALUEID=01001&amp;SDATE=201002&amp;PERIODTYPE=QTR_STD&amp;window=popup_no_bar&amp;width=385&amp;height=120&amp;START_MAXIMIZED=FALSE&amp;creator=factset&amp;display_string=Audit"}</definedName>
    <definedName name="_1834__FDSAUDITLINK__" localSheetId="3" hidden="1">{"fdsup://Directions/FactSet Auditing Viewer?action=AUDIT_VALUE&amp;DB=129&amp;ID1=03209510&amp;VALUEID=01001&amp;SDATE=201002&amp;PERIODTYPE=QTR_STD&amp;window=popup_no_bar&amp;width=385&amp;height=120&amp;START_MAXIMIZED=FALSE&amp;creator=factset&amp;display_string=Audit"}</definedName>
    <definedName name="_1834__FDSAUDITLINK__" localSheetId="5" hidden="1">{"fdsup://Directions/FactSet Auditing Viewer?action=AUDIT_VALUE&amp;DB=129&amp;ID1=03209510&amp;VALUEID=01001&amp;SDATE=201002&amp;PERIODTYPE=QTR_STD&amp;window=popup_no_bar&amp;width=385&amp;height=120&amp;START_MAXIMIZED=FALSE&amp;creator=factset&amp;display_string=Audit"}</definedName>
    <definedName name="_1834__FDSAUDITLINK__" localSheetId="1" hidden="1">{"fdsup://Directions/FactSet Auditing Viewer?action=AUDIT_VALUE&amp;DB=129&amp;ID1=03209510&amp;VALUEID=01001&amp;SDATE=201002&amp;PERIODTYPE=QTR_STD&amp;window=popup_no_bar&amp;width=385&amp;height=120&amp;START_MAXIMIZED=FALSE&amp;creator=factset&amp;display_string=Audit"}</definedName>
    <definedName name="_1834__FDSAUDITLINK__" hidden="1">{"fdsup://Directions/FactSet Auditing Viewer?action=AUDIT_VALUE&amp;DB=129&amp;ID1=03209510&amp;VALUEID=01001&amp;SDATE=201002&amp;PERIODTYPE=QTR_STD&amp;window=popup_no_bar&amp;width=385&amp;height=120&amp;START_MAXIMIZED=FALSE&amp;creator=factset&amp;display_string=Audit"}</definedName>
    <definedName name="_1835__FDSAUDITLINK__" localSheetId="7" hidden="1">{"fdsup://Directions/FactSet Auditing Viewer?action=AUDIT_VALUE&amp;DB=129&amp;ID1=00915810&amp;VALUEID=01001&amp;SDATE=200903&amp;PERIODTYPE=QTR_STD&amp;window=popup_no_bar&amp;width=385&amp;height=120&amp;START_MAXIMIZED=FALSE&amp;creator=factset&amp;display_string=Audit"}</definedName>
    <definedName name="_1835__FDSAUDITLINK__" localSheetId="9" hidden="1">{"fdsup://Directions/FactSet Auditing Viewer?action=AUDIT_VALUE&amp;DB=129&amp;ID1=00915810&amp;VALUEID=01001&amp;SDATE=200903&amp;PERIODTYPE=QTR_STD&amp;window=popup_no_bar&amp;width=385&amp;height=120&amp;START_MAXIMIZED=FALSE&amp;creator=factset&amp;display_string=Audit"}</definedName>
    <definedName name="_1835__FDSAUDITLINK__" localSheetId="8" hidden="1">{"fdsup://Directions/FactSet Auditing Viewer?action=AUDIT_VALUE&amp;DB=129&amp;ID1=00915810&amp;VALUEID=01001&amp;SDATE=200903&amp;PERIODTYPE=QTR_STD&amp;window=popup_no_bar&amp;width=385&amp;height=120&amp;START_MAXIMIZED=FALSE&amp;creator=factset&amp;display_string=Audit"}</definedName>
    <definedName name="_1835__FDSAUDITLINK__" localSheetId="10" hidden="1">{"fdsup://Directions/FactSet Auditing Viewer?action=AUDIT_VALUE&amp;DB=129&amp;ID1=00915810&amp;VALUEID=01001&amp;SDATE=200903&amp;PERIODTYPE=QTR_STD&amp;window=popup_no_bar&amp;width=385&amp;height=120&amp;START_MAXIMIZED=FALSE&amp;creator=factset&amp;display_string=Audit"}</definedName>
    <definedName name="_1835__FDSAUDITLINK__" localSheetId="3" hidden="1">{"fdsup://Directions/FactSet Auditing Viewer?action=AUDIT_VALUE&amp;DB=129&amp;ID1=00915810&amp;VALUEID=01001&amp;SDATE=200903&amp;PERIODTYPE=QTR_STD&amp;window=popup_no_bar&amp;width=385&amp;height=120&amp;START_MAXIMIZED=FALSE&amp;creator=factset&amp;display_string=Audit"}</definedName>
    <definedName name="_1835__FDSAUDITLINK__" localSheetId="5" hidden="1">{"fdsup://Directions/FactSet Auditing Viewer?action=AUDIT_VALUE&amp;DB=129&amp;ID1=00915810&amp;VALUEID=01001&amp;SDATE=200903&amp;PERIODTYPE=QTR_STD&amp;window=popup_no_bar&amp;width=385&amp;height=120&amp;START_MAXIMIZED=FALSE&amp;creator=factset&amp;display_string=Audit"}</definedName>
    <definedName name="_1835__FDSAUDITLINK__" localSheetId="1" hidden="1">{"fdsup://Directions/FactSet Auditing Viewer?action=AUDIT_VALUE&amp;DB=129&amp;ID1=00915810&amp;VALUEID=01001&amp;SDATE=200903&amp;PERIODTYPE=QTR_STD&amp;window=popup_no_bar&amp;width=385&amp;height=120&amp;START_MAXIMIZED=FALSE&amp;creator=factset&amp;display_string=Audit"}</definedName>
    <definedName name="_1835__FDSAUDITLINK__" hidden="1">{"fdsup://Directions/FactSet Auditing Viewer?action=AUDIT_VALUE&amp;DB=129&amp;ID1=00915810&amp;VALUEID=01001&amp;SDATE=200903&amp;PERIODTYPE=QTR_STD&amp;window=popup_no_bar&amp;width=385&amp;height=120&amp;START_MAXIMIZED=FALSE&amp;creator=factset&amp;display_string=Audit"}</definedName>
    <definedName name="_1836__FDSAUDITLINK__" localSheetId="7" hidden="1">{"fdsup://Directions/FactSet Auditing Viewer?action=AUDIT_VALUE&amp;DB=129&amp;ID1=00915810&amp;VALUEID=01001&amp;SDATE=201003&amp;PERIODTYPE=QTR_STD&amp;window=popup_no_bar&amp;width=385&amp;height=120&amp;START_MAXIMIZED=FALSE&amp;creator=factset&amp;display_string=Audit"}</definedName>
    <definedName name="_1836__FDSAUDITLINK__" localSheetId="9" hidden="1">{"fdsup://Directions/FactSet Auditing Viewer?action=AUDIT_VALUE&amp;DB=129&amp;ID1=00915810&amp;VALUEID=01001&amp;SDATE=201003&amp;PERIODTYPE=QTR_STD&amp;window=popup_no_bar&amp;width=385&amp;height=120&amp;START_MAXIMIZED=FALSE&amp;creator=factset&amp;display_string=Audit"}</definedName>
    <definedName name="_1836__FDSAUDITLINK__" localSheetId="8" hidden="1">{"fdsup://Directions/FactSet Auditing Viewer?action=AUDIT_VALUE&amp;DB=129&amp;ID1=00915810&amp;VALUEID=01001&amp;SDATE=201003&amp;PERIODTYPE=QTR_STD&amp;window=popup_no_bar&amp;width=385&amp;height=120&amp;START_MAXIMIZED=FALSE&amp;creator=factset&amp;display_string=Audit"}</definedName>
    <definedName name="_1836__FDSAUDITLINK__" localSheetId="10" hidden="1">{"fdsup://Directions/FactSet Auditing Viewer?action=AUDIT_VALUE&amp;DB=129&amp;ID1=00915810&amp;VALUEID=01001&amp;SDATE=201003&amp;PERIODTYPE=QTR_STD&amp;window=popup_no_bar&amp;width=385&amp;height=120&amp;START_MAXIMIZED=FALSE&amp;creator=factset&amp;display_string=Audit"}</definedName>
    <definedName name="_1836__FDSAUDITLINK__" localSheetId="3" hidden="1">{"fdsup://Directions/FactSet Auditing Viewer?action=AUDIT_VALUE&amp;DB=129&amp;ID1=00915810&amp;VALUEID=01001&amp;SDATE=201003&amp;PERIODTYPE=QTR_STD&amp;window=popup_no_bar&amp;width=385&amp;height=120&amp;START_MAXIMIZED=FALSE&amp;creator=factset&amp;display_string=Audit"}</definedName>
    <definedName name="_1836__FDSAUDITLINK__" localSheetId="5" hidden="1">{"fdsup://Directions/FactSet Auditing Viewer?action=AUDIT_VALUE&amp;DB=129&amp;ID1=00915810&amp;VALUEID=01001&amp;SDATE=201003&amp;PERIODTYPE=QTR_STD&amp;window=popup_no_bar&amp;width=385&amp;height=120&amp;START_MAXIMIZED=FALSE&amp;creator=factset&amp;display_string=Audit"}</definedName>
    <definedName name="_1836__FDSAUDITLINK__" localSheetId="1" hidden="1">{"fdsup://Directions/FactSet Auditing Viewer?action=AUDIT_VALUE&amp;DB=129&amp;ID1=00915810&amp;VALUEID=01001&amp;SDATE=201003&amp;PERIODTYPE=QTR_STD&amp;window=popup_no_bar&amp;width=385&amp;height=120&amp;START_MAXIMIZED=FALSE&amp;creator=factset&amp;display_string=Audit"}</definedName>
    <definedName name="_1836__FDSAUDITLINK__" hidden="1">{"fdsup://Directions/FactSet Auditing Viewer?action=AUDIT_VALUE&amp;DB=129&amp;ID1=00915810&amp;VALUEID=01001&amp;SDATE=201003&amp;PERIODTYPE=QTR_STD&amp;window=popup_no_bar&amp;width=385&amp;height=120&amp;START_MAXIMIZED=FALSE&amp;creator=factset&amp;display_string=Audit"}</definedName>
    <definedName name="_1837__FDSAUDITLINK__" localSheetId="7" hidden="1">{"fdsup://Directions/FactSet Auditing Viewer?action=AUDIT_VALUE&amp;DB=129&amp;ID1=03251110&amp;VALUEID=01001&amp;SDATE=200902&amp;PERIODTYPE=QTR_STD&amp;window=popup_no_bar&amp;width=385&amp;height=120&amp;START_MAXIMIZED=FALSE&amp;creator=factset&amp;display_string=Audit"}</definedName>
    <definedName name="_1837__FDSAUDITLINK__" localSheetId="9" hidden="1">{"fdsup://Directions/FactSet Auditing Viewer?action=AUDIT_VALUE&amp;DB=129&amp;ID1=03251110&amp;VALUEID=01001&amp;SDATE=200902&amp;PERIODTYPE=QTR_STD&amp;window=popup_no_bar&amp;width=385&amp;height=120&amp;START_MAXIMIZED=FALSE&amp;creator=factset&amp;display_string=Audit"}</definedName>
    <definedName name="_1837__FDSAUDITLINK__" localSheetId="8" hidden="1">{"fdsup://Directions/FactSet Auditing Viewer?action=AUDIT_VALUE&amp;DB=129&amp;ID1=03251110&amp;VALUEID=01001&amp;SDATE=200902&amp;PERIODTYPE=QTR_STD&amp;window=popup_no_bar&amp;width=385&amp;height=120&amp;START_MAXIMIZED=FALSE&amp;creator=factset&amp;display_string=Audit"}</definedName>
    <definedName name="_1837__FDSAUDITLINK__" localSheetId="10" hidden="1">{"fdsup://Directions/FactSet Auditing Viewer?action=AUDIT_VALUE&amp;DB=129&amp;ID1=03251110&amp;VALUEID=01001&amp;SDATE=200902&amp;PERIODTYPE=QTR_STD&amp;window=popup_no_bar&amp;width=385&amp;height=120&amp;START_MAXIMIZED=FALSE&amp;creator=factset&amp;display_string=Audit"}</definedName>
    <definedName name="_1837__FDSAUDITLINK__" localSheetId="3" hidden="1">{"fdsup://Directions/FactSet Auditing Viewer?action=AUDIT_VALUE&amp;DB=129&amp;ID1=03251110&amp;VALUEID=01001&amp;SDATE=200902&amp;PERIODTYPE=QTR_STD&amp;window=popup_no_bar&amp;width=385&amp;height=120&amp;START_MAXIMIZED=FALSE&amp;creator=factset&amp;display_string=Audit"}</definedName>
    <definedName name="_1837__FDSAUDITLINK__" localSheetId="5" hidden="1">{"fdsup://Directions/FactSet Auditing Viewer?action=AUDIT_VALUE&amp;DB=129&amp;ID1=03251110&amp;VALUEID=01001&amp;SDATE=200902&amp;PERIODTYPE=QTR_STD&amp;window=popup_no_bar&amp;width=385&amp;height=120&amp;START_MAXIMIZED=FALSE&amp;creator=factset&amp;display_string=Audit"}</definedName>
    <definedName name="_1837__FDSAUDITLINK__" localSheetId="1" hidden="1">{"fdsup://Directions/FactSet Auditing Viewer?action=AUDIT_VALUE&amp;DB=129&amp;ID1=03251110&amp;VALUEID=01001&amp;SDATE=200902&amp;PERIODTYPE=QTR_STD&amp;window=popup_no_bar&amp;width=385&amp;height=120&amp;START_MAXIMIZED=FALSE&amp;creator=factset&amp;display_string=Audit"}</definedName>
    <definedName name="_1837__FDSAUDITLINK__" hidden="1">{"fdsup://Directions/FactSet Auditing Viewer?action=AUDIT_VALUE&amp;DB=129&amp;ID1=03251110&amp;VALUEID=01001&amp;SDATE=200902&amp;PERIODTYPE=QTR_STD&amp;window=popup_no_bar&amp;width=385&amp;height=120&amp;START_MAXIMIZED=FALSE&amp;creator=factset&amp;display_string=Audit"}</definedName>
    <definedName name="_1838__FDSAUDITLINK__" localSheetId="7" hidden="1">{"fdsup://Directions/FactSet Auditing Viewer?action=AUDIT_VALUE&amp;DB=129&amp;ID1=03251110&amp;VALUEID=01001&amp;SDATE=201002&amp;PERIODTYPE=QTR_STD&amp;window=popup_no_bar&amp;width=385&amp;height=120&amp;START_MAXIMIZED=FALSE&amp;creator=factset&amp;display_string=Audit"}</definedName>
    <definedName name="_1838__FDSAUDITLINK__" localSheetId="9" hidden="1">{"fdsup://Directions/FactSet Auditing Viewer?action=AUDIT_VALUE&amp;DB=129&amp;ID1=03251110&amp;VALUEID=01001&amp;SDATE=201002&amp;PERIODTYPE=QTR_STD&amp;window=popup_no_bar&amp;width=385&amp;height=120&amp;START_MAXIMIZED=FALSE&amp;creator=factset&amp;display_string=Audit"}</definedName>
    <definedName name="_1838__FDSAUDITLINK__" localSheetId="8" hidden="1">{"fdsup://Directions/FactSet Auditing Viewer?action=AUDIT_VALUE&amp;DB=129&amp;ID1=03251110&amp;VALUEID=01001&amp;SDATE=201002&amp;PERIODTYPE=QTR_STD&amp;window=popup_no_bar&amp;width=385&amp;height=120&amp;START_MAXIMIZED=FALSE&amp;creator=factset&amp;display_string=Audit"}</definedName>
    <definedName name="_1838__FDSAUDITLINK__" localSheetId="10" hidden="1">{"fdsup://Directions/FactSet Auditing Viewer?action=AUDIT_VALUE&amp;DB=129&amp;ID1=03251110&amp;VALUEID=01001&amp;SDATE=201002&amp;PERIODTYPE=QTR_STD&amp;window=popup_no_bar&amp;width=385&amp;height=120&amp;START_MAXIMIZED=FALSE&amp;creator=factset&amp;display_string=Audit"}</definedName>
    <definedName name="_1838__FDSAUDITLINK__" localSheetId="3" hidden="1">{"fdsup://Directions/FactSet Auditing Viewer?action=AUDIT_VALUE&amp;DB=129&amp;ID1=03251110&amp;VALUEID=01001&amp;SDATE=201002&amp;PERIODTYPE=QTR_STD&amp;window=popup_no_bar&amp;width=385&amp;height=120&amp;START_MAXIMIZED=FALSE&amp;creator=factset&amp;display_string=Audit"}</definedName>
    <definedName name="_1838__FDSAUDITLINK__" localSheetId="5" hidden="1">{"fdsup://Directions/FactSet Auditing Viewer?action=AUDIT_VALUE&amp;DB=129&amp;ID1=03251110&amp;VALUEID=01001&amp;SDATE=201002&amp;PERIODTYPE=QTR_STD&amp;window=popup_no_bar&amp;width=385&amp;height=120&amp;START_MAXIMIZED=FALSE&amp;creator=factset&amp;display_string=Audit"}</definedName>
    <definedName name="_1838__FDSAUDITLINK__" localSheetId="1" hidden="1">{"fdsup://Directions/FactSet Auditing Viewer?action=AUDIT_VALUE&amp;DB=129&amp;ID1=03251110&amp;VALUEID=01001&amp;SDATE=201002&amp;PERIODTYPE=QTR_STD&amp;window=popup_no_bar&amp;width=385&amp;height=120&amp;START_MAXIMIZED=FALSE&amp;creator=factset&amp;display_string=Audit"}</definedName>
    <definedName name="_1838__FDSAUDITLINK__" hidden="1">{"fdsup://Directions/FactSet Auditing Viewer?action=AUDIT_VALUE&amp;DB=129&amp;ID1=03251110&amp;VALUEID=01001&amp;SDATE=201002&amp;PERIODTYPE=QTR_STD&amp;window=popup_no_bar&amp;width=385&amp;height=120&amp;START_MAXIMIZED=FALSE&amp;creator=factset&amp;display_string=Audit"}</definedName>
    <definedName name="_1839__FDSAUDITLINK__" localSheetId="7" hidden="1">{"fdsup://Directions/FactSet Auditing Viewer?action=AUDIT_VALUE&amp;DB=129&amp;ID1=03741110&amp;VALUEID=01001&amp;SDATE=200902&amp;PERIODTYPE=QTR_STD&amp;window=popup_no_bar&amp;width=385&amp;height=120&amp;START_MAXIMIZED=FALSE&amp;creator=factset&amp;display_string=Audit"}</definedName>
    <definedName name="_1839__FDSAUDITLINK__" localSheetId="9" hidden="1">{"fdsup://Directions/FactSet Auditing Viewer?action=AUDIT_VALUE&amp;DB=129&amp;ID1=03741110&amp;VALUEID=01001&amp;SDATE=200902&amp;PERIODTYPE=QTR_STD&amp;window=popup_no_bar&amp;width=385&amp;height=120&amp;START_MAXIMIZED=FALSE&amp;creator=factset&amp;display_string=Audit"}</definedName>
    <definedName name="_1839__FDSAUDITLINK__" localSheetId="8" hidden="1">{"fdsup://Directions/FactSet Auditing Viewer?action=AUDIT_VALUE&amp;DB=129&amp;ID1=03741110&amp;VALUEID=01001&amp;SDATE=200902&amp;PERIODTYPE=QTR_STD&amp;window=popup_no_bar&amp;width=385&amp;height=120&amp;START_MAXIMIZED=FALSE&amp;creator=factset&amp;display_string=Audit"}</definedName>
    <definedName name="_1839__FDSAUDITLINK__" localSheetId="10" hidden="1">{"fdsup://Directions/FactSet Auditing Viewer?action=AUDIT_VALUE&amp;DB=129&amp;ID1=03741110&amp;VALUEID=01001&amp;SDATE=200902&amp;PERIODTYPE=QTR_STD&amp;window=popup_no_bar&amp;width=385&amp;height=120&amp;START_MAXIMIZED=FALSE&amp;creator=factset&amp;display_string=Audit"}</definedName>
    <definedName name="_1839__FDSAUDITLINK__" localSheetId="3" hidden="1">{"fdsup://Directions/FactSet Auditing Viewer?action=AUDIT_VALUE&amp;DB=129&amp;ID1=03741110&amp;VALUEID=01001&amp;SDATE=200902&amp;PERIODTYPE=QTR_STD&amp;window=popup_no_bar&amp;width=385&amp;height=120&amp;START_MAXIMIZED=FALSE&amp;creator=factset&amp;display_string=Audit"}</definedName>
    <definedName name="_1839__FDSAUDITLINK__" localSheetId="5" hidden="1">{"fdsup://Directions/FactSet Auditing Viewer?action=AUDIT_VALUE&amp;DB=129&amp;ID1=03741110&amp;VALUEID=01001&amp;SDATE=200902&amp;PERIODTYPE=QTR_STD&amp;window=popup_no_bar&amp;width=385&amp;height=120&amp;START_MAXIMIZED=FALSE&amp;creator=factset&amp;display_string=Audit"}</definedName>
    <definedName name="_1839__FDSAUDITLINK__" localSheetId="1" hidden="1">{"fdsup://Directions/FactSet Auditing Viewer?action=AUDIT_VALUE&amp;DB=129&amp;ID1=03741110&amp;VALUEID=01001&amp;SDATE=200902&amp;PERIODTYPE=QTR_STD&amp;window=popup_no_bar&amp;width=385&amp;height=120&amp;START_MAXIMIZED=FALSE&amp;creator=factset&amp;display_string=Audit"}</definedName>
    <definedName name="_1839__FDSAUDITLINK__" hidden="1">{"fdsup://Directions/FactSet Auditing Viewer?action=AUDIT_VALUE&amp;DB=129&amp;ID1=03741110&amp;VALUEID=01001&amp;SDATE=200902&amp;PERIODTYPE=QTR_STD&amp;window=popup_no_bar&amp;width=385&amp;height=120&amp;START_MAXIMIZED=FALSE&amp;creator=factset&amp;display_string=Audit"}</definedName>
    <definedName name="_184__FDSAUDITLINK__" localSheetId="7" hidden="1">{"fdsup://directions/FAT Viewer?action=UPDATE&amp;creator=factset&amp;DYN_ARGS=TRUE&amp;DOC_NAME=FAT:FQL_AUDITING_CLIENT_TEMPLATE.FAT&amp;display_string=Audit&amp;VAR:KEY=BEBELCHIHU&amp;VAR:QUERY=RkZfRUJJVERBX09QRVIoUVRSLDQvMS8yMDEwLDYvMzAvMjAxMCwsLFVTRCk=&amp;WINDOW=FIRST_POPUP&amp;HEIGH","T=450&amp;WIDTH=450&amp;START_MAXIMIZED=FALSE&amp;VAR:CALENDAR=US&amp;VAR:SYMBOL=SLM&amp;VAR:INDEX=0"}</definedName>
    <definedName name="_184__FDSAUDITLINK__" localSheetId="9" hidden="1">{"fdsup://directions/FAT Viewer?action=UPDATE&amp;creator=factset&amp;DYN_ARGS=TRUE&amp;DOC_NAME=FAT:FQL_AUDITING_CLIENT_TEMPLATE.FAT&amp;display_string=Audit&amp;VAR:KEY=BEBELCHIHU&amp;VAR:QUERY=RkZfRUJJVERBX09QRVIoUVRSLDQvMS8yMDEwLDYvMzAvMjAxMCwsLFVTRCk=&amp;WINDOW=FIRST_POPUP&amp;HEIGH","T=450&amp;WIDTH=450&amp;START_MAXIMIZED=FALSE&amp;VAR:CALENDAR=US&amp;VAR:SYMBOL=SLM&amp;VAR:INDEX=0"}</definedName>
    <definedName name="_184__FDSAUDITLINK__" localSheetId="8" hidden="1">{"fdsup://directions/FAT Viewer?action=UPDATE&amp;creator=factset&amp;DYN_ARGS=TRUE&amp;DOC_NAME=FAT:FQL_AUDITING_CLIENT_TEMPLATE.FAT&amp;display_string=Audit&amp;VAR:KEY=BEBELCHIHU&amp;VAR:QUERY=RkZfRUJJVERBX09QRVIoUVRSLDQvMS8yMDEwLDYvMzAvMjAxMCwsLFVTRCk=&amp;WINDOW=FIRST_POPUP&amp;HEIGH","T=450&amp;WIDTH=450&amp;START_MAXIMIZED=FALSE&amp;VAR:CALENDAR=US&amp;VAR:SYMBOL=SLM&amp;VAR:INDEX=0"}</definedName>
    <definedName name="_184__FDSAUDITLINK__" localSheetId="10" hidden="1">{"fdsup://directions/FAT Viewer?action=UPDATE&amp;creator=factset&amp;DYN_ARGS=TRUE&amp;DOC_NAME=FAT:FQL_AUDITING_CLIENT_TEMPLATE.FAT&amp;display_string=Audit&amp;VAR:KEY=BEBELCHIHU&amp;VAR:QUERY=RkZfRUJJVERBX09QRVIoUVRSLDQvMS8yMDEwLDYvMzAvMjAxMCwsLFVTRCk=&amp;WINDOW=FIRST_POPUP&amp;HEIGH","T=450&amp;WIDTH=450&amp;START_MAXIMIZED=FALSE&amp;VAR:CALENDAR=US&amp;VAR:SYMBOL=SLM&amp;VAR:INDEX=0"}</definedName>
    <definedName name="_184__FDSAUDITLINK__" localSheetId="3" hidden="1">{"fdsup://directions/FAT Viewer?action=UPDATE&amp;creator=factset&amp;DYN_ARGS=TRUE&amp;DOC_NAME=FAT:FQL_AUDITING_CLIENT_TEMPLATE.FAT&amp;display_string=Audit&amp;VAR:KEY=BEBELCHIHU&amp;VAR:QUERY=RkZfRUJJVERBX09QRVIoUVRSLDQvMS8yMDEwLDYvMzAvMjAxMCwsLFVTRCk=&amp;WINDOW=FIRST_POPUP&amp;HEIGH","T=450&amp;WIDTH=450&amp;START_MAXIMIZED=FALSE&amp;VAR:CALENDAR=US&amp;VAR:SYMBOL=SLM&amp;VAR:INDEX=0"}</definedName>
    <definedName name="_184__FDSAUDITLINK__" localSheetId="5" hidden="1">{"fdsup://directions/FAT Viewer?action=UPDATE&amp;creator=factset&amp;DYN_ARGS=TRUE&amp;DOC_NAME=FAT:FQL_AUDITING_CLIENT_TEMPLATE.FAT&amp;display_string=Audit&amp;VAR:KEY=BEBELCHIHU&amp;VAR:QUERY=RkZfRUJJVERBX09QRVIoUVRSLDQvMS8yMDEwLDYvMzAvMjAxMCwsLFVTRCk=&amp;WINDOW=FIRST_POPUP&amp;HEIGH","T=450&amp;WIDTH=450&amp;START_MAXIMIZED=FALSE&amp;VAR:CALENDAR=US&amp;VAR:SYMBOL=SLM&amp;VAR:INDEX=0"}</definedName>
    <definedName name="_184__FDSAUDITLINK__" localSheetId="1" hidden="1">{"fdsup://directions/FAT Viewer?action=UPDATE&amp;creator=factset&amp;DYN_ARGS=TRUE&amp;DOC_NAME=FAT:FQL_AUDITING_CLIENT_TEMPLATE.FAT&amp;display_string=Audit&amp;VAR:KEY=BEBELCHIHU&amp;VAR:QUERY=RkZfRUJJVERBX09QRVIoUVRSLDQvMS8yMDEwLDYvMzAvMjAxMCwsLFVTRCk=&amp;WINDOW=FIRST_POPUP&amp;HEIGH","T=450&amp;WIDTH=450&amp;START_MAXIMIZED=FALSE&amp;VAR:CALENDAR=US&amp;VAR:SYMBOL=SLM&amp;VAR:INDEX=0"}</definedName>
    <definedName name="_184__FDSAUDITLINK__" hidden="1">{"fdsup://directions/FAT Viewer?action=UPDATE&amp;creator=factset&amp;DYN_ARGS=TRUE&amp;DOC_NAME=FAT:FQL_AUDITING_CLIENT_TEMPLATE.FAT&amp;display_string=Audit&amp;VAR:KEY=BEBELCHIHU&amp;VAR:QUERY=RkZfRUJJVERBX09QRVIoUVRSLDQvMS8yMDEwLDYvMzAvMjAxMCwsLFVTRCk=&amp;WINDOW=FIRST_POPUP&amp;HEIGH","T=450&amp;WIDTH=450&amp;START_MAXIMIZED=FALSE&amp;VAR:CALENDAR=US&amp;VAR:SYMBOL=SLM&amp;VAR:INDEX=0"}</definedName>
    <definedName name="_1840__FDSAUDITLINK__" localSheetId="7" hidden="1">{"fdsup://Directions/FactSet Auditing Viewer?action=AUDIT_VALUE&amp;DB=129&amp;ID1=03741110&amp;VALUEID=01001&amp;SDATE=201002&amp;PERIODTYPE=QTR_STD&amp;window=popup_no_bar&amp;width=385&amp;height=120&amp;START_MAXIMIZED=FALSE&amp;creator=factset&amp;display_string=Audit"}</definedName>
    <definedName name="_1840__FDSAUDITLINK__" localSheetId="9" hidden="1">{"fdsup://Directions/FactSet Auditing Viewer?action=AUDIT_VALUE&amp;DB=129&amp;ID1=03741110&amp;VALUEID=01001&amp;SDATE=201002&amp;PERIODTYPE=QTR_STD&amp;window=popup_no_bar&amp;width=385&amp;height=120&amp;START_MAXIMIZED=FALSE&amp;creator=factset&amp;display_string=Audit"}</definedName>
    <definedName name="_1840__FDSAUDITLINK__" localSheetId="8" hidden="1">{"fdsup://Directions/FactSet Auditing Viewer?action=AUDIT_VALUE&amp;DB=129&amp;ID1=03741110&amp;VALUEID=01001&amp;SDATE=201002&amp;PERIODTYPE=QTR_STD&amp;window=popup_no_bar&amp;width=385&amp;height=120&amp;START_MAXIMIZED=FALSE&amp;creator=factset&amp;display_string=Audit"}</definedName>
    <definedName name="_1840__FDSAUDITLINK__" localSheetId="10" hidden="1">{"fdsup://Directions/FactSet Auditing Viewer?action=AUDIT_VALUE&amp;DB=129&amp;ID1=03741110&amp;VALUEID=01001&amp;SDATE=201002&amp;PERIODTYPE=QTR_STD&amp;window=popup_no_bar&amp;width=385&amp;height=120&amp;START_MAXIMIZED=FALSE&amp;creator=factset&amp;display_string=Audit"}</definedName>
    <definedName name="_1840__FDSAUDITLINK__" localSheetId="3" hidden="1">{"fdsup://Directions/FactSet Auditing Viewer?action=AUDIT_VALUE&amp;DB=129&amp;ID1=03741110&amp;VALUEID=01001&amp;SDATE=201002&amp;PERIODTYPE=QTR_STD&amp;window=popup_no_bar&amp;width=385&amp;height=120&amp;START_MAXIMIZED=FALSE&amp;creator=factset&amp;display_string=Audit"}</definedName>
    <definedName name="_1840__FDSAUDITLINK__" localSheetId="5" hidden="1">{"fdsup://Directions/FactSet Auditing Viewer?action=AUDIT_VALUE&amp;DB=129&amp;ID1=03741110&amp;VALUEID=01001&amp;SDATE=201002&amp;PERIODTYPE=QTR_STD&amp;window=popup_no_bar&amp;width=385&amp;height=120&amp;START_MAXIMIZED=FALSE&amp;creator=factset&amp;display_string=Audit"}</definedName>
    <definedName name="_1840__FDSAUDITLINK__" localSheetId="1" hidden="1">{"fdsup://Directions/FactSet Auditing Viewer?action=AUDIT_VALUE&amp;DB=129&amp;ID1=03741110&amp;VALUEID=01001&amp;SDATE=201002&amp;PERIODTYPE=QTR_STD&amp;window=popup_no_bar&amp;width=385&amp;height=120&amp;START_MAXIMIZED=FALSE&amp;creator=factset&amp;display_string=Audit"}</definedName>
    <definedName name="_1840__FDSAUDITLINK__" hidden="1">{"fdsup://Directions/FactSet Auditing Viewer?action=AUDIT_VALUE&amp;DB=129&amp;ID1=03741110&amp;VALUEID=01001&amp;SDATE=201002&amp;PERIODTYPE=QTR_STD&amp;window=popup_no_bar&amp;width=385&amp;height=120&amp;START_MAXIMIZED=FALSE&amp;creator=factset&amp;display_string=Audit"}</definedName>
    <definedName name="_1841__FDSAUDITLINK__" localSheetId="7" hidden="1">{"fdsup://Directions/FactSet Auditing Viewer?action=AUDIT_VALUE&amp;DB=129&amp;ID1=03738910&amp;VALUEID=01001&amp;SDATE=200902&amp;PERIODTYPE=QTR_STD&amp;window=popup_no_bar&amp;width=385&amp;height=120&amp;START_MAXIMIZED=FALSE&amp;creator=factset&amp;display_string=Audit"}</definedName>
    <definedName name="_1841__FDSAUDITLINK__" localSheetId="9" hidden="1">{"fdsup://Directions/FactSet Auditing Viewer?action=AUDIT_VALUE&amp;DB=129&amp;ID1=03738910&amp;VALUEID=01001&amp;SDATE=200902&amp;PERIODTYPE=QTR_STD&amp;window=popup_no_bar&amp;width=385&amp;height=120&amp;START_MAXIMIZED=FALSE&amp;creator=factset&amp;display_string=Audit"}</definedName>
    <definedName name="_1841__FDSAUDITLINK__" localSheetId="8" hidden="1">{"fdsup://Directions/FactSet Auditing Viewer?action=AUDIT_VALUE&amp;DB=129&amp;ID1=03738910&amp;VALUEID=01001&amp;SDATE=200902&amp;PERIODTYPE=QTR_STD&amp;window=popup_no_bar&amp;width=385&amp;height=120&amp;START_MAXIMIZED=FALSE&amp;creator=factset&amp;display_string=Audit"}</definedName>
    <definedName name="_1841__FDSAUDITLINK__" localSheetId="10" hidden="1">{"fdsup://Directions/FactSet Auditing Viewer?action=AUDIT_VALUE&amp;DB=129&amp;ID1=03738910&amp;VALUEID=01001&amp;SDATE=200902&amp;PERIODTYPE=QTR_STD&amp;window=popup_no_bar&amp;width=385&amp;height=120&amp;START_MAXIMIZED=FALSE&amp;creator=factset&amp;display_string=Audit"}</definedName>
    <definedName name="_1841__FDSAUDITLINK__" localSheetId="3" hidden="1">{"fdsup://Directions/FactSet Auditing Viewer?action=AUDIT_VALUE&amp;DB=129&amp;ID1=03738910&amp;VALUEID=01001&amp;SDATE=200902&amp;PERIODTYPE=QTR_STD&amp;window=popup_no_bar&amp;width=385&amp;height=120&amp;START_MAXIMIZED=FALSE&amp;creator=factset&amp;display_string=Audit"}</definedName>
    <definedName name="_1841__FDSAUDITLINK__" localSheetId="5" hidden="1">{"fdsup://Directions/FactSet Auditing Viewer?action=AUDIT_VALUE&amp;DB=129&amp;ID1=03738910&amp;VALUEID=01001&amp;SDATE=200902&amp;PERIODTYPE=QTR_STD&amp;window=popup_no_bar&amp;width=385&amp;height=120&amp;START_MAXIMIZED=FALSE&amp;creator=factset&amp;display_string=Audit"}</definedName>
    <definedName name="_1841__FDSAUDITLINK__" localSheetId="1" hidden="1">{"fdsup://Directions/FactSet Auditing Viewer?action=AUDIT_VALUE&amp;DB=129&amp;ID1=03738910&amp;VALUEID=01001&amp;SDATE=200902&amp;PERIODTYPE=QTR_STD&amp;window=popup_no_bar&amp;width=385&amp;height=120&amp;START_MAXIMIZED=FALSE&amp;creator=factset&amp;display_string=Audit"}</definedName>
    <definedName name="_1841__FDSAUDITLINK__" hidden="1">{"fdsup://Directions/FactSet Auditing Viewer?action=AUDIT_VALUE&amp;DB=129&amp;ID1=03738910&amp;VALUEID=01001&amp;SDATE=200902&amp;PERIODTYPE=QTR_STD&amp;window=popup_no_bar&amp;width=385&amp;height=120&amp;START_MAXIMIZED=FALSE&amp;creator=factset&amp;display_string=Audit"}</definedName>
    <definedName name="_1842__FDSAUDITLINK__" localSheetId="7" hidden="1">{"fdsup://Directions/FactSet Auditing Viewer?action=AUDIT_VALUE&amp;DB=129&amp;ID1=03738910&amp;VALUEID=01001&amp;SDATE=201002&amp;PERIODTYPE=QTR_STD&amp;window=popup_no_bar&amp;width=385&amp;height=120&amp;START_MAXIMIZED=FALSE&amp;creator=factset&amp;display_string=Audit"}</definedName>
    <definedName name="_1842__FDSAUDITLINK__" localSheetId="9" hidden="1">{"fdsup://Directions/FactSet Auditing Viewer?action=AUDIT_VALUE&amp;DB=129&amp;ID1=03738910&amp;VALUEID=01001&amp;SDATE=201002&amp;PERIODTYPE=QTR_STD&amp;window=popup_no_bar&amp;width=385&amp;height=120&amp;START_MAXIMIZED=FALSE&amp;creator=factset&amp;display_string=Audit"}</definedName>
    <definedName name="_1842__FDSAUDITLINK__" localSheetId="8" hidden="1">{"fdsup://Directions/FactSet Auditing Viewer?action=AUDIT_VALUE&amp;DB=129&amp;ID1=03738910&amp;VALUEID=01001&amp;SDATE=201002&amp;PERIODTYPE=QTR_STD&amp;window=popup_no_bar&amp;width=385&amp;height=120&amp;START_MAXIMIZED=FALSE&amp;creator=factset&amp;display_string=Audit"}</definedName>
    <definedName name="_1842__FDSAUDITLINK__" localSheetId="10" hidden="1">{"fdsup://Directions/FactSet Auditing Viewer?action=AUDIT_VALUE&amp;DB=129&amp;ID1=03738910&amp;VALUEID=01001&amp;SDATE=201002&amp;PERIODTYPE=QTR_STD&amp;window=popup_no_bar&amp;width=385&amp;height=120&amp;START_MAXIMIZED=FALSE&amp;creator=factset&amp;display_string=Audit"}</definedName>
    <definedName name="_1842__FDSAUDITLINK__" localSheetId="3" hidden="1">{"fdsup://Directions/FactSet Auditing Viewer?action=AUDIT_VALUE&amp;DB=129&amp;ID1=03738910&amp;VALUEID=01001&amp;SDATE=201002&amp;PERIODTYPE=QTR_STD&amp;window=popup_no_bar&amp;width=385&amp;height=120&amp;START_MAXIMIZED=FALSE&amp;creator=factset&amp;display_string=Audit"}</definedName>
    <definedName name="_1842__FDSAUDITLINK__" localSheetId="5" hidden="1">{"fdsup://Directions/FactSet Auditing Viewer?action=AUDIT_VALUE&amp;DB=129&amp;ID1=03738910&amp;VALUEID=01001&amp;SDATE=201002&amp;PERIODTYPE=QTR_STD&amp;window=popup_no_bar&amp;width=385&amp;height=120&amp;START_MAXIMIZED=FALSE&amp;creator=factset&amp;display_string=Audit"}</definedName>
    <definedName name="_1842__FDSAUDITLINK__" localSheetId="1" hidden="1">{"fdsup://Directions/FactSet Auditing Viewer?action=AUDIT_VALUE&amp;DB=129&amp;ID1=03738910&amp;VALUEID=01001&amp;SDATE=201002&amp;PERIODTYPE=QTR_STD&amp;window=popup_no_bar&amp;width=385&amp;height=120&amp;START_MAXIMIZED=FALSE&amp;creator=factset&amp;display_string=Audit"}</definedName>
    <definedName name="_1842__FDSAUDITLINK__" hidden="1">{"fdsup://Directions/FactSet Auditing Viewer?action=AUDIT_VALUE&amp;DB=129&amp;ID1=03738910&amp;VALUEID=01001&amp;SDATE=201002&amp;PERIODTYPE=QTR_STD&amp;window=popup_no_bar&amp;width=385&amp;height=120&amp;START_MAXIMIZED=FALSE&amp;creator=factset&amp;display_string=Audit"}</definedName>
    <definedName name="_1843__FDSAUDITLINK__" localSheetId="7" hidden="1">{"fdsup://Directions/FactSet Auditing Viewer?action=AUDIT_VALUE&amp;DB=129&amp;ID1=00289620&amp;VALUEID=01001&amp;SDATE=201001&amp;PERIODTYPE=QTR_STD&amp;window=popup_no_bar&amp;width=385&amp;height=120&amp;START_MAXIMIZED=FALSE&amp;creator=factset&amp;display_string=Audit"}</definedName>
    <definedName name="_1843__FDSAUDITLINK__" localSheetId="9" hidden="1">{"fdsup://Directions/FactSet Auditing Viewer?action=AUDIT_VALUE&amp;DB=129&amp;ID1=00289620&amp;VALUEID=01001&amp;SDATE=201001&amp;PERIODTYPE=QTR_STD&amp;window=popup_no_bar&amp;width=385&amp;height=120&amp;START_MAXIMIZED=FALSE&amp;creator=factset&amp;display_string=Audit"}</definedName>
    <definedName name="_1843__FDSAUDITLINK__" localSheetId="8" hidden="1">{"fdsup://Directions/FactSet Auditing Viewer?action=AUDIT_VALUE&amp;DB=129&amp;ID1=00289620&amp;VALUEID=01001&amp;SDATE=201001&amp;PERIODTYPE=QTR_STD&amp;window=popup_no_bar&amp;width=385&amp;height=120&amp;START_MAXIMIZED=FALSE&amp;creator=factset&amp;display_string=Audit"}</definedName>
    <definedName name="_1843__FDSAUDITLINK__" localSheetId="10" hidden="1">{"fdsup://Directions/FactSet Auditing Viewer?action=AUDIT_VALUE&amp;DB=129&amp;ID1=00289620&amp;VALUEID=01001&amp;SDATE=201001&amp;PERIODTYPE=QTR_STD&amp;window=popup_no_bar&amp;width=385&amp;height=120&amp;START_MAXIMIZED=FALSE&amp;creator=factset&amp;display_string=Audit"}</definedName>
    <definedName name="_1843__FDSAUDITLINK__" localSheetId="3" hidden="1">{"fdsup://Directions/FactSet Auditing Viewer?action=AUDIT_VALUE&amp;DB=129&amp;ID1=00289620&amp;VALUEID=01001&amp;SDATE=201001&amp;PERIODTYPE=QTR_STD&amp;window=popup_no_bar&amp;width=385&amp;height=120&amp;START_MAXIMIZED=FALSE&amp;creator=factset&amp;display_string=Audit"}</definedName>
    <definedName name="_1843__FDSAUDITLINK__" localSheetId="5" hidden="1">{"fdsup://Directions/FactSet Auditing Viewer?action=AUDIT_VALUE&amp;DB=129&amp;ID1=00289620&amp;VALUEID=01001&amp;SDATE=201001&amp;PERIODTYPE=QTR_STD&amp;window=popup_no_bar&amp;width=385&amp;height=120&amp;START_MAXIMIZED=FALSE&amp;creator=factset&amp;display_string=Audit"}</definedName>
    <definedName name="_1843__FDSAUDITLINK__" localSheetId="1" hidden="1">{"fdsup://Directions/FactSet Auditing Viewer?action=AUDIT_VALUE&amp;DB=129&amp;ID1=00289620&amp;VALUEID=01001&amp;SDATE=201001&amp;PERIODTYPE=QTR_STD&amp;window=popup_no_bar&amp;width=385&amp;height=120&amp;START_MAXIMIZED=FALSE&amp;creator=factset&amp;display_string=Audit"}</definedName>
    <definedName name="_1843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844__FDSAUDITLINK__" localSheetId="7" hidden="1">{"fdsup://Directions/FactSet Auditing Viewer?action=AUDIT_VALUE&amp;DB=129&amp;ID1=05329W10&amp;VALUEID=01001&amp;SDATE=200902&amp;PERIODTYPE=QTR_STD&amp;window=popup_no_bar&amp;width=385&amp;height=120&amp;START_MAXIMIZED=FALSE&amp;creator=factset&amp;display_string=Audit"}</definedName>
    <definedName name="_1844__FDSAUDITLINK__" localSheetId="9" hidden="1">{"fdsup://Directions/FactSet Auditing Viewer?action=AUDIT_VALUE&amp;DB=129&amp;ID1=05329W10&amp;VALUEID=01001&amp;SDATE=200902&amp;PERIODTYPE=QTR_STD&amp;window=popup_no_bar&amp;width=385&amp;height=120&amp;START_MAXIMIZED=FALSE&amp;creator=factset&amp;display_string=Audit"}</definedName>
    <definedName name="_1844__FDSAUDITLINK__" localSheetId="8" hidden="1">{"fdsup://Directions/FactSet Auditing Viewer?action=AUDIT_VALUE&amp;DB=129&amp;ID1=05329W10&amp;VALUEID=01001&amp;SDATE=200902&amp;PERIODTYPE=QTR_STD&amp;window=popup_no_bar&amp;width=385&amp;height=120&amp;START_MAXIMIZED=FALSE&amp;creator=factset&amp;display_string=Audit"}</definedName>
    <definedName name="_1844__FDSAUDITLINK__" localSheetId="10" hidden="1">{"fdsup://Directions/FactSet Auditing Viewer?action=AUDIT_VALUE&amp;DB=129&amp;ID1=05329W10&amp;VALUEID=01001&amp;SDATE=200902&amp;PERIODTYPE=QTR_STD&amp;window=popup_no_bar&amp;width=385&amp;height=120&amp;START_MAXIMIZED=FALSE&amp;creator=factset&amp;display_string=Audit"}</definedName>
    <definedName name="_1844__FDSAUDITLINK__" localSheetId="3" hidden="1">{"fdsup://Directions/FactSet Auditing Viewer?action=AUDIT_VALUE&amp;DB=129&amp;ID1=05329W10&amp;VALUEID=01001&amp;SDATE=200902&amp;PERIODTYPE=QTR_STD&amp;window=popup_no_bar&amp;width=385&amp;height=120&amp;START_MAXIMIZED=FALSE&amp;creator=factset&amp;display_string=Audit"}</definedName>
    <definedName name="_1844__FDSAUDITLINK__" localSheetId="5" hidden="1">{"fdsup://Directions/FactSet Auditing Viewer?action=AUDIT_VALUE&amp;DB=129&amp;ID1=05329W10&amp;VALUEID=01001&amp;SDATE=200902&amp;PERIODTYPE=QTR_STD&amp;window=popup_no_bar&amp;width=385&amp;height=120&amp;START_MAXIMIZED=FALSE&amp;creator=factset&amp;display_string=Audit"}</definedName>
    <definedName name="_1844__FDSAUDITLINK__" localSheetId="1" hidden="1">{"fdsup://Directions/FactSet Auditing Viewer?action=AUDIT_VALUE&amp;DB=129&amp;ID1=05329W10&amp;VALUEID=01001&amp;SDATE=200902&amp;PERIODTYPE=QTR_STD&amp;window=popup_no_bar&amp;width=385&amp;height=120&amp;START_MAXIMIZED=FALSE&amp;creator=factset&amp;display_string=Audit"}</definedName>
    <definedName name="_1844__FDSAUDITLINK__" hidden="1">{"fdsup://Directions/FactSet Auditing Viewer?action=AUDIT_VALUE&amp;DB=129&amp;ID1=05329W10&amp;VALUEID=01001&amp;SDATE=200902&amp;PERIODTYPE=QTR_STD&amp;window=popup_no_bar&amp;width=385&amp;height=120&amp;START_MAXIMIZED=FALSE&amp;creator=factset&amp;display_string=Audit"}</definedName>
    <definedName name="_1845__FDSAUDITLINK__" localSheetId="7" hidden="1">{"fdsup://Directions/FactSet Auditing Viewer?action=AUDIT_VALUE&amp;DB=129&amp;ID1=05329W10&amp;VALUEID=01001&amp;SDATE=201002&amp;PERIODTYPE=QTR_STD&amp;window=popup_no_bar&amp;width=385&amp;height=120&amp;START_MAXIMIZED=FALSE&amp;creator=factset&amp;display_string=Audit"}</definedName>
    <definedName name="_1845__FDSAUDITLINK__" localSheetId="9" hidden="1">{"fdsup://Directions/FactSet Auditing Viewer?action=AUDIT_VALUE&amp;DB=129&amp;ID1=05329W10&amp;VALUEID=01001&amp;SDATE=201002&amp;PERIODTYPE=QTR_STD&amp;window=popup_no_bar&amp;width=385&amp;height=120&amp;START_MAXIMIZED=FALSE&amp;creator=factset&amp;display_string=Audit"}</definedName>
    <definedName name="_1845__FDSAUDITLINK__" localSheetId="8" hidden="1">{"fdsup://Directions/FactSet Auditing Viewer?action=AUDIT_VALUE&amp;DB=129&amp;ID1=05329W10&amp;VALUEID=01001&amp;SDATE=201002&amp;PERIODTYPE=QTR_STD&amp;window=popup_no_bar&amp;width=385&amp;height=120&amp;START_MAXIMIZED=FALSE&amp;creator=factset&amp;display_string=Audit"}</definedName>
    <definedName name="_1845__FDSAUDITLINK__" localSheetId="10" hidden="1">{"fdsup://Directions/FactSet Auditing Viewer?action=AUDIT_VALUE&amp;DB=129&amp;ID1=05329W10&amp;VALUEID=01001&amp;SDATE=201002&amp;PERIODTYPE=QTR_STD&amp;window=popup_no_bar&amp;width=385&amp;height=120&amp;START_MAXIMIZED=FALSE&amp;creator=factset&amp;display_string=Audit"}</definedName>
    <definedName name="_1845__FDSAUDITLINK__" localSheetId="3" hidden="1">{"fdsup://Directions/FactSet Auditing Viewer?action=AUDIT_VALUE&amp;DB=129&amp;ID1=05329W10&amp;VALUEID=01001&amp;SDATE=201002&amp;PERIODTYPE=QTR_STD&amp;window=popup_no_bar&amp;width=385&amp;height=120&amp;START_MAXIMIZED=FALSE&amp;creator=factset&amp;display_string=Audit"}</definedName>
    <definedName name="_1845__FDSAUDITLINK__" localSheetId="5" hidden="1">{"fdsup://Directions/FactSet Auditing Viewer?action=AUDIT_VALUE&amp;DB=129&amp;ID1=05329W10&amp;VALUEID=01001&amp;SDATE=201002&amp;PERIODTYPE=QTR_STD&amp;window=popup_no_bar&amp;width=385&amp;height=120&amp;START_MAXIMIZED=FALSE&amp;creator=factset&amp;display_string=Audit"}</definedName>
    <definedName name="_1845__FDSAUDITLINK__" localSheetId="1" hidden="1">{"fdsup://Directions/FactSet Auditing Viewer?action=AUDIT_VALUE&amp;DB=129&amp;ID1=05329W10&amp;VALUEID=01001&amp;SDATE=201002&amp;PERIODTYPE=QTR_STD&amp;window=popup_no_bar&amp;width=385&amp;height=120&amp;START_MAXIMIZED=FALSE&amp;creator=factset&amp;display_string=Audit"}</definedName>
    <definedName name="_1845__FDSAUDITLINK__" hidden="1">{"fdsup://Directions/FactSet Auditing Viewer?action=AUDIT_VALUE&amp;DB=129&amp;ID1=05329W10&amp;VALUEID=01001&amp;SDATE=201002&amp;PERIODTYPE=QTR_STD&amp;window=popup_no_bar&amp;width=385&amp;height=120&amp;START_MAXIMIZED=FALSE&amp;creator=factset&amp;display_string=Audit"}</definedName>
    <definedName name="_1846__FDSAUDITLINK__" localSheetId="7" hidden="1">{"fdsup://Directions/FactSet Auditing Viewer?action=AUDIT_VALUE&amp;DB=129&amp;ID1=02313510&amp;VALUEID=01001&amp;SDATE=200902&amp;PERIODTYPE=QTR_STD&amp;window=popup_no_bar&amp;width=385&amp;height=120&amp;START_MAXIMIZED=FALSE&amp;creator=factset&amp;display_string=Audit"}</definedName>
    <definedName name="_1846__FDSAUDITLINK__" localSheetId="9" hidden="1">{"fdsup://Directions/FactSet Auditing Viewer?action=AUDIT_VALUE&amp;DB=129&amp;ID1=02313510&amp;VALUEID=01001&amp;SDATE=200902&amp;PERIODTYPE=QTR_STD&amp;window=popup_no_bar&amp;width=385&amp;height=120&amp;START_MAXIMIZED=FALSE&amp;creator=factset&amp;display_string=Audit"}</definedName>
    <definedName name="_1846__FDSAUDITLINK__" localSheetId="8" hidden="1">{"fdsup://Directions/FactSet Auditing Viewer?action=AUDIT_VALUE&amp;DB=129&amp;ID1=02313510&amp;VALUEID=01001&amp;SDATE=200902&amp;PERIODTYPE=QTR_STD&amp;window=popup_no_bar&amp;width=385&amp;height=120&amp;START_MAXIMIZED=FALSE&amp;creator=factset&amp;display_string=Audit"}</definedName>
    <definedName name="_1846__FDSAUDITLINK__" localSheetId="10" hidden="1">{"fdsup://Directions/FactSet Auditing Viewer?action=AUDIT_VALUE&amp;DB=129&amp;ID1=02313510&amp;VALUEID=01001&amp;SDATE=200902&amp;PERIODTYPE=QTR_STD&amp;window=popup_no_bar&amp;width=385&amp;height=120&amp;START_MAXIMIZED=FALSE&amp;creator=factset&amp;display_string=Audit"}</definedName>
    <definedName name="_1846__FDSAUDITLINK__" localSheetId="3" hidden="1">{"fdsup://Directions/FactSet Auditing Viewer?action=AUDIT_VALUE&amp;DB=129&amp;ID1=02313510&amp;VALUEID=01001&amp;SDATE=200902&amp;PERIODTYPE=QTR_STD&amp;window=popup_no_bar&amp;width=385&amp;height=120&amp;START_MAXIMIZED=FALSE&amp;creator=factset&amp;display_string=Audit"}</definedName>
    <definedName name="_1846__FDSAUDITLINK__" localSheetId="5" hidden="1">{"fdsup://Directions/FactSet Auditing Viewer?action=AUDIT_VALUE&amp;DB=129&amp;ID1=02313510&amp;VALUEID=01001&amp;SDATE=200902&amp;PERIODTYPE=QTR_STD&amp;window=popup_no_bar&amp;width=385&amp;height=120&amp;START_MAXIMIZED=FALSE&amp;creator=factset&amp;display_string=Audit"}</definedName>
    <definedName name="_1846__FDSAUDITLINK__" localSheetId="1" hidden="1">{"fdsup://Directions/FactSet Auditing Viewer?action=AUDIT_VALUE&amp;DB=129&amp;ID1=02313510&amp;VALUEID=01001&amp;SDATE=200902&amp;PERIODTYPE=QTR_STD&amp;window=popup_no_bar&amp;width=385&amp;height=120&amp;START_MAXIMIZED=FALSE&amp;creator=factset&amp;display_string=Audit"}</definedName>
    <definedName name="_1846__FDSAUDITLINK__" hidden="1">{"fdsup://Directions/FactSet Auditing Viewer?action=AUDIT_VALUE&amp;DB=129&amp;ID1=02313510&amp;VALUEID=01001&amp;SDATE=200902&amp;PERIODTYPE=QTR_STD&amp;window=popup_no_bar&amp;width=385&amp;height=120&amp;START_MAXIMIZED=FALSE&amp;creator=factset&amp;display_string=Audit"}</definedName>
    <definedName name="_1847__FDSAUDITLINK__" localSheetId="7" hidden="1">{"fdsup://Directions/FactSet Auditing Viewer?action=AUDIT_VALUE&amp;DB=129&amp;ID1=02313510&amp;VALUEID=01001&amp;SDATE=201002&amp;PERIODTYPE=QTR_STD&amp;window=popup_no_bar&amp;width=385&amp;height=120&amp;START_MAXIMIZED=FALSE&amp;creator=factset&amp;display_string=Audit"}</definedName>
    <definedName name="_1847__FDSAUDITLINK__" localSheetId="9" hidden="1">{"fdsup://Directions/FactSet Auditing Viewer?action=AUDIT_VALUE&amp;DB=129&amp;ID1=02313510&amp;VALUEID=01001&amp;SDATE=201002&amp;PERIODTYPE=QTR_STD&amp;window=popup_no_bar&amp;width=385&amp;height=120&amp;START_MAXIMIZED=FALSE&amp;creator=factset&amp;display_string=Audit"}</definedName>
    <definedName name="_1847__FDSAUDITLINK__" localSheetId="8" hidden="1">{"fdsup://Directions/FactSet Auditing Viewer?action=AUDIT_VALUE&amp;DB=129&amp;ID1=02313510&amp;VALUEID=01001&amp;SDATE=201002&amp;PERIODTYPE=QTR_STD&amp;window=popup_no_bar&amp;width=385&amp;height=120&amp;START_MAXIMIZED=FALSE&amp;creator=factset&amp;display_string=Audit"}</definedName>
    <definedName name="_1847__FDSAUDITLINK__" localSheetId="10" hidden="1">{"fdsup://Directions/FactSet Auditing Viewer?action=AUDIT_VALUE&amp;DB=129&amp;ID1=02313510&amp;VALUEID=01001&amp;SDATE=201002&amp;PERIODTYPE=QTR_STD&amp;window=popup_no_bar&amp;width=385&amp;height=120&amp;START_MAXIMIZED=FALSE&amp;creator=factset&amp;display_string=Audit"}</definedName>
    <definedName name="_1847__FDSAUDITLINK__" localSheetId="3" hidden="1">{"fdsup://Directions/FactSet Auditing Viewer?action=AUDIT_VALUE&amp;DB=129&amp;ID1=02313510&amp;VALUEID=01001&amp;SDATE=201002&amp;PERIODTYPE=QTR_STD&amp;window=popup_no_bar&amp;width=385&amp;height=120&amp;START_MAXIMIZED=FALSE&amp;creator=factset&amp;display_string=Audit"}</definedName>
    <definedName name="_1847__FDSAUDITLINK__" localSheetId="5" hidden="1">{"fdsup://Directions/FactSet Auditing Viewer?action=AUDIT_VALUE&amp;DB=129&amp;ID1=02313510&amp;VALUEID=01001&amp;SDATE=201002&amp;PERIODTYPE=QTR_STD&amp;window=popup_no_bar&amp;width=385&amp;height=120&amp;START_MAXIMIZED=FALSE&amp;creator=factset&amp;display_string=Audit"}</definedName>
    <definedName name="_1847__FDSAUDITLINK__" localSheetId="1" hidden="1">{"fdsup://Directions/FactSet Auditing Viewer?action=AUDIT_VALUE&amp;DB=129&amp;ID1=02313510&amp;VALUEID=01001&amp;SDATE=201002&amp;PERIODTYPE=QTR_STD&amp;window=popup_no_bar&amp;width=385&amp;height=120&amp;START_MAXIMIZED=FALSE&amp;creator=factset&amp;display_string=Audit"}</definedName>
    <definedName name="_1847__FDSAUDITLINK__" hidden="1">{"fdsup://Directions/FactSet Auditing Viewer?action=AUDIT_VALUE&amp;DB=129&amp;ID1=02313510&amp;VALUEID=01001&amp;SDATE=201002&amp;PERIODTYPE=QTR_STD&amp;window=popup_no_bar&amp;width=385&amp;height=120&amp;START_MAXIMIZED=FALSE&amp;creator=factset&amp;display_string=Audit"}</definedName>
    <definedName name="_1848__FDSAUDITLINK__" localSheetId="7" hidden="1">{"fdsup://Directions/FactSet Auditing Viewer?action=AUDIT_VALUE&amp;DB=129&amp;ID1=02991220&amp;VALUEID=01001&amp;SDATE=200902&amp;PERIODTYPE=QTR_STD&amp;window=popup_no_bar&amp;width=385&amp;height=120&amp;START_MAXIMIZED=FALSE&amp;creator=factset&amp;display_string=Audit"}</definedName>
    <definedName name="_1848__FDSAUDITLINK__" localSheetId="9" hidden="1">{"fdsup://Directions/FactSet Auditing Viewer?action=AUDIT_VALUE&amp;DB=129&amp;ID1=02991220&amp;VALUEID=01001&amp;SDATE=200902&amp;PERIODTYPE=QTR_STD&amp;window=popup_no_bar&amp;width=385&amp;height=120&amp;START_MAXIMIZED=FALSE&amp;creator=factset&amp;display_string=Audit"}</definedName>
    <definedName name="_1848__FDSAUDITLINK__" localSheetId="8" hidden="1">{"fdsup://Directions/FactSet Auditing Viewer?action=AUDIT_VALUE&amp;DB=129&amp;ID1=02991220&amp;VALUEID=01001&amp;SDATE=200902&amp;PERIODTYPE=QTR_STD&amp;window=popup_no_bar&amp;width=385&amp;height=120&amp;START_MAXIMIZED=FALSE&amp;creator=factset&amp;display_string=Audit"}</definedName>
    <definedName name="_1848__FDSAUDITLINK__" localSheetId="10" hidden="1">{"fdsup://Directions/FactSet Auditing Viewer?action=AUDIT_VALUE&amp;DB=129&amp;ID1=02991220&amp;VALUEID=01001&amp;SDATE=200902&amp;PERIODTYPE=QTR_STD&amp;window=popup_no_bar&amp;width=385&amp;height=120&amp;START_MAXIMIZED=FALSE&amp;creator=factset&amp;display_string=Audit"}</definedName>
    <definedName name="_1848__FDSAUDITLINK__" localSheetId="3" hidden="1">{"fdsup://Directions/FactSet Auditing Viewer?action=AUDIT_VALUE&amp;DB=129&amp;ID1=02991220&amp;VALUEID=01001&amp;SDATE=200902&amp;PERIODTYPE=QTR_STD&amp;window=popup_no_bar&amp;width=385&amp;height=120&amp;START_MAXIMIZED=FALSE&amp;creator=factset&amp;display_string=Audit"}</definedName>
    <definedName name="_1848__FDSAUDITLINK__" localSheetId="5" hidden="1">{"fdsup://Directions/FactSet Auditing Viewer?action=AUDIT_VALUE&amp;DB=129&amp;ID1=02991220&amp;VALUEID=01001&amp;SDATE=200902&amp;PERIODTYPE=QTR_STD&amp;window=popup_no_bar&amp;width=385&amp;height=120&amp;START_MAXIMIZED=FALSE&amp;creator=factset&amp;display_string=Audit"}</definedName>
    <definedName name="_1848__FDSAUDITLINK__" localSheetId="1" hidden="1">{"fdsup://Directions/FactSet Auditing Viewer?action=AUDIT_VALUE&amp;DB=129&amp;ID1=02991220&amp;VALUEID=01001&amp;SDATE=200902&amp;PERIODTYPE=QTR_STD&amp;window=popup_no_bar&amp;width=385&amp;height=120&amp;START_MAXIMIZED=FALSE&amp;creator=factset&amp;display_string=Audit"}</definedName>
    <definedName name="_1848__FDSAUDITLINK__" hidden="1">{"fdsup://Directions/FactSet Auditing Viewer?action=AUDIT_VALUE&amp;DB=129&amp;ID1=02991220&amp;VALUEID=01001&amp;SDATE=200902&amp;PERIODTYPE=QTR_STD&amp;window=popup_no_bar&amp;width=385&amp;height=120&amp;START_MAXIMIZED=FALSE&amp;creator=factset&amp;display_string=Audit"}</definedName>
    <definedName name="_1849__FDSAUDITLINK__" localSheetId="7" hidden="1">{"fdsup://Directions/FactSet Auditing Viewer?action=AUDIT_VALUE&amp;DB=129&amp;ID1=02991220&amp;VALUEID=01001&amp;SDATE=201002&amp;PERIODTYPE=QTR_STD&amp;window=popup_no_bar&amp;width=385&amp;height=120&amp;START_MAXIMIZED=FALSE&amp;creator=factset&amp;display_string=Audit"}</definedName>
    <definedName name="_1849__FDSAUDITLINK__" localSheetId="9" hidden="1">{"fdsup://Directions/FactSet Auditing Viewer?action=AUDIT_VALUE&amp;DB=129&amp;ID1=02991220&amp;VALUEID=01001&amp;SDATE=201002&amp;PERIODTYPE=QTR_STD&amp;window=popup_no_bar&amp;width=385&amp;height=120&amp;START_MAXIMIZED=FALSE&amp;creator=factset&amp;display_string=Audit"}</definedName>
    <definedName name="_1849__FDSAUDITLINK__" localSheetId="8" hidden="1">{"fdsup://Directions/FactSet Auditing Viewer?action=AUDIT_VALUE&amp;DB=129&amp;ID1=02991220&amp;VALUEID=01001&amp;SDATE=201002&amp;PERIODTYPE=QTR_STD&amp;window=popup_no_bar&amp;width=385&amp;height=120&amp;START_MAXIMIZED=FALSE&amp;creator=factset&amp;display_string=Audit"}</definedName>
    <definedName name="_1849__FDSAUDITLINK__" localSheetId="10" hidden="1">{"fdsup://Directions/FactSet Auditing Viewer?action=AUDIT_VALUE&amp;DB=129&amp;ID1=02991220&amp;VALUEID=01001&amp;SDATE=201002&amp;PERIODTYPE=QTR_STD&amp;window=popup_no_bar&amp;width=385&amp;height=120&amp;START_MAXIMIZED=FALSE&amp;creator=factset&amp;display_string=Audit"}</definedName>
    <definedName name="_1849__FDSAUDITLINK__" localSheetId="3" hidden="1">{"fdsup://Directions/FactSet Auditing Viewer?action=AUDIT_VALUE&amp;DB=129&amp;ID1=02991220&amp;VALUEID=01001&amp;SDATE=201002&amp;PERIODTYPE=QTR_STD&amp;window=popup_no_bar&amp;width=385&amp;height=120&amp;START_MAXIMIZED=FALSE&amp;creator=factset&amp;display_string=Audit"}</definedName>
    <definedName name="_1849__FDSAUDITLINK__" localSheetId="5" hidden="1">{"fdsup://Directions/FactSet Auditing Viewer?action=AUDIT_VALUE&amp;DB=129&amp;ID1=02991220&amp;VALUEID=01001&amp;SDATE=201002&amp;PERIODTYPE=QTR_STD&amp;window=popup_no_bar&amp;width=385&amp;height=120&amp;START_MAXIMIZED=FALSE&amp;creator=factset&amp;display_string=Audit"}</definedName>
    <definedName name="_1849__FDSAUDITLINK__" localSheetId="1" hidden="1">{"fdsup://Directions/FactSet Auditing Viewer?action=AUDIT_VALUE&amp;DB=129&amp;ID1=02991220&amp;VALUEID=01001&amp;SDATE=201002&amp;PERIODTYPE=QTR_STD&amp;window=popup_no_bar&amp;width=385&amp;height=120&amp;START_MAXIMIZED=FALSE&amp;creator=factset&amp;display_string=Audit"}</definedName>
    <definedName name="_1849__FDSAUDITLINK__" hidden="1">{"fdsup://Directions/FactSet Auditing Viewer?action=AUDIT_VALUE&amp;DB=129&amp;ID1=02991220&amp;VALUEID=01001&amp;SDATE=201002&amp;PERIODTYPE=QTR_STD&amp;window=popup_no_bar&amp;width=385&amp;height=120&amp;START_MAXIMIZED=FALSE&amp;creator=factset&amp;display_string=Audit"}</definedName>
    <definedName name="_185__FDSAUDITLINK__" localSheetId="7" hidden="1">{"fdsup://directions/FAT Viewer?action=UPDATE&amp;creator=factset&amp;DYN_ARGS=TRUE&amp;DOC_NAME=FAT:FQL_AUDITING_CLIENT_TEMPLATE.FAT&amp;display_string=Audit&amp;VAR:KEY=PERGZWPWVQ&amp;VAR:QUERY=RkZfRUJJVERBX09QRVIoUVRSLDQvMS8yMDA5LDYvMzAvMjAwOSwsLFVTRCk=&amp;WINDOW=FIRST_POPUP&amp;HEIGH","T=450&amp;WIDTH=450&amp;START_MAXIMIZED=FALSE&amp;VAR:CALENDAR=US&amp;VAR:SYMBOL=SLE&amp;VAR:INDEX=0"}</definedName>
    <definedName name="_185__FDSAUDITLINK__" localSheetId="9" hidden="1">{"fdsup://directions/FAT Viewer?action=UPDATE&amp;creator=factset&amp;DYN_ARGS=TRUE&amp;DOC_NAME=FAT:FQL_AUDITING_CLIENT_TEMPLATE.FAT&amp;display_string=Audit&amp;VAR:KEY=PERGZWPWVQ&amp;VAR:QUERY=RkZfRUJJVERBX09QRVIoUVRSLDQvMS8yMDA5LDYvMzAvMjAwOSwsLFVTRCk=&amp;WINDOW=FIRST_POPUP&amp;HEIGH","T=450&amp;WIDTH=450&amp;START_MAXIMIZED=FALSE&amp;VAR:CALENDAR=US&amp;VAR:SYMBOL=SLE&amp;VAR:INDEX=0"}</definedName>
    <definedName name="_185__FDSAUDITLINK__" localSheetId="8" hidden="1">{"fdsup://directions/FAT Viewer?action=UPDATE&amp;creator=factset&amp;DYN_ARGS=TRUE&amp;DOC_NAME=FAT:FQL_AUDITING_CLIENT_TEMPLATE.FAT&amp;display_string=Audit&amp;VAR:KEY=PERGZWPWVQ&amp;VAR:QUERY=RkZfRUJJVERBX09QRVIoUVRSLDQvMS8yMDA5LDYvMzAvMjAwOSwsLFVTRCk=&amp;WINDOW=FIRST_POPUP&amp;HEIGH","T=450&amp;WIDTH=450&amp;START_MAXIMIZED=FALSE&amp;VAR:CALENDAR=US&amp;VAR:SYMBOL=SLE&amp;VAR:INDEX=0"}</definedName>
    <definedName name="_185__FDSAUDITLINK__" localSheetId="10" hidden="1">{"fdsup://directions/FAT Viewer?action=UPDATE&amp;creator=factset&amp;DYN_ARGS=TRUE&amp;DOC_NAME=FAT:FQL_AUDITING_CLIENT_TEMPLATE.FAT&amp;display_string=Audit&amp;VAR:KEY=PERGZWPWVQ&amp;VAR:QUERY=RkZfRUJJVERBX09QRVIoUVRSLDQvMS8yMDA5LDYvMzAvMjAwOSwsLFVTRCk=&amp;WINDOW=FIRST_POPUP&amp;HEIGH","T=450&amp;WIDTH=450&amp;START_MAXIMIZED=FALSE&amp;VAR:CALENDAR=US&amp;VAR:SYMBOL=SLE&amp;VAR:INDEX=0"}</definedName>
    <definedName name="_185__FDSAUDITLINK__" localSheetId="3" hidden="1">{"fdsup://directions/FAT Viewer?action=UPDATE&amp;creator=factset&amp;DYN_ARGS=TRUE&amp;DOC_NAME=FAT:FQL_AUDITING_CLIENT_TEMPLATE.FAT&amp;display_string=Audit&amp;VAR:KEY=PERGZWPWVQ&amp;VAR:QUERY=RkZfRUJJVERBX09QRVIoUVRSLDQvMS8yMDA5LDYvMzAvMjAwOSwsLFVTRCk=&amp;WINDOW=FIRST_POPUP&amp;HEIGH","T=450&amp;WIDTH=450&amp;START_MAXIMIZED=FALSE&amp;VAR:CALENDAR=US&amp;VAR:SYMBOL=SLE&amp;VAR:INDEX=0"}</definedName>
    <definedName name="_185__FDSAUDITLINK__" localSheetId="5" hidden="1">{"fdsup://directions/FAT Viewer?action=UPDATE&amp;creator=factset&amp;DYN_ARGS=TRUE&amp;DOC_NAME=FAT:FQL_AUDITING_CLIENT_TEMPLATE.FAT&amp;display_string=Audit&amp;VAR:KEY=PERGZWPWVQ&amp;VAR:QUERY=RkZfRUJJVERBX09QRVIoUVRSLDQvMS8yMDA5LDYvMzAvMjAwOSwsLFVTRCk=&amp;WINDOW=FIRST_POPUP&amp;HEIGH","T=450&amp;WIDTH=450&amp;START_MAXIMIZED=FALSE&amp;VAR:CALENDAR=US&amp;VAR:SYMBOL=SLE&amp;VAR:INDEX=0"}</definedName>
    <definedName name="_185__FDSAUDITLINK__" localSheetId="1" hidden="1">{"fdsup://directions/FAT Viewer?action=UPDATE&amp;creator=factset&amp;DYN_ARGS=TRUE&amp;DOC_NAME=FAT:FQL_AUDITING_CLIENT_TEMPLATE.FAT&amp;display_string=Audit&amp;VAR:KEY=PERGZWPWVQ&amp;VAR:QUERY=RkZfRUJJVERBX09QRVIoUVRSLDQvMS8yMDA5LDYvMzAvMjAwOSwsLFVTRCk=&amp;WINDOW=FIRST_POPUP&amp;HEIGH","T=450&amp;WIDTH=450&amp;START_MAXIMIZED=FALSE&amp;VAR:CALENDAR=US&amp;VAR:SYMBOL=SLE&amp;VAR:INDEX=0"}</definedName>
    <definedName name="_185__FDSAUDITLINK__" hidden="1">{"fdsup://directions/FAT Viewer?action=UPDATE&amp;creator=factset&amp;DYN_ARGS=TRUE&amp;DOC_NAME=FAT:FQL_AUDITING_CLIENT_TEMPLATE.FAT&amp;display_string=Audit&amp;VAR:KEY=PERGZWPWVQ&amp;VAR:QUERY=RkZfRUJJVERBX09QRVIoUVRSLDQvMS8yMDA5LDYvMzAvMjAwOSwsLFVTRCk=&amp;WINDOW=FIRST_POPUP&amp;HEIGH","T=450&amp;WIDTH=450&amp;START_MAXIMIZED=FALSE&amp;VAR:CALENDAR=US&amp;VAR:SYMBOL=SLE&amp;VAR:INDEX=0"}</definedName>
    <definedName name="_1850__FDSAUDITLINK__" localSheetId="7" hidden="1">{"fdsup://Directions/FactSet Auditing Viewer?action=AUDIT_VALUE&amp;DB=129&amp;ID1=03076C10&amp;VALUEID=01001&amp;SDATE=200902&amp;PERIODTYPE=QTR_STD&amp;window=popup_no_bar&amp;width=385&amp;height=120&amp;START_MAXIMIZED=FALSE&amp;creator=factset&amp;display_string=Audit"}</definedName>
    <definedName name="_1850__FDSAUDITLINK__" localSheetId="9" hidden="1">{"fdsup://Directions/FactSet Auditing Viewer?action=AUDIT_VALUE&amp;DB=129&amp;ID1=03076C10&amp;VALUEID=01001&amp;SDATE=200902&amp;PERIODTYPE=QTR_STD&amp;window=popup_no_bar&amp;width=385&amp;height=120&amp;START_MAXIMIZED=FALSE&amp;creator=factset&amp;display_string=Audit"}</definedName>
    <definedName name="_1850__FDSAUDITLINK__" localSheetId="8" hidden="1">{"fdsup://Directions/FactSet Auditing Viewer?action=AUDIT_VALUE&amp;DB=129&amp;ID1=03076C10&amp;VALUEID=01001&amp;SDATE=200902&amp;PERIODTYPE=QTR_STD&amp;window=popup_no_bar&amp;width=385&amp;height=120&amp;START_MAXIMIZED=FALSE&amp;creator=factset&amp;display_string=Audit"}</definedName>
    <definedName name="_1850__FDSAUDITLINK__" localSheetId="10" hidden="1">{"fdsup://Directions/FactSet Auditing Viewer?action=AUDIT_VALUE&amp;DB=129&amp;ID1=03076C10&amp;VALUEID=01001&amp;SDATE=200902&amp;PERIODTYPE=QTR_STD&amp;window=popup_no_bar&amp;width=385&amp;height=120&amp;START_MAXIMIZED=FALSE&amp;creator=factset&amp;display_string=Audit"}</definedName>
    <definedName name="_1850__FDSAUDITLINK__" localSheetId="3" hidden="1">{"fdsup://Directions/FactSet Auditing Viewer?action=AUDIT_VALUE&amp;DB=129&amp;ID1=03076C10&amp;VALUEID=01001&amp;SDATE=200902&amp;PERIODTYPE=QTR_STD&amp;window=popup_no_bar&amp;width=385&amp;height=120&amp;START_MAXIMIZED=FALSE&amp;creator=factset&amp;display_string=Audit"}</definedName>
    <definedName name="_1850__FDSAUDITLINK__" localSheetId="5" hidden="1">{"fdsup://Directions/FactSet Auditing Viewer?action=AUDIT_VALUE&amp;DB=129&amp;ID1=03076C10&amp;VALUEID=01001&amp;SDATE=200902&amp;PERIODTYPE=QTR_STD&amp;window=popup_no_bar&amp;width=385&amp;height=120&amp;START_MAXIMIZED=FALSE&amp;creator=factset&amp;display_string=Audit"}</definedName>
    <definedName name="_1850__FDSAUDITLINK__" localSheetId="1" hidden="1">{"fdsup://Directions/FactSet Auditing Viewer?action=AUDIT_VALUE&amp;DB=129&amp;ID1=03076C10&amp;VALUEID=01001&amp;SDATE=200902&amp;PERIODTYPE=QTR_STD&amp;window=popup_no_bar&amp;width=385&amp;height=120&amp;START_MAXIMIZED=FALSE&amp;creator=factset&amp;display_string=Audit"}</definedName>
    <definedName name="_1850__FDSAUDITLINK__" hidden="1">{"fdsup://Directions/FactSet Auditing Viewer?action=AUDIT_VALUE&amp;DB=129&amp;ID1=03076C10&amp;VALUEID=01001&amp;SDATE=200902&amp;PERIODTYPE=QTR_STD&amp;window=popup_no_bar&amp;width=385&amp;height=120&amp;START_MAXIMIZED=FALSE&amp;creator=factset&amp;display_string=Audit"}</definedName>
    <definedName name="_1851__FDSAUDITLINK__" localSheetId="7" hidden="1">{"fdsup://Directions/FactSet Auditing Viewer?action=AUDIT_VALUE&amp;DB=129&amp;ID1=03076C10&amp;VALUEID=01001&amp;SDATE=201002&amp;PERIODTYPE=QTR_STD&amp;window=popup_no_bar&amp;width=385&amp;height=120&amp;START_MAXIMIZED=FALSE&amp;creator=factset&amp;display_string=Audit"}</definedName>
    <definedName name="_1851__FDSAUDITLINK__" localSheetId="9" hidden="1">{"fdsup://Directions/FactSet Auditing Viewer?action=AUDIT_VALUE&amp;DB=129&amp;ID1=03076C10&amp;VALUEID=01001&amp;SDATE=201002&amp;PERIODTYPE=QTR_STD&amp;window=popup_no_bar&amp;width=385&amp;height=120&amp;START_MAXIMIZED=FALSE&amp;creator=factset&amp;display_string=Audit"}</definedName>
    <definedName name="_1851__FDSAUDITLINK__" localSheetId="8" hidden="1">{"fdsup://Directions/FactSet Auditing Viewer?action=AUDIT_VALUE&amp;DB=129&amp;ID1=03076C10&amp;VALUEID=01001&amp;SDATE=201002&amp;PERIODTYPE=QTR_STD&amp;window=popup_no_bar&amp;width=385&amp;height=120&amp;START_MAXIMIZED=FALSE&amp;creator=factset&amp;display_string=Audit"}</definedName>
    <definedName name="_1851__FDSAUDITLINK__" localSheetId="10" hidden="1">{"fdsup://Directions/FactSet Auditing Viewer?action=AUDIT_VALUE&amp;DB=129&amp;ID1=03076C10&amp;VALUEID=01001&amp;SDATE=201002&amp;PERIODTYPE=QTR_STD&amp;window=popup_no_bar&amp;width=385&amp;height=120&amp;START_MAXIMIZED=FALSE&amp;creator=factset&amp;display_string=Audit"}</definedName>
    <definedName name="_1851__FDSAUDITLINK__" localSheetId="3" hidden="1">{"fdsup://Directions/FactSet Auditing Viewer?action=AUDIT_VALUE&amp;DB=129&amp;ID1=03076C10&amp;VALUEID=01001&amp;SDATE=201002&amp;PERIODTYPE=QTR_STD&amp;window=popup_no_bar&amp;width=385&amp;height=120&amp;START_MAXIMIZED=FALSE&amp;creator=factset&amp;display_string=Audit"}</definedName>
    <definedName name="_1851__FDSAUDITLINK__" localSheetId="5" hidden="1">{"fdsup://Directions/FactSet Auditing Viewer?action=AUDIT_VALUE&amp;DB=129&amp;ID1=03076C10&amp;VALUEID=01001&amp;SDATE=201002&amp;PERIODTYPE=QTR_STD&amp;window=popup_no_bar&amp;width=385&amp;height=120&amp;START_MAXIMIZED=FALSE&amp;creator=factset&amp;display_string=Audit"}</definedName>
    <definedName name="_1851__FDSAUDITLINK__" localSheetId="1" hidden="1">{"fdsup://Directions/FactSet Auditing Viewer?action=AUDIT_VALUE&amp;DB=129&amp;ID1=03076C10&amp;VALUEID=01001&amp;SDATE=201002&amp;PERIODTYPE=QTR_STD&amp;window=popup_no_bar&amp;width=385&amp;height=120&amp;START_MAXIMIZED=FALSE&amp;creator=factset&amp;display_string=Audit"}</definedName>
    <definedName name="_1851__FDSAUDITLINK__" hidden="1">{"fdsup://Directions/FactSet Auditing Viewer?action=AUDIT_VALUE&amp;DB=129&amp;ID1=03076C10&amp;VALUEID=01001&amp;SDATE=201002&amp;PERIODTYPE=QTR_STD&amp;window=popup_no_bar&amp;width=385&amp;height=120&amp;START_MAXIMIZED=FALSE&amp;creator=factset&amp;display_string=Audit"}</definedName>
    <definedName name="_1852__FDSAUDITLINK__" localSheetId="7" hidden="1">{"fdsup://Directions/FactSet Auditing Viewer?action=AUDIT_VALUE&amp;DB=129&amp;ID1=03116210&amp;VALUEID=01001&amp;SDATE=200902&amp;PERIODTYPE=QTR_STD&amp;window=popup_no_bar&amp;width=385&amp;height=120&amp;START_MAXIMIZED=FALSE&amp;creator=factset&amp;display_string=Audit"}</definedName>
    <definedName name="_1852__FDSAUDITLINK__" localSheetId="9" hidden="1">{"fdsup://Directions/FactSet Auditing Viewer?action=AUDIT_VALUE&amp;DB=129&amp;ID1=03116210&amp;VALUEID=01001&amp;SDATE=200902&amp;PERIODTYPE=QTR_STD&amp;window=popup_no_bar&amp;width=385&amp;height=120&amp;START_MAXIMIZED=FALSE&amp;creator=factset&amp;display_string=Audit"}</definedName>
    <definedName name="_1852__FDSAUDITLINK__" localSheetId="8" hidden="1">{"fdsup://Directions/FactSet Auditing Viewer?action=AUDIT_VALUE&amp;DB=129&amp;ID1=03116210&amp;VALUEID=01001&amp;SDATE=200902&amp;PERIODTYPE=QTR_STD&amp;window=popup_no_bar&amp;width=385&amp;height=120&amp;START_MAXIMIZED=FALSE&amp;creator=factset&amp;display_string=Audit"}</definedName>
    <definedName name="_1852__FDSAUDITLINK__" localSheetId="10" hidden="1">{"fdsup://Directions/FactSet Auditing Viewer?action=AUDIT_VALUE&amp;DB=129&amp;ID1=03116210&amp;VALUEID=01001&amp;SDATE=200902&amp;PERIODTYPE=QTR_STD&amp;window=popup_no_bar&amp;width=385&amp;height=120&amp;START_MAXIMIZED=FALSE&amp;creator=factset&amp;display_string=Audit"}</definedName>
    <definedName name="_1852__FDSAUDITLINK__" localSheetId="3" hidden="1">{"fdsup://Directions/FactSet Auditing Viewer?action=AUDIT_VALUE&amp;DB=129&amp;ID1=03116210&amp;VALUEID=01001&amp;SDATE=200902&amp;PERIODTYPE=QTR_STD&amp;window=popup_no_bar&amp;width=385&amp;height=120&amp;START_MAXIMIZED=FALSE&amp;creator=factset&amp;display_string=Audit"}</definedName>
    <definedName name="_1852__FDSAUDITLINK__" localSheetId="5" hidden="1">{"fdsup://Directions/FactSet Auditing Viewer?action=AUDIT_VALUE&amp;DB=129&amp;ID1=03116210&amp;VALUEID=01001&amp;SDATE=200902&amp;PERIODTYPE=QTR_STD&amp;window=popup_no_bar&amp;width=385&amp;height=120&amp;START_MAXIMIZED=FALSE&amp;creator=factset&amp;display_string=Audit"}</definedName>
    <definedName name="_1852__FDSAUDITLINK__" localSheetId="1" hidden="1">{"fdsup://Directions/FactSet Auditing Viewer?action=AUDIT_VALUE&amp;DB=129&amp;ID1=03116210&amp;VALUEID=01001&amp;SDATE=200902&amp;PERIODTYPE=QTR_STD&amp;window=popup_no_bar&amp;width=385&amp;height=120&amp;START_MAXIMIZED=FALSE&amp;creator=factset&amp;display_string=Audit"}</definedName>
    <definedName name="_1852__FDSAUDITLINK__" hidden="1">{"fdsup://Directions/FactSet Auditing Viewer?action=AUDIT_VALUE&amp;DB=129&amp;ID1=03116210&amp;VALUEID=01001&amp;SDATE=200902&amp;PERIODTYPE=QTR_STD&amp;window=popup_no_bar&amp;width=385&amp;height=120&amp;START_MAXIMIZED=FALSE&amp;creator=factset&amp;display_string=Audit"}</definedName>
    <definedName name="_1853__FDSAUDITLINK__" localSheetId="7" hidden="1">{"fdsup://Directions/FactSet Auditing Viewer?action=AUDIT_VALUE&amp;DB=129&amp;ID1=03116210&amp;VALUEID=01001&amp;SDATE=201002&amp;PERIODTYPE=QTR_STD&amp;window=popup_no_bar&amp;width=385&amp;height=120&amp;START_MAXIMIZED=FALSE&amp;creator=factset&amp;display_string=Audit"}</definedName>
    <definedName name="_1853__FDSAUDITLINK__" localSheetId="9" hidden="1">{"fdsup://Directions/FactSet Auditing Viewer?action=AUDIT_VALUE&amp;DB=129&amp;ID1=03116210&amp;VALUEID=01001&amp;SDATE=201002&amp;PERIODTYPE=QTR_STD&amp;window=popup_no_bar&amp;width=385&amp;height=120&amp;START_MAXIMIZED=FALSE&amp;creator=factset&amp;display_string=Audit"}</definedName>
    <definedName name="_1853__FDSAUDITLINK__" localSheetId="8" hidden="1">{"fdsup://Directions/FactSet Auditing Viewer?action=AUDIT_VALUE&amp;DB=129&amp;ID1=03116210&amp;VALUEID=01001&amp;SDATE=201002&amp;PERIODTYPE=QTR_STD&amp;window=popup_no_bar&amp;width=385&amp;height=120&amp;START_MAXIMIZED=FALSE&amp;creator=factset&amp;display_string=Audit"}</definedName>
    <definedName name="_1853__FDSAUDITLINK__" localSheetId="10" hidden="1">{"fdsup://Directions/FactSet Auditing Viewer?action=AUDIT_VALUE&amp;DB=129&amp;ID1=03116210&amp;VALUEID=01001&amp;SDATE=201002&amp;PERIODTYPE=QTR_STD&amp;window=popup_no_bar&amp;width=385&amp;height=120&amp;START_MAXIMIZED=FALSE&amp;creator=factset&amp;display_string=Audit"}</definedName>
    <definedName name="_1853__FDSAUDITLINK__" localSheetId="3" hidden="1">{"fdsup://Directions/FactSet Auditing Viewer?action=AUDIT_VALUE&amp;DB=129&amp;ID1=03116210&amp;VALUEID=01001&amp;SDATE=201002&amp;PERIODTYPE=QTR_STD&amp;window=popup_no_bar&amp;width=385&amp;height=120&amp;START_MAXIMIZED=FALSE&amp;creator=factset&amp;display_string=Audit"}</definedName>
    <definedName name="_1853__FDSAUDITLINK__" localSheetId="5" hidden="1">{"fdsup://Directions/FactSet Auditing Viewer?action=AUDIT_VALUE&amp;DB=129&amp;ID1=03116210&amp;VALUEID=01001&amp;SDATE=201002&amp;PERIODTYPE=QTR_STD&amp;window=popup_no_bar&amp;width=385&amp;height=120&amp;START_MAXIMIZED=FALSE&amp;creator=factset&amp;display_string=Audit"}</definedName>
    <definedName name="_1853__FDSAUDITLINK__" localSheetId="1" hidden="1">{"fdsup://Directions/FactSet Auditing Viewer?action=AUDIT_VALUE&amp;DB=129&amp;ID1=03116210&amp;VALUEID=01001&amp;SDATE=201002&amp;PERIODTYPE=QTR_STD&amp;window=popup_no_bar&amp;width=385&amp;height=120&amp;START_MAXIMIZED=FALSE&amp;creator=factset&amp;display_string=Audit"}</definedName>
    <definedName name="_1853__FDSAUDITLINK__" hidden="1">{"fdsup://Directions/FactSet Auditing Viewer?action=AUDIT_VALUE&amp;DB=129&amp;ID1=03116210&amp;VALUEID=01001&amp;SDATE=201002&amp;PERIODTYPE=QTR_STD&amp;window=popup_no_bar&amp;width=385&amp;height=120&amp;START_MAXIMIZED=FALSE&amp;creator=factset&amp;display_string=Audit"}</definedName>
    <definedName name="_1854__FDSAUDITLINK__" localSheetId="7" hidden="1">{"fdsup://Directions/FactSet Auditing Viewer?action=AUDIT_VALUE&amp;DB=129&amp;ID1=00790310&amp;VALUEID=01001&amp;SDATE=200902&amp;PERIODTYPE=QTR_STD&amp;window=popup_no_bar&amp;width=385&amp;height=120&amp;START_MAXIMIZED=FALSE&amp;creator=factset&amp;display_string=Audit"}</definedName>
    <definedName name="_1854__FDSAUDITLINK__" localSheetId="9" hidden="1">{"fdsup://Directions/FactSet Auditing Viewer?action=AUDIT_VALUE&amp;DB=129&amp;ID1=00790310&amp;VALUEID=01001&amp;SDATE=200902&amp;PERIODTYPE=QTR_STD&amp;window=popup_no_bar&amp;width=385&amp;height=120&amp;START_MAXIMIZED=FALSE&amp;creator=factset&amp;display_string=Audit"}</definedName>
    <definedName name="_1854__FDSAUDITLINK__" localSheetId="8" hidden="1">{"fdsup://Directions/FactSet Auditing Viewer?action=AUDIT_VALUE&amp;DB=129&amp;ID1=00790310&amp;VALUEID=01001&amp;SDATE=200902&amp;PERIODTYPE=QTR_STD&amp;window=popup_no_bar&amp;width=385&amp;height=120&amp;START_MAXIMIZED=FALSE&amp;creator=factset&amp;display_string=Audit"}</definedName>
    <definedName name="_1854__FDSAUDITLINK__" localSheetId="10" hidden="1">{"fdsup://Directions/FactSet Auditing Viewer?action=AUDIT_VALUE&amp;DB=129&amp;ID1=00790310&amp;VALUEID=01001&amp;SDATE=200902&amp;PERIODTYPE=QTR_STD&amp;window=popup_no_bar&amp;width=385&amp;height=120&amp;START_MAXIMIZED=FALSE&amp;creator=factset&amp;display_string=Audit"}</definedName>
    <definedName name="_1854__FDSAUDITLINK__" localSheetId="3" hidden="1">{"fdsup://Directions/FactSet Auditing Viewer?action=AUDIT_VALUE&amp;DB=129&amp;ID1=00790310&amp;VALUEID=01001&amp;SDATE=200902&amp;PERIODTYPE=QTR_STD&amp;window=popup_no_bar&amp;width=385&amp;height=120&amp;START_MAXIMIZED=FALSE&amp;creator=factset&amp;display_string=Audit"}</definedName>
    <definedName name="_1854__FDSAUDITLINK__" localSheetId="5" hidden="1">{"fdsup://Directions/FactSet Auditing Viewer?action=AUDIT_VALUE&amp;DB=129&amp;ID1=00790310&amp;VALUEID=01001&amp;SDATE=200902&amp;PERIODTYPE=QTR_STD&amp;window=popup_no_bar&amp;width=385&amp;height=120&amp;START_MAXIMIZED=FALSE&amp;creator=factset&amp;display_string=Audit"}</definedName>
    <definedName name="_1854__FDSAUDITLINK__" localSheetId="1" hidden="1">{"fdsup://Directions/FactSet Auditing Viewer?action=AUDIT_VALUE&amp;DB=129&amp;ID1=00790310&amp;VALUEID=01001&amp;SDATE=200902&amp;PERIODTYPE=QTR_STD&amp;window=popup_no_bar&amp;width=385&amp;height=120&amp;START_MAXIMIZED=FALSE&amp;creator=factset&amp;display_string=Audit"}</definedName>
    <definedName name="_1854__FDSAUDITLINK__" hidden="1">{"fdsup://Directions/FactSet Auditing Viewer?action=AUDIT_VALUE&amp;DB=129&amp;ID1=00790310&amp;VALUEID=01001&amp;SDATE=200902&amp;PERIODTYPE=QTR_STD&amp;window=popup_no_bar&amp;width=385&amp;height=120&amp;START_MAXIMIZED=FALSE&amp;creator=factset&amp;display_string=Audit"}</definedName>
    <definedName name="_1855__FDSAUDITLINK__" localSheetId="7" hidden="1">{"fdsup://Directions/FactSet Auditing Viewer?action=AUDIT_VALUE&amp;DB=129&amp;ID1=00790310&amp;VALUEID=01001&amp;SDATE=201002&amp;PERIODTYPE=QTR_STD&amp;window=popup_no_bar&amp;width=385&amp;height=120&amp;START_MAXIMIZED=FALSE&amp;creator=factset&amp;display_string=Audit"}</definedName>
    <definedName name="_1855__FDSAUDITLINK__" localSheetId="9" hidden="1">{"fdsup://Directions/FactSet Auditing Viewer?action=AUDIT_VALUE&amp;DB=129&amp;ID1=00790310&amp;VALUEID=01001&amp;SDATE=201002&amp;PERIODTYPE=QTR_STD&amp;window=popup_no_bar&amp;width=385&amp;height=120&amp;START_MAXIMIZED=FALSE&amp;creator=factset&amp;display_string=Audit"}</definedName>
    <definedName name="_1855__FDSAUDITLINK__" localSheetId="8" hidden="1">{"fdsup://Directions/FactSet Auditing Viewer?action=AUDIT_VALUE&amp;DB=129&amp;ID1=00790310&amp;VALUEID=01001&amp;SDATE=201002&amp;PERIODTYPE=QTR_STD&amp;window=popup_no_bar&amp;width=385&amp;height=120&amp;START_MAXIMIZED=FALSE&amp;creator=factset&amp;display_string=Audit"}</definedName>
    <definedName name="_1855__FDSAUDITLINK__" localSheetId="10" hidden="1">{"fdsup://Directions/FactSet Auditing Viewer?action=AUDIT_VALUE&amp;DB=129&amp;ID1=00790310&amp;VALUEID=01001&amp;SDATE=201002&amp;PERIODTYPE=QTR_STD&amp;window=popup_no_bar&amp;width=385&amp;height=120&amp;START_MAXIMIZED=FALSE&amp;creator=factset&amp;display_string=Audit"}</definedName>
    <definedName name="_1855__FDSAUDITLINK__" localSheetId="3" hidden="1">{"fdsup://Directions/FactSet Auditing Viewer?action=AUDIT_VALUE&amp;DB=129&amp;ID1=00790310&amp;VALUEID=01001&amp;SDATE=201002&amp;PERIODTYPE=QTR_STD&amp;window=popup_no_bar&amp;width=385&amp;height=120&amp;START_MAXIMIZED=FALSE&amp;creator=factset&amp;display_string=Audit"}</definedName>
    <definedName name="_1855__FDSAUDITLINK__" localSheetId="5" hidden="1">{"fdsup://Directions/FactSet Auditing Viewer?action=AUDIT_VALUE&amp;DB=129&amp;ID1=00790310&amp;VALUEID=01001&amp;SDATE=201002&amp;PERIODTYPE=QTR_STD&amp;window=popup_no_bar&amp;width=385&amp;height=120&amp;START_MAXIMIZED=FALSE&amp;creator=factset&amp;display_string=Audit"}</definedName>
    <definedName name="_1855__FDSAUDITLINK__" localSheetId="1" hidden="1">{"fdsup://Directions/FactSet Auditing Viewer?action=AUDIT_VALUE&amp;DB=129&amp;ID1=00790310&amp;VALUEID=01001&amp;SDATE=201002&amp;PERIODTYPE=QTR_STD&amp;window=popup_no_bar&amp;width=385&amp;height=120&amp;START_MAXIMIZED=FALSE&amp;creator=factset&amp;display_string=Audit"}</definedName>
    <definedName name="_1855__FDSAUDITLINK__" hidden="1">{"fdsup://Directions/FactSet Auditing Viewer?action=AUDIT_VALUE&amp;DB=129&amp;ID1=00790310&amp;VALUEID=01001&amp;SDATE=201002&amp;PERIODTYPE=QTR_STD&amp;window=popup_no_bar&amp;width=385&amp;height=120&amp;START_MAXIMIZED=FALSE&amp;creator=factset&amp;display_string=Audit"}</definedName>
    <definedName name="_1856__FDSAUDITLINK__" localSheetId="7" hidden="1">{"fdsup://Directions/FactSet Auditing Viewer?action=AUDIT_VALUE&amp;DB=129&amp;ID1=03822210&amp;VALUEID=01001&amp;SDATE=200902&amp;PERIODTYPE=QTR_STD&amp;window=popup_no_bar&amp;width=385&amp;height=120&amp;START_MAXIMIZED=FALSE&amp;creator=factset&amp;display_string=Audit"}</definedName>
    <definedName name="_1856__FDSAUDITLINK__" localSheetId="9" hidden="1">{"fdsup://Directions/FactSet Auditing Viewer?action=AUDIT_VALUE&amp;DB=129&amp;ID1=03822210&amp;VALUEID=01001&amp;SDATE=200902&amp;PERIODTYPE=QTR_STD&amp;window=popup_no_bar&amp;width=385&amp;height=120&amp;START_MAXIMIZED=FALSE&amp;creator=factset&amp;display_string=Audit"}</definedName>
    <definedName name="_1856__FDSAUDITLINK__" localSheetId="8" hidden="1">{"fdsup://Directions/FactSet Auditing Viewer?action=AUDIT_VALUE&amp;DB=129&amp;ID1=03822210&amp;VALUEID=01001&amp;SDATE=200902&amp;PERIODTYPE=QTR_STD&amp;window=popup_no_bar&amp;width=385&amp;height=120&amp;START_MAXIMIZED=FALSE&amp;creator=factset&amp;display_string=Audit"}</definedName>
    <definedName name="_1856__FDSAUDITLINK__" localSheetId="10" hidden="1">{"fdsup://Directions/FactSet Auditing Viewer?action=AUDIT_VALUE&amp;DB=129&amp;ID1=03822210&amp;VALUEID=01001&amp;SDATE=200902&amp;PERIODTYPE=QTR_STD&amp;window=popup_no_bar&amp;width=385&amp;height=120&amp;START_MAXIMIZED=FALSE&amp;creator=factset&amp;display_string=Audit"}</definedName>
    <definedName name="_1856__FDSAUDITLINK__" localSheetId="3" hidden="1">{"fdsup://Directions/FactSet Auditing Viewer?action=AUDIT_VALUE&amp;DB=129&amp;ID1=03822210&amp;VALUEID=01001&amp;SDATE=200902&amp;PERIODTYPE=QTR_STD&amp;window=popup_no_bar&amp;width=385&amp;height=120&amp;START_MAXIMIZED=FALSE&amp;creator=factset&amp;display_string=Audit"}</definedName>
    <definedName name="_1856__FDSAUDITLINK__" localSheetId="5" hidden="1">{"fdsup://Directions/FactSet Auditing Viewer?action=AUDIT_VALUE&amp;DB=129&amp;ID1=03822210&amp;VALUEID=01001&amp;SDATE=200902&amp;PERIODTYPE=QTR_STD&amp;window=popup_no_bar&amp;width=385&amp;height=120&amp;START_MAXIMIZED=FALSE&amp;creator=factset&amp;display_string=Audit"}</definedName>
    <definedName name="_1856__FDSAUDITLINK__" localSheetId="1" hidden="1">{"fdsup://Directions/FactSet Auditing Viewer?action=AUDIT_VALUE&amp;DB=129&amp;ID1=03822210&amp;VALUEID=01001&amp;SDATE=200902&amp;PERIODTYPE=QTR_STD&amp;window=popup_no_bar&amp;width=385&amp;height=120&amp;START_MAXIMIZED=FALSE&amp;creator=factset&amp;display_string=Audit"}</definedName>
    <definedName name="_1856__FDSAUDITLINK__" hidden="1">{"fdsup://Directions/FactSet Auditing Viewer?action=AUDIT_VALUE&amp;DB=129&amp;ID1=03822210&amp;VALUEID=01001&amp;SDATE=200902&amp;PERIODTYPE=QTR_STD&amp;window=popup_no_bar&amp;width=385&amp;height=120&amp;START_MAXIMIZED=FALSE&amp;creator=factset&amp;display_string=Audit"}</definedName>
    <definedName name="_1857__FDSAUDITLINK__" localSheetId="7" hidden="1">{"fdsup://Directions/FactSet Auditing Viewer?action=AUDIT_VALUE&amp;DB=129&amp;ID1=03822210&amp;VALUEID=01001&amp;SDATE=201002&amp;PERIODTYPE=QTR_STD&amp;window=popup_no_bar&amp;width=385&amp;height=120&amp;START_MAXIMIZED=FALSE&amp;creator=factset&amp;display_string=Audit"}</definedName>
    <definedName name="_1857__FDSAUDITLINK__" localSheetId="9" hidden="1">{"fdsup://Directions/FactSet Auditing Viewer?action=AUDIT_VALUE&amp;DB=129&amp;ID1=03822210&amp;VALUEID=01001&amp;SDATE=201002&amp;PERIODTYPE=QTR_STD&amp;window=popup_no_bar&amp;width=385&amp;height=120&amp;START_MAXIMIZED=FALSE&amp;creator=factset&amp;display_string=Audit"}</definedName>
    <definedName name="_1857__FDSAUDITLINK__" localSheetId="8" hidden="1">{"fdsup://Directions/FactSet Auditing Viewer?action=AUDIT_VALUE&amp;DB=129&amp;ID1=03822210&amp;VALUEID=01001&amp;SDATE=201002&amp;PERIODTYPE=QTR_STD&amp;window=popup_no_bar&amp;width=385&amp;height=120&amp;START_MAXIMIZED=FALSE&amp;creator=factset&amp;display_string=Audit"}</definedName>
    <definedName name="_1857__FDSAUDITLINK__" localSheetId="10" hidden="1">{"fdsup://Directions/FactSet Auditing Viewer?action=AUDIT_VALUE&amp;DB=129&amp;ID1=03822210&amp;VALUEID=01001&amp;SDATE=201002&amp;PERIODTYPE=QTR_STD&amp;window=popup_no_bar&amp;width=385&amp;height=120&amp;START_MAXIMIZED=FALSE&amp;creator=factset&amp;display_string=Audit"}</definedName>
    <definedName name="_1857__FDSAUDITLINK__" localSheetId="3" hidden="1">{"fdsup://Directions/FactSet Auditing Viewer?action=AUDIT_VALUE&amp;DB=129&amp;ID1=03822210&amp;VALUEID=01001&amp;SDATE=201002&amp;PERIODTYPE=QTR_STD&amp;window=popup_no_bar&amp;width=385&amp;height=120&amp;START_MAXIMIZED=FALSE&amp;creator=factset&amp;display_string=Audit"}</definedName>
    <definedName name="_1857__FDSAUDITLINK__" localSheetId="5" hidden="1">{"fdsup://Directions/FactSet Auditing Viewer?action=AUDIT_VALUE&amp;DB=129&amp;ID1=03822210&amp;VALUEID=01001&amp;SDATE=201002&amp;PERIODTYPE=QTR_STD&amp;window=popup_no_bar&amp;width=385&amp;height=120&amp;START_MAXIMIZED=FALSE&amp;creator=factset&amp;display_string=Audit"}</definedName>
    <definedName name="_1857__FDSAUDITLINK__" localSheetId="1" hidden="1">{"fdsup://Directions/FactSet Auditing Viewer?action=AUDIT_VALUE&amp;DB=129&amp;ID1=03822210&amp;VALUEID=01001&amp;SDATE=201002&amp;PERIODTYPE=QTR_STD&amp;window=popup_no_bar&amp;width=385&amp;height=120&amp;START_MAXIMIZED=FALSE&amp;creator=factset&amp;display_string=Audit"}</definedName>
    <definedName name="_1857__FDSAUDITLINK__" hidden="1">{"fdsup://Directions/FactSet Auditing Viewer?action=AUDIT_VALUE&amp;DB=129&amp;ID1=03822210&amp;VALUEID=01001&amp;SDATE=201002&amp;PERIODTYPE=QTR_STD&amp;window=popup_no_bar&amp;width=385&amp;height=120&amp;START_MAXIMIZED=FALSE&amp;creator=factset&amp;display_string=Audit"}</definedName>
    <definedName name="_1858__FDSAUDITLINK__" localSheetId="7" hidden="1">{"fdsup://Directions/FactSet Auditing Viewer?action=AUDIT_VALUE&amp;DB=129&amp;ID1=02144110&amp;VALUEID=01001&amp;SDATE=200902&amp;PERIODTYPE=QTR_STD&amp;window=popup_no_bar&amp;width=385&amp;height=120&amp;START_MAXIMIZED=FALSE&amp;creator=factset&amp;display_string=Audit"}</definedName>
    <definedName name="_1858__FDSAUDITLINK__" localSheetId="9" hidden="1">{"fdsup://Directions/FactSet Auditing Viewer?action=AUDIT_VALUE&amp;DB=129&amp;ID1=02144110&amp;VALUEID=01001&amp;SDATE=200902&amp;PERIODTYPE=QTR_STD&amp;window=popup_no_bar&amp;width=385&amp;height=120&amp;START_MAXIMIZED=FALSE&amp;creator=factset&amp;display_string=Audit"}</definedName>
    <definedName name="_1858__FDSAUDITLINK__" localSheetId="8" hidden="1">{"fdsup://Directions/FactSet Auditing Viewer?action=AUDIT_VALUE&amp;DB=129&amp;ID1=02144110&amp;VALUEID=01001&amp;SDATE=200902&amp;PERIODTYPE=QTR_STD&amp;window=popup_no_bar&amp;width=385&amp;height=120&amp;START_MAXIMIZED=FALSE&amp;creator=factset&amp;display_string=Audit"}</definedName>
    <definedName name="_1858__FDSAUDITLINK__" localSheetId="10" hidden="1">{"fdsup://Directions/FactSet Auditing Viewer?action=AUDIT_VALUE&amp;DB=129&amp;ID1=02144110&amp;VALUEID=01001&amp;SDATE=200902&amp;PERIODTYPE=QTR_STD&amp;window=popup_no_bar&amp;width=385&amp;height=120&amp;START_MAXIMIZED=FALSE&amp;creator=factset&amp;display_string=Audit"}</definedName>
    <definedName name="_1858__FDSAUDITLINK__" localSheetId="3" hidden="1">{"fdsup://Directions/FactSet Auditing Viewer?action=AUDIT_VALUE&amp;DB=129&amp;ID1=02144110&amp;VALUEID=01001&amp;SDATE=200902&amp;PERIODTYPE=QTR_STD&amp;window=popup_no_bar&amp;width=385&amp;height=120&amp;START_MAXIMIZED=FALSE&amp;creator=factset&amp;display_string=Audit"}</definedName>
    <definedName name="_1858__FDSAUDITLINK__" localSheetId="5" hidden="1">{"fdsup://Directions/FactSet Auditing Viewer?action=AUDIT_VALUE&amp;DB=129&amp;ID1=02144110&amp;VALUEID=01001&amp;SDATE=200902&amp;PERIODTYPE=QTR_STD&amp;window=popup_no_bar&amp;width=385&amp;height=120&amp;START_MAXIMIZED=FALSE&amp;creator=factset&amp;display_string=Audit"}</definedName>
    <definedName name="_1858__FDSAUDITLINK__" localSheetId="1" hidden="1">{"fdsup://Directions/FactSet Auditing Viewer?action=AUDIT_VALUE&amp;DB=129&amp;ID1=02144110&amp;VALUEID=01001&amp;SDATE=200902&amp;PERIODTYPE=QTR_STD&amp;window=popup_no_bar&amp;width=385&amp;height=120&amp;START_MAXIMIZED=FALSE&amp;creator=factset&amp;display_string=Audit"}</definedName>
    <definedName name="_1858__FDSAUDITLINK__" hidden="1">{"fdsup://Directions/FactSet Auditing Viewer?action=AUDIT_VALUE&amp;DB=129&amp;ID1=02144110&amp;VALUEID=01001&amp;SDATE=200902&amp;PERIODTYPE=QTR_STD&amp;window=popup_no_bar&amp;width=385&amp;height=120&amp;START_MAXIMIZED=FALSE&amp;creator=factset&amp;display_string=Audit"}</definedName>
    <definedName name="_1859__FDSAUDITLINK__" localSheetId="7" hidden="1">{"fdsup://Directions/FactSet Auditing Viewer?action=AUDIT_VALUE&amp;DB=129&amp;ID1=02144110&amp;VALUEID=01001&amp;SDATE=201002&amp;PERIODTYPE=QTR_STD&amp;window=popup_no_bar&amp;width=385&amp;height=120&amp;START_MAXIMIZED=FALSE&amp;creator=factset&amp;display_string=Audit"}</definedName>
    <definedName name="_1859__FDSAUDITLINK__" localSheetId="9" hidden="1">{"fdsup://Directions/FactSet Auditing Viewer?action=AUDIT_VALUE&amp;DB=129&amp;ID1=02144110&amp;VALUEID=01001&amp;SDATE=201002&amp;PERIODTYPE=QTR_STD&amp;window=popup_no_bar&amp;width=385&amp;height=120&amp;START_MAXIMIZED=FALSE&amp;creator=factset&amp;display_string=Audit"}</definedName>
    <definedName name="_1859__FDSAUDITLINK__" localSheetId="8" hidden="1">{"fdsup://Directions/FactSet Auditing Viewer?action=AUDIT_VALUE&amp;DB=129&amp;ID1=02144110&amp;VALUEID=01001&amp;SDATE=201002&amp;PERIODTYPE=QTR_STD&amp;window=popup_no_bar&amp;width=385&amp;height=120&amp;START_MAXIMIZED=FALSE&amp;creator=factset&amp;display_string=Audit"}</definedName>
    <definedName name="_1859__FDSAUDITLINK__" localSheetId="10" hidden="1">{"fdsup://Directions/FactSet Auditing Viewer?action=AUDIT_VALUE&amp;DB=129&amp;ID1=02144110&amp;VALUEID=01001&amp;SDATE=201002&amp;PERIODTYPE=QTR_STD&amp;window=popup_no_bar&amp;width=385&amp;height=120&amp;START_MAXIMIZED=FALSE&amp;creator=factset&amp;display_string=Audit"}</definedName>
    <definedName name="_1859__FDSAUDITLINK__" localSheetId="3" hidden="1">{"fdsup://Directions/FactSet Auditing Viewer?action=AUDIT_VALUE&amp;DB=129&amp;ID1=02144110&amp;VALUEID=01001&amp;SDATE=201002&amp;PERIODTYPE=QTR_STD&amp;window=popup_no_bar&amp;width=385&amp;height=120&amp;START_MAXIMIZED=FALSE&amp;creator=factset&amp;display_string=Audit"}</definedName>
    <definedName name="_1859__FDSAUDITLINK__" localSheetId="5" hidden="1">{"fdsup://Directions/FactSet Auditing Viewer?action=AUDIT_VALUE&amp;DB=129&amp;ID1=02144110&amp;VALUEID=01001&amp;SDATE=201002&amp;PERIODTYPE=QTR_STD&amp;window=popup_no_bar&amp;width=385&amp;height=120&amp;START_MAXIMIZED=FALSE&amp;creator=factset&amp;display_string=Audit"}</definedName>
    <definedName name="_1859__FDSAUDITLINK__" localSheetId="1" hidden="1">{"fdsup://Directions/FactSet Auditing Viewer?action=AUDIT_VALUE&amp;DB=129&amp;ID1=02144110&amp;VALUEID=01001&amp;SDATE=201002&amp;PERIODTYPE=QTR_STD&amp;window=popup_no_bar&amp;width=385&amp;height=120&amp;START_MAXIMIZED=FALSE&amp;creator=factset&amp;display_string=Audit"}</definedName>
    <definedName name="_1859__FDSAUDITLINK__" hidden="1">{"fdsup://Directions/FactSet Auditing Viewer?action=AUDIT_VALUE&amp;DB=129&amp;ID1=02144110&amp;VALUEID=01001&amp;SDATE=201002&amp;PERIODTYPE=QTR_STD&amp;window=popup_no_bar&amp;width=385&amp;height=120&amp;START_MAXIMIZED=FALSE&amp;creator=factset&amp;display_string=Audit"}</definedName>
    <definedName name="_186__FDSAUDITLINK__" localSheetId="7" hidden="1">{"fdsup://directions/FAT Viewer?action=UPDATE&amp;creator=factset&amp;DYN_ARGS=TRUE&amp;DOC_NAME=FAT:FQL_AUDITING_CLIENT_TEMPLATE.FAT&amp;display_string=Audit&amp;VAR:KEY=TQJQRSXSHA&amp;VAR:QUERY=RkZfRUJJVERBX09QRVIoUVRSLDQvMS8yMDEwLDYvMzAvMjAxMCwsLFVTRCk=&amp;WINDOW=FIRST_POPUP&amp;HEIGH","T=450&amp;WIDTH=450&amp;START_MAXIMIZED=FALSE&amp;VAR:CALENDAR=US&amp;VAR:SYMBOL=SLE&amp;VAR:INDEX=0"}</definedName>
    <definedName name="_186__FDSAUDITLINK__" localSheetId="9" hidden="1">{"fdsup://directions/FAT Viewer?action=UPDATE&amp;creator=factset&amp;DYN_ARGS=TRUE&amp;DOC_NAME=FAT:FQL_AUDITING_CLIENT_TEMPLATE.FAT&amp;display_string=Audit&amp;VAR:KEY=TQJQRSXSHA&amp;VAR:QUERY=RkZfRUJJVERBX09QRVIoUVRSLDQvMS8yMDEwLDYvMzAvMjAxMCwsLFVTRCk=&amp;WINDOW=FIRST_POPUP&amp;HEIGH","T=450&amp;WIDTH=450&amp;START_MAXIMIZED=FALSE&amp;VAR:CALENDAR=US&amp;VAR:SYMBOL=SLE&amp;VAR:INDEX=0"}</definedName>
    <definedName name="_186__FDSAUDITLINK__" localSheetId="8" hidden="1">{"fdsup://directions/FAT Viewer?action=UPDATE&amp;creator=factset&amp;DYN_ARGS=TRUE&amp;DOC_NAME=FAT:FQL_AUDITING_CLIENT_TEMPLATE.FAT&amp;display_string=Audit&amp;VAR:KEY=TQJQRSXSHA&amp;VAR:QUERY=RkZfRUJJVERBX09QRVIoUVRSLDQvMS8yMDEwLDYvMzAvMjAxMCwsLFVTRCk=&amp;WINDOW=FIRST_POPUP&amp;HEIGH","T=450&amp;WIDTH=450&amp;START_MAXIMIZED=FALSE&amp;VAR:CALENDAR=US&amp;VAR:SYMBOL=SLE&amp;VAR:INDEX=0"}</definedName>
    <definedName name="_186__FDSAUDITLINK__" localSheetId="10" hidden="1">{"fdsup://directions/FAT Viewer?action=UPDATE&amp;creator=factset&amp;DYN_ARGS=TRUE&amp;DOC_NAME=FAT:FQL_AUDITING_CLIENT_TEMPLATE.FAT&amp;display_string=Audit&amp;VAR:KEY=TQJQRSXSHA&amp;VAR:QUERY=RkZfRUJJVERBX09QRVIoUVRSLDQvMS8yMDEwLDYvMzAvMjAxMCwsLFVTRCk=&amp;WINDOW=FIRST_POPUP&amp;HEIGH","T=450&amp;WIDTH=450&amp;START_MAXIMIZED=FALSE&amp;VAR:CALENDAR=US&amp;VAR:SYMBOL=SLE&amp;VAR:INDEX=0"}</definedName>
    <definedName name="_186__FDSAUDITLINK__" localSheetId="3" hidden="1">{"fdsup://directions/FAT Viewer?action=UPDATE&amp;creator=factset&amp;DYN_ARGS=TRUE&amp;DOC_NAME=FAT:FQL_AUDITING_CLIENT_TEMPLATE.FAT&amp;display_string=Audit&amp;VAR:KEY=TQJQRSXSHA&amp;VAR:QUERY=RkZfRUJJVERBX09QRVIoUVRSLDQvMS8yMDEwLDYvMzAvMjAxMCwsLFVTRCk=&amp;WINDOW=FIRST_POPUP&amp;HEIGH","T=450&amp;WIDTH=450&amp;START_MAXIMIZED=FALSE&amp;VAR:CALENDAR=US&amp;VAR:SYMBOL=SLE&amp;VAR:INDEX=0"}</definedName>
    <definedName name="_186__FDSAUDITLINK__" localSheetId="5" hidden="1">{"fdsup://directions/FAT Viewer?action=UPDATE&amp;creator=factset&amp;DYN_ARGS=TRUE&amp;DOC_NAME=FAT:FQL_AUDITING_CLIENT_TEMPLATE.FAT&amp;display_string=Audit&amp;VAR:KEY=TQJQRSXSHA&amp;VAR:QUERY=RkZfRUJJVERBX09QRVIoUVRSLDQvMS8yMDEwLDYvMzAvMjAxMCwsLFVTRCk=&amp;WINDOW=FIRST_POPUP&amp;HEIGH","T=450&amp;WIDTH=450&amp;START_MAXIMIZED=FALSE&amp;VAR:CALENDAR=US&amp;VAR:SYMBOL=SLE&amp;VAR:INDEX=0"}</definedName>
    <definedName name="_186__FDSAUDITLINK__" localSheetId="1" hidden="1">{"fdsup://directions/FAT Viewer?action=UPDATE&amp;creator=factset&amp;DYN_ARGS=TRUE&amp;DOC_NAME=FAT:FQL_AUDITING_CLIENT_TEMPLATE.FAT&amp;display_string=Audit&amp;VAR:KEY=TQJQRSXSHA&amp;VAR:QUERY=RkZfRUJJVERBX09QRVIoUVRSLDQvMS8yMDEwLDYvMzAvMjAxMCwsLFVTRCk=&amp;WINDOW=FIRST_POPUP&amp;HEIGH","T=450&amp;WIDTH=450&amp;START_MAXIMIZED=FALSE&amp;VAR:CALENDAR=US&amp;VAR:SYMBOL=SLE&amp;VAR:INDEX=0"}</definedName>
    <definedName name="_186__FDSAUDITLINK__" hidden="1">{"fdsup://directions/FAT Viewer?action=UPDATE&amp;creator=factset&amp;DYN_ARGS=TRUE&amp;DOC_NAME=FAT:FQL_AUDITING_CLIENT_TEMPLATE.FAT&amp;display_string=Audit&amp;VAR:KEY=TQJQRSXSHA&amp;VAR:QUERY=RkZfRUJJVERBX09QRVIoUVRSLDQvMS8yMDEwLDYvMzAvMjAxMCwsLFVTRCk=&amp;WINDOW=FIRST_POPUP&amp;HEIGH","T=450&amp;WIDTH=450&amp;START_MAXIMIZED=FALSE&amp;VAR:CALENDAR=US&amp;VAR:SYMBOL=SLE&amp;VAR:INDEX=0"}</definedName>
    <definedName name="_1860__FDSAUDITLINK__" localSheetId="7" hidden="1">{"fdsup://Directions/FactSet Auditing Viewer?action=AUDIT_VALUE&amp;DB=129&amp;ID1=02000210&amp;VALUEID=01001&amp;SDATE=200902&amp;PERIODTYPE=QTR_STD&amp;window=popup_no_bar&amp;width=385&amp;height=120&amp;START_MAXIMIZED=FALSE&amp;creator=factset&amp;display_string=Audit"}</definedName>
    <definedName name="_1860__FDSAUDITLINK__" localSheetId="9" hidden="1">{"fdsup://Directions/FactSet Auditing Viewer?action=AUDIT_VALUE&amp;DB=129&amp;ID1=02000210&amp;VALUEID=01001&amp;SDATE=200902&amp;PERIODTYPE=QTR_STD&amp;window=popup_no_bar&amp;width=385&amp;height=120&amp;START_MAXIMIZED=FALSE&amp;creator=factset&amp;display_string=Audit"}</definedName>
    <definedName name="_1860__FDSAUDITLINK__" localSheetId="8" hidden="1">{"fdsup://Directions/FactSet Auditing Viewer?action=AUDIT_VALUE&amp;DB=129&amp;ID1=02000210&amp;VALUEID=01001&amp;SDATE=200902&amp;PERIODTYPE=QTR_STD&amp;window=popup_no_bar&amp;width=385&amp;height=120&amp;START_MAXIMIZED=FALSE&amp;creator=factset&amp;display_string=Audit"}</definedName>
    <definedName name="_1860__FDSAUDITLINK__" localSheetId="10" hidden="1">{"fdsup://Directions/FactSet Auditing Viewer?action=AUDIT_VALUE&amp;DB=129&amp;ID1=02000210&amp;VALUEID=01001&amp;SDATE=200902&amp;PERIODTYPE=QTR_STD&amp;window=popup_no_bar&amp;width=385&amp;height=120&amp;START_MAXIMIZED=FALSE&amp;creator=factset&amp;display_string=Audit"}</definedName>
    <definedName name="_1860__FDSAUDITLINK__" localSheetId="3" hidden="1">{"fdsup://Directions/FactSet Auditing Viewer?action=AUDIT_VALUE&amp;DB=129&amp;ID1=02000210&amp;VALUEID=01001&amp;SDATE=200902&amp;PERIODTYPE=QTR_STD&amp;window=popup_no_bar&amp;width=385&amp;height=120&amp;START_MAXIMIZED=FALSE&amp;creator=factset&amp;display_string=Audit"}</definedName>
    <definedName name="_1860__FDSAUDITLINK__" localSheetId="5" hidden="1">{"fdsup://Directions/FactSet Auditing Viewer?action=AUDIT_VALUE&amp;DB=129&amp;ID1=02000210&amp;VALUEID=01001&amp;SDATE=200902&amp;PERIODTYPE=QTR_STD&amp;window=popup_no_bar&amp;width=385&amp;height=120&amp;START_MAXIMIZED=FALSE&amp;creator=factset&amp;display_string=Audit"}</definedName>
    <definedName name="_1860__FDSAUDITLINK__" localSheetId="1" hidden="1">{"fdsup://Directions/FactSet Auditing Viewer?action=AUDIT_VALUE&amp;DB=129&amp;ID1=02000210&amp;VALUEID=01001&amp;SDATE=200902&amp;PERIODTYPE=QTR_STD&amp;window=popup_no_bar&amp;width=385&amp;height=120&amp;START_MAXIMIZED=FALSE&amp;creator=factset&amp;display_string=Audit"}</definedName>
    <definedName name="_1860__FDSAUDITLINK__" hidden="1">{"fdsup://Directions/FactSet Auditing Viewer?action=AUDIT_VALUE&amp;DB=129&amp;ID1=02000210&amp;VALUEID=01001&amp;SDATE=200902&amp;PERIODTYPE=QTR_STD&amp;window=popup_no_bar&amp;width=385&amp;height=120&amp;START_MAXIMIZED=FALSE&amp;creator=factset&amp;display_string=Audit"}</definedName>
    <definedName name="_1861__FDSAUDITLINK__" localSheetId="7" hidden="1">{"fdsup://Directions/FactSet Auditing Viewer?action=AUDIT_VALUE&amp;DB=129&amp;ID1=02000210&amp;VALUEID=01001&amp;SDATE=201002&amp;PERIODTYPE=QTR_STD&amp;window=popup_no_bar&amp;width=385&amp;height=120&amp;START_MAXIMIZED=FALSE&amp;creator=factset&amp;display_string=Audit"}</definedName>
    <definedName name="_1861__FDSAUDITLINK__" localSheetId="9" hidden="1">{"fdsup://Directions/FactSet Auditing Viewer?action=AUDIT_VALUE&amp;DB=129&amp;ID1=02000210&amp;VALUEID=01001&amp;SDATE=201002&amp;PERIODTYPE=QTR_STD&amp;window=popup_no_bar&amp;width=385&amp;height=120&amp;START_MAXIMIZED=FALSE&amp;creator=factset&amp;display_string=Audit"}</definedName>
    <definedName name="_1861__FDSAUDITLINK__" localSheetId="8" hidden="1">{"fdsup://Directions/FactSet Auditing Viewer?action=AUDIT_VALUE&amp;DB=129&amp;ID1=02000210&amp;VALUEID=01001&amp;SDATE=201002&amp;PERIODTYPE=QTR_STD&amp;window=popup_no_bar&amp;width=385&amp;height=120&amp;START_MAXIMIZED=FALSE&amp;creator=factset&amp;display_string=Audit"}</definedName>
    <definedName name="_1861__FDSAUDITLINK__" localSheetId="10" hidden="1">{"fdsup://Directions/FactSet Auditing Viewer?action=AUDIT_VALUE&amp;DB=129&amp;ID1=02000210&amp;VALUEID=01001&amp;SDATE=201002&amp;PERIODTYPE=QTR_STD&amp;window=popup_no_bar&amp;width=385&amp;height=120&amp;START_MAXIMIZED=FALSE&amp;creator=factset&amp;display_string=Audit"}</definedName>
    <definedName name="_1861__FDSAUDITLINK__" localSheetId="3" hidden="1">{"fdsup://Directions/FactSet Auditing Viewer?action=AUDIT_VALUE&amp;DB=129&amp;ID1=02000210&amp;VALUEID=01001&amp;SDATE=201002&amp;PERIODTYPE=QTR_STD&amp;window=popup_no_bar&amp;width=385&amp;height=120&amp;START_MAXIMIZED=FALSE&amp;creator=factset&amp;display_string=Audit"}</definedName>
    <definedName name="_1861__FDSAUDITLINK__" localSheetId="5" hidden="1">{"fdsup://Directions/FactSet Auditing Viewer?action=AUDIT_VALUE&amp;DB=129&amp;ID1=02000210&amp;VALUEID=01001&amp;SDATE=201002&amp;PERIODTYPE=QTR_STD&amp;window=popup_no_bar&amp;width=385&amp;height=120&amp;START_MAXIMIZED=FALSE&amp;creator=factset&amp;display_string=Audit"}</definedName>
    <definedName name="_1861__FDSAUDITLINK__" localSheetId="1" hidden="1">{"fdsup://Directions/FactSet Auditing Viewer?action=AUDIT_VALUE&amp;DB=129&amp;ID1=02000210&amp;VALUEID=01001&amp;SDATE=201002&amp;PERIODTYPE=QTR_STD&amp;window=popup_no_bar&amp;width=385&amp;height=120&amp;START_MAXIMIZED=FALSE&amp;creator=factset&amp;display_string=Audit"}</definedName>
    <definedName name="_1861__FDSAUDITLINK__" hidden="1">{"fdsup://Directions/FactSet Auditing Viewer?action=AUDIT_VALUE&amp;DB=129&amp;ID1=02000210&amp;VALUEID=01001&amp;SDATE=201002&amp;PERIODTYPE=QTR_STD&amp;window=popup_no_bar&amp;width=385&amp;height=120&amp;START_MAXIMIZED=FALSE&amp;creator=factset&amp;display_string=Audit"}</definedName>
    <definedName name="_1862__FDSAUDITLINK__" localSheetId="7" hidden="1">{"fdsup://Directions/FactSet Auditing Viewer?action=AUDIT_VALUE&amp;DB=129&amp;ID1=00154710&amp;VALUEID=01001&amp;SDATE=200902&amp;PERIODTYPE=QTR_STD&amp;window=popup_no_bar&amp;width=385&amp;height=120&amp;START_MAXIMIZED=FALSE&amp;creator=factset&amp;display_string=Audit"}</definedName>
    <definedName name="_1862__FDSAUDITLINK__" localSheetId="9" hidden="1">{"fdsup://Directions/FactSet Auditing Viewer?action=AUDIT_VALUE&amp;DB=129&amp;ID1=00154710&amp;VALUEID=01001&amp;SDATE=200902&amp;PERIODTYPE=QTR_STD&amp;window=popup_no_bar&amp;width=385&amp;height=120&amp;START_MAXIMIZED=FALSE&amp;creator=factset&amp;display_string=Audit"}</definedName>
    <definedName name="_1862__FDSAUDITLINK__" localSheetId="8" hidden="1">{"fdsup://Directions/FactSet Auditing Viewer?action=AUDIT_VALUE&amp;DB=129&amp;ID1=00154710&amp;VALUEID=01001&amp;SDATE=200902&amp;PERIODTYPE=QTR_STD&amp;window=popup_no_bar&amp;width=385&amp;height=120&amp;START_MAXIMIZED=FALSE&amp;creator=factset&amp;display_string=Audit"}</definedName>
    <definedName name="_1862__FDSAUDITLINK__" localSheetId="10" hidden="1">{"fdsup://Directions/FactSet Auditing Viewer?action=AUDIT_VALUE&amp;DB=129&amp;ID1=00154710&amp;VALUEID=01001&amp;SDATE=200902&amp;PERIODTYPE=QTR_STD&amp;window=popup_no_bar&amp;width=385&amp;height=120&amp;START_MAXIMIZED=FALSE&amp;creator=factset&amp;display_string=Audit"}</definedName>
    <definedName name="_1862__FDSAUDITLINK__" localSheetId="3" hidden="1">{"fdsup://Directions/FactSet Auditing Viewer?action=AUDIT_VALUE&amp;DB=129&amp;ID1=00154710&amp;VALUEID=01001&amp;SDATE=200902&amp;PERIODTYPE=QTR_STD&amp;window=popup_no_bar&amp;width=385&amp;height=120&amp;START_MAXIMIZED=FALSE&amp;creator=factset&amp;display_string=Audit"}</definedName>
    <definedName name="_1862__FDSAUDITLINK__" localSheetId="5" hidden="1">{"fdsup://Directions/FactSet Auditing Viewer?action=AUDIT_VALUE&amp;DB=129&amp;ID1=00154710&amp;VALUEID=01001&amp;SDATE=200902&amp;PERIODTYPE=QTR_STD&amp;window=popup_no_bar&amp;width=385&amp;height=120&amp;START_MAXIMIZED=FALSE&amp;creator=factset&amp;display_string=Audit"}</definedName>
    <definedName name="_1862__FDSAUDITLINK__" localSheetId="1" hidden="1">{"fdsup://Directions/FactSet Auditing Viewer?action=AUDIT_VALUE&amp;DB=129&amp;ID1=00154710&amp;VALUEID=01001&amp;SDATE=200902&amp;PERIODTYPE=QTR_STD&amp;window=popup_no_bar&amp;width=385&amp;height=120&amp;START_MAXIMIZED=FALSE&amp;creator=factset&amp;display_string=Audit"}</definedName>
    <definedName name="_1862__FDSAUDITLINK__" hidden="1">{"fdsup://Directions/FactSet Auditing Viewer?action=AUDIT_VALUE&amp;DB=129&amp;ID1=00154710&amp;VALUEID=01001&amp;SDATE=200902&amp;PERIODTYPE=QTR_STD&amp;window=popup_no_bar&amp;width=385&amp;height=120&amp;START_MAXIMIZED=FALSE&amp;creator=factset&amp;display_string=Audit"}</definedName>
    <definedName name="_1863__FDSAUDITLINK__" localSheetId="7" hidden="1">{"fdsup://Directions/FactSet Auditing Viewer?action=AUDIT_VALUE&amp;DB=129&amp;ID1=00154710&amp;VALUEID=01001&amp;SDATE=201002&amp;PERIODTYPE=QTR_STD&amp;window=popup_no_bar&amp;width=385&amp;height=120&amp;START_MAXIMIZED=FALSE&amp;creator=factset&amp;display_string=Audit"}</definedName>
    <definedName name="_1863__FDSAUDITLINK__" localSheetId="9" hidden="1">{"fdsup://Directions/FactSet Auditing Viewer?action=AUDIT_VALUE&amp;DB=129&amp;ID1=00154710&amp;VALUEID=01001&amp;SDATE=201002&amp;PERIODTYPE=QTR_STD&amp;window=popup_no_bar&amp;width=385&amp;height=120&amp;START_MAXIMIZED=FALSE&amp;creator=factset&amp;display_string=Audit"}</definedName>
    <definedName name="_1863__FDSAUDITLINK__" localSheetId="8" hidden="1">{"fdsup://Directions/FactSet Auditing Viewer?action=AUDIT_VALUE&amp;DB=129&amp;ID1=00154710&amp;VALUEID=01001&amp;SDATE=201002&amp;PERIODTYPE=QTR_STD&amp;window=popup_no_bar&amp;width=385&amp;height=120&amp;START_MAXIMIZED=FALSE&amp;creator=factset&amp;display_string=Audit"}</definedName>
    <definedName name="_1863__FDSAUDITLINK__" localSheetId="10" hidden="1">{"fdsup://Directions/FactSet Auditing Viewer?action=AUDIT_VALUE&amp;DB=129&amp;ID1=00154710&amp;VALUEID=01001&amp;SDATE=201002&amp;PERIODTYPE=QTR_STD&amp;window=popup_no_bar&amp;width=385&amp;height=120&amp;START_MAXIMIZED=FALSE&amp;creator=factset&amp;display_string=Audit"}</definedName>
    <definedName name="_1863__FDSAUDITLINK__" localSheetId="3" hidden="1">{"fdsup://Directions/FactSet Auditing Viewer?action=AUDIT_VALUE&amp;DB=129&amp;ID1=00154710&amp;VALUEID=01001&amp;SDATE=201002&amp;PERIODTYPE=QTR_STD&amp;window=popup_no_bar&amp;width=385&amp;height=120&amp;START_MAXIMIZED=FALSE&amp;creator=factset&amp;display_string=Audit"}</definedName>
    <definedName name="_1863__FDSAUDITLINK__" localSheetId="5" hidden="1">{"fdsup://Directions/FactSet Auditing Viewer?action=AUDIT_VALUE&amp;DB=129&amp;ID1=00154710&amp;VALUEID=01001&amp;SDATE=201002&amp;PERIODTYPE=QTR_STD&amp;window=popup_no_bar&amp;width=385&amp;height=120&amp;START_MAXIMIZED=FALSE&amp;creator=factset&amp;display_string=Audit"}</definedName>
    <definedName name="_1863__FDSAUDITLINK__" localSheetId="1" hidden="1">{"fdsup://Directions/FactSet Auditing Viewer?action=AUDIT_VALUE&amp;DB=129&amp;ID1=00154710&amp;VALUEID=01001&amp;SDATE=201002&amp;PERIODTYPE=QTR_STD&amp;window=popup_no_bar&amp;width=385&amp;height=120&amp;START_MAXIMIZED=FALSE&amp;creator=factset&amp;display_string=Audit"}</definedName>
    <definedName name="_1863__FDSAUDITLINK__" hidden="1">{"fdsup://Directions/FactSet Auditing Viewer?action=AUDIT_VALUE&amp;DB=129&amp;ID1=00154710&amp;VALUEID=01001&amp;SDATE=201002&amp;PERIODTYPE=QTR_STD&amp;window=popup_no_bar&amp;width=385&amp;height=120&amp;START_MAXIMIZED=FALSE&amp;creator=factset&amp;display_string=Audit"}</definedName>
    <definedName name="_1864__FDSAUDITLINK__" localSheetId="7" hidden="1">{"fdsup://Directions/FactSet Auditing Viewer?action=AUDIT_VALUE&amp;DB=129&amp;ID1=00971T10&amp;VALUEID=01001&amp;SDATE=200902&amp;PERIODTYPE=QTR_STD&amp;window=popup_no_bar&amp;width=385&amp;height=120&amp;START_MAXIMIZED=FALSE&amp;creator=factset&amp;display_string=Audit"}</definedName>
    <definedName name="_1864__FDSAUDITLINK__" localSheetId="9" hidden="1">{"fdsup://Directions/FactSet Auditing Viewer?action=AUDIT_VALUE&amp;DB=129&amp;ID1=00971T10&amp;VALUEID=01001&amp;SDATE=200902&amp;PERIODTYPE=QTR_STD&amp;window=popup_no_bar&amp;width=385&amp;height=120&amp;START_MAXIMIZED=FALSE&amp;creator=factset&amp;display_string=Audit"}</definedName>
    <definedName name="_1864__FDSAUDITLINK__" localSheetId="8" hidden="1">{"fdsup://Directions/FactSet Auditing Viewer?action=AUDIT_VALUE&amp;DB=129&amp;ID1=00971T10&amp;VALUEID=01001&amp;SDATE=200902&amp;PERIODTYPE=QTR_STD&amp;window=popup_no_bar&amp;width=385&amp;height=120&amp;START_MAXIMIZED=FALSE&amp;creator=factset&amp;display_string=Audit"}</definedName>
    <definedName name="_1864__FDSAUDITLINK__" localSheetId="10" hidden="1">{"fdsup://Directions/FactSet Auditing Viewer?action=AUDIT_VALUE&amp;DB=129&amp;ID1=00971T10&amp;VALUEID=01001&amp;SDATE=200902&amp;PERIODTYPE=QTR_STD&amp;window=popup_no_bar&amp;width=385&amp;height=120&amp;START_MAXIMIZED=FALSE&amp;creator=factset&amp;display_string=Audit"}</definedName>
    <definedName name="_1864__FDSAUDITLINK__" localSheetId="3" hidden="1">{"fdsup://Directions/FactSet Auditing Viewer?action=AUDIT_VALUE&amp;DB=129&amp;ID1=00971T10&amp;VALUEID=01001&amp;SDATE=200902&amp;PERIODTYPE=QTR_STD&amp;window=popup_no_bar&amp;width=385&amp;height=120&amp;START_MAXIMIZED=FALSE&amp;creator=factset&amp;display_string=Audit"}</definedName>
    <definedName name="_1864__FDSAUDITLINK__" localSheetId="5" hidden="1">{"fdsup://Directions/FactSet Auditing Viewer?action=AUDIT_VALUE&amp;DB=129&amp;ID1=00971T10&amp;VALUEID=01001&amp;SDATE=200902&amp;PERIODTYPE=QTR_STD&amp;window=popup_no_bar&amp;width=385&amp;height=120&amp;START_MAXIMIZED=FALSE&amp;creator=factset&amp;display_string=Audit"}</definedName>
    <definedName name="_1864__FDSAUDITLINK__" localSheetId="1" hidden="1">{"fdsup://Directions/FactSet Auditing Viewer?action=AUDIT_VALUE&amp;DB=129&amp;ID1=00971T10&amp;VALUEID=01001&amp;SDATE=200902&amp;PERIODTYPE=QTR_STD&amp;window=popup_no_bar&amp;width=385&amp;height=120&amp;START_MAXIMIZED=FALSE&amp;creator=factset&amp;display_string=Audit"}</definedName>
    <definedName name="_1864__FDSAUDITLINK__" hidden="1">{"fdsup://Directions/FactSet Auditing Viewer?action=AUDIT_VALUE&amp;DB=129&amp;ID1=00971T10&amp;VALUEID=01001&amp;SDATE=200902&amp;PERIODTYPE=QTR_STD&amp;window=popup_no_bar&amp;width=385&amp;height=120&amp;START_MAXIMIZED=FALSE&amp;creator=factset&amp;display_string=Audit"}</definedName>
    <definedName name="_1865__FDSAUDITLINK__" localSheetId="7" hidden="1">{"fdsup://Directions/FactSet Auditing Viewer?action=AUDIT_VALUE&amp;DB=129&amp;ID1=00971T10&amp;VALUEID=01001&amp;SDATE=201002&amp;PERIODTYPE=QTR_STD&amp;window=popup_no_bar&amp;width=385&amp;height=120&amp;START_MAXIMIZED=FALSE&amp;creator=factset&amp;display_string=Audit"}</definedName>
    <definedName name="_1865__FDSAUDITLINK__" localSheetId="9" hidden="1">{"fdsup://Directions/FactSet Auditing Viewer?action=AUDIT_VALUE&amp;DB=129&amp;ID1=00971T10&amp;VALUEID=01001&amp;SDATE=201002&amp;PERIODTYPE=QTR_STD&amp;window=popup_no_bar&amp;width=385&amp;height=120&amp;START_MAXIMIZED=FALSE&amp;creator=factset&amp;display_string=Audit"}</definedName>
    <definedName name="_1865__FDSAUDITLINK__" localSheetId="8" hidden="1">{"fdsup://Directions/FactSet Auditing Viewer?action=AUDIT_VALUE&amp;DB=129&amp;ID1=00971T10&amp;VALUEID=01001&amp;SDATE=201002&amp;PERIODTYPE=QTR_STD&amp;window=popup_no_bar&amp;width=385&amp;height=120&amp;START_MAXIMIZED=FALSE&amp;creator=factset&amp;display_string=Audit"}</definedName>
    <definedName name="_1865__FDSAUDITLINK__" localSheetId="10" hidden="1">{"fdsup://Directions/FactSet Auditing Viewer?action=AUDIT_VALUE&amp;DB=129&amp;ID1=00971T10&amp;VALUEID=01001&amp;SDATE=201002&amp;PERIODTYPE=QTR_STD&amp;window=popup_no_bar&amp;width=385&amp;height=120&amp;START_MAXIMIZED=FALSE&amp;creator=factset&amp;display_string=Audit"}</definedName>
    <definedName name="_1865__FDSAUDITLINK__" localSheetId="3" hidden="1">{"fdsup://Directions/FactSet Auditing Viewer?action=AUDIT_VALUE&amp;DB=129&amp;ID1=00971T10&amp;VALUEID=01001&amp;SDATE=201002&amp;PERIODTYPE=QTR_STD&amp;window=popup_no_bar&amp;width=385&amp;height=120&amp;START_MAXIMIZED=FALSE&amp;creator=factset&amp;display_string=Audit"}</definedName>
    <definedName name="_1865__FDSAUDITLINK__" localSheetId="5" hidden="1">{"fdsup://Directions/FactSet Auditing Viewer?action=AUDIT_VALUE&amp;DB=129&amp;ID1=00971T10&amp;VALUEID=01001&amp;SDATE=201002&amp;PERIODTYPE=QTR_STD&amp;window=popup_no_bar&amp;width=385&amp;height=120&amp;START_MAXIMIZED=FALSE&amp;creator=factset&amp;display_string=Audit"}</definedName>
    <definedName name="_1865__FDSAUDITLINK__" localSheetId="1" hidden="1">{"fdsup://Directions/FactSet Auditing Viewer?action=AUDIT_VALUE&amp;DB=129&amp;ID1=00971T10&amp;VALUEID=01001&amp;SDATE=201002&amp;PERIODTYPE=QTR_STD&amp;window=popup_no_bar&amp;width=385&amp;height=120&amp;START_MAXIMIZED=FALSE&amp;creator=factset&amp;display_string=Audit"}</definedName>
    <definedName name="_1865__FDSAUDITLINK__" hidden="1">{"fdsup://Directions/FactSet Auditing Viewer?action=AUDIT_VALUE&amp;DB=129&amp;ID1=00971T10&amp;VALUEID=01001&amp;SDATE=201002&amp;PERIODTYPE=QTR_STD&amp;window=popup_no_bar&amp;width=385&amp;height=120&amp;START_MAXIMIZED=FALSE&amp;creator=factset&amp;display_string=Audit"}</definedName>
    <definedName name="_1866__FDSAUDITLINK__" localSheetId="7" hidden="1">{"fdsup://Directions/FactSet Auditing Viewer?action=AUDIT_VALUE&amp;DB=129&amp;ID1=04621X10&amp;VALUEID=01001&amp;SDATE=200902&amp;PERIODTYPE=QTR_STD&amp;window=popup_no_bar&amp;width=385&amp;height=120&amp;START_MAXIMIZED=FALSE&amp;creator=factset&amp;display_string=Audit"}</definedName>
    <definedName name="_1866__FDSAUDITLINK__" localSheetId="9" hidden="1">{"fdsup://Directions/FactSet Auditing Viewer?action=AUDIT_VALUE&amp;DB=129&amp;ID1=04621X10&amp;VALUEID=01001&amp;SDATE=200902&amp;PERIODTYPE=QTR_STD&amp;window=popup_no_bar&amp;width=385&amp;height=120&amp;START_MAXIMIZED=FALSE&amp;creator=factset&amp;display_string=Audit"}</definedName>
    <definedName name="_1866__FDSAUDITLINK__" localSheetId="8" hidden="1">{"fdsup://Directions/FactSet Auditing Viewer?action=AUDIT_VALUE&amp;DB=129&amp;ID1=04621X10&amp;VALUEID=01001&amp;SDATE=200902&amp;PERIODTYPE=QTR_STD&amp;window=popup_no_bar&amp;width=385&amp;height=120&amp;START_MAXIMIZED=FALSE&amp;creator=factset&amp;display_string=Audit"}</definedName>
    <definedName name="_1866__FDSAUDITLINK__" localSheetId="10" hidden="1">{"fdsup://Directions/FactSet Auditing Viewer?action=AUDIT_VALUE&amp;DB=129&amp;ID1=04621X10&amp;VALUEID=01001&amp;SDATE=200902&amp;PERIODTYPE=QTR_STD&amp;window=popup_no_bar&amp;width=385&amp;height=120&amp;START_MAXIMIZED=FALSE&amp;creator=factset&amp;display_string=Audit"}</definedName>
    <definedName name="_1866__FDSAUDITLINK__" localSheetId="3" hidden="1">{"fdsup://Directions/FactSet Auditing Viewer?action=AUDIT_VALUE&amp;DB=129&amp;ID1=04621X10&amp;VALUEID=01001&amp;SDATE=200902&amp;PERIODTYPE=QTR_STD&amp;window=popup_no_bar&amp;width=385&amp;height=120&amp;START_MAXIMIZED=FALSE&amp;creator=factset&amp;display_string=Audit"}</definedName>
    <definedName name="_1866__FDSAUDITLINK__" localSheetId="5" hidden="1">{"fdsup://Directions/FactSet Auditing Viewer?action=AUDIT_VALUE&amp;DB=129&amp;ID1=04621X10&amp;VALUEID=01001&amp;SDATE=200902&amp;PERIODTYPE=QTR_STD&amp;window=popup_no_bar&amp;width=385&amp;height=120&amp;START_MAXIMIZED=FALSE&amp;creator=factset&amp;display_string=Audit"}</definedName>
    <definedName name="_1866__FDSAUDITLINK__" localSheetId="1" hidden="1">{"fdsup://Directions/FactSet Auditing Viewer?action=AUDIT_VALUE&amp;DB=129&amp;ID1=04621X10&amp;VALUEID=01001&amp;SDATE=200902&amp;PERIODTYPE=QTR_STD&amp;window=popup_no_bar&amp;width=385&amp;height=120&amp;START_MAXIMIZED=FALSE&amp;creator=factset&amp;display_string=Audit"}</definedName>
    <definedName name="_1866__FDSAUDITLINK__" hidden="1">{"fdsup://Directions/FactSet Auditing Viewer?action=AUDIT_VALUE&amp;DB=129&amp;ID1=04621X10&amp;VALUEID=01001&amp;SDATE=200902&amp;PERIODTYPE=QTR_STD&amp;window=popup_no_bar&amp;width=385&amp;height=120&amp;START_MAXIMIZED=FALSE&amp;creator=factset&amp;display_string=Audit"}</definedName>
    <definedName name="_1867__FDSAUDITLINK__" localSheetId="7" hidden="1">{"fdsup://Directions/FactSet Auditing Viewer?action=AUDIT_VALUE&amp;DB=129&amp;ID1=04621X10&amp;VALUEID=01001&amp;SDATE=201002&amp;PERIODTYPE=QTR_STD&amp;window=popup_no_bar&amp;width=385&amp;height=120&amp;START_MAXIMIZED=FALSE&amp;creator=factset&amp;display_string=Audit"}</definedName>
    <definedName name="_1867__FDSAUDITLINK__" localSheetId="9" hidden="1">{"fdsup://Directions/FactSet Auditing Viewer?action=AUDIT_VALUE&amp;DB=129&amp;ID1=04621X10&amp;VALUEID=01001&amp;SDATE=201002&amp;PERIODTYPE=QTR_STD&amp;window=popup_no_bar&amp;width=385&amp;height=120&amp;START_MAXIMIZED=FALSE&amp;creator=factset&amp;display_string=Audit"}</definedName>
    <definedName name="_1867__FDSAUDITLINK__" localSheetId="8" hidden="1">{"fdsup://Directions/FactSet Auditing Viewer?action=AUDIT_VALUE&amp;DB=129&amp;ID1=04621X10&amp;VALUEID=01001&amp;SDATE=201002&amp;PERIODTYPE=QTR_STD&amp;window=popup_no_bar&amp;width=385&amp;height=120&amp;START_MAXIMIZED=FALSE&amp;creator=factset&amp;display_string=Audit"}</definedName>
    <definedName name="_1867__FDSAUDITLINK__" localSheetId="10" hidden="1">{"fdsup://Directions/FactSet Auditing Viewer?action=AUDIT_VALUE&amp;DB=129&amp;ID1=04621X10&amp;VALUEID=01001&amp;SDATE=201002&amp;PERIODTYPE=QTR_STD&amp;window=popup_no_bar&amp;width=385&amp;height=120&amp;START_MAXIMIZED=FALSE&amp;creator=factset&amp;display_string=Audit"}</definedName>
    <definedName name="_1867__FDSAUDITLINK__" localSheetId="3" hidden="1">{"fdsup://Directions/FactSet Auditing Viewer?action=AUDIT_VALUE&amp;DB=129&amp;ID1=04621X10&amp;VALUEID=01001&amp;SDATE=201002&amp;PERIODTYPE=QTR_STD&amp;window=popup_no_bar&amp;width=385&amp;height=120&amp;START_MAXIMIZED=FALSE&amp;creator=factset&amp;display_string=Audit"}</definedName>
    <definedName name="_1867__FDSAUDITLINK__" localSheetId="5" hidden="1">{"fdsup://Directions/FactSet Auditing Viewer?action=AUDIT_VALUE&amp;DB=129&amp;ID1=04621X10&amp;VALUEID=01001&amp;SDATE=201002&amp;PERIODTYPE=QTR_STD&amp;window=popup_no_bar&amp;width=385&amp;height=120&amp;START_MAXIMIZED=FALSE&amp;creator=factset&amp;display_string=Audit"}</definedName>
    <definedName name="_1867__FDSAUDITLINK__" localSheetId="1" hidden="1">{"fdsup://Directions/FactSet Auditing Viewer?action=AUDIT_VALUE&amp;DB=129&amp;ID1=04621X10&amp;VALUEID=01001&amp;SDATE=201002&amp;PERIODTYPE=QTR_STD&amp;window=popup_no_bar&amp;width=385&amp;height=120&amp;START_MAXIMIZED=FALSE&amp;creator=factset&amp;display_string=Audit"}</definedName>
    <definedName name="_1867__FDSAUDITLINK__" hidden="1">{"fdsup://Directions/FactSet Auditing Viewer?action=AUDIT_VALUE&amp;DB=129&amp;ID1=04621X10&amp;VALUEID=01001&amp;SDATE=201002&amp;PERIODTYPE=QTR_STD&amp;window=popup_no_bar&amp;width=385&amp;height=120&amp;START_MAXIMIZED=FALSE&amp;creator=factset&amp;display_string=Audit"}</definedName>
    <definedName name="_1868__FDSAUDITLINK__" localSheetId="7" hidden="1">{"fdsup://Directions/FactSet Auditing Viewer?action=AUDIT_VALUE&amp;DB=129&amp;ID1=03748R10&amp;VALUEID=01001&amp;SDATE=200902&amp;PERIODTYPE=QTR_STD&amp;window=popup_no_bar&amp;width=385&amp;height=120&amp;START_MAXIMIZED=FALSE&amp;creator=factset&amp;display_string=Audit"}</definedName>
    <definedName name="_1868__FDSAUDITLINK__" localSheetId="9" hidden="1">{"fdsup://Directions/FactSet Auditing Viewer?action=AUDIT_VALUE&amp;DB=129&amp;ID1=03748R10&amp;VALUEID=01001&amp;SDATE=200902&amp;PERIODTYPE=QTR_STD&amp;window=popup_no_bar&amp;width=385&amp;height=120&amp;START_MAXIMIZED=FALSE&amp;creator=factset&amp;display_string=Audit"}</definedName>
    <definedName name="_1868__FDSAUDITLINK__" localSheetId="8" hidden="1">{"fdsup://Directions/FactSet Auditing Viewer?action=AUDIT_VALUE&amp;DB=129&amp;ID1=03748R10&amp;VALUEID=01001&amp;SDATE=200902&amp;PERIODTYPE=QTR_STD&amp;window=popup_no_bar&amp;width=385&amp;height=120&amp;START_MAXIMIZED=FALSE&amp;creator=factset&amp;display_string=Audit"}</definedName>
    <definedName name="_1868__FDSAUDITLINK__" localSheetId="10" hidden="1">{"fdsup://Directions/FactSet Auditing Viewer?action=AUDIT_VALUE&amp;DB=129&amp;ID1=03748R10&amp;VALUEID=01001&amp;SDATE=200902&amp;PERIODTYPE=QTR_STD&amp;window=popup_no_bar&amp;width=385&amp;height=120&amp;START_MAXIMIZED=FALSE&amp;creator=factset&amp;display_string=Audit"}</definedName>
    <definedName name="_1868__FDSAUDITLINK__" localSheetId="3" hidden="1">{"fdsup://Directions/FactSet Auditing Viewer?action=AUDIT_VALUE&amp;DB=129&amp;ID1=03748R10&amp;VALUEID=01001&amp;SDATE=200902&amp;PERIODTYPE=QTR_STD&amp;window=popup_no_bar&amp;width=385&amp;height=120&amp;START_MAXIMIZED=FALSE&amp;creator=factset&amp;display_string=Audit"}</definedName>
    <definedName name="_1868__FDSAUDITLINK__" localSheetId="5" hidden="1">{"fdsup://Directions/FactSet Auditing Viewer?action=AUDIT_VALUE&amp;DB=129&amp;ID1=03748R10&amp;VALUEID=01001&amp;SDATE=200902&amp;PERIODTYPE=QTR_STD&amp;window=popup_no_bar&amp;width=385&amp;height=120&amp;START_MAXIMIZED=FALSE&amp;creator=factset&amp;display_string=Audit"}</definedName>
    <definedName name="_1868__FDSAUDITLINK__" localSheetId="1" hidden="1">{"fdsup://Directions/FactSet Auditing Viewer?action=AUDIT_VALUE&amp;DB=129&amp;ID1=03748R10&amp;VALUEID=01001&amp;SDATE=200902&amp;PERIODTYPE=QTR_STD&amp;window=popup_no_bar&amp;width=385&amp;height=120&amp;START_MAXIMIZED=FALSE&amp;creator=factset&amp;display_string=Audit"}</definedName>
    <definedName name="_1868__FDSAUDITLINK__" hidden="1">{"fdsup://Directions/FactSet Auditing Viewer?action=AUDIT_VALUE&amp;DB=129&amp;ID1=03748R10&amp;VALUEID=01001&amp;SDATE=200902&amp;PERIODTYPE=QTR_STD&amp;window=popup_no_bar&amp;width=385&amp;height=120&amp;START_MAXIMIZED=FALSE&amp;creator=factset&amp;display_string=Audit"}</definedName>
    <definedName name="_1869__FDSAUDITLINK__" localSheetId="7" hidden="1">{"fdsup://Directions/FactSet Auditing Viewer?action=AUDIT_VALUE&amp;DB=129&amp;ID1=03748R10&amp;VALUEID=01001&amp;SDATE=201002&amp;PERIODTYPE=QTR_STD&amp;window=popup_no_bar&amp;width=385&amp;height=120&amp;START_MAXIMIZED=FALSE&amp;creator=factset&amp;display_string=Audit"}</definedName>
    <definedName name="_1869__FDSAUDITLINK__" localSheetId="9" hidden="1">{"fdsup://Directions/FactSet Auditing Viewer?action=AUDIT_VALUE&amp;DB=129&amp;ID1=03748R10&amp;VALUEID=01001&amp;SDATE=201002&amp;PERIODTYPE=QTR_STD&amp;window=popup_no_bar&amp;width=385&amp;height=120&amp;START_MAXIMIZED=FALSE&amp;creator=factset&amp;display_string=Audit"}</definedName>
    <definedName name="_1869__FDSAUDITLINK__" localSheetId="8" hidden="1">{"fdsup://Directions/FactSet Auditing Viewer?action=AUDIT_VALUE&amp;DB=129&amp;ID1=03748R10&amp;VALUEID=01001&amp;SDATE=201002&amp;PERIODTYPE=QTR_STD&amp;window=popup_no_bar&amp;width=385&amp;height=120&amp;START_MAXIMIZED=FALSE&amp;creator=factset&amp;display_string=Audit"}</definedName>
    <definedName name="_1869__FDSAUDITLINK__" localSheetId="10" hidden="1">{"fdsup://Directions/FactSet Auditing Viewer?action=AUDIT_VALUE&amp;DB=129&amp;ID1=03748R10&amp;VALUEID=01001&amp;SDATE=201002&amp;PERIODTYPE=QTR_STD&amp;window=popup_no_bar&amp;width=385&amp;height=120&amp;START_MAXIMIZED=FALSE&amp;creator=factset&amp;display_string=Audit"}</definedName>
    <definedName name="_1869__FDSAUDITLINK__" localSheetId="3" hidden="1">{"fdsup://Directions/FactSet Auditing Viewer?action=AUDIT_VALUE&amp;DB=129&amp;ID1=03748R10&amp;VALUEID=01001&amp;SDATE=201002&amp;PERIODTYPE=QTR_STD&amp;window=popup_no_bar&amp;width=385&amp;height=120&amp;START_MAXIMIZED=FALSE&amp;creator=factset&amp;display_string=Audit"}</definedName>
    <definedName name="_1869__FDSAUDITLINK__" localSheetId="5" hidden="1">{"fdsup://Directions/FactSet Auditing Viewer?action=AUDIT_VALUE&amp;DB=129&amp;ID1=03748R10&amp;VALUEID=01001&amp;SDATE=201002&amp;PERIODTYPE=QTR_STD&amp;window=popup_no_bar&amp;width=385&amp;height=120&amp;START_MAXIMIZED=FALSE&amp;creator=factset&amp;display_string=Audit"}</definedName>
    <definedName name="_1869__FDSAUDITLINK__" localSheetId="1" hidden="1">{"fdsup://Directions/FactSet Auditing Viewer?action=AUDIT_VALUE&amp;DB=129&amp;ID1=03748R10&amp;VALUEID=01001&amp;SDATE=201002&amp;PERIODTYPE=QTR_STD&amp;window=popup_no_bar&amp;width=385&amp;height=120&amp;START_MAXIMIZED=FALSE&amp;creator=factset&amp;display_string=Audit"}</definedName>
    <definedName name="_1869__FDSAUDITLINK__" hidden="1">{"fdsup://Directions/FactSet Auditing Viewer?action=AUDIT_VALUE&amp;DB=129&amp;ID1=03748R10&amp;VALUEID=01001&amp;SDATE=201002&amp;PERIODTYPE=QTR_STD&amp;window=popup_no_bar&amp;width=385&amp;height=120&amp;START_MAXIMIZED=FALSE&amp;creator=factset&amp;display_string=Audit"}</definedName>
    <definedName name="_187__FDSAUDITLINK__" localSheetId="7" hidden="1">{"fdsup://directions/FAT Viewer?action=UPDATE&amp;creator=factset&amp;DYN_ARGS=TRUE&amp;DOC_NAME=FAT:FQL_AUDITING_CLIENT_TEMPLATE.FAT&amp;display_string=Audit&amp;VAR:KEY=NIBYJQBCTS&amp;VAR:QUERY=RkZfRUJJVERBX09QRVIoUVRSLDQvMS8yMDA5LDYvMzAvMjAwOSwsLFVTRCk=&amp;WINDOW=FIRST_POPUP&amp;HEIGH","T=450&amp;WIDTH=450&amp;START_MAXIMIZED=FALSE&amp;VAR:CALENDAR=US&amp;VAR:SYMBOL=SLB&amp;VAR:INDEX=0"}</definedName>
    <definedName name="_187__FDSAUDITLINK__" localSheetId="9" hidden="1">{"fdsup://directions/FAT Viewer?action=UPDATE&amp;creator=factset&amp;DYN_ARGS=TRUE&amp;DOC_NAME=FAT:FQL_AUDITING_CLIENT_TEMPLATE.FAT&amp;display_string=Audit&amp;VAR:KEY=NIBYJQBCTS&amp;VAR:QUERY=RkZfRUJJVERBX09QRVIoUVRSLDQvMS8yMDA5LDYvMzAvMjAwOSwsLFVTRCk=&amp;WINDOW=FIRST_POPUP&amp;HEIGH","T=450&amp;WIDTH=450&amp;START_MAXIMIZED=FALSE&amp;VAR:CALENDAR=US&amp;VAR:SYMBOL=SLB&amp;VAR:INDEX=0"}</definedName>
    <definedName name="_187__FDSAUDITLINK__" localSheetId="8" hidden="1">{"fdsup://directions/FAT Viewer?action=UPDATE&amp;creator=factset&amp;DYN_ARGS=TRUE&amp;DOC_NAME=FAT:FQL_AUDITING_CLIENT_TEMPLATE.FAT&amp;display_string=Audit&amp;VAR:KEY=NIBYJQBCTS&amp;VAR:QUERY=RkZfRUJJVERBX09QRVIoUVRSLDQvMS8yMDA5LDYvMzAvMjAwOSwsLFVTRCk=&amp;WINDOW=FIRST_POPUP&amp;HEIGH","T=450&amp;WIDTH=450&amp;START_MAXIMIZED=FALSE&amp;VAR:CALENDAR=US&amp;VAR:SYMBOL=SLB&amp;VAR:INDEX=0"}</definedName>
    <definedName name="_187__FDSAUDITLINK__" localSheetId="10" hidden="1">{"fdsup://directions/FAT Viewer?action=UPDATE&amp;creator=factset&amp;DYN_ARGS=TRUE&amp;DOC_NAME=FAT:FQL_AUDITING_CLIENT_TEMPLATE.FAT&amp;display_string=Audit&amp;VAR:KEY=NIBYJQBCTS&amp;VAR:QUERY=RkZfRUJJVERBX09QRVIoUVRSLDQvMS8yMDA5LDYvMzAvMjAwOSwsLFVTRCk=&amp;WINDOW=FIRST_POPUP&amp;HEIGH","T=450&amp;WIDTH=450&amp;START_MAXIMIZED=FALSE&amp;VAR:CALENDAR=US&amp;VAR:SYMBOL=SLB&amp;VAR:INDEX=0"}</definedName>
    <definedName name="_187__FDSAUDITLINK__" localSheetId="3" hidden="1">{"fdsup://directions/FAT Viewer?action=UPDATE&amp;creator=factset&amp;DYN_ARGS=TRUE&amp;DOC_NAME=FAT:FQL_AUDITING_CLIENT_TEMPLATE.FAT&amp;display_string=Audit&amp;VAR:KEY=NIBYJQBCTS&amp;VAR:QUERY=RkZfRUJJVERBX09QRVIoUVRSLDQvMS8yMDA5LDYvMzAvMjAwOSwsLFVTRCk=&amp;WINDOW=FIRST_POPUP&amp;HEIGH","T=450&amp;WIDTH=450&amp;START_MAXIMIZED=FALSE&amp;VAR:CALENDAR=US&amp;VAR:SYMBOL=SLB&amp;VAR:INDEX=0"}</definedName>
    <definedName name="_187__FDSAUDITLINK__" localSheetId="5" hidden="1">{"fdsup://directions/FAT Viewer?action=UPDATE&amp;creator=factset&amp;DYN_ARGS=TRUE&amp;DOC_NAME=FAT:FQL_AUDITING_CLIENT_TEMPLATE.FAT&amp;display_string=Audit&amp;VAR:KEY=NIBYJQBCTS&amp;VAR:QUERY=RkZfRUJJVERBX09QRVIoUVRSLDQvMS8yMDA5LDYvMzAvMjAwOSwsLFVTRCk=&amp;WINDOW=FIRST_POPUP&amp;HEIGH","T=450&amp;WIDTH=450&amp;START_MAXIMIZED=FALSE&amp;VAR:CALENDAR=US&amp;VAR:SYMBOL=SLB&amp;VAR:INDEX=0"}</definedName>
    <definedName name="_187__FDSAUDITLINK__" localSheetId="1" hidden="1">{"fdsup://directions/FAT Viewer?action=UPDATE&amp;creator=factset&amp;DYN_ARGS=TRUE&amp;DOC_NAME=FAT:FQL_AUDITING_CLIENT_TEMPLATE.FAT&amp;display_string=Audit&amp;VAR:KEY=NIBYJQBCTS&amp;VAR:QUERY=RkZfRUJJVERBX09QRVIoUVRSLDQvMS8yMDA5LDYvMzAvMjAwOSwsLFVTRCk=&amp;WINDOW=FIRST_POPUP&amp;HEIGH","T=450&amp;WIDTH=450&amp;START_MAXIMIZED=FALSE&amp;VAR:CALENDAR=US&amp;VAR:SYMBOL=SLB&amp;VAR:INDEX=0"}</definedName>
    <definedName name="_187__FDSAUDITLINK__" hidden="1">{"fdsup://directions/FAT Viewer?action=UPDATE&amp;creator=factset&amp;DYN_ARGS=TRUE&amp;DOC_NAME=FAT:FQL_AUDITING_CLIENT_TEMPLATE.FAT&amp;display_string=Audit&amp;VAR:KEY=NIBYJQBCTS&amp;VAR:QUERY=RkZfRUJJVERBX09QRVIoUVRSLDQvMS8yMDA5LDYvMzAvMjAwOSwsLFVTRCk=&amp;WINDOW=FIRST_POPUP&amp;HEIGH","T=450&amp;WIDTH=450&amp;START_MAXIMIZED=FALSE&amp;VAR:CALENDAR=US&amp;VAR:SYMBOL=SLB&amp;VAR:INDEX=0"}</definedName>
    <definedName name="_1870__FDSAUDITLINK__" localSheetId="7" hidden="1">{"fdsup://Directions/FactSet Auditing Viewer?action=AUDIT_VALUE&amp;DB=129&amp;ID1=02687478&amp;VALUEID=01001&amp;SDATE=200902&amp;PERIODTYPE=QTR_STD&amp;window=popup_no_bar&amp;width=385&amp;height=120&amp;START_MAXIMIZED=FALSE&amp;creator=factset&amp;display_string=Audit"}</definedName>
    <definedName name="_1870__FDSAUDITLINK__" localSheetId="9" hidden="1">{"fdsup://Directions/FactSet Auditing Viewer?action=AUDIT_VALUE&amp;DB=129&amp;ID1=02687478&amp;VALUEID=01001&amp;SDATE=200902&amp;PERIODTYPE=QTR_STD&amp;window=popup_no_bar&amp;width=385&amp;height=120&amp;START_MAXIMIZED=FALSE&amp;creator=factset&amp;display_string=Audit"}</definedName>
    <definedName name="_1870__FDSAUDITLINK__" localSheetId="8" hidden="1">{"fdsup://Directions/FactSet Auditing Viewer?action=AUDIT_VALUE&amp;DB=129&amp;ID1=02687478&amp;VALUEID=01001&amp;SDATE=200902&amp;PERIODTYPE=QTR_STD&amp;window=popup_no_bar&amp;width=385&amp;height=120&amp;START_MAXIMIZED=FALSE&amp;creator=factset&amp;display_string=Audit"}</definedName>
    <definedName name="_1870__FDSAUDITLINK__" localSheetId="10" hidden="1">{"fdsup://Directions/FactSet Auditing Viewer?action=AUDIT_VALUE&amp;DB=129&amp;ID1=02687478&amp;VALUEID=01001&amp;SDATE=200902&amp;PERIODTYPE=QTR_STD&amp;window=popup_no_bar&amp;width=385&amp;height=120&amp;START_MAXIMIZED=FALSE&amp;creator=factset&amp;display_string=Audit"}</definedName>
    <definedName name="_1870__FDSAUDITLINK__" localSheetId="3" hidden="1">{"fdsup://Directions/FactSet Auditing Viewer?action=AUDIT_VALUE&amp;DB=129&amp;ID1=02687478&amp;VALUEID=01001&amp;SDATE=200902&amp;PERIODTYPE=QTR_STD&amp;window=popup_no_bar&amp;width=385&amp;height=120&amp;START_MAXIMIZED=FALSE&amp;creator=factset&amp;display_string=Audit"}</definedName>
    <definedName name="_1870__FDSAUDITLINK__" localSheetId="5" hidden="1">{"fdsup://Directions/FactSet Auditing Viewer?action=AUDIT_VALUE&amp;DB=129&amp;ID1=02687478&amp;VALUEID=01001&amp;SDATE=200902&amp;PERIODTYPE=QTR_STD&amp;window=popup_no_bar&amp;width=385&amp;height=120&amp;START_MAXIMIZED=FALSE&amp;creator=factset&amp;display_string=Audit"}</definedName>
    <definedName name="_1870__FDSAUDITLINK__" localSheetId="1" hidden="1">{"fdsup://Directions/FactSet Auditing Viewer?action=AUDIT_VALUE&amp;DB=129&amp;ID1=02687478&amp;VALUEID=01001&amp;SDATE=200902&amp;PERIODTYPE=QTR_STD&amp;window=popup_no_bar&amp;width=385&amp;height=120&amp;START_MAXIMIZED=FALSE&amp;creator=factset&amp;display_string=Audit"}</definedName>
    <definedName name="_1870__FDSAUDITLINK__" hidden="1">{"fdsup://Directions/FactSet Auditing Viewer?action=AUDIT_VALUE&amp;DB=129&amp;ID1=02687478&amp;VALUEID=01001&amp;SDATE=200902&amp;PERIODTYPE=QTR_STD&amp;window=popup_no_bar&amp;width=385&amp;height=120&amp;START_MAXIMIZED=FALSE&amp;creator=factset&amp;display_string=Audit"}</definedName>
    <definedName name="_1871__FDSAUDITLINK__" localSheetId="7" hidden="1">{"fdsup://Directions/FactSet Auditing Viewer?action=AUDIT_VALUE&amp;DB=129&amp;ID1=02687478&amp;VALUEID=01001&amp;SDATE=201002&amp;PERIODTYPE=QTR_STD&amp;window=popup_no_bar&amp;width=385&amp;height=120&amp;START_MAXIMIZED=FALSE&amp;creator=factset&amp;display_string=Audit"}</definedName>
    <definedName name="_1871__FDSAUDITLINK__" localSheetId="9" hidden="1">{"fdsup://Directions/FactSet Auditing Viewer?action=AUDIT_VALUE&amp;DB=129&amp;ID1=02687478&amp;VALUEID=01001&amp;SDATE=201002&amp;PERIODTYPE=QTR_STD&amp;window=popup_no_bar&amp;width=385&amp;height=120&amp;START_MAXIMIZED=FALSE&amp;creator=factset&amp;display_string=Audit"}</definedName>
    <definedName name="_1871__FDSAUDITLINK__" localSheetId="8" hidden="1">{"fdsup://Directions/FactSet Auditing Viewer?action=AUDIT_VALUE&amp;DB=129&amp;ID1=02687478&amp;VALUEID=01001&amp;SDATE=201002&amp;PERIODTYPE=QTR_STD&amp;window=popup_no_bar&amp;width=385&amp;height=120&amp;START_MAXIMIZED=FALSE&amp;creator=factset&amp;display_string=Audit"}</definedName>
    <definedName name="_1871__FDSAUDITLINK__" localSheetId="10" hidden="1">{"fdsup://Directions/FactSet Auditing Viewer?action=AUDIT_VALUE&amp;DB=129&amp;ID1=02687478&amp;VALUEID=01001&amp;SDATE=201002&amp;PERIODTYPE=QTR_STD&amp;window=popup_no_bar&amp;width=385&amp;height=120&amp;START_MAXIMIZED=FALSE&amp;creator=factset&amp;display_string=Audit"}</definedName>
    <definedName name="_1871__FDSAUDITLINK__" localSheetId="3" hidden="1">{"fdsup://Directions/FactSet Auditing Viewer?action=AUDIT_VALUE&amp;DB=129&amp;ID1=02687478&amp;VALUEID=01001&amp;SDATE=201002&amp;PERIODTYPE=QTR_STD&amp;window=popup_no_bar&amp;width=385&amp;height=120&amp;START_MAXIMIZED=FALSE&amp;creator=factset&amp;display_string=Audit"}</definedName>
    <definedName name="_1871__FDSAUDITLINK__" localSheetId="5" hidden="1">{"fdsup://Directions/FactSet Auditing Viewer?action=AUDIT_VALUE&amp;DB=129&amp;ID1=02687478&amp;VALUEID=01001&amp;SDATE=201002&amp;PERIODTYPE=QTR_STD&amp;window=popup_no_bar&amp;width=385&amp;height=120&amp;START_MAXIMIZED=FALSE&amp;creator=factset&amp;display_string=Audit"}</definedName>
    <definedName name="_1871__FDSAUDITLINK__" localSheetId="1" hidden="1">{"fdsup://Directions/FactSet Auditing Viewer?action=AUDIT_VALUE&amp;DB=129&amp;ID1=02687478&amp;VALUEID=01001&amp;SDATE=201002&amp;PERIODTYPE=QTR_STD&amp;window=popup_no_bar&amp;width=385&amp;height=120&amp;START_MAXIMIZED=FALSE&amp;creator=factset&amp;display_string=Audit"}</definedName>
    <definedName name="_1871__FDSAUDITLINK__" hidden="1">{"fdsup://Directions/FactSet Auditing Viewer?action=AUDIT_VALUE&amp;DB=129&amp;ID1=02687478&amp;VALUEID=01001&amp;SDATE=201002&amp;PERIODTYPE=QTR_STD&amp;window=popup_no_bar&amp;width=385&amp;height=120&amp;START_MAXIMIZED=FALSE&amp;creator=factset&amp;display_string=Audit"}</definedName>
    <definedName name="_1872__FDSAUDITLINK__" localSheetId="7" hidden="1">{"fdsup://Directions/FactSet Auditing Viewer?action=AUDIT_VALUE&amp;DB=129&amp;ID1=01849010&amp;VALUEID=01001&amp;SDATE=200902&amp;PERIODTYPE=QTR_STD&amp;window=popup_no_bar&amp;width=385&amp;height=120&amp;START_MAXIMIZED=FALSE&amp;creator=factset&amp;display_string=Audit"}</definedName>
    <definedName name="_1872__FDSAUDITLINK__" localSheetId="9" hidden="1">{"fdsup://Directions/FactSet Auditing Viewer?action=AUDIT_VALUE&amp;DB=129&amp;ID1=01849010&amp;VALUEID=01001&amp;SDATE=200902&amp;PERIODTYPE=QTR_STD&amp;window=popup_no_bar&amp;width=385&amp;height=120&amp;START_MAXIMIZED=FALSE&amp;creator=factset&amp;display_string=Audit"}</definedName>
    <definedName name="_1872__FDSAUDITLINK__" localSheetId="8" hidden="1">{"fdsup://Directions/FactSet Auditing Viewer?action=AUDIT_VALUE&amp;DB=129&amp;ID1=01849010&amp;VALUEID=01001&amp;SDATE=200902&amp;PERIODTYPE=QTR_STD&amp;window=popup_no_bar&amp;width=385&amp;height=120&amp;START_MAXIMIZED=FALSE&amp;creator=factset&amp;display_string=Audit"}</definedName>
    <definedName name="_1872__FDSAUDITLINK__" localSheetId="10" hidden="1">{"fdsup://Directions/FactSet Auditing Viewer?action=AUDIT_VALUE&amp;DB=129&amp;ID1=01849010&amp;VALUEID=01001&amp;SDATE=200902&amp;PERIODTYPE=QTR_STD&amp;window=popup_no_bar&amp;width=385&amp;height=120&amp;START_MAXIMIZED=FALSE&amp;creator=factset&amp;display_string=Audit"}</definedName>
    <definedName name="_1872__FDSAUDITLINK__" localSheetId="3" hidden="1">{"fdsup://Directions/FactSet Auditing Viewer?action=AUDIT_VALUE&amp;DB=129&amp;ID1=01849010&amp;VALUEID=01001&amp;SDATE=200902&amp;PERIODTYPE=QTR_STD&amp;window=popup_no_bar&amp;width=385&amp;height=120&amp;START_MAXIMIZED=FALSE&amp;creator=factset&amp;display_string=Audit"}</definedName>
    <definedName name="_1872__FDSAUDITLINK__" localSheetId="5" hidden="1">{"fdsup://Directions/FactSet Auditing Viewer?action=AUDIT_VALUE&amp;DB=129&amp;ID1=01849010&amp;VALUEID=01001&amp;SDATE=200902&amp;PERIODTYPE=QTR_STD&amp;window=popup_no_bar&amp;width=385&amp;height=120&amp;START_MAXIMIZED=FALSE&amp;creator=factset&amp;display_string=Audit"}</definedName>
    <definedName name="_1872__FDSAUDITLINK__" localSheetId="1" hidden="1">{"fdsup://Directions/FactSet Auditing Viewer?action=AUDIT_VALUE&amp;DB=129&amp;ID1=01849010&amp;VALUEID=01001&amp;SDATE=200902&amp;PERIODTYPE=QTR_STD&amp;window=popup_no_bar&amp;width=385&amp;height=120&amp;START_MAXIMIZED=FALSE&amp;creator=factset&amp;display_string=Audit"}</definedName>
    <definedName name="_1872__FDSAUDITLINK__" hidden="1">{"fdsup://Directions/FactSet Auditing Viewer?action=AUDIT_VALUE&amp;DB=129&amp;ID1=01849010&amp;VALUEID=01001&amp;SDATE=200902&amp;PERIODTYPE=QTR_STD&amp;window=popup_no_bar&amp;width=385&amp;height=120&amp;START_MAXIMIZED=FALSE&amp;creator=factset&amp;display_string=Audit"}</definedName>
    <definedName name="_1873__FDSAUDITLINK__" localSheetId="7" hidden="1">{"fdsup://Directions/FactSet Auditing Viewer?action=AUDIT_VALUE&amp;DB=129&amp;ID1=01849010&amp;VALUEID=01001&amp;SDATE=201002&amp;PERIODTYPE=QTR_STD&amp;window=popup_no_bar&amp;width=385&amp;height=120&amp;START_MAXIMIZED=FALSE&amp;creator=factset&amp;display_string=Audit"}</definedName>
    <definedName name="_1873__FDSAUDITLINK__" localSheetId="9" hidden="1">{"fdsup://Directions/FactSet Auditing Viewer?action=AUDIT_VALUE&amp;DB=129&amp;ID1=01849010&amp;VALUEID=01001&amp;SDATE=201002&amp;PERIODTYPE=QTR_STD&amp;window=popup_no_bar&amp;width=385&amp;height=120&amp;START_MAXIMIZED=FALSE&amp;creator=factset&amp;display_string=Audit"}</definedName>
    <definedName name="_1873__FDSAUDITLINK__" localSheetId="8" hidden="1">{"fdsup://Directions/FactSet Auditing Viewer?action=AUDIT_VALUE&amp;DB=129&amp;ID1=01849010&amp;VALUEID=01001&amp;SDATE=201002&amp;PERIODTYPE=QTR_STD&amp;window=popup_no_bar&amp;width=385&amp;height=120&amp;START_MAXIMIZED=FALSE&amp;creator=factset&amp;display_string=Audit"}</definedName>
    <definedName name="_1873__FDSAUDITLINK__" localSheetId="10" hidden="1">{"fdsup://Directions/FactSet Auditing Viewer?action=AUDIT_VALUE&amp;DB=129&amp;ID1=01849010&amp;VALUEID=01001&amp;SDATE=201002&amp;PERIODTYPE=QTR_STD&amp;window=popup_no_bar&amp;width=385&amp;height=120&amp;START_MAXIMIZED=FALSE&amp;creator=factset&amp;display_string=Audit"}</definedName>
    <definedName name="_1873__FDSAUDITLINK__" localSheetId="3" hidden="1">{"fdsup://Directions/FactSet Auditing Viewer?action=AUDIT_VALUE&amp;DB=129&amp;ID1=01849010&amp;VALUEID=01001&amp;SDATE=201002&amp;PERIODTYPE=QTR_STD&amp;window=popup_no_bar&amp;width=385&amp;height=120&amp;START_MAXIMIZED=FALSE&amp;creator=factset&amp;display_string=Audit"}</definedName>
    <definedName name="_1873__FDSAUDITLINK__" localSheetId="5" hidden="1">{"fdsup://Directions/FactSet Auditing Viewer?action=AUDIT_VALUE&amp;DB=129&amp;ID1=01849010&amp;VALUEID=01001&amp;SDATE=201002&amp;PERIODTYPE=QTR_STD&amp;window=popup_no_bar&amp;width=385&amp;height=120&amp;START_MAXIMIZED=FALSE&amp;creator=factset&amp;display_string=Audit"}</definedName>
    <definedName name="_1873__FDSAUDITLINK__" localSheetId="1" hidden="1">{"fdsup://Directions/FactSet Auditing Viewer?action=AUDIT_VALUE&amp;DB=129&amp;ID1=01849010&amp;VALUEID=01001&amp;SDATE=201002&amp;PERIODTYPE=QTR_STD&amp;window=popup_no_bar&amp;width=385&amp;height=120&amp;START_MAXIMIZED=FALSE&amp;creator=factset&amp;display_string=Audit"}</definedName>
    <definedName name="_1873__FDSAUDITLINK__" hidden="1">{"fdsup://Directions/FactSet Auditing Viewer?action=AUDIT_VALUE&amp;DB=129&amp;ID1=01849010&amp;VALUEID=01001&amp;SDATE=201002&amp;PERIODTYPE=QTR_STD&amp;window=popup_no_bar&amp;width=385&amp;height=120&amp;START_MAXIMIZED=FALSE&amp;creator=factset&amp;display_string=Audit"}</definedName>
    <definedName name="_1874__FDSAUDITLINK__" localSheetId="7" hidden="1">{"fdsup://Directions/FactSet Auditing Viewer?action=AUDIT_VALUE&amp;DB=129&amp;ID1=00105510&amp;VALUEID=01001&amp;SDATE=200902&amp;PERIODTYPE=QTR_STD&amp;window=popup_no_bar&amp;width=385&amp;height=120&amp;START_MAXIMIZED=FALSE&amp;creator=factset&amp;display_string=Audit"}</definedName>
    <definedName name="_1874__FDSAUDITLINK__" localSheetId="9" hidden="1">{"fdsup://Directions/FactSet Auditing Viewer?action=AUDIT_VALUE&amp;DB=129&amp;ID1=00105510&amp;VALUEID=01001&amp;SDATE=200902&amp;PERIODTYPE=QTR_STD&amp;window=popup_no_bar&amp;width=385&amp;height=120&amp;START_MAXIMIZED=FALSE&amp;creator=factset&amp;display_string=Audit"}</definedName>
    <definedName name="_1874__FDSAUDITLINK__" localSheetId="8" hidden="1">{"fdsup://Directions/FactSet Auditing Viewer?action=AUDIT_VALUE&amp;DB=129&amp;ID1=00105510&amp;VALUEID=01001&amp;SDATE=200902&amp;PERIODTYPE=QTR_STD&amp;window=popup_no_bar&amp;width=385&amp;height=120&amp;START_MAXIMIZED=FALSE&amp;creator=factset&amp;display_string=Audit"}</definedName>
    <definedName name="_1874__FDSAUDITLINK__" localSheetId="10" hidden="1">{"fdsup://Directions/FactSet Auditing Viewer?action=AUDIT_VALUE&amp;DB=129&amp;ID1=00105510&amp;VALUEID=01001&amp;SDATE=200902&amp;PERIODTYPE=QTR_STD&amp;window=popup_no_bar&amp;width=385&amp;height=120&amp;START_MAXIMIZED=FALSE&amp;creator=factset&amp;display_string=Audit"}</definedName>
    <definedName name="_1874__FDSAUDITLINK__" localSheetId="3" hidden="1">{"fdsup://Directions/FactSet Auditing Viewer?action=AUDIT_VALUE&amp;DB=129&amp;ID1=00105510&amp;VALUEID=01001&amp;SDATE=200902&amp;PERIODTYPE=QTR_STD&amp;window=popup_no_bar&amp;width=385&amp;height=120&amp;START_MAXIMIZED=FALSE&amp;creator=factset&amp;display_string=Audit"}</definedName>
    <definedName name="_1874__FDSAUDITLINK__" localSheetId="5" hidden="1">{"fdsup://Directions/FactSet Auditing Viewer?action=AUDIT_VALUE&amp;DB=129&amp;ID1=00105510&amp;VALUEID=01001&amp;SDATE=200902&amp;PERIODTYPE=QTR_STD&amp;window=popup_no_bar&amp;width=385&amp;height=120&amp;START_MAXIMIZED=FALSE&amp;creator=factset&amp;display_string=Audit"}</definedName>
    <definedName name="_1874__FDSAUDITLINK__" localSheetId="1" hidden="1">{"fdsup://Directions/FactSet Auditing Viewer?action=AUDIT_VALUE&amp;DB=129&amp;ID1=00105510&amp;VALUEID=01001&amp;SDATE=200902&amp;PERIODTYPE=QTR_STD&amp;window=popup_no_bar&amp;width=385&amp;height=120&amp;START_MAXIMIZED=FALSE&amp;creator=factset&amp;display_string=Audit"}</definedName>
    <definedName name="_1874__FDSAUDITLINK__" hidden="1">{"fdsup://Directions/FactSet Auditing Viewer?action=AUDIT_VALUE&amp;DB=129&amp;ID1=00105510&amp;VALUEID=01001&amp;SDATE=200902&amp;PERIODTYPE=QTR_STD&amp;window=popup_no_bar&amp;width=385&amp;height=120&amp;START_MAXIMIZED=FALSE&amp;creator=factset&amp;display_string=Audit"}</definedName>
    <definedName name="_1875__FDSAUDITLINK__" localSheetId="7" hidden="1">{"fdsup://Directions/FactSet Auditing Viewer?action=AUDIT_VALUE&amp;DB=129&amp;ID1=00105510&amp;VALUEID=01001&amp;SDATE=201002&amp;PERIODTYPE=QTR_STD&amp;window=popup_no_bar&amp;width=385&amp;height=120&amp;START_MAXIMIZED=FALSE&amp;creator=factset&amp;display_string=Audit"}</definedName>
    <definedName name="_1875__FDSAUDITLINK__" localSheetId="9" hidden="1">{"fdsup://Directions/FactSet Auditing Viewer?action=AUDIT_VALUE&amp;DB=129&amp;ID1=00105510&amp;VALUEID=01001&amp;SDATE=201002&amp;PERIODTYPE=QTR_STD&amp;window=popup_no_bar&amp;width=385&amp;height=120&amp;START_MAXIMIZED=FALSE&amp;creator=factset&amp;display_string=Audit"}</definedName>
    <definedName name="_1875__FDSAUDITLINK__" localSheetId="8" hidden="1">{"fdsup://Directions/FactSet Auditing Viewer?action=AUDIT_VALUE&amp;DB=129&amp;ID1=00105510&amp;VALUEID=01001&amp;SDATE=201002&amp;PERIODTYPE=QTR_STD&amp;window=popup_no_bar&amp;width=385&amp;height=120&amp;START_MAXIMIZED=FALSE&amp;creator=factset&amp;display_string=Audit"}</definedName>
    <definedName name="_1875__FDSAUDITLINK__" localSheetId="10" hidden="1">{"fdsup://Directions/FactSet Auditing Viewer?action=AUDIT_VALUE&amp;DB=129&amp;ID1=00105510&amp;VALUEID=01001&amp;SDATE=201002&amp;PERIODTYPE=QTR_STD&amp;window=popup_no_bar&amp;width=385&amp;height=120&amp;START_MAXIMIZED=FALSE&amp;creator=factset&amp;display_string=Audit"}</definedName>
    <definedName name="_1875__FDSAUDITLINK__" localSheetId="3" hidden="1">{"fdsup://Directions/FactSet Auditing Viewer?action=AUDIT_VALUE&amp;DB=129&amp;ID1=00105510&amp;VALUEID=01001&amp;SDATE=201002&amp;PERIODTYPE=QTR_STD&amp;window=popup_no_bar&amp;width=385&amp;height=120&amp;START_MAXIMIZED=FALSE&amp;creator=factset&amp;display_string=Audit"}</definedName>
    <definedName name="_1875__FDSAUDITLINK__" localSheetId="5" hidden="1">{"fdsup://Directions/FactSet Auditing Viewer?action=AUDIT_VALUE&amp;DB=129&amp;ID1=00105510&amp;VALUEID=01001&amp;SDATE=201002&amp;PERIODTYPE=QTR_STD&amp;window=popup_no_bar&amp;width=385&amp;height=120&amp;START_MAXIMIZED=FALSE&amp;creator=factset&amp;display_string=Audit"}</definedName>
    <definedName name="_1875__FDSAUDITLINK__" localSheetId="1" hidden="1">{"fdsup://Directions/FactSet Auditing Viewer?action=AUDIT_VALUE&amp;DB=129&amp;ID1=00105510&amp;VALUEID=01001&amp;SDATE=201002&amp;PERIODTYPE=QTR_STD&amp;window=popup_no_bar&amp;width=385&amp;height=120&amp;START_MAXIMIZED=FALSE&amp;creator=factset&amp;display_string=Audit"}</definedName>
    <definedName name="_1875__FDSAUDITLINK__" hidden="1">{"fdsup://Directions/FactSet Auditing Viewer?action=AUDIT_VALUE&amp;DB=129&amp;ID1=00105510&amp;VALUEID=01001&amp;SDATE=201002&amp;PERIODTYPE=QTR_STD&amp;window=popup_no_bar&amp;width=385&amp;height=120&amp;START_MAXIMIZED=FALSE&amp;creator=factset&amp;display_string=Audit"}</definedName>
    <definedName name="_1876__FDSAUDITLINK__" localSheetId="7" hidden="1">{"fdsup://Directions/FactSet Auditing Viewer?action=AUDIT_VALUE&amp;DB=129&amp;ID1=00817Y10&amp;VALUEID=01001&amp;SDATE=201002&amp;PERIODTYPE=QTR_STD&amp;window=popup_no_bar&amp;width=385&amp;height=120&amp;START_MAXIMIZED=FALSE&amp;creator=factset&amp;display_string=Audit"}</definedName>
    <definedName name="_1876__FDSAUDITLINK__" localSheetId="9" hidden="1">{"fdsup://Directions/FactSet Auditing Viewer?action=AUDIT_VALUE&amp;DB=129&amp;ID1=00817Y10&amp;VALUEID=01001&amp;SDATE=201002&amp;PERIODTYPE=QTR_STD&amp;window=popup_no_bar&amp;width=385&amp;height=120&amp;START_MAXIMIZED=FALSE&amp;creator=factset&amp;display_string=Audit"}</definedName>
    <definedName name="_1876__FDSAUDITLINK__" localSheetId="8" hidden="1">{"fdsup://Directions/FactSet Auditing Viewer?action=AUDIT_VALUE&amp;DB=129&amp;ID1=00817Y10&amp;VALUEID=01001&amp;SDATE=201002&amp;PERIODTYPE=QTR_STD&amp;window=popup_no_bar&amp;width=385&amp;height=120&amp;START_MAXIMIZED=FALSE&amp;creator=factset&amp;display_string=Audit"}</definedName>
    <definedName name="_1876__FDSAUDITLINK__" localSheetId="10" hidden="1">{"fdsup://Directions/FactSet Auditing Viewer?action=AUDIT_VALUE&amp;DB=129&amp;ID1=00817Y10&amp;VALUEID=01001&amp;SDATE=201002&amp;PERIODTYPE=QTR_STD&amp;window=popup_no_bar&amp;width=385&amp;height=120&amp;START_MAXIMIZED=FALSE&amp;creator=factset&amp;display_string=Audit"}</definedName>
    <definedName name="_1876__FDSAUDITLINK__" localSheetId="3" hidden="1">{"fdsup://Directions/FactSet Auditing Viewer?action=AUDIT_VALUE&amp;DB=129&amp;ID1=00817Y10&amp;VALUEID=01001&amp;SDATE=201002&amp;PERIODTYPE=QTR_STD&amp;window=popup_no_bar&amp;width=385&amp;height=120&amp;START_MAXIMIZED=FALSE&amp;creator=factset&amp;display_string=Audit"}</definedName>
    <definedName name="_1876__FDSAUDITLINK__" localSheetId="5" hidden="1">{"fdsup://Directions/FactSet Auditing Viewer?action=AUDIT_VALUE&amp;DB=129&amp;ID1=00817Y10&amp;VALUEID=01001&amp;SDATE=201002&amp;PERIODTYPE=QTR_STD&amp;window=popup_no_bar&amp;width=385&amp;height=120&amp;START_MAXIMIZED=FALSE&amp;creator=factset&amp;display_string=Audit"}</definedName>
    <definedName name="_1876__FDSAUDITLINK__" localSheetId="1" hidden="1">{"fdsup://Directions/FactSet Auditing Viewer?action=AUDIT_VALUE&amp;DB=129&amp;ID1=00817Y10&amp;VALUEID=01001&amp;SDATE=201002&amp;PERIODTYPE=QTR_STD&amp;window=popup_no_bar&amp;width=385&amp;height=120&amp;START_MAXIMIZED=FALSE&amp;creator=factset&amp;display_string=Audit"}</definedName>
    <definedName name="_1876__FDSAUDITLINK__" hidden="1">{"fdsup://Directions/FactSet Auditing Viewer?action=AUDIT_VALUE&amp;DB=129&amp;ID1=00817Y10&amp;VALUEID=01001&amp;SDATE=201002&amp;PERIODTYPE=QTR_STD&amp;window=popup_no_bar&amp;width=385&amp;height=120&amp;START_MAXIMIZED=FALSE&amp;creator=factset&amp;display_string=Audit"}</definedName>
    <definedName name="_1877__FDSAUDITLINK__" localSheetId="7" hidden="1">{"fdsup://Directions/FactSet Auditing Viewer?action=AUDIT_VALUE&amp;DB=129&amp;ID1=00130H10&amp;VALUEID=01001&amp;SDATE=200902&amp;PERIODTYPE=QTR_STD&amp;window=popup_no_bar&amp;width=385&amp;height=120&amp;START_MAXIMIZED=FALSE&amp;creator=factset&amp;display_string=Audit"}</definedName>
    <definedName name="_1877__FDSAUDITLINK__" localSheetId="9" hidden="1">{"fdsup://Directions/FactSet Auditing Viewer?action=AUDIT_VALUE&amp;DB=129&amp;ID1=00130H10&amp;VALUEID=01001&amp;SDATE=200902&amp;PERIODTYPE=QTR_STD&amp;window=popup_no_bar&amp;width=385&amp;height=120&amp;START_MAXIMIZED=FALSE&amp;creator=factset&amp;display_string=Audit"}</definedName>
    <definedName name="_1877__FDSAUDITLINK__" localSheetId="8" hidden="1">{"fdsup://Directions/FactSet Auditing Viewer?action=AUDIT_VALUE&amp;DB=129&amp;ID1=00130H10&amp;VALUEID=01001&amp;SDATE=200902&amp;PERIODTYPE=QTR_STD&amp;window=popup_no_bar&amp;width=385&amp;height=120&amp;START_MAXIMIZED=FALSE&amp;creator=factset&amp;display_string=Audit"}</definedName>
    <definedName name="_1877__FDSAUDITLINK__" localSheetId="10" hidden="1">{"fdsup://Directions/FactSet Auditing Viewer?action=AUDIT_VALUE&amp;DB=129&amp;ID1=00130H10&amp;VALUEID=01001&amp;SDATE=200902&amp;PERIODTYPE=QTR_STD&amp;window=popup_no_bar&amp;width=385&amp;height=120&amp;START_MAXIMIZED=FALSE&amp;creator=factset&amp;display_string=Audit"}</definedName>
    <definedName name="_1877__FDSAUDITLINK__" localSheetId="3" hidden="1">{"fdsup://Directions/FactSet Auditing Viewer?action=AUDIT_VALUE&amp;DB=129&amp;ID1=00130H10&amp;VALUEID=01001&amp;SDATE=200902&amp;PERIODTYPE=QTR_STD&amp;window=popup_no_bar&amp;width=385&amp;height=120&amp;START_MAXIMIZED=FALSE&amp;creator=factset&amp;display_string=Audit"}</definedName>
    <definedName name="_1877__FDSAUDITLINK__" localSheetId="5" hidden="1">{"fdsup://Directions/FactSet Auditing Viewer?action=AUDIT_VALUE&amp;DB=129&amp;ID1=00130H10&amp;VALUEID=01001&amp;SDATE=200902&amp;PERIODTYPE=QTR_STD&amp;window=popup_no_bar&amp;width=385&amp;height=120&amp;START_MAXIMIZED=FALSE&amp;creator=factset&amp;display_string=Audit"}</definedName>
    <definedName name="_1877__FDSAUDITLINK__" localSheetId="1" hidden="1">{"fdsup://Directions/FactSet Auditing Viewer?action=AUDIT_VALUE&amp;DB=129&amp;ID1=00130H10&amp;VALUEID=01001&amp;SDATE=200902&amp;PERIODTYPE=QTR_STD&amp;window=popup_no_bar&amp;width=385&amp;height=120&amp;START_MAXIMIZED=FALSE&amp;creator=factset&amp;display_string=Audit"}</definedName>
    <definedName name="_1877__FDSAUDITLINK__" hidden="1">{"fdsup://Directions/FactSet Auditing Viewer?action=AUDIT_VALUE&amp;DB=129&amp;ID1=00130H10&amp;VALUEID=01001&amp;SDATE=200902&amp;PERIODTYPE=QTR_STD&amp;window=popup_no_bar&amp;width=385&amp;height=120&amp;START_MAXIMIZED=FALSE&amp;creator=factset&amp;display_string=Audit"}</definedName>
    <definedName name="_1878__FDSAUDITLINK__" localSheetId="7" hidden="1">{"fdsup://Directions/FactSet Auditing Viewer?action=AUDIT_VALUE&amp;DB=129&amp;ID1=00130H10&amp;VALUEID=01001&amp;SDATE=201002&amp;PERIODTYPE=QTR_STD&amp;window=popup_no_bar&amp;width=385&amp;height=120&amp;START_MAXIMIZED=FALSE&amp;creator=factset&amp;display_string=Audit"}</definedName>
    <definedName name="_1878__FDSAUDITLINK__" localSheetId="9" hidden="1">{"fdsup://Directions/FactSet Auditing Viewer?action=AUDIT_VALUE&amp;DB=129&amp;ID1=00130H10&amp;VALUEID=01001&amp;SDATE=201002&amp;PERIODTYPE=QTR_STD&amp;window=popup_no_bar&amp;width=385&amp;height=120&amp;START_MAXIMIZED=FALSE&amp;creator=factset&amp;display_string=Audit"}</definedName>
    <definedName name="_1878__FDSAUDITLINK__" localSheetId="8" hidden="1">{"fdsup://Directions/FactSet Auditing Viewer?action=AUDIT_VALUE&amp;DB=129&amp;ID1=00130H10&amp;VALUEID=01001&amp;SDATE=201002&amp;PERIODTYPE=QTR_STD&amp;window=popup_no_bar&amp;width=385&amp;height=120&amp;START_MAXIMIZED=FALSE&amp;creator=factset&amp;display_string=Audit"}</definedName>
    <definedName name="_1878__FDSAUDITLINK__" localSheetId="10" hidden="1">{"fdsup://Directions/FactSet Auditing Viewer?action=AUDIT_VALUE&amp;DB=129&amp;ID1=00130H10&amp;VALUEID=01001&amp;SDATE=201002&amp;PERIODTYPE=QTR_STD&amp;window=popup_no_bar&amp;width=385&amp;height=120&amp;START_MAXIMIZED=FALSE&amp;creator=factset&amp;display_string=Audit"}</definedName>
    <definedName name="_1878__FDSAUDITLINK__" localSheetId="3" hidden="1">{"fdsup://Directions/FactSet Auditing Viewer?action=AUDIT_VALUE&amp;DB=129&amp;ID1=00130H10&amp;VALUEID=01001&amp;SDATE=201002&amp;PERIODTYPE=QTR_STD&amp;window=popup_no_bar&amp;width=385&amp;height=120&amp;START_MAXIMIZED=FALSE&amp;creator=factset&amp;display_string=Audit"}</definedName>
    <definedName name="_1878__FDSAUDITLINK__" localSheetId="5" hidden="1">{"fdsup://Directions/FactSet Auditing Viewer?action=AUDIT_VALUE&amp;DB=129&amp;ID1=00130H10&amp;VALUEID=01001&amp;SDATE=201002&amp;PERIODTYPE=QTR_STD&amp;window=popup_no_bar&amp;width=385&amp;height=120&amp;START_MAXIMIZED=FALSE&amp;creator=factset&amp;display_string=Audit"}</definedName>
    <definedName name="_1878__FDSAUDITLINK__" localSheetId="1" hidden="1">{"fdsup://Directions/FactSet Auditing Viewer?action=AUDIT_VALUE&amp;DB=129&amp;ID1=00130H10&amp;VALUEID=01001&amp;SDATE=201002&amp;PERIODTYPE=QTR_STD&amp;window=popup_no_bar&amp;width=385&amp;height=120&amp;START_MAXIMIZED=FALSE&amp;creator=factset&amp;display_string=Audit"}</definedName>
    <definedName name="_1878__FDSAUDITLINK__" hidden="1">{"fdsup://Directions/FactSet Auditing Viewer?action=AUDIT_VALUE&amp;DB=129&amp;ID1=00130H10&amp;VALUEID=01001&amp;SDATE=201002&amp;PERIODTYPE=QTR_STD&amp;window=popup_no_bar&amp;width=385&amp;height=120&amp;START_MAXIMIZED=FALSE&amp;creator=factset&amp;display_string=Audit"}</definedName>
    <definedName name="_1879__FDSAUDITLINK__" localSheetId="7" hidden="1">{"fdsup://Directions/FactSet Auditing Viewer?action=AUDIT_VALUE&amp;DB=129&amp;ID1=02553710&amp;VALUEID=01001&amp;SDATE=200902&amp;PERIODTYPE=QTR_STD&amp;window=popup_no_bar&amp;width=385&amp;height=120&amp;START_MAXIMIZED=FALSE&amp;creator=factset&amp;display_string=Audit"}</definedName>
    <definedName name="_1879__FDSAUDITLINK__" localSheetId="9" hidden="1">{"fdsup://Directions/FactSet Auditing Viewer?action=AUDIT_VALUE&amp;DB=129&amp;ID1=02553710&amp;VALUEID=01001&amp;SDATE=200902&amp;PERIODTYPE=QTR_STD&amp;window=popup_no_bar&amp;width=385&amp;height=120&amp;START_MAXIMIZED=FALSE&amp;creator=factset&amp;display_string=Audit"}</definedName>
    <definedName name="_1879__FDSAUDITLINK__" localSheetId="8" hidden="1">{"fdsup://Directions/FactSet Auditing Viewer?action=AUDIT_VALUE&amp;DB=129&amp;ID1=02553710&amp;VALUEID=01001&amp;SDATE=200902&amp;PERIODTYPE=QTR_STD&amp;window=popup_no_bar&amp;width=385&amp;height=120&amp;START_MAXIMIZED=FALSE&amp;creator=factset&amp;display_string=Audit"}</definedName>
    <definedName name="_1879__FDSAUDITLINK__" localSheetId="10" hidden="1">{"fdsup://Directions/FactSet Auditing Viewer?action=AUDIT_VALUE&amp;DB=129&amp;ID1=02553710&amp;VALUEID=01001&amp;SDATE=200902&amp;PERIODTYPE=QTR_STD&amp;window=popup_no_bar&amp;width=385&amp;height=120&amp;START_MAXIMIZED=FALSE&amp;creator=factset&amp;display_string=Audit"}</definedName>
    <definedName name="_1879__FDSAUDITLINK__" localSheetId="3" hidden="1">{"fdsup://Directions/FactSet Auditing Viewer?action=AUDIT_VALUE&amp;DB=129&amp;ID1=02553710&amp;VALUEID=01001&amp;SDATE=200902&amp;PERIODTYPE=QTR_STD&amp;window=popup_no_bar&amp;width=385&amp;height=120&amp;START_MAXIMIZED=FALSE&amp;creator=factset&amp;display_string=Audit"}</definedName>
    <definedName name="_1879__FDSAUDITLINK__" localSheetId="5" hidden="1">{"fdsup://Directions/FactSet Auditing Viewer?action=AUDIT_VALUE&amp;DB=129&amp;ID1=02553710&amp;VALUEID=01001&amp;SDATE=200902&amp;PERIODTYPE=QTR_STD&amp;window=popup_no_bar&amp;width=385&amp;height=120&amp;START_MAXIMIZED=FALSE&amp;creator=factset&amp;display_string=Audit"}</definedName>
    <definedName name="_1879__FDSAUDITLINK__" localSheetId="1" hidden="1">{"fdsup://Directions/FactSet Auditing Viewer?action=AUDIT_VALUE&amp;DB=129&amp;ID1=02553710&amp;VALUEID=01001&amp;SDATE=200902&amp;PERIODTYPE=QTR_STD&amp;window=popup_no_bar&amp;width=385&amp;height=120&amp;START_MAXIMIZED=FALSE&amp;creator=factset&amp;display_string=Audit"}</definedName>
    <definedName name="_1879__FDSAUDITLINK__" hidden="1">{"fdsup://Directions/FactSet Auditing Viewer?action=AUDIT_VALUE&amp;DB=129&amp;ID1=02553710&amp;VALUEID=01001&amp;SDATE=200902&amp;PERIODTYPE=QTR_STD&amp;window=popup_no_bar&amp;width=385&amp;height=120&amp;START_MAXIMIZED=FALSE&amp;creator=factset&amp;display_string=Audit"}</definedName>
    <definedName name="_188__FDSAUDITLINK__" localSheetId="7" hidden="1">{"fdsup://directions/FAT Viewer?action=UPDATE&amp;creator=factset&amp;DYN_ARGS=TRUE&amp;DOC_NAME=FAT:FQL_AUDITING_CLIENT_TEMPLATE.FAT&amp;display_string=Audit&amp;VAR:KEY=XMJCHQTGFI&amp;VAR:QUERY=RkZfRUJJVERBX09QRVIoUVRSLDQvMS8yMDEwLDYvMzAvMjAxMCwsLFVTRCk=&amp;WINDOW=FIRST_POPUP&amp;HEIGH","T=450&amp;WIDTH=450&amp;START_MAXIMIZED=FALSE&amp;VAR:CALENDAR=US&amp;VAR:SYMBOL=SLB&amp;VAR:INDEX=0"}</definedName>
    <definedName name="_188__FDSAUDITLINK__" localSheetId="9" hidden="1">{"fdsup://directions/FAT Viewer?action=UPDATE&amp;creator=factset&amp;DYN_ARGS=TRUE&amp;DOC_NAME=FAT:FQL_AUDITING_CLIENT_TEMPLATE.FAT&amp;display_string=Audit&amp;VAR:KEY=XMJCHQTGFI&amp;VAR:QUERY=RkZfRUJJVERBX09QRVIoUVRSLDQvMS8yMDEwLDYvMzAvMjAxMCwsLFVTRCk=&amp;WINDOW=FIRST_POPUP&amp;HEIGH","T=450&amp;WIDTH=450&amp;START_MAXIMIZED=FALSE&amp;VAR:CALENDAR=US&amp;VAR:SYMBOL=SLB&amp;VAR:INDEX=0"}</definedName>
    <definedName name="_188__FDSAUDITLINK__" localSheetId="8" hidden="1">{"fdsup://directions/FAT Viewer?action=UPDATE&amp;creator=factset&amp;DYN_ARGS=TRUE&amp;DOC_NAME=FAT:FQL_AUDITING_CLIENT_TEMPLATE.FAT&amp;display_string=Audit&amp;VAR:KEY=XMJCHQTGFI&amp;VAR:QUERY=RkZfRUJJVERBX09QRVIoUVRSLDQvMS8yMDEwLDYvMzAvMjAxMCwsLFVTRCk=&amp;WINDOW=FIRST_POPUP&amp;HEIGH","T=450&amp;WIDTH=450&amp;START_MAXIMIZED=FALSE&amp;VAR:CALENDAR=US&amp;VAR:SYMBOL=SLB&amp;VAR:INDEX=0"}</definedName>
    <definedName name="_188__FDSAUDITLINK__" localSheetId="10" hidden="1">{"fdsup://directions/FAT Viewer?action=UPDATE&amp;creator=factset&amp;DYN_ARGS=TRUE&amp;DOC_NAME=FAT:FQL_AUDITING_CLIENT_TEMPLATE.FAT&amp;display_string=Audit&amp;VAR:KEY=XMJCHQTGFI&amp;VAR:QUERY=RkZfRUJJVERBX09QRVIoUVRSLDQvMS8yMDEwLDYvMzAvMjAxMCwsLFVTRCk=&amp;WINDOW=FIRST_POPUP&amp;HEIGH","T=450&amp;WIDTH=450&amp;START_MAXIMIZED=FALSE&amp;VAR:CALENDAR=US&amp;VAR:SYMBOL=SLB&amp;VAR:INDEX=0"}</definedName>
    <definedName name="_188__FDSAUDITLINK__" localSheetId="3" hidden="1">{"fdsup://directions/FAT Viewer?action=UPDATE&amp;creator=factset&amp;DYN_ARGS=TRUE&amp;DOC_NAME=FAT:FQL_AUDITING_CLIENT_TEMPLATE.FAT&amp;display_string=Audit&amp;VAR:KEY=XMJCHQTGFI&amp;VAR:QUERY=RkZfRUJJVERBX09QRVIoUVRSLDQvMS8yMDEwLDYvMzAvMjAxMCwsLFVTRCk=&amp;WINDOW=FIRST_POPUP&amp;HEIGH","T=450&amp;WIDTH=450&amp;START_MAXIMIZED=FALSE&amp;VAR:CALENDAR=US&amp;VAR:SYMBOL=SLB&amp;VAR:INDEX=0"}</definedName>
    <definedName name="_188__FDSAUDITLINK__" localSheetId="5" hidden="1">{"fdsup://directions/FAT Viewer?action=UPDATE&amp;creator=factset&amp;DYN_ARGS=TRUE&amp;DOC_NAME=FAT:FQL_AUDITING_CLIENT_TEMPLATE.FAT&amp;display_string=Audit&amp;VAR:KEY=XMJCHQTGFI&amp;VAR:QUERY=RkZfRUJJVERBX09QRVIoUVRSLDQvMS8yMDEwLDYvMzAvMjAxMCwsLFVTRCk=&amp;WINDOW=FIRST_POPUP&amp;HEIGH","T=450&amp;WIDTH=450&amp;START_MAXIMIZED=FALSE&amp;VAR:CALENDAR=US&amp;VAR:SYMBOL=SLB&amp;VAR:INDEX=0"}</definedName>
    <definedName name="_188__FDSAUDITLINK__" localSheetId="1" hidden="1">{"fdsup://directions/FAT Viewer?action=UPDATE&amp;creator=factset&amp;DYN_ARGS=TRUE&amp;DOC_NAME=FAT:FQL_AUDITING_CLIENT_TEMPLATE.FAT&amp;display_string=Audit&amp;VAR:KEY=XMJCHQTGFI&amp;VAR:QUERY=RkZfRUJJVERBX09QRVIoUVRSLDQvMS8yMDEwLDYvMzAvMjAxMCwsLFVTRCk=&amp;WINDOW=FIRST_POPUP&amp;HEIGH","T=450&amp;WIDTH=450&amp;START_MAXIMIZED=FALSE&amp;VAR:CALENDAR=US&amp;VAR:SYMBOL=SLB&amp;VAR:INDEX=0"}</definedName>
    <definedName name="_188__FDSAUDITLINK__" hidden="1">{"fdsup://directions/FAT Viewer?action=UPDATE&amp;creator=factset&amp;DYN_ARGS=TRUE&amp;DOC_NAME=FAT:FQL_AUDITING_CLIENT_TEMPLATE.FAT&amp;display_string=Audit&amp;VAR:KEY=XMJCHQTGFI&amp;VAR:QUERY=RkZfRUJJVERBX09QRVIoUVRSLDQvMS8yMDEwLDYvMzAvMjAxMCwsLFVTRCk=&amp;WINDOW=FIRST_POPUP&amp;HEIGH","T=450&amp;WIDTH=450&amp;START_MAXIMIZED=FALSE&amp;VAR:CALENDAR=US&amp;VAR:SYMBOL=SLB&amp;VAR:INDEX=0"}</definedName>
    <definedName name="_1880__FDSAUDITLINK__" localSheetId="7" hidden="1">{"fdsup://Directions/FactSet Auditing Viewer?action=AUDIT_VALUE&amp;DB=129&amp;ID1=02553710&amp;VALUEID=01001&amp;SDATE=201002&amp;PERIODTYPE=QTR_STD&amp;window=popup_no_bar&amp;width=385&amp;height=120&amp;START_MAXIMIZED=FALSE&amp;creator=factset&amp;display_string=Audit"}</definedName>
    <definedName name="_1880__FDSAUDITLINK__" localSheetId="9" hidden="1">{"fdsup://Directions/FactSet Auditing Viewer?action=AUDIT_VALUE&amp;DB=129&amp;ID1=02553710&amp;VALUEID=01001&amp;SDATE=201002&amp;PERIODTYPE=QTR_STD&amp;window=popup_no_bar&amp;width=385&amp;height=120&amp;START_MAXIMIZED=FALSE&amp;creator=factset&amp;display_string=Audit"}</definedName>
    <definedName name="_1880__FDSAUDITLINK__" localSheetId="8" hidden="1">{"fdsup://Directions/FactSet Auditing Viewer?action=AUDIT_VALUE&amp;DB=129&amp;ID1=02553710&amp;VALUEID=01001&amp;SDATE=201002&amp;PERIODTYPE=QTR_STD&amp;window=popup_no_bar&amp;width=385&amp;height=120&amp;START_MAXIMIZED=FALSE&amp;creator=factset&amp;display_string=Audit"}</definedName>
    <definedName name="_1880__FDSAUDITLINK__" localSheetId="10" hidden="1">{"fdsup://Directions/FactSet Auditing Viewer?action=AUDIT_VALUE&amp;DB=129&amp;ID1=02553710&amp;VALUEID=01001&amp;SDATE=201002&amp;PERIODTYPE=QTR_STD&amp;window=popup_no_bar&amp;width=385&amp;height=120&amp;START_MAXIMIZED=FALSE&amp;creator=factset&amp;display_string=Audit"}</definedName>
    <definedName name="_1880__FDSAUDITLINK__" localSheetId="3" hidden="1">{"fdsup://Directions/FactSet Auditing Viewer?action=AUDIT_VALUE&amp;DB=129&amp;ID1=02553710&amp;VALUEID=01001&amp;SDATE=201002&amp;PERIODTYPE=QTR_STD&amp;window=popup_no_bar&amp;width=385&amp;height=120&amp;START_MAXIMIZED=FALSE&amp;creator=factset&amp;display_string=Audit"}</definedName>
    <definedName name="_1880__FDSAUDITLINK__" localSheetId="5" hidden="1">{"fdsup://Directions/FactSet Auditing Viewer?action=AUDIT_VALUE&amp;DB=129&amp;ID1=02553710&amp;VALUEID=01001&amp;SDATE=201002&amp;PERIODTYPE=QTR_STD&amp;window=popup_no_bar&amp;width=385&amp;height=120&amp;START_MAXIMIZED=FALSE&amp;creator=factset&amp;display_string=Audit"}</definedName>
    <definedName name="_1880__FDSAUDITLINK__" localSheetId="1" hidden="1">{"fdsup://Directions/FactSet Auditing Viewer?action=AUDIT_VALUE&amp;DB=129&amp;ID1=02553710&amp;VALUEID=01001&amp;SDATE=201002&amp;PERIODTYPE=QTR_STD&amp;window=popup_no_bar&amp;width=385&amp;height=120&amp;START_MAXIMIZED=FALSE&amp;creator=factset&amp;display_string=Audit"}</definedName>
    <definedName name="_1880__FDSAUDITLINK__" hidden="1">{"fdsup://Directions/FactSet Auditing Viewer?action=AUDIT_VALUE&amp;DB=129&amp;ID1=02553710&amp;VALUEID=01001&amp;SDATE=201002&amp;PERIODTYPE=QTR_STD&amp;window=popup_no_bar&amp;width=385&amp;height=120&amp;START_MAXIMIZED=FALSE&amp;creator=factset&amp;display_string=Audit"}</definedName>
    <definedName name="_1881__FDSAUDITLINK__" localSheetId="7" hidden="1">{"fdsup://Directions/FactSet Auditing Viewer?action=AUDIT_VALUE&amp;DB=129&amp;ID1=02360810&amp;VALUEID=01001&amp;SDATE=200902&amp;PERIODTYPE=QTR_STD&amp;window=popup_no_bar&amp;width=385&amp;height=120&amp;START_MAXIMIZED=FALSE&amp;creator=factset&amp;display_string=Audit"}</definedName>
    <definedName name="_1881__FDSAUDITLINK__" localSheetId="9" hidden="1">{"fdsup://Directions/FactSet Auditing Viewer?action=AUDIT_VALUE&amp;DB=129&amp;ID1=02360810&amp;VALUEID=01001&amp;SDATE=200902&amp;PERIODTYPE=QTR_STD&amp;window=popup_no_bar&amp;width=385&amp;height=120&amp;START_MAXIMIZED=FALSE&amp;creator=factset&amp;display_string=Audit"}</definedName>
    <definedName name="_1881__FDSAUDITLINK__" localSheetId="8" hidden="1">{"fdsup://Directions/FactSet Auditing Viewer?action=AUDIT_VALUE&amp;DB=129&amp;ID1=02360810&amp;VALUEID=01001&amp;SDATE=200902&amp;PERIODTYPE=QTR_STD&amp;window=popup_no_bar&amp;width=385&amp;height=120&amp;START_MAXIMIZED=FALSE&amp;creator=factset&amp;display_string=Audit"}</definedName>
    <definedName name="_1881__FDSAUDITLINK__" localSheetId="10" hidden="1">{"fdsup://Directions/FactSet Auditing Viewer?action=AUDIT_VALUE&amp;DB=129&amp;ID1=02360810&amp;VALUEID=01001&amp;SDATE=200902&amp;PERIODTYPE=QTR_STD&amp;window=popup_no_bar&amp;width=385&amp;height=120&amp;START_MAXIMIZED=FALSE&amp;creator=factset&amp;display_string=Audit"}</definedName>
    <definedName name="_1881__FDSAUDITLINK__" localSheetId="3" hidden="1">{"fdsup://Directions/FactSet Auditing Viewer?action=AUDIT_VALUE&amp;DB=129&amp;ID1=02360810&amp;VALUEID=01001&amp;SDATE=200902&amp;PERIODTYPE=QTR_STD&amp;window=popup_no_bar&amp;width=385&amp;height=120&amp;START_MAXIMIZED=FALSE&amp;creator=factset&amp;display_string=Audit"}</definedName>
    <definedName name="_1881__FDSAUDITLINK__" localSheetId="5" hidden="1">{"fdsup://Directions/FactSet Auditing Viewer?action=AUDIT_VALUE&amp;DB=129&amp;ID1=02360810&amp;VALUEID=01001&amp;SDATE=200902&amp;PERIODTYPE=QTR_STD&amp;window=popup_no_bar&amp;width=385&amp;height=120&amp;START_MAXIMIZED=FALSE&amp;creator=factset&amp;display_string=Audit"}</definedName>
    <definedName name="_1881__FDSAUDITLINK__" localSheetId="1" hidden="1">{"fdsup://Directions/FactSet Auditing Viewer?action=AUDIT_VALUE&amp;DB=129&amp;ID1=02360810&amp;VALUEID=01001&amp;SDATE=200902&amp;PERIODTYPE=QTR_STD&amp;window=popup_no_bar&amp;width=385&amp;height=120&amp;START_MAXIMIZED=FALSE&amp;creator=factset&amp;display_string=Audit"}</definedName>
    <definedName name="_1881__FDSAUDITLINK__" hidden="1">{"fdsup://Directions/FactSet Auditing Viewer?action=AUDIT_VALUE&amp;DB=129&amp;ID1=02360810&amp;VALUEID=01001&amp;SDATE=200902&amp;PERIODTYPE=QTR_STD&amp;window=popup_no_bar&amp;width=385&amp;height=120&amp;START_MAXIMIZED=FALSE&amp;creator=factset&amp;display_string=Audit"}</definedName>
    <definedName name="_1882__FDSAUDITLINK__" localSheetId="7" hidden="1">{"fdsup://Directions/FactSet Auditing Viewer?action=AUDIT_VALUE&amp;DB=129&amp;ID1=02360810&amp;VALUEID=01001&amp;SDATE=201002&amp;PERIODTYPE=QTR_STD&amp;window=popup_no_bar&amp;width=385&amp;height=120&amp;START_MAXIMIZED=FALSE&amp;creator=factset&amp;display_string=Audit"}</definedName>
    <definedName name="_1882__FDSAUDITLINK__" localSheetId="9" hidden="1">{"fdsup://Directions/FactSet Auditing Viewer?action=AUDIT_VALUE&amp;DB=129&amp;ID1=02360810&amp;VALUEID=01001&amp;SDATE=201002&amp;PERIODTYPE=QTR_STD&amp;window=popup_no_bar&amp;width=385&amp;height=120&amp;START_MAXIMIZED=FALSE&amp;creator=factset&amp;display_string=Audit"}</definedName>
    <definedName name="_1882__FDSAUDITLINK__" localSheetId="8" hidden="1">{"fdsup://Directions/FactSet Auditing Viewer?action=AUDIT_VALUE&amp;DB=129&amp;ID1=02360810&amp;VALUEID=01001&amp;SDATE=201002&amp;PERIODTYPE=QTR_STD&amp;window=popup_no_bar&amp;width=385&amp;height=120&amp;START_MAXIMIZED=FALSE&amp;creator=factset&amp;display_string=Audit"}</definedName>
    <definedName name="_1882__FDSAUDITLINK__" localSheetId="10" hidden="1">{"fdsup://Directions/FactSet Auditing Viewer?action=AUDIT_VALUE&amp;DB=129&amp;ID1=02360810&amp;VALUEID=01001&amp;SDATE=201002&amp;PERIODTYPE=QTR_STD&amp;window=popup_no_bar&amp;width=385&amp;height=120&amp;START_MAXIMIZED=FALSE&amp;creator=factset&amp;display_string=Audit"}</definedName>
    <definedName name="_1882__FDSAUDITLINK__" localSheetId="3" hidden="1">{"fdsup://Directions/FactSet Auditing Viewer?action=AUDIT_VALUE&amp;DB=129&amp;ID1=02360810&amp;VALUEID=01001&amp;SDATE=201002&amp;PERIODTYPE=QTR_STD&amp;window=popup_no_bar&amp;width=385&amp;height=120&amp;START_MAXIMIZED=FALSE&amp;creator=factset&amp;display_string=Audit"}</definedName>
    <definedName name="_1882__FDSAUDITLINK__" localSheetId="5" hidden="1">{"fdsup://Directions/FactSet Auditing Viewer?action=AUDIT_VALUE&amp;DB=129&amp;ID1=02360810&amp;VALUEID=01001&amp;SDATE=201002&amp;PERIODTYPE=QTR_STD&amp;window=popup_no_bar&amp;width=385&amp;height=120&amp;START_MAXIMIZED=FALSE&amp;creator=factset&amp;display_string=Audit"}</definedName>
    <definedName name="_1882__FDSAUDITLINK__" localSheetId="1" hidden="1">{"fdsup://Directions/FactSet Auditing Viewer?action=AUDIT_VALUE&amp;DB=129&amp;ID1=02360810&amp;VALUEID=01001&amp;SDATE=201002&amp;PERIODTYPE=QTR_STD&amp;window=popup_no_bar&amp;width=385&amp;height=120&amp;START_MAXIMIZED=FALSE&amp;creator=factset&amp;display_string=Audit"}</definedName>
    <definedName name="_1882__FDSAUDITLINK__" hidden="1">{"fdsup://Directions/FactSet Auditing Viewer?action=AUDIT_VALUE&amp;DB=129&amp;ID1=02360810&amp;VALUEID=01001&amp;SDATE=201002&amp;PERIODTYPE=QTR_STD&amp;window=popup_no_bar&amp;width=385&amp;height=120&amp;START_MAXIMIZED=FALSE&amp;creator=factset&amp;display_string=Audit"}</definedName>
    <definedName name="_1883__FDSAUDITLINK__" localSheetId="7" hidden="1">{"fdsup://Directions/FactSet Auditing Viewer?action=AUDIT_VALUE&amp;DB=129&amp;ID1=05276910&amp;VALUEID=01001&amp;SDATE=201001&amp;PERIODTYPE=QTR_STD&amp;window=popup_no_bar&amp;width=385&amp;height=120&amp;START_MAXIMIZED=FALSE&amp;creator=factset&amp;display_string=Audit"}</definedName>
    <definedName name="_1883__FDSAUDITLINK__" localSheetId="9" hidden="1">{"fdsup://Directions/FactSet Auditing Viewer?action=AUDIT_VALUE&amp;DB=129&amp;ID1=05276910&amp;VALUEID=01001&amp;SDATE=201001&amp;PERIODTYPE=QTR_STD&amp;window=popup_no_bar&amp;width=385&amp;height=120&amp;START_MAXIMIZED=FALSE&amp;creator=factset&amp;display_string=Audit"}</definedName>
    <definedName name="_1883__FDSAUDITLINK__" localSheetId="8" hidden="1">{"fdsup://Directions/FactSet Auditing Viewer?action=AUDIT_VALUE&amp;DB=129&amp;ID1=05276910&amp;VALUEID=01001&amp;SDATE=201001&amp;PERIODTYPE=QTR_STD&amp;window=popup_no_bar&amp;width=385&amp;height=120&amp;START_MAXIMIZED=FALSE&amp;creator=factset&amp;display_string=Audit"}</definedName>
    <definedName name="_1883__FDSAUDITLINK__" localSheetId="10" hidden="1">{"fdsup://Directions/FactSet Auditing Viewer?action=AUDIT_VALUE&amp;DB=129&amp;ID1=05276910&amp;VALUEID=01001&amp;SDATE=201001&amp;PERIODTYPE=QTR_STD&amp;window=popup_no_bar&amp;width=385&amp;height=120&amp;START_MAXIMIZED=FALSE&amp;creator=factset&amp;display_string=Audit"}</definedName>
    <definedName name="_1883__FDSAUDITLINK__" localSheetId="3" hidden="1">{"fdsup://Directions/FactSet Auditing Viewer?action=AUDIT_VALUE&amp;DB=129&amp;ID1=05276910&amp;VALUEID=01001&amp;SDATE=201001&amp;PERIODTYPE=QTR_STD&amp;window=popup_no_bar&amp;width=385&amp;height=120&amp;START_MAXIMIZED=FALSE&amp;creator=factset&amp;display_string=Audit"}</definedName>
    <definedName name="_1883__FDSAUDITLINK__" localSheetId="5" hidden="1">{"fdsup://Directions/FactSet Auditing Viewer?action=AUDIT_VALUE&amp;DB=129&amp;ID1=05276910&amp;VALUEID=01001&amp;SDATE=201001&amp;PERIODTYPE=QTR_STD&amp;window=popup_no_bar&amp;width=385&amp;height=120&amp;START_MAXIMIZED=FALSE&amp;creator=factset&amp;display_string=Audit"}</definedName>
    <definedName name="_1883__FDSAUDITLINK__" localSheetId="1" hidden="1">{"fdsup://Directions/FactSet Auditing Viewer?action=AUDIT_VALUE&amp;DB=129&amp;ID1=05276910&amp;VALUEID=01001&amp;SDATE=201001&amp;PERIODTYPE=QTR_STD&amp;window=popup_no_bar&amp;width=385&amp;height=120&amp;START_MAXIMIZED=FALSE&amp;creator=factset&amp;display_string=Audit"}</definedName>
    <definedName name="_1883__FDSAUDITLINK__" hidden="1">{"fdsup://Directions/FactSet Auditing Viewer?action=AUDIT_VALUE&amp;DB=129&amp;ID1=05276910&amp;VALUEID=01001&amp;SDATE=201001&amp;PERIODTYPE=QTR_STD&amp;window=popup_no_bar&amp;width=385&amp;height=120&amp;START_MAXIMIZED=FALSE&amp;creator=factset&amp;display_string=Audit"}</definedName>
    <definedName name="_1884__FDSAUDITLINK__" localSheetId="7" hidden="1">{"fdsup://Directions/FactSet Auditing Viewer?action=AUDIT_VALUE&amp;DB=129&amp;ID1=05301510&amp;VALUEID=01001&amp;SDATE=200904&amp;PERIODTYPE=QTR_STD&amp;window=popup_no_bar&amp;width=385&amp;height=120&amp;START_MAXIMIZED=FALSE&amp;creator=factset&amp;display_string=Audit"}</definedName>
    <definedName name="_1884__FDSAUDITLINK__" localSheetId="9" hidden="1">{"fdsup://Directions/FactSet Auditing Viewer?action=AUDIT_VALUE&amp;DB=129&amp;ID1=05301510&amp;VALUEID=01001&amp;SDATE=200904&amp;PERIODTYPE=QTR_STD&amp;window=popup_no_bar&amp;width=385&amp;height=120&amp;START_MAXIMIZED=FALSE&amp;creator=factset&amp;display_string=Audit"}</definedName>
    <definedName name="_1884__FDSAUDITLINK__" localSheetId="8" hidden="1">{"fdsup://Directions/FactSet Auditing Viewer?action=AUDIT_VALUE&amp;DB=129&amp;ID1=05301510&amp;VALUEID=01001&amp;SDATE=200904&amp;PERIODTYPE=QTR_STD&amp;window=popup_no_bar&amp;width=385&amp;height=120&amp;START_MAXIMIZED=FALSE&amp;creator=factset&amp;display_string=Audit"}</definedName>
    <definedName name="_1884__FDSAUDITLINK__" localSheetId="10" hidden="1">{"fdsup://Directions/FactSet Auditing Viewer?action=AUDIT_VALUE&amp;DB=129&amp;ID1=05301510&amp;VALUEID=01001&amp;SDATE=200904&amp;PERIODTYPE=QTR_STD&amp;window=popup_no_bar&amp;width=385&amp;height=120&amp;START_MAXIMIZED=FALSE&amp;creator=factset&amp;display_string=Audit"}</definedName>
    <definedName name="_1884__FDSAUDITLINK__" localSheetId="3" hidden="1">{"fdsup://Directions/FactSet Auditing Viewer?action=AUDIT_VALUE&amp;DB=129&amp;ID1=05301510&amp;VALUEID=01001&amp;SDATE=200904&amp;PERIODTYPE=QTR_STD&amp;window=popup_no_bar&amp;width=385&amp;height=120&amp;START_MAXIMIZED=FALSE&amp;creator=factset&amp;display_string=Audit"}</definedName>
    <definedName name="_1884__FDSAUDITLINK__" localSheetId="5" hidden="1">{"fdsup://Directions/FactSet Auditing Viewer?action=AUDIT_VALUE&amp;DB=129&amp;ID1=05301510&amp;VALUEID=01001&amp;SDATE=200904&amp;PERIODTYPE=QTR_STD&amp;window=popup_no_bar&amp;width=385&amp;height=120&amp;START_MAXIMIZED=FALSE&amp;creator=factset&amp;display_string=Audit"}</definedName>
    <definedName name="_1884__FDSAUDITLINK__" localSheetId="1" hidden="1">{"fdsup://Directions/FactSet Auditing Viewer?action=AUDIT_VALUE&amp;DB=129&amp;ID1=05301510&amp;VALUEID=01001&amp;SDATE=200904&amp;PERIODTYPE=QTR_STD&amp;window=popup_no_bar&amp;width=385&amp;height=120&amp;START_MAXIMIZED=FALSE&amp;creator=factset&amp;display_string=Audit"}</definedName>
    <definedName name="_1884__FDSAUDITLINK__" hidden="1">{"fdsup://Directions/FactSet Auditing Viewer?action=AUDIT_VALUE&amp;DB=129&amp;ID1=05301510&amp;VALUEID=01001&amp;SDATE=200904&amp;PERIODTYPE=QTR_STD&amp;window=popup_no_bar&amp;width=385&amp;height=120&amp;START_MAXIMIZED=FALSE&amp;creator=factset&amp;display_string=Audit"}</definedName>
    <definedName name="_1885__FDSAUDITLINK__" localSheetId="7" hidden="1">{"fdsup://Directions/FactSet Auditing Viewer?action=AUDIT_VALUE&amp;DB=129&amp;ID1=05301510&amp;VALUEID=01001&amp;SDATE=201004&amp;PERIODTYPE=QTR_STD&amp;window=popup_no_bar&amp;width=385&amp;height=120&amp;START_MAXIMIZED=FALSE&amp;creator=factset&amp;display_string=Audit"}</definedName>
    <definedName name="_1885__FDSAUDITLINK__" localSheetId="9" hidden="1">{"fdsup://Directions/FactSet Auditing Viewer?action=AUDIT_VALUE&amp;DB=129&amp;ID1=05301510&amp;VALUEID=01001&amp;SDATE=201004&amp;PERIODTYPE=QTR_STD&amp;window=popup_no_bar&amp;width=385&amp;height=120&amp;START_MAXIMIZED=FALSE&amp;creator=factset&amp;display_string=Audit"}</definedName>
    <definedName name="_1885__FDSAUDITLINK__" localSheetId="8" hidden="1">{"fdsup://Directions/FactSet Auditing Viewer?action=AUDIT_VALUE&amp;DB=129&amp;ID1=05301510&amp;VALUEID=01001&amp;SDATE=201004&amp;PERIODTYPE=QTR_STD&amp;window=popup_no_bar&amp;width=385&amp;height=120&amp;START_MAXIMIZED=FALSE&amp;creator=factset&amp;display_string=Audit"}</definedName>
    <definedName name="_1885__FDSAUDITLINK__" localSheetId="10" hidden="1">{"fdsup://Directions/FactSet Auditing Viewer?action=AUDIT_VALUE&amp;DB=129&amp;ID1=05301510&amp;VALUEID=01001&amp;SDATE=201004&amp;PERIODTYPE=QTR_STD&amp;window=popup_no_bar&amp;width=385&amp;height=120&amp;START_MAXIMIZED=FALSE&amp;creator=factset&amp;display_string=Audit"}</definedName>
    <definedName name="_1885__FDSAUDITLINK__" localSheetId="3" hidden="1">{"fdsup://Directions/FactSet Auditing Viewer?action=AUDIT_VALUE&amp;DB=129&amp;ID1=05301510&amp;VALUEID=01001&amp;SDATE=201004&amp;PERIODTYPE=QTR_STD&amp;window=popup_no_bar&amp;width=385&amp;height=120&amp;START_MAXIMIZED=FALSE&amp;creator=factset&amp;display_string=Audit"}</definedName>
    <definedName name="_1885__FDSAUDITLINK__" localSheetId="5" hidden="1">{"fdsup://Directions/FactSet Auditing Viewer?action=AUDIT_VALUE&amp;DB=129&amp;ID1=05301510&amp;VALUEID=01001&amp;SDATE=201004&amp;PERIODTYPE=QTR_STD&amp;window=popup_no_bar&amp;width=385&amp;height=120&amp;START_MAXIMIZED=FALSE&amp;creator=factset&amp;display_string=Audit"}</definedName>
    <definedName name="_1885__FDSAUDITLINK__" localSheetId="1" hidden="1">{"fdsup://Directions/FactSet Auditing Viewer?action=AUDIT_VALUE&amp;DB=129&amp;ID1=05301510&amp;VALUEID=01001&amp;SDATE=201004&amp;PERIODTYPE=QTR_STD&amp;window=popup_no_bar&amp;width=385&amp;height=120&amp;START_MAXIMIZED=FALSE&amp;creator=factset&amp;display_string=Audit"}</definedName>
    <definedName name="_1885__FDSAUDITLINK__" hidden="1">{"fdsup://Directions/FactSet Auditing Viewer?action=AUDIT_VALUE&amp;DB=129&amp;ID1=05301510&amp;VALUEID=01001&amp;SDATE=201004&amp;PERIODTYPE=QTR_STD&amp;window=popup_no_bar&amp;width=385&amp;height=120&amp;START_MAXIMIZED=FALSE&amp;creator=factset&amp;display_string=Audit"}</definedName>
    <definedName name="_1886__FDSAUDITLINK__" localSheetId="7" hidden="1">{"fdsup://Directions/FactSet Auditing Viewer?action=AUDIT_VALUE&amp;DB=129&amp;ID1=03948310&amp;VALUEID=01001&amp;SDATE=201004&amp;PERIODTYPE=QTR_STD&amp;window=popup_no_bar&amp;width=385&amp;height=120&amp;START_MAXIMIZED=FALSE&amp;creator=factset&amp;display_string=Audit"}</definedName>
    <definedName name="_1886__FDSAUDITLINK__" localSheetId="9" hidden="1">{"fdsup://Directions/FactSet Auditing Viewer?action=AUDIT_VALUE&amp;DB=129&amp;ID1=03948310&amp;VALUEID=01001&amp;SDATE=201004&amp;PERIODTYPE=QTR_STD&amp;window=popup_no_bar&amp;width=385&amp;height=120&amp;START_MAXIMIZED=FALSE&amp;creator=factset&amp;display_string=Audit"}</definedName>
    <definedName name="_1886__FDSAUDITLINK__" localSheetId="8" hidden="1">{"fdsup://Directions/FactSet Auditing Viewer?action=AUDIT_VALUE&amp;DB=129&amp;ID1=03948310&amp;VALUEID=01001&amp;SDATE=201004&amp;PERIODTYPE=QTR_STD&amp;window=popup_no_bar&amp;width=385&amp;height=120&amp;START_MAXIMIZED=FALSE&amp;creator=factset&amp;display_string=Audit"}</definedName>
    <definedName name="_1886__FDSAUDITLINK__" localSheetId="10" hidden="1">{"fdsup://Directions/FactSet Auditing Viewer?action=AUDIT_VALUE&amp;DB=129&amp;ID1=03948310&amp;VALUEID=01001&amp;SDATE=201004&amp;PERIODTYPE=QTR_STD&amp;window=popup_no_bar&amp;width=385&amp;height=120&amp;START_MAXIMIZED=FALSE&amp;creator=factset&amp;display_string=Audit"}</definedName>
    <definedName name="_1886__FDSAUDITLINK__" localSheetId="3" hidden="1">{"fdsup://Directions/FactSet Auditing Viewer?action=AUDIT_VALUE&amp;DB=129&amp;ID1=03948310&amp;VALUEID=01001&amp;SDATE=201004&amp;PERIODTYPE=QTR_STD&amp;window=popup_no_bar&amp;width=385&amp;height=120&amp;START_MAXIMIZED=FALSE&amp;creator=factset&amp;display_string=Audit"}</definedName>
    <definedName name="_1886__FDSAUDITLINK__" localSheetId="5" hidden="1">{"fdsup://Directions/FactSet Auditing Viewer?action=AUDIT_VALUE&amp;DB=129&amp;ID1=03948310&amp;VALUEID=01001&amp;SDATE=201004&amp;PERIODTYPE=QTR_STD&amp;window=popup_no_bar&amp;width=385&amp;height=120&amp;START_MAXIMIZED=FALSE&amp;creator=factset&amp;display_string=Audit"}</definedName>
    <definedName name="_1886__FDSAUDITLINK__" localSheetId="1" hidden="1">{"fdsup://Directions/FactSet Auditing Viewer?action=AUDIT_VALUE&amp;DB=129&amp;ID1=03948310&amp;VALUEID=01001&amp;SDATE=201004&amp;PERIODTYPE=QTR_STD&amp;window=popup_no_bar&amp;width=385&amp;height=120&amp;START_MAXIMIZED=FALSE&amp;creator=factset&amp;display_string=Audit"}</definedName>
    <definedName name="_1886__FDSAUDITLINK__" hidden="1">{"fdsup://Directions/FactSet Auditing Viewer?action=AUDIT_VALUE&amp;DB=129&amp;ID1=03948310&amp;VALUEID=01001&amp;SDATE=201004&amp;PERIODTYPE=QTR_STD&amp;window=popup_no_bar&amp;width=385&amp;height=120&amp;START_MAXIMIZED=FALSE&amp;creator=factset&amp;display_string=Audit"}</definedName>
    <definedName name="_1887__FDSAUDITLINK__" localSheetId="7" hidden="1">{"fdsup://Directions/FactSet Auditing Viewer?action=AUDIT_VALUE&amp;DB=129&amp;ID1=03265410&amp;VALUEID=01001&amp;SDATE=201002&amp;PERIODTYPE=QTR_STD&amp;window=popup_no_bar&amp;width=385&amp;height=120&amp;START_MAXIMIZED=FALSE&amp;creator=factset&amp;display_string=Audit"}</definedName>
    <definedName name="_1887__FDSAUDITLINK__" localSheetId="9" hidden="1">{"fdsup://Directions/FactSet Auditing Viewer?action=AUDIT_VALUE&amp;DB=129&amp;ID1=03265410&amp;VALUEID=01001&amp;SDATE=201002&amp;PERIODTYPE=QTR_STD&amp;window=popup_no_bar&amp;width=385&amp;height=120&amp;START_MAXIMIZED=FALSE&amp;creator=factset&amp;display_string=Audit"}</definedName>
    <definedName name="_1887__FDSAUDITLINK__" localSheetId="8" hidden="1">{"fdsup://Directions/FactSet Auditing Viewer?action=AUDIT_VALUE&amp;DB=129&amp;ID1=03265410&amp;VALUEID=01001&amp;SDATE=201002&amp;PERIODTYPE=QTR_STD&amp;window=popup_no_bar&amp;width=385&amp;height=120&amp;START_MAXIMIZED=FALSE&amp;creator=factset&amp;display_string=Audit"}</definedName>
    <definedName name="_1887__FDSAUDITLINK__" localSheetId="10" hidden="1">{"fdsup://Directions/FactSet Auditing Viewer?action=AUDIT_VALUE&amp;DB=129&amp;ID1=03265410&amp;VALUEID=01001&amp;SDATE=201002&amp;PERIODTYPE=QTR_STD&amp;window=popup_no_bar&amp;width=385&amp;height=120&amp;START_MAXIMIZED=FALSE&amp;creator=factset&amp;display_string=Audit"}</definedName>
    <definedName name="_1887__FDSAUDITLINK__" localSheetId="3" hidden="1">{"fdsup://Directions/FactSet Auditing Viewer?action=AUDIT_VALUE&amp;DB=129&amp;ID1=03265410&amp;VALUEID=01001&amp;SDATE=201002&amp;PERIODTYPE=QTR_STD&amp;window=popup_no_bar&amp;width=385&amp;height=120&amp;START_MAXIMIZED=FALSE&amp;creator=factset&amp;display_string=Audit"}</definedName>
    <definedName name="_1887__FDSAUDITLINK__" localSheetId="5" hidden="1">{"fdsup://Directions/FactSet Auditing Viewer?action=AUDIT_VALUE&amp;DB=129&amp;ID1=03265410&amp;VALUEID=01001&amp;SDATE=201002&amp;PERIODTYPE=QTR_STD&amp;window=popup_no_bar&amp;width=385&amp;height=120&amp;START_MAXIMIZED=FALSE&amp;creator=factset&amp;display_string=Audit"}</definedName>
    <definedName name="_1887__FDSAUDITLINK__" localSheetId="1" hidden="1">{"fdsup://Directions/FactSet Auditing Viewer?action=AUDIT_VALUE&amp;DB=129&amp;ID1=03265410&amp;VALUEID=01001&amp;SDATE=201002&amp;PERIODTYPE=QTR_STD&amp;window=popup_no_bar&amp;width=385&amp;height=120&amp;START_MAXIMIZED=FALSE&amp;creator=factset&amp;display_string=Audit"}</definedName>
    <definedName name="_1887__FDSAUDITLINK__" hidden="1">{"fdsup://Directions/FactSet Auditing Viewer?action=AUDIT_VALUE&amp;DB=129&amp;ID1=03265410&amp;VALUEID=01001&amp;SDATE=201002&amp;PERIODTYPE=QTR_STD&amp;window=popup_no_bar&amp;width=385&amp;height=120&amp;START_MAXIMIZED=FALSE&amp;creator=factset&amp;display_string=Audit"}</definedName>
    <definedName name="_1888__FDSAUDITLINK__" localSheetId="7" hidden="1">{"fdsup://Directions/FactSet Auditing Viewer?action=AUDIT_VALUE&amp;DB=129&amp;ID1=00724F10&amp;VALUEID=01001&amp;SDATE=200902&amp;PERIODTYPE=QTR_STD&amp;window=popup_no_bar&amp;width=385&amp;height=120&amp;START_MAXIMIZED=FALSE&amp;creator=factset&amp;display_string=Audit"}</definedName>
    <definedName name="_1888__FDSAUDITLINK__" localSheetId="9" hidden="1">{"fdsup://Directions/FactSet Auditing Viewer?action=AUDIT_VALUE&amp;DB=129&amp;ID1=00724F10&amp;VALUEID=01001&amp;SDATE=200902&amp;PERIODTYPE=QTR_STD&amp;window=popup_no_bar&amp;width=385&amp;height=120&amp;START_MAXIMIZED=FALSE&amp;creator=factset&amp;display_string=Audit"}</definedName>
    <definedName name="_1888__FDSAUDITLINK__" localSheetId="8" hidden="1">{"fdsup://Directions/FactSet Auditing Viewer?action=AUDIT_VALUE&amp;DB=129&amp;ID1=00724F10&amp;VALUEID=01001&amp;SDATE=200902&amp;PERIODTYPE=QTR_STD&amp;window=popup_no_bar&amp;width=385&amp;height=120&amp;START_MAXIMIZED=FALSE&amp;creator=factset&amp;display_string=Audit"}</definedName>
    <definedName name="_1888__FDSAUDITLINK__" localSheetId="10" hidden="1">{"fdsup://Directions/FactSet Auditing Viewer?action=AUDIT_VALUE&amp;DB=129&amp;ID1=00724F10&amp;VALUEID=01001&amp;SDATE=200902&amp;PERIODTYPE=QTR_STD&amp;window=popup_no_bar&amp;width=385&amp;height=120&amp;START_MAXIMIZED=FALSE&amp;creator=factset&amp;display_string=Audit"}</definedName>
    <definedName name="_1888__FDSAUDITLINK__" localSheetId="3" hidden="1">{"fdsup://Directions/FactSet Auditing Viewer?action=AUDIT_VALUE&amp;DB=129&amp;ID1=00724F10&amp;VALUEID=01001&amp;SDATE=200902&amp;PERIODTYPE=QTR_STD&amp;window=popup_no_bar&amp;width=385&amp;height=120&amp;START_MAXIMIZED=FALSE&amp;creator=factset&amp;display_string=Audit"}</definedName>
    <definedName name="_1888__FDSAUDITLINK__" localSheetId="5" hidden="1">{"fdsup://Directions/FactSet Auditing Viewer?action=AUDIT_VALUE&amp;DB=129&amp;ID1=00724F10&amp;VALUEID=01001&amp;SDATE=200902&amp;PERIODTYPE=QTR_STD&amp;window=popup_no_bar&amp;width=385&amp;height=120&amp;START_MAXIMIZED=FALSE&amp;creator=factset&amp;display_string=Audit"}</definedName>
    <definedName name="_1888__FDSAUDITLINK__" localSheetId="1" hidden="1">{"fdsup://Directions/FactSet Auditing Viewer?action=AUDIT_VALUE&amp;DB=129&amp;ID1=00724F10&amp;VALUEID=01001&amp;SDATE=200902&amp;PERIODTYPE=QTR_STD&amp;window=popup_no_bar&amp;width=385&amp;height=120&amp;START_MAXIMIZED=FALSE&amp;creator=factset&amp;display_string=Audit"}</definedName>
    <definedName name="_1888__FDSAUDITLINK__" hidden="1">{"fdsup://Directions/FactSet Auditing Viewer?action=AUDIT_VALUE&amp;DB=129&amp;ID1=00724F10&amp;VALUEID=01001&amp;SDATE=200902&amp;PERIODTYPE=QTR_STD&amp;window=popup_no_bar&amp;width=385&amp;height=120&amp;START_MAXIMIZED=FALSE&amp;creator=factset&amp;display_string=Audit"}</definedName>
    <definedName name="_1889__FDSAUDITLINK__" localSheetId="7" hidden="1">{"fdsup://Directions/FactSet Auditing Viewer?action=AUDIT_VALUE&amp;DB=129&amp;ID1=00724F10&amp;VALUEID=01001&amp;SDATE=201002&amp;PERIODTYPE=QTR_STD&amp;window=popup_no_bar&amp;width=385&amp;height=120&amp;START_MAXIMIZED=FALSE&amp;creator=factset&amp;display_string=Audit"}</definedName>
    <definedName name="_1889__FDSAUDITLINK__" localSheetId="9" hidden="1">{"fdsup://Directions/FactSet Auditing Viewer?action=AUDIT_VALUE&amp;DB=129&amp;ID1=00724F10&amp;VALUEID=01001&amp;SDATE=201002&amp;PERIODTYPE=QTR_STD&amp;window=popup_no_bar&amp;width=385&amp;height=120&amp;START_MAXIMIZED=FALSE&amp;creator=factset&amp;display_string=Audit"}</definedName>
    <definedName name="_1889__FDSAUDITLINK__" localSheetId="8" hidden="1">{"fdsup://Directions/FactSet Auditing Viewer?action=AUDIT_VALUE&amp;DB=129&amp;ID1=00724F10&amp;VALUEID=01001&amp;SDATE=201002&amp;PERIODTYPE=QTR_STD&amp;window=popup_no_bar&amp;width=385&amp;height=120&amp;START_MAXIMIZED=FALSE&amp;creator=factset&amp;display_string=Audit"}</definedName>
    <definedName name="_1889__FDSAUDITLINK__" localSheetId="10" hidden="1">{"fdsup://Directions/FactSet Auditing Viewer?action=AUDIT_VALUE&amp;DB=129&amp;ID1=00724F10&amp;VALUEID=01001&amp;SDATE=201002&amp;PERIODTYPE=QTR_STD&amp;window=popup_no_bar&amp;width=385&amp;height=120&amp;START_MAXIMIZED=FALSE&amp;creator=factset&amp;display_string=Audit"}</definedName>
    <definedName name="_1889__FDSAUDITLINK__" localSheetId="3" hidden="1">{"fdsup://Directions/FactSet Auditing Viewer?action=AUDIT_VALUE&amp;DB=129&amp;ID1=00724F10&amp;VALUEID=01001&amp;SDATE=201002&amp;PERIODTYPE=QTR_STD&amp;window=popup_no_bar&amp;width=385&amp;height=120&amp;START_MAXIMIZED=FALSE&amp;creator=factset&amp;display_string=Audit"}</definedName>
    <definedName name="_1889__FDSAUDITLINK__" localSheetId="5" hidden="1">{"fdsup://Directions/FactSet Auditing Viewer?action=AUDIT_VALUE&amp;DB=129&amp;ID1=00724F10&amp;VALUEID=01001&amp;SDATE=201002&amp;PERIODTYPE=QTR_STD&amp;window=popup_no_bar&amp;width=385&amp;height=120&amp;START_MAXIMIZED=FALSE&amp;creator=factset&amp;display_string=Audit"}</definedName>
    <definedName name="_1889__FDSAUDITLINK__" localSheetId="1" hidden="1">{"fdsup://Directions/FactSet Auditing Viewer?action=AUDIT_VALUE&amp;DB=129&amp;ID1=00724F10&amp;VALUEID=01001&amp;SDATE=201002&amp;PERIODTYPE=QTR_STD&amp;window=popup_no_bar&amp;width=385&amp;height=120&amp;START_MAXIMIZED=FALSE&amp;creator=factset&amp;display_string=Audit"}</definedName>
    <definedName name="_1889__FDSAUDITLINK__" hidden="1">{"fdsup://Directions/FactSet Auditing Viewer?action=AUDIT_VALUE&amp;DB=129&amp;ID1=00724F10&amp;VALUEID=01001&amp;SDATE=201002&amp;PERIODTYPE=QTR_STD&amp;window=popup_no_bar&amp;width=385&amp;height=120&amp;START_MAXIMIZED=FALSE&amp;creator=factset&amp;display_string=Audit"}</definedName>
    <definedName name="_189__FDSAUDITLINK__" localSheetId="7" hidden="1">{"fdsup://directions/FAT Viewer?action=UPDATE&amp;creator=factset&amp;DYN_ARGS=TRUE&amp;DOC_NAME=FAT:FQL_AUDITING_CLIENT_TEMPLATE.FAT&amp;display_string=Audit&amp;VAR:KEY=LYRKBCXMTW&amp;VAR:QUERY=RkZfRUJJVERBX09QRVIoUVRSLDQvMS8yMDA5LDYvMzAvMjAwOSwsLFVTRCk=&amp;WINDOW=FIRST_POPUP&amp;HEIGH","T=450&amp;WIDTH=450&amp;START_MAXIMIZED=FALSE&amp;VAR:CALENDAR=US&amp;VAR:SYMBOL=SJM&amp;VAR:INDEX=0"}</definedName>
    <definedName name="_189__FDSAUDITLINK__" localSheetId="9" hidden="1">{"fdsup://directions/FAT Viewer?action=UPDATE&amp;creator=factset&amp;DYN_ARGS=TRUE&amp;DOC_NAME=FAT:FQL_AUDITING_CLIENT_TEMPLATE.FAT&amp;display_string=Audit&amp;VAR:KEY=LYRKBCXMTW&amp;VAR:QUERY=RkZfRUJJVERBX09QRVIoUVRSLDQvMS8yMDA5LDYvMzAvMjAwOSwsLFVTRCk=&amp;WINDOW=FIRST_POPUP&amp;HEIGH","T=450&amp;WIDTH=450&amp;START_MAXIMIZED=FALSE&amp;VAR:CALENDAR=US&amp;VAR:SYMBOL=SJM&amp;VAR:INDEX=0"}</definedName>
    <definedName name="_189__FDSAUDITLINK__" localSheetId="8" hidden="1">{"fdsup://directions/FAT Viewer?action=UPDATE&amp;creator=factset&amp;DYN_ARGS=TRUE&amp;DOC_NAME=FAT:FQL_AUDITING_CLIENT_TEMPLATE.FAT&amp;display_string=Audit&amp;VAR:KEY=LYRKBCXMTW&amp;VAR:QUERY=RkZfRUJJVERBX09QRVIoUVRSLDQvMS8yMDA5LDYvMzAvMjAwOSwsLFVTRCk=&amp;WINDOW=FIRST_POPUP&amp;HEIGH","T=450&amp;WIDTH=450&amp;START_MAXIMIZED=FALSE&amp;VAR:CALENDAR=US&amp;VAR:SYMBOL=SJM&amp;VAR:INDEX=0"}</definedName>
    <definedName name="_189__FDSAUDITLINK__" localSheetId="10" hidden="1">{"fdsup://directions/FAT Viewer?action=UPDATE&amp;creator=factset&amp;DYN_ARGS=TRUE&amp;DOC_NAME=FAT:FQL_AUDITING_CLIENT_TEMPLATE.FAT&amp;display_string=Audit&amp;VAR:KEY=LYRKBCXMTW&amp;VAR:QUERY=RkZfRUJJVERBX09QRVIoUVRSLDQvMS8yMDA5LDYvMzAvMjAwOSwsLFVTRCk=&amp;WINDOW=FIRST_POPUP&amp;HEIGH","T=450&amp;WIDTH=450&amp;START_MAXIMIZED=FALSE&amp;VAR:CALENDAR=US&amp;VAR:SYMBOL=SJM&amp;VAR:INDEX=0"}</definedName>
    <definedName name="_189__FDSAUDITLINK__" localSheetId="3" hidden="1">{"fdsup://directions/FAT Viewer?action=UPDATE&amp;creator=factset&amp;DYN_ARGS=TRUE&amp;DOC_NAME=FAT:FQL_AUDITING_CLIENT_TEMPLATE.FAT&amp;display_string=Audit&amp;VAR:KEY=LYRKBCXMTW&amp;VAR:QUERY=RkZfRUJJVERBX09QRVIoUVRSLDQvMS8yMDA5LDYvMzAvMjAwOSwsLFVTRCk=&amp;WINDOW=FIRST_POPUP&amp;HEIGH","T=450&amp;WIDTH=450&amp;START_MAXIMIZED=FALSE&amp;VAR:CALENDAR=US&amp;VAR:SYMBOL=SJM&amp;VAR:INDEX=0"}</definedName>
    <definedName name="_189__FDSAUDITLINK__" localSheetId="5" hidden="1">{"fdsup://directions/FAT Viewer?action=UPDATE&amp;creator=factset&amp;DYN_ARGS=TRUE&amp;DOC_NAME=FAT:FQL_AUDITING_CLIENT_TEMPLATE.FAT&amp;display_string=Audit&amp;VAR:KEY=LYRKBCXMTW&amp;VAR:QUERY=RkZfRUJJVERBX09QRVIoUVRSLDQvMS8yMDA5LDYvMzAvMjAwOSwsLFVTRCk=&amp;WINDOW=FIRST_POPUP&amp;HEIGH","T=450&amp;WIDTH=450&amp;START_MAXIMIZED=FALSE&amp;VAR:CALENDAR=US&amp;VAR:SYMBOL=SJM&amp;VAR:INDEX=0"}</definedName>
    <definedName name="_189__FDSAUDITLINK__" localSheetId="1" hidden="1">{"fdsup://directions/FAT Viewer?action=UPDATE&amp;creator=factset&amp;DYN_ARGS=TRUE&amp;DOC_NAME=FAT:FQL_AUDITING_CLIENT_TEMPLATE.FAT&amp;display_string=Audit&amp;VAR:KEY=LYRKBCXMTW&amp;VAR:QUERY=RkZfRUJJVERBX09QRVIoUVRSLDQvMS8yMDA5LDYvMzAvMjAwOSwsLFVTRCk=&amp;WINDOW=FIRST_POPUP&amp;HEIGH","T=450&amp;WIDTH=450&amp;START_MAXIMIZED=FALSE&amp;VAR:CALENDAR=US&amp;VAR:SYMBOL=SJM&amp;VAR:INDEX=0"}</definedName>
    <definedName name="_189__FDSAUDITLINK__" hidden="1">{"fdsup://directions/FAT Viewer?action=UPDATE&amp;creator=factset&amp;DYN_ARGS=TRUE&amp;DOC_NAME=FAT:FQL_AUDITING_CLIENT_TEMPLATE.FAT&amp;display_string=Audit&amp;VAR:KEY=LYRKBCXMTW&amp;VAR:QUERY=RkZfRUJJVERBX09QRVIoUVRSLDQvMS8yMDA5LDYvMzAvMjAwOSwsLFVTRCk=&amp;WINDOW=FIRST_POPUP&amp;HEIGH","T=450&amp;WIDTH=450&amp;START_MAXIMIZED=FALSE&amp;VAR:CALENDAR=US&amp;VAR:SYMBOL=SJM&amp;VAR:INDEX=0"}</definedName>
    <definedName name="_1890__FDSAUDITLINK__" localSheetId="7" hidden="1">{"fdsup://Directions/FactSet Auditing Viewer?action=AUDIT_VALUE&amp;DB=129&amp;ID1=H0023R10&amp;VALUEID=01001&amp;SDATE=200902&amp;PERIODTYPE=QTR_STD&amp;window=popup_no_bar&amp;width=385&amp;height=120&amp;START_MAXIMIZED=FALSE&amp;creator=factset&amp;display_string=Audit"}</definedName>
    <definedName name="_1890__FDSAUDITLINK__" localSheetId="9" hidden="1">{"fdsup://Directions/FactSet Auditing Viewer?action=AUDIT_VALUE&amp;DB=129&amp;ID1=H0023R10&amp;VALUEID=01001&amp;SDATE=200902&amp;PERIODTYPE=QTR_STD&amp;window=popup_no_bar&amp;width=385&amp;height=120&amp;START_MAXIMIZED=FALSE&amp;creator=factset&amp;display_string=Audit"}</definedName>
    <definedName name="_1890__FDSAUDITLINK__" localSheetId="8" hidden="1">{"fdsup://Directions/FactSet Auditing Viewer?action=AUDIT_VALUE&amp;DB=129&amp;ID1=H0023R10&amp;VALUEID=01001&amp;SDATE=200902&amp;PERIODTYPE=QTR_STD&amp;window=popup_no_bar&amp;width=385&amp;height=120&amp;START_MAXIMIZED=FALSE&amp;creator=factset&amp;display_string=Audit"}</definedName>
    <definedName name="_1890__FDSAUDITLINK__" localSheetId="10" hidden="1">{"fdsup://Directions/FactSet Auditing Viewer?action=AUDIT_VALUE&amp;DB=129&amp;ID1=H0023R10&amp;VALUEID=01001&amp;SDATE=200902&amp;PERIODTYPE=QTR_STD&amp;window=popup_no_bar&amp;width=385&amp;height=120&amp;START_MAXIMIZED=FALSE&amp;creator=factset&amp;display_string=Audit"}</definedName>
    <definedName name="_1890__FDSAUDITLINK__" localSheetId="3" hidden="1">{"fdsup://Directions/FactSet Auditing Viewer?action=AUDIT_VALUE&amp;DB=129&amp;ID1=H0023R10&amp;VALUEID=01001&amp;SDATE=200902&amp;PERIODTYPE=QTR_STD&amp;window=popup_no_bar&amp;width=385&amp;height=120&amp;START_MAXIMIZED=FALSE&amp;creator=factset&amp;display_string=Audit"}</definedName>
    <definedName name="_1890__FDSAUDITLINK__" localSheetId="5" hidden="1">{"fdsup://Directions/FactSet Auditing Viewer?action=AUDIT_VALUE&amp;DB=129&amp;ID1=H0023R10&amp;VALUEID=01001&amp;SDATE=200902&amp;PERIODTYPE=QTR_STD&amp;window=popup_no_bar&amp;width=385&amp;height=120&amp;START_MAXIMIZED=FALSE&amp;creator=factset&amp;display_string=Audit"}</definedName>
    <definedName name="_1890__FDSAUDITLINK__" localSheetId="1" hidden="1">{"fdsup://Directions/FactSet Auditing Viewer?action=AUDIT_VALUE&amp;DB=129&amp;ID1=H0023R10&amp;VALUEID=01001&amp;SDATE=200902&amp;PERIODTYPE=QTR_STD&amp;window=popup_no_bar&amp;width=385&amp;height=120&amp;START_MAXIMIZED=FALSE&amp;creator=factset&amp;display_string=Audit"}</definedName>
    <definedName name="_1890__FDSAUDITLINK__" hidden="1">{"fdsup://Directions/FactSet Auditing Viewer?action=AUDIT_VALUE&amp;DB=129&amp;ID1=H0023R10&amp;VALUEID=01001&amp;SDATE=200902&amp;PERIODTYPE=QTR_STD&amp;window=popup_no_bar&amp;width=385&amp;height=120&amp;START_MAXIMIZED=FALSE&amp;creator=factset&amp;display_string=Audit"}</definedName>
    <definedName name="_1891__FDSAUDITLINK__" localSheetId="7" hidden="1">{"fdsup://Directions/FactSet Auditing Viewer?action=AUDIT_VALUE&amp;DB=129&amp;ID1=H0023R10&amp;VALUEID=01001&amp;SDATE=201002&amp;PERIODTYPE=QTR_STD&amp;window=popup_no_bar&amp;width=385&amp;height=120&amp;START_MAXIMIZED=FALSE&amp;creator=factset&amp;display_string=Audit"}</definedName>
    <definedName name="_1891__FDSAUDITLINK__" localSheetId="9" hidden="1">{"fdsup://Directions/FactSet Auditing Viewer?action=AUDIT_VALUE&amp;DB=129&amp;ID1=H0023R10&amp;VALUEID=01001&amp;SDATE=201002&amp;PERIODTYPE=QTR_STD&amp;window=popup_no_bar&amp;width=385&amp;height=120&amp;START_MAXIMIZED=FALSE&amp;creator=factset&amp;display_string=Audit"}</definedName>
    <definedName name="_1891__FDSAUDITLINK__" localSheetId="8" hidden="1">{"fdsup://Directions/FactSet Auditing Viewer?action=AUDIT_VALUE&amp;DB=129&amp;ID1=H0023R10&amp;VALUEID=01001&amp;SDATE=201002&amp;PERIODTYPE=QTR_STD&amp;window=popup_no_bar&amp;width=385&amp;height=120&amp;START_MAXIMIZED=FALSE&amp;creator=factset&amp;display_string=Audit"}</definedName>
    <definedName name="_1891__FDSAUDITLINK__" localSheetId="10" hidden="1">{"fdsup://Directions/FactSet Auditing Viewer?action=AUDIT_VALUE&amp;DB=129&amp;ID1=H0023R10&amp;VALUEID=01001&amp;SDATE=201002&amp;PERIODTYPE=QTR_STD&amp;window=popup_no_bar&amp;width=385&amp;height=120&amp;START_MAXIMIZED=FALSE&amp;creator=factset&amp;display_string=Audit"}</definedName>
    <definedName name="_1891__FDSAUDITLINK__" localSheetId="3" hidden="1">{"fdsup://Directions/FactSet Auditing Viewer?action=AUDIT_VALUE&amp;DB=129&amp;ID1=H0023R10&amp;VALUEID=01001&amp;SDATE=201002&amp;PERIODTYPE=QTR_STD&amp;window=popup_no_bar&amp;width=385&amp;height=120&amp;START_MAXIMIZED=FALSE&amp;creator=factset&amp;display_string=Audit"}</definedName>
    <definedName name="_1891__FDSAUDITLINK__" localSheetId="5" hidden="1">{"fdsup://Directions/FactSet Auditing Viewer?action=AUDIT_VALUE&amp;DB=129&amp;ID1=H0023R10&amp;VALUEID=01001&amp;SDATE=201002&amp;PERIODTYPE=QTR_STD&amp;window=popup_no_bar&amp;width=385&amp;height=120&amp;START_MAXIMIZED=FALSE&amp;creator=factset&amp;display_string=Audit"}</definedName>
    <definedName name="_1891__FDSAUDITLINK__" localSheetId="1" hidden="1">{"fdsup://Directions/FactSet Auditing Viewer?action=AUDIT_VALUE&amp;DB=129&amp;ID1=H0023R10&amp;VALUEID=01001&amp;SDATE=201002&amp;PERIODTYPE=QTR_STD&amp;window=popup_no_bar&amp;width=385&amp;height=120&amp;START_MAXIMIZED=FALSE&amp;creator=factset&amp;display_string=Audit"}</definedName>
    <definedName name="_1891__FDSAUDITLINK__" hidden="1">{"fdsup://Directions/FactSet Auditing Viewer?action=AUDIT_VALUE&amp;DB=129&amp;ID1=H0023R10&amp;VALUEID=01001&amp;SDATE=201002&amp;PERIODTYPE=QTR_STD&amp;window=popup_no_bar&amp;width=385&amp;height=120&amp;START_MAXIMIZED=FALSE&amp;creator=factset&amp;display_string=Audit"}</definedName>
    <definedName name="_1892__FDSAUDITLINK__" localSheetId="7" hidden="1">{"fdsup://Directions/FactSet Auditing Viewer?action=AUDIT_VALUE&amp;DB=129&amp;ID1=00282410&amp;VALUEID=01001&amp;SDATE=200902&amp;PERIODTYPE=QTR_STD&amp;window=popup_no_bar&amp;width=385&amp;height=120&amp;START_MAXIMIZED=FALSE&amp;creator=factset&amp;display_string=Audit"}</definedName>
    <definedName name="_1892__FDSAUDITLINK__" localSheetId="9" hidden="1">{"fdsup://Directions/FactSet Auditing Viewer?action=AUDIT_VALUE&amp;DB=129&amp;ID1=00282410&amp;VALUEID=01001&amp;SDATE=200902&amp;PERIODTYPE=QTR_STD&amp;window=popup_no_bar&amp;width=385&amp;height=120&amp;START_MAXIMIZED=FALSE&amp;creator=factset&amp;display_string=Audit"}</definedName>
    <definedName name="_1892__FDSAUDITLINK__" localSheetId="8" hidden="1">{"fdsup://Directions/FactSet Auditing Viewer?action=AUDIT_VALUE&amp;DB=129&amp;ID1=00282410&amp;VALUEID=01001&amp;SDATE=200902&amp;PERIODTYPE=QTR_STD&amp;window=popup_no_bar&amp;width=385&amp;height=120&amp;START_MAXIMIZED=FALSE&amp;creator=factset&amp;display_string=Audit"}</definedName>
    <definedName name="_1892__FDSAUDITLINK__" localSheetId="10" hidden="1">{"fdsup://Directions/FactSet Auditing Viewer?action=AUDIT_VALUE&amp;DB=129&amp;ID1=00282410&amp;VALUEID=01001&amp;SDATE=200902&amp;PERIODTYPE=QTR_STD&amp;window=popup_no_bar&amp;width=385&amp;height=120&amp;START_MAXIMIZED=FALSE&amp;creator=factset&amp;display_string=Audit"}</definedName>
    <definedName name="_1892__FDSAUDITLINK__" localSheetId="3" hidden="1">{"fdsup://Directions/FactSet Auditing Viewer?action=AUDIT_VALUE&amp;DB=129&amp;ID1=00282410&amp;VALUEID=01001&amp;SDATE=200902&amp;PERIODTYPE=QTR_STD&amp;window=popup_no_bar&amp;width=385&amp;height=120&amp;START_MAXIMIZED=FALSE&amp;creator=factset&amp;display_string=Audit"}</definedName>
    <definedName name="_1892__FDSAUDITLINK__" localSheetId="5" hidden="1">{"fdsup://Directions/FactSet Auditing Viewer?action=AUDIT_VALUE&amp;DB=129&amp;ID1=00282410&amp;VALUEID=01001&amp;SDATE=200902&amp;PERIODTYPE=QTR_STD&amp;window=popup_no_bar&amp;width=385&amp;height=120&amp;START_MAXIMIZED=FALSE&amp;creator=factset&amp;display_string=Audit"}</definedName>
    <definedName name="_1892__FDSAUDITLINK__" localSheetId="1" hidden="1">{"fdsup://Directions/FactSet Auditing Viewer?action=AUDIT_VALUE&amp;DB=129&amp;ID1=00282410&amp;VALUEID=01001&amp;SDATE=200902&amp;PERIODTYPE=QTR_STD&amp;window=popup_no_bar&amp;width=385&amp;height=120&amp;START_MAXIMIZED=FALSE&amp;creator=factset&amp;display_string=Audit"}</definedName>
    <definedName name="_1892__FDSAUDITLINK__" hidden="1">{"fdsup://Directions/FactSet Auditing Viewer?action=AUDIT_VALUE&amp;DB=129&amp;ID1=00282410&amp;VALUEID=01001&amp;SDATE=200902&amp;PERIODTYPE=QTR_STD&amp;window=popup_no_bar&amp;width=385&amp;height=120&amp;START_MAXIMIZED=FALSE&amp;creator=factset&amp;display_string=Audit"}</definedName>
    <definedName name="_1893__FDSAUDITLINK__" localSheetId="7" hidden="1">{"fdsup://Directions/FactSet Auditing Viewer?action=AUDIT_VALUE&amp;DB=129&amp;ID1=00282410&amp;VALUEID=01001&amp;SDATE=201002&amp;PERIODTYPE=QTR_STD&amp;window=popup_no_bar&amp;width=385&amp;height=120&amp;START_MAXIMIZED=FALSE&amp;creator=factset&amp;display_string=Audit"}</definedName>
    <definedName name="_1893__FDSAUDITLINK__" localSheetId="9" hidden="1">{"fdsup://Directions/FactSet Auditing Viewer?action=AUDIT_VALUE&amp;DB=129&amp;ID1=00282410&amp;VALUEID=01001&amp;SDATE=201002&amp;PERIODTYPE=QTR_STD&amp;window=popup_no_bar&amp;width=385&amp;height=120&amp;START_MAXIMIZED=FALSE&amp;creator=factset&amp;display_string=Audit"}</definedName>
    <definedName name="_1893__FDSAUDITLINK__" localSheetId="8" hidden="1">{"fdsup://Directions/FactSet Auditing Viewer?action=AUDIT_VALUE&amp;DB=129&amp;ID1=00282410&amp;VALUEID=01001&amp;SDATE=201002&amp;PERIODTYPE=QTR_STD&amp;window=popup_no_bar&amp;width=385&amp;height=120&amp;START_MAXIMIZED=FALSE&amp;creator=factset&amp;display_string=Audit"}</definedName>
    <definedName name="_1893__FDSAUDITLINK__" localSheetId="10" hidden="1">{"fdsup://Directions/FactSet Auditing Viewer?action=AUDIT_VALUE&amp;DB=129&amp;ID1=00282410&amp;VALUEID=01001&amp;SDATE=201002&amp;PERIODTYPE=QTR_STD&amp;window=popup_no_bar&amp;width=385&amp;height=120&amp;START_MAXIMIZED=FALSE&amp;creator=factset&amp;display_string=Audit"}</definedName>
    <definedName name="_1893__FDSAUDITLINK__" localSheetId="3" hidden="1">{"fdsup://Directions/FactSet Auditing Viewer?action=AUDIT_VALUE&amp;DB=129&amp;ID1=00282410&amp;VALUEID=01001&amp;SDATE=201002&amp;PERIODTYPE=QTR_STD&amp;window=popup_no_bar&amp;width=385&amp;height=120&amp;START_MAXIMIZED=FALSE&amp;creator=factset&amp;display_string=Audit"}</definedName>
    <definedName name="_1893__FDSAUDITLINK__" localSheetId="5" hidden="1">{"fdsup://Directions/FactSet Auditing Viewer?action=AUDIT_VALUE&amp;DB=129&amp;ID1=00282410&amp;VALUEID=01001&amp;SDATE=201002&amp;PERIODTYPE=QTR_STD&amp;window=popup_no_bar&amp;width=385&amp;height=120&amp;START_MAXIMIZED=FALSE&amp;creator=factset&amp;display_string=Audit"}</definedName>
    <definedName name="_1893__FDSAUDITLINK__" localSheetId="1" hidden="1">{"fdsup://Directions/FactSet Auditing Viewer?action=AUDIT_VALUE&amp;DB=129&amp;ID1=00282410&amp;VALUEID=01001&amp;SDATE=201002&amp;PERIODTYPE=QTR_STD&amp;window=popup_no_bar&amp;width=385&amp;height=120&amp;START_MAXIMIZED=FALSE&amp;creator=factset&amp;display_string=Audit"}</definedName>
    <definedName name="_1893__FDSAUDITLINK__" hidden="1">{"fdsup://Directions/FactSet Auditing Viewer?action=AUDIT_VALUE&amp;DB=129&amp;ID1=00282410&amp;VALUEID=01001&amp;SDATE=201002&amp;PERIODTYPE=QTR_STD&amp;window=popup_no_bar&amp;width=385&amp;height=120&amp;START_MAXIMIZED=FALSE&amp;creator=factset&amp;display_string=Audit"}</definedName>
    <definedName name="_1894__FDSAUDITLINK__" localSheetId="7" hidden="1">{"fdsup://Directions/FactSet Auditing Viewer?action=AUDIT_VALUE&amp;DB=129&amp;ID1=03073E10&amp;VALUEID=01001&amp;SDATE=200903&amp;PERIODTYPE=QTR_STD&amp;window=popup_no_bar&amp;width=385&amp;height=120&amp;START_MAXIMIZED=FALSE&amp;creator=factset&amp;display_string=Audit"}</definedName>
    <definedName name="_1894__FDSAUDITLINK__" localSheetId="9" hidden="1">{"fdsup://Directions/FactSet Auditing Viewer?action=AUDIT_VALUE&amp;DB=129&amp;ID1=03073E10&amp;VALUEID=01001&amp;SDATE=200903&amp;PERIODTYPE=QTR_STD&amp;window=popup_no_bar&amp;width=385&amp;height=120&amp;START_MAXIMIZED=FALSE&amp;creator=factset&amp;display_string=Audit"}</definedName>
    <definedName name="_1894__FDSAUDITLINK__" localSheetId="8" hidden="1">{"fdsup://Directions/FactSet Auditing Viewer?action=AUDIT_VALUE&amp;DB=129&amp;ID1=03073E10&amp;VALUEID=01001&amp;SDATE=200903&amp;PERIODTYPE=QTR_STD&amp;window=popup_no_bar&amp;width=385&amp;height=120&amp;START_MAXIMIZED=FALSE&amp;creator=factset&amp;display_string=Audit"}</definedName>
    <definedName name="_1894__FDSAUDITLINK__" localSheetId="10" hidden="1">{"fdsup://Directions/FactSet Auditing Viewer?action=AUDIT_VALUE&amp;DB=129&amp;ID1=03073E10&amp;VALUEID=01001&amp;SDATE=200903&amp;PERIODTYPE=QTR_STD&amp;window=popup_no_bar&amp;width=385&amp;height=120&amp;START_MAXIMIZED=FALSE&amp;creator=factset&amp;display_string=Audit"}</definedName>
    <definedName name="_1894__FDSAUDITLINK__" localSheetId="3" hidden="1">{"fdsup://Directions/FactSet Auditing Viewer?action=AUDIT_VALUE&amp;DB=129&amp;ID1=03073E10&amp;VALUEID=01001&amp;SDATE=200903&amp;PERIODTYPE=QTR_STD&amp;window=popup_no_bar&amp;width=385&amp;height=120&amp;START_MAXIMIZED=FALSE&amp;creator=factset&amp;display_string=Audit"}</definedName>
    <definedName name="_1894__FDSAUDITLINK__" localSheetId="5" hidden="1">{"fdsup://Directions/FactSet Auditing Viewer?action=AUDIT_VALUE&amp;DB=129&amp;ID1=03073E10&amp;VALUEID=01001&amp;SDATE=200903&amp;PERIODTYPE=QTR_STD&amp;window=popup_no_bar&amp;width=385&amp;height=120&amp;START_MAXIMIZED=FALSE&amp;creator=factset&amp;display_string=Audit"}</definedName>
    <definedName name="_1894__FDSAUDITLINK__" localSheetId="1" hidden="1">{"fdsup://Directions/FactSet Auditing Viewer?action=AUDIT_VALUE&amp;DB=129&amp;ID1=03073E10&amp;VALUEID=01001&amp;SDATE=200903&amp;PERIODTYPE=QTR_STD&amp;window=popup_no_bar&amp;width=385&amp;height=120&amp;START_MAXIMIZED=FALSE&amp;creator=factset&amp;display_string=Audit"}</definedName>
    <definedName name="_1894__FDSAUDITLINK__" hidden="1">{"fdsup://Directions/FactSet Auditing Viewer?action=AUDIT_VALUE&amp;DB=129&amp;ID1=03073E10&amp;VALUEID=01001&amp;SDATE=200903&amp;PERIODTYPE=QTR_STD&amp;window=popup_no_bar&amp;width=385&amp;height=120&amp;START_MAXIMIZED=FALSE&amp;creator=factset&amp;display_string=Audit"}</definedName>
    <definedName name="_1895__FDSAUDITLINK__" localSheetId="7" hidden="1">{"fdsup://Directions/FactSet Auditing Viewer?action=AUDIT_VALUE&amp;DB=129&amp;ID1=03073E10&amp;VALUEID=01001&amp;SDATE=201003&amp;PERIODTYPE=QTR_STD&amp;window=popup_no_bar&amp;width=385&amp;height=120&amp;START_MAXIMIZED=FALSE&amp;creator=factset&amp;display_string=Audit"}</definedName>
    <definedName name="_1895__FDSAUDITLINK__" localSheetId="9" hidden="1">{"fdsup://Directions/FactSet Auditing Viewer?action=AUDIT_VALUE&amp;DB=129&amp;ID1=03073E10&amp;VALUEID=01001&amp;SDATE=201003&amp;PERIODTYPE=QTR_STD&amp;window=popup_no_bar&amp;width=385&amp;height=120&amp;START_MAXIMIZED=FALSE&amp;creator=factset&amp;display_string=Audit"}</definedName>
    <definedName name="_1895__FDSAUDITLINK__" localSheetId="8" hidden="1">{"fdsup://Directions/FactSet Auditing Viewer?action=AUDIT_VALUE&amp;DB=129&amp;ID1=03073E10&amp;VALUEID=01001&amp;SDATE=201003&amp;PERIODTYPE=QTR_STD&amp;window=popup_no_bar&amp;width=385&amp;height=120&amp;START_MAXIMIZED=FALSE&amp;creator=factset&amp;display_string=Audit"}</definedName>
    <definedName name="_1895__FDSAUDITLINK__" localSheetId="10" hidden="1">{"fdsup://Directions/FactSet Auditing Viewer?action=AUDIT_VALUE&amp;DB=129&amp;ID1=03073E10&amp;VALUEID=01001&amp;SDATE=201003&amp;PERIODTYPE=QTR_STD&amp;window=popup_no_bar&amp;width=385&amp;height=120&amp;START_MAXIMIZED=FALSE&amp;creator=factset&amp;display_string=Audit"}</definedName>
    <definedName name="_1895__FDSAUDITLINK__" localSheetId="3" hidden="1">{"fdsup://Directions/FactSet Auditing Viewer?action=AUDIT_VALUE&amp;DB=129&amp;ID1=03073E10&amp;VALUEID=01001&amp;SDATE=201003&amp;PERIODTYPE=QTR_STD&amp;window=popup_no_bar&amp;width=385&amp;height=120&amp;START_MAXIMIZED=FALSE&amp;creator=factset&amp;display_string=Audit"}</definedName>
    <definedName name="_1895__FDSAUDITLINK__" localSheetId="5" hidden="1">{"fdsup://Directions/FactSet Auditing Viewer?action=AUDIT_VALUE&amp;DB=129&amp;ID1=03073E10&amp;VALUEID=01001&amp;SDATE=201003&amp;PERIODTYPE=QTR_STD&amp;window=popup_no_bar&amp;width=385&amp;height=120&amp;START_MAXIMIZED=FALSE&amp;creator=factset&amp;display_string=Audit"}</definedName>
    <definedName name="_1895__FDSAUDITLINK__" localSheetId="1" hidden="1">{"fdsup://Directions/FactSet Auditing Viewer?action=AUDIT_VALUE&amp;DB=129&amp;ID1=03073E10&amp;VALUEID=01001&amp;SDATE=201003&amp;PERIODTYPE=QTR_STD&amp;window=popup_no_bar&amp;width=385&amp;height=120&amp;START_MAXIMIZED=FALSE&amp;creator=factset&amp;display_string=Audit"}</definedName>
    <definedName name="_1895__FDSAUDITLINK__" hidden="1">{"fdsup://Directions/FactSet Auditing Viewer?action=AUDIT_VALUE&amp;DB=129&amp;ID1=03073E10&amp;VALUEID=01001&amp;SDATE=201003&amp;PERIODTYPE=QTR_STD&amp;window=popup_no_bar&amp;width=385&amp;height=120&amp;START_MAXIMIZED=FALSE&amp;creator=factset&amp;display_string=Audit"}</definedName>
    <definedName name="_1896__FDSAUDITLINK__" localSheetId="7" hidden="1">{"fdsup://Directions/FactSet Auditing Viewer?action=AUDIT_VALUE&amp;DB=129&amp;ID1=03783310&amp;VALUEID=01001&amp;SDATE=200903&amp;PERIODTYPE=QTR_STD&amp;window=popup_no_bar&amp;width=385&amp;height=120&amp;START_MAXIMIZED=FALSE&amp;creator=factset&amp;display_string=Audit"}</definedName>
    <definedName name="_1896__FDSAUDITLINK__" localSheetId="9" hidden="1">{"fdsup://Directions/FactSet Auditing Viewer?action=AUDIT_VALUE&amp;DB=129&amp;ID1=03783310&amp;VALUEID=01001&amp;SDATE=200903&amp;PERIODTYPE=QTR_STD&amp;window=popup_no_bar&amp;width=385&amp;height=120&amp;START_MAXIMIZED=FALSE&amp;creator=factset&amp;display_string=Audit"}</definedName>
    <definedName name="_1896__FDSAUDITLINK__" localSheetId="8" hidden="1">{"fdsup://Directions/FactSet Auditing Viewer?action=AUDIT_VALUE&amp;DB=129&amp;ID1=03783310&amp;VALUEID=01001&amp;SDATE=200903&amp;PERIODTYPE=QTR_STD&amp;window=popup_no_bar&amp;width=385&amp;height=120&amp;START_MAXIMIZED=FALSE&amp;creator=factset&amp;display_string=Audit"}</definedName>
    <definedName name="_1896__FDSAUDITLINK__" localSheetId="10" hidden="1">{"fdsup://Directions/FactSet Auditing Viewer?action=AUDIT_VALUE&amp;DB=129&amp;ID1=03783310&amp;VALUEID=01001&amp;SDATE=200903&amp;PERIODTYPE=QTR_STD&amp;window=popup_no_bar&amp;width=385&amp;height=120&amp;START_MAXIMIZED=FALSE&amp;creator=factset&amp;display_string=Audit"}</definedName>
    <definedName name="_1896__FDSAUDITLINK__" localSheetId="3" hidden="1">{"fdsup://Directions/FactSet Auditing Viewer?action=AUDIT_VALUE&amp;DB=129&amp;ID1=03783310&amp;VALUEID=01001&amp;SDATE=200903&amp;PERIODTYPE=QTR_STD&amp;window=popup_no_bar&amp;width=385&amp;height=120&amp;START_MAXIMIZED=FALSE&amp;creator=factset&amp;display_string=Audit"}</definedName>
    <definedName name="_1896__FDSAUDITLINK__" localSheetId="5" hidden="1">{"fdsup://Directions/FactSet Auditing Viewer?action=AUDIT_VALUE&amp;DB=129&amp;ID1=03783310&amp;VALUEID=01001&amp;SDATE=200903&amp;PERIODTYPE=QTR_STD&amp;window=popup_no_bar&amp;width=385&amp;height=120&amp;START_MAXIMIZED=FALSE&amp;creator=factset&amp;display_string=Audit"}</definedName>
    <definedName name="_1896__FDSAUDITLINK__" localSheetId="1" hidden="1">{"fdsup://Directions/FactSet Auditing Viewer?action=AUDIT_VALUE&amp;DB=129&amp;ID1=03783310&amp;VALUEID=01001&amp;SDATE=200903&amp;PERIODTYPE=QTR_STD&amp;window=popup_no_bar&amp;width=385&amp;height=120&amp;START_MAXIMIZED=FALSE&amp;creator=factset&amp;display_string=Audit"}</definedName>
    <definedName name="_1896__FDSAUDITLINK__" hidden="1">{"fdsup://Directions/FactSet Auditing Viewer?action=AUDIT_VALUE&amp;DB=129&amp;ID1=03783310&amp;VALUEID=01001&amp;SDATE=200903&amp;PERIODTYPE=QTR_STD&amp;window=popup_no_bar&amp;width=385&amp;height=120&amp;START_MAXIMIZED=FALSE&amp;creator=factset&amp;display_string=Audit"}</definedName>
    <definedName name="_1897__FDSAUDITLINK__" localSheetId="7" hidden="1">{"fdsup://Directions/FactSet Auditing Viewer?action=AUDIT_VALUE&amp;DB=129&amp;ID1=03783310&amp;VALUEID=01001&amp;SDATE=201003&amp;PERIODTYPE=QTR_STD&amp;window=popup_no_bar&amp;width=385&amp;height=120&amp;START_MAXIMIZED=FALSE&amp;creator=factset&amp;display_string=Audit"}</definedName>
    <definedName name="_1897__FDSAUDITLINK__" localSheetId="9" hidden="1">{"fdsup://Directions/FactSet Auditing Viewer?action=AUDIT_VALUE&amp;DB=129&amp;ID1=03783310&amp;VALUEID=01001&amp;SDATE=201003&amp;PERIODTYPE=QTR_STD&amp;window=popup_no_bar&amp;width=385&amp;height=120&amp;START_MAXIMIZED=FALSE&amp;creator=factset&amp;display_string=Audit"}</definedName>
    <definedName name="_1897__FDSAUDITLINK__" localSheetId="8" hidden="1">{"fdsup://Directions/FactSet Auditing Viewer?action=AUDIT_VALUE&amp;DB=129&amp;ID1=03783310&amp;VALUEID=01001&amp;SDATE=201003&amp;PERIODTYPE=QTR_STD&amp;window=popup_no_bar&amp;width=385&amp;height=120&amp;START_MAXIMIZED=FALSE&amp;creator=factset&amp;display_string=Audit"}</definedName>
    <definedName name="_1897__FDSAUDITLINK__" localSheetId="10" hidden="1">{"fdsup://Directions/FactSet Auditing Viewer?action=AUDIT_VALUE&amp;DB=129&amp;ID1=03783310&amp;VALUEID=01001&amp;SDATE=201003&amp;PERIODTYPE=QTR_STD&amp;window=popup_no_bar&amp;width=385&amp;height=120&amp;START_MAXIMIZED=FALSE&amp;creator=factset&amp;display_string=Audit"}</definedName>
    <definedName name="_1897__FDSAUDITLINK__" localSheetId="3" hidden="1">{"fdsup://Directions/FactSet Auditing Viewer?action=AUDIT_VALUE&amp;DB=129&amp;ID1=03783310&amp;VALUEID=01001&amp;SDATE=201003&amp;PERIODTYPE=QTR_STD&amp;window=popup_no_bar&amp;width=385&amp;height=120&amp;START_MAXIMIZED=FALSE&amp;creator=factset&amp;display_string=Audit"}</definedName>
    <definedName name="_1897__FDSAUDITLINK__" localSheetId="5" hidden="1">{"fdsup://Directions/FactSet Auditing Viewer?action=AUDIT_VALUE&amp;DB=129&amp;ID1=03783310&amp;VALUEID=01001&amp;SDATE=201003&amp;PERIODTYPE=QTR_STD&amp;window=popup_no_bar&amp;width=385&amp;height=120&amp;START_MAXIMIZED=FALSE&amp;creator=factset&amp;display_string=Audit"}</definedName>
    <definedName name="_1897__FDSAUDITLINK__" localSheetId="1" hidden="1">{"fdsup://Directions/FactSet Auditing Viewer?action=AUDIT_VALUE&amp;DB=129&amp;ID1=03783310&amp;VALUEID=01001&amp;SDATE=201003&amp;PERIODTYPE=QTR_STD&amp;window=popup_no_bar&amp;width=385&amp;height=120&amp;START_MAXIMIZED=FALSE&amp;creator=factset&amp;display_string=Audit"}</definedName>
    <definedName name="_1897__FDSAUDITLINK__" hidden="1">{"fdsup://Directions/FactSet Auditing Viewer?action=AUDIT_VALUE&amp;DB=129&amp;ID1=03783310&amp;VALUEID=01001&amp;SDATE=201003&amp;PERIODTYPE=QTR_STD&amp;window=popup_no_bar&amp;width=385&amp;height=120&amp;START_MAXIMIZED=FALSE&amp;creator=factset&amp;display_string=Audit"}</definedName>
    <definedName name="_1898__FDSAUDITLINK__" localSheetId="7" hidden="1">{"fdsup://Directions/FactSet Auditing Viewer?action=AUDIT_VALUE&amp;DB=129&amp;ID1=01381710&amp;VALUEID=01001&amp;SDATE=200902&amp;PERIODTYPE=QTR_STD&amp;window=popup_no_bar&amp;width=385&amp;height=120&amp;START_MAXIMIZED=FALSE&amp;creator=factset&amp;display_string=Audit"}</definedName>
    <definedName name="_1898__FDSAUDITLINK__" localSheetId="9" hidden="1">{"fdsup://Directions/FactSet Auditing Viewer?action=AUDIT_VALUE&amp;DB=129&amp;ID1=01381710&amp;VALUEID=01001&amp;SDATE=200902&amp;PERIODTYPE=QTR_STD&amp;window=popup_no_bar&amp;width=385&amp;height=120&amp;START_MAXIMIZED=FALSE&amp;creator=factset&amp;display_string=Audit"}</definedName>
    <definedName name="_1898__FDSAUDITLINK__" localSheetId="8" hidden="1">{"fdsup://Directions/FactSet Auditing Viewer?action=AUDIT_VALUE&amp;DB=129&amp;ID1=01381710&amp;VALUEID=01001&amp;SDATE=200902&amp;PERIODTYPE=QTR_STD&amp;window=popup_no_bar&amp;width=385&amp;height=120&amp;START_MAXIMIZED=FALSE&amp;creator=factset&amp;display_string=Audit"}</definedName>
    <definedName name="_1898__FDSAUDITLINK__" localSheetId="10" hidden="1">{"fdsup://Directions/FactSet Auditing Viewer?action=AUDIT_VALUE&amp;DB=129&amp;ID1=01381710&amp;VALUEID=01001&amp;SDATE=200902&amp;PERIODTYPE=QTR_STD&amp;window=popup_no_bar&amp;width=385&amp;height=120&amp;START_MAXIMIZED=FALSE&amp;creator=factset&amp;display_string=Audit"}</definedName>
    <definedName name="_1898__FDSAUDITLINK__" localSheetId="3" hidden="1">{"fdsup://Directions/FactSet Auditing Viewer?action=AUDIT_VALUE&amp;DB=129&amp;ID1=01381710&amp;VALUEID=01001&amp;SDATE=200902&amp;PERIODTYPE=QTR_STD&amp;window=popup_no_bar&amp;width=385&amp;height=120&amp;START_MAXIMIZED=FALSE&amp;creator=factset&amp;display_string=Audit"}</definedName>
    <definedName name="_1898__FDSAUDITLINK__" localSheetId="5" hidden="1">{"fdsup://Directions/FactSet Auditing Viewer?action=AUDIT_VALUE&amp;DB=129&amp;ID1=01381710&amp;VALUEID=01001&amp;SDATE=200902&amp;PERIODTYPE=QTR_STD&amp;window=popup_no_bar&amp;width=385&amp;height=120&amp;START_MAXIMIZED=FALSE&amp;creator=factset&amp;display_string=Audit"}</definedName>
    <definedName name="_1898__FDSAUDITLINK__" localSheetId="1" hidden="1">{"fdsup://Directions/FactSet Auditing Viewer?action=AUDIT_VALUE&amp;DB=129&amp;ID1=01381710&amp;VALUEID=01001&amp;SDATE=200902&amp;PERIODTYPE=QTR_STD&amp;window=popup_no_bar&amp;width=385&amp;height=120&amp;START_MAXIMIZED=FALSE&amp;creator=factset&amp;display_string=Audit"}</definedName>
    <definedName name="_1898__FDSAUDITLINK__" hidden="1">{"fdsup://Directions/FactSet Auditing Viewer?action=AUDIT_VALUE&amp;DB=129&amp;ID1=01381710&amp;VALUEID=01001&amp;SDATE=200902&amp;PERIODTYPE=QTR_STD&amp;window=popup_no_bar&amp;width=385&amp;height=120&amp;START_MAXIMIZED=FALSE&amp;creator=factset&amp;display_string=Audit"}</definedName>
    <definedName name="_1899__FDSAUDITLINK__" localSheetId="7" hidden="1">{"fdsup://Directions/FactSet Auditing Viewer?action=AUDIT_VALUE&amp;DB=129&amp;ID1=01381710&amp;VALUEID=01001&amp;SDATE=201002&amp;PERIODTYPE=QTR_STD&amp;window=popup_no_bar&amp;width=385&amp;height=120&amp;START_MAXIMIZED=FALSE&amp;creator=factset&amp;display_string=Audit"}</definedName>
    <definedName name="_1899__FDSAUDITLINK__" localSheetId="9" hidden="1">{"fdsup://Directions/FactSet Auditing Viewer?action=AUDIT_VALUE&amp;DB=129&amp;ID1=01381710&amp;VALUEID=01001&amp;SDATE=201002&amp;PERIODTYPE=QTR_STD&amp;window=popup_no_bar&amp;width=385&amp;height=120&amp;START_MAXIMIZED=FALSE&amp;creator=factset&amp;display_string=Audit"}</definedName>
    <definedName name="_1899__FDSAUDITLINK__" localSheetId="8" hidden="1">{"fdsup://Directions/FactSet Auditing Viewer?action=AUDIT_VALUE&amp;DB=129&amp;ID1=01381710&amp;VALUEID=01001&amp;SDATE=201002&amp;PERIODTYPE=QTR_STD&amp;window=popup_no_bar&amp;width=385&amp;height=120&amp;START_MAXIMIZED=FALSE&amp;creator=factset&amp;display_string=Audit"}</definedName>
    <definedName name="_1899__FDSAUDITLINK__" localSheetId="10" hidden="1">{"fdsup://Directions/FactSet Auditing Viewer?action=AUDIT_VALUE&amp;DB=129&amp;ID1=01381710&amp;VALUEID=01001&amp;SDATE=201002&amp;PERIODTYPE=QTR_STD&amp;window=popup_no_bar&amp;width=385&amp;height=120&amp;START_MAXIMIZED=FALSE&amp;creator=factset&amp;display_string=Audit"}</definedName>
    <definedName name="_1899__FDSAUDITLINK__" localSheetId="3" hidden="1">{"fdsup://Directions/FactSet Auditing Viewer?action=AUDIT_VALUE&amp;DB=129&amp;ID1=01381710&amp;VALUEID=01001&amp;SDATE=201002&amp;PERIODTYPE=QTR_STD&amp;window=popup_no_bar&amp;width=385&amp;height=120&amp;START_MAXIMIZED=FALSE&amp;creator=factset&amp;display_string=Audit"}</definedName>
    <definedName name="_1899__FDSAUDITLINK__" localSheetId="5" hidden="1">{"fdsup://Directions/FactSet Auditing Viewer?action=AUDIT_VALUE&amp;DB=129&amp;ID1=01381710&amp;VALUEID=01001&amp;SDATE=201002&amp;PERIODTYPE=QTR_STD&amp;window=popup_no_bar&amp;width=385&amp;height=120&amp;START_MAXIMIZED=FALSE&amp;creator=factset&amp;display_string=Audit"}</definedName>
    <definedName name="_1899__FDSAUDITLINK__" localSheetId="1" hidden="1">{"fdsup://Directions/FactSet Auditing Viewer?action=AUDIT_VALUE&amp;DB=129&amp;ID1=01381710&amp;VALUEID=01001&amp;SDATE=201002&amp;PERIODTYPE=QTR_STD&amp;window=popup_no_bar&amp;width=385&amp;height=120&amp;START_MAXIMIZED=FALSE&amp;creator=factset&amp;display_string=Audit"}</definedName>
    <definedName name="_1899__FDSAUDITLINK__" hidden="1">{"fdsup://Directions/FactSet Auditing Viewer?action=AUDIT_VALUE&amp;DB=129&amp;ID1=01381710&amp;VALUEID=01001&amp;SDATE=201002&amp;PERIODTYPE=QTR_STD&amp;window=popup_no_bar&amp;width=385&amp;height=120&amp;START_MAXIMIZED=FALSE&amp;creator=factset&amp;display_string=Audit"}</definedName>
    <definedName name="_19__FDSAUDITLINK__" localSheetId="7" hidden="1">{"fdsup://directions/FAT Viewer?action=UPDATE&amp;creator=factset&amp;DYN_ARGS=TRUE&amp;DOC_NAME=FAT:FQL_AUDITING_CLIENT_TEMPLATE.FAT&amp;display_string=Audit&amp;VAR:KEY=LQFIVAVIRA&amp;VAR:QUERY=RkZfRUJJVERBX09QRVIoUVRSLDQvMS8yMDA5LDYvMzAvMjAwOSwsLFVTRCk=&amp;WINDOW=FIRST_POPUP&amp;HEIGH","T=450&amp;WIDTH=450&amp;START_MAXIMIZED=FALSE&amp;VAR:CALENDAR=US&amp;VAR:SYMBOL=XEL&amp;VAR:INDEX=0"}</definedName>
    <definedName name="_19__FDSAUDITLINK__" localSheetId="9" hidden="1">{"fdsup://directions/FAT Viewer?action=UPDATE&amp;creator=factset&amp;DYN_ARGS=TRUE&amp;DOC_NAME=FAT:FQL_AUDITING_CLIENT_TEMPLATE.FAT&amp;display_string=Audit&amp;VAR:KEY=LQFIVAVIRA&amp;VAR:QUERY=RkZfRUJJVERBX09QRVIoUVRSLDQvMS8yMDA5LDYvMzAvMjAwOSwsLFVTRCk=&amp;WINDOW=FIRST_POPUP&amp;HEIGH","T=450&amp;WIDTH=450&amp;START_MAXIMIZED=FALSE&amp;VAR:CALENDAR=US&amp;VAR:SYMBOL=XEL&amp;VAR:INDEX=0"}</definedName>
    <definedName name="_19__FDSAUDITLINK__" localSheetId="8" hidden="1">{"fdsup://directions/FAT Viewer?action=UPDATE&amp;creator=factset&amp;DYN_ARGS=TRUE&amp;DOC_NAME=FAT:FQL_AUDITING_CLIENT_TEMPLATE.FAT&amp;display_string=Audit&amp;VAR:KEY=LQFIVAVIRA&amp;VAR:QUERY=RkZfRUJJVERBX09QRVIoUVRSLDQvMS8yMDA5LDYvMzAvMjAwOSwsLFVTRCk=&amp;WINDOW=FIRST_POPUP&amp;HEIGH","T=450&amp;WIDTH=450&amp;START_MAXIMIZED=FALSE&amp;VAR:CALENDAR=US&amp;VAR:SYMBOL=XEL&amp;VAR:INDEX=0"}</definedName>
    <definedName name="_19__FDSAUDITLINK__" localSheetId="10" hidden="1">{"fdsup://directions/FAT Viewer?action=UPDATE&amp;creator=factset&amp;DYN_ARGS=TRUE&amp;DOC_NAME=FAT:FQL_AUDITING_CLIENT_TEMPLATE.FAT&amp;display_string=Audit&amp;VAR:KEY=LQFIVAVIRA&amp;VAR:QUERY=RkZfRUJJVERBX09QRVIoUVRSLDQvMS8yMDA5LDYvMzAvMjAwOSwsLFVTRCk=&amp;WINDOW=FIRST_POPUP&amp;HEIGH","T=450&amp;WIDTH=450&amp;START_MAXIMIZED=FALSE&amp;VAR:CALENDAR=US&amp;VAR:SYMBOL=XEL&amp;VAR:INDEX=0"}</definedName>
    <definedName name="_19__FDSAUDITLINK__" localSheetId="3" hidden="1">{"fdsup://directions/FAT Viewer?action=UPDATE&amp;creator=factset&amp;DYN_ARGS=TRUE&amp;DOC_NAME=FAT:FQL_AUDITING_CLIENT_TEMPLATE.FAT&amp;display_string=Audit&amp;VAR:KEY=LQFIVAVIRA&amp;VAR:QUERY=RkZfRUJJVERBX09QRVIoUVRSLDQvMS8yMDA5LDYvMzAvMjAwOSwsLFVTRCk=&amp;WINDOW=FIRST_POPUP&amp;HEIGH","T=450&amp;WIDTH=450&amp;START_MAXIMIZED=FALSE&amp;VAR:CALENDAR=US&amp;VAR:SYMBOL=XEL&amp;VAR:INDEX=0"}</definedName>
    <definedName name="_19__FDSAUDITLINK__" localSheetId="5" hidden="1">{"fdsup://directions/FAT Viewer?action=UPDATE&amp;creator=factset&amp;DYN_ARGS=TRUE&amp;DOC_NAME=FAT:FQL_AUDITING_CLIENT_TEMPLATE.FAT&amp;display_string=Audit&amp;VAR:KEY=LQFIVAVIRA&amp;VAR:QUERY=RkZfRUJJVERBX09QRVIoUVRSLDQvMS8yMDA5LDYvMzAvMjAwOSwsLFVTRCk=&amp;WINDOW=FIRST_POPUP&amp;HEIGH","T=450&amp;WIDTH=450&amp;START_MAXIMIZED=FALSE&amp;VAR:CALENDAR=US&amp;VAR:SYMBOL=XEL&amp;VAR:INDEX=0"}</definedName>
    <definedName name="_19__FDSAUDITLINK__" localSheetId="1" hidden="1">{"fdsup://directions/FAT Viewer?action=UPDATE&amp;creator=factset&amp;DYN_ARGS=TRUE&amp;DOC_NAME=FAT:FQL_AUDITING_CLIENT_TEMPLATE.FAT&amp;display_string=Audit&amp;VAR:KEY=LQFIVAVIRA&amp;VAR:QUERY=RkZfRUJJVERBX09QRVIoUVRSLDQvMS8yMDA5LDYvMzAvMjAwOSwsLFVTRCk=&amp;WINDOW=FIRST_POPUP&amp;HEIGH","T=450&amp;WIDTH=450&amp;START_MAXIMIZED=FALSE&amp;VAR:CALENDAR=US&amp;VAR:SYMBOL=XEL&amp;VAR:INDEX=0"}</definedName>
    <definedName name="_19__FDSAUDITLINK__" hidden="1">{"fdsup://directions/FAT Viewer?action=UPDATE&amp;creator=factset&amp;DYN_ARGS=TRUE&amp;DOC_NAME=FAT:FQL_AUDITING_CLIENT_TEMPLATE.FAT&amp;display_string=Audit&amp;VAR:KEY=LQFIVAVIRA&amp;VAR:QUERY=RkZfRUJJVERBX09QRVIoUVRSLDQvMS8yMDA5LDYvMzAvMjAwOSwsLFVTRCk=&amp;WINDOW=FIRST_POPUP&amp;HEIGH","T=450&amp;WIDTH=450&amp;START_MAXIMIZED=FALSE&amp;VAR:CALENDAR=US&amp;VAR:SYMBOL=XEL&amp;VAR:INDEX=0"}</definedName>
    <definedName name="_190__FDSAUDITLINK__" localSheetId="7" hidden="1">{"fdsup://directions/FAT Viewer?action=UPDATE&amp;creator=factset&amp;DYN_ARGS=TRUE&amp;DOC_NAME=FAT:FQL_AUDITING_CLIENT_TEMPLATE.FAT&amp;display_string=Audit&amp;VAR:KEY=HIPYTYRUBC&amp;VAR:QUERY=RkZfRUJJVERBX09QRVIoUVRSLDQvMS8yMDEwLDYvMzAvMjAxMCwsLFVTRCk=&amp;WINDOW=FIRST_POPUP&amp;HEIGH","T=450&amp;WIDTH=450&amp;START_MAXIMIZED=FALSE&amp;VAR:CALENDAR=US&amp;VAR:SYMBOL=SJM&amp;VAR:INDEX=0"}</definedName>
    <definedName name="_190__FDSAUDITLINK__" localSheetId="9" hidden="1">{"fdsup://directions/FAT Viewer?action=UPDATE&amp;creator=factset&amp;DYN_ARGS=TRUE&amp;DOC_NAME=FAT:FQL_AUDITING_CLIENT_TEMPLATE.FAT&amp;display_string=Audit&amp;VAR:KEY=HIPYTYRUBC&amp;VAR:QUERY=RkZfRUJJVERBX09QRVIoUVRSLDQvMS8yMDEwLDYvMzAvMjAxMCwsLFVTRCk=&amp;WINDOW=FIRST_POPUP&amp;HEIGH","T=450&amp;WIDTH=450&amp;START_MAXIMIZED=FALSE&amp;VAR:CALENDAR=US&amp;VAR:SYMBOL=SJM&amp;VAR:INDEX=0"}</definedName>
    <definedName name="_190__FDSAUDITLINK__" localSheetId="8" hidden="1">{"fdsup://directions/FAT Viewer?action=UPDATE&amp;creator=factset&amp;DYN_ARGS=TRUE&amp;DOC_NAME=FAT:FQL_AUDITING_CLIENT_TEMPLATE.FAT&amp;display_string=Audit&amp;VAR:KEY=HIPYTYRUBC&amp;VAR:QUERY=RkZfRUJJVERBX09QRVIoUVRSLDQvMS8yMDEwLDYvMzAvMjAxMCwsLFVTRCk=&amp;WINDOW=FIRST_POPUP&amp;HEIGH","T=450&amp;WIDTH=450&amp;START_MAXIMIZED=FALSE&amp;VAR:CALENDAR=US&amp;VAR:SYMBOL=SJM&amp;VAR:INDEX=0"}</definedName>
    <definedName name="_190__FDSAUDITLINK__" localSheetId="10" hidden="1">{"fdsup://directions/FAT Viewer?action=UPDATE&amp;creator=factset&amp;DYN_ARGS=TRUE&amp;DOC_NAME=FAT:FQL_AUDITING_CLIENT_TEMPLATE.FAT&amp;display_string=Audit&amp;VAR:KEY=HIPYTYRUBC&amp;VAR:QUERY=RkZfRUJJVERBX09QRVIoUVRSLDQvMS8yMDEwLDYvMzAvMjAxMCwsLFVTRCk=&amp;WINDOW=FIRST_POPUP&amp;HEIGH","T=450&amp;WIDTH=450&amp;START_MAXIMIZED=FALSE&amp;VAR:CALENDAR=US&amp;VAR:SYMBOL=SJM&amp;VAR:INDEX=0"}</definedName>
    <definedName name="_190__FDSAUDITLINK__" localSheetId="3" hidden="1">{"fdsup://directions/FAT Viewer?action=UPDATE&amp;creator=factset&amp;DYN_ARGS=TRUE&amp;DOC_NAME=FAT:FQL_AUDITING_CLIENT_TEMPLATE.FAT&amp;display_string=Audit&amp;VAR:KEY=HIPYTYRUBC&amp;VAR:QUERY=RkZfRUJJVERBX09QRVIoUVRSLDQvMS8yMDEwLDYvMzAvMjAxMCwsLFVTRCk=&amp;WINDOW=FIRST_POPUP&amp;HEIGH","T=450&amp;WIDTH=450&amp;START_MAXIMIZED=FALSE&amp;VAR:CALENDAR=US&amp;VAR:SYMBOL=SJM&amp;VAR:INDEX=0"}</definedName>
    <definedName name="_190__FDSAUDITLINK__" localSheetId="5" hidden="1">{"fdsup://directions/FAT Viewer?action=UPDATE&amp;creator=factset&amp;DYN_ARGS=TRUE&amp;DOC_NAME=FAT:FQL_AUDITING_CLIENT_TEMPLATE.FAT&amp;display_string=Audit&amp;VAR:KEY=HIPYTYRUBC&amp;VAR:QUERY=RkZfRUJJVERBX09QRVIoUVRSLDQvMS8yMDEwLDYvMzAvMjAxMCwsLFVTRCk=&amp;WINDOW=FIRST_POPUP&amp;HEIGH","T=450&amp;WIDTH=450&amp;START_MAXIMIZED=FALSE&amp;VAR:CALENDAR=US&amp;VAR:SYMBOL=SJM&amp;VAR:INDEX=0"}</definedName>
    <definedName name="_190__FDSAUDITLINK__" localSheetId="1" hidden="1">{"fdsup://directions/FAT Viewer?action=UPDATE&amp;creator=factset&amp;DYN_ARGS=TRUE&amp;DOC_NAME=FAT:FQL_AUDITING_CLIENT_TEMPLATE.FAT&amp;display_string=Audit&amp;VAR:KEY=HIPYTYRUBC&amp;VAR:QUERY=RkZfRUJJVERBX09QRVIoUVRSLDQvMS8yMDEwLDYvMzAvMjAxMCwsLFVTRCk=&amp;WINDOW=FIRST_POPUP&amp;HEIGH","T=450&amp;WIDTH=450&amp;START_MAXIMIZED=FALSE&amp;VAR:CALENDAR=US&amp;VAR:SYMBOL=SJM&amp;VAR:INDEX=0"}</definedName>
    <definedName name="_190__FDSAUDITLINK__" hidden="1">{"fdsup://directions/FAT Viewer?action=UPDATE&amp;creator=factset&amp;DYN_ARGS=TRUE&amp;DOC_NAME=FAT:FQL_AUDITING_CLIENT_TEMPLATE.FAT&amp;display_string=Audit&amp;VAR:KEY=HIPYTYRUBC&amp;VAR:QUERY=RkZfRUJJVERBX09QRVIoUVRSLDQvMS8yMDEwLDYvMzAvMjAxMCwsLFVTRCk=&amp;WINDOW=FIRST_POPUP&amp;HEIGH","T=450&amp;WIDTH=450&amp;START_MAXIMIZED=FALSE&amp;VAR:CALENDAR=US&amp;VAR:SYMBOL=SJM&amp;VAR:INDEX=0"}</definedName>
    <definedName name="_1900__FDSAUDITLINK__" localSheetId="7" hidden="1">{"fdsup://Directions/FactSet Auditing Viewer?action=AUDIT_VALUE&amp;DB=129&amp;ID1=00846U10&amp;VALUEID=01001&amp;SDATE=200902&amp;PERIODTYPE=QTR_STD&amp;window=popup_no_bar&amp;width=385&amp;height=120&amp;START_MAXIMIZED=FALSE&amp;creator=factset&amp;display_string=Audit"}</definedName>
    <definedName name="_1900__FDSAUDITLINK__" localSheetId="9" hidden="1">{"fdsup://Directions/FactSet Auditing Viewer?action=AUDIT_VALUE&amp;DB=129&amp;ID1=00846U10&amp;VALUEID=01001&amp;SDATE=200902&amp;PERIODTYPE=QTR_STD&amp;window=popup_no_bar&amp;width=385&amp;height=120&amp;START_MAXIMIZED=FALSE&amp;creator=factset&amp;display_string=Audit"}</definedName>
    <definedName name="_1900__FDSAUDITLINK__" localSheetId="8" hidden="1">{"fdsup://Directions/FactSet Auditing Viewer?action=AUDIT_VALUE&amp;DB=129&amp;ID1=00846U10&amp;VALUEID=01001&amp;SDATE=200902&amp;PERIODTYPE=QTR_STD&amp;window=popup_no_bar&amp;width=385&amp;height=120&amp;START_MAXIMIZED=FALSE&amp;creator=factset&amp;display_string=Audit"}</definedName>
    <definedName name="_1900__FDSAUDITLINK__" localSheetId="10" hidden="1">{"fdsup://Directions/FactSet Auditing Viewer?action=AUDIT_VALUE&amp;DB=129&amp;ID1=00846U10&amp;VALUEID=01001&amp;SDATE=200902&amp;PERIODTYPE=QTR_STD&amp;window=popup_no_bar&amp;width=385&amp;height=120&amp;START_MAXIMIZED=FALSE&amp;creator=factset&amp;display_string=Audit"}</definedName>
    <definedName name="_1900__FDSAUDITLINK__" localSheetId="3" hidden="1">{"fdsup://Directions/FactSet Auditing Viewer?action=AUDIT_VALUE&amp;DB=129&amp;ID1=00846U10&amp;VALUEID=01001&amp;SDATE=200902&amp;PERIODTYPE=QTR_STD&amp;window=popup_no_bar&amp;width=385&amp;height=120&amp;START_MAXIMIZED=FALSE&amp;creator=factset&amp;display_string=Audit"}</definedName>
    <definedName name="_1900__FDSAUDITLINK__" localSheetId="5" hidden="1">{"fdsup://Directions/FactSet Auditing Viewer?action=AUDIT_VALUE&amp;DB=129&amp;ID1=00846U10&amp;VALUEID=01001&amp;SDATE=200902&amp;PERIODTYPE=QTR_STD&amp;window=popup_no_bar&amp;width=385&amp;height=120&amp;START_MAXIMIZED=FALSE&amp;creator=factset&amp;display_string=Audit"}</definedName>
    <definedName name="_1900__FDSAUDITLINK__" localSheetId="1" hidden="1">{"fdsup://Directions/FactSet Auditing Viewer?action=AUDIT_VALUE&amp;DB=129&amp;ID1=00846U10&amp;VALUEID=01001&amp;SDATE=200902&amp;PERIODTYPE=QTR_STD&amp;window=popup_no_bar&amp;width=385&amp;height=120&amp;START_MAXIMIZED=FALSE&amp;creator=factset&amp;display_string=Audit"}</definedName>
    <definedName name="_1900__FDSAUDITLINK__" hidden="1">{"fdsup://Directions/FactSet Auditing Viewer?action=AUDIT_VALUE&amp;DB=129&amp;ID1=00846U10&amp;VALUEID=01001&amp;SDATE=200902&amp;PERIODTYPE=QTR_STD&amp;window=popup_no_bar&amp;width=385&amp;height=120&amp;START_MAXIMIZED=FALSE&amp;creator=factset&amp;display_string=Audit"}</definedName>
    <definedName name="_1901__FDSAUDITLINK__" localSheetId="7" hidden="1">{"fdsup://Directions/FactSet Auditing Viewer?action=AUDIT_VALUE&amp;DB=129&amp;ID1=00846U10&amp;VALUEID=01001&amp;SDATE=201002&amp;PERIODTYPE=QTR_STD&amp;window=popup_no_bar&amp;width=385&amp;height=120&amp;START_MAXIMIZED=FALSE&amp;creator=factset&amp;display_string=Audit"}</definedName>
    <definedName name="_1901__FDSAUDITLINK__" localSheetId="9" hidden="1">{"fdsup://Directions/FactSet Auditing Viewer?action=AUDIT_VALUE&amp;DB=129&amp;ID1=00846U10&amp;VALUEID=01001&amp;SDATE=201002&amp;PERIODTYPE=QTR_STD&amp;window=popup_no_bar&amp;width=385&amp;height=120&amp;START_MAXIMIZED=FALSE&amp;creator=factset&amp;display_string=Audit"}</definedName>
    <definedName name="_1901__FDSAUDITLINK__" localSheetId="8" hidden="1">{"fdsup://Directions/FactSet Auditing Viewer?action=AUDIT_VALUE&amp;DB=129&amp;ID1=00846U10&amp;VALUEID=01001&amp;SDATE=201002&amp;PERIODTYPE=QTR_STD&amp;window=popup_no_bar&amp;width=385&amp;height=120&amp;START_MAXIMIZED=FALSE&amp;creator=factset&amp;display_string=Audit"}</definedName>
    <definedName name="_1901__FDSAUDITLINK__" localSheetId="10" hidden="1">{"fdsup://Directions/FactSet Auditing Viewer?action=AUDIT_VALUE&amp;DB=129&amp;ID1=00846U10&amp;VALUEID=01001&amp;SDATE=201002&amp;PERIODTYPE=QTR_STD&amp;window=popup_no_bar&amp;width=385&amp;height=120&amp;START_MAXIMIZED=FALSE&amp;creator=factset&amp;display_string=Audit"}</definedName>
    <definedName name="_1901__FDSAUDITLINK__" localSheetId="3" hidden="1">{"fdsup://Directions/FactSet Auditing Viewer?action=AUDIT_VALUE&amp;DB=129&amp;ID1=00846U10&amp;VALUEID=01001&amp;SDATE=201002&amp;PERIODTYPE=QTR_STD&amp;window=popup_no_bar&amp;width=385&amp;height=120&amp;START_MAXIMIZED=FALSE&amp;creator=factset&amp;display_string=Audit"}</definedName>
    <definedName name="_1901__FDSAUDITLINK__" localSheetId="5" hidden="1">{"fdsup://Directions/FactSet Auditing Viewer?action=AUDIT_VALUE&amp;DB=129&amp;ID1=00846U10&amp;VALUEID=01001&amp;SDATE=201002&amp;PERIODTYPE=QTR_STD&amp;window=popup_no_bar&amp;width=385&amp;height=120&amp;START_MAXIMIZED=FALSE&amp;creator=factset&amp;display_string=Audit"}</definedName>
    <definedName name="_1901__FDSAUDITLINK__" localSheetId="1" hidden="1">{"fdsup://Directions/FactSet Auditing Viewer?action=AUDIT_VALUE&amp;DB=129&amp;ID1=00846U10&amp;VALUEID=01001&amp;SDATE=201002&amp;PERIODTYPE=QTR_STD&amp;window=popup_no_bar&amp;width=385&amp;height=120&amp;START_MAXIMIZED=FALSE&amp;creator=factset&amp;display_string=Audit"}</definedName>
    <definedName name="_1901__FDSAUDITLINK__" hidden="1">{"fdsup://Directions/FactSet Auditing Viewer?action=AUDIT_VALUE&amp;DB=129&amp;ID1=00846U10&amp;VALUEID=01001&amp;SDATE=201002&amp;PERIODTYPE=QTR_STD&amp;window=popup_no_bar&amp;width=385&amp;height=120&amp;START_MAXIMIZED=FALSE&amp;creator=factset&amp;display_string=Audit"}</definedName>
    <definedName name="_191__FDSAUDITLINK__" localSheetId="7" hidden="1">{"fdsup://directions/FAT Viewer?action=UPDATE&amp;creator=factset&amp;DYN_ARGS=TRUE&amp;DOC_NAME=FAT:FQL_AUDITING_CLIENT_TEMPLATE.FAT&amp;display_string=Audit&amp;VAR:KEY=FOFABKDYZA&amp;VAR:QUERY=RkZfRUJJVERBX09QRVIoUVRSLDQvMS8yMDA5LDYvMzAvMjAwOSwsLFVTRCk=&amp;WINDOW=FIRST_POPUP&amp;HEIGH","T=450&amp;WIDTH=450&amp;START_MAXIMIZED=FALSE&amp;VAR:CALENDAR=US&amp;VAR:SYMBOL=SIAL&amp;VAR:INDEX=0"}</definedName>
    <definedName name="_191__FDSAUDITLINK__" localSheetId="9" hidden="1">{"fdsup://directions/FAT Viewer?action=UPDATE&amp;creator=factset&amp;DYN_ARGS=TRUE&amp;DOC_NAME=FAT:FQL_AUDITING_CLIENT_TEMPLATE.FAT&amp;display_string=Audit&amp;VAR:KEY=FOFABKDYZA&amp;VAR:QUERY=RkZfRUJJVERBX09QRVIoUVRSLDQvMS8yMDA5LDYvMzAvMjAwOSwsLFVTRCk=&amp;WINDOW=FIRST_POPUP&amp;HEIGH","T=450&amp;WIDTH=450&amp;START_MAXIMIZED=FALSE&amp;VAR:CALENDAR=US&amp;VAR:SYMBOL=SIAL&amp;VAR:INDEX=0"}</definedName>
    <definedName name="_191__FDSAUDITLINK__" localSheetId="8" hidden="1">{"fdsup://directions/FAT Viewer?action=UPDATE&amp;creator=factset&amp;DYN_ARGS=TRUE&amp;DOC_NAME=FAT:FQL_AUDITING_CLIENT_TEMPLATE.FAT&amp;display_string=Audit&amp;VAR:KEY=FOFABKDYZA&amp;VAR:QUERY=RkZfRUJJVERBX09QRVIoUVRSLDQvMS8yMDA5LDYvMzAvMjAwOSwsLFVTRCk=&amp;WINDOW=FIRST_POPUP&amp;HEIGH","T=450&amp;WIDTH=450&amp;START_MAXIMIZED=FALSE&amp;VAR:CALENDAR=US&amp;VAR:SYMBOL=SIAL&amp;VAR:INDEX=0"}</definedName>
    <definedName name="_191__FDSAUDITLINK__" localSheetId="10" hidden="1">{"fdsup://directions/FAT Viewer?action=UPDATE&amp;creator=factset&amp;DYN_ARGS=TRUE&amp;DOC_NAME=FAT:FQL_AUDITING_CLIENT_TEMPLATE.FAT&amp;display_string=Audit&amp;VAR:KEY=FOFABKDYZA&amp;VAR:QUERY=RkZfRUJJVERBX09QRVIoUVRSLDQvMS8yMDA5LDYvMzAvMjAwOSwsLFVTRCk=&amp;WINDOW=FIRST_POPUP&amp;HEIGH","T=450&amp;WIDTH=450&amp;START_MAXIMIZED=FALSE&amp;VAR:CALENDAR=US&amp;VAR:SYMBOL=SIAL&amp;VAR:INDEX=0"}</definedName>
    <definedName name="_191__FDSAUDITLINK__" localSheetId="3" hidden="1">{"fdsup://directions/FAT Viewer?action=UPDATE&amp;creator=factset&amp;DYN_ARGS=TRUE&amp;DOC_NAME=FAT:FQL_AUDITING_CLIENT_TEMPLATE.FAT&amp;display_string=Audit&amp;VAR:KEY=FOFABKDYZA&amp;VAR:QUERY=RkZfRUJJVERBX09QRVIoUVRSLDQvMS8yMDA5LDYvMzAvMjAwOSwsLFVTRCk=&amp;WINDOW=FIRST_POPUP&amp;HEIGH","T=450&amp;WIDTH=450&amp;START_MAXIMIZED=FALSE&amp;VAR:CALENDAR=US&amp;VAR:SYMBOL=SIAL&amp;VAR:INDEX=0"}</definedName>
    <definedName name="_191__FDSAUDITLINK__" localSheetId="5" hidden="1">{"fdsup://directions/FAT Viewer?action=UPDATE&amp;creator=factset&amp;DYN_ARGS=TRUE&amp;DOC_NAME=FAT:FQL_AUDITING_CLIENT_TEMPLATE.FAT&amp;display_string=Audit&amp;VAR:KEY=FOFABKDYZA&amp;VAR:QUERY=RkZfRUJJVERBX09QRVIoUVRSLDQvMS8yMDA5LDYvMzAvMjAwOSwsLFVTRCk=&amp;WINDOW=FIRST_POPUP&amp;HEIGH","T=450&amp;WIDTH=450&amp;START_MAXIMIZED=FALSE&amp;VAR:CALENDAR=US&amp;VAR:SYMBOL=SIAL&amp;VAR:INDEX=0"}</definedName>
    <definedName name="_191__FDSAUDITLINK__" localSheetId="1" hidden="1">{"fdsup://directions/FAT Viewer?action=UPDATE&amp;creator=factset&amp;DYN_ARGS=TRUE&amp;DOC_NAME=FAT:FQL_AUDITING_CLIENT_TEMPLATE.FAT&amp;display_string=Audit&amp;VAR:KEY=FOFABKDYZA&amp;VAR:QUERY=RkZfRUJJVERBX09QRVIoUVRSLDQvMS8yMDA5LDYvMzAvMjAwOSwsLFVTRCk=&amp;WINDOW=FIRST_POPUP&amp;HEIGH","T=450&amp;WIDTH=450&amp;START_MAXIMIZED=FALSE&amp;VAR:CALENDAR=US&amp;VAR:SYMBOL=SIAL&amp;VAR:INDEX=0"}</definedName>
    <definedName name="_191__FDSAUDITLINK__" hidden="1">{"fdsup://directions/FAT Viewer?action=UPDATE&amp;creator=factset&amp;DYN_ARGS=TRUE&amp;DOC_NAME=FAT:FQL_AUDITING_CLIENT_TEMPLATE.FAT&amp;display_string=Audit&amp;VAR:KEY=FOFABKDYZA&amp;VAR:QUERY=RkZfRUJJVERBX09QRVIoUVRSLDQvMS8yMDA5LDYvMzAvMjAwOSwsLFVTRCk=&amp;WINDOW=FIRST_POPUP&amp;HEIGH","T=450&amp;WIDTH=450&amp;START_MAXIMIZED=FALSE&amp;VAR:CALENDAR=US&amp;VAR:SYMBOL=SIAL&amp;VAR:INDEX=0"}</definedName>
    <definedName name="_192__FDSAUDITLINK__" localSheetId="7" hidden="1">{"fdsup://directions/FAT Viewer?action=UPDATE&amp;creator=factset&amp;DYN_ARGS=TRUE&amp;DOC_NAME=FAT:FQL_AUDITING_CLIENT_TEMPLATE.FAT&amp;display_string=Audit&amp;VAR:KEY=HMJIHUHGXA&amp;VAR:QUERY=RkZfRUJJVERBX09QRVIoUVRSLDQvMS8yMDEwLDYvMzAvMjAxMCwsLFVTRCk=&amp;WINDOW=FIRST_POPUP&amp;HEIGH","T=450&amp;WIDTH=450&amp;START_MAXIMIZED=FALSE&amp;VAR:CALENDAR=US&amp;VAR:SYMBOL=SIAL&amp;VAR:INDEX=0"}</definedName>
    <definedName name="_192__FDSAUDITLINK__" localSheetId="9" hidden="1">{"fdsup://directions/FAT Viewer?action=UPDATE&amp;creator=factset&amp;DYN_ARGS=TRUE&amp;DOC_NAME=FAT:FQL_AUDITING_CLIENT_TEMPLATE.FAT&amp;display_string=Audit&amp;VAR:KEY=HMJIHUHGXA&amp;VAR:QUERY=RkZfRUJJVERBX09QRVIoUVRSLDQvMS8yMDEwLDYvMzAvMjAxMCwsLFVTRCk=&amp;WINDOW=FIRST_POPUP&amp;HEIGH","T=450&amp;WIDTH=450&amp;START_MAXIMIZED=FALSE&amp;VAR:CALENDAR=US&amp;VAR:SYMBOL=SIAL&amp;VAR:INDEX=0"}</definedName>
    <definedName name="_192__FDSAUDITLINK__" localSheetId="8" hidden="1">{"fdsup://directions/FAT Viewer?action=UPDATE&amp;creator=factset&amp;DYN_ARGS=TRUE&amp;DOC_NAME=FAT:FQL_AUDITING_CLIENT_TEMPLATE.FAT&amp;display_string=Audit&amp;VAR:KEY=HMJIHUHGXA&amp;VAR:QUERY=RkZfRUJJVERBX09QRVIoUVRSLDQvMS8yMDEwLDYvMzAvMjAxMCwsLFVTRCk=&amp;WINDOW=FIRST_POPUP&amp;HEIGH","T=450&amp;WIDTH=450&amp;START_MAXIMIZED=FALSE&amp;VAR:CALENDAR=US&amp;VAR:SYMBOL=SIAL&amp;VAR:INDEX=0"}</definedName>
    <definedName name="_192__FDSAUDITLINK__" localSheetId="10" hidden="1">{"fdsup://directions/FAT Viewer?action=UPDATE&amp;creator=factset&amp;DYN_ARGS=TRUE&amp;DOC_NAME=FAT:FQL_AUDITING_CLIENT_TEMPLATE.FAT&amp;display_string=Audit&amp;VAR:KEY=HMJIHUHGXA&amp;VAR:QUERY=RkZfRUJJVERBX09QRVIoUVRSLDQvMS8yMDEwLDYvMzAvMjAxMCwsLFVTRCk=&amp;WINDOW=FIRST_POPUP&amp;HEIGH","T=450&amp;WIDTH=450&amp;START_MAXIMIZED=FALSE&amp;VAR:CALENDAR=US&amp;VAR:SYMBOL=SIAL&amp;VAR:INDEX=0"}</definedName>
    <definedName name="_192__FDSAUDITLINK__" localSheetId="3" hidden="1">{"fdsup://directions/FAT Viewer?action=UPDATE&amp;creator=factset&amp;DYN_ARGS=TRUE&amp;DOC_NAME=FAT:FQL_AUDITING_CLIENT_TEMPLATE.FAT&amp;display_string=Audit&amp;VAR:KEY=HMJIHUHGXA&amp;VAR:QUERY=RkZfRUJJVERBX09QRVIoUVRSLDQvMS8yMDEwLDYvMzAvMjAxMCwsLFVTRCk=&amp;WINDOW=FIRST_POPUP&amp;HEIGH","T=450&amp;WIDTH=450&amp;START_MAXIMIZED=FALSE&amp;VAR:CALENDAR=US&amp;VAR:SYMBOL=SIAL&amp;VAR:INDEX=0"}</definedName>
    <definedName name="_192__FDSAUDITLINK__" localSheetId="5" hidden="1">{"fdsup://directions/FAT Viewer?action=UPDATE&amp;creator=factset&amp;DYN_ARGS=TRUE&amp;DOC_NAME=FAT:FQL_AUDITING_CLIENT_TEMPLATE.FAT&amp;display_string=Audit&amp;VAR:KEY=HMJIHUHGXA&amp;VAR:QUERY=RkZfRUJJVERBX09QRVIoUVRSLDQvMS8yMDEwLDYvMzAvMjAxMCwsLFVTRCk=&amp;WINDOW=FIRST_POPUP&amp;HEIGH","T=450&amp;WIDTH=450&amp;START_MAXIMIZED=FALSE&amp;VAR:CALENDAR=US&amp;VAR:SYMBOL=SIAL&amp;VAR:INDEX=0"}</definedName>
    <definedName name="_192__FDSAUDITLINK__" localSheetId="1" hidden="1">{"fdsup://directions/FAT Viewer?action=UPDATE&amp;creator=factset&amp;DYN_ARGS=TRUE&amp;DOC_NAME=FAT:FQL_AUDITING_CLIENT_TEMPLATE.FAT&amp;display_string=Audit&amp;VAR:KEY=HMJIHUHGXA&amp;VAR:QUERY=RkZfRUJJVERBX09QRVIoUVRSLDQvMS8yMDEwLDYvMzAvMjAxMCwsLFVTRCk=&amp;WINDOW=FIRST_POPUP&amp;HEIGH","T=450&amp;WIDTH=450&amp;START_MAXIMIZED=FALSE&amp;VAR:CALENDAR=US&amp;VAR:SYMBOL=SIAL&amp;VAR:INDEX=0"}</definedName>
    <definedName name="_192__FDSAUDITLINK__" hidden="1">{"fdsup://directions/FAT Viewer?action=UPDATE&amp;creator=factset&amp;DYN_ARGS=TRUE&amp;DOC_NAME=FAT:FQL_AUDITING_CLIENT_TEMPLATE.FAT&amp;display_string=Audit&amp;VAR:KEY=HMJIHUHGXA&amp;VAR:QUERY=RkZfRUJJVERBX09QRVIoUVRSLDQvMS8yMDEwLDYvMzAvMjAxMCwsLFVTRCk=&amp;WINDOW=FIRST_POPUP&amp;HEIGH","T=450&amp;WIDTH=450&amp;START_MAXIMIZED=FALSE&amp;VAR:CALENDAR=US&amp;VAR:SYMBOL=SIAL&amp;VAR:INDEX=0"}</definedName>
    <definedName name="_193__FDSAUDITLINK__" localSheetId="7" hidden="1">{"fdsup://directions/FAT Viewer?action=UPDATE&amp;creator=factset&amp;DYN_ARGS=TRUE&amp;DOC_NAME=FAT:FQL_AUDITING_CLIENT_TEMPLATE.FAT&amp;display_string=Audit&amp;VAR:KEY=NOXOVYBIVS&amp;VAR:QUERY=RkZfRUJJVERBX09QRVIoUVRSLDQvMS8yMDA5LDYvMzAvMjAwOSwsLFVTRCk=&amp;WINDOW=FIRST_POPUP&amp;HEIGH","T=450&amp;WIDTH=450&amp;START_MAXIMIZED=FALSE&amp;VAR:CALENDAR=US&amp;VAR:SYMBOL=SHW&amp;VAR:INDEX=0"}</definedName>
    <definedName name="_193__FDSAUDITLINK__" localSheetId="9" hidden="1">{"fdsup://directions/FAT Viewer?action=UPDATE&amp;creator=factset&amp;DYN_ARGS=TRUE&amp;DOC_NAME=FAT:FQL_AUDITING_CLIENT_TEMPLATE.FAT&amp;display_string=Audit&amp;VAR:KEY=NOXOVYBIVS&amp;VAR:QUERY=RkZfRUJJVERBX09QRVIoUVRSLDQvMS8yMDA5LDYvMzAvMjAwOSwsLFVTRCk=&amp;WINDOW=FIRST_POPUP&amp;HEIGH","T=450&amp;WIDTH=450&amp;START_MAXIMIZED=FALSE&amp;VAR:CALENDAR=US&amp;VAR:SYMBOL=SHW&amp;VAR:INDEX=0"}</definedName>
    <definedName name="_193__FDSAUDITLINK__" localSheetId="8" hidden="1">{"fdsup://directions/FAT Viewer?action=UPDATE&amp;creator=factset&amp;DYN_ARGS=TRUE&amp;DOC_NAME=FAT:FQL_AUDITING_CLIENT_TEMPLATE.FAT&amp;display_string=Audit&amp;VAR:KEY=NOXOVYBIVS&amp;VAR:QUERY=RkZfRUJJVERBX09QRVIoUVRSLDQvMS8yMDA5LDYvMzAvMjAwOSwsLFVTRCk=&amp;WINDOW=FIRST_POPUP&amp;HEIGH","T=450&amp;WIDTH=450&amp;START_MAXIMIZED=FALSE&amp;VAR:CALENDAR=US&amp;VAR:SYMBOL=SHW&amp;VAR:INDEX=0"}</definedName>
    <definedName name="_193__FDSAUDITLINK__" localSheetId="10" hidden="1">{"fdsup://directions/FAT Viewer?action=UPDATE&amp;creator=factset&amp;DYN_ARGS=TRUE&amp;DOC_NAME=FAT:FQL_AUDITING_CLIENT_TEMPLATE.FAT&amp;display_string=Audit&amp;VAR:KEY=NOXOVYBIVS&amp;VAR:QUERY=RkZfRUJJVERBX09QRVIoUVRSLDQvMS8yMDA5LDYvMzAvMjAwOSwsLFVTRCk=&amp;WINDOW=FIRST_POPUP&amp;HEIGH","T=450&amp;WIDTH=450&amp;START_MAXIMIZED=FALSE&amp;VAR:CALENDAR=US&amp;VAR:SYMBOL=SHW&amp;VAR:INDEX=0"}</definedName>
    <definedName name="_193__FDSAUDITLINK__" localSheetId="3" hidden="1">{"fdsup://directions/FAT Viewer?action=UPDATE&amp;creator=factset&amp;DYN_ARGS=TRUE&amp;DOC_NAME=FAT:FQL_AUDITING_CLIENT_TEMPLATE.FAT&amp;display_string=Audit&amp;VAR:KEY=NOXOVYBIVS&amp;VAR:QUERY=RkZfRUJJVERBX09QRVIoUVRSLDQvMS8yMDA5LDYvMzAvMjAwOSwsLFVTRCk=&amp;WINDOW=FIRST_POPUP&amp;HEIGH","T=450&amp;WIDTH=450&amp;START_MAXIMIZED=FALSE&amp;VAR:CALENDAR=US&amp;VAR:SYMBOL=SHW&amp;VAR:INDEX=0"}</definedName>
    <definedName name="_193__FDSAUDITLINK__" localSheetId="5" hidden="1">{"fdsup://directions/FAT Viewer?action=UPDATE&amp;creator=factset&amp;DYN_ARGS=TRUE&amp;DOC_NAME=FAT:FQL_AUDITING_CLIENT_TEMPLATE.FAT&amp;display_string=Audit&amp;VAR:KEY=NOXOVYBIVS&amp;VAR:QUERY=RkZfRUJJVERBX09QRVIoUVRSLDQvMS8yMDA5LDYvMzAvMjAwOSwsLFVTRCk=&amp;WINDOW=FIRST_POPUP&amp;HEIGH","T=450&amp;WIDTH=450&amp;START_MAXIMIZED=FALSE&amp;VAR:CALENDAR=US&amp;VAR:SYMBOL=SHW&amp;VAR:INDEX=0"}</definedName>
    <definedName name="_193__FDSAUDITLINK__" localSheetId="1" hidden="1">{"fdsup://directions/FAT Viewer?action=UPDATE&amp;creator=factset&amp;DYN_ARGS=TRUE&amp;DOC_NAME=FAT:FQL_AUDITING_CLIENT_TEMPLATE.FAT&amp;display_string=Audit&amp;VAR:KEY=NOXOVYBIVS&amp;VAR:QUERY=RkZfRUJJVERBX09QRVIoUVRSLDQvMS8yMDA5LDYvMzAvMjAwOSwsLFVTRCk=&amp;WINDOW=FIRST_POPUP&amp;HEIGH","T=450&amp;WIDTH=450&amp;START_MAXIMIZED=FALSE&amp;VAR:CALENDAR=US&amp;VAR:SYMBOL=SHW&amp;VAR:INDEX=0"}</definedName>
    <definedName name="_193__FDSAUDITLINK__" hidden="1">{"fdsup://directions/FAT Viewer?action=UPDATE&amp;creator=factset&amp;DYN_ARGS=TRUE&amp;DOC_NAME=FAT:FQL_AUDITING_CLIENT_TEMPLATE.FAT&amp;display_string=Audit&amp;VAR:KEY=NOXOVYBIVS&amp;VAR:QUERY=RkZfRUJJVERBX09QRVIoUVRSLDQvMS8yMDA5LDYvMzAvMjAwOSwsLFVTRCk=&amp;WINDOW=FIRST_POPUP&amp;HEIGH","T=450&amp;WIDTH=450&amp;START_MAXIMIZED=FALSE&amp;VAR:CALENDAR=US&amp;VAR:SYMBOL=SHW&amp;VAR:INDEX=0"}</definedName>
    <definedName name="_194__FDSAUDITLINK__" localSheetId="7" hidden="1">{"fdsup://directions/FAT Viewer?action=UPDATE&amp;creator=factset&amp;DYN_ARGS=TRUE&amp;DOC_NAME=FAT:FQL_AUDITING_CLIENT_TEMPLATE.FAT&amp;display_string=Audit&amp;VAR:KEY=LALEVWNALE&amp;VAR:QUERY=RkZfRUJJVERBX09QRVIoUVRSLDQvMS8yMDEwLDYvMzAvMjAxMCwsLFVTRCk=&amp;WINDOW=FIRST_POPUP&amp;HEIGH","T=450&amp;WIDTH=450&amp;START_MAXIMIZED=FALSE&amp;VAR:CALENDAR=US&amp;VAR:SYMBOL=SHW&amp;VAR:INDEX=0"}</definedName>
    <definedName name="_194__FDSAUDITLINK__" localSheetId="9" hidden="1">{"fdsup://directions/FAT Viewer?action=UPDATE&amp;creator=factset&amp;DYN_ARGS=TRUE&amp;DOC_NAME=FAT:FQL_AUDITING_CLIENT_TEMPLATE.FAT&amp;display_string=Audit&amp;VAR:KEY=LALEVWNALE&amp;VAR:QUERY=RkZfRUJJVERBX09QRVIoUVRSLDQvMS8yMDEwLDYvMzAvMjAxMCwsLFVTRCk=&amp;WINDOW=FIRST_POPUP&amp;HEIGH","T=450&amp;WIDTH=450&amp;START_MAXIMIZED=FALSE&amp;VAR:CALENDAR=US&amp;VAR:SYMBOL=SHW&amp;VAR:INDEX=0"}</definedName>
    <definedName name="_194__FDSAUDITLINK__" localSheetId="8" hidden="1">{"fdsup://directions/FAT Viewer?action=UPDATE&amp;creator=factset&amp;DYN_ARGS=TRUE&amp;DOC_NAME=FAT:FQL_AUDITING_CLIENT_TEMPLATE.FAT&amp;display_string=Audit&amp;VAR:KEY=LALEVWNALE&amp;VAR:QUERY=RkZfRUJJVERBX09QRVIoUVRSLDQvMS8yMDEwLDYvMzAvMjAxMCwsLFVTRCk=&amp;WINDOW=FIRST_POPUP&amp;HEIGH","T=450&amp;WIDTH=450&amp;START_MAXIMIZED=FALSE&amp;VAR:CALENDAR=US&amp;VAR:SYMBOL=SHW&amp;VAR:INDEX=0"}</definedName>
    <definedName name="_194__FDSAUDITLINK__" localSheetId="10" hidden="1">{"fdsup://directions/FAT Viewer?action=UPDATE&amp;creator=factset&amp;DYN_ARGS=TRUE&amp;DOC_NAME=FAT:FQL_AUDITING_CLIENT_TEMPLATE.FAT&amp;display_string=Audit&amp;VAR:KEY=LALEVWNALE&amp;VAR:QUERY=RkZfRUJJVERBX09QRVIoUVRSLDQvMS8yMDEwLDYvMzAvMjAxMCwsLFVTRCk=&amp;WINDOW=FIRST_POPUP&amp;HEIGH","T=450&amp;WIDTH=450&amp;START_MAXIMIZED=FALSE&amp;VAR:CALENDAR=US&amp;VAR:SYMBOL=SHW&amp;VAR:INDEX=0"}</definedName>
    <definedName name="_194__FDSAUDITLINK__" localSheetId="3" hidden="1">{"fdsup://directions/FAT Viewer?action=UPDATE&amp;creator=factset&amp;DYN_ARGS=TRUE&amp;DOC_NAME=FAT:FQL_AUDITING_CLIENT_TEMPLATE.FAT&amp;display_string=Audit&amp;VAR:KEY=LALEVWNALE&amp;VAR:QUERY=RkZfRUJJVERBX09QRVIoUVRSLDQvMS8yMDEwLDYvMzAvMjAxMCwsLFVTRCk=&amp;WINDOW=FIRST_POPUP&amp;HEIGH","T=450&amp;WIDTH=450&amp;START_MAXIMIZED=FALSE&amp;VAR:CALENDAR=US&amp;VAR:SYMBOL=SHW&amp;VAR:INDEX=0"}</definedName>
    <definedName name="_194__FDSAUDITLINK__" localSheetId="5" hidden="1">{"fdsup://directions/FAT Viewer?action=UPDATE&amp;creator=factset&amp;DYN_ARGS=TRUE&amp;DOC_NAME=FAT:FQL_AUDITING_CLIENT_TEMPLATE.FAT&amp;display_string=Audit&amp;VAR:KEY=LALEVWNALE&amp;VAR:QUERY=RkZfRUJJVERBX09QRVIoUVRSLDQvMS8yMDEwLDYvMzAvMjAxMCwsLFVTRCk=&amp;WINDOW=FIRST_POPUP&amp;HEIGH","T=450&amp;WIDTH=450&amp;START_MAXIMIZED=FALSE&amp;VAR:CALENDAR=US&amp;VAR:SYMBOL=SHW&amp;VAR:INDEX=0"}</definedName>
    <definedName name="_194__FDSAUDITLINK__" localSheetId="1" hidden="1">{"fdsup://directions/FAT Viewer?action=UPDATE&amp;creator=factset&amp;DYN_ARGS=TRUE&amp;DOC_NAME=FAT:FQL_AUDITING_CLIENT_TEMPLATE.FAT&amp;display_string=Audit&amp;VAR:KEY=LALEVWNALE&amp;VAR:QUERY=RkZfRUJJVERBX09QRVIoUVRSLDQvMS8yMDEwLDYvMzAvMjAxMCwsLFVTRCk=&amp;WINDOW=FIRST_POPUP&amp;HEIGH","T=450&amp;WIDTH=450&amp;START_MAXIMIZED=FALSE&amp;VAR:CALENDAR=US&amp;VAR:SYMBOL=SHW&amp;VAR:INDEX=0"}</definedName>
    <definedName name="_194__FDSAUDITLINK__" hidden="1">{"fdsup://directions/FAT Viewer?action=UPDATE&amp;creator=factset&amp;DYN_ARGS=TRUE&amp;DOC_NAME=FAT:FQL_AUDITING_CLIENT_TEMPLATE.FAT&amp;display_string=Audit&amp;VAR:KEY=LALEVWNALE&amp;VAR:QUERY=RkZfRUJJVERBX09QRVIoUVRSLDQvMS8yMDEwLDYvMzAvMjAxMCwsLFVTRCk=&amp;WINDOW=FIRST_POPUP&amp;HEIGH","T=450&amp;WIDTH=450&amp;START_MAXIMIZED=FALSE&amp;VAR:CALENDAR=US&amp;VAR:SYMBOL=SHW&amp;VAR:INDEX=0"}</definedName>
    <definedName name="_195__FDSAUDITLINK__" localSheetId="7" hidden="1">{"fdsup://directions/FAT Viewer?action=UPDATE&amp;creator=factset&amp;DYN_ARGS=TRUE&amp;DOC_NAME=FAT:FQL_AUDITING_CLIENT_TEMPLATE.FAT&amp;display_string=Audit&amp;VAR:KEY=BWRWPCJELG&amp;VAR:QUERY=RkZfRUJJVERBX09QRVIoUVRSLDQvMS8yMDA5LDYvMzAvMjAwOSwsLFVTRCk=&amp;WINDOW=FIRST_POPUP&amp;HEIGH","T=450&amp;WIDTH=450&amp;START_MAXIMIZED=FALSE&amp;VAR:CALENDAR=US&amp;VAR:SYMBOL=SHLD&amp;VAR:INDEX=0"}</definedName>
    <definedName name="_195__FDSAUDITLINK__" localSheetId="9" hidden="1">{"fdsup://directions/FAT Viewer?action=UPDATE&amp;creator=factset&amp;DYN_ARGS=TRUE&amp;DOC_NAME=FAT:FQL_AUDITING_CLIENT_TEMPLATE.FAT&amp;display_string=Audit&amp;VAR:KEY=BWRWPCJELG&amp;VAR:QUERY=RkZfRUJJVERBX09QRVIoUVRSLDQvMS8yMDA5LDYvMzAvMjAwOSwsLFVTRCk=&amp;WINDOW=FIRST_POPUP&amp;HEIGH","T=450&amp;WIDTH=450&amp;START_MAXIMIZED=FALSE&amp;VAR:CALENDAR=US&amp;VAR:SYMBOL=SHLD&amp;VAR:INDEX=0"}</definedName>
    <definedName name="_195__FDSAUDITLINK__" localSheetId="8" hidden="1">{"fdsup://directions/FAT Viewer?action=UPDATE&amp;creator=factset&amp;DYN_ARGS=TRUE&amp;DOC_NAME=FAT:FQL_AUDITING_CLIENT_TEMPLATE.FAT&amp;display_string=Audit&amp;VAR:KEY=BWRWPCJELG&amp;VAR:QUERY=RkZfRUJJVERBX09QRVIoUVRSLDQvMS8yMDA5LDYvMzAvMjAwOSwsLFVTRCk=&amp;WINDOW=FIRST_POPUP&amp;HEIGH","T=450&amp;WIDTH=450&amp;START_MAXIMIZED=FALSE&amp;VAR:CALENDAR=US&amp;VAR:SYMBOL=SHLD&amp;VAR:INDEX=0"}</definedName>
    <definedName name="_195__FDSAUDITLINK__" localSheetId="10" hidden="1">{"fdsup://directions/FAT Viewer?action=UPDATE&amp;creator=factset&amp;DYN_ARGS=TRUE&amp;DOC_NAME=FAT:FQL_AUDITING_CLIENT_TEMPLATE.FAT&amp;display_string=Audit&amp;VAR:KEY=BWRWPCJELG&amp;VAR:QUERY=RkZfRUJJVERBX09QRVIoUVRSLDQvMS8yMDA5LDYvMzAvMjAwOSwsLFVTRCk=&amp;WINDOW=FIRST_POPUP&amp;HEIGH","T=450&amp;WIDTH=450&amp;START_MAXIMIZED=FALSE&amp;VAR:CALENDAR=US&amp;VAR:SYMBOL=SHLD&amp;VAR:INDEX=0"}</definedName>
    <definedName name="_195__FDSAUDITLINK__" localSheetId="3" hidden="1">{"fdsup://directions/FAT Viewer?action=UPDATE&amp;creator=factset&amp;DYN_ARGS=TRUE&amp;DOC_NAME=FAT:FQL_AUDITING_CLIENT_TEMPLATE.FAT&amp;display_string=Audit&amp;VAR:KEY=BWRWPCJELG&amp;VAR:QUERY=RkZfRUJJVERBX09QRVIoUVRSLDQvMS8yMDA5LDYvMzAvMjAwOSwsLFVTRCk=&amp;WINDOW=FIRST_POPUP&amp;HEIGH","T=450&amp;WIDTH=450&amp;START_MAXIMIZED=FALSE&amp;VAR:CALENDAR=US&amp;VAR:SYMBOL=SHLD&amp;VAR:INDEX=0"}</definedName>
    <definedName name="_195__FDSAUDITLINK__" localSheetId="5" hidden="1">{"fdsup://directions/FAT Viewer?action=UPDATE&amp;creator=factset&amp;DYN_ARGS=TRUE&amp;DOC_NAME=FAT:FQL_AUDITING_CLIENT_TEMPLATE.FAT&amp;display_string=Audit&amp;VAR:KEY=BWRWPCJELG&amp;VAR:QUERY=RkZfRUJJVERBX09QRVIoUVRSLDQvMS8yMDA5LDYvMzAvMjAwOSwsLFVTRCk=&amp;WINDOW=FIRST_POPUP&amp;HEIGH","T=450&amp;WIDTH=450&amp;START_MAXIMIZED=FALSE&amp;VAR:CALENDAR=US&amp;VAR:SYMBOL=SHLD&amp;VAR:INDEX=0"}</definedName>
    <definedName name="_195__FDSAUDITLINK__" localSheetId="1" hidden="1">{"fdsup://directions/FAT Viewer?action=UPDATE&amp;creator=factset&amp;DYN_ARGS=TRUE&amp;DOC_NAME=FAT:FQL_AUDITING_CLIENT_TEMPLATE.FAT&amp;display_string=Audit&amp;VAR:KEY=BWRWPCJELG&amp;VAR:QUERY=RkZfRUJJVERBX09QRVIoUVRSLDQvMS8yMDA5LDYvMzAvMjAwOSwsLFVTRCk=&amp;WINDOW=FIRST_POPUP&amp;HEIGH","T=450&amp;WIDTH=450&amp;START_MAXIMIZED=FALSE&amp;VAR:CALENDAR=US&amp;VAR:SYMBOL=SHLD&amp;VAR:INDEX=0"}</definedName>
    <definedName name="_195__FDSAUDITLINK__" hidden="1">{"fdsup://directions/FAT Viewer?action=UPDATE&amp;creator=factset&amp;DYN_ARGS=TRUE&amp;DOC_NAME=FAT:FQL_AUDITING_CLIENT_TEMPLATE.FAT&amp;display_string=Audit&amp;VAR:KEY=BWRWPCJELG&amp;VAR:QUERY=RkZfRUJJVERBX09QRVIoUVRSLDQvMS8yMDA5LDYvMzAvMjAwOSwsLFVTRCk=&amp;WINDOW=FIRST_POPUP&amp;HEIGH","T=450&amp;WIDTH=450&amp;START_MAXIMIZED=FALSE&amp;VAR:CALENDAR=US&amp;VAR:SYMBOL=SHLD&amp;VAR:INDEX=0"}</definedName>
    <definedName name="_196__FDSAUDITLINK__" localSheetId="7" hidden="1">{"fdsup://directions/FAT Viewer?action=UPDATE&amp;creator=factset&amp;DYN_ARGS=TRUE&amp;DOC_NAME=FAT:FQL_AUDITING_CLIENT_TEMPLATE.FAT&amp;display_string=Audit&amp;VAR:KEY=TIJURCVMNO&amp;VAR:QUERY=RkZfRUJJVERBX09QRVIoUVRSLDQvMS8yMDEwLDYvMzAvMjAxMCwsLFVTRCk=&amp;WINDOW=FIRST_POPUP&amp;HEIGH","T=450&amp;WIDTH=450&amp;START_MAXIMIZED=FALSE&amp;VAR:CALENDAR=US&amp;VAR:SYMBOL=SHLD&amp;VAR:INDEX=0"}</definedName>
    <definedName name="_196__FDSAUDITLINK__" localSheetId="9" hidden="1">{"fdsup://directions/FAT Viewer?action=UPDATE&amp;creator=factset&amp;DYN_ARGS=TRUE&amp;DOC_NAME=FAT:FQL_AUDITING_CLIENT_TEMPLATE.FAT&amp;display_string=Audit&amp;VAR:KEY=TIJURCVMNO&amp;VAR:QUERY=RkZfRUJJVERBX09QRVIoUVRSLDQvMS8yMDEwLDYvMzAvMjAxMCwsLFVTRCk=&amp;WINDOW=FIRST_POPUP&amp;HEIGH","T=450&amp;WIDTH=450&amp;START_MAXIMIZED=FALSE&amp;VAR:CALENDAR=US&amp;VAR:SYMBOL=SHLD&amp;VAR:INDEX=0"}</definedName>
    <definedName name="_196__FDSAUDITLINK__" localSheetId="8" hidden="1">{"fdsup://directions/FAT Viewer?action=UPDATE&amp;creator=factset&amp;DYN_ARGS=TRUE&amp;DOC_NAME=FAT:FQL_AUDITING_CLIENT_TEMPLATE.FAT&amp;display_string=Audit&amp;VAR:KEY=TIJURCVMNO&amp;VAR:QUERY=RkZfRUJJVERBX09QRVIoUVRSLDQvMS8yMDEwLDYvMzAvMjAxMCwsLFVTRCk=&amp;WINDOW=FIRST_POPUP&amp;HEIGH","T=450&amp;WIDTH=450&amp;START_MAXIMIZED=FALSE&amp;VAR:CALENDAR=US&amp;VAR:SYMBOL=SHLD&amp;VAR:INDEX=0"}</definedName>
    <definedName name="_196__FDSAUDITLINK__" localSheetId="10" hidden="1">{"fdsup://directions/FAT Viewer?action=UPDATE&amp;creator=factset&amp;DYN_ARGS=TRUE&amp;DOC_NAME=FAT:FQL_AUDITING_CLIENT_TEMPLATE.FAT&amp;display_string=Audit&amp;VAR:KEY=TIJURCVMNO&amp;VAR:QUERY=RkZfRUJJVERBX09QRVIoUVRSLDQvMS8yMDEwLDYvMzAvMjAxMCwsLFVTRCk=&amp;WINDOW=FIRST_POPUP&amp;HEIGH","T=450&amp;WIDTH=450&amp;START_MAXIMIZED=FALSE&amp;VAR:CALENDAR=US&amp;VAR:SYMBOL=SHLD&amp;VAR:INDEX=0"}</definedName>
    <definedName name="_196__FDSAUDITLINK__" localSheetId="3" hidden="1">{"fdsup://directions/FAT Viewer?action=UPDATE&amp;creator=factset&amp;DYN_ARGS=TRUE&amp;DOC_NAME=FAT:FQL_AUDITING_CLIENT_TEMPLATE.FAT&amp;display_string=Audit&amp;VAR:KEY=TIJURCVMNO&amp;VAR:QUERY=RkZfRUJJVERBX09QRVIoUVRSLDQvMS8yMDEwLDYvMzAvMjAxMCwsLFVTRCk=&amp;WINDOW=FIRST_POPUP&amp;HEIGH","T=450&amp;WIDTH=450&amp;START_MAXIMIZED=FALSE&amp;VAR:CALENDAR=US&amp;VAR:SYMBOL=SHLD&amp;VAR:INDEX=0"}</definedName>
    <definedName name="_196__FDSAUDITLINK__" localSheetId="5" hidden="1">{"fdsup://directions/FAT Viewer?action=UPDATE&amp;creator=factset&amp;DYN_ARGS=TRUE&amp;DOC_NAME=FAT:FQL_AUDITING_CLIENT_TEMPLATE.FAT&amp;display_string=Audit&amp;VAR:KEY=TIJURCVMNO&amp;VAR:QUERY=RkZfRUJJVERBX09QRVIoUVRSLDQvMS8yMDEwLDYvMzAvMjAxMCwsLFVTRCk=&amp;WINDOW=FIRST_POPUP&amp;HEIGH","T=450&amp;WIDTH=450&amp;START_MAXIMIZED=FALSE&amp;VAR:CALENDAR=US&amp;VAR:SYMBOL=SHLD&amp;VAR:INDEX=0"}</definedName>
    <definedName name="_196__FDSAUDITLINK__" localSheetId="1" hidden="1">{"fdsup://directions/FAT Viewer?action=UPDATE&amp;creator=factset&amp;DYN_ARGS=TRUE&amp;DOC_NAME=FAT:FQL_AUDITING_CLIENT_TEMPLATE.FAT&amp;display_string=Audit&amp;VAR:KEY=TIJURCVMNO&amp;VAR:QUERY=RkZfRUJJVERBX09QRVIoUVRSLDQvMS8yMDEwLDYvMzAvMjAxMCwsLFVTRCk=&amp;WINDOW=FIRST_POPUP&amp;HEIGH","T=450&amp;WIDTH=450&amp;START_MAXIMIZED=FALSE&amp;VAR:CALENDAR=US&amp;VAR:SYMBOL=SHLD&amp;VAR:INDEX=0"}</definedName>
    <definedName name="_196__FDSAUDITLINK__" hidden="1">{"fdsup://directions/FAT Viewer?action=UPDATE&amp;creator=factset&amp;DYN_ARGS=TRUE&amp;DOC_NAME=FAT:FQL_AUDITING_CLIENT_TEMPLATE.FAT&amp;display_string=Audit&amp;VAR:KEY=TIJURCVMNO&amp;VAR:QUERY=RkZfRUJJVERBX09QRVIoUVRSLDQvMS8yMDEwLDYvMzAvMjAxMCwsLFVTRCk=&amp;WINDOW=FIRST_POPUP&amp;HEIGH","T=450&amp;WIDTH=450&amp;START_MAXIMIZED=FALSE&amp;VAR:CALENDAR=US&amp;VAR:SYMBOL=SHLD&amp;VAR:INDEX=0"}</definedName>
    <definedName name="_197__FDSAUDITLINK__" localSheetId="7" hidden="1">{"fdsup://directions/FAT Viewer?action=UPDATE&amp;creator=factset&amp;DYN_ARGS=TRUE&amp;DOC_NAME=FAT:FQL_AUDITING_CLIENT_TEMPLATE.FAT&amp;display_string=Audit&amp;VAR:KEY=HSJUPEXEBS&amp;VAR:QUERY=RkZfRUJJVERBX09QRVIoUVRSLDQvMS8yMDA5LDYvMzAvMjAwOSwsLFVTRCk=&amp;WINDOW=FIRST_POPUP&amp;HEIGH","T=450&amp;WIDTH=450&amp;START_MAXIMIZED=FALSE&amp;VAR:CALENDAR=US&amp;VAR:SYMBOL=SEE&amp;VAR:INDEX=0"}</definedName>
    <definedName name="_197__FDSAUDITLINK__" localSheetId="9" hidden="1">{"fdsup://directions/FAT Viewer?action=UPDATE&amp;creator=factset&amp;DYN_ARGS=TRUE&amp;DOC_NAME=FAT:FQL_AUDITING_CLIENT_TEMPLATE.FAT&amp;display_string=Audit&amp;VAR:KEY=HSJUPEXEBS&amp;VAR:QUERY=RkZfRUJJVERBX09QRVIoUVRSLDQvMS8yMDA5LDYvMzAvMjAwOSwsLFVTRCk=&amp;WINDOW=FIRST_POPUP&amp;HEIGH","T=450&amp;WIDTH=450&amp;START_MAXIMIZED=FALSE&amp;VAR:CALENDAR=US&amp;VAR:SYMBOL=SEE&amp;VAR:INDEX=0"}</definedName>
    <definedName name="_197__FDSAUDITLINK__" localSheetId="8" hidden="1">{"fdsup://directions/FAT Viewer?action=UPDATE&amp;creator=factset&amp;DYN_ARGS=TRUE&amp;DOC_NAME=FAT:FQL_AUDITING_CLIENT_TEMPLATE.FAT&amp;display_string=Audit&amp;VAR:KEY=HSJUPEXEBS&amp;VAR:QUERY=RkZfRUJJVERBX09QRVIoUVRSLDQvMS8yMDA5LDYvMzAvMjAwOSwsLFVTRCk=&amp;WINDOW=FIRST_POPUP&amp;HEIGH","T=450&amp;WIDTH=450&amp;START_MAXIMIZED=FALSE&amp;VAR:CALENDAR=US&amp;VAR:SYMBOL=SEE&amp;VAR:INDEX=0"}</definedName>
    <definedName name="_197__FDSAUDITLINK__" localSheetId="10" hidden="1">{"fdsup://directions/FAT Viewer?action=UPDATE&amp;creator=factset&amp;DYN_ARGS=TRUE&amp;DOC_NAME=FAT:FQL_AUDITING_CLIENT_TEMPLATE.FAT&amp;display_string=Audit&amp;VAR:KEY=HSJUPEXEBS&amp;VAR:QUERY=RkZfRUJJVERBX09QRVIoUVRSLDQvMS8yMDA5LDYvMzAvMjAwOSwsLFVTRCk=&amp;WINDOW=FIRST_POPUP&amp;HEIGH","T=450&amp;WIDTH=450&amp;START_MAXIMIZED=FALSE&amp;VAR:CALENDAR=US&amp;VAR:SYMBOL=SEE&amp;VAR:INDEX=0"}</definedName>
    <definedName name="_197__FDSAUDITLINK__" localSheetId="3" hidden="1">{"fdsup://directions/FAT Viewer?action=UPDATE&amp;creator=factset&amp;DYN_ARGS=TRUE&amp;DOC_NAME=FAT:FQL_AUDITING_CLIENT_TEMPLATE.FAT&amp;display_string=Audit&amp;VAR:KEY=HSJUPEXEBS&amp;VAR:QUERY=RkZfRUJJVERBX09QRVIoUVRSLDQvMS8yMDA5LDYvMzAvMjAwOSwsLFVTRCk=&amp;WINDOW=FIRST_POPUP&amp;HEIGH","T=450&amp;WIDTH=450&amp;START_MAXIMIZED=FALSE&amp;VAR:CALENDAR=US&amp;VAR:SYMBOL=SEE&amp;VAR:INDEX=0"}</definedName>
    <definedName name="_197__FDSAUDITLINK__" localSheetId="5" hidden="1">{"fdsup://directions/FAT Viewer?action=UPDATE&amp;creator=factset&amp;DYN_ARGS=TRUE&amp;DOC_NAME=FAT:FQL_AUDITING_CLIENT_TEMPLATE.FAT&amp;display_string=Audit&amp;VAR:KEY=HSJUPEXEBS&amp;VAR:QUERY=RkZfRUJJVERBX09QRVIoUVRSLDQvMS8yMDA5LDYvMzAvMjAwOSwsLFVTRCk=&amp;WINDOW=FIRST_POPUP&amp;HEIGH","T=450&amp;WIDTH=450&amp;START_MAXIMIZED=FALSE&amp;VAR:CALENDAR=US&amp;VAR:SYMBOL=SEE&amp;VAR:INDEX=0"}</definedName>
    <definedName name="_197__FDSAUDITLINK__" localSheetId="1" hidden="1">{"fdsup://directions/FAT Viewer?action=UPDATE&amp;creator=factset&amp;DYN_ARGS=TRUE&amp;DOC_NAME=FAT:FQL_AUDITING_CLIENT_TEMPLATE.FAT&amp;display_string=Audit&amp;VAR:KEY=HSJUPEXEBS&amp;VAR:QUERY=RkZfRUJJVERBX09QRVIoUVRSLDQvMS8yMDA5LDYvMzAvMjAwOSwsLFVTRCk=&amp;WINDOW=FIRST_POPUP&amp;HEIGH","T=450&amp;WIDTH=450&amp;START_MAXIMIZED=FALSE&amp;VAR:CALENDAR=US&amp;VAR:SYMBOL=SEE&amp;VAR:INDEX=0"}</definedName>
    <definedName name="_197__FDSAUDITLINK__" hidden="1">{"fdsup://directions/FAT Viewer?action=UPDATE&amp;creator=factset&amp;DYN_ARGS=TRUE&amp;DOC_NAME=FAT:FQL_AUDITING_CLIENT_TEMPLATE.FAT&amp;display_string=Audit&amp;VAR:KEY=HSJUPEXEBS&amp;VAR:QUERY=RkZfRUJJVERBX09QRVIoUVRSLDQvMS8yMDA5LDYvMzAvMjAwOSwsLFVTRCk=&amp;WINDOW=FIRST_POPUP&amp;HEIGH","T=450&amp;WIDTH=450&amp;START_MAXIMIZED=FALSE&amp;VAR:CALENDAR=US&amp;VAR:SYMBOL=SEE&amp;VAR:INDEX=0"}</definedName>
    <definedName name="_198__FDSAUDITLINK__" localSheetId="7" hidden="1">{"fdsup://directions/FAT Viewer?action=UPDATE&amp;creator=factset&amp;DYN_ARGS=TRUE&amp;DOC_NAME=FAT:FQL_AUDITING_CLIENT_TEMPLATE.FAT&amp;display_string=Audit&amp;VAR:KEY=RMDYXIHQFI&amp;VAR:QUERY=RkZfRUJJVERBX09QRVIoUVRSLDQvMS8yMDEwLDYvMzAvMjAxMCwsLFVTRCk=&amp;WINDOW=FIRST_POPUP&amp;HEIGH","T=450&amp;WIDTH=450&amp;START_MAXIMIZED=FALSE&amp;VAR:CALENDAR=US&amp;VAR:SYMBOL=SEE&amp;VAR:INDEX=0"}</definedName>
    <definedName name="_198__FDSAUDITLINK__" localSheetId="9" hidden="1">{"fdsup://directions/FAT Viewer?action=UPDATE&amp;creator=factset&amp;DYN_ARGS=TRUE&amp;DOC_NAME=FAT:FQL_AUDITING_CLIENT_TEMPLATE.FAT&amp;display_string=Audit&amp;VAR:KEY=RMDYXIHQFI&amp;VAR:QUERY=RkZfRUJJVERBX09QRVIoUVRSLDQvMS8yMDEwLDYvMzAvMjAxMCwsLFVTRCk=&amp;WINDOW=FIRST_POPUP&amp;HEIGH","T=450&amp;WIDTH=450&amp;START_MAXIMIZED=FALSE&amp;VAR:CALENDAR=US&amp;VAR:SYMBOL=SEE&amp;VAR:INDEX=0"}</definedName>
    <definedName name="_198__FDSAUDITLINK__" localSheetId="8" hidden="1">{"fdsup://directions/FAT Viewer?action=UPDATE&amp;creator=factset&amp;DYN_ARGS=TRUE&amp;DOC_NAME=FAT:FQL_AUDITING_CLIENT_TEMPLATE.FAT&amp;display_string=Audit&amp;VAR:KEY=RMDYXIHQFI&amp;VAR:QUERY=RkZfRUJJVERBX09QRVIoUVRSLDQvMS8yMDEwLDYvMzAvMjAxMCwsLFVTRCk=&amp;WINDOW=FIRST_POPUP&amp;HEIGH","T=450&amp;WIDTH=450&amp;START_MAXIMIZED=FALSE&amp;VAR:CALENDAR=US&amp;VAR:SYMBOL=SEE&amp;VAR:INDEX=0"}</definedName>
    <definedName name="_198__FDSAUDITLINK__" localSheetId="10" hidden="1">{"fdsup://directions/FAT Viewer?action=UPDATE&amp;creator=factset&amp;DYN_ARGS=TRUE&amp;DOC_NAME=FAT:FQL_AUDITING_CLIENT_TEMPLATE.FAT&amp;display_string=Audit&amp;VAR:KEY=RMDYXIHQFI&amp;VAR:QUERY=RkZfRUJJVERBX09QRVIoUVRSLDQvMS8yMDEwLDYvMzAvMjAxMCwsLFVTRCk=&amp;WINDOW=FIRST_POPUP&amp;HEIGH","T=450&amp;WIDTH=450&amp;START_MAXIMIZED=FALSE&amp;VAR:CALENDAR=US&amp;VAR:SYMBOL=SEE&amp;VAR:INDEX=0"}</definedName>
    <definedName name="_198__FDSAUDITLINK__" localSheetId="3" hidden="1">{"fdsup://directions/FAT Viewer?action=UPDATE&amp;creator=factset&amp;DYN_ARGS=TRUE&amp;DOC_NAME=FAT:FQL_AUDITING_CLIENT_TEMPLATE.FAT&amp;display_string=Audit&amp;VAR:KEY=RMDYXIHQFI&amp;VAR:QUERY=RkZfRUJJVERBX09QRVIoUVRSLDQvMS8yMDEwLDYvMzAvMjAxMCwsLFVTRCk=&amp;WINDOW=FIRST_POPUP&amp;HEIGH","T=450&amp;WIDTH=450&amp;START_MAXIMIZED=FALSE&amp;VAR:CALENDAR=US&amp;VAR:SYMBOL=SEE&amp;VAR:INDEX=0"}</definedName>
    <definedName name="_198__FDSAUDITLINK__" localSheetId="5" hidden="1">{"fdsup://directions/FAT Viewer?action=UPDATE&amp;creator=factset&amp;DYN_ARGS=TRUE&amp;DOC_NAME=FAT:FQL_AUDITING_CLIENT_TEMPLATE.FAT&amp;display_string=Audit&amp;VAR:KEY=RMDYXIHQFI&amp;VAR:QUERY=RkZfRUJJVERBX09QRVIoUVRSLDQvMS8yMDEwLDYvMzAvMjAxMCwsLFVTRCk=&amp;WINDOW=FIRST_POPUP&amp;HEIGH","T=450&amp;WIDTH=450&amp;START_MAXIMIZED=FALSE&amp;VAR:CALENDAR=US&amp;VAR:SYMBOL=SEE&amp;VAR:INDEX=0"}</definedName>
    <definedName name="_198__FDSAUDITLINK__" localSheetId="1" hidden="1">{"fdsup://directions/FAT Viewer?action=UPDATE&amp;creator=factset&amp;DYN_ARGS=TRUE&amp;DOC_NAME=FAT:FQL_AUDITING_CLIENT_TEMPLATE.FAT&amp;display_string=Audit&amp;VAR:KEY=RMDYXIHQFI&amp;VAR:QUERY=RkZfRUJJVERBX09QRVIoUVRSLDQvMS8yMDEwLDYvMzAvMjAxMCwsLFVTRCk=&amp;WINDOW=FIRST_POPUP&amp;HEIGH","T=450&amp;WIDTH=450&amp;START_MAXIMIZED=FALSE&amp;VAR:CALENDAR=US&amp;VAR:SYMBOL=SEE&amp;VAR:INDEX=0"}</definedName>
    <definedName name="_198__FDSAUDITLINK__" hidden="1">{"fdsup://directions/FAT Viewer?action=UPDATE&amp;creator=factset&amp;DYN_ARGS=TRUE&amp;DOC_NAME=FAT:FQL_AUDITING_CLIENT_TEMPLATE.FAT&amp;display_string=Audit&amp;VAR:KEY=RMDYXIHQFI&amp;VAR:QUERY=RkZfRUJJVERBX09QRVIoUVRSLDQvMS8yMDEwLDYvMzAvMjAxMCwsLFVTRCk=&amp;WINDOW=FIRST_POPUP&amp;HEIGH","T=450&amp;WIDTH=450&amp;START_MAXIMIZED=FALSE&amp;VAR:CALENDAR=US&amp;VAR:SYMBOL=SEE&amp;VAR:INDEX=0"}</definedName>
    <definedName name="_199__FDSAUDITLINK__" localSheetId="7" hidden="1">{"fdsup://directions/FAT Viewer?action=UPDATE&amp;creator=factset&amp;DYN_ARGS=TRUE&amp;DOC_NAME=FAT:FQL_AUDITING_CLIENT_TEMPLATE.FAT&amp;display_string=Audit&amp;VAR:KEY=JCHMDCTUFM&amp;VAR:QUERY=RkZfRUJJVERBX09QRVIoUVRSLDQvMS8yMDA5LDYvMzAvMjAwOSwsLFVTRCk=&amp;WINDOW=FIRST_POPUP&amp;HEIGH","T=450&amp;WIDTH=450&amp;START_MAXIMIZED=FALSE&amp;VAR:CALENDAR=US&amp;VAR:SYMBOL=SE&amp;VAR:INDEX=0"}</definedName>
    <definedName name="_199__FDSAUDITLINK__" localSheetId="9" hidden="1">{"fdsup://directions/FAT Viewer?action=UPDATE&amp;creator=factset&amp;DYN_ARGS=TRUE&amp;DOC_NAME=FAT:FQL_AUDITING_CLIENT_TEMPLATE.FAT&amp;display_string=Audit&amp;VAR:KEY=JCHMDCTUFM&amp;VAR:QUERY=RkZfRUJJVERBX09QRVIoUVRSLDQvMS8yMDA5LDYvMzAvMjAwOSwsLFVTRCk=&amp;WINDOW=FIRST_POPUP&amp;HEIGH","T=450&amp;WIDTH=450&amp;START_MAXIMIZED=FALSE&amp;VAR:CALENDAR=US&amp;VAR:SYMBOL=SE&amp;VAR:INDEX=0"}</definedName>
    <definedName name="_199__FDSAUDITLINK__" localSheetId="8" hidden="1">{"fdsup://directions/FAT Viewer?action=UPDATE&amp;creator=factset&amp;DYN_ARGS=TRUE&amp;DOC_NAME=FAT:FQL_AUDITING_CLIENT_TEMPLATE.FAT&amp;display_string=Audit&amp;VAR:KEY=JCHMDCTUFM&amp;VAR:QUERY=RkZfRUJJVERBX09QRVIoUVRSLDQvMS8yMDA5LDYvMzAvMjAwOSwsLFVTRCk=&amp;WINDOW=FIRST_POPUP&amp;HEIGH","T=450&amp;WIDTH=450&amp;START_MAXIMIZED=FALSE&amp;VAR:CALENDAR=US&amp;VAR:SYMBOL=SE&amp;VAR:INDEX=0"}</definedName>
    <definedName name="_199__FDSAUDITLINK__" localSheetId="10" hidden="1">{"fdsup://directions/FAT Viewer?action=UPDATE&amp;creator=factset&amp;DYN_ARGS=TRUE&amp;DOC_NAME=FAT:FQL_AUDITING_CLIENT_TEMPLATE.FAT&amp;display_string=Audit&amp;VAR:KEY=JCHMDCTUFM&amp;VAR:QUERY=RkZfRUJJVERBX09QRVIoUVRSLDQvMS8yMDA5LDYvMzAvMjAwOSwsLFVTRCk=&amp;WINDOW=FIRST_POPUP&amp;HEIGH","T=450&amp;WIDTH=450&amp;START_MAXIMIZED=FALSE&amp;VAR:CALENDAR=US&amp;VAR:SYMBOL=SE&amp;VAR:INDEX=0"}</definedName>
    <definedName name="_199__FDSAUDITLINK__" localSheetId="3" hidden="1">{"fdsup://directions/FAT Viewer?action=UPDATE&amp;creator=factset&amp;DYN_ARGS=TRUE&amp;DOC_NAME=FAT:FQL_AUDITING_CLIENT_TEMPLATE.FAT&amp;display_string=Audit&amp;VAR:KEY=JCHMDCTUFM&amp;VAR:QUERY=RkZfRUJJVERBX09QRVIoUVRSLDQvMS8yMDA5LDYvMzAvMjAwOSwsLFVTRCk=&amp;WINDOW=FIRST_POPUP&amp;HEIGH","T=450&amp;WIDTH=450&amp;START_MAXIMIZED=FALSE&amp;VAR:CALENDAR=US&amp;VAR:SYMBOL=SE&amp;VAR:INDEX=0"}</definedName>
    <definedName name="_199__FDSAUDITLINK__" localSheetId="5" hidden="1">{"fdsup://directions/FAT Viewer?action=UPDATE&amp;creator=factset&amp;DYN_ARGS=TRUE&amp;DOC_NAME=FAT:FQL_AUDITING_CLIENT_TEMPLATE.FAT&amp;display_string=Audit&amp;VAR:KEY=JCHMDCTUFM&amp;VAR:QUERY=RkZfRUJJVERBX09QRVIoUVRSLDQvMS8yMDA5LDYvMzAvMjAwOSwsLFVTRCk=&amp;WINDOW=FIRST_POPUP&amp;HEIGH","T=450&amp;WIDTH=450&amp;START_MAXIMIZED=FALSE&amp;VAR:CALENDAR=US&amp;VAR:SYMBOL=SE&amp;VAR:INDEX=0"}</definedName>
    <definedName name="_199__FDSAUDITLINK__" localSheetId="1" hidden="1">{"fdsup://directions/FAT Viewer?action=UPDATE&amp;creator=factset&amp;DYN_ARGS=TRUE&amp;DOC_NAME=FAT:FQL_AUDITING_CLIENT_TEMPLATE.FAT&amp;display_string=Audit&amp;VAR:KEY=JCHMDCTUFM&amp;VAR:QUERY=RkZfRUJJVERBX09QRVIoUVRSLDQvMS8yMDA5LDYvMzAvMjAwOSwsLFVTRCk=&amp;WINDOW=FIRST_POPUP&amp;HEIGH","T=450&amp;WIDTH=450&amp;START_MAXIMIZED=FALSE&amp;VAR:CALENDAR=US&amp;VAR:SYMBOL=SE&amp;VAR:INDEX=0"}</definedName>
    <definedName name="_199__FDSAUDITLINK__" hidden="1">{"fdsup://directions/FAT Viewer?action=UPDATE&amp;creator=factset&amp;DYN_ARGS=TRUE&amp;DOC_NAME=FAT:FQL_AUDITING_CLIENT_TEMPLATE.FAT&amp;display_string=Audit&amp;VAR:KEY=JCHMDCTUFM&amp;VAR:QUERY=RkZfRUJJVERBX09QRVIoUVRSLDQvMS8yMDA5LDYvMzAvMjAwOSwsLFVTRCk=&amp;WINDOW=FIRST_POPUP&amp;HEIGH","T=450&amp;WIDTH=450&amp;START_MAXIMIZED=FALSE&amp;VAR:CALENDAR=US&amp;VAR:SYMBOL=SE&amp;VAR:INDEX=0"}</definedName>
    <definedName name="_2__FDSAUDITLINK__" localSheetId="7" hidden="1">{"fdsup://Directions/FactSet Auditing Viewer?action=AUDIT_VALUE&amp;DB=129&amp;ID1=03783310&amp;VALUEID=02001&amp;SDATE=2009&amp;PERIODTYPE=ANN_STD&amp;window=popup_no_bar&amp;width=385&amp;height=120&amp;START_MAXIMIZED=FALSE&amp;creator=factset&amp;display_string=Audit"}</definedName>
    <definedName name="_2__FDSAUDITLINK__" localSheetId="9" hidden="1">{"fdsup://Directions/FactSet Auditing Viewer?action=AUDIT_VALUE&amp;DB=129&amp;ID1=03783310&amp;VALUEID=02001&amp;SDATE=2009&amp;PERIODTYPE=ANN_STD&amp;window=popup_no_bar&amp;width=385&amp;height=120&amp;START_MAXIMIZED=FALSE&amp;creator=factset&amp;display_string=Audit"}</definedName>
    <definedName name="_2__FDSAUDITLINK__" localSheetId="8" hidden="1">{"fdsup://Directions/FactSet Auditing Viewer?action=AUDIT_VALUE&amp;DB=129&amp;ID1=03783310&amp;VALUEID=02001&amp;SDATE=2009&amp;PERIODTYPE=ANN_STD&amp;window=popup_no_bar&amp;width=385&amp;height=120&amp;START_MAXIMIZED=FALSE&amp;creator=factset&amp;display_string=Audit"}</definedName>
    <definedName name="_2__FDSAUDITLINK__" localSheetId="10" hidden="1">{"fdsup://Directions/FactSet Auditing Viewer?action=AUDIT_VALUE&amp;DB=129&amp;ID1=03783310&amp;VALUEID=02001&amp;SDATE=2009&amp;PERIODTYPE=ANN_STD&amp;window=popup_no_bar&amp;width=385&amp;height=120&amp;START_MAXIMIZED=FALSE&amp;creator=factset&amp;display_string=Audit"}</definedName>
    <definedName name="_2__FDSAUDITLINK__" localSheetId="3" hidden="1">{"fdsup://Directions/FactSet Auditing Viewer?action=AUDIT_VALUE&amp;DB=129&amp;ID1=03783310&amp;VALUEID=02001&amp;SDATE=2009&amp;PERIODTYPE=ANN_STD&amp;window=popup_no_bar&amp;width=385&amp;height=120&amp;START_MAXIMIZED=FALSE&amp;creator=factset&amp;display_string=Audit"}</definedName>
    <definedName name="_2__FDSAUDITLINK__" localSheetId="5" hidden="1">{"fdsup://Directions/FactSet Auditing Viewer?action=AUDIT_VALUE&amp;DB=129&amp;ID1=03783310&amp;VALUEID=02001&amp;SDATE=2009&amp;PERIODTYPE=ANN_STD&amp;window=popup_no_bar&amp;width=385&amp;height=120&amp;START_MAXIMIZED=FALSE&amp;creator=factset&amp;display_string=Audit"}</definedName>
    <definedName name="_2__FDSAUDITLINK__" localSheetId="1" hidden="1">{"fdsup://directions/FAT Viewer?action=UPDATE&amp;creator=factset&amp;DYN_ARGS=TRUE&amp;DOC_NAME=FAT:FQL_AUDITING_CLIENT_TEMPLATE.FAT&amp;display_string=Audit&amp;VAR:KEY=BWLABMHOFO&amp;VAR:QUERY=RkZfRUJJVERBX09QRVIoUVRSLDQvMS8yMDEwLDYvMzAvMjAxMCwsLFVTRCk=&amp;WINDOW=FIRST_POPUP&amp;HEIGH","T=450&amp;WIDTH=450&amp;START_MAXIMIZED=FALSE&amp;VAR:CALENDAR=US&amp;VAR:SYMBOL=ZMH&amp;VAR:INDEX=0"}</definedName>
    <definedName name="_2__FDSAUDITLINK__" hidden="1">{"fdsup://Directions/FactSet Auditing Viewer?action=AUDIT_VALUE&amp;DB=129&amp;ID1=03783310&amp;VALUEID=02001&amp;SDATE=2009&amp;PERIODTYPE=ANN_STD&amp;window=popup_no_bar&amp;width=385&amp;height=120&amp;START_MAXIMIZED=FALSE&amp;creator=factset&amp;display_string=Audit"}</definedName>
    <definedName name="_20__FDSAUDITLINK__" localSheetId="7" hidden="1">{"fdsup://directions/FAT Viewer?action=UPDATE&amp;creator=factset&amp;DYN_ARGS=TRUE&amp;DOC_NAME=FAT:FQL_AUDITING_CLIENT_TEMPLATE.FAT&amp;display_string=Audit&amp;VAR:KEY=NEVSZIZQHY&amp;VAR:QUERY=RkZfRUJJVERBX09QRVIoUVRSLDQvMS8yMDEwLDYvMzAvMjAxMCwsLFVTRCk=&amp;WINDOW=FIRST_POPUP&amp;HEIGH","T=450&amp;WIDTH=450&amp;START_MAXIMIZED=FALSE&amp;VAR:CALENDAR=US&amp;VAR:SYMBOL=XEL&amp;VAR:INDEX=0"}</definedName>
    <definedName name="_20__FDSAUDITLINK__" localSheetId="9" hidden="1">{"fdsup://directions/FAT Viewer?action=UPDATE&amp;creator=factset&amp;DYN_ARGS=TRUE&amp;DOC_NAME=FAT:FQL_AUDITING_CLIENT_TEMPLATE.FAT&amp;display_string=Audit&amp;VAR:KEY=NEVSZIZQHY&amp;VAR:QUERY=RkZfRUJJVERBX09QRVIoUVRSLDQvMS8yMDEwLDYvMzAvMjAxMCwsLFVTRCk=&amp;WINDOW=FIRST_POPUP&amp;HEIGH","T=450&amp;WIDTH=450&amp;START_MAXIMIZED=FALSE&amp;VAR:CALENDAR=US&amp;VAR:SYMBOL=XEL&amp;VAR:INDEX=0"}</definedName>
    <definedName name="_20__FDSAUDITLINK__" localSheetId="8" hidden="1">{"fdsup://directions/FAT Viewer?action=UPDATE&amp;creator=factset&amp;DYN_ARGS=TRUE&amp;DOC_NAME=FAT:FQL_AUDITING_CLIENT_TEMPLATE.FAT&amp;display_string=Audit&amp;VAR:KEY=NEVSZIZQHY&amp;VAR:QUERY=RkZfRUJJVERBX09QRVIoUVRSLDQvMS8yMDEwLDYvMzAvMjAxMCwsLFVTRCk=&amp;WINDOW=FIRST_POPUP&amp;HEIGH","T=450&amp;WIDTH=450&amp;START_MAXIMIZED=FALSE&amp;VAR:CALENDAR=US&amp;VAR:SYMBOL=XEL&amp;VAR:INDEX=0"}</definedName>
    <definedName name="_20__FDSAUDITLINK__" localSheetId="10" hidden="1">{"fdsup://directions/FAT Viewer?action=UPDATE&amp;creator=factset&amp;DYN_ARGS=TRUE&amp;DOC_NAME=FAT:FQL_AUDITING_CLIENT_TEMPLATE.FAT&amp;display_string=Audit&amp;VAR:KEY=NEVSZIZQHY&amp;VAR:QUERY=RkZfRUJJVERBX09QRVIoUVRSLDQvMS8yMDEwLDYvMzAvMjAxMCwsLFVTRCk=&amp;WINDOW=FIRST_POPUP&amp;HEIGH","T=450&amp;WIDTH=450&amp;START_MAXIMIZED=FALSE&amp;VAR:CALENDAR=US&amp;VAR:SYMBOL=XEL&amp;VAR:INDEX=0"}</definedName>
    <definedName name="_20__FDSAUDITLINK__" localSheetId="3" hidden="1">{"fdsup://directions/FAT Viewer?action=UPDATE&amp;creator=factset&amp;DYN_ARGS=TRUE&amp;DOC_NAME=FAT:FQL_AUDITING_CLIENT_TEMPLATE.FAT&amp;display_string=Audit&amp;VAR:KEY=NEVSZIZQHY&amp;VAR:QUERY=RkZfRUJJVERBX09QRVIoUVRSLDQvMS8yMDEwLDYvMzAvMjAxMCwsLFVTRCk=&amp;WINDOW=FIRST_POPUP&amp;HEIGH","T=450&amp;WIDTH=450&amp;START_MAXIMIZED=FALSE&amp;VAR:CALENDAR=US&amp;VAR:SYMBOL=XEL&amp;VAR:INDEX=0"}</definedName>
    <definedName name="_20__FDSAUDITLINK__" localSheetId="5" hidden="1">{"fdsup://directions/FAT Viewer?action=UPDATE&amp;creator=factset&amp;DYN_ARGS=TRUE&amp;DOC_NAME=FAT:FQL_AUDITING_CLIENT_TEMPLATE.FAT&amp;display_string=Audit&amp;VAR:KEY=NEVSZIZQHY&amp;VAR:QUERY=RkZfRUJJVERBX09QRVIoUVRSLDQvMS8yMDEwLDYvMzAvMjAxMCwsLFVTRCk=&amp;WINDOW=FIRST_POPUP&amp;HEIGH","T=450&amp;WIDTH=450&amp;START_MAXIMIZED=FALSE&amp;VAR:CALENDAR=US&amp;VAR:SYMBOL=XEL&amp;VAR:INDEX=0"}</definedName>
    <definedName name="_20__FDSAUDITLINK__" localSheetId="1" hidden="1">{"fdsup://directions/FAT Viewer?action=UPDATE&amp;creator=factset&amp;DYN_ARGS=TRUE&amp;DOC_NAME=FAT:FQL_AUDITING_CLIENT_TEMPLATE.FAT&amp;display_string=Audit&amp;VAR:KEY=NEVSZIZQHY&amp;VAR:QUERY=RkZfRUJJVERBX09QRVIoUVRSLDQvMS8yMDEwLDYvMzAvMjAxMCwsLFVTRCk=&amp;WINDOW=FIRST_POPUP&amp;HEIGH","T=450&amp;WIDTH=450&amp;START_MAXIMIZED=FALSE&amp;VAR:CALENDAR=US&amp;VAR:SYMBOL=XEL&amp;VAR:INDEX=0"}</definedName>
    <definedName name="_20__FDSAUDITLINK__" hidden="1">{"fdsup://directions/FAT Viewer?action=UPDATE&amp;creator=factset&amp;DYN_ARGS=TRUE&amp;DOC_NAME=FAT:FQL_AUDITING_CLIENT_TEMPLATE.FAT&amp;display_string=Audit&amp;VAR:KEY=NEVSZIZQHY&amp;VAR:QUERY=RkZfRUJJVERBX09QRVIoUVRSLDQvMS8yMDEwLDYvMzAvMjAxMCwsLFVTRCk=&amp;WINDOW=FIRST_POPUP&amp;HEIGH","T=450&amp;WIDTH=450&amp;START_MAXIMIZED=FALSE&amp;VAR:CALENDAR=US&amp;VAR:SYMBOL=XEL&amp;VAR:INDEX=0"}</definedName>
    <definedName name="_200__FDSAUDITLINK__" localSheetId="7" hidden="1">{"fdsup://directions/FAT Viewer?action=UPDATE&amp;creator=factset&amp;DYN_ARGS=TRUE&amp;DOC_NAME=FAT:FQL_AUDITING_CLIENT_TEMPLATE.FAT&amp;display_string=Audit&amp;VAR:KEY=PAVUDCPSRE&amp;VAR:QUERY=RkZfRUJJVERBX09QRVIoUVRSLDQvMS8yMDEwLDYvMzAvMjAxMCwsLFVTRCk=&amp;WINDOW=FIRST_POPUP&amp;HEIGH","T=450&amp;WIDTH=450&amp;START_MAXIMIZED=FALSE&amp;VAR:CALENDAR=US&amp;VAR:SYMBOL=SE&amp;VAR:INDEX=0"}</definedName>
    <definedName name="_200__FDSAUDITLINK__" localSheetId="9" hidden="1">{"fdsup://directions/FAT Viewer?action=UPDATE&amp;creator=factset&amp;DYN_ARGS=TRUE&amp;DOC_NAME=FAT:FQL_AUDITING_CLIENT_TEMPLATE.FAT&amp;display_string=Audit&amp;VAR:KEY=PAVUDCPSRE&amp;VAR:QUERY=RkZfRUJJVERBX09QRVIoUVRSLDQvMS8yMDEwLDYvMzAvMjAxMCwsLFVTRCk=&amp;WINDOW=FIRST_POPUP&amp;HEIGH","T=450&amp;WIDTH=450&amp;START_MAXIMIZED=FALSE&amp;VAR:CALENDAR=US&amp;VAR:SYMBOL=SE&amp;VAR:INDEX=0"}</definedName>
    <definedName name="_200__FDSAUDITLINK__" localSheetId="8" hidden="1">{"fdsup://directions/FAT Viewer?action=UPDATE&amp;creator=factset&amp;DYN_ARGS=TRUE&amp;DOC_NAME=FAT:FQL_AUDITING_CLIENT_TEMPLATE.FAT&amp;display_string=Audit&amp;VAR:KEY=PAVUDCPSRE&amp;VAR:QUERY=RkZfRUJJVERBX09QRVIoUVRSLDQvMS8yMDEwLDYvMzAvMjAxMCwsLFVTRCk=&amp;WINDOW=FIRST_POPUP&amp;HEIGH","T=450&amp;WIDTH=450&amp;START_MAXIMIZED=FALSE&amp;VAR:CALENDAR=US&amp;VAR:SYMBOL=SE&amp;VAR:INDEX=0"}</definedName>
    <definedName name="_200__FDSAUDITLINK__" localSheetId="10" hidden="1">{"fdsup://directions/FAT Viewer?action=UPDATE&amp;creator=factset&amp;DYN_ARGS=TRUE&amp;DOC_NAME=FAT:FQL_AUDITING_CLIENT_TEMPLATE.FAT&amp;display_string=Audit&amp;VAR:KEY=PAVUDCPSRE&amp;VAR:QUERY=RkZfRUJJVERBX09QRVIoUVRSLDQvMS8yMDEwLDYvMzAvMjAxMCwsLFVTRCk=&amp;WINDOW=FIRST_POPUP&amp;HEIGH","T=450&amp;WIDTH=450&amp;START_MAXIMIZED=FALSE&amp;VAR:CALENDAR=US&amp;VAR:SYMBOL=SE&amp;VAR:INDEX=0"}</definedName>
    <definedName name="_200__FDSAUDITLINK__" localSheetId="3" hidden="1">{"fdsup://directions/FAT Viewer?action=UPDATE&amp;creator=factset&amp;DYN_ARGS=TRUE&amp;DOC_NAME=FAT:FQL_AUDITING_CLIENT_TEMPLATE.FAT&amp;display_string=Audit&amp;VAR:KEY=PAVUDCPSRE&amp;VAR:QUERY=RkZfRUJJVERBX09QRVIoUVRSLDQvMS8yMDEwLDYvMzAvMjAxMCwsLFVTRCk=&amp;WINDOW=FIRST_POPUP&amp;HEIGH","T=450&amp;WIDTH=450&amp;START_MAXIMIZED=FALSE&amp;VAR:CALENDAR=US&amp;VAR:SYMBOL=SE&amp;VAR:INDEX=0"}</definedName>
    <definedName name="_200__FDSAUDITLINK__" localSheetId="5" hidden="1">{"fdsup://directions/FAT Viewer?action=UPDATE&amp;creator=factset&amp;DYN_ARGS=TRUE&amp;DOC_NAME=FAT:FQL_AUDITING_CLIENT_TEMPLATE.FAT&amp;display_string=Audit&amp;VAR:KEY=PAVUDCPSRE&amp;VAR:QUERY=RkZfRUJJVERBX09QRVIoUVRSLDQvMS8yMDEwLDYvMzAvMjAxMCwsLFVTRCk=&amp;WINDOW=FIRST_POPUP&amp;HEIGH","T=450&amp;WIDTH=450&amp;START_MAXIMIZED=FALSE&amp;VAR:CALENDAR=US&amp;VAR:SYMBOL=SE&amp;VAR:INDEX=0"}</definedName>
    <definedName name="_200__FDSAUDITLINK__" localSheetId="1" hidden="1">{"fdsup://directions/FAT Viewer?action=UPDATE&amp;creator=factset&amp;DYN_ARGS=TRUE&amp;DOC_NAME=FAT:FQL_AUDITING_CLIENT_TEMPLATE.FAT&amp;display_string=Audit&amp;VAR:KEY=PAVUDCPSRE&amp;VAR:QUERY=RkZfRUJJVERBX09QRVIoUVRSLDQvMS8yMDEwLDYvMzAvMjAxMCwsLFVTRCk=&amp;WINDOW=FIRST_POPUP&amp;HEIGH","T=450&amp;WIDTH=450&amp;START_MAXIMIZED=FALSE&amp;VAR:CALENDAR=US&amp;VAR:SYMBOL=SE&amp;VAR:INDEX=0"}</definedName>
    <definedName name="_200__FDSAUDITLINK__" hidden="1">{"fdsup://directions/FAT Viewer?action=UPDATE&amp;creator=factset&amp;DYN_ARGS=TRUE&amp;DOC_NAME=FAT:FQL_AUDITING_CLIENT_TEMPLATE.FAT&amp;display_string=Audit&amp;VAR:KEY=PAVUDCPSRE&amp;VAR:QUERY=RkZfRUJJVERBX09QRVIoUVRSLDQvMS8yMDEwLDYvMzAvMjAxMCwsLFVTRCk=&amp;WINDOW=FIRST_POPUP&amp;HEIGH","T=450&amp;WIDTH=450&amp;START_MAXIMIZED=FALSE&amp;VAR:CALENDAR=US&amp;VAR:SYMBOL=SE&amp;VAR:INDEX=0"}</definedName>
    <definedName name="_201__FDSAUDITLINK__" localSheetId="7" hidden="1">{"fdsup://directions/FAT Viewer?action=UPDATE&amp;creator=factset&amp;DYN_ARGS=TRUE&amp;DOC_NAME=FAT:FQL_AUDITING_CLIENT_TEMPLATE.FAT&amp;display_string=Audit&amp;VAR:KEY=VSJODOHYLS&amp;VAR:QUERY=RkZfRUJJVERBX09QRVIoUVRSLDQvMS8yMDA5LDYvMzAvMjAwOSwsLFVTRCk=&amp;WINDOW=FIRST_POPUP&amp;HEIGH","T=450&amp;WIDTH=450&amp;START_MAXIMIZED=FALSE&amp;VAR:CALENDAR=US&amp;VAR:SYMBOL=SCHW&amp;VAR:INDEX=0"}</definedName>
    <definedName name="_201__FDSAUDITLINK__" localSheetId="9" hidden="1">{"fdsup://directions/FAT Viewer?action=UPDATE&amp;creator=factset&amp;DYN_ARGS=TRUE&amp;DOC_NAME=FAT:FQL_AUDITING_CLIENT_TEMPLATE.FAT&amp;display_string=Audit&amp;VAR:KEY=VSJODOHYLS&amp;VAR:QUERY=RkZfRUJJVERBX09QRVIoUVRSLDQvMS8yMDA5LDYvMzAvMjAwOSwsLFVTRCk=&amp;WINDOW=FIRST_POPUP&amp;HEIGH","T=450&amp;WIDTH=450&amp;START_MAXIMIZED=FALSE&amp;VAR:CALENDAR=US&amp;VAR:SYMBOL=SCHW&amp;VAR:INDEX=0"}</definedName>
    <definedName name="_201__FDSAUDITLINK__" localSheetId="8" hidden="1">{"fdsup://directions/FAT Viewer?action=UPDATE&amp;creator=factset&amp;DYN_ARGS=TRUE&amp;DOC_NAME=FAT:FQL_AUDITING_CLIENT_TEMPLATE.FAT&amp;display_string=Audit&amp;VAR:KEY=VSJODOHYLS&amp;VAR:QUERY=RkZfRUJJVERBX09QRVIoUVRSLDQvMS8yMDA5LDYvMzAvMjAwOSwsLFVTRCk=&amp;WINDOW=FIRST_POPUP&amp;HEIGH","T=450&amp;WIDTH=450&amp;START_MAXIMIZED=FALSE&amp;VAR:CALENDAR=US&amp;VAR:SYMBOL=SCHW&amp;VAR:INDEX=0"}</definedName>
    <definedName name="_201__FDSAUDITLINK__" localSheetId="10" hidden="1">{"fdsup://directions/FAT Viewer?action=UPDATE&amp;creator=factset&amp;DYN_ARGS=TRUE&amp;DOC_NAME=FAT:FQL_AUDITING_CLIENT_TEMPLATE.FAT&amp;display_string=Audit&amp;VAR:KEY=VSJODOHYLS&amp;VAR:QUERY=RkZfRUJJVERBX09QRVIoUVRSLDQvMS8yMDA5LDYvMzAvMjAwOSwsLFVTRCk=&amp;WINDOW=FIRST_POPUP&amp;HEIGH","T=450&amp;WIDTH=450&amp;START_MAXIMIZED=FALSE&amp;VAR:CALENDAR=US&amp;VAR:SYMBOL=SCHW&amp;VAR:INDEX=0"}</definedName>
    <definedName name="_201__FDSAUDITLINK__" localSheetId="3" hidden="1">{"fdsup://directions/FAT Viewer?action=UPDATE&amp;creator=factset&amp;DYN_ARGS=TRUE&amp;DOC_NAME=FAT:FQL_AUDITING_CLIENT_TEMPLATE.FAT&amp;display_string=Audit&amp;VAR:KEY=VSJODOHYLS&amp;VAR:QUERY=RkZfRUJJVERBX09QRVIoUVRSLDQvMS8yMDA5LDYvMzAvMjAwOSwsLFVTRCk=&amp;WINDOW=FIRST_POPUP&amp;HEIGH","T=450&amp;WIDTH=450&amp;START_MAXIMIZED=FALSE&amp;VAR:CALENDAR=US&amp;VAR:SYMBOL=SCHW&amp;VAR:INDEX=0"}</definedName>
    <definedName name="_201__FDSAUDITLINK__" localSheetId="5" hidden="1">{"fdsup://directions/FAT Viewer?action=UPDATE&amp;creator=factset&amp;DYN_ARGS=TRUE&amp;DOC_NAME=FAT:FQL_AUDITING_CLIENT_TEMPLATE.FAT&amp;display_string=Audit&amp;VAR:KEY=VSJODOHYLS&amp;VAR:QUERY=RkZfRUJJVERBX09QRVIoUVRSLDQvMS8yMDA5LDYvMzAvMjAwOSwsLFVTRCk=&amp;WINDOW=FIRST_POPUP&amp;HEIGH","T=450&amp;WIDTH=450&amp;START_MAXIMIZED=FALSE&amp;VAR:CALENDAR=US&amp;VAR:SYMBOL=SCHW&amp;VAR:INDEX=0"}</definedName>
    <definedName name="_201__FDSAUDITLINK__" localSheetId="1" hidden="1">{"fdsup://directions/FAT Viewer?action=UPDATE&amp;creator=factset&amp;DYN_ARGS=TRUE&amp;DOC_NAME=FAT:FQL_AUDITING_CLIENT_TEMPLATE.FAT&amp;display_string=Audit&amp;VAR:KEY=VSJODOHYLS&amp;VAR:QUERY=RkZfRUJJVERBX09QRVIoUVRSLDQvMS8yMDA5LDYvMzAvMjAwOSwsLFVTRCk=&amp;WINDOW=FIRST_POPUP&amp;HEIGH","T=450&amp;WIDTH=450&amp;START_MAXIMIZED=FALSE&amp;VAR:CALENDAR=US&amp;VAR:SYMBOL=SCHW&amp;VAR:INDEX=0"}</definedName>
    <definedName name="_201__FDSAUDITLINK__" hidden="1">{"fdsup://directions/FAT Viewer?action=UPDATE&amp;creator=factset&amp;DYN_ARGS=TRUE&amp;DOC_NAME=FAT:FQL_AUDITING_CLIENT_TEMPLATE.FAT&amp;display_string=Audit&amp;VAR:KEY=VSJODOHYLS&amp;VAR:QUERY=RkZfRUJJVERBX09QRVIoUVRSLDQvMS8yMDA5LDYvMzAvMjAwOSwsLFVTRCk=&amp;WINDOW=FIRST_POPUP&amp;HEIGH","T=450&amp;WIDTH=450&amp;START_MAXIMIZED=FALSE&amp;VAR:CALENDAR=US&amp;VAR:SYMBOL=SCHW&amp;VAR:INDEX=0"}</definedName>
    <definedName name="_202__FDSAUDITLINK__" localSheetId="7" hidden="1">{"fdsup://directions/FAT Viewer?action=UPDATE&amp;creator=factset&amp;DYN_ARGS=TRUE&amp;DOC_NAME=FAT:FQL_AUDITING_CLIENT_TEMPLATE.FAT&amp;display_string=Audit&amp;VAR:KEY=LSRMTSZEFM&amp;VAR:QUERY=RkZfRUJJVERBX09QRVIoUVRSLDQvMS8yMDEwLDYvMzAvMjAxMCwsLFVTRCk=&amp;WINDOW=FIRST_POPUP&amp;HEIGH","T=450&amp;WIDTH=450&amp;START_MAXIMIZED=FALSE&amp;VAR:CALENDAR=US&amp;VAR:SYMBOL=SCHW&amp;VAR:INDEX=0"}</definedName>
    <definedName name="_202__FDSAUDITLINK__" localSheetId="9" hidden="1">{"fdsup://directions/FAT Viewer?action=UPDATE&amp;creator=factset&amp;DYN_ARGS=TRUE&amp;DOC_NAME=FAT:FQL_AUDITING_CLIENT_TEMPLATE.FAT&amp;display_string=Audit&amp;VAR:KEY=LSRMTSZEFM&amp;VAR:QUERY=RkZfRUJJVERBX09QRVIoUVRSLDQvMS8yMDEwLDYvMzAvMjAxMCwsLFVTRCk=&amp;WINDOW=FIRST_POPUP&amp;HEIGH","T=450&amp;WIDTH=450&amp;START_MAXIMIZED=FALSE&amp;VAR:CALENDAR=US&amp;VAR:SYMBOL=SCHW&amp;VAR:INDEX=0"}</definedName>
    <definedName name="_202__FDSAUDITLINK__" localSheetId="8" hidden="1">{"fdsup://directions/FAT Viewer?action=UPDATE&amp;creator=factset&amp;DYN_ARGS=TRUE&amp;DOC_NAME=FAT:FQL_AUDITING_CLIENT_TEMPLATE.FAT&amp;display_string=Audit&amp;VAR:KEY=LSRMTSZEFM&amp;VAR:QUERY=RkZfRUJJVERBX09QRVIoUVRSLDQvMS8yMDEwLDYvMzAvMjAxMCwsLFVTRCk=&amp;WINDOW=FIRST_POPUP&amp;HEIGH","T=450&amp;WIDTH=450&amp;START_MAXIMIZED=FALSE&amp;VAR:CALENDAR=US&amp;VAR:SYMBOL=SCHW&amp;VAR:INDEX=0"}</definedName>
    <definedName name="_202__FDSAUDITLINK__" localSheetId="10" hidden="1">{"fdsup://directions/FAT Viewer?action=UPDATE&amp;creator=factset&amp;DYN_ARGS=TRUE&amp;DOC_NAME=FAT:FQL_AUDITING_CLIENT_TEMPLATE.FAT&amp;display_string=Audit&amp;VAR:KEY=LSRMTSZEFM&amp;VAR:QUERY=RkZfRUJJVERBX09QRVIoUVRSLDQvMS8yMDEwLDYvMzAvMjAxMCwsLFVTRCk=&amp;WINDOW=FIRST_POPUP&amp;HEIGH","T=450&amp;WIDTH=450&amp;START_MAXIMIZED=FALSE&amp;VAR:CALENDAR=US&amp;VAR:SYMBOL=SCHW&amp;VAR:INDEX=0"}</definedName>
    <definedName name="_202__FDSAUDITLINK__" localSheetId="3" hidden="1">{"fdsup://directions/FAT Viewer?action=UPDATE&amp;creator=factset&amp;DYN_ARGS=TRUE&amp;DOC_NAME=FAT:FQL_AUDITING_CLIENT_TEMPLATE.FAT&amp;display_string=Audit&amp;VAR:KEY=LSRMTSZEFM&amp;VAR:QUERY=RkZfRUJJVERBX09QRVIoUVRSLDQvMS8yMDEwLDYvMzAvMjAxMCwsLFVTRCk=&amp;WINDOW=FIRST_POPUP&amp;HEIGH","T=450&amp;WIDTH=450&amp;START_MAXIMIZED=FALSE&amp;VAR:CALENDAR=US&amp;VAR:SYMBOL=SCHW&amp;VAR:INDEX=0"}</definedName>
    <definedName name="_202__FDSAUDITLINK__" localSheetId="5" hidden="1">{"fdsup://directions/FAT Viewer?action=UPDATE&amp;creator=factset&amp;DYN_ARGS=TRUE&amp;DOC_NAME=FAT:FQL_AUDITING_CLIENT_TEMPLATE.FAT&amp;display_string=Audit&amp;VAR:KEY=LSRMTSZEFM&amp;VAR:QUERY=RkZfRUJJVERBX09QRVIoUVRSLDQvMS8yMDEwLDYvMzAvMjAxMCwsLFVTRCk=&amp;WINDOW=FIRST_POPUP&amp;HEIGH","T=450&amp;WIDTH=450&amp;START_MAXIMIZED=FALSE&amp;VAR:CALENDAR=US&amp;VAR:SYMBOL=SCHW&amp;VAR:INDEX=0"}</definedName>
    <definedName name="_202__FDSAUDITLINK__" localSheetId="1" hidden="1">{"fdsup://directions/FAT Viewer?action=UPDATE&amp;creator=factset&amp;DYN_ARGS=TRUE&amp;DOC_NAME=FAT:FQL_AUDITING_CLIENT_TEMPLATE.FAT&amp;display_string=Audit&amp;VAR:KEY=LSRMTSZEFM&amp;VAR:QUERY=RkZfRUJJVERBX09QRVIoUVRSLDQvMS8yMDEwLDYvMzAvMjAxMCwsLFVTRCk=&amp;WINDOW=FIRST_POPUP&amp;HEIGH","T=450&amp;WIDTH=450&amp;START_MAXIMIZED=FALSE&amp;VAR:CALENDAR=US&amp;VAR:SYMBOL=SCHW&amp;VAR:INDEX=0"}</definedName>
    <definedName name="_202__FDSAUDITLINK__" hidden="1">{"fdsup://directions/FAT Viewer?action=UPDATE&amp;creator=factset&amp;DYN_ARGS=TRUE&amp;DOC_NAME=FAT:FQL_AUDITING_CLIENT_TEMPLATE.FAT&amp;display_string=Audit&amp;VAR:KEY=LSRMTSZEFM&amp;VAR:QUERY=RkZfRUJJVERBX09QRVIoUVRSLDQvMS8yMDEwLDYvMzAvMjAxMCwsLFVTRCk=&amp;WINDOW=FIRST_POPUP&amp;HEIGH","T=450&amp;WIDTH=450&amp;START_MAXIMIZED=FALSE&amp;VAR:CALENDAR=US&amp;VAR:SYMBOL=SCHW&amp;VAR:INDEX=0"}</definedName>
    <definedName name="_203__FDSAUDITLINK__" localSheetId="7" hidden="1">{"fdsup://directions/FAT Viewer?action=UPDATE&amp;creator=factset&amp;DYN_ARGS=TRUE&amp;DOC_NAME=FAT:FQL_AUDITING_CLIENT_TEMPLATE.FAT&amp;display_string=Audit&amp;VAR:KEY=XQPQTEJAXO&amp;VAR:QUERY=RkZfRUJJVERBX09QRVIoUVRSLDQvMS8yMDA5LDYvMzAvMjAwOSwsLFVTRCk=&amp;WINDOW=FIRST_POPUP&amp;HEIGH","T=450&amp;WIDTH=450&amp;START_MAXIMIZED=FALSE&amp;VAR:CALENDAR=US&amp;VAR:SYMBOL=SCG&amp;VAR:INDEX=0"}</definedName>
    <definedName name="_203__FDSAUDITLINK__" localSheetId="9" hidden="1">{"fdsup://directions/FAT Viewer?action=UPDATE&amp;creator=factset&amp;DYN_ARGS=TRUE&amp;DOC_NAME=FAT:FQL_AUDITING_CLIENT_TEMPLATE.FAT&amp;display_string=Audit&amp;VAR:KEY=XQPQTEJAXO&amp;VAR:QUERY=RkZfRUJJVERBX09QRVIoUVRSLDQvMS8yMDA5LDYvMzAvMjAwOSwsLFVTRCk=&amp;WINDOW=FIRST_POPUP&amp;HEIGH","T=450&amp;WIDTH=450&amp;START_MAXIMIZED=FALSE&amp;VAR:CALENDAR=US&amp;VAR:SYMBOL=SCG&amp;VAR:INDEX=0"}</definedName>
    <definedName name="_203__FDSAUDITLINK__" localSheetId="8" hidden="1">{"fdsup://directions/FAT Viewer?action=UPDATE&amp;creator=factset&amp;DYN_ARGS=TRUE&amp;DOC_NAME=FAT:FQL_AUDITING_CLIENT_TEMPLATE.FAT&amp;display_string=Audit&amp;VAR:KEY=XQPQTEJAXO&amp;VAR:QUERY=RkZfRUJJVERBX09QRVIoUVRSLDQvMS8yMDA5LDYvMzAvMjAwOSwsLFVTRCk=&amp;WINDOW=FIRST_POPUP&amp;HEIGH","T=450&amp;WIDTH=450&amp;START_MAXIMIZED=FALSE&amp;VAR:CALENDAR=US&amp;VAR:SYMBOL=SCG&amp;VAR:INDEX=0"}</definedName>
    <definedName name="_203__FDSAUDITLINK__" localSheetId="10" hidden="1">{"fdsup://directions/FAT Viewer?action=UPDATE&amp;creator=factset&amp;DYN_ARGS=TRUE&amp;DOC_NAME=FAT:FQL_AUDITING_CLIENT_TEMPLATE.FAT&amp;display_string=Audit&amp;VAR:KEY=XQPQTEJAXO&amp;VAR:QUERY=RkZfRUJJVERBX09QRVIoUVRSLDQvMS8yMDA5LDYvMzAvMjAwOSwsLFVTRCk=&amp;WINDOW=FIRST_POPUP&amp;HEIGH","T=450&amp;WIDTH=450&amp;START_MAXIMIZED=FALSE&amp;VAR:CALENDAR=US&amp;VAR:SYMBOL=SCG&amp;VAR:INDEX=0"}</definedName>
    <definedName name="_203__FDSAUDITLINK__" localSheetId="3" hidden="1">{"fdsup://directions/FAT Viewer?action=UPDATE&amp;creator=factset&amp;DYN_ARGS=TRUE&amp;DOC_NAME=FAT:FQL_AUDITING_CLIENT_TEMPLATE.FAT&amp;display_string=Audit&amp;VAR:KEY=XQPQTEJAXO&amp;VAR:QUERY=RkZfRUJJVERBX09QRVIoUVRSLDQvMS8yMDA5LDYvMzAvMjAwOSwsLFVTRCk=&amp;WINDOW=FIRST_POPUP&amp;HEIGH","T=450&amp;WIDTH=450&amp;START_MAXIMIZED=FALSE&amp;VAR:CALENDAR=US&amp;VAR:SYMBOL=SCG&amp;VAR:INDEX=0"}</definedName>
    <definedName name="_203__FDSAUDITLINK__" localSheetId="5" hidden="1">{"fdsup://directions/FAT Viewer?action=UPDATE&amp;creator=factset&amp;DYN_ARGS=TRUE&amp;DOC_NAME=FAT:FQL_AUDITING_CLIENT_TEMPLATE.FAT&amp;display_string=Audit&amp;VAR:KEY=XQPQTEJAXO&amp;VAR:QUERY=RkZfRUJJVERBX09QRVIoUVRSLDQvMS8yMDA5LDYvMzAvMjAwOSwsLFVTRCk=&amp;WINDOW=FIRST_POPUP&amp;HEIGH","T=450&amp;WIDTH=450&amp;START_MAXIMIZED=FALSE&amp;VAR:CALENDAR=US&amp;VAR:SYMBOL=SCG&amp;VAR:INDEX=0"}</definedName>
    <definedName name="_203__FDSAUDITLINK__" localSheetId="1" hidden="1">{"fdsup://directions/FAT Viewer?action=UPDATE&amp;creator=factset&amp;DYN_ARGS=TRUE&amp;DOC_NAME=FAT:FQL_AUDITING_CLIENT_TEMPLATE.FAT&amp;display_string=Audit&amp;VAR:KEY=XQPQTEJAXO&amp;VAR:QUERY=RkZfRUJJVERBX09QRVIoUVRSLDQvMS8yMDA5LDYvMzAvMjAwOSwsLFVTRCk=&amp;WINDOW=FIRST_POPUP&amp;HEIGH","T=450&amp;WIDTH=450&amp;START_MAXIMIZED=FALSE&amp;VAR:CALENDAR=US&amp;VAR:SYMBOL=SCG&amp;VAR:INDEX=0"}</definedName>
    <definedName name="_203__FDSAUDITLINK__" hidden="1">{"fdsup://directions/FAT Viewer?action=UPDATE&amp;creator=factset&amp;DYN_ARGS=TRUE&amp;DOC_NAME=FAT:FQL_AUDITING_CLIENT_TEMPLATE.FAT&amp;display_string=Audit&amp;VAR:KEY=XQPQTEJAXO&amp;VAR:QUERY=RkZfRUJJVERBX09QRVIoUVRSLDQvMS8yMDA5LDYvMzAvMjAwOSwsLFVTRCk=&amp;WINDOW=FIRST_POPUP&amp;HEIGH","T=450&amp;WIDTH=450&amp;START_MAXIMIZED=FALSE&amp;VAR:CALENDAR=US&amp;VAR:SYMBOL=SCG&amp;VAR:INDEX=0"}</definedName>
    <definedName name="_204__FDSAUDITLINK__" localSheetId="7" hidden="1">{"fdsup://directions/FAT Viewer?action=UPDATE&amp;creator=factset&amp;DYN_ARGS=TRUE&amp;DOC_NAME=FAT:FQL_AUDITING_CLIENT_TEMPLATE.FAT&amp;display_string=Audit&amp;VAR:KEY=VOFIPILIZY&amp;VAR:QUERY=RkZfRUJJVERBX09QRVIoUVRSLDQvMS8yMDEwLDYvMzAvMjAxMCwsLFVTRCk=&amp;WINDOW=FIRST_POPUP&amp;HEIGH","T=450&amp;WIDTH=450&amp;START_MAXIMIZED=FALSE&amp;VAR:CALENDAR=US&amp;VAR:SYMBOL=SCG&amp;VAR:INDEX=0"}</definedName>
    <definedName name="_204__FDSAUDITLINK__" localSheetId="9" hidden="1">{"fdsup://directions/FAT Viewer?action=UPDATE&amp;creator=factset&amp;DYN_ARGS=TRUE&amp;DOC_NAME=FAT:FQL_AUDITING_CLIENT_TEMPLATE.FAT&amp;display_string=Audit&amp;VAR:KEY=VOFIPILIZY&amp;VAR:QUERY=RkZfRUJJVERBX09QRVIoUVRSLDQvMS8yMDEwLDYvMzAvMjAxMCwsLFVTRCk=&amp;WINDOW=FIRST_POPUP&amp;HEIGH","T=450&amp;WIDTH=450&amp;START_MAXIMIZED=FALSE&amp;VAR:CALENDAR=US&amp;VAR:SYMBOL=SCG&amp;VAR:INDEX=0"}</definedName>
    <definedName name="_204__FDSAUDITLINK__" localSheetId="8" hidden="1">{"fdsup://directions/FAT Viewer?action=UPDATE&amp;creator=factset&amp;DYN_ARGS=TRUE&amp;DOC_NAME=FAT:FQL_AUDITING_CLIENT_TEMPLATE.FAT&amp;display_string=Audit&amp;VAR:KEY=VOFIPILIZY&amp;VAR:QUERY=RkZfRUJJVERBX09QRVIoUVRSLDQvMS8yMDEwLDYvMzAvMjAxMCwsLFVTRCk=&amp;WINDOW=FIRST_POPUP&amp;HEIGH","T=450&amp;WIDTH=450&amp;START_MAXIMIZED=FALSE&amp;VAR:CALENDAR=US&amp;VAR:SYMBOL=SCG&amp;VAR:INDEX=0"}</definedName>
    <definedName name="_204__FDSAUDITLINK__" localSheetId="10" hidden="1">{"fdsup://directions/FAT Viewer?action=UPDATE&amp;creator=factset&amp;DYN_ARGS=TRUE&amp;DOC_NAME=FAT:FQL_AUDITING_CLIENT_TEMPLATE.FAT&amp;display_string=Audit&amp;VAR:KEY=VOFIPILIZY&amp;VAR:QUERY=RkZfRUJJVERBX09QRVIoUVRSLDQvMS8yMDEwLDYvMzAvMjAxMCwsLFVTRCk=&amp;WINDOW=FIRST_POPUP&amp;HEIGH","T=450&amp;WIDTH=450&amp;START_MAXIMIZED=FALSE&amp;VAR:CALENDAR=US&amp;VAR:SYMBOL=SCG&amp;VAR:INDEX=0"}</definedName>
    <definedName name="_204__FDSAUDITLINK__" localSheetId="3" hidden="1">{"fdsup://directions/FAT Viewer?action=UPDATE&amp;creator=factset&amp;DYN_ARGS=TRUE&amp;DOC_NAME=FAT:FQL_AUDITING_CLIENT_TEMPLATE.FAT&amp;display_string=Audit&amp;VAR:KEY=VOFIPILIZY&amp;VAR:QUERY=RkZfRUJJVERBX09QRVIoUVRSLDQvMS8yMDEwLDYvMzAvMjAxMCwsLFVTRCk=&amp;WINDOW=FIRST_POPUP&amp;HEIGH","T=450&amp;WIDTH=450&amp;START_MAXIMIZED=FALSE&amp;VAR:CALENDAR=US&amp;VAR:SYMBOL=SCG&amp;VAR:INDEX=0"}</definedName>
    <definedName name="_204__FDSAUDITLINK__" localSheetId="5" hidden="1">{"fdsup://directions/FAT Viewer?action=UPDATE&amp;creator=factset&amp;DYN_ARGS=TRUE&amp;DOC_NAME=FAT:FQL_AUDITING_CLIENT_TEMPLATE.FAT&amp;display_string=Audit&amp;VAR:KEY=VOFIPILIZY&amp;VAR:QUERY=RkZfRUJJVERBX09QRVIoUVRSLDQvMS8yMDEwLDYvMzAvMjAxMCwsLFVTRCk=&amp;WINDOW=FIRST_POPUP&amp;HEIGH","T=450&amp;WIDTH=450&amp;START_MAXIMIZED=FALSE&amp;VAR:CALENDAR=US&amp;VAR:SYMBOL=SCG&amp;VAR:INDEX=0"}</definedName>
    <definedName name="_204__FDSAUDITLINK__" localSheetId="1" hidden="1">{"fdsup://directions/FAT Viewer?action=UPDATE&amp;creator=factset&amp;DYN_ARGS=TRUE&amp;DOC_NAME=FAT:FQL_AUDITING_CLIENT_TEMPLATE.FAT&amp;display_string=Audit&amp;VAR:KEY=VOFIPILIZY&amp;VAR:QUERY=RkZfRUJJVERBX09QRVIoUVRSLDQvMS8yMDEwLDYvMzAvMjAxMCwsLFVTRCk=&amp;WINDOW=FIRST_POPUP&amp;HEIGH","T=450&amp;WIDTH=450&amp;START_MAXIMIZED=FALSE&amp;VAR:CALENDAR=US&amp;VAR:SYMBOL=SCG&amp;VAR:INDEX=0"}</definedName>
    <definedName name="_204__FDSAUDITLINK__" hidden="1">{"fdsup://directions/FAT Viewer?action=UPDATE&amp;creator=factset&amp;DYN_ARGS=TRUE&amp;DOC_NAME=FAT:FQL_AUDITING_CLIENT_TEMPLATE.FAT&amp;display_string=Audit&amp;VAR:KEY=VOFIPILIZY&amp;VAR:QUERY=RkZfRUJJVERBX09QRVIoUVRSLDQvMS8yMDEwLDYvMzAvMjAxMCwsLFVTRCk=&amp;WINDOW=FIRST_POPUP&amp;HEIGH","T=450&amp;WIDTH=450&amp;START_MAXIMIZED=FALSE&amp;VAR:CALENDAR=US&amp;VAR:SYMBOL=SCG&amp;VAR:INDEX=0"}</definedName>
    <definedName name="_205__FDSAUDITLINK__" localSheetId="7" hidden="1">{"fdsup://directions/FAT Viewer?action=UPDATE&amp;creator=factset&amp;DYN_ARGS=TRUE&amp;DOC_NAME=FAT:FQL_AUDITING_CLIENT_TEMPLATE.FAT&amp;display_string=Audit&amp;VAR:KEY=VOFKTUNUFC&amp;VAR:QUERY=RkZfRUJJVERBX09QRVIoUVRSLDQvMS8yMDA5LDYvMzAvMjAwOSwsLFVTRCk=&amp;WINDOW=FIRST_POPUP&amp;HEIGH","T=450&amp;WIDTH=450&amp;START_MAXIMIZED=FALSE&amp;VAR:CALENDAR=US&amp;VAR:SYMBOL=SBUX&amp;VAR:INDEX=0"}</definedName>
    <definedName name="_205__FDSAUDITLINK__" localSheetId="9" hidden="1">{"fdsup://directions/FAT Viewer?action=UPDATE&amp;creator=factset&amp;DYN_ARGS=TRUE&amp;DOC_NAME=FAT:FQL_AUDITING_CLIENT_TEMPLATE.FAT&amp;display_string=Audit&amp;VAR:KEY=VOFKTUNUFC&amp;VAR:QUERY=RkZfRUJJVERBX09QRVIoUVRSLDQvMS8yMDA5LDYvMzAvMjAwOSwsLFVTRCk=&amp;WINDOW=FIRST_POPUP&amp;HEIGH","T=450&amp;WIDTH=450&amp;START_MAXIMIZED=FALSE&amp;VAR:CALENDAR=US&amp;VAR:SYMBOL=SBUX&amp;VAR:INDEX=0"}</definedName>
    <definedName name="_205__FDSAUDITLINK__" localSheetId="8" hidden="1">{"fdsup://directions/FAT Viewer?action=UPDATE&amp;creator=factset&amp;DYN_ARGS=TRUE&amp;DOC_NAME=FAT:FQL_AUDITING_CLIENT_TEMPLATE.FAT&amp;display_string=Audit&amp;VAR:KEY=VOFKTUNUFC&amp;VAR:QUERY=RkZfRUJJVERBX09QRVIoUVRSLDQvMS8yMDA5LDYvMzAvMjAwOSwsLFVTRCk=&amp;WINDOW=FIRST_POPUP&amp;HEIGH","T=450&amp;WIDTH=450&amp;START_MAXIMIZED=FALSE&amp;VAR:CALENDAR=US&amp;VAR:SYMBOL=SBUX&amp;VAR:INDEX=0"}</definedName>
    <definedName name="_205__FDSAUDITLINK__" localSheetId="10" hidden="1">{"fdsup://directions/FAT Viewer?action=UPDATE&amp;creator=factset&amp;DYN_ARGS=TRUE&amp;DOC_NAME=FAT:FQL_AUDITING_CLIENT_TEMPLATE.FAT&amp;display_string=Audit&amp;VAR:KEY=VOFKTUNUFC&amp;VAR:QUERY=RkZfRUJJVERBX09QRVIoUVRSLDQvMS8yMDA5LDYvMzAvMjAwOSwsLFVTRCk=&amp;WINDOW=FIRST_POPUP&amp;HEIGH","T=450&amp;WIDTH=450&amp;START_MAXIMIZED=FALSE&amp;VAR:CALENDAR=US&amp;VAR:SYMBOL=SBUX&amp;VAR:INDEX=0"}</definedName>
    <definedName name="_205__FDSAUDITLINK__" localSheetId="3" hidden="1">{"fdsup://directions/FAT Viewer?action=UPDATE&amp;creator=factset&amp;DYN_ARGS=TRUE&amp;DOC_NAME=FAT:FQL_AUDITING_CLIENT_TEMPLATE.FAT&amp;display_string=Audit&amp;VAR:KEY=VOFKTUNUFC&amp;VAR:QUERY=RkZfRUJJVERBX09QRVIoUVRSLDQvMS8yMDA5LDYvMzAvMjAwOSwsLFVTRCk=&amp;WINDOW=FIRST_POPUP&amp;HEIGH","T=450&amp;WIDTH=450&amp;START_MAXIMIZED=FALSE&amp;VAR:CALENDAR=US&amp;VAR:SYMBOL=SBUX&amp;VAR:INDEX=0"}</definedName>
    <definedName name="_205__FDSAUDITLINK__" localSheetId="5" hidden="1">{"fdsup://directions/FAT Viewer?action=UPDATE&amp;creator=factset&amp;DYN_ARGS=TRUE&amp;DOC_NAME=FAT:FQL_AUDITING_CLIENT_TEMPLATE.FAT&amp;display_string=Audit&amp;VAR:KEY=VOFKTUNUFC&amp;VAR:QUERY=RkZfRUJJVERBX09QRVIoUVRSLDQvMS8yMDA5LDYvMzAvMjAwOSwsLFVTRCk=&amp;WINDOW=FIRST_POPUP&amp;HEIGH","T=450&amp;WIDTH=450&amp;START_MAXIMIZED=FALSE&amp;VAR:CALENDAR=US&amp;VAR:SYMBOL=SBUX&amp;VAR:INDEX=0"}</definedName>
    <definedName name="_205__FDSAUDITLINK__" localSheetId="1" hidden="1">{"fdsup://directions/FAT Viewer?action=UPDATE&amp;creator=factset&amp;DYN_ARGS=TRUE&amp;DOC_NAME=FAT:FQL_AUDITING_CLIENT_TEMPLATE.FAT&amp;display_string=Audit&amp;VAR:KEY=VOFKTUNUFC&amp;VAR:QUERY=RkZfRUJJVERBX09QRVIoUVRSLDQvMS8yMDA5LDYvMzAvMjAwOSwsLFVTRCk=&amp;WINDOW=FIRST_POPUP&amp;HEIGH","T=450&amp;WIDTH=450&amp;START_MAXIMIZED=FALSE&amp;VAR:CALENDAR=US&amp;VAR:SYMBOL=SBUX&amp;VAR:INDEX=0"}</definedName>
    <definedName name="_205__FDSAUDITLINK__" hidden="1">{"fdsup://directions/FAT Viewer?action=UPDATE&amp;creator=factset&amp;DYN_ARGS=TRUE&amp;DOC_NAME=FAT:FQL_AUDITING_CLIENT_TEMPLATE.FAT&amp;display_string=Audit&amp;VAR:KEY=VOFKTUNUFC&amp;VAR:QUERY=RkZfRUJJVERBX09QRVIoUVRSLDQvMS8yMDA5LDYvMzAvMjAwOSwsLFVTRCk=&amp;WINDOW=FIRST_POPUP&amp;HEIGH","T=450&amp;WIDTH=450&amp;START_MAXIMIZED=FALSE&amp;VAR:CALENDAR=US&amp;VAR:SYMBOL=SBUX&amp;VAR:INDEX=0"}</definedName>
    <definedName name="_206__FDSAUDITLINK__" localSheetId="7" hidden="1">{"fdsup://directions/FAT Viewer?action=UPDATE&amp;creator=factset&amp;DYN_ARGS=TRUE&amp;DOC_NAME=FAT:FQL_AUDITING_CLIENT_TEMPLATE.FAT&amp;display_string=Audit&amp;VAR:KEY=LMJGFMDADY&amp;VAR:QUERY=RkZfRUJJVERBX09QRVIoUVRSLDQvMS8yMDEwLDYvMzAvMjAxMCwsLFVTRCk=&amp;WINDOW=FIRST_POPUP&amp;HEIGH","T=450&amp;WIDTH=450&amp;START_MAXIMIZED=FALSE&amp;VAR:CALENDAR=US&amp;VAR:SYMBOL=SBUX&amp;VAR:INDEX=0"}</definedName>
    <definedName name="_206__FDSAUDITLINK__" localSheetId="9" hidden="1">{"fdsup://directions/FAT Viewer?action=UPDATE&amp;creator=factset&amp;DYN_ARGS=TRUE&amp;DOC_NAME=FAT:FQL_AUDITING_CLIENT_TEMPLATE.FAT&amp;display_string=Audit&amp;VAR:KEY=LMJGFMDADY&amp;VAR:QUERY=RkZfRUJJVERBX09QRVIoUVRSLDQvMS8yMDEwLDYvMzAvMjAxMCwsLFVTRCk=&amp;WINDOW=FIRST_POPUP&amp;HEIGH","T=450&amp;WIDTH=450&amp;START_MAXIMIZED=FALSE&amp;VAR:CALENDAR=US&amp;VAR:SYMBOL=SBUX&amp;VAR:INDEX=0"}</definedName>
    <definedName name="_206__FDSAUDITLINK__" localSheetId="8" hidden="1">{"fdsup://directions/FAT Viewer?action=UPDATE&amp;creator=factset&amp;DYN_ARGS=TRUE&amp;DOC_NAME=FAT:FQL_AUDITING_CLIENT_TEMPLATE.FAT&amp;display_string=Audit&amp;VAR:KEY=LMJGFMDADY&amp;VAR:QUERY=RkZfRUJJVERBX09QRVIoUVRSLDQvMS8yMDEwLDYvMzAvMjAxMCwsLFVTRCk=&amp;WINDOW=FIRST_POPUP&amp;HEIGH","T=450&amp;WIDTH=450&amp;START_MAXIMIZED=FALSE&amp;VAR:CALENDAR=US&amp;VAR:SYMBOL=SBUX&amp;VAR:INDEX=0"}</definedName>
    <definedName name="_206__FDSAUDITLINK__" localSheetId="10" hidden="1">{"fdsup://directions/FAT Viewer?action=UPDATE&amp;creator=factset&amp;DYN_ARGS=TRUE&amp;DOC_NAME=FAT:FQL_AUDITING_CLIENT_TEMPLATE.FAT&amp;display_string=Audit&amp;VAR:KEY=LMJGFMDADY&amp;VAR:QUERY=RkZfRUJJVERBX09QRVIoUVRSLDQvMS8yMDEwLDYvMzAvMjAxMCwsLFVTRCk=&amp;WINDOW=FIRST_POPUP&amp;HEIGH","T=450&amp;WIDTH=450&amp;START_MAXIMIZED=FALSE&amp;VAR:CALENDAR=US&amp;VAR:SYMBOL=SBUX&amp;VAR:INDEX=0"}</definedName>
    <definedName name="_206__FDSAUDITLINK__" localSheetId="3" hidden="1">{"fdsup://directions/FAT Viewer?action=UPDATE&amp;creator=factset&amp;DYN_ARGS=TRUE&amp;DOC_NAME=FAT:FQL_AUDITING_CLIENT_TEMPLATE.FAT&amp;display_string=Audit&amp;VAR:KEY=LMJGFMDADY&amp;VAR:QUERY=RkZfRUJJVERBX09QRVIoUVRSLDQvMS8yMDEwLDYvMzAvMjAxMCwsLFVTRCk=&amp;WINDOW=FIRST_POPUP&amp;HEIGH","T=450&amp;WIDTH=450&amp;START_MAXIMIZED=FALSE&amp;VAR:CALENDAR=US&amp;VAR:SYMBOL=SBUX&amp;VAR:INDEX=0"}</definedName>
    <definedName name="_206__FDSAUDITLINK__" localSheetId="5" hidden="1">{"fdsup://directions/FAT Viewer?action=UPDATE&amp;creator=factset&amp;DYN_ARGS=TRUE&amp;DOC_NAME=FAT:FQL_AUDITING_CLIENT_TEMPLATE.FAT&amp;display_string=Audit&amp;VAR:KEY=LMJGFMDADY&amp;VAR:QUERY=RkZfRUJJVERBX09QRVIoUVRSLDQvMS8yMDEwLDYvMzAvMjAxMCwsLFVTRCk=&amp;WINDOW=FIRST_POPUP&amp;HEIGH","T=450&amp;WIDTH=450&amp;START_MAXIMIZED=FALSE&amp;VAR:CALENDAR=US&amp;VAR:SYMBOL=SBUX&amp;VAR:INDEX=0"}</definedName>
    <definedName name="_206__FDSAUDITLINK__" localSheetId="1" hidden="1">{"fdsup://directions/FAT Viewer?action=UPDATE&amp;creator=factset&amp;DYN_ARGS=TRUE&amp;DOC_NAME=FAT:FQL_AUDITING_CLIENT_TEMPLATE.FAT&amp;display_string=Audit&amp;VAR:KEY=LMJGFMDADY&amp;VAR:QUERY=RkZfRUJJVERBX09QRVIoUVRSLDQvMS8yMDEwLDYvMzAvMjAxMCwsLFVTRCk=&amp;WINDOW=FIRST_POPUP&amp;HEIGH","T=450&amp;WIDTH=450&amp;START_MAXIMIZED=FALSE&amp;VAR:CALENDAR=US&amp;VAR:SYMBOL=SBUX&amp;VAR:INDEX=0"}</definedName>
    <definedName name="_206__FDSAUDITLINK__" hidden="1">{"fdsup://directions/FAT Viewer?action=UPDATE&amp;creator=factset&amp;DYN_ARGS=TRUE&amp;DOC_NAME=FAT:FQL_AUDITING_CLIENT_TEMPLATE.FAT&amp;display_string=Audit&amp;VAR:KEY=LMJGFMDADY&amp;VAR:QUERY=RkZfRUJJVERBX09QRVIoUVRSLDQvMS8yMDEwLDYvMzAvMjAxMCwsLFVTRCk=&amp;WINDOW=FIRST_POPUP&amp;HEIGH","T=450&amp;WIDTH=450&amp;START_MAXIMIZED=FALSE&amp;VAR:CALENDAR=US&amp;VAR:SYMBOL=SBUX&amp;VAR:INDEX=0"}</definedName>
    <definedName name="_207__FDSAUDITLINK__" localSheetId="7" hidden="1">{"fdsup://directions/FAT Viewer?action=UPDATE&amp;creator=factset&amp;DYN_ARGS=TRUE&amp;DOC_NAME=FAT:FQL_AUDITING_CLIENT_TEMPLATE.FAT&amp;display_string=Audit&amp;VAR:KEY=RYHUPELOVO&amp;VAR:QUERY=RkZfRUJJVERBX09QRVIoUVRSLDQvMS8yMDA5LDYvMzAvMjAwOSwsLFVTRCk=&amp;WINDOW=FIRST_POPUP&amp;HEIGH","T=450&amp;WIDTH=450&amp;START_MAXIMIZED=FALSE&amp;VAR:CALENDAR=US&amp;VAR:SYMBOL=SAI&amp;VAR:INDEX=0"}</definedName>
    <definedName name="_207__FDSAUDITLINK__" localSheetId="9" hidden="1">{"fdsup://directions/FAT Viewer?action=UPDATE&amp;creator=factset&amp;DYN_ARGS=TRUE&amp;DOC_NAME=FAT:FQL_AUDITING_CLIENT_TEMPLATE.FAT&amp;display_string=Audit&amp;VAR:KEY=RYHUPELOVO&amp;VAR:QUERY=RkZfRUJJVERBX09QRVIoUVRSLDQvMS8yMDA5LDYvMzAvMjAwOSwsLFVTRCk=&amp;WINDOW=FIRST_POPUP&amp;HEIGH","T=450&amp;WIDTH=450&amp;START_MAXIMIZED=FALSE&amp;VAR:CALENDAR=US&amp;VAR:SYMBOL=SAI&amp;VAR:INDEX=0"}</definedName>
    <definedName name="_207__FDSAUDITLINK__" localSheetId="8" hidden="1">{"fdsup://directions/FAT Viewer?action=UPDATE&amp;creator=factset&amp;DYN_ARGS=TRUE&amp;DOC_NAME=FAT:FQL_AUDITING_CLIENT_TEMPLATE.FAT&amp;display_string=Audit&amp;VAR:KEY=RYHUPELOVO&amp;VAR:QUERY=RkZfRUJJVERBX09QRVIoUVRSLDQvMS8yMDA5LDYvMzAvMjAwOSwsLFVTRCk=&amp;WINDOW=FIRST_POPUP&amp;HEIGH","T=450&amp;WIDTH=450&amp;START_MAXIMIZED=FALSE&amp;VAR:CALENDAR=US&amp;VAR:SYMBOL=SAI&amp;VAR:INDEX=0"}</definedName>
    <definedName name="_207__FDSAUDITLINK__" localSheetId="10" hidden="1">{"fdsup://directions/FAT Viewer?action=UPDATE&amp;creator=factset&amp;DYN_ARGS=TRUE&amp;DOC_NAME=FAT:FQL_AUDITING_CLIENT_TEMPLATE.FAT&amp;display_string=Audit&amp;VAR:KEY=RYHUPELOVO&amp;VAR:QUERY=RkZfRUJJVERBX09QRVIoUVRSLDQvMS8yMDA5LDYvMzAvMjAwOSwsLFVTRCk=&amp;WINDOW=FIRST_POPUP&amp;HEIGH","T=450&amp;WIDTH=450&amp;START_MAXIMIZED=FALSE&amp;VAR:CALENDAR=US&amp;VAR:SYMBOL=SAI&amp;VAR:INDEX=0"}</definedName>
    <definedName name="_207__FDSAUDITLINK__" localSheetId="3" hidden="1">{"fdsup://directions/FAT Viewer?action=UPDATE&amp;creator=factset&amp;DYN_ARGS=TRUE&amp;DOC_NAME=FAT:FQL_AUDITING_CLIENT_TEMPLATE.FAT&amp;display_string=Audit&amp;VAR:KEY=RYHUPELOVO&amp;VAR:QUERY=RkZfRUJJVERBX09QRVIoUVRSLDQvMS8yMDA5LDYvMzAvMjAwOSwsLFVTRCk=&amp;WINDOW=FIRST_POPUP&amp;HEIGH","T=450&amp;WIDTH=450&amp;START_MAXIMIZED=FALSE&amp;VAR:CALENDAR=US&amp;VAR:SYMBOL=SAI&amp;VAR:INDEX=0"}</definedName>
    <definedName name="_207__FDSAUDITLINK__" localSheetId="5" hidden="1">{"fdsup://directions/FAT Viewer?action=UPDATE&amp;creator=factset&amp;DYN_ARGS=TRUE&amp;DOC_NAME=FAT:FQL_AUDITING_CLIENT_TEMPLATE.FAT&amp;display_string=Audit&amp;VAR:KEY=RYHUPELOVO&amp;VAR:QUERY=RkZfRUJJVERBX09QRVIoUVRSLDQvMS8yMDA5LDYvMzAvMjAwOSwsLFVTRCk=&amp;WINDOW=FIRST_POPUP&amp;HEIGH","T=450&amp;WIDTH=450&amp;START_MAXIMIZED=FALSE&amp;VAR:CALENDAR=US&amp;VAR:SYMBOL=SAI&amp;VAR:INDEX=0"}</definedName>
    <definedName name="_207__FDSAUDITLINK__" localSheetId="1" hidden="1">{"fdsup://directions/FAT Viewer?action=UPDATE&amp;creator=factset&amp;DYN_ARGS=TRUE&amp;DOC_NAME=FAT:FQL_AUDITING_CLIENT_TEMPLATE.FAT&amp;display_string=Audit&amp;VAR:KEY=RYHUPELOVO&amp;VAR:QUERY=RkZfRUJJVERBX09QRVIoUVRSLDQvMS8yMDA5LDYvMzAvMjAwOSwsLFVTRCk=&amp;WINDOW=FIRST_POPUP&amp;HEIGH","T=450&amp;WIDTH=450&amp;START_MAXIMIZED=FALSE&amp;VAR:CALENDAR=US&amp;VAR:SYMBOL=SAI&amp;VAR:INDEX=0"}</definedName>
    <definedName name="_207__FDSAUDITLINK__" hidden="1">{"fdsup://directions/FAT Viewer?action=UPDATE&amp;creator=factset&amp;DYN_ARGS=TRUE&amp;DOC_NAME=FAT:FQL_AUDITING_CLIENT_TEMPLATE.FAT&amp;display_string=Audit&amp;VAR:KEY=RYHUPELOVO&amp;VAR:QUERY=RkZfRUJJVERBX09QRVIoUVRSLDQvMS8yMDA5LDYvMzAvMjAwOSwsLFVTRCk=&amp;WINDOW=FIRST_POPUP&amp;HEIGH","T=450&amp;WIDTH=450&amp;START_MAXIMIZED=FALSE&amp;VAR:CALENDAR=US&amp;VAR:SYMBOL=SAI&amp;VAR:INDEX=0"}</definedName>
    <definedName name="_208__FDSAUDITLINK__" localSheetId="7" hidden="1">{"fdsup://directions/FAT Viewer?action=UPDATE&amp;creator=factset&amp;DYN_ARGS=TRUE&amp;DOC_NAME=FAT:FQL_AUDITING_CLIENT_TEMPLATE.FAT&amp;display_string=Audit&amp;VAR:KEY=VOHITUVEVS&amp;VAR:QUERY=RkZfRUJJVERBX09QRVIoUVRSLDQvMS8yMDEwLDYvMzAvMjAxMCwsLFVTRCk=&amp;WINDOW=FIRST_POPUP&amp;HEIGH","T=450&amp;WIDTH=450&amp;START_MAXIMIZED=FALSE&amp;VAR:CALENDAR=US&amp;VAR:SYMBOL=SAI&amp;VAR:INDEX=0"}</definedName>
    <definedName name="_208__FDSAUDITLINK__" localSheetId="9" hidden="1">{"fdsup://directions/FAT Viewer?action=UPDATE&amp;creator=factset&amp;DYN_ARGS=TRUE&amp;DOC_NAME=FAT:FQL_AUDITING_CLIENT_TEMPLATE.FAT&amp;display_string=Audit&amp;VAR:KEY=VOHITUVEVS&amp;VAR:QUERY=RkZfRUJJVERBX09QRVIoUVRSLDQvMS8yMDEwLDYvMzAvMjAxMCwsLFVTRCk=&amp;WINDOW=FIRST_POPUP&amp;HEIGH","T=450&amp;WIDTH=450&amp;START_MAXIMIZED=FALSE&amp;VAR:CALENDAR=US&amp;VAR:SYMBOL=SAI&amp;VAR:INDEX=0"}</definedName>
    <definedName name="_208__FDSAUDITLINK__" localSheetId="8" hidden="1">{"fdsup://directions/FAT Viewer?action=UPDATE&amp;creator=factset&amp;DYN_ARGS=TRUE&amp;DOC_NAME=FAT:FQL_AUDITING_CLIENT_TEMPLATE.FAT&amp;display_string=Audit&amp;VAR:KEY=VOHITUVEVS&amp;VAR:QUERY=RkZfRUJJVERBX09QRVIoUVRSLDQvMS8yMDEwLDYvMzAvMjAxMCwsLFVTRCk=&amp;WINDOW=FIRST_POPUP&amp;HEIGH","T=450&amp;WIDTH=450&amp;START_MAXIMIZED=FALSE&amp;VAR:CALENDAR=US&amp;VAR:SYMBOL=SAI&amp;VAR:INDEX=0"}</definedName>
    <definedName name="_208__FDSAUDITLINK__" localSheetId="10" hidden="1">{"fdsup://directions/FAT Viewer?action=UPDATE&amp;creator=factset&amp;DYN_ARGS=TRUE&amp;DOC_NAME=FAT:FQL_AUDITING_CLIENT_TEMPLATE.FAT&amp;display_string=Audit&amp;VAR:KEY=VOHITUVEVS&amp;VAR:QUERY=RkZfRUJJVERBX09QRVIoUVRSLDQvMS8yMDEwLDYvMzAvMjAxMCwsLFVTRCk=&amp;WINDOW=FIRST_POPUP&amp;HEIGH","T=450&amp;WIDTH=450&amp;START_MAXIMIZED=FALSE&amp;VAR:CALENDAR=US&amp;VAR:SYMBOL=SAI&amp;VAR:INDEX=0"}</definedName>
    <definedName name="_208__FDSAUDITLINK__" localSheetId="3" hidden="1">{"fdsup://directions/FAT Viewer?action=UPDATE&amp;creator=factset&amp;DYN_ARGS=TRUE&amp;DOC_NAME=FAT:FQL_AUDITING_CLIENT_TEMPLATE.FAT&amp;display_string=Audit&amp;VAR:KEY=VOHITUVEVS&amp;VAR:QUERY=RkZfRUJJVERBX09QRVIoUVRSLDQvMS8yMDEwLDYvMzAvMjAxMCwsLFVTRCk=&amp;WINDOW=FIRST_POPUP&amp;HEIGH","T=450&amp;WIDTH=450&amp;START_MAXIMIZED=FALSE&amp;VAR:CALENDAR=US&amp;VAR:SYMBOL=SAI&amp;VAR:INDEX=0"}</definedName>
    <definedName name="_208__FDSAUDITLINK__" localSheetId="5" hidden="1">{"fdsup://directions/FAT Viewer?action=UPDATE&amp;creator=factset&amp;DYN_ARGS=TRUE&amp;DOC_NAME=FAT:FQL_AUDITING_CLIENT_TEMPLATE.FAT&amp;display_string=Audit&amp;VAR:KEY=VOHITUVEVS&amp;VAR:QUERY=RkZfRUJJVERBX09QRVIoUVRSLDQvMS8yMDEwLDYvMzAvMjAxMCwsLFVTRCk=&amp;WINDOW=FIRST_POPUP&amp;HEIGH","T=450&amp;WIDTH=450&amp;START_MAXIMIZED=FALSE&amp;VAR:CALENDAR=US&amp;VAR:SYMBOL=SAI&amp;VAR:INDEX=0"}</definedName>
    <definedName name="_208__FDSAUDITLINK__" localSheetId="1" hidden="1">{"fdsup://directions/FAT Viewer?action=UPDATE&amp;creator=factset&amp;DYN_ARGS=TRUE&amp;DOC_NAME=FAT:FQL_AUDITING_CLIENT_TEMPLATE.FAT&amp;display_string=Audit&amp;VAR:KEY=VOHITUVEVS&amp;VAR:QUERY=RkZfRUJJVERBX09QRVIoUVRSLDQvMS8yMDEwLDYvMzAvMjAxMCwsLFVTRCk=&amp;WINDOW=FIRST_POPUP&amp;HEIGH","T=450&amp;WIDTH=450&amp;START_MAXIMIZED=FALSE&amp;VAR:CALENDAR=US&amp;VAR:SYMBOL=SAI&amp;VAR:INDEX=0"}</definedName>
    <definedName name="_208__FDSAUDITLINK__" hidden="1">{"fdsup://directions/FAT Viewer?action=UPDATE&amp;creator=factset&amp;DYN_ARGS=TRUE&amp;DOC_NAME=FAT:FQL_AUDITING_CLIENT_TEMPLATE.FAT&amp;display_string=Audit&amp;VAR:KEY=VOHITUVEVS&amp;VAR:QUERY=RkZfRUJJVERBX09QRVIoUVRSLDQvMS8yMDEwLDYvMzAvMjAxMCwsLFVTRCk=&amp;WINDOW=FIRST_POPUP&amp;HEIGH","T=450&amp;WIDTH=450&amp;START_MAXIMIZED=FALSE&amp;VAR:CALENDAR=US&amp;VAR:SYMBOL=SAI&amp;VAR:INDEX=0"}</definedName>
    <definedName name="_209__FDSAUDITLINK__" localSheetId="7" hidden="1">{"fdsup://directions/FAT Viewer?action=UPDATE&amp;creator=factset&amp;DYN_ARGS=TRUE&amp;DOC_NAME=FAT:FQL_AUDITING_CLIENT_TEMPLATE.FAT&amp;display_string=Audit&amp;VAR:KEY=FOTOZMLGDA&amp;VAR:QUERY=RkZfRUJJVERBX09QRVIoUVRSLDQvMS8yMDA5LDYvMzAvMjAwOSwsLFVTRCk=&amp;WINDOW=FIRST_POPUP&amp;HEIGH","T=450&amp;WIDTH=450&amp;START_MAXIMIZED=FALSE&amp;VAR:CALENDAR=US&amp;VAR:SYMBOL=S&amp;VAR:INDEX=0"}</definedName>
    <definedName name="_209__FDSAUDITLINK__" localSheetId="9" hidden="1">{"fdsup://directions/FAT Viewer?action=UPDATE&amp;creator=factset&amp;DYN_ARGS=TRUE&amp;DOC_NAME=FAT:FQL_AUDITING_CLIENT_TEMPLATE.FAT&amp;display_string=Audit&amp;VAR:KEY=FOTOZMLGDA&amp;VAR:QUERY=RkZfRUJJVERBX09QRVIoUVRSLDQvMS8yMDA5LDYvMzAvMjAwOSwsLFVTRCk=&amp;WINDOW=FIRST_POPUP&amp;HEIGH","T=450&amp;WIDTH=450&amp;START_MAXIMIZED=FALSE&amp;VAR:CALENDAR=US&amp;VAR:SYMBOL=S&amp;VAR:INDEX=0"}</definedName>
    <definedName name="_209__FDSAUDITLINK__" localSheetId="8" hidden="1">{"fdsup://directions/FAT Viewer?action=UPDATE&amp;creator=factset&amp;DYN_ARGS=TRUE&amp;DOC_NAME=FAT:FQL_AUDITING_CLIENT_TEMPLATE.FAT&amp;display_string=Audit&amp;VAR:KEY=FOTOZMLGDA&amp;VAR:QUERY=RkZfRUJJVERBX09QRVIoUVRSLDQvMS8yMDA5LDYvMzAvMjAwOSwsLFVTRCk=&amp;WINDOW=FIRST_POPUP&amp;HEIGH","T=450&amp;WIDTH=450&amp;START_MAXIMIZED=FALSE&amp;VAR:CALENDAR=US&amp;VAR:SYMBOL=S&amp;VAR:INDEX=0"}</definedName>
    <definedName name="_209__FDSAUDITLINK__" localSheetId="10" hidden="1">{"fdsup://directions/FAT Viewer?action=UPDATE&amp;creator=factset&amp;DYN_ARGS=TRUE&amp;DOC_NAME=FAT:FQL_AUDITING_CLIENT_TEMPLATE.FAT&amp;display_string=Audit&amp;VAR:KEY=FOTOZMLGDA&amp;VAR:QUERY=RkZfRUJJVERBX09QRVIoUVRSLDQvMS8yMDA5LDYvMzAvMjAwOSwsLFVTRCk=&amp;WINDOW=FIRST_POPUP&amp;HEIGH","T=450&amp;WIDTH=450&amp;START_MAXIMIZED=FALSE&amp;VAR:CALENDAR=US&amp;VAR:SYMBOL=S&amp;VAR:INDEX=0"}</definedName>
    <definedName name="_209__FDSAUDITLINK__" localSheetId="3" hidden="1">{"fdsup://directions/FAT Viewer?action=UPDATE&amp;creator=factset&amp;DYN_ARGS=TRUE&amp;DOC_NAME=FAT:FQL_AUDITING_CLIENT_TEMPLATE.FAT&amp;display_string=Audit&amp;VAR:KEY=FOTOZMLGDA&amp;VAR:QUERY=RkZfRUJJVERBX09QRVIoUVRSLDQvMS8yMDA5LDYvMzAvMjAwOSwsLFVTRCk=&amp;WINDOW=FIRST_POPUP&amp;HEIGH","T=450&amp;WIDTH=450&amp;START_MAXIMIZED=FALSE&amp;VAR:CALENDAR=US&amp;VAR:SYMBOL=S&amp;VAR:INDEX=0"}</definedName>
    <definedName name="_209__FDSAUDITLINK__" localSheetId="5" hidden="1">{"fdsup://directions/FAT Viewer?action=UPDATE&amp;creator=factset&amp;DYN_ARGS=TRUE&amp;DOC_NAME=FAT:FQL_AUDITING_CLIENT_TEMPLATE.FAT&amp;display_string=Audit&amp;VAR:KEY=FOTOZMLGDA&amp;VAR:QUERY=RkZfRUJJVERBX09QRVIoUVRSLDQvMS8yMDA5LDYvMzAvMjAwOSwsLFVTRCk=&amp;WINDOW=FIRST_POPUP&amp;HEIGH","T=450&amp;WIDTH=450&amp;START_MAXIMIZED=FALSE&amp;VAR:CALENDAR=US&amp;VAR:SYMBOL=S&amp;VAR:INDEX=0"}</definedName>
    <definedName name="_209__FDSAUDITLINK__" localSheetId="1" hidden="1">{"fdsup://directions/FAT Viewer?action=UPDATE&amp;creator=factset&amp;DYN_ARGS=TRUE&amp;DOC_NAME=FAT:FQL_AUDITING_CLIENT_TEMPLATE.FAT&amp;display_string=Audit&amp;VAR:KEY=FOTOZMLGDA&amp;VAR:QUERY=RkZfRUJJVERBX09QRVIoUVRSLDQvMS8yMDA5LDYvMzAvMjAwOSwsLFVTRCk=&amp;WINDOW=FIRST_POPUP&amp;HEIGH","T=450&amp;WIDTH=450&amp;START_MAXIMIZED=FALSE&amp;VAR:CALENDAR=US&amp;VAR:SYMBOL=S&amp;VAR:INDEX=0"}</definedName>
    <definedName name="_209__FDSAUDITLINK__" hidden="1">{"fdsup://directions/FAT Viewer?action=UPDATE&amp;creator=factset&amp;DYN_ARGS=TRUE&amp;DOC_NAME=FAT:FQL_AUDITING_CLIENT_TEMPLATE.FAT&amp;display_string=Audit&amp;VAR:KEY=FOTOZMLGDA&amp;VAR:QUERY=RkZfRUJJVERBX09QRVIoUVRSLDQvMS8yMDA5LDYvMzAvMjAwOSwsLFVTRCk=&amp;WINDOW=FIRST_POPUP&amp;HEIGH","T=450&amp;WIDTH=450&amp;START_MAXIMIZED=FALSE&amp;VAR:CALENDAR=US&amp;VAR:SYMBOL=S&amp;VAR:INDEX=0"}</definedName>
    <definedName name="_21__FDSAUDITLINK__" localSheetId="7" hidden="1">{"fdsup://directions/FAT Viewer?action=UPDATE&amp;creator=factset&amp;DYN_ARGS=TRUE&amp;DOC_NAME=FAT:FQL_AUDITING_CLIENT_TEMPLATE.FAT&amp;display_string=Audit&amp;VAR:KEY=NUDGVWTODA&amp;VAR:QUERY=RkZfRUJJVERBX09QRVIoUVRSLDQvMS8yMDA5LDYvMzAvMjAwOSwsLFVTRCk=&amp;WINDOW=FIRST_POPUP&amp;HEIGH","T=450&amp;WIDTH=450&amp;START_MAXIMIZED=FALSE&amp;VAR:CALENDAR=US&amp;VAR:SYMBOL=X&amp;VAR:INDEX=0"}</definedName>
    <definedName name="_21__FDSAUDITLINK__" localSheetId="9" hidden="1">{"fdsup://directions/FAT Viewer?action=UPDATE&amp;creator=factset&amp;DYN_ARGS=TRUE&amp;DOC_NAME=FAT:FQL_AUDITING_CLIENT_TEMPLATE.FAT&amp;display_string=Audit&amp;VAR:KEY=NUDGVWTODA&amp;VAR:QUERY=RkZfRUJJVERBX09QRVIoUVRSLDQvMS8yMDA5LDYvMzAvMjAwOSwsLFVTRCk=&amp;WINDOW=FIRST_POPUP&amp;HEIGH","T=450&amp;WIDTH=450&amp;START_MAXIMIZED=FALSE&amp;VAR:CALENDAR=US&amp;VAR:SYMBOL=X&amp;VAR:INDEX=0"}</definedName>
    <definedName name="_21__FDSAUDITLINK__" localSheetId="8" hidden="1">{"fdsup://directions/FAT Viewer?action=UPDATE&amp;creator=factset&amp;DYN_ARGS=TRUE&amp;DOC_NAME=FAT:FQL_AUDITING_CLIENT_TEMPLATE.FAT&amp;display_string=Audit&amp;VAR:KEY=NUDGVWTODA&amp;VAR:QUERY=RkZfRUJJVERBX09QRVIoUVRSLDQvMS8yMDA5LDYvMzAvMjAwOSwsLFVTRCk=&amp;WINDOW=FIRST_POPUP&amp;HEIGH","T=450&amp;WIDTH=450&amp;START_MAXIMIZED=FALSE&amp;VAR:CALENDAR=US&amp;VAR:SYMBOL=X&amp;VAR:INDEX=0"}</definedName>
    <definedName name="_21__FDSAUDITLINK__" localSheetId="10" hidden="1">{"fdsup://directions/FAT Viewer?action=UPDATE&amp;creator=factset&amp;DYN_ARGS=TRUE&amp;DOC_NAME=FAT:FQL_AUDITING_CLIENT_TEMPLATE.FAT&amp;display_string=Audit&amp;VAR:KEY=NUDGVWTODA&amp;VAR:QUERY=RkZfRUJJVERBX09QRVIoUVRSLDQvMS8yMDA5LDYvMzAvMjAwOSwsLFVTRCk=&amp;WINDOW=FIRST_POPUP&amp;HEIGH","T=450&amp;WIDTH=450&amp;START_MAXIMIZED=FALSE&amp;VAR:CALENDAR=US&amp;VAR:SYMBOL=X&amp;VAR:INDEX=0"}</definedName>
    <definedName name="_21__FDSAUDITLINK__" localSheetId="3" hidden="1">{"fdsup://directions/FAT Viewer?action=UPDATE&amp;creator=factset&amp;DYN_ARGS=TRUE&amp;DOC_NAME=FAT:FQL_AUDITING_CLIENT_TEMPLATE.FAT&amp;display_string=Audit&amp;VAR:KEY=NUDGVWTODA&amp;VAR:QUERY=RkZfRUJJVERBX09QRVIoUVRSLDQvMS8yMDA5LDYvMzAvMjAwOSwsLFVTRCk=&amp;WINDOW=FIRST_POPUP&amp;HEIGH","T=450&amp;WIDTH=450&amp;START_MAXIMIZED=FALSE&amp;VAR:CALENDAR=US&amp;VAR:SYMBOL=X&amp;VAR:INDEX=0"}</definedName>
    <definedName name="_21__FDSAUDITLINK__" localSheetId="5" hidden="1">{"fdsup://directions/FAT Viewer?action=UPDATE&amp;creator=factset&amp;DYN_ARGS=TRUE&amp;DOC_NAME=FAT:FQL_AUDITING_CLIENT_TEMPLATE.FAT&amp;display_string=Audit&amp;VAR:KEY=NUDGVWTODA&amp;VAR:QUERY=RkZfRUJJVERBX09QRVIoUVRSLDQvMS8yMDA5LDYvMzAvMjAwOSwsLFVTRCk=&amp;WINDOW=FIRST_POPUP&amp;HEIGH","T=450&amp;WIDTH=450&amp;START_MAXIMIZED=FALSE&amp;VAR:CALENDAR=US&amp;VAR:SYMBOL=X&amp;VAR:INDEX=0"}</definedName>
    <definedName name="_21__FDSAUDITLINK__" localSheetId="1" hidden="1">{"fdsup://directions/FAT Viewer?action=UPDATE&amp;creator=factset&amp;DYN_ARGS=TRUE&amp;DOC_NAME=FAT:FQL_AUDITING_CLIENT_TEMPLATE.FAT&amp;display_string=Audit&amp;VAR:KEY=NUDGVWTODA&amp;VAR:QUERY=RkZfRUJJVERBX09QRVIoUVRSLDQvMS8yMDA5LDYvMzAvMjAwOSwsLFVTRCk=&amp;WINDOW=FIRST_POPUP&amp;HEIGH","T=450&amp;WIDTH=450&amp;START_MAXIMIZED=FALSE&amp;VAR:CALENDAR=US&amp;VAR:SYMBOL=X&amp;VAR:INDEX=0"}</definedName>
    <definedName name="_21__FDSAUDITLINK__" hidden="1">{"fdsup://directions/FAT Viewer?action=UPDATE&amp;creator=factset&amp;DYN_ARGS=TRUE&amp;DOC_NAME=FAT:FQL_AUDITING_CLIENT_TEMPLATE.FAT&amp;display_string=Audit&amp;VAR:KEY=NUDGVWTODA&amp;VAR:QUERY=RkZfRUJJVERBX09QRVIoUVRSLDQvMS8yMDA5LDYvMzAvMjAwOSwsLFVTRCk=&amp;WINDOW=FIRST_POPUP&amp;HEIGH","T=450&amp;WIDTH=450&amp;START_MAXIMIZED=FALSE&amp;VAR:CALENDAR=US&amp;VAR:SYMBOL=X&amp;VAR:INDEX=0"}</definedName>
    <definedName name="_210__FDSAUDITLINK__" localSheetId="7" hidden="1">{"fdsup://directions/FAT Viewer?action=UPDATE&amp;creator=factset&amp;DYN_ARGS=TRUE&amp;DOC_NAME=FAT:FQL_AUDITING_CLIENT_TEMPLATE.FAT&amp;display_string=Audit&amp;VAR:KEY=HCZADMXGZA&amp;VAR:QUERY=RkZfRUJJVERBX09QRVIoUVRSLDQvMS8yMDEwLDYvMzAvMjAxMCwsLFVTRCk=&amp;WINDOW=FIRST_POPUP&amp;HEIGH","T=450&amp;WIDTH=450&amp;START_MAXIMIZED=FALSE&amp;VAR:CALENDAR=US&amp;VAR:SYMBOL=S&amp;VAR:INDEX=0"}</definedName>
    <definedName name="_210__FDSAUDITLINK__" localSheetId="9" hidden="1">{"fdsup://directions/FAT Viewer?action=UPDATE&amp;creator=factset&amp;DYN_ARGS=TRUE&amp;DOC_NAME=FAT:FQL_AUDITING_CLIENT_TEMPLATE.FAT&amp;display_string=Audit&amp;VAR:KEY=HCZADMXGZA&amp;VAR:QUERY=RkZfRUJJVERBX09QRVIoUVRSLDQvMS8yMDEwLDYvMzAvMjAxMCwsLFVTRCk=&amp;WINDOW=FIRST_POPUP&amp;HEIGH","T=450&amp;WIDTH=450&amp;START_MAXIMIZED=FALSE&amp;VAR:CALENDAR=US&amp;VAR:SYMBOL=S&amp;VAR:INDEX=0"}</definedName>
    <definedName name="_210__FDSAUDITLINK__" localSheetId="8" hidden="1">{"fdsup://directions/FAT Viewer?action=UPDATE&amp;creator=factset&amp;DYN_ARGS=TRUE&amp;DOC_NAME=FAT:FQL_AUDITING_CLIENT_TEMPLATE.FAT&amp;display_string=Audit&amp;VAR:KEY=HCZADMXGZA&amp;VAR:QUERY=RkZfRUJJVERBX09QRVIoUVRSLDQvMS8yMDEwLDYvMzAvMjAxMCwsLFVTRCk=&amp;WINDOW=FIRST_POPUP&amp;HEIGH","T=450&amp;WIDTH=450&amp;START_MAXIMIZED=FALSE&amp;VAR:CALENDAR=US&amp;VAR:SYMBOL=S&amp;VAR:INDEX=0"}</definedName>
    <definedName name="_210__FDSAUDITLINK__" localSheetId="10" hidden="1">{"fdsup://directions/FAT Viewer?action=UPDATE&amp;creator=factset&amp;DYN_ARGS=TRUE&amp;DOC_NAME=FAT:FQL_AUDITING_CLIENT_TEMPLATE.FAT&amp;display_string=Audit&amp;VAR:KEY=HCZADMXGZA&amp;VAR:QUERY=RkZfRUJJVERBX09QRVIoUVRSLDQvMS8yMDEwLDYvMzAvMjAxMCwsLFVTRCk=&amp;WINDOW=FIRST_POPUP&amp;HEIGH","T=450&amp;WIDTH=450&amp;START_MAXIMIZED=FALSE&amp;VAR:CALENDAR=US&amp;VAR:SYMBOL=S&amp;VAR:INDEX=0"}</definedName>
    <definedName name="_210__FDSAUDITLINK__" localSheetId="3" hidden="1">{"fdsup://directions/FAT Viewer?action=UPDATE&amp;creator=factset&amp;DYN_ARGS=TRUE&amp;DOC_NAME=FAT:FQL_AUDITING_CLIENT_TEMPLATE.FAT&amp;display_string=Audit&amp;VAR:KEY=HCZADMXGZA&amp;VAR:QUERY=RkZfRUJJVERBX09QRVIoUVRSLDQvMS8yMDEwLDYvMzAvMjAxMCwsLFVTRCk=&amp;WINDOW=FIRST_POPUP&amp;HEIGH","T=450&amp;WIDTH=450&amp;START_MAXIMIZED=FALSE&amp;VAR:CALENDAR=US&amp;VAR:SYMBOL=S&amp;VAR:INDEX=0"}</definedName>
    <definedName name="_210__FDSAUDITLINK__" localSheetId="5" hidden="1">{"fdsup://directions/FAT Viewer?action=UPDATE&amp;creator=factset&amp;DYN_ARGS=TRUE&amp;DOC_NAME=FAT:FQL_AUDITING_CLIENT_TEMPLATE.FAT&amp;display_string=Audit&amp;VAR:KEY=HCZADMXGZA&amp;VAR:QUERY=RkZfRUJJVERBX09QRVIoUVRSLDQvMS8yMDEwLDYvMzAvMjAxMCwsLFVTRCk=&amp;WINDOW=FIRST_POPUP&amp;HEIGH","T=450&amp;WIDTH=450&amp;START_MAXIMIZED=FALSE&amp;VAR:CALENDAR=US&amp;VAR:SYMBOL=S&amp;VAR:INDEX=0"}</definedName>
    <definedName name="_210__FDSAUDITLINK__" localSheetId="1" hidden="1">{"fdsup://directions/FAT Viewer?action=UPDATE&amp;creator=factset&amp;DYN_ARGS=TRUE&amp;DOC_NAME=FAT:FQL_AUDITING_CLIENT_TEMPLATE.FAT&amp;display_string=Audit&amp;VAR:KEY=HCZADMXGZA&amp;VAR:QUERY=RkZfRUJJVERBX09QRVIoUVRSLDQvMS8yMDEwLDYvMzAvMjAxMCwsLFVTRCk=&amp;WINDOW=FIRST_POPUP&amp;HEIGH","T=450&amp;WIDTH=450&amp;START_MAXIMIZED=FALSE&amp;VAR:CALENDAR=US&amp;VAR:SYMBOL=S&amp;VAR:INDEX=0"}</definedName>
    <definedName name="_210__FDSAUDITLINK__" hidden="1">{"fdsup://directions/FAT Viewer?action=UPDATE&amp;creator=factset&amp;DYN_ARGS=TRUE&amp;DOC_NAME=FAT:FQL_AUDITING_CLIENT_TEMPLATE.FAT&amp;display_string=Audit&amp;VAR:KEY=HCZADMXGZA&amp;VAR:QUERY=RkZfRUJJVERBX09QRVIoUVRSLDQvMS8yMDEwLDYvMzAvMjAxMCwsLFVTRCk=&amp;WINDOW=FIRST_POPUP&amp;HEIGH","T=450&amp;WIDTH=450&amp;START_MAXIMIZED=FALSE&amp;VAR:CALENDAR=US&amp;VAR:SYMBOL=S&amp;VAR:INDEX=0"}</definedName>
    <definedName name="_211__FDSAUDITLINK__" localSheetId="7" hidden="1">{"fdsup://directions/FAT Viewer?action=UPDATE&amp;creator=factset&amp;DYN_ARGS=TRUE&amp;DOC_NAME=FAT:FQL_AUDITING_CLIENT_TEMPLATE.FAT&amp;display_string=Audit&amp;VAR:KEY=FKFMFOBOLU&amp;VAR:QUERY=RkZfRUJJVERBX09QRVIoUVRSLDQvMS8yMDA5LDYvMzAvMjAwOSwsLFVTRCk=&amp;WINDOW=FIRST_POPUP&amp;HEIGH","T=450&amp;WIDTH=450&amp;START_MAXIMIZED=FALSE&amp;VAR:CALENDAR=US&amp;VAR:SYMBOL=RTN&amp;VAR:INDEX=0"}</definedName>
    <definedName name="_211__FDSAUDITLINK__" localSheetId="9" hidden="1">{"fdsup://directions/FAT Viewer?action=UPDATE&amp;creator=factset&amp;DYN_ARGS=TRUE&amp;DOC_NAME=FAT:FQL_AUDITING_CLIENT_TEMPLATE.FAT&amp;display_string=Audit&amp;VAR:KEY=FKFMFOBOLU&amp;VAR:QUERY=RkZfRUJJVERBX09QRVIoUVRSLDQvMS8yMDA5LDYvMzAvMjAwOSwsLFVTRCk=&amp;WINDOW=FIRST_POPUP&amp;HEIGH","T=450&amp;WIDTH=450&amp;START_MAXIMIZED=FALSE&amp;VAR:CALENDAR=US&amp;VAR:SYMBOL=RTN&amp;VAR:INDEX=0"}</definedName>
    <definedName name="_211__FDSAUDITLINK__" localSheetId="8" hidden="1">{"fdsup://directions/FAT Viewer?action=UPDATE&amp;creator=factset&amp;DYN_ARGS=TRUE&amp;DOC_NAME=FAT:FQL_AUDITING_CLIENT_TEMPLATE.FAT&amp;display_string=Audit&amp;VAR:KEY=FKFMFOBOLU&amp;VAR:QUERY=RkZfRUJJVERBX09QRVIoUVRSLDQvMS8yMDA5LDYvMzAvMjAwOSwsLFVTRCk=&amp;WINDOW=FIRST_POPUP&amp;HEIGH","T=450&amp;WIDTH=450&amp;START_MAXIMIZED=FALSE&amp;VAR:CALENDAR=US&amp;VAR:SYMBOL=RTN&amp;VAR:INDEX=0"}</definedName>
    <definedName name="_211__FDSAUDITLINK__" localSheetId="10" hidden="1">{"fdsup://directions/FAT Viewer?action=UPDATE&amp;creator=factset&amp;DYN_ARGS=TRUE&amp;DOC_NAME=FAT:FQL_AUDITING_CLIENT_TEMPLATE.FAT&amp;display_string=Audit&amp;VAR:KEY=FKFMFOBOLU&amp;VAR:QUERY=RkZfRUJJVERBX09QRVIoUVRSLDQvMS8yMDA5LDYvMzAvMjAwOSwsLFVTRCk=&amp;WINDOW=FIRST_POPUP&amp;HEIGH","T=450&amp;WIDTH=450&amp;START_MAXIMIZED=FALSE&amp;VAR:CALENDAR=US&amp;VAR:SYMBOL=RTN&amp;VAR:INDEX=0"}</definedName>
    <definedName name="_211__FDSAUDITLINK__" localSheetId="3" hidden="1">{"fdsup://directions/FAT Viewer?action=UPDATE&amp;creator=factset&amp;DYN_ARGS=TRUE&amp;DOC_NAME=FAT:FQL_AUDITING_CLIENT_TEMPLATE.FAT&amp;display_string=Audit&amp;VAR:KEY=FKFMFOBOLU&amp;VAR:QUERY=RkZfRUJJVERBX09QRVIoUVRSLDQvMS8yMDA5LDYvMzAvMjAwOSwsLFVTRCk=&amp;WINDOW=FIRST_POPUP&amp;HEIGH","T=450&amp;WIDTH=450&amp;START_MAXIMIZED=FALSE&amp;VAR:CALENDAR=US&amp;VAR:SYMBOL=RTN&amp;VAR:INDEX=0"}</definedName>
    <definedName name="_211__FDSAUDITLINK__" localSheetId="5" hidden="1">{"fdsup://directions/FAT Viewer?action=UPDATE&amp;creator=factset&amp;DYN_ARGS=TRUE&amp;DOC_NAME=FAT:FQL_AUDITING_CLIENT_TEMPLATE.FAT&amp;display_string=Audit&amp;VAR:KEY=FKFMFOBOLU&amp;VAR:QUERY=RkZfRUJJVERBX09QRVIoUVRSLDQvMS8yMDA5LDYvMzAvMjAwOSwsLFVTRCk=&amp;WINDOW=FIRST_POPUP&amp;HEIGH","T=450&amp;WIDTH=450&amp;START_MAXIMIZED=FALSE&amp;VAR:CALENDAR=US&amp;VAR:SYMBOL=RTN&amp;VAR:INDEX=0"}</definedName>
    <definedName name="_211__FDSAUDITLINK__" localSheetId="1" hidden="1">{"fdsup://directions/FAT Viewer?action=UPDATE&amp;creator=factset&amp;DYN_ARGS=TRUE&amp;DOC_NAME=FAT:FQL_AUDITING_CLIENT_TEMPLATE.FAT&amp;display_string=Audit&amp;VAR:KEY=FKFMFOBOLU&amp;VAR:QUERY=RkZfRUJJVERBX09QRVIoUVRSLDQvMS8yMDA5LDYvMzAvMjAwOSwsLFVTRCk=&amp;WINDOW=FIRST_POPUP&amp;HEIGH","T=450&amp;WIDTH=450&amp;START_MAXIMIZED=FALSE&amp;VAR:CALENDAR=US&amp;VAR:SYMBOL=RTN&amp;VAR:INDEX=0"}</definedName>
    <definedName name="_211__FDSAUDITLINK__" hidden="1">{"fdsup://directions/FAT Viewer?action=UPDATE&amp;creator=factset&amp;DYN_ARGS=TRUE&amp;DOC_NAME=FAT:FQL_AUDITING_CLIENT_TEMPLATE.FAT&amp;display_string=Audit&amp;VAR:KEY=FKFMFOBOLU&amp;VAR:QUERY=RkZfRUJJVERBX09QRVIoUVRSLDQvMS8yMDA5LDYvMzAvMjAwOSwsLFVTRCk=&amp;WINDOW=FIRST_POPUP&amp;HEIGH","T=450&amp;WIDTH=450&amp;START_MAXIMIZED=FALSE&amp;VAR:CALENDAR=US&amp;VAR:SYMBOL=RTN&amp;VAR:INDEX=0"}</definedName>
    <definedName name="_212__FDSAUDITLINK__" localSheetId="7" hidden="1">{"fdsup://directions/FAT Viewer?action=UPDATE&amp;creator=factset&amp;DYN_ARGS=TRUE&amp;DOC_NAME=FAT:FQL_AUDITING_CLIENT_TEMPLATE.FAT&amp;display_string=Audit&amp;VAR:KEY=XYJADKHUBC&amp;VAR:QUERY=RkZfRUJJVERBX09QRVIoUVRSLDQvMS8yMDEwLDYvMzAvMjAxMCwsLFVTRCk=&amp;WINDOW=FIRST_POPUP&amp;HEIGH","T=450&amp;WIDTH=450&amp;START_MAXIMIZED=FALSE&amp;VAR:CALENDAR=US&amp;VAR:SYMBOL=RTN&amp;VAR:INDEX=0"}</definedName>
    <definedName name="_212__FDSAUDITLINK__" localSheetId="9" hidden="1">{"fdsup://directions/FAT Viewer?action=UPDATE&amp;creator=factset&amp;DYN_ARGS=TRUE&amp;DOC_NAME=FAT:FQL_AUDITING_CLIENT_TEMPLATE.FAT&amp;display_string=Audit&amp;VAR:KEY=XYJADKHUBC&amp;VAR:QUERY=RkZfRUJJVERBX09QRVIoUVRSLDQvMS8yMDEwLDYvMzAvMjAxMCwsLFVTRCk=&amp;WINDOW=FIRST_POPUP&amp;HEIGH","T=450&amp;WIDTH=450&amp;START_MAXIMIZED=FALSE&amp;VAR:CALENDAR=US&amp;VAR:SYMBOL=RTN&amp;VAR:INDEX=0"}</definedName>
    <definedName name="_212__FDSAUDITLINK__" localSheetId="8" hidden="1">{"fdsup://directions/FAT Viewer?action=UPDATE&amp;creator=factset&amp;DYN_ARGS=TRUE&amp;DOC_NAME=FAT:FQL_AUDITING_CLIENT_TEMPLATE.FAT&amp;display_string=Audit&amp;VAR:KEY=XYJADKHUBC&amp;VAR:QUERY=RkZfRUJJVERBX09QRVIoUVRSLDQvMS8yMDEwLDYvMzAvMjAxMCwsLFVTRCk=&amp;WINDOW=FIRST_POPUP&amp;HEIGH","T=450&amp;WIDTH=450&amp;START_MAXIMIZED=FALSE&amp;VAR:CALENDAR=US&amp;VAR:SYMBOL=RTN&amp;VAR:INDEX=0"}</definedName>
    <definedName name="_212__FDSAUDITLINK__" localSheetId="10" hidden="1">{"fdsup://directions/FAT Viewer?action=UPDATE&amp;creator=factset&amp;DYN_ARGS=TRUE&amp;DOC_NAME=FAT:FQL_AUDITING_CLIENT_TEMPLATE.FAT&amp;display_string=Audit&amp;VAR:KEY=XYJADKHUBC&amp;VAR:QUERY=RkZfRUJJVERBX09QRVIoUVRSLDQvMS8yMDEwLDYvMzAvMjAxMCwsLFVTRCk=&amp;WINDOW=FIRST_POPUP&amp;HEIGH","T=450&amp;WIDTH=450&amp;START_MAXIMIZED=FALSE&amp;VAR:CALENDAR=US&amp;VAR:SYMBOL=RTN&amp;VAR:INDEX=0"}</definedName>
    <definedName name="_212__FDSAUDITLINK__" localSheetId="3" hidden="1">{"fdsup://directions/FAT Viewer?action=UPDATE&amp;creator=factset&amp;DYN_ARGS=TRUE&amp;DOC_NAME=FAT:FQL_AUDITING_CLIENT_TEMPLATE.FAT&amp;display_string=Audit&amp;VAR:KEY=XYJADKHUBC&amp;VAR:QUERY=RkZfRUJJVERBX09QRVIoUVRSLDQvMS8yMDEwLDYvMzAvMjAxMCwsLFVTRCk=&amp;WINDOW=FIRST_POPUP&amp;HEIGH","T=450&amp;WIDTH=450&amp;START_MAXIMIZED=FALSE&amp;VAR:CALENDAR=US&amp;VAR:SYMBOL=RTN&amp;VAR:INDEX=0"}</definedName>
    <definedName name="_212__FDSAUDITLINK__" localSheetId="5" hidden="1">{"fdsup://directions/FAT Viewer?action=UPDATE&amp;creator=factset&amp;DYN_ARGS=TRUE&amp;DOC_NAME=FAT:FQL_AUDITING_CLIENT_TEMPLATE.FAT&amp;display_string=Audit&amp;VAR:KEY=XYJADKHUBC&amp;VAR:QUERY=RkZfRUJJVERBX09QRVIoUVRSLDQvMS8yMDEwLDYvMzAvMjAxMCwsLFVTRCk=&amp;WINDOW=FIRST_POPUP&amp;HEIGH","T=450&amp;WIDTH=450&amp;START_MAXIMIZED=FALSE&amp;VAR:CALENDAR=US&amp;VAR:SYMBOL=RTN&amp;VAR:INDEX=0"}</definedName>
    <definedName name="_212__FDSAUDITLINK__" localSheetId="1" hidden="1">{"fdsup://directions/FAT Viewer?action=UPDATE&amp;creator=factset&amp;DYN_ARGS=TRUE&amp;DOC_NAME=FAT:FQL_AUDITING_CLIENT_TEMPLATE.FAT&amp;display_string=Audit&amp;VAR:KEY=XYJADKHUBC&amp;VAR:QUERY=RkZfRUJJVERBX09QRVIoUVRSLDQvMS8yMDEwLDYvMzAvMjAxMCwsLFVTRCk=&amp;WINDOW=FIRST_POPUP&amp;HEIGH","T=450&amp;WIDTH=450&amp;START_MAXIMIZED=FALSE&amp;VAR:CALENDAR=US&amp;VAR:SYMBOL=RTN&amp;VAR:INDEX=0"}</definedName>
    <definedName name="_212__FDSAUDITLINK__" hidden="1">{"fdsup://directions/FAT Viewer?action=UPDATE&amp;creator=factset&amp;DYN_ARGS=TRUE&amp;DOC_NAME=FAT:FQL_AUDITING_CLIENT_TEMPLATE.FAT&amp;display_string=Audit&amp;VAR:KEY=XYJADKHUBC&amp;VAR:QUERY=RkZfRUJJVERBX09QRVIoUVRSLDQvMS8yMDEwLDYvMzAvMjAxMCwsLFVTRCk=&amp;WINDOW=FIRST_POPUP&amp;HEIGH","T=450&amp;WIDTH=450&amp;START_MAXIMIZED=FALSE&amp;VAR:CALENDAR=US&amp;VAR:SYMBOL=RTN&amp;VAR:INDEX=0"}</definedName>
    <definedName name="_213__FDSAUDITLINK__" localSheetId="7" hidden="1">{"fdsup://directions/FAT Viewer?action=UPDATE&amp;creator=factset&amp;DYN_ARGS=TRUE&amp;DOC_NAME=FAT:FQL_AUDITING_CLIENT_TEMPLATE.FAT&amp;display_string=Audit&amp;VAR:KEY=DCVUZETEHK&amp;VAR:QUERY=RkZfRUJJVERBX09QRVIoUVRSLDQvMS8yMDA5LDYvMzAvMjAwOSwsLFVTRCk=&amp;WINDOW=FIRST_POPUP&amp;HEIGH","T=450&amp;WIDTH=450&amp;START_MAXIMIZED=FALSE&amp;VAR:CALENDAR=US&amp;VAR:SYMBOL=RSH&amp;VAR:INDEX=0"}</definedName>
    <definedName name="_213__FDSAUDITLINK__" localSheetId="9" hidden="1">{"fdsup://directions/FAT Viewer?action=UPDATE&amp;creator=factset&amp;DYN_ARGS=TRUE&amp;DOC_NAME=FAT:FQL_AUDITING_CLIENT_TEMPLATE.FAT&amp;display_string=Audit&amp;VAR:KEY=DCVUZETEHK&amp;VAR:QUERY=RkZfRUJJVERBX09QRVIoUVRSLDQvMS8yMDA5LDYvMzAvMjAwOSwsLFVTRCk=&amp;WINDOW=FIRST_POPUP&amp;HEIGH","T=450&amp;WIDTH=450&amp;START_MAXIMIZED=FALSE&amp;VAR:CALENDAR=US&amp;VAR:SYMBOL=RSH&amp;VAR:INDEX=0"}</definedName>
    <definedName name="_213__FDSAUDITLINK__" localSheetId="8" hidden="1">{"fdsup://directions/FAT Viewer?action=UPDATE&amp;creator=factset&amp;DYN_ARGS=TRUE&amp;DOC_NAME=FAT:FQL_AUDITING_CLIENT_TEMPLATE.FAT&amp;display_string=Audit&amp;VAR:KEY=DCVUZETEHK&amp;VAR:QUERY=RkZfRUJJVERBX09QRVIoUVRSLDQvMS8yMDA5LDYvMzAvMjAwOSwsLFVTRCk=&amp;WINDOW=FIRST_POPUP&amp;HEIGH","T=450&amp;WIDTH=450&amp;START_MAXIMIZED=FALSE&amp;VAR:CALENDAR=US&amp;VAR:SYMBOL=RSH&amp;VAR:INDEX=0"}</definedName>
    <definedName name="_213__FDSAUDITLINK__" localSheetId="10" hidden="1">{"fdsup://directions/FAT Viewer?action=UPDATE&amp;creator=factset&amp;DYN_ARGS=TRUE&amp;DOC_NAME=FAT:FQL_AUDITING_CLIENT_TEMPLATE.FAT&amp;display_string=Audit&amp;VAR:KEY=DCVUZETEHK&amp;VAR:QUERY=RkZfRUJJVERBX09QRVIoUVRSLDQvMS8yMDA5LDYvMzAvMjAwOSwsLFVTRCk=&amp;WINDOW=FIRST_POPUP&amp;HEIGH","T=450&amp;WIDTH=450&amp;START_MAXIMIZED=FALSE&amp;VAR:CALENDAR=US&amp;VAR:SYMBOL=RSH&amp;VAR:INDEX=0"}</definedName>
    <definedName name="_213__FDSAUDITLINK__" localSheetId="3" hidden="1">{"fdsup://directions/FAT Viewer?action=UPDATE&amp;creator=factset&amp;DYN_ARGS=TRUE&amp;DOC_NAME=FAT:FQL_AUDITING_CLIENT_TEMPLATE.FAT&amp;display_string=Audit&amp;VAR:KEY=DCVUZETEHK&amp;VAR:QUERY=RkZfRUJJVERBX09QRVIoUVRSLDQvMS8yMDA5LDYvMzAvMjAwOSwsLFVTRCk=&amp;WINDOW=FIRST_POPUP&amp;HEIGH","T=450&amp;WIDTH=450&amp;START_MAXIMIZED=FALSE&amp;VAR:CALENDAR=US&amp;VAR:SYMBOL=RSH&amp;VAR:INDEX=0"}</definedName>
    <definedName name="_213__FDSAUDITLINK__" localSheetId="5" hidden="1">{"fdsup://directions/FAT Viewer?action=UPDATE&amp;creator=factset&amp;DYN_ARGS=TRUE&amp;DOC_NAME=FAT:FQL_AUDITING_CLIENT_TEMPLATE.FAT&amp;display_string=Audit&amp;VAR:KEY=DCVUZETEHK&amp;VAR:QUERY=RkZfRUJJVERBX09QRVIoUVRSLDQvMS8yMDA5LDYvMzAvMjAwOSwsLFVTRCk=&amp;WINDOW=FIRST_POPUP&amp;HEIGH","T=450&amp;WIDTH=450&amp;START_MAXIMIZED=FALSE&amp;VAR:CALENDAR=US&amp;VAR:SYMBOL=RSH&amp;VAR:INDEX=0"}</definedName>
    <definedName name="_213__FDSAUDITLINK__" localSheetId="1" hidden="1">{"fdsup://directions/FAT Viewer?action=UPDATE&amp;creator=factset&amp;DYN_ARGS=TRUE&amp;DOC_NAME=FAT:FQL_AUDITING_CLIENT_TEMPLATE.FAT&amp;display_string=Audit&amp;VAR:KEY=DCVUZETEHK&amp;VAR:QUERY=RkZfRUJJVERBX09QRVIoUVRSLDQvMS8yMDA5LDYvMzAvMjAwOSwsLFVTRCk=&amp;WINDOW=FIRST_POPUP&amp;HEIGH","T=450&amp;WIDTH=450&amp;START_MAXIMIZED=FALSE&amp;VAR:CALENDAR=US&amp;VAR:SYMBOL=RSH&amp;VAR:INDEX=0"}</definedName>
    <definedName name="_213__FDSAUDITLINK__" hidden="1">{"fdsup://directions/FAT Viewer?action=UPDATE&amp;creator=factset&amp;DYN_ARGS=TRUE&amp;DOC_NAME=FAT:FQL_AUDITING_CLIENT_TEMPLATE.FAT&amp;display_string=Audit&amp;VAR:KEY=DCVUZETEHK&amp;VAR:QUERY=RkZfRUJJVERBX09QRVIoUVRSLDQvMS8yMDA5LDYvMzAvMjAwOSwsLFVTRCk=&amp;WINDOW=FIRST_POPUP&amp;HEIGH","T=450&amp;WIDTH=450&amp;START_MAXIMIZED=FALSE&amp;VAR:CALENDAR=US&amp;VAR:SYMBOL=RSH&amp;VAR:INDEX=0"}</definedName>
    <definedName name="_214__FDSAUDITLINK__" localSheetId="7" hidden="1">{"fdsup://directions/FAT Viewer?action=UPDATE&amp;creator=factset&amp;DYN_ARGS=TRUE&amp;DOC_NAME=FAT:FQL_AUDITING_CLIENT_TEMPLATE.FAT&amp;display_string=Audit&amp;VAR:KEY=PAHYRYDELM&amp;VAR:QUERY=RkZfRUJJVERBX09QRVIoUVRSLDQvMS8yMDEwLDYvMzAvMjAxMCwsLFVTRCk=&amp;WINDOW=FIRST_POPUP&amp;HEIGH","T=450&amp;WIDTH=450&amp;START_MAXIMIZED=FALSE&amp;VAR:CALENDAR=US&amp;VAR:SYMBOL=RSH&amp;VAR:INDEX=0"}</definedName>
    <definedName name="_214__FDSAUDITLINK__" localSheetId="9" hidden="1">{"fdsup://directions/FAT Viewer?action=UPDATE&amp;creator=factset&amp;DYN_ARGS=TRUE&amp;DOC_NAME=FAT:FQL_AUDITING_CLIENT_TEMPLATE.FAT&amp;display_string=Audit&amp;VAR:KEY=PAHYRYDELM&amp;VAR:QUERY=RkZfRUJJVERBX09QRVIoUVRSLDQvMS8yMDEwLDYvMzAvMjAxMCwsLFVTRCk=&amp;WINDOW=FIRST_POPUP&amp;HEIGH","T=450&amp;WIDTH=450&amp;START_MAXIMIZED=FALSE&amp;VAR:CALENDAR=US&amp;VAR:SYMBOL=RSH&amp;VAR:INDEX=0"}</definedName>
    <definedName name="_214__FDSAUDITLINK__" localSheetId="8" hidden="1">{"fdsup://directions/FAT Viewer?action=UPDATE&amp;creator=factset&amp;DYN_ARGS=TRUE&amp;DOC_NAME=FAT:FQL_AUDITING_CLIENT_TEMPLATE.FAT&amp;display_string=Audit&amp;VAR:KEY=PAHYRYDELM&amp;VAR:QUERY=RkZfRUJJVERBX09QRVIoUVRSLDQvMS8yMDEwLDYvMzAvMjAxMCwsLFVTRCk=&amp;WINDOW=FIRST_POPUP&amp;HEIGH","T=450&amp;WIDTH=450&amp;START_MAXIMIZED=FALSE&amp;VAR:CALENDAR=US&amp;VAR:SYMBOL=RSH&amp;VAR:INDEX=0"}</definedName>
    <definedName name="_214__FDSAUDITLINK__" localSheetId="10" hidden="1">{"fdsup://directions/FAT Viewer?action=UPDATE&amp;creator=factset&amp;DYN_ARGS=TRUE&amp;DOC_NAME=FAT:FQL_AUDITING_CLIENT_TEMPLATE.FAT&amp;display_string=Audit&amp;VAR:KEY=PAHYRYDELM&amp;VAR:QUERY=RkZfRUJJVERBX09QRVIoUVRSLDQvMS8yMDEwLDYvMzAvMjAxMCwsLFVTRCk=&amp;WINDOW=FIRST_POPUP&amp;HEIGH","T=450&amp;WIDTH=450&amp;START_MAXIMIZED=FALSE&amp;VAR:CALENDAR=US&amp;VAR:SYMBOL=RSH&amp;VAR:INDEX=0"}</definedName>
    <definedName name="_214__FDSAUDITLINK__" localSheetId="3" hidden="1">{"fdsup://directions/FAT Viewer?action=UPDATE&amp;creator=factset&amp;DYN_ARGS=TRUE&amp;DOC_NAME=FAT:FQL_AUDITING_CLIENT_TEMPLATE.FAT&amp;display_string=Audit&amp;VAR:KEY=PAHYRYDELM&amp;VAR:QUERY=RkZfRUJJVERBX09QRVIoUVRSLDQvMS8yMDEwLDYvMzAvMjAxMCwsLFVTRCk=&amp;WINDOW=FIRST_POPUP&amp;HEIGH","T=450&amp;WIDTH=450&amp;START_MAXIMIZED=FALSE&amp;VAR:CALENDAR=US&amp;VAR:SYMBOL=RSH&amp;VAR:INDEX=0"}</definedName>
    <definedName name="_214__FDSAUDITLINK__" localSheetId="5" hidden="1">{"fdsup://directions/FAT Viewer?action=UPDATE&amp;creator=factset&amp;DYN_ARGS=TRUE&amp;DOC_NAME=FAT:FQL_AUDITING_CLIENT_TEMPLATE.FAT&amp;display_string=Audit&amp;VAR:KEY=PAHYRYDELM&amp;VAR:QUERY=RkZfRUJJVERBX09QRVIoUVRSLDQvMS8yMDEwLDYvMzAvMjAxMCwsLFVTRCk=&amp;WINDOW=FIRST_POPUP&amp;HEIGH","T=450&amp;WIDTH=450&amp;START_MAXIMIZED=FALSE&amp;VAR:CALENDAR=US&amp;VAR:SYMBOL=RSH&amp;VAR:INDEX=0"}</definedName>
    <definedName name="_214__FDSAUDITLINK__" localSheetId="1" hidden="1">{"fdsup://directions/FAT Viewer?action=UPDATE&amp;creator=factset&amp;DYN_ARGS=TRUE&amp;DOC_NAME=FAT:FQL_AUDITING_CLIENT_TEMPLATE.FAT&amp;display_string=Audit&amp;VAR:KEY=PAHYRYDELM&amp;VAR:QUERY=RkZfRUJJVERBX09QRVIoUVRSLDQvMS8yMDEwLDYvMzAvMjAxMCwsLFVTRCk=&amp;WINDOW=FIRST_POPUP&amp;HEIGH","T=450&amp;WIDTH=450&amp;START_MAXIMIZED=FALSE&amp;VAR:CALENDAR=US&amp;VAR:SYMBOL=RSH&amp;VAR:INDEX=0"}</definedName>
    <definedName name="_214__FDSAUDITLINK__" hidden="1">{"fdsup://directions/FAT Viewer?action=UPDATE&amp;creator=factset&amp;DYN_ARGS=TRUE&amp;DOC_NAME=FAT:FQL_AUDITING_CLIENT_TEMPLATE.FAT&amp;display_string=Audit&amp;VAR:KEY=PAHYRYDELM&amp;VAR:QUERY=RkZfRUJJVERBX09QRVIoUVRSLDQvMS8yMDEwLDYvMzAvMjAxMCwsLFVTRCk=&amp;WINDOW=FIRST_POPUP&amp;HEIGH","T=450&amp;WIDTH=450&amp;START_MAXIMIZED=FALSE&amp;VAR:CALENDAR=US&amp;VAR:SYMBOL=RSH&amp;VAR:INDEX=0"}</definedName>
    <definedName name="_215__FDSAUDITLINK__" localSheetId="7" hidden="1">{"fdsup://directions/FAT Viewer?action=UPDATE&amp;creator=factset&amp;DYN_ARGS=TRUE&amp;DOC_NAME=FAT:FQL_AUDITING_CLIENT_TEMPLATE.FAT&amp;display_string=Audit&amp;VAR:KEY=BGTULIBOLS&amp;VAR:QUERY=RkZfRUJJVERBX09QRVIoUVRSLDQvMS8yMDA5LDYvMzAvMjAwOSwsLFVTRCk=&amp;WINDOW=FIRST_POPUP&amp;HEIGH","T=450&amp;WIDTH=450&amp;START_MAXIMIZED=FALSE&amp;VAR:CALENDAR=US&amp;VAR:SYMBOL=RSG&amp;VAR:INDEX=0"}</definedName>
    <definedName name="_215__FDSAUDITLINK__" localSheetId="9" hidden="1">{"fdsup://directions/FAT Viewer?action=UPDATE&amp;creator=factset&amp;DYN_ARGS=TRUE&amp;DOC_NAME=FAT:FQL_AUDITING_CLIENT_TEMPLATE.FAT&amp;display_string=Audit&amp;VAR:KEY=BGTULIBOLS&amp;VAR:QUERY=RkZfRUJJVERBX09QRVIoUVRSLDQvMS8yMDA5LDYvMzAvMjAwOSwsLFVTRCk=&amp;WINDOW=FIRST_POPUP&amp;HEIGH","T=450&amp;WIDTH=450&amp;START_MAXIMIZED=FALSE&amp;VAR:CALENDAR=US&amp;VAR:SYMBOL=RSG&amp;VAR:INDEX=0"}</definedName>
    <definedName name="_215__FDSAUDITLINK__" localSheetId="8" hidden="1">{"fdsup://directions/FAT Viewer?action=UPDATE&amp;creator=factset&amp;DYN_ARGS=TRUE&amp;DOC_NAME=FAT:FQL_AUDITING_CLIENT_TEMPLATE.FAT&amp;display_string=Audit&amp;VAR:KEY=BGTULIBOLS&amp;VAR:QUERY=RkZfRUJJVERBX09QRVIoUVRSLDQvMS8yMDA5LDYvMzAvMjAwOSwsLFVTRCk=&amp;WINDOW=FIRST_POPUP&amp;HEIGH","T=450&amp;WIDTH=450&amp;START_MAXIMIZED=FALSE&amp;VAR:CALENDAR=US&amp;VAR:SYMBOL=RSG&amp;VAR:INDEX=0"}</definedName>
    <definedName name="_215__FDSAUDITLINK__" localSheetId="10" hidden="1">{"fdsup://directions/FAT Viewer?action=UPDATE&amp;creator=factset&amp;DYN_ARGS=TRUE&amp;DOC_NAME=FAT:FQL_AUDITING_CLIENT_TEMPLATE.FAT&amp;display_string=Audit&amp;VAR:KEY=BGTULIBOLS&amp;VAR:QUERY=RkZfRUJJVERBX09QRVIoUVRSLDQvMS8yMDA5LDYvMzAvMjAwOSwsLFVTRCk=&amp;WINDOW=FIRST_POPUP&amp;HEIGH","T=450&amp;WIDTH=450&amp;START_MAXIMIZED=FALSE&amp;VAR:CALENDAR=US&amp;VAR:SYMBOL=RSG&amp;VAR:INDEX=0"}</definedName>
    <definedName name="_215__FDSAUDITLINK__" localSheetId="3" hidden="1">{"fdsup://directions/FAT Viewer?action=UPDATE&amp;creator=factset&amp;DYN_ARGS=TRUE&amp;DOC_NAME=FAT:FQL_AUDITING_CLIENT_TEMPLATE.FAT&amp;display_string=Audit&amp;VAR:KEY=BGTULIBOLS&amp;VAR:QUERY=RkZfRUJJVERBX09QRVIoUVRSLDQvMS8yMDA5LDYvMzAvMjAwOSwsLFVTRCk=&amp;WINDOW=FIRST_POPUP&amp;HEIGH","T=450&amp;WIDTH=450&amp;START_MAXIMIZED=FALSE&amp;VAR:CALENDAR=US&amp;VAR:SYMBOL=RSG&amp;VAR:INDEX=0"}</definedName>
    <definedName name="_215__FDSAUDITLINK__" localSheetId="5" hidden="1">{"fdsup://directions/FAT Viewer?action=UPDATE&amp;creator=factset&amp;DYN_ARGS=TRUE&amp;DOC_NAME=FAT:FQL_AUDITING_CLIENT_TEMPLATE.FAT&amp;display_string=Audit&amp;VAR:KEY=BGTULIBOLS&amp;VAR:QUERY=RkZfRUJJVERBX09QRVIoUVRSLDQvMS8yMDA5LDYvMzAvMjAwOSwsLFVTRCk=&amp;WINDOW=FIRST_POPUP&amp;HEIGH","T=450&amp;WIDTH=450&amp;START_MAXIMIZED=FALSE&amp;VAR:CALENDAR=US&amp;VAR:SYMBOL=RSG&amp;VAR:INDEX=0"}</definedName>
    <definedName name="_215__FDSAUDITLINK__" localSheetId="1" hidden="1">{"fdsup://directions/FAT Viewer?action=UPDATE&amp;creator=factset&amp;DYN_ARGS=TRUE&amp;DOC_NAME=FAT:FQL_AUDITING_CLIENT_TEMPLATE.FAT&amp;display_string=Audit&amp;VAR:KEY=BGTULIBOLS&amp;VAR:QUERY=RkZfRUJJVERBX09QRVIoUVRSLDQvMS8yMDA5LDYvMzAvMjAwOSwsLFVTRCk=&amp;WINDOW=FIRST_POPUP&amp;HEIGH","T=450&amp;WIDTH=450&amp;START_MAXIMIZED=FALSE&amp;VAR:CALENDAR=US&amp;VAR:SYMBOL=RSG&amp;VAR:INDEX=0"}</definedName>
    <definedName name="_215__FDSAUDITLINK__" hidden="1">{"fdsup://directions/FAT Viewer?action=UPDATE&amp;creator=factset&amp;DYN_ARGS=TRUE&amp;DOC_NAME=FAT:FQL_AUDITING_CLIENT_TEMPLATE.FAT&amp;display_string=Audit&amp;VAR:KEY=BGTULIBOLS&amp;VAR:QUERY=RkZfRUJJVERBX09QRVIoUVRSLDQvMS8yMDA5LDYvMzAvMjAwOSwsLFVTRCk=&amp;WINDOW=FIRST_POPUP&amp;HEIGH","T=450&amp;WIDTH=450&amp;START_MAXIMIZED=FALSE&amp;VAR:CALENDAR=US&amp;VAR:SYMBOL=RSG&amp;VAR:INDEX=0"}</definedName>
    <definedName name="_216__FDSAUDITLINK__" localSheetId="7" hidden="1">{"fdsup://directions/FAT Viewer?action=UPDATE&amp;creator=factset&amp;DYN_ARGS=TRUE&amp;DOC_NAME=FAT:FQL_AUDITING_CLIENT_TEMPLATE.FAT&amp;display_string=Audit&amp;VAR:KEY=HWNOVORCDM&amp;VAR:QUERY=RkZfRUJJVERBX09QRVIoUVRSLDQvMS8yMDEwLDYvMzAvMjAxMCwsLFVTRCk=&amp;WINDOW=FIRST_POPUP&amp;HEIGH","T=450&amp;WIDTH=450&amp;START_MAXIMIZED=FALSE&amp;VAR:CALENDAR=US&amp;VAR:SYMBOL=RSG&amp;VAR:INDEX=0"}</definedName>
    <definedName name="_216__FDSAUDITLINK__" localSheetId="9" hidden="1">{"fdsup://directions/FAT Viewer?action=UPDATE&amp;creator=factset&amp;DYN_ARGS=TRUE&amp;DOC_NAME=FAT:FQL_AUDITING_CLIENT_TEMPLATE.FAT&amp;display_string=Audit&amp;VAR:KEY=HWNOVORCDM&amp;VAR:QUERY=RkZfRUJJVERBX09QRVIoUVRSLDQvMS8yMDEwLDYvMzAvMjAxMCwsLFVTRCk=&amp;WINDOW=FIRST_POPUP&amp;HEIGH","T=450&amp;WIDTH=450&amp;START_MAXIMIZED=FALSE&amp;VAR:CALENDAR=US&amp;VAR:SYMBOL=RSG&amp;VAR:INDEX=0"}</definedName>
    <definedName name="_216__FDSAUDITLINK__" localSheetId="8" hidden="1">{"fdsup://directions/FAT Viewer?action=UPDATE&amp;creator=factset&amp;DYN_ARGS=TRUE&amp;DOC_NAME=FAT:FQL_AUDITING_CLIENT_TEMPLATE.FAT&amp;display_string=Audit&amp;VAR:KEY=HWNOVORCDM&amp;VAR:QUERY=RkZfRUJJVERBX09QRVIoUVRSLDQvMS8yMDEwLDYvMzAvMjAxMCwsLFVTRCk=&amp;WINDOW=FIRST_POPUP&amp;HEIGH","T=450&amp;WIDTH=450&amp;START_MAXIMIZED=FALSE&amp;VAR:CALENDAR=US&amp;VAR:SYMBOL=RSG&amp;VAR:INDEX=0"}</definedName>
    <definedName name="_216__FDSAUDITLINK__" localSheetId="10" hidden="1">{"fdsup://directions/FAT Viewer?action=UPDATE&amp;creator=factset&amp;DYN_ARGS=TRUE&amp;DOC_NAME=FAT:FQL_AUDITING_CLIENT_TEMPLATE.FAT&amp;display_string=Audit&amp;VAR:KEY=HWNOVORCDM&amp;VAR:QUERY=RkZfRUJJVERBX09QRVIoUVRSLDQvMS8yMDEwLDYvMzAvMjAxMCwsLFVTRCk=&amp;WINDOW=FIRST_POPUP&amp;HEIGH","T=450&amp;WIDTH=450&amp;START_MAXIMIZED=FALSE&amp;VAR:CALENDAR=US&amp;VAR:SYMBOL=RSG&amp;VAR:INDEX=0"}</definedName>
    <definedName name="_216__FDSAUDITLINK__" localSheetId="3" hidden="1">{"fdsup://directions/FAT Viewer?action=UPDATE&amp;creator=factset&amp;DYN_ARGS=TRUE&amp;DOC_NAME=FAT:FQL_AUDITING_CLIENT_TEMPLATE.FAT&amp;display_string=Audit&amp;VAR:KEY=HWNOVORCDM&amp;VAR:QUERY=RkZfRUJJVERBX09QRVIoUVRSLDQvMS8yMDEwLDYvMzAvMjAxMCwsLFVTRCk=&amp;WINDOW=FIRST_POPUP&amp;HEIGH","T=450&amp;WIDTH=450&amp;START_MAXIMIZED=FALSE&amp;VAR:CALENDAR=US&amp;VAR:SYMBOL=RSG&amp;VAR:INDEX=0"}</definedName>
    <definedName name="_216__FDSAUDITLINK__" localSheetId="5" hidden="1">{"fdsup://directions/FAT Viewer?action=UPDATE&amp;creator=factset&amp;DYN_ARGS=TRUE&amp;DOC_NAME=FAT:FQL_AUDITING_CLIENT_TEMPLATE.FAT&amp;display_string=Audit&amp;VAR:KEY=HWNOVORCDM&amp;VAR:QUERY=RkZfRUJJVERBX09QRVIoUVRSLDQvMS8yMDEwLDYvMzAvMjAxMCwsLFVTRCk=&amp;WINDOW=FIRST_POPUP&amp;HEIGH","T=450&amp;WIDTH=450&amp;START_MAXIMIZED=FALSE&amp;VAR:CALENDAR=US&amp;VAR:SYMBOL=RSG&amp;VAR:INDEX=0"}</definedName>
    <definedName name="_216__FDSAUDITLINK__" localSheetId="1" hidden="1">{"fdsup://directions/FAT Viewer?action=UPDATE&amp;creator=factset&amp;DYN_ARGS=TRUE&amp;DOC_NAME=FAT:FQL_AUDITING_CLIENT_TEMPLATE.FAT&amp;display_string=Audit&amp;VAR:KEY=HWNOVORCDM&amp;VAR:QUERY=RkZfRUJJVERBX09QRVIoUVRSLDQvMS8yMDEwLDYvMzAvMjAxMCwsLFVTRCk=&amp;WINDOW=FIRST_POPUP&amp;HEIGH","T=450&amp;WIDTH=450&amp;START_MAXIMIZED=FALSE&amp;VAR:CALENDAR=US&amp;VAR:SYMBOL=RSG&amp;VAR:INDEX=0"}</definedName>
    <definedName name="_216__FDSAUDITLINK__" hidden="1">{"fdsup://directions/FAT Viewer?action=UPDATE&amp;creator=factset&amp;DYN_ARGS=TRUE&amp;DOC_NAME=FAT:FQL_AUDITING_CLIENT_TEMPLATE.FAT&amp;display_string=Audit&amp;VAR:KEY=HWNOVORCDM&amp;VAR:QUERY=RkZfRUJJVERBX09QRVIoUVRSLDQvMS8yMDEwLDYvMzAvMjAxMCwsLFVTRCk=&amp;WINDOW=FIRST_POPUP&amp;HEIGH","T=450&amp;WIDTH=450&amp;START_MAXIMIZED=FALSE&amp;VAR:CALENDAR=US&amp;VAR:SYMBOL=RSG&amp;VAR:INDEX=0"}</definedName>
    <definedName name="_217__FDSAUDITLINK__" localSheetId="7" hidden="1">{"fdsup://directions/FAT Viewer?action=UPDATE&amp;creator=factset&amp;DYN_ARGS=TRUE&amp;DOC_NAME=FAT:FQL_AUDITING_CLIENT_TEMPLATE.FAT&amp;display_string=Audit&amp;VAR:KEY=XAFCPMLMFU&amp;VAR:QUERY=RkZfRUJJVERBX09QRVIoUVRSLDQvMS8yMDA5LDYvMzAvMjAwOSwsLFVTRCk=&amp;WINDOW=FIRST_POPUP&amp;HEIGH","T=450&amp;WIDTH=450&amp;START_MAXIMIZED=FALSE&amp;VAR:CALENDAR=US&amp;VAR:SYMBOL=RRD&amp;VAR:INDEX=0"}</definedName>
    <definedName name="_217__FDSAUDITLINK__" localSheetId="9" hidden="1">{"fdsup://directions/FAT Viewer?action=UPDATE&amp;creator=factset&amp;DYN_ARGS=TRUE&amp;DOC_NAME=FAT:FQL_AUDITING_CLIENT_TEMPLATE.FAT&amp;display_string=Audit&amp;VAR:KEY=XAFCPMLMFU&amp;VAR:QUERY=RkZfRUJJVERBX09QRVIoUVRSLDQvMS8yMDA5LDYvMzAvMjAwOSwsLFVTRCk=&amp;WINDOW=FIRST_POPUP&amp;HEIGH","T=450&amp;WIDTH=450&amp;START_MAXIMIZED=FALSE&amp;VAR:CALENDAR=US&amp;VAR:SYMBOL=RRD&amp;VAR:INDEX=0"}</definedName>
    <definedName name="_217__FDSAUDITLINK__" localSheetId="8" hidden="1">{"fdsup://directions/FAT Viewer?action=UPDATE&amp;creator=factset&amp;DYN_ARGS=TRUE&amp;DOC_NAME=FAT:FQL_AUDITING_CLIENT_TEMPLATE.FAT&amp;display_string=Audit&amp;VAR:KEY=XAFCPMLMFU&amp;VAR:QUERY=RkZfRUJJVERBX09QRVIoUVRSLDQvMS8yMDA5LDYvMzAvMjAwOSwsLFVTRCk=&amp;WINDOW=FIRST_POPUP&amp;HEIGH","T=450&amp;WIDTH=450&amp;START_MAXIMIZED=FALSE&amp;VAR:CALENDAR=US&amp;VAR:SYMBOL=RRD&amp;VAR:INDEX=0"}</definedName>
    <definedName name="_217__FDSAUDITLINK__" localSheetId="10" hidden="1">{"fdsup://directions/FAT Viewer?action=UPDATE&amp;creator=factset&amp;DYN_ARGS=TRUE&amp;DOC_NAME=FAT:FQL_AUDITING_CLIENT_TEMPLATE.FAT&amp;display_string=Audit&amp;VAR:KEY=XAFCPMLMFU&amp;VAR:QUERY=RkZfRUJJVERBX09QRVIoUVRSLDQvMS8yMDA5LDYvMzAvMjAwOSwsLFVTRCk=&amp;WINDOW=FIRST_POPUP&amp;HEIGH","T=450&amp;WIDTH=450&amp;START_MAXIMIZED=FALSE&amp;VAR:CALENDAR=US&amp;VAR:SYMBOL=RRD&amp;VAR:INDEX=0"}</definedName>
    <definedName name="_217__FDSAUDITLINK__" localSheetId="3" hidden="1">{"fdsup://directions/FAT Viewer?action=UPDATE&amp;creator=factset&amp;DYN_ARGS=TRUE&amp;DOC_NAME=FAT:FQL_AUDITING_CLIENT_TEMPLATE.FAT&amp;display_string=Audit&amp;VAR:KEY=XAFCPMLMFU&amp;VAR:QUERY=RkZfRUJJVERBX09QRVIoUVRSLDQvMS8yMDA5LDYvMzAvMjAwOSwsLFVTRCk=&amp;WINDOW=FIRST_POPUP&amp;HEIGH","T=450&amp;WIDTH=450&amp;START_MAXIMIZED=FALSE&amp;VAR:CALENDAR=US&amp;VAR:SYMBOL=RRD&amp;VAR:INDEX=0"}</definedName>
    <definedName name="_217__FDSAUDITLINK__" localSheetId="5" hidden="1">{"fdsup://directions/FAT Viewer?action=UPDATE&amp;creator=factset&amp;DYN_ARGS=TRUE&amp;DOC_NAME=FAT:FQL_AUDITING_CLIENT_TEMPLATE.FAT&amp;display_string=Audit&amp;VAR:KEY=XAFCPMLMFU&amp;VAR:QUERY=RkZfRUJJVERBX09QRVIoUVRSLDQvMS8yMDA5LDYvMzAvMjAwOSwsLFVTRCk=&amp;WINDOW=FIRST_POPUP&amp;HEIGH","T=450&amp;WIDTH=450&amp;START_MAXIMIZED=FALSE&amp;VAR:CALENDAR=US&amp;VAR:SYMBOL=RRD&amp;VAR:INDEX=0"}</definedName>
    <definedName name="_217__FDSAUDITLINK__" localSheetId="1" hidden="1">{"fdsup://directions/FAT Viewer?action=UPDATE&amp;creator=factset&amp;DYN_ARGS=TRUE&amp;DOC_NAME=FAT:FQL_AUDITING_CLIENT_TEMPLATE.FAT&amp;display_string=Audit&amp;VAR:KEY=XAFCPMLMFU&amp;VAR:QUERY=RkZfRUJJVERBX09QRVIoUVRSLDQvMS8yMDA5LDYvMzAvMjAwOSwsLFVTRCk=&amp;WINDOW=FIRST_POPUP&amp;HEIGH","T=450&amp;WIDTH=450&amp;START_MAXIMIZED=FALSE&amp;VAR:CALENDAR=US&amp;VAR:SYMBOL=RRD&amp;VAR:INDEX=0"}</definedName>
    <definedName name="_217__FDSAUDITLINK__" hidden="1">{"fdsup://directions/FAT Viewer?action=UPDATE&amp;creator=factset&amp;DYN_ARGS=TRUE&amp;DOC_NAME=FAT:FQL_AUDITING_CLIENT_TEMPLATE.FAT&amp;display_string=Audit&amp;VAR:KEY=XAFCPMLMFU&amp;VAR:QUERY=RkZfRUJJVERBX09QRVIoUVRSLDQvMS8yMDA5LDYvMzAvMjAwOSwsLFVTRCk=&amp;WINDOW=FIRST_POPUP&amp;HEIGH","T=450&amp;WIDTH=450&amp;START_MAXIMIZED=FALSE&amp;VAR:CALENDAR=US&amp;VAR:SYMBOL=RRD&amp;VAR:INDEX=0"}</definedName>
    <definedName name="_218__FDSAUDITLINK__" localSheetId="7" hidden="1">{"fdsup://directions/FAT Viewer?action=UPDATE&amp;creator=factset&amp;DYN_ARGS=TRUE&amp;DOC_NAME=FAT:FQL_AUDITING_CLIENT_TEMPLATE.FAT&amp;display_string=Audit&amp;VAR:KEY=TANQJGBMBK&amp;VAR:QUERY=RkZfRUJJVERBX09QRVIoUVRSLDQvMS8yMDEwLDYvMzAvMjAxMCwsLFVTRCk=&amp;WINDOW=FIRST_POPUP&amp;HEIGH","T=450&amp;WIDTH=450&amp;START_MAXIMIZED=FALSE&amp;VAR:CALENDAR=US&amp;VAR:SYMBOL=RRD&amp;VAR:INDEX=0"}</definedName>
    <definedName name="_218__FDSAUDITLINK__" localSheetId="9" hidden="1">{"fdsup://directions/FAT Viewer?action=UPDATE&amp;creator=factset&amp;DYN_ARGS=TRUE&amp;DOC_NAME=FAT:FQL_AUDITING_CLIENT_TEMPLATE.FAT&amp;display_string=Audit&amp;VAR:KEY=TANQJGBMBK&amp;VAR:QUERY=RkZfRUJJVERBX09QRVIoUVRSLDQvMS8yMDEwLDYvMzAvMjAxMCwsLFVTRCk=&amp;WINDOW=FIRST_POPUP&amp;HEIGH","T=450&amp;WIDTH=450&amp;START_MAXIMIZED=FALSE&amp;VAR:CALENDAR=US&amp;VAR:SYMBOL=RRD&amp;VAR:INDEX=0"}</definedName>
    <definedName name="_218__FDSAUDITLINK__" localSheetId="8" hidden="1">{"fdsup://directions/FAT Viewer?action=UPDATE&amp;creator=factset&amp;DYN_ARGS=TRUE&amp;DOC_NAME=FAT:FQL_AUDITING_CLIENT_TEMPLATE.FAT&amp;display_string=Audit&amp;VAR:KEY=TANQJGBMBK&amp;VAR:QUERY=RkZfRUJJVERBX09QRVIoUVRSLDQvMS8yMDEwLDYvMzAvMjAxMCwsLFVTRCk=&amp;WINDOW=FIRST_POPUP&amp;HEIGH","T=450&amp;WIDTH=450&amp;START_MAXIMIZED=FALSE&amp;VAR:CALENDAR=US&amp;VAR:SYMBOL=RRD&amp;VAR:INDEX=0"}</definedName>
    <definedName name="_218__FDSAUDITLINK__" localSheetId="10" hidden="1">{"fdsup://directions/FAT Viewer?action=UPDATE&amp;creator=factset&amp;DYN_ARGS=TRUE&amp;DOC_NAME=FAT:FQL_AUDITING_CLIENT_TEMPLATE.FAT&amp;display_string=Audit&amp;VAR:KEY=TANQJGBMBK&amp;VAR:QUERY=RkZfRUJJVERBX09QRVIoUVRSLDQvMS8yMDEwLDYvMzAvMjAxMCwsLFVTRCk=&amp;WINDOW=FIRST_POPUP&amp;HEIGH","T=450&amp;WIDTH=450&amp;START_MAXIMIZED=FALSE&amp;VAR:CALENDAR=US&amp;VAR:SYMBOL=RRD&amp;VAR:INDEX=0"}</definedName>
    <definedName name="_218__FDSAUDITLINK__" localSheetId="3" hidden="1">{"fdsup://directions/FAT Viewer?action=UPDATE&amp;creator=factset&amp;DYN_ARGS=TRUE&amp;DOC_NAME=FAT:FQL_AUDITING_CLIENT_TEMPLATE.FAT&amp;display_string=Audit&amp;VAR:KEY=TANQJGBMBK&amp;VAR:QUERY=RkZfRUJJVERBX09QRVIoUVRSLDQvMS8yMDEwLDYvMzAvMjAxMCwsLFVTRCk=&amp;WINDOW=FIRST_POPUP&amp;HEIGH","T=450&amp;WIDTH=450&amp;START_MAXIMIZED=FALSE&amp;VAR:CALENDAR=US&amp;VAR:SYMBOL=RRD&amp;VAR:INDEX=0"}</definedName>
    <definedName name="_218__FDSAUDITLINK__" localSheetId="5" hidden="1">{"fdsup://directions/FAT Viewer?action=UPDATE&amp;creator=factset&amp;DYN_ARGS=TRUE&amp;DOC_NAME=FAT:FQL_AUDITING_CLIENT_TEMPLATE.FAT&amp;display_string=Audit&amp;VAR:KEY=TANQJGBMBK&amp;VAR:QUERY=RkZfRUJJVERBX09QRVIoUVRSLDQvMS8yMDEwLDYvMzAvMjAxMCwsLFVTRCk=&amp;WINDOW=FIRST_POPUP&amp;HEIGH","T=450&amp;WIDTH=450&amp;START_MAXIMIZED=FALSE&amp;VAR:CALENDAR=US&amp;VAR:SYMBOL=RRD&amp;VAR:INDEX=0"}</definedName>
    <definedName name="_218__FDSAUDITLINK__" localSheetId="1" hidden="1">{"fdsup://directions/FAT Viewer?action=UPDATE&amp;creator=factset&amp;DYN_ARGS=TRUE&amp;DOC_NAME=FAT:FQL_AUDITING_CLIENT_TEMPLATE.FAT&amp;display_string=Audit&amp;VAR:KEY=TANQJGBMBK&amp;VAR:QUERY=RkZfRUJJVERBX09QRVIoUVRSLDQvMS8yMDEwLDYvMzAvMjAxMCwsLFVTRCk=&amp;WINDOW=FIRST_POPUP&amp;HEIGH","T=450&amp;WIDTH=450&amp;START_MAXIMIZED=FALSE&amp;VAR:CALENDAR=US&amp;VAR:SYMBOL=RRD&amp;VAR:INDEX=0"}</definedName>
    <definedName name="_218__FDSAUDITLINK__" hidden="1">{"fdsup://directions/FAT Viewer?action=UPDATE&amp;creator=factset&amp;DYN_ARGS=TRUE&amp;DOC_NAME=FAT:FQL_AUDITING_CLIENT_TEMPLATE.FAT&amp;display_string=Audit&amp;VAR:KEY=TANQJGBMBK&amp;VAR:QUERY=RkZfRUJJVERBX09QRVIoUVRSLDQvMS8yMDEwLDYvMzAvMjAxMCwsLFVTRCk=&amp;WINDOW=FIRST_POPUP&amp;HEIGH","T=450&amp;WIDTH=450&amp;START_MAXIMIZED=FALSE&amp;VAR:CALENDAR=US&amp;VAR:SYMBOL=RRD&amp;VAR:INDEX=0"}</definedName>
    <definedName name="_219__FDSAUDITLINK__" localSheetId="7" hidden="1">{"fdsup://directions/FAT Viewer?action=UPDATE&amp;creator=factset&amp;DYN_ARGS=TRUE&amp;DOC_NAME=FAT:FQL_AUDITING_CLIENT_TEMPLATE.FAT&amp;display_string=Audit&amp;VAR:KEY=XKFULUREDW&amp;VAR:QUERY=RkZfRUJJVERBX09QRVIoUVRSLDQvMS8yMDA5LDYvMzAvMjAwOSwsLFVTRCk=&amp;WINDOW=FIRST_POPUP&amp;HEIGH","T=450&amp;WIDTH=450&amp;START_MAXIMIZED=FALSE&amp;VAR:CALENDAR=US&amp;VAR:SYMBOL=RRC&amp;VAR:INDEX=0"}</definedName>
    <definedName name="_219__FDSAUDITLINK__" localSheetId="9" hidden="1">{"fdsup://directions/FAT Viewer?action=UPDATE&amp;creator=factset&amp;DYN_ARGS=TRUE&amp;DOC_NAME=FAT:FQL_AUDITING_CLIENT_TEMPLATE.FAT&amp;display_string=Audit&amp;VAR:KEY=XKFULUREDW&amp;VAR:QUERY=RkZfRUJJVERBX09QRVIoUVRSLDQvMS8yMDA5LDYvMzAvMjAwOSwsLFVTRCk=&amp;WINDOW=FIRST_POPUP&amp;HEIGH","T=450&amp;WIDTH=450&amp;START_MAXIMIZED=FALSE&amp;VAR:CALENDAR=US&amp;VAR:SYMBOL=RRC&amp;VAR:INDEX=0"}</definedName>
    <definedName name="_219__FDSAUDITLINK__" localSheetId="8" hidden="1">{"fdsup://directions/FAT Viewer?action=UPDATE&amp;creator=factset&amp;DYN_ARGS=TRUE&amp;DOC_NAME=FAT:FQL_AUDITING_CLIENT_TEMPLATE.FAT&amp;display_string=Audit&amp;VAR:KEY=XKFULUREDW&amp;VAR:QUERY=RkZfRUJJVERBX09QRVIoUVRSLDQvMS8yMDA5LDYvMzAvMjAwOSwsLFVTRCk=&amp;WINDOW=FIRST_POPUP&amp;HEIGH","T=450&amp;WIDTH=450&amp;START_MAXIMIZED=FALSE&amp;VAR:CALENDAR=US&amp;VAR:SYMBOL=RRC&amp;VAR:INDEX=0"}</definedName>
    <definedName name="_219__FDSAUDITLINK__" localSheetId="10" hidden="1">{"fdsup://directions/FAT Viewer?action=UPDATE&amp;creator=factset&amp;DYN_ARGS=TRUE&amp;DOC_NAME=FAT:FQL_AUDITING_CLIENT_TEMPLATE.FAT&amp;display_string=Audit&amp;VAR:KEY=XKFULUREDW&amp;VAR:QUERY=RkZfRUJJVERBX09QRVIoUVRSLDQvMS8yMDA5LDYvMzAvMjAwOSwsLFVTRCk=&amp;WINDOW=FIRST_POPUP&amp;HEIGH","T=450&amp;WIDTH=450&amp;START_MAXIMIZED=FALSE&amp;VAR:CALENDAR=US&amp;VAR:SYMBOL=RRC&amp;VAR:INDEX=0"}</definedName>
    <definedName name="_219__FDSAUDITLINK__" localSheetId="3" hidden="1">{"fdsup://directions/FAT Viewer?action=UPDATE&amp;creator=factset&amp;DYN_ARGS=TRUE&amp;DOC_NAME=FAT:FQL_AUDITING_CLIENT_TEMPLATE.FAT&amp;display_string=Audit&amp;VAR:KEY=XKFULUREDW&amp;VAR:QUERY=RkZfRUJJVERBX09QRVIoUVRSLDQvMS8yMDA5LDYvMzAvMjAwOSwsLFVTRCk=&amp;WINDOW=FIRST_POPUP&amp;HEIGH","T=450&amp;WIDTH=450&amp;START_MAXIMIZED=FALSE&amp;VAR:CALENDAR=US&amp;VAR:SYMBOL=RRC&amp;VAR:INDEX=0"}</definedName>
    <definedName name="_219__FDSAUDITLINK__" localSheetId="5" hidden="1">{"fdsup://directions/FAT Viewer?action=UPDATE&amp;creator=factset&amp;DYN_ARGS=TRUE&amp;DOC_NAME=FAT:FQL_AUDITING_CLIENT_TEMPLATE.FAT&amp;display_string=Audit&amp;VAR:KEY=XKFULUREDW&amp;VAR:QUERY=RkZfRUJJVERBX09QRVIoUVRSLDQvMS8yMDA5LDYvMzAvMjAwOSwsLFVTRCk=&amp;WINDOW=FIRST_POPUP&amp;HEIGH","T=450&amp;WIDTH=450&amp;START_MAXIMIZED=FALSE&amp;VAR:CALENDAR=US&amp;VAR:SYMBOL=RRC&amp;VAR:INDEX=0"}</definedName>
    <definedName name="_219__FDSAUDITLINK__" localSheetId="1" hidden="1">{"fdsup://directions/FAT Viewer?action=UPDATE&amp;creator=factset&amp;DYN_ARGS=TRUE&amp;DOC_NAME=FAT:FQL_AUDITING_CLIENT_TEMPLATE.FAT&amp;display_string=Audit&amp;VAR:KEY=XKFULUREDW&amp;VAR:QUERY=RkZfRUJJVERBX09QRVIoUVRSLDQvMS8yMDA5LDYvMzAvMjAwOSwsLFVTRCk=&amp;WINDOW=FIRST_POPUP&amp;HEIGH","T=450&amp;WIDTH=450&amp;START_MAXIMIZED=FALSE&amp;VAR:CALENDAR=US&amp;VAR:SYMBOL=RRC&amp;VAR:INDEX=0"}</definedName>
    <definedName name="_219__FDSAUDITLINK__" hidden="1">{"fdsup://directions/FAT Viewer?action=UPDATE&amp;creator=factset&amp;DYN_ARGS=TRUE&amp;DOC_NAME=FAT:FQL_AUDITING_CLIENT_TEMPLATE.FAT&amp;display_string=Audit&amp;VAR:KEY=XKFULUREDW&amp;VAR:QUERY=RkZfRUJJVERBX09QRVIoUVRSLDQvMS8yMDA5LDYvMzAvMjAwOSwsLFVTRCk=&amp;WINDOW=FIRST_POPUP&amp;HEIGH","T=450&amp;WIDTH=450&amp;START_MAXIMIZED=FALSE&amp;VAR:CALENDAR=US&amp;VAR:SYMBOL=RRC&amp;VAR:INDEX=0"}</definedName>
    <definedName name="_22__FDSAUDITLINK__" localSheetId="7" hidden="1">{"fdsup://directions/FAT Viewer?action=UPDATE&amp;creator=factset&amp;DYN_ARGS=TRUE&amp;DOC_NAME=FAT:FQL_AUDITING_CLIENT_TEMPLATE.FAT&amp;display_string=Audit&amp;VAR:KEY=ZCDGZERAJK&amp;VAR:QUERY=RkZfRUJJVERBX09QRVIoUVRSLDQvMS8yMDEwLDYvMzAvMjAxMCwsLFVTRCk=&amp;WINDOW=FIRST_POPUP&amp;HEIGH","T=450&amp;WIDTH=450&amp;START_MAXIMIZED=FALSE&amp;VAR:CALENDAR=US&amp;VAR:SYMBOL=X&amp;VAR:INDEX=0"}</definedName>
    <definedName name="_22__FDSAUDITLINK__" localSheetId="9" hidden="1">{"fdsup://directions/FAT Viewer?action=UPDATE&amp;creator=factset&amp;DYN_ARGS=TRUE&amp;DOC_NAME=FAT:FQL_AUDITING_CLIENT_TEMPLATE.FAT&amp;display_string=Audit&amp;VAR:KEY=ZCDGZERAJK&amp;VAR:QUERY=RkZfRUJJVERBX09QRVIoUVRSLDQvMS8yMDEwLDYvMzAvMjAxMCwsLFVTRCk=&amp;WINDOW=FIRST_POPUP&amp;HEIGH","T=450&amp;WIDTH=450&amp;START_MAXIMIZED=FALSE&amp;VAR:CALENDAR=US&amp;VAR:SYMBOL=X&amp;VAR:INDEX=0"}</definedName>
    <definedName name="_22__FDSAUDITLINK__" localSheetId="8" hidden="1">{"fdsup://directions/FAT Viewer?action=UPDATE&amp;creator=factset&amp;DYN_ARGS=TRUE&amp;DOC_NAME=FAT:FQL_AUDITING_CLIENT_TEMPLATE.FAT&amp;display_string=Audit&amp;VAR:KEY=ZCDGZERAJK&amp;VAR:QUERY=RkZfRUJJVERBX09QRVIoUVRSLDQvMS8yMDEwLDYvMzAvMjAxMCwsLFVTRCk=&amp;WINDOW=FIRST_POPUP&amp;HEIGH","T=450&amp;WIDTH=450&amp;START_MAXIMIZED=FALSE&amp;VAR:CALENDAR=US&amp;VAR:SYMBOL=X&amp;VAR:INDEX=0"}</definedName>
    <definedName name="_22__FDSAUDITLINK__" localSheetId="10" hidden="1">{"fdsup://directions/FAT Viewer?action=UPDATE&amp;creator=factset&amp;DYN_ARGS=TRUE&amp;DOC_NAME=FAT:FQL_AUDITING_CLIENT_TEMPLATE.FAT&amp;display_string=Audit&amp;VAR:KEY=ZCDGZERAJK&amp;VAR:QUERY=RkZfRUJJVERBX09QRVIoUVRSLDQvMS8yMDEwLDYvMzAvMjAxMCwsLFVTRCk=&amp;WINDOW=FIRST_POPUP&amp;HEIGH","T=450&amp;WIDTH=450&amp;START_MAXIMIZED=FALSE&amp;VAR:CALENDAR=US&amp;VAR:SYMBOL=X&amp;VAR:INDEX=0"}</definedName>
    <definedName name="_22__FDSAUDITLINK__" localSheetId="3" hidden="1">{"fdsup://directions/FAT Viewer?action=UPDATE&amp;creator=factset&amp;DYN_ARGS=TRUE&amp;DOC_NAME=FAT:FQL_AUDITING_CLIENT_TEMPLATE.FAT&amp;display_string=Audit&amp;VAR:KEY=ZCDGZERAJK&amp;VAR:QUERY=RkZfRUJJVERBX09QRVIoUVRSLDQvMS8yMDEwLDYvMzAvMjAxMCwsLFVTRCk=&amp;WINDOW=FIRST_POPUP&amp;HEIGH","T=450&amp;WIDTH=450&amp;START_MAXIMIZED=FALSE&amp;VAR:CALENDAR=US&amp;VAR:SYMBOL=X&amp;VAR:INDEX=0"}</definedName>
    <definedName name="_22__FDSAUDITLINK__" localSheetId="5" hidden="1">{"fdsup://directions/FAT Viewer?action=UPDATE&amp;creator=factset&amp;DYN_ARGS=TRUE&amp;DOC_NAME=FAT:FQL_AUDITING_CLIENT_TEMPLATE.FAT&amp;display_string=Audit&amp;VAR:KEY=ZCDGZERAJK&amp;VAR:QUERY=RkZfRUJJVERBX09QRVIoUVRSLDQvMS8yMDEwLDYvMzAvMjAxMCwsLFVTRCk=&amp;WINDOW=FIRST_POPUP&amp;HEIGH","T=450&amp;WIDTH=450&amp;START_MAXIMIZED=FALSE&amp;VAR:CALENDAR=US&amp;VAR:SYMBOL=X&amp;VAR:INDEX=0"}</definedName>
    <definedName name="_22__FDSAUDITLINK__" localSheetId="1" hidden="1">{"fdsup://directions/FAT Viewer?action=UPDATE&amp;creator=factset&amp;DYN_ARGS=TRUE&amp;DOC_NAME=FAT:FQL_AUDITING_CLIENT_TEMPLATE.FAT&amp;display_string=Audit&amp;VAR:KEY=ZCDGZERAJK&amp;VAR:QUERY=RkZfRUJJVERBX09QRVIoUVRSLDQvMS8yMDEwLDYvMzAvMjAxMCwsLFVTRCk=&amp;WINDOW=FIRST_POPUP&amp;HEIGH","T=450&amp;WIDTH=450&amp;START_MAXIMIZED=FALSE&amp;VAR:CALENDAR=US&amp;VAR:SYMBOL=X&amp;VAR:INDEX=0"}</definedName>
    <definedName name="_22__FDSAUDITLINK__" hidden="1">{"fdsup://directions/FAT Viewer?action=UPDATE&amp;creator=factset&amp;DYN_ARGS=TRUE&amp;DOC_NAME=FAT:FQL_AUDITING_CLIENT_TEMPLATE.FAT&amp;display_string=Audit&amp;VAR:KEY=ZCDGZERAJK&amp;VAR:QUERY=RkZfRUJJVERBX09QRVIoUVRSLDQvMS8yMDEwLDYvMzAvMjAxMCwsLFVTRCk=&amp;WINDOW=FIRST_POPUP&amp;HEIGH","T=450&amp;WIDTH=450&amp;START_MAXIMIZED=FALSE&amp;VAR:CALENDAR=US&amp;VAR:SYMBOL=X&amp;VAR:INDEX=0"}</definedName>
    <definedName name="_220__FDSAUDITLINK__" localSheetId="7" hidden="1">{"fdsup://directions/FAT Viewer?action=UPDATE&amp;creator=factset&amp;DYN_ARGS=TRUE&amp;DOC_NAME=FAT:FQL_AUDITING_CLIENT_TEMPLATE.FAT&amp;display_string=Audit&amp;VAR:KEY=DSVKBEHWRE&amp;VAR:QUERY=RkZfRUJJVERBX09QRVIoUVRSLDQvMS8yMDEwLDYvMzAvMjAxMCwsLFVTRCk=&amp;WINDOW=FIRST_POPUP&amp;HEIGH","T=450&amp;WIDTH=450&amp;START_MAXIMIZED=FALSE&amp;VAR:CALENDAR=US&amp;VAR:SYMBOL=RRC&amp;VAR:INDEX=0"}</definedName>
    <definedName name="_220__FDSAUDITLINK__" localSheetId="9" hidden="1">{"fdsup://directions/FAT Viewer?action=UPDATE&amp;creator=factset&amp;DYN_ARGS=TRUE&amp;DOC_NAME=FAT:FQL_AUDITING_CLIENT_TEMPLATE.FAT&amp;display_string=Audit&amp;VAR:KEY=DSVKBEHWRE&amp;VAR:QUERY=RkZfRUJJVERBX09QRVIoUVRSLDQvMS8yMDEwLDYvMzAvMjAxMCwsLFVTRCk=&amp;WINDOW=FIRST_POPUP&amp;HEIGH","T=450&amp;WIDTH=450&amp;START_MAXIMIZED=FALSE&amp;VAR:CALENDAR=US&amp;VAR:SYMBOL=RRC&amp;VAR:INDEX=0"}</definedName>
    <definedName name="_220__FDSAUDITLINK__" localSheetId="8" hidden="1">{"fdsup://directions/FAT Viewer?action=UPDATE&amp;creator=factset&amp;DYN_ARGS=TRUE&amp;DOC_NAME=FAT:FQL_AUDITING_CLIENT_TEMPLATE.FAT&amp;display_string=Audit&amp;VAR:KEY=DSVKBEHWRE&amp;VAR:QUERY=RkZfRUJJVERBX09QRVIoUVRSLDQvMS8yMDEwLDYvMzAvMjAxMCwsLFVTRCk=&amp;WINDOW=FIRST_POPUP&amp;HEIGH","T=450&amp;WIDTH=450&amp;START_MAXIMIZED=FALSE&amp;VAR:CALENDAR=US&amp;VAR:SYMBOL=RRC&amp;VAR:INDEX=0"}</definedName>
    <definedName name="_220__FDSAUDITLINK__" localSheetId="10" hidden="1">{"fdsup://directions/FAT Viewer?action=UPDATE&amp;creator=factset&amp;DYN_ARGS=TRUE&amp;DOC_NAME=FAT:FQL_AUDITING_CLIENT_TEMPLATE.FAT&amp;display_string=Audit&amp;VAR:KEY=DSVKBEHWRE&amp;VAR:QUERY=RkZfRUJJVERBX09QRVIoUVRSLDQvMS8yMDEwLDYvMzAvMjAxMCwsLFVTRCk=&amp;WINDOW=FIRST_POPUP&amp;HEIGH","T=450&amp;WIDTH=450&amp;START_MAXIMIZED=FALSE&amp;VAR:CALENDAR=US&amp;VAR:SYMBOL=RRC&amp;VAR:INDEX=0"}</definedName>
    <definedName name="_220__FDSAUDITLINK__" localSheetId="3" hidden="1">{"fdsup://directions/FAT Viewer?action=UPDATE&amp;creator=factset&amp;DYN_ARGS=TRUE&amp;DOC_NAME=FAT:FQL_AUDITING_CLIENT_TEMPLATE.FAT&amp;display_string=Audit&amp;VAR:KEY=DSVKBEHWRE&amp;VAR:QUERY=RkZfRUJJVERBX09QRVIoUVRSLDQvMS8yMDEwLDYvMzAvMjAxMCwsLFVTRCk=&amp;WINDOW=FIRST_POPUP&amp;HEIGH","T=450&amp;WIDTH=450&amp;START_MAXIMIZED=FALSE&amp;VAR:CALENDAR=US&amp;VAR:SYMBOL=RRC&amp;VAR:INDEX=0"}</definedName>
    <definedName name="_220__FDSAUDITLINK__" localSheetId="5" hidden="1">{"fdsup://directions/FAT Viewer?action=UPDATE&amp;creator=factset&amp;DYN_ARGS=TRUE&amp;DOC_NAME=FAT:FQL_AUDITING_CLIENT_TEMPLATE.FAT&amp;display_string=Audit&amp;VAR:KEY=DSVKBEHWRE&amp;VAR:QUERY=RkZfRUJJVERBX09QRVIoUVRSLDQvMS8yMDEwLDYvMzAvMjAxMCwsLFVTRCk=&amp;WINDOW=FIRST_POPUP&amp;HEIGH","T=450&amp;WIDTH=450&amp;START_MAXIMIZED=FALSE&amp;VAR:CALENDAR=US&amp;VAR:SYMBOL=RRC&amp;VAR:INDEX=0"}</definedName>
    <definedName name="_220__FDSAUDITLINK__" localSheetId="1" hidden="1">{"fdsup://directions/FAT Viewer?action=UPDATE&amp;creator=factset&amp;DYN_ARGS=TRUE&amp;DOC_NAME=FAT:FQL_AUDITING_CLIENT_TEMPLATE.FAT&amp;display_string=Audit&amp;VAR:KEY=DSVKBEHWRE&amp;VAR:QUERY=RkZfRUJJVERBX09QRVIoUVRSLDQvMS8yMDEwLDYvMzAvMjAxMCwsLFVTRCk=&amp;WINDOW=FIRST_POPUP&amp;HEIGH","T=450&amp;WIDTH=450&amp;START_MAXIMIZED=FALSE&amp;VAR:CALENDAR=US&amp;VAR:SYMBOL=RRC&amp;VAR:INDEX=0"}</definedName>
    <definedName name="_220__FDSAUDITLINK__" hidden="1">{"fdsup://directions/FAT Viewer?action=UPDATE&amp;creator=factset&amp;DYN_ARGS=TRUE&amp;DOC_NAME=FAT:FQL_AUDITING_CLIENT_TEMPLATE.FAT&amp;display_string=Audit&amp;VAR:KEY=DSVKBEHWRE&amp;VAR:QUERY=RkZfRUJJVERBX09QRVIoUVRSLDQvMS8yMDEwLDYvMzAvMjAxMCwsLFVTRCk=&amp;WINDOW=FIRST_POPUP&amp;HEIGH","T=450&amp;WIDTH=450&amp;START_MAXIMIZED=FALSE&amp;VAR:CALENDAR=US&amp;VAR:SYMBOL=RRC&amp;VAR:INDEX=0"}</definedName>
    <definedName name="_221__FDSAUDITLINK__" localSheetId="7" hidden="1">{"fdsup://directions/FAT Viewer?action=UPDATE&amp;creator=factset&amp;DYN_ARGS=TRUE&amp;DOC_NAME=FAT:FQL_AUDITING_CLIENT_TEMPLATE.FAT&amp;display_string=Audit&amp;VAR:KEY=ZGBSLYDWHA&amp;VAR:QUERY=RkZfRUJJVERBX09QRVIoUVRSLDQvMS8yMDA5LDYvMzAvMjAwOSwsLFVTRCk=&amp;WINDOW=FIRST_POPUP&amp;HEIGH","T=450&amp;WIDTH=450&amp;START_MAXIMIZED=FALSE&amp;VAR:CALENDAR=US&amp;VAR:SYMBOL=ROST&amp;VAR:INDEX=0"}</definedName>
    <definedName name="_221__FDSAUDITLINK__" localSheetId="9" hidden="1">{"fdsup://directions/FAT Viewer?action=UPDATE&amp;creator=factset&amp;DYN_ARGS=TRUE&amp;DOC_NAME=FAT:FQL_AUDITING_CLIENT_TEMPLATE.FAT&amp;display_string=Audit&amp;VAR:KEY=ZGBSLYDWHA&amp;VAR:QUERY=RkZfRUJJVERBX09QRVIoUVRSLDQvMS8yMDA5LDYvMzAvMjAwOSwsLFVTRCk=&amp;WINDOW=FIRST_POPUP&amp;HEIGH","T=450&amp;WIDTH=450&amp;START_MAXIMIZED=FALSE&amp;VAR:CALENDAR=US&amp;VAR:SYMBOL=ROST&amp;VAR:INDEX=0"}</definedName>
    <definedName name="_221__FDSAUDITLINK__" localSheetId="8" hidden="1">{"fdsup://directions/FAT Viewer?action=UPDATE&amp;creator=factset&amp;DYN_ARGS=TRUE&amp;DOC_NAME=FAT:FQL_AUDITING_CLIENT_TEMPLATE.FAT&amp;display_string=Audit&amp;VAR:KEY=ZGBSLYDWHA&amp;VAR:QUERY=RkZfRUJJVERBX09QRVIoUVRSLDQvMS8yMDA5LDYvMzAvMjAwOSwsLFVTRCk=&amp;WINDOW=FIRST_POPUP&amp;HEIGH","T=450&amp;WIDTH=450&amp;START_MAXIMIZED=FALSE&amp;VAR:CALENDAR=US&amp;VAR:SYMBOL=ROST&amp;VAR:INDEX=0"}</definedName>
    <definedName name="_221__FDSAUDITLINK__" localSheetId="10" hidden="1">{"fdsup://directions/FAT Viewer?action=UPDATE&amp;creator=factset&amp;DYN_ARGS=TRUE&amp;DOC_NAME=FAT:FQL_AUDITING_CLIENT_TEMPLATE.FAT&amp;display_string=Audit&amp;VAR:KEY=ZGBSLYDWHA&amp;VAR:QUERY=RkZfRUJJVERBX09QRVIoUVRSLDQvMS8yMDA5LDYvMzAvMjAwOSwsLFVTRCk=&amp;WINDOW=FIRST_POPUP&amp;HEIGH","T=450&amp;WIDTH=450&amp;START_MAXIMIZED=FALSE&amp;VAR:CALENDAR=US&amp;VAR:SYMBOL=ROST&amp;VAR:INDEX=0"}</definedName>
    <definedName name="_221__FDSAUDITLINK__" localSheetId="3" hidden="1">{"fdsup://directions/FAT Viewer?action=UPDATE&amp;creator=factset&amp;DYN_ARGS=TRUE&amp;DOC_NAME=FAT:FQL_AUDITING_CLIENT_TEMPLATE.FAT&amp;display_string=Audit&amp;VAR:KEY=ZGBSLYDWHA&amp;VAR:QUERY=RkZfRUJJVERBX09QRVIoUVRSLDQvMS8yMDA5LDYvMzAvMjAwOSwsLFVTRCk=&amp;WINDOW=FIRST_POPUP&amp;HEIGH","T=450&amp;WIDTH=450&amp;START_MAXIMIZED=FALSE&amp;VAR:CALENDAR=US&amp;VAR:SYMBOL=ROST&amp;VAR:INDEX=0"}</definedName>
    <definedName name="_221__FDSAUDITLINK__" localSheetId="5" hidden="1">{"fdsup://directions/FAT Viewer?action=UPDATE&amp;creator=factset&amp;DYN_ARGS=TRUE&amp;DOC_NAME=FAT:FQL_AUDITING_CLIENT_TEMPLATE.FAT&amp;display_string=Audit&amp;VAR:KEY=ZGBSLYDWHA&amp;VAR:QUERY=RkZfRUJJVERBX09QRVIoUVRSLDQvMS8yMDA5LDYvMzAvMjAwOSwsLFVTRCk=&amp;WINDOW=FIRST_POPUP&amp;HEIGH","T=450&amp;WIDTH=450&amp;START_MAXIMIZED=FALSE&amp;VAR:CALENDAR=US&amp;VAR:SYMBOL=ROST&amp;VAR:INDEX=0"}</definedName>
    <definedName name="_221__FDSAUDITLINK__" localSheetId="1" hidden="1">{"fdsup://directions/FAT Viewer?action=UPDATE&amp;creator=factset&amp;DYN_ARGS=TRUE&amp;DOC_NAME=FAT:FQL_AUDITING_CLIENT_TEMPLATE.FAT&amp;display_string=Audit&amp;VAR:KEY=ZGBSLYDWHA&amp;VAR:QUERY=RkZfRUJJVERBX09QRVIoUVRSLDQvMS8yMDA5LDYvMzAvMjAwOSwsLFVTRCk=&amp;WINDOW=FIRST_POPUP&amp;HEIGH","T=450&amp;WIDTH=450&amp;START_MAXIMIZED=FALSE&amp;VAR:CALENDAR=US&amp;VAR:SYMBOL=ROST&amp;VAR:INDEX=0"}</definedName>
    <definedName name="_221__FDSAUDITLINK__" hidden="1">{"fdsup://directions/FAT Viewer?action=UPDATE&amp;creator=factset&amp;DYN_ARGS=TRUE&amp;DOC_NAME=FAT:FQL_AUDITING_CLIENT_TEMPLATE.FAT&amp;display_string=Audit&amp;VAR:KEY=ZGBSLYDWHA&amp;VAR:QUERY=RkZfRUJJVERBX09QRVIoUVRSLDQvMS8yMDA5LDYvMzAvMjAwOSwsLFVTRCk=&amp;WINDOW=FIRST_POPUP&amp;HEIGH","T=450&amp;WIDTH=450&amp;START_MAXIMIZED=FALSE&amp;VAR:CALENDAR=US&amp;VAR:SYMBOL=ROST&amp;VAR:INDEX=0"}</definedName>
    <definedName name="_222__FDSAUDITLINK__" localSheetId="7" hidden="1">{"fdsup://directions/FAT Viewer?action=UPDATE&amp;creator=factset&amp;DYN_ARGS=TRUE&amp;DOC_NAME=FAT:FQL_AUDITING_CLIENT_TEMPLATE.FAT&amp;display_string=Audit&amp;VAR:KEY=HKVUFKFQTU&amp;VAR:QUERY=RkZfRUJJVERBX09QRVIoUVRSLDQvMS8yMDEwLDYvMzAvMjAxMCwsLFVTRCk=&amp;WINDOW=FIRST_POPUP&amp;HEIGH","T=450&amp;WIDTH=450&amp;START_MAXIMIZED=FALSE&amp;VAR:CALENDAR=US&amp;VAR:SYMBOL=ROST&amp;VAR:INDEX=0"}</definedName>
    <definedName name="_222__FDSAUDITLINK__" localSheetId="9" hidden="1">{"fdsup://directions/FAT Viewer?action=UPDATE&amp;creator=factset&amp;DYN_ARGS=TRUE&amp;DOC_NAME=FAT:FQL_AUDITING_CLIENT_TEMPLATE.FAT&amp;display_string=Audit&amp;VAR:KEY=HKVUFKFQTU&amp;VAR:QUERY=RkZfRUJJVERBX09QRVIoUVRSLDQvMS8yMDEwLDYvMzAvMjAxMCwsLFVTRCk=&amp;WINDOW=FIRST_POPUP&amp;HEIGH","T=450&amp;WIDTH=450&amp;START_MAXIMIZED=FALSE&amp;VAR:CALENDAR=US&amp;VAR:SYMBOL=ROST&amp;VAR:INDEX=0"}</definedName>
    <definedName name="_222__FDSAUDITLINK__" localSheetId="8" hidden="1">{"fdsup://directions/FAT Viewer?action=UPDATE&amp;creator=factset&amp;DYN_ARGS=TRUE&amp;DOC_NAME=FAT:FQL_AUDITING_CLIENT_TEMPLATE.FAT&amp;display_string=Audit&amp;VAR:KEY=HKVUFKFQTU&amp;VAR:QUERY=RkZfRUJJVERBX09QRVIoUVRSLDQvMS8yMDEwLDYvMzAvMjAxMCwsLFVTRCk=&amp;WINDOW=FIRST_POPUP&amp;HEIGH","T=450&amp;WIDTH=450&amp;START_MAXIMIZED=FALSE&amp;VAR:CALENDAR=US&amp;VAR:SYMBOL=ROST&amp;VAR:INDEX=0"}</definedName>
    <definedName name="_222__FDSAUDITLINK__" localSheetId="10" hidden="1">{"fdsup://directions/FAT Viewer?action=UPDATE&amp;creator=factset&amp;DYN_ARGS=TRUE&amp;DOC_NAME=FAT:FQL_AUDITING_CLIENT_TEMPLATE.FAT&amp;display_string=Audit&amp;VAR:KEY=HKVUFKFQTU&amp;VAR:QUERY=RkZfRUJJVERBX09QRVIoUVRSLDQvMS8yMDEwLDYvMzAvMjAxMCwsLFVTRCk=&amp;WINDOW=FIRST_POPUP&amp;HEIGH","T=450&amp;WIDTH=450&amp;START_MAXIMIZED=FALSE&amp;VAR:CALENDAR=US&amp;VAR:SYMBOL=ROST&amp;VAR:INDEX=0"}</definedName>
    <definedName name="_222__FDSAUDITLINK__" localSheetId="3" hidden="1">{"fdsup://directions/FAT Viewer?action=UPDATE&amp;creator=factset&amp;DYN_ARGS=TRUE&amp;DOC_NAME=FAT:FQL_AUDITING_CLIENT_TEMPLATE.FAT&amp;display_string=Audit&amp;VAR:KEY=HKVUFKFQTU&amp;VAR:QUERY=RkZfRUJJVERBX09QRVIoUVRSLDQvMS8yMDEwLDYvMzAvMjAxMCwsLFVTRCk=&amp;WINDOW=FIRST_POPUP&amp;HEIGH","T=450&amp;WIDTH=450&amp;START_MAXIMIZED=FALSE&amp;VAR:CALENDAR=US&amp;VAR:SYMBOL=ROST&amp;VAR:INDEX=0"}</definedName>
    <definedName name="_222__FDSAUDITLINK__" localSheetId="5" hidden="1">{"fdsup://directions/FAT Viewer?action=UPDATE&amp;creator=factset&amp;DYN_ARGS=TRUE&amp;DOC_NAME=FAT:FQL_AUDITING_CLIENT_TEMPLATE.FAT&amp;display_string=Audit&amp;VAR:KEY=HKVUFKFQTU&amp;VAR:QUERY=RkZfRUJJVERBX09QRVIoUVRSLDQvMS8yMDEwLDYvMzAvMjAxMCwsLFVTRCk=&amp;WINDOW=FIRST_POPUP&amp;HEIGH","T=450&amp;WIDTH=450&amp;START_MAXIMIZED=FALSE&amp;VAR:CALENDAR=US&amp;VAR:SYMBOL=ROST&amp;VAR:INDEX=0"}</definedName>
    <definedName name="_222__FDSAUDITLINK__" localSheetId="1" hidden="1">{"fdsup://directions/FAT Viewer?action=UPDATE&amp;creator=factset&amp;DYN_ARGS=TRUE&amp;DOC_NAME=FAT:FQL_AUDITING_CLIENT_TEMPLATE.FAT&amp;display_string=Audit&amp;VAR:KEY=HKVUFKFQTU&amp;VAR:QUERY=RkZfRUJJVERBX09QRVIoUVRSLDQvMS8yMDEwLDYvMzAvMjAxMCwsLFVTRCk=&amp;WINDOW=FIRST_POPUP&amp;HEIGH","T=450&amp;WIDTH=450&amp;START_MAXIMIZED=FALSE&amp;VAR:CALENDAR=US&amp;VAR:SYMBOL=ROST&amp;VAR:INDEX=0"}</definedName>
    <definedName name="_222__FDSAUDITLINK__" hidden="1">{"fdsup://directions/FAT Viewer?action=UPDATE&amp;creator=factset&amp;DYN_ARGS=TRUE&amp;DOC_NAME=FAT:FQL_AUDITING_CLIENT_TEMPLATE.FAT&amp;display_string=Audit&amp;VAR:KEY=HKVUFKFQTU&amp;VAR:QUERY=RkZfRUJJVERBX09QRVIoUVRSLDQvMS8yMDEwLDYvMzAvMjAxMCwsLFVTRCk=&amp;WINDOW=FIRST_POPUP&amp;HEIGH","T=450&amp;WIDTH=450&amp;START_MAXIMIZED=FALSE&amp;VAR:CALENDAR=US&amp;VAR:SYMBOL=ROST&amp;VAR:INDEX=0"}</definedName>
    <definedName name="_223__FDSAUDITLINK__" localSheetId="7" hidden="1">{"fdsup://directions/FAT Viewer?action=UPDATE&amp;creator=factset&amp;DYN_ARGS=TRUE&amp;DOC_NAME=FAT:FQL_AUDITING_CLIENT_TEMPLATE.FAT&amp;display_string=Audit&amp;VAR:KEY=NKFQFQRSXS&amp;VAR:QUERY=RkZfRUJJVERBX09QRVIoUVRSLDQvMS8yMDA5LDYvMzAvMjAwOSwsLFVTRCk=&amp;WINDOW=FIRST_POPUP&amp;HEIGH","T=450&amp;WIDTH=450&amp;START_MAXIMIZED=FALSE&amp;VAR:CALENDAR=US&amp;VAR:SYMBOL=ROP&amp;VAR:INDEX=0"}</definedName>
    <definedName name="_223__FDSAUDITLINK__" localSheetId="9" hidden="1">{"fdsup://directions/FAT Viewer?action=UPDATE&amp;creator=factset&amp;DYN_ARGS=TRUE&amp;DOC_NAME=FAT:FQL_AUDITING_CLIENT_TEMPLATE.FAT&amp;display_string=Audit&amp;VAR:KEY=NKFQFQRSXS&amp;VAR:QUERY=RkZfRUJJVERBX09QRVIoUVRSLDQvMS8yMDA5LDYvMzAvMjAwOSwsLFVTRCk=&amp;WINDOW=FIRST_POPUP&amp;HEIGH","T=450&amp;WIDTH=450&amp;START_MAXIMIZED=FALSE&amp;VAR:CALENDAR=US&amp;VAR:SYMBOL=ROP&amp;VAR:INDEX=0"}</definedName>
    <definedName name="_223__FDSAUDITLINK__" localSheetId="8" hidden="1">{"fdsup://directions/FAT Viewer?action=UPDATE&amp;creator=factset&amp;DYN_ARGS=TRUE&amp;DOC_NAME=FAT:FQL_AUDITING_CLIENT_TEMPLATE.FAT&amp;display_string=Audit&amp;VAR:KEY=NKFQFQRSXS&amp;VAR:QUERY=RkZfRUJJVERBX09QRVIoUVRSLDQvMS8yMDA5LDYvMzAvMjAwOSwsLFVTRCk=&amp;WINDOW=FIRST_POPUP&amp;HEIGH","T=450&amp;WIDTH=450&amp;START_MAXIMIZED=FALSE&amp;VAR:CALENDAR=US&amp;VAR:SYMBOL=ROP&amp;VAR:INDEX=0"}</definedName>
    <definedName name="_223__FDSAUDITLINK__" localSheetId="10" hidden="1">{"fdsup://directions/FAT Viewer?action=UPDATE&amp;creator=factset&amp;DYN_ARGS=TRUE&amp;DOC_NAME=FAT:FQL_AUDITING_CLIENT_TEMPLATE.FAT&amp;display_string=Audit&amp;VAR:KEY=NKFQFQRSXS&amp;VAR:QUERY=RkZfRUJJVERBX09QRVIoUVRSLDQvMS8yMDA5LDYvMzAvMjAwOSwsLFVTRCk=&amp;WINDOW=FIRST_POPUP&amp;HEIGH","T=450&amp;WIDTH=450&amp;START_MAXIMIZED=FALSE&amp;VAR:CALENDAR=US&amp;VAR:SYMBOL=ROP&amp;VAR:INDEX=0"}</definedName>
    <definedName name="_223__FDSAUDITLINK__" localSheetId="3" hidden="1">{"fdsup://directions/FAT Viewer?action=UPDATE&amp;creator=factset&amp;DYN_ARGS=TRUE&amp;DOC_NAME=FAT:FQL_AUDITING_CLIENT_TEMPLATE.FAT&amp;display_string=Audit&amp;VAR:KEY=NKFQFQRSXS&amp;VAR:QUERY=RkZfRUJJVERBX09QRVIoUVRSLDQvMS8yMDA5LDYvMzAvMjAwOSwsLFVTRCk=&amp;WINDOW=FIRST_POPUP&amp;HEIGH","T=450&amp;WIDTH=450&amp;START_MAXIMIZED=FALSE&amp;VAR:CALENDAR=US&amp;VAR:SYMBOL=ROP&amp;VAR:INDEX=0"}</definedName>
    <definedName name="_223__FDSAUDITLINK__" localSheetId="5" hidden="1">{"fdsup://directions/FAT Viewer?action=UPDATE&amp;creator=factset&amp;DYN_ARGS=TRUE&amp;DOC_NAME=FAT:FQL_AUDITING_CLIENT_TEMPLATE.FAT&amp;display_string=Audit&amp;VAR:KEY=NKFQFQRSXS&amp;VAR:QUERY=RkZfRUJJVERBX09QRVIoUVRSLDQvMS8yMDA5LDYvMzAvMjAwOSwsLFVTRCk=&amp;WINDOW=FIRST_POPUP&amp;HEIGH","T=450&amp;WIDTH=450&amp;START_MAXIMIZED=FALSE&amp;VAR:CALENDAR=US&amp;VAR:SYMBOL=ROP&amp;VAR:INDEX=0"}</definedName>
    <definedName name="_223__FDSAUDITLINK__" localSheetId="1" hidden="1">{"fdsup://directions/FAT Viewer?action=UPDATE&amp;creator=factset&amp;DYN_ARGS=TRUE&amp;DOC_NAME=FAT:FQL_AUDITING_CLIENT_TEMPLATE.FAT&amp;display_string=Audit&amp;VAR:KEY=NKFQFQRSXS&amp;VAR:QUERY=RkZfRUJJVERBX09QRVIoUVRSLDQvMS8yMDA5LDYvMzAvMjAwOSwsLFVTRCk=&amp;WINDOW=FIRST_POPUP&amp;HEIGH","T=450&amp;WIDTH=450&amp;START_MAXIMIZED=FALSE&amp;VAR:CALENDAR=US&amp;VAR:SYMBOL=ROP&amp;VAR:INDEX=0"}</definedName>
    <definedName name="_223__FDSAUDITLINK__" hidden="1">{"fdsup://directions/FAT Viewer?action=UPDATE&amp;creator=factset&amp;DYN_ARGS=TRUE&amp;DOC_NAME=FAT:FQL_AUDITING_CLIENT_TEMPLATE.FAT&amp;display_string=Audit&amp;VAR:KEY=NKFQFQRSXS&amp;VAR:QUERY=RkZfRUJJVERBX09QRVIoUVRSLDQvMS8yMDA5LDYvMzAvMjAwOSwsLFVTRCk=&amp;WINDOW=FIRST_POPUP&amp;HEIGH","T=450&amp;WIDTH=450&amp;START_MAXIMIZED=FALSE&amp;VAR:CALENDAR=US&amp;VAR:SYMBOL=ROP&amp;VAR:INDEX=0"}</definedName>
    <definedName name="_224__FDSAUDITLINK__" localSheetId="7" hidden="1">{"fdsup://directions/FAT Viewer?action=UPDATE&amp;creator=factset&amp;DYN_ARGS=TRUE&amp;DOC_NAME=FAT:FQL_AUDITING_CLIENT_TEMPLATE.FAT&amp;display_string=Audit&amp;VAR:KEY=XWZQNWLOHU&amp;VAR:QUERY=RkZfRUJJVERBX09QRVIoUVRSLDQvMS8yMDEwLDYvMzAvMjAxMCwsLFVTRCk=&amp;WINDOW=FIRST_POPUP&amp;HEIGH","T=450&amp;WIDTH=450&amp;START_MAXIMIZED=FALSE&amp;VAR:CALENDAR=US&amp;VAR:SYMBOL=ROP&amp;VAR:INDEX=0"}</definedName>
    <definedName name="_224__FDSAUDITLINK__" localSheetId="9" hidden="1">{"fdsup://directions/FAT Viewer?action=UPDATE&amp;creator=factset&amp;DYN_ARGS=TRUE&amp;DOC_NAME=FAT:FQL_AUDITING_CLIENT_TEMPLATE.FAT&amp;display_string=Audit&amp;VAR:KEY=XWZQNWLOHU&amp;VAR:QUERY=RkZfRUJJVERBX09QRVIoUVRSLDQvMS8yMDEwLDYvMzAvMjAxMCwsLFVTRCk=&amp;WINDOW=FIRST_POPUP&amp;HEIGH","T=450&amp;WIDTH=450&amp;START_MAXIMIZED=FALSE&amp;VAR:CALENDAR=US&amp;VAR:SYMBOL=ROP&amp;VAR:INDEX=0"}</definedName>
    <definedName name="_224__FDSAUDITLINK__" localSheetId="8" hidden="1">{"fdsup://directions/FAT Viewer?action=UPDATE&amp;creator=factset&amp;DYN_ARGS=TRUE&amp;DOC_NAME=FAT:FQL_AUDITING_CLIENT_TEMPLATE.FAT&amp;display_string=Audit&amp;VAR:KEY=XWZQNWLOHU&amp;VAR:QUERY=RkZfRUJJVERBX09QRVIoUVRSLDQvMS8yMDEwLDYvMzAvMjAxMCwsLFVTRCk=&amp;WINDOW=FIRST_POPUP&amp;HEIGH","T=450&amp;WIDTH=450&amp;START_MAXIMIZED=FALSE&amp;VAR:CALENDAR=US&amp;VAR:SYMBOL=ROP&amp;VAR:INDEX=0"}</definedName>
    <definedName name="_224__FDSAUDITLINK__" localSheetId="10" hidden="1">{"fdsup://directions/FAT Viewer?action=UPDATE&amp;creator=factset&amp;DYN_ARGS=TRUE&amp;DOC_NAME=FAT:FQL_AUDITING_CLIENT_TEMPLATE.FAT&amp;display_string=Audit&amp;VAR:KEY=XWZQNWLOHU&amp;VAR:QUERY=RkZfRUJJVERBX09QRVIoUVRSLDQvMS8yMDEwLDYvMzAvMjAxMCwsLFVTRCk=&amp;WINDOW=FIRST_POPUP&amp;HEIGH","T=450&amp;WIDTH=450&amp;START_MAXIMIZED=FALSE&amp;VAR:CALENDAR=US&amp;VAR:SYMBOL=ROP&amp;VAR:INDEX=0"}</definedName>
    <definedName name="_224__FDSAUDITLINK__" localSheetId="3" hidden="1">{"fdsup://directions/FAT Viewer?action=UPDATE&amp;creator=factset&amp;DYN_ARGS=TRUE&amp;DOC_NAME=FAT:FQL_AUDITING_CLIENT_TEMPLATE.FAT&amp;display_string=Audit&amp;VAR:KEY=XWZQNWLOHU&amp;VAR:QUERY=RkZfRUJJVERBX09QRVIoUVRSLDQvMS8yMDEwLDYvMzAvMjAxMCwsLFVTRCk=&amp;WINDOW=FIRST_POPUP&amp;HEIGH","T=450&amp;WIDTH=450&amp;START_MAXIMIZED=FALSE&amp;VAR:CALENDAR=US&amp;VAR:SYMBOL=ROP&amp;VAR:INDEX=0"}</definedName>
    <definedName name="_224__FDSAUDITLINK__" localSheetId="5" hidden="1">{"fdsup://directions/FAT Viewer?action=UPDATE&amp;creator=factset&amp;DYN_ARGS=TRUE&amp;DOC_NAME=FAT:FQL_AUDITING_CLIENT_TEMPLATE.FAT&amp;display_string=Audit&amp;VAR:KEY=XWZQNWLOHU&amp;VAR:QUERY=RkZfRUJJVERBX09QRVIoUVRSLDQvMS8yMDEwLDYvMzAvMjAxMCwsLFVTRCk=&amp;WINDOW=FIRST_POPUP&amp;HEIGH","T=450&amp;WIDTH=450&amp;START_MAXIMIZED=FALSE&amp;VAR:CALENDAR=US&amp;VAR:SYMBOL=ROP&amp;VAR:INDEX=0"}</definedName>
    <definedName name="_224__FDSAUDITLINK__" localSheetId="1" hidden="1">{"fdsup://directions/FAT Viewer?action=UPDATE&amp;creator=factset&amp;DYN_ARGS=TRUE&amp;DOC_NAME=FAT:FQL_AUDITING_CLIENT_TEMPLATE.FAT&amp;display_string=Audit&amp;VAR:KEY=XWZQNWLOHU&amp;VAR:QUERY=RkZfRUJJVERBX09QRVIoUVRSLDQvMS8yMDEwLDYvMzAvMjAxMCwsLFVTRCk=&amp;WINDOW=FIRST_POPUP&amp;HEIGH","T=450&amp;WIDTH=450&amp;START_MAXIMIZED=FALSE&amp;VAR:CALENDAR=US&amp;VAR:SYMBOL=ROP&amp;VAR:INDEX=0"}</definedName>
    <definedName name="_224__FDSAUDITLINK__" hidden="1">{"fdsup://directions/FAT Viewer?action=UPDATE&amp;creator=factset&amp;DYN_ARGS=TRUE&amp;DOC_NAME=FAT:FQL_AUDITING_CLIENT_TEMPLATE.FAT&amp;display_string=Audit&amp;VAR:KEY=XWZQNWLOHU&amp;VAR:QUERY=RkZfRUJJVERBX09QRVIoUVRSLDQvMS8yMDEwLDYvMzAvMjAxMCwsLFVTRCk=&amp;WINDOW=FIRST_POPUP&amp;HEIGH","T=450&amp;WIDTH=450&amp;START_MAXIMIZED=FALSE&amp;VAR:CALENDAR=US&amp;VAR:SYMBOL=ROP&amp;VAR:INDEX=0"}</definedName>
    <definedName name="_225__FDSAUDITLINK__" localSheetId="7" hidden="1">{"fdsup://directions/FAT Viewer?action=UPDATE&amp;creator=factset&amp;DYN_ARGS=TRUE&amp;DOC_NAME=FAT:FQL_AUDITING_CLIENT_TEMPLATE.FAT&amp;display_string=Audit&amp;VAR:KEY=VYJQZIHMTG&amp;VAR:QUERY=RkZfRUJJVERBX09QRVIoUVRSLDQvMS8yMDA5LDYvMzAvMjAwOSwsLFVTRCk=&amp;WINDOW=FIRST_POPUP&amp;HEIGH","T=450&amp;WIDTH=450&amp;START_MAXIMIZED=FALSE&amp;VAR:CALENDAR=US&amp;VAR:SYMBOL=ROK&amp;VAR:INDEX=0"}</definedName>
    <definedName name="_225__FDSAUDITLINK__" localSheetId="9" hidden="1">{"fdsup://directions/FAT Viewer?action=UPDATE&amp;creator=factset&amp;DYN_ARGS=TRUE&amp;DOC_NAME=FAT:FQL_AUDITING_CLIENT_TEMPLATE.FAT&amp;display_string=Audit&amp;VAR:KEY=VYJQZIHMTG&amp;VAR:QUERY=RkZfRUJJVERBX09QRVIoUVRSLDQvMS8yMDA5LDYvMzAvMjAwOSwsLFVTRCk=&amp;WINDOW=FIRST_POPUP&amp;HEIGH","T=450&amp;WIDTH=450&amp;START_MAXIMIZED=FALSE&amp;VAR:CALENDAR=US&amp;VAR:SYMBOL=ROK&amp;VAR:INDEX=0"}</definedName>
    <definedName name="_225__FDSAUDITLINK__" localSheetId="8" hidden="1">{"fdsup://directions/FAT Viewer?action=UPDATE&amp;creator=factset&amp;DYN_ARGS=TRUE&amp;DOC_NAME=FAT:FQL_AUDITING_CLIENT_TEMPLATE.FAT&amp;display_string=Audit&amp;VAR:KEY=VYJQZIHMTG&amp;VAR:QUERY=RkZfRUJJVERBX09QRVIoUVRSLDQvMS8yMDA5LDYvMzAvMjAwOSwsLFVTRCk=&amp;WINDOW=FIRST_POPUP&amp;HEIGH","T=450&amp;WIDTH=450&amp;START_MAXIMIZED=FALSE&amp;VAR:CALENDAR=US&amp;VAR:SYMBOL=ROK&amp;VAR:INDEX=0"}</definedName>
    <definedName name="_225__FDSAUDITLINK__" localSheetId="10" hidden="1">{"fdsup://directions/FAT Viewer?action=UPDATE&amp;creator=factset&amp;DYN_ARGS=TRUE&amp;DOC_NAME=FAT:FQL_AUDITING_CLIENT_TEMPLATE.FAT&amp;display_string=Audit&amp;VAR:KEY=VYJQZIHMTG&amp;VAR:QUERY=RkZfRUJJVERBX09QRVIoUVRSLDQvMS8yMDA5LDYvMzAvMjAwOSwsLFVTRCk=&amp;WINDOW=FIRST_POPUP&amp;HEIGH","T=450&amp;WIDTH=450&amp;START_MAXIMIZED=FALSE&amp;VAR:CALENDAR=US&amp;VAR:SYMBOL=ROK&amp;VAR:INDEX=0"}</definedName>
    <definedName name="_225__FDSAUDITLINK__" localSheetId="3" hidden="1">{"fdsup://directions/FAT Viewer?action=UPDATE&amp;creator=factset&amp;DYN_ARGS=TRUE&amp;DOC_NAME=FAT:FQL_AUDITING_CLIENT_TEMPLATE.FAT&amp;display_string=Audit&amp;VAR:KEY=VYJQZIHMTG&amp;VAR:QUERY=RkZfRUJJVERBX09QRVIoUVRSLDQvMS8yMDA5LDYvMzAvMjAwOSwsLFVTRCk=&amp;WINDOW=FIRST_POPUP&amp;HEIGH","T=450&amp;WIDTH=450&amp;START_MAXIMIZED=FALSE&amp;VAR:CALENDAR=US&amp;VAR:SYMBOL=ROK&amp;VAR:INDEX=0"}</definedName>
    <definedName name="_225__FDSAUDITLINK__" localSheetId="5" hidden="1">{"fdsup://directions/FAT Viewer?action=UPDATE&amp;creator=factset&amp;DYN_ARGS=TRUE&amp;DOC_NAME=FAT:FQL_AUDITING_CLIENT_TEMPLATE.FAT&amp;display_string=Audit&amp;VAR:KEY=VYJQZIHMTG&amp;VAR:QUERY=RkZfRUJJVERBX09QRVIoUVRSLDQvMS8yMDA5LDYvMzAvMjAwOSwsLFVTRCk=&amp;WINDOW=FIRST_POPUP&amp;HEIGH","T=450&amp;WIDTH=450&amp;START_MAXIMIZED=FALSE&amp;VAR:CALENDAR=US&amp;VAR:SYMBOL=ROK&amp;VAR:INDEX=0"}</definedName>
    <definedName name="_225__FDSAUDITLINK__" localSheetId="1" hidden="1">{"fdsup://directions/FAT Viewer?action=UPDATE&amp;creator=factset&amp;DYN_ARGS=TRUE&amp;DOC_NAME=FAT:FQL_AUDITING_CLIENT_TEMPLATE.FAT&amp;display_string=Audit&amp;VAR:KEY=VYJQZIHMTG&amp;VAR:QUERY=RkZfRUJJVERBX09QRVIoUVRSLDQvMS8yMDA5LDYvMzAvMjAwOSwsLFVTRCk=&amp;WINDOW=FIRST_POPUP&amp;HEIGH","T=450&amp;WIDTH=450&amp;START_MAXIMIZED=FALSE&amp;VAR:CALENDAR=US&amp;VAR:SYMBOL=ROK&amp;VAR:INDEX=0"}</definedName>
    <definedName name="_225__FDSAUDITLINK__" hidden="1">{"fdsup://directions/FAT Viewer?action=UPDATE&amp;creator=factset&amp;DYN_ARGS=TRUE&amp;DOC_NAME=FAT:FQL_AUDITING_CLIENT_TEMPLATE.FAT&amp;display_string=Audit&amp;VAR:KEY=VYJQZIHMTG&amp;VAR:QUERY=RkZfRUJJVERBX09QRVIoUVRSLDQvMS8yMDA5LDYvMzAvMjAwOSwsLFVTRCk=&amp;WINDOW=FIRST_POPUP&amp;HEIGH","T=450&amp;WIDTH=450&amp;START_MAXIMIZED=FALSE&amp;VAR:CALENDAR=US&amp;VAR:SYMBOL=ROK&amp;VAR:INDEX=0"}</definedName>
    <definedName name="_226__FDSAUDITLINK__" localSheetId="7" hidden="1">{"fdsup://directions/FAT Viewer?action=UPDATE&amp;creator=factset&amp;DYN_ARGS=TRUE&amp;DOC_NAME=FAT:FQL_AUDITING_CLIENT_TEMPLATE.FAT&amp;display_string=Audit&amp;VAR:KEY=NIVEJCDGJE&amp;VAR:QUERY=RkZfRUJJVERBX09QRVIoUVRSLDQvMS8yMDEwLDYvMzAvMjAxMCwsLFVTRCk=&amp;WINDOW=FIRST_POPUP&amp;HEIGH","T=450&amp;WIDTH=450&amp;START_MAXIMIZED=FALSE&amp;VAR:CALENDAR=US&amp;VAR:SYMBOL=ROK&amp;VAR:INDEX=0"}</definedName>
    <definedName name="_226__FDSAUDITLINK__" localSheetId="9" hidden="1">{"fdsup://directions/FAT Viewer?action=UPDATE&amp;creator=factset&amp;DYN_ARGS=TRUE&amp;DOC_NAME=FAT:FQL_AUDITING_CLIENT_TEMPLATE.FAT&amp;display_string=Audit&amp;VAR:KEY=NIVEJCDGJE&amp;VAR:QUERY=RkZfRUJJVERBX09QRVIoUVRSLDQvMS8yMDEwLDYvMzAvMjAxMCwsLFVTRCk=&amp;WINDOW=FIRST_POPUP&amp;HEIGH","T=450&amp;WIDTH=450&amp;START_MAXIMIZED=FALSE&amp;VAR:CALENDAR=US&amp;VAR:SYMBOL=ROK&amp;VAR:INDEX=0"}</definedName>
    <definedName name="_226__FDSAUDITLINK__" localSheetId="8" hidden="1">{"fdsup://directions/FAT Viewer?action=UPDATE&amp;creator=factset&amp;DYN_ARGS=TRUE&amp;DOC_NAME=FAT:FQL_AUDITING_CLIENT_TEMPLATE.FAT&amp;display_string=Audit&amp;VAR:KEY=NIVEJCDGJE&amp;VAR:QUERY=RkZfRUJJVERBX09QRVIoUVRSLDQvMS8yMDEwLDYvMzAvMjAxMCwsLFVTRCk=&amp;WINDOW=FIRST_POPUP&amp;HEIGH","T=450&amp;WIDTH=450&amp;START_MAXIMIZED=FALSE&amp;VAR:CALENDAR=US&amp;VAR:SYMBOL=ROK&amp;VAR:INDEX=0"}</definedName>
    <definedName name="_226__FDSAUDITLINK__" localSheetId="10" hidden="1">{"fdsup://directions/FAT Viewer?action=UPDATE&amp;creator=factset&amp;DYN_ARGS=TRUE&amp;DOC_NAME=FAT:FQL_AUDITING_CLIENT_TEMPLATE.FAT&amp;display_string=Audit&amp;VAR:KEY=NIVEJCDGJE&amp;VAR:QUERY=RkZfRUJJVERBX09QRVIoUVRSLDQvMS8yMDEwLDYvMzAvMjAxMCwsLFVTRCk=&amp;WINDOW=FIRST_POPUP&amp;HEIGH","T=450&amp;WIDTH=450&amp;START_MAXIMIZED=FALSE&amp;VAR:CALENDAR=US&amp;VAR:SYMBOL=ROK&amp;VAR:INDEX=0"}</definedName>
    <definedName name="_226__FDSAUDITLINK__" localSheetId="3" hidden="1">{"fdsup://directions/FAT Viewer?action=UPDATE&amp;creator=factset&amp;DYN_ARGS=TRUE&amp;DOC_NAME=FAT:FQL_AUDITING_CLIENT_TEMPLATE.FAT&amp;display_string=Audit&amp;VAR:KEY=NIVEJCDGJE&amp;VAR:QUERY=RkZfRUJJVERBX09QRVIoUVRSLDQvMS8yMDEwLDYvMzAvMjAxMCwsLFVTRCk=&amp;WINDOW=FIRST_POPUP&amp;HEIGH","T=450&amp;WIDTH=450&amp;START_MAXIMIZED=FALSE&amp;VAR:CALENDAR=US&amp;VAR:SYMBOL=ROK&amp;VAR:INDEX=0"}</definedName>
    <definedName name="_226__FDSAUDITLINK__" localSheetId="5" hidden="1">{"fdsup://directions/FAT Viewer?action=UPDATE&amp;creator=factset&amp;DYN_ARGS=TRUE&amp;DOC_NAME=FAT:FQL_AUDITING_CLIENT_TEMPLATE.FAT&amp;display_string=Audit&amp;VAR:KEY=NIVEJCDGJE&amp;VAR:QUERY=RkZfRUJJVERBX09QRVIoUVRSLDQvMS8yMDEwLDYvMzAvMjAxMCwsLFVTRCk=&amp;WINDOW=FIRST_POPUP&amp;HEIGH","T=450&amp;WIDTH=450&amp;START_MAXIMIZED=FALSE&amp;VAR:CALENDAR=US&amp;VAR:SYMBOL=ROK&amp;VAR:INDEX=0"}</definedName>
    <definedName name="_226__FDSAUDITLINK__" localSheetId="1" hidden="1">{"fdsup://directions/FAT Viewer?action=UPDATE&amp;creator=factset&amp;DYN_ARGS=TRUE&amp;DOC_NAME=FAT:FQL_AUDITING_CLIENT_TEMPLATE.FAT&amp;display_string=Audit&amp;VAR:KEY=NIVEJCDGJE&amp;VAR:QUERY=RkZfRUJJVERBX09QRVIoUVRSLDQvMS8yMDEwLDYvMzAvMjAxMCwsLFVTRCk=&amp;WINDOW=FIRST_POPUP&amp;HEIGH","T=450&amp;WIDTH=450&amp;START_MAXIMIZED=FALSE&amp;VAR:CALENDAR=US&amp;VAR:SYMBOL=ROK&amp;VAR:INDEX=0"}</definedName>
    <definedName name="_226__FDSAUDITLINK__" hidden="1">{"fdsup://directions/FAT Viewer?action=UPDATE&amp;creator=factset&amp;DYN_ARGS=TRUE&amp;DOC_NAME=FAT:FQL_AUDITING_CLIENT_TEMPLATE.FAT&amp;display_string=Audit&amp;VAR:KEY=NIVEJCDGJE&amp;VAR:QUERY=RkZfRUJJVERBX09QRVIoUVRSLDQvMS8yMDEwLDYvMzAvMjAxMCwsLFVTRCk=&amp;WINDOW=FIRST_POPUP&amp;HEIGH","T=450&amp;WIDTH=450&amp;START_MAXIMIZED=FALSE&amp;VAR:CALENDAR=US&amp;VAR:SYMBOL=ROK&amp;VAR:INDEX=0"}</definedName>
    <definedName name="_227__FDSAUDITLINK__" localSheetId="7" hidden="1">{"fdsup://directions/FAT Viewer?action=UPDATE&amp;creator=factset&amp;DYN_ARGS=TRUE&amp;DOC_NAME=FAT:FQL_AUDITING_CLIENT_TEMPLATE.FAT&amp;display_string=Audit&amp;VAR:KEY=BGVILEHQPS&amp;VAR:QUERY=RkZfRUJJVERBX09QRVIoUVRSLDQvMS8yMDA5LDYvMzAvMjAwOSwsLFVTRCk=&amp;WINDOW=FIRST_POPUP&amp;HEIGH","T=450&amp;WIDTH=450&amp;START_MAXIMIZED=FALSE&amp;VAR:CALENDAR=US&amp;VAR:SYMBOL=RL&amp;VAR:INDEX=0"}</definedName>
    <definedName name="_227__FDSAUDITLINK__" localSheetId="9" hidden="1">{"fdsup://directions/FAT Viewer?action=UPDATE&amp;creator=factset&amp;DYN_ARGS=TRUE&amp;DOC_NAME=FAT:FQL_AUDITING_CLIENT_TEMPLATE.FAT&amp;display_string=Audit&amp;VAR:KEY=BGVILEHQPS&amp;VAR:QUERY=RkZfRUJJVERBX09QRVIoUVRSLDQvMS8yMDA5LDYvMzAvMjAwOSwsLFVTRCk=&amp;WINDOW=FIRST_POPUP&amp;HEIGH","T=450&amp;WIDTH=450&amp;START_MAXIMIZED=FALSE&amp;VAR:CALENDAR=US&amp;VAR:SYMBOL=RL&amp;VAR:INDEX=0"}</definedName>
    <definedName name="_227__FDSAUDITLINK__" localSheetId="8" hidden="1">{"fdsup://directions/FAT Viewer?action=UPDATE&amp;creator=factset&amp;DYN_ARGS=TRUE&amp;DOC_NAME=FAT:FQL_AUDITING_CLIENT_TEMPLATE.FAT&amp;display_string=Audit&amp;VAR:KEY=BGVILEHQPS&amp;VAR:QUERY=RkZfRUJJVERBX09QRVIoUVRSLDQvMS8yMDA5LDYvMzAvMjAwOSwsLFVTRCk=&amp;WINDOW=FIRST_POPUP&amp;HEIGH","T=450&amp;WIDTH=450&amp;START_MAXIMIZED=FALSE&amp;VAR:CALENDAR=US&amp;VAR:SYMBOL=RL&amp;VAR:INDEX=0"}</definedName>
    <definedName name="_227__FDSAUDITLINK__" localSheetId="10" hidden="1">{"fdsup://directions/FAT Viewer?action=UPDATE&amp;creator=factset&amp;DYN_ARGS=TRUE&amp;DOC_NAME=FAT:FQL_AUDITING_CLIENT_TEMPLATE.FAT&amp;display_string=Audit&amp;VAR:KEY=BGVILEHQPS&amp;VAR:QUERY=RkZfRUJJVERBX09QRVIoUVRSLDQvMS8yMDA5LDYvMzAvMjAwOSwsLFVTRCk=&amp;WINDOW=FIRST_POPUP&amp;HEIGH","T=450&amp;WIDTH=450&amp;START_MAXIMIZED=FALSE&amp;VAR:CALENDAR=US&amp;VAR:SYMBOL=RL&amp;VAR:INDEX=0"}</definedName>
    <definedName name="_227__FDSAUDITLINK__" localSheetId="3" hidden="1">{"fdsup://directions/FAT Viewer?action=UPDATE&amp;creator=factset&amp;DYN_ARGS=TRUE&amp;DOC_NAME=FAT:FQL_AUDITING_CLIENT_TEMPLATE.FAT&amp;display_string=Audit&amp;VAR:KEY=BGVILEHQPS&amp;VAR:QUERY=RkZfRUJJVERBX09QRVIoUVRSLDQvMS8yMDA5LDYvMzAvMjAwOSwsLFVTRCk=&amp;WINDOW=FIRST_POPUP&amp;HEIGH","T=450&amp;WIDTH=450&amp;START_MAXIMIZED=FALSE&amp;VAR:CALENDAR=US&amp;VAR:SYMBOL=RL&amp;VAR:INDEX=0"}</definedName>
    <definedName name="_227__FDSAUDITLINK__" localSheetId="5" hidden="1">{"fdsup://directions/FAT Viewer?action=UPDATE&amp;creator=factset&amp;DYN_ARGS=TRUE&amp;DOC_NAME=FAT:FQL_AUDITING_CLIENT_TEMPLATE.FAT&amp;display_string=Audit&amp;VAR:KEY=BGVILEHQPS&amp;VAR:QUERY=RkZfRUJJVERBX09QRVIoUVRSLDQvMS8yMDA5LDYvMzAvMjAwOSwsLFVTRCk=&amp;WINDOW=FIRST_POPUP&amp;HEIGH","T=450&amp;WIDTH=450&amp;START_MAXIMIZED=FALSE&amp;VAR:CALENDAR=US&amp;VAR:SYMBOL=RL&amp;VAR:INDEX=0"}</definedName>
    <definedName name="_227__FDSAUDITLINK__" localSheetId="1" hidden="1">{"fdsup://directions/FAT Viewer?action=UPDATE&amp;creator=factset&amp;DYN_ARGS=TRUE&amp;DOC_NAME=FAT:FQL_AUDITING_CLIENT_TEMPLATE.FAT&amp;display_string=Audit&amp;VAR:KEY=BGVILEHQPS&amp;VAR:QUERY=RkZfRUJJVERBX09QRVIoUVRSLDQvMS8yMDA5LDYvMzAvMjAwOSwsLFVTRCk=&amp;WINDOW=FIRST_POPUP&amp;HEIGH","T=450&amp;WIDTH=450&amp;START_MAXIMIZED=FALSE&amp;VAR:CALENDAR=US&amp;VAR:SYMBOL=RL&amp;VAR:INDEX=0"}</definedName>
    <definedName name="_227__FDSAUDITLINK__" hidden="1">{"fdsup://directions/FAT Viewer?action=UPDATE&amp;creator=factset&amp;DYN_ARGS=TRUE&amp;DOC_NAME=FAT:FQL_AUDITING_CLIENT_TEMPLATE.FAT&amp;display_string=Audit&amp;VAR:KEY=BGVILEHQPS&amp;VAR:QUERY=RkZfRUJJVERBX09QRVIoUVRSLDQvMS8yMDA5LDYvMzAvMjAwOSwsLFVTRCk=&amp;WINDOW=FIRST_POPUP&amp;HEIGH","T=450&amp;WIDTH=450&amp;START_MAXIMIZED=FALSE&amp;VAR:CALENDAR=US&amp;VAR:SYMBOL=RL&amp;VAR:INDEX=0"}</definedName>
    <definedName name="_228__FDSAUDITLINK__" localSheetId="7" hidden="1">{"fdsup://directions/FAT Viewer?action=UPDATE&amp;creator=factset&amp;DYN_ARGS=TRUE&amp;DOC_NAME=FAT:FQL_AUDITING_CLIENT_TEMPLATE.FAT&amp;display_string=Audit&amp;VAR:KEY=RUFCBCXSDU&amp;VAR:QUERY=RkZfRUJJVERBX09QRVIoUVRSLDQvMS8yMDEwLDYvMzAvMjAxMCwsLFVTRCk=&amp;WINDOW=FIRST_POPUP&amp;HEIGH","T=450&amp;WIDTH=450&amp;START_MAXIMIZED=FALSE&amp;VAR:CALENDAR=US&amp;VAR:SYMBOL=RL&amp;VAR:INDEX=0"}</definedName>
    <definedName name="_228__FDSAUDITLINK__" localSheetId="9" hidden="1">{"fdsup://directions/FAT Viewer?action=UPDATE&amp;creator=factset&amp;DYN_ARGS=TRUE&amp;DOC_NAME=FAT:FQL_AUDITING_CLIENT_TEMPLATE.FAT&amp;display_string=Audit&amp;VAR:KEY=RUFCBCXSDU&amp;VAR:QUERY=RkZfRUJJVERBX09QRVIoUVRSLDQvMS8yMDEwLDYvMzAvMjAxMCwsLFVTRCk=&amp;WINDOW=FIRST_POPUP&amp;HEIGH","T=450&amp;WIDTH=450&amp;START_MAXIMIZED=FALSE&amp;VAR:CALENDAR=US&amp;VAR:SYMBOL=RL&amp;VAR:INDEX=0"}</definedName>
    <definedName name="_228__FDSAUDITLINK__" localSheetId="8" hidden="1">{"fdsup://directions/FAT Viewer?action=UPDATE&amp;creator=factset&amp;DYN_ARGS=TRUE&amp;DOC_NAME=FAT:FQL_AUDITING_CLIENT_TEMPLATE.FAT&amp;display_string=Audit&amp;VAR:KEY=RUFCBCXSDU&amp;VAR:QUERY=RkZfRUJJVERBX09QRVIoUVRSLDQvMS8yMDEwLDYvMzAvMjAxMCwsLFVTRCk=&amp;WINDOW=FIRST_POPUP&amp;HEIGH","T=450&amp;WIDTH=450&amp;START_MAXIMIZED=FALSE&amp;VAR:CALENDAR=US&amp;VAR:SYMBOL=RL&amp;VAR:INDEX=0"}</definedName>
    <definedName name="_228__FDSAUDITLINK__" localSheetId="10" hidden="1">{"fdsup://directions/FAT Viewer?action=UPDATE&amp;creator=factset&amp;DYN_ARGS=TRUE&amp;DOC_NAME=FAT:FQL_AUDITING_CLIENT_TEMPLATE.FAT&amp;display_string=Audit&amp;VAR:KEY=RUFCBCXSDU&amp;VAR:QUERY=RkZfRUJJVERBX09QRVIoUVRSLDQvMS8yMDEwLDYvMzAvMjAxMCwsLFVTRCk=&amp;WINDOW=FIRST_POPUP&amp;HEIGH","T=450&amp;WIDTH=450&amp;START_MAXIMIZED=FALSE&amp;VAR:CALENDAR=US&amp;VAR:SYMBOL=RL&amp;VAR:INDEX=0"}</definedName>
    <definedName name="_228__FDSAUDITLINK__" localSheetId="3" hidden="1">{"fdsup://directions/FAT Viewer?action=UPDATE&amp;creator=factset&amp;DYN_ARGS=TRUE&amp;DOC_NAME=FAT:FQL_AUDITING_CLIENT_TEMPLATE.FAT&amp;display_string=Audit&amp;VAR:KEY=RUFCBCXSDU&amp;VAR:QUERY=RkZfRUJJVERBX09QRVIoUVRSLDQvMS8yMDEwLDYvMzAvMjAxMCwsLFVTRCk=&amp;WINDOW=FIRST_POPUP&amp;HEIGH","T=450&amp;WIDTH=450&amp;START_MAXIMIZED=FALSE&amp;VAR:CALENDAR=US&amp;VAR:SYMBOL=RL&amp;VAR:INDEX=0"}</definedName>
    <definedName name="_228__FDSAUDITLINK__" localSheetId="5" hidden="1">{"fdsup://directions/FAT Viewer?action=UPDATE&amp;creator=factset&amp;DYN_ARGS=TRUE&amp;DOC_NAME=FAT:FQL_AUDITING_CLIENT_TEMPLATE.FAT&amp;display_string=Audit&amp;VAR:KEY=RUFCBCXSDU&amp;VAR:QUERY=RkZfRUJJVERBX09QRVIoUVRSLDQvMS8yMDEwLDYvMzAvMjAxMCwsLFVTRCk=&amp;WINDOW=FIRST_POPUP&amp;HEIGH","T=450&amp;WIDTH=450&amp;START_MAXIMIZED=FALSE&amp;VAR:CALENDAR=US&amp;VAR:SYMBOL=RL&amp;VAR:INDEX=0"}</definedName>
    <definedName name="_228__FDSAUDITLINK__" localSheetId="1" hidden="1">{"fdsup://directions/FAT Viewer?action=UPDATE&amp;creator=factset&amp;DYN_ARGS=TRUE&amp;DOC_NAME=FAT:FQL_AUDITING_CLIENT_TEMPLATE.FAT&amp;display_string=Audit&amp;VAR:KEY=RUFCBCXSDU&amp;VAR:QUERY=RkZfRUJJVERBX09QRVIoUVRSLDQvMS8yMDEwLDYvMzAvMjAxMCwsLFVTRCk=&amp;WINDOW=FIRST_POPUP&amp;HEIGH","T=450&amp;WIDTH=450&amp;START_MAXIMIZED=FALSE&amp;VAR:CALENDAR=US&amp;VAR:SYMBOL=RL&amp;VAR:INDEX=0"}</definedName>
    <definedName name="_228__FDSAUDITLINK__" hidden="1">{"fdsup://directions/FAT Viewer?action=UPDATE&amp;creator=factset&amp;DYN_ARGS=TRUE&amp;DOC_NAME=FAT:FQL_AUDITING_CLIENT_TEMPLATE.FAT&amp;display_string=Audit&amp;VAR:KEY=RUFCBCXSDU&amp;VAR:QUERY=RkZfRUJJVERBX09QRVIoUVRSLDQvMS8yMDEwLDYvMzAvMjAxMCwsLFVTRCk=&amp;WINDOW=FIRST_POPUP&amp;HEIGH","T=450&amp;WIDTH=450&amp;START_MAXIMIZED=FALSE&amp;VAR:CALENDAR=US&amp;VAR:SYMBOL=RL&amp;VAR:INDEX=0"}</definedName>
    <definedName name="_229__FDSAUDITLINK__" localSheetId="7" hidden="1">{"fdsup://directions/FAT Viewer?action=UPDATE&amp;creator=factset&amp;DYN_ARGS=TRUE&amp;DOC_NAME=FAT:FQL_AUDITING_CLIENT_TEMPLATE.FAT&amp;display_string=Audit&amp;VAR:KEY=FMRWDADEFC&amp;VAR:QUERY=RkZfRUJJVERBX09QRVIoUVRSLDQvMS8yMDA5LDYvMzAvMjAwOSwsLFVTRCk=&amp;WINDOW=FIRST_POPUP&amp;HEIGH","T=450&amp;WIDTH=450&amp;START_MAXIMIZED=FALSE&amp;VAR:CALENDAR=US&amp;VAR:SYMBOL=RHT&amp;VAR:INDEX=0"}</definedName>
    <definedName name="_229__FDSAUDITLINK__" localSheetId="9" hidden="1">{"fdsup://directions/FAT Viewer?action=UPDATE&amp;creator=factset&amp;DYN_ARGS=TRUE&amp;DOC_NAME=FAT:FQL_AUDITING_CLIENT_TEMPLATE.FAT&amp;display_string=Audit&amp;VAR:KEY=FMRWDADEFC&amp;VAR:QUERY=RkZfRUJJVERBX09QRVIoUVRSLDQvMS8yMDA5LDYvMzAvMjAwOSwsLFVTRCk=&amp;WINDOW=FIRST_POPUP&amp;HEIGH","T=450&amp;WIDTH=450&amp;START_MAXIMIZED=FALSE&amp;VAR:CALENDAR=US&amp;VAR:SYMBOL=RHT&amp;VAR:INDEX=0"}</definedName>
    <definedName name="_229__FDSAUDITLINK__" localSheetId="8" hidden="1">{"fdsup://directions/FAT Viewer?action=UPDATE&amp;creator=factset&amp;DYN_ARGS=TRUE&amp;DOC_NAME=FAT:FQL_AUDITING_CLIENT_TEMPLATE.FAT&amp;display_string=Audit&amp;VAR:KEY=FMRWDADEFC&amp;VAR:QUERY=RkZfRUJJVERBX09QRVIoUVRSLDQvMS8yMDA5LDYvMzAvMjAwOSwsLFVTRCk=&amp;WINDOW=FIRST_POPUP&amp;HEIGH","T=450&amp;WIDTH=450&amp;START_MAXIMIZED=FALSE&amp;VAR:CALENDAR=US&amp;VAR:SYMBOL=RHT&amp;VAR:INDEX=0"}</definedName>
    <definedName name="_229__FDSAUDITLINK__" localSheetId="10" hidden="1">{"fdsup://directions/FAT Viewer?action=UPDATE&amp;creator=factset&amp;DYN_ARGS=TRUE&amp;DOC_NAME=FAT:FQL_AUDITING_CLIENT_TEMPLATE.FAT&amp;display_string=Audit&amp;VAR:KEY=FMRWDADEFC&amp;VAR:QUERY=RkZfRUJJVERBX09QRVIoUVRSLDQvMS8yMDA5LDYvMzAvMjAwOSwsLFVTRCk=&amp;WINDOW=FIRST_POPUP&amp;HEIGH","T=450&amp;WIDTH=450&amp;START_MAXIMIZED=FALSE&amp;VAR:CALENDAR=US&amp;VAR:SYMBOL=RHT&amp;VAR:INDEX=0"}</definedName>
    <definedName name="_229__FDSAUDITLINK__" localSheetId="3" hidden="1">{"fdsup://directions/FAT Viewer?action=UPDATE&amp;creator=factset&amp;DYN_ARGS=TRUE&amp;DOC_NAME=FAT:FQL_AUDITING_CLIENT_TEMPLATE.FAT&amp;display_string=Audit&amp;VAR:KEY=FMRWDADEFC&amp;VAR:QUERY=RkZfRUJJVERBX09QRVIoUVRSLDQvMS8yMDA5LDYvMzAvMjAwOSwsLFVTRCk=&amp;WINDOW=FIRST_POPUP&amp;HEIGH","T=450&amp;WIDTH=450&amp;START_MAXIMIZED=FALSE&amp;VAR:CALENDAR=US&amp;VAR:SYMBOL=RHT&amp;VAR:INDEX=0"}</definedName>
    <definedName name="_229__FDSAUDITLINK__" localSheetId="5" hidden="1">{"fdsup://directions/FAT Viewer?action=UPDATE&amp;creator=factset&amp;DYN_ARGS=TRUE&amp;DOC_NAME=FAT:FQL_AUDITING_CLIENT_TEMPLATE.FAT&amp;display_string=Audit&amp;VAR:KEY=FMRWDADEFC&amp;VAR:QUERY=RkZfRUJJVERBX09QRVIoUVRSLDQvMS8yMDA5LDYvMzAvMjAwOSwsLFVTRCk=&amp;WINDOW=FIRST_POPUP&amp;HEIGH","T=450&amp;WIDTH=450&amp;START_MAXIMIZED=FALSE&amp;VAR:CALENDAR=US&amp;VAR:SYMBOL=RHT&amp;VAR:INDEX=0"}</definedName>
    <definedName name="_229__FDSAUDITLINK__" localSheetId="1" hidden="1">{"fdsup://directions/FAT Viewer?action=UPDATE&amp;creator=factset&amp;DYN_ARGS=TRUE&amp;DOC_NAME=FAT:FQL_AUDITING_CLIENT_TEMPLATE.FAT&amp;display_string=Audit&amp;VAR:KEY=FMRWDADEFC&amp;VAR:QUERY=RkZfRUJJVERBX09QRVIoUVRSLDQvMS8yMDA5LDYvMzAvMjAwOSwsLFVTRCk=&amp;WINDOW=FIRST_POPUP&amp;HEIGH","T=450&amp;WIDTH=450&amp;START_MAXIMIZED=FALSE&amp;VAR:CALENDAR=US&amp;VAR:SYMBOL=RHT&amp;VAR:INDEX=0"}</definedName>
    <definedName name="_229__FDSAUDITLINK__" hidden="1">{"fdsup://directions/FAT Viewer?action=UPDATE&amp;creator=factset&amp;DYN_ARGS=TRUE&amp;DOC_NAME=FAT:FQL_AUDITING_CLIENT_TEMPLATE.FAT&amp;display_string=Audit&amp;VAR:KEY=FMRWDADEFC&amp;VAR:QUERY=RkZfRUJJVERBX09QRVIoUVRSLDQvMS8yMDA5LDYvMzAvMjAwOSwsLFVTRCk=&amp;WINDOW=FIRST_POPUP&amp;HEIGH","T=450&amp;WIDTH=450&amp;START_MAXIMIZED=FALSE&amp;VAR:CALENDAR=US&amp;VAR:SYMBOL=RHT&amp;VAR:INDEX=0"}</definedName>
    <definedName name="_23__FDSAUDITLINK__" localSheetId="7" hidden="1">{"fdsup://directions/FAT Viewer?action=UPDATE&amp;creator=factset&amp;DYN_ARGS=TRUE&amp;DOC_NAME=FAT:FQL_AUDITING_CLIENT_TEMPLATE.FAT&amp;display_string=Audit&amp;VAR:KEY=TOXUBALQZG&amp;VAR:QUERY=RkZfRUJJVERBX09QRVIoUVRSLDQvMS8yMDA5LDYvMzAvMjAwOSwsLFVTRCk=&amp;WINDOW=FIRST_POPUP&amp;HEIGH","T=450&amp;WIDTH=450&amp;START_MAXIMIZED=FALSE&amp;VAR:CALENDAR=US&amp;VAR:SYMBOL=WYNN&amp;VAR:INDEX=0"}</definedName>
    <definedName name="_23__FDSAUDITLINK__" localSheetId="9" hidden="1">{"fdsup://directions/FAT Viewer?action=UPDATE&amp;creator=factset&amp;DYN_ARGS=TRUE&amp;DOC_NAME=FAT:FQL_AUDITING_CLIENT_TEMPLATE.FAT&amp;display_string=Audit&amp;VAR:KEY=TOXUBALQZG&amp;VAR:QUERY=RkZfRUJJVERBX09QRVIoUVRSLDQvMS8yMDA5LDYvMzAvMjAwOSwsLFVTRCk=&amp;WINDOW=FIRST_POPUP&amp;HEIGH","T=450&amp;WIDTH=450&amp;START_MAXIMIZED=FALSE&amp;VAR:CALENDAR=US&amp;VAR:SYMBOL=WYNN&amp;VAR:INDEX=0"}</definedName>
    <definedName name="_23__FDSAUDITLINK__" localSheetId="8" hidden="1">{"fdsup://directions/FAT Viewer?action=UPDATE&amp;creator=factset&amp;DYN_ARGS=TRUE&amp;DOC_NAME=FAT:FQL_AUDITING_CLIENT_TEMPLATE.FAT&amp;display_string=Audit&amp;VAR:KEY=TOXUBALQZG&amp;VAR:QUERY=RkZfRUJJVERBX09QRVIoUVRSLDQvMS8yMDA5LDYvMzAvMjAwOSwsLFVTRCk=&amp;WINDOW=FIRST_POPUP&amp;HEIGH","T=450&amp;WIDTH=450&amp;START_MAXIMIZED=FALSE&amp;VAR:CALENDAR=US&amp;VAR:SYMBOL=WYNN&amp;VAR:INDEX=0"}</definedName>
    <definedName name="_23__FDSAUDITLINK__" localSheetId="10" hidden="1">{"fdsup://directions/FAT Viewer?action=UPDATE&amp;creator=factset&amp;DYN_ARGS=TRUE&amp;DOC_NAME=FAT:FQL_AUDITING_CLIENT_TEMPLATE.FAT&amp;display_string=Audit&amp;VAR:KEY=TOXUBALQZG&amp;VAR:QUERY=RkZfRUJJVERBX09QRVIoUVRSLDQvMS8yMDA5LDYvMzAvMjAwOSwsLFVTRCk=&amp;WINDOW=FIRST_POPUP&amp;HEIGH","T=450&amp;WIDTH=450&amp;START_MAXIMIZED=FALSE&amp;VAR:CALENDAR=US&amp;VAR:SYMBOL=WYNN&amp;VAR:INDEX=0"}</definedName>
    <definedName name="_23__FDSAUDITLINK__" localSheetId="3" hidden="1">{"fdsup://directions/FAT Viewer?action=UPDATE&amp;creator=factset&amp;DYN_ARGS=TRUE&amp;DOC_NAME=FAT:FQL_AUDITING_CLIENT_TEMPLATE.FAT&amp;display_string=Audit&amp;VAR:KEY=TOXUBALQZG&amp;VAR:QUERY=RkZfRUJJVERBX09QRVIoUVRSLDQvMS8yMDA5LDYvMzAvMjAwOSwsLFVTRCk=&amp;WINDOW=FIRST_POPUP&amp;HEIGH","T=450&amp;WIDTH=450&amp;START_MAXIMIZED=FALSE&amp;VAR:CALENDAR=US&amp;VAR:SYMBOL=WYNN&amp;VAR:INDEX=0"}</definedName>
    <definedName name="_23__FDSAUDITLINK__" localSheetId="5" hidden="1">{"fdsup://directions/FAT Viewer?action=UPDATE&amp;creator=factset&amp;DYN_ARGS=TRUE&amp;DOC_NAME=FAT:FQL_AUDITING_CLIENT_TEMPLATE.FAT&amp;display_string=Audit&amp;VAR:KEY=TOXUBALQZG&amp;VAR:QUERY=RkZfRUJJVERBX09QRVIoUVRSLDQvMS8yMDA5LDYvMzAvMjAwOSwsLFVTRCk=&amp;WINDOW=FIRST_POPUP&amp;HEIGH","T=450&amp;WIDTH=450&amp;START_MAXIMIZED=FALSE&amp;VAR:CALENDAR=US&amp;VAR:SYMBOL=WYNN&amp;VAR:INDEX=0"}</definedName>
    <definedName name="_23__FDSAUDITLINK__" localSheetId="1" hidden="1">{"fdsup://directions/FAT Viewer?action=UPDATE&amp;creator=factset&amp;DYN_ARGS=TRUE&amp;DOC_NAME=FAT:FQL_AUDITING_CLIENT_TEMPLATE.FAT&amp;display_string=Audit&amp;VAR:KEY=TOXUBALQZG&amp;VAR:QUERY=RkZfRUJJVERBX09QRVIoUVRSLDQvMS8yMDA5LDYvMzAvMjAwOSwsLFVTRCk=&amp;WINDOW=FIRST_POPUP&amp;HEIGH","T=450&amp;WIDTH=450&amp;START_MAXIMIZED=FALSE&amp;VAR:CALENDAR=US&amp;VAR:SYMBOL=WYNN&amp;VAR:INDEX=0"}</definedName>
    <definedName name="_23__FDSAUDITLINK__" hidden="1">{"fdsup://directions/FAT Viewer?action=UPDATE&amp;creator=factset&amp;DYN_ARGS=TRUE&amp;DOC_NAME=FAT:FQL_AUDITING_CLIENT_TEMPLATE.FAT&amp;display_string=Audit&amp;VAR:KEY=TOXUBALQZG&amp;VAR:QUERY=RkZfRUJJVERBX09QRVIoUVRSLDQvMS8yMDA5LDYvMzAvMjAwOSwsLFVTRCk=&amp;WINDOW=FIRST_POPUP&amp;HEIGH","T=450&amp;WIDTH=450&amp;START_MAXIMIZED=FALSE&amp;VAR:CALENDAR=US&amp;VAR:SYMBOL=WYNN&amp;VAR:INDEX=0"}</definedName>
    <definedName name="_230__FDSAUDITLINK__" localSheetId="7" hidden="1">{"fdsup://directions/FAT Viewer?action=UPDATE&amp;creator=factset&amp;DYN_ARGS=TRUE&amp;DOC_NAME=FAT:FQL_AUDITING_CLIENT_TEMPLATE.FAT&amp;display_string=Audit&amp;VAR:KEY=ZSXARITWRU&amp;VAR:QUERY=RkZfRUJJVERBX09QRVIoUVRSLDQvMS8yMDEwLDYvMzAvMjAxMCwsLFVTRCk=&amp;WINDOW=FIRST_POPUP&amp;HEIGH","T=450&amp;WIDTH=450&amp;START_MAXIMIZED=FALSE&amp;VAR:CALENDAR=US&amp;VAR:SYMBOL=RHT&amp;VAR:INDEX=0"}</definedName>
    <definedName name="_230__FDSAUDITLINK__" localSheetId="9" hidden="1">{"fdsup://directions/FAT Viewer?action=UPDATE&amp;creator=factset&amp;DYN_ARGS=TRUE&amp;DOC_NAME=FAT:FQL_AUDITING_CLIENT_TEMPLATE.FAT&amp;display_string=Audit&amp;VAR:KEY=ZSXARITWRU&amp;VAR:QUERY=RkZfRUJJVERBX09QRVIoUVRSLDQvMS8yMDEwLDYvMzAvMjAxMCwsLFVTRCk=&amp;WINDOW=FIRST_POPUP&amp;HEIGH","T=450&amp;WIDTH=450&amp;START_MAXIMIZED=FALSE&amp;VAR:CALENDAR=US&amp;VAR:SYMBOL=RHT&amp;VAR:INDEX=0"}</definedName>
    <definedName name="_230__FDSAUDITLINK__" localSheetId="8" hidden="1">{"fdsup://directions/FAT Viewer?action=UPDATE&amp;creator=factset&amp;DYN_ARGS=TRUE&amp;DOC_NAME=FAT:FQL_AUDITING_CLIENT_TEMPLATE.FAT&amp;display_string=Audit&amp;VAR:KEY=ZSXARITWRU&amp;VAR:QUERY=RkZfRUJJVERBX09QRVIoUVRSLDQvMS8yMDEwLDYvMzAvMjAxMCwsLFVTRCk=&amp;WINDOW=FIRST_POPUP&amp;HEIGH","T=450&amp;WIDTH=450&amp;START_MAXIMIZED=FALSE&amp;VAR:CALENDAR=US&amp;VAR:SYMBOL=RHT&amp;VAR:INDEX=0"}</definedName>
    <definedName name="_230__FDSAUDITLINK__" localSheetId="10" hidden="1">{"fdsup://directions/FAT Viewer?action=UPDATE&amp;creator=factset&amp;DYN_ARGS=TRUE&amp;DOC_NAME=FAT:FQL_AUDITING_CLIENT_TEMPLATE.FAT&amp;display_string=Audit&amp;VAR:KEY=ZSXARITWRU&amp;VAR:QUERY=RkZfRUJJVERBX09QRVIoUVRSLDQvMS8yMDEwLDYvMzAvMjAxMCwsLFVTRCk=&amp;WINDOW=FIRST_POPUP&amp;HEIGH","T=450&amp;WIDTH=450&amp;START_MAXIMIZED=FALSE&amp;VAR:CALENDAR=US&amp;VAR:SYMBOL=RHT&amp;VAR:INDEX=0"}</definedName>
    <definedName name="_230__FDSAUDITLINK__" localSheetId="3" hidden="1">{"fdsup://directions/FAT Viewer?action=UPDATE&amp;creator=factset&amp;DYN_ARGS=TRUE&amp;DOC_NAME=FAT:FQL_AUDITING_CLIENT_TEMPLATE.FAT&amp;display_string=Audit&amp;VAR:KEY=ZSXARITWRU&amp;VAR:QUERY=RkZfRUJJVERBX09QRVIoUVRSLDQvMS8yMDEwLDYvMzAvMjAxMCwsLFVTRCk=&amp;WINDOW=FIRST_POPUP&amp;HEIGH","T=450&amp;WIDTH=450&amp;START_MAXIMIZED=FALSE&amp;VAR:CALENDAR=US&amp;VAR:SYMBOL=RHT&amp;VAR:INDEX=0"}</definedName>
    <definedName name="_230__FDSAUDITLINK__" localSheetId="5" hidden="1">{"fdsup://directions/FAT Viewer?action=UPDATE&amp;creator=factset&amp;DYN_ARGS=TRUE&amp;DOC_NAME=FAT:FQL_AUDITING_CLIENT_TEMPLATE.FAT&amp;display_string=Audit&amp;VAR:KEY=ZSXARITWRU&amp;VAR:QUERY=RkZfRUJJVERBX09QRVIoUVRSLDQvMS8yMDEwLDYvMzAvMjAxMCwsLFVTRCk=&amp;WINDOW=FIRST_POPUP&amp;HEIGH","T=450&amp;WIDTH=450&amp;START_MAXIMIZED=FALSE&amp;VAR:CALENDAR=US&amp;VAR:SYMBOL=RHT&amp;VAR:INDEX=0"}</definedName>
    <definedName name="_230__FDSAUDITLINK__" localSheetId="1" hidden="1">{"fdsup://directions/FAT Viewer?action=UPDATE&amp;creator=factset&amp;DYN_ARGS=TRUE&amp;DOC_NAME=FAT:FQL_AUDITING_CLIENT_TEMPLATE.FAT&amp;display_string=Audit&amp;VAR:KEY=ZSXARITWRU&amp;VAR:QUERY=RkZfRUJJVERBX09QRVIoUVRSLDQvMS8yMDEwLDYvMzAvMjAxMCwsLFVTRCk=&amp;WINDOW=FIRST_POPUP&amp;HEIGH","T=450&amp;WIDTH=450&amp;START_MAXIMIZED=FALSE&amp;VAR:CALENDAR=US&amp;VAR:SYMBOL=RHT&amp;VAR:INDEX=0"}</definedName>
    <definedName name="_230__FDSAUDITLINK__" hidden="1">{"fdsup://directions/FAT Viewer?action=UPDATE&amp;creator=factset&amp;DYN_ARGS=TRUE&amp;DOC_NAME=FAT:FQL_AUDITING_CLIENT_TEMPLATE.FAT&amp;display_string=Audit&amp;VAR:KEY=ZSXARITWRU&amp;VAR:QUERY=RkZfRUJJVERBX09QRVIoUVRSLDQvMS8yMDEwLDYvMzAvMjAxMCwsLFVTRCk=&amp;WINDOW=FIRST_POPUP&amp;HEIGH","T=450&amp;WIDTH=450&amp;START_MAXIMIZED=FALSE&amp;VAR:CALENDAR=US&amp;VAR:SYMBOL=RHT&amp;VAR:INDEX=0"}</definedName>
    <definedName name="_231__FDSAUDITLINK__" localSheetId="7" hidden="1">{"fdsup://directions/FAT Viewer?action=UPDATE&amp;creator=factset&amp;DYN_ARGS=TRUE&amp;DOC_NAME=FAT:FQL_AUDITING_CLIENT_TEMPLATE.FAT&amp;display_string=Audit&amp;VAR:KEY=NMPIZKTCPO&amp;VAR:QUERY=RkZfRUJJVERBX09QRVIoUVRSLDQvMS8yMDA5LDYvMzAvMjAwOSwsLFVTRCk=&amp;WINDOW=FIRST_POPUP&amp;HEIGH","T=450&amp;WIDTH=450&amp;START_MAXIMIZED=FALSE&amp;VAR:CALENDAR=US&amp;VAR:SYMBOL=RHI&amp;VAR:INDEX=0"}</definedName>
    <definedName name="_231__FDSAUDITLINK__" localSheetId="9" hidden="1">{"fdsup://directions/FAT Viewer?action=UPDATE&amp;creator=factset&amp;DYN_ARGS=TRUE&amp;DOC_NAME=FAT:FQL_AUDITING_CLIENT_TEMPLATE.FAT&amp;display_string=Audit&amp;VAR:KEY=NMPIZKTCPO&amp;VAR:QUERY=RkZfRUJJVERBX09QRVIoUVRSLDQvMS8yMDA5LDYvMzAvMjAwOSwsLFVTRCk=&amp;WINDOW=FIRST_POPUP&amp;HEIGH","T=450&amp;WIDTH=450&amp;START_MAXIMIZED=FALSE&amp;VAR:CALENDAR=US&amp;VAR:SYMBOL=RHI&amp;VAR:INDEX=0"}</definedName>
    <definedName name="_231__FDSAUDITLINK__" localSheetId="8" hidden="1">{"fdsup://directions/FAT Viewer?action=UPDATE&amp;creator=factset&amp;DYN_ARGS=TRUE&amp;DOC_NAME=FAT:FQL_AUDITING_CLIENT_TEMPLATE.FAT&amp;display_string=Audit&amp;VAR:KEY=NMPIZKTCPO&amp;VAR:QUERY=RkZfRUJJVERBX09QRVIoUVRSLDQvMS8yMDA5LDYvMzAvMjAwOSwsLFVTRCk=&amp;WINDOW=FIRST_POPUP&amp;HEIGH","T=450&amp;WIDTH=450&amp;START_MAXIMIZED=FALSE&amp;VAR:CALENDAR=US&amp;VAR:SYMBOL=RHI&amp;VAR:INDEX=0"}</definedName>
    <definedName name="_231__FDSAUDITLINK__" localSheetId="10" hidden="1">{"fdsup://directions/FAT Viewer?action=UPDATE&amp;creator=factset&amp;DYN_ARGS=TRUE&amp;DOC_NAME=FAT:FQL_AUDITING_CLIENT_TEMPLATE.FAT&amp;display_string=Audit&amp;VAR:KEY=NMPIZKTCPO&amp;VAR:QUERY=RkZfRUJJVERBX09QRVIoUVRSLDQvMS8yMDA5LDYvMzAvMjAwOSwsLFVTRCk=&amp;WINDOW=FIRST_POPUP&amp;HEIGH","T=450&amp;WIDTH=450&amp;START_MAXIMIZED=FALSE&amp;VAR:CALENDAR=US&amp;VAR:SYMBOL=RHI&amp;VAR:INDEX=0"}</definedName>
    <definedName name="_231__FDSAUDITLINK__" localSheetId="3" hidden="1">{"fdsup://directions/FAT Viewer?action=UPDATE&amp;creator=factset&amp;DYN_ARGS=TRUE&amp;DOC_NAME=FAT:FQL_AUDITING_CLIENT_TEMPLATE.FAT&amp;display_string=Audit&amp;VAR:KEY=NMPIZKTCPO&amp;VAR:QUERY=RkZfRUJJVERBX09QRVIoUVRSLDQvMS8yMDA5LDYvMzAvMjAwOSwsLFVTRCk=&amp;WINDOW=FIRST_POPUP&amp;HEIGH","T=450&amp;WIDTH=450&amp;START_MAXIMIZED=FALSE&amp;VAR:CALENDAR=US&amp;VAR:SYMBOL=RHI&amp;VAR:INDEX=0"}</definedName>
    <definedName name="_231__FDSAUDITLINK__" localSheetId="5" hidden="1">{"fdsup://directions/FAT Viewer?action=UPDATE&amp;creator=factset&amp;DYN_ARGS=TRUE&amp;DOC_NAME=FAT:FQL_AUDITING_CLIENT_TEMPLATE.FAT&amp;display_string=Audit&amp;VAR:KEY=NMPIZKTCPO&amp;VAR:QUERY=RkZfRUJJVERBX09QRVIoUVRSLDQvMS8yMDA5LDYvMzAvMjAwOSwsLFVTRCk=&amp;WINDOW=FIRST_POPUP&amp;HEIGH","T=450&amp;WIDTH=450&amp;START_MAXIMIZED=FALSE&amp;VAR:CALENDAR=US&amp;VAR:SYMBOL=RHI&amp;VAR:INDEX=0"}</definedName>
    <definedName name="_231__FDSAUDITLINK__" localSheetId="1" hidden="1">{"fdsup://directions/FAT Viewer?action=UPDATE&amp;creator=factset&amp;DYN_ARGS=TRUE&amp;DOC_NAME=FAT:FQL_AUDITING_CLIENT_TEMPLATE.FAT&amp;display_string=Audit&amp;VAR:KEY=NMPIZKTCPO&amp;VAR:QUERY=RkZfRUJJVERBX09QRVIoUVRSLDQvMS8yMDA5LDYvMzAvMjAwOSwsLFVTRCk=&amp;WINDOW=FIRST_POPUP&amp;HEIGH","T=450&amp;WIDTH=450&amp;START_MAXIMIZED=FALSE&amp;VAR:CALENDAR=US&amp;VAR:SYMBOL=RHI&amp;VAR:INDEX=0"}</definedName>
    <definedName name="_231__FDSAUDITLINK__" hidden="1">{"fdsup://directions/FAT Viewer?action=UPDATE&amp;creator=factset&amp;DYN_ARGS=TRUE&amp;DOC_NAME=FAT:FQL_AUDITING_CLIENT_TEMPLATE.FAT&amp;display_string=Audit&amp;VAR:KEY=NMPIZKTCPO&amp;VAR:QUERY=RkZfRUJJVERBX09QRVIoUVRSLDQvMS8yMDA5LDYvMzAvMjAwOSwsLFVTRCk=&amp;WINDOW=FIRST_POPUP&amp;HEIGH","T=450&amp;WIDTH=450&amp;START_MAXIMIZED=FALSE&amp;VAR:CALENDAR=US&amp;VAR:SYMBOL=RHI&amp;VAR:INDEX=0"}</definedName>
    <definedName name="_232__FDSAUDITLINK__" localSheetId="7" hidden="1">{"fdsup://directions/FAT Viewer?action=UPDATE&amp;creator=factset&amp;DYN_ARGS=TRUE&amp;DOC_NAME=FAT:FQL_AUDITING_CLIENT_TEMPLATE.FAT&amp;display_string=Audit&amp;VAR:KEY=BAFINQXYJK&amp;VAR:QUERY=RkZfRUJJVERBX09QRVIoUVRSLDQvMS8yMDEwLDYvMzAvMjAxMCwsLFVTRCk=&amp;WINDOW=FIRST_POPUP&amp;HEIGH","T=450&amp;WIDTH=450&amp;START_MAXIMIZED=FALSE&amp;VAR:CALENDAR=US&amp;VAR:SYMBOL=RHI&amp;VAR:INDEX=0"}</definedName>
    <definedName name="_232__FDSAUDITLINK__" localSheetId="9" hidden="1">{"fdsup://directions/FAT Viewer?action=UPDATE&amp;creator=factset&amp;DYN_ARGS=TRUE&amp;DOC_NAME=FAT:FQL_AUDITING_CLIENT_TEMPLATE.FAT&amp;display_string=Audit&amp;VAR:KEY=BAFINQXYJK&amp;VAR:QUERY=RkZfRUJJVERBX09QRVIoUVRSLDQvMS8yMDEwLDYvMzAvMjAxMCwsLFVTRCk=&amp;WINDOW=FIRST_POPUP&amp;HEIGH","T=450&amp;WIDTH=450&amp;START_MAXIMIZED=FALSE&amp;VAR:CALENDAR=US&amp;VAR:SYMBOL=RHI&amp;VAR:INDEX=0"}</definedName>
    <definedName name="_232__FDSAUDITLINK__" localSheetId="8" hidden="1">{"fdsup://directions/FAT Viewer?action=UPDATE&amp;creator=factset&amp;DYN_ARGS=TRUE&amp;DOC_NAME=FAT:FQL_AUDITING_CLIENT_TEMPLATE.FAT&amp;display_string=Audit&amp;VAR:KEY=BAFINQXYJK&amp;VAR:QUERY=RkZfRUJJVERBX09QRVIoUVRSLDQvMS8yMDEwLDYvMzAvMjAxMCwsLFVTRCk=&amp;WINDOW=FIRST_POPUP&amp;HEIGH","T=450&amp;WIDTH=450&amp;START_MAXIMIZED=FALSE&amp;VAR:CALENDAR=US&amp;VAR:SYMBOL=RHI&amp;VAR:INDEX=0"}</definedName>
    <definedName name="_232__FDSAUDITLINK__" localSheetId="10" hidden="1">{"fdsup://directions/FAT Viewer?action=UPDATE&amp;creator=factset&amp;DYN_ARGS=TRUE&amp;DOC_NAME=FAT:FQL_AUDITING_CLIENT_TEMPLATE.FAT&amp;display_string=Audit&amp;VAR:KEY=BAFINQXYJK&amp;VAR:QUERY=RkZfRUJJVERBX09QRVIoUVRSLDQvMS8yMDEwLDYvMzAvMjAxMCwsLFVTRCk=&amp;WINDOW=FIRST_POPUP&amp;HEIGH","T=450&amp;WIDTH=450&amp;START_MAXIMIZED=FALSE&amp;VAR:CALENDAR=US&amp;VAR:SYMBOL=RHI&amp;VAR:INDEX=0"}</definedName>
    <definedName name="_232__FDSAUDITLINK__" localSheetId="3" hidden="1">{"fdsup://directions/FAT Viewer?action=UPDATE&amp;creator=factset&amp;DYN_ARGS=TRUE&amp;DOC_NAME=FAT:FQL_AUDITING_CLIENT_TEMPLATE.FAT&amp;display_string=Audit&amp;VAR:KEY=BAFINQXYJK&amp;VAR:QUERY=RkZfRUJJVERBX09QRVIoUVRSLDQvMS8yMDEwLDYvMzAvMjAxMCwsLFVTRCk=&amp;WINDOW=FIRST_POPUP&amp;HEIGH","T=450&amp;WIDTH=450&amp;START_MAXIMIZED=FALSE&amp;VAR:CALENDAR=US&amp;VAR:SYMBOL=RHI&amp;VAR:INDEX=0"}</definedName>
    <definedName name="_232__FDSAUDITLINK__" localSheetId="5" hidden="1">{"fdsup://directions/FAT Viewer?action=UPDATE&amp;creator=factset&amp;DYN_ARGS=TRUE&amp;DOC_NAME=FAT:FQL_AUDITING_CLIENT_TEMPLATE.FAT&amp;display_string=Audit&amp;VAR:KEY=BAFINQXYJK&amp;VAR:QUERY=RkZfRUJJVERBX09QRVIoUVRSLDQvMS8yMDEwLDYvMzAvMjAxMCwsLFVTRCk=&amp;WINDOW=FIRST_POPUP&amp;HEIGH","T=450&amp;WIDTH=450&amp;START_MAXIMIZED=FALSE&amp;VAR:CALENDAR=US&amp;VAR:SYMBOL=RHI&amp;VAR:INDEX=0"}</definedName>
    <definedName name="_232__FDSAUDITLINK__" localSheetId="1" hidden="1">{"fdsup://directions/FAT Viewer?action=UPDATE&amp;creator=factset&amp;DYN_ARGS=TRUE&amp;DOC_NAME=FAT:FQL_AUDITING_CLIENT_TEMPLATE.FAT&amp;display_string=Audit&amp;VAR:KEY=BAFINQXYJK&amp;VAR:QUERY=RkZfRUJJVERBX09QRVIoUVRSLDQvMS8yMDEwLDYvMzAvMjAxMCwsLFVTRCk=&amp;WINDOW=FIRST_POPUP&amp;HEIGH","T=450&amp;WIDTH=450&amp;START_MAXIMIZED=FALSE&amp;VAR:CALENDAR=US&amp;VAR:SYMBOL=RHI&amp;VAR:INDEX=0"}</definedName>
    <definedName name="_232__FDSAUDITLINK__" hidden="1">{"fdsup://directions/FAT Viewer?action=UPDATE&amp;creator=factset&amp;DYN_ARGS=TRUE&amp;DOC_NAME=FAT:FQL_AUDITING_CLIENT_TEMPLATE.FAT&amp;display_string=Audit&amp;VAR:KEY=BAFINQXYJK&amp;VAR:QUERY=RkZfRUJJVERBX09QRVIoUVRSLDQvMS8yMDEwLDYvMzAvMjAxMCwsLFVTRCk=&amp;WINDOW=FIRST_POPUP&amp;HEIGH","T=450&amp;WIDTH=450&amp;START_MAXIMIZED=FALSE&amp;VAR:CALENDAR=US&amp;VAR:SYMBOL=RHI&amp;VAR:INDEX=0"}</definedName>
    <definedName name="_233__FDSAUDITLINK__" localSheetId="7" hidden="1">{"fdsup://directions/FAT Viewer?action=UPDATE&amp;creator=factset&amp;DYN_ARGS=TRUE&amp;DOC_NAME=FAT:FQL_AUDITING_CLIENT_TEMPLATE.FAT&amp;display_string=Audit&amp;VAR:KEY=FWVIDMRWPC&amp;VAR:QUERY=RkZfRUJJVERBX09QRVIoUVRSLDQvMS8yMDA5LDYvMzAvMjAwOSwsLFVTRCk=&amp;WINDOW=FIRST_POPUP&amp;HEIGH","T=450&amp;WIDTH=450&amp;START_MAXIMIZED=FALSE&amp;VAR:CALENDAR=US&amp;VAR:SYMBOL=RF&amp;VAR:INDEX=0"}</definedName>
    <definedName name="_233__FDSAUDITLINK__" localSheetId="9" hidden="1">{"fdsup://directions/FAT Viewer?action=UPDATE&amp;creator=factset&amp;DYN_ARGS=TRUE&amp;DOC_NAME=FAT:FQL_AUDITING_CLIENT_TEMPLATE.FAT&amp;display_string=Audit&amp;VAR:KEY=FWVIDMRWPC&amp;VAR:QUERY=RkZfRUJJVERBX09QRVIoUVRSLDQvMS8yMDA5LDYvMzAvMjAwOSwsLFVTRCk=&amp;WINDOW=FIRST_POPUP&amp;HEIGH","T=450&amp;WIDTH=450&amp;START_MAXIMIZED=FALSE&amp;VAR:CALENDAR=US&amp;VAR:SYMBOL=RF&amp;VAR:INDEX=0"}</definedName>
    <definedName name="_233__FDSAUDITLINK__" localSheetId="8" hidden="1">{"fdsup://directions/FAT Viewer?action=UPDATE&amp;creator=factset&amp;DYN_ARGS=TRUE&amp;DOC_NAME=FAT:FQL_AUDITING_CLIENT_TEMPLATE.FAT&amp;display_string=Audit&amp;VAR:KEY=FWVIDMRWPC&amp;VAR:QUERY=RkZfRUJJVERBX09QRVIoUVRSLDQvMS8yMDA5LDYvMzAvMjAwOSwsLFVTRCk=&amp;WINDOW=FIRST_POPUP&amp;HEIGH","T=450&amp;WIDTH=450&amp;START_MAXIMIZED=FALSE&amp;VAR:CALENDAR=US&amp;VAR:SYMBOL=RF&amp;VAR:INDEX=0"}</definedName>
    <definedName name="_233__FDSAUDITLINK__" localSheetId="10" hidden="1">{"fdsup://directions/FAT Viewer?action=UPDATE&amp;creator=factset&amp;DYN_ARGS=TRUE&amp;DOC_NAME=FAT:FQL_AUDITING_CLIENT_TEMPLATE.FAT&amp;display_string=Audit&amp;VAR:KEY=FWVIDMRWPC&amp;VAR:QUERY=RkZfRUJJVERBX09QRVIoUVRSLDQvMS8yMDA5LDYvMzAvMjAwOSwsLFVTRCk=&amp;WINDOW=FIRST_POPUP&amp;HEIGH","T=450&amp;WIDTH=450&amp;START_MAXIMIZED=FALSE&amp;VAR:CALENDAR=US&amp;VAR:SYMBOL=RF&amp;VAR:INDEX=0"}</definedName>
    <definedName name="_233__FDSAUDITLINK__" localSheetId="3" hidden="1">{"fdsup://directions/FAT Viewer?action=UPDATE&amp;creator=factset&amp;DYN_ARGS=TRUE&amp;DOC_NAME=FAT:FQL_AUDITING_CLIENT_TEMPLATE.FAT&amp;display_string=Audit&amp;VAR:KEY=FWVIDMRWPC&amp;VAR:QUERY=RkZfRUJJVERBX09QRVIoUVRSLDQvMS8yMDA5LDYvMzAvMjAwOSwsLFVTRCk=&amp;WINDOW=FIRST_POPUP&amp;HEIGH","T=450&amp;WIDTH=450&amp;START_MAXIMIZED=FALSE&amp;VAR:CALENDAR=US&amp;VAR:SYMBOL=RF&amp;VAR:INDEX=0"}</definedName>
    <definedName name="_233__FDSAUDITLINK__" localSheetId="5" hidden="1">{"fdsup://directions/FAT Viewer?action=UPDATE&amp;creator=factset&amp;DYN_ARGS=TRUE&amp;DOC_NAME=FAT:FQL_AUDITING_CLIENT_TEMPLATE.FAT&amp;display_string=Audit&amp;VAR:KEY=FWVIDMRWPC&amp;VAR:QUERY=RkZfRUJJVERBX09QRVIoUVRSLDQvMS8yMDA5LDYvMzAvMjAwOSwsLFVTRCk=&amp;WINDOW=FIRST_POPUP&amp;HEIGH","T=450&amp;WIDTH=450&amp;START_MAXIMIZED=FALSE&amp;VAR:CALENDAR=US&amp;VAR:SYMBOL=RF&amp;VAR:INDEX=0"}</definedName>
    <definedName name="_233__FDSAUDITLINK__" localSheetId="1" hidden="1">{"fdsup://directions/FAT Viewer?action=UPDATE&amp;creator=factset&amp;DYN_ARGS=TRUE&amp;DOC_NAME=FAT:FQL_AUDITING_CLIENT_TEMPLATE.FAT&amp;display_string=Audit&amp;VAR:KEY=FWVIDMRWPC&amp;VAR:QUERY=RkZfRUJJVERBX09QRVIoUVRSLDQvMS8yMDA5LDYvMzAvMjAwOSwsLFVTRCk=&amp;WINDOW=FIRST_POPUP&amp;HEIGH","T=450&amp;WIDTH=450&amp;START_MAXIMIZED=FALSE&amp;VAR:CALENDAR=US&amp;VAR:SYMBOL=RF&amp;VAR:INDEX=0"}</definedName>
    <definedName name="_233__FDSAUDITLINK__" hidden="1">{"fdsup://directions/FAT Viewer?action=UPDATE&amp;creator=factset&amp;DYN_ARGS=TRUE&amp;DOC_NAME=FAT:FQL_AUDITING_CLIENT_TEMPLATE.FAT&amp;display_string=Audit&amp;VAR:KEY=FWVIDMRWPC&amp;VAR:QUERY=RkZfRUJJVERBX09QRVIoUVRSLDQvMS8yMDA5LDYvMzAvMjAwOSwsLFVTRCk=&amp;WINDOW=FIRST_POPUP&amp;HEIGH","T=450&amp;WIDTH=450&amp;START_MAXIMIZED=FALSE&amp;VAR:CALENDAR=US&amp;VAR:SYMBOL=RF&amp;VAR:INDEX=0"}</definedName>
    <definedName name="_234__FDSAUDITLINK__" localSheetId="7" hidden="1">{"fdsup://directions/FAT Viewer?action=UPDATE&amp;creator=factset&amp;DYN_ARGS=TRUE&amp;DOC_NAME=FAT:FQL_AUDITING_CLIENT_TEMPLATE.FAT&amp;display_string=Audit&amp;VAR:KEY=LEJOXSTWRA&amp;VAR:QUERY=RkZfRUJJVERBX09QRVIoUVRSLDQvMS8yMDEwLDYvMzAvMjAxMCwsLFVTRCk=&amp;WINDOW=FIRST_POPUP&amp;HEIGH","T=450&amp;WIDTH=450&amp;START_MAXIMIZED=FALSE&amp;VAR:CALENDAR=US&amp;VAR:SYMBOL=RF&amp;VAR:INDEX=0"}</definedName>
    <definedName name="_234__FDSAUDITLINK__" localSheetId="9" hidden="1">{"fdsup://directions/FAT Viewer?action=UPDATE&amp;creator=factset&amp;DYN_ARGS=TRUE&amp;DOC_NAME=FAT:FQL_AUDITING_CLIENT_TEMPLATE.FAT&amp;display_string=Audit&amp;VAR:KEY=LEJOXSTWRA&amp;VAR:QUERY=RkZfRUJJVERBX09QRVIoUVRSLDQvMS8yMDEwLDYvMzAvMjAxMCwsLFVTRCk=&amp;WINDOW=FIRST_POPUP&amp;HEIGH","T=450&amp;WIDTH=450&amp;START_MAXIMIZED=FALSE&amp;VAR:CALENDAR=US&amp;VAR:SYMBOL=RF&amp;VAR:INDEX=0"}</definedName>
    <definedName name="_234__FDSAUDITLINK__" localSheetId="8" hidden="1">{"fdsup://directions/FAT Viewer?action=UPDATE&amp;creator=factset&amp;DYN_ARGS=TRUE&amp;DOC_NAME=FAT:FQL_AUDITING_CLIENT_TEMPLATE.FAT&amp;display_string=Audit&amp;VAR:KEY=LEJOXSTWRA&amp;VAR:QUERY=RkZfRUJJVERBX09QRVIoUVRSLDQvMS8yMDEwLDYvMzAvMjAxMCwsLFVTRCk=&amp;WINDOW=FIRST_POPUP&amp;HEIGH","T=450&amp;WIDTH=450&amp;START_MAXIMIZED=FALSE&amp;VAR:CALENDAR=US&amp;VAR:SYMBOL=RF&amp;VAR:INDEX=0"}</definedName>
    <definedName name="_234__FDSAUDITLINK__" localSheetId="10" hidden="1">{"fdsup://directions/FAT Viewer?action=UPDATE&amp;creator=factset&amp;DYN_ARGS=TRUE&amp;DOC_NAME=FAT:FQL_AUDITING_CLIENT_TEMPLATE.FAT&amp;display_string=Audit&amp;VAR:KEY=LEJOXSTWRA&amp;VAR:QUERY=RkZfRUJJVERBX09QRVIoUVRSLDQvMS8yMDEwLDYvMzAvMjAxMCwsLFVTRCk=&amp;WINDOW=FIRST_POPUP&amp;HEIGH","T=450&amp;WIDTH=450&amp;START_MAXIMIZED=FALSE&amp;VAR:CALENDAR=US&amp;VAR:SYMBOL=RF&amp;VAR:INDEX=0"}</definedName>
    <definedName name="_234__FDSAUDITLINK__" localSheetId="3" hidden="1">{"fdsup://directions/FAT Viewer?action=UPDATE&amp;creator=factset&amp;DYN_ARGS=TRUE&amp;DOC_NAME=FAT:FQL_AUDITING_CLIENT_TEMPLATE.FAT&amp;display_string=Audit&amp;VAR:KEY=LEJOXSTWRA&amp;VAR:QUERY=RkZfRUJJVERBX09QRVIoUVRSLDQvMS8yMDEwLDYvMzAvMjAxMCwsLFVTRCk=&amp;WINDOW=FIRST_POPUP&amp;HEIGH","T=450&amp;WIDTH=450&amp;START_MAXIMIZED=FALSE&amp;VAR:CALENDAR=US&amp;VAR:SYMBOL=RF&amp;VAR:INDEX=0"}</definedName>
    <definedName name="_234__FDSAUDITLINK__" localSheetId="5" hidden="1">{"fdsup://directions/FAT Viewer?action=UPDATE&amp;creator=factset&amp;DYN_ARGS=TRUE&amp;DOC_NAME=FAT:FQL_AUDITING_CLIENT_TEMPLATE.FAT&amp;display_string=Audit&amp;VAR:KEY=LEJOXSTWRA&amp;VAR:QUERY=RkZfRUJJVERBX09QRVIoUVRSLDQvMS8yMDEwLDYvMzAvMjAxMCwsLFVTRCk=&amp;WINDOW=FIRST_POPUP&amp;HEIGH","T=450&amp;WIDTH=450&amp;START_MAXIMIZED=FALSE&amp;VAR:CALENDAR=US&amp;VAR:SYMBOL=RF&amp;VAR:INDEX=0"}</definedName>
    <definedName name="_234__FDSAUDITLINK__" localSheetId="1" hidden="1">{"fdsup://directions/FAT Viewer?action=UPDATE&amp;creator=factset&amp;DYN_ARGS=TRUE&amp;DOC_NAME=FAT:FQL_AUDITING_CLIENT_TEMPLATE.FAT&amp;display_string=Audit&amp;VAR:KEY=LEJOXSTWRA&amp;VAR:QUERY=RkZfRUJJVERBX09QRVIoUVRSLDQvMS8yMDEwLDYvMzAvMjAxMCwsLFVTRCk=&amp;WINDOW=FIRST_POPUP&amp;HEIGH","T=450&amp;WIDTH=450&amp;START_MAXIMIZED=FALSE&amp;VAR:CALENDAR=US&amp;VAR:SYMBOL=RF&amp;VAR:INDEX=0"}</definedName>
    <definedName name="_234__FDSAUDITLINK__" hidden="1">{"fdsup://directions/FAT Viewer?action=UPDATE&amp;creator=factset&amp;DYN_ARGS=TRUE&amp;DOC_NAME=FAT:FQL_AUDITING_CLIENT_TEMPLATE.FAT&amp;display_string=Audit&amp;VAR:KEY=LEJOXSTWRA&amp;VAR:QUERY=RkZfRUJJVERBX09QRVIoUVRSLDQvMS8yMDEwLDYvMzAvMjAxMCwsLFVTRCk=&amp;WINDOW=FIRST_POPUP&amp;HEIGH","T=450&amp;WIDTH=450&amp;START_MAXIMIZED=FALSE&amp;VAR:CALENDAR=US&amp;VAR:SYMBOL=RF&amp;VAR:INDEX=0"}</definedName>
    <definedName name="_235__FDSAUDITLINK__" localSheetId="7" hidden="1">{"fdsup://directions/FAT Viewer?action=UPDATE&amp;creator=factset&amp;DYN_ARGS=TRUE&amp;DOC_NAME=FAT:FQL_AUDITING_CLIENT_TEMPLATE.FAT&amp;display_string=Audit&amp;VAR:KEY=NOJQDUBABU&amp;VAR:QUERY=RkZfRUJJVERBX09QRVIoUVRSLDQvMS8yMDA5LDYvMzAvMjAwOSwsLFVTRCk=&amp;WINDOW=FIRST_POPUP&amp;HEIGH","T=450&amp;WIDTH=450&amp;START_MAXIMIZED=FALSE&amp;VAR:CALENDAR=US&amp;VAR:SYMBOL=RDC&amp;VAR:INDEX=0"}</definedName>
    <definedName name="_235__FDSAUDITLINK__" localSheetId="9" hidden="1">{"fdsup://directions/FAT Viewer?action=UPDATE&amp;creator=factset&amp;DYN_ARGS=TRUE&amp;DOC_NAME=FAT:FQL_AUDITING_CLIENT_TEMPLATE.FAT&amp;display_string=Audit&amp;VAR:KEY=NOJQDUBABU&amp;VAR:QUERY=RkZfRUJJVERBX09QRVIoUVRSLDQvMS8yMDA5LDYvMzAvMjAwOSwsLFVTRCk=&amp;WINDOW=FIRST_POPUP&amp;HEIGH","T=450&amp;WIDTH=450&amp;START_MAXIMIZED=FALSE&amp;VAR:CALENDAR=US&amp;VAR:SYMBOL=RDC&amp;VAR:INDEX=0"}</definedName>
    <definedName name="_235__FDSAUDITLINK__" localSheetId="8" hidden="1">{"fdsup://directions/FAT Viewer?action=UPDATE&amp;creator=factset&amp;DYN_ARGS=TRUE&amp;DOC_NAME=FAT:FQL_AUDITING_CLIENT_TEMPLATE.FAT&amp;display_string=Audit&amp;VAR:KEY=NOJQDUBABU&amp;VAR:QUERY=RkZfRUJJVERBX09QRVIoUVRSLDQvMS8yMDA5LDYvMzAvMjAwOSwsLFVTRCk=&amp;WINDOW=FIRST_POPUP&amp;HEIGH","T=450&amp;WIDTH=450&amp;START_MAXIMIZED=FALSE&amp;VAR:CALENDAR=US&amp;VAR:SYMBOL=RDC&amp;VAR:INDEX=0"}</definedName>
    <definedName name="_235__FDSAUDITLINK__" localSheetId="10" hidden="1">{"fdsup://directions/FAT Viewer?action=UPDATE&amp;creator=factset&amp;DYN_ARGS=TRUE&amp;DOC_NAME=FAT:FQL_AUDITING_CLIENT_TEMPLATE.FAT&amp;display_string=Audit&amp;VAR:KEY=NOJQDUBABU&amp;VAR:QUERY=RkZfRUJJVERBX09QRVIoUVRSLDQvMS8yMDA5LDYvMzAvMjAwOSwsLFVTRCk=&amp;WINDOW=FIRST_POPUP&amp;HEIGH","T=450&amp;WIDTH=450&amp;START_MAXIMIZED=FALSE&amp;VAR:CALENDAR=US&amp;VAR:SYMBOL=RDC&amp;VAR:INDEX=0"}</definedName>
    <definedName name="_235__FDSAUDITLINK__" localSheetId="3" hidden="1">{"fdsup://directions/FAT Viewer?action=UPDATE&amp;creator=factset&amp;DYN_ARGS=TRUE&amp;DOC_NAME=FAT:FQL_AUDITING_CLIENT_TEMPLATE.FAT&amp;display_string=Audit&amp;VAR:KEY=NOJQDUBABU&amp;VAR:QUERY=RkZfRUJJVERBX09QRVIoUVRSLDQvMS8yMDA5LDYvMzAvMjAwOSwsLFVTRCk=&amp;WINDOW=FIRST_POPUP&amp;HEIGH","T=450&amp;WIDTH=450&amp;START_MAXIMIZED=FALSE&amp;VAR:CALENDAR=US&amp;VAR:SYMBOL=RDC&amp;VAR:INDEX=0"}</definedName>
    <definedName name="_235__FDSAUDITLINK__" localSheetId="5" hidden="1">{"fdsup://directions/FAT Viewer?action=UPDATE&amp;creator=factset&amp;DYN_ARGS=TRUE&amp;DOC_NAME=FAT:FQL_AUDITING_CLIENT_TEMPLATE.FAT&amp;display_string=Audit&amp;VAR:KEY=NOJQDUBABU&amp;VAR:QUERY=RkZfRUJJVERBX09QRVIoUVRSLDQvMS8yMDA5LDYvMzAvMjAwOSwsLFVTRCk=&amp;WINDOW=FIRST_POPUP&amp;HEIGH","T=450&amp;WIDTH=450&amp;START_MAXIMIZED=FALSE&amp;VAR:CALENDAR=US&amp;VAR:SYMBOL=RDC&amp;VAR:INDEX=0"}</definedName>
    <definedName name="_235__FDSAUDITLINK__" localSheetId="1" hidden="1">{"fdsup://directions/FAT Viewer?action=UPDATE&amp;creator=factset&amp;DYN_ARGS=TRUE&amp;DOC_NAME=FAT:FQL_AUDITING_CLIENT_TEMPLATE.FAT&amp;display_string=Audit&amp;VAR:KEY=NOJQDUBABU&amp;VAR:QUERY=RkZfRUJJVERBX09QRVIoUVRSLDQvMS8yMDA5LDYvMzAvMjAwOSwsLFVTRCk=&amp;WINDOW=FIRST_POPUP&amp;HEIGH","T=450&amp;WIDTH=450&amp;START_MAXIMIZED=FALSE&amp;VAR:CALENDAR=US&amp;VAR:SYMBOL=RDC&amp;VAR:INDEX=0"}</definedName>
    <definedName name="_235__FDSAUDITLINK__" hidden="1">{"fdsup://directions/FAT Viewer?action=UPDATE&amp;creator=factset&amp;DYN_ARGS=TRUE&amp;DOC_NAME=FAT:FQL_AUDITING_CLIENT_TEMPLATE.FAT&amp;display_string=Audit&amp;VAR:KEY=NOJQDUBABU&amp;VAR:QUERY=RkZfRUJJVERBX09QRVIoUVRSLDQvMS8yMDA5LDYvMzAvMjAwOSwsLFVTRCk=&amp;WINDOW=FIRST_POPUP&amp;HEIGH","T=450&amp;WIDTH=450&amp;START_MAXIMIZED=FALSE&amp;VAR:CALENDAR=US&amp;VAR:SYMBOL=RDC&amp;VAR:INDEX=0"}</definedName>
    <definedName name="_236__FDSAUDITLINK__" localSheetId="7" hidden="1">{"fdsup://directions/FAT Viewer?action=UPDATE&amp;creator=factset&amp;DYN_ARGS=TRUE&amp;DOC_NAME=FAT:FQL_AUDITING_CLIENT_TEMPLATE.FAT&amp;display_string=Audit&amp;VAR:KEY=BAHQHAPMZM&amp;VAR:QUERY=RkZfRUJJVERBX09QRVIoUVRSLDQvMS8yMDEwLDYvMzAvMjAxMCwsLFVTRCk=&amp;WINDOW=FIRST_POPUP&amp;HEIGH","T=450&amp;WIDTH=450&amp;START_MAXIMIZED=FALSE&amp;VAR:CALENDAR=US&amp;VAR:SYMBOL=RDC&amp;VAR:INDEX=0"}</definedName>
    <definedName name="_236__FDSAUDITLINK__" localSheetId="9" hidden="1">{"fdsup://directions/FAT Viewer?action=UPDATE&amp;creator=factset&amp;DYN_ARGS=TRUE&amp;DOC_NAME=FAT:FQL_AUDITING_CLIENT_TEMPLATE.FAT&amp;display_string=Audit&amp;VAR:KEY=BAHQHAPMZM&amp;VAR:QUERY=RkZfRUJJVERBX09QRVIoUVRSLDQvMS8yMDEwLDYvMzAvMjAxMCwsLFVTRCk=&amp;WINDOW=FIRST_POPUP&amp;HEIGH","T=450&amp;WIDTH=450&amp;START_MAXIMIZED=FALSE&amp;VAR:CALENDAR=US&amp;VAR:SYMBOL=RDC&amp;VAR:INDEX=0"}</definedName>
    <definedName name="_236__FDSAUDITLINK__" localSheetId="8" hidden="1">{"fdsup://directions/FAT Viewer?action=UPDATE&amp;creator=factset&amp;DYN_ARGS=TRUE&amp;DOC_NAME=FAT:FQL_AUDITING_CLIENT_TEMPLATE.FAT&amp;display_string=Audit&amp;VAR:KEY=BAHQHAPMZM&amp;VAR:QUERY=RkZfRUJJVERBX09QRVIoUVRSLDQvMS8yMDEwLDYvMzAvMjAxMCwsLFVTRCk=&amp;WINDOW=FIRST_POPUP&amp;HEIGH","T=450&amp;WIDTH=450&amp;START_MAXIMIZED=FALSE&amp;VAR:CALENDAR=US&amp;VAR:SYMBOL=RDC&amp;VAR:INDEX=0"}</definedName>
    <definedName name="_236__FDSAUDITLINK__" localSheetId="10" hidden="1">{"fdsup://directions/FAT Viewer?action=UPDATE&amp;creator=factset&amp;DYN_ARGS=TRUE&amp;DOC_NAME=FAT:FQL_AUDITING_CLIENT_TEMPLATE.FAT&amp;display_string=Audit&amp;VAR:KEY=BAHQHAPMZM&amp;VAR:QUERY=RkZfRUJJVERBX09QRVIoUVRSLDQvMS8yMDEwLDYvMzAvMjAxMCwsLFVTRCk=&amp;WINDOW=FIRST_POPUP&amp;HEIGH","T=450&amp;WIDTH=450&amp;START_MAXIMIZED=FALSE&amp;VAR:CALENDAR=US&amp;VAR:SYMBOL=RDC&amp;VAR:INDEX=0"}</definedName>
    <definedName name="_236__FDSAUDITLINK__" localSheetId="3" hidden="1">{"fdsup://directions/FAT Viewer?action=UPDATE&amp;creator=factset&amp;DYN_ARGS=TRUE&amp;DOC_NAME=FAT:FQL_AUDITING_CLIENT_TEMPLATE.FAT&amp;display_string=Audit&amp;VAR:KEY=BAHQHAPMZM&amp;VAR:QUERY=RkZfRUJJVERBX09QRVIoUVRSLDQvMS8yMDEwLDYvMzAvMjAxMCwsLFVTRCk=&amp;WINDOW=FIRST_POPUP&amp;HEIGH","T=450&amp;WIDTH=450&amp;START_MAXIMIZED=FALSE&amp;VAR:CALENDAR=US&amp;VAR:SYMBOL=RDC&amp;VAR:INDEX=0"}</definedName>
    <definedName name="_236__FDSAUDITLINK__" localSheetId="5" hidden="1">{"fdsup://directions/FAT Viewer?action=UPDATE&amp;creator=factset&amp;DYN_ARGS=TRUE&amp;DOC_NAME=FAT:FQL_AUDITING_CLIENT_TEMPLATE.FAT&amp;display_string=Audit&amp;VAR:KEY=BAHQHAPMZM&amp;VAR:QUERY=RkZfRUJJVERBX09QRVIoUVRSLDQvMS8yMDEwLDYvMzAvMjAxMCwsLFVTRCk=&amp;WINDOW=FIRST_POPUP&amp;HEIGH","T=450&amp;WIDTH=450&amp;START_MAXIMIZED=FALSE&amp;VAR:CALENDAR=US&amp;VAR:SYMBOL=RDC&amp;VAR:INDEX=0"}</definedName>
    <definedName name="_236__FDSAUDITLINK__" localSheetId="1" hidden="1">{"fdsup://directions/FAT Viewer?action=UPDATE&amp;creator=factset&amp;DYN_ARGS=TRUE&amp;DOC_NAME=FAT:FQL_AUDITING_CLIENT_TEMPLATE.FAT&amp;display_string=Audit&amp;VAR:KEY=BAHQHAPMZM&amp;VAR:QUERY=RkZfRUJJVERBX09QRVIoUVRSLDQvMS8yMDEwLDYvMzAvMjAxMCwsLFVTRCk=&amp;WINDOW=FIRST_POPUP&amp;HEIGH","T=450&amp;WIDTH=450&amp;START_MAXIMIZED=FALSE&amp;VAR:CALENDAR=US&amp;VAR:SYMBOL=RDC&amp;VAR:INDEX=0"}</definedName>
    <definedName name="_236__FDSAUDITLINK__" hidden="1">{"fdsup://directions/FAT Viewer?action=UPDATE&amp;creator=factset&amp;DYN_ARGS=TRUE&amp;DOC_NAME=FAT:FQL_AUDITING_CLIENT_TEMPLATE.FAT&amp;display_string=Audit&amp;VAR:KEY=BAHQHAPMZM&amp;VAR:QUERY=RkZfRUJJVERBX09QRVIoUVRSLDQvMS8yMDEwLDYvMzAvMjAxMCwsLFVTRCk=&amp;WINDOW=FIRST_POPUP&amp;HEIGH","T=450&amp;WIDTH=450&amp;START_MAXIMIZED=FALSE&amp;VAR:CALENDAR=US&amp;VAR:SYMBOL=RDC&amp;VAR:INDEX=0"}</definedName>
    <definedName name="_237__FDSAUDITLINK__" localSheetId="7" hidden="1">{"fdsup://directions/FAT Viewer?action=UPDATE&amp;creator=factset&amp;DYN_ARGS=TRUE&amp;DOC_NAME=FAT:FQL_AUDITING_CLIENT_TEMPLATE.FAT&amp;display_string=Audit&amp;VAR:KEY=BIHMFOJWVG&amp;VAR:QUERY=RkZfRUJJVERBX09QRVIoUVRSLDQvMS8yMDA5LDYvMzAvMjAwOSwsLFVTRCk=&amp;WINDOW=FIRST_POPUP&amp;HEIGH","T=450&amp;WIDTH=450&amp;START_MAXIMIZED=FALSE&amp;VAR:CALENDAR=US&amp;VAR:SYMBOL=RAI&amp;VAR:INDEX=0"}</definedName>
    <definedName name="_237__FDSAUDITLINK__" localSheetId="9" hidden="1">{"fdsup://directions/FAT Viewer?action=UPDATE&amp;creator=factset&amp;DYN_ARGS=TRUE&amp;DOC_NAME=FAT:FQL_AUDITING_CLIENT_TEMPLATE.FAT&amp;display_string=Audit&amp;VAR:KEY=BIHMFOJWVG&amp;VAR:QUERY=RkZfRUJJVERBX09QRVIoUVRSLDQvMS8yMDA5LDYvMzAvMjAwOSwsLFVTRCk=&amp;WINDOW=FIRST_POPUP&amp;HEIGH","T=450&amp;WIDTH=450&amp;START_MAXIMIZED=FALSE&amp;VAR:CALENDAR=US&amp;VAR:SYMBOL=RAI&amp;VAR:INDEX=0"}</definedName>
    <definedName name="_237__FDSAUDITLINK__" localSheetId="8" hidden="1">{"fdsup://directions/FAT Viewer?action=UPDATE&amp;creator=factset&amp;DYN_ARGS=TRUE&amp;DOC_NAME=FAT:FQL_AUDITING_CLIENT_TEMPLATE.FAT&amp;display_string=Audit&amp;VAR:KEY=BIHMFOJWVG&amp;VAR:QUERY=RkZfRUJJVERBX09QRVIoUVRSLDQvMS8yMDA5LDYvMzAvMjAwOSwsLFVTRCk=&amp;WINDOW=FIRST_POPUP&amp;HEIGH","T=450&amp;WIDTH=450&amp;START_MAXIMIZED=FALSE&amp;VAR:CALENDAR=US&amp;VAR:SYMBOL=RAI&amp;VAR:INDEX=0"}</definedName>
    <definedName name="_237__FDSAUDITLINK__" localSheetId="10" hidden="1">{"fdsup://directions/FAT Viewer?action=UPDATE&amp;creator=factset&amp;DYN_ARGS=TRUE&amp;DOC_NAME=FAT:FQL_AUDITING_CLIENT_TEMPLATE.FAT&amp;display_string=Audit&amp;VAR:KEY=BIHMFOJWVG&amp;VAR:QUERY=RkZfRUJJVERBX09QRVIoUVRSLDQvMS8yMDA5LDYvMzAvMjAwOSwsLFVTRCk=&amp;WINDOW=FIRST_POPUP&amp;HEIGH","T=450&amp;WIDTH=450&amp;START_MAXIMIZED=FALSE&amp;VAR:CALENDAR=US&amp;VAR:SYMBOL=RAI&amp;VAR:INDEX=0"}</definedName>
    <definedName name="_237__FDSAUDITLINK__" localSheetId="3" hidden="1">{"fdsup://directions/FAT Viewer?action=UPDATE&amp;creator=factset&amp;DYN_ARGS=TRUE&amp;DOC_NAME=FAT:FQL_AUDITING_CLIENT_TEMPLATE.FAT&amp;display_string=Audit&amp;VAR:KEY=BIHMFOJWVG&amp;VAR:QUERY=RkZfRUJJVERBX09QRVIoUVRSLDQvMS8yMDA5LDYvMzAvMjAwOSwsLFVTRCk=&amp;WINDOW=FIRST_POPUP&amp;HEIGH","T=450&amp;WIDTH=450&amp;START_MAXIMIZED=FALSE&amp;VAR:CALENDAR=US&amp;VAR:SYMBOL=RAI&amp;VAR:INDEX=0"}</definedName>
    <definedName name="_237__FDSAUDITLINK__" localSheetId="5" hidden="1">{"fdsup://directions/FAT Viewer?action=UPDATE&amp;creator=factset&amp;DYN_ARGS=TRUE&amp;DOC_NAME=FAT:FQL_AUDITING_CLIENT_TEMPLATE.FAT&amp;display_string=Audit&amp;VAR:KEY=BIHMFOJWVG&amp;VAR:QUERY=RkZfRUJJVERBX09QRVIoUVRSLDQvMS8yMDA5LDYvMzAvMjAwOSwsLFVTRCk=&amp;WINDOW=FIRST_POPUP&amp;HEIGH","T=450&amp;WIDTH=450&amp;START_MAXIMIZED=FALSE&amp;VAR:CALENDAR=US&amp;VAR:SYMBOL=RAI&amp;VAR:INDEX=0"}</definedName>
    <definedName name="_237__FDSAUDITLINK__" localSheetId="1" hidden="1">{"fdsup://directions/FAT Viewer?action=UPDATE&amp;creator=factset&amp;DYN_ARGS=TRUE&amp;DOC_NAME=FAT:FQL_AUDITING_CLIENT_TEMPLATE.FAT&amp;display_string=Audit&amp;VAR:KEY=BIHMFOJWVG&amp;VAR:QUERY=RkZfRUJJVERBX09QRVIoUVRSLDQvMS8yMDA5LDYvMzAvMjAwOSwsLFVTRCk=&amp;WINDOW=FIRST_POPUP&amp;HEIGH","T=450&amp;WIDTH=450&amp;START_MAXIMIZED=FALSE&amp;VAR:CALENDAR=US&amp;VAR:SYMBOL=RAI&amp;VAR:INDEX=0"}</definedName>
    <definedName name="_237__FDSAUDITLINK__" hidden="1">{"fdsup://directions/FAT Viewer?action=UPDATE&amp;creator=factset&amp;DYN_ARGS=TRUE&amp;DOC_NAME=FAT:FQL_AUDITING_CLIENT_TEMPLATE.FAT&amp;display_string=Audit&amp;VAR:KEY=BIHMFOJWVG&amp;VAR:QUERY=RkZfRUJJVERBX09QRVIoUVRSLDQvMS8yMDA5LDYvMzAvMjAwOSwsLFVTRCk=&amp;WINDOW=FIRST_POPUP&amp;HEIGH","T=450&amp;WIDTH=450&amp;START_MAXIMIZED=FALSE&amp;VAR:CALENDAR=US&amp;VAR:SYMBOL=RAI&amp;VAR:INDEX=0"}</definedName>
    <definedName name="_238__FDSAUDITLINK__" localSheetId="7" hidden="1">{"fdsup://directions/FAT Viewer?action=UPDATE&amp;creator=factset&amp;DYN_ARGS=TRUE&amp;DOC_NAME=FAT:FQL_AUDITING_CLIENT_TEMPLATE.FAT&amp;display_string=Audit&amp;VAR:KEY=HKVILWBGJG&amp;VAR:QUERY=RkZfRUJJVERBX09QRVIoUVRSLDQvMS8yMDEwLDYvMzAvMjAxMCwsLFVTRCk=&amp;WINDOW=FIRST_POPUP&amp;HEIGH","T=450&amp;WIDTH=450&amp;START_MAXIMIZED=FALSE&amp;VAR:CALENDAR=US&amp;VAR:SYMBOL=RAI&amp;VAR:INDEX=0"}</definedName>
    <definedName name="_238__FDSAUDITLINK__" localSheetId="9" hidden="1">{"fdsup://directions/FAT Viewer?action=UPDATE&amp;creator=factset&amp;DYN_ARGS=TRUE&amp;DOC_NAME=FAT:FQL_AUDITING_CLIENT_TEMPLATE.FAT&amp;display_string=Audit&amp;VAR:KEY=HKVILWBGJG&amp;VAR:QUERY=RkZfRUJJVERBX09QRVIoUVRSLDQvMS8yMDEwLDYvMzAvMjAxMCwsLFVTRCk=&amp;WINDOW=FIRST_POPUP&amp;HEIGH","T=450&amp;WIDTH=450&amp;START_MAXIMIZED=FALSE&amp;VAR:CALENDAR=US&amp;VAR:SYMBOL=RAI&amp;VAR:INDEX=0"}</definedName>
    <definedName name="_238__FDSAUDITLINK__" localSheetId="8" hidden="1">{"fdsup://directions/FAT Viewer?action=UPDATE&amp;creator=factset&amp;DYN_ARGS=TRUE&amp;DOC_NAME=FAT:FQL_AUDITING_CLIENT_TEMPLATE.FAT&amp;display_string=Audit&amp;VAR:KEY=HKVILWBGJG&amp;VAR:QUERY=RkZfRUJJVERBX09QRVIoUVRSLDQvMS8yMDEwLDYvMzAvMjAxMCwsLFVTRCk=&amp;WINDOW=FIRST_POPUP&amp;HEIGH","T=450&amp;WIDTH=450&amp;START_MAXIMIZED=FALSE&amp;VAR:CALENDAR=US&amp;VAR:SYMBOL=RAI&amp;VAR:INDEX=0"}</definedName>
    <definedName name="_238__FDSAUDITLINK__" localSheetId="10" hidden="1">{"fdsup://directions/FAT Viewer?action=UPDATE&amp;creator=factset&amp;DYN_ARGS=TRUE&amp;DOC_NAME=FAT:FQL_AUDITING_CLIENT_TEMPLATE.FAT&amp;display_string=Audit&amp;VAR:KEY=HKVILWBGJG&amp;VAR:QUERY=RkZfRUJJVERBX09QRVIoUVRSLDQvMS8yMDEwLDYvMzAvMjAxMCwsLFVTRCk=&amp;WINDOW=FIRST_POPUP&amp;HEIGH","T=450&amp;WIDTH=450&amp;START_MAXIMIZED=FALSE&amp;VAR:CALENDAR=US&amp;VAR:SYMBOL=RAI&amp;VAR:INDEX=0"}</definedName>
    <definedName name="_238__FDSAUDITLINK__" localSheetId="3" hidden="1">{"fdsup://directions/FAT Viewer?action=UPDATE&amp;creator=factset&amp;DYN_ARGS=TRUE&amp;DOC_NAME=FAT:FQL_AUDITING_CLIENT_TEMPLATE.FAT&amp;display_string=Audit&amp;VAR:KEY=HKVILWBGJG&amp;VAR:QUERY=RkZfRUJJVERBX09QRVIoUVRSLDQvMS8yMDEwLDYvMzAvMjAxMCwsLFVTRCk=&amp;WINDOW=FIRST_POPUP&amp;HEIGH","T=450&amp;WIDTH=450&amp;START_MAXIMIZED=FALSE&amp;VAR:CALENDAR=US&amp;VAR:SYMBOL=RAI&amp;VAR:INDEX=0"}</definedName>
    <definedName name="_238__FDSAUDITLINK__" localSheetId="5" hidden="1">{"fdsup://directions/FAT Viewer?action=UPDATE&amp;creator=factset&amp;DYN_ARGS=TRUE&amp;DOC_NAME=FAT:FQL_AUDITING_CLIENT_TEMPLATE.FAT&amp;display_string=Audit&amp;VAR:KEY=HKVILWBGJG&amp;VAR:QUERY=RkZfRUJJVERBX09QRVIoUVRSLDQvMS8yMDEwLDYvMzAvMjAxMCwsLFVTRCk=&amp;WINDOW=FIRST_POPUP&amp;HEIGH","T=450&amp;WIDTH=450&amp;START_MAXIMIZED=FALSE&amp;VAR:CALENDAR=US&amp;VAR:SYMBOL=RAI&amp;VAR:INDEX=0"}</definedName>
    <definedName name="_238__FDSAUDITLINK__" localSheetId="1" hidden="1">{"fdsup://directions/FAT Viewer?action=UPDATE&amp;creator=factset&amp;DYN_ARGS=TRUE&amp;DOC_NAME=FAT:FQL_AUDITING_CLIENT_TEMPLATE.FAT&amp;display_string=Audit&amp;VAR:KEY=HKVILWBGJG&amp;VAR:QUERY=RkZfRUJJVERBX09QRVIoUVRSLDQvMS8yMDEwLDYvMzAvMjAxMCwsLFVTRCk=&amp;WINDOW=FIRST_POPUP&amp;HEIGH","T=450&amp;WIDTH=450&amp;START_MAXIMIZED=FALSE&amp;VAR:CALENDAR=US&amp;VAR:SYMBOL=RAI&amp;VAR:INDEX=0"}</definedName>
    <definedName name="_238__FDSAUDITLINK__" hidden="1">{"fdsup://directions/FAT Viewer?action=UPDATE&amp;creator=factset&amp;DYN_ARGS=TRUE&amp;DOC_NAME=FAT:FQL_AUDITING_CLIENT_TEMPLATE.FAT&amp;display_string=Audit&amp;VAR:KEY=HKVILWBGJG&amp;VAR:QUERY=RkZfRUJJVERBX09QRVIoUVRSLDQvMS8yMDEwLDYvMzAvMjAxMCwsLFVTRCk=&amp;WINDOW=FIRST_POPUP&amp;HEIGH","T=450&amp;WIDTH=450&amp;START_MAXIMIZED=FALSE&amp;VAR:CALENDAR=US&amp;VAR:SYMBOL=RAI&amp;VAR:INDEX=0"}</definedName>
    <definedName name="_239__FDSAUDITLINK__" localSheetId="7" hidden="1">{"fdsup://directions/FAT Viewer?action=UPDATE&amp;creator=factset&amp;DYN_ARGS=TRUE&amp;DOC_NAME=FAT:FQL_AUDITING_CLIENT_TEMPLATE.FAT&amp;display_string=Audit&amp;VAR:KEY=DGLCBEPGVO&amp;VAR:QUERY=RkZfRUJJVERBX09QRVIoUVRSLDQvMS8yMDA5LDYvMzAvMjAwOSwsLFVTRCk=&amp;WINDOW=FIRST_POPUP&amp;HEIGH","T=450&amp;WIDTH=450&amp;START_MAXIMIZED=FALSE&amp;VAR:CALENDAR=US&amp;VAR:SYMBOL=R&amp;VAR:INDEX=0"}</definedName>
    <definedName name="_239__FDSAUDITLINK__" localSheetId="9" hidden="1">{"fdsup://directions/FAT Viewer?action=UPDATE&amp;creator=factset&amp;DYN_ARGS=TRUE&amp;DOC_NAME=FAT:FQL_AUDITING_CLIENT_TEMPLATE.FAT&amp;display_string=Audit&amp;VAR:KEY=DGLCBEPGVO&amp;VAR:QUERY=RkZfRUJJVERBX09QRVIoUVRSLDQvMS8yMDA5LDYvMzAvMjAwOSwsLFVTRCk=&amp;WINDOW=FIRST_POPUP&amp;HEIGH","T=450&amp;WIDTH=450&amp;START_MAXIMIZED=FALSE&amp;VAR:CALENDAR=US&amp;VAR:SYMBOL=R&amp;VAR:INDEX=0"}</definedName>
    <definedName name="_239__FDSAUDITLINK__" localSheetId="8" hidden="1">{"fdsup://directions/FAT Viewer?action=UPDATE&amp;creator=factset&amp;DYN_ARGS=TRUE&amp;DOC_NAME=FAT:FQL_AUDITING_CLIENT_TEMPLATE.FAT&amp;display_string=Audit&amp;VAR:KEY=DGLCBEPGVO&amp;VAR:QUERY=RkZfRUJJVERBX09QRVIoUVRSLDQvMS8yMDA5LDYvMzAvMjAwOSwsLFVTRCk=&amp;WINDOW=FIRST_POPUP&amp;HEIGH","T=450&amp;WIDTH=450&amp;START_MAXIMIZED=FALSE&amp;VAR:CALENDAR=US&amp;VAR:SYMBOL=R&amp;VAR:INDEX=0"}</definedName>
    <definedName name="_239__FDSAUDITLINK__" localSheetId="10" hidden="1">{"fdsup://directions/FAT Viewer?action=UPDATE&amp;creator=factset&amp;DYN_ARGS=TRUE&amp;DOC_NAME=FAT:FQL_AUDITING_CLIENT_TEMPLATE.FAT&amp;display_string=Audit&amp;VAR:KEY=DGLCBEPGVO&amp;VAR:QUERY=RkZfRUJJVERBX09QRVIoUVRSLDQvMS8yMDA5LDYvMzAvMjAwOSwsLFVTRCk=&amp;WINDOW=FIRST_POPUP&amp;HEIGH","T=450&amp;WIDTH=450&amp;START_MAXIMIZED=FALSE&amp;VAR:CALENDAR=US&amp;VAR:SYMBOL=R&amp;VAR:INDEX=0"}</definedName>
    <definedName name="_239__FDSAUDITLINK__" localSheetId="3" hidden="1">{"fdsup://directions/FAT Viewer?action=UPDATE&amp;creator=factset&amp;DYN_ARGS=TRUE&amp;DOC_NAME=FAT:FQL_AUDITING_CLIENT_TEMPLATE.FAT&amp;display_string=Audit&amp;VAR:KEY=DGLCBEPGVO&amp;VAR:QUERY=RkZfRUJJVERBX09QRVIoUVRSLDQvMS8yMDA5LDYvMzAvMjAwOSwsLFVTRCk=&amp;WINDOW=FIRST_POPUP&amp;HEIGH","T=450&amp;WIDTH=450&amp;START_MAXIMIZED=FALSE&amp;VAR:CALENDAR=US&amp;VAR:SYMBOL=R&amp;VAR:INDEX=0"}</definedName>
    <definedName name="_239__FDSAUDITLINK__" localSheetId="5" hidden="1">{"fdsup://directions/FAT Viewer?action=UPDATE&amp;creator=factset&amp;DYN_ARGS=TRUE&amp;DOC_NAME=FAT:FQL_AUDITING_CLIENT_TEMPLATE.FAT&amp;display_string=Audit&amp;VAR:KEY=DGLCBEPGVO&amp;VAR:QUERY=RkZfRUJJVERBX09QRVIoUVRSLDQvMS8yMDA5LDYvMzAvMjAwOSwsLFVTRCk=&amp;WINDOW=FIRST_POPUP&amp;HEIGH","T=450&amp;WIDTH=450&amp;START_MAXIMIZED=FALSE&amp;VAR:CALENDAR=US&amp;VAR:SYMBOL=R&amp;VAR:INDEX=0"}</definedName>
    <definedName name="_239__FDSAUDITLINK__" localSheetId="1" hidden="1">{"fdsup://directions/FAT Viewer?action=UPDATE&amp;creator=factset&amp;DYN_ARGS=TRUE&amp;DOC_NAME=FAT:FQL_AUDITING_CLIENT_TEMPLATE.FAT&amp;display_string=Audit&amp;VAR:KEY=DGLCBEPGVO&amp;VAR:QUERY=RkZfRUJJVERBX09QRVIoUVRSLDQvMS8yMDA5LDYvMzAvMjAwOSwsLFVTRCk=&amp;WINDOW=FIRST_POPUP&amp;HEIGH","T=450&amp;WIDTH=450&amp;START_MAXIMIZED=FALSE&amp;VAR:CALENDAR=US&amp;VAR:SYMBOL=R&amp;VAR:INDEX=0"}</definedName>
    <definedName name="_239__FDSAUDITLINK__" hidden="1">{"fdsup://directions/FAT Viewer?action=UPDATE&amp;creator=factset&amp;DYN_ARGS=TRUE&amp;DOC_NAME=FAT:FQL_AUDITING_CLIENT_TEMPLATE.FAT&amp;display_string=Audit&amp;VAR:KEY=DGLCBEPGVO&amp;VAR:QUERY=RkZfRUJJVERBX09QRVIoUVRSLDQvMS8yMDA5LDYvMzAvMjAwOSwsLFVTRCk=&amp;WINDOW=FIRST_POPUP&amp;HEIGH","T=450&amp;WIDTH=450&amp;START_MAXIMIZED=FALSE&amp;VAR:CALENDAR=US&amp;VAR:SYMBOL=R&amp;VAR:INDEX=0"}</definedName>
    <definedName name="_24__FDSAUDITLINK__" localSheetId="7" hidden="1">{"fdsup://directions/FAT Viewer?action=UPDATE&amp;creator=factset&amp;DYN_ARGS=TRUE&amp;DOC_NAME=FAT:FQL_AUDITING_CLIENT_TEMPLATE.FAT&amp;display_string=Audit&amp;VAR:KEY=DCPIFIFMNU&amp;VAR:QUERY=RkZfRUJJVERBX09QRVIoUVRSLDQvMS8yMDEwLDYvMzAvMjAxMCwsLFVTRCk=&amp;WINDOW=FIRST_POPUP&amp;HEIGH","T=450&amp;WIDTH=450&amp;START_MAXIMIZED=FALSE&amp;VAR:CALENDAR=US&amp;VAR:SYMBOL=WYNN&amp;VAR:INDEX=0"}</definedName>
    <definedName name="_24__FDSAUDITLINK__" localSheetId="9" hidden="1">{"fdsup://directions/FAT Viewer?action=UPDATE&amp;creator=factset&amp;DYN_ARGS=TRUE&amp;DOC_NAME=FAT:FQL_AUDITING_CLIENT_TEMPLATE.FAT&amp;display_string=Audit&amp;VAR:KEY=DCPIFIFMNU&amp;VAR:QUERY=RkZfRUJJVERBX09QRVIoUVRSLDQvMS8yMDEwLDYvMzAvMjAxMCwsLFVTRCk=&amp;WINDOW=FIRST_POPUP&amp;HEIGH","T=450&amp;WIDTH=450&amp;START_MAXIMIZED=FALSE&amp;VAR:CALENDAR=US&amp;VAR:SYMBOL=WYNN&amp;VAR:INDEX=0"}</definedName>
    <definedName name="_24__FDSAUDITLINK__" localSheetId="8" hidden="1">{"fdsup://directions/FAT Viewer?action=UPDATE&amp;creator=factset&amp;DYN_ARGS=TRUE&amp;DOC_NAME=FAT:FQL_AUDITING_CLIENT_TEMPLATE.FAT&amp;display_string=Audit&amp;VAR:KEY=DCPIFIFMNU&amp;VAR:QUERY=RkZfRUJJVERBX09QRVIoUVRSLDQvMS8yMDEwLDYvMzAvMjAxMCwsLFVTRCk=&amp;WINDOW=FIRST_POPUP&amp;HEIGH","T=450&amp;WIDTH=450&amp;START_MAXIMIZED=FALSE&amp;VAR:CALENDAR=US&amp;VAR:SYMBOL=WYNN&amp;VAR:INDEX=0"}</definedName>
    <definedName name="_24__FDSAUDITLINK__" localSheetId="10" hidden="1">{"fdsup://directions/FAT Viewer?action=UPDATE&amp;creator=factset&amp;DYN_ARGS=TRUE&amp;DOC_NAME=FAT:FQL_AUDITING_CLIENT_TEMPLATE.FAT&amp;display_string=Audit&amp;VAR:KEY=DCPIFIFMNU&amp;VAR:QUERY=RkZfRUJJVERBX09QRVIoUVRSLDQvMS8yMDEwLDYvMzAvMjAxMCwsLFVTRCk=&amp;WINDOW=FIRST_POPUP&amp;HEIGH","T=450&amp;WIDTH=450&amp;START_MAXIMIZED=FALSE&amp;VAR:CALENDAR=US&amp;VAR:SYMBOL=WYNN&amp;VAR:INDEX=0"}</definedName>
    <definedName name="_24__FDSAUDITLINK__" localSheetId="3" hidden="1">{"fdsup://directions/FAT Viewer?action=UPDATE&amp;creator=factset&amp;DYN_ARGS=TRUE&amp;DOC_NAME=FAT:FQL_AUDITING_CLIENT_TEMPLATE.FAT&amp;display_string=Audit&amp;VAR:KEY=DCPIFIFMNU&amp;VAR:QUERY=RkZfRUJJVERBX09QRVIoUVRSLDQvMS8yMDEwLDYvMzAvMjAxMCwsLFVTRCk=&amp;WINDOW=FIRST_POPUP&amp;HEIGH","T=450&amp;WIDTH=450&amp;START_MAXIMIZED=FALSE&amp;VAR:CALENDAR=US&amp;VAR:SYMBOL=WYNN&amp;VAR:INDEX=0"}</definedName>
    <definedName name="_24__FDSAUDITLINK__" localSheetId="5" hidden="1">{"fdsup://directions/FAT Viewer?action=UPDATE&amp;creator=factset&amp;DYN_ARGS=TRUE&amp;DOC_NAME=FAT:FQL_AUDITING_CLIENT_TEMPLATE.FAT&amp;display_string=Audit&amp;VAR:KEY=DCPIFIFMNU&amp;VAR:QUERY=RkZfRUJJVERBX09QRVIoUVRSLDQvMS8yMDEwLDYvMzAvMjAxMCwsLFVTRCk=&amp;WINDOW=FIRST_POPUP&amp;HEIGH","T=450&amp;WIDTH=450&amp;START_MAXIMIZED=FALSE&amp;VAR:CALENDAR=US&amp;VAR:SYMBOL=WYNN&amp;VAR:INDEX=0"}</definedName>
    <definedName name="_24__FDSAUDITLINK__" localSheetId="1" hidden="1">{"fdsup://directions/FAT Viewer?action=UPDATE&amp;creator=factset&amp;DYN_ARGS=TRUE&amp;DOC_NAME=FAT:FQL_AUDITING_CLIENT_TEMPLATE.FAT&amp;display_string=Audit&amp;VAR:KEY=DCPIFIFMNU&amp;VAR:QUERY=RkZfRUJJVERBX09QRVIoUVRSLDQvMS8yMDEwLDYvMzAvMjAxMCwsLFVTRCk=&amp;WINDOW=FIRST_POPUP&amp;HEIGH","T=450&amp;WIDTH=450&amp;START_MAXIMIZED=FALSE&amp;VAR:CALENDAR=US&amp;VAR:SYMBOL=WYNN&amp;VAR:INDEX=0"}</definedName>
    <definedName name="_24__FDSAUDITLINK__" hidden="1">{"fdsup://directions/FAT Viewer?action=UPDATE&amp;creator=factset&amp;DYN_ARGS=TRUE&amp;DOC_NAME=FAT:FQL_AUDITING_CLIENT_TEMPLATE.FAT&amp;display_string=Audit&amp;VAR:KEY=DCPIFIFMNU&amp;VAR:QUERY=RkZfRUJJVERBX09QRVIoUVRSLDQvMS8yMDEwLDYvMzAvMjAxMCwsLFVTRCk=&amp;WINDOW=FIRST_POPUP&amp;HEIGH","T=450&amp;WIDTH=450&amp;START_MAXIMIZED=FALSE&amp;VAR:CALENDAR=US&amp;VAR:SYMBOL=WYNN&amp;VAR:INDEX=0"}</definedName>
    <definedName name="_240__FDSAUDITLINK__" localSheetId="7" hidden="1">{"fdsup://directions/FAT Viewer?action=UPDATE&amp;creator=factset&amp;DYN_ARGS=TRUE&amp;DOC_NAME=FAT:FQL_AUDITING_CLIENT_TEMPLATE.FAT&amp;display_string=Audit&amp;VAR:KEY=BYXSTIJCXA&amp;VAR:QUERY=RkZfRUJJVERBX09QRVIoUVRSLDQvMS8yMDEwLDYvMzAvMjAxMCwsLFVTRCk=&amp;WINDOW=FIRST_POPUP&amp;HEIGH","T=450&amp;WIDTH=450&amp;START_MAXIMIZED=FALSE&amp;VAR:CALENDAR=US&amp;VAR:SYMBOL=R&amp;VAR:INDEX=0"}</definedName>
    <definedName name="_240__FDSAUDITLINK__" localSheetId="9" hidden="1">{"fdsup://directions/FAT Viewer?action=UPDATE&amp;creator=factset&amp;DYN_ARGS=TRUE&amp;DOC_NAME=FAT:FQL_AUDITING_CLIENT_TEMPLATE.FAT&amp;display_string=Audit&amp;VAR:KEY=BYXSTIJCXA&amp;VAR:QUERY=RkZfRUJJVERBX09QRVIoUVRSLDQvMS8yMDEwLDYvMzAvMjAxMCwsLFVTRCk=&amp;WINDOW=FIRST_POPUP&amp;HEIGH","T=450&amp;WIDTH=450&amp;START_MAXIMIZED=FALSE&amp;VAR:CALENDAR=US&amp;VAR:SYMBOL=R&amp;VAR:INDEX=0"}</definedName>
    <definedName name="_240__FDSAUDITLINK__" localSheetId="8" hidden="1">{"fdsup://directions/FAT Viewer?action=UPDATE&amp;creator=factset&amp;DYN_ARGS=TRUE&amp;DOC_NAME=FAT:FQL_AUDITING_CLIENT_TEMPLATE.FAT&amp;display_string=Audit&amp;VAR:KEY=BYXSTIJCXA&amp;VAR:QUERY=RkZfRUJJVERBX09QRVIoUVRSLDQvMS8yMDEwLDYvMzAvMjAxMCwsLFVTRCk=&amp;WINDOW=FIRST_POPUP&amp;HEIGH","T=450&amp;WIDTH=450&amp;START_MAXIMIZED=FALSE&amp;VAR:CALENDAR=US&amp;VAR:SYMBOL=R&amp;VAR:INDEX=0"}</definedName>
    <definedName name="_240__FDSAUDITLINK__" localSheetId="10" hidden="1">{"fdsup://directions/FAT Viewer?action=UPDATE&amp;creator=factset&amp;DYN_ARGS=TRUE&amp;DOC_NAME=FAT:FQL_AUDITING_CLIENT_TEMPLATE.FAT&amp;display_string=Audit&amp;VAR:KEY=BYXSTIJCXA&amp;VAR:QUERY=RkZfRUJJVERBX09QRVIoUVRSLDQvMS8yMDEwLDYvMzAvMjAxMCwsLFVTRCk=&amp;WINDOW=FIRST_POPUP&amp;HEIGH","T=450&amp;WIDTH=450&amp;START_MAXIMIZED=FALSE&amp;VAR:CALENDAR=US&amp;VAR:SYMBOL=R&amp;VAR:INDEX=0"}</definedName>
    <definedName name="_240__FDSAUDITLINK__" localSheetId="3" hidden="1">{"fdsup://directions/FAT Viewer?action=UPDATE&amp;creator=factset&amp;DYN_ARGS=TRUE&amp;DOC_NAME=FAT:FQL_AUDITING_CLIENT_TEMPLATE.FAT&amp;display_string=Audit&amp;VAR:KEY=BYXSTIJCXA&amp;VAR:QUERY=RkZfRUJJVERBX09QRVIoUVRSLDQvMS8yMDEwLDYvMzAvMjAxMCwsLFVTRCk=&amp;WINDOW=FIRST_POPUP&amp;HEIGH","T=450&amp;WIDTH=450&amp;START_MAXIMIZED=FALSE&amp;VAR:CALENDAR=US&amp;VAR:SYMBOL=R&amp;VAR:INDEX=0"}</definedName>
    <definedName name="_240__FDSAUDITLINK__" localSheetId="5" hidden="1">{"fdsup://directions/FAT Viewer?action=UPDATE&amp;creator=factset&amp;DYN_ARGS=TRUE&amp;DOC_NAME=FAT:FQL_AUDITING_CLIENT_TEMPLATE.FAT&amp;display_string=Audit&amp;VAR:KEY=BYXSTIJCXA&amp;VAR:QUERY=RkZfRUJJVERBX09QRVIoUVRSLDQvMS8yMDEwLDYvMzAvMjAxMCwsLFVTRCk=&amp;WINDOW=FIRST_POPUP&amp;HEIGH","T=450&amp;WIDTH=450&amp;START_MAXIMIZED=FALSE&amp;VAR:CALENDAR=US&amp;VAR:SYMBOL=R&amp;VAR:INDEX=0"}</definedName>
    <definedName name="_240__FDSAUDITLINK__" localSheetId="1" hidden="1">{"fdsup://directions/FAT Viewer?action=UPDATE&amp;creator=factset&amp;DYN_ARGS=TRUE&amp;DOC_NAME=FAT:FQL_AUDITING_CLIENT_TEMPLATE.FAT&amp;display_string=Audit&amp;VAR:KEY=BYXSTIJCXA&amp;VAR:QUERY=RkZfRUJJVERBX09QRVIoUVRSLDQvMS8yMDEwLDYvMzAvMjAxMCwsLFVTRCk=&amp;WINDOW=FIRST_POPUP&amp;HEIGH","T=450&amp;WIDTH=450&amp;START_MAXIMIZED=FALSE&amp;VAR:CALENDAR=US&amp;VAR:SYMBOL=R&amp;VAR:INDEX=0"}</definedName>
    <definedName name="_240__FDSAUDITLINK__" hidden="1">{"fdsup://directions/FAT Viewer?action=UPDATE&amp;creator=factset&amp;DYN_ARGS=TRUE&amp;DOC_NAME=FAT:FQL_AUDITING_CLIENT_TEMPLATE.FAT&amp;display_string=Audit&amp;VAR:KEY=BYXSTIJCXA&amp;VAR:QUERY=RkZfRUJJVERBX09QRVIoUVRSLDQvMS8yMDEwLDYvMzAvMjAxMCwsLFVTRCk=&amp;WINDOW=FIRST_POPUP&amp;HEIGH","T=450&amp;WIDTH=450&amp;START_MAXIMIZED=FALSE&amp;VAR:CALENDAR=US&amp;VAR:SYMBOL=R&amp;VAR:INDEX=0"}</definedName>
    <definedName name="_241__FDSAUDITLINK__" localSheetId="7" hidden="1">{"fdsup://directions/FAT Viewer?action=UPDATE&amp;creator=factset&amp;DYN_ARGS=TRUE&amp;DOC_NAME=FAT:FQL_AUDITING_CLIENT_TEMPLATE.FAT&amp;display_string=Audit&amp;VAR:KEY=VEHCPYZOXY&amp;VAR:QUERY=RkZfRUJJVERBX09QRVIoUVRSLDQvMS8yMDA5LDYvMzAvMjAwOSwsLFVTRCk=&amp;WINDOW=FIRST_POPUP&amp;HEIGH","T=450&amp;WIDTH=450&amp;START_MAXIMIZED=FALSE&amp;VAR:CALENDAR=US&amp;VAR:SYMBOL=QLGC&amp;VAR:INDEX=0"}</definedName>
    <definedName name="_241__FDSAUDITLINK__" localSheetId="9" hidden="1">{"fdsup://directions/FAT Viewer?action=UPDATE&amp;creator=factset&amp;DYN_ARGS=TRUE&amp;DOC_NAME=FAT:FQL_AUDITING_CLIENT_TEMPLATE.FAT&amp;display_string=Audit&amp;VAR:KEY=VEHCPYZOXY&amp;VAR:QUERY=RkZfRUJJVERBX09QRVIoUVRSLDQvMS8yMDA5LDYvMzAvMjAwOSwsLFVTRCk=&amp;WINDOW=FIRST_POPUP&amp;HEIGH","T=450&amp;WIDTH=450&amp;START_MAXIMIZED=FALSE&amp;VAR:CALENDAR=US&amp;VAR:SYMBOL=QLGC&amp;VAR:INDEX=0"}</definedName>
    <definedName name="_241__FDSAUDITLINK__" localSheetId="8" hidden="1">{"fdsup://directions/FAT Viewer?action=UPDATE&amp;creator=factset&amp;DYN_ARGS=TRUE&amp;DOC_NAME=FAT:FQL_AUDITING_CLIENT_TEMPLATE.FAT&amp;display_string=Audit&amp;VAR:KEY=VEHCPYZOXY&amp;VAR:QUERY=RkZfRUJJVERBX09QRVIoUVRSLDQvMS8yMDA5LDYvMzAvMjAwOSwsLFVTRCk=&amp;WINDOW=FIRST_POPUP&amp;HEIGH","T=450&amp;WIDTH=450&amp;START_MAXIMIZED=FALSE&amp;VAR:CALENDAR=US&amp;VAR:SYMBOL=QLGC&amp;VAR:INDEX=0"}</definedName>
    <definedName name="_241__FDSAUDITLINK__" localSheetId="10" hidden="1">{"fdsup://directions/FAT Viewer?action=UPDATE&amp;creator=factset&amp;DYN_ARGS=TRUE&amp;DOC_NAME=FAT:FQL_AUDITING_CLIENT_TEMPLATE.FAT&amp;display_string=Audit&amp;VAR:KEY=VEHCPYZOXY&amp;VAR:QUERY=RkZfRUJJVERBX09QRVIoUVRSLDQvMS8yMDA5LDYvMzAvMjAwOSwsLFVTRCk=&amp;WINDOW=FIRST_POPUP&amp;HEIGH","T=450&amp;WIDTH=450&amp;START_MAXIMIZED=FALSE&amp;VAR:CALENDAR=US&amp;VAR:SYMBOL=QLGC&amp;VAR:INDEX=0"}</definedName>
    <definedName name="_241__FDSAUDITLINK__" localSheetId="3" hidden="1">{"fdsup://directions/FAT Viewer?action=UPDATE&amp;creator=factset&amp;DYN_ARGS=TRUE&amp;DOC_NAME=FAT:FQL_AUDITING_CLIENT_TEMPLATE.FAT&amp;display_string=Audit&amp;VAR:KEY=VEHCPYZOXY&amp;VAR:QUERY=RkZfRUJJVERBX09QRVIoUVRSLDQvMS8yMDA5LDYvMzAvMjAwOSwsLFVTRCk=&amp;WINDOW=FIRST_POPUP&amp;HEIGH","T=450&amp;WIDTH=450&amp;START_MAXIMIZED=FALSE&amp;VAR:CALENDAR=US&amp;VAR:SYMBOL=QLGC&amp;VAR:INDEX=0"}</definedName>
    <definedName name="_241__FDSAUDITLINK__" localSheetId="5" hidden="1">{"fdsup://directions/FAT Viewer?action=UPDATE&amp;creator=factset&amp;DYN_ARGS=TRUE&amp;DOC_NAME=FAT:FQL_AUDITING_CLIENT_TEMPLATE.FAT&amp;display_string=Audit&amp;VAR:KEY=VEHCPYZOXY&amp;VAR:QUERY=RkZfRUJJVERBX09QRVIoUVRSLDQvMS8yMDA5LDYvMzAvMjAwOSwsLFVTRCk=&amp;WINDOW=FIRST_POPUP&amp;HEIGH","T=450&amp;WIDTH=450&amp;START_MAXIMIZED=FALSE&amp;VAR:CALENDAR=US&amp;VAR:SYMBOL=QLGC&amp;VAR:INDEX=0"}</definedName>
    <definedName name="_241__FDSAUDITLINK__" localSheetId="1" hidden="1">{"fdsup://directions/FAT Viewer?action=UPDATE&amp;creator=factset&amp;DYN_ARGS=TRUE&amp;DOC_NAME=FAT:FQL_AUDITING_CLIENT_TEMPLATE.FAT&amp;display_string=Audit&amp;VAR:KEY=VEHCPYZOXY&amp;VAR:QUERY=RkZfRUJJVERBX09QRVIoUVRSLDQvMS8yMDA5LDYvMzAvMjAwOSwsLFVTRCk=&amp;WINDOW=FIRST_POPUP&amp;HEIGH","T=450&amp;WIDTH=450&amp;START_MAXIMIZED=FALSE&amp;VAR:CALENDAR=US&amp;VAR:SYMBOL=QLGC&amp;VAR:INDEX=0"}</definedName>
    <definedName name="_241__FDSAUDITLINK__" hidden="1">{"fdsup://directions/FAT Viewer?action=UPDATE&amp;creator=factset&amp;DYN_ARGS=TRUE&amp;DOC_NAME=FAT:FQL_AUDITING_CLIENT_TEMPLATE.FAT&amp;display_string=Audit&amp;VAR:KEY=VEHCPYZOXY&amp;VAR:QUERY=RkZfRUJJVERBX09QRVIoUVRSLDQvMS8yMDA5LDYvMzAvMjAwOSwsLFVTRCk=&amp;WINDOW=FIRST_POPUP&amp;HEIGH","T=450&amp;WIDTH=450&amp;START_MAXIMIZED=FALSE&amp;VAR:CALENDAR=US&amp;VAR:SYMBOL=QLGC&amp;VAR:INDEX=0"}</definedName>
    <definedName name="_242__FDSAUDITLINK__" localSheetId="7" hidden="1">{"fdsup://directions/FAT Viewer?action=UPDATE&amp;creator=factset&amp;DYN_ARGS=TRUE&amp;DOC_NAME=FAT:FQL_AUDITING_CLIENT_TEMPLATE.FAT&amp;display_string=Audit&amp;VAR:KEY=BKNMVUNOXK&amp;VAR:QUERY=RkZfRUJJVERBX09QRVIoUVRSLDQvMS8yMDEwLDYvMzAvMjAxMCwsLFVTRCk=&amp;WINDOW=FIRST_POPUP&amp;HEIGH","T=450&amp;WIDTH=450&amp;START_MAXIMIZED=FALSE&amp;VAR:CALENDAR=US&amp;VAR:SYMBOL=QLGC&amp;VAR:INDEX=0"}</definedName>
    <definedName name="_242__FDSAUDITLINK__" localSheetId="9" hidden="1">{"fdsup://directions/FAT Viewer?action=UPDATE&amp;creator=factset&amp;DYN_ARGS=TRUE&amp;DOC_NAME=FAT:FQL_AUDITING_CLIENT_TEMPLATE.FAT&amp;display_string=Audit&amp;VAR:KEY=BKNMVUNOXK&amp;VAR:QUERY=RkZfRUJJVERBX09QRVIoUVRSLDQvMS8yMDEwLDYvMzAvMjAxMCwsLFVTRCk=&amp;WINDOW=FIRST_POPUP&amp;HEIGH","T=450&amp;WIDTH=450&amp;START_MAXIMIZED=FALSE&amp;VAR:CALENDAR=US&amp;VAR:SYMBOL=QLGC&amp;VAR:INDEX=0"}</definedName>
    <definedName name="_242__FDSAUDITLINK__" localSheetId="8" hidden="1">{"fdsup://directions/FAT Viewer?action=UPDATE&amp;creator=factset&amp;DYN_ARGS=TRUE&amp;DOC_NAME=FAT:FQL_AUDITING_CLIENT_TEMPLATE.FAT&amp;display_string=Audit&amp;VAR:KEY=BKNMVUNOXK&amp;VAR:QUERY=RkZfRUJJVERBX09QRVIoUVRSLDQvMS8yMDEwLDYvMzAvMjAxMCwsLFVTRCk=&amp;WINDOW=FIRST_POPUP&amp;HEIGH","T=450&amp;WIDTH=450&amp;START_MAXIMIZED=FALSE&amp;VAR:CALENDAR=US&amp;VAR:SYMBOL=QLGC&amp;VAR:INDEX=0"}</definedName>
    <definedName name="_242__FDSAUDITLINK__" localSheetId="10" hidden="1">{"fdsup://directions/FAT Viewer?action=UPDATE&amp;creator=factset&amp;DYN_ARGS=TRUE&amp;DOC_NAME=FAT:FQL_AUDITING_CLIENT_TEMPLATE.FAT&amp;display_string=Audit&amp;VAR:KEY=BKNMVUNOXK&amp;VAR:QUERY=RkZfRUJJVERBX09QRVIoUVRSLDQvMS8yMDEwLDYvMzAvMjAxMCwsLFVTRCk=&amp;WINDOW=FIRST_POPUP&amp;HEIGH","T=450&amp;WIDTH=450&amp;START_MAXIMIZED=FALSE&amp;VAR:CALENDAR=US&amp;VAR:SYMBOL=QLGC&amp;VAR:INDEX=0"}</definedName>
    <definedName name="_242__FDSAUDITLINK__" localSheetId="3" hidden="1">{"fdsup://directions/FAT Viewer?action=UPDATE&amp;creator=factset&amp;DYN_ARGS=TRUE&amp;DOC_NAME=FAT:FQL_AUDITING_CLIENT_TEMPLATE.FAT&amp;display_string=Audit&amp;VAR:KEY=BKNMVUNOXK&amp;VAR:QUERY=RkZfRUJJVERBX09QRVIoUVRSLDQvMS8yMDEwLDYvMzAvMjAxMCwsLFVTRCk=&amp;WINDOW=FIRST_POPUP&amp;HEIGH","T=450&amp;WIDTH=450&amp;START_MAXIMIZED=FALSE&amp;VAR:CALENDAR=US&amp;VAR:SYMBOL=QLGC&amp;VAR:INDEX=0"}</definedName>
    <definedName name="_242__FDSAUDITLINK__" localSheetId="5" hidden="1">{"fdsup://directions/FAT Viewer?action=UPDATE&amp;creator=factset&amp;DYN_ARGS=TRUE&amp;DOC_NAME=FAT:FQL_AUDITING_CLIENT_TEMPLATE.FAT&amp;display_string=Audit&amp;VAR:KEY=BKNMVUNOXK&amp;VAR:QUERY=RkZfRUJJVERBX09QRVIoUVRSLDQvMS8yMDEwLDYvMzAvMjAxMCwsLFVTRCk=&amp;WINDOW=FIRST_POPUP&amp;HEIGH","T=450&amp;WIDTH=450&amp;START_MAXIMIZED=FALSE&amp;VAR:CALENDAR=US&amp;VAR:SYMBOL=QLGC&amp;VAR:INDEX=0"}</definedName>
    <definedName name="_242__FDSAUDITLINK__" localSheetId="1" hidden="1">{"fdsup://directions/FAT Viewer?action=UPDATE&amp;creator=factset&amp;DYN_ARGS=TRUE&amp;DOC_NAME=FAT:FQL_AUDITING_CLIENT_TEMPLATE.FAT&amp;display_string=Audit&amp;VAR:KEY=BKNMVUNOXK&amp;VAR:QUERY=RkZfRUJJVERBX09QRVIoUVRSLDQvMS8yMDEwLDYvMzAvMjAxMCwsLFVTRCk=&amp;WINDOW=FIRST_POPUP&amp;HEIGH","T=450&amp;WIDTH=450&amp;START_MAXIMIZED=FALSE&amp;VAR:CALENDAR=US&amp;VAR:SYMBOL=QLGC&amp;VAR:INDEX=0"}</definedName>
    <definedName name="_242__FDSAUDITLINK__" hidden="1">{"fdsup://directions/FAT Viewer?action=UPDATE&amp;creator=factset&amp;DYN_ARGS=TRUE&amp;DOC_NAME=FAT:FQL_AUDITING_CLIENT_TEMPLATE.FAT&amp;display_string=Audit&amp;VAR:KEY=BKNMVUNOXK&amp;VAR:QUERY=RkZfRUJJVERBX09QRVIoUVRSLDQvMS8yMDEwLDYvMzAvMjAxMCwsLFVTRCk=&amp;WINDOW=FIRST_POPUP&amp;HEIGH","T=450&amp;WIDTH=450&amp;START_MAXIMIZED=FALSE&amp;VAR:CALENDAR=US&amp;VAR:SYMBOL=QLGC&amp;VAR:INDEX=0"}</definedName>
    <definedName name="_243__FDSAUDITLINK__" localSheetId="7" hidden="1">{"fdsup://directions/FAT Viewer?action=UPDATE&amp;creator=factset&amp;DYN_ARGS=TRUE&amp;DOC_NAME=FAT:FQL_AUDITING_CLIENT_TEMPLATE.FAT&amp;display_string=Audit&amp;VAR:KEY=VORMTIVMZE&amp;VAR:QUERY=RkZfRUJJVERBX09QRVIoUVRSLDQvMS8yMDA5LDYvMzAvMjAwOSwsLFVTRCk=&amp;WINDOW=FIRST_POPUP&amp;HEIGH","T=450&amp;WIDTH=450&amp;START_MAXIMIZED=FALSE&amp;VAR:CALENDAR=US&amp;VAR:SYMBOL=QEP&amp;VAR:INDEX=0"}</definedName>
    <definedName name="_243__FDSAUDITLINK__" localSheetId="9" hidden="1">{"fdsup://directions/FAT Viewer?action=UPDATE&amp;creator=factset&amp;DYN_ARGS=TRUE&amp;DOC_NAME=FAT:FQL_AUDITING_CLIENT_TEMPLATE.FAT&amp;display_string=Audit&amp;VAR:KEY=VORMTIVMZE&amp;VAR:QUERY=RkZfRUJJVERBX09QRVIoUVRSLDQvMS8yMDA5LDYvMzAvMjAwOSwsLFVTRCk=&amp;WINDOW=FIRST_POPUP&amp;HEIGH","T=450&amp;WIDTH=450&amp;START_MAXIMIZED=FALSE&amp;VAR:CALENDAR=US&amp;VAR:SYMBOL=QEP&amp;VAR:INDEX=0"}</definedName>
    <definedName name="_243__FDSAUDITLINK__" localSheetId="8" hidden="1">{"fdsup://directions/FAT Viewer?action=UPDATE&amp;creator=factset&amp;DYN_ARGS=TRUE&amp;DOC_NAME=FAT:FQL_AUDITING_CLIENT_TEMPLATE.FAT&amp;display_string=Audit&amp;VAR:KEY=VORMTIVMZE&amp;VAR:QUERY=RkZfRUJJVERBX09QRVIoUVRSLDQvMS8yMDA5LDYvMzAvMjAwOSwsLFVTRCk=&amp;WINDOW=FIRST_POPUP&amp;HEIGH","T=450&amp;WIDTH=450&amp;START_MAXIMIZED=FALSE&amp;VAR:CALENDAR=US&amp;VAR:SYMBOL=QEP&amp;VAR:INDEX=0"}</definedName>
    <definedName name="_243__FDSAUDITLINK__" localSheetId="10" hidden="1">{"fdsup://directions/FAT Viewer?action=UPDATE&amp;creator=factset&amp;DYN_ARGS=TRUE&amp;DOC_NAME=FAT:FQL_AUDITING_CLIENT_TEMPLATE.FAT&amp;display_string=Audit&amp;VAR:KEY=VORMTIVMZE&amp;VAR:QUERY=RkZfRUJJVERBX09QRVIoUVRSLDQvMS8yMDA5LDYvMzAvMjAwOSwsLFVTRCk=&amp;WINDOW=FIRST_POPUP&amp;HEIGH","T=450&amp;WIDTH=450&amp;START_MAXIMIZED=FALSE&amp;VAR:CALENDAR=US&amp;VAR:SYMBOL=QEP&amp;VAR:INDEX=0"}</definedName>
    <definedName name="_243__FDSAUDITLINK__" localSheetId="3" hidden="1">{"fdsup://directions/FAT Viewer?action=UPDATE&amp;creator=factset&amp;DYN_ARGS=TRUE&amp;DOC_NAME=FAT:FQL_AUDITING_CLIENT_TEMPLATE.FAT&amp;display_string=Audit&amp;VAR:KEY=VORMTIVMZE&amp;VAR:QUERY=RkZfRUJJVERBX09QRVIoUVRSLDQvMS8yMDA5LDYvMzAvMjAwOSwsLFVTRCk=&amp;WINDOW=FIRST_POPUP&amp;HEIGH","T=450&amp;WIDTH=450&amp;START_MAXIMIZED=FALSE&amp;VAR:CALENDAR=US&amp;VAR:SYMBOL=QEP&amp;VAR:INDEX=0"}</definedName>
    <definedName name="_243__FDSAUDITLINK__" localSheetId="5" hidden="1">{"fdsup://directions/FAT Viewer?action=UPDATE&amp;creator=factset&amp;DYN_ARGS=TRUE&amp;DOC_NAME=FAT:FQL_AUDITING_CLIENT_TEMPLATE.FAT&amp;display_string=Audit&amp;VAR:KEY=VORMTIVMZE&amp;VAR:QUERY=RkZfRUJJVERBX09QRVIoUVRSLDQvMS8yMDA5LDYvMzAvMjAwOSwsLFVTRCk=&amp;WINDOW=FIRST_POPUP&amp;HEIGH","T=450&amp;WIDTH=450&amp;START_MAXIMIZED=FALSE&amp;VAR:CALENDAR=US&amp;VAR:SYMBOL=QEP&amp;VAR:INDEX=0"}</definedName>
    <definedName name="_243__FDSAUDITLINK__" localSheetId="1" hidden="1">{"fdsup://directions/FAT Viewer?action=UPDATE&amp;creator=factset&amp;DYN_ARGS=TRUE&amp;DOC_NAME=FAT:FQL_AUDITING_CLIENT_TEMPLATE.FAT&amp;display_string=Audit&amp;VAR:KEY=VORMTIVMZE&amp;VAR:QUERY=RkZfRUJJVERBX09QRVIoUVRSLDQvMS8yMDA5LDYvMzAvMjAwOSwsLFVTRCk=&amp;WINDOW=FIRST_POPUP&amp;HEIGH","T=450&amp;WIDTH=450&amp;START_MAXIMIZED=FALSE&amp;VAR:CALENDAR=US&amp;VAR:SYMBOL=QEP&amp;VAR:INDEX=0"}</definedName>
    <definedName name="_243__FDSAUDITLINK__" hidden="1">{"fdsup://directions/FAT Viewer?action=UPDATE&amp;creator=factset&amp;DYN_ARGS=TRUE&amp;DOC_NAME=FAT:FQL_AUDITING_CLIENT_TEMPLATE.FAT&amp;display_string=Audit&amp;VAR:KEY=VORMTIVMZE&amp;VAR:QUERY=RkZfRUJJVERBX09QRVIoUVRSLDQvMS8yMDA5LDYvMzAvMjAwOSwsLFVTRCk=&amp;WINDOW=FIRST_POPUP&amp;HEIGH","T=450&amp;WIDTH=450&amp;START_MAXIMIZED=FALSE&amp;VAR:CALENDAR=US&amp;VAR:SYMBOL=QEP&amp;VAR:INDEX=0"}</definedName>
    <definedName name="_244__FDSAUDITLINK__" localSheetId="7" hidden="1">{"fdsup://directions/FAT Viewer?action=UPDATE&amp;creator=factset&amp;DYN_ARGS=TRUE&amp;DOC_NAME=FAT:FQL_AUDITING_CLIENT_TEMPLATE.FAT&amp;display_string=Audit&amp;VAR:KEY=HUJMPIFYXI&amp;VAR:QUERY=RkZfRUJJVERBX09QRVIoUVRSLDQvMS8yMDEwLDYvMzAvMjAxMCwsLFVTRCk=&amp;WINDOW=FIRST_POPUP&amp;HEIGH","T=450&amp;WIDTH=450&amp;START_MAXIMIZED=FALSE&amp;VAR:CALENDAR=US&amp;VAR:SYMBOL=QEP&amp;VAR:INDEX=0"}</definedName>
    <definedName name="_244__FDSAUDITLINK__" localSheetId="9" hidden="1">{"fdsup://directions/FAT Viewer?action=UPDATE&amp;creator=factset&amp;DYN_ARGS=TRUE&amp;DOC_NAME=FAT:FQL_AUDITING_CLIENT_TEMPLATE.FAT&amp;display_string=Audit&amp;VAR:KEY=HUJMPIFYXI&amp;VAR:QUERY=RkZfRUJJVERBX09QRVIoUVRSLDQvMS8yMDEwLDYvMzAvMjAxMCwsLFVTRCk=&amp;WINDOW=FIRST_POPUP&amp;HEIGH","T=450&amp;WIDTH=450&amp;START_MAXIMIZED=FALSE&amp;VAR:CALENDAR=US&amp;VAR:SYMBOL=QEP&amp;VAR:INDEX=0"}</definedName>
    <definedName name="_244__FDSAUDITLINK__" localSheetId="8" hidden="1">{"fdsup://directions/FAT Viewer?action=UPDATE&amp;creator=factset&amp;DYN_ARGS=TRUE&amp;DOC_NAME=FAT:FQL_AUDITING_CLIENT_TEMPLATE.FAT&amp;display_string=Audit&amp;VAR:KEY=HUJMPIFYXI&amp;VAR:QUERY=RkZfRUJJVERBX09QRVIoUVRSLDQvMS8yMDEwLDYvMzAvMjAxMCwsLFVTRCk=&amp;WINDOW=FIRST_POPUP&amp;HEIGH","T=450&amp;WIDTH=450&amp;START_MAXIMIZED=FALSE&amp;VAR:CALENDAR=US&amp;VAR:SYMBOL=QEP&amp;VAR:INDEX=0"}</definedName>
    <definedName name="_244__FDSAUDITLINK__" localSheetId="10" hidden="1">{"fdsup://directions/FAT Viewer?action=UPDATE&amp;creator=factset&amp;DYN_ARGS=TRUE&amp;DOC_NAME=FAT:FQL_AUDITING_CLIENT_TEMPLATE.FAT&amp;display_string=Audit&amp;VAR:KEY=HUJMPIFYXI&amp;VAR:QUERY=RkZfRUJJVERBX09QRVIoUVRSLDQvMS8yMDEwLDYvMzAvMjAxMCwsLFVTRCk=&amp;WINDOW=FIRST_POPUP&amp;HEIGH","T=450&amp;WIDTH=450&amp;START_MAXIMIZED=FALSE&amp;VAR:CALENDAR=US&amp;VAR:SYMBOL=QEP&amp;VAR:INDEX=0"}</definedName>
    <definedName name="_244__FDSAUDITLINK__" localSheetId="3" hidden="1">{"fdsup://directions/FAT Viewer?action=UPDATE&amp;creator=factset&amp;DYN_ARGS=TRUE&amp;DOC_NAME=FAT:FQL_AUDITING_CLIENT_TEMPLATE.FAT&amp;display_string=Audit&amp;VAR:KEY=HUJMPIFYXI&amp;VAR:QUERY=RkZfRUJJVERBX09QRVIoUVRSLDQvMS8yMDEwLDYvMzAvMjAxMCwsLFVTRCk=&amp;WINDOW=FIRST_POPUP&amp;HEIGH","T=450&amp;WIDTH=450&amp;START_MAXIMIZED=FALSE&amp;VAR:CALENDAR=US&amp;VAR:SYMBOL=QEP&amp;VAR:INDEX=0"}</definedName>
    <definedName name="_244__FDSAUDITLINK__" localSheetId="5" hidden="1">{"fdsup://directions/FAT Viewer?action=UPDATE&amp;creator=factset&amp;DYN_ARGS=TRUE&amp;DOC_NAME=FAT:FQL_AUDITING_CLIENT_TEMPLATE.FAT&amp;display_string=Audit&amp;VAR:KEY=HUJMPIFYXI&amp;VAR:QUERY=RkZfRUJJVERBX09QRVIoUVRSLDQvMS8yMDEwLDYvMzAvMjAxMCwsLFVTRCk=&amp;WINDOW=FIRST_POPUP&amp;HEIGH","T=450&amp;WIDTH=450&amp;START_MAXIMIZED=FALSE&amp;VAR:CALENDAR=US&amp;VAR:SYMBOL=QEP&amp;VAR:INDEX=0"}</definedName>
    <definedName name="_244__FDSAUDITLINK__" localSheetId="1" hidden="1">{"fdsup://directions/FAT Viewer?action=UPDATE&amp;creator=factset&amp;DYN_ARGS=TRUE&amp;DOC_NAME=FAT:FQL_AUDITING_CLIENT_TEMPLATE.FAT&amp;display_string=Audit&amp;VAR:KEY=HUJMPIFYXI&amp;VAR:QUERY=RkZfRUJJVERBX09QRVIoUVRSLDQvMS8yMDEwLDYvMzAvMjAxMCwsLFVTRCk=&amp;WINDOW=FIRST_POPUP&amp;HEIGH","T=450&amp;WIDTH=450&amp;START_MAXIMIZED=FALSE&amp;VAR:CALENDAR=US&amp;VAR:SYMBOL=QEP&amp;VAR:INDEX=0"}</definedName>
    <definedName name="_244__FDSAUDITLINK__" hidden="1">{"fdsup://directions/FAT Viewer?action=UPDATE&amp;creator=factset&amp;DYN_ARGS=TRUE&amp;DOC_NAME=FAT:FQL_AUDITING_CLIENT_TEMPLATE.FAT&amp;display_string=Audit&amp;VAR:KEY=HUJMPIFYXI&amp;VAR:QUERY=RkZfRUJJVERBX09QRVIoUVRSLDQvMS8yMDEwLDYvMzAvMjAxMCwsLFVTRCk=&amp;WINDOW=FIRST_POPUP&amp;HEIGH","T=450&amp;WIDTH=450&amp;START_MAXIMIZED=FALSE&amp;VAR:CALENDAR=US&amp;VAR:SYMBOL=QEP&amp;VAR:INDEX=0"}</definedName>
    <definedName name="_245__FDSAUDITLINK__" localSheetId="7" hidden="1">{"fdsup://directions/FAT Viewer?action=UPDATE&amp;creator=factset&amp;DYN_ARGS=TRUE&amp;DOC_NAME=FAT:FQL_AUDITING_CLIENT_TEMPLATE.FAT&amp;display_string=Audit&amp;VAR:KEY=LMLSLUBWVY&amp;VAR:QUERY=RkZfRUJJVERBX09QRVIoUVRSLDQvMS8yMDA5LDYvMzAvMjAwOSwsLFVTRCk=&amp;WINDOW=FIRST_POPUP&amp;HEIGH","T=450&amp;WIDTH=450&amp;START_MAXIMIZED=FALSE&amp;VAR:CALENDAR=US&amp;VAR:SYMBOL=QCOM&amp;VAR:INDEX=0"}</definedName>
    <definedName name="_245__FDSAUDITLINK__" localSheetId="9" hidden="1">{"fdsup://directions/FAT Viewer?action=UPDATE&amp;creator=factset&amp;DYN_ARGS=TRUE&amp;DOC_NAME=FAT:FQL_AUDITING_CLIENT_TEMPLATE.FAT&amp;display_string=Audit&amp;VAR:KEY=LMLSLUBWVY&amp;VAR:QUERY=RkZfRUJJVERBX09QRVIoUVRSLDQvMS8yMDA5LDYvMzAvMjAwOSwsLFVTRCk=&amp;WINDOW=FIRST_POPUP&amp;HEIGH","T=450&amp;WIDTH=450&amp;START_MAXIMIZED=FALSE&amp;VAR:CALENDAR=US&amp;VAR:SYMBOL=QCOM&amp;VAR:INDEX=0"}</definedName>
    <definedName name="_245__FDSAUDITLINK__" localSheetId="8" hidden="1">{"fdsup://directions/FAT Viewer?action=UPDATE&amp;creator=factset&amp;DYN_ARGS=TRUE&amp;DOC_NAME=FAT:FQL_AUDITING_CLIENT_TEMPLATE.FAT&amp;display_string=Audit&amp;VAR:KEY=LMLSLUBWVY&amp;VAR:QUERY=RkZfRUJJVERBX09QRVIoUVRSLDQvMS8yMDA5LDYvMzAvMjAwOSwsLFVTRCk=&amp;WINDOW=FIRST_POPUP&amp;HEIGH","T=450&amp;WIDTH=450&amp;START_MAXIMIZED=FALSE&amp;VAR:CALENDAR=US&amp;VAR:SYMBOL=QCOM&amp;VAR:INDEX=0"}</definedName>
    <definedName name="_245__FDSAUDITLINK__" localSheetId="10" hidden="1">{"fdsup://directions/FAT Viewer?action=UPDATE&amp;creator=factset&amp;DYN_ARGS=TRUE&amp;DOC_NAME=FAT:FQL_AUDITING_CLIENT_TEMPLATE.FAT&amp;display_string=Audit&amp;VAR:KEY=LMLSLUBWVY&amp;VAR:QUERY=RkZfRUJJVERBX09QRVIoUVRSLDQvMS8yMDA5LDYvMzAvMjAwOSwsLFVTRCk=&amp;WINDOW=FIRST_POPUP&amp;HEIGH","T=450&amp;WIDTH=450&amp;START_MAXIMIZED=FALSE&amp;VAR:CALENDAR=US&amp;VAR:SYMBOL=QCOM&amp;VAR:INDEX=0"}</definedName>
    <definedName name="_245__FDSAUDITLINK__" localSheetId="3" hidden="1">{"fdsup://directions/FAT Viewer?action=UPDATE&amp;creator=factset&amp;DYN_ARGS=TRUE&amp;DOC_NAME=FAT:FQL_AUDITING_CLIENT_TEMPLATE.FAT&amp;display_string=Audit&amp;VAR:KEY=LMLSLUBWVY&amp;VAR:QUERY=RkZfRUJJVERBX09QRVIoUVRSLDQvMS8yMDA5LDYvMzAvMjAwOSwsLFVTRCk=&amp;WINDOW=FIRST_POPUP&amp;HEIGH","T=450&amp;WIDTH=450&amp;START_MAXIMIZED=FALSE&amp;VAR:CALENDAR=US&amp;VAR:SYMBOL=QCOM&amp;VAR:INDEX=0"}</definedName>
    <definedName name="_245__FDSAUDITLINK__" localSheetId="5" hidden="1">{"fdsup://directions/FAT Viewer?action=UPDATE&amp;creator=factset&amp;DYN_ARGS=TRUE&amp;DOC_NAME=FAT:FQL_AUDITING_CLIENT_TEMPLATE.FAT&amp;display_string=Audit&amp;VAR:KEY=LMLSLUBWVY&amp;VAR:QUERY=RkZfRUJJVERBX09QRVIoUVRSLDQvMS8yMDA5LDYvMzAvMjAwOSwsLFVTRCk=&amp;WINDOW=FIRST_POPUP&amp;HEIGH","T=450&amp;WIDTH=450&amp;START_MAXIMIZED=FALSE&amp;VAR:CALENDAR=US&amp;VAR:SYMBOL=QCOM&amp;VAR:INDEX=0"}</definedName>
    <definedName name="_245__FDSAUDITLINK__" localSheetId="1" hidden="1">{"fdsup://directions/FAT Viewer?action=UPDATE&amp;creator=factset&amp;DYN_ARGS=TRUE&amp;DOC_NAME=FAT:FQL_AUDITING_CLIENT_TEMPLATE.FAT&amp;display_string=Audit&amp;VAR:KEY=LMLSLUBWVY&amp;VAR:QUERY=RkZfRUJJVERBX09QRVIoUVRSLDQvMS8yMDA5LDYvMzAvMjAwOSwsLFVTRCk=&amp;WINDOW=FIRST_POPUP&amp;HEIGH","T=450&amp;WIDTH=450&amp;START_MAXIMIZED=FALSE&amp;VAR:CALENDAR=US&amp;VAR:SYMBOL=QCOM&amp;VAR:INDEX=0"}</definedName>
    <definedName name="_245__FDSAUDITLINK__" hidden="1">{"fdsup://directions/FAT Viewer?action=UPDATE&amp;creator=factset&amp;DYN_ARGS=TRUE&amp;DOC_NAME=FAT:FQL_AUDITING_CLIENT_TEMPLATE.FAT&amp;display_string=Audit&amp;VAR:KEY=LMLSLUBWVY&amp;VAR:QUERY=RkZfRUJJVERBX09QRVIoUVRSLDQvMS8yMDA5LDYvMzAvMjAwOSwsLFVTRCk=&amp;WINDOW=FIRST_POPUP&amp;HEIGH","T=450&amp;WIDTH=450&amp;START_MAXIMIZED=FALSE&amp;VAR:CALENDAR=US&amp;VAR:SYMBOL=QCOM&amp;VAR:INDEX=0"}</definedName>
    <definedName name="_246__FDSAUDITLINK__" localSheetId="7" hidden="1">{"fdsup://directions/FAT Viewer?action=UPDATE&amp;creator=factset&amp;DYN_ARGS=TRUE&amp;DOC_NAME=FAT:FQL_AUDITING_CLIENT_TEMPLATE.FAT&amp;display_string=Audit&amp;VAR:KEY=VMXURULYBA&amp;VAR:QUERY=RkZfRUJJVERBX09QRVIoUVRSLDQvMS8yMDEwLDYvMzAvMjAxMCwsLFVTRCk=&amp;WINDOW=FIRST_POPUP&amp;HEIGH","T=450&amp;WIDTH=450&amp;START_MAXIMIZED=FALSE&amp;VAR:CALENDAR=US&amp;VAR:SYMBOL=QCOM&amp;VAR:INDEX=0"}</definedName>
    <definedName name="_246__FDSAUDITLINK__" localSheetId="9" hidden="1">{"fdsup://directions/FAT Viewer?action=UPDATE&amp;creator=factset&amp;DYN_ARGS=TRUE&amp;DOC_NAME=FAT:FQL_AUDITING_CLIENT_TEMPLATE.FAT&amp;display_string=Audit&amp;VAR:KEY=VMXURULYBA&amp;VAR:QUERY=RkZfRUJJVERBX09QRVIoUVRSLDQvMS8yMDEwLDYvMzAvMjAxMCwsLFVTRCk=&amp;WINDOW=FIRST_POPUP&amp;HEIGH","T=450&amp;WIDTH=450&amp;START_MAXIMIZED=FALSE&amp;VAR:CALENDAR=US&amp;VAR:SYMBOL=QCOM&amp;VAR:INDEX=0"}</definedName>
    <definedName name="_246__FDSAUDITLINK__" localSheetId="8" hidden="1">{"fdsup://directions/FAT Viewer?action=UPDATE&amp;creator=factset&amp;DYN_ARGS=TRUE&amp;DOC_NAME=FAT:FQL_AUDITING_CLIENT_TEMPLATE.FAT&amp;display_string=Audit&amp;VAR:KEY=VMXURULYBA&amp;VAR:QUERY=RkZfRUJJVERBX09QRVIoUVRSLDQvMS8yMDEwLDYvMzAvMjAxMCwsLFVTRCk=&amp;WINDOW=FIRST_POPUP&amp;HEIGH","T=450&amp;WIDTH=450&amp;START_MAXIMIZED=FALSE&amp;VAR:CALENDAR=US&amp;VAR:SYMBOL=QCOM&amp;VAR:INDEX=0"}</definedName>
    <definedName name="_246__FDSAUDITLINK__" localSheetId="10" hidden="1">{"fdsup://directions/FAT Viewer?action=UPDATE&amp;creator=factset&amp;DYN_ARGS=TRUE&amp;DOC_NAME=FAT:FQL_AUDITING_CLIENT_TEMPLATE.FAT&amp;display_string=Audit&amp;VAR:KEY=VMXURULYBA&amp;VAR:QUERY=RkZfRUJJVERBX09QRVIoUVRSLDQvMS8yMDEwLDYvMzAvMjAxMCwsLFVTRCk=&amp;WINDOW=FIRST_POPUP&amp;HEIGH","T=450&amp;WIDTH=450&amp;START_MAXIMIZED=FALSE&amp;VAR:CALENDAR=US&amp;VAR:SYMBOL=QCOM&amp;VAR:INDEX=0"}</definedName>
    <definedName name="_246__FDSAUDITLINK__" localSheetId="3" hidden="1">{"fdsup://directions/FAT Viewer?action=UPDATE&amp;creator=factset&amp;DYN_ARGS=TRUE&amp;DOC_NAME=FAT:FQL_AUDITING_CLIENT_TEMPLATE.FAT&amp;display_string=Audit&amp;VAR:KEY=VMXURULYBA&amp;VAR:QUERY=RkZfRUJJVERBX09QRVIoUVRSLDQvMS8yMDEwLDYvMzAvMjAxMCwsLFVTRCk=&amp;WINDOW=FIRST_POPUP&amp;HEIGH","T=450&amp;WIDTH=450&amp;START_MAXIMIZED=FALSE&amp;VAR:CALENDAR=US&amp;VAR:SYMBOL=QCOM&amp;VAR:INDEX=0"}</definedName>
    <definedName name="_246__FDSAUDITLINK__" localSheetId="5" hidden="1">{"fdsup://directions/FAT Viewer?action=UPDATE&amp;creator=factset&amp;DYN_ARGS=TRUE&amp;DOC_NAME=FAT:FQL_AUDITING_CLIENT_TEMPLATE.FAT&amp;display_string=Audit&amp;VAR:KEY=VMXURULYBA&amp;VAR:QUERY=RkZfRUJJVERBX09QRVIoUVRSLDQvMS8yMDEwLDYvMzAvMjAxMCwsLFVTRCk=&amp;WINDOW=FIRST_POPUP&amp;HEIGH","T=450&amp;WIDTH=450&amp;START_MAXIMIZED=FALSE&amp;VAR:CALENDAR=US&amp;VAR:SYMBOL=QCOM&amp;VAR:INDEX=0"}</definedName>
    <definedName name="_246__FDSAUDITLINK__" localSheetId="1" hidden="1">{"fdsup://directions/FAT Viewer?action=UPDATE&amp;creator=factset&amp;DYN_ARGS=TRUE&amp;DOC_NAME=FAT:FQL_AUDITING_CLIENT_TEMPLATE.FAT&amp;display_string=Audit&amp;VAR:KEY=VMXURULYBA&amp;VAR:QUERY=RkZfRUJJVERBX09QRVIoUVRSLDQvMS8yMDEwLDYvMzAvMjAxMCwsLFVTRCk=&amp;WINDOW=FIRST_POPUP&amp;HEIGH","T=450&amp;WIDTH=450&amp;START_MAXIMIZED=FALSE&amp;VAR:CALENDAR=US&amp;VAR:SYMBOL=QCOM&amp;VAR:INDEX=0"}</definedName>
    <definedName name="_246__FDSAUDITLINK__" hidden="1">{"fdsup://directions/FAT Viewer?action=UPDATE&amp;creator=factset&amp;DYN_ARGS=TRUE&amp;DOC_NAME=FAT:FQL_AUDITING_CLIENT_TEMPLATE.FAT&amp;display_string=Audit&amp;VAR:KEY=VMXURULYBA&amp;VAR:QUERY=RkZfRUJJVERBX09QRVIoUVRSLDQvMS8yMDEwLDYvMzAvMjAxMCwsLFVTRCk=&amp;WINDOW=FIRST_POPUP&amp;HEIGH","T=450&amp;WIDTH=450&amp;START_MAXIMIZED=FALSE&amp;VAR:CALENDAR=US&amp;VAR:SYMBOL=QCOM&amp;VAR:INDEX=0"}</definedName>
    <definedName name="_247__FDSAUDITLINK__" localSheetId="7" hidden="1">{"fdsup://directions/FAT Viewer?action=UPDATE&amp;creator=factset&amp;DYN_ARGS=TRUE&amp;DOC_NAME=FAT:FQL_AUDITING_CLIENT_TEMPLATE.FAT&amp;display_string=Audit&amp;VAR:KEY=NCLCDMPKBU&amp;VAR:QUERY=RkZfRUJJVERBX09QRVIoUVRSLDQvMS8yMDA5LDYvMzAvMjAwOSwsLFVTRCk=&amp;WINDOW=FIRST_POPUP&amp;HEIGH","T=450&amp;WIDTH=450&amp;START_MAXIMIZED=FALSE&amp;VAR:CALENDAR=US&amp;VAR:SYMBOL=Q&amp;VAR:INDEX=0"}</definedName>
    <definedName name="_247__FDSAUDITLINK__" localSheetId="9" hidden="1">{"fdsup://directions/FAT Viewer?action=UPDATE&amp;creator=factset&amp;DYN_ARGS=TRUE&amp;DOC_NAME=FAT:FQL_AUDITING_CLIENT_TEMPLATE.FAT&amp;display_string=Audit&amp;VAR:KEY=NCLCDMPKBU&amp;VAR:QUERY=RkZfRUJJVERBX09QRVIoUVRSLDQvMS8yMDA5LDYvMzAvMjAwOSwsLFVTRCk=&amp;WINDOW=FIRST_POPUP&amp;HEIGH","T=450&amp;WIDTH=450&amp;START_MAXIMIZED=FALSE&amp;VAR:CALENDAR=US&amp;VAR:SYMBOL=Q&amp;VAR:INDEX=0"}</definedName>
    <definedName name="_247__FDSAUDITLINK__" localSheetId="8" hidden="1">{"fdsup://directions/FAT Viewer?action=UPDATE&amp;creator=factset&amp;DYN_ARGS=TRUE&amp;DOC_NAME=FAT:FQL_AUDITING_CLIENT_TEMPLATE.FAT&amp;display_string=Audit&amp;VAR:KEY=NCLCDMPKBU&amp;VAR:QUERY=RkZfRUJJVERBX09QRVIoUVRSLDQvMS8yMDA5LDYvMzAvMjAwOSwsLFVTRCk=&amp;WINDOW=FIRST_POPUP&amp;HEIGH","T=450&amp;WIDTH=450&amp;START_MAXIMIZED=FALSE&amp;VAR:CALENDAR=US&amp;VAR:SYMBOL=Q&amp;VAR:INDEX=0"}</definedName>
    <definedName name="_247__FDSAUDITLINK__" localSheetId="10" hidden="1">{"fdsup://directions/FAT Viewer?action=UPDATE&amp;creator=factset&amp;DYN_ARGS=TRUE&amp;DOC_NAME=FAT:FQL_AUDITING_CLIENT_TEMPLATE.FAT&amp;display_string=Audit&amp;VAR:KEY=NCLCDMPKBU&amp;VAR:QUERY=RkZfRUJJVERBX09QRVIoUVRSLDQvMS8yMDA5LDYvMzAvMjAwOSwsLFVTRCk=&amp;WINDOW=FIRST_POPUP&amp;HEIGH","T=450&amp;WIDTH=450&amp;START_MAXIMIZED=FALSE&amp;VAR:CALENDAR=US&amp;VAR:SYMBOL=Q&amp;VAR:INDEX=0"}</definedName>
    <definedName name="_247__FDSAUDITLINK__" localSheetId="3" hidden="1">{"fdsup://directions/FAT Viewer?action=UPDATE&amp;creator=factset&amp;DYN_ARGS=TRUE&amp;DOC_NAME=FAT:FQL_AUDITING_CLIENT_TEMPLATE.FAT&amp;display_string=Audit&amp;VAR:KEY=NCLCDMPKBU&amp;VAR:QUERY=RkZfRUJJVERBX09QRVIoUVRSLDQvMS8yMDA5LDYvMzAvMjAwOSwsLFVTRCk=&amp;WINDOW=FIRST_POPUP&amp;HEIGH","T=450&amp;WIDTH=450&amp;START_MAXIMIZED=FALSE&amp;VAR:CALENDAR=US&amp;VAR:SYMBOL=Q&amp;VAR:INDEX=0"}</definedName>
    <definedName name="_247__FDSAUDITLINK__" localSheetId="5" hidden="1">{"fdsup://directions/FAT Viewer?action=UPDATE&amp;creator=factset&amp;DYN_ARGS=TRUE&amp;DOC_NAME=FAT:FQL_AUDITING_CLIENT_TEMPLATE.FAT&amp;display_string=Audit&amp;VAR:KEY=NCLCDMPKBU&amp;VAR:QUERY=RkZfRUJJVERBX09QRVIoUVRSLDQvMS8yMDA5LDYvMzAvMjAwOSwsLFVTRCk=&amp;WINDOW=FIRST_POPUP&amp;HEIGH","T=450&amp;WIDTH=450&amp;START_MAXIMIZED=FALSE&amp;VAR:CALENDAR=US&amp;VAR:SYMBOL=Q&amp;VAR:INDEX=0"}</definedName>
    <definedName name="_247__FDSAUDITLINK__" localSheetId="1" hidden="1">{"fdsup://directions/FAT Viewer?action=UPDATE&amp;creator=factset&amp;DYN_ARGS=TRUE&amp;DOC_NAME=FAT:FQL_AUDITING_CLIENT_TEMPLATE.FAT&amp;display_string=Audit&amp;VAR:KEY=NCLCDMPKBU&amp;VAR:QUERY=RkZfRUJJVERBX09QRVIoUVRSLDQvMS8yMDA5LDYvMzAvMjAwOSwsLFVTRCk=&amp;WINDOW=FIRST_POPUP&amp;HEIGH","T=450&amp;WIDTH=450&amp;START_MAXIMIZED=FALSE&amp;VAR:CALENDAR=US&amp;VAR:SYMBOL=Q&amp;VAR:INDEX=0"}</definedName>
    <definedName name="_247__FDSAUDITLINK__" hidden="1">{"fdsup://directions/FAT Viewer?action=UPDATE&amp;creator=factset&amp;DYN_ARGS=TRUE&amp;DOC_NAME=FAT:FQL_AUDITING_CLIENT_TEMPLATE.FAT&amp;display_string=Audit&amp;VAR:KEY=NCLCDMPKBU&amp;VAR:QUERY=RkZfRUJJVERBX09QRVIoUVRSLDQvMS8yMDA5LDYvMzAvMjAwOSwsLFVTRCk=&amp;WINDOW=FIRST_POPUP&amp;HEIGH","T=450&amp;WIDTH=450&amp;START_MAXIMIZED=FALSE&amp;VAR:CALENDAR=US&amp;VAR:SYMBOL=Q&amp;VAR:INDEX=0"}</definedName>
    <definedName name="_248__FDSAUDITLINK__" localSheetId="7" hidden="1">{"fdsup://directions/FAT Viewer?action=UPDATE&amp;creator=factset&amp;DYN_ARGS=TRUE&amp;DOC_NAME=FAT:FQL_AUDITING_CLIENT_TEMPLATE.FAT&amp;display_string=Audit&amp;VAR:KEY=NINIHQHIPO&amp;VAR:QUERY=RkZfRUJJVERBX09QRVIoUVRSLDQvMS8yMDEwLDYvMzAvMjAxMCwsLFVTRCk=&amp;WINDOW=FIRST_POPUP&amp;HEIGH","T=450&amp;WIDTH=450&amp;START_MAXIMIZED=FALSE&amp;VAR:CALENDAR=US&amp;VAR:SYMBOL=Q&amp;VAR:INDEX=0"}</definedName>
    <definedName name="_248__FDSAUDITLINK__" localSheetId="9" hidden="1">{"fdsup://directions/FAT Viewer?action=UPDATE&amp;creator=factset&amp;DYN_ARGS=TRUE&amp;DOC_NAME=FAT:FQL_AUDITING_CLIENT_TEMPLATE.FAT&amp;display_string=Audit&amp;VAR:KEY=NINIHQHIPO&amp;VAR:QUERY=RkZfRUJJVERBX09QRVIoUVRSLDQvMS8yMDEwLDYvMzAvMjAxMCwsLFVTRCk=&amp;WINDOW=FIRST_POPUP&amp;HEIGH","T=450&amp;WIDTH=450&amp;START_MAXIMIZED=FALSE&amp;VAR:CALENDAR=US&amp;VAR:SYMBOL=Q&amp;VAR:INDEX=0"}</definedName>
    <definedName name="_248__FDSAUDITLINK__" localSheetId="8" hidden="1">{"fdsup://directions/FAT Viewer?action=UPDATE&amp;creator=factset&amp;DYN_ARGS=TRUE&amp;DOC_NAME=FAT:FQL_AUDITING_CLIENT_TEMPLATE.FAT&amp;display_string=Audit&amp;VAR:KEY=NINIHQHIPO&amp;VAR:QUERY=RkZfRUJJVERBX09QRVIoUVRSLDQvMS8yMDEwLDYvMzAvMjAxMCwsLFVTRCk=&amp;WINDOW=FIRST_POPUP&amp;HEIGH","T=450&amp;WIDTH=450&amp;START_MAXIMIZED=FALSE&amp;VAR:CALENDAR=US&amp;VAR:SYMBOL=Q&amp;VAR:INDEX=0"}</definedName>
    <definedName name="_248__FDSAUDITLINK__" localSheetId="10" hidden="1">{"fdsup://directions/FAT Viewer?action=UPDATE&amp;creator=factset&amp;DYN_ARGS=TRUE&amp;DOC_NAME=FAT:FQL_AUDITING_CLIENT_TEMPLATE.FAT&amp;display_string=Audit&amp;VAR:KEY=NINIHQHIPO&amp;VAR:QUERY=RkZfRUJJVERBX09QRVIoUVRSLDQvMS8yMDEwLDYvMzAvMjAxMCwsLFVTRCk=&amp;WINDOW=FIRST_POPUP&amp;HEIGH","T=450&amp;WIDTH=450&amp;START_MAXIMIZED=FALSE&amp;VAR:CALENDAR=US&amp;VAR:SYMBOL=Q&amp;VAR:INDEX=0"}</definedName>
    <definedName name="_248__FDSAUDITLINK__" localSheetId="3" hidden="1">{"fdsup://directions/FAT Viewer?action=UPDATE&amp;creator=factset&amp;DYN_ARGS=TRUE&amp;DOC_NAME=FAT:FQL_AUDITING_CLIENT_TEMPLATE.FAT&amp;display_string=Audit&amp;VAR:KEY=NINIHQHIPO&amp;VAR:QUERY=RkZfRUJJVERBX09QRVIoUVRSLDQvMS8yMDEwLDYvMzAvMjAxMCwsLFVTRCk=&amp;WINDOW=FIRST_POPUP&amp;HEIGH","T=450&amp;WIDTH=450&amp;START_MAXIMIZED=FALSE&amp;VAR:CALENDAR=US&amp;VAR:SYMBOL=Q&amp;VAR:INDEX=0"}</definedName>
    <definedName name="_248__FDSAUDITLINK__" localSheetId="5" hidden="1">{"fdsup://directions/FAT Viewer?action=UPDATE&amp;creator=factset&amp;DYN_ARGS=TRUE&amp;DOC_NAME=FAT:FQL_AUDITING_CLIENT_TEMPLATE.FAT&amp;display_string=Audit&amp;VAR:KEY=NINIHQHIPO&amp;VAR:QUERY=RkZfRUJJVERBX09QRVIoUVRSLDQvMS8yMDEwLDYvMzAvMjAxMCwsLFVTRCk=&amp;WINDOW=FIRST_POPUP&amp;HEIGH","T=450&amp;WIDTH=450&amp;START_MAXIMIZED=FALSE&amp;VAR:CALENDAR=US&amp;VAR:SYMBOL=Q&amp;VAR:INDEX=0"}</definedName>
    <definedName name="_248__FDSAUDITLINK__" localSheetId="1" hidden="1">{"fdsup://directions/FAT Viewer?action=UPDATE&amp;creator=factset&amp;DYN_ARGS=TRUE&amp;DOC_NAME=FAT:FQL_AUDITING_CLIENT_TEMPLATE.FAT&amp;display_string=Audit&amp;VAR:KEY=NINIHQHIPO&amp;VAR:QUERY=RkZfRUJJVERBX09QRVIoUVRSLDQvMS8yMDEwLDYvMzAvMjAxMCwsLFVTRCk=&amp;WINDOW=FIRST_POPUP&amp;HEIGH","T=450&amp;WIDTH=450&amp;START_MAXIMIZED=FALSE&amp;VAR:CALENDAR=US&amp;VAR:SYMBOL=Q&amp;VAR:INDEX=0"}</definedName>
    <definedName name="_248__FDSAUDITLINK__" hidden="1">{"fdsup://directions/FAT Viewer?action=UPDATE&amp;creator=factset&amp;DYN_ARGS=TRUE&amp;DOC_NAME=FAT:FQL_AUDITING_CLIENT_TEMPLATE.FAT&amp;display_string=Audit&amp;VAR:KEY=NINIHQHIPO&amp;VAR:QUERY=RkZfRUJJVERBX09QRVIoUVRSLDQvMS8yMDEwLDYvMzAvMjAxMCwsLFVTRCk=&amp;WINDOW=FIRST_POPUP&amp;HEIGH","T=450&amp;WIDTH=450&amp;START_MAXIMIZED=FALSE&amp;VAR:CALENDAR=US&amp;VAR:SYMBOL=Q&amp;VAR:INDEX=0"}</definedName>
    <definedName name="_249__FDSAUDITLINK__" localSheetId="7" hidden="1">{"fdsup://directions/FAT Viewer?action=UPDATE&amp;creator=factset&amp;DYN_ARGS=TRUE&amp;DOC_NAME=FAT:FQL_AUDITING_CLIENT_TEMPLATE.FAT&amp;display_string=Audit&amp;VAR:KEY=LQNQPGDQJK&amp;VAR:QUERY=RkZfRUJJVERBX09QRVIoUVRSLDQvMS8yMDA5LDYvMzAvMjAwOSwsLFVTRCk=&amp;WINDOW=FIRST_POPUP&amp;HEIGH","T=450&amp;WIDTH=450&amp;START_MAXIMIZED=FALSE&amp;VAR:CALENDAR=US&amp;VAR:SYMBOL=PXD&amp;VAR:INDEX=0"}</definedName>
    <definedName name="_249__FDSAUDITLINK__" localSheetId="9" hidden="1">{"fdsup://directions/FAT Viewer?action=UPDATE&amp;creator=factset&amp;DYN_ARGS=TRUE&amp;DOC_NAME=FAT:FQL_AUDITING_CLIENT_TEMPLATE.FAT&amp;display_string=Audit&amp;VAR:KEY=LQNQPGDQJK&amp;VAR:QUERY=RkZfRUJJVERBX09QRVIoUVRSLDQvMS8yMDA5LDYvMzAvMjAwOSwsLFVTRCk=&amp;WINDOW=FIRST_POPUP&amp;HEIGH","T=450&amp;WIDTH=450&amp;START_MAXIMIZED=FALSE&amp;VAR:CALENDAR=US&amp;VAR:SYMBOL=PXD&amp;VAR:INDEX=0"}</definedName>
    <definedName name="_249__FDSAUDITLINK__" localSheetId="8" hidden="1">{"fdsup://directions/FAT Viewer?action=UPDATE&amp;creator=factset&amp;DYN_ARGS=TRUE&amp;DOC_NAME=FAT:FQL_AUDITING_CLIENT_TEMPLATE.FAT&amp;display_string=Audit&amp;VAR:KEY=LQNQPGDQJK&amp;VAR:QUERY=RkZfRUJJVERBX09QRVIoUVRSLDQvMS8yMDA5LDYvMzAvMjAwOSwsLFVTRCk=&amp;WINDOW=FIRST_POPUP&amp;HEIGH","T=450&amp;WIDTH=450&amp;START_MAXIMIZED=FALSE&amp;VAR:CALENDAR=US&amp;VAR:SYMBOL=PXD&amp;VAR:INDEX=0"}</definedName>
    <definedName name="_249__FDSAUDITLINK__" localSheetId="10" hidden="1">{"fdsup://directions/FAT Viewer?action=UPDATE&amp;creator=factset&amp;DYN_ARGS=TRUE&amp;DOC_NAME=FAT:FQL_AUDITING_CLIENT_TEMPLATE.FAT&amp;display_string=Audit&amp;VAR:KEY=LQNQPGDQJK&amp;VAR:QUERY=RkZfRUJJVERBX09QRVIoUVRSLDQvMS8yMDA5LDYvMzAvMjAwOSwsLFVTRCk=&amp;WINDOW=FIRST_POPUP&amp;HEIGH","T=450&amp;WIDTH=450&amp;START_MAXIMIZED=FALSE&amp;VAR:CALENDAR=US&amp;VAR:SYMBOL=PXD&amp;VAR:INDEX=0"}</definedName>
    <definedName name="_249__FDSAUDITLINK__" localSheetId="3" hidden="1">{"fdsup://directions/FAT Viewer?action=UPDATE&amp;creator=factset&amp;DYN_ARGS=TRUE&amp;DOC_NAME=FAT:FQL_AUDITING_CLIENT_TEMPLATE.FAT&amp;display_string=Audit&amp;VAR:KEY=LQNQPGDQJK&amp;VAR:QUERY=RkZfRUJJVERBX09QRVIoUVRSLDQvMS8yMDA5LDYvMzAvMjAwOSwsLFVTRCk=&amp;WINDOW=FIRST_POPUP&amp;HEIGH","T=450&amp;WIDTH=450&amp;START_MAXIMIZED=FALSE&amp;VAR:CALENDAR=US&amp;VAR:SYMBOL=PXD&amp;VAR:INDEX=0"}</definedName>
    <definedName name="_249__FDSAUDITLINK__" localSheetId="5" hidden="1">{"fdsup://directions/FAT Viewer?action=UPDATE&amp;creator=factset&amp;DYN_ARGS=TRUE&amp;DOC_NAME=FAT:FQL_AUDITING_CLIENT_TEMPLATE.FAT&amp;display_string=Audit&amp;VAR:KEY=LQNQPGDQJK&amp;VAR:QUERY=RkZfRUJJVERBX09QRVIoUVRSLDQvMS8yMDA5LDYvMzAvMjAwOSwsLFVTRCk=&amp;WINDOW=FIRST_POPUP&amp;HEIGH","T=450&amp;WIDTH=450&amp;START_MAXIMIZED=FALSE&amp;VAR:CALENDAR=US&amp;VAR:SYMBOL=PXD&amp;VAR:INDEX=0"}</definedName>
    <definedName name="_249__FDSAUDITLINK__" localSheetId="1" hidden="1">{"fdsup://directions/FAT Viewer?action=UPDATE&amp;creator=factset&amp;DYN_ARGS=TRUE&amp;DOC_NAME=FAT:FQL_AUDITING_CLIENT_TEMPLATE.FAT&amp;display_string=Audit&amp;VAR:KEY=LQNQPGDQJK&amp;VAR:QUERY=RkZfRUJJVERBX09QRVIoUVRSLDQvMS8yMDA5LDYvMzAvMjAwOSwsLFVTRCk=&amp;WINDOW=FIRST_POPUP&amp;HEIGH","T=450&amp;WIDTH=450&amp;START_MAXIMIZED=FALSE&amp;VAR:CALENDAR=US&amp;VAR:SYMBOL=PXD&amp;VAR:INDEX=0"}</definedName>
    <definedName name="_249__FDSAUDITLINK__" hidden="1">{"fdsup://directions/FAT Viewer?action=UPDATE&amp;creator=factset&amp;DYN_ARGS=TRUE&amp;DOC_NAME=FAT:FQL_AUDITING_CLIENT_TEMPLATE.FAT&amp;display_string=Audit&amp;VAR:KEY=LQNQPGDQJK&amp;VAR:QUERY=RkZfRUJJVERBX09QRVIoUVRSLDQvMS8yMDA5LDYvMzAvMjAwOSwsLFVTRCk=&amp;WINDOW=FIRST_POPUP&amp;HEIGH","T=450&amp;WIDTH=450&amp;START_MAXIMIZED=FALSE&amp;VAR:CALENDAR=US&amp;VAR:SYMBOL=PXD&amp;VAR:INDEX=0"}</definedName>
    <definedName name="_25__FDSAUDITLINK__" localSheetId="7" hidden="1">{"fdsup://directions/FAT Viewer?action=UPDATE&amp;creator=factset&amp;DYN_ARGS=TRUE&amp;DOC_NAME=FAT:FQL_AUDITING_CLIENT_TEMPLATE.FAT&amp;display_string=Audit&amp;VAR:KEY=BSHUTKFQTQ&amp;VAR:QUERY=RkZfRUJJVERBX09QRVIoUVRSLDQvMS8yMDA5LDYvMzAvMjAwOSwsLFVTRCk=&amp;WINDOW=FIRST_POPUP&amp;HEIGH","T=450&amp;WIDTH=450&amp;START_MAXIMIZED=FALSE&amp;VAR:CALENDAR=US&amp;VAR:SYMBOL=WYN&amp;VAR:INDEX=0"}</definedName>
    <definedName name="_25__FDSAUDITLINK__" localSheetId="9" hidden="1">{"fdsup://directions/FAT Viewer?action=UPDATE&amp;creator=factset&amp;DYN_ARGS=TRUE&amp;DOC_NAME=FAT:FQL_AUDITING_CLIENT_TEMPLATE.FAT&amp;display_string=Audit&amp;VAR:KEY=BSHUTKFQTQ&amp;VAR:QUERY=RkZfRUJJVERBX09QRVIoUVRSLDQvMS8yMDA5LDYvMzAvMjAwOSwsLFVTRCk=&amp;WINDOW=FIRST_POPUP&amp;HEIGH","T=450&amp;WIDTH=450&amp;START_MAXIMIZED=FALSE&amp;VAR:CALENDAR=US&amp;VAR:SYMBOL=WYN&amp;VAR:INDEX=0"}</definedName>
    <definedName name="_25__FDSAUDITLINK__" localSheetId="8" hidden="1">{"fdsup://directions/FAT Viewer?action=UPDATE&amp;creator=factset&amp;DYN_ARGS=TRUE&amp;DOC_NAME=FAT:FQL_AUDITING_CLIENT_TEMPLATE.FAT&amp;display_string=Audit&amp;VAR:KEY=BSHUTKFQTQ&amp;VAR:QUERY=RkZfRUJJVERBX09QRVIoUVRSLDQvMS8yMDA5LDYvMzAvMjAwOSwsLFVTRCk=&amp;WINDOW=FIRST_POPUP&amp;HEIGH","T=450&amp;WIDTH=450&amp;START_MAXIMIZED=FALSE&amp;VAR:CALENDAR=US&amp;VAR:SYMBOL=WYN&amp;VAR:INDEX=0"}</definedName>
    <definedName name="_25__FDSAUDITLINK__" localSheetId="10" hidden="1">{"fdsup://directions/FAT Viewer?action=UPDATE&amp;creator=factset&amp;DYN_ARGS=TRUE&amp;DOC_NAME=FAT:FQL_AUDITING_CLIENT_TEMPLATE.FAT&amp;display_string=Audit&amp;VAR:KEY=BSHUTKFQTQ&amp;VAR:QUERY=RkZfRUJJVERBX09QRVIoUVRSLDQvMS8yMDA5LDYvMzAvMjAwOSwsLFVTRCk=&amp;WINDOW=FIRST_POPUP&amp;HEIGH","T=450&amp;WIDTH=450&amp;START_MAXIMIZED=FALSE&amp;VAR:CALENDAR=US&amp;VAR:SYMBOL=WYN&amp;VAR:INDEX=0"}</definedName>
    <definedName name="_25__FDSAUDITLINK__" localSheetId="3" hidden="1">{"fdsup://directions/FAT Viewer?action=UPDATE&amp;creator=factset&amp;DYN_ARGS=TRUE&amp;DOC_NAME=FAT:FQL_AUDITING_CLIENT_TEMPLATE.FAT&amp;display_string=Audit&amp;VAR:KEY=BSHUTKFQTQ&amp;VAR:QUERY=RkZfRUJJVERBX09QRVIoUVRSLDQvMS8yMDA5LDYvMzAvMjAwOSwsLFVTRCk=&amp;WINDOW=FIRST_POPUP&amp;HEIGH","T=450&amp;WIDTH=450&amp;START_MAXIMIZED=FALSE&amp;VAR:CALENDAR=US&amp;VAR:SYMBOL=WYN&amp;VAR:INDEX=0"}</definedName>
    <definedName name="_25__FDSAUDITLINK__" localSheetId="5" hidden="1">{"fdsup://directions/FAT Viewer?action=UPDATE&amp;creator=factset&amp;DYN_ARGS=TRUE&amp;DOC_NAME=FAT:FQL_AUDITING_CLIENT_TEMPLATE.FAT&amp;display_string=Audit&amp;VAR:KEY=BSHUTKFQTQ&amp;VAR:QUERY=RkZfRUJJVERBX09QRVIoUVRSLDQvMS8yMDA5LDYvMzAvMjAwOSwsLFVTRCk=&amp;WINDOW=FIRST_POPUP&amp;HEIGH","T=450&amp;WIDTH=450&amp;START_MAXIMIZED=FALSE&amp;VAR:CALENDAR=US&amp;VAR:SYMBOL=WYN&amp;VAR:INDEX=0"}</definedName>
    <definedName name="_25__FDSAUDITLINK__" localSheetId="1" hidden="1">{"fdsup://directions/FAT Viewer?action=UPDATE&amp;creator=factset&amp;DYN_ARGS=TRUE&amp;DOC_NAME=FAT:FQL_AUDITING_CLIENT_TEMPLATE.FAT&amp;display_string=Audit&amp;VAR:KEY=BSHUTKFQTQ&amp;VAR:QUERY=RkZfRUJJVERBX09QRVIoUVRSLDQvMS8yMDA5LDYvMzAvMjAwOSwsLFVTRCk=&amp;WINDOW=FIRST_POPUP&amp;HEIGH","T=450&amp;WIDTH=450&amp;START_MAXIMIZED=FALSE&amp;VAR:CALENDAR=US&amp;VAR:SYMBOL=WYN&amp;VAR:INDEX=0"}</definedName>
    <definedName name="_25__FDSAUDITLINK__" hidden="1">{"fdsup://directions/FAT Viewer?action=UPDATE&amp;creator=factset&amp;DYN_ARGS=TRUE&amp;DOC_NAME=FAT:FQL_AUDITING_CLIENT_TEMPLATE.FAT&amp;display_string=Audit&amp;VAR:KEY=BSHUTKFQTQ&amp;VAR:QUERY=RkZfRUJJVERBX09QRVIoUVRSLDQvMS8yMDA5LDYvMzAvMjAwOSwsLFVTRCk=&amp;WINDOW=FIRST_POPUP&amp;HEIGH","T=450&amp;WIDTH=450&amp;START_MAXIMIZED=FALSE&amp;VAR:CALENDAR=US&amp;VAR:SYMBOL=WYN&amp;VAR:INDEX=0"}</definedName>
    <definedName name="_250__FDSAUDITLINK__" localSheetId="7" hidden="1">{"fdsup://directions/FAT Viewer?action=UPDATE&amp;creator=factset&amp;DYN_ARGS=TRUE&amp;DOC_NAME=FAT:FQL_AUDITING_CLIENT_TEMPLATE.FAT&amp;display_string=Audit&amp;VAR:KEY=PYPOPIFAVQ&amp;VAR:QUERY=RkZfRUJJVERBX09QRVIoUVRSLDQvMS8yMDEwLDYvMzAvMjAxMCwsLFVTRCk=&amp;WINDOW=FIRST_POPUP&amp;HEIGH","T=450&amp;WIDTH=450&amp;START_MAXIMIZED=FALSE&amp;VAR:CALENDAR=US&amp;VAR:SYMBOL=PXD&amp;VAR:INDEX=0"}</definedName>
    <definedName name="_250__FDSAUDITLINK__" localSheetId="9" hidden="1">{"fdsup://directions/FAT Viewer?action=UPDATE&amp;creator=factset&amp;DYN_ARGS=TRUE&amp;DOC_NAME=FAT:FQL_AUDITING_CLIENT_TEMPLATE.FAT&amp;display_string=Audit&amp;VAR:KEY=PYPOPIFAVQ&amp;VAR:QUERY=RkZfRUJJVERBX09QRVIoUVRSLDQvMS8yMDEwLDYvMzAvMjAxMCwsLFVTRCk=&amp;WINDOW=FIRST_POPUP&amp;HEIGH","T=450&amp;WIDTH=450&amp;START_MAXIMIZED=FALSE&amp;VAR:CALENDAR=US&amp;VAR:SYMBOL=PXD&amp;VAR:INDEX=0"}</definedName>
    <definedName name="_250__FDSAUDITLINK__" localSheetId="8" hidden="1">{"fdsup://directions/FAT Viewer?action=UPDATE&amp;creator=factset&amp;DYN_ARGS=TRUE&amp;DOC_NAME=FAT:FQL_AUDITING_CLIENT_TEMPLATE.FAT&amp;display_string=Audit&amp;VAR:KEY=PYPOPIFAVQ&amp;VAR:QUERY=RkZfRUJJVERBX09QRVIoUVRSLDQvMS8yMDEwLDYvMzAvMjAxMCwsLFVTRCk=&amp;WINDOW=FIRST_POPUP&amp;HEIGH","T=450&amp;WIDTH=450&amp;START_MAXIMIZED=FALSE&amp;VAR:CALENDAR=US&amp;VAR:SYMBOL=PXD&amp;VAR:INDEX=0"}</definedName>
    <definedName name="_250__FDSAUDITLINK__" localSheetId="10" hidden="1">{"fdsup://directions/FAT Viewer?action=UPDATE&amp;creator=factset&amp;DYN_ARGS=TRUE&amp;DOC_NAME=FAT:FQL_AUDITING_CLIENT_TEMPLATE.FAT&amp;display_string=Audit&amp;VAR:KEY=PYPOPIFAVQ&amp;VAR:QUERY=RkZfRUJJVERBX09QRVIoUVRSLDQvMS8yMDEwLDYvMzAvMjAxMCwsLFVTRCk=&amp;WINDOW=FIRST_POPUP&amp;HEIGH","T=450&amp;WIDTH=450&amp;START_MAXIMIZED=FALSE&amp;VAR:CALENDAR=US&amp;VAR:SYMBOL=PXD&amp;VAR:INDEX=0"}</definedName>
    <definedName name="_250__FDSAUDITLINK__" localSheetId="3" hidden="1">{"fdsup://directions/FAT Viewer?action=UPDATE&amp;creator=factset&amp;DYN_ARGS=TRUE&amp;DOC_NAME=FAT:FQL_AUDITING_CLIENT_TEMPLATE.FAT&amp;display_string=Audit&amp;VAR:KEY=PYPOPIFAVQ&amp;VAR:QUERY=RkZfRUJJVERBX09QRVIoUVRSLDQvMS8yMDEwLDYvMzAvMjAxMCwsLFVTRCk=&amp;WINDOW=FIRST_POPUP&amp;HEIGH","T=450&amp;WIDTH=450&amp;START_MAXIMIZED=FALSE&amp;VAR:CALENDAR=US&amp;VAR:SYMBOL=PXD&amp;VAR:INDEX=0"}</definedName>
    <definedName name="_250__FDSAUDITLINK__" localSheetId="5" hidden="1">{"fdsup://directions/FAT Viewer?action=UPDATE&amp;creator=factset&amp;DYN_ARGS=TRUE&amp;DOC_NAME=FAT:FQL_AUDITING_CLIENT_TEMPLATE.FAT&amp;display_string=Audit&amp;VAR:KEY=PYPOPIFAVQ&amp;VAR:QUERY=RkZfRUJJVERBX09QRVIoUVRSLDQvMS8yMDEwLDYvMzAvMjAxMCwsLFVTRCk=&amp;WINDOW=FIRST_POPUP&amp;HEIGH","T=450&amp;WIDTH=450&amp;START_MAXIMIZED=FALSE&amp;VAR:CALENDAR=US&amp;VAR:SYMBOL=PXD&amp;VAR:INDEX=0"}</definedName>
    <definedName name="_250__FDSAUDITLINK__" localSheetId="1" hidden="1">{"fdsup://directions/FAT Viewer?action=UPDATE&amp;creator=factset&amp;DYN_ARGS=TRUE&amp;DOC_NAME=FAT:FQL_AUDITING_CLIENT_TEMPLATE.FAT&amp;display_string=Audit&amp;VAR:KEY=PYPOPIFAVQ&amp;VAR:QUERY=RkZfRUJJVERBX09QRVIoUVRSLDQvMS8yMDEwLDYvMzAvMjAxMCwsLFVTRCk=&amp;WINDOW=FIRST_POPUP&amp;HEIGH","T=450&amp;WIDTH=450&amp;START_MAXIMIZED=FALSE&amp;VAR:CALENDAR=US&amp;VAR:SYMBOL=PXD&amp;VAR:INDEX=0"}</definedName>
    <definedName name="_250__FDSAUDITLINK__" hidden="1">{"fdsup://directions/FAT Viewer?action=UPDATE&amp;creator=factset&amp;DYN_ARGS=TRUE&amp;DOC_NAME=FAT:FQL_AUDITING_CLIENT_TEMPLATE.FAT&amp;display_string=Audit&amp;VAR:KEY=PYPOPIFAVQ&amp;VAR:QUERY=RkZfRUJJVERBX09QRVIoUVRSLDQvMS8yMDEwLDYvMzAvMjAxMCwsLFVTRCk=&amp;WINDOW=FIRST_POPUP&amp;HEIGH","T=450&amp;WIDTH=450&amp;START_MAXIMIZED=FALSE&amp;VAR:CALENDAR=US&amp;VAR:SYMBOL=PXD&amp;VAR:INDEX=0"}</definedName>
    <definedName name="_251__FDSAUDITLINK__" localSheetId="7" hidden="1">{"fdsup://directions/FAT Viewer?action=UPDATE&amp;creator=factset&amp;DYN_ARGS=TRUE&amp;DOC_NAME=FAT:FQL_AUDITING_CLIENT_TEMPLATE.FAT&amp;display_string=Audit&amp;VAR:KEY=ZYDCBYBGFI&amp;VAR:QUERY=RkZfRUJJVERBX09QRVIoUVRSLDQvMS8yMDA5LDYvMzAvMjAwOSwsLFVTRCk=&amp;WINDOW=FIRST_POPUP&amp;HEIGH","T=450&amp;WIDTH=450&amp;START_MAXIMIZED=FALSE&amp;VAR:CALENDAR=US&amp;VAR:SYMBOL=PX&amp;VAR:INDEX=0"}</definedName>
    <definedName name="_251__FDSAUDITLINK__" localSheetId="9" hidden="1">{"fdsup://directions/FAT Viewer?action=UPDATE&amp;creator=factset&amp;DYN_ARGS=TRUE&amp;DOC_NAME=FAT:FQL_AUDITING_CLIENT_TEMPLATE.FAT&amp;display_string=Audit&amp;VAR:KEY=ZYDCBYBGFI&amp;VAR:QUERY=RkZfRUJJVERBX09QRVIoUVRSLDQvMS8yMDA5LDYvMzAvMjAwOSwsLFVTRCk=&amp;WINDOW=FIRST_POPUP&amp;HEIGH","T=450&amp;WIDTH=450&amp;START_MAXIMIZED=FALSE&amp;VAR:CALENDAR=US&amp;VAR:SYMBOL=PX&amp;VAR:INDEX=0"}</definedName>
    <definedName name="_251__FDSAUDITLINK__" localSheetId="8" hidden="1">{"fdsup://directions/FAT Viewer?action=UPDATE&amp;creator=factset&amp;DYN_ARGS=TRUE&amp;DOC_NAME=FAT:FQL_AUDITING_CLIENT_TEMPLATE.FAT&amp;display_string=Audit&amp;VAR:KEY=ZYDCBYBGFI&amp;VAR:QUERY=RkZfRUJJVERBX09QRVIoUVRSLDQvMS8yMDA5LDYvMzAvMjAwOSwsLFVTRCk=&amp;WINDOW=FIRST_POPUP&amp;HEIGH","T=450&amp;WIDTH=450&amp;START_MAXIMIZED=FALSE&amp;VAR:CALENDAR=US&amp;VAR:SYMBOL=PX&amp;VAR:INDEX=0"}</definedName>
    <definedName name="_251__FDSAUDITLINK__" localSheetId="10" hidden="1">{"fdsup://directions/FAT Viewer?action=UPDATE&amp;creator=factset&amp;DYN_ARGS=TRUE&amp;DOC_NAME=FAT:FQL_AUDITING_CLIENT_TEMPLATE.FAT&amp;display_string=Audit&amp;VAR:KEY=ZYDCBYBGFI&amp;VAR:QUERY=RkZfRUJJVERBX09QRVIoUVRSLDQvMS8yMDA5LDYvMzAvMjAwOSwsLFVTRCk=&amp;WINDOW=FIRST_POPUP&amp;HEIGH","T=450&amp;WIDTH=450&amp;START_MAXIMIZED=FALSE&amp;VAR:CALENDAR=US&amp;VAR:SYMBOL=PX&amp;VAR:INDEX=0"}</definedName>
    <definedName name="_251__FDSAUDITLINK__" localSheetId="3" hidden="1">{"fdsup://directions/FAT Viewer?action=UPDATE&amp;creator=factset&amp;DYN_ARGS=TRUE&amp;DOC_NAME=FAT:FQL_AUDITING_CLIENT_TEMPLATE.FAT&amp;display_string=Audit&amp;VAR:KEY=ZYDCBYBGFI&amp;VAR:QUERY=RkZfRUJJVERBX09QRVIoUVRSLDQvMS8yMDA5LDYvMzAvMjAwOSwsLFVTRCk=&amp;WINDOW=FIRST_POPUP&amp;HEIGH","T=450&amp;WIDTH=450&amp;START_MAXIMIZED=FALSE&amp;VAR:CALENDAR=US&amp;VAR:SYMBOL=PX&amp;VAR:INDEX=0"}</definedName>
    <definedName name="_251__FDSAUDITLINK__" localSheetId="5" hidden="1">{"fdsup://directions/FAT Viewer?action=UPDATE&amp;creator=factset&amp;DYN_ARGS=TRUE&amp;DOC_NAME=FAT:FQL_AUDITING_CLIENT_TEMPLATE.FAT&amp;display_string=Audit&amp;VAR:KEY=ZYDCBYBGFI&amp;VAR:QUERY=RkZfRUJJVERBX09QRVIoUVRSLDQvMS8yMDA5LDYvMzAvMjAwOSwsLFVTRCk=&amp;WINDOW=FIRST_POPUP&amp;HEIGH","T=450&amp;WIDTH=450&amp;START_MAXIMIZED=FALSE&amp;VAR:CALENDAR=US&amp;VAR:SYMBOL=PX&amp;VAR:INDEX=0"}</definedName>
    <definedName name="_251__FDSAUDITLINK__" localSheetId="1" hidden="1">{"fdsup://directions/FAT Viewer?action=UPDATE&amp;creator=factset&amp;DYN_ARGS=TRUE&amp;DOC_NAME=FAT:FQL_AUDITING_CLIENT_TEMPLATE.FAT&amp;display_string=Audit&amp;VAR:KEY=ZYDCBYBGFI&amp;VAR:QUERY=RkZfRUJJVERBX09QRVIoUVRSLDQvMS8yMDA5LDYvMzAvMjAwOSwsLFVTRCk=&amp;WINDOW=FIRST_POPUP&amp;HEIGH","T=450&amp;WIDTH=450&amp;START_MAXIMIZED=FALSE&amp;VAR:CALENDAR=US&amp;VAR:SYMBOL=PX&amp;VAR:INDEX=0"}</definedName>
    <definedName name="_251__FDSAUDITLINK__" hidden="1">{"fdsup://directions/FAT Viewer?action=UPDATE&amp;creator=factset&amp;DYN_ARGS=TRUE&amp;DOC_NAME=FAT:FQL_AUDITING_CLIENT_TEMPLATE.FAT&amp;display_string=Audit&amp;VAR:KEY=ZYDCBYBGFI&amp;VAR:QUERY=RkZfRUJJVERBX09QRVIoUVRSLDQvMS8yMDA5LDYvMzAvMjAwOSwsLFVTRCk=&amp;WINDOW=FIRST_POPUP&amp;HEIGH","T=450&amp;WIDTH=450&amp;START_MAXIMIZED=FALSE&amp;VAR:CALENDAR=US&amp;VAR:SYMBOL=PX&amp;VAR:INDEX=0"}</definedName>
    <definedName name="_252__FDSAUDITLINK__" localSheetId="7" hidden="1">{"fdsup://directions/FAT Viewer?action=UPDATE&amp;creator=factset&amp;DYN_ARGS=TRUE&amp;DOC_NAME=FAT:FQL_AUDITING_CLIENT_TEMPLATE.FAT&amp;display_string=Audit&amp;VAR:KEY=NEVUZSLSJA&amp;VAR:QUERY=RkZfRUJJVERBX09QRVIoUVRSLDQvMS8yMDEwLDYvMzAvMjAxMCwsLFVTRCk=&amp;WINDOW=FIRST_POPUP&amp;HEIGH","T=450&amp;WIDTH=450&amp;START_MAXIMIZED=FALSE&amp;VAR:CALENDAR=US&amp;VAR:SYMBOL=PX&amp;VAR:INDEX=0"}</definedName>
    <definedName name="_252__FDSAUDITLINK__" localSheetId="9" hidden="1">{"fdsup://directions/FAT Viewer?action=UPDATE&amp;creator=factset&amp;DYN_ARGS=TRUE&amp;DOC_NAME=FAT:FQL_AUDITING_CLIENT_TEMPLATE.FAT&amp;display_string=Audit&amp;VAR:KEY=NEVUZSLSJA&amp;VAR:QUERY=RkZfRUJJVERBX09QRVIoUVRSLDQvMS8yMDEwLDYvMzAvMjAxMCwsLFVTRCk=&amp;WINDOW=FIRST_POPUP&amp;HEIGH","T=450&amp;WIDTH=450&amp;START_MAXIMIZED=FALSE&amp;VAR:CALENDAR=US&amp;VAR:SYMBOL=PX&amp;VAR:INDEX=0"}</definedName>
    <definedName name="_252__FDSAUDITLINK__" localSheetId="8" hidden="1">{"fdsup://directions/FAT Viewer?action=UPDATE&amp;creator=factset&amp;DYN_ARGS=TRUE&amp;DOC_NAME=FAT:FQL_AUDITING_CLIENT_TEMPLATE.FAT&amp;display_string=Audit&amp;VAR:KEY=NEVUZSLSJA&amp;VAR:QUERY=RkZfRUJJVERBX09QRVIoUVRSLDQvMS8yMDEwLDYvMzAvMjAxMCwsLFVTRCk=&amp;WINDOW=FIRST_POPUP&amp;HEIGH","T=450&amp;WIDTH=450&amp;START_MAXIMIZED=FALSE&amp;VAR:CALENDAR=US&amp;VAR:SYMBOL=PX&amp;VAR:INDEX=0"}</definedName>
    <definedName name="_252__FDSAUDITLINK__" localSheetId="10" hidden="1">{"fdsup://directions/FAT Viewer?action=UPDATE&amp;creator=factset&amp;DYN_ARGS=TRUE&amp;DOC_NAME=FAT:FQL_AUDITING_CLIENT_TEMPLATE.FAT&amp;display_string=Audit&amp;VAR:KEY=NEVUZSLSJA&amp;VAR:QUERY=RkZfRUJJVERBX09QRVIoUVRSLDQvMS8yMDEwLDYvMzAvMjAxMCwsLFVTRCk=&amp;WINDOW=FIRST_POPUP&amp;HEIGH","T=450&amp;WIDTH=450&amp;START_MAXIMIZED=FALSE&amp;VAR:CALENDAR=US&amp;VAR:SYMBOL=PX&amp;VAR:INDEX=0"}</definedName>
    <definedName name="_252__FDSAUDITLINK__" localSheetId="3" hidden="1">{"fdsup://directions/FAT Viewer?action=UPDATE&amp;creator=factset&amp;DYN_ARGS=TRUE&amp;DOC_NAME=FAT:FQL_AUDITING_CLIENT_TEMPLATE.FAT&amp;display_string=Audit&amp;VAR:KEY=NEVUZSLSJA&amp;VAR:QUERY=RkZfRUJJVERBX09QRVIoUVRSLDQvMS8yMDEwLDYvMzAvMjAxMCwsLFVTRCk=&amp;WINDOW=FIRST_POPUP&amp;HEIGH","T=450&amp;WIDTH=450&amp;START_MAXIMIZED=FALSE&amp;VAR:CALENDAR=US&amp;VAR:SYMBOL=PX&amp;VAR:INDEX=0"}</definedName>
    <definedName name="_252__FDSAUDITLINK__" localSheetId="5" hidden="1">{"fdsup://directions/FAT Viewer?action=UPDATE&amp;creator=factset&amp;DYN_ARGS=TRUE&amp;DOC_NAME=FAT:FQL_AUDITING_CLIENT_TEMPLATE.FAT&amp;display_string=Audit&amp;VAR:KEY=NEVUZSLSJA&amp;VAR:QUERY=RkZfRUJJVERBX09QRVIoUVRSLDQvMS8yMDEwLDYvMzAvMjAxMCwsLFVTRCk=&amp;WINDOW=FIRST_POPUP&amp;HEIGH","T=450&amp;WIDTH=450&amp;START_MAXIMIZED=FALSE&amp;VAR:CALENDAR=US&amp;VAR:SYMBOL=PX&amp;VAR:INDEX=0"}</definedName>
    <definedName name="_252__FDSAUDITLINK__" localSheetId="1" hidden="1">{"fdsup://directions/FAT Viewer?action=UPDATE&amp;creator=factset&amp;DYN_ARGS=TRUE&amp;DOC_NAME=FAT:FQL_AUDITING_CLIENT_TEMPLATE.FAT&amp;display_string=Audit&amp;VAR:KEY=NEVUZSLSJA&amp;VAR:QUERY=RkZfRUJJVERBX09QRVIoUVRSLDQvMS8yMDEwLDYvMzAvMjAxMCwsLFVTRCk=&amp;WINDOW=FIRST_POPUP&amp;HEIGH","T=450&amp;WIDTH=450&amp;START_MAXIMIZED=FALSE&amp;VAR:CALENDAR=US&amp;VAR:SYMBOL=PX&amp;VAR:INDEX=0"}</definedName>
    <definedName name="_252__FDSAUDITLINK__" hidden="1">{"fdsup://directions/FAT Viewer?action=UPDATE&amp;creator=factset&amp;DYN_ARGS=TRUE&amp;DOC_NAME=FAT:FQL_AUDITING_CLIENT_TEMPLATE.FAT&amp;display_string=Audit&amp;VAR:KEY=NEVUZSLSJA&amp;VAR:QUERY=RkZfRUJJVERBX09QRVIoUVRSLDQvMS8yMDEwLDYvMzAvMjAxMCwsLFVTRCk=&amp;WINDOW=FIRST_POPUP&amp;HEIGH","T=450&amp;WIDTH=450&amp;START_MAXIMIZED=FALSE&amp;VAR:CALENDAR=US&amp;VAR:SYMBOL=PX&amp;VAR:INDEX=0"}</definedName>
    <definedName name="_253__FDSAUDITLINK__" localSheetId="7" hidden="1">{"fdsup://directions/FAT Viewer?action=UPDATE&amp;creator=factset&amp;DYN_ARGS=TRUE&amp;DOC_NAME=FAT:FQL_AUDITING_CLIENT_TEMPLATE.FAT&amp;display_string=Audit&amp;VAR:KEY=LQDYTWLQDS&amp;VAR:QUERY=RkZfRUJJVERBX09QRVIoUVRSLDQvMS8yMDA5LDYvMzAvMjAwOSwsLFVTRCk=&amp;WINDOW=FIRST_POPUP&amp;HEIGH","T=450&amp;WIDTH=450&amp;START_MAXIMIZED=FALSE&amp;VAR:CALENDAR=US&amp;VAR:SYMBOL=PWR&amp;VAR:INDEX=0"}</definedName>
    <definedName name="_253__FDSAUDITLINK__" localSheetId="9" hidden="1">{"fdsup://directions/FAT Viewer?action=UPDATE&amp;creator=factset&amp;DYN_ARGS=TRUE&amp;DOC_NAME=FAT:FQL_AUDITING_CLIENT_TEMPLATE.FAT&amp;display_string=Audit&amp;VAR:KEY=LQDYTWLQDS&amp;VAR:QUERY=RkZfRUJJVERBX09QRVIoUVRSLDQvMS8yMDA5LDYvMzAvMjAwOSwsLFVTRCk=&amp;WINDOW=FIRST_POPUP&amp;HEIGH","T=450&amp;WIDTH=450&amp;START_MAXIMIZED=FALSE&amp;VAR:CALENDAR=US&amp;VAR:SYMBOL=PWR&amp;VAR:INDEX=0"}</definedName>
    <definedName name="_253__FDSAUDITLINK__" localSheetId="8" hidden="1">{"fdsup://directions/FAT Viewer?action=UPDATE&amp;creator=factset&amp;DYN_ARGS=TRUE&amp;DOC_NAME=FAT:FQL_AUDITING_CLIENT_TEMPLATE.FAT&amp;display_string=Audit&amp;VAR:KEY=LQDYTWLQDS&amp;VAR:QUERY=RkZfRUJJVERBX09QRVIoUVRSLDQvMS8yMDA5LDYvMzAvMjAwOSwsLFVTRCk=&amp;WINDOW=FIRST_POPUP&amp;HEIGH","T=450&amp;WIDTH=450&amp;START_MAXIMIZED=FALSE&amp;VAR:CALENDAR=US&amp;VAR:SYMBOL=PWR&amp;VAR:INDEX=0"}</definedName>
    <definedName name="_253__FDSAUDITLINK__" localSheetId="10" hidden="1">{"fdsup://directions/FAT Viewer?action=UPDATE&amp;creator=factset&amp;DYN_ARGS=TRUE&amp;DOC_NAME=FAT:FQL_AUDITING_CLIENT_TEMPLATE.FAT&amp;display_string=Audit&amp;VAR:KEY=LQDYTWLQDS&amp;VAR:QUERY=RkZfRUJJVERBX09QRVIoUVRSLDQvMS8yMDA5LDYvMzAvMjAwOSwsLFVTRCk=&amp;WINDOW=FIRST_POPUP&amp;HEIGH","T=450&amp;WIDTH=450&amp;START_MAXIMIZED=FALSE&amp;VAR:CALENDAR=US&amp;VAR:SYMBOL=PWR&amp;VAR:INDEX=0"}</definedName>
    <definedName name="_253__FDSAUDITLINK__" localSheetId="3" hidden="1">{"fdsup://directions/FAT Viewer?action=UPDATE&amp;creator=factset&amp;DYN_ARGS=TRUE&amp;DOC_NAME=FAT:FQL_AUDITING_CLIENT_TEMPLATE.FAT&amp;display_string=Audit&amp;VAR:KEY=LQDYTWLQDS&amp;VAR:QUERY=RkZfRUJJVERBX09QRVIoUVRSLDQvMS8yMDA5LDYvMzAvMjAwOSwsLFVTRCk=&amp;WINDOW=FIRST_POPUP&amp;HEIGH","T=450&amp;WIDTH=450&amp;START_MAXIMIZED=FALSE&amp;VAR:CALENDAR=US&amp;VAR:SYMBOL=PWR&amp;VAR:INDEX=0"}</definedName>
    <definedName name="_253__FDSAUDITLINK__" localSheetId="5" hidden="1">{"fdsup://directions/FAT Viewer?action=UPDATE&amp;creator=factset&amp;DYN_ARGS=TRUE&amp;DOC_NAME=FAT:FQL_AUDITING_CLIENT_TEMPLATE.FAT&amp;display_string=Audit&amp;VAR:KEY=LQDYTWLQDS&amp;VAR:QUERY=RkZfRUJJVERBX09QRVIoUVRSLDQvMS8yMDA5LDYvMzAvMjAwOSwsLFVTRCk=&amp;WINDOW=FIRST_POPUP&amp;HEIGH","T=450&amp;WIDTH=450&amp;START_MAXIMIZED=FALSE&amp;VAR:CALENDAR=US&amp;VAR:SYMBOL=PWR&amp;VAR:INDEX=0"}</definedName>
    <definedName name="_253__FDSAUDITLINK__" localSheetId="1" hidden="1">{"fdsup://directions/FAT Viewer?action=UPDATE&amp;creator=factset&amp;DYN_ARGS=TRUE&amp;DOC_NAME=FAT:FQL_AUDITING_CLIENT_TEMPLATE.FAT&amp;display_string=Audit&amp;VAR:KEY=LQDYTWLQDS&amp;VAR:QUERY=RkZfRUJJVERBX09QRVIoUVRSLDQvMS8yMDA5LDYvMzAvMjAwOSwsLFVTRCk=&amp;WINDOW=FIRST_POPUP&amp;HEIGH","T=450&amp;WIDTH=450&amp;START_MAXIMIZED=FALSE&amp;VAR:CALENDAR=US&amp;VAR:SYMBOL=PWR&amp;VAR:INDEX=0"}</definedName>
    <definedName name="_253__FDSAUDITLINK__" hidden="1">{"fdsup://directions/FAT Viewer?action=UPDATE&amp;creator=factset&amp;DYN_ARGS=TRUE&amp;DOC_NAME=FAT:FQL_AUDITING_CLIENT_TEMPLATE.FAT&amp;display_string=Audit&amp;VAR:KEY=LQDYTWLQDS&amp;VAR:QUERY=RkZfRUJJVERBX09QRVIoUVRSLDQvMS8yMDA5LDYvMzAvMjAwOSwsLFVTRCk=&amp;WINDOW=FIRST_POPUP&amp;HEIGH","T=450&amp;WIDTH=450&amp;START_MAXIMIZED=FALSE&amp;VAR:CALENDAR=US&amp;VAR:SYMBOL=PWR&amp;VAR:INDEX=0"}</definedName>
    <definedName name="_254__FDSAUDITLINK__" localSheetId="7" hidden="1">{"fdsup://directions/FAT Viewer?action=UPDATE&amp;creator=factset&amp;DYN_ARGS=TRUE&amp;DOC_NAME=FAT:FQL_AUDITING_CLIENT_TEMPLATE.FAT&amp;display_string=Audit&amp;VAR:KEY=BAPOXMBUFG&amp;VAR:QUERY=RkZfRUJJVERBX09QRVIoUVRSLDQvMS8yMDEwLDYvMzAvMjAxMCwsLFVTRCk=&amp;WINDOW=FIRST_POPUP&amp;HEIGH","T=450&amp;WIDTH=450&amp;START_MAXIMIZED=FALSE&amp;VAR:CALENDAR=US&amp;VAR:SYMBOL=PWR&amp;VAR:INDEX=0"}</definedName>
    <definedName name="_254__FDSAUDITLINK__" localSheetId="9" hidden="1">{"fdsup://directions/FAT Viewer?action=UPDATE&amp;creator=factset&amp;DYN_ARGS=TRUE&amp;DOC_NAME=FAT:FQL_AUDITING_CLIENT_TEMPLATE.FAT&amp;display_string=Audit&amp;VAR:KEY=BAPOXMBUFG&amp;VAR:QUERY=RkZfRUJJVERBX09QRVIoUVRSLDQvMS8yMDEwLDYvMzAvMjAxMCwsLFVTRCk=&amp;WINDOW=FIRST_POPUP&amp;HEIGH","T=450&amp;WIDTH=450&amp;START_MAXIMIZED=FALSE&amp;VAR:CALENDAR=US&amp;VAR:SYMBOL=PWR&amp;VAR:INDEX=0"}</definedName>
    <definedName name="_254__FDSAUDITLINK__" localSheetId="8" hidden="1">{"fdsup://directions/FAT Viewer?action=UPDATE&amp;creator=factset&amp;DYN_ARGS=TRUE&amp;DOC_NAME=FAT:FQL_AUDITING_CLIENT_TEMPLATE.FAT&amp;display_string=Audit&amp;VAR:KEY=BAPOXMBUFG&amp;VAR:QUERY=RkZfRUJJVERBX09QRVIoUVRSLDQvMS8yMDEwLDYvMzAvMjAxMCwsLFVTRCk=&amp;WINDOW=FIRST_POPUP&amp;HEIGH","T=450&amp;WIDTH=450&amp;START_MAXIMIZED=FALSE&amp;VAR:CALENDAR=US&amp;VAR:SYMBOL=PWR&amp;VAR:INDEX=0"}</definedName>
    <definedName name="_254__FDSAUDITLINK__" localSheetId="10" hidden="1">{"fdsup://directions/FAT Viewer?action=UPDATE&amp;creator=factset&amp;DYN_ARGS=TRUE&amp;DOC_NAME=FAT:FQL_AUDITING_CLIENT_TEMPLATE.FAT&amp;display_string=Audit&amp;VAR:KEY=BAPOXMBUFG&amp;VAR:QUERY=RkZfRUJJVERBX09QRVIoUVRSLDQvMS8yMDEwLDYvMzAvMjAxMCwsLFVTRCk=&amp;WINDOW=FIRST_POPUP&amp;HEIGH","T=450&amp;WIDTH=450&amp;START_MAXIMIZED=FALSE&amp;VAR:CALENDAR=US&amp;VAR:SYMBOL=PWR&amp;VAR:INDEX=0"}</definedName>
    <definedName name="_254__FDSAUDITLINK__" localSheetId="3" hidden="1">{"fdsup://directions/FAT Viewer?action=UPDATE&amp;creator=factset&amp;DYN_ARGS=TRUE&amp;DOC_NAME=FAT:FQL_AUDITING_CLIENT_TEMPLATE.FAT&amp;display_string=Audit&amp;VAR:KEY=BAPOXMBUFG&amp;VAR:QUERY=RkZfRUJJVERBX09QRVIoUVRSLDQvMS8yMDEwLDYvMzAvMjAxMCwsLFVTRCk=&amp;WINDOW=FIRST_POPUP&amp;HEIGH","T=450&amp;WIDTH=450&amp;START_MAXIMIZED=FALSE&amp;VAR:CALENDAR=US&amp;VAR:SYMBOL=PWR&amp;VAR:INDEX=0"}</definedName>
    <definedName name="_254__FDSAUDITLINK__" localSheetId="5" hidden="1">{"fdsup://directions/FAT Viewer?action=UPDATE&amp;creator=factset&amp;DYN_ARGS=TRUE&amp;DOC_NAME=FAT:FQL_AUDITING_CLIENT_TEMPLATE.FAT&amp;display_string=Audit&amp;VAR:KEY=BAPOXMBUFG&amp;VAR:QUERY=RkZfRUJJVERBX09QRVIoUVRSLDQvMS8yMDEwLDYvMzAvMjAxMCwsLFVTRCk=&amp;WINDOW=FIRST_POPUP&amp;HEIGH","T=450&amp;WIDTH=450&amp;START_MAXIMIZED=FALSE&amp;VAR:CALENDAR=US&amp;VAR:SYMBOL=PWR&amp;VAR:INDEX=0"}</definedName>
    <definedName name="_254__FDSAUDITLINK__" localSheetId="1" hidden="1">{"fdsup://directions/FAT Viewer?action=UPDATE&amp;creator=factset&amp;DYN_ARGS=TRUE&amp;DOC_NAME=FAT:FQL_AUDITING_CLIENT_TEMPLATE.FAT&amp;display_string=Audit&amp;VAR:KEY=BAPOXMBUFG&amp;VAR:QUERY=RkZfRUJJVERBX09QRVIoUVRSLDQvMS8yMDEwLDYvMzAvMjAxMCwsLFVTRCk=&amp;WINDOW=FIRST_POPUP&amp;HEIGH","T=450&amp;WIDTH=450&amp;START_MAXIMIZED=FALSE&amp;VAR:CALENDAR=US&amp;VAR:SYMBOL=PWR&amp;VAR:INDEX=0"}</definedName>
    <definedName name="_254__FDSAUDITLINK__" hidden="1">{"fdsup://directions/FAT Viewer?action=UPDATE&amp;creator=factset&amp;DYN_ARGS=TRUE&amp;DOC_NAME=FAT:FQL_AUDITING_CLIENT_TEMPLATE.FAT&amp;display_string=Audit&amp;VAR:KEY=BAPOXMBUFG&amp;VAR:QUERY=RkZfRUJJVERBX09QRVIoUVRSLDQvMS8yMDEwLDYvMzAvMjAxMCwsLFVTRCk=&amp;WINDOW=FIRST_POPUP&amp;HEIGH","T=450&amp;WIDTH=450&amp;START_MAXIMIZED=FALSE&amp;VAR:CALENDAR=US&amp;VAR:SYMBOL=PWR&amp;VAR:INDEX=0"}</definedName>
    <definedName name="_255__FDSAUDITLINK__" localSheetId="7" hidden="1">{"fdsup://directions/FAT Viewer?action=UPDATE&amp;creator=factset&amp;DYN_ARGS=TRUE&amp;DOC_NAME=FAT:FQL_AUDITING_CLIENT_TEMPLATE.FAT&amp;display_string=Audit&amp;VAR:KEY=LSXWVWVETI&amp;VAR:QUERY=RkZfRUJJVERBX09QRVIoUVRSLDQvMS8yMDA5LDYvMzAvMjAwOSwsLFVTRCk=&amp;WINDOW=FIRST_POPUP&amp;HEIGH","T=450&amp;WIDTH=450&amp;START_MAXIMIZED=FALSE&amp;VAR:CALENDAR=US&amp;VAR:SYMBOL=PTV&amp;VAR:INDEX=0"}</definedName>
    <definedName name="_255__FDSAUDITLINK__" localSheetId="9" hidden="1">{"fdsup://directions/FAT Viewer?action=UPDATE&amp;creator=factset&amp;DYN_ARGS=TRUE&amp;DOC_NAME=FAT:FQL_AUDITING_CLIENT_TEMPLATE.FAT&amp;display_string=Audit&amp;VAR:KEY=LSXWVWVETI&amp;VAR:QUERY=RkZfRUJJVERBX09QRVIoUVRSLDQvMS8yMDA5LDYvMzAvMjAwOSwsLFVTRCk=&amp;WINDOW=FIRST_POPUP&amp;HEIGH","T=450&amp;WIDTH=450&amp;START_MAXIMIZED=FALSE&amp;VAR:CALENDAR=US&amp;VAR:SYMBOL=PTV&amp;VAR:INDEX=0"}</definedName>
    <definedName name="_255__FDSAUDITLINK__" localSheetId="8" hidden="1">{"fdsup://directions/FAT Viewer?action=UPDATE&amp;creator=factset&amp;DYN_ARGS=TRUE&amp;DOC_NAME=FAT:FQL_AUDITING_CLIENT_TEMPLATE.FAT&amp;display_string=Audit&amp;VAR:KEY=LSXWVWVETI&amp;VAR:QUERY=RkZfRUJJVERBX09QRVIoUVRSLDQvMS8yMDA5LDYvMzAvMjAwOSwsLFVTRCk=&amp;WINDOW=FIRST_POPUP&amp;HEIGH","T=450&amp;WIDTH=450&amp;START_MAXIMIZED=FALSE&amp;VAR:CALENDAR=US&amp;VAR:SYMBOL=PTV&amp;VAR:INDEX=0"}</definedName>
    <definedName name="_255__FDSAUDITLINK__" localSheetId="10" hidden="1">{"fdsup://directions/FAT Viewer?action=UPDATE&amp;creator=factset&amp;DYN_ARGS=TRUE&amp;DOC_NAME=FAT:FQL_AUDITING_CLIENT_TEMPLATE.FAT&amp;display_string=Audit&amp;VAR:KEY=LSXWVWVETI&amp;VAR:QUERY=RkZfRUJJVERBX09QRVIoUVRSLDQvMS8yMDA5LDYvMzAvMjAwOSwsLFVTRCk=&amp;WINDOW=FIRST_POPUP&amp;HEIGH","T=450&amp;WIDTH=450&amp;START_MAXIMIZED=FALSE&amp;VAR:CALENDAR=US&amp;VAR:SYMBOL=PTV&amp;VAR:INDEX=0"}</definedName>
    <definedName name="_255__FDSAUDITLINK__" localSheetId="3" hidden="1">{"fdsup://directions/FAT Viewer?action=UPDATE&amp;creator=factset&amp;DYN_ARGS=TRUE&amp;DOC_NAME=FAT:FQL_AUDITING_CLIENT_TEMPLATE.FAT&amp;display_string=Audit&amp;VAR:KEY=LSXWVWVETI&amp;VAR:QUERY=RkZfRUJJVERBX09QRVIoUVRSLDQvMS8yMDA5LDYvMzAvMjAwOSwsLFVTRCk=&amp;WINDOW=FIRST_POPUP&amp;HEIGH","T=450&amp;WIDTH=450&amp;START_MAXIMIZED=FALSE&amp;VAR:CALENDAR=US&amp;VAR:SYMBOL=PTV&amp;VAR:INDEX=0"}</definedName>
    <definedName name="_255__FDSAUDITLINK__" localSheetId="5" hidden="1">{"fdsup://directions/FAT Viewer?action=UPDATE&amp;creator=factset&amp;DYN_ARGS=TRUE&amp;DOC_NAME=FAT:FQL_AUDITING_CLIENT_TEMPLATE.FAT&amp;display_string=Audit&amp;VAR:KEY=LSXWVWVETI&amp;VAR:QUERY=RkZfRUJJVERBX09QRVIoUVRSLDQvMS8yMDA5LDYvMzAvMjAwOSwsLFVTRCk=&amp;WINDOW=FIRST_POPUP&amp;HEIGH","T=450&amp;WIDTH=450&amp;START_MAXIMIZED=FALSE&amp;VAR:CALENDAR=US&amp;VAR:SYMBOL=PTV&amp;VAR:INDEX=0"}</definedName>
    <definedName name="_255__FDSAUDITLINK__" localSheetId="1" hidden="1">{"fdsup://directions/FAT Viewer?action=UPDATE&amp;creator=factset&amp;DYN_ARGS=TRUE&amp;DOC_NAME=FAT:FQL_AUDITING_CLIENT_TEMPLATE.FAT&amp;display_string=Audit&amp;VAR:KEY=LSXWVWVETI&amp;VAR:QUERY=RkZfRUJJVERBX09QRVIoUVRSLDQvMS8yMDA5LDYvMzAvMjAwOSwsLFVTRCk=&amp;WINDOW=FIRST_POPUP&amp;HEIGH","T=450&amp;WIDTH=450&amp;START_MAXIMIZED=FALSE&amp;VAR:CALENDAR=US&amp;VAR:SYMBOL=PTV&amp;VAR:INDEX=0"}</definedName>
    <definedName name="_255__FDSAUDITLINK__" hidden="1">{"fdsup://directions/FAT Viewer?action=UPDATE&amp;creator=factset&amp;DYN_ARGS=TRUE&amp;DOC_NAME=FAT:FQL_AUDITING_CLIENT_TEMPLATE.FAT&amp;display_string=Audit&amp;VAR:KEY=LSXWVWVETI&amp;VAR:QUERY=RkZfRUJJVERBX09QRVIoUVRSLDQvMS8yMDA5LDYvMzAvMjAwOSwsLFVTRCk=&amp;WINDOW=FIRST_POPUP&amp;HEIGH","T=450&amp;WIDTH=450&amp;START_MAXIMIZED=FALSE&amp;VAR:CALENDAR=US&amp;VAR:SYMBOL=PTV&amp;VAR:INDEX=0"}</definedName>
    <definedName name="_256__FDSAUDITLINK__" localSheetId="7" hidden="1">{"fdsup://directions/FAT Viewer?action=UPDATE&amp;creator=factset&amp;DYN_ARGS=TRUE&amp;DOC_NAME=FAT:FQL_AUDITING_CLIENT_TEMPLATE.FAT&amp;display_string=Audit&amp;VAR:KEY=ZYTQLKNSPW&amp;VAR:QUERY=RkZfRUJJVERBX09QRVIoUVRSLDQvMS8yMDEwLDYvMzAvMjAxMCwsLFVTRCk=&amp;WINDOW=FIRST_POPUP&amp;HEIGH","T=450&amp;WIDTH=450&amp;START_MAXIMIZED=FALSE&amp;VAR:CALENDAR=US&amp;VAR:SYMBOL=PTV&amp;VAR:INDEX=0"}</definedName>
    <definedName name="_256__FDSAUDITLINK__" localSheetId="9" hidden="1">{"fdsup://directions/FAT Viewer?action=UPDATE&amp;creator=factset&amp;DYN_ARGS=TRUE&amp;DOC_NAME=FAT:FQL_AUDITING_CLIENT_TEMPLATE.FAT&amp;display_string=Audit&amp;VAR:KEY=ZYTQLKNSPW&amp;VAR:QUERY=RkZfRUJJVERBX09QRVIoUVRSLDQvMS8yMDEwLDYvMzAvMjAxMCwsLFVTRCk=&amp;WINDOW=FIRST_POPUP&amp;HEIGH","T=450&amp;WIDTH=450&amp;START_MAXIMIZED=FALSE&amp;VAR:CALENDAR=US&amp;VAR:SYMBOL=PTV&amp;VAR:INDEX=0"}</definedName>
    <definedName name="_256__FDSAUDITLINK__" localSheetId="8" hidden="1">{"fdsup://directions/FAT Viewer?action=UPDATE&amp;creator=factset&amp;DYN_ARGS=TRUE&amp;DOC_NAME=FAT:FQL_AUDITING_CLIENT_TEMPLATE.FAT&amp;display_string=Audit&amp;VAR:KEY=ZYTQLKNSPW&amp;VAR:QUERY=RkZfRUJJVERBX09QRVIoUVRSLDQvMS8yMDEwLDYvMzAvMjAxMCwsLFVTRCk=&amp;WINDOW=FIRST_POPUP&amp;HEIGH","T=450&amp;WIDTH=450&amp;START_MAXIMIZED=FALSE&amp;VAR:CALENDAR=US&amp;VAR:SYMBOL=PTV&amp;VAR:INDEX=0"}</definedName>
    <definedName name="_256__FDSAUDITLINK__" localSheetId="10" hidden="1">{"fdsup://directions/FAT Viewer?action=UPDATE&amp;creator=factset&amp;DYN_ARGS=TRUE&amp;DOC_NAME=FAT:FQL_AUDITING_CLIENT_TEMPLATE.FAT&amp;display_string=Audit&amp;VAR:KEY=ZYTQLKNSPW&amp;VAR:QUERY=RkZfRUJJVERBX09QRVIoUVRSLDQvMS8yMDEwLDYvMzAvMjAxMCwsLFVTRCk=&amp;WINDOW=FIRST_POPUP&amp;HEIGH","T=450&amp;WIDTH=450&amp;START_MAXIMIZED=FALSE&amp;VAR:CALENDAR=US&amp;VAR:SYMBOL=PTV&amp;VAR:INDEX=0"}</definedName>
    <definedName name="_256__FDSAUDITLINK__" localSheetId="3" hidden="1">{"fdsup://directions/FAT Viewer?action=UPDATE&amp;creator=factset&amp;DYN_ARGS=TRUE&amp;DOC_NAME=FAT:FQL_AUDITING_CLIENT_TEMPLATE.FAT&amp;display_string=Audit&amp;VAR:KEY=ZYTQLKNSPW&amp;VAR:QUERY=RkZfRUJJVERBX09QRVIoUVRSLDQvMS8yMDEwLDYvMzAvMjAxMCwsLFVTRCk=&amp;WINDOW=FIRST_POPUP&amp;HEIGH","T=450&amp;WIDTH=450&amp;START_MAXIMIZED=FALSE&amp;VAR:CALENDAR=US&amp;VAR:SYMBOL=PTV&amp;VAR:INDEX=0"}</definedName>
    <definedName name="_256__FDSAUDITLINK__" localSheetId="5" hidden="1">{"fdsup://directions/FAT Viewer?action=UPDATE&amp;creator=factset&amp;DYN_ARGS=TRUE&amp;DOC_NAME=FAT:FQL_AUDITING_CLIENT_TEMPLATE.FAT&amp;display_string=Audit&amp;VAR:KEY=ZYTQLKNSPW&amp;VAR:QUERY=RkZfRUJJVERBX09QRVIoUVRSLDQvMS8yMDEwLDYvMzAvMjAxMCwsLFVTRCk=&amp;WINDOW=FIRST_POPUP&amp;HEIGH","T=450&amp;WIDTH=450&amp;START_MAXIMIZED=FALSE&amp;VAR:CALENDAR=US&amp;VAR:SYMBOL=PTV&amp;VAR:INDEX=0"}</definedName>
    <definedName name="_256__FDSAUDITLINK__" localSheetId="1" hidden="1">{"fdsup://directions/FAT Viewer?action=UPDATE&amp;creator=factset&amp;DYN_ARGS=TRUE&amp;DOC_NAME=FAT:FQL_AUDITING_CLIENT_TEMPLATE.FAT&amp;display_string=Audit&amp;VAR:KEY=ZYTQLKNSPW&amp;VAR:QUERY=RkZfRUJJVERBX09QRVIoUVRSLDQvMS8yMDEwLDYvMzAvMjAxMCwsLFVTRCk=&amp;WINDOW=FIRST_POPUP&amp;HEIGH","T=450&amp;WIDTH=450&amp;START_MAXIMIZED=FALSE&amp;VAR:CALENDAR=US&amp;VAR:SYMBOL=PTV&amp;VAR:INDEX=0"}</definedName>
    <definedName name="_256__FDSAUDITLINK__" hidden="1">{"fdsup://directions/FAT Viewer?action=UPDATE&amp;creator=factset&amp;DYN_ARGS=TRUE&amp;DOC_NAME=FAT:FQL_AUDITING_CLIENT_TEMPLATE.FAT&amp;display_string=Audit&amp;VAR:KEY=ZYTQLKNSPW&amp;VAR:QUERY=RkZfRUJJVERBX09QRVIoUVRSLDQvMS8yMDEwLDYvMzAvMjAxMCwsLFVTRCk=&amp;WINDOW=FIRST_POPUP&amp;HEIGH","T=450&amp;WIDTH=450&amp;START_MAXIMIZED=FALSE&amp;VAR:CALENDAR=US&amp;VAR:SYMBOL=PTV&amp;VAR:INDEX=0"}</definedName>
    <definedName name="_257__FDSAUDITLINK__" localSheetId="7" hidden="1">{"fdsup://directions/FAT Viewer?action=UPDATE&amp;creator=factset&amp;DYN_ARGS=TRUE&amp;DOC_NAME=FAT:FQL_AUDITING_CLIENT_TEMPLATE.FAT&amp;display_string=Audit&amp;VAR:KEY=FKDUNMPQBY&amp;VAR:QUERY=RkZfRUJJVERBX09QRVIoUVRSLDQvMS8yMDA5LDYvMzAvMjAwOSwsLFVTRCk=&amp;WINDOW=FIRST_POPUP&amp;HEIGH","T=450&amp;WIDTH=450&amp;START_MAXIMIZED=FALSE&amp;VAR:CALENDAR=US&amp;VAR:SYMBOL=PSA&amp;VAR:INDEX=0"}</definedName>
    <definedName name="_257__FDSAUDITLINK__" localSheetId="9" hidden="1">{"fdsup://directions/FAT Viewer?action=UPDATE&amp;creator=factset&amp;DYN_ARGS=TRUE&amp;DOC_NAME=FAT:FQL_AUDITING_CLIENT_TEMPLATE.FAT&amp;display_string=Audit&amp;VAR:KEY=FKDUNMPQBY&amp;VAR:QUERY=RkZfRUJJVERBX09QRVIoUVRSLDQvMS8yMDA5LDYvMzAvMjAwOSwsLFVTRCk=&amp;WINDOW=FIRST_POPUP&amp;HEIGH","T=450&amp;WIDTH=450&amp;START_MAXIMIZED=FALSE&amp;VAR:CALENDAR=US&amp;VAR:SYMBOL=PSA&amp;VAR:INDEX=0"}</definedName>
    <definedName name="_257__FDSAUDITLINK__" localSheetId="8" hidden="1">{"fdsup://directions/FAT Viewer?action=UPDATE&amp;creator=factset&amp;DYN_ARGS=TRUE&amp;DOC_NAME=FAT:FQL_AUDITING_CLIENT_TEMPLATE.FAT&amp;display_string=Audit&amp;VAR:KEY=FKDUNMPQBY&amp;VAR:QUERY=RkZfRUJJVERBX09QRVIoUVRSLDQvMS8yMDA5LDYvMzAvMjAwOSwsLFVTRCk=&amp;WINDOW=FIRST_POPUP&amp;HEIGH","T=450&amp;WIDTH=450&amp;START_MAXIMIZED=FALSE&amp;VAR:CALENDAR=US&amp;VAR:SYMBOL=PSA&amp;VAR:INDEX=0"}</definedName>
    <definedName name="_257__FDSAUDITLINK__" localSheetId="10" hidden="1">{"fdsup://directions/FAT Viewer?action=UPDATE&amp;creator=factset&amp;DYN_ARGS=TRUE&amp;DOC_NAME=FAT:FQL_AUDITING_CLIENT_TEMPLATE.FAT&amp;display_string=Audit&amp;VAR:KEY=FKDUNMPQBY&amp;VAR:QUERY=RkZfRUJJVERBX09QRVIoUVRSLDQvMS8yMDA5LDYvMzAvMjAwOSwsLFVTRCk=&amp;WINDOW=FIRST_POPUP&amp;HEIGH","T=450&amp;WIDTH=450&amp;START_MAXIMIZED=FALSE&amp;VAR:CALENDAR=US&amp;VAR:SYMBOL=PSA&amp;VAR:INDEX=0"}</definedName>
    <definedName name="_257__FDSAUDITLINK__" localSheetId="3" hidden="1">{"fdsup://directions/FAT Viewer?action=UPDATE&amp;creator=factset&amp;DYN_ARGS=TRUE&amp;DOC_NAME=FAT:FQL_AUDITING_CLIENT_TEMPLATE.FAT&amp;display_string=Audit&amp;VAR:KEY=FKDUNMPQBY&amp;VAR:QUERY=RkZfRUJJVERBX09QRVIoUVRSLDQvMS8yMDA5LDYvMzAvMjAwOSwsLFVTRCk=&amp;WINDOW=FIRST_POPUP&amp;HEIGH","T=450&amp;WIDTH=450&amp;START_MAXIMIZED=FALSE&amp;VAR:CALENDAR=US&amp;VAR:SYMBOL=PSA&amp;VAR:INDEX=0"}</definedName>
    <definedName name="_257__FDSAUDITLINK__" localSheetId="5" hidden="1">{"fdsup://directions/FAT Viewer?action=UPDATE&amp;creator=factset&amp;DYN_ARGS=TRUE&amp;DOC_NAME=FAT:FQL_AUDITING_CLIENT_TEMPLATE.FAT&amp;display_string=Audit&amp;VAR:KEY=FKDUNMPQBY&amp;VAR:QUERY=RkZfRUJJVERBX09QRVIoUVRSLDQvMS8yMDA5LDYvMzAvMjAwOSwsLFVTRCk=&amp;WINDOW=FIRST_POPUP&amp;HEIGH","T=450&amp;WIDTH=450&amp;START_MAXIMIZED=FALSE&amp;VAR:CALENDAR=US&amp;VAR:SYMBOL=PSA&amp;VAR:INDEX=0"}</definedName>
    <definedName name="_257__FDSAUDITLINK__" localSheetId="1" hidden="1">{"fdsup://directions/FAT Viewer?action=UPDATE&amp;creator=factset&amp;DYN_ARGS=TRUE&amp;DOC_NAME=FAT:FQL_AUDITING_CLIENT_TEMPLATE.FAT&amp;display_string=Audit&amp;VAR:KEY=FKDUNMPQBY&amp;VAR:QUERY=RkZfRUJJVERBX09QRVIoUVRSLDQvMS8yMDA5LDYvMzAvMjAwOSwsLFVTRCk=&amp;WINDOW=FIRST_POPUP&amp;HEIGH","T=450&amp;WIDTH=450&amp;START_MAXIMIZED=FALSE&amp;VAR:CALENDAR=US&amp;VAR:SYMBOL=PSA&amp;VAR:INDEX=0"}</definedName>
    <definedName name="_257__FDSAUDITLINK__" hidden="1">{"fdsup://directions/FAT Viewer?action=UPDATE&amp;creator=factset&amp;DYN_ARGS=TRUE&amp;DOC_NAME=FAT:FQL_AUDITING_CLIENT_TEMPLATE.FAT&amp;display_string=Audit&amp;VAR:KEY=FKDUNMPQBY&amp;VAR:QUERY=RkZfRUJJVERBX09QRVIoUVRSLDQvMS8yMDA5LDYvMzAvMjAwOSwsLFVTRCk=&amp;WINDOW=FIRST_POPUP&amp;HEIGH","T=450&amp;WIDTH=450&amp;START_MAXIMIZED=FALSE&amp;VAR:CALENDAR=US&amp;VAR:SYMBOL=PSA&amp;VAR:INDEX=0"}</definedName>
    <definedName name="_258__FDSAUDITLINK__" localSheetId="7" hidden="1">{"fdsup://directions/FAT Viewer?action=UPDATE&amp;creator=factset&amp;DYN_ARGS=TRUE&amp;DOC_NAME=FAT:FQL_AUDITING_CLIENT_TEMPLATE.FAT&amp;display_string=Audit&amp;VAR:KEY=VGJSLUPADS&amp;VAR:QUERY=RkZfRUJJVERBX09QRVIoUVRSLDQvMS8yMDEwLDYvMzAvMjAxMCwsLFVTRCk=&amp;WINDOW=FIRST_POPUP&amp;HEIGH","T=450&amp;WIDTH=450&amp;START_MAXIMIZED=FALSE&amp;VAR:CALENDAR=US&amp;VAR:SYMBOL=PSA&amp;VAR:INDEX=0"}</definedName>
    <definedName name="_258__FDSAUDITLINK__" localSheetId="9" hidden="1">{"fdsup://directions/FAT Viewer?action=UPDATE&amp;creator=factset&amp;DYN_ARGS=TRUE&amp;DOC_NAME=FAT:FQL_AUDITING_CLIENT_TEMPLATE.FAT&amp;display_string=Audit&amp;VAR:KEY=VGJSLUPADS&amp;VAR:QUERY=RkZfRUJJVERBX09QRVIoUVRSLDQvMS8yMDEwLDYvMzAvMjAxMCwsLFVTRCk=&amp;WINDOW=FIRST_POPUP&amp;HEIGH","T=450&amp;WIDTH=450&amp;START_MAXIMIZED=FALSE&amp;VAR:CALENDAR=US&amp;VAR:SYMBOL=PSA&amp;VAR:INDEX=0"}</definedName>
    <definedName name="_258__FDSAUDITLINK__" localSheetId="8" hidden="1">{"fdsup://directions/FAT Viewer?action=UPDATE&amp;creator=factset&amp;DYN_ARGS=TRUE&amp;DOC_NAME=FAT:FQL_AUDITING_CLIENT_TEMPLATE.FAT&amp;display_string=Audit&amp;VAR:KEY=VGJSLUPADS&amp;VAR:QUERY=RkZfRUJJVERBX09QRVIoUVRSLDQvMS8yMDEwLDYvMzAvMjAxMCwsLFVTRCk=&amp;WINDOW=FIRST_POPUP&amp;HEIGH","T=450&amp;WIDTH=450&amp;START_MAXIMIZED=FALSE&amp;VAR:CALENDAR=US&amp;VAR:SYMBOL=PSA&amp;VAR:INDEX=0"}</definedName>
    <definedName name="_258__FDSAUDITLINK__" localSheetId="10" hidden="1">{"fdsup://directions/FAT Viewer?action=UPDATE&amp;creator=factset&amp;DYN_ARGS=TRUE&amp;DOC_NAME=FAT:FQL_AUDITING_CLIENT_TEMPLATE.FAT&amp;display_string=Audit&amp;VAR:KEY=VGJSLUPADS&amp;VAR:QUERY=RkZfRUJJVERBX09QRVIoUVRSLDQvMS8yMDEwLDYvMzAvMjAxMCwsLFVTRCk=&amp;WINDOW=FIRST_POPUP&amp;HEIGH","T=450&amp;WIDTH=450&amp;START_MAXIMIZED=FALSE&amp;VAR:CALENDAR=US&amp;VAR:SYMBOL=PSA&amp;VAR:INDEX=0"}</definedName>
    <definedName name="_258__FDSAUDITLINK__" localSheetId="3" hidden="1">{"fdsup://directions/FAT Viewer?action=UPDATE&amp;creator=factset&amp;DYN_ARGS=TRUE&amp;DOC_NAME=FAT:FQL_AUDITING_CLIENT_TEMPLATE.FAT&amp;display_string=Audit&amp;VAR:KEY=VGJSLUPADS&amp;VAR:QUERY=RkZfRUJJVERBX09QRVIoUVRSLDQvMS8yMDEwLDYvMzAvMjAxMCwsLFVTRCk=&amp;WINDOW=FIRST_POPUP&amp;HEIGH","T=450&amp;WIDTH=450&amp;START_MAXIMIZED=FALSE&amp;VAR:CALENDAR=US&amp;VAR:SYMBOL=PSA&amp;VAR:INDEX=0"}</definedName>
    <definedName name="_258__FDSAUDITLINK__" localSheetId="5" hidden="1">{"fdsup://directions/FAT Viewer?action=UPDATE&amp;creator=factset&amp;DYN_ARGS=TRUE&amp;DOC_NAME=FAT:FQL_AUDITING_CLIENT_TEMPLATE.FAT&amp;display_string=Audit&amp;VAR:KEY=VGJSLUPADS&amp;VAR:QUERY=RkZfRUJJVERBX09QRVIoUVRSLDQvMS8yMDEwLDYvMzAvMjAxMCwsLFVTRCk=&amp;WINDOW=FIRST_POPUP&amp;HEIGH","T=450&amp;WIDTH=450&amp;START_MAXIMIZED=FALSE&amp;VAR:CALENDAR=US&amp;VAR:SYMBOL=PSA&amp;VAR:INDEX=0"}</definedName>
    <definedName name="_258__FDSAUDITLINK__" localSheetId="1" hidden="1">{"fdsup://directions/FAT Viewer?action=UPDATE&amp;creator=factset&amp;DYN_ARGS=TRUE&amp;DOC_NAME=FAT:FQL_AUDITING_CLIENT_TEMPLATE.FAT&amp;display_string=Audit&amp;VAR:KEY=VGJSLUPADS&amp;VAR:QUERY=RkZfRUJJVERBX09QRVIoUVRSLDQvMS8yMDEwLDYvMzAvMjAxMCwsLFVTRCk=&amp;WINDOW=FIRST_POPUP&amp;HEIGH","T=450&amp;WIDTH=450&amp;START_MAXIMIZED=FALSE&amp;VAR:CALENDAR=US&amp;VAR:SYMBOL=PSA&amp;VAR:INDEX=0"}</definedName>
    <definedName name="_258__FDSAUDITLINK__" hidden="1">{"fdsup://directions/FAT Viewer?action=UPDATE&amp;creator=factset&amp;DYN_ARGS=TRUE&amp;DOC_NAME=FAT:FQL_AUDITING_CLIENT_TEMPLATE.FAT&amp;display_string=Audit&amp;VAR:KEY=VGJSLUPADS&amp;VAR:QUERY=RkZfRUJJVERBX09QRVIoUVRSLDQvMS8yMDEwLDYvMzAvMjAxMCwsLFVTRCk=&amp;WINDOW=FIRST_POPUP&amp;HEIGH","T=450&amp;WIDTH=450&amp;START_MAXIMIZED=FALSE&amp;VAR:CALENDAR=US&amp;VAR:SYMBOL=PSA&amp;VAR:INDEX=0"}</definedName>
    <definedName name="_259__FDSAUDITLINK__" localSheetId="7" hidden="1">{"fdsup://directions/FAT Viewer?action=UPDATE&amp;creator=factset&amp;DYN_ARGS=TRUE&amp;DOC_NAME=FAT:FQL_AUDITING_CLIENT_TEMPLATE.FAT&amp;display_string=Audit&amp;VAR:KEY=LSLQZARINE&amp;VAR:QUERY=RkZfRUJJVERBX09QRVIoUVRSLDQvMS8yMDA5LDYvMzAvMjAwOSwsLFVTRCk=&amp;WINDOW=FIRST_POPUP&amp;HEIGH","T=450&amp;WIDTH=450&amp;START_MAXIMIZED=FALSE&amp;VAR:CALENDAR=US&amp;VAR:SYMBOL=PRU&amp;VAR:INDEX=0"}</definedName>
    <definedName name="_259__FDSAUDITLINK__" localSheetId="9" hidden="1">{"fdsup://directions/FAT Viewer?action=UPDATE&amp;creator=factset&amp;DYN_ARGS=TRUE&amp;DOC_NAME=FAT:FQL_AUDITING_CLIENT_TEMPLATE.FAT&amp;display_string=Audit&amp;VAR:KEY=LSLQZARINE&amp;VAR:QUERY=RkZfRUJJVERBX09QRVIoUVRSLDQvMS8yMDA5LDYvMzAvMjAwOSwsLFVTRCk=&amp;WINDOW=FIRST_POPUP&amp;HEIGH","T=450&amp;WIDTH=450&amp;START_MAXIMIZED=FALSE&amp;VAR:CALENDAR=US&amp;VAR:SYMBOL=PRU&amp;VAR:INDEX=0"}</definedName>
    <definedName name="_259__FDSAUDITLINK__" localSheetId="8" hidden="1">{"fdsup://directions/FAT Viewer?action=UPDATE&amp;creator=factset&amp;DYN_ARGS=TRUE&amp;DOC_NAME=FAT:FQL_AUDITING_CLIENT_TEMPLATE.FAT&amp;display_string=Audit&amp;VAR:KEY=LSLQZARINE&amp;VAR:QUERY=RkZfRUJJVERBX09QRVIoUVRSLDQvMS8yMDA5LDYvMzAvMjAwOSwsLFVTRCk=&amp;WINDOW=FIRST_POPUP&amp;HEIGH","T=450&amp;WIDTH=450&amp;START_MAXIMIZED=FALSE&amp;VAR:CALENDAR=US&amp;VAR:SYMBOL=PRU&amp;VAR:INDEX=0"}</definedName>
    <definedName name="_259__FDSAUDITLINK__" localSheetId="10" hidden="1">{"fdsup://directions/FAT Viewer?action=UPDATE&amp;creator=factset&amp;DYN_ARGS=TRUE&amp;DOC_NAME=FAT:FQL_AUDITING_CLIENT_TEMPLATE.FAT&amp;display_string=Audit&amp;VAR:KEY=LSLQZARINE&amp;VAR:QUERY=RkZfRUJJVERBX09QRVIoUVRSLDQvMS8yMDA5LDYvMzAvMjAwOSwsLFVTRCk=&amp;WINDOW=FIRST_POPUP&amp;HEIGH","T=450&amp;WIDTH=450&amp;START_MAXIMIZED=FALSE&amp;VAR:CALENDAR=US&amp;VAR:SYMBOL=PRU&amp;VAR:INDEX=0"}</definedName>
    <definedName name="_259__FDSAUDITLINK__" localSheetId="3" hidden="1">{"fdsup://directions/FAT Viewer?action=UPDATE&amp;creator=factset&amp;DYN_ARGS=TRUE&amp;DOC_NAME=FAT:FQL_AUDITING_CLIENT_TEMPLATE.FAT&amp;display_string=Audit&amp;VAR:KEY=LSLQZARINE&amp;VAR:QUERY=RkZfRUJJVERBX09QRVIoUVRSLDQvMS8yMDA5LDYvMzAvMjAwOSwsLFVTRCk=&amp;WINDOW=FIRST_POPUP&amp;HEIGH","T=450&amp;WIDTH=450&amp;START_MAXIMIZED=FALSE&amp;VAR:CALENDAR=US&amp;VAR:SYMBOL=PRU&amp;VAR:INDEX=0"}</definedName>
    <definedName name="_259__FDSAUDITLINK__" localSheetId="5" hidden="1">{"fdsup://directions/FAT Viewer?action=UPDATE&amp;creator=factset&amp;DYN_ARGS=TRUE&amp;DOC_NAME=FAT:FQL_AUDITING_CLIENT_TEMPLATE.FAT&amp;display_string=Audit&amp;VAR:KEY=LSLQZARINE&amp;VAR:QUERY=RkZfRUJJVERBX09QRVIoUVRSLDQvMS8yMDA5LDYvMzAvMjAwOSwsLFVTRCk=&amp;WINDOW=FIRST_POPUP&amp;HEIGH","T=450&amp;WIDTH=450&amp;START_MAXIMIZED=FALSE&amp;VAR:CALENDAR=US&amp;VAR:SYMBOL=PRU&amp;VAR:INDEX=0"}</definedName>
    <definedName name="_259__FDSAUDITLINK__" localSheetId="1" hidden="1">{"fdsup://directions/FAT Viewer?action=UPDATE&amp;creator=factset&amp;DYN_ARGS=TRUE&amp;DOC_NAME=FAT:FQL_AUDITING_CLIENT_TEMPLATE.FAT&amp;display_string=Audit&amp;VAR:KEY=LSLQZARINE&amp;VAR:QUERY=RkZfRUJJVERBX09QRVIoUVRSLDQvMS8yMDA5LDYvMzAvMjAwOSwsLFVTRCk=&amp;WINDOW=FIRST_POPUP&amp;HEIGH","T=450&amp;WIDTH=450&amp;START_MAXIMIZED=FALSE&amp;VAR:CALENDAR=US&amp;VAR:SYMBOL=PRU&amp;VAR:INDEX=0"}</definedName>
    <definedName name="_259__FDSAUDITLINK__" hidden="1">{"fdsup://directions/FAT Viewer?action=UPDATE&amp;creator=factset&amp;DYN_ARGS=TRUE&amp;DOC_NAME=FAT:FQL_AUDITING_CLIENT_TEMPLATE.FAT&amp;display_string=Audit&amp;VAR:KEY=LSLQZARINE&amp;VAR:QUERY=RkZfRUJJVERBX09QRVIoUVRSLDQvMS8yMDA5LDYvMzAvMjAwOSwsLFVTRCk=&amp;WINDOW=FIRST_POPUP&amp;HEIGH","T=450&amp;WIDTH=450&amp;START_MAXIMIZED=FALSE&amp;VAR:CALENDAR=US&amp;VAR:SYMBOL=PRU&amp;VAR:INDEX=0"}</definedName>
    <definedName name="_26__FDSAUDITLINK__" localSheetId="7" hidden="1">{"fdsup://directions/FAT Viewer?action=UPDATE&amp;creator=factset&amp;DYN_ARGS=TRUE&amp;DOC_NAME=FAT:FQL_AUDITING_CLIENT_TEMPLATE.FAT&amp;display_string=Audit&amp;VAR:KEY=FKBOTWFQTY&amp;VAR:QUERY=RkZfRUJJVERBX09QRVIoUVRSLDQvMS8yMDEwLDYvMzAvMjAxMCwsLFVTRCk=&amp;WINDOW=FIRST_POPUP&amp;HEIGH","T=450&amp;WIDTH=450&amp;START_MAXIMIZED=FALSE&amp;VAR:CALENDAR=US&amp;VAR:SYMBOL=WYN&amp;VAR:INDEX=0"}</definedName>
    <definedName name="_26__FDSAUDITLINK__" localSheetId="9" hidden="1">{"fdsup://directions/FAT Viewer?action=UPDATE&amp;creator=factset&amp;DYN_ARGS=TRUE&amp;DOC_NAME=FAT:FQL_AUDITING_CLIENT_TEMPLATE.FAT&amp;display_string=Audit&amp;VAR:KEY=FKBOTWFQTY&amp;VAR:QUERY=RkZfRUJJVERBX09QRVIoUVRSLDQvMS8yMDEwLDYvMzAvMjAxMCwsLFVTRCk=&amp;WINDOW=FIRST_POPUP&amp;HEIGH","T=450&amp;WIDTH=450&amp;START_MAXIMIZED=FALSE&amp;VAR:CALENDAR=US&amp;VAR:SYMBOL=WYN&amp;VAR:INDEX=0"}</definedName>
    <definedName name="_26__FDSAUDITLINK__" localSheetId="8" hidden="1">{"fdsup://directions/FAT Viewer?action=UPDATE&amp;creator=factset&amp;DYN_ARGS=TRUE&amp;DOC_NAME=FAT:FQL_AUDITING_CLIENT_TEMPLATE.FAT&amp;display_string=Audit&amp;VAR:KEY=FKBOTWFQTY&amp;VAR:QUERY=RkZfRUJJVERBX09QRVIoUVRSLDQvMS8yMDEwLDYvMzAvMjAxMCwsLFVTRCk=&amp;WINDOW=FIRST_POPUP&amp;HEIGH","T=450&amp;WIDTH=450&amp;START_MAXIMIZED=FALSE&amp;VAR:CALENDAR=US&amp;VAR:SYMBOL=WYN&amp;VAR:INDEX=0"}</definedName>
    <definedName name="_26__FDSAUDITLINK__" localSheetId="10" hidden="1">{"fdsup://directions/FAT Viewer?action=UPDATE&amp;creator=factset&amp;DYN_ARGS=TRUE&amp;DOC_NAME=FAT:FQL_AUDITING_CLIENT_TEMPLATE.FAT&amp;display_string=Audit&amp;VAR:KEY=FKBOTWFQTY&amp;VAR:QUERY=RkZfRUJJVERBX09QRVIoUVRSLDQvMS8yMDEwLDYvMzAvMjAxMCwsLFVTRCk=&amp;WINDOW=FIRST_POPUP&amp;HEIGH","T=450&amp;WIDTH=450&amp;START_MAXIMIZED=FALSE&amp;VAR:CALENDAR=US&amp;VAR:SYMBOL=WYN&amp;VAR:INDEX=0"}</definedName>
    <definedName name="_26__FDSAUDITLINK__" localSheetId="3" hidden="1">{"fdsup://directions/FAT Viewer?action=UPDATE&amp;creator=factset&amp;DYN_ARGS=TRUE&amp;DOC_NAME=FAT:FQL_AUDITING_CLIENT_TEMPLATE.FAT&amp;display_string=Audit&amp;VAR:KEY=FKBOTWFQTY&amp;VAR:QUERY=RkZfRUJJVERBX09QRVIoUVRSLDQvMS8yMDEwLDYvMzAvMjAxMCwsLFVTRCk=&amp;WINDOW=FIRST_POPUP&amp;HEIGH","T=450&amp;WIDTH=450&amp;START_MAXIMIZED=FALSE&amp;VAR:CALENDAR=US&amp;VAR:SYMBOL=WYN&amp;VAR:INDEX=0"}</definedName>
    <definedName name="_26__FDSAUDITLINK__" localSheetId="5" hidden="1">{"fdsup://directions/FAT Viewer?action=UPDATE&amp;creator=factset&amp;DYN_ARGS=TRUE&amp;DOC_NAME=FAT:FQL_AUDITING_CLIENT_TEMPLATE.FAT&amp;display_string=Audit&amp;VAR:KEY=FKBOTWFQTY&amp;VAR:QUERY=RkZfRUJJVERBX09QRVIoUVRSLDQvMS8yMDEwLDYvMzAvMjAxMCwsLFVTRCk=&amp;WINDOW=FIRST_POPUP&amp;HEIGH","T=450&amp;WIDTH=450&amp;START_MAXIMIZED=FALSE&amp;VAR:CALENDAR=US&amp;VAR:SYMBOL=WYN&amp;VAR:INDEX=0"}</definedName>
    <definedName name="_26__FDSAUDITLINK__" localSheetId="1" hidden="1">{"fdsup://directions/FAT Viewer?action=UPDATE&amp;creator=factset&amp;DYN_ARGS=TRUE&amp;DOC_NAME=FAT:FQL_AUDITING_CLIENT_TEMPLATE.FAT&amp;display_string=Audit&amp;VAR:KEY=FKBOTWFQTY&amp;VAR:QUERY=RkZfRUJJVERBX09QRVIoUVRSLDQvMS8yMDEwLDYvMzAvMjAxMCwsLFVTRCk=&amp;WINDOW=FIRST_POPUP&amp;HEIGH","T=450&amp;WIDTH=450&amp;START_MAXIMIZED=FALSE&amp;VAR:CALENDAR=US&amp;VAR:SYMBOL=WYN&amp;VAR:INDEX=0"}</definedName>
    <definedName name="_26__FDSAUDITLINK__" hidden="1">{"fdsup://directions/FAT Viewer?action=UPDATE&amp;creator=factset&amp;DYN_ARGS=TRUE&amp;DOC_NAME=FAT:FQL_AUDITING_CLIENT_TEMPLATE.FAT&amp;display_string=Audit&amp;VAR:KEY=FKBOTWFQTY&amp;VAR:QUERY=RkZfRUJJVERBX09QRVIoUVRSLDQvMS8yMDEwLDYvMzAvMjAxMCwsLFVTRCk=&amp;WINDOW=FIRST_POPUP&amp;HEIGH","T=450&amp;WIDTH=450&amp;START_MAXIMIZED=FALSE&amp;VAR:CALENDAR=US&amp;VAR:SYMBOL=WYN&amp;VAR:INDEX=0"}</definedName>
    <definedName name="_260__FDSAUDITLINK__" localSheetId="7" hidden="1">{"fdsup://directions/FAT Viewer?action=UPDATE&amp;creator=factset&amp;DYN_ARGS=TRUE&amp;DOC_NAME=FAT:FQL_AUDITING_CLIENT_TEMPLATE.FAT&amp;display_string=Audit&amp;VAR:KEY=HKZGBUXAXG&amp;VAR:QUERY=RkZfRUJJVERBX09QRVIoUVRSLDQvMS8yMDEwLDYvMzAvMjAxMCwsLFVTRCk=&amp;WINDOW=FIRST_POPUP&amp;HEIGH","T=450&amp;WIDTH=450&amp;START_MAXIMIZED=FALSE&amp;VAR:CALENDAR=US&amp;VAR:SYMBOL=PRU&amp;VAR:INDEX=0"}</definedName>
    <definedName name="_260__FDSAUDITLINK__" localSheetId="9" hidden="1">{"fdsup://directions/FAT Viewer?action=UPDATE&amp;creator=factset&amp;DYN_ARGS=TRUE&amp;DOC_NAME=FAT:FQL_AUDITING_CLIENT_TEMPLATE.FAT&amp;display_string=Audit&amp;VAR:KEY=HKZGBUXAXG&amp;VAR:QUERY=RkZfRUJJVERBX09QRVIoUVRSLDQvMS8yMDEwLDYvMzAvMjAxMCwsLFVTRCk=&amp;WINDOW=FIRST_POPUP&amp;HEIGH","T=450&amp;WIDTH=450&amp;START_MAXIMIZED=FALSE&amp;VAR:CALENDAR=US&amp;VAR:SYMBOL=PRU&amp;VAR:INDEX=0"}</definedName>
    <definedName name="_260__FDSAUDITLINK__" localSheetId="8" hidden="1">{"fdsup://directions/FAT Viewer?action=UPDATE&amp;creator=factset&amp;DYN_ARGS=TRUE&amp;DOC_NAME=FAT:FQL_AUDITING_CLIENT_TEMPLATE.FAT&amp;display_string=Audit&amp;VAR:KEY=HKZGBUXAXG&amp;VAR:QUERY=RkZfRUJJVERBX09QRVIoUVRSLDQvMS8yMDEwLDYvMzAvMjAxMCwsLFVTRCk=&amp;WINDOW=FIRST_POPUP&amp;HEIGH","T=450&amp;WIDTH=450&amp;START_MAXIMIZED=FALSE&amp;VAR:CALENDAR=US&amp;VAR:SYMBOL=PRU&amp;VAR:INDEX=0"}</definedName>
    <definedName name="_260__FDSAUDITLINK__" localSheetId="10" hidden="1">{"fdsup://directions/FAT Viewer?action=UPDATE&amp;creator=factset&amp;DYN_ARGS=TRUE&amp;DOC_NAME=FAT:FQL_AUDITING_CLIENT_TEMPLATE.FAT&amp;display_string=Audit&amp;VAR:KEY=HKZGBUXAXG&amp;VAR:QUERY=RkZfRUJJVERBX09QRVIoUVRSLDQvMS8yMDEwLDYvMzAvMjAxMCwsLFVTRCk=&amp;WINDOW=FIRST_POPUP&amp;HEIGH","T=450&amp;WIDTH=450&amp;START_MAXIMIZED=FALSE&amp;VAR:CALENDAR=US&amp;VAR:SYMBOL=PRU&amp;VAR:INDEX=0"}</definedName>
    <definedName name="_260__FDSAUDITLINK__" localSheetId="3" hidden="1">{"fdsup://directions/FAT Viewer?action=UPDATE&amp;creator=factset&amp;DYN_ARGS=TRUE&amp;DOC_NAME=FAT:FQL_AUDITING_CLIENT_TEMPLATE.FAT&amp;display_string=Audit&amp;VAR:KEY=HKZGBUXAXG&amp;VAR:QUERY=RkZfRUJJVERBX09QRVIoUVRSLDQvMS8yMDEwLDYvMzAvMjAxMCwsLFVTRCk=&amp;WINDOW=FIRST_POPUP&amp;HEIGH","T=450&amp;WIDTH=450&amp;START_MAXIMIZED=FALSE&amp;VAR:CALENDAR=US&amp;VAR:SYMBOL=PRU&amp;VAR:INDEX=0"}</definedName>
    <definedName name="_260__FDSAUDITLINK__" localSheetId="5" hidden="1">{"fdsup://directions/FAT Viewer?action=UPDATE&amp;creator=factset&amp;DYN_ARGS=TRUE&amp;DOC_NAME=FAT:FQL_AUDITING_CLIENT_TEMPLATE.FAT&amp;display_string=Audit&amp;VAR:KEY=HKZGBUXAXG&amp;VAR:QUERY=RkZfRUJJVERBX09QRVIoUVRSLDQvMS8yMDEwLDYvMzAvMjAxMCwsLFVTRCk=&amp;WINDOW=FIRST_POPUP&amp;HEIGH","T=450&amp;WIDTH=450&amp;START_MAXIMIZED=FALSE&amp;VAR:CALENDAR=US&amp;VAR:SYMBOL=PRU&amp;VAR:INDEX=0"}</definedName>
    <definedName name="_260__FDSAUDITLINK__" localSheetId="1" hidden="1">{"fdsup://directions/FAT Viewer?action=UPDATE&amp;creator=factset&amp;DYN_ARGS=TRUE&amp;DOC_NAME=FAT:FQL_AUDITING_CLIENT_TEMPLATE.FAT&amp;display_string=Audit&amp;VAR:KEY=HKZGBUXAXG&amp;VAR:QUERY=RkZfRUJJVERBX09QRVIoUVRSLDQvMS8yMDEwLDYvMzAvMjAxMCwsLFVTRCk=&amp;WINDOW=FIRST_POPUP&amp;HEIGH","T=450&amp;WIDTH=450&amp;START_MAXIMIZED=FALSE&amp;VAR:CALENDAR=US&amp;VAR:SYMBOL=PRU&amp;VAR:INDEX=0"}</definedName>
    <definedName name="_260__FDSAUDITLINK__" hidden="1">{"fdsup://directions/FAT Viewer?action=UPDATE&amp;creator=factset&amp;DYN_ARGS=TRUE&amp;DOC_NAME=FAT:FQL_AUDITING_CLIENT_TEMPLATE.FAT&amp;display_string=Audit&amp;VAR:KEY=HKZGBUXAXG&amp;VAR:QUERY=RkZfRUJJVERBX09QRVIoUVRSLDQvMS8yMDEwLDYvMzAvMjAxMCwsLFVTRCk=&amp;WINDOW=FIRST_POPUP&amp;HEIGH","T=450&amp;WIDTH=450&amp;START_MAXIMIZED=FALSE&amp;VAR:CALENDAR=US&amp;VAR:SYMBOL=PRU&amp;VAR:INDEX=0"}</definedName>
    <definedName name="_261__FDSAUDITLINK__" localSheetId="7" hidden="1">{"fdsup://directions/FAT Viewer?action=UPDATE&amp;creator=factset&amp;DYN_ARGS=TRUE&amp;DOC_NAME=FAT:FQL_AUDITING_CLIENT_TEMPLATE.FAT&amp;display_string=Audit&amp;VAR:KEY=VEZCFSZMRO&amp;VAR:QUERY=RkZfRUJJVERBX09QRVIoUVRSLDQvMS8yMDA5LDYvMzAvMjAwOSwsLFVTRCk=&amp;WINDOW=FIRST_POPUP&amp;HEIGH","T=450&amp;WIDTH=450&amp;START_MAXIMIZED=FALSE&amp;VAR:CALENDAR=US&amp;VAR:SYMBOL=PPL&amp;VAR:INDEX=0"}</definedName>
    <definedName name="_261__FDSAUDITLINK__" localSheetId="9" hidden="1">{"fdsup://directions/FAT Viewer?action=UPDATE&amp;creator=factset&amp;DYN_ARGS=TRUE&amp;DOC_NAME=FAT:FQL_AUDITING_CLIENT_TEMPLATE.FAT&amp;display_string=Audit&amp;VAR:KEY=VEZCFSZMRO&amp;VAR:QUERY=RkZfRUJJVERBX09QRVIoUVRSLDQvMS8yMDA5LDYvMzAvMjAwOSwsLFVTRCk=&amp;WINDOW=FIRST_POPUP&amp;HEIGH","T=450&amp;WIDTH=450&amp;START_MAXIMIZED=FALSE&amp;VAR:CALENDAR=US&amp;VAR:SYMBOL=PPL&amp;VAR:INDEX=0"}</definedName>
    <definedName name="_261__FDSAUDITLINK__" localSheetId="8" hidden="1">{"fdsup://directions/FAT Viewer?action=UPDATE&amp;creator=factset&amp;DYN_ARGS=TRUE&amp;DOC_NAME=FAT:FQL_AUDITING_CLIENT_TEMPLATE.FAT&amp;display_string=Audit&amp;VAR:KEY=VEZCFSZMRO&amp;VAR:QUERY=RkZfRUJJVERBX09QRVIoUVRSLDQvMS8yMDA5LDYvMzAvMjAwOSwsLFVTRCk=&amp;WINDOW=FIRST_POPUP&amp;HEIGH","T=450&amp;WIDTH=450&amp;START_MAXIMIZED=FALSE&amp;VAR:CALENDAR=US&amp;VAR:SYMBOL=PPL&amp;VAR:INDEX=0"}</definedName>
    <definedName name="_261__FDSAUDITLINK__" localSheetId="10" hidden="1">{"fdsup://directions/FAT Viewer?action=UPDATE&amp;creator=factset&amp;DYN_ARGS=TRUE&amp;DOC_NAME=FAT:FQL_AUDITING_CLIENT_TEMPLATE.FAT&amp;display_string=Audit&amp;VAR:KEY=VEZCFSZMRO&amp;VAR:QUERY=RkZfRUJJVERBX09QRVIoUVRSLDQvMS8yMDA5LDYvMzAvMjAwOSwsLFVTRCk=&amp;WINDOW=FIRST_POPUP&amp;HEIGH","T=450&amp;WIDTH=450&amp;START_MAXIMIZED=FALSE&amp;VAR:CALENDAR=US&amp;VAR:SYMBOL=PPL&amp;VAR:INDEX=0"}</definedName>
    <definedName name="_261__FDSAUDITLINK__" localSheetId="3" hidden="1">{"fdsup://directions/FAT Viewer?action=UPDATE&amp;creator=factset&amp;DYN_ARGS=TRUE&amp;DOC_NAME=FAT:FQL_AUDITING_CLIENT_TEMPLATE.FAT&amp;display_string=Audit&amp;VAR:KEY=VEZCFSZMRO&amp;VAR:QUERY=RkZfRUJJVERBX09QRVIoUVRSLDQvMS8yMDA5LDYvMzAvMjAwOSwsLFVTRCk=&amp;WINDOW=FIRST_POPUP&amp;HEIGH","T=450&amp;WIDTH=450&amp;START_MAXIMIZED=FALSE&amp;VAR:CALENDAR=US&amp;VAR:SYMBOL=PPL&amp;VAR:INDEX=0"}</definedName>
    <definedName name="_261__FDSAUDITLINK__" localSheetId="5" hidden="1">{"fdsup://directions/FAT Viewer?action=UPDATE&amp;creator=factset&amp;DYN_ARGS=TRUE&amp;DOC_NAME=FAT:FQL_AUDITING_CLIENT_TEMPLATE.FAT&amp;display_string=Audit&amp;VAR:KEY=VEZCFSZMRO&amp;VAR:QUERY=RkZfRUJJVERBX09QRVIoUVRSLDQvMS8yMDA5LDYvMzAvMjAwOSwsLFVTRCk=&amp;WINDOW=FIRST_POPUP&amp;HEIGH","T=450&amp;WIDTH=450&amp;START_MAXIMIZED=FALSE&amp;VAR:CALENDAR=US&amp;VAR:SYMBOL=PPL&amp;VAR:INDEX=0"}</definedName>
    <definedName name="_261__FDSAUDITLINK__" localSheetId="1" hidden="1">{"fdsup://directions/FAT Viewer?action=UPDATE&amp;creator=factset&amp;DYN_ARGS=TRUE&amp;DOC_NAME=FAT:FQL_AUDITING_CLIENT_TEMPLATE.FAT&amp;display_string=Audit&amp;VAR:KEY=VEZCFSZMRO&amp;VAR:QUERY=RkZfRUJJVERBX09QRVIoUVRSLDQvMS8yMDA5LDYvMzAvMjAwOSwsLFVTRCk=&amp;WINDOW=FIRST_POPUP&amp;HEIGH","T=450&amp;WIDTH=450&amp;START_MAXIMIZED=FALSE&amp;VAR:CALENDAR=US&amp;VAR:SYMBOL=PPL&amp;VAR:INDEX=0"}</definedName>
    <definedName name="_261__FDSAUDITLINK__" hidden="1">{"fdsup://directions/FAT Viewer?action=UPDATE&amp;creator=factset&amp;DYN_ARGS=TRUE&amp;DOC_NAME=FAT:FQL_AUDITING_CLIENT_TEMPLATE.FAT&amp;display_string=Audit&amp;VAR:KEY=VEZCFSZMRO&amp;VAR:QUERY=RkZfRUJJVERBX09QRVIoUVRSLDQvMS8yMDA5LDYvMzAvMjAwOSwsLFVTRCk=&amp;WINDOW=FIRST_POPUP&amp;HEIGH","T=450&amp;WIDTH=450&amp;START_MAXIMIZED=FALSE&amp;VAR:CALENDAR=US&amp;VAR:SYMBOL=PPL&amp;VAR:INDEX=0"}</definedName>
    <definedName name="_262__FDSAUDITLINK__" localSheetId="7" hidden="1">{"fdsup://directions/FAT Viewer?action=UPDATE&amp;creator=factset&amp;DYN_ARGS=TRUE&amp;DOC_NAME=FAT:FQL_AUDITING_CLIENT_TEMPLATE.FAT&amp;display_string=Audit&amp;VAR:KEY=FMDWBKVCBA&amp;VAR:QUERY=RkZfRUJJVERBX09QRVIoUVRSLDQvMS8yMDEwLDYvMzAvMjAxMCwsLFVTRCk=&amp;WINDOW=FIRST_POPUP&amp;HEIGH","T=450&amp;WIDTH=450&amp;START_MAXIMIZED=FALSE&amp;VAR:CALENDAR=US&amp;VAR:SYMBOL=PPL&amp;VAR:INDEX=0"}</definedName>
    <definedName name="_262__FDSAUDITLINK__" localSheetId="9" hidden="1">{"fdsup://directions/FAT Viewer?action=UPDATE&amp;creator=factset&amp;DYN_ARGS=TRUE&amp;DOC_NAME=FAT:FQL_AUDITING_CLIENT_TEMPLATE.FAT&amp;display_string=Audit&amp;VAR:KEY=FMDWBKVCBA&amp;VAR:QUERY=RkZfRUJJVERBX09QRVIoUVRSLDQvMS8yMDEwLDYvMzAvMjAxMCwsLFVTRCk=&amp;WINDOW=FIRST_POPUP&amp;HEIGH","T=450&amp;WIDTH=450&amp;START_MAXIMIZED=FALSE&amp;VAR:CALENDAR=US&amp;VAR:SYMBOL=PPL&amp;VAR:INDEX=0"}</definedName>
    <definedName name="_262__FDSAUDITLINK__" localSheetId="8" hidden="1">{"fdsup://directions/FAT Viewer?action=UPDATE&amp;creator=factset&amp;DYN_ARGS=TRUE&amp;DOC_NAME=FAT:FQL_AUDITING_CLIENT_TEMPLATE.FAT&amp;display_string=Audit&amp;VAR:KEY=FMDWBKVCBA&amp;VAR:QUERY=RkZfRUJJVERBX09QRVIoUVRSLDQvMS8yMDEwLDYvMzAvMjAxMCwsLFVTRCk=&amp;WINDOW=FIRST_POPUP&amp;HEIGH","T=450&amp;WIDTH=450&amp;START_MAXIMIZED=FALSE&amp;VAR:CALENDAR=US&amp;VAR:SYMBOL=PPL&amp;VAR:INDEX=0"}</definedName>
    <definedName name="_262__FDSAUDITLINK__" localSheetId="10" hidden="1">{"fdsup://directions/FAT Viewer?action=UPDATE&amp;creator=factset&amp;DYN_ARGS=TRUE&amp;DOC_NAME=FAT:FQL_AUDITING_CLIENT_TEMPLATE.FAT&amp;display_string=Audit&amp;VAR:KEY=FMDWBKVCBA&amp;VAR:QUERY=RkZfRUJJVERBX09QRVIoUVRSLDQvMS8yMDEwLDYvMzAvMjAxMCwsLFVTRCk=&amp;WINDOW=FIRST_POPUP&amp;HEIGH","T=450&amp;WIDTH=450&amp;START_MAXIMIZED=FALSE&amp;VAR:CALENDAR=US&amp;VAR:SYMBOL=PPL&amp;VAR:INDEX=0"}</definedName>
    <definedName name="_262__FDSAUDITLINK__" localSheetId="3" hidden="1">{"fdsup://directions/FAT Viewer?action=UPDATE&amp;creator=factset&amp;DYN_ARGS=TRUE&amp;DOC_NAME=FAT:FQL_AUDITING_CLIENT_TEMPLATE.FAT&amp;display_string=Audit&amp;VAR:KEY=FMDWBKVCBA&amp;VAR:QUERY=RkZfRUJJVERBX09QRVIoUVRSLDQvMS8yMDEwLDYvMzAvMjAxMCwsLFVTRCk=&amp;WINDOW=FIRST_POPUP&amp;HEIGH","T=450&amp;WIDTH=450&amp;START_MAXIMIZED=FALSE&amp;VAR:CALENDAR=US&amp;VAR:SYMBOL=PPL&amp;VAR:INDEX=0"}</definedName>
    <definedName name="_262__FDSAUDITLINK__" localSheetId="5" hidden="1">{"fdsup://directions/FAT Viewer?action=UPDATE&amp;creator=factset&amp;DYN_ARGS=TRUE&amp;DOC_NAME=FAT:FQL_AUDITING_CLIENT_TEMPLATE.FAT&amp;display_string=Audit&amp;VAR:KEY=FMDWBKVCBA&amp;VAR:QUERY=RkZfRUJJVERBX09QRVIoUVRSLDQvMS8yMDEwLDYvMzAvMjAxMCwsLFVTRCk=&amp;WINDOW=FIRST_POPUP&amp;HEIGH","T=450&amp;WIDTH=450&amp;START_MAXIMIZED=FALSE&amp;VAR:CALENDAR=US&amp;VAR:SYMBOL=PPL&amp;VAR:INDEX=0"}</definedName>
    <definedName name="_262__FDSAUDITLINK__" localSheetId="1" hidden="1">{"fdsup://directions/FAT Viewer?action=UPDATE&amp;creator=factset&amp;DYN_ARGS=TRUE&amp;DOC_NAME=FAT:FQL_AUDITING_CLIENT_TEMPLATE.FAT&amp;display_string=Audit&amp;VAR:KEY=FMDWBKVCBA&amp;VAR:QUERY=RkZfRUJJVERBX09QRVIoUVRSLDQvMS8yMDEwLDYvMzAvMjAxMCwsLFVTRCk=&amp;WINDOW=FIRST_POPUP&amp;HEIGH","T=450&amp;WIDTH=450&amp;START_MAXIMIZED=FALSE&amp;VAR:CALENDAR=US&amp;VAR:SYMBOL=PPL&amp;VAR:INDEX=0"}</definedName>
    <definedName name="_262__FDSAUDITLINK__" hidden="1">{"fdsup://directions/FAT Viewer?action=UPDATE&amp;creator=factset&amp;DYN_ARGS=TRUE&amp;DOC_NAME=FAT:FQL_AUDITING_CLIENT_TEMPLATE.FAT&amp;display_string=Audit&amp;VAR:KEY=FMDWBKVCBA&amp;VAR:QUERY=RkZfRUJJVERBX09QRVIoUVRSLDQvMS8yMDEwLDYvMzAvMjAxMCwsLFVTRCk=&amp;WINDOW=FIRST_POPUP&amp;HEIGH","T=450&amp;WIDTH=450&amp;START_MAXIMIZED=FALSE&amp;VAR:CALENDAR=US&amp;VAR:SYMBOL=PPL&amp;VAR:INDEX=0"}</definedName>
    <definedName name="_263__FDSAUDITLINK__" localSheetId="7" hidden="1">{"fdsup://directions/FAT Viewer?action=UPDATE&amp;creator=factset&amp;DYN_ARGS=TRUE&amp;DOC_NAME=FAT:FQL_AUDITING_CLIENT_TEMPLATE.FAT&amp;display_string=Audit&amp;VAR:KEY=NERYVKHSBY&amp;VAR:QUERY=RkZfRUJJVERBX09QRVIoUVRSLDQvMS8yMDA5LDYvMzAvMjAwOSwsLFVTRCk=&amp;WINDOW=FIRST_POPUP&amp;HEIGH","T=450&amp;WIDTH=450&amp;START_MAXIMIZED=FALSE&amp;VAR:CALENDAR=US&amp;VAR:SYMBOL=PPG&amp;VAR:INDEX=0"}</definedName>
    <definedName name="_263__FDSAUDITLINK__" localSheetId="9" hidden="1">{"fdsup://directions/FAT Viewer?action=UPDATE&amp;creator=factset&amp;DYN_ARGS=TRUE&amp;DOC_NAME=FAT:FQL_AUDITING_CLIENT_TEMPLATE.FAT&amp;display_string=Audit&amp;VAR:KEY=NERYVKHSBY&amp;VAR:QUERY=RkZfRUJJVERBX09QRVIoUVRSLDQvMS8yMDA5LDYvMzAvMjAwOSwsLFVTRCk=&amp;WINDOW=FIRST_POPUP&amp;HEIGH","T=450&amp;WIDTH=450&amp;START_MAXIMIZED=FALSE&amp;VAR:CALENDAR=US&amp;VAR:SYMBOL=PPG&amp;VAR:INDEX=0"}</definedName>
    <definedName name="_263__FDSAUDITLINK__" localSheetId="8" hidden="1">{"fdsup://directions/FAT Viewer?action=UPDATE&amp;creator=factset&amp;DYN_ARGS=TRUE&amp;DOC_NAME=FAT:FQL_AUDITING_CLIENT_TEMPLATE.FAT&amp;display_string=Audit&amp;VAR:KEY=NERYVKHSBY&amp;VAR:QUERY=RkZfRUJJVERBX09QRVIoUVRSLDQvMS8yMDA5LDYvMzAvMjAwOSwsLFVTRCk=&amp;WINDOW=FIRST_POPUP&amp;HEIGH","T=450&amp;WIDTH=450&amp;START_MAXIMIZED=FALSE&amp;VAR:CALENDAR=US&amp;VAR:SYMBOL=PPG&amp;VAR:INDEX=0"}</definedName>
    <definedName name="_263__FDSAUDITLINK__" localSheetId="10" hidden="1">{"fdsup://directions/FAT Viewer?action=UPDATE&amp;creator=factset&amp;DYN_ARGS=TRUE&amp;DOC_NAME=FAT:FQL_AUDITING_CLIENT_TEMPLATE.FAT&amp;display_string=Audit&amp;VAR:KEY=NERYVKHSBY&amp;VAR:QUERY=RkZfRUJJVERBX09QRVIoUVRSLDQvMS8yMDA5LDYvMzAvMjAwOSwsLFVTRCk=&amp;WINDOW=FIRST_POPUP&amp;HEIGH","T=450&amp;WIDTH=450&amp;START_MAXIMIZED=FALSE&amp;VAR:CALENDAR=US&amp;VAR:SYMBOL=PPG&amp;VAR:INDEX=0"}</definedName>
    <definedName name="_263__FDSAUDITLINK__" localSheetId="3" hidden="1">{"fdsup://directions/FAT Viewer?action=UPDATE&amp;creator=factset&amp;DYN_ARGS=TRUE&amp;DOC_NAME=FAT:FQL_AUDITING_CLIENT_TEMPLATE.FAT&amp;display_string=Audit&amp;VAR:KEY=NERYVKHSBY&amp;VAR:QUERY=RkZfRUJJVERBX09QRVIoUVRSLDQvMS8yMDA5LDYvMzAvMjAwOSwsLFVTRCk=&amp;WINDOW=FIRST_POPUP&amp;HEIGH","T=450&amp;WIDTH=450&amp;START_MAXIMIZED=FALSE&amp;VAR:CALENDAR=US&amp;VAR:SYMBOL=PPG&amp;VAR:INDEX=0"}</definedName>
    <definedName name="_263__FDSAUDITLINK__" localSheetId="5" hidden="1">{"fdsup://directions/FAT Viewer?action=UPDATE&amp;creator=factset&amp;DYN_ARGS=TRUE&amp;DOC_NAME=FAT:FQL_AUDITING_CLIENT_TEMPLATE.FAT&amp;display_string=Audit&amp;VAR:KEY=NERYVKHSBY&amp;VAR:QUERY=RkZfRUJJVERBX09QRVIoUVRSLDQvMS8yMDA5LDYvMzAvMjAwOSwsLFVTRCk=&amp;WINDOW=FIRST_POPUP&amp;HEIGH","T=450&amp;WIDTH=450&amp;START_MAXIMIZED=FALSE&amp;VAR:CALENDAR=US&amp;VAR:SYMBOL=PPG&amp;VAR:INDEX=0"}</definedName>
    <definedName name="_263__FDSAUDITLINK__" localSheetId="1" hidden="1">{"fdsup://directions/FAT Viewer?action=UPDATE&amp;creator=factset&amp;DYN_ARGS=TRUE&amp;DOC_NAME=FAT:FQL_AUDITING_CLIENT_TEMPLATE.FAT&amp;display_string=Audit&amp;VAR:KEY=NERYVKHSBY&amp;VAR:QUERY=RkZfRUJJVERBX09QRVIoUVRSLDQvMS8yMDA5LDYvMzAvMjAwOSwsLFVTRCk=&amp;WINDOW=FIRST_POPUP&amp;HEIGH","T=450&amp;WIDTH=450&amp;START_MAXIMIZED=FALSE&amp;VAR:CALENDAR=US&amp;VAR:SYMBOL=PPG&amp;VAR:INDEX=0"}</definedName>
    <definedName name="_263__FDSAUDITLINK__" hidden="1">{"fdsup://directions/FAT Viewer?action=UPDATE&amp;creator=factset&amp;DYN_ARGS=TRUE&amp;DOC_NAME=FAT:FQL_AUDITING_CLIENT_TEMPLATE.FAT&amp;display_string=Audit&amp;VAR:KEY=NERYVKHSBY&amp;VAR:QUERY=RkZfRUJJVERBX09QRVIoUVRSLDQvMS8yMDA5LDYvMzAvMjAwOSwsLFVTRCk=&amp;WINDOW=FIRST_POPUP&amp;HEIGH","T=450&amp;WIDTH=450&amp;START_MAXIMIZED=FALSE&amp;VAR:CALENDAR=US&amp;VAR:SYMBOL=PPG&amp;VAR:INDEX=0"}</definedName>
    <definedName name="_264__FDSAUDITLINK__" localSheetId="7" hidden="1">{"fdsup://directions/FAT Viewer?action=UPDATE&amp;creator=factset&amp;DYN_ARGS=TRUE&amp;DOC_NAME=FAT:FQL_AUDITING_CLIENT_TEMPLATE.FAT&amp;display_string=Audit&amp;VAR:KEY=ZKNILWTMTI&amp;VAR:QUERY=RkZfRUJJVERBX09QRVIoUVRSLDQvMS8yMDEwLDYvMzAvMjAxMCwsLFVTRCk=&amp;WINDOW=FIRST_POPUP&amp;HEIGH","T=450&amp;WIDTH=450&amp;START_MAXIMIZED=FALSE&amp;VAR:CALENDAR=US&amp;VAR:SYMBOL=PPG&amp;VAR:INDEX=0"}</definedName>
    <definedName name="_264__FDSAUDITLINK__" localSheetId="9" hidden="1">{"fdsup://directions/FAT Viewer?action=UPDATE&amp;creator=factset&amp;DYN_ARGS=TRUE&amp;DOC_NAME=FAT:FQL_AUDITING_CLIENT_TEMPLATE.FAT&amp;display_string=Audit&amp;VAR:KEY=ZKNILWTMTI&amp;VAR:QUERY=RkZfRUJJVERBX09QRVIoUVRSLDQvMS8yMDEwLDYvMzAvMjAxMCwsLFVTRCk=&amp;WINDOW=FIRST_POPUP&amp;HEIGH","T=450&amp;WIDTH=450&amp;START_MAXIMIZED=FALSE&amp;VAR:CALENDAR=US&amp;VAR:SYMBOL=PPG&amp;VAR:INDEX=0"}</definedName>
    <definedName name="_264__FDSAUDITLINK__" localSheetId="8" hidden="1">{"fdsup://directions/FAT Viewer?action=UPDATE&amp;creator=factset&amp;DYN_ARGS=TRUE&amp;DOC_NAME=FAT:FQL_AUDITING_CLIENT_TEMPLATE.FAT&amp;display_string=Audit&amp;VAR:KEY=ZKNILWTMTI&amp;VAR:QUERY=RkZfRUJJVERBX09QRVIoUVRSLDQvMS8yMDEwLDYvMzAvMjAxMCwsLFVTRCk=&amp;WINDOW=FIRST_POPUP&amp;HEIGH","T=450&amp;WIDTH=450&amp;START_MAXIMIZED=FALSE&amp;VAR:CALENDAR=US&amp;VAR:SYMBOL=PPG&amp;VAR:INDEX=0"}</definedName>
    <definedName name="_264__FDSAUDITLINK__" localSheetId="10" hidden="1">{"fdsup://directions/FAT Viewer?action=UPDATE&amp;creator=factset&amp;DYN_ARGS=TRUE&amp;DOC_NAME=FAT:FQL_AUDITING_CLIENT_TEMPLATE.FAT&amp;display_string=Audit&amp;VAR:KEY=ZKNILWTMTI&amp;VAR:QUERY=RkZfRUJJVERBX09QRVIoUVRSLDQvMS8yMDEwLDYvMzAvMjAxMCwsLFVTRCk=&amp;WINDOW=FIRST_POPUP&amp;HEIGH","T=450&amp;WIDTH=450&amp;START_MAXIMIZED=FALSE&amp;VAR:CALENDAR=US&amp;VAR:SYMBOL=PPG&amp;VAR:INDEX=0"}</definedName>
    <definedName name="_264__FDSAUDITLINK__" localSheetId="3" hidden="1">{"fdsup://directions/FAT Viewer?action=UPDATE&amp;creator=factset&amp;DYN_ARGS=TRUE&amp;DOC_NAME=FAT:FQL_AUDITING_CLIENT_TEMPLATE.FAT&amp;display_string=Audit&amp;VAR:KEY=ZKNILWTMTI&amp;VAR:QUERY=RkZfRUJJVERBX09QRVIoUVRSLDQvMS8yMDEwLDYvMzAvMjAxMCwsLFVTRCk=&amp;WINDOW=FIRST_POPUP&amp;HEIGH","T=450&amp;WIDTH=450&amp;START_MAXIMIZED=FALSE&amp;VAR:CALENDAR=US&amp;VAR:SYMBOL=PPG&amp;VAR:INDEX=0"}</definedName>
    <definedName name="_264__FDSAUDITLINK__" localSheetId="5" hidden="1">{"fdsup://directions/FAT Viewer?action=UPDATE&amp;creator=factset&amp;DYN_ARGS=TRUE&amp;DOC_NAME=FAT:FQL_AUDITING_CLIENT_TEMPLATE.FAT&amp;display_string=Audit&amp;VAR:KEY=ZKNILWTMTI&amp;VAR:QUERY=RkZfRUJJVERBX09QRVIoUVRSLDQvMS8yMDEwLDYvMzAvMjAxMCwsLFVTRCk=&amp;WINDOW=FIRST_POPUP&amp;HEIGH","T=450&amp;WIDTH=450&amp;START_MAXIMIZED=FALSE&amp;VAR:CALENDAR=US&amp;VAR:SYMBOL=PPG&amp;VAR:INDEX=0"}</definedName>
    <definedName name="_264__FDSAUDITLINK__" localSheetId="1" hidden="1">{"fdsup://directions/FAT Viewer?action=UPDATE&amp;creator=factset&amp;DYN_ARGS=TRUE&amp;DOC_NAME=FAT:FQL_AUDITING_CLIENT_TEMPLATE.FAT&amp;display_string=Audit&amp;VAR:KEY=ZKNILWTMTI&amp;VAR:QUERY=RkZfRUJJVERBX09QRVIoUVRSLDQvMS8yMDEwLDYvMzAvMjAxMCwsLFVTRCk=&amp;WINDOW=FIRST_POPUP&amp;HEIGH","T=450&amp;WIDTH=450&amp;START_MAXIMIZED=FALSE&amp;VAR:CALENDAR=US&amp;VAR:SYMBOL=PPG&amp;VAR:INDEX=0"}</definedName>
    <definedName name="_264__FDSAUDITLINK__" hidden="1">{"fdsup://directions/FAT Viewer?action=UPDATE&amp;creator=factset&amp;DYN_ARGS=TRUE&amp;DOC_NAME=FAT:FQL_AUDITING_CLIENT_TEMPLATE.FAT&amp;display_string=Audit&amp;VAR:KEY=ZKNILWTMTI&amp;VAR:QUERY=RkZfRUJJVERBX09QRVIoUVRSLDQvMS8yMDEwLDYvMzAvMjAxMCwsLFVTRCk=&amp;WINDOW=FIRST_POPUP&amp;HEIGH","T=450&amp;WIDTH=450&amp;START_MAXIMIZED=FALSE&amp;VAR:CALENDAR=US&amp;VAR:SYMBOL=PPG&amp;VAR:INDEX=0"}</definedName>
    <definedName name="_265__FDSAUDITLINK__" localSheetId="7" hidden="1">{"fdsup://directions/FAT Viewer?action=UPDATE&amp;creator=factset&amp;DYN_ARGS=TRUE&amp;DOC_NAME=FAT:FQL_AUDITING_CLIENT_TEMPLATE.FAT&amp;display_string=Audit&amp;VAR:KEY=VADWJQTWXS&amp;VAR:QUERY=RkZfRUJJVERBX09QRVIoUVRSLDQvMS8yMDA5LDYvMzAvMjAwOSwsLFVTRCk=&amp;WINDOW=FIRST_POPUP&amp;HEIGH","T=450&amp;WIDTH=450&amp;START_MAXIMIZED=FALSE&amp;VAR:CALENDAR=US&amp;VAR:SYMBOL=POM&amp;VAR:INDEX=0"}</definedName>
    <definedName name="_265__FDSAUDITLINK__" localSheetId="9" hidden="1">{"fdsup://directions/FAT Viewer?action=UPDATE&amp;creator=factset&amp;DYN_ARGS=TRUE&amp;DOC_NAME=FAT:FQL_AUDITING_CLIENT_TEMPLATE.FAT&amp;display_string=Audit&amp;VAR:KEY=VADWJQTWXS&amp;VAR:QUERY=RkZfRUJJVERBX09QRVIoUVRSLDQvMS8yMDA5LDYvMzAvMjAwOSwsLFVTRCk=&amp;WINDOW=FIRST_POPUP&amp;HEIGH","T=450&amp;WIDTH=450&amp;START_MAXIMIZED=FALSE&amp;VAR:CALENDAR=US&amp;VAR:SYMBOL=POM&amp;VAR:INDEX=0"}</definedName>
    <definedName name="_265__FDSAUDITLINK__" localSheetId="8" hidden="1">{"fdsup://directions/FAT Viewer?action=UPDATE&amp;creator=factset&amp;DYN_ARGS=TRUE&amp;DOC_NAME=FAT:FQL_AUDITING_CLIENT_TEMPLATE.FAT&amp;display_string=Audit&amp;VAR:KEY=VADWJQTWXS&amp;VAR:QUERY=RkZfRUJJVERBX09QRVIoUVRSLDQvMS8yMDA5LDYvMzAvMjAwOSwsLFVTRCk=&amp;WINDOW=FIRST_POPUP&amp;HEIGH","T=450&amp;WIDTH=450&amp;START_MAXIMIZED=FALSE&amp;VAR:CALENDAR=US&amp;VAR:SYMBOL=POM&amp;VAR:INDEX=0"}</definedName>
    <definedName name="_265__FDSAUDITLINK__" localSheetId="10" hidden="1">{"fdsup://directions/FAT Viewer?action=UPDATE&amp;creator=factset&amp;DYN_ARGS=TRUE&amp;DOC_NAME=FAT:FQL_AUDITING_CLIENT_TEMPLATE.FAT&amp;display_string=Audit&amp;VAR:KEY=VADWJQTWXS&amp;VAR:QUERY=RkZfRUJJVERBX09QRVIoUVRSLDQvMS8yMDA5LDYvMzAvMjAwOSwsLFVTRCk=&amp;WINDOW=FIRST_POPUP&amp;HEIGH","T=450&amp;WIDTH=450&amp;START_MAXIMIZED=FALSE&amp;VAR:CALENDAR=US&amp;VAR:SYMBOL=POM&amp;VAR:INDEX=0"}</definedName>
    <definedName name="_265__FDSAUDITLINK__" localSheetId="3" hidden="1">{"fdsup://directions/FAT Viewer?action=UPDATE&amp;creator=factset&amp;DYN_ARGS=TRUE&amp;DOC_NAME=FAT:FQL_AUDITING_CLIENT_TEMPLATE.FAT&amp;display_string=Audit&amp;VAR:KEY=VADWJQTWXS&amp;VAR:QUERY=RkZfRUJJVERBX09QRVIoUVRSLDQvMS8yMDA5LDYvMzAvMjAwOSwsLFVTRCk=&amp;WINDOW=FIRST_POPUP&amp;HEIGH","T=450&amp;WIDTH=450&amp;START_MAXIMIZED=FALSE&amp;VAR:CALENDAR=US&amp;VAR:SYMBOL=POM&amp;VAR:INDEX=0"}</definedName>
    <definedName name="_265__FDSAUDITLINK__" localSheetId="5" hidden="1">{"fdsup://directions/FAT Viewer?action=UPDATE&amp;creator=factset&amp;DYN_ARGS=TRUE&amp;DOC_NAME=FAT:FQL_AUDITING_CLIENT_TEMPLATE.FAT&amp;display_string=Audit&amp;VAR:KEY=VADWJQTWXS&amp;VAR:QUERY=RkZfRUJJVERBX09QRVIoUVRSLDQvMS8yMDA5LDYvMzAvMjAwOSwsLFVTRCk=&amp;WINDOW=FIRST_POPUP&amp;HEIGH","T=450&amp;WIDTH=450&amp;START_MAXIMIZED=FALSE&amp;VAR:CALENDAR=US&amp;VAR:SYMBOL=POM&amp;VAR:INDEX=0"}</definedName>
    <definedName name="_265__FDSAUDITLINK__" localSheetId="1" hidden="1">{"fdsup://directions/FAT Viewer?action=UPDATE&amp;creator=factset&amp;DYN_ARGS=TRUE&amp;DOC_NAME=FAT:FQL_AUDITING_CLIENT_TEMPLATE.FAT&amp;display_string=Audit&amp;VAR:KEY=VADWJQTWXS&amp;VAR:QUERY=RkZfRUJJVERBX09QRVIoUVRSLDQvMS8yMDA5LDYvMzAvMjAwOSwsLFVTRCk=&amp;WINDOW=FIRST_POPUP&amp;HEIGH","T=450&amp;WIDTH=450&amp;START_MAXIMIZED=FALSE&amp;VAR:CALENDAR=US&amp;VAR:SYMBOL=POM&amp;VAR:INDEX=0"}</definedName>
    <definedName name="_265__FDSAUDITLINK__" hidden="1">{"fdsup://directions/FAT Viewer?action=UPDATE&amp;creator=factset&amp;DYN_ARGS=TRUE&amp;DOC_NAME=FAT:FQL_AUDITING_CLIENT_TEMPLATE.FAT&amp;display_string=Audit&amp;VAR:KEY=VADWJQTWXS&amp;VAR:QUERY=RkZfRUJJVERBX09QRVIoUVRSLDQvMS8yMDA5LDYvMzAvMjAwOSwsLFVTRCk=&amp;WINDOW=FIRST_POPUP&amp;HEIGH","T=450&amp;WIDTH=450&amp;START_MAXIMIZED=FALSE&amp;VAR:CALENDAR=US&amp;VAR:SYMBOL=POM&amp;VAR:INDEX=0"}</definedName>
    <definedName name="_266__FDSAUDITLINK__" localSheetId="7" hidden="1">{"fdsup://directions/FAT Viewer?action=UPDATE&amp;creator=factset&amp;DYN_ARGS=TRUE&amp;DOC_NAME=FAT:FQL_AUDITING_CLIENT_TEMPLATE.FAT&amp;display_string=Audit&amp;VAR:KEY=DMJUBWPEVY&amp;VAR:QUERY=RkZfRUJJVERBX09QRVIoUVRSLDQvMS8yMDEwLDYvMzAvMjAxMCwsLFVTRCk=&amp;WINDOW=FIRST_POPUP&amp;HEIGH","T=450&amp;WIDTH=450&amp;START_MAXIMIZED=FALSE&amp;VAR:CALENDAR=US&amp;VAR:SYMBOL=POM&amp;VAR:INDEX=0"}</definedName>
    <definedName name="_266__FDSAUDITLINK__" localSheetId="9" hidden="1">{"fdsup://directions/FAT Viewer?action=UPDATE&amp;creator=factset&amp;DYN_ARGS=TRUE&amp;DOC_NAME=FAT:FQL_AUDITING_CLIENT_TEMPLATE.FAT&amp;display_string=Audit&amp;VAR:KEY=DMJUBWPEVY&amp;VAR:QUERY=RkZfRUJJVERBX09QRVIoUVRSLDQvMS8yMDEwLDYvMzAvMjAxMCwsLFVTRCk=&amp;WINDOW=FIRST_POPUP&amp;HEIGH","T=450&amp;WIDTH=450&amp;START_MAXIMIZED=FALSE&amp;VAR:CALENDAR=US&amp;VAR:SYMBOL=POM&amp;VAR:INDEX=0"}</definedName>
    <definedName name="_266__FDSAUDITLINK__" localSheetId="8" hidden="1">{"fdsup://directions/FAT Viewer?action=UPDATE&amp;creator=factset&amp;DYN_ARGS=TRUE&amp;DOC_NAME=FAT:FQL_AUDITING_CLIENT_TEMPLATE.FAT&amp;display_string=Audit&amp;VAR:KEY=DMJUBWPEVY&amp;VAR:QUERY=RkZfRUJJVERBX09QRVIoUVRSLDQvMS8yMDEwLDYvMzAvMjAxMCwsLFVTRCk=&amp;WINDOW=FIRST_POPUP&amp;HEIGH","T=450&amp;WIDTH=450&amp;START_MAXIMIZED=FALSE&amp;VAR:CALENDAR=US&amp;VAR:SYMBOL=POM&amp;VAR:INDEX=0"}</definedName>
    <definedName name="_266__FDSAUDITLINK__" localSheetId="10" hidden="1">{"fdsup://directions/FAT Viewer?action=UPDATE&amp;creator=factset&amp;DYN_ARGS=TRUE&amp;DOC_NAME=FAT:FQL_AUDITING_CLIENT_TEMPLATE.FAT&amp;display_string=Audit&amp;VAR:KEY=DMJUBWPEVY&amp;VAR:QUERY=RkZfRUJJVERBX09QRVIoUVRSLDQvMS8yMDEwLDYvMzAvMjAxMCwsLFVTRCk=&amp;WINDOW=FIRST_POPUP&amp;HEIGH","T=450&amp;WIDTH=450&amp;START_MAXIMIZED=FALSE&amp;VAR:CALENDAR=US&amp;VAR:SYMBOL=POM&amp;VAR:INDEX=0"}</definedName>
    <definedName name="_266__FDSAUDITLINK__" localSheetId="3" hidden="1">{"fdsup://directions/FAT Viewer?action=UPDATE&amp;creator=factset&amp;DYN_ARGS=TRUE&amp;DOC_NAME=FAT:FQL_AUDITING_CLIENT_TEMPLATE.FAT&amp;display_string=Audit&amp;VAR:KEY=DMJUBWPEVY&amp;VAR:QUERY=RkZfRUJJVERBX09QRVIoUVRSLDQvMS8yMDEwLDYvMzAvMjAxMCwsLFVTRCk=&amp;WINDOW=FIRST_POPUP&amp;HEIGH","T=450&amp;WIDTH=450&amp;START_MAXIMIZED=FALSE&amp;VAR:CALENDAR=US&amp;VAR:SYMBOL=POM&amp;VAR:INDEX=0"}</definedName>
    <definedName name="_266__FDSAUDITLINK__" localSheetId="5" hidden="1">{"fdsup://directions/FAT Viewer?action=UPDATE&amp;creator=factset&amp;DYN_ARGS=TRUE&amp;DOC_NAME=FAT:FQL_AUDITING_CLIENT_TEMPLATE.FAT&amp;display_string=Audit&amp;VAR:KEY=DMJUBWPEVY&amp;VAR:QUERY=RkZfRUJJVERBX09QRVIoUVRSLDQvMS8yMDEwLDYvMzAvMjAxMCwsLFVTRCk=&amp;WINDOW=FIRST_POPUP&amp;HEIGH","T=450&amp;WIDTH=450&amp;START_MAXIMIZED=FALSE&amp;VAR:CALENDAR=US&amp;VAR:SYMBOL=POM&amp;VAR:INDEX=0"}</definedName>
    <definedName name="_266__FDSAUDITLINK__" localSheetId="1" hidden="1">{"fdsup://directions/FAT Viewer?action=UPDATE&amp;creator=factset&amp;DYN_ARGS=TRUE&amp;DOC_NAME=FAT:FQL_AUDITING_CLIENT_TEMPLATE.FAT&amp;display_string=Audit&amp;VAR:KEY=DMJUBWPEVY&amp;VAR:QUERY=RkZfRUJJVERBX09QRVIoUVRSLDQvMS8yMDEwLDYvMzAvMjAxMCwsLFVTRCk=&amp;WINDOW=FIRST_POPUP&amp;HEIGH","T=450&amp;WIDTH=450&amp;START_MAXIMIZED=FALSE&amp;VAR:CALENDAR=US&amp;VAR:SYMBOL=POM&amp;VAR:INDEX=0"}</definedName>
    <definedName name="_266__FDSAUDITLINK__" hidden="1">{"fdsup://directions/FAT Viewer?action=UPDATE&amp;creator=factset&amp;DYN_ARGS=TRUE&amp;DOC_NAME=FAT:FQL_AUDITING_CLIENT_TEMPLATE.FAT&amp;display_string=Audit&amp;VAR:KEY=DMJUBWPEVY&amp;VAR:QUERY=RkZfRUJJVERBX09QRVIoUVRSLDQvMS8yMDEwLDYvMzAvMjAxMCwsLFVTRCk=&amp;WINDOW=FIRST_POPUP&amp;HEIGH","T=450&amp;WIDTH=450&amp;START_MAXIMIZED=FALSE&amp;VAR:CALENDAR=US&amp;VAR:SYMBOL=POM&amp;VAR:INDEX=0"}</definedName>
    <definedName name="_267__FDSAUDITLINK__" localSheetId="7" hidden="1">{"fdsup://directions/FAT Viewer?action=UPDATE&amp;creator=factset&amp;DYN_ARGS=TRUE&amp;DOC_NAME=FAT:FQL_AUDITING_CLIENT_TEMPLATE.FAT&amp;display_string=Audit&amp;VAR:KEY=ZIXUTKBSVQ&amp;VAR:QUERY=RkZfRUJJVERBX09QRVIoUVRSLDQvMS8yMDA5LDYvMzAvMjAwOSwsLFVTRCk=&amp;WINDOW=FIRST_POPUP&amp;HEIGH","T=450&amp;WIDTH=450&amp;START_MAXIMIZED=FALSE&amp;VAR:CALENDAR=US&amp;VAR:SYMBOL=PNW&amp;VAR:INDEX=0"}</definedName>
    <definedName name="_267__FDSAUDITLINK__" localSheetId="9" hidden="1">{"fdsup://directions/FAT Viewer?action=UPDATE&amp;creator=factset&amp;DYN_ARGS=TRUE&amp;DOC_NAME=FAT:FQL_AUDITING_CLIENT_TEMPLATE.FAT&amp;display_string=Audit&amp;VAR:KEY=ZIXUTKBSVQ&amp;VAR:QUERY=RkZfRUJJVERBX09QRVIoUVRSLDQvMS8yMDA5LDYvMzAvMjAwOSwsLFVTRCk=&amp;WINDOW=FIRST_POPUP&amp;HEIGH","T=450&amp;WIDTH=450&amp;START_MAXIMIZED=FALSE&amp;VAR:CALENDAR=US&amp;VAR:SYMBOL=PNW&amp;VAR:INDEX=0"}</definedName>
    <definedName name="_267__FDSAUDITLINK__" localSheetId="8" hidden="1">{"fdsup://directions/FAT Viewer?action=UPDATE&amp;creator=factset&amp;DYN_ARGS=TRUE&amp;DOC_NAME=FAT:FQL_AUDITING_CLIENT_TEMPLATE.FAT&amp;display_string=Audit&amp;VAR:KEY=ZIXUTKBSVQ&amp;VAR:QUERY=RkZfRUJJVERBX09QRVIoUVRSLDQvMS8yMDA5LDYvMzAvMjAwOSwsLFVTRCk=&amp;WINDOW=FIRST_POPUP&amp;HEIGH","T=450&amp;WIDTH=450&amp;START_MAXIMIZED=FALSE&amp;VAR:CALENDAR=US&amp;VAR:SYMBOL=PNW&amp;VAR:INDEX=0"}</definedName>
    <definedName name="_267__FDSAUDITLINK__" localSheetId="10" hidden="1">{"fdsup://directions/FAT Viewer?action=UPDATE&amp;creator=factset&amp;DYN_ARGS=TRUE&amp;DOC_NAME=FAT:FQL_AUDITING_CLIENT_TEMPLATE.FAT&amp;display_string=Audit&amp;VAR:KEY=ZIXUTKBSVQ&amp;VAR:QUERY=RkZfRUJJVERBX09QRVIoUVRSLDQvMS8yMDA5LDYvMzAvMjAwOSwsLFVTRCk=&amp;WINDOW=FIRST_POPUP&amp;HEIGH","T=450&amp;WIDTH=450&amp;START_MAXIMIZED=FALSE&amp;VAR:CALENDAR=US&amp;VAR:SYMBOL=PNW&amp;VAR:INDEX=0"}</definedName>
    <definedName name="_267__FDSAUDITLINK__" localSheetId="3" hidden="1">{"fdsup://directions/FAT Viewer?action=UPDATE&amp;creator=factset&amp;DYN_ARGS=TRUE&amp;DOC_NAME=FAT:FQL_AUDITING_CLIENT_TEMPLATE.FAT&amp;display_string=Audit&amp;VAR:KEY=ZIXUTKBSVQ&amp;VAR:QUERY=RkZfRUJJVERBX09QRVIoUVRSLDQvMS8yMDA5LDYvMzAvMjAwOSwsLFVTRCk=&amp;WINDOW=FIRST_POPUP&amp;HEIGH","T=450&amp;WIDTH=450&amp;START_MAXIMIZED=FALSE&amp;VAR:CALENDAR=US&amp;VAR:SYMBOL=PNW&amp;VAR:INDEX=0"}</definedName>
    <definedName name="_267__FDSAUDITLINK__" localSheetId="5" hidden="1">{"fdsup://directions/FAT Viewer?action=UPDATE&amp;creator=factset&amp;DYN_ARGS=TRUE&amp;DOC_NAME=FAT:FQL_AUDITING_CLIENT_TEMPLATE.FAT&amp;display_string=Audit&amp;VAR:KEY=ZIXUTKBSVQ&amp;VAR:QUERY=RkZfRUJJVERBX09QRVIoUVRSLDQvMS8yMDA5LDYvMzAvMjAwOSwsLFVTRCk=&amp;WINDOW=FIRST_POPUP&amp;HEIGH","T=450&amp;WIDTH=450&amp;START_MAXIMIZED=FALSE&amp;VAR:CALENDAR=US&amp;VAR:SYMBOL=PNW&amp;VAR:INDEX=0"}</definedName>
    <definedName name="_267__FDSAUDITLINK__" localSheetId="1" hidden="1">{"fdsup://directions/FAT Viewer?action=UPDATE&amp;creator=factset&amp;DYN_ARGS=TRUE&amp;DOC_NAME=FAT:FQL_AUDITING_CLIENT_TEMPLATE.FAT&amp;display_string=Audit&amp;VAR:KEY=ZIXUTKBSVQ&amp;VAR:QUERY=RkZfRUJJVERBX09QRVIoUVRSLDQvMS8yMDA5LDYvMzAvMjAwOSwsLFVTRCk=&amp;WINDOW=FIRST_POPUP&amp;HEIGH","T=450&amp;WIDTH=450&amp;START_MAXIMIZED=FALSE&amp;VAR:CALENDAR=US&amp;VAR:SYMBOL=PNW&amp;VAR:INDEX=0"}</definedName>
    <definedName name="_267__FDSAUDITLINK__" hidden="1">{"fdsup://directions/FAT Viewer?action=UPDATE&amp;creator=factset&amp;DYN_ARGS=TRUE&amp;DOC_NAME=FAT:FQL_AUDITING_CLIENT_TEMPLATE.FAT&amp;display_string=Audit&amp;VAR:KEY=ZIXUTKBSVQ&amp;VAR:QUERY=RkZfRUJJVERBX09QRVIoUVRSLDQvMS8yMDA5LDYvMzAvMjAwOSwsLFVTRCk=&amp;WINDOW=FIRST_POPUP&amp;HEIGH","T=450&amp;WIDTH=450&amp;START_MAXIMIZED=FALSE&amp;VAR:CALENDAR=US&amp;VAR:SYMBOL=PNW&amp;VAR:INDEX=0"}</definedName>
    <definedName name="_268__FDSAUDITLINK__" localSheetId="7" hidden="1">{"fdsup://directions/FAT Viewer?action=UPDATE&amp;creator=factset&amp;DYN_ARGS=TRUE&amp;DOC_NAME=FAT:FQL_AUDITING_CLIENT_TEMPLATE.FAT&amp;display_string=Audit&amp;VAR:KEY=ZMDADMXGPO&amp;VAR:QUERY=RkZfRUJJVERBX09QRVIoUVRSLDQvMS8yMDEwLDYvMzAvMjAxMCwsLFVTRCk=&amp;WINDOW=FIRST_POPUP&amp;HEIGH","T=450&amp;WIDTH=450&amp;START_MAXIMIZED=FALSE&amp;VAR:CALENDAR=US&amp;VAR:SYMBOL=PNW&amp;VAR:INDEX=0"}</definedName>
    <definedName name="_268__FDSAUDITLINK__" localSheetId="9" hidden="1">{"fdsup://directions/FAT Viewer?action=UPDATE&amp;creator=factset&amp;DYN_ARGS=TRUE&amp;DOC_NAME=FAT:FQL_AUDITING_CLIENT_TEMPLATE.FAT&amp;display_string=Audit&amp;VAR:KEY=ZMDADMXGPO&amp;VAR:QUERY=RkZfRUJJVERBX09QRVIoUVRSLDQvMS8yMDEwLDYvMzAvMjAxMCwsLFVTRCk=&amp;WINDOW=FIRST_POPUP&amp;HEIGH","T=450&amp;WIDTH=450&amp;START_MAXIMIZED=FALSE&amp;VAR:CALENDAR=US&amp;VAR:SYMBOL=PNW&amp;VAR:INDEX=0"}</definedName>
    <definedName name="_268__FDSAUDITLINK__" localSheetId="8" hidden="1">{"fdsup://directions/FAT Viewer?action=UPDATE&amp;creator=factset&amp;DYN_ARGS=TRUE&amp;DOC_NAME=FAT:FQL_AUDITING_CLIENT_TEMPLATE.FAT&amp;display_string=Audit&amp;VAR:KEY=ZMDADMXGPO&amp;VAR:QUERY=RkZfRUJJVERBX09QRVIoUVRSLDQvMS8yMDEwLDYvMzAvMjAxMCwsLFVTRCk=&amp;WINDOW=FIRST_POPUP&amp;HEIGH","T=450&amp;WIDTH=450&amp;START_MAXIMIZED=FALSE&amp;VAR:CALENDAR=US&amp;VAR:SYMBOL=PNW&amp;VAR:INDEX=0"}</definedName>
    <definedName name="_268__FDSAUDITLINK__" localSheetId="10" hidden="1">{"fdsup://directions/FAT Viewer?action=UPDATE&amp;creator=factset&amp;DYN_ARGS=TRUE&amp;DOC_NAME=FAT:FQL_AUDITING_CLIENT_TEMPLATE.FAT&amp;display_string=Audit&amp;VAR:KEY=ZMDADMXGPO&amp;VAR:QUERY=RkZfRUJJVERBX09QRVIoUVRSLDQvMS8yMDEwLDYvMzAvMjAxMCwsLFVTRCk=&amp;WINDOW=FIRST_POPUP&amp;HEIGH","T=450&amp;WIDTH=450&amp;START_MAXIMIZED=FALSE&amp;VAR:CALENDAR=US&amp;VAR:SYMBOL=PNW&amp;VAR:INDEX=0"}</definedName>
    <definedName name="_268__FDSAUDITLINK__" localSheetId="3" hidden="1">{"fdsup://directions/FAT Viewer?action=UPDATE&amp;creator=factset&amp;DYN_ARGS=TRUE&amp;DOC_NAME=FAT:FQL_AUDITING_CLIENT_TEMPLATE.FAT&amp;display_string=Audit&amp;VAR:KEY=ZMDADMXGPO&amp;VAR:QUERY=RkZfRUJJVERBX09QRVIoUVRSLDQvMS8yMDEwLDYvMzAvMjAxMCwsLFVTRCk=&amp;WINDOW=FIRST_POPUP&amp;HEIGH","T=450&amp;WIDTH=450&amp;START_MAXIMIZED=FALSE&amp;VAR:CALENDAR=US&amp;VAR:SYMBOL=PNW&amp;VAR:INDEX=0"}</definedName>
    <definedName name="_268__FDSAUDITLINK__" localSheetId="5" hidden="1">{"fdsup://directions/FAT Viewer?action=UPDATE&amp;creator=factset&amp;DYN_ARGS=TRUE&amp;DOC_NAME=FAT:FQL_AUDITING_CLIENT_TEMPLATE.FAT&amp;display_string=Audit&amp;VAR:KEY=ZMDADMXGPO&amp;VAR:QUERY=RkZfRUJJVERBX09QRVIoUVRSLDQvMS8yMDEwLDYvMzAvMjAxMCwsLFVTRCk=&amp;WINDOW=FIRST_POPUP&amp;HEIGH","T=450&amp;WIDTH=450&amp;START_MAXIMIZED=FALSE&amp;VAR:CALENDAR=US&amp;VAR:SYMBOL=PNW&amp;VAR:INDEX=0"}</definedName>
    <definedName name="_268__FDSAUDITLINK__" localSheetId="1" hidden="1">{"fdsup://directions/FAT Viewer?action=UPDATE&amp;creator=factset&amp;DYN_ARGS=TRUE&amp;DOC_NAME=FAT:FQL_AUDITING_CLIENT_TEMPLATE.FAT&amp;display_string=Audit&amp;VAR:KEY=ZMDADMXGPO&amp;VAR:QUERY=RkZfRUJJVERBX09QRVIoUVRSLDQvMS8yMDEwLDYvMzAvMjAxMCwsLFVTRCk=&amp;WINDOW=FIRST_POPUP&amp;HEIGH","T=450&amp;WIDTH=450&amp;START_MAXIMIZED=FALSE&amp;VAR:CALENDAR=US&amp;VAR:SYMBOL=PNW&amp;VAR:INDEX=0"}</definedName>
    <definedName name="_268__FDSAUDITLINK__" hidden="1">{"fdsup://directions/FAT Viewer?action=UPDATE&amp;creator=factset&amp;DYN_ARGS=TRUE&amp;DOC_NAME=FAT:FQL_AUDITING_CLIENT_TEMPLATE.FAT&amp;display_string=Audit&amp;VAR:KEY=ZMDADMXGPO&amp;VAR:QUERY=RkZfRUJJVERBX09QRVIoUVRSLDQvMS8yMDEwLDYvMzAvMjAxMCwsLFVTRCk=&amp;WINDOW=FIRST_POPUP&amp;HEIGH","T=450&amp;WIDTH=450&amp;START_MAXIMIZED=FALSE&amp;VAR:CALENDAR=US&amp;VAR:SYMBOL=PNW&amp;VAR:INDEX=0"}</definedName>
    <definedName name="_269__FDSAUDITLINK__" localSheetId="7" hidden="1">{"fdsup://directions/FAT Viewer?action=UPDATE&amp;creator=factset&amp;DYN_ARGS=TRUE&amp;DOC_NAME=FAT:FQL_AUDITING_CLIENT_TEMPLATE.FAT&amp;display_string=Audit&amp;VAR:KEY=BIVKRYBUZQ&amp;VAR:QUERY=RkZfRUJJVERBX09QRVIoUVRSLDQvMS8yMDA5LDYvMzAvMjAwOSwsLFVTRCk=&amp;WINDOW=FIRST_POPUP&amp;HEIGH","T=450&amp;WIDTH=450&amp;START_MAXIMIZED=FALSE&amp;VAR:CALENDAR=US&amp;VAR:SYMBOL=PNC&amp;VAR:INDEX=0"}</definedName>
    <definedName name="_269__FDSAUDITLINK__" localSheetId="9" hidden="1">{"fdsup://directions/FAT Viewer?action=UPDATE&amp;creator=factset&amp;DYN_ARGS=TRUE&amp;DOC_NAME=FAT:FQL_AUDITING_CLIENT_TEMPLATE.FAT&amp;display_string=Audit&amp;VAR:KEY=BIVKRYBUZQ&amp;VAR:QUERY=RkZfRUJJVERBX09QRVIoUVRSLDQvMS8yMDA5LDYvMzAvMjAwOSwsLFVTRCk=&amp;WINDOW=FIRST_POPUP&amp;HEIGH","T=450&amp;WIDTH=450&amp;START_MAXIMIZED=FALSE&amp;VAR:CALENDAR=US&amp;VAR:SYMBOL=PNC&amp;VAR:INDEX=0"}</definedName>
    <definedName name="_269__FDSAUDITLINK__" localSheetId="8" hidden="1">{"fdsup://directions/FAT Viewer?action=UPDATE&amp;creator=factset&amp;DYN_ARGS=TRUE&amp;DOC_NAME=FAT:FQL_AUDITING_CLIENT_TEMPLATE.FAT&amp;display_string=Audit&amp;VAR:KEY=BIVKRYBUZQ&amp;VAR:QUERY=RkZfRUJJVERBX09QRVIoUVRSLDQvMS8yMDA5LDYvMzAvMjAwOSwsLFVTRCk=&amp;WINDOW=FIRST_POPUP&amp;HEIGH","T=450&amp;WIDTH=450&amp;START_MAXIMIZED=FALSE&amp;VAR:CALENDAR=US&amp;VAR:SYMBOL=PNC&amp;VAR:INDEX=0"}</definedName>
    <definedName name="_269__FDSAUDITLINK__" localSheetId="10" hidden="1">{"fdsup://directions/FAT Viewer?action=UPDATE&amp;creator=factset&amp;DYN_ARGS=TRUE&amp;DOC_NAME=FAT:FQL_AUDITING_CLIENT_TEMPLATE.FAT&amp;display_string=Audit&amp;VAR:KEY=BIVKRYBUZQ&amp;VAR:QUERY=RkZfRUJJVERBX09QRVIoUVRSLDQvMS8yMDA5LDYvMzAvMjAwOSwsLFVTRCk=&amp;WINDOW=FIRST_POPUP&amp;HEIGH","T=450&amp;WIDTH=450&amp;START_MAXIMIZED=FALSE&amp;VAR:CALENDAR=US&amp;VAR:SYMBOL=PNC&amp;VAR:INDEX=0"}</definedName>
    <definedName name="_269__FDSAUDITLINK__" localSheetId="3" hidden="1">{"fdsup://directions/FAT Viewer?action=UPDATE&amp;creator=factset&amp;DYN_ARGS=TRUE&amp;DOC_NAME=FAT:FQL_AUDITING_CLIENT_TEMPLATE.FAT&amp;display_string=Audit&amp;VAR:KEY=BIVKRYBUZQ&amp;VAR:QUERY=RkZfRUJJVERBX09QRVIoUVRSLDQvMS8yMDA5LDYvMzAvMjAwOSwsLFVTRCk=&amp;WINDOW=FIRST_POPUP&amp;HEIGH","T=450&amp;WIDTH=450&amp;START_MAXIMIZED=FALSE&amp;VAR:CALENDAR=US&amp;VAR:SYMBOL=PNC&amp;VAR:INDEX=0"}</definedName>
    <definedName name="_269__FDSAUDITLINK__" localSheetId="5" hidden="1">{"fdsup://directions/FAT Viewer?action=UPDATE&amp;creator=factset&amp;DYN_ARGS=TRUE&amp;DOC_NAME=FAT:FQL_AUDITING_CLIENT_TEMPLATE.FAT&amp;display_string=Audit&amp;VAR:KEY=BIVKRYBUZQ&amp;VAR:QUERY=RkZfRUJJVERBX09QRVIoUVRSLDQvMS8yMDA5LDYvMzAvMjAwOSwsLFVTRCk=&amp;WINDOW=FIRST_POPUP&amp;HEIGH","T=450&amp;WIDTH=450&amp;START_MAXIMIZED=FALSE&amp;VAR:CALENDAR=US&amp;VAR:SYMBOL=PNC&amp;VAR:INDEX=0"}</definedName>
    <definedName name="_269__FDSAUDITLINK__" localSheetId="1" hidden="1">{"fdsup://directions/FAT Viewer?action=UPDATE&amp;creator=factset&amp;DYN_ARGS=TRUE&amp;DOC_NAME=FAT:FQL_AUDITING_CLIENT_TEMPLATE.FAT&amp;display_string=Audit&amp;VAR:KEY=BIVKRYBUZQ&amp;VAR:QUERY=RkZfRUJJVERBX09QRVIoUVRSLDQvMS8yMDA5LDYvMzAvMjAwOSwsLFVTRCk=&amp;WINDOW=FIRST_POPUP&amp;HEIGH","T=450&amp;WIDTH=450&amp;START_MAXIMIZED=FALSE&amp;VAR:CALENDAR=US&amp;VAR:SYMBOL=PNC&amp;VAR:INDEX=0"}</definedName>
    <definedName name="_269__FDSAUDITLINK__" hidden="1">{"fdsup://directions/FAT Viewer?action=UPDATE&amp;creator=factset&amp;DYN_ARGS=TRUE&amp;DOC_NAME=FAT:FQL_AUDITING_CLIENT_TEMPLATE.FAT&amp;display_string=Audit&amp;VAR:KEY=BIVKRYBUZQ&amp;VAR:QUERY=RkZfRUJJVERBX09QRVIoUVRSLDQvMS8yMDA5LDYvMzAvMjAwOSwsLFVTRCk=&amp;WINDOW=FIRST_POPUP&amp;HEIGH","T=450&amp;WIDTH=450&amp;START_MAXIMIZED=FALSE&amp;VAR:CALENDAR=US&amp;VAR:SYMBOL=PNC&amp;VAR:INDEX=0"}</definedName>
    <definedName name="_27__FDSAUDITLINK__" localSheetId="7" hidden="1">{"fdsup://directions/FAT Viewer?action=UPDATE&amp;creator=factset&amp;DYN_ARGS=TRUE&amp;DOC_NAME=FAT:FQL_AUDITING_CLIENT_TEMPLATE.FAT&amp;display_string=Audit&amp;VAR:KEY=TKRCZANMHQ&amp;VAR:QUERY=RkZfRUJJVERBX09QRVIoUVRSLDQvMS8yMDA5LDYvMzAvMjAwOSwsLFVTRCk=&amp;WINDOW=FIRST_POPUP&amp;HEIGH","T=450&amp;WIDTH=450&amp;START_MAXIMIZED=FALSE&amp;VAR:CALENDAR=US&amp;VAR:SYMBOL=WY&amp;VAR:INDEX=0"}</definedName>
    <definedName name="_27__FDSAUDITLINK__" localSheetId="9" hidden="1">{"fdsup://directions/FAT Viewer?action=UPDATE&amp;creator=factset&amp;DYN_ARGS=TRUE&amp;DOC_NAME=FAT:FQL_AUDITING_CLIENT_TEMPLATE.FAT&amp;display_string=Audit&amp;VAR:KEY=TKRCZANMHQ&amp;VAR:QUERY=RkZfRUJJVERBX09QRVIoUVRSLDQvMS8yMDA5LDYvMzAvMjAwOSwsLFVTRCk=&amp;WINDOW=FIRST_POPUP&amp;HEIGH","T=450&amp;WIDTH=450&amp;START_MAXIMIZED=FALSE&amp;VAR:CALENDAR=US&amp;VAR:SYMBOL=WY&amp;VAR:INDEX=0"}</definedName>
    <definedName name="_27__FDSAUDITLINK__" localSheetId="8" hidden="1">{"fdsup://directions/FAT Viewer?action=UPDATE&amp;creator=factset&amp;DYN_ARGS=TRUE&amp;DOC_NAME=FAT:FQL_AUDITING_CLIENT_TEMPLATE.FAT&amp;display_string=Audit&amp;VAR:KEY=TKRCZANMHQ&amp;VAR:QUERY=RkZfRUJJVERBX09QRVIoUVRSLDQvMS8yMDA5LDYvMzAvMjAwOSwsLFVTRCk=&amp;WINDOW=FIRST_POPUP&amp;HEIGH","T=450&amp;WIDTH=450&amp;START_MAXIMIZED=FALSE&amp;VAR:CALENDAR=US&amp;VAR:SYMBOL=WY&amp;VAR:INDEX=0"}</definedName>
    <definedName name="_27__FDSAUDITLINK__" localSheetId="10" hidden="1">{"fdsup://directions/FAT Viewer?action=UPDATE&amp;creator=factset&amp;DYN_ARGS=TRUE&amp;DOC_NAME=FAT:FQL_AUDITING_CLIENT_TEMPLATE.FAT&amp;display_string=Audit&amp;VAR:KEY=TKRCZANMHQ&amp;VAR:QUERY=RkZfRUJJVERBX09QRVIoUVRSLDQvMS8yMDA5LDYvMzAvMjAwOSwsLFVTRCk=&amp;WINDOW=FIRST_POPUP&amp;HEIGH","T=450&amp;WIDTH=450&amp;START_MAXIMIZED=FALSE&amp;VAR:CALENDAR=US&amp;VAR:SYMBOL=WY&amp;VAR:INDEX=0"}</definedName>
    <definedName name="_27__FDSAUDITLINK__" localSheetId="3" hidden="1">{"fdsup://directions/FAT Viewer?action=UPDATE&amp;creator=factset&amp;DYN_ARGS=TRUE&amp;DOC_NAME=FAT:FQL_AUDITING_CLIENT_TEMPLATE.FAT&amp;display_string=Audit&amp;VAR:KEY=TKRCZANMHQ&amp;VAR:QUERY=RkZfRUJJVERBX09QRVIoUVRSLDQvMS8yMDA5LDYvMzAvMjAwOSwsLFVTRCk=&amp;WINDOW=FIRST_POPUP&amp;HEIGH","T=450&amp;WIDTH=450&amp;START_MAXIMIZED=FALSE&amp;VAR:CALENDAR=US&amp;VAR:SYMBOL=WY&amp;VAR:INDEX=0"}</definedName>
    <definedName name="_27__FDSAUDITLINK__" localSheetId="5" hidden="1">{"fdsup://directions/FAT Viewer?action=UPDATE&amp;creator=factset&amp;DYN_ARGS=TRUE&amp;DOC_NAME=FAT:FQL_AUDITING_CLIENT_TEMPLATE.FAT&amp;display_string=Audit&amp;VAR:KEY=TKRCZANMHQ&amp;VAR:QUERY=RkZfRUJJVERBX09QRVIoUVRSLDQvMS8yMDA5LDYvMzAvMjAwOSwsLFVTRCk=&amp;WINDOW=FIRST_POPUP&amp;HEIGH","T=450&amp;WIDTH=450&amp;START_MAXIMIZED=FALSE&amp;VAR:CALENDAR=US&amp;VAR:SYMBOL=WY&amp;VAR:INDEX=0"}</definedName>
    <definedName name="_27__FDSAUDITLINK__" localSheetId="1" hidden="1">{"fdsup://directions/FAT Viewer?action=UPDATE&amp;creator=factset&amp;DYN_ARGS=TRUE&amp;DOC_NAME=FAT:FQL_AUDITING_CLIENT_TEMPLATE.FAT&amp;display_string=Audit&amp;VAR:KEY=TKRCZANMHQ&amp;VAR:QUERY=RkZfRUJJVERBX09QRVIoUVRSLDQvMS8yMDA5LDYvMzAvMjAwOSwsLFVTRCk=&amp;WINDOW=FIRST_POPUP&amp;HEIGH","T=450&amp;WIDTH=450&amp;START_MAXIMIZED=FALSE&amp;VAR:CALENDAR=US&amp;VAR:SYMBOL=WY&amp;VAR:INDEX=0"}</definedName>
    <definedName name="_27__FDSAUDITLINK__" hidden="1">{"fdsup://directions/FAT Viewer?action=UPDATE&amp;creator=factset&amp;DYN_ARGS=TRUE&amp;DOC_NAME=FAT:FQL_AUDITING_CLIENT_TEMPLATE.FAT&amp;display_string=Audit&amp;VAR:KEY=TKRCZANMHQ&amp;VAR:QUERY=RkZfRUJJVERBX09QRVIoUVRSLDQvMS8yMDA5LDYvMzAvMjAwOSwsLFVTRCk=&amp;WINDOW=FIRST_POPUP&amp;HEIGH","T=450&amp;WIDTH=450&amp;START_MAXIMIZED=FALSE&amp;VAR:CALENDAR=US&amp;VAR:SYMBOL=WY&amp;VAR:INDEX=0"}</definedName>
    <definedName name="_270__FDSAUDITLINK__" localSheetId="7" hidden="1">{"fdsup://directions/FAT Viewer?action=UPDATE&amp;creator=factset&amp;DYN_ARGS=TRUE&amp;DOC_NAME=FAT:FQL_AUDITING_CLIENT_TEMPLATE.FAT&amp;display_string=Audit&amp;VAR:KEY=FYPYHQBQTS&amp;VAR:QUERY=RkZfRUJJVERBX09QRVIoUVRSLDQvMS8yMDEwLDYvMzAvMjAxMCwsLFVTRCk=&amp;WINDOW=FIRST_POPUP&amp;HEIGH","T=450&amp;WIDTH=450&amp;START_MAXIMIZED=FALSE&amp;VAR:CALENDAR=US&amp;VAR:SYMBOL=PNC&amp;VAR:INDEX=0"}</definedName>
    <definedName name="_270__FDSAUDITLINK__" localSheetId="9" hidden="1">{"fdsup://directions/FAT Viewer?action=UPDATE&amp;creator=factset&amp;DYN_ARGS=TRUE&amp;DOC_NAME=FAT:FQL_AUDITING_CLIENT_TEMPLATE.FAT&amp;display_string=Audit&amp;VAR:KEY=FYPYHQBQTS&amp;VAR:QUERY=RkZfRUJJVERBX09QRVIoUVRSLDQvMS8yMDEwLDYvMzAvMjAxMCwsLFVTRCk=&amp;WINDOW=FIRST_POPUP&amp;HEIGH","T=450&amp;WIDTH=450&amp;START_MAXIMIZED=FALSE&amp;VAR:CALENDAR=US&amp;VAR:SYMBOL=PNC&amp;VAR:INDEX=0"}</definedName>
    <definedName name="_270__FDSAUDITLINK__" localSheetId="8" hidden="1">{"fdsup://directions/FAT Viewer?action=UPDATE&amp;creator=factset&amp;DYN_ARGS=TRUE&amp;DOC_NAME=FAT:FQL_AUDITING_CLIENT_TEMPLATE.FAT&amp;display_string=Audit&amp;VAR:KEY=FYPYHQBQTS&amp;VAR:QUERY=RkZfRUJJVERBX09QRVIoUVRSLDQvMS8yMDEwLDYvMzAvMjAxMCwsLFVTRCk=&amp;WINDOW=FIRST_POPUP&amp;HEIGH","T=450&amp;WIDTH=450&amp;START_MAXIMIZED=FALSE&amp;VAR:CALENDAR=US&amp;VAR:SYMBOL=PNC&amp;VAR:INDEX=0"}</definedName>
    <definedName name="_270__FDSAUDITLINK__" localSheetId="10" hidden="1">{"fdsup://directions/FAT Viewer?action=UPDATE&amp;creator=factset&amp;DYN_ARGS=TRUE&amp;DOC_NAME=FAT:FQL_AUDITING_CLIENT_TEMPLATE.FAT&amp;display_string=Audit&amp;VAR:KEY=FYPYHQBQTS&amp;VAR:QUERY=RkZfRUJJVERBX09QRVIoUVRSLDQvMS8yMDEwLDYvMzAvMjAxMCwsLFVTRCk=&amp;WINDOW=FIRST_POPUP&amp;HEIGH","T=450&amp;WIDTH=450&amp;START_MAXIMIZED=FALSE&amp;VAR:CALENDAR=US&amp;VAR:SYMBOL=PNC&amp;VAR:INDEX=0"}</definedName>
    <definedName name="_270__FDSAUDITLINK__" localSheetId="3" hidden="1">{"fdsup://directions/FAT Viewer?action=UPDATE&amp;creator=factset&amp;DYN_ARGS=TRUE&amp;DOC_NAME=FAT:FQL_AUDITING_CLIENT_TEMPLATE.FAT&amp;display_string=Audit&amp;VAR:KEY=FYPYHQBQTS&amp;VAR:QUERY=RkZfRUJJVERBX09QRVIoUVRSLDQvMS8yMDEwLDYvMzAvMjAxMCwsLFVTRCk=&amp;WINDOW=FIRST_POPUP&amp;HEIGH","T=450&amp;WIDTH=450&amp;START_MAXIMIZED=FALSE&amp;VAR:CALENDAR=US&amp;VAR:SYMBOL=PNC&amp;VAR:INDEX=0"}</definedName>
    <definedName name="_270__FDSAUDITLINK__" localSheetId="5" hidden="1">{"fdsup://directions/FAT Viewer?action=UPDATE&amp;creator=factset&amp;DYN_ARGS=TRUE&amp;DOC_NAME=FAT:FQL_AUDITING_CLIENT_TEMPLATE.FAT&amp;display_string=Audit&amp;VAR:KEY=FYPYHQBQTS&amp;VAR:QUERY=RkZfRUJJVERBX09QRVIoUVRSLDQvMS8yMDEwLDYvMzAvMjAxMCwsLFVTRCk=&amp;WINDOW=FIRST_POPUP&amp;HEIGH","T=450&amp;WIDTH=450&amp;START_MAXIMIZED=FALSE&amp;VAR:CALENDAR=US&amp;VAR:SYMBOL=PNC&amp;VAR:INDEX=0"}</definedName>
    <definedName name="_270__FDSAUDITLINK__" localSheetId="1" hidden="1">{"fdsup://directions/FAT Viewer?action=UPDATE&amp;creator=factset&amp;DYN_ARGS=TRUE&amp;DOC_NAME=FAT:FQL_AUDITING_CLIENT_TEMPLATE.FAT&amp;display_string=Audit&amp;VAR:KEY=FYPYHQBQTS&amp;VAR:QUERY=RkZfRUJJVERBX09QRVIoUVRSLDQvMS8yMDEwLDYvMzAvMjAxMCwsLFVTRCk=&amp;WINDOW=FIRST_POPUP&amp;HEIGH","T=450&amp;WIDTH=450&amp;START_MAXIMIZED=FALSE&amp;VAR:CALENDAR=US&amp;VAR:SYMBOL=PNC&amp;VAR:INDEX=0"}</definedName>
    <definedName name="_270__FDSAUDITLINK__" hidden="1">{"fdsup://directions/FAT Viewer?action=UPDATE&amp;creator=factset&amp;DYN_ARGS=TRUE&amp;DOC_NAME=FAT:FQL_AUDITING_CLIENT_TEMPLATE.FAT&amp;display_string=Audit&amp;VAR:KEY=FYPYHQBQTS&amp;VAR:QUERY=RkZfRUJJVERBX09QRVIoUVRSLDQvMS8yMDEwLDYvMzAvMjAxMCwsLFVTRCk=&amp;WINDOW=FIRST_POPUP&amp;HEIGH","T=450&amp;WIDTH=450&amp;START_MAXIMIZED=FALSE&amp;VAR:CALENDAR=US&amp;VAR:SYMBOL=PNC&amp;VAR:INDEX=0"}</definedName>
    <definedName name="_271__FDSAUDITLINK__" localSheetId="7" hidden="1">{"fdsup://directions/FAT Viewer?action=UPDATE&amp;creator=factset&amp;DYN_ARGS=TRUE&amp;DOC_NAME=FAT:FQL_AUDITING_CLIENT_TEMPLATE.FAT&amp;display_string=Audit&amp;VAR:KEY=NWFANCHYXE&amp;VAR:QUERY=RkZfRUJJVERBX09QRVIoUVRSLDQvMS8yMDA5LDYvMzAvMjAwOSwsLFVTRCk=&amp;WINDOW=FIRST_POPUP&amp;HEIGH","T=450&amp;WIDTH=450&amp;START_MAXIMIZED=FALSE&amp;VAR:CALENDAR=US&amp;VAR:SYMBOL=PM&amp;VAR:INDEX=0"}</definedName>
    <definedName name="_271__FDSAUDITLINK__" localSheetId="9" hidden="1">{"fdsup://directions/FAT Viewer?action=UPDATE&amp;creator=factset&amp;DYN_ARGS=TRUE&amp;DOC_NAME=FAT:FQL_AUDITING_CLIENT_TEMPLATE.FAT&amp;display_string=Audit&amp;VAR:KEY=NWFANCHYXE&amp;VAR:QUERY=RkZfRUJJVERBX09QRVIoUVRSLDQvMS8yMDA5LDYvMzAvMjAwOSwsLFVTRCk=&amp;WINDOW=FIRST_POPUP&amp;HEIGH","T=450&amp;WIDTH=450&amp;START_MAXIMIZED=FALSE&amp;VAR:CALENDAR=US&amp;VAR:SYMBOL=PM&amp;VAR:INDEX=0"}</definedName>
    <definedName name="_271__FDSAUDITLINK__" localSheetId="8" hidden="1">{"fdsup://directions/FAT Viewer?action=UPDATE&amp;creator=factset&amp;DYN_ARGS=TRUE&amp;DOC_NAME=FAT:FQL_AUDITING_CLIENT_TEMPLATE.FAT&amp;display_string=Audit&amp;VAR:KEY=NWFANCHYXE&amp;VAR:QUERY=RkZfRUJJVERBX09QRVIoUVRSLDQvMS8yMDA5LDYvMzAvMjAwOSwsLFVTRCk=&amp;WINDOW=FIRST_POPUP&amp;HEIGH","T=450&amp;WIDTH=450&amp;START_MAXIMIZED=FALSE&amp;VAR:CALENDAR=US&amp;VAR:SYMBOL=PM&amp;VAR:INDEX=0"}</definedName>
    <definedName name="_271__FDSAUDITLINK__" localSheetId="10" hidden="1">{"fdsup://directions/FAT Viewer?action=UPDATE&amp;creator=factset&amp;DYN_ARGS=TRUE&amp;DOC_NAME=FAT:FQL_AUDITING_CLIENT_TEMPLATE.FAT&amp;display_string=Audit&amp;VAR:KEY=NWFANCHYXE&amp;VAR:QUERY=RkZfRUJJVERBX09QRVIoUVRSLDQvMS8yMDA5LDYvMzAvMjAwOSwsLFVTRCk=&amp;WINDOW=FIRST_POPUP&amp;HEIGH","T=450&amp;WIDTH=450&amp;START_MAXIMIZED=FALSE&amp;VAR:CALENDAR=US&amp;VAR:SYMBOL=PM&amp;VAR:INDEX=0"}</definedName>
    <definedName name="_271__FDSAUDITLINK__" localSheetId="3" hidden="1">{"fdsup://directions/FAT Viewer?action=UPDATE&amp;creator=factset&amp;DYN_ARGS=TRUE&amp;DOC_NAME=FAT:FQL_AUDITING_CLIENT_TEMPLATE.FAT&amp;display_string=Audit&amp;VAR:KEY=NWFANCHYXE&amp;VAR:QUERY=RkZfRUJJVERBX09QRVIoUVRSLDQvMS8yMDA5LDYvMzAvMjAwOSwsLFVTRCk=&amp;WINDOW=FIRST_POPUP&amp;HEIGH","T=450&amp;WIDTH=450&amp;START_MAXIMIZED=FALSE&amp;VAR:CALENDAR=US&amp;VAR:SYMBOL=PM&amp;VAR:INDEX=0"}</definedName>
    <definedName name="_271__FDSAUDITLINK__" localSheetId="5" hidden="1">{"fdsup://directions/FAT Viewer?action=UPDATE&amp;creator=factset&amp;DYN_ARGS=TRUE&amp;DOC_NAME=FAT:FQL_AUDITING_CLIENT_TEMPLATE.FAT&amp;display_string=Audit&amp;VAR:KEY=NWFANCHYXE&amp;VAR:QUERY=RkZfRUJJVERBX09QRVIoUVRSLDQvMS8yMDA5LDYvMzAvMjAwOSwsLFVTRCk=&amp;WINDOW=FIRST_POPUP&amp;HEIGH","T=450&amp;WIDTH=450&amp;START_MAXIMIZED=FALSE&amp;VAR:CALENDAR=US&amp;VAR:SYMBOL=PM&amp;VAR:INDEX=0"}</definedName>
    <definedName name="_271__FDSAUDITLINK__" localSheetId="1" hidden="1">{"fdsup://directions/FAT Viewer?action=UPDATE&amp;creator=factset&amp;DYN_ARGS=TRUE&amp;DOC_NAME=FAT:FQL_AUDITING_CLIENT_TEMPLATE.FAT&amp;display_string=Audit&amp;VAR:KEY=NWFANCHYXE&amp;VAR:QUERY=RkZfRUJJVERBX09QRVIoUVRSLDQvMS8yMDA5LDYvMzAvMjAwOSwsLFVTRCk=&amp;WINDOW=FIRST_POPUP&amp;HEIGH","T=450&amp;WIDTH=450&amp;START_MAXIMIZED=FALSE&amp;VAR:CALENDAR=US&amp;VAR:SYMBOL=PM&amp;VAR:INDEX=0"}</definedName>
    <definedName name="_271__FDSAUDITLINK__" hidden="1">{"fdsup://directions/FAT Viewer?action=UPDATE&amp;creator=factset&amp;DYN_ARGS=TRUE&amp;DOC_NAME=FAT:FQL_AUDITING_CLIENT_TEMPLATE.FAT&amp;display_string=Audit&amp;VAR:KEY=NWFANCHYXE&amp;VAR:QUERY=RkZfRUJJVERBX09QRVIoUVRSLDQvMS8yMDA5LDYvMzAvMjAwOSwsLFVTRCk=&amp;WINDOW=FIRST_POPUP&amp;HEIGH","T=450&amp;WIDTH=450&amp;START_MAXIMIZED=FALSE&amp;VAR:CALENDAR=US&amp;VAR:SYMBOL=PM&amp;VAR:INDEX=0"}</definedName>
    <definedName name="_272__FDSAUDITLINK__" localSheetId="7" hidden="1">{"fdsup://directions/FAT Viewer?action=UPDATE&amp;creator=factset&amp;DYN_ARGS=TRUE&amp;DOC_NAME=FAT:FQL_AUDITING_CLIENT_TEMPLATE.FAT&amp;display_string=Audit&amp;VAR:KEY=LYRUBWRWDK&amp;VAR:QUERY=RkZfRUJJVERBX09QRVIoUVRSLDQvMS8yMDEwLDYvMzAvMjAxMCwsLFVTRCk=&amp;WINDOW=FIRST_POPUP&amp;HEIGH","T=450&amp;WIDTH=450&amp;START_MAXIMIZED=FALSE&amp;VAR:CALENDAR=US&amp;VAR:SYMBOL=PM&amp;VAR:INDEX=0"}</definedName>
    <definedName name="_272__FDSAUDITLINK__" localSheetId="9" hidden="1">{"fdsup://directions/FAT Viewer?action=UPDATE&amp;creator=factset&amp;DYN_ARGS=TRUE&amp;DOC_NAME=FAT:FQL_AUDITING_CLIENT_TEMPLATE.FAT&amp;display_string=Audit&amp;VAR:KEY=LYRUBWRWDK&amp;VAR:QUERY=RkZfRUJJVERBX09QRVIoUVRSLDQvMS8yMDEwLDYvMzAvMjAxMCwsLFVTRCk=&amp;WINDOW=FIRST_POPUP&amp;HEIGH","T=450&amp;WIDTH=450&amp;START_MAXIMIZED=FALSE&amp;VAR:CALENDAR=US&amp;VAR:SYMBOL=PM&amp;VAR:INDEX=0"}</definedName>
    <definedName name="_272__FDSAUDITLINK__" localSheetId="8" hidden="1">{"fdsup://directions/FAT Viewer?action=UPDATE&amp;creator=factset&amp;DYN_ARGS=TRUE&amp;DOC_NAME=FAT:FQL_AUDITING_CLIENT_TEMPLATE.FAT&amp;display_string=Audit&amp;VAR:KEY=LYRUBWRWDK&amp;VAR:QUERY=RkZfRUJJVERBX09QRVIoUVRSLDQvMS8yMDEwLDYvMzAvMjAxMCwsLFVTRCk=&amp;WINDOW=FIRST_POPUP&amp;HEIGH","T=450&amp;WIDTH=450&amp;START_MAXIMIZED=FALSE&amp;VAR:CALENDAR=US&amp;VAR:SYMBOL=PM&amp;VAR:INDEX=0"}</definedName>
    <definedName name="_272__FDSAUDITLINK__" localSheetId="10" hidden="1">{"fdsup://directions/FAT Viewer?action=UPDATE&amp;creator=factset&amp;DYN_ARGS=TRUE&amp;DOC_NAME=FAT:FQL_AUDITING_CLIENT_TEMPLATE.FAT&amp;display_string=Audit&amp;VAR:KEY=LYRUBWRWDK&amp;VAR:QUERY=RkZfRUJJVERBX09QRVIoUVRSLDQvMS8yMDEwLDYvMzAvMjAxMCwsLFVTRCk=&amp;WINDOW=FIRST_POPUP&amp;HEIGH","T=450&amp;WIDTH=450&amp;START_MAXIMIZED=FALSE&amp;VAR:CALENDAR=US&amp;VAR:SYMBOL=PM&amp;VAR:INDEX=0"}</definedName>
    <definedName name="_272__FDSAUDITLINK__" localSheetId="3" hidden="1">{"fdsup://directions/FAT Viewer?action=UPDATE&amp;creator=factset&amp;DYN_ARGS=TRUE&amp;DOC_NAME=FAT:FQL_AUDITING_CLIENT_TEMPLATE.FAT&amp;display_string=Audit&amp;VAR:KEY=LYRUBWRWDK&amp;VAR:QUERY=RkZfRUJJVERBX09QRVIoUVRSLDQvMS8yMDEwLDYvMzAvMjAxMCwsLFVTRCk=&amp;WINDOW=FIRST_POPUP&amp;HEIGH","T=450&amp;WIDTH=450&amp;START_MAXIMIZED=FALSE&amp;VAR:CALENDAR=US&amp;VAR:SYMBOL=PM&amp;VAR:INDEX=0"}</definedName>
    <definedName name="_272__FDSAUDITLINK__" localSheetId="5" hidden="1">{"fdsup://directions/FAT Viewer?action=UPDATE&amp;creator=factset&amp;DYN_ARGS=TRUE&amp;DOC_NAME=FAT:FQL_AUDITING_CLIENT_TEMPLATE.FAT&amp;display_string=Audit&amp;VAR:KEY=LYRUBWRWDK&amp;VAR:QUERY=RkZfRUJJVERBX09QRVIoUVRSLDQvMS8yMDEwLDYvMzAvMjAxMCwsLFVTRCk=&amp;WINDOW=FIRST_POPUP&amp;HEIGH","T=450&amp;WIDTH=450&amp;START_MAXIMIZED=FALSE&amp;VAR:CALENDAR=US&amp;VAR:SYMBOL=PM&amp;VAR:INDEX=0"}</definedName>
    <definedName name="_272__FDSAUDITLINK__" localSheetId="1" hidden="1">{"fdsup://directions/FAT Viewer?action=UPDATE&amp;creator=factset&amp;DYN_ARGS=TRUE&amp;DOC_NAME=FAT:FQL_AUDITING_CLIENT_TEMPLATE.FAT&amp;display_string=Audit&amp;VAR:KEY=LYRUBWRWDK&amp;VAR:QUERY=RkZfRUJJVERBX09QRVIoUVRSLDQvMS8yMDEwLDYvMzAvMjAxMCwsLFVTRCk=&amp;WINDOW=FIRST_POPUP&amp;HEIGH","T=450&amp;WIDTH=450&amp;START_MAXIMIZED=FALSE&amp;VAR:CALENDAR=US&amp;VAR:SYMBOL=PM&amp;VAR:INDEX=0"}</definedName>
    <definedName name="_272__FDSAUDITLINK__" hidden="1">{"fdsup://directions/FAT Viewer?action=UPDATE&amp;creator=factset&amp;DYN_ARGS=TRUE&amp;DOC_NAME=FAT:FQL_AUDITING_CLIENT_TEMPLATE.FAT&amp;display_string=Audit&amp;VAR:KEY=LYRUBWRWDK&amp;VAR:QUERY=RkZfRUJJVERBX09QRVIoUVRSLDQvMS8yMDEwLDYvMzAvMjAxMCwsLFVTRCk=&amp;WINDOW=FIRST_POPUP&amp;HEIGH","T=450&amp;WIDTH=450&amp;START_MAXIMIZED=FALSE&amp;VAR:CALENDAR=US&amp;VAR:SYMBOL=PM&amp;VAR:INDEX=0"}</definedName>
    <definedName name="_273__FDSAUDITLINK__" localSheetId="7" hidden="1">{"fdsup://directions/FAT Viewer?action=UPDATE&amp;creator=factset&amp;DYN_ARGS=TRUE&amp;DOC_NAME=FAT:FQL_AUDITING_CLIENT_TEMPLATE.FAT&amp;display_string=Audit&amp;VAR:KEY=FCLKDENQBO&amp;VAR:QUERY=RkZfRUJJVERBX09QRVIoUVRSLDQvMS8yMDA5LDYvMzAvMjAwOSwsLFVTRCk=&amp;WINDOW=FIRST_POPUP&amp;HEIGH","T=450&amp;WIDTH=450&amp;START_MAXIMIZED=FALSE&amp;VAR:CALENDAR=US&amp;VAR:SYMBOL=PLL&amp;VAR:INDEX=0"}</definedName>
    <definedName name="_273__FDSAUDITLINK__" localSheetId="9" hidden="1">{"fdsup://directions/FAT Viewer?action=UPDATE&amp;creator=factset&amp;DYN_ARGS=TRUE&amp;DOC_NAME=FAT:FQL_AUDITING_CLIENT_TEMPLATE.FAT&amp;display_string=Audit&amp;VAR:KEY=FCLKDENQBO&amp;VAR:QUERY=RkZfRUJJVERBX09QRVIoUVRSLDQvMS8yMDA5LDYvMzAvMjAwOSwsLFVTRCk=&amp;WINDOW=FIRST_POPUP&amp;HEIGH","T=450&amp;WIDTH=450&amp;START_MAXIMIZED=FALSE&amp;VAR:CALENDAR=US&amp;VAR:SYMBOL=PLL&amp;VAR:INDEX=0"}</definedName>
    <definedName name="_273__FDSAUDITLINK__" localSheetId="8" hidden="1">{"fdsup://directions/FAT Viewer?action=UPDATE&amp;creator=factset&amp;DYN_ARGS=TRUE&amp;DOC_NAME=FAT:FQL_AUDITING_CLIENT_TEMPLATE.FAT&amp;display_string=Audit&amp;VAR:KEY=FCLKDENQBO&amp;VAR:QUERY=RkZfRUJJVERBX09QRVIoUVRSLDQvMS8yMDA5LDYvMzAvMjAwOSwsLFVTRCk=&amp;WINDOW=FIRST_POPUP&amp;HEIGH","T=450&amp;WIDTH=450&amp;START_MAXIMIZED=FALSE&amp;VAR:CALENDAR=US&amp;VAR:SYMBOL=PLL&amp;VAR:INDEX=0"}</definedName>
    <definedName name="_273__FDSAUDITLINK__" localSheetId="10" hidden="1">{"fdsup://directions/FAT Viewer?action=UPDATE&amp;creator=factset&amp;DYN_ARGS=TRUE&amp;DOC_NAME=FAT:FQL_AUDITING_CLIENT_TEMPLATE.FAT&amp;display_string=Audit&amp;VAR:KEY=FCLKDENQBO&amp;VAR:QUERY=RkZfRUJJVERBX09QRVIoUVRSLDQvMS8yMDA5LDYvMzAvMjAwOSwsLFVTRCk=&amp;WINDOW=FIRST_POPUP&amp;HEIGH","T=450&amp;WIDTH=450&amp;START_MAXIMIZED=FALSE&amp;VAR:CALENDAR=US&amp;VAR:SYMBOL=PLL&amp;VAR:INDEX=0"}</definedName>
    <definedName name="_273__FDSAUDITLINK__" localSheetId="3" hidden="1">{"fdsup://directions/FAT Viewer?action=UPDATE&amp;creator=factset&amp;DYN_ARGS=TRUE&amp;DOC_NAME=FAT:FQL_AUDITING_CLIENT_TEMPLATE.FAT&amp;display_string=Audit&amp;VAR:KEY=FCLKDENQBO&amp;VAR:QUERY=RkZfRUJJVERBX09QRVIoUVRSLDQvMS8yMDA5LDYvMzAvMjAwOSwsLFVTRCk=&amp;WINDOW=FIRST_POPUP&amp;HEIGH","T=450&amp;WIDTH=450&amp;START_MAXIMIZED=FALSE&amp;VAR:CALENDAR=US&amp;VAR:SYMBOL=PLL&amp;VAR:INDEX=0"}</definedName>
    <definedName name="_273__FDSAUDITLINK__" localSheetId="5" hidden="1">{"fdsup://directions/FAT Viewer?action=UPDATE&amp;creator=factset&amp;DYN_ARGS=TRUE&amp;DOC_NAME=FAT:FQL_AUDITING_CLIENT_TEMPLATE.FAT&amp;display_string=Audit&amp;VAR:KEY=FCLKDENQBO&amp;VAR:QUERY=RkZfRUJJVERBX09QRVIoUVRSLDQvMS8yMDA5LDYvMzAvMjAwOSwsLFVTRCk=&amp;WINDOW=FIRST_POPUP&amp;HEIGH","T=450&amp;WIDTH=450&amp;START_MAXIMIZED=FALSE&amp;VAR:CALENDAR=US&amp;VAR:SYMBOL=PLL&amp;VAR:INDEX=0"}</definedName>
    <definedName name="_273__FDSAUDITLINK__" localSheetId="1" hidden="1">{"fdsup://directions/FAT Viewer?action=UPDATE&amp;creator=factset&amp;DYN_ARGS=TRUE&amp;DOC_NAME=FAT:FQL_AUDITING_CLIENT_TEMPLATE.FAT&amp;display_string=Audit&amp;VAR:KEY=FCLKDENQBO&amp;VAR:QUERY=RkZfRUJJVERBX09QRVIoUVRSLDQvMS8yMDA5LDYvMzAvMjAwOSwsLFVTRCk=&amp;WINDOW=FIRST_POPUP&amp;HEIGH","T=450&amp;WIDTH=450&amp;START_MAXIMIZED=FALSE&amp;VAR:CALENDAR=US&amp;VAR:SYMBOL=PLL&amp;VAR:INDEX=0"}</definedName>
    <definedName name="_273__FDSAUDITLINK__" hidden="1">{"fdsup://directions/FAT Viewer?action=UPDATE&amp;creator=factset&amp;DYN_ARGS=TRUE&amp;DOC_NAME=FAT:FQL_AUDITING_CLIENT_TEMPLATE.FAT&amp;display_string=Audit&amp;VAR:KEY=FCLKDENQBO&amp;VAR:QUERY=RkZfRUJJVERBX09QRVIoUVRSLDQvMS8yMDA5LDYvMzAvMjAwOSwsLFVTRCk=&amp;WINDOW=FIRST_POPUP&amp;HEIGH","T=450&amp;WIDTH=450&amp;START_MAXIMIZED=FALSE&amp;VAR:CALENDAR=US&amp;VAR:SYMBOL=PLL&amp;VAR:INDEX=0"}</definedName>
    <definedName name="_274__FDSAUDITLINK__" localSheetId="7" hidden="1">{"fdsup://directions/FAT Viewer?action=UPDATE&amp;creator=factset&amp;DYN_ARGS=TRUE&amp;DOC_NAME=FAT:FQL_AUDITING_CLIENT_TEMPLATE.FAT&amp;display_string=Audit&amp;VAR:KEY=XCJQRQPARI&amp;VAR:QUERY=RkZfRUJJVERBX09QRVIoUVRSLDQvMS8yMDEwLDYvMzAvMjAxMCwsLFVTRCk=&amp;WINDOW=FIRST_POPUP&amp;HEIGH","T=450&amp;WIDTH=450&amp;START_MAXIMIZED=FALSE&amp;VAR:CALENDAR=US&amp;VAR:SYMBOL=PLL&amp;VAR:INDEX=0"}</definedName>
    <definedName name="_274__FDSAUDITLINK__" localSheetId="9" hidden="1">{"fdsup://directions/FAT Viewer?action=UPDATE&amp;creator=factset&amp;DYN_ARGS=TRUE&amp;DOC_NAME=FAT:FQL_AUDITING_CLIENT_TEMPLATE.FAT&amp;display_string=Audit&amp;VAR:KEY=XCJQRQPARI&amp;VAR:QUERY=RkZfRUJJVERBX09QRVIoUVRSLDQvMS8yMDEwLDYvMzAvMjAxMCwsLFVTRCk=&amp;WINDOW=FIRST_POPUP&amp;HEIGH","T=450&amp;WIDTH=450&amp;START_MAXIMIZED=FALSE&amp;VAR:CALENDAR=US&amp;VAR:SYMBOL=PLL&amp;VAR:INDEX=0"}</definedName>
    <definedName name="_274__FDSAUDITLINK__" localSheetId="8" hidden="1">{"fdsup://directions/FAT Viewer?action=UPDATE&amp;creator=factset&amp;DYN_ARGS=TRUE&amp;DOC_NAME=FAT:FQL_AUDITING_CLIENT_TEMPLATE.FAT&amp;display_string=Audit&amp;VAR:KEY=XCJQRQPARI&amp;VAR:QUERY=RkZfRUJJVERBX09QRVIoUVRSLDQvMS8yMDEwLDYvMzAvMjAxMCwsLFVTRCk=&amp;WINDOW=FIRST_POPUP&amp;HEIGH","T=450&amp;WIDTH=450&amp;START_MAXIMIZED=FALSE&amp;VAR:CALENDAR=US&amp;VAR:SYMBOL=PLL&amp;VAR:INDEX=0"}</definedName>
    <definedName name="_274__FDSAUDITLINK__" localSheetId="10" hidden="1">{"fdsup://directions/FAT Viewer?action=UPDATE&amp;creator=factset&amp;DYN_ARGS=TRUE&amp;DOC_NAME=FAT:FQL_AUDITING_CLIENT_TEMPLATE.FAT&amp;display_string=Audit&amp;VAR:KEY=XCJQRQPARI&amp;VAR:QUERY=RkZfRUJJVERBX09QRVIoUVRSLDQvMS8yMDEwLDYvMzAvMjAxMCwsLFVTRCk=&amp;WINDOW=FIRST_POPUP&amp;HEIGH","T=450&amp;WIDTH=450&amp;START_MAXIMIZED=FALSE&amp;VAR:CALENDAR=US&amp;VAR:SYMBOL=PLL&amp;VAR:INDEX=0"}</definedName>
    <definedName name="_274__FDSAUDITLINK__" localSheetId="3" hidden="1">{"fdsup://directions/FAT Viewer?action=UPDATE&amp;creator=factset&amp;DYN_ARGS=TRUE&amp;DOC_NAME=FAT:FQL_AUDITING_CLIENT_TEMPLATE.FAT&amp;display_string=Audit&amp;VAR:KEY=XCJQRQPARI&amp;VAR:QUERY=RkZfRUJJVERBX09QRVIoUVRSLDQvMS8yMDEwLDYvMzAvMjAxMCwsLFVTRCk=&amp;WINDOW=FIRST_POPUP&amp;HEIGH","T=450&amp;WIDTH=450&amp;START_MAXIMIZED=FALSE&amp;VAR:CALENDAR=US&amp;VAR:SYMBOL=PLL&amp;VAR:INDEX=0"}</definedName>
    <definedName name="_274__FDSAUDITLINK__" localSheetId="5" hidden="1">{"fdsup://directions/FAT Viewer?action=UPDATE&amp;creator=factset&amp;DYN_ARGS=TRUE&amp;DOC_NAME=FAT:FQL_AUDITING_CLIENT_TEMPLATE.FAT&amp;display_string=Audit&amp;VAR:KEY=XCJQRQPARI&amp;VAR:QUERY=RkZfRUJJVERBX09QRVIoUVRSLDQvMS8yMDEwLDYvMzAvMjAxMCwsLFVTRCk=&amp;WINDOW=FIRST_POPUP&amp;HEIGH","T=450&amp;WIDTH=450&amp;START_MAXIMIZED=FALSE&amp;VAR:CALENDAR=US&amp;VAR:SYMBOL=PLL&amp;VAR:INDEX=0"}</definedName>
    <definedName name="_274__FDSAUDITLINK__" localSheetId="1" hidden="1">{"fdsup://directions/FAT Viewer?action=UPDATE&amp;creator=factset&amp;DYN_ARGS=TRUE&amp;DOC_NAME=FAT:FQL_AUDITING_CLIENT_TEMPLATE.FAT&amp;display_string=Audit&amp;VAR:KEY=XCJQRQPARI&amp;VAR:QUERY=RkZfRUJJVERBX09QRVIoUVRSLDQvMS8yMDEwLDYvMzAvMjAxMCwsLFVTRCk=&amp;WINDOW=FIRST_POPUP&amp;HEIGH","T=450&amp;WIDTH=450&amp;START_MAXIMIZED=FALSE&amp;VAR:CALENDAR=US&amp;VAR:SYMBOL=PLL&amp;VAR:INDEX=0"}</definedName>
    <definedName name="_274__FDSAUDITLINK__" hidden="1">{"fdsup://directions/FAT Viewer?action=UPDATE&amp;creator=factset&amp;DYN_ARGS=TRUE&amp;DOC_NAME=FAT:FQL_AUDITING_CLIENT_TEMPLATE.FAT&amp;display_string=Audit&amp;VAR:KEY=XCJQRQPARI&amp;VAR:QUERY=RkZfRUJJVERBX09QRVIoUVRSLDQvMS8yMDEwLDYvMzAvMjAxMCwsLFVTRCk=&amp;WINDOW=FIRST_POPUP&amp;HEIGH","T=450&amp;WIDTH=450&amp;START_MAXIMIZED=FALSE&amp;VAR:CALENDAR=US&amp;VAR:SYMBOL=PLL&amp;VAR:INDEX=0"}</definedName>
    <definedName name="_275__FDSAUDITLINK__" localSheetId="7" hidden="1">{"fdsup://directions/FAT Viewer?action=UPDATE&amp;creator=factset&amp;DYN_ARGS=TRUE&amp;DOC_NAME=FAT:FQL_AUDITING_CLIENT_TEMPLATE.FAT&amp;display_string=Audit&amp;VAR:KEY=PARKJSTSXU&amp;VAR:QUERY=RkZfRUJJVERBX09QRVIoUVRSLDQvMS8yMDA5LDYvMzAvMjAwOSwsLFVTRCk=&amp;WINDOW=FIRST_POPUP&amp;HEIGH","T=450&amp;WIDTH=450&amp;START_MAXIMIZED=FALSE&amp;VAR:CALENDAR=US&amp;VAR:SYMBOL=PLD&amp;VAR:INDEX=0"}</definedName>
    <definedName name="_275__FDSAUDITLINK__" localSheetId="9" hidden="1">{"fdsup://directions/FAT Viewer?action=UPDATE&amp;creator=factset&amp;DYN_ARGS=TRUE&amp;DOC_NAME=FAT:FQL_AUDITING_CLIENT_TEMPLATE.FAT&amp;display_string=Audit&amp;VAR:KEY=PARKJSTSXU&amp;VAR:QUERY=RkZfRUJJVERBX09QRVIoUVRSLDQvMS8yMDA5LDYvMzAvMjAwOSwsLFVTRCk=&amp;WINDOW=FIRST_POPUP&amp;HEIGH","T=450&amp;WIDTH=450&amp;START_MAXIMIZED=FALSE&amp;VAR:CALENDAR=US&amp;VAR:SYMBOL=PLD&amp;VAR:INDEX=0"}</definedName>
    <definedName name="_275__FDSAUDITLINK__" localSheetId="8" hidden="1">{"fdsup://directions/FAT Viewer?action=UPDATE&amp;creator=factset&amp;DYN_ARGS=TRUE&amp;DOC_NAME=FAT:FQL_AUDITING_CLIENT_TEMPLATE.FAT&amp;display_string=Audit&amp;VAR:KEY=PARKJSTSXU&amp;VAR:QUERY=RkZfRUJJVERBX09QRVIoUVRSLDQvMS8yMDA5LDYvMzAvMjAwOSwsLFVTRCk=&amp;WINDOW=FIRST_POPUP&amp;HEIGH","T=450&amp;WIDTH=450&amp;START_MAXIMIZED=FALSE&amp;VAR:CALENDAR=US&amp;VAR:SYMBOL=PLD&amp;VAR:INDEX=0"}</definedName>
    <definedName name="_275__FDSAUDITLINK__" localSheetId="10" hidden="1">{"fdsup://directions/FAT Viewer?action=UPDATE&amp;creator=factset&amp;DYN_ARGS=TRUE&amp;DOC_NAME=FAT:FQL_AUDITING_CLIENT_TEMPLATE.FAT&amp;display_string=Audit&amp;VAR:KEY=PARKJSTSXU&amp;VAR:QUERY=RkZfRUJJVERBX09QRVIoUVRSLDQvMS8yMDA5LDYvMzAvMjAwOSwsLFVTRCk=&amp;WINDOW=FIRST_POPUP&amp;HEIGH","T=450&amp;WIDTH=450&amp;START_MAXIMIZED=FALSE&amp;VAR:CALENDAR=US&amp;VAR:SYMBOL=PLD&amp;VAR:INDEX=0"}</definedName>
    <definedName name="_275__FDSAUDITLINK__" localSheetId="3" hidden="1">{"fdsup://directions/FAT Viewer?action=UPDATE&amp;creator=factset&amp;DYN_ARGS=TRUE&amp;DOC_NAME=FAT:FQL_AUDITING_CLIENT_TEMPLATE.FAT&amp;display_string=Audit&amp;VAR:KEY=PARKJSTSXU&amp;VAR:QUERY=RkZfRUJJVERBX09QRVIoUVRSLDQvMS8yMDA5LDYvMzAvMjAwOSwsLFVTRCk=&amp;WINDOW=FIRST_POPUP&amp;HEIGH","T=450&amp;WIDTH=450&amp;START_MAXIMIZED=FALSE&amp;VAR:CALENDAR=US&amp;VAR:SYMBOL=PLD&amp;VAR:INDEX=0"}</definedName>
    <definedName name="_275__FDSAUDITLINK__" localSheetId="5" hidden="1">{"fdsup://directions/FAT Viewer?action=UPDATE&amp;creator=factset&amp;DYN_ARGS=TRUE&amp;DOC_NAME=FAT:FQL_AUDITING_CLIENT_TEMPLATE.FAT&amp;display_string=Audit&amp;VAR:KEY=PARKJSTSXU&amp;VAR:QUERY=RkZfRUJJVERBX09QRVIoUVRSLDQvMS8yMDA5LDYvMzAvMjAwOSwsLFVTRCk=&amp;WINDOW=FIRST_POPUP&amp;HEIGH","T=450&amp;WIDTH=450&amp;START_MAXIMIZED=FALSE&amp;VAR:CALENDAR=US&amp;VAR:SYMBOL=PLD&amp;VAR:INDEX=0"}</definedName>
    <definedName name="_275__FDSAUDITLINK__" localSheetId="1" hidden="1">{"fdsup://directions/FAT Viewer?action=UPDATE&amp;creator=factset&amp;DYN_ARGS=TRUE&amp;DOC_NAME=FAT:FQL_AUDITING_CLIENT_TEMPLATE.FAT&amp;display_string=Audit&amp;VAR:KEY=PARKJSTSXU&amp;VAR:QUERY=RkZfRUJJVERBX09QRVIoUVRSLDQvMS8yMDA5LDYvMzAvMjAwOSwsLFVTRCk=&amp;WINDOW=FIRST_POPUP&amp;HEIGH","T=450&amp;WIDTH=450&amp;START_MAXIMIZED=FALSE&amp;VAR:CALENDAR=US&amp;VAR:SYMBOL=PLD&amp;VAR:INDEX=0"}</definedName>
    <definedName name="_275__FDSAUDITLINK__" hidden="1">{"fdsup://directions/FAT Viewer?action=UPDATE&amp;creator=factset&amp;DYN_ARGS=TRUE&amp;DOC_NAME=FAT:FQL_AUDITING_CLIENT_TEMPLATE.FAT&amp;display_string=Audit&amp;VAR:KEY=PARKJSTSXU&amp;VAR:QUERY=RkZfRUJJVERBX09QRVIoUVRSLDQvMS8yMDA5LDYvMzAvMjAwOSwsLFVTRCk=&amp;WINDOW=FIRST_POPUP&amp;HEIGH","T=450&amp;WIDTH=450&amp;START_MAXIMIZED=FALSE&amp;VAR:CALENDAR=US&amp;VAR:SYMBOL=PLD&amp;VAR:INDEX=0"}</definedName>
    <definedName name="_276__FDSAUDITLINK__" localSheetId="7" hidden="1">{"fdsup://directions/FAT Viewer?action=UPDATE&amp;creator=factset&amp;DYN_ARGS=TRUE&amp;DOC_NAME=FAT:FQL_AUDITING_CLIENT_TEMPLATE.FAT&amp;display_string=Audit&amp;VAR:KEY=BAJUVGJMJW&amp;VAR:QUERY=RkZfRUJJVERBX09QRVIoUVRSLDQvMS8yMDEwLDYvMzAvMjAxMCwsLFVTRCk=&amp;WINDOW=FIRST_POPUP&amp;HEIGH","T=450&amp;WIDTH=450&amp;START_MAXIMIZED=FALSE&amp;VAR:CALENDAR=US&amp;VAR:SYMBOL=PLD&amp;VAR:INDEX=0"}</definedName>
    <definedName name="_276__FDSAUDITLINK__" localSheetId="9" hidden="1">{"fdsup://directions/FAT Viewer?action=UPDATE&amp;creator=factset&amp;DYN_ARGS=TRUE&amp;DOC_NAME=FAT:FQL_AUDITING_CLIENT_TEMPLATE.FAT&amp;display_string=Audit&amp;VAR:KEY=BAJUVGJMJW&amp;VAR:QUERY=RkZfRUJJVERBX09QRVIoUVRSLDQvMS8yMDEwLDYvMzAvMjAxMCwsLFVTRCk=&amp;WINDOW=FIRST_POPUP&amp;HEIGH","T=450&amp;WIDTH=450&amp;START_MAXIMIZED=FALSE&amp;VAR:CALENDAR=US&amp;VAR:SYMBOL=PLD&amp;VAR:INDEX=0"}</definedName>
    <definedName name="_276__FDSAUDITLINK__" localSheetId="8" hidden="1">{"fdsup://directions/FAT Viewer?action=UPDATE&amp;creator=factset&amp;DYN_ARGS=TRUE&amp;DOC_NAME=FAT:FQL_AUDITING_CLIENT_TEMPLATE.FAT&amp;display_string=Audit&amp;VAR:KEY=BAJUVGJMJW&amp;VAR:QUERY=RkZfRUJJVERBX09QRVIoUVRSLDQvMS8yMDEwLDYvMzAvMjAxMCwsLFVTRCk=&amp;WINDOW=FIRST_POPUP&amp;HEIGH","T=450&amp;WIDTH=450&amp;START_MAXIMIZED=FALSE&amp;VAR:CALENDAR=US&amp;VAR:SYMBOL=PLD&amp;VAR:INDEX=0"}</definedName>
    <definedName name="_276__FDSAUDITLINK__" localSheetId="10" hidden="1">{"fdsup://directions/FAT Viewer?action=UPDATE&amp;creator=factset&amp;DYN_ARGS=TRUE&amp;DOC_NAME=FAT:FQL_AUDITING_CLIENT_TEMPLATE.FAT&amp;display_string=Audit&amp;VAR:KEY=BAJUVGJMJW&amp;VAR:QUERY=RkZfRUJJVERBX09QRVIoUVRSLDQvMS8yMDEwLDYvMzAvMjAxMCwsLFVTRCk=&amp;WINDOW=FIRST_POPUP&amp;HEIGH","T=450&amp;WIDTH=450&amp;START_MAXIMIZED=FALSE&amp;VAR:CALENDAR=US&amp;VAR:SYMBOL=PLD&amp;VAR:INDEX=0"}</definedName>
    <definedName name="_276__FDSAUDITLINK__" localSheetId="3" hidden="1">{"fdsup://directions/FAT Viewer?action=UPDATE&amp;creator=factset&amp;DYN_ARGS=TRUE&amp;DOC_NAME=FAT:FQL_AUDITING_CLIENT_TEMPLATE.FAT&amp;display_string=Audit&amp;VAR:KEY=BAJUVGJMJW&amp;VAR:QUERY=RkZfRUJJVERBX09QRVIoUVRSLDQvMS8yMDEwLDYvMzAvMjAxMCwsLFVTRCk=&amp;WINDOW=FIRST_POPUP&amp;HEIGH","T=450&amp;WIDTH=450&amp;START_MAXIMIZED=FALSE&amp;VAR:CALENDAR=US&amp;VAR:SYMBOL=PLD&amp;VAR:INDEX=0"}</definedName>
    <definedName name="_276__FDSAUDITLINK__" localSheetId="5" hidden="1">{"fdsup://directions/FAT Viewer?action=UPDATE&amp;creator=factset&amp;DYN_ARGS=TRUE&amp;DOC_NAME=FAT:FQL_AUDITING_CLIENT_TEMPLATE.FAT&amp;display_string=Audit&amp;VAR:KEY=BAJUVGJMJW&amp;VAR:QUERY=RkZfRUJJVERBX09QRVIoUVRSLDQvMS8yMDEwLDYvMzAvMjAxMCwsLFVTRCk=&amp;WINDOW=FIRST_POPUP&amp;HEIGH","T=450&amp;WIDTH=450&amp;START_MAXIMIZED=FALSE&amp;VAR:CALENDAR=US&amp;VAR:SYMBOL=PLD&amp;VAR:INDEX=0"}</definedName>
    <definedName name="_276__FDSAUDITLINK__" localSheetId="1" hidden="1">{"fdsup://directions/FAT Viewer?action=UPDATE&amp;creator=factset&amp;DYN_ARGS=TRUE&amp;DOC_NAME=FAT:FQL_AUDITING_CLIENT_TEMPLATE.FAT&amp;display_string=Audit&amp;VAR:KEY=BAJUVGJMJW&amp;VAR:QUERY=RkZfRUJJVERBX09QRVIoUVRSLDQvMS8yMDEwLDYvMzAvMjAxMCwsLFVTRCk=&amp;WINDOW=FIRST_POPUP&amp;HEIGH","T=450&amp;WIDTH=450&amp;START_MAXIMIZED=FALSE&amp;VAR:CALENDAR=US&amp;VAR:SYMBOL=PLD&amp;VAR:INDEX=0"}</definedName>
    <definedName name="_276__FDSAUDITLINK__" hidden="1">{"fdsup://directions/FAT Viewer?action=UPDATE&amp;creator=factset&amp;DYN_ARGS=TRUE&amp;DOC_NAME=FAT:FQL_AUDITING_CLIENT_TEMPLATE.FAT&amp;display_string=Audit&amp;VAR:KEY=BAJUVGJMJW&amp;VAR:QUERY=RkZfRUJJVERBX09QRVIoUVRSLDQvMS8yMDEwLDYvMzAvMjAxMCwsLFVTRCk=&amp;WINDOW=FIRST_POPUP&amp;HEIGH","T=450&amp;WIDTH=450&amp;START_MAXIMIZED=FALSE&amp;VAR:CALENDAR=US&amp;VAR:SYMBOL=PLD&amp;VAR:INDEX=0"}</definedName>
    <definedName name="_277__FDSAUDITLINK__" localSheetId="7" hidden="1">{"fdsup://directions/FAT Viewer?action=UPDATE&amp;creator=factset&amp;DYN_ARGS=TRUE&amp;DOC_NAME=FAT:FQL_AUDITING_CLIENT_TEMPLATE.FAT&amp;display_string=Audit&amp;VAR:KEY=XYZEJUBYNC&amp;VAR:QUERY=RkZfRUJJVERBX09QRVIoUVRSLDQvMS8yMDA5LDYvMzAvMjAwOSwsLFVTRCk=&amp;WINDOW=FIRST_POPUP&amp;HEIGH","T=450&amp;WIDTH=450&amp;START_MAXIMIZED=FALSE&amp;VAR:CALENDAR=US&amp;VAR:SYMBOL=PKI&amp;VAR:INDEX=0"}</definedName>
    <definedName name="_277__FDSAUDITLINK__" localSheetId="9" hidden="1">{"fdsup://directions/FAT Viewer?action=UPDATE&amp;creator=factset&amp;DYN_ARGS=TRUE&amp;DOC_NAME=FAT:FQL_AUDITING_CLIENT_TEMPLATE.FAT&amp;display_string=Audit&amp;VAR:KEY=XYZEJUBYNC&amp;VAR:QUERY=RkZfRUJJVERBX09QRVIoUVRSLDQvMS8yMDA5LDYvMzAvMjAwOSwsLFVTRCk=&amp;WINDOW=FIRST_POPUP&amp;HEIGH","T=450&amp;WIDTH=450&amp;START_MAXIMIZED=FALSE&amp;VAR:CALENDAR=US&amp;VAR:SYMBOL=PKI&amp;VAR:INDEX=0"}</definedName>
    <definedName name="_277__FDSAUDITLINK__" localSheetId="8" hidden="1">{"fdsup://directions/FAT Viewer?action=UPDATE&amp;creator=factset&amp;DYN_ARGS=TRUE&amp;DOC_NAME=FAT:FQL_AUDITING_CLIENT_TEMPLATE.FAT&amp;display_string=Audit&amp;VAR:KEY=XYZEJUBYNC&amp;VAR:QUERY=RkZfRUJJVERBX09QRVIoUVRSLDQvMS8yMDA5LDYvMzAvMjAwOSwsLFVTRCk=&amp;WINDOW=FIRST_POPUP&amp;HEIGH","T=450&amp;WIDTH=450&amp;START_MAXIMIZED=FALSE&amp;VAR:CALENDAR=US&amp;VAR:SYMBOL=PKI&amp;VAR:INDEX=0"}</definedName>
    <definedName name="_277__FDSAUDITLINK__" localSheetId="10" hidden="1">{"fdsup://directions/FAT Viewer?action=UPDATE&amp;creator=factset&amp;DYN_ARGS=TRUE&amp;DOC_NAME=FAT:FQL_AUDITING_CLIENT_TEMPLATE.FAT&amp;display_string=Audit&amp;VAR:KEY=XYZEJUBYNC&amp;VAR:QUERY=RkZfRUJJVERBX09QRVIoUVRSLDQvMS8yMDA5LDYvMzAvMjAwOSwsLFVTRCk=&amp;WINDOW=FIRST_POPUP&amp;HEIGH","T=450&amp;WIDTH=450&amp;START_MAXIMIZED=FALSE&amp;VAR:CALENDAR=US&amp;VAR:SYMBOL=PKI&amp;VAR:INDEX=0"}</definedName>
    <definedName name="_277__FDSAUDITLINK__" localSheetId="3" hidden="1">{"fdsup://directions/FAT Viewer?action=UPDATE&amp;creator=factset&amp;DYN_ARGS=TRUE&amp;DOC_NAME=FAT:FQL_AUDITING_CLIENT_TEMPLATE.FAT&amp;display_string=Audit&amp;VAR:KEY=XYZEJUBYNC&amp;VAR:QUERY=RkZfRUJJVERBX09QRVIoUVRSLDQvMS8yMDA5LDYvMzAvMjAwOSwsLFVTRCk=&amp;WINDOW=FIRST_POPUP&amp;HEIGH","T=450&amp;WIDTH=450&amp;START_MAXIMIZED=FALSE&amp;VAR:CALENDAR=US&amp;VAR:SYMBOL=PKI&amp;VAR:INDEX=0"}</definedName>
    <definedName name="_277__FDSAUDITLINK__" localSheetId="5" hidden="1">{"fdsup://directions/FAT Viewer?action=UPDATE&amp;creator=factset&amp;DYN_ARGS=TRUE&amp;DOC_NAME=FAT:FQL_AUDITING_CLIENT_TEMPLATE.FAT&amp;display_string=Audit&amp;VAR:KEY=XYZEJUBYNC&amp;VAR:QUERY=RkZfRUJJVERBX09QRVIoUVRSLDQvMS8yMDA5LDYvMzAvMjAwOSwsLFVTRCk=&amp;WINDOW=FIRST_POPUP&amp;HEIGH","T=450&amp;WIDTH=450&amp;START_MAXIMIZED=FALSE&amp;VAR:CALENDAR=US&amp;VAR:SYMBOL=PKI&amp;VAR:INDEX=0"}</definedName>
    <definedName name="_277__FDSAUDITLINK__" localSheetId="1" hidden="1">{"fdsup://directions/FAT Viewer?action=UPDATE&amp;creator=factset&amp;DYN_ARGS=TRUE&amp;DOC_NAME=FAT:FQL_AUDITING_CLIENT_TEMPLATE.FAT&amp;display_string=Audit&amp;VAR:KEY=XYZEJUBYNC&amp;VAR:QUERY=RkZfRUJJVERBX09QRVIoUVRSLDQvMS8yMDA5LDYvMzAvMjAwOSwsLFVTRCk=&amp;WINDOW=FIRST_POPUP&amp;HEIGH","T=450&amp;WIDTH=450&amp;START_MAXIMIZED=FALSE&amp;VAR:CALENDAR=US&amp;VAR:SYMBOL=PKI&amp;VAR:INDEX=0"}</definedName>
    <definedName name="_277__FDSAUDITLINK__" hidden="1">{"fdsup://directions/FAT Viewer?action=UPDATE&amp;creator=factset&amp;DYN_ARGS=TRUE&amp;DOC_NAME=FAT:FQL_AUDITING_CLIENT_TEMPLATE.FAT&amp;display_string=Audit&amp;VAR:KEY=XYZEJUBYNC&amp;VAR:QUERY=RkZfRUJJVERBX09QRVIoUVRSLDQvMS8yMDA5LDYvMzAvMjAwOSwsLFVTRCk=&amp;WINDOW=FIRST_POPUP&amp;HEIGH","T=450&amp;WIDTH=450&amp;START_MAXIMIZED=FALSE&amp;VAR:CALENDAR=US&amp;VAR:SYMBOL=PKI&amp;VAR:INDEX=0"}</definedName>
    <definedName name="_278__FDSAUDITLINK__" localSheetId="7" hidden="1">{"fdsup://directions/FAT Viewer?action=UPDATE&amp;creator=factset&amp;DYN_ARGS=TRUE&amp;DOC_NAME=FAT:FQL_AUDITING_CLIENT_TEMPLATE.FAT&amp;display_string=Audit&amp;VAR:KEY=LYLWXYVKDA&amp;VAR:QUERY=RkZfRUJJVERBX09QRVIoUVRSLDQvMS8yMDEwLDYvMzAvMjAxMCwsLFVTRCk=&amp;WINDOW=FIRST_POPUP&amp;HEIGH","T=450&amp;WIDTH=450&amp;START_MAXIMIZED=FALSE&amp;VAR:CALENDAR=US&amp;VAR:SYMBOL=PKI&amp;VAR:INDEX=0"}</definedName>
    <definedName name="_278__FDSAUDITLINK__" localSheetId="9" hidden="1">{"fdsup://directions/FAT Viewer?action=UPDATE&amp;creator=factset&amp;DYN_ARGS=TRUE&amp;DOC_NAME=FAT:FQL_AUDITING_CLIENT_TEMPLATE.FAT&amp;display_string=Audit&amp;VAR:KEY=LYLWXYVKDA&amp;VAR:QUERY=RkZfRUJJVERBX09QRVIoUVRSLDQvMS8yMDEwLDYvMzAvMjAxMCwsLFVTRCk=&amp;WINDOW=FIRST_POPUP&amp;HEIGH","T=450&amp;WIDTH=450&amp;START_MAXIMIZED=FALSE&amp;VAR:CALENDAR=US&amp;VAR:SYMBOL=PKI&amp;VAR:INDEX=0"}</definedName>
    <definedName name="_278__FDSAUDITLINK__" localSheetId="8" hidden="1">{"fdsup://directions/FAT Viewer?action=UPDATE&amp;creator=factset&amp;DYN_ARGS=TRUE&amp;DOC_NAME=FAT:FQL_AUDITING_CLIENT_TEMPLATE.FAT&amp;display_string=Audit&amp;VAR:KEY=LYLWXYVKDA&amp;VAR:QUERY=RkZfRUJJVERBX09QRVIoUVRSLDQvMS8yMDEwLDYvMzAvMjAxMCwsLFVTRCk=&amp;WINDOW=FIRST_POPUP&amp;HEIGH","T=450&amp;WIDTH=450&amp;START_MAXIMIZED=FALSE&amp;VAR:CALENDAR=US&amp;VAR:SYMBOL=PKI&amp;VAR:INDEX=0"}</definedName>
    <definedName name="_278__FDSAUDITLINK__" localSheetId="10" hidden="1">{"fdsup://directions/FAT Viewer?action=UPDATE&amp;creator=factset&amp;DYN_ARGS=TRUE&amp;DOC_NAME=FAT:FQL_AUDITING_CLIENT_TEMPLATE.FAT&amp;display_string=Audit&amp;VAR:KEY=LYLWXYVKDA&amp;VAR:QUERY=RkZfRUJJVERBX09QRVIoUVRSLDQvMS8yMDEwLDYvMzAvMjAxMCwsLFVTRCk=&amp;WINDOW=FIRST_POPUP&amp;HEIGH","T=450&amp;WIDTH=450&amp;START_MAXIMIZED=FALSE&amp;VAR:CALENDAR=US&amp;VAR:SYMBOL=PKI&amp;VAR:INDEX=0"}</definedName>
    <definedName name="_278__FDSAUDITLINK__" localSheetId="3" hidden="1">{"fdsup://directions/FAT Viewer?action=UPDATE&amp;creator=factset&amp;DYN_ARGS=TRUE&amp;DOC_NAME=FAT:FQL_AUDITING_CLIENT_TEMPLATE.FAT&amp;display_string=Audit&amp;VAR:KEY=LYLWXYVKDA&amp;VAR:QUERY=RkZfRUJJVERBX09QRVIoUVRSLDQvMS8yMDEwLDYvMzAvMjAxMCwsLFVTRCk=&amp;WINDOW=FIRST_POPUP&amp;HEIGH","T=450&amp;WIDTH=450&amp;START_MAXIMIZED=FALSE&amp;VAR:CALENDAR=US&amp;VAR:SYMBOL=PKI&amp;VAR:INDEX=0"}</definedName>
    <definedName name="_278__FDSAUDITLINK__" localSheetId="5" hidden="1">{"fdsup://directions/FAT Viewer?action=UPDATE&amp;creator=factset&amp;DYN_ARGS=TRUE&amp;DOC_NAME=FAT:FQL_AUDITING_CLIENT_TEMPLATE.FAT&amp;display_string=Audit&amp;VAR:KEY=LYLWXYVKDA&amp;VAR:QUERY=RkZfRUJJVERBX09QRVIoUVRSLDQvMS8yMDEwLDYvMzAvMjAxMCwsLFVTRCk=&amp;WINDOW=FIRST_POPUP&amp;HEIGH","T=450&amp;WIDTH=450&amp;START_MAXIMIZED=FALSE&amp;VAR:CALENDAR=US&amp;VAR:SYMBOL=PKI&amp;VAR:INDEX=0"}</definedName>
    <definedName name="_278__FDSAUDITLINK__" localSheetId="1" hidden="1">{"fdsup://directions/FAT Viewer?action=UPDATE&amp;creator=factset&amp;DYN_ARGS=TRUE&amp;DOC_NAME=FAT:FQL_AUDITING_CLIENT_TEMPLATE.FAT&amp;display_string=Audit&amp;VAR:KEY=LYLWXYVKDA&amp;VAR:QUERY=RkZfRUJJVERBX09QRVIoUVRSLDQvMS8yMDEwLDYvMzAvMjAxMCwsLFVTRCk=&amp;WINDOW=FIRST_POPUP&amp;HEIGH","T=450&amp;WIDTH=450&amp;START_MAXIMIZED=FALSE&amp;VAR:CALENDAR=US&amp;VAR:SYMBOL=PKI&amp;VAR:INDEX=0"}</definedName>
    <definedName name="_278__FDSAUDITLINK__" hidden="1">{"fdsup://directions/FAT Viewer?action=UPDATE&amp;creator=factset&amp;DYN_ARGS=TRUE&amp;DOC_NAME=FAT:FQL_AUDITING_CLIENT_TEMPLATE.FAT&amp;display_string=Audit&amp;VAR:KEY=LYLWXYVKDA&amp;VAR:QUERY=RkZfRUJJVERBX09QRVIoUVRSLDQvMS8yMDEwLDYvMzAvMjAxMCwsLFVTRCk=&amp;WINDOW=FIRST_POPUP&amp;HEIGH","T=450&amp;WIDTH=450&amp;START_MAXIMIZED=FALSE&amp;VAR:CALENDAR=US&amp;VAR:SYMBOL=PKI&amp;VAR:INDEX=0"}</definedName>
    <definedName name="_279__FDSAUDITLINK__" localSheetId="7" hidden="1">{"fdsup://directions/FAT Viewer?action=UPDATE&amp;creator=factset&amp;DYN_ARGS=TRUE&amp;DOC_NAME=FAT:FQL_AUDITING_CLIENT_TEMPLATE.FAT&amp;display_string=Audit&amp;VAR:KEY=XAHKDIVKTU&amp;VAR:QUERY=RkZfRUJJVERBX09QRVIoUVRSLDQvMS8yMDA5LDYvMzAvMjAwOSwsLFVTRCk=&amp;WINDOW=FIRST_POPUP&amp;HEIGH","T=450&amp;WIDTH=450&amp;START_MAXIMIZED=FALSE&amp;VAR:CALENDAR=US&amp;VAR:SYMBOL=PHM&amp;VAR:INDEX=0"}</definedName>
    <definedName name="_279__FDSAUDITLINK__" localSheetId="9" hidden="1">{"fdsup://directions/FAT Viewer?action=UPDATE&amp;creator=factset&amp;DYN_ARGS=TRUE&amp;DOC_NAME=FAT:FQL_AUDITING_CLIENT_TEMPLATE.FAT&amp;display_string=Audit&amp;VAR:KEY=XAHKDIVKTU&amp;VAR:QUERY=RkZfRUJJVERBX09QRVIoUVRSLDQvMS8yMDA5LDYvMzAvMjAwOSwsLFVTRCk=&amp;WINDOW=FIRST_POPUP&amp;HEIGH","T=450&amp;WIDTH=450&amp;START_MAXIMIZED=FALSE&amp;VAR:CALENDAR=US&amp;VAR:SYMBOL=PHM&amp;VAR:INDEX=0"}</definedName>
    <definedName name="_279__FDSAUDITLINK__" localSheetId="8" hidden="1">{"fdsup://directions/FAT Viewer?action=UPDATE&amp;creator=factset&amp;DYN_ARGS=TRUE&amp;DOC_NAME=FAT:FQL_AUDITING_CLIENT_TEMPLATE.FAT&amp;display_string=Audit&amp;VAR:KEY=XAHKDIVKTU&amp;VAR:QUERY=RkZfRUJJVERBX09QRVIoUVRSLDQvMS8yMDA5LDYvMzAvMjAwOSwsLFVTRCk=&amp;WINDOW=FIRST_POPUP&amp;HEIGH","T=450&amp;WIDTH=450&amp;START_MAXIMIZED=FALSE&amp;VAR:CALENDAR=US&amp;VAR:SYMBOL=PHM&amp;VAR:INDEX=0"}</definedName>
    <definedName name="_279__FDSAUDITLINK__" localSheetId="10" hidden="1">{"fdsup://directions/FAT Viewer?action=UPDATE&amp;creator=factset&amp;DYN_ARGS=TRUE&amp;DOC_NAME=FAT:FQL_AUDITING_CLIENT_TEMPLATE.FAT&amp;display_string=Audit&amp;VAR:KEY=XAHKDIVKTU&amp;VAR:QUERY=RkZfRUJJVERBX09QRVIoUVRSLDQvMS8yMDA5LDYvMzAvMjAwOSwsLFVTRCk=&amp;WINDOW=FIRST_POPUP&amp;HEIGH","T=450&amp;WIDTH=450&amp;START_MAXIMIZED=FALSE&amp;VAR:CALENDAR=US&amp;VAR:SYMBOL=PHM&amp;VAR:INDEX=0"}</definedName>
    <definedName name="_279__FDSAUDITLINK__" localSheetId="3" hidden="1">{"fdsup://directions/FAT Viewer?action=UPDATE&amp;creator=factset&amp;DYN_ARGS=TRUE&amp;DOC_NAME=FAT:FQL_AUDITING_CLIENT_TEMPLATE.FAT&amp;display_string=Audit&amp;VAR:KEY=XAHKDIVKTU&amp;VAR:QUERY=RkZfRUJJVERBX09QRVIoUVRSLDQvMS8yMDA5LDYvMzAvMjAwOSwsLFVTRCk=&amp;WINDOW=FIRST_POPUP&amp;HEIGH","T=450&amp;WIDTH=450&amp;START_MAXIMIZED=FALSE&amp;VAR:CALENDAR=US&amp;VAR:SYMBOL=PHM&amp;VAR:INDEX=0"}</definedName>
    <definedName name="_279__FDSAUDITLINK__" localSheetId="5" hidden="1">{"fdsup://directions/FAT Viewer?action=UPDATE&amp;creator=factset&amp;DYN_ARGS=TRUE&amp;DOC_NAME=FAT:FQL_AUDITING_CLIENT_TEMPLATE.FAT&amp;display_string=Audit&amp;VAR:KEY=XAHKDIVKTU&amp;VAR:QUERY=RkZfRUJJVERBX09QRVIoUVRSLDQvMS8yMDA5LDYvMzAvMjAwOSwsLFVTRCk=&amp;WINDOW=FIRST_POPUP&amp;HEIGH","T=450&amp;WIDTH=450&amp;START_MAXIMIZED=FALSE&amp;VAR:CALENDAR=US&amp;VAR:SYMBOL=PHM&amp;VAR:INDEX=0"}</definedName>
    <definedName name="_279__FDSAUDITLINK__" localSheetId="1" hidden="1">{"fdsup://directions/FAT Viewer?action=UPDATE&amp;creator=factset&amp;DYN_ARGS=TRUE&amp;DOC_NAME=FAT:FQL_AUDITING_CLIENT_TEMPLATE.FAT&amp;display_string=Audit&amp;VAR:KEY=XAHKDIVKTU&amp;VAR:QUERY=RkZfRUJJVERBX09QRVIoUVRSLDQvMS8yMDA5LDYvMzAvMjAwOSwsLFVTRCk=&amp;WINDOW=FIRST_POPUP&amp;HEIGH","T=450&amp;WIDTH=450&amp;START_MAXIMIZED=FALSE&amp;VAR:CALENDAR=US&amp;VAR:SYMBOL=PHM&amp;VAR:INDEX=0"}</definedName>
    <definedName name="_279__FDSAUDITLINK__" hidden="1">{"fdsup://directions/FAT Viewer?action=UPDATE&amp;creator=factset&amp;DYN_ARGS=TRUE&amp;DOC_NAME=FAT:FQL_AUDITING_CLIENT_TEMPLATE.FAT&amp;display_string=Audit&amp;VAR:KEY=XAHKDIVKTU&amp;VAR:QUERY=RkZfRUJJVERBX09QRVIoUVRSLDQvMS8yMDA5LDYvMzAvMjAwOSwsLFVTRCk=&amp;WINDOW=FIRST_POPUP&amp;HEIGH","T=450&amp;WIDTH=450&amp;START_MAXIMIZED=FALSE&amp;VAR:CALENDAR=US&amp;VAR:SYMBOL=PHM&amp;VAR:INDEX=0"}</definedName>
    <definedName name="_28__FDSAUDITLINK__" localSheetId="7" hidden="1">{"fdsup://directions/FAT Viewer?action=UPDATE&amp;creator=factset&amp;DYN_ARGS=TRUE&amp;DOC_NAME=FAT:FQL_AUDITING_CLIENT_TEMPLATE.FAT&amp;display_string=Audit&amp;VAR:KEY=BSRYVUFULE&amp;VAR:QUERY=RkZfRUJJVERBX09QRVIoUVRSLDQvMS8yMDEwLDYvMzAvMjAxMCwsLFVTRCk=&amp;WINDOW=FIRST_POPUP&amp;HEIGH","T=450&amp;WIDTH=450&amp;START_MAXIMIZED=FALSE&amp;VAR:CALENDAR=US&amp;VAR:SYMBOL=WY&amp;VAR:INDEX=0"}</definedName>
    <definedName name="_28__FDSAUDITLINK__" localSheetId="9" hidden="1">{"fdsup://directions/FAT Viewer?action=UPDATE&amp;creator=factset&amp;DYN_ARGS=TRUE&amp;DOC_NAME=FAT:FQL_AUDITING_CLIENT_TEMPLATE.FAT&amp;display_string=Audit&amp;VAR:KEY=BSRYVUFULE&amp;VAR:QUERY=RkZfRUJJVERBX09QRVIoUVRSLDQvMS8yMDEwLDYvMzAvMjAxMCwsLFVTRCk=&amp;WINDOW=FIRST_POPUP&amp;HEIGH","T=450&amp;WIDTH=450&amp;START_MAXIMIZED=FALSE&amp;VAR:CALENDAR=US&amp;VAR:SYMBOL=WY&amp;VAR:INDEX=0"}</definedName>
    <definedName name="_28__FDSAUDITLINK__" localSheetId="8" hidden="1">{"fdsup://directions/FAT Viewer?action=UPDATE&amp;creator=factset&amp;DYN_ARGS=TRUE&amp;DOC_NAME=FAT:FQL_AUDITING_CLIENT_TEMPLATE.FAT&amp;display_string=Audit&amp;VAR:KEY=BSRYVUFULE&amp;VAR:QUERY=RkZfRUJJVERBX09QRVIoUVRSLDQvMS8yMDEwLDYvMzAvMjAxMCwsLFVTRCk=&amp;WINDOW=FIRST_POPUP&amp;HEIGH","T=450&amp;WIDTH=450&amp;START_MAXIMIZED=FALSE&amp;VAR:CALENDAR=US&amp;VAR:SYMBOL=WY&amp;VAR:INDEX=0"}</definedName>
    <definedName name="_28__FDSAUDITLINK__" localSheetId="10" hidden="1">{"fdsup://directions/FAT Viewer?action=UPDATE&amp;creator=factset&amp;DYN_ARGS=TRUE&amp;DOC_NAME=FAT:FQL_AUDITING_CLIENT_TEMPLATE.FAT&amp;display_string=Audit&amp;VAR:KEY=BSRYVUFULE&amp;VAR:QUERY=RkZfRUJJVERBX09QRVIoUVRSLDQvMS8yMDEwLDYvMzAvMjAxMCwsLFVTRCk=&amp;WINDOW=FIRST_POPUP&amp;HEIGH","T=450&amp;WIDTH=450&amp;START_MAXIMIZED=FALSE&amp;VAR:CALENDAR=US&amp;VAR:SYMBOL=WY&amp;VAR:INDEX=0"}</definedName>
    <definedName name="_28__FDSAUDITLINK__" localSheetId="3" hidden="1">{"fdsup://directions/FAT Viewer?action=UPDATE&amp;creator=factset&amp;DYN_ARGS=TRUE&amp;DOC_NAME=FAT:FQL_AUDITING_CLIENT_TEMPLATE.FAT&amp;display_string=Audit&amp;VAR:KEY=BSRYVUFULE&amp;VAR:QUERY=RkZfRUJJVERBX09QRVIoUVRSLDQvMS8yMDEwLDYvMzAvMjAxMCwsLFVTRCk=&amp;WINDOW=FIRST_POPUP&amp;HEIGH","T=450&amp;WIDTH=450&amp;START_MAXIMIZED=FALSE&amp;VAR:CALENDAR=US&amp;VAR:SYMBOL=WY&amp;VAR:INDEX=0"}</definedName>
    <definedName name="_28__FDSAUDITLINK__" localSheetId="5" hidden="1">{"fdsup://directions/FAT Viewer?action=UPDATE&amp;creator=factset&amp;DYN_ARGS=TRUE&amp;DOC_NAME=FAT:FQL_AUDITING_CLIENT_TEMPLATE.FAT&amp;display_string=Audit&amp;VAR:KEY=BSRYVUFULE&amp;VAR:QUERY=RkZfRUJJVERBX09QRVIoUVRSLDQvMS8yMDEwLDYvMzAvMjAxMCwsLFVTRCk=&amp;WINDOW=FIRST_POPUP&amp;HEIGH","T=450&amp;WIDTH=450&amp;START_MAXIMIZED=FALSE&amp;VAR:CALENDAR=US&amp;VAR:SYMBOL=WY&amp;VAR:INDEX=0"}</definedName>
    <definedName name="_28__FDSAUDITLINK__" localSheetId="1" hidden="1">{"fdsup://directions/FAT Viewer?action=UPDATE&amp;creator=factset&amp;DYN_ARGS=TRUE&amp;DOC_NAME=FAT:FQL_AUDITING_CLIENT_TEMPLATE.FAT&amp;display_string=Audit&amp;VAR:KEY=BSRYVUFULE&amp;VAR:QUERY=RkZfRUJJVERBX09QRVIoUVRSLDQvMS8yMDEwLDYvMzAvMjAxMCwsLFVTRCk=&amp;WINDOW=FIRST_POPUP&amp;HEIGH","T=450&amp;WIDTH=450&amp;START_MAXIMIZED=FALSE&amp;VAR:CALENDAR=US&amp;VAR:SYMBOL=WY&amp;VAR:INDEX=0"}</definedName>
    <definedName name="_28__FDSAUDITLINK__" hidden="1">{"fdsup://directions/FAT Viewer?action=UPDATE&amp;creator=factset&amp;DYN_ARGS=TRUE&amp;DOC_NAME=FAT:FQL_AUDITING_CLIENT_TEMPLATE.FAT&amp;display_string=Audit&amp;VAR:KEY=BSRYVUFULE&amp;VAR:QUERY=RkZfRUJJVERBX09QRVIoUVRSLDQvMS8yMDEwLDYvMzAvMjAxMCwsLFVTRCk=&amp;WINDOW=FIRST_POPUP&amp;HEIGH","T=450&amp;WIDTH=450&amp;START_MAXIMIZED=FALSE&amp;VAR:CALENDAR=US&amp;VAR:SYMBOL=WY&amp;VAR:INDEX=0"}</definedName>
    <definedName name="_280__FDSAUDITLINK__" localSheetId="7" hidden="1">{"fdsup://directions/FAT Viewer?action=UPDATE&amp;creator=factset&amp;DYN_ARGS=TRUE&amp;DOC_NAME=FAT:FQL_AUDITING_CLIENT_TEMPLATE.FAT&amp;display_string=Audit&amp;VAR:KEY=FOJMDEZSJS&amp;VAR:QUERY=RkZfRUJJVERBX09QRVIoUVRSLDQvMS8yMDEwLDYvMzAvMjAxMCwsLFVTRCk=&amp;WINDOW=FIRST_POPUP&amp;HEIGH","T=450&amp;WIDTH=450&amp;START_MAXIMIZED=FALSE&amp;VAR:CALENDAR=US&amp;VAR:SYMBOL=PHM&amp;VAR:INDEX=0"}</definedName>
    <definedName name="_280__FDSAUDITLINK__" localSheetId="9" hidden="1">{"fdsup://directions/FAT Viewer?action=UPDATE&amp;creator=factset&amp;DYN_ARGS=TRUE&amp;DOC_NAME=FAT:FQL_AUDITING_CLIENT_TEMPLATE.FAT&amp;display_string=Audit&amp;VAR:KEY=FOJMDEZSJS&amp;VAR:QUERY=RkZfRUJJVERBX09QRVIoUVRSLDQvMS8yMDEwLDYvMzAvMjAxMCwsLFVTRCk=&amp;WINDOW=FIRST_POPUP&amp;HEIGH","T=450&amp;WIDTH=450&amp;START_MAXIMIZED=FALSE&amp;VAR:CALENDAR=US&amp;VAR:SYMBOL=PHM&amp;VAR:INDEX=0"}</definedName>
    <definedName name="_280__FDSAUDITLINK__" localSheetId="8" hidden="1">{"fdsup://directions/FAT Viewer?action=UPDATE&amp;creator=factset&amp;DYN_ARGS=TRUE&amp;DOC_NAME=FAT:FQL_AUDITING_CLIENT_TEMPLATE.FAT&amp;display_string=Audit&amp;VAR:KEY=FOJMDEZSJS&amp;VAR:QUERY=RkZfRUJJVERBX09QRVIoUVRSLDQvMS8yMDEwLDYvMzAvMjAxMCwsLFVTRCk=&amp;WINDOW=FIRST_POPUP&amp;HEIGH","T=450&amp;WIDTH=450&amp;START_MAXIMIZED=FALSE&amp;VAR:CALENDAR=US&amp;VAR:SYMBOL=PHM&amp;VAR:INDEX=0"}</definedName>
    <definedName name="_280__FDSAUDITLINK__" localSheetId="10" hidden="1">{"fdsup://directions/FAT Viewer?action=UPDATE&amp;creator=factset&amp;DYN_ARGS=TRUE&amp;DOC_NAME=FAT:FQL_AUDITING_CLIENT_TEMPLATE.FAT&amp;display_string=Audit&amp;VAR:KEY=FOJMDEZSJS&amp;VAR:QUERY=RkZfRUJJVERBX09QRVIoUVRSLDQvMS8yMDEwLDYvMzAvMjAxMCwsLFVTRCk=&amp;WINDOW=FIRST_POPUP&amp;HEIGH","T=450&amp;WIDTH=450&amp;START_MAXIMIZED=FALSE&amp;VAR:CALENDAR=US&amp;VAR:SYMBOL=PHM&amp;VAR:INDEX=0"}</definedName>
    <definedName name="_280__FDSAUDITLINK__" localSheetId="3" hidden="1">{"fdsup://directions/FAT Viewer?action=UPDATE&amp;creator=factset&amp;DYN_ARGS=TRUE&amp;DOC_NAME=FAT:FQL_AUDITING_CLIENT_TEMPLATE.FAT&amp;display_string=Audit&amp;VAR:KEY=FOJMDEZSJS&amp;VAR:QUERY=RkZfRUJJVERBX09QRVIoUVRSLDQvMS8yMDEwLDYvMzAvMjAxMCwsLFVTRCk=&amp;WINDOW=FIRST_POPUP&amp;HEIGH","T=450&amp;WIDTH=450&amp;START_MAXIMIZED=FALSE&amp;VAR:CALENDAR=US&amp;VAR:SYMBOL=PHM&amp;VAR:INDEX=0"}</definedName>
    <definedName name="_280__FDSAUDITLINK__" localSheetId="5" hidden="1">{"fdsup://directions/FAT Viewer?action=UPDATE&amp;creator=factset&amp;DYN_ARGS=TRUE&amp;DOC_NAME=FAT:FQL_AUDITING_CLIENT_TEMPLATE.FAT&amp;display_string=Audit&amp;VAR:KEY=FOJMDEZSJS&amp;VAR:QUERY=RkZfRUJJVERBX09QRVIoUVRSLDQvMS8yMDEwLDYvMzAvMjAxMCwsLFVTRCk=&amp;WINDOW=FIRST_POPUP&amp;HEIGH","T=450&amp;WIDTH=450&amp;START_MAXIMIZED=FALSE&amp;VAR:CALENDAR=US&amp;VAR:SYMBOL=PHM&amp;VAR:INDEX=0"}</definedName>
    <definedName name="_280__FDSAUDITLINK__" localSheetId="1" hidden="1">{"fdsup://directions/FAT Viewer?action=UPDATE&amp;creator=factset&amp;DYN_ARGS=TRUE&amp;DOC_NAME=FAT:FQL_AUDITING_CLIENT_TEMPLATE.FAT&amp;display_string=Audit&amp;VAR:KEY=FOJMDEZSJS&amp;VAR:QUERY=RkZfRUJJVERBX09QRVIoUVRSLDQvMS8yMDEwLDYvMzAvMjAxMCwsLFVTRCk=&amp;WINDOW=FIRST_POPUP&amp;HEIGH","T=450&amp;WIDTH=450&amp;START_MAXIMIZED=FALSE&amp;VAR:CALENDAR=US&amp;VAR:SYMBOL=PHM&amp;VAR:INDEX=0"}</definedName>
    <definedName name="_280__FDSAUDITLINK__" hidden="1">{"fdsup://directions/FAT Viewer?action=UPDATE&amp;creator=factset&amp;DYN_ARGS=TRUE&amp;DOC_NAME=FAT:FQL_AUDITING_CLIENT_TEMPLATE.FAT&amp;display_string=Audit&amp;VAR:KEY=FOJMDEZSJS&amp;VAR:QUERY=RkZfRUJJVERBX09QRVIoUVRSLDQvMS8yMDEwLDYvMzAvMjAxMCwsLFVTRCk=&amp;WINDOW=FIRST_POPUP&amp;HEIGH","T=450&amp;WIDTH=450&amp;START_MAXIMIZED=FALSE&amp;VAR:CALENDAR=US&amp;VAR:SYMBOL=PHM&amp;VAR:INDEX=0"}</definedName>
    <definedName name="_281__FDSAUDITLINK__" localSheetId="7" hidden="1">{"fdsup://directions/FAT Viewer?action=UPDATE&amp;creator=factset&amp;DYN_ARGS=TRUE&amp;DOC_NAME=FAT:FQL_AUDITING_CLIENT_TEMPLATE.FAT&amp;display_string=Audit&amp;VAR:KEY=TGFAZITENS&amp;VAR:QUERY=RkZfRUJJVERBX09QRVIoUVRSLDQvMS8yMDA5LDYvMzAvMjAwOSwsLFVTRCk=&amp;WINDOW=FIRST_POPUP&amp;HEIGH","T=450&amp;WIDTH=450&amp;START_MAXIMIZED=FALSE&amp;VAR:CALENDAR=US&amp;VAR:SYMBOL=PH&amp;VAR:INDEX=0"}</definedName>
    <definedName name="_281__FDSAUDITLINK__" localSheetId="9" hidden="1">{"fdsup://directions/FAT Viewer?action=UPDATE&amp;creator=factset&amp;DYN_ARGS=TRUE&amp;DOC_NAME=FAT:FQL_AUDITING_CLIENT_TEMPLATE.FAT&amp;display_string=Audit&amp;VAR:KEY=TGFAZITENS&amp;VAR:QUERY=RkZfRUJJVERBX09QRVIoUVRSLDQvMS8yMDA5LDYvMzAvMjAwOSwsLFVTRCk=&amp;WINDOW=FIRST_POPUP&amp;HEIGH","T=450&amp;WIDTH=450&amp;START_MAXIMIZED=FALSE&amp;VAR:CALENDAR=US&amp;VAR:SYMBOL=PH&amp;VAR:INDEX=0"}</definedName>
    <definedName name="_281__FDSAUDITLINK__" localSheetId="8" hidden="1">{"fdsup://directions/FAT Viewer?action=UPDATE&amp;creator=factset&amp;DYN_ARGS=TRUE&amp;DOC_NAME=FAT:FQL_AUDITING_CLIENT_TEMPLATE.FAT&amp;display_string=Audit&amp;VAR:KEY=TGFAZITENS&amp;VAR:QUERY=RkZfRUJJVERBX09QRVIoUVRSLDQvMS8yMDA5LDYvMzAvMjAwOSwsLFVTRCk=&amp;WINDOW=FIRST_POPUP&amp;HEIGH","T=450&amp;WIDTH=450&amp;START_MAXIMIZED=FALSE&amp;VAR:CALENDAR=US&amp;VAR:SYMBOL=PH&amp;VAR:INDEX=0"}</definedName>
    <definedName name="_281__FDSAUDITLINK__" localSheetId="10" hidden="1">{"fdsup://directions/FAT Viewer?action=UPDATE&amp;creator=factset&amp;DYN_ARGS=TRUE&amp;DOC_NAME=FAT:FQL_AUDITING_CLIENT_TEMPLATE.FAT&amp;display_string=Audit&amp;VAR:KEY=TGFAZITENS&amp;VAR:QUERY=RkZfRUJJVERBX09QRVIoUVRSLDQvMS8yMDA5LDYvMzAvMjAwOSwsLFVTRCk=&amp;WINDOW=FIRST_POPUP&amp;HEIGH","T=450&amp;WIDTH=450&amp;START_MAXIMIZED=FALSE&amp;VAR:CALENDAR=US&amp;VAR:SYMBOL=PH&amp;VAR:INDEX=0"}</definedName>
    <definedName name="_281__FDSAUDITLINK__" localSheetId="3" hidden="1">{"fdsup://directions/FAT Viewer?action=UPDATE&amp;creator=factset&amp;DYN_ARGS=TRUE&amp;DOC_NAME=FAT:FQL_AUDITING_CLIENT_TEMPLATE.FAT&amp;display_string=Audit&amp;VAR:KEY=TGFAZITENS&amp;VAR:QUERY=RkZfRUJJVERBX09QRVIoUVRSLDQvMS8yMDA5LDYvMzAvMjAwOSwsLFVTRCk=&amp;WINDOW=FIRST_POPUP&amp;HEIGH","T=450&amp;WIDTH=450&amp;START_MAXIMIZED=FALSE&amp;VAR:CALENDAR=US&amp;VAR:SYMBOL=PH&amp;VAR:INDEX=0"}</definedName>
    <definedName name="_281__FDSAUDITLINK__" localSheetId="5" hidden="1">{"fdsup://directions/FAT Viewer?action=UPDATE&amp;creator=factset&amp;DYN_ARGS=TRUE&amp;DOC_NAME=FAT:FQL_AUDITING_CLIENT_TEMPLATE.FAT&amp;display_string=Audit&amp;VAR:KEY=TGFAZITENS&amp;VAR:QUERY=RkZfRUJJVERBX09QRVIoUVRSLDQvMS8yMDA5LDYvMzAvMjAwOSwsLFVTRCk=&amp;WINDOW=FIRST_POPUP&amp;HEIGH","T=450&amp;WIDTH=450&amp;START_MAXIMIZED=FALSE&amp;VAR:CALENDAR=US&amp;VAR:SYMBOL=PH&amp;VAR:INDEX=0"}</definedName>
    <definedName name="_281__FDSAUDITLINK__" localSheetId="1" hidden="1">{"fdsup://directions/FAT Viewer?action=UPDATE&amp;creator=factset&amp;DYN_ARGS=TRUE&amp;DOC_NAME=FAT:FQL_AUDITING_CLIENT_TEMPLATE.FAT&amp;display_string=Audit&amp;VAR:KEY=TGFAZITENS&amp;VAR:QUERY=RkZfRUJJVERBX09QRVIoUVRSLDQvMS8yMDA5LDYvMzAvMjAwOSwsLFVTRCk=&amp;WINDOW=FIRST_POPUP&amp;HEIGH","T=450&amp;WIDTH=450&amp;START_MAXIMIZED=FALSE&amp;VAR:CALENDAR=US&amp;VAR:SYMBOL=PH&amp;VAR:INDEX=0"}</definedName>
    <definedName name="_281__FDSAUDITLINK__" hidden="1">{"fdsup://directions/FAT Viewer?action=UPDATE&amp;creator=factset&amp;DYN_ARGS=TRUE&amp;DOC_NAME=FAT:FQL_AUDITING_CLIENT_TEMPLATE.FAT&amp;display_string=Audit&amp;VAR:KEY=TGFAZITENS&amp;VAR:QUERY=RkZfRUJJVERBX09QRVIoUVRSLDQvMS8yMDA5LDYvMzAvMjAwOSwsLFVTRCk=&amp;WINDOW=FIRST_POPUP&amp;HEIGH","T=450&amp;WIDTH=450&amp;START_MAXIMIZED=FALSE&amp;VAR:CALENDAR=US&amp;VAR:SYMBOL=PH&amp;VAR:INDEX=0"}</definedName>
    <definedName name="_282__FDSAUDITLINK__" localSheetId="7" hidden="1">{"fdsup://directions/FAT Viewer?action=UPDATE&amp;creator=factset&amp;DYN_ARGS=TRUE&amp;DOC_NAME=FAT:FQL_AUDITING_CLIENT_TEMPLATE.FAT&amp;display_string=Audit&amp;VAR:KEY=DYTOPYTWPU&amp;VAR:QUERY=RkZfRUJJVERBX09QRVIoUVRSLDQvMS8yMDEwLDYvMzAvMjAxMCwsLFVTRCk=&amp;WINDOW=FIRST_POPUP&amp;HEIGH","T=450&amp;WIDTH=450&amp;START_MAXIMIZED=FALSE&amp;VAR:CALENDAR=US&amp;VAR:SYMBOL=PH&amp;VAR:INDEX=0"}</definedName>
    <definedName name="_282__FDSAUDITLINK__" localSheetId="9" hidden="1">{"fdsup://directions/FAT Viewer?action=UPDATE&amp;creator=factset&amp;DYN_ARGS=TRUE&amp;DOC_NAME=FAT:FQL_AUDITING_CLIENT_TEMPLATE.FAT&amp;display_string=Audit&amp;VAR:KEY=DYTOPYTWPU&amp;VAR:QUERY=RkZfRUJJVERBX09QRVIoUVRSLDQvMS8yMDEwLDYvMzAvMjAxMCwsLFVTRCk=&amp;WINDOW=FIRST_POPUP&amp;HEIGH","T=450&amp;WIDTH=450&amp;START_MAXIMIZED=FALSE&amp;VAR:CALENDAR=US&amp;VAR:SYMBOL=PH&amp;VAR:INDEX=0"}</definedName>
    <definedName name="_282__FDSAUDITLINK__" localSheetId="8" hidden="1">{"fdsup://directions/FAT Viewer?action=UPDATE&amp;creator=factset&amp;DYN_ARGS=TRUE&amp;DOC_NAME=FAT:FQL_AUDITING_CLIENT_TEMPLATE.FAT&amp;display_string=Audit&amp;VAR:KEY=DYTOPYTWPU&amp;VAR:QUERY=RkZfRUJJVERBX09QRVIoUVRSLDQvMS8yMDEwLDYvMzAvMjAxMCwsLFVTRCk=&amp;WINDOW=FIRST_POPUP&amp;HEIGH","T=450&amp;WIDTH=450&amp;START_MAXIMIZED=FALSE&amp;VAR:CALENDAR=US&amp;VAR:SYMBOL=PH&amp;VAR:INDEX=0"}</definedName>
    <definedName name="_282__FDSAUDITLINK__" localSheetId="10" hidden="1">{"fdsup://directions/FAT Viewer?action=UPDATE&amp;creator=factset&amp;DYN_ARGS=TRUE&amp;DOC_NAME=FAT:FQL_AUDITING_CLIENT_TEMPLATE.FAT&amp;display_string=Audit&amp;VAR:KEY=DYTOPYTWPU&amp;VAR:QUERY=RkZfRUJJVERBX09QRVIoUVRSLDQvMS8yMDEwLDYvMzAvMjAxMCwsLFVTRCk=&amp;WINDOW=FIRST_POPUP&amp;HEIGH","T=450&amp;WIDTH=450&amp;START_MAXIMIZED=FALSE&amp;VAR:CALENDAR=US&amp;VAR:SYMBOL=PH&amp;VAR:INDEX=0"}</definedName>
    <definedName name="_282__FDSAUDITLINK__" localSheetId="3" hidden="1">{"fdsup://directions/FAT Viewer?action=UPDATE&amp;creator=factset&amp;DYN_ARGS=TRUE&amp;DOC_NAME=FAT:FQL_AUDITING_CLIENT_TEMPLATE.FAT&amp;display_string=Audit&amp;VAR:KEY=DYTOPYTWPU&amp;VAR:QUERY=RkZfRUJJVERBX09QRVIoUVRSLDQvMS8yMDEwLDYvMzAvMjAxMCwsLFVTRCk=&amp;WINDOW=FIRST_POPUP&amp;HEIGH","T=450&amp;WIDTH=450&amp;START_MAXIMIZED=FALSE&amp;VAR:CALENDAR=US&amp;VAR:SYMBOL=PH&amp;VAR:INDEX=0"}</definedName>
    <definedName name="_282__FDSAUDITLINK__" localSheetId="5" hidden="1">{"fdsup://directions/FAT Viewer?action=UPDATE&amp;creator=factset&amp;DYN_ARGS=TRUE&amp;DOC_NAME=FAT:FQL_AUDITING_CLIENT_TEMPLATE.FAT&amp;display_string=Audit&amp;VAR:KEY=DYTOPYTWPU&amp;VAR:QUERY=RkZfRUJJVERBX09QRVIoUVRSLDQvMS8yMDEwLDYvMzAvMjAxMCwsLFVTRCk=&amp;WINDOW=FIRST_POPUP&amp;HEIGH","T=450&amp;WIDTH=450&amp;START_MAXIMIZED=FALSE&amp;VAR:CALENDAR=US&amp;VAR:SYMBOL=PH&amp;VAR:INDEX=0"}</definedName>
    <definedName name="_282__FDSAUDITLINK__" localSheetId="1" hidden="1">{"fdsup://directions/FAT Viewer?action=UPDATE&amp;creator=factset&amp;DYN_ARGS=TRUE&amp;DOC_NAME=FAT:FQL_AUDITING_CLIENT_TEMPLATE.FAT&amp;display_string=Audit&amp;VAR:KEY=DYTOPYTWPU&amp;VAR:QUERY=RkZfRUJJVERBX09QRVIoUVRSLDQvMS8yMDEwLDYvMzAvMjAxMCwsLFVTRCk=&amp;WINDOW=FIRST_POPUP&amp;HEIGH","T=450&amp;WIDTH=450&amp;START_MAXIMIZED=FALSE&amp;VAR:CALENDAR=US&amp;VAR:SYMBOL=PH&amp;VAR:INDEX=0"}</definedName>
    <definedName name="_282__FDSAUDITLINK__" hidden="1">{"fdsup://directions/FAT Viewer?action=UPDATE&amp;creator=factset&amp;DYN_ARGS=TRUE&amp;DOC_NAME=FAT:FQL_AUDITING_CLIENT_TEMPLATE.FAT&amp;display_string=Audit&amp;VAR:KEY=DYTOPYTWPU&amp;VAR:QUERY=RkZfRUJJVERBX09QRVIoUVRSLDQvMS8yMDEwLDYvMzAvMjAxMCwsLFVTRCk=&amp;WINDOW=FIRST_POPUP&amp;HEIGH","T=450&amp;WIDTH=450&amp;START_MAXIMIZED=FALSE&amp;VAR:CALENDAR=US&amp;VAR:SYMBOL=PH&amp;VAR:INDEX=0"}</definedName>
    <definedName name="_283__FDSAUDITLINK__" localSheetId="7" hidden="1">{"fdsup://directions/FAT Viewer?action=UPDATE&amp;creator=factset&amp;DYN_ARGS=TRUE&amp;DOC_NAME=FAT:FQL_AUDITING_CLIENT_TEMPLATE.FAT&amp;display_string=Audit&amp;VAR:KEY=HMBAZUPMDQ&amp;VAR:QUERY=RkZfRUJJVERBX09QRVIoUVRSLDQvMS8yMDA5LDYvMzAvMjAwOSwsLFVTRCk=&amp;WINDOW=FIRST_POPUP&amp;HEIGH","T=450&amp;WIDTH=450&amp;START_MAXIMIZED=FALSE&amp;VAR:CALENDAR=US&amp;VAR:SYMBOL=PGR&amp;VAR:INDEX=0"}</definedName>
    <definedName name="_283__FDSAUDITLINK__" localSheetId="9" hidden="1">{"fdsup://directions/FAT Viewer?action=UPDATE&amp;creator=factset&amp;DYN_ARGS=TRUE&amp;DOC_NAME=FAT:FQL_AUDITING_CLIENT_TEMPLATE.FAT&amp;display_string=Audit&amp;VAR:KEY=HMBAZUPMDQ&amp;VAR:QUERY=RkZfRUJJVERBX09QRVIoUVRSLDQvMS8yMDA5LDYvMzAvMjAwOSwsLFVTRCk=&amp;WINDOW=FIRST_POPUP&amp;HEIGH","T=450&amp;WIDTH=450&amp;START_MAXIMIZED=FALSE&amp;VAR:CALENDAR=US&amp;VAR:SYMBOL=PGR&amp;VAR:INDEX=0"}</definedName>
    <definedName name="_283__FDSAUDITLINK__" localSheetId="8" hidden="1">{"fdsup://directions/FAT Viewer?action=UPDATE&amp;creator=factset&amp;DYN_ARGS=TRUE&amp;DOC_NAME=FAT:FQL_AUDITING_CLIENT_TEMPLATE.FAT&amp;display_string=Audit&amp;VAR:KEY=HMBAZUPMDQ&amp;VAR:QUERY=RkZfRUJJVERBX09QRVIoUVRSLDQvMS8yMDA5LDYvMzAvMjAwOSwsLFVTRCk=&amp;WINDOW=FIRST_POPUP&amp;HEIGH","T=450&amp;WIDTH=450&amp;START_MAXIMIZED=FALSE&amp;VAR:CALENDAR=US&amp;VAR:SYMBOL=PGR&amp;VAR:INDEX=0"}</definedName>
    <definedName name="_283__FDSAUDITLINK__" localSheetId="10" hidden="1">{"fdsup://directions/FAT Viewer?action=UPDATE&amp;creator=factset&amp;DYN_ARGS=TRUE&amp;DOC_NAME=FAT:FQL_AUDITING_CLIENT_TEMPLATE.FAT&amp;display_string=Audit&amp;VAR:KEY=HMBAZUPMDQ&amp;VAR:QUERY=RkZfRUJJVERBX09QRVIoUVRSLDQvMS8yMDA5LDYvMzAvMjAwOSwsLFVTRCk=&amp;WINDOW=FIRST_POPUP&amp;HEIGH","T=450&amp;WIDTH=450&amp;START_MAXIMIZED=FALSE&amp;VAR:CALENDAR=US&amp;VAR:SYMBOL=PGR&amp;VAR:INDEX=0"}</definedName>
    <definedName name="_283__FDSAUDITLINK__" localSheetId="3" hidden="1">{"fdsup://directions/FAT Viewer?action=UPDATE&amp;creator=factset&amp;DYN_ARGS=TRUE&amp;DOC_NAME=FAT:FQL_AUDITING_CLIENT_TEMPLATE.FAT&amp;display_string=Audit&amp;VAR:KEY=HMBAZUPMDQ&amp;VAR:QUERY=RkZfRUJJVERBX09QRVIoUVRSLDQvMS8yMDA5LDYvMzAvMjAwOSwsLFVTRCk=&amp;WINDOW=FIRST_POPUP&amp;HEIGH","T=450&amp;WIDTH=450&amp;START_MAXIMIZED=FALSE&amp;VAR:CALENDAR=US&amp;VAR:SYMBOL=PGR&amp;VAR:INDEX=0"}</definedName>
    <definedName name="_283__FDSAUDITLINK__" localSheetId="5" hidden="1">{"fdsup://directions/FAT Viewer?action=UPDATE&amp;creator=factset&amp;DYN_ARGS=TRUE&amp;DOC_NAME=FAT:FQL_AUDITING_CLIENT_TEMPLATE.FAT&amp;display_string=Audit&amp;VAR:KEY=HMBAZUPMDQ&amp;VAR:QUERY=RkZfRUJJVERBX09QRVIoUVRSLDQvMS8yMDA5LDYvMzAvMjAwOSwsLFVTRCk=&amp;WINDOW=FIRST_POPUP&amp;HEIGH","T=450&amp;WIDTH=450&amp;START_MAXIMIZED=FALSE&amp;VAR:CALENDAR=US&amp;VAR:SYMBOL=PGR&amp;VAR:INDEX=0"}</definedName>
    <definedName name="_283__FDSAUDITLINK__" localSheetId="1" hidden="1">{"fdsup://directions/FAT Viewer?action=UPDATE&amp;creator=factset&amp;DYN_ARGS=TRUE&amp;DOC_NAME=FAT:FQL_AUDITING_CLIENT_TEMPLATE.FAT&amp;display_string=Audit&amp;VAR:KEY=HMBAZUPMDQ&amp;VAR:QUERY=RkZfRUJJVERBX09QRVIoUVRSLDQvMS8yMDA5LDYvMzAvMjAwOSwsLFVTRCk=&amp;WINDOW=FIRST_POPUP&amp;HEIGH","T=450&amp;WIDTH=450&amp;START_MAXIMIZED=FALSE&amp;VAR:CALENDAR=US&amp;VAR:SYMBOL=PGR&amp;VAR:INDEX=0"}</definedName>
    <definedName name="_283__FDSAUDITLINK__" hidden="1">{"fdsup://directions/FAT Viewer?action=UPDATE&amp;creator=factset&amp;DYN_ARGS=TRUE&amp;DOC_NAME=FAT:FQL_AUDITING_CLIENT_TEMPLATE.FAT&amp;display_string=Audit&amp;VAR:KEY=HMBAZUPMDQ&amp;VAR:QUERY=RkZfRUJJVERBX09QRVIoUVRSLDQvMS8yMDA5LDYvMzAvMjAwOSwsLFVTRCk=&amp;WINDOW=FIRST_POPUP&amp;HEIGH","T=450&amp;WIDTH=450&amp;START_MAXIMIZED=FALSE&amp;VAR:CALENDAR=US&amp;VAR:SYMBOL=PGR&amp;VAR:INDEX=0"}</definedName>
    <definedName name="_284__FDSAUDITLINK__" localSheetId="7" hidden="1">{"fdsup://directions/FAT Viewer?action=UPDATE&amp;creator=factset&amp;DYN_ARGS=TRUE&amp;DOC_NAME=FAT:FQL_AUDITING_CLIENT_TEMPLATE.FAT&amp;display_string=Audit&amp;VAR:KEY=PEFENQRQFS&amp;VAR:QUERY=RkZfRUJJVERBX09QRVIoUVRSLDQvMS8yMDEwLDYvMzAvMjAxMCwsLFVTRCk=&amp;WINDOW=FIRST_POPUP&amp;HEIGH","T=450&amp;WIDTH=450&amp;START_MAXIMIZED=FALSE&amp;VAR:CALENDAR=US&amp;VAR:SYMBOL=PGR&amp;VAR:INDEX=0"}</definedName>
    <definedName name="_284__FDSAUDITLINK__" localSheetId="9" hidden="1">{"fdsup://directions/FAT Viewer?action=UPDATE&amp;creator=factset&amp;DYN_ARGS=TRUE&amp;DOC_NAME=FAT:FQL_AUDITING_CLIENT_TEMPLATE.FAT&amp;display_string=Audit&amp;VAR:KEY=PEFENQRQFS&amp;VAR:QUERY=RkZfRUJJVERBX09QRVIoUVRSLDQvMS8yMDEwLDYvMzAvMjAxMCwsLFVTRCk=&amp;WINDOW=FIRST_POPUP&amp;HEIGH","T=450&amp;WIDTH=450&amp;START_MAXIMIZED=FALSE&amp;VAR:CALENDAR=US&amp;VAR:SYMBOL=PGR&amp;VAR:INDEX=0"}</definedName>
    <definedName name="_284__FDSAUDITLINK__" localSheetId="8" hidden="1">{"fdsup://directions/FAT Viewer?action=UPDATE&amp;creator=factset&amp;DYN_ARGS=TRUE&amp;DOC_NAME=FAT:FQL_AUDITING_CLIENT_TEMPLATE.FAT&amp;display_string=Audit&amp;VAR:KEY=PEFENQRQFS&amp;VAR:QUERY=RkZfRUJJVERBX09QRVIoUVRSLDQvMS8yMDEwLDYvMzAvMjAxMCwsLFVTRCk=&amp;WINDOW=FIRST_POPUP&amp;HEIGH","T=450&amp;WIDTH=450&amp;START_MAXIMIZED=FALSE&amp;VAR:CALENDAR=US&amp;VAR:SYMBOL=PGR&amp;VAR:INDEX=0"}</definedName>
    <definedName name="_284__FDSAUDITLINK__" localSheetId="10" hidden="1">{"fdsup://directions/FAT Viewer?action=UPDATE&amp;creator=factset&amp;DYN_ARGS=TRUE&amp;DOC_NAME=FAT:FQL_AUDITING_CLIENT_TEMPLATE.FAT&amp;display_string=Audit&amp;VAR:KEY=PEFENQRQFS&amp;VAR:QUERY=RkZfRUJJVERBX09QRVIoUVRSLDQvMS8yMDEwLDYvMzAvMjAxMCwsLFVTRCk=&amp;WINDOW=FIRST_POPUP&amp;HEIGH","T=450&amp;WIDTH=450&amp;START_MAXIMIZED=FALSE&amp;VAR:CALENDAR=US&amp;VAR:SYMBOL=PGR&amp;VAR:INDEX=0"}</definedName>
    <definedName name="_284__FDSAUDITLINK__" localSheetId="3" hidden="1">{"fdsup://directions/FAT Viewer?action=UPDATE&amp;creator=factset&amp;DYN_ARGS=TRUE&amp;DOC_NAME=FAT:FQL_AUDITING_CLIENT_TEMPLATE.FAT&amp;display_string=Audit&amp;VAR:KEY=PEFENQRQFS&amp;VAR:QUERY=RkZfRUJJVERBX09QRVIoUVRSLDQvMS8yMDEwLDYvMzAvMjAxMCwsLFVTRCk=&amp;WINDOW=FIRST_POPUP&amp;HEIGH","T=450&amp;WIDTH=450&amp;START_MAXIMIZED=FALSE&amp;VAR:CALENDAR=US&amp;VAR:SYMBOL=PGR&amp;VAR:INDEX=0"}</definedName>
    <definedName name="_284__FDSAUDITLINK__" localSheetId="5" hidden="1">{"fdsup://directions/FAT Viewer?action=UPDATE&amp;creator=factset&amp;DYN_ARGS=TRUE&amp;DOC_NAME=FAT:FQL_AUDITING_CLIENT_TEMPLATE.FAT&amp;display_string=Audit&amp;VAR:KEY=PEFENQRQFS&amp;VAR:QUERY=RkZfRUJJVERBX09QRVIoUVRSLDQvMS8yMDEwLDYvMzAvMjAxMCwsLFVTRCk=&amp;WINDOW=FIRST_POPUP&amp;HEIGH","T=450&amp;WIDTH=450&amp;START_MAXIMIZED=FALSE&amp;VAR:CALENDAR=US&amp;VAR:SYMBOL=PGR&amp;VAR:INDEX=0"}</definedName>
    <definedName name="_284__FDSAUDITLINK__" localSheetId="1" hidden="1">{"fdsup://directions/FAT Viewer?action=UPDATE&amp;creator=factset&amp;DYN_ARGS=TRUE&amp;DOC_NAME=FAT:FQL_AUDITING_CLIENT_TEMPLATE.FAT&amp;display_string=Audit&amp;VAR:KEY=PEFENQRQFS&amp;VAR:QUERY=RkZfRUJJVERBX09QRVIoUVRSLDQvMS8yMDEwLDYvMzAvMjAxMCwsLFVTRCk=&amp;WINDOW=FIRST_POPUP&amp;HEIGH","T=450&amp;WIDTH=450&amp;START_MAXIMIZED=FALSE&amp;VAR:CALENDAR=US&amp;VAR:SYMBOL=PGR&amp;VAR:INDEX=0"}</definedName>
    <definedName name="_284__FDSAUDITLINK__" hidden="1">{"fdsup://directions/FAT Viewer?action=UPDATE&amp;creator=factset&amp;DYN_ARGS=TRUE&amp;DOC_NAME=FAT:FQL_AUDITING_CLIENT_TEMPLATE.FAT&amp;display_string=Audit&amp;VAR:KEY=PEFENQRQFS&amp;VAR:QUERY=RkZfRUJJVERBX09QRVIoUVRSLDQvMS8yMDEwLDYvMzAvMjAxMCwsLFVTRCk=&amp;WINDOW=FIRST_POPUP&amp;HEIGH","T=450&amp;WIDTH=450&amp;START_MAXIMIZED=FALSE&amp;VAR:CALENDAR=US&amp;VAR:SYMBOL=PGR&amp;VAR:INDEX=0"}</definedName>
    <definedName name="_285__FDSAUDITLINK__" localSheetId="7" hidden="1">{"fdsup://directions/FAT Viewer?action=UPDATE&amp;creator=factset&amp;DYN_ARGS=TRUE&amp;DOC_NAME=FAT:FQL_AUDITING_CLIENT_TEMPLATE.FAT&amp;display_string=Audit&amp;VAR:KEY=XETQPWTUHY&amp;VAR:QUERY=RkZfRUJJVERBX09QRVIoUVRSLDQvMS8yMDA5LDYvMzAvMjAwOSwsLFVTRCk=&amp;WINDOW=FIRST_POPUP&amp;HEIGH","T=450&amp;WIDTH=450&amp;START_MAXIMIZED=FALSE&amp;VAR:CALENDAR=US&amp;VAR:SYMBOL=PGN&amp;VAR:INDEX=0"}</definedName>
    <definedName name="_285__FDSAUDITLINK__" localSheetId="9" hidden="1">{"fdsup://directions/FAT Viewer?action=UPDATE&amp;creator=factset&amp;DYN_ARGS=TRUE&amp;DOC_NAME=FAT:FQL_AUDITING_CLIENT_TEMPLATE.FAT&amp;display_string=Audit&amp;VAR:KEY=XETQPWTUHY&amp;VAR:QUERY=RkZfRUJJVERBX09QRVIoUVRSLDQvMS8yMDA5LDYvMzAvMjAwOSwsLFVTRCk=&amp;WINDOW=FIRST_POPUP&amp;HEIGH","T=450&amp;WIDTH=450&amp;START_MAXIMIZED=FALSE&amp;VAR:CALENDAR=US&amp;VAR:SYMBOL=PGN&amp;VAR:INDEX=0"}</definedName>
    <definedName name="_285__FDSAUDITLINK__" localSheetId="8" hidden="1">{"fdsup://directions/FAT Viewer?action=UPDATE&amp;creator=factset&amp;DYN_ARGS=TRUE&amp;DOC_NAME=FAT:FQL_AUDITING_CLIENT_TEMPLATE.FAT&amp;display_string=Audit&amp;VAR:KEY=XETQPWTUHY&amp;VAR:QUERY=RkZfRUJJVERBX09QRVIoUVRSLDQvMS8yMDA5LDYvMzAvMjAwOSwsLFVTRCk=&amp;WINDOW=FIRST_POPUP&amp;HEIGH","T=450&amp;WIDTH=450&amp;START_MAXIMIZED=FALSE&amp;VAR:CALENDAR=US&amp;VAR:SYMBOL=PGN&amp;VAR:INDEX=0"}</definedName>
    <definedName name="_285__FDSAUDITLINK__" localSheetId="10" hidden="1">{"fdsup://directions/FAT Viewer?action=UPDATE&amp;creator=factset&amp;DYN_ARGS=TRUE&amp;DOC_NAME=FAT:FQL_AUDITING_CLIENT_TEMPLATE.FAT&amp;display_string=Audit&amp;VAR:KEY=XETQPWTUHY&amp;VAR:QUERY=RkZfRUJJVERBX09QRVIoUVRSLDQvMS8yMDA5LDYvMzAvMjAwOSwsLFVTRCk=&amp;WINDOW=FIRST_POPUP&amp;HEIGH","T=450&amp;WIDTH=450&amp;START_MAXIMIZED=FALSE&amp;VAR:CALENDAR=US&amp;VAR:SYMBOL=PGN&amp;VAR:INDEX=0"}</definedName>
    <definedName name="_285__FDSAUDITLINK__" localSheetId="3" hidden="1">{"fdsup://directions/FAT Viewer?action=UPDATE&amp;creator=factset&amp;DYN_ARGS=TRUE&amp;DOC_NAME=FAT:FQL_AUDITING_CLIENT_TEMPLATE.FAT&amp;display_string=Audit&amp;VAR:KEY=XETQPWTUHY&amp;VAR:QUERY=RkZfRUJJVERBX09QRVIoUVRSLDQvMS8yMDA5LDYvMzAvMjAwOSwsLFVTRCk=&amp;WINDOW=FIRST_POPUP&amp;HEIGH","T=450&amp;WIDTH=450&amp;START_MAXIMIZED=FALSE&amp;VAR:CALENDAR=US&amp;VAR:SYMBOL=PGN&amp;VAR:INDEX=0"}</definedName>
    <definedName name="_285__FDSAUDITLINK__" localSheetId="5" hidden="1">{"fdsup://directions/FAT Viewer?action=UPDATE&amp;creator=factset&amp;DYN_ARGS=TRUE&amp;DOC_NAME=FAT:FQL_AUDITING_CLIENT_TEMPLATE.FAT&amp;display_string=Audit&amp;VAR:KEY=XETQPWTUHY&amp;VAR:QUERY=RkZfRUJJVERBX09QRVIoUVRSLDQvMS8yMDA5LDYvMzAvMjAwOSwsLFVTRCk=&amp;WINDOW=FIRST_POPUP&amp;HEIGH","T=450&amp;WIDTH=450&amp;START_MAXIMIZED=FALSE&amp;VAR:CALENDAR=US&amp;VAR:SYMBOL=PGN&amp;VAR:INDEX=0"}</definedName>
    <definedName name="_285__FDSAUDITLINK__" localSheetId="1" hidden="1">{"fdsup://directions/FAT Viewer?action=UPDATE&amp;creator=factset&amp;DYN_ARGS=TRUE&amp;DOC_NAME=FAT:FQL_AUDITING_CLIENT_TEMPLATE.FAT&amp;display_string=Audit&amp;VAR:KEY=XETQPWTUHY&amp;VAR:QUERY=RkZfRUJJVERBX09QRVIoUVRSLDQvMS8yMDA5LDYvMzAvMjAwOSwsLFVTRCk=&amp;WINDOW=FIRST_POPUP&amp;HEIGH","T=450&amp;WIDTH=450&amp;START_MAXIMIZED=FALSE&amp;VAR:CALENDAR=US&amp;VAR:SYMBOL=PGN&amp;VAR:INDEX=0"}</definedName>
    <definedName name="_285__FDSAUDITLINK__" hidden="1">{"fdsup://directions/FAT Viewer?action=UPDATE&amp;creator=factset&amp;DYN_ARGS=TRUE&amp;DOC_NAME=FAT:FQL_AUDITING_CLIENT_TEMPLATE.FAT&amp;display_string=Audit&amp;VAR:KEY=XETQPWTUHY&amp;VAR:QUERY=RkZfRUJJVERBX09QRVIoUVRSLDQvMS8yMDA5LDYvMzAvMjAwOSwsLFVTRCk=&amp;WINDOW=FIRST_POPUP&amp;HEIGH","T=450&amp;WIDTH=450&amp;START_MAXIMIZED=FALSE&amp;VAR:CALENDAR=US&amp;VAR:SYMBOL=PGN&amp;VAR:INDEX=0"}</definedName>
    <definedName name="_286__FDSAUDITLINK__" localSheetId="7" hidden="1">{"fdsup://directions/FAT Viewer?action=UPDATE&amp;creator=factset&amp;DYN_ARGS=TRUE&amp;DOC_NAME=FAT:FQL_AUDITING_CLIENT_TEMPLATE.FAT&amp;display_string=Audit&amp;VAR:KEY=PEVIZKFSNY&amp;VAR:QUERY=RkZfRUJJVERBX09QRVIoUVRSLDQvMS8yMDEwLDYvMzAvMjAxMCwsLFVTRCk=&amp;WINDOW=FIRST_POPUP&amp;HEIGH","T=450&amp;WIDTH=450&amp;START_MAXIMIZED=FALSE&amp;VAR:CALENDAR=US&amp;VAR:SYMBOL=PGN&amp;VAR:INDEX=0"}</definedName>
    <definedName name="_286__FDSAUDITLINK__" localSheetId="9" hidden="1">{"fdsup://directions/FAT Viewer?action=UPDATE&amp;creator=factset&amp;DYN_ARGS=TRUE&amp;DOC_NAME=FAT:FQL_AUDITING_CLIENT_TEMPLATE.FAT&amp;display_string=Audit&amp;VAR:KEY=PEVIZKFSNY&amp;VAR:QUERY=RkZfRUJJVERBX09QRVIoUVRSLDQvMS8yMDEwLDYvMzAvMjAxMCwsLFVTRCk=&amp;WINDOW=FIRST_POPUP&amp;HEIGH","T=450&amp;WIDTH=450&amp;START_MAXIMIZED=FALSE&amp;VAR:CALENDAR=US&amp;VAR:SYMBOL=PGN&amp;VAR:INDEX=0"}</definedName>
    <definedName name="_286__FDSAUDITLINK__" localSheetId="8" hidden="1">{"fdsup://directions/FAT Viewer?action=UPDATE&amp;creator=factset&amp;DYN_ARGS=TRUE&amp;DOC_NAME=FAT:FQL_AUDITING_CLIENT_TEMPLATE.FAT&amp;display_string=Audit&amp;VAR:KEY=PEVIZKFSNY&amp;VAR:QUERY=RkZfRUJJVERBX09QRVIoUVRSLDQvMS8yMDEwLDYvMzAvMjAxMCwsLFVTRCk=&amp;WINDOW=FIRST_POPUP&amp;HEIGH","T=450&amp;WIDTH=450&amp;START_MAXIMIZED=FALSE&amp;VAR:CALENDAR=US&amp;VAR:SYMBOL=PGN&amp;VAR:INDEX=0"}</definedName>
    <definedName name="_286__FDSAUDITLINK__" localSheetId="10" hidden="1">{"fdsup://directions/FAT Viewer?action=UPDATE&amp;creator=factset&amp;DYN_ARGS=TRUE&amp;DOC_NAME=FAT:FQL_AUDITING_CLIENT_TEMPLATE.FAT&amp;display_string=Audit&amp;VAR:KEY=PEVIZKFSNY&amp;VAR:QUERY=RkZfRUJJVERBX09QRVIoUVRSLDQvMS8yMDEwLDYvMzAvMjAxMCwsLFVTRCk=&amp;WINDOW=FIRST_POPUP&amp;HEIGH","T=450&amp;WIDTH=450&amp;START_MAXIMIZED=FALSE&amp;VAR:CALENDAR=US&amp;VAR:SYMBOL=PGN&amp;VAR:INDEX=0"}</definedName>
    <definedName name="_286__FDSAUDITLINK__" localSheetId="3" hidden="1">{"fdsup://directions/FAT Viewer?action=UPDATE&amp;creator=factset&amp;DYN_ARGS=TRUE&amp;DOC_NAME=FAT:FQL_AUDITING_CLIENT_TEMPLATE.FAT&amp;display_string=Audit&amp;VAR:KEY=PEVIZKFSNY&amp;VAR:QUERY=RkZfRUJJVERBX09QRVIoUVRSLDQvMS8yMDEwLDYvMzAvMjAxMCwsLFVTRCk=&amp;WINDOW=FIRST_POPUP&amp;HEIGH","T=450&amp;WIDTH=450&amp;START_MAXIMIZED=FALSE&amp;VAR:CALENDAR=US&amp;VAR:SYMBOL=PGN&amp;VAR:INDEX=0"}</definedName>
    <definedName name="_286__FDSAUDITLINK__" localSheetId="5" hidden="1">{"fdsup://directions/FAT Viewer?action=UPDATE&amp;creator=factset&amp;DYN_ARGS=TRUE&amp;DOC_NAME=FAT:FQL_AUDITING_CLIENT_TEMPLATE.FAT&amp;display_string=Audit&amp;VAR:KEY=PEVIZKFSNY&amp;VAR:QUERY=RkZfRUJJVERBX09QRVIoUVRSLDQvMS8yMDEwLDYvMzAvMjAxMCwsLFVTRCk=&amp;WINDOW=FIRST_POPUP&amp;HEIGH","T=450&amp;WIDTH=450&amp;START_MAXIMIZED=FALSE&amp;VAR:CALENDAR=US&amp;VAR:SYMBOL=PGN&amp;VAR:INDEX=0"}</definedName>
    <definedName name="_286__FDSAUDITLINK__" localSheetId="1" hidden="1">{"fdsup://directions/FAT Viewer?action=UPDATE&amp;creator=factset&amp;DYN_ARGS=TRUE&amp;DOC_NAME=FAT:FQL_AUDITING_CLIENT_TEMPLATE.FAT&amp;display_string=Audit&amp;VAR:KEY=PEVIZKFSNY&amp;VAR:QUERY=RkZfRUJJVERBX09QRVIoUVRSLDQvMS8yMDEwLDYvMzAvMjAxMCwsLFVTRCk=&amp;WINDOW=FIRST_POPUP&amp;HEIGH","T=450&amp;WIDTH=450&amp;START_MAXIMIZED=FALSE&amp;VAR:CALENDAR=US&amp;VAR:SYMBOL=PGN&amp;VAR:INDEX=0"}</definedName>
    <definedName name="_286__FDSAUDITLINK__" hidden="1">{"fdsup://directions/FAT Viewer?action=UPDATE&amp;creator=factset&amp;DYN_ARGS=TRUE&amp;DOC_NAME=FAT:FQL_AUDITING_CLIENT_TEMPLATE.FAT&amp;display_string=Audit&amp;VAR:KEY=PEVIZKFSNY&amp;VAR:QUERY=RkZfRUJJVERBX09QRVIoUVRSLDQvMS8yMDEwLDYvMzAvMjAxMCwsLFVTRCk=&amp;WINDOW=FIRST_POPUP&amp;HEIGH","T=450&amp;WIDTH=450&amp;START_MAXIMIZED=FALSE&amp;VAR:CALENDAR=US&amp;VAR:SYMBOL=PGN&amp;VAR:INDEX=0"}</definedName>
    <definedName name="_287__FDSAUDITLINK__" localSheetId="7" hidden="1">{"fdsup://directions/FAT Viewer?action=UPDATE&amp;creator=factset&amp;DYN_ARGS=TRUE&amp;DOC_NAME=FAT:FQL_AUDITING_CLIENT_TEMPLATE.FAT&amp;display_string=Audit&amp;VAR:KEY=DWRMHWXAHE&amp;VAR:QUERY=RkZfRUJJVERBX09QRVIoUVRSLDQvMS8yMDA5LDYvMzAvMjAwOSwsLFVTRCk=&amp;WINDOW=FIRST_POPUP&amp;HEIGH","T=450&amp;WIDTH=450&amp;START_MAXIMIZED=FALSE&amp;VAR:CALENDAR=US&amp;VAR:SYMBOL=PG&amp;VAR:INDEX=0"}</definedName>
    <definedName name="_287__FDSAUDITLINK__" localSheetId="9" hidden="1">{"fdsup://directions/FAT Viewer?action=UPDATE&amp;creator=factset&amp;DYN_ARGS=TRUE&amp;DOC_NAME=FAT:FQL_AUDITING_CLIENT_TEMPLATE.FAT&amp;display_string=Audit&amp;VAR:KEY=DWRMHWXAHE&amp;VAR:QUERY=RkZfRUJJVERBX09QRVIoUVRSLDQvMS8yMDA5LDYvMzAvMjAwOSwsLFVTRCk=&amp;WINDOW=FIRST_POPUP&amp;HEIGH","T=450&amp;WIDTH=450&amp;START_MAXIMIZED=FALSE&amp;VAR:CALENDAR=US&amp;VAR:SYMBOL=PG&amp;VAR:INDEX=0"}</definedName>
    <definedName name="_287__FDSAUDITLINK__" localSheetId="8" hidden="1">{"fdsup://directions/FAT Viewer?action=UPDATE&amp;creator=factset&amp;DYN_ARGS=TRUE&amp;DOC_NAME=FAT:FQL_AUDITING_CLIENT_TEMPLATE.FAT&amp;display_string=Audit&amp;VAR:KEY=DWRMHWXAHE&amp;VAR:QUERY=RkZfRUJJVERBX09QRVIoUVRSLDQvMS8yMDA5LDYvMzAvMjAwOSwsLFVTRCk=&amp;WINDOW=FIRST_POPUP&amp;HEIGH","T=450&amp;WIDTH=450&amp;START_MAXIMIZED=FALSE&amp;VAR:CALENDAR=US&amp;VAR:SYMBOL=PG&amp;VAR:INDEX=0"}</definedName>
    <definedName name="_287__FDSAUDITLINK__" localSheetId="10" hidden="1">{"fdsup://directions/FAT Viewer?action=UPDATE&amp;creator=factset&amp;DYN_ARGS=TRUE&amp;DOC_NAME=FAT:FQL_AUDITING_CLIENT_TEMPLATE.FAT&amp;display_string=Audit&amp;VAR:KEY=DWRMHWXAHE&amp;VAR:QUERY=RkZfRUJJVERBX09QRVIoUVRSLDQvMS8yMDA5LDYvMzAvMjAwOSwsLFVTRCk=&amp;WINDOW=FIRST_POPUP&amp;HEIGH","T=450&amp;WIDTH=450&amp;START_MAXIMIZED=FALSE&amp;VAR:CALENDAR=US&amp;VAR:SYMBOL=PG&amp;VAR:INDEX=0"}</definedName>
    <definedName name="_287__FDSAUDITLINK__" localSheetId="3" hidden="1">{"fdsup://directions/FAT Viewer?action=UPDATE&amp;creator=factset&amp;DYN_ARGS=TRUE&amp;DOC_NAME=FAT:FQL_AUDITING_CLIENT_TEMPLATE.FAT&amp;display_string=Audit&amp;VAR:KEY=DWRMHWXAHE&amp;VAR:QUERY=RkZfRUJJVERBX09QRVIoUVRSLDQvMS8yMDA5LDYvMzAvMjAwOSwsLFVTRCk=&amp;WINDOW=FIRST_POPUP&amp;HEIGH","T=450&amp;WIDTH=450&amp;START_MAXIMIZED=FALSE&amp;VAR:CALENDAR=US&amp;VAR:SYMBOL=PG&amp;VAR:INDEX=0"}</definedName>
    <definedName name="_287__FDSAUDITLINK__" localSheetId="5" hidden="1">{"fdsup://directions/FAT Viewer?action=UPDATE&amp;creator=factset&amp;DYN_ARGS=TRUE&amp;DOC_NAME=FAT:FQL_AUDITING_CLIENT_TEMPLATE.FAT&amp;display_string=Audit&amp;VAR:KEY=DWRMHWXAHE&amp;VAR:QUERY=RkZfRUJJVERBX09QRVIoUVRSLDQvMS8yMDA5LDYvMzAvMjAwOSwsLFVTRCk=&amp;WINDOW=FIRST_POPUP&amp;HEIGH","T=450&amp;WIDTH=450&amp;START_MAXIMIZED=FALSE&amp;VAR:CALENDAR=US&amp;VAR:SYMBOL=PG&amp;VAR:INDEX=0"}</definedName>
    <definedName name="_287__FDSAUDITLINK__" localSheetId="1" hidden="1">{"fdsup://directions/FAT Viewer?action=UPDATE&amp;creator=factset&amp;DYN_ARGS=TRUE&amp;DOC_NAME=FAT:FQL_AUDITING_CLIENT_TEMPLATE.FAT&amp;display_string=Audit&amp;VAR:KEY=DWRMHWXAHE&amp;VAR:QUERY=RkZfRUJJVERBX09QRVIoUVRSLDQvMS8yMDA5LDYvMzAvMjAwOSwsLFVTRCk=&amp;WINDOW=FIRST_POPUP&amp;HEIGH","T=450&amp;WIDTH=450&amp;START_MAXIMIZED=FALSE&amp;VAR:CALENDAR=US&amp;VAR:SYMBOL=PG&amp;VAR:INDEX=0"}</definedName>
    <definedName name="_287__FDSAUDITLINK__" hidden="1">{"fdsup://directions/FAT Viewer?action=UPDATE&amp;creator=factset&amp;DYN_ARGS=TRUE&amp;DOC_NAME=FAT:FQL_AUDITING_CLIENT_TEMPLATE.FAT&amp;display_string=Audit&amp;VAR:KEY=DWRMHWXAHE&amp;VAR:QUERY=RkZfRUJJVERBX09QRVIoUVRSLDQvMS8yMDA5LDYvMzAvMjAwOSwsLFVTRCk=&amp;WINDOW=FIRST_POPUP&amp;HEIGH","T=450&amp;WIDTH=450&amp;START_MAXIMIZED=FALSE&amp;VAR:CALENDAR=US&amp;VAR:SYMBOL=PG&amp;VAR:INDEX=0"}</definedName>
    <definedName name="_288__FDSAUDITLINK__" localSheetId="7" hidden="1">{"fdsup://directions/FAT Viewer?action=UPDATE&amp;creator=factset&amp;DYN_ARGS=TRUE&amp;DOC_NAME=FAT:FQL_AUDITING_CLIENT_TEMPLATE.FAT&amp;display_string=Audit&amp;VAR:KEY=JODGVIPKVO&amp;VAR:QUERY=RkZfRUJJVERBX09QRVIoUVRSLDQvMS8yMDEwLDYvMzAvMjAxMCwsLFVTRCk=&amp;WINDOW=FIRST_POPUP&amp;HEIGH","T=450&amp;WIDTH=450&amp;START_MAXIMIZED=FALSE&amp;VAR:CALENDAR=US&amp;VAR:SYMBOL=PG&amp;VAR:INDEX=0"}</definedName>
    <definedName name="_288__FDSAUDITLINK__" localSheetId="9" hidden="1">{"fdsup://directions/FAT Viewer?action=UPDATE&amp;creator=factset&amp;DYN_ARGS=TRUE&amp;DOC_NAME=FAT:FQL_AUDITING_CLIENT_TEMPLATE.FAT&amp;display_string=Audit&amp;VAR:KEY=JODGVIPKVO&amp;VAR:QUERY=RkZfRUJJVERBX09QRVIoUVRSLDQvMS8yMDEwLDYvMzAvMjAxMCwsLFVTRCk=&amp;WINDOW=FIRST_POPUP&amp;HEIGH","T=450&amp;WIDTH=450&amp;START_MAXIMIZED=FALSE&amp;VAR:CALENDAR=US&amp;VAR:SYMBOL=PG&amp;VAR:INDEX=0"}</definedName>
    <definedName name="_288__FDSAUDITLINK__" localSheetId="8" hidden="1">{"fdsup://directions/FAT Viewer?action=UPDATE&amp;creator=factset&amp;DYN_ARGS=TRUE&amp;DOC_NAME=FAT:FQL_AUDITING_CLIENT_TEMPLATE.FAT&amp;display_string=Audit&amp;VAR:KEY=JODGVIPKVO&amp;VAR:QUERY=RkZfRUJJVERBX09QRVIoUVRSLDQvMS8yMDEwLDYvMzAvMjAxMCwsLFVTRCk=&amp;WINDOW=FIRST_POPUP&amp;HEIGH","T=450&amp;WIDTH=450&amp;START_MAXIMIZED=FALSE&amp;VAR:CALENDAR=US&amp;VAR:SYMBOL=PG&amp;VAR:INDEX=0"}</definedName>
    <definedName name="_288__FDSAUDITLINK__" localSheetId="10" hidden="1">{"fdsup://directions/FAT Viewer?action=UPDATE&amp;creator=factset&amp;DYN_ARGS=TRUE&amp;DOC_NAME=FAT:FQL_AUDITING_CLIENT_TEMPLATE.FAT&amp;display_string=Audit&amp;VAR:KEY=JODGVIPKVO&amp;VAR:QUERY=RkZfRUJJVERBX09QRVIoUVRSLDQvMS8yMDEwLDYvMzAvMjAxMCwsLFVTRCk=&amp;WINDOW=FIRST_POPUP&amp;HEIGH","T=450&amp;WIDTH=450&amp;START_MAXIMIZED=FALSE&amp;VAR:CALENDAR=US&amp;VAR:SYMBOL=PG&amp;VAR:INDEX=0"}</definedName>
    <definedName name="_288__FDSAUDITLINK__" localSheetId="3" hidden="1">{"fdsup://directions/FAT Viewer?action=UPDATE&amp;creator=factset&amp;DYN_ARGS=TRUE&amp;DOC_NAME=FAT:FQL_AUDITING_CLIENT_TEMPLATE.FAT&amp;display_string=Audit&amp;VAR:KEY=JODGVIPKVO&amp;VAR:QUERY=RkZfRUJJVERBX09QRVIoUVRSLDQvMS8yMDEwLDYvMzAvMjAxMCwsLFVTRCk=&amp;WINDOW=FIRST_POPUP&amp;HEIGH","T=450&amp;WIDTH=450&amp;START_MAXIMIZED=FALSE&amp;VAR:CALENDAR=US&amp;VAR:SYMBOL=PG&amp;VAR:INDEX=0"}</definedName>
    <definedName name="_288__FDSAUDITLINK__" localSheetId="5" hidden="1">{"fdsup://directions/FAT Viewer?action=UPDATE&amp;creator=factset&amp;DYN_ARGS=TRUE&amp;DOC_NAME=FAT:FQL_AUDITING_CLIENT_TEMPLATE.FAT&amp;display_string=Audit&amp;VAR:KEY=JODGVIPKVO&amp;VAR:QUERY=RkZfRUJJVERBX09QRVIoUVRSLDQvMS8yMDEwLDYvMzAvMjAxMCwsLFVTRCk=&amp;WINDOW=FIRST_POPUP&amp;HEIGH","T=450&amp;WIDTH=450&amp;START_MAXIMIZED=FALSE&amp;VAR:CALENDAR=US&amp;VAR:SYMBOL=PG&amp;VAR:INDEX=0"}</definedName>
    <definedName name="_288__FDSAUDITLINK__" localSheetId="1" hidden="1">{"fdsup://directions/FAT Viewer?action=UPDATE&amp;creator=factset&amp;DYN_ARGS=TRUE&amp;DOC_NAME=FAT:FQL_AUDITING_CLIENT_TEMPLATE.FAT&amp;display_string=Audit&amp;VAR:KEY=JODGVIPKVO&amp;VAR:QUERY=RkZfRUJJVERBX09QRVIoUVRSLDQvMS8yMDEwLDYvMzAvMjAxMCwsLFVTRCk=&amp;WINDOW=FIRST_POPUP&amp;HEIGH","T=450&amp;WIDTH=450&amp;START_MAXIMIZED=FALSE&amp;VAR:CALENDAR=US&amp;VAR:SYMBOL=PG&amp;VAR:INDEX=0"}</definedName>
    <definedName name="_288__FDSAUDITLINK__" hidden="1">{"fdsup://directions/FAT Viewer?action=UPDATE&amp;creator=factset&amp;DYN_ARGS=TRUE&amp;DOC_NAME=FAT:FQL_AUDITING_CLIENT_TEMPLATE.FAT&amp;display_string=Audit&amp;VAR:KEY=JODGVIPKVO&amp;VAR:QUERY=RkZfRUJJVERBX09QRVIoUVRSLDQvMS8yMDEwLDYvMzAvMjAxMCwsLFVTRCk=&amp;WINDOW=FIRST_POPUP&amp;HEIGH","T=450&amp;WIDTH=450&amp;START_MAXIMIZED=FALSE&amp;VAR:CALENDAR=US&amp;VAR:SYMBOL=PG&amp;VAR:INDEX=0"}</definedName>
    <definedName name="_289__FDSAUDITLINK__" localSheetId="7" hidden="1">{"fdsup://directions/FAT Viewer?action=UPDATE&amp;creator=factset&amp;DYN_ARGS=TRUE&amp;DOC_NAME=FAT:FQL_AUDITING_CLIENT_TEMPLATE.FAT&amp;display_string=Audit&amp;VAR:KEY=NEBETGDIDU&amp;VAR:QUERY=RkZfRUJJVERBX09QRVIoUVRSLDQvMS8yMDA5LDYvMzAvMjAwOSwsLFVTRCk=&amp;WINDOW=FIRST_POPUP&amp;HEIGH","T=450&amp;WIDTH=450&amp;START_MAXIMIZED=FALSE&amp;VAR:CALENDAR=US&amp;VAR:SYMBOL=PFG&amp;VAR:INDEX=0"}</definedName>
    <definedName name="_289__FDSAUDITLINK__" localSheetId="9" hidden="1">{"fdsup://directions/FAT Viewer?action=UPDATE&amp;creator=factset&amp;DYN_ARGS=TRUE&amp;DOC_NAME=FAT:FQL_AUDITING_CLIENT_TEMPLATE.FAT&amp;display_string=Audit&amp;VAR:KEY=NEBETGDIDU&amp;VAR:QUERY=RkZfRUJJVERBX09QRVIoUVRSLDQvMS8yMDA5LDYvMzAvMjAwOSwsLFVTRCk=&amp;WINDOW=FIRST_POPUP&amp;HEIGH","T=450&amp;WIDTH=450&amp;START_MAXIMIZED=FALSE&amp;VAR:CALENDAR=US&amp;VAR:SYMBOL=PFG&amp;VAR:INDEX=0"}</definedName>
    <definedName name="_289__FDSAUDITLINK__" localSheetId="8" hidden="1">{"fdsup://directions/FAT Viewer?action=UPDATE&amp;creator=factset&amp;DYN_ARGS=TRUE&amp;DOC_NAME=FAT:FQL_AUDITING_CLIENT_TEMPLATE.FAT&amp;display_string=Audit&amp;VAR:KEY=NEBETGDIDU&amp;VAR:QUERY=RkZfRUJJVERBX09QRVIoUVRSLDQvMS8yMDA5LDYvMzAvMjAwOSwsLFVTRCk=&amp;WINDOW=FIRST_POPUP&amp;HEIGH","T=450&amp;WIDTH=450&amp;START_MAXIMIZED=FALSE&amp;VAR:CALENDAR=US&amp;VAR:SYMBOL=PFG&amp;VAR:INDEX=0"}</definedName>
    <definedName name="_289__FDSAUDITLINK__" localSheetId="10" hidden="1">{"fdsup://directions/FAT Viewer?action=UPDATE&amp;creator=factset&amp;DYN_ARGS=TRUE&amp;DOC_NAME=FAT:FQL_AUDITING_CLIENT_TEMPLATE.FAT&amp;display_string=Audit&amp;VAR:KEY=NEBETGDIDU&amp;VAR:QUERY=RkZfRUJJVERBX09QRVIoUVRSLDQvMS8yMDA5LDYvMzAvMjAwOSwsLFVTRCk=&amp;WINDOW=FIRST_POPUP&amp;HEIGH","T=450&amp;WIDTH=450&amp;START_MAXIMIZED=FALSE&amp;VAR:CALENDAR=US&amp;VAR:SYMBOL=PFG&amp;VAR:INDEX=0"}</definedName>
    <definedName name="_289__FDSAUDITLINK__" localSheetId="3" hidden="1">{"fdsup://directions/FAT Viewer?action=UPDATE&amp;creator=factset&amp;DYN_ARGS=TRUE&amp;DOC_NAME=FAT:FQL_AUDITING_CLIENT_TEMPLATE.FAT&amp;display_string=Audit&amp;VAR:KEY=NEBETGDIDU&amp;VAR:QUERY=RkZfRUJJVERBX09QRVIoUVRSLDQvMS8yMDA5LDYvMzAvMjAwOSwsLFVTRCk=&amp;WINDOW=FIRST_POPUP&amp;HEIGH","T=450&amp;WIDTH=450&amp;START_MAXIMIZED=FALSE&amp;VAR:CALENDAR=US&amp;VAR:SYMBOL=PFG&amp;VAR:INDEX=0"}</definedName>
    <definedName name="_289__FDSAUDITLINK__" localSheetId="5" hidden="1">{"fdsup://directions/FAT Viewer?action=UPDATE&amp;creator=factset&amp;DYN_ARGS=TRUE&amp;DOC_NAME=FAT:FQL_AUDITING_CLIENT_TEMPLATE.FAT&amp;display_string=Audit&amp;VAR:KEY=NEBETGDIDU&amp;VAR:QUERY=RkZfRUJJVERBX09QRVIoUVRSLDQvMS8yMDA5LDYvMzAvMjAwOSwsLFVTRCk=&amp;WINDOW=FIRST_POPUP&amp;HEIGH","T=450&amp;WIDTH=450&amp;START_MAXIMIZED=FALSE&amp;VAR:CALENDAR=US&amp;VAR:SYMBOL=PFG&amp;VAR:INDEX=0"}</definedName>
    <definedName name="_289__FDSAUDITLINK__" localSheetId="1" hidden="1">{"fdsup://directions/FAT Viewer?action=UPDATE&amp;creator=factset&amp;DYN_ARGS=TRUE&amp;DOC_NAME=FAT:FQL_AUDITING_CLIENT_TEMPLATE.FAT&amp;display_string=Audit&amp;VAR:KEY=NEBETGDIDU&amp;VAR:QUERY=RkZfRUJJVERBX09QRVIoUVRSLDQvMS8yMDA5LDYvMzAvMjAwOSwsLFVTRCk=&amp;WINDOW=FIRST_POPUP&amp;HEIGH","T=450&amp;WIDTH=450&amp;START_MAXIMIZED=FALSE&amp;VAR:CALENDAR=US&amp;VAR:SYMBOL=PFG&amp;VAR:INDEX=0"}</definedName>
    <definedName name="_289__FDSAUDITLINK__" hidden="1">{"fdsup://directions/FAT Viewer?action=UPDATE&amp;creator=factset&amp;DYN_ARGS=TRUE&amp;DOC_NAME=FAT:FQL_AUDITING_CLIENT_TEMPLATE.FAT&amp;display_string=Audit&amp;VAR:KEY=NEBETGDIDU&amp;VAR:QUERY=RkZfRUJJVERBX09QRVIoUVRSLDQvMS8yMDA5LDYvMzAvMjAwOSwsLFVTRCk=&amp;WINDOW=FIRST_POPUP&amp;HEIGH","T=450&amp;WIDTH=450&amp;START_MAXIMIZED=FALSE&amp;VAR:CALENDAR=US&amp;VAR:SYMBOL=PFG&amp;VAR:INDEX=0"}</definedName>
    <definedName name="_29__FDSAUDITLINK__" localSheetId="7" hidden="1">{"fdsup://directions/FAT Viewer?action=UPDATE&amp;creator=factset&amp;DYN_ARGS=TRUE&amp;DOC_NAME=FAT:FQL_AUDITING_CLIENT_TEMPLATE.FAT&amp;display_string=Audit&amp;VAR:KEY=DCNQRIBQVA&amp;VAR:QUERY=RkZfRUJJVERBX09QRVIoUVRSLDQvMS8yMDA5LDYvMzAvMjAwOSwsLFVTRCk=&amp;WINDOW=FIRST_POPUP&amp;HEIGH","T=450&amp;WIDTH=450&amp;START_MAXIMIZED=FALSE&amp;VAR:CALENDAR=US&amp;VAR:SYMBOL=WU&amp;VAR:INDEX=0"}</definedName>
    <definedName name="_29__FDSAUDITLINK__" localSheetId="9" hidden="1">{"fdsup://directions/FAT Viewer?action=UPDATE&amp;creator=factset&amp;DYN_ARGS=TRUE&amp;DOC_NAME=FAT:FQL_AUDITING_CLIENT_TEMPLATE.FAT&amp;display_string=Audit&amp;VAR:KEY=DCNQRIBQVA&amp;VAR:QUERY=RkZfRUJJVERBX09QRVIoUVRSLDQvMS8yMDA5LDYvMzAvMjAwOSwsLFVTRCk=&amp;WINDOW=FIRST_POPUP&amp;HEIGH","T=450&amp;WIDTH=450&amp;START_MAXIMIZED=FALSE&amp;VAR:CALENDAR=US&amp;VAR:SYMBOL=WU&amp;VAR:INDEX=0"}</definedName>
    <definedName name="_29__FDSAUDITLINK__" localSheetId="8" hidden="1">{"fdsup://directions/FAT Viewer?action=UPDATE&amp;creator=factset&amp;DYN_ARGS=TRUE&amp;DOC_NAME=FAT:FQL_AUDITING_CLIENT_TEMPLATE.FAT&amp;display_string=Audit&amp;VAR:KEY=DCNQRIBQVA&amp;VAR:QUERY=RkZfRUJJVERBX09QRVIoUVRSLDQvMS8yMDA5LDYvMzAvMjAwOSwsLFVTRCk=&amp;WINDOW=FIRST_POPUP&amp;HEIGH","T=450&amp;WIDTH=450&amp;START_MAXIMIZED=FALSE&amp;VAR:CALENDAR=US&amp;VAR:SYMBOL=WU&amp;VAR:INDEX=0"}</definedName>
    <definedName name="_29__FDSAUDITLINK__" localSheetId="10" hidden="1">{"fdsup://directions/FAT Viewer?action=UPDATE&amp;creator=factset&amp;DYN_ARGS=TRUE&amp;DOC_NAME=FAT:FQL_AUDITING_CLIENT_TEMPLATE.FAT&amp;display_string=Audit&amp;VAR:KEY=DCNQRIBQVA&amp;VAR:QUERY=RkZfRUJJVERBX09QRVIoUVRSLDQvMS8yMDA5LDYvMzAvMjAwOSwsLFVTRCk=&amp;WINDOW=FIRST_POPUP&amp;HEIGH","T=450&amp;WIDTH=450&amp;START_MAXIMIZED=FALSE&amp;VAR:CALENDAR=US&amp;VAR:SYMBOL=WU&amp;VAR:INDEX=0"}</definedName>
    <definedName name="_29__FDSAUDITLINK__" localSheetId="3" hidden="1">{"fdsup://directions/FAT Viewer?action=UPDATE&amp;creator=factset&amp;DYN_ARGS=TRUE&amp;DOC_NAME=FAT:FQL_AUDITING_CLIENT_TEMPLATE.FAT&amp;display_string=Audit&amp;VAR:KEY=DCNQRIBQVA&amp;VAR:QUERY=RkZfRUJJVERBX09QRVIoUVRSLDQvMS8yMDA5LDYvMzAvMjAwOSwsLFVTRCk=&amp;WINDOW=FIRST_POPUP&amp;HEIGH","T=450&amp;WIDTH=450&amp;START_MAXIMIZED=FALSE&amp;VAR:CALENDAR=US&amp;VAR:SYMBOL=WU&amp;VAR:INDEX=0"}</definedName>
    <definedName name="_29__FDSAUDITLINK__" localSheetId="5" hidden="1">{"fdsup://directions/FAT Viewer?action=UPDATE&amp;creator=factset&amp;DYN_ARGS=TRUE&amp;DOC_NAME=FAT:FQL_AUDITING_CLIENT_TEMPLATE.FAT&amp;display_string=Audit&amp;VAR:KEY=DCNQRIBQVA&amp;VAR:QUERY=RkZfRUJJVERBX09QRVIoUVRSLDQvMS8yMDA5LDYvMzAvMjAwOSwsLFVTRCk=&amp;WINDOW=FIRST_POPUP&amp;HEIGH","T=450&amp;WIDTH=450&amp;START_MAXIMIZED=FALSE&amp;VAR:CALENDAR=US&amp;VAR:SYMBOL=WU&amp;VAR:INDEX=0"}</definedName>
    <definedName name="_29__FDSAUDITLINK__" localSheetId="1" hidden="1">{"fdsup://directions/FAT Viewer?action=UPDATE&amp;creator=factset&amp;DYN_ARGS=TRUE&amp;DOC_NAME=FAT:FQL_AUDITING_CLIENT_TEMPLATE.FAT&amp;display_string=Audit&amp;VAR:KEY=DCNQRIBQVA&amp;VAR:QUERY=RkZfRUJJVERBX09QRVIoUVRSLDQvMS8yMDA5LDYvMzAvMjAwOSwsLFVTRCk=&amp;WINDOW=FIRST_POPUP&amp;HEIGH","T=450&amp;WIDTH=450&amp;START_MAXIMIZED=FALSE&amp;VAR:CALENDAR=US&amp;VAR:SYMBOL=WU&amp;VAR:INDEX=0"}</definedName>
    <definedName name="_29__FDSAUDITLINK__" hidden="1">{"fdsup://directions/FAT Viewer?action=UPDATE&amp;creator=factset&amp;DYN_ARGS=TRUE&amp;DOC_NAME=FAT:FQL_AUDITING_CLIENT_TEMPLATE.FAT&amp;display_string=Audit&amp;VAR:KEY=DCNQRIBQVA&amp;VAR:QUERY=RkZfRUJJVERBX09QRVIoUVRSLDQvMS8yMDA5LDYvMzAvMjAwOSwsLFVTRCk=&amp;WINDOW=FIRST_POPUP&amp;HEIGH","T=450&amp;WIDTH=450&amp;START_MAXIMIZED=FALSE&amp;VAR:CALENDAR=US&amp;VAR:SYMBOL=WU&amp;VAR:INDEX=0"}</definedName>
    <definedName name="_290__FDSAUDITLINK__" localSheetId="7" hidden="1">{"fdsup://directions/FAT Viewer?action=UPDATE&amp;creator=factset&amp;DYN_ARGS=TRUE&amp;DOC_NAME=FAT:FQL_AUDITING_CLIENT_TEMPLATE.FAT&amp;display_string=Audit&amp;VAR:KEY=NGRYPUTOBQ&amp;VAR:QUERY=RkZfRUJJVERBX09QRVIoUVRSLDQvMS8yMDEwLDYvMzAvMjAxMCwsLFVTRCk=&amp;WINDOW=FIRST_POPUP&amp;HEIGH","T=450&amp;WIDTH=450&amp;START_MAXIMIZED=FALSE&amp;VAR:CALENDAR=US&amp;VAR:SYMBOL=PFG&amp;VAR:INDEX=0"}</definedName>
    <definedName name="_290__FDSAUDITLINK__" localSheetId="9" hidden="1">{"fdsup://directions/FAT Viewer?action=UPDATE&amp;creator=factset&amp;DYN_ARGS=TRUE&amp;DOC_NAME=FAT:FQL_AUDITING_CLIENT_TEMPLATE.FAT&amp;display_string=Audit&amp;VAR:KEY=NGRYPUTOBQ&amp;VAR:QUERY=RkZfRUJJVERBX09QRVIoUVRSLDQvMS8yMDEwLDYvMzAvMjAxMCwsLFVTRCk=&amp;WINDOW=FIRST_POPUP&amp;HEIGH","T=450&amp;WIDTH=450&amp;START_MAXIMIZED=FALSE&amp;VAR:CALENDAR=US&amp;VAR:SYMBOL=PFG&amp;VAR:INDEX=0"}</definedName>
    <definedName name="_290__FDSAUDITLINK__" localSheetId="8" hidden="1">{"fdsup://directions/FAT Viewer?action=UPDATE&amp;creator=factset&amp;DYN_ARGS=TRUE&amp;DOC_NAME=FAT:FQL_AUDITING_CLIENT_TEMPLATE.FAT&amp;display_string=Audit&amp;VAR:KEY=NGRYPUTOBQ&amp;VAR:QUERY=RkZfRUJJVERBX09QRVIoUVRSLDQvMS8yMDEwLDYvMzAvMjAxMCwsLFVTRCk=&amp;WINDOW=FIRST_POPUP&amp;HEIGH","T=450&amp;WIDTH=450&amp;START_MAXIMIZED=FALSE&amp;VAR:CALENDAR=US&amp;VAR:SYMBOL=PFG&amp;VAR:INDEX=0"}</definedName>
    <definedName name="_290__FDSAUDITLINK__" localSheetId="10" hidden="1">{"fdsup://directions/FAT Viewer?action=UPDATE&amp;creator=factset&amp;DYN_ARGS=TRUE&amp;DOC_NAME=FAT:FQL_AUDITING_CLIENT_TEMPLATE.FAT&amp;display_string=Audit&amp;VAR:KEY=NGRYPUTOBQ&amp;VAR:QUERY=RkZfRUJJVERBX09QRVIoUVRSLDQvMS8yMDEwLDYvMzAvMjAxMCwsLFVTRCk=&amp;WINDOW=FIRST_POPUP&amp;HEIGH","T=450&amp;WIDTH=450&amp;START_MAXIMIZED=FALSE&amp;VAR:CALENDAR=US&amp;VAR:SYMBOL=PFG&amp;VAR:INDEX=0"}</definedName>
    <definedName name="_290__FDSAUDITLINK__" localSheetId="3" hidden="1">{"fdsup://directions/FAT Viewer?action=UPDATE&amp;creator=factset&amp;DYN_ARGS=TRUE&amp;DOC_NAME=FAT:FQL_AUDITING_CLIENT_TEMPLATE.FAT&amp;display_string=Audit&amp;VAR:KEY=NGRYPUTOBQ&amp;VAR:QUERY=RkZfRUJJVERBX09QRVIoUVRSLDQvMS8yMDEwLDYvMzAvMjAxMCwsLFVTRCk=&amp;WINDOW=FIRST_POPUP&amp;HEIGH","T=450&amp;WIDTH=450&amp;START_MAXIMIZED=FALSE&amp;VAR:CALENDAR=US&amp;VAR:SYMBOL=PFG&amp;VAR:INDEX=0"}</definedName>
    <definedName name="_290__FDSAUDITLINK__" localSheetId="5" hidden="1">{"fdsup://directions/FAT Viewer?action=UPDATE&amp;creator=factset&amp;DYN_ARGS=TRUE&amp;DOC_NAME=FAT:FQL_AUDITING_CLIENT_TEMPLATE.FAT&amp;display_string=Audit&amp;VAR:KEY=NGRYPUTOBQ&amp;VAR:QUERY=RkZfRUJJVERBX09QRVIoUVRSLDQvMS8yMDEwLDYvMzAvMjAxMCwsLFVTRCk=&amp;WINDOW=FIRST_POPUP&amp;HEIGH","T=450&amp;WIDTH=450&amp;START_MAXIMIZED=FALSE&amp;VAR:CALENDAR=US&amp;VAR:SYMBOL=PFG&amp;VAR:INDEX=0"}</definedName>
    <definedName name="_290__FDSAUDITLINK__" localSheetId="1" hidden="1">{"fdsup://directions/FAT Viewer?action=UPDATE&amp;creator=factset&amp;DYN_ARGS=TRUE&amp;DOC_NAME=FAT:FQL_AUDITING_CLIENT_TEMPLATE.FAT&amp;display_string=Audit&amp;VAR:KEY=NGRYPUTOBQ&amp;VAR:QUERY=RkZfRUJJVERBX09QRVIoUVRSLDQvMS8yMDEwLDYvMzAvMjAxMCwsLFVTRCk=&amp;WINDOW=FIRST_POPUP&amp;HEIGH","T=450&amp;WIDTH=450&amp;START_MAXIMIZED=FALSE&amp;VAR:CALENDAR=US&amp;VAR:SYMBOL=PFG&amp;VAR:INDEX=0"}</definedName>
    <definedName name="_290__FDSAUDITLINK__" hidden="1">{"fdsup://directions/FAT Viewer?action=UPDATE&amp;creator=factset&amp;DYN_ARGS=TRUE&amp;DOC_NAME=FAT:FQL_AUDITING_CLIENT_TEMPLATE.FAT&amp;display_string=Audit&amp;VAR:KEY=NGRYPUTOBQ&amp;VAR:QUERY=RkZfRUJJVERBX09QRVIoUVRSLDQvMS8yMDEwLDYvMzAvMjAxMCwsLFVTRCk=&amp;WINDOW=FIRST_POPUP&amp;HEIGH","T=450&amp;WIDTH=450&amp;START_MAXIMIZED=FALSE&amp;VAR:CALENDAR=US&amp;VAR:SYMBOL=PFG&amp;VAR:INDEX=0"}</definedName>
    <definedName name="_291__FDSAUDITLINK__" localSheetId="7" hidden="1">{"fdsup://directions/FAT Viewer?action=UPDATE&amp;creator=factset&amp;DYN_ARGS=TRUE&amp;DOC_NAME=FAT:FQL_AUDITING_CLIENT_TEMPLATE.FAT&amp;display_string=Audit&amp;VAR:KEY=BSFAHGFIRY&amp;VAR:QUERY=RkZfRUJJVERBX09QRVIoUVRSLDQvMS8yMDA5LDYvMzAvMjAwOSwsLFVTRCk=&amp;WINDOW=FIRST_POPUP&amp;HEIGH","T=450&amp;WIDTH=450&amp;START_MAXIMIZED=FALSE&amp;VAR:CALENDAR=US&amp;VAR:SYMBOL=PFE&amp;VAR:INDEX=0"}</definedName>
    <definedName name="_291__FDSAUDITLINK__" localSheetId="9" hidden="1">{"fdsup://directions/FAT Viewer?action=UPDATE&amp;creator=factset&amp;DYN_ARGS=TRUE&amp;DOC_NAME=FAT:FQL_AUDITING_CLIENT_TEMPLATE.FAT&amp;display_string=Audit&amp;VAR:KEY=BSFAHGFIRY&amp;VAR:QUERY=RkZfRUJJVERBX09QRVIoUVRSLDQvMS8yMDA5LDYvMzAvMjAwOSwsLFVTRCk=&amp;WINDOW=FIRST_POPUP&amp;HEIGH","T=450&amp;WIDTH=450&amp;START_MAXIMIZED=FALSE&amp;VAR:CALENDAR=US&amp;VAR:SYMBOL=PFE&amp;VAR:INDEX=0"}</definedName>
    <definedName name="_291__FDSAUDITLINK__" localSheetId="8" hidden="1">{"fdsup://directions/FAT Viewer?action=UPDATE&amp;creator=factset&amp;DYN_ARGS=TRUE&amp;DOC_NAME=FAT:FQL_AUDITING_CLIENT_TEMPLATE.FAT&amp;display_string=Audit&amp;VAR:KEY=BSFAHGFIRY&amp;VAR:QUERY=RkZfRUJJVERBX09QRVIoUVRSLDQvMS8yMDA5LDYvMzAvMjAwOSwsLFVTRCk=&amp;WINDOW=FIRST_POPUP&amp;HEIGH","T=450&amp;WIDTH=450&amp;START_MAXIMIZED=FALSE&amp;VAR:CALENDAR=US&amp;VAR:SYMBOL=PFE&amp;VAR:INDEX=0"}</definedName>
    <definedName name="_291__FDSAUDITLINK__" localSheetId="10" hidden="1">{"fdsup://directions/FAT Viewer?action=UPDATE&amp;creator=factset&amp;DYN_ARGS=TRUE&amp;DOC_NAME=FAT:FQL_AUDITING_CLIENT_TEMPLATE.FAT&amp;display_string=Audit&amp;VAR:KEY=BSFAHGFIRY&amp;VAR:QUERY=RkZfRUJJVERBX09QRVIoUVRSLDQvMS8yMDA5LDYvMzAvMjAwOSwsLFVTRCk=&amp;WINDOW=FIRST_POPUP&amp;HEIGH","T=450&amp;WIDTH=450&amp;START_MAXIMIZED=FALSE&amp;VAR:CALENDAR=US&amp;VAR:SYMBOL=PFE&amp;VAR:INDEX=0"}</definedName>
    <definedName name="_291__FDSAUDITLINK__" localSheetId="3" hidden="1">{"fdsup://directions/FAT Viewer?action=UPDATE&amp;creator=factset&amp;DYN_ARGS=TRUE&amp;DOC_NAME=FAT:FQL_AUDITING_CLIENT_TEMPLATE.FAT&amp;display_string=Audit&amp;VAR:KEY=BSFAHGFIRY&amp;VAR:QUERY=RkZfRUJJVERBX09QRVIoUVRSLDQvMS8yMDA5LDYvMzAvMjAwOSwsLFVTRCk=&amp;WINDOW=FIRST_POPUP&amp;HEIGH","T=450&amp;WIDTH=450&amp;START_MAXIMIZED=FALSE&amp;VAR:CALENDAR=US&amp;VAR:SYMBOL=PFE&amp;VAR:INDEX=0"}</definedName>
    <definedName name="_291__FDSAUDITLINK__" localSheetId="5" hidden="1">{"fdsup://directions/FAT Viewer?action=UPDATE&amp;creator=factset&amp;DYN_ARGS=TRUE&amp;DOC_NAME=FAT:FQL_AUDITING_CLIENT_TEMPLATE.FAT&amp;display_string=Audit&amp;VAR:KEY=BSFAHGFIRY&amp;VAR:QUERY=RkZfRUJJVERBX09QRVIoUVRSLDQvMS8yMDA5LDYvMzAvMjAwOSwsLFVTRCk=&amp;WINDOW=FIRST_POPUP&amp;HEIGH","T=450&amp;WIDTH=450&amp;START_MAXIMIZED=FALSE&amp;VAR:CALENDAR=US&amp;VAR:SYMBOL=PFE&amp;VAR:INDEX=0"}</definedName>
    <definedName name="_291__FDSAUDITLINK__" localSheetId="1" hidden="1">{"fdsup://directions/FAT Viewer?action=UPDATE&amp;creator=factset&amp;DYN_ARGS=TRUE&amp;DOC_NAME=FAT:FQL_AUDITING_CLIENT_TEMPLATE.FAT&amp;display_string=Audit&amp;VAR:KEY=BSFAHGFIRY&amp;VAR:QUERY=RkZfRUJJVERBX09QRVIoUVRSLDQvMS8yMDA5LDYvMzAvMjAwOSwsLFVTRCk=&amp;WINDOW=FIRST_POPUP&amp;HEIGH","T=450&amp;WIDTH=450&amp;START_MAXIMIZED=FALSE&amp;VAR:CALENDAR=US&amp;VAR:SYMBOL=PFE&amp;VAR:INDEX=0"}</definedName>
    <definedName name="_291__FDSAUDITLINK__" hidden="1">{"fdsup://directions/FAT Viewer?action=UPDATE&amp;creator=factset&amp;DYN_ARGS=TRUE&amp;DOC_NAME=FAT:FQL_AUDITING_CLIENT_TEMPLATE.FAT&amp;display_string=Audit&amp;VAR:KEY=BSFAHGFIRY&amp;VAR:QUERY=RkZfRUJJVERBX09QRVIoUVRSLDQvMS8yMDA5LDYvMzAvMjAwOSwsLFVTRCk=&amp;WINDOW=FIRST_POPUP&amp;HEIGH","T=450&amp;WIDTH=450&amp;START_MAXIMIZED=FALSE&amp;VAR:CALENDAR=US&amp;VAR:SYMBOL=PFE&amp;VAR:INDEX=0"}</definedName>
    <definedName name="_292__FDSAUDITLINK__" localSheetId="7" hidden="1">{"fdsup://directions/FAT Viewer?action=UPDATE&amp;creator=factset&amp;DYN_ARGS=TRUE&amp;DOC_NAME=FAT:FQL_AUDITING_CLIENT_TEMPLATE.FAT&amp;display_string=Audit&amp;VAR:KEY=POBCNQTWZY&amp;VAR:QUERY=RkZfRUJJVERBX09QRVIoUVRSLDQvMS8yMDEwLDYvMzAvMjAxMCwsLFVTRCk=&amp;WINDOW=FIRST_POPUP&amp;HEIGH","T=450&amp;WIDTH=450&amp;START_MAXIMIZED=FALSE&amp;VAR:CALENDAR=US&amp;VAR:SYMBOL=PFE&amp;VAR:INDEX=0"}</definedName>
    <definedName name="_292__FDSAUDITLINK__" localSheetId="9" hidden="1">{"fdsup://directions/FAT Viewer?action=UPDATE&amp;creator=factset&amp;DYN_ARGS=TRUE&amp;DOC_NAME=FAT:FQL_AUDITING_CLIENT_TEMPLATE.FAT&amp;display_string=Audit&amp;VAR:KEY=POBCNQTWZY&amp;VAR:QUERY=RkZfRUJJVERBX09QRVIoUVRSLDQvMS8yMDEwLDYvMzAvMjAxMCwsLFVTRCk=&amp;WINDOW=FIRST_POPUP&amp;HEIGH","T=450&amp;WIDTH=450&amp;START_MAXIMIZED=FALSE&amp;VAR:CALENDAR=US&amp;VAR:SYMBOL=PFE&amp;VAR:INDEX=0"}</definedName>
    <definedName name="_292__FDSAUDITLINK__" localSheetId="8" hidden="1">{"fdsup://directions/FAT Viewer?action=UPDATE&amp;creator=factset&amp;DYN_ARGS=TRUE&amp;DOC_NAME=FAT:FQL_AUDITING_CLIENT_TEMPLATE.FAT&amp;display_string=Audit&amp;VAR:KEY=POBCNQTWZY&amp;VAR:QUERY=RkZfRUJJVERBX09QRVIoUVRSLDQvMS8yMDEwLDYvMzAvMjAxMCwsLFVTRCk=&amp;WINDOW=FIRST_POPUP&amp;HEIGH","T=450&amp;WIDTH=450&amp;START_MAXIMIZED=FALSE&amp;VAR:CALENDAR=US&amp;VAR:SYMBOL=PFE&amp;VAR:INDEX=0"}</definedName>
    <definedName name="_292__FDSAUDITLINK__" localSheetId="10" hidden="1">{"fdsup://directions/FAT Viewer?action=UPDATE&amp;creator=factset&amp;DYN_ARGS=TRUE&amp;DOC_NAME=FAT:FQL_AUDITING_CLIENT_TEMPLATE.FAT&amp;display_string=Audit&amp;VAR:KEY=POBCNQTWZY&amp;VAR:QUERY=RkZfRUJJVERBX09QRVIoUVRSLDQvMS8yMDEwLDYvMzAvMjAxMCwsLFVTRCk=&amp;WINDOW=FIRST_POPUP&amp;HEIGH","T=450&amp;WIDTH=450&amp;START_MAXIMIZED=FALSE&amp;VAR:CALENDAR=US&amp;VAR:SYMBOL=PFE&amp;VAR:INDEX=0"}</definedName>
    <definedName name="_292__FDSAUDITLINK__" localSheetId="3" hidden="1">{"fdsup://directions/FAT Viewer?action=UPDATE&amp;creator=factset&amp;DYN_ARGS=TRUE&amp;DOC_NAME=FAT:FQL_AUDITING_CLIENT_TEMPLATE.FAT&amp;display_string=Audit&amp;VAR:KEY=POBCNQTWZY&amp;VAR:QUERY=RkZfRUJJVERBX09QRVIoUVRSLDQvMS8yMDEwLDYvMzAvMjAxMCwsLFVTRCk=&amp;WINDOW=FIRST_POPUP&amp;HEIGH","T=450&amp;WIDTH=450&amp;START_MAXIMIZED=FALSE&amp;VAR:CALENDAR=US&amp;VAR:SYMBOL=PFE&amp;VAR:INDEX=0"}</definedName>
    <definedName name="_292__FDSAUDITLINK__" localSheetId="5" hidden="1">{"fdsup://directions/FAT Viewer?action=UPDATE&amp;creator=factset&amp;DYN_ARGS=TRUE&amp;DOC_NAME=FAT:FQL_AUDITING_CLIENT_TEMPLATE.FAT&amp;display_string=Audit&amp;VAR:KEY=POBCNQTWZY&amp;VAR:QUERY=RkZfRUJJVERBX09QRVIoUVRSLDQvMS8yMDEwLDYvMzAvMjAxMCwsLFVTRCk=&amp;WINDOW=FIRST_POPUP&amp;HEIGH","T=450&amp;WIDTH=450&amp;START_MAXIMIZED=FALSE&amp;VAR:CALENDAR=US&amp;VAR:SYMBOL=PFE&amp;VAR:INDEX=0"}</definedName>
    <definedName name="_292__FDSAUDITLINK__" localSheetId="1" hidden="1">{"fdsup://directions/FAT Viewer?action=UPDATE&amp;creator=factset&amp;DYN_ARGS=TRUE&amp;DOC_NAME=FAT:FQL_AUDITING_CLIENT_TEMPLATE.FAT&amp;display_string=Audit&amp;VAR:KEY=POBCNQTWZY&amp;VAR:QUERY=RkZfRUJJVERBX09QRVIoUVRSLDQvMS8yMDEwLDYvMzAvMjAxMCwsLFVTRCk=&amp;WINDOW=FIRST_POPUP&amp;HEIGH","T=450&amp;WIDTH=450&amp;START_MAXIMIZED=FALSE&amp;VAR:CALENDAR=US&amp;VAR:SYMBOL=PFE&amp;VAR:INDEX=0"}</definedName>
    <definedName name="_292__FDSAUDITLINK__" hidden="1">{"fdsup://directions/FAT Viewer?action=UPDATE&amp;creator=factset&amp;DYN_ARGS=TRUE&amp;DOC_NAME=FAT:FQL_AUDITING_CLIENT_TEMPLATE.FAT&amp;display_string=Audit&amp;VAR:KEY=POBCNQTWZY&amp;VAR:QUERY=RkZfRUJJVERBX09QRVIoUVRSLDQvMS8yMDEwLDYvMzAvMjAxMCwsLFVTRCk=&amp;WINDOW=FIRST_POPUP&amp;HEIGH","T=450&amp;WIDTH=450&amp;START_MAXIMIZED=FALSE&amp;VAR:CALENDAR=US&amp;VAR:SYMBOL=PFE&amp;VAR:INDEX=0"}</definedName>
    <definedName name="_293__FDSAUDITLINK__" localSheetId="7" hidden="1">{"fdsup://directions/FAT Viewer?action=UPDATE&amp;creator=factset&amp;DYN_ARGS=TRUE&amp;DOC_NAME=FAT:FQL_AUDITING_CLIENT_TEMPLATE.FAT&amp;display_string=Audit&amp;VAR:KEY=NULCVCZARE&amp;VAR:QUERY=RkZfRUJJVERBX09QRVIoUVRSLDQvMS8yMDA5LDYvMzAvMjAwOSwsLFVTRCk=&amp;WINDOW=FIRST_POPUP&amp;HEIGH","T=450&amp;WIDTH=450&amp;START_MAXIMIZED=FALSE&amp;VAR:CALENDAR=US&amp;VAR:SYMBOL=PEP&amp;VAR:INDEX=0"}</definedName>
    <definedName name="_293__FDSAUDITLINK__" localSheetId="9" hidden="1">{"fdsup://directions/FAT Viewer?action=UPDATE&amp;creator=factset&amp;DYN_ARGS=TRUE&amp;DOC_NAME=FAT:FQL_AUDITING_CLIENT_TEMPLATE.FAT&amp;display_string=Audit&amp;VAR:KEY=NULCVCZARE&amp;VAR:QUERY=RkZfRUJJVERBX09QRVIoUVRSLDQvMS8yMDA5LDYvMzAvMjAwOSwsLFVTRCk=&amp;WINDOW=FIRST_POPUP&amp;HEIGH","T=450&amp;WIDTH=450&amp;START_MAXIMIZED=FALSE&amp;VAR:CALENDAR=US&amp;VAR:SYMBOL=PEP&amp;VAR:INDEX=0"}</definedName>
    <definedName name="_293__FDSAUDITLINK__" localSheetId="8" hidden="1">{"fdsup://directions/FAT Viewer?action=UPDATE&amp;creator=factset&amp;DYN_ARGS=TRUE&amp;DOC_NAME=FAT:FQL_AUDITING_CLIENT_TEMPLATE.FAT&amp;display_string=Audit&amp;VAR:KEY=NULCVCZARE&amp;VAR:QUERY=RkZfRUJJVERBX09QRVIoUVRSLDQvMS8yMDA5LDYvMzAvMjAwOSwsLFVTRCk=&amp;WINDOW=FIRST_POPUP&amp;HEIGH","T=450&amp;WIDTH=450&amp;START_MAXIMIZED=FALSE&amp;VAR:CALENDAR=US&amp;VAR:SYMBOL=PEP&amp;VAR:INDEX=0"}</definedName>
    <definedName name="_293__FDSAUDITLINK__" localSheetId="10" hidden="1">{"fdsup://directions/FAT Viewer?action=UPDATE&amp;creator=factset&amp;DYN_ARGS=TRUE&amp;DOC_NAME=FAT:FQL_AUDITING_CLIENT_TEMPLATE.FAT&amp;display_string=Audit&amp;VAR:KEY=NULCVCZARE&amp;VAR:QUERY=RkZfRUJJVERBX09QRVIoUVRSLDQvMS8yMDA5LDYvMzAvMjAwOSwsLFVTRCk=&amp;WINDOW=FIRST_POPUP&amp;HEIGH","T=450&amp;WIDTH=450&amp;START_MAXIMIZED=FALSE&amp;VAR:CALENDAR=US&amp;VAR:SYMBOL=PEP&amp;VAR:INDEX=0"}</definedName>
    <definedName name="_293__FDSAUDITLINK__" localSheetId="3" hidden="1">{"fdsup://directions/FAT Viewer?action=UPDATE&amp;creator=factset&amp;DYN_ARGS=TRUE&amp;DOC_NAME=FAT:FQL_AUDITING_CLIENT_TEMPLATE.FAT&amp;display_string=Audit&amp;VAR:KEY=NULCVCZARE&amp;VAR:QUERY=RkZfRUJJVERBX09QRVIoUVRSLDQvMS8yMDA5LDYvMzAvMjAwOSwsLFVTRCk=&amp;WINDOW=FIRST_POPUP&amp;HEIGH","T=450&amp;WIDTH=450&amp;START_MAXIMIZED=FALSE&amp;VAR:CALENDAR=US&amp;VAR:SYMBOL=PEP&amp;VAR:INDEX=0"}</definedName>
    <definedName name="_293__FDSAUDITLINK__" localSheetId="5" hidden="1">{"fdsup://directions/FAT Viewer?action=UPDATE&amp;creator=factset&amp;DYN_ARGS=TRUE&amp;DOC_NAME=FAT:FQL_AUDITING_CLIENT_TEMPLATE.FAT&amp;display_string=Audit&amp;VAR:KEY=NULCVCZARE&amp;VAR:QUERY=RkZfRUJJVERBX09QRVIoUVRSLDQvMS8yMDA5LDYvMzAvMjAwOSwsLFVTRCk=&amp;WINDOW=FIRST_POPUP&amp;HEIGH","T=450&amp;WIDTH=450&amp;START_MAXIMIZED=FALSE&amp;VAR:CALENDAR=US&amp;VAR:SYMBOL=PEP&amp;VAR:INDEX=0"}</definedName>
    <definedName name="_293__FDSAUDITLINK__" localSheetId="1" hidden="1">{"fdsup://directions/FAT Viewer?action=UPDATE&amp;creator=factset&amp;DYN_ARGS=TRUE&amp;DOC_NAME=FAT:FQL_AUDITING_CLIENT_TEMPLATE.FAT&amp;display_string=Audit&amp;VAR:KEY=NULCVCZARE&amp;VAR:QUERY=RkZfRUJJVERBX09QRVIoUVRSLDQvMS8yMDA5LDYvMzAvMjAwOSwsLFVTRCk=&amp;WINDOW=FIRST_POPUP&amp;HEIGH","T=450&amp;WIDTH=450&amp;START_MAXIMIZED=FALSE&amp;VAR:CALENDAR=US&amp;VAR:SYMBOL=PEP&amp;VAR:INDEX=0"}</definedName>
    <definedName name="_293__FDSAUDITLINK__" hidden="1">{"fdsup://directions/FAT Viewer?action=UPDATE&amp;creator=factset&amp;DYN_ARGS=TRUE&amp;DOC_NAME=FAT:FQL_AUDITING_CLIENT_TEMPLATE.FAT&amp;display_string=Audit&amp;VAR:KEY=NULCVCZARE&amp;VAR:QUERY=RkZfRUJJVERBX09QRVIoUVRSLDQvMS8yMDA5LDYvMzAvMjAwOSwsLFVTRCk=&amp;WINDOW=FIRST_POPUP&amp;HEIGH","T=450&amp;WIDTH=450&amp;START_MAXIMIZED=FALSE&amp;VAR:CALENDAR=US&amp;VAR:SYMBOL=PEP&amp;VAR:INDEX=0"}</definedName>
    <definedName name="_294__FDSAUDITLINK__" localSheetId="7" hidden="1">{"fdsup://directions/FAT Viewer?action=UPDATE&amp;creator=factset&amp;DYN_ARGS=TRUE&amp;DOC_NAME=FAT:FQL_AUDITING_CLIENT_TEMPLATE.FAT&amp;display_string=Audit&amp;VAR:KEY=TMFMTWTQVK&amp;VAR:QUERY=RkZfRUJJVERBX09QRVIoUVRSLDQvMS8yMDEwLDYvMzAvMjAxMCwsLFVTRCk=&amp;WINDOW=FIRST_POPUP&amp;HEIGH","T=450&amp;WIDTH=450&amp;START_MAXIMIZED=FALSE&amp;VAR:CALENDAR=US&amp;VAR:SYMBOL=PEP&amp;VAR:INDEX=0"}</definedName>
    <definedName name="_294__FDSAUDITLINK__" localSheetId="9" hidden="1">{"fdsup://directions/FAT Viewer?action=UPDATE&amp;creator=factset&amp;DYN_ARGS=TRUE&amp;DOC_NAME=FAT:FQL_AUDITING_CLIENT_TEMPLATE.FAT&amp;display_string=Audit&amp;VAR:KEY=TMFMTWTQVK&amp;VAR:QUERY=RkZfRUJJVERBX09QRVIoUVRSLDQvMS8yMDEwLDYvMzAvMjAxMCwsLFVTRCk=&amp;WINDOW=FIRST_POPUP&amp;HEIGH","T=450&amp;WIDTH=450&amp;START_MAXIMIZED=FALSE&amp;VAR:CALENDAR=US&amp;VAR:SYMBOL=PEP&amp;VAR:INDEX=0"}</definedName>
    <definedName name="_294__FDSAUDITLINK__" localSheetId="8" hidden="1">{"fdsup://directions/FAT Viewer?action=UPDATE&amp;creator=factset&amp;DYN_ARGS=TRUE&amp;DOC_NAME=FAT:FQL_AUDITING_CLIENT_TEMPLATE.FAT&amp;display_string=Audit&amp;VAR:KEY=TMFMTWTQVK&amp;VAR:QUERY=RkZfRUJJVERBX09QRVIoUVRSLDQvMS8yMDEwLDYvMzAvMjAxMCwsLFVTRCk=&amp;WINDOW=FIRST_POPUP&amp;HEIGH","T=450&amp;WIDTH=450&amp;START_MAXIMIZED=FALSE&amp;VAR:CALENDAR=US&amp;VAR:SYMBOL=PEP&amp;VAR:INDEX=0"}</definedName>
    <definedName name="_294__FDSAUDITLINK__" localSheetId="10" hidden="1">{"fdsup://directions/FAT Viewer?action=UPDATE&amp;creator=factset&amp;DYN_ARGS=TRUE&amp;DOC_NAME=FAT:FQL_AUDITING_CLIENT_TEMPLATE.FAT&amp;display_string=Audit&amp;VAR:KEY=TMFMTWTQVK&amp;VAR:QUERY=RkZfRUJJVERBX09QRVIoUVRSLDQvMS8yMDEwLDYvMzAvMjAxMCwsLFVTRCk=&amp;WINDOW=FIRST_POPUP&amp;HEIGH","T=450&amp;WIDTH=450&amp;START_MAXIMIZED=FALSE&amp;VAR:CALENDAR=US&amp;VAR:SYMBOL=PEP&amp;VAR:INDEX=0"}</definedName>
    <definedName name="_294__FDSAUDITLINK__" localSheetId="3" hidden="1">{"fdsup://directions/FAT Viewer?action=UPDATE&amp;creator=factset&amp;DYN_ARGS=TRUE&amp;DOC_NAME=FAT:FQL_AUDITING_CLIENT_TEMPLATE.FAT&amp;display_string=Audit&amp;VAR:KEY=TMFMTWTQVK&amp;VAR:QUERY=RkZfRUJJVERBX09QRVIoUVRSLDQvMS8yMDEwLDYvMzAvMjAxMCwsLFVTRCk=&amp;WINDOW=FIRST_POPUP&amp;HEIGH","T=450&amp;WIDTH=450&amp;START_MAXIMIZED=FALSE&amp;VAR:CALENDAR=US&amp;VAR:SYMBOL=PEP&amp;VAR:INDEX=0"}</definedName>
    <definedName name="_294__FDSAUDITLINK__" localSheetId="5" hidden="1">{"fdsup://directions/FAT Viewer?action=UPDATE&amp;creator=factset&amp;DYN_ARGS=TRUE&amp;DOC_NAME=FAT:FQL_AUDITING_CLIENT_TEMPLATE.FAT&amp;display_string=Audit&amp;VAR:KEY=TMFMTWTQVK&amp;VAR:QUERY=RkZfRUJJVERBX09QRVIoUVRSLDQvMS8yMDEwLDYvMzAvMjAxMCwsLFVTRCk=&amp;WINDOW=FIRST_POPUP&amp;HEIGH","T=450&amp;WIDTH=450&amp;START_MAXIMIZED=FALSE&amp;VAR:CALENDAR=US&amp;VAR:SYMBOL=PEP&amp;VAR:INDEX=0"}</definedName>
    <definedName name="_294__FDSAUDITLINK__" localSheetId="1" hidden="1">{"fdsup://directions/FAT Viewer?action=UPDATE&amp;creator=factset&amp;DYN_ARGS=TRUE&amp;DOC_NAME=FAT:FQL_AUDITING_CLIENT_TEMPLATE.FAT&amp;display_string=Audit&amp;VAR:KEY=TMFMTWTQVK&amp;VAR:QUERY=RkZfRUJJVERBX09QRVIoUVRSLDQvMS8yMDEwLDYvMzAvMjAxMCwsLFVTRCk=&amp;WINDOW=FIRST_POPUP&amp;HEIGH","T=450&amp;WIDTH=450&amp;START_MAXIMIZED=FALSE&amp;VAR:CALENDAR=US&amp;VAR:SYMBOL=PEP&amp;VAR:INDEX=0"}</definedName>
    <definedName name="_294__FDSAUDITLINK__" hidden="1">{"fdsup://directions/FAT Viewer?action=UPDATE&amp;creator=factset&amp;DYN_ARGS=TRUE&amp;DOC_NAME=FAT:FQL_AUDITING_CLIENT_TEMPLATE.FAT&amp;display_string=Audit&amp;VAR:KEY=TMFMTWTQVK&amp;VAR:QUERY=RkZfRUJJVERBX09QRVIoUVRSLDQvMS8yMDEwLDYvMzAvMjAxMCwsLFVTRCk=&amp;WINDOW=FIRST_POPUP&amp;HEIGH","T=450&amp;WIDTH=450&amp;START_MAXIMIZED=FALSE&amp;VAR:CALENDAR=US&amp;VAR:SYMBOL=PEP&amp;VAR:INDEX=0"}</definedName>
    <definedName name="_295__FDSAUDITLINK__" localSheetId="7" hidden="1">{"fdsup://directions/FAT Viewer?action=UPDATE&amp;creator=factset&amp;DYN_ARGS=TRUE&amp;DOC_NAME=FAT:FQL_AUDITING_CLIENT_TEMPLATE.FAT&amp;display_string=Audit&amp;VAR:KEY=XQRWLUDEXY&amp;VAR:QUERY=RkZfRUJJVERBX09QRVIoUVRSLDQvMS8yMDA5LDYvMzAvMjAwOSwsLFVTRCk=&amp;WINDOW=FIRST_POPUP&amp;HEIGH","T=450&amp;WIDTH=450&amp;START_MAXIMIZED=FALSE&amp;VAR:CALENDAR=US&amp;VAR:SYMBOL=PEG&amp;VAR:INDEX=0"}</definedName>
    <definedName name="_295__FDSAUDITLINK__" localSheetId="9" hidden="1">{"fdsup://directions/FAT Viewer?action=UPDATE&amp;creator=factset&amp;DYN_ARGS=TRUE&amp;DOC_NAME=FAT:FQL_AUDITING_CLIENT_TEMPLATE.FAT&amp;display_string=Audit&amp;VAR:KEY=XQRWLUDEXY&amp;VAR:QUERY=RkZfRUJJVERBX09QRVIoUVRSLDQvMS8yMDA5LDYvMzAvMjAwOSwsLFVTRCk=&amp;WINDOW=FIRST_POPUP&amp;HEIGH","T=450&amp;WIDTH=450&amp;START_MAXIMIZED=FALSE&amp;VAR:CALENDAR=US&amp;VAR:SYMBOL=PEG&amp;VAR:INDEX=0"}</definedName>
    <definedName name="_295__FDSAUDITLINK__" localSheetId="8" hidden="1">{"fdsup://directions/FAT Viewer?action=UPDATE&amp;creator=factset&amp;DYN_ARGS=TRUE&amp;DOC_NAME=FAT:FQL_AUDITING_CLIENT_TEMPLATE.FAT&amp;display_string=Audit&amp;VAR:KEY=XQRWLUDEXY&amp;VAR:QUERY=RkZfRUJJVERBX09QRVIoUVRSLDQvMS8yMDA5LDYvMzAvMjAwOSwsLFVTRCk=&amp;WINDOW=FIRST_POPUP&amp;HEIGH","T=450&amp;WIDTH=450&amp;START_MAXIMIZED=FALSE&amp;VAR:CALENDAR=US&amp;VAR:SYMBOL=PEG&amp;VAR:INDEX=0"}</definedName>
    <definedName name="_295__FDSAUDITLINK__" localSheetId="10" hidden="1">{"fdsup://directions/FAT Viewer?action=UPDATE&amp;creator=factset&amp;DYN_ARGS=TRUE&amp;DOC_NAME=FAT:FQL_AUDITING_CLIENT_TEMPLATE.FAT&amp;display_string=Audit&amp;VAR:KEY=XQRWLUDEXY&amp;VAR:QUERY=RkZfRUJJVERBX09QRVIoUVRSLDQvMS8yMDA5LDYvMzAvMjAwOSwsLFVTRCk=&amp;WINDOW=FIRST_POPUP&amp;HEIGH","T=450&amp;WIDTH=450&amp;START_MAXIMIZED=FALSE&amp;VAR:CALENDAR=US&amp;VAR:SYMBOL=PEG&amp;VAR:INDEX=0"}</definedName>
    <definedName name="_295__FDSAUDITLINK__" localSheetId="3" hidden="1">{"fdsup://directions/FAT Viewer?action=UPDATE&amp;creator=factset&amp;DYN_ARGS=TRUE&amp;DOC_NAME=FAT:FQL_AUDITING_CLIENT_TEMPLATE.FAT&amp;display_string=Audit&amp;VAR:KEY=XQRWLUDEXY&amp;VAR:QUERY=RkZfRUJJVERBX09QRVIoUVRSLDQvMS8yMDA5LDYvMzAvMjAwOSwsLFVTRCk=&amp;WINDOW=FIRST_POPUP&amp;HEIGH","T=450&amp;WIDTH=450&amp;START_MAXIMIZED=FALSE&amp;VAR:CALENDAR=US&amp;VAR:SYMBOL=PEG&amp;VAR:INDEX=0"}</definedName>
    <definedName name="_295__FDSAUDITLINK__" localSheetId="5" hidden="1">{"fdsup://directions/FAT Viewer?action=UPDATE&amp;creator=factset&amp;DYN_ARGS=TRUE&amp;DOC_NAME=FAT:FQL_AUDITING_CLIENT_TEMPLATE.FAT&amp;display_string=Audit&amp;VAR:KEY=XQRWLUDEXY&amp;VAR:QUERY=RkZfRUJJVERBX09QRVIoUVRSLDQvMS8yMDA5LDYvMzAvMjAwOSwsLFVTRCk=&amp;WINDOW=FIRST_POPUP&amp;HEIGH","T=450&amp;WIDTH=450&amp;START_MAXIMIZED=FALSE&amp;VAR:CALENDAR=US&amp;VAR:SYMBOL=PEG&amp;VAR:INDEX=0"}</definedName>
    <definedName name="_295__FDSAUDITLINK__" localSheetId="1" hidden="1">{"fdsup://directions/FAT Viewer?action=UPDATE&amp;creator=factset&amp;DYN_ARGS=TRUE&amp;DOC_NAME=FAT:FQL_AUDITING_CLIENT_TEMPLATE.FAT&amp;display_string=Audit&amp;VAR:KEY=XQRWLUDEXY&amp;VAR:QUERY=RkZfRUJJVERBX09QRVIoUVRSLDQvMS8yMDA5LDYvMzAvMjAwOSwsLFVTRCk=&amp;WINDOW=FIRST_POPUP&amp;HEIGH","T=450&amp;WIDTH=450&amp;START_MAXIMIZED=FALSE&amp;VAR:CALENDAR=US&amp;VAR:SYMBOL=PEG&amp;VAR:INDEX=0"}</definedName>
    <definedName name="_295__FDSAUDITLINK__" hidden="1">{"fdsup://directions/FAT Viewer?action=UPDATE&amp;creator=factset&amp;DYN_ARGS=TRUE&amp;DOC_NAME=FAT:FQL_AUDITING_CLIENT_TEMPLATE.FAT&amp;display_string=Audit&amp;VAR:KEY=XQRWLUDEXY&amp;VAR:QUERY=RkZfRUJJVERBX09QRVIoUVRSLDQvMS8yMDA5LDYvMzAvMjAwOSwsLFVTRCk=&amp;WINDOW=FIRST_POPUP&amp;HEIGH","T=450&amp;WIDTH=450&amp;START_MAXIMIZED=FALSE&amp;VAR:CALENDAR=US&amp;VAR:SYMBOL=PEG&amp;VAR:INDEX=0"}</definedName>
    <definedName name="_296__FDSAUDITLINK__" localSheetId="7" hidden="1">{"fdsup://directions/FAT Viewer?action=UPDATE&amp;creator=factset&amp;DYN_ARGS=TRUE&amp;DOC_NAME=FAT:FQL_AUDITING_CLIENT_TEMPLATE.FAT&amp;display_string=Audit&amp;VAR:KEY=PWTOVKNAJI&amp;VAR:QUERY=RkZfRUJJVERBX09QRVIoUVRSLDQvMS8yMDEwLDYvMzAvMjAxMCwsLFVTRCk=&amp;WINDOW=FIRST_POPUP&amp;HEIGH","T=450&amp;WIDTH=450&amp;START_MAXIMIZED=FALSE&amp;VAR:CALENDAR=US&amp;VAR:SYMBOL=PEG&amp;VAR:INDEX=0"}</definedName>
    <definedName name="_296__FDSAUDITLINK__" localSheetId="9" hidden="1">{"fdsup://directions/FAT Viewer?action=UPDATE&amp;creator=factset&amp;DYN_ARGS=TRUE&amp;DOC_NAME=FAT:FQL_AUDITING_CLIENT_TEMPLATE.FAT&amp;display_string=Audit&amp;VAR:KEY=PWTOVKNAJI&amp;VAR:QUERY=RkZfRUJJVERBX09QRVIoUVRSLDQvMS8yMDEwLDYvMzAvMjAxMCwsLFVTRCk=&amp;WINDOW=FIRST_POPUP&amp;HEIGH","T=450&amp;WIDTH=450&amp;START_MAXIMIZED=FALSE&amp;VAR:CALENDAR=US&amp;VAR:SYMBOL=PEG&amp;VAR:INDEX=0"}</definedName>
    <definedName name="_296__FDSAUDITLINK__" localSheetId="8" hidden="1">{"fdsup://directions/FAT Viewer?action=UPDATE&amp;creator=factset&amp;DYN_ARGS=TRUE&amp;DOC_NAME=FAT:FQL_AUDITING_CLIENT_TEMPLATE.FAT&amp;display_string=Audit&amp;VAR:KEY=PWTOVKNAJI&amp;VAR:QUERY=RkZfRUJJVERBX09QRVIoUVRSLDQvMS8yMDEwLDYvMzAvMjAxMCwsLFVTRCk=&amp;WINDOW=FIRST_POPUP&amp;HEIGH","T=450&amp;WIDTH=450&amp;START_MAXIMIZED=FALSE&amp;VAR:CALENDAR=US&amp;VAR:SYMBOL=PEG&amp;VAR:INDEX=0"}</definedName>
    <definedName name="_296__FDSAUDITLINK__" localSheetId="10" hidden="1">{"fdsup://directions/FAT Viewer?action=UPDATE&amp;creator=factset&amp;DYN_ARGS=TRUE&amp;DOC_NAME=FAT:FQL_AUDITING_CLIENT_TEMPLATE.FAT&amp;display_string=Audit&amp;VAR:KEY=PWTOVKNAJI&amp;VAR:QUERY=RkZfRUJJVERBX09QRVIoUVRSLDQvMS8yMDEwLDYvMzAvMjAxMCwsLFVTRCk=&amp;WINDOW=FIRST_POPUP&amp;HEIGH","T=450&amp;WIDTH=450&amp;START_MAXIMIZED=FALSE&amp;VAR:CALENDAR=US&amp;VAR:SYMBOL=PEG&amp;VAR:INDEX=0"}</definedName>
    <definedName name="_296__FDSAUDITLINK__" localSheetId="3" hidden="1">{"fdsup://directions/FAT Viewer?action=UPDATE&amp;creator=factset&amp;DYN_ARGS=TRUE&amp;DOC_NAME=FAT:FQL_AUDITING_CLIENT_TEMPLATE.FAT&amp;display_string=Audit&amp;VAR:KEY=PWTOVKNAJI&amp;VAR:QUERY=RkZfRUJJVERBX09QRVIoUVRSLDQvMS8yMDEwLDYvMzAvMjAxMCwsLFVTRCk=&amp;WINDOW=FIRST_POPUP&amp;HEIGH","T=450&amp;WIDTH=450&amp;START_MAXIMIZED=FALSE&amp;VAR:CALENDAR=US&amp;VAR:SYMBOL=PEG&amp;VAR:INDEX=0"}</definedName>
    <definedName name="_296__FDSAUDITLINK__" localSheetId="5" hidden="1">{"fdsup://directions/FAT Viewer?action=UPDATE&amp;creator=factset&amp;DYN_ARGS=TRUE&amp;DOC_NAME=FAT:FQL_AUDITING_CLIENT_TEMPLATE.FAT&amp;display_string=Audit&amp;VAR:KEY=PWTOVKNAJI&amp;VAR:QUERY=RkZfRUJJVERBX09QRVIoUVRSLDQvMS8yMDEwLDYvMzAvMjAxMCwsLFVTRCk=&amp;WINDOW=FIRST_POPUP&amp;HEIGH","T=450&amp;WIDTH=450&amp;START_MAXIMIZED=FALSE&amp;VAR:CALENDAR=US&amp;VAR:SYMBOL=PEG&amp;VAR:INDEX=0"}</definedName>
    <definedName name="_296__FDSAUDITLINK__" localSheetId="1" hidden="1">{"fdsup://directions/FAT Viewer?action=UPDATE&amp;creator=factset&amp;DYN_ARGS=TRUE&amp;DOC_NAME=FAT:FQL_AUDITING_CLIENT_TEMPLATE.FAT&amp;display_string=Audit&amp;VAR:KEY=PWTOVKNAJI&amp;VAR:QUERY=RkZfRUJJVERBX09QRVIoUVRSLDQvMS8yMDEwLDYvMzAvMjAxMCwsLFVTRCk=&amp;WINDOW=FIRST_POPUP&amp;HEIGH","T=450&amp;WIDTH=450&amp;START_MAXIMIZED=FALSE&amp;VAR:CALENDAR=US&amp;VAR:SYMBOL=PEG&amp;VAR:INDEX=0"}</definedName>
    <definedName name="_296__FDSAUDITLINK__" hidden="1">{"fdsup://directions/FAT Viewer?action=UPDATE&amp;creator=factset&amp;DYN_ARGS=TRUE&amp;DOC_NAME=FAT:FQL_AUDITING_CLIENT_TEMPLATE.FAT&amp;display_string=Audit&amp;VAR:KEY=PWTOVKNAJI&amp;VAR:QUERY=RkZfRUJJVERBX09QRVIoUVRSLDQvMS8yMDEwLDYvMzAvMjAxMCwsLFVTRCk=&amp;WINDOW=FIRST_POPUP&amp;HEIGH","T=450&amp;WIDTH=450&amp;START_MAXIMIZED=FALSE&amp;VAR:CALENDAR=US&amp;VAR:SYMBOL=PEG&amp;VAR:INDEX=0"}</definedName>
    <definedName name="_297__FDSAUDITLINK__" localSheetId="7" hidden="1">{"fdsup://directions/FAT Viewer?action=UPDATE&amp;creator=factset&amp;DYN_ARGS=TRUE&amp;DOC_NAME=FAT:FQL_AUDITING_CLIENT_TEMPLATE.FAT&amp;display_string=Audit&amp;VAR:KEY=ZEPINYDGHM&amp;VAR:QUERY=RkZfRUJJVERBX09QRVIoUVRSLDQvMS8yMDA5LDYvMzAvMjAwOSwsLFVTRCk=&amp;WINDOW=FIRST_POPUP&amp;HEIGH","T=450&amp;WIDTH=450&amp;START_MAXIMIZED=FALSE&amp;VAR:CALENDAR=US&amp;VAR:SYMBOL=PDCO&amp;VAR:INDEX=0"}</definedName>
    <definedName name="_297__FDSAUDITLINK__" localSheetId="9" hidden="1">{"fdsup://directions/FAT Viewer?action=UPDATE&amp;creator=factset&amp;DYN_ARGS=TRUE&amp;DOC_NAME=FAT:FQL_AUDITING_CLIENT_TEMPLATE.FAT&amp;display_string=Audit&amp;VAR:KEY=ZEPINYDGHM&amp;VAR:QUERY=RkZfRUJJVERBX09QRVIoUVRSLDQvMS8yMDA5LDYvMzAvMjAwOSwsLFVTRCk=&amp;WINDOW=FIRST_POPUP&amp;HEIGH","T=450&amp;WIDTH=450&amp;START_MAXIMIZED=FALSE&amp;VAR:CALENDAR=US&amp;VAR:SYMBOL=PDCO&amp;VAR:INDEX=0"}</definedName>
    <definedName name="_297__FDSAUDITLINK__" localSheetId="8" hidden="1">{"fdsup://directions/FAT Viewer?action=UPDATE&amp;creator=factset&amp;DYN_ARGS=TRUE&amp;DOC_NAME=FAT:FQL_AUDITING_CLIENT_TEMPLATE.FAT&amp;display_string=Audit&amp;VAR:KEY=ZEPINYDGHM&amp;VAR:QUERY=RkZfRUJJVERBX09QRVIoUVRSLDQvMS8yMDA5LDYvMzAvMjAwOSwsLFVTRCk=&amp;WINDOW=FIRST_POPUP&amp;HEIGH","T=450&amp;WIDTH=450&amp;START_MAXIMIZED=FALSE&amp;VAR:CALENDAR=US&amp;VAR:SYMBOL=PDCO&amp;VAR:INDEX=0"}</definedName>
    <definedName name="_297__FDSAUDITLINK__" localSheetId="10" hidden="1">{"fdsup://directions/FAT Viewer?action=UPDATE&amp;creator=factset&amp;DYN_ARGS=TRUE&amp;DOC_NAME=FAT:FQL_AUDITING_CLIENT_TEMPLATE.FAT&amp;display_string=Audit&amp;VAR:KEY=ZEPINYDGHM&amp;VAR:QUERY=RkZfRUJJVERBX09QRVIoUVRSLDQvMS8yMDA5LDYvMzAvMjAwOSwsLFVTRCk=&amp;WINDOW=FIRST_POPUP&amp;HEIGH","T=450&amp;WIDTH=450&amp;START_MAXIMIZED=FALSE&amp;VAR:CALENDAR=US&amp;VAR:SYMBOL=PDCO&amp;VAR:INDEX=0"}</definedName>
    <definedName name="_297__FDSAUDITLINK__" localSheetId="3" hidden="1">{"fdsup://directions/FAT Viewer?action=UPDATE&amp;creator=factset&amp;DYN_ARGS=TRUE&amp;DOC_NAME=FAT:FQL_AUDITING_CLIENT_TEMPLATE.FAT&amp;display_string=Audit&amp;VAR:KEY=ZEPINYDGHM&amp;VAR:QUERY=RkZfRUJJVERBX09QRVIoUVRSLDQvMS8yMDA5LDYvMzAvMjAwOSwsLFVTRCk=&amp;WINDOW=FIRST_POPUP&amp;HEIGH","T=450&amp;WIDTH=450&amp;START_MAXIMIZED=FALSE&amp;VAR:CALENDAR=US&amp;VAR:SYMBOL=PDCO&amp;VAR:INDEX=0"}</definedName>
    <definedName name="_297__FDSAUDITLINK__" localSheetId="5" hidden="1">{"fdsup://directions/FAT Viewer?action=UPDATE&amp;creator=factset&amp;DYN_ARGS=TRUE&amp;DOC_NAME=FAT:FQL_AUDITING_CLIENT_TEMPLATE.FAT&amp;display_string=Audit&amp;VAR:KEY=ZEPINYDGHM&amp;VAR:QUERY=RkZfRUJJVERBX09QRVIoUVRSLDQvMS8yMDA5LDYvMzAvMjAwOSwsLFVTRCk=&amp;WINDOW=FIRST_POPUP&amp;HEIGH","T=450&amp;WIDTH=450&amp;START_MAXIMIZED=FALSE&amp;VAR:CALENDAR=US&amp;VAR:SYMBOL=PDCO&amp;VAR:INDEX=0"}</definedName>
    <definedName name="_297__FDSAUDITLINK__" localSheetId="1" hidden="1">{"fdsup://directions/FAT Viewer?action=UPDATE&amp;creator=factset&amp;DYN_ARGS=TRUE&amp;DOC_NAME=FAT:FQL_AUDITING_CLIENT_TEMPLATE.FAT&amp;display_string=Audit&amp;VAR:KEY=ZEPINYDGHM&amp;VAR:QUERY=RkZfRUJJVERBX09QRVIoUVRSLDQvMS8yMDA5LDYvMzAvMjAwOSwsLFVTRCk=&amp;WINDOW=FIRST_POPUP&amp;HEIGH","T=450&amp;WIDTH=450&amp;START_MAXIMIZED=FALSE&amp;VAR:CALENDAR=US&amp;VAR:SYMBOL=PDCO&amp;VAR:INDEX=0"}</definedName>
    <definedName name="_297__FDSAUDITLINK__" hidden="1">{"fdsup://directions/FAT Viewer?action=UPDATE&amp;creator=factset&amp;DYN_ARGS=TRUE&amp;DOC_NAME=FAT:FQL_AUDITING_CLIENT_TEMPLATE.FAT&amp;display_string=Audit&amp;VAR:KEY=ZEPINYDGHM&amp;VAR:QUERY=RkZfRUJJVERBX09QRVIoUVRSLDQvMS8yMDA5LDYvMzAvMjAwOSwsLFVTRCk=&amp;WINDOW=FIRST_POPUP&amp;HEIGH","T=450&amp;WIDTH=450&amp;START_MAXIMIZED=FALSE&amp;VAR:CALENDAR=US&amp;VAR:SYMBOL=PDCO&amp;VAR:INDEX=0"}</definedName>
    <definedName name="_298__FDSAUDITLINK__" localSheetId="7" hidden="1">{"fdsup://directions/FAT Viewer?action=UPDATE&amp;creator=factset&amp;DYN_ARGS=TRUE&amp;DOC_NAME=FAT:FQL_AUDITING_CLIENT_TEMPLATE.FAT&amp;display_string=Audit&amp;VAR:KEY=XYREDWRILC&amp;VAR:QUERY=RkZfRUJJVERBX09QRVIoUVRSLDQvMS8yMDEwLDYvMzAvMjAxMCwsLFVTRCk=&amp;WINDOW=FIRST_POPUP&amp;HEIGH","T=450&amp;WIDTH=450&amp;START_MAXIMIZED=FALSE&amp;VAR:CALENDAR=US&amp;VAR:SYMBOL=PDCO&amp;VAR:INDEX=0"}</definedName>
    <definedName name="_298__FDSAUDITLINK__" localSheetId="9" hidden="1">{"fdsup://directions/FAT Viewer?action=UPDATE&amp;creator=factset&amp;DYN_ARGS=TRUE&amp;DOC_NAME=FAT:FQL_AUDITING_CLIENT_TEMPLATE.FAT&amp;display_string=Audit&amp;VAR:KEY=XYREDWRILC&amp;VAR:QUERY=RkZfRUJJVERBX09QRVIoUVRSLDQvMS8yMDEwLDYvMzAvMjAxMCwsLFVTRCk=&amp;WINDOW=FIRST_POPUP&amp;HEIGH","T=450&amp;WIDTH=450&amp;START_MAXIMIZED=FALSE&amp;VAR:CALENDAR=US&amp;VAR:SYMBOL=PDCO&amp;VAR:INDEX=0"}</definedName>
    <definedName name="_298__FDSAUDITLINK__" localSheetId="8" hidden="1">{"fdsup://directions/FAT Viewer?action=UPDATE&amp;creator=factset&amp;DYN_ARGS=TRUE&amp;DOC_NAME=FAT:FQL_AUDITING_CLIENT_TEMPLATE.FAT&amp;display_string=Audit&amp;VAR:KEY=XYREDWRILC&amp;VAR:QUERY=RkZfRUJJVERBX09QRVIoUVRSLDQvMS8yMDEwLDYvMzAvMjAxMCwsLFVTRCk=&amp;WINDOW=FIRST_POPUP&amp;HEIGH","T=450&amp;WIDTH=450&amp;START_MAXIMIZED=FALSE&amp;VAR:CALENDAR=US&amp;VAR:SYMBOL=PDCO&amp;VAR:INDEX=0"}</definedName>
    <definedName name="_298__FDSAUDITLINK__" localSheetId="10" hidden="1">{"fdsup://directions/FAT Viewer?action=UPDATE&amp;creator=factset&amp;DYN_ARGS=TRUE&amp;DOC_NAME=FAT:FQL_AUDITING_CLIENT_TEMPLATE.FAT&amp;display_string=Audit&amp;VAR:KEY=XYREDWRILC&amp;VAR:QUERY=RkZfRUJJVERBX09QRVIoUVRSLDQvMS8yMDEwLDYvMzAvMjAxMCwsLFVTRCk=&amp;WINDOW=FIRST_POPUP&amp;HEIGH","T=450&amp;WIDTH=450&amp;START_MAXIMIZED=FALSE&amp;VAR:CALENDAR=US&amp;VAR:SYMBOL=PDCO&amp;VAR:INDEX=0"}</definedName>
    <definedName name="_298__FDSAUDITLINK__" localSheetId="3" hidden="1">{"fdsup://directions/FAT Viewer?action=UPDATE&amp;creator=factset&amp;DYN_ARGS=TRUE&amp;DOC_NAME=FAT:FQL_AUDITING_CLIENT_TEMPLATE.FAT&amp;display_string=Audit&amp;VAR:KEY=XYREDWRILC&amp;VAR:QUERY=RkZfRUJJVERBX09QRVIoUVRSLDQvMS8yMDEwLDYvMzAvMjAxMCwsLFVTRCk=&amp;WINDOW=FIRST_POPUP&amp;HEIGH","T=450&amp;WIDTH=450&amp;START_MAXIMIZED=FALSE&amp;VAR:CALENDAR=US&amp;VAR:SYMBOL=PDCO&amp;VAR:INDEX=0"}</definedName>
    <definedName name="_298__FDSAUDITLINK__" localSheetId="5" hidden="1">{"fdsup://directions/FAT Viewer?action=UPDATE&amp;creator=factset&amp;DYN_ARGS=TRUE&amp;DOC_NAME=FAT:FQL_AUDITING_CLIENT_TEMPLATE.FAT&amp;display_string=Audit&amp;VAR:KEY=XYREDWRILC&amp;VAR:QUERY=RkZfRUJJVERBX09QRVIoUVRSLDQvMS8yMDEwLDYvMzAvMjAxMCwsLFVTRCk=&amp;WINDOW=FIRST_POPUP&amp;HEIGH","T=450&amp;WIDTH=450&amp;START_MAXIMIZED=FALSE&amp;VAR:CALENDAR=US&amp;VAR:SYMBOL=PDCO&amp;VAR:INDEX=0"}</definedName>
    <definedName name="_298__FDSAUDITLINK__" localSheetId="1" hidden="1">{"fdsup://directions/FAT Viewer?action=UPDATE&amp;creator=factset&amp;DYN_ARGS=TRUE&amp;DOC_NAME=FAT:FQL_AUDITING_CLIENT_TEMPLATE.FAT&amp;display_string=Audit&amp;VAR:KEY=XYREDWRILC&amp;VAR:QUERY=RkZfRUJJVERBX09QRVIoUVRSLDQvMS8yMDEwLDYvMzAvMjAxMCwsLFVTRCk=&amp;WINDOW=FIRST_POPUP&amp;HEIGH","T=450&amp;WIDTH=450&amp;START_MAXIMIZED=FALSE&amp;VAR:CALENDAR=US&amp;VAR:SYMBOL=PDCO&amp;VAR:INDEX=0"}</definedName>
    <definedName name="_298__FDSAUDITLINK__" hidden="1">{"fdsup://directions/FAT Viewer?action=UPDATE&amp;creator=factset&amp;DYN_ARGS=TRUE&amp;DOC_NAME=FAT:FQL_AUDITING_CLIENT_TEMPLATE.FAT&amp;display_string=Audit&amp;VAR:KEY=XYREDWRILC&amp;VAR:QUERY=RkZfRUJJVERBX09QRVIoUVRSLDQvMS8yMDEwLDYvMzAvMjAxMCwsLFVTRCk=&amp;WINDOW=FIRST_POPUP&amp;HEIGH","T=450&amp;WIDTH=450&amp;START_MAXIMIZED=FALSE&amp;VAR:CALENDAR=US&amp;VAR:SYMBOL=PDCO&amp;VAR:INDEX=0"}</definedName>
    <definedName name="_299__FDSAUDITLINK__" localSheetId="7" hidden="1">{"fdsup://directions/FAT Viewer?action=UPDATE&amp;creator=factset&amp;DYN_ARGS=TRUE&amp;DOC_NAME=FAT:FQL_AUDITING_CLIENT_TEMPLATE.FAT&amp;display_string=Audit&amp;VAR:KEY=LCHYZKHYFI&amp;VAR:QUERY=RkZfRUJJVERBX09QRVIoUVRSLDQvMS8yMDA5LDYvMzAvMjAwOSwsLFVTRCk=&amp;WINDOW=FIRST_POPUP&amp;HEIGH","T=450&amp;WIDTH=450&amp;START_MAXIMIZED=FALSE&amp;VAR:CALENDAR=US&amp;VAR:SYMBOL=PCS&amp;VAR:INDEX=0"}</definedName>
    <definedName name="_299__FDSAUDITLINK__" localSheetId="9" hidden="1">{"fdsup://directions/FAT Viewer?action=UPDATE&amp;creator=factset&amp;DYN_ARGS=TRUE&amp;DOC_NAME=FAT:FQL_AUDITING_CLIENT_TEMPLATE.FAT&amp;display_string=Audit&amp;VAR:KEY=LCHYZKHYFI&amp;VAR:QUERY=RkZfRUJJVERBX09QRVIoUVRSLDQvMS8yMDA5LDYvMzAvMjAwOSwsLFVTRCk=&amp;WINDOW=FIRST_POPUP&amp;HEIGH","T=450&amp;WIDTH=450&amp;START_MAXIMIZED=FALSE&amp;VAR:CALENDAR=US&amp;VAR:SYMBOL=PCS&amp;VAR:INDEX=0"}</definedName>
    <definedName name="_299__FDSAUDITLINK__" localSheetId="8" hidden="1">{"fdsup://directions/FAT Viewer?action=UPDATE&amp;creator=factset&amp;DYN_ARGS=TRUE&amp;DOC_NAME=FAT:FQL_AUDITING_CLIENT_TEMPLATE.FAT&amp;display_string=Audit&amp;VAR:KEY=LCHYZKHYFI&amp;VAR:QUERY=RkZfRUJJVERBX09QRVIoUVRSLDQvMS8yMDA5LDYvMzAvMjAwOSwsLFVTRCk=&amp;WINDOW=FIRST_POPUP&amp;HEIGH","T=450&amp;WIDTH=450&amp;START_MAXIMIZED=FALSE&amp;VAR:CALENDAR=US&amp;VAR:SYMBOL=PCS&amp;VAR:INDEX=0"}</definedName>
    <definedName name="_299__FDSAUDITLINK__" localSheetId="10" hidden="1">{"fdsup://directions/FAT Viewer?action=UPDATE&amp;creator=factset&amp;DYN_ARGS=TRUE&amp;DOC_NAME=FAT:FQL_AUDITING_CLIENT_TEMPLATE.FAT&amp;display_string=Audit&amp;VAR:KEY=LCHYZKHYFI&amp;VAR:QUERY=RkZfRUJJVERBX09QRVIoUVRSLDQvMS8yMDA5LDYvMzAvMjAwOSwsLFVTRCk=&amp;WINDOW=FIRST_POPUP&amp;HEIGH","T=450&amp;WIDTH=450&amp;START_MAXIMIZED=FALSE&amp;VAR:CALENDAR=US&amp;VAR:SYMBOL=PCS&amp;VAR:INDEX=0"}</definedName>
    <definedName name="_299__FDSAUDITLINK__" localSheetId="3" hidden="1">{"fdsup://directions/FAT Viewer?action=UPDATE&amp;creator=factset&amp;DYN_ARGS=TRUE&amp;DOC_NAME=FAT:FQL_AUDITING_CLIENT_TEMPLATE.FAT&amp;display_string=Audit&amp;VAR:KEY=LCHYZKHYFI&amp;VAR:QUERY=RkZfRUJJVERBX09QRVIoUVRSLDQvMS8yMDA5LDYvMzAvMjAwOSwsLFVTRCk=&amp;WINDOW=FIRST_POPUP&amp;HEIGH","T=450&amp;WIDTH=450&amp;START_MAXIMIZED=FALSE&amp;VAR:CALENDAR=US&amp;VAR:SYMBOL=PCS&amp;VAR:INDEX=0"}</definedName>
    <definedName name="_299__FDSAUDITLINK__" localSheetId="5" hidden="1">{"fdsup://directions/FAT Viewer?action=UPDATE&amp;creator=factset&amp;DYN_ARGS=TRUE&amp;DOC_NAME=FAT:FQL_AUDITING_CLIENT_TEMPLATE.FAT&amp;display_string=Audit&amp;VAR:KEY=LCHYZKHYFI&amp;VAR:QUERY=RkZfRUJJVERBX09QRVIoUVRSLDQvMS8yMDA5LDYvMzAvMjAwOSwsLFVTRCk=&amp;WINDOW=FIRST_POPUP&amp;HEIGH","T=450&amp;WIDTH=450&amp;START_MAXIMIZED=FALSE&amp;VAR:CALENDAR=US&amp;VAR:SYMBOL=PCS&amp;VAR:INDEX=0"}</definedName>
    <definedName name="_299__FDSAUDITLINK__" localSheetId="1" hidden="1">{"fdsup://directions/FAT Viewer?action=UPDATE&amp;creator=factset&amp;DYN_ARGS=TRUE&amp;DOC_NAME=FAT:FQL_AUDITING_CLIENT_TEMPLATE.FAT&amp;display_string=Audit&amp;VAR:KEY=LCHYZKHYFI&amp;VAR:QUERY=RkZfRUJJVERBX09QRVIoUVRSLDQvMS8yMDA5LDYvMzAvMjAwOSwsLFVTRCk=&amp;WINDOW=FIRST_POPUP&amp;HEIGH","T=450&amp;WIDTH=450&amp;START_MAXIMIZED=FALSE&amp;VAR:CALENDAR=US&amp;VAR:SYMBOL=PCS&amp;VAR:INDEX=0"}</definedName>
    <definedName name="_299__FDSAUDITLINK__" hidden="1">{"fdsup://directions/FAT Viewer?action=UPDATE&amp;creator=factset&amp;DYN_ARGS=TRUE&amp;DOC_NAME=FAT:FQL_AUDITING_CLIENT_TEMPLATE.FAT&amp;display_string=Audit&amp;VAR:KEY=LCHYZKHYFI&amp;VAR:QUERY=RkZfRUJJVERBX09QRVIoUVRSLDQvMS8yMDA5LDYvMzAvMjAwOSwsLFVTRCk=&amp;WINDOW=FIRST_POPUP&amp;HEIGH","T=450&amp;WIDTH=450&amp;START_MAXIMIZED=FALSE&amp;VAR:CALENDAR=US&amp;VAR:SYMBOL=PCS&amp;VAR:INDEX=0"}</definedName>
    <definedName name="_3__FDSAUDITLINK__" localSheetId="7" hidden="1">{"fdsup://directions/FAT Viewer?action=UPDATE&amp;creator=factset&amp;DYN_ARGS=TRUE&amp;DOC_NAME=FAT:FQL_AUDITING_CLIENT_TEMPLATE.FAT&amp;display_string=Audit&amp;VAR:KEY=DQPUXQXQFE&amp;VAR:QUERY=RkZfQVNTRVRTX09USCgnUVRSJywwKQ==&amp;WINDOW=FIRST_POPUP&amp;HEIGHT=450&amp;WIDTH=450&amp;START_MAXIMI","ZED=FALSE&amp;VAR:CALENDAR=FIVEDAY&amp;VAR:SYMBOL=AAPL&amp;VAR:INDEX=0"}</definedName>
    <definedName name="_3__FDSAUDITLINK__" localSheetId="9" hidden="1">{"fdsup://directions/FAT Viewer?action=UPDATE&amp;creator=factset&amp;DYN_ARGS=TRUE&amp;DOC_NAME=FAT:FQL_AUDITING_CLIENT_TEMPLATE.FAT&amp;display_string=Audit&amp;VAR:KEY=DQPUXQXQFE&amp;VAR:QUERY=RkZfQVNTRVRTX09USCgnUVRSJywwKQ==&amp;WINDOW=FIRST_POPUP&amp;HEIGHT=450&amp;WIDTH=450&amp;START_MAXIMI","ZED=FALSE&amp;VAR:CALENDAR=FIVEDAY&amp;VAR:SYMBOL=AAPL&amp;VAR:INDEX=0"}</definedName>
    <definedName name="_3__FDSAUDITLINK__" localSheetId="8" hidden="1">{"fdsup://directions/FAT Viewer?action=UPDATE&amp;creator=factset&amp;DYN_ARGS=TRUE&amp;DOC_NAME=FAT:FQL_AUDITING_CLIENT_TEMPLATE.FAT&amp;display_string=Audit&amp;VAR:KEY=DQPUXQXQFE&amp;VAR:QUERY=RkZfQVNTRVRTX09USCgnUVRSJywwKQ==&amp;WINDOW=FIRST_POPUP&amp;HEIGHT=450&amp;WIDTH=450&amp;START_MAXIMI","ZED=FALSE&amp;VAR:CALENDAR=FIVEDAY&amp;VAR:SYMBOL=AAPL&amp;VAR:INDEX=0"}</definedName>
    <definedName name="_3__FDSAUDITLINK__" localSheetId="10" hidden="1">{"fdsup://directions/FAT Viewer?action=UPDATE&amp;creator=factset&amp;DYN_ARGS=TRUE&amp;DOC_NAME=FAT:FQL_AUDITING_CLIENT_TEMPLATE.FAT&amp;display_string=Audit&amp;VAR:KEY=DQPUXQXQFE&amp;VAR:QUERY=RkZfQVNTRVRTX09USCgnUVRSJywwKQ==&amp;WINDOW=FIRST_POPUP&amp;HEIGHT=450&amp;WIDTH=450&amp;START_MAXIMI","ZED=FALSE&amp;VAR:CALENDAR=FIVEDAY&amp;VAR:SYMBOL=AAPL&amp;VAR:INDEX=0"}</definedName>
    <definedName name="_3__FDSAUDITLINK__" localSheetId="3" hidden="1">{"fdsup://directions/FAT Viewer?action=UPDATE&amp;creator=factset&amp;DYN_ARGS=TRUE&amp;DOC_NAME=FAT:FQL_AUDITING_CLIENT_TEMPLATE.FAT&amp;display_string=Audit&amp;VAR:KEY=DQPUXQXQFE&amp;VAR:QUERY=RkZfQVNTRVRTX09USCgnUVRSJywwKQ==&amp;WINDOW=FIRST_POPUP&amp;HEIGHT=450&amp;WIDTH=450&amp;START_MAXIMI","ZED=FALSE&amp;VAR:CALENDAR=FIVEDAY&amp;VAR:SYMBOL=AAPL&amp;VAR:INDEX=0"}</definedName>
    <definedName name="_3__FDSAUDITLINK__" localSheetId="5" hidden="1">{"fdsup://directions/FAT Viewer?action=UPDATE&amp;creator=factset&amp;DYN_ARGS=TRUE&amp;DOC_NAME=FAT:FQL_AUDITING_CLIENT_TEMPLATE.FAT&amp;display_string=Audit&amp;VAR:KEY=DQPUXQXQFE&amp;VAR:QUERY=RkZfQVNTRVRTX09USCgnUVRSJywwKQ==&amp;WINDOW=FIRST_POPUP&amp;HEIGHT=450&amp;WIDTH=450&amp;START_MAXIMI","ZED=FALSE&amp;VAR:CALENDAR=FIVEDAY&amp;VAR:SYMBOL=AAPL&amp;VAR:INDEX=0"}</definedName>
    <definedName name="_3__FDSAUDITLINK__" localSheetId="1" hidden="1">{"fdsup://directions/FAT Viewer?action=UPDATE&amp;creator=factset&amp;DYN_ARGS=TRUE&amp;DOC_NAME=FAT:FQL_AUDITING_CLIENT_TEMPLATE.FAT&amp;display_string=Audit&amp;VAR:KEY=BQPOXSNSBW&amp;VAR:QUERY=RkZfRUJJVERBX09QRVIoUVRSLDQvMS8yMDA5LDYvMzAvMjAwOSwsLFVTRCk=&amp;WINDOW=FIRST_POPUP&amp;HEIGH","T=450&amp;WIDTH=450&amp;START_MAXIMIZED=FALSE&amp;VAR:CALENDAR=US&amp;VAR:SYMBOL=ZION&amp;VAR:INDEX=0"}</definedName>
    <definedName name="_3__FDSAUDITLINK__" hidden="1">{"fdsup://directions/FAT Viewer?action=UPDATE&amp;creator=factset&amp;DYN_ARGS=TRUE&amp;DOC_NAME=FAT:FQL_AUDITING_CLIENT_TEMPLATE.FAT&amp;display_string=Audit&amp;VAR:KEY=DQPUXQXQFE&amp;VAR:QUERY=RkZfQVNTRVRTX09USCgnUVRSJywwKQ==&amp;WINDOW=FIRST_POPUP&amp;HEIGHT=450&amp;WIDTH=450&amp;START_MAXIMI","ZED=FALSE&amp;VAR:CALENDAR=FIVEDAY&amp;VAR:SYMBOL=AAPL&amp;VAR:INDEX=0"}</definedName>
    <definedName name="_30__FDSAUDITLINK__" localSheetId="7" hidden="1">{"fdsup://directions/FAT Viewer?action=UPDATE&amp;creator=factset&amp;DYN_ARGS=TRUE&amp;DOC_NAME=FAT:FQL_AUDITING_CLIENT_TEMPLATE.FAT&amp;display_string=Audit&amp;VAR:KEY=NGFSFWPSPE&amp;VAR:QUERY=RkZfRUJJVERBX09QRVIoUVRSLDQvMS8yMDEwLDYvMzAvMjAxMCwsLFVTRCk=&amp;WINDOW=FIRST_POPUP&amp;HEIGH","T=450&amp;WIDTH=450&amp;START_MAXIMIZED=FALSE&amp;VAR:CALENDAR=US&amp;VAR:SYMBOL=WU&amp;VAR:INDEX=0"}</definedName>
    <definedName name="_30__FDSAUDITLINK__" localSheetId="9" hidden="1">{"fdsup://directions/FAT Viewer?action=UPDATE&amp;creator=factset&amp;DYN_ARGS=TRUE&amp;DOC_NAME=FAT:FQL_AUDITING_CLIENT_TEMPLATE.FAT&amp;display_string=Audit&amp;VAR:KEY=NGFSFWPSPE&amp;VAR:QUERY=RkZfRUJJVERBX09QRVIoUVRSLDQvMS8yMDEwLDYvMzAvMjAxMCwsLFVTRCk=&amp;WINDOW=FIRST_POPUP&amp;HEIGH","T=450&amp;WIDTH=450&amp;START_MAXIMIZED=FALSE&amp;VAR:CALENDAR=US&amp;VAR:SYMBOL=WU&amp;VAR:INDEX=0"}</definedName>
    <definedName name="_30__FDSAUDITLINK__" localSheetId="8" hidden="1">{"fdsup://directions/FAT Viewer?action=UPDATE&amp;creator=factset&amp;DYN_ARGS=TRUE&amp;DOC_NAME=FAT:FQL_AUDITING_CLIENT_TEMPLATE.FAT&amp;display_string=Audit&amp;VAR:KEY=NGFSFWPSPE&amp;VAR:QUERY=RkZfRUJJVERBX09QRVIoUVRSLDQvMS8yMDEwLDYvMzAvMjAxMCwsLFVTRCk=&amp;WINDOW=FIRST_POPUP&amp;HEIGH","T=450&amp;WIDTH=450&amp;START_MAXIMIZED=FALSE&amp;VAR:CALENDAR=US&amp;VAR:SYMBOL=WU&amp;VAR:INDEX=0"}</definedName>
    <definedName name="_30__FDSAUDITLINK__" localSheetId="10" hidden="1">{"fdsup://directions/FAT Viewer?action=UPDATE&amp;creator=factset&amp;DYN_ARGS=TRUE&amp;DOC_NAME=FAT:FQL_AUDITING_CLIENT_TEMPLATE.FAT&amp;display_string=Audit&amp;VAR:KEY=NGFSFWPSPE&amp;VAR:QUERY=RkZfRUJJVERBX09QRVIoUVRSLDQvMS8yMDEwLDYvMzAvMjAxMCwsLFVTRCk=&amp;WINDOW=FIRST_POPUP&amp;HEIGH","T=450&amp;WIDTH=450&amp;START_MAXIMIZED=FALSE&amp;VAR:CALENDAR=US&amp;VAR:SYMBOL=WU&amp;VAR:INDEX=0"}</definedName>
    <definedName name="_30__FDSAUDITLINK__" localSheetId="3" hidden="1">{"fdsup://directions/FAT Viewer?action=UPDATE&amp;creator=factset&amp;DYN_ARGS=TRUE&amp;DOC_NAME=FAT:FQL_AUDITING_CLIENT_TEMPLATE.FAT&amp;display_string=Audit&amp;VAR:KEY=NGFSFWPSPE&amp;VAR:QUERY=RkZfRUJJVERBX09QRVIoUVRSLDQvMS8yMDEwLDYvMzAvMjAxMCwsLFVTRCk=&amp;WINDOW=FIRST_POPUP&amp;HEIGH","T=450&amp;WIDTH=450&amp;START_MAXIMIZED=FALSE&amp;VAR:CALENDAR=US&amp;VAR:SYMBOL=WU&amp;VAR:INDEX=0"}</definedName>
    <definedName name="_30__FDSAUDITLINK__" localSheetId="5" hidden="1">{"fdsup://directions/FAT Viewer?action=UPDATE&amp;creator=factset&amp;DYN_ARGS=TRUE&amp;DOC_NAME=FAT:FQL_AUDITING_CLIENT_TEMPLATE.FAT&amp;display_string=Audit&amp;VAR:KEY=NGFSFWPSPE&amp;VAR:QUERY=RkZfRUJJVERBX09QRVIoUVRSLDQvMS8yMDEwLDYvMzAvMjAxMCwsLFVTRCk=&amp;WINDOW=FIRST_POPUP&amp;HEIGH","T=450&amp;WIDTH=450&amp;START_MAXIMIZED=FALSE&amp;VAR:CALENDAR=US&amp;VAR:SYMBOL=WU&amp;VAR:INDEX=0"}</definedName>
    <definedName name="_30__FDSAUDITLINK__" localSheetId="1" hidden="1">{"fdsup://directions/FAT Viewer?action=UPDATE&amp;creator=factset&amp;DYN_ARGS=TRUE&amp;DOC_NAME=FAT:FQL_AUDITING_CLIENT_TEMPLATE.FAT&amp;display_string=Audit&amp;VAR:KEY=NGFSFWPSPE&amp;VAR:QUERY=RkZfRUJJVERBX09QRVIoUVRSLDQvMS8yMDEwLDYvMzAvMjAxMCwsLFVTRCk=&amp;WINDOW=FIRST_POPUP&amp;HEIGH","T=450&amp;WIDTH=450&amp;START_MAXIMIZED=FALSE&amp;VAR:CALENDAR=US&amp;VAR:SYMBOL=WU&amp;VAR:INDEX=0"}</definedName>
    <definedName name="_30__FDSAUDITLINK__" hidden="1">{"fdsup://directions/FAT Viewer?action=UPDATE&amp;creator=factset&amp;DYN_ARGS=TRUE&amp;DOC_NAME=FAT:FQL_AUDITING_CLIENT_TEMPLATE.FAT&amp;display_string=Audit&amp;VAR:KEY=NGFSFWPSPE&amp;VAR:QUERY=RkZfRUJJVERBX09QRVIoUVRSLDQvMS8yMDEwLDYvMzAvMjAxMCwsLFVTRCk=&amp;WINDOW=FIRST_POPUP&amp;HEIGH","T=450&amp;WIDTH=450&amp;START_MAXIMIZED=FALSE&amp;VAR:CALENDAR=US&amp;VAR:SYMBOL=WU&amp;VAR:INDEX=0"}</definedName>
    <definedName name="_300__FDSAUDITLINK__" localSheetId="7" hidden="1">{"fdsup://directions/FAT Viewer?action=UPDATE&amp;creator=factset&amp;DYN_ARGS=TRUE&amp;DOC_NAME=FAT:FQL_AUDITING_CLIENT_TEMPLATE.FAT&amp;display_string=Audit&amp;VAR:KEY=DCLKJWNGHS&amp;VAR:QUERY=RkZfRUJJVERBX09QRVIoUVRSLDQvMS8yMDEwLDYvMzAvMjAxMCwsLFVTRCk=&amp;WINDOW=FIRST_POPUP&amp;HEIGH","T=450&amp;WIDTH=450&amp;START_MAXIMIZED=FALSE&amp;VAR:CALENDAR=US&amp;VAR:SYMBOL=PCS&amp;VAR:INDEX=0"}</definedName>
    <definedName name="_300__FDSAUDITLINK__" localSheetId="9" hidden="1">{"fdsup://directions/FAT Viewer?action=UPDATE&amp;creator=factset&amp;DYN_ARGS=TRUE&amp;DOC_NAME=FAT:FQL_AUDITING_CLIENT_TEMPLATE.FAT&amp;display_string=Audit&amp;VAR:KEY=DCLKJWNGHS&amp;VAR:QUERY=RkZfRUJJVERBX09QRVIoUVRSLDQvMS8yMDEwLDYvMzAvMjAxMCwsLFVTRCk=&amp;WINDOW=FIRST_POPUP&amp;HEIGH","T=450&amp;WIDTH=450&amp;START_MAXIMIZED=FALSE&amp;VAR:CALENDAR=US&amp;VAR:SYMBOL=PCS&amp;VAR:INDEX=0"}</definedName>
    <definedName name="_300__FDSAUDITLINK__" localSheetId="8" hidden="1">{"fdsup://directions/FAT Viewer?action=UPDATE&amp;creator=factset&amp;DYN_ARGS=TRUE&amp;DOC_NAME=FAT:FQL_AUDITING_CLIENT_TEMPLATE.FAT&amp;display_string=Audit&amp;VAR:KEY=DCLKJWNGHS&amp;VAR:QUERY=RkZfRUJJVERBX09QRVIoUVRSLDQvMS8yMDEwLDYvMzAvMjAxMCwsLFVTRCk=&amp;WINDOW=FIRST_POPUP&amp;HEIGH","T=450&amp;WIDTH=450&amp;START_MAXIMIZED=FALSE&amp;VAR:CALENDAR=US&amp;VAR:SYMBOL=PCS&amp;VAR:INDEX=0"}</definedName>
    <definedName name="_300__FDSAUDITLINK__" localSheetId="10" hidden="1">{"fdsup://directions/FAT Viewer?action=UPDATE&amp;creator=factset&amp;DYN_ARGS=TRUE&amp;DOC_NAME=FAT:FQL_AUDITING_CLIENT_TEMPLATE.FAT&amp;display_string=Audit&amp;VAR:KEY=DCLKJWNGHS&amp;VAR:QUERY=RkZfRUJJVERBX09QRVIoUVRSLDQvMS8yMDEwLDYvMzAvMjAxMCwsLFVTRCk=&amp;WINDOW=FIRST_POPUP&amp;HEIGH","T=450&amp;WIDTH=450&amp;START_MAXIMIZED=FALSE&amp;VAR:CALENDAR=US&amp;VAR:SYMBOL=PCS&amp;VAR:INDEX=0"}</definedName>
    <definedName name="_300__FDSAUDITLINK__" localSheetId="3" hidden="1">{"fdsup://directions/FAT Viewer?action=UPDATE&amp;creator=factset&amp;DYN_ARGS=TRUE&amp;DOC_NAME=FAT:FQL_AUDITING_CLIENT_TEMPLATE.FAT&amp;display_string=Audit&amp;VAR:KEY=DCLKJWNGHS&amp;VAR:QUERY=RkZfRUJJVERBX09QRVIoUVRSLDQvMS8yMDEwLDYvMzAvMjAxMCwsLFVTRCk=&amp;WINDOW=FIRST_POPUP&amp;HEIGH","T=450&amp;WIDTH=450&amp;START_MAXIMIZED=FALSE&amp;VAR:CALENDAR=US&amp;VAR:SYMBOL=PCS&amp;VAR:INDEX=0"}</definedName>
    <definedName name="_300__FDSAUDITLINK__" localSheetId="5" hidden="1">{"fdsup://directions/FAT Viewer?action=UPDATE&amp;creator=factset&amp;DYN_ARGS=TRUE&amp;DOC_NAME=FAT:FQL_AUDITING_CLIENT_TEMPLATE.FAT&amp;display_string=Audit&amp;VAR:KEY=DCLKJWNGHS&amp;VAR:QUERY=RkZfRUJJVERBX09QRVIoUVRSLDQvMS8yMDEwLDYvMzAvMjAxMCwsLFVTRCk=&amp;WINDOW=FIRST_POPUP&amp;HEIGH","T=450&amp;WIDTH=450&amp;START_MAXIMIZED=FALSE&amp;VAR:CALENDAR=US&amp;VAR:SYMBOL=PCS&amp;VAR:INDEX=0"}</definedName>
    <definedName name="_300__FDSAUDITLINK__" localSheetId="1" hidden="1">{"fdsup://directions/FAT Viewer?action=UPDATE&amp;creator=factset&amp;DYN_ARGS=TRUE&amp;DOC_NAME=FAT:FQL_AUDITING_CLIENT_TEMPLATE.FAT&amp;display_string=Audit&amp;VAR:KEY=DCLKJWNGHS&amp;VAR:QUERY=RkZfRUJJVERBX09QRVIoUVRSLDQvMS8yMDEwLDYvMzAvMjAxMCwsLFVTRCk=&amp;WINDOW=FIRST_POPUP&amp;HEIGH","T=450&amp;WIDTH=450&amp;START_MAXIMIZED=FALSE&amp;VAR:CALENDAR=US&amp;VAR:SYMBOL=PCS&amp;VAR:INDEX=0"}</definedName>
    <definedName name="_300__FDSAUDITLINK__" hidden="1">{"fdsup://directions/FAT Viewer?action=UPDATE&amp;creator=factset&amp;DYN_ARGS=TRUE&amp;DOC_NAME=FAT:FQL_AUDITING_CLIENT_TEMPLATE.FAT&amp;display_string=Audit&amp;VAR:KEY=DCLKJWNGHS&amp;VAR:QUERY=RkZfRUJJVERBX09QRVIoUVRSLDQvMS8yMDEwLDYvMzAvMjAxMCwsLFVTRCk=&amp;WINDOW=FIRST_POPUP&amp;HEIGH","T=450&amp;WIDTH=450&amp;START_MAXIMIZED=FALSE&amp;VAR:CALENDAR=US&amp;VAR:SYMBOL=PCS&amp;VAR:INDEX=0"}</definedName>
    <definedName name="_301__FDSAUDITLINK__" localSheetId="7" hidden="1">{"fdsup://directions/FAT Viewer?action=UPDATE&amp;creator=factset&amp;DYN_ARGS=TRUE&amp;DOC_NAME=FAT:FQL_AUDITING_CLIENT_TEMPLATE.FAT&amp;display_string=Audit&amp;VAR:KEY=PMHMTSNQLA&amp;VAR:QUERY=RkZfRUJJVERBX09QRVIoUVRSLDQvMS8yMDA5LDYvMzAvMjAwOSwsLFVTRCk=&amp;WINDOW=FIRST_POPUP&amp;HEIGH","T=450&amp;WIDTH=450&amp;START_MAXIMIZED=FALSE&amp;VAR:CALENDAR=US&amp;VAR:SYMBOL=PCP&amp;VAR:INDEX=0"}</definedName>
    <definedName name="_301__FDSAUDITLINK__" localSheetId="9" hidden="1">{"fdsup://directions/FAT Viewer?action=UPDATE&amp;creator=factset&amp;DYN_ARGS=TRUE&amp;DOC_NAME=FAT:FQL_AUDITING_CLIENT_TEMPLATE.FAT&amp;display_string=Audit&amp;VAR:KEY=PMHMTSNQLA&amp;VAR:QUERY=RkZfRUJJVERBX09QRVIoUVRSLDQvMS8yMDA5LDYvMzAvMjAwOSwsLFVTRCk=&amp;WINDOW=FIRST_POPUP&amp;HEIGH","T=450&amp;WIDTH=450&amp;START_MAXIMIZED=FALSE&amp;VAR:CALENDAR=US&amp;VAR:SYMBOL=PCP&amp;VAR:INDEX=0"}</definedName>
    <definedName name="_301__FDSAUDITLINK__" localSheetId="8" hidden="1">{"fdsup://directions/FAT Viewer?action=UPDATE&amp;creator=factset&amp;DYN_ARGS=TRUE&amp;DOC_NAME=FAT:FQL_AUDITING_CLIENT_TEMPLATE.FAT&amp;display_string=Audit&amp;VAR:KEY=PMHMTSNQLA&amp;VAR:QUERY=RkZfRUJJVERBX09QRVIoUVRSLDQvMS8yMDA5LDYvMzAvMjAwOSwsLFVTRCk=&amp;WINDOW=FIRST_POPUP&amp;HEIGH","T=450&amp;WIDTH=450&amp;START_MAXIMIZED=FALSE&amp;VAR:CALENDAR=US&amp;VAR:SYMBOL=PCP&amp;VAR:INDEX=0"}</definedName>
    <definedName name="_301__FDSAUDITLINK__" localSheetId="10" hidden="1">{"fdsup://directions/FAT Viewer?action=UPDATE&amp;creator=factset&amp;DYN_ARGS=TRUE&amp;DOC_NAME=FAT:FQL_AUDITING_CLIENT_TEMPLATE.FAT&amp;display_string=Audit&amp;VAR:KEY=PMHMTSNQLA&amp;VAR:QUERY=RkZfRUJJVERBX09QRVIoUVRSLDQvMS8yMDA5LDYvMzAvMjAwOSwsLFVTRCk=&amp;WINDOW=FIRST_POPUP&amp;HEIGH","T=450&amp;WIDTH=450&amp;START_MAXIMIZED=FALSE&amp;VAR:CALENDAR=US&amp;VAR:SYMBOL=PCP&amp;VAR:INDEX=0"}</definedName>
    <definedName name="_301__FDSAUDITLINK__" localSheetId="3" hidden="1">{"fdsup://directions/FAT Viewer?action=UPDATE&amp;creator=factset&amp;DYN_ARGS=TRUE&amp;DOC_NAME=FAT:FQL_AUDITING_CLIENT_TEMPLATE.FAT&amp;display_string=Audit&amp;VAR:KEY=PMHMTSNQLA&amp;VAR:QUERY=RkZfRUJJVERBX09QRVIoUVRSLDQvMS8yMDA5LDYvMzAvMjAwOSwsLFVTRCk=&amp;WINDOW=FIRST_POPUP&amp;HEIGH","T=450&amp;WIDTH=450&amp;START_MAXIMIZED=FALSE&amp;VAR:CALENDAR=US&amp;VAR:SYMBOL=PCP&amp;VAR:INDEX=0"}</definedName>
    <definedName name="_301__FDSAUDITLINK__" localSheetId="5" hidden="1">{"fdsup://directions/FAT Viewer?action=UPDATE&amp;creator=factset&amp;DYN_ARGS=TRUE&amp;DOC_NAME=FAT:FQL_AUDITING_CLIENT_TEMPLATE.FAT&amp;display_string=Audit&amp;VAR:KEY=PMHMTSNQLA&amp;VAR:QUERY=RkZfRUJJVERBX09QRVIoUVRSLDQvMS8yMDA5LDYvMzAvMjAwOSwsLFVTRCk=&amp;WINDOW=FIRST_POPUP&amp;HEIGH","T=450&amp;WIDTH=450&amp;START_MAXIMIZED=FALSE&amp;VAR:CALENDAR=US&amp;VAR:SYMBOL=PCP&amp;VAR:INDEX=0"}</definedName>
    <definedName name="_301__FDSAUDITLINK__" localSheetId="1" hidden="1">{"fdsup://directions/FAT Viewer?action=UPDATE&amp;creator=factset&amp;DYN_ARGS=TRUE&amp;DOC_NAME=FAT:FQL_AUDITING_CLIENT_TEMPLATE.FAT&amp;display_string=Audit&amp;VAR:KEY=PMHMTSNQLA&amp;VAR:QUERY=RkZfRUJJVERBX09QRVIoUVRSLDQvMS8yMDA5LDYvMzAvMjAwOSwsLFVTRCk=&amp;WINDOW=FIRST_POPUP&amp;HEIGH","T=450&amp;WIDTH=450&amp;START_MAXIMIZED=FALSE&amp;VAR:CALENDAR=US&amp;VAR:SYMBOL=PCP&amp;VAR:INDEX=0"}</definedName>
    <definedName name="_301__FDSAUDITLINK__" hidden="1">{"fdsup://directions/FAT Viewer?action=UPDATE&amp;creator=factset&amp;DYN_ARGS=TRUE&amp;DOC_NAME=FAT:FQL_AUDITING_CLIENT_TEMPLATE.FAT&amp;display_string=Audit&amp;VAR:KEY=PMHMTSNQLA&amp;VAR:QUERY=RkZfRUJJVERBX09QRVIoUVRSLDQvMS8yMDA5LDYvMzAvMjAwOSwsLFVTRCk=&amp;WINDOW=FIRST_POPUP&amp;HEIGH","T=450&amp;WIDTH=450&amp;START_MAXIMIZED=FALSE&amp;VAR:CALENDAR=US&amp;VAR:SYMBOL=PCP&amp;VAR:INDEX=0"}</definedName>
    <definedName name="_302__FDSAUDITLINK__" localSheetId="7" hidden="1">{"fdsup://directions/FAT Viewer?action=UPDATE&amp;creator=factset&amp;DYN_ARGS=TRUE&amp;DOC_NAME=FAT:FQL_AUDITING_CLIENT_TEMPLATE.FAT&amp;display_string=Audit&amp;VAR:KEY=ZULCVUZIFI&amp;VAR:QUERY=RkZfRUJJVERBX09QRVIoUVRSLDQvMS8yMDEwLDYvMzAvMjAxMCwsLFVTRCk=&amp;WINDOW=FIRST_POPUP&amp;HEIGH","T=450&amp;WIDTH=450&amp;START_MAXIMIZED=FALSE&amp;VAR:CALENDAR=US&amp;VAR:SYMBOL=PCP&amp;VAR:INDEX=0"}</definedName>
    <definedName name="_302__FDSAUDITLINK__" localSheetId="9" hidden="1">{"fdsup://directions/FAT Viewer?action=UPDATE&amp;creator=factset&amp;DYN_ARGS=TRUE&amp;DOC_NAME=FAT:FQL_AUDITING_CLIENT_TEMPLATE.FAT&amp;display_string=Audit&amp;VAR:KEY=ZULCVUZIFI&amp;VAR:QUERY=RkZfRUJJVERBX09QRVIoUVRSLDQvMS8yMDEwLDYvMzAvMjAxMCwsLFVTRCk=&amp;WINDOW=FIRST_POPUP&amp;HEIGH","T=450&amp;WIDTH=450&amp;START_MAXIMIZED=FALSE&amp;VAR:CALENDAR=US&amp;VAR:SYMBOL=PCP&amp;VAR:INDEX=0"}</definedName>
    <definedName name="_302__FDSAUDITLINK__" localSheetId="8" hidden="1">{"fdsup://directions/FAT Viewer?action=UPDATE&amp;creator=factset&amp;DYN_ARGS=TRUE&amp;DOC_NAME=FAT:FQL_AUDITING_CLIENT_TEMPLATE.FAT&amp;display_string=Audit&amp;VAR:KEY=ZULCVUZIFI&amp;VAR:QUERY=RkZfRUJJVERBX09QRVIoUVRSLDQvMS8yMDEwLDYvMzAvMjAxMCwsLFVTRCk=&amp;WINDOW=FIRST_POPUP&amp;HEIGH","T=450&amp;WIDTH=450&amp;START_MAXIMIZED=FALSE&amp;VAR:CALENDAR=US&amp;VAR:SYMBOL=PCP&amp;VAR:INDEX=0"}</definedName>
    <definedName name="_302__FDSAUDITLINK__" localSheetId="10" hidden="1">{"fdsup://directions/FAT Viewer?action=UPDATE&amp;creator=factset&amp;DYN_ARGS=TRUE&amp;DOC_NAME=FAT:FQL_AUDITING_CLIENT_TEMPLATE.FAT&amp;display_string=Audit&amp;VAR:KEY=ZULCVUZIFI&amp;VAR:QUERY=RkZfRUJJVERBX09QRVIoUVRSLDQvMS8yMDEwLDYvMzAvMjAxMCwsLFVTRCk=&amp;WINDOW=FIRST_POPUP&amp;HEIGH","T=450&amp;WIDTH=450&amp;START_MAXIMIZED=FALSE&amp;VAR:CALENDAR=US&amp;VAR:SYMBOL=PCP&amp;VAR:INDEX=0"}</definedName>
    <definedName name="_302__FDSAUDITLINK__" localSheetId="3" hidden="1">{"fdsup://directions/FAT Viewer?action=UPDATE&amp;creator=factset&amp;DYN_ARGS=TRUE&amp;DOC_NAME=FAT:FQL_AUDITING_CLIENT_TEMPLATE.FAT&amp;display_string=Audit&amp;VAR:KEY=ZULCVUZIFI&amp;VAR:QUERY=RkZfRUJJVERBX09QRVIoUVRSLDQvMS8yMDEwLDYvMzAvMjAxMCwsLFVTRCk=&amp;WINDOW=FIRST_POPUP&amp;HEIGH","T=450&amp;WIDTH=450&amp;START_MAXIMIZED=FALSE&amp;VAR:CALENDAR=US&amp;VAR:SYMBOL=PCP&amp;VAR:INDEX=0"}</definedName>
    <definedName name="_302__FDSAUDITLINK__" localSheetId="5" hidden="1">{"fdsup://directions/FAT Viewer?action=UPDATE&amp;creator=factset&amp;DYN_ARGS=TRUE&amp;DOC_NAME=FAT:FQL_AUDITING_CLIENT_TEMPLATE.FAT&amp;display_string=Audit&amp;VAR:KEY=ZULCVUZIFI&amp;VAR:QUERY=RkZfRUJJVERBX09QRVIoUVRSLDQvMS8yMDEwLDYvMzAvMjAxMCwsLFVTRCk=&amp;WINDOW=FIRST_POPUP&amp;HEIGH","T=450&amp;WIDTH=450&amp;START_MAXIMIZED=FALSE&amp;VAR:CALENDAR=US&amp;VAR:SYMBOL=PCP&amp;VAR:INDEX=0"}</definedName>
    <definedName name="_302__FDSAUDITLINK__" localSheetId="1" hidden="1">{"fdsup://directions/FAT Viewer?action=UPDATE&amp;creator=factset&amp;DYN_ARGS=TRUE&amp;DOC_NAME=FAT:FQL_AUDITING_CLIENT_TEMPLATE.FAT&amp;display_string=Audit&amp;VAR:KEY=ZULCVUZIFI&amp;VAR:QUERY=RkZfRUJJVERBX09QRVIoUVRSLDQvMS8yMDEwLDYvMzAvMjAxMCwsLFVTRCk=&amp;WINDOW=FIRST_POPUP&amp;HEIGH","T=450&amp;WIDTH=450&amp;START_MAXIMIZED=FALSE&amp;VAR:CALENDAR=US&amp;VAR:SYMBOL=PCP&amp;VAR:INDEX=0"}</definedName>
    <definedName name="_302__FDSAUDITLINK__" hidden="1">{"fdsup://directions/FAT Viewer?action=UPDATE&amp;creator=factset&amp;DYN_ARGS=TRUE&amp;DOC_NAME=FAT:FQL_AUDITING_CLIENT_TEMPLATE.FAT&amp;display_string=Audit&amp;VAR:KEY=ZULCVUZIFI&amp;VAR:QUERY=RkZfRUJJVERBX09QRVIoUVRSLDQvMS8yMDEwLDYvMzAvMjAxMCwsLFVTRCk=&amp;WINDOW=FIRST_POPUP&amp;HEIGH","T=450&amp;WIDTH=450&amp;START_MAXIMIZED=FALSE&amp;VAR:CALENDAR=US&amp;VAR:SYMBOL=PCP&amp;VAR:INDEX=0"}</definedName>
    <definedName name="_303__FDSAUDITLINK__" localSheetId="7" hidden="1">{"fdsup://directions/FAT Viewer?action=UPDATE&amp;creator=factset&amp;DYN_ARGS=TRUE&amp;DOC_NAME=FAT:FQL_AUDITING_CLIENT_TEMPLATE.FAT&amp;display_string=Audit&amp;VAR:KEY=XWBYZKTETO&amp;VAR:QUERY=RkZfRUJJVERBX09QRVIoUVRSLDQvMS8yMDA5LDYvMzAvMjAwOSwsLFVTRCk=&amp;WINDOW=FIRST_POPUP&amp;HEIGH","T=450&amp;WIDTH=450&amp;START_MAXIMIZED=FALSE&amp;VAR:CALENDAR=US&amp;VAR:SYMBOL=PCLN&amp;VAR:INDEX=0"}</definedName>
    <definedName name="_303__FDSAUDITLINK__" localSheetId="9" hidden="1">{"fdsup://directions/FAT Viewer?action=UPDATE&amp;creator=factset&amp;DYN_ARGS=TRUE&amp;DOC_NAME=FAT:FQL_AUDITING_CLIENT_TEMPLATE.FAT&amp;display_string=Audit&amp;VAR:KEY=XWBYZKTETO&amp;VAR:QUERY=RkZfRUJJVERBX09QRVIoUVRSLDQvMS8yMDA5LDYvMzAvMjAwOSwsLFVTRCk=&amp;WINDOW=FIRST_POPUP&amp;HEIGH","T=450&amp;WIDTH=450&amp;START_MAXIMIZED=FALSE&amp;VAR:CALENDAR=US&amp;VAR:SYMBOL=PCLN&amp;VAR:INDEX=0"}</definedName>
    <definedName name="_303__FDSAUDITLINK__" localSheetId="8" hidden="1">{"fdsup://directions/FAT Viewer?action=UPDATE&amp;creator=factset&amp;DYN_ARGS=TRUE&amp;DOC_NAME=FAT:FQL_AUDITING_CLIENT_TEMPLATE.FAT&amp;display_string=Audit&amp;VAR:KEY=XWBYZKTETO&amp;VAR:QUERY=RkZfRUJJVERBX09QRVIoUVRSLDQvMS8yMDA5LDYvMzAvMjAwOSwsLFVTRCk=&amp;WINDOW=FIRST_POPUP&amp;HEIGH","T=450&amp;WIDTH=450&amp;START_MAXIMIZED=FALSE&amp;VAR:CALENDAR=US&amp;VAR:SYMBOL=PCLN&amp;VAR:INDEX=0"}</definedName>
    <definedName name="_303__FDSAUDITLINK__" localSheetId="10" hidden="1">{"fdsup://directions/FAT Viewer?action=UPDATE&amp;creator=factset&amp;DYN_ARGS=TRUE&amp;DOC_NAME=FAT:FQL_AUDITING_CLIENT_TEMPLATE.FAT&amp;display_string=Audit&amp;VAR:KEY=XWBYZKTETO&amp;VAR:QUERY=RkZfRUJJVERBX09QRVIoUVRSLDQvMS8yMDA5LDYvMzAvMjAwOSwsLFVTRCk=&amp;WINDOW=FIRST_POPUP&amp;HEIGH","T=450&amp;WIDTH=450&amp;START_MAXIMIZED=FALSE&amp;VAR:CALENDAR=US&amp;VAR:SYMBOL=PCLN&amp;VAR:INDEX=0"}</definedName>
    <definedName name="_303__FDSAUDITLINK__" localSheetId="3" hidden="1">{"fdsup://directions/FAT Viewer?action=UPDATE&amp;creator=factset&amp;DYN_ARGS=TRUE&amp;DOC_NAME=FAT:FQL_AUDITING_CLIENT_TEMPLATE.FAT&amp;display_string=Audit&amp;VAR:KEY=XWBYZKTETO&amp;VAR:QUERY=RkZfRUJJVERBX09QRVIoUVRSLDQvMS8yMDA5LDYvMzAvMjAwOSwsLFVTRCk=&amp;WINDOW=FIRST_POPUP&amp;HEIGH","T=450&amp;WIDTH=450&amp;START_MAXIMIZED=FALSE&amp;VAR:CALENDAR=US&amp;VAR:SYMBOL=PCLN&amp;VAR:INDEX=0"}</definedName>
    <definedName name="_303__FDSAUDITLINK__" localSheetId="5" hidden="1">{"fdsup://directions/FAT Viewer?action=UPDATE&amp;creator=factset&amp;DYN_ARGS=TRUE&amp;DOC_NAME=FAT:FQL_AUDITING_CLIENT_TEMPLATE.FAT&amp;display_string=Audit&amp;VAR:KEY=XWBYZKTETO&amp;VAR:QUERY=RkZfRUJJVERBX09QRVIoUVRSLDQvMS8yMDA5LDYvMzAvMjAwOSwsLFVTRCk=&amp;WINDOW=FIRST_POPUP&amp;HEIGH","T=450&amp;WIDTH=450&amp;START_MAXIMIZED=FALSE&amp;VAR:CALENDAR=US&amp;VAR:SYMBOL=PCLN&amp;VAR:INDEX=0"}</definedName>
    <definedName name="_303__FDSAUDITLINK__" localSheetId="1" hidden="1">{"fdsup://directions/FAT Viewer?action=UPDATE&amp;creator=factset&amp;DYN_ARGS=TRUE&amp;DOC_NAME=FAT:FQL_AUDITING_CLIENT_TEMPLATE.FAT&amp;display_string=Audit&amp;VAR:KEY=XWBYZKTETO&amp;VAR:QUERY=RkZfRUJJVERBX09QRVIoUVRSLDQvMS8yMDA5LDYvMzAvMjAwOSwsLFVTRCk=&amp;WINDOW=FIRST_POPUP&amp;HEIGH","T=450&amp;WIDTH=450&amp;START_MAXIMIZED=FALSE&amp;VAR:CALENDAR=US&amp;VAR:SYMBOL=PCLN&amp;VAR:INDEX=0"}</definedName>
    <definedName name="_303__FDSAUDITLINK__" hidden="1">{"fdsup://directions/FAT Viewer?action=UPDATE&amp;creator=factset&amp;DYN_ARGS=TRUE&amp;DOC_NAME=FAT:FQL_AUDITING_CLIENT_TEMPLATE.FAT&amp;display_string=Audit&amp;VAR:KEY=XWBYZKTETO&amp;VAR:QUERY=RkZfRUJJVERBX09QRVIoUVRSLDQvMS8yMDA5LDYvMzAvMjAwOSwsLFVTRCk=&amp;WINDOW=FIRST_POPUP&amp;HEIGH","T=450&amp;WIDTH=450&amp;START_MAXIMIZED=FALSE&amp;VAR:CALENDAR=US&amp;VAR:SYMBOL=PCLN&amp;VAR:INDEX=0"}</definedName>
    <definedName name="_304__FDSAUDITLINK__" localSheetId="7" hidden="1">{"fdsup://directions/FAT Viewer?action=UPDATE&amp;creator=factset&amp;DYN_ARGS=TRUE&amp;DOC_NAME=FAT:FQL_AUDITING_CLIENT_TEMPLATE.FAT&amp;display_string=Audit&amp;VAR:KEY=PIZIFYTWLW&amp;VAR:QUERY=RkZfRUJJVERBX09QRVIoUVRSLDQvMS8yMDEwLDYvMzAvMjAxMCwsLFVTRCk=&amp;WINDOW=FIRST_POPUP&amp;HEIGH","T=450&amp;WIDTH=450&amp;START_MAXIMIZED=FALSE&amp;VAR:CALENDAR=US&amp;VAR:SYMBOL=PCLN&amp;VAR:INDEX=0"}</definedName>
    <definedName name="_304__FDSAUDITLINK__" localSheetId="9" hidden="1">{"fdsup://directions/FAT Viewer?action=UPDATE&amp;creator=factset&amp;DYN_ARGS=TRUE&amp;DOC_NAME=FAT:FQL_AUDITING_CLIENT_TEMPLATE.FAT&amp;display_string=Audit&amp;VAR:KEY=PIZIFYTWLW&amp;VAR:QUERY=RkZfRUJJVERBX09QRVIoUVRSLDQvMS8yMDEwLDYvMzAvMjAxMCwsLFVTRCk=&amp;WINDOW=FIRST_POPUP&amp;HEIGH","T=450&amp;WIDTH=450&amp;START_MAXIMIZED=FALSE&amp;VAR:CALENDAR=US&amp;VAR:SYMBOL=PCLN&amp;VAR:INDEX=0"}</definedName>
    <definedName name="_304__FDSAUDITLINK__" localSheetId="8" hidden="1">{"fdsup://directions/FAT Viewer?action=UPDATE&amp;creator=factset&amp;DYN_ARGS=TRUE&amp;DOC_NAME=FAT:FQL_AUDITING_CLIENT_TEMPLATE.FAT&amp;display_string=Audit&amp;VAR:KEY=PIZIFYTWLW&amp;VAR:QUERY=RkZfRUJJVERBX09QRVIoUVRSLDQvMS8yMDEwLDYvMzAvMjAxMCwsLFVTRCk=&amp;WINDOW=FIRST_POPUP&amp;HEIGH","T=450&amp;WIDTH=450&amp;START_MAXIMIZED=FALSE&amp;VAR:CALENDAR=US&amp;VAR:SYMBOL=PCLN&amp;VAR:INDEX=0"}</definedName>
    <definedName name="_304__FDSAUDITLINK__" localSheetId="10" hidden="1">{"fdsup://directions/FAT Viewer?action=UPDATE&amp;creator=factset&amp;DYN_ARGS=TRUE&amp;DOC_NAME=FAT:FQL_AUDITING_CLIENT_TEMPLATE.FAT&amp;display_string=Audit&amp;VAR:KEY=PIZIFYTWLW&amp;VAR:QUERY=RkZfRUJJVERBX09QRVIoUVRSLDQvMS8yMDEwLDYvMzAvMjAxMCwsLFVTRCk=&amp;WINDOW=FIRST_POPUP&amp;HEIGH","T=450&amp;WIDTH=450&amp;START_MAXIMIZED=FALSE&amp;VAR:CALENDAR=US&amp;VAR:SYMBOL=PCLN&amp;VAR:INDEX=0"}</definedName>
    <definedName name="_304__FDSAUDITLINK__" localSheetId="3" hidden="1">{"fdsup://directions/FAT Viewer?action=UPDATE&amp;creator=factset&amp;DYN_ARGS=TRUE&amp;DOC_NAME=FAT:FQL_AUDITING_CLIENT_TEMPLATE.FAT&amp;display_string=Audit&amp;VAR:KEY=PIZIFYTWLW&amp;VAR:QUERY=RkZfRUJJVERBX09QRVIoUVRSLDQvMS8yMDEwLDYvMzAvMjAxMCwsLFVTRCk=&amp;WINDOW=FIRST_POPUP&amp;HEIGH","T=450&amp;WIDTH=450&amp;START_MAXIMIZED=FALSE&amp;VAR:CALENDAR=US&amp;VAR:SYMBOL=PCLN&amp;VAR:INDEX=0"}</definedName>
    <definedName name="_304__FDSAUDITLINK__" localSheetId="5" hidden="1">{"fdsup://directions/FAT Viewer?action=UPDATE&amp;creator=factset&amp;DYN_ARGS=TRUE&amp;DOC_NAME=FAT:FQL_AUDITING_CLIENT_TEMPLATE.FAT&amp;display_string=Audit&amp;VAR:KEY=PIZIFYTWLW&amp;VAR:QUERY=RkZfRUJJVERBX09QRVIoUVRSLDQvMS8yMDEwLDYvMzAvMjAxMCwsLFVTRCk=&amp;WINDOW=FIRST_POPUP&amp;HEIGH","T=450&amp;WIDTH=450&amp;START_MAXIMIZED=FALSE&amp;VAR:CALENDAR=US&amp;VAR:SYMBOL=PCLN&amp;VAR:INDEX=0"}</definedName>
    <definedName name="_304__FDSAUDITLINK__" localSheetId="1" hidden="1">{"fdsup://directions/FAT Viewer?action=UPDATE&amp;creator=factset&amp;DYN_ARGS=TRUE&amp;DOC_NAME=FAT:FQL_AUDITING_CLIENT_TEMPLATE.FAT&amp;display_string=Audit&amp;VAR:KEY=PIZIFYTWLW&amp;VAR:QUERY=RkZfRUJJVERBX09QRVIoUVRSLDQvMS8yMDEwLDYvMzAvMjAxMCwsLFVTRCk=&amp;WINDOW=FIRST_POPUP&amp;HEIGH","T=450&amp;WIDTH=450&amp;START_MAXIMIZED=FALSE&amp;VAR:CALENDAR=US&amp;VAR:SYMBOL=PCLN&amp;VAR:INDEX=0"}</definedName>
    <definedName name="_304__FDSAUDITLINK__" hidden="1">{"fdsup://directions/FAT Viewer?action=UPDATE&amp;creator=factset&amp;DYN_ARGS=TRUE&amp;DOC_NAME=FAT:FQL_AUDITING_CLIENT_TEMPLATE.FAT&amp;display_string=Audit&amp;VAR:KEY=PIZIFYTWLW&amp;VAR:QUERY=RkZfRUJJVERBX09QRVIoUVRSLDQvMS8yMDEwLDYvMzAvMjAxMCwsLFVTRCk=&amp;WINDOW=FIRST_POPUP&amp;HEIGH","T=450&amp;WIDTH=450&amp;START_MAXIMIZED=FALSE&amp;VAR:CALENDAR=US&amp;VAR:SYMBOL=PCLN&amp;VAR:INDEX=0"}</definedName>
    <definedName name="_305__FDSAUDITLINK__" localSheetId="7" hidden="1">{"fdsup://directions/FAT Viewer?action=UPDATE&amp;creator=factset&amp;DYN_ARGS=TRUE&amp;DOC_NAME=FAT:FQL_AUDITING_CLIENT_TEMPLATE.FAT&amp;display_string=Audit&amp;VAR:KEY=BEVKRWBYXU&amp;VAR:QUERY=RkZfRUJJVERBX09QRVIoUVRSLDQvMS8yMDA5LDYvMzAvMjAwOSwsLFVTRCk=&amp;WINDOW=FIRST_POPUP&amp;HEIGH","T=450&amp;WIDTH=450&amp;START_MAXIMIZED=FALSE&amp;VAR:CALENDAR=US&amp;VAR:SYMBOL=PCL&amp;VAR:INDEX=0"}</definedName>
    <definedName name="_305__FDSAUDITLINK__" localSheetId="9" hidden="1">{"fdsup://directions/FAT Viewer?action=UPDATE&amp;creator=factset&amp;DYN_ARGS=TRUE&amp;DOC_NAME=FAT:FQL_AUDITING_CLIENT_TEMPLATE.FAT&amp;display_string=Audit&amp;VAR:KEY=BEVKRWBYXU&amp;VAR:QUERY=RkZfRUJJVERBX09QRVIoUVRSLDQvMS8yMDA5LDYvMzAvMjAwOSwsLFVTRCk=&amp;WINDOW=FIRST_POPUP&amp;HEIGH","T=450&amp;WIDTH=450&amp;START_MAXIMIZED=FALSE&amp;VAR:CALENDAR=US&amp;VAR:SYMBOL=PCL&amp;VAR:INDEX=0"}</definedName>
    <definedName name="_305__FDSAUDITLINK__" localSheetId="8" hidden="1">{"fdsup://directions/FAT Viewer?action=UPDATE&amp;creator=factset&amp;DYN_ARGS=TRUE&amp;DOC_NAME=FAT:FQL_AUDITING_CLIENT_TEMPLATE.FAT&amp;display_string=Audit&amp;VAR:KEY=BEVKRWBYXU&amp;VAR:QUERY=RkZfRUJJVERBX09QRVIoUVRSLDQvMS8yMDA5LDYvMzAvMjAwOSwsLFVTRCk=&amp;WINDOW=FIRST_POPUP&amp;HEIGH","T=450&amp;WIDTH=450&amp;START_MAXIMIZED=FALSE&amp;VAR:CALENDAR=US&amp;VAR:SYMBOL=PCL&amp;VAR:INDEX=0"}</definedName>
    <definedName name="_305__FDSAUDITLINK__" localSheetId="10" hidden="1">{"fdsup://directions/FAT Viewer?action=UPDATE&amp;creator=factset&amp;DYN_ARGS=TRUE&amp;DOC_NAME=FAT:FQL_AUDITING_CLIENT_TEMPLATE.FAT&amp;display_string=Audit&amp;VAR:KEY=BEVKRWBYXU&amp;VAR:QUERY=RkZfRUJJVERBX09QRVIoUVRSLDQvMS8yMDA5LDYvMzAvMjAwOSwsLFVTRCk=&amp;WINDOW=FIRST_POPUP&amp;HEIGH","T=450&amp;WIDTH=450&amp;START_MAXIMIZED=FALSE&amp;VAR:CALENDAR=US&amp;VAR:SYMBOL=PCL&amp;VAR:INDEX=0"}</definedName>
    <definedName name="_305__FDSAUDITLINK__" localSheetId="3" hidden="1">{"fdsup://directions/FAT Viewer?action=UPDATE&amp;creator=factset&amp;DYN_ARGS=TRUE&amp;DOC_NAME=FAT:FQL_AUDITING_CLIENT_TEMPLATE.FAT&amp;display_string=Audit&amp;VAR:KEY=BEVKRWBYXU&amp;VAR:QUERY=RkZfRUJJVERBX09QRVIoUVRSLDQvMS8yMDA5LDYvMzAvMjAwOSwsLFVTRCk=&amp;WINDOW=FIRST_POPUP&amp;HEIGH","T=450&amp;WIDTH=450&amp;START_MAXIMIZED=FALSE&amp;VAR:CALENDAR=US&amp;VAR:SYMBOL=PCL&amp;VAR:INDEX=0"}</definedName>
    <definedName name="_305__FDSAUDITLINK__" localSheetId="5" hidden="1">{"fdsup://directions/FAT Viewer?action=UPDATE&amp;creator=factset&amp;DYN_ARGS=TRUE&amp;DOC_NAME=FAT:FQL_AUDITING_CLIENT_TEMPLATE.FAT&amp;display_string=Audit&amp;VAR:KEY=BEVKRWBYXU&amp;VAR:QUERY=RkZfRUJJVERBX09QRVIoUVRSLDQvMS8yMDA5LDYvMzAvMjAwOSwsLFVTRCk=&amp;WINDOW=FIRST_POPUP&amp;HEIGH","T=450&amp;WIDTH=450&amp;START_MAXIMIZED=FALSE&amp;VAR:CALENDAR=US&amp;VAR:SYMBOL=PCL&amp;VAR:INDEX=0"}</definedName>
    <definedName name="_305__FDSAUDITLINK__" localSheetId="1" hidden="1">{"fdsup://directions/FAT Viewer?action=UPDATE&amp;creator=factset&amp;DYN_ARGS=TRUE&amp;DOC_NAME=FAT:FQL_AUDITING_CLIENT_TEMPLATE.FAT&amp;display_string=Audit&amp;VAR:KEY=BEVKRWBYXU&amp;VAR:QUERY=RkZfRUJJVERBX09QRVIoUVRSLDQvMS8yMDA5LDYvMzAvMjAwOSwsLFVTRCk=&amp;WINDOW=FIRST_POPUP&amp;HEIGH","T=450&amp;WIDTH=450&amp;START_MAXIMIZED=FALSE&amp;VAR:CALENDAR=US&amp;VAR:SYMBOL=PCL&amp;VAR:INDEX=0"}</definedName>
    <definedName name="_305__FDSAUDITLINK__" hidden="1">{"fdsup://directions/FAT Viewer?action=UPDATE&amp;creator=factset&amp;DYN_ARGS=TRUE&amp;DOC_NAME=FAT:FQL_AUDITING_CLIENT_TEMPLATE.FAT&amp;display_string=Audit&amp;VAR:KEY=BEVKRWBYXU&amp;VAR:QUERY=RkZfRUJJVERBX09QRVIoUVRSLDQvMS8yMDA5LDYvMzAvMjAwOSwsLFVTRCk=&amp;WINDOW=FIRST_POPUP&amp;HEIGH","T=450&amp;WIDTH=450&amp;START_MAXIMIZED=FALSE&amp;VAR:CALENDAR=US&amp;VAR:SYMBOL=PCL&amp;VAR:INDEX=0"}</definedName>
    <definedName name="_306__FDSAUDITLINK__" localSheetId="7" hidden="1">{"fdsup://directions/FAT Viewer?action=UPDATE&amp;creator=factset&amp;DYN_ARGS=TRUE&amp;DOC_NAME=FAT:FQL_AUDITING_CLIENT_TEMPLATE.FAT&amp;display_string=Audit&amp;VAR:KEY=VGZIXMTWHG&amp;VAR:QUERY=RkZfRUJJVERBX09QRVIoUVRSLDQvMS8yMDEwLDYvMzAvMjAxMCwsLFVTRCk=&amp;WINDOW=FIRST_POPUP&amp;HEIGH","T=450&amp;WIDTH=450&amp;START_MAXIMIZED=FALSE&amp;VAR:CALENDAR=US&amp;VAR:SYMBOL=PCL&amp;VAR:INDEX=0"}</definedName>
    <definedName name="_306__FDSAUDITLINK__" localSheetId="9" hidden="1">{"fdsup://directions/FAT Viewer?action=UPDATE&amp;creator=factset&amp;DYN_ARGS=TRUE&amp;DOC_NAME=FAT:FQL_AUDITING_CLIENT_TEMPLATE.FAT&amp;display_string=Audit&amp;VAR:KEY=VGZIXMTWHG&amp;VAR:QUERY=RkZfRUJJVERBX09QRVIoUVRSLDQvMS8yMDEwLDYvMzAvMjAxMCwsLFVTRCk=&amp;WINDOW=FIRST_POPUP&amp;HEIGH","T=450&amp;WIDTH=450&amp;START_MAXIMIZED=FALSE&amp;VAR:CALENDAR=US&amp;VAR:SYMBOL=PCL&amp;VAR:INDEX=0"}</definedName>
    <definedName name="_306__FDSAUDITLINK__" localSheetId="8" hidden="1">{"fdsup://directions/FAT Viewer?action=UPDATE&amp;creator=factset&amp;DYN_ARGS=TRUE&amp;DOC_NAME=FAT:FQL_AUDITING_CLIENT_TEMPLATE.FAT&amp;display_string=Audit&amp;VAR:KEY=VGZIXMTWHG&amp;VAR:QUERY=RkZfRUJJVERBX09QRVIoUVRSLDQvMS8yMDEwLDYvMzAvMjAxMCwsLFVTRCk=&amp;WINDOW=FIRST_POPUP&amp;HEIGH","T=450&amp;WIDTH=450&amp;START_MAXIMIZED=FALSE&amp;VAR:CALENDAR=US&amp;VAR:SYMBOL=PCL&amp;VAR:INDEX=0"}</definedName>
    <definedName name="_306__FDSAUDITLINK__" localSheetId="10" hidden="1">{"fdsup://directions/FAT Viewer?action=UPDATE&amp;creator=factset&amp;DYN_ARGS=TRUE&amp;DOC_NAME=FAT:FQL_AUDITING_CLIENT_TEMPLATE.FAT&amp;display_string=Audit&amp;VAR:KEY=VGZIXMTWHG&amp;VAR:QUERY=RkZfRUJJVERBX09QRVIoUVRSLDQvMS8yMDEwLDYvMzAvMjAxMCwsLFVTRCk=&amp;WINDOW=FIRST_POPUP&amp;HEIGH","T=450&amp;WIDTH=450&amp;START_MAXIMIZED=FALSE&amp;VAR:CALENDAR=US&amp;VAR:SYMBOL=PCL&amp;VAR:INDEX=0"}</definedName>
    <definedName name="_306__FDSAUDITLINK__" localSheetId="3" hidden="1">{"fdsup://directions/FAT Viewer?action=UPDATE&amp;creator=factset&amp;DYN_ARGS=TRUE&amp;DOC_NAME=FAT:FQL_AUDITING_CLIENT_TEMPLATE.FAT&amp;display_string=Audit&amp;VAR:KEY=VGZIXMTWHG&amp;VAR:QUERY=RkZfRUJJVERBX09QRVIoUVRSLDQvMS8yMDEwLDYvMzAvMjAxMCwsLFVTRCk=&amp;WINDOW=FIRST_POPUP&amp;HEIGH","T=450&amp;WIDTH=450&amp;START_MAXIMIZED=FALSE&amp;VAR:CALENDAR=US&amp;VAR:SYMBOL=PCL&amp;VAR:INDEX=0"}</definedName>
    <definedName name="_306__FDSAUDITLINK__" localSheetId="5" hidden="1">{"fdsup://directions/FAT Viewer?action=UPDATE&amp;creator=factset&amp;DYN_ARGS=TRUE&amp;DOC_NAME=FAT:FQL_AUDITING_CLIENT_TEMPLATE.FAT&amp;display_string=Audit&amp;VAR:KEY=VGZIXMTWHG&amp;VAR:QUERY=RkZfRUJJVERBX09QRVIoUVRSLDQvMS8yMDEwLDYvMzAvMjAxMCwsLFVTRCk=&amp;WINDOW=FIRST_POPUP&amp;HEIGH","T=450&amp;WIDTH=450&amp;START_MAXIMIZED=FALSE&amp;VAR:CALENDAR=US&amp;VAR:SYMBOL=PCL&amp;VAR:INDEX=0"}</definedName>
    <definedName name="_306__FDSAUDITLINK__" localSheetId="1" hidden="1">{"fdsup://directions/FAT Viewer?action=UPDATE&amp;creator=factset&amp;DYN_ARGS=TRUE&amp;DOC_NAME=FAT:FQL_AUDITING_CLIENT_TEMPLATE.FAT&amp;display_string=Audit&amp;VAR:KEY=VGZIXMTWHG&amp;VAR:QUERY=RkZfRUJJVERBX09QRVIoUVRSLDQvMS8yMDEwLDYvMzAvMjAxMCwsLFVTRCk=&amp;WINDOW=FIRST_POPUP&amp;HEIGH","T=450&amp;WIDTH=450&amp;START_MAXIMIZED=FALSE&amp;VAR:CALENDAR=US&amp;VAR:SYMBOL=PCL&amp;VAR:INDEX=0"}</definedName>
    <definedName name="_306__FDSAUDITLINK__" hidden="1">{"fdsup://directions/FAT Viewer?action=UPDATE&amp;creator=factset&amp;DYN_ARGS=TRUE&amp;DOC_NAME=FAT:FQL_AUDITING_CLIENT_TEMPLATE.FAT&amp;display_string=Audit&amp;VAR:KEY=VGZIXMTWHG&amp;VAR:QUERY=RkZfRUJJVERBX09QRVIoUVRSLDQvMS8yMDEwLDYvMzAvMjAxMCwsLFVTRCk=&amp;WINDOW=FIRST_POPUP&amp;HEIGH","T=450&amp;WIDTH=450&amp;START_MAXIMIZED=FALSE&amp;VAR:CALENDAR=US&amp;VAR:SYMBOL=PCL&amp;VAR:INDEX=0"}</definedName>
    <definedName name="_307__FDSAUDITLINK__" localSheetId="7" hidden="1">{"fdsup://directions/FAT Viewer?action=UPDATE&amp;creator=factset&amp;DYN_ARGS=TRUE&amp;DOC_NAME=FAT:FQL_AUDITING_CLIENT_TEMPLATE.FAT&amp;display_string=Audit&amp;VAR:KEY=DCTGTCDCLS&amp;VAR:QUERY=RkZfRUJJVERBX09QRVIoUVRSLDQvMS8yMDA5LDYvMzAvMjAwOSwsLFVTRCk=&amp;WINDOW=FIRST_POPUP&amp;HEIGH","T=450&amp;WIDTH=450&amp;START_MAXIMIZED=FALSE&amp;VAR:CALENDAR=US&amp;VAR:SYMBOL=PCG&amp;VAR:INDEX=0"}</definedName>
    <definedName name="_307__FDSAUDITLINK__" localSheetId="9" hidden="1">{"fdsup://directions/FAT Viewer?action=UPDATE&amp;creator=factset&amp;DYN_ARGS=TRUE&amp;DOC_NAME=FAT:FQL_AUDITING_CLIENT_TEMPLATE.FAT&amp;display_string=Audit&amp;VAR:KEY=DCTGTCDCLS&amp;VAR:QUERY=RkZfRUJJVERBX09QRVIoUVRSLDQvMS8yMDA5LDYvMzAvMjAwOSwsLFVTRCk=&amp;WINDOW=FIRST_POPUP&amp;HEIGH","T=450&amp;WIDTH=450&amp;START_MAXIMIZED=FALSE&amp;VAR:CALENDAR=US&amp;VAR:SYMBOL=PCG&amp;VAR:INDEX=0"}</definedName>
    <definedName name="_307__FDSAUDITLINK__" localSheetId="8" hidden="1">{"fdsup://directions/FAT Viewer?action=UPDATE&amp;creator=factset&amp;DYN_ARGS=TRUE&amp;DOC_NAME=FAT:FQL_AUDITING_CLIENT_TEMPLATE.FAT&amp;display_string=Audit&amp;VAR:KEY=DCTGTCDCLS&amp;VAR:QUERY=RkZfRUJJVERBX09QRVIoUVRSLDQvMS8yMDA5LDYvMzAvMjAwOSwsLFVTRCk=&amp;WINDOW=FIRST_POPUP&amp;HEIGH","T=450&amp;WIDTH=450&amp;START_MAXIMIZED=FALSE&amp;VAR:CALENDAR=US&amp;VAR:SYMBOL=PCG&amp;VAR:INDEX=0"}</definedName>
    <definedName name="_307__FDSAUDITLINK__" localSheetId="10" hidden="1">{"fdsup://directions/FAT Viewer?action=UPDATE&amp;creator=factset&amp;DYN_ARGS=TRUE&amp;DOC_NAME=FAT:FQL_AUDITING_CLIENT_TEMPLATE.FAT&amp;display_string=Audit&amp;VAR:KEY=DCTGTCDCLS&amp;VAR:QUERY=RkZfRUJJVERBX09QRVIoUVRSLDQvMS8yMDA5LDYvMzAvMjAwOSwsLFVTRCk=&amp;WINDOW=FIRST_POPUP&amp;HEIGH","T=450&amp;WIDTH=450&amp;START_MAXIMIZED=FALSE&amp;VAR:CALENDAR=US&amp;VAR:SYMBOL=PCG&amp;VAR:INDEX=0"}</definedName>
    <definedName name="_307__FDSAUDITLINK__" localSheetId="3" hidden="1">{"fdsup://directions/FAT Viewer?action=UPDATE&amp;creator=factset&amp;DYN_ARGS=TRUE&amp;DOC_NAME=FAT:FQL_AUDITING_CLIENT_TEMPLATE.FAT&amp;display_string=Audit&amp;VAR:KEY=DCTGTCDCLS&amp;VAR:QUERY=RkZfRUJJVERBX09QRVIoUVRSLDQvMS8yMDA5LDYvMzAvMjAwOSwsLFVTRCk=&amp;WINDOW=FIRST_POPUP&amp;HEIGH","T=450&amp;WIDTH=450&amp;START_MAXIMIZED=FALSE&amp;VAR:CALENDAR=US&amp;VAR:SYMBOL=PCG&amp;VAR:INDEX=0"}</definedName>
    <definedName name="_307__FDSAUDITLINK__" localSheetId="5" hidden="1">{"fdsup://directions/FAT Viewer?action=UPDATE&amp;creator=factset&amp;DYN_ARGS=TRUE&amp;DOC_NAME=FAT:FQL_AUDITING_CLIENT_TEMPLATE.FAT&amp;display_string=Audit&amp;VAR:KEY=DCTGTCDCLS&amp;VAR:QUERY=RkZfRUJJVERBX09QRVIoUVRSLDQvMS8yMDA5LDYvMzAvMjAwOSwsLFVTRCk=&amp;WINDOW=FIRST_POPUP&amp;HEIGH","T=450&amp;WIDTH=450&amp;START_MAXIMIZED=FALSE&amp;VAR:CALENDAR=US&amp;VAR:SYMBOL=PCG&amp;VAR:INDEX=0"}</definedName>
    <definedName name="_307__FDSAUDITLINK__" localSheetId="1" hidden="1">{"fdsup://directions/FAT Viewer?action=UPDATE&amp;creator=factset&amp;DYN_ARGS=TRUE&amp;DOC_NAME=FAT:FQL_AUDITING_CLIENT_TEMPLATE.FAT&amp;display_string=Audit&amp;VAR:KEY=DCTGTCDCLS&amp;VAR:QUERY=RkZfRUJJVERBX09QRVIoUVRSLDQvMS8yMDA5LDYvMzAvMjAwOSwsLFVTRCk=&amp;WINDOW=FIRST_POPUP&amp;HEIGH","T=450&amp;WIDTH=450&amp;START_MAXIMIZED=FALSE&amp;VAR:CALENDAR=US&amp;VAR:SYMBOL=PCG&amp;VAR:INDEX=0"}</definedName>
    <definedName name="_307__FDSAUDITLINK__" hidden="1">{"fdsup://directions/FAT Viewer?action=UPDATE&amp;creator=factset&amp;DYN_ARGS=TRUE&amp;DOC_NAME=FAT:FQL_AUDITING_CLIENT_TEMPLATE.FAT&amp;display_string=Audit&amp;VAR:KEY=DCTGTCDCLS&amp;VAR:QUERY=RkZfRUJJVERBX09QRVIoUVRSLDQvMS8yMDA5LDYvMzAvMjAwOSwsLFVTRCk=&amp;WINDOW=FIRST_POPUP&amp;HEIGH","T=450&amp;WIDTH=450&amp;START_MAXIMIZED=FALSE&amp;VAR:CALENDAR=US&amp;VAR:SYMBOL=PCG&amp;VAR:INDEX=0"}</definedName>
    <definedName name="_308__FDSAUDITLINK__" localSheetId="7" hidden="1">{"fdsup://directions/FAT Viewer?action=UPDATE&amp;creator=factset&amp;DYN_ARGS=TRUE&amp;DOC_NAME=FAT:FQL_AUDITING_CLIENT_TEMPLATE.FAT&amp;display_string=Audit&amp;VAR:KEY=FUHQPGFSFE&amp;VAR:QUERY=RkZfRUJJVERBX09QRVIoUVRSLDQvMS8yMDEwLDYvMzAvMjAxMCwsLFVTRCk=&amp;WINDOW=FIRST_POPUP&amp;HEIGH","T=450&amp;WIDTH=450&amp;START_MAXIMIZED=FALSE&amp;VAR:CALENDAR=US&amp;VAR:SYMBOL=PCG&amp;VAR:INDEX=0"}</definedName>
    <definedName name="_308__FDSAUDITLINK__" localSheetId="9" hidden="1">{"fdsup://directions/FAT Viewer?action=UPDATE&amp;creator=factset&amp;DYN_ARGS=TRUE&amp;DOC_NAME=FAT:FQL_AUDITING_CLIENT_TEMPLATE.FAT&amp;display_string=Audit&amp;VAR:KEY=FUHQPGFSFE&amp;VAR:QUERY=RkZfRUJJVERBX09QRVIoUVRSLDQvMS8yMDEwLDYvMzAvMjAxMCwsLFVTRCk=&amp;WINDOW=FIRST_POPUP&amp;HEIGH","T=450&amp;WIDTH=450&amp;START_MAXIMIZED=FALSE&amp;VAR:CALENDAR=US&amp;VAR:SYMBOL=PCG&amp;VAR:INDEX=0"}</definedName>
    <definedName name="_308__FDSAUDITLINK__" localSheetId="8" hidden="1">{"fdsup://directions/FAT Viewer?action=UPDATE&amp;creator=factset&amp;DYN_ARGS=TRUE&amp;DOC_NAME=FAT:FQL_AUDITING_CLIENT_TEMPLATE.FAT&amp;display_string=Audit&amp;VAR:KEY=FUHQPGFSFE&amp;VAR:QUERY=RkZfRUJJVERBX09QRVIoUVRSLDQvMS8yMDEwLDYvMzAvMjAxMCwsLFVTRCk=&amp;WINDOW=FIRST_POPUP&amp;HEIGH","T=450&amp;WIDTH=450&amp;START_MAXIMIZED=FALSE&amp;VAR:CALENDAR=US&amp;VAR:SYMBOL=PCG&amp;VAR:INDEX=0"}</definedName>
    <definedName name="_308__FDSAUDITLINK__" localSheetId="10" hidden="1">{"fdsup://directions/FAT Viewer?action=UPDATE&amp;creator=factset&amp;DYN_ARGS=TRUE&amp;DOC_NAME=FAT:FQL_AUDITING_CLIENT_TEMPLATE.FAT&amp;display_string=Audit&amp;VAR:KEY=FUHQPGFSFE&amp;VAR:QUERY=RkZfRUJJVERBX09QRVIoUVRSLDQvMS8yMDEwLDYvMzAvMjAxMCwsLFVTRCk=&amp;WINDOW=FIRST_POPUP&amp;HEIGH","T=450&amp;WIDTH=450&amp;START_MAXIMIZED=FALSE&amp;VAR:CALENDAR=US&amp;VAR:SYMBOL=PCG&amp;VAR:INDEX=0"}</definedName>
    <definedName name="_308__FDSAUDITLINK__" localSheetId="3" hidden="1">{"fdsup://directions/FAT Viewer?action=UPDATE&amp;creator=factset&amp;DYN_ARGS=TRUE&amp;DOC_NAME=FAT:FQL_AUDITING_CLIENT_TEMPLATE.FAT&amp;display_string=Audit&amp;VAR:KEY=FUHQPGFSFE&amp;VAR:QUERY=RkZfRUJJVERBX09QRVIoUVRSLDQvMS8yMDEwLDYvMzAvMjAxMCwsLFVTRCk=&amp;WINDOW=FIRST_POPUP&amp;HEIGH","T=450&amp;WIDTH=450&amp;START_MAXIMIZED=FALSE&amp;VAR:CALENDAR=US&amp;VAR:SYMBOL=PCG&amp;VAR:INDEX=0"}</definedName>
    <definedName name="_308__FDSAUDITLINK__" localSheetId="5" hidden="1">{"fdsup://directions/FAT Viewer?action=UPDATE&amp;creator=factset&amp;DYN_ARGS=TRUE&amp;DOC_NAME=FAT:FQL_AUDITING_CLIENT_TEMPLATE.FAT&amp;display_string=Audit&amp;VAR:KEY=FUHQPGFSFE&amp;VAR:QUERY=RkZfRUJJVERBX09QRVIoUVRSLDQvMS8yMDEwLDYvMzAvMjAxMCwsLFVTRCk=&amp;WINDOW=FIRST_POPUP&amp;HEIGH","T=450&amp;WIDTH=450&amp;START_MAXIMIZED=FALSE&amp;VAR:CALENDAR=US&amp;VAR:SYMBOL=PCG&amp;VAR:INDEX=0"}</definedName>
    <definedName name="_308__FDSAUDITLINK__" localSheetId="1" hidden="1">{"fdsup://directions/FAT Viewer?action=UPDATE&amp;creator=factset&amp;DYN_ARGS=TRUE&amp;DOC_NAME=FAT:FQL_AUDITING_CLIENT_TEMPLATE.FAT&amp;display_string=Audit&amp;VAR:KEY=FUHQPGFSFE&amp;VAR:QUERY=RkZfRUJJVERBX09QRVIoUVRSLDQvMS8yMDEwLDYvMzAvMjAxMCwsLFVTRCk=&amp;WINDOW=FIRST_POPUP&amp;HEIGH","T=450&amp;WIDTH=450&amp;START_MAXIMIZED=FALSE&amp;VAR:CALENDAR=US&amp;VAR:SYMBOL=PCG&amp;VAR:INDEX=0"}</definedName>
    <definedName name="_308__FDSAUDITLINK__" hidden="1">{"fdsup://directions/FAT Viewer?action=UPDATE&amp;creator=factset&amp;DYN_ARGS=TRUE&amp;DOC_NAME=FAT:FQL_AUDITING_CLIENT_TEMPLATE.FAT&amp;display_string=Audit&amp;VAR:KEY=FUHQPGFSFE&amp;VAR:QUERY=RkZfRUJJVERBX09QRVIoUVRSLDQvMS8yMDEwLDYvMzAvMjAxMCwsLFVTRCk=&amp;WINDOW=FIRST_POPUP&amp;HEIGH","T=450&amp;WIDTH=450&amp;START_MAXIMIZED=FALSE&amp;VAR:CALENDAR=US&amp;VAR:SYMBOL=PCG&amp;VAR:INDEX=0"}</definedName>
    <definedName name="_309__FDSAUDITLINK__" localSheetId="7" hidden="1">{"fdsup://directions/FAT Viewer?action=UPDATE&amp;creator=factset&amp;DYN_ARGS=TRUE&amp;DOC_NAME=FAT:FQL_AUDITING_CLIENT_TEMPLATE.FAT&amp;display_string=Audit&amp;VAR:KEY=VGJMLUZCNS&amp;VAR:QUERY=RkZfRUJJVERBX09QRVIoUVRSLDQvMS8yMDA5LDYvMzAvMjAwOSwsLFVTRCk=&amp;WINDOW=FIRST_POPUP&amp;HEIGH","T=450&amp;WIDTH=450&amp;START_MAXIMIZED=FALSE&amp;VAR:CALENDAR=US&amp;VAR:SYMBOL=PCAR&amp;VAR:INDEX=0"}</definedName>
    <definedName name="_309__FDSAUDITLINK__" localSheetId="9" hidden="1">{"fdsup://directions/FAT Viewer?action=UPDATE&amp;creator=factset&amp;DYN_ARGS=TRUE&amp;DOC_NAME=FAT:FQL_AUDITING_CLIENT_TEMPLATE.FAT&amp;display_string=Audit&amp;VAR:KEY=VGJMLUZCNS&amp;VAR:QUERY=RkZfRUJJVERBX09QRVIoUVRSLDQvMS8yMDA5LDYvMzAvMjAwOSwsLFVTRCk=&amp;WINDOW=FIRST_POPUP&amp;HEIGH","T=450&amp;WIDTH=450&amp;START_MAXIMIZED=FALSE&amp;VAR:CALENDAR=US&amp;VAR:SYMBOL=PCAR&amp;VAR:INDEX=0"}</definedName>
    <definedName name="_309__FDSAUDITLINK__" localSheetId="8" hidden="1">{"fdsup://directions/FAT Viewer?action=UPDATE&amp;creator=factset&amp;DYN_ARGS=TRUE&amp;DOC_NAME=FAT:FQL_AUDITING_CLIENT_TEMPLATE.FAT&amp;display_string=Audit&amp;VAR:KEY=VGJMLUZCNS&amp;VAR:QUERY=RkZfRUJJVERBX09QRVIoUVRSLDQvMS8yMDA5LDYvMzAvMjAwOSwsLFVTRCk=&amp;WINDOW=FIRST_POPUP&amp;HEIGH","T=450&amp;WIDTH=450&amp;START_MAXIMIZED=FALSE&amp;VAR:CALENDAR=US&amp;VAR:SYMBOL=PCAR&amp;VAR:INDEX=0"}</definedName>
    <definedName name="_309__FDSAUDITLINK__" localSheetId="10" hidden="1">{"fdsup://directions/FAT Viewer?action=UPDATE&amp;creator=factset&amp;DYN_ARGS=TRUE&amp;DOC_NAME=FAT:FQL_AUDITING_CLIENT_TEMPLATE.FAT&amp;display_string=Audit&amp;VAR:KEY=VGJMLUZCNS&amp;VAR:QUERY=RkZfRUJJVERBX09QRVIoUVRSLDQvMS8yMDA5LDYvMzAvMjAwOSwsLFVTRCk=&amp;WINDOW=FIRST_POPUP&amp;HEIGH","T=450&amp;WIDTH=450&amp;START_MAXIMIZED=FALSE&amp;VAR:CALENDAR=US&amp;VAR:SYMBOL=PCAR&amp;VAR:INDEX=0"}</definedName>
    <definedName name="_309__FDSAUDITLINK__" localSheetId="3" hidden="1">{"fdsup://directions/FAT Viewer?action=UPDATE&amp;creator=factset&amp;DYN_ARGS=TRUE&amp;DOC_NAME=FAT:FQL_AUDITING_CLIENT_TEMPLATE.FAT&amp;display_string=Audit&amp;VAR:KEY=VGJMLUZCNS&amp;VAR:QUERY=RkZfRUJJVERBX09QRVIoUVRSLDQvMS8yMDA5LDYvMzAvMjAwOSwsLFVTRCk=&amp;WINDOW=FIRST_POPUP&amp;HEIGH","T=450&amp;WIDTH=450&amp;START_MAXIMIZED=FALSE&amp;VAR:CALENDAR=US&amp;VAR:SYMBOL=PCAR&amp;VAR:INDEX=0"}</definedName>
    <definedName name="_309__FDSAUDITLINK__" localSheetId="5" hidden="1">{"fdsup://directions/FAT Viewer?action=UPDATE&amp;creator=factset&amp;DYN_ARGS=TRUE&amp;DOC_NAME=FAT:FQL_AUDITING_CLIENT_TEMPLATE.FAT&amp;display_string=Audit&amp;VAR:KEY=VGJMLUZCNS&amp;VAR:QUERY=RkZfRUJJVERBX09QRVIoUVRSLDQvMS8yMDA5LDYvMzAvMjAwOSwsLFVTRCk=&amp;WINDOW=FIRST_POPUP&amp;HEIGH","T=450&amp;WIDTH=450&amp;START_MAXIMIZED=FALSE&amp;VAR:CALENDAR=US&amp;VAR:SYMBOL=PCAR&amp;VAR:INDEX=0"}</definedName>
    <definedName name="_309__FDSAUDITLINK__" localSheetId="1" hidden="1">{"fdsup://directions/FAT Viewer?action=UPDATE&amp;creator=factset&amp;DYN_ARGS=TRUE&amp;DOC_NAME=FAT:FQL_AUDITING_CLIENT_TEMPLATE.FAT&amp;display_string=Audit&amp;VAR:KEY=VGJMLUZCNS&amp;VAR:QUERY=RkZfRUJJVERBX09QRVIoUVRSLDQvMS8yMDA5LDYvMzAvMjAwOSwsLFVTRCk=&amp;WINDOW=FIRST_POPUP&amp;HEIGH","T=450&amp;WIDTH=450&amp;START_MAXIMIZED=FALSE&amp;VAR:CALENDAR=US&amp;VAR:SYMBOL=PCAR&amp;VAR:INDEX=0"}</definedName>
    <definedName name="_309__FDSAUDITLINK__" hidden="1">{"fdsup://directions/FAT Viewer?action=UPDATE&amp;creator=factset&amp;DYN_ARGS=TRUE&amp;DOC_NAME=FAT:FQL_AUDITING_CLIENT_TEMPLATE.FAT&amp;display_string=Audit&amp;VAR:KEY=VGJMLUZCNS&amp;VAR:QUERY=RkZfRUJJVERBX09QRVIoUVRSLDQvMS8yMDA5LDYvMzAvMjAwOSwsLFVTRCk=&amp;WINDOW=FIRST_POPUP&amp;HEIGH","T=450&amp;WIDTH=450&amp;START_MAXIMIZED=FALSE&amp;VAR:CALENDAR=US&amp;VAR:SYMBOL=PCAR&amp;VAR:INDEX=0"}</definedName>
    <definedName name="_31__FDSAUDITLINK__" localSheetId="7" hidden="1">{"fdsup://directions/FAT Viewer?action=UPDATE&amp;creator=factset&amp;DYN_ARGS=TRUE&amp;DOC_NAME=FAT:FQL_AUDITING_CLIENT_TEMPLATE.FAT&amp;display_string=Audit&amp;VAR:KEY=XKJKRQPWBI&amp;VAR:QUERY=RkZfRUJJVERBX09QRVIoUVRSLDQvMS8yMDA5LDYvMzAvMjAwOSwsLFVTRCk=&amp;WINDOW=FIRST_POPUP&amp;HEIGH","T=450&amp;WIDTH=450&amp;START_MAXIMIZED=FALSE&amp;VAR:CALENDAR=US&amp;VAR:SYMBOL=WPO&amp;VAR:INDEX=0"}</definedName>
    <definedName name="_31__FDSAUDITLINK__" localSheetId="9" hidden="1">{"fdsup://directions/FAT Viewer?action=UPDATE&amp;creator=factset&amp;DYN_ARGS=TRUE&amp;DOC_NAME=FAT:FQL_AUDITING_CLIENT_TEMPLATE.FAT&amp;display_string=Audit&amp;VAR:KEY=XKJKRQPWBI&amp;VAR:QUERY=RkZfRUJJVERBX09QRVIoUVRSLDQvMS8yMDA5LDYvMzAvMjAwOSwsLFVTRCk=&amp;WINDOW=FIRST_POPUP&amp;HEIGH","T=450&amp;WIDTH=450&amp;START_MAXIMIZED=FALSE&amp;VAR:CALENDAR=US&amp;VAR:SYMBOL=WPO&amp;VAR:INDEX=0"}</definedName>
    <definedName name="_31__FDSAUDITLINK__" localSheetId="8" hidden="1">{"fdsup://directions/FAT Viewer?action=UPDATE&amp;creator=factset&amp;DYN_ARGS=TRUE&amp;DOC_NAME=FAT:FQL_AUDITING_CLIENT_TEMPLATE.FAT&amp;display_string=Audit&amp;VAR:KEY=XKJKRQPWBI&amp;VAR:QUERY=RkZfRUJJVERBX09QRVIoUVRSLDQvMS8yMDA5LDYvMzAvMjAwOSwsLFVTRCk=&amp;WINDOW=FIRST_POPUP&amp;HEIGH","T=450&amp;WIDTH=450&amp;START_MAXIMIZED=FALSE&amp;VAR:CALENDAR=US&amp;VAR:SYMBOL=WPO&amp;VAR:INDEX=0"}</definedName>
    <definedName name="_31__FDSAUDITLINK__" localSheetId="10" hidden="1">{"fdsup://directions/FAT Viewer?action=UPDATE&amp;creator=factset&amp;DYN_ARGS=TRUE&amp;DOC_NAME=FAT:FQL_AUDITING_CLIENT_TEMPLATE.FAT&amp;display_string=Audit&amp;VAR:KEY=XKJKRQPWBI&amp;VAR:QUERY=RkZfRUJJVERBX09QRVIoUVRSLDQvMS8yMDA5LDYvMzAvMjAwOSwsLFVTRCk=&amp;WINDOW=FIRST_POPUP&amp;HEIGH","T=450&amp;WIDTH=450&amp;START_MAXIMIZED=FALSE&amp;VAR:CALENDAR=US&amp;VAR:SYMBOL=WPO&amp;VAR:INDEX=0"}</definedName>
    <definedName name="_31__FDSAUDITLINK__" localSheetId="3" hidden="1">{"fdsup://directions/FAT Viewer?action=UPDATE&amp;creator=factset&amp;DYN_ARGS=TRUE&amp;DOC_NAME=FAT:FQL_AUDITING_CLIENT_TEMPLATE.FAT&amp;display_string=Audit&amp;VAR:KEY=XKJKRQPWBI&amp;VAR:QUERY=RkZfRUJJVERBX09QRVIoUVRSLDQvMS8yMDA5LDYvMzAvMjAwOSwsLFVTRCk=&amp;WINDOW=FIRST_POPUP&amp;HEIGH","T=450&amp;WIDTH=450&amp;START_MAXIMIZED=FALSE&amp;VAR:CALENDAR=US&amp;VAR:SYMBOL=WPO&amp;VAR:INDEX=0"}</definedName>
    <definedName name="_31__FDSAUDITLINK__" localSheetId="5" hidden="1">{"fdsup://directions/FAT Viewer?action=UPDATE&amp;creator=factset&amp;DYN_ARGS=TRUE&amp;DOC_NAME=FAT:FQL_AUDITING_CLIENT_TEMPLATE.FAT&amp;display_string=Audit&amp;VAR:KEY=XKJKRQPWBI&amp;VAR:QUERY=RkZfRUJJVERBX09QRVIoUVRSLDQvMS8yMDA5LDYvMzAvMjAwOSwsLFVTRCk=&amp;WINDOW=FIRST_POPUP&amp;HEIGH","T=450&amp;WIDTH=450&amp;START_MAXIMIZED=FALSE&amp;VAR:CALENDAR=US&amp;VAR:SYMBOL=WPO&amp;VAR:INDEX=0"}</definedName>
    <definedName name="_31__FDSAUDITLINK__" localSheetId="1" hidden="1">{"fdsup://directions/FAT Viewer?action=UPDATE&amp;creator=factset&amp;DYN_ARGS=TRUE&amp;DOC_NAME=FAT:FQL_AUDITING_CLIENT_TEMPLATE.FAT&amp;display_string=Audit&amp;VAR:KEY=XKJKRQPWBI&amp;VAR:QUERY=RkZfRUJJVERBX09QRVIoUVRSLDQvMS8yMDA5LDYvMzAvMjAwOSwsLFVTRCk=&amp;WINDOW=FIRST_POPUP&amp;HEIGH","T=450&amp;WIDTH=450&amp;START_MAXIMIZED=FALSE&amp;VAR:CALENDAR=US&amp;VAR:SYMBOL=WPO&amp;VAR:INDEX=0"}</definedName>
    <definedName name="_31__FDSAUDITLINK__" hidden="1">{"fdsup://directions/FAT Viewer?action=UPDATE&amp;creator=factset&amp;DYN_ARGS=TRUE&amp;DOC_NAME=FAT:FQL_AUDITING_CLIENT_TEMPLATE.FAT&amp;display_string=Audit&amp;VAR:KEY=XKJKRQPWBI&amp;VAR:QUERY=RkZfRUJJVERBX09QRVIoUVRSLDQvMS8yMDA5LDYvMzAvMjAwOSwsLFVTRCk=&amp;WINDOW=FIRST_POPUP&amp;HEIGH","T=450&amp;WIDTH=450&amp;START_MAXIMIZED=FALSE&amp;VAR:CALENDAR=US&amp;VAR:SYMBOL=WPO&amp;VAR:INDEX=0"}</definedName>
    <definedName name="_310__FDSAUDITLINK__" localSheetId="7" hidden="1">{"fdsup://directions/FAT Viewer?action=UPDATE&amp;creator=factset&amp;DYN_ARGS=TRUE&amp;DOC_NAME=FAT:FQL_AUDITING_CLIENT_TEMPLATE.FAT&amp;display_string=Audit&amp;VAR:KEY=NWBEVKJSZQ&amp;VAR:QUERY=RkZfRUJJVERBX09QRVIoUVRSLDQvMS8yMDEwLDYvMzAvMjAxMCwsLFVTRCk=&amp;WINDOW=FIRST_POPUP&amp;HEIGH","T=450&amp;WIDTH=450&amp;START_MAXIMIZED=FALSE&amp;VAR:CALENDAR=US&amp;VAR:SYMBOL=PCAR&amp;VAR:INDEX=0"}</definedName>
    <definedName name="_310__FDSAUDITLINK__" localSheetId="9" hidden="1">{"fdsup://directions/FAT Viewer?action=UPDATE&amp;creator=factset&amp;DYN_ARGS=TRUE&amp;DOC_NAME=FAT:FQL_AUDITING_CLIENT_TEMPLATE.FAT&amp;display_string=Audit&amp;VAR:KEY=NWBEVKJSZQ&amp;VAR:QUERY=RkZfRUJJVERBX09QRVIoUVRSLDQvMS8yMDEwLDYvMzAvMjAxMCwsLFVTRCk=&amp;WINDOW=FIRST_POPUP&amp;HEIGH","T=450&amp;WIDTH=450&amp;START_MAXIMIZED=FALSE&amp;VAR:CALENDAR=US&amp;VAR:SYMBOL=PCAR&amp;VAR:INDEX=0"}</definedName>
    <definedName name="_310__FDSAUDITLINK__" localSheetId="8" hidden="1">{"fdsup://directions/FAT Viewer?action=UPDATE&amp;creator=factset&amp;DYN_ARGS=TRUE&amp;DOC_NAME=FAT:FQL_AUDITING_CLIENT_TEMPLATE.FAT&amp;display_string=Audit&amp;VAR:KEY=NWBEVKJSZQ&amp;VAR:QUERY=RkZfRUJJVERBX09QRVIoUVRSLDQvMS8yMDEwLDYvMzAvMjAxMCwsLFVTRCk=&amp;WINDOW=FIRST_POPUP&amp;HEIGH","T=450&amp;WIDTH=450&amp;START_MAXIMIZED=FALSE&amp;VAR:CALENDAR=US&amp;VAR:SYMBOL=PCAR&amp;VAR:INDEX=0"}</definedName>
    <definedName name="_310__FDSAUDITLINK__" localSheetId="10" hidden="1">{"fdsup://directions/FAT Viewer?action=UPDATE&amp;creator=factset&amp;DYN_ARGS=TRUE&amp;DOC_NAME=FAT:FQL_AUDITING_CLIENT_TEMPLATE.FAT&amp;display_string=Audit&amp;VAR:KEY=NWBEVKJSZQ&amp;VAR:QUERY=RkZfRUJJVERBX09QRVIoUVRSLDQvMS8yMDEwLDYvMzAvMjAxMCwsLFVTRCk=&amp;WINDOW=FIRST_POPUP&amp;HEIGH","T=450&amp;WIDTH=450&amp;START_MAXIMIZED=FALSE&amp;VAR:CALENDAR=US&amp;VAR:SYMBOL=PCAR&amp;VAR:INDEX=0"}</definedName>
    <definedName name="_310__FDSAUDITLINK__" localSheetId="3" hidden="1">{"fdsup://directions/FAT Viewer?action=UPDATE&amp;creator=factset&amp;DYN_ARGS=TRUE&amp;DOC_NAME=FAT:FQL_AUDITING_CLIENT_TEMPLATE.FAT&amp;display_string=Audit&amp;VAR:KEY=NWBEVKJSZQ&amp;VAR:QUERY=RkZfRUJJVERBX09QRVIoUVRSLDQvMS8yMDEwLDYvMzAvMjAxMCwsLFVTRCk=&amp;WINDOW=FIRST_POPUP&amp;HEIGH","T=450&amp;WIDTH=450&amp;START_MAXIMIZED=FALSE&amp;VAR:CALENDAR=US&amp;VAR:SYMBOL=PCAR&amp;VAR:INDEX=0"}</definedName>
    <definedName name="_310__FDSAUDITLINK__" localSheetId="5" hidden="1">{"fdsup://directions/FAT Viewer?action=UPDATE&amp;creator=factset&amp;DYN_ARGS=TRUE&amp;DOC_NAME=FAT:FQL_AUDITING_CLIENT_TEMPLATE.FAT&amp;display_string=Audit&amp;VAR:KEY=NWBEVKJSZQ&amp;VAR:QUERY=RkZfRUJJVERBX09QRVIoUVRSLDQvMS8yMDEwLDYvMzAvMjAxMCwsLFVTRCk=&amp;WINDOW=FIRST_POPUP&amp;HEIGH","T=450&amp;WIDTH=450&amp;START_MAXIMIZED=FALSE&amp;VAR:CALENDAR=US&amp;VAR:SYMBOL=PCAR&amp;VAR:INDEX=0"}</definedName>
    <definedName name="_310__FDSAUDITLINK__" localSheetId="1" hidden="1">{"fdsup://directions/FAT Viewer?action=UPDATE&amp;creator=factset&amp;DYN_ARGS=TRUE&amp;DOC_NAME=FAT:FQL_AUDITING_CLIENT_TEMPLATE.FAT&amp;display_string=Audit&amp;VAR:KEY=NWBEVKJSZQ&amp;VAR:QUERY=RkZfRUJJVERBX09QRVIoUVRSLDQvMS8yMDEwLDYvMzAvMjAxMCwsLFVTRCk=&amp;WINDOW=FIRST_POPUP&amp;HEIGH","T=450&amp;WIDTH=450&amp;START_MAXIMIZED=FALSE&amp;VAR:CALENDAR=US&amp;VAR:SYMBOL=PCAR&amp;VAR:INDEX=0"}</definedName>
    <definedName name="_310__FDSAUDITLINK__" hidden="1">{"fdsup://directions/FAT Viewer?action=UPDATE&amp;creator=factset&amp;DYN_ARGS=TRUE&amp;DOC_NAME=FAT:FQL_AUDITING_CLIENT_TEMPLATE.FAT&amp;display_string=Audit&amp;VAR:KEY=NWBEVKJSZQ&amp;VAR:QUERY=RkZfRUJJVERBX09QRVIoUVRSLDQvMS8yMDEwLDYvMzAvMjAxMCwsLFVTRCk=&amp;WINDOW=FIRST_POPUP&amp;HEIGH","T=450&amp;WIDTH=450&amp;START_MAXIMIZED=FALSE&amp;VAR:CALENDAR=US&amp;VAR:SYMBOL=PCAR&amp;VAR:INDEX=0"}</definedName>
    <definedName name="_311__FDSAUDITLINK__" localSheetId="7" hidden="1">{"fdsup://directions/FAT Viewer?action=UPDATE&amp;creator=factset&amp;DYN_ARGS=TRUE&amp;DOC_NAME=FAT:FQL_AUDITING_CLIENT_TEMPLATE.FAT&amp;display_string=Audit&amp;VAR:KEY=PCZERAHULW&amp;VAR:QUERY=RkZfRUJJVERBX09QRVIoUVRSLDQvMS8yMDA5LDYvMzAvMjAwOSwsLFVTRCk=&amp;WINDOW=FIRST_POPUP&amp;HEIGH","T=450&amp;WIDTH=450&amp;START_MAXIMIZED=FALSE&amp;VAR:CALENDAR=US&amp;VAR:SYMBOL=PBI&amp;VAR:INDEX=0"}</definedName>
    <definedName name="_311__FDSAUDITLINK__" localSheetId="9" hidden="1">{"fdsup://directions/FAT Viewer?action=UPDATE&amp;creator=factset&amp;DYN_ARGS=TRUE&amp;DOC_NAME=FAT:FQL_AUDITING_CLIENT_TEMPLATE.FAT&amp;display_string=Audit&amp;VAR:KEY=PCZERAHULW&amp;VAR:QUERY=RkZfRUJJVERBX09QRVIoUVRSLDQvMS8yMDA5LDYvMzAvMjAwOSwsLFVTRCk=&amp;WINDOW=FIRST_POPUP&amp;HEIGH","T=450&amp;WIDTH=450&amp;START_MAXIMIZED=FALSE&amp;VAR:CALENDAR=US&amp;VAR:SYMBOL=PBI&amp;VAR:INDEX=0"}</definedName>
    <definedName name="_311__FDSAUDITLINK__" localSheetId="8" hidden="1">{"fdsup://directions/FAT Viewer?action=UPDATE&amp;creator=factset&amp;DYN_ARGS=TRUE&amp;DOC_NAME=FAT:FQL_AUDITING_CLIENT_TEMPLATE.FAT&amp;display_string=Audit&amp;VAR:KEY=PCZERAHULW&amp;VAR:QUERY=RkZfRUJJVERBX09QRVIoUVRSLDQvMS8yMDA5LDYvMzAvMjAwOSwsLFVTRCk=&amp;WINDOW=FIRST_POPUP&amp;HEIGH","T=450&amp;WIDTH=450&amp;START_MAXIMIZED=FALSE&amp;VAR:CALENDAR=US&amp;VAR:SYMBOL=PBI&amp;VAR:INDEX=0"}</definedName>
    <definedName name="_311__FDSAUDITLINK__" localSheetId="10" hidden="1">{"fdsup://directions/FAT Viewer?action=UPDATE&amp;creator=factset&amp;DYN_ARGS=TRUE&amp;DOC_NAME=FAT:FQL_AUDITING_CLIENT_TEMPLATE.FAT&amp;display_string=Audit&amp;VAR:KEY=PCZERAHULW&amp;VAR:QUERY=RkZfRUJJVERBX09QRVIoUVRSLDQvMS8yMDA5LDYvMzAvMjAwOSwsLFVTRCk=&amp;WINDOW=FIRST_POPUP&amp;HEIGH","T=450&amp;WIDTH=450&amp;START_MAXIMIZED=FALSE&amp;VAR:CALENDAR=US&amp;VAR:SYMBOL=PBI&amp;VAR:INDEX=0"}</definedName>
    <definedName name="_311__FDSAUDITLINK__" localSheetId="3" hidden="1">{"fdsup://directions/FAT Viewer?action=UPDATE&amp;creator=factset&amp;DYN_ARGS=TRUE&amp;DOC_NAME=FAT:FQL_AUDITING_CLIENT_TEMPLATE.FAT&amp;display_string=Audit&amp;VAR:KEY=PCZERAHULW&amp;VAR:QUERY=RkZfRUJJVERBX09QRVIoUVRSLDQvMS8yMDA5LDYvMzAvMjAwOSwsLFVTRCk=&amp;WINDOW=FIRST_POPUP&amp;HEIGH","T=450&amp;WIDTH=450&amp;START_MAXIMIZED=FALSE&amp;VAR:CALENDAR=US&amp;VAR:SYMBOL=PBI&amp;VAR:INDEX=0"}</definedName>
    <definedName name="_311__FDSAUDITLINK__" localSheetId="5" hidden="1">{"fdsup://directions/FAT Viewer?action=UPDATE&amp;creator=factset&amp;DYN_ARGS=TRUE&amp;DOC_NAME=FAT:FQL_AUDITING_CLIENT_TEMPLATE.FAT&amp;display_string=Audit&amp;VAR:KEY=PCZERAHULW&amp;VAR:QUERY=RkZfRUJJVERBX09QRVIoUVRSLDQvMS8yMDA5LDYvMzAvMjAwOSwsLFVTRCk=&amp;WINDOW=FIRST_POPUP&amp;HEIGH","T=450&amp;WIDTH=450&amp;START_MAXIMIZED=FALSE&amp;VAR:CALENDAR=US&amp;VAR:SYMBOL=PBI&amp;VAR:INDEX=0"}</definedName>
    <definedName name="_311__FDSAUDITLINK__" localSheetId="1" hidden="1">{"fdsup://directions/FAT Viewer?action=UPDATE&amp;creator=factset&amp;DYN_ARGS=TRUE&amp;DOC_NAME=FAT:FQL_AUDITING_CLIENT_TEMPLATE.FAT&amp;display_string=Audit&amp;VAR:KEY=PCZERAHULW&amp;VAR:QUERY=RkZfRUJJVERBX09QRVIoUVRSLDQvMS8yMDA5LDYvMzAvMjAwOSwsLFVTRCk=&amp;WINDOW=FIRST_POPUP&amp;HEIGH","T=450&amp;WIDTH=450&amp;START_MAXIMIZED=FALSE&amp;VAR:CALENDAR=US&amp;VAR:SYMBOL=PBI&amp;VAR:INDEX=0"}</definedName>
    <definedName name="_311__FDSAUDITLINK__" hidden="1">{"fdsup://directions/FAT Viewer?action=UPDATE&amp;creator=factset&amp;DYN_ARGS=TRUE&amp;DOC_NAME=FAT:FQL_AUDITING_CLIENT_TEMPLATE.FAT&amp;display_string=Audit&amp;VAR:KEY=PCZERAHULW&amp;VAR:QUERY=RkZfRUJJVERBX09QRVIoUVRSLDQvMS8yMDA5LDYvMzAvMjAwOSwsLFVTRCk=&amp;WINDOW=FIRST_POPUP&amp;HEIGH","T=450&amp;WIDTH=450&amp;START_MAXIMIZED=FALSE&amp;VAR:CALENDAR=US&amp;VAR:SYMBOL=PBI&amp;VAR:INDEX=0"}</definedName>
    <definedName name="_312__FDSAUDITLINK__" localSheetId="7" hidden="1">{"fdsup://directions/FAT Viewer?action=UPDATE&amp;creator=factset&amp;DYN_ARGS=TRUE&amp;DOC_NAME=FAT:FQL_AUDITING_CLIENT_TEMPLATE.FAT&amp;display_string=Audit&amp;VAR:KEY=HCPQBUXOLU&amp;VAR:QUERY=RkZfRUJJVERBX09QRVIoUVRSLDQvMS8yMDEwLDYvMzAvMjAxMCwsLFVTRCk=&amp;WINDOW=FIRST_POPUP&amp;HEIGH","T=450&amp;WIDTH=450&amp;START_MAXIMIZED=FALSE&amp;VAR:CALENDAR=US&amp;VAR:SYMBOL=PBI&amp;VAR:INDEX=0"}</definedName>
    <definedName name="_312__FDSAUDITLINK__" localSheetId="9" hidden="1">{"fdsup://directions/FAT Viewer?action=UPDATE&amp;creator=factset&amp;DYN_ARGS=TRUE&amp;DOC_NAME=FAT:FQL_AUDITING_CLIENT_TEMPLATE.FAT&amp;display_string=Audit&amp;VAR:KEY=HCPQBUXOLU&amp;VAR:QUERY=RkZfRUJJVERBX09QRVIoUVRSLDQvMS8yMDEwLDYvMzAvMjAxMCwsLFVTRCk=&amp;WINDOW=FIRST_POPUP&amp;HEIGH","T=450&amp;WIDTH=450&amp;START_MAXIMIZED=FALSE&amp;VAR:CALENDAR=US&amp;VAR:SYMBOL=PBI&amp;VAR:INDEX=0"}</definedName>
    <definedName name="_312__FDSAUDITLINK__" localSheetId="8" hidden="1">{"fdsup://directions/FAT Viewer?action=UPDATE&amp;creator=factset&amp;DYN_ARGS=TRUE&amp;DOC_NAME=FAT:FQL_AUDITING_CLIENT_TEMPLATE.FAT&amp;display_string=Audit&amp;VAR:KEY=HCPQBUXOLU&amp;VAR:QUERY=RkZfRUJJVERBX09QRVIoUVRSLDQvMS8yMDEwLDYvMzAvMjAxMCwsLFVTRCk=&amp;WINDOW=FIRST_POPUP&amp;HEIGH","T=450&amp;WIDTH=450&amp;START_MAXIMIZED=FALSE&amp;VAR:CALENDAR=US&amp;VAR:SYMBOL=PBI&amp;VAR:INDEX=0"}</definedName>
    <definedName name="_312__FDSAUDITLINK__" localSheetId="10" hidden="1">{"fdsup://directions/FAT Viewer?action=UPDATE&amp;creator=factset&amp;DYN_ARGS=TRUE&amp;DOC_NAME=FAT:FQL_AUDITING_CLIENT_TEMPLATE.FAT&amp;display_string=Audit&amp;VAR:KEY=HCPQBUXOLU&amp;VAR:QUERY=RkZfRUJJVERBX09QRVIoUVRSLDQvMS8yMDEwLDYvMzAvMjAxMCwsLFVTRCk=&amp;WINDOW=FIRST_POPUP&amp;HEIGH","T=450&amp;WIDTH=450&amp;START_MAXIMIZED=FALSE&amp;VAR:CALENDAR=US&amp;VAR:SYMBOL=PBI&amp;VAR:INDEX=0"}</definedName>
    <definedName name="_312__FDSAUDITLINK__" localSheetId="3" hidden="1">{"fdsup://directions/FAT Viewer?action=UPDATE&amp;creator=factset&amp;DYN_ARGS=TRUE&amp;DOC_NAME=FAT:FQL_AUDITING_CLIENT_TEMPLATE.FAT&amp;display_string=Audit&amp;VAR:KEY=HCPQBUXOLU&amp;VAR:QUERY=RkZfRUJJVERBX09QRVIoUVRSLDQvMS8yMDEwLDYvMzAvMjAxMCwsLFVTRCk=&amp;WINDOW=FIRST_POPUP&amp;HEIGH","T=450&amp;WIDTH=450&amp;START_MAXIMIZED=FALSE&amp;VAR:CALENDAR=US&amp;VAR:SYMBOL=PBI&amp;VAR:INDEX=0"}</definedName>
    <definedName name="_312__FDSAUDITLINK__" localSheetId="5" hidden="1">{"fdsup://directions/FAT Viewer?action=UPDATE&amp;creator=factset&amp;DYN_ARGS=TRUE&amp;DOC_NAME=FAT:FQL_AUDITING_CLIENT_TEMPLATE.FAT&amp;display_string=Audit&amp;VAR:KEY=HCPQBUXOLU&amp;VAR:QUERY=RkZfRUJJVERBX09QRVIoUVRSLDQvMS8yMDEwLDYvMzAvMjAxMCwsLFVTRCk=&amp;WINDOW=FIRST_POPUP&amp;HEIGH","T=450&amp;WIDTH=450&amp;START_MAXIMIZED=FALSE&amp;VAR:CALENDAR=US&amp;VAR:SYMBOL=PBI&amp;VAR:INDEX=0"}</definedName>
    <definedName name="_312__FDSAUDITLINK__" localSheetId="1" hidden="1">{"fdsup://directions/FAT Viewer?action=UPDATE&amp;creator=factset&amp;DYN_ARGS=TRUE&amp;DOC_NAME=FAT:FQL_AUDITING_CLIENT_TEMPLATE.FAT&amp;display_string=Audit&amp;VAR:KEY=HCPQBUXOLU&amp;VAR:QUERY=RkZfRUJJVERBX09QRVIoUVRSLDQvMS8yMDEwLDYvMzAvMjAxMCwsLFVTRCk=&amp;WINDOW=FIRST_POPUP&amp;HEIGH","T=450&amp;WIDTH=450&amp;START_MAXIMIZED=FALSE&amp;VAR:CALENDAR=US&amp;VAR:SYMBOL=PBI&amp;VAR:INDEX=0"}</definedName>
    <definedName name="_312__FDSAUDITLINK__" hidden="1">{"fdsup://directions/FAT Viewer?action=UPDATE&amp;creator=factset&amp;DYN_ARGS=TRUE&amp;DOC_NAME=FAT:FQL_AUDITING_CLIENT_TEMPLATE.FAT&amp;display_string=Audit&amp;VAR:KEY=HCPQBUXOLU&amp;VAR:QUERY=RkZfRUJJVERBX09QRVIoUVRSLDQvMS8yMDEwLDYvMzAvMjAxMCwsLFVTRCk=&amp;WINDOW=FIRST_POPUP&amp;HEIGH","T=450&amp;WIDTH=450&amp;START_MAXIMIZED=FALSE&amp;VAR:CALENDAR=US&amp;VAR:SYMBOL=PBI&amp;VAR:INDEX=0"}</definedName>
    <definedName name="_313__FDSAUDITLINK__" localSheetId="7" hidden="1">{"fdsup://directions/FAT Viewer?action=UPDATE&amp;creator=factset&amp;DYN_ARGS=TRUE&amp;DOC_NAME=FAT:FQL_AUDITING_CLIENT_TEMPLATE.FAT&amp;display_string=Audit&amp;VAR:KEY=RWFCHCNGHO&amp;VAR:QUERY=RkZfRUJJVERBX09QRVIoUVRSLDQvMS8yMDA5LDYvMzAvMjAwOSwsLFVTRCk=&amp;WINDOW=FIRST_POPUP&amp;HEIGH","T=450&amp;WIDTH=450&amp;START_MAXIMIZED=FALSE&amp;VAR:CALENDAR=US&amp;VAR:SYMBOL=PBCT&amp;VAR:INDEX=0"}</definedName>
    <definedName name="_313__FDSAUDITLINK__" localSheetId="9" hidden="1">{"fdsup://directions/FAT Viewer?action=UPDATE&amp;creator=factset&amp;DYN_ARGS=TRUE&amp;DOC_NAME=FAT:FQL_AUDITING_CLIENT_TEMPLATE.FAT&amp;display_string=Audit&amp;VAR:KEY=RWFCHCNGHO&amp;VAR:QUERY=RkZfRUJJVERBX09QRVIoUVRSLDQvMS8yMDA5LDYvMzAvMjAwOSwsLFVTRCk=&amp;WINDOW=FIRST_POPUP&amp;HEIGH","T=450&amp;WIDTH=450&amp;START_MAXIMIZED=FALSE&amp;VAR:CALENDAR=US&amp;VAR:SYMBOL=PBCT&amp;VAR:INDEX=0"}</definedName>
    <definedName name="_313__FDSAUDITLINK__" localSheetId="8" hidden="1">{"fdsup://directions/FAT Viewer?action=UPDATE&amp;creator=factset&amp;DYN_ARGS=TRUE&amp;DOC_NAME=FAT:FQL_AUDITING_CLIENT_TEMPLATE.FAT&amp;display_string=Audit&amp;VAR:KEY=RWFCHCNGHO&amp;VAR:QUERY=RkZfRUJJVERBX09QRVIoUVRSLDQvMS8yMDA5LDYvMzAvMjAwOSwsLFVTRCk=&amp;WINDOW=FIRST_POPUP&amp;HEIGH","T=450&amp;WIDTH=450&amp;START_MAXIMIZED=FALSE&amp;VAR:CALENDAR=US&amp;VAR:SYMBOL=PBCT&amp;VAR:INDEX=0"}</definedName>
    <definedName name="_313__FDSAUDITLINK__" localSheetId="10" hidden="1">{"fdsup://directions/FAT Viewer?action=UPDATE&amp;creator=factset&amp;DYN_ARGS=TRUE&amp;DOC_NAME=FAT:FQL_AUDITING_CLIENT_TEMPLATE.FAT&amp;display_string=Audit&amp;VAR:KEY=RWFCHCNGHO&amp;VAR:QUERY=RkZfRUJJVERBX09QRVIoUVRSLDQvMS8yMDA5LDYvMzAvMjAwOSwsLFVTRCk=&amp;WINDOW=FIRST_POPUP&amp;HEIGH","T=450&amp;WIDTH=450&amp;START_MAXIMIZED=FALSE&amp;VAR:CALENDAR=US&amp;VAR:SYMBOL=PBCT&amp;VAR:INDEX=0"}</definedName>
    <definedName name="_313__FDSAUDITLINK__" localSheetId="3" hidden="1">{"fdsup://directions/FAT Viewer?action=UPDATE&amp;creator=factset&amp;DYN_ARGS=TRUE&amp;DOC_NAME=FAT:FQL_AUDITING_CLIENT_TEMPLATE.FAT&amp;display_string=Audit&amp;VAR:KEY=RWFCHCNGHO&amp;VAR:QUERY=RkZfRUJJVERBX09QRVIoUVRSLDQvMS8yMDA5LDYvMzAvMjAwOSwsLFVTRCk=&amp;WINDOW=FIRST_POPUP&amp;HEIGH","T=450&amp;WIDTH=450&amp;START_MAXIMIZED=FALSE&amp;VAR:CALENDAR=US&amp;VAR:SYMBOL=PBCT&amp;VAR:INDEX=0"}</definedName>
    <definedName name="_313__FDSAUDITLINK__" localSheetId="5" hidden="1">{"fdsup://directions/FAT Viewer?action=UPDATE&amp;creator=factset&amp;DYN_ARGS=TRUE&amp;DOC_NAME=FAT:FQL_AUDITING_CLIENT_TEMPLATE.FAT&amp;display_string=Audit&amp;VAR:KEY=RWFCHCNGHO&amp;VAR:QUERY=RkZfRUJJVERBX09QRVIoUVRSLDQvMS8yMDA5LDYvMzAvMjAwOSwsLFVTRCk=&amp;WINDOW=FIRST_POPUP&amp;HEIGH","T=450&amp;WIDTH=450&amp;START_MAXIMIZED=FALSE&amp;VAR:CALENDAR=US&amp;VAR:SYMBOL=PBCT&amp;VAR:INDEX=0"}</definedName>
    <definedName name="_313__FDSAUDITLINK__" localSheetId="1" hidden="1">{"fdsup://directions/FAT Viewer?action=UPDATE&amp;creator=factset&amp;DYN_ARGS=TRUE&amp;DOC_NAME=FAT:FQL_AUDITING_CLIENT_TEMPLATE.FAT&amp;display_string=Audit&amp;VAR:KEY=RWFCHCNGHO&amp;VAR:QUERY=RkZfRUJJVERBX09QRVIoUVRSLDQvMS8yMDA5LDYvMzAvMjAwOSwsLFVTRCk=&amp;WINDOW=FIRST_POPUP&amp;HEIGH","T=450&amp;WIDTH=450&amp;START_MAXIMIZED=FALSE&amp;VAR:CALENDAR=US&amp;VAR:SYMBOL=PBCT&amp;VAR:INDEX=0"}</definedName>
    <definedName name="_313__FDSAUDITLINK__" hidden="1">{"fdsup://directions/FAT Viewer?action=UPDATE&amp;creator=factset&amp;DYN_ARGS=TRUE&amp;DOC_NAME=FAT:FQL_AUDITING_CLIENT_TEMPLATE.FAT&amp;display_string=Audit&amp;VAR:KEY=RWFCHCNGHO&amp;VAR:QUERY=RkZfRUJJVERBX09QRVIoUVRSLDQvMS8yMDA5LDYvMzAvMjAwOSwsLFVTRCk=&amp;WINDOW=FIRST_POPUP&amp;HEIGH","T=450&amp;WIDTH=450&amp;START_MAXIMIZED=FALSE&amp;VAR:CALENDAR=US&amp;VAR:SYMBOL=PBCT&amp;VAR:INDEX=0"}</definedName>
    <definedName name="_314__FDSAUDITLINK__" localSheetId="7" hidden="1">{"fdsup://directions/FAT Viewer?action=UPDATE&amp;creator=factset&amp;DYN_ARGS=TRUE&amp;DOC_NAME=FAT:FQL_AUDITING_CLIENT_TEMPLATE.FAT&amp;display_string=Audit&amp;VAR:KEY=RCVQBOPCTE&amp;VAR:QUERY=RkZfRUJJVERBX09QRVIoUVRSLDQvMS8yMDEwLDYvMzAvMjAxMCwsLFVTRCk=&amp;WINDOW=FIRST_POPUP&amp;HEIGH","T=450&amp;WIDTH=450&amp;START_MAXIMIZED=FALSE&amp;VAR:CALENDAR=US&amp;VAR:SYMBOL=PBCT&amp;VAR:INDEX=0"}</definedName>
    <definedName name="_314__FDSAUDITLINK__" localSheetId="9" hidden="1">{"fdsup://directions/FAT Viewer?action=UPDATE&amp;creator=factset&amp;DYN_ARGS=TRUE&amp;DOC_NAME=FAT:FQL_AUDITING_CLIENT_TEMPLATE.FAT&amp;display_string=Audit&amp;VAR:KEY=RCVQBOPCTE&amp;VAR:QUERY=RkZfRUJJVERBX09QRVIoUVRSLDQvMS8yMDEwLDYvMzAvMjAxMCwsLFVTRCk=&amp;WINDOW=FIRST_POPUP&amp;HEIGH","T=450&amp;WIDTH=450&amp;START_MAXIMIZED=FALSE&amp;VAR:CALENDAR=US&amp;VAR:SYMBOL=PBCT&amp;VAR:INDEX=0"}</definedName>
    <definedName name="_314__FDSAUDITLINK__" localSheetId="8" hidden="1">{"fdsup://directions/FAT Viewer?action=UPDATE&amp;creator=factset&amp;DYN_ARGS=TRUE&amp;DOC_NAME=FAT:FQL_AUDITING_CLIENT_TEMPLATE.FAT&amp;display_string=Audit&amp;VAR:KEY=RCVQBOPCTE&amp;VAR:QUERY=RkZfRUJJVERBX09QRVIoUVRSLDQvMS8yMDEwLDYvMzAvMjAxMCwsLFVTRCk=&amp;WINDOW=FIRST_POPUP&amp;HEIGH","T=450&amp;WIDTH=450&amp;START_MAXIMIZED=FALSE&amp;VAR:CALENDAR=US&amp;VAR:SYMBOL=PBCT&amp;VAR:INDEX=0"}</definedName>
    <definedName name="_314__FDSAUDITLINK__" localSheetId="10" hidden="1">{"fdsup://directions/FAT Viewer?action=UPDATE&amp;creator=factset&amp;DYN_ARGS=TRUE&amp;DOC_NAME=FAT:FQL_AUDITING_CLIENT_TEMPLATE.FAT&amp;display_string=Audit&amp;VAR:KEY=RCVQBOPCTE&amp;VAR:QUERY=RkZfRUJJVERBX09QRVIoUVRSLDQvMS8yMDEwLDYvMzAvMjAxMCwsLFVTRCk=&amp;WINDOW=FIRST_POPUP&amp;HEIGH","T=450&amp;WIDTH=450&amp;START_MAXIMIZED=FALSE&amp;VAR:CALENDAR=US&amp;VAR:SYMBOL=PBCT&amp;VAR:INDEX=0"}</definedName>
    <definedName name="_314__FDSAUDITLINK__" localSheetId="3" hidden="1">{"fdsup://directions/FAT Viewer?action=UPDATE&amp;creator=factset&amp;DYN_ARGS=TRUE&amp;DOC_NAME=FAT:FQL_AUDITING_CLIENT_TEMPLATE.FAT&amp;display_string=Audit&amp;VAR:KEY=RCVQBOPCTE&amp;VAR:QUERY=RkZfRUJJVERBX09QRVIoUVRSLDQvMS8yMDEwLDYvMzAvMjAxMCwsLFVTRCk=&amp;WINDOW=FIRST_POPUP&amp;HEIGH","T=450&amp;WIDTH=450&amp;START_MAXIMIZED=FALSE&amp;VAR:CALENDAR=US&amp;VAR:SYMBOL=PBCT&amp;VAR:INDEX=0"}</definedName>
    <definedName name="_314__FDSAUDITLINK__" localSheetId="5" hidden="1">{"fdsup://directions/FAT Viewer?action=UPDATE&amp;creator=factset&amp;DYN_ARGS=TRUE&amp;DOC_NAME=FAT:FQL_AUDITING_CLIENT_TEMPLATE.FAT&amp;display_string=Audit&amp;VAR:KEY=RCVQBOPCTE&amp;VAR:QUERY=RkZfRUJJVERBX09QRVIoUVRSLDQvMS8yMDEwLDYvMzAvMjAxMCwsLFVTRCk=&amp;WINDOW=FIRST_POPUP&amp;HEIGH","T=450&amp;WIDTH=450&amp;START_MAXIMIZED=FALSE&amp;VAR:CALENDAR=US&amp;VAR:SYMBOL=PBCT&amp;VAR:INDEX=0"}</definedName>
    <definedName name="_314__FDSAUDITLINK__" localSheetId="1" hidden="1">{"fdsup://directions/FAT Viewer?action=UPDATE&amp;creator=factset&amp;DYN_ARGS=TRUE&amp;DOC_NAME=FAT:FQL_AUDITING_CLIENT_TEMPLATE.FAT&amp;display_string=Audit&amp;VAR:KEY=RCVQBOPCTE&amp;VAR:QUERY=RkZfRUJJVERBX09QRVIoUVRSLDQvMS8yMDEwLDYvMzAvMjAxMCwsLFVTRCk=&amp;WINDOW=FIRST_POPUP&amp;HEIGH","T=450&amp;WIDTH=450&amp;START_MAXIMIZED=FALSE&amp;VAR:CALENDAR=US&amp;VAR:SYMBOL=PBCT&amp;VAR:INDEX=0"}</definedName>
    <definedName name="_314__FDSAUDITLINK__" hidden="1">{"fdsup://directions/FAT Viewer?action=UPDATE&amp;creator=factset&amp;DYN_ARGS=TRUE&amp;DOC_NAME=FAT:FQL_AUDITING_CLIENT_TEMPLATE.FAT&amp;display_string=Audit&amp;VAR:KEY=RCVQBOPCTE&amp;VAR:QUERY=RkZfRUJJVERBX09QRVIoUVRSLDQvMS8yMDEwLDYvMzAvMjAxMCwsLFVTRCk=&amp;WINDOW=FIRST_POPUP&amp;HEIGH","T=450&amp;WIDTH=450&amp;START_MAXIMIZED=FALSE&amp;VAR:CALENDAR=US&amp;VAR:SYMBOL=PBCT&amp;VAR:INDEX=0"}</definedName>
    <definedName name="_315__FDSAUDITLINK__" localSheetId="7" hidden="1">{"fdsup://directions/FAT Viewer?action=UPDATE&amp;creator=factset&amp;DYN_ARGS=TRUE&amp;DOC_NAME=FAT:FQL_AUDITING_CLIENT_TEMPLATE.FAT&amp;display_string=Audit&amp;VAR:KEY=XAZGFSXQTS&amp;VAR:QUERY=RkZfRUJJVERBX09QRVIoUVRSLDQvMS8yMDA5LDYvMzAvMjAwOSwsLFVTRCk=&amp;WINDOW=FIRST_POPUP&amp;HEIGH","T=450&amp;WIDTH=450&amp;START_MAXIMIZED=FALSE&amp;VAR:CALENDAR=US&amp;VAR:SYMBOL=PAYX&amp;VAR:INDEX=0"}</definedName>
    <definedName name="_315__FDSAUDITLINK__" localSheetId="9" hidden="1">{"fdsup://directions/FAT Viewer?action=UPDATE&amp;creator=factset&amp;DYN_ARGS=TRUE&amp;DOC_NAME=FAT:FQL_AUDITING_CLIENT_TEMPLATE.FAT&amp;display_string=Audit&amp;VAR:KEY=XAZGFSXQTS&amp;VAR:QUERY=RkZfRUJJVERBX09QRVIoUVRSLDQvMS8yMDA5LDYvMzAvMjAwOSwsLFVTRCk=&amp;WINDOW=FIRST_POPUP&amp;HEIGH","T=450&amp;WIDTH=450&amp;START_MAXIMIZED=FALSE&amp;VAR:CALENDAR=US&amp;VAR:SYMBOL=PAYX&amp;VAR:INDEX=0"}</definedName>
    <definedName name="_315__FDSAUDITLINK__" localSheetId="8" hidden="1">{"fdsup://directions/FAT Viewer?action=UPDATE&amp;creator=factset&amp;DYN_ARGS=TRUE&amp;DOC_NAME=FAT:FQL_AUDITING_CLIENT_TEMPLATE.FAT&amp;display_string=Audit&amp;VAR:KEY=XAZGFSXQTS&amp;VAR:QUERY=RkZfRUJJVERBX09QRVIoUVRSLDQvMS8yMDA5LDYvMzAvMjAwOSwsLFVTRCk=&amp;WINDOW=FIRST_POPUP&amp;HEIGH","T=450&amp;WIDTH=450&amp;START_MAXIMIZED=FALSE&amp;VAR:CALENDAR=US&amp;VAR:SYMBOL=PAYX&amp;VAR:INDEX=0"}</definedName>
    <definedName name="_315__FDSAUDITLINK__" localSheetId="10" hidden="1">{"fdsup://directions/FAT Viewer?action=UPDATE&amp;creator=factset&amp;DYN_ARGS=TRUE&amp;DOC_NAME=FAT:FQL_AUDITING_CLIENT_TEMPLATE.FAT&amp;display_string=Audit&amp;VAR:KEY=XAZGFSXQTS&amp;VAR:QUERY=RkZfRUJJVERBX09QRVIoUVRSLDQvMS8yMDA5LDYvMzAvMjAwOSwsLFVTRCk=&amp;WINDOW=FIRST_POPUP&amp;HEIGH","T=450&amp;WIDTH=450&amp;START_MAXIMIZED=FALSE&amp;VAR:CALENDAR=US&amp;VAR:SYMBOL=PAYX&amp;VAR:INDEX=0"}</definedName>
    <definedName name="_315__FDSAUDITLINK__" localSheetId="3" hidden="1">{"fdsup://directions/FAT Viewer?action=UPDATE&amp;creator=factset&amp;DYN_ARGS=TRUE&amp;DOC_NAME=FAT:FQL_AUDITING_CLIENT_TEMPLATE.FAT&amp;display_string=Audit&amp;VAR:KEY=XAZGFSXQTS&amp;VAR:QUERY=RkZfRUJJVERBX09QRVIoUVRSLDQvMS8yMDA5LDYvMzAvMjAwOSwsLFVTRCk=&amp;WINDOW=FIRST_POPUP&amp;HEIGH","T=450&amp;WIDTH=450&amp;START_MAXIMIZED=FALSE&amp;VAR:CALENDAR=US&amp;VAR:SYMBOL=PAYX&amp;VAR:INDEX=0"}</definedName>
    <definedName name="_315__FDSAUDITLINK__" localSheetId="5" hidden="1">{"fdsup://directions/FAT Viewer?action=UPDATE&amp;creator=factset&amp;DYN_ARGS=TRUE&amp;DOC_NAME=FAT:FQL_AUDITING_CLIENT_TEMPLATE.FAT&amp;display_string=Audit&amp;VAR:KEY=XAZGFSXQTS&amp;VAR:QUERY=RkZfRUJJVERBX09QRVIoUVRSLDQvMS8yMDA5LDYvMzAvMjAwOSwsLFVTRCk=&amp;WINDOW=FIRST_POPUP&amp;HEIGH","T=450&amp;WIDTH=450&amp;START_MAXIMIZED=FALSE&amp;VAR:CALENDAR=US&amp;VAR:SYMBOL=PAYX&amp;VAR:INDEX=0"}</definedName>
    <definedName name="_315__FDSAUDITLINK__" localSheetId="1" hidden="1">{"fdsup://directions/FAT Viewer?action=UPDATE&amp;creator=factset&amp;DYN_ARGS=TRUE&amp;DOC_NAME=FAT:FQL_AUDITING_CLIENT_TEMPLATE.FAT&amp;display_string=Audit&amp;VAR:KEY=XAZGFSXQTS&amp;VAR:QUERY=RkZfRUJJVERBX09QRVIoUVRSLDQvMS8yMDA5LDYvMzAvMjAwOSwsLFVTRCk=&amp;WINDOW=FIRST_POPUP&amp;HEIGH","T=450&amp;WIDTH=450&amp;START_MAXIMIZED=FALSE&amp;VAR:CALENDAR=US&amp;VAR:SYMBOL=PAYX&amp;VAR:INDEX=0"}</definedName>
    <definedName name="_315__FDSAUDITLINK__" hidden="1">{"fdsup://directions/FAT Viewer?action=UPDATE&amp;creator=factset&amp;DYN_ARGS=TRUE&amp;DOC_NAME=FAT:FQL_AUDITING_CLIENT_TEMPLATE.FAT&amp;display_string=Audit&amp;VAR:KEY=XAZGFSXQTS&amp;VAR:QUERY=RkZfRUJJVERBX09QRVIoUVRSLDQvMS8yMDA5LDYvMzAvMjAwOSwsLFVTRCk=&amp;WINDOW=FIRST_POPUP&amp;HEIGH","T=450&amp;WIDTH=450&amp;START_MAXIMIZED=FALSE&amp;VAR:CALENDAR=US&amp;VAR:SYMBOL=PAYX&amp;VAR:INDEX=0"}</definedName>
    <definedName name="_316__FDSAUDITLINK__" localSheetId="7" hidden="1">{"fdsup://directions/FAT Viewer?action=UPDATE&amp;creator=factset&amp;DYN_ARGS=TRUE&amp;DOC_NAME=FAT:FQL_AUDITING_CLIENT_TEMPLATE.FAT&amp;display_string=Audit&amp;VAR:KEY=RULERYXSNO&amp;VAR:QUERY=RkZfRUJJVERBX09QRVIoUVRSLDQvMS8yMDEwLDYvMzAvMjAxMCwsLFVTRCk=&amp;WINDOW=FIRST_POPUP&amp;HEIGH","T=450&amp;WIDTH=450&amp;START_MAXIMIZED=FALSE&amp;VAR:CALENDAR=US&amp;VAR:SYMBOL=PAYX&amp;VAR:INDEX=0"}</definedName>
    <definedName name="_316__FDSAUDITLINK__" localSheetId="9" hidden="1">{"fdsup://directions/FAT Viewer?action=UPDATE&amp;creator=factset&amp;DYN_ARGS=TRUE&amp;DOC_NAME=FAT:FQL_AUDITING_CLIENT_TEMPLATE.FAT&amp;display_string=Audit&amp;VAR:KEY=RULERYXSNO&amp;VAR:QUERY=RkZfRUJJVERBX09QRVIoUVRSLDQvMS8yMDEwLDYvMzAvMjAxMCwsLFVTRCk=&amp;WINDOW=FIRST_POPUP&amp;HEIGH","T=450&amp;WIDTH=450&amp;START_MAXIMIZED=FALSE&amp;VAR:CALENDAR=US&amp;VAR:SYMBOL=PAYX&amp;VAR:INDEX=0"}</definedName>
    <definedName name="_316__FDSAUDITLINK__" localSheetId="8" hidden="1">{"fdsup://directions/FAT Viewer?action=UPDATE&amp;creator=factset&amp;DYN_ARGS=TRUE&amp;DOC_NAME=FAT:FQL_AUDITING_CLIENT_TEMPLATE.FAT&amp;display_string=Audit&amp;VAR:KEY=RULERYXSNO&amp;VAR:QUERY=RkZfRUJJVERBX09QRVIoUVRSLDQvMS8yMDEwLDYvMzAvMjAxMCwsLFVTRCk=&amp;WINDOW=FIRST_POPUP&amp;HEIGH","T=450&amp;WIDTH=450&amp;START_MAXIMIZED=FALSE&amp;VAR:CALENDAR=US&amp;VAR:SYMBOL=PAYX&amp;VAR:INDEX=0"}</definedName>
    <definedName name="_316__FDSAUDITLINK__" localSheetId="10" hidden="1">{"fdsup://directions/FAT Viewer?action=UPDATE&amp;creator=factset&amp;DYN_ARGS=TRUE&amp;DOC_NAME=FAT:FQL_AUDITING_CLIENT_TEMPLATE.FAT&amp;display_string=Audit&amp;VAR:KEY=RULERYXSNO&amp;VAR:QUERY=RkZfRUJJVERBX09QRVIoUVRSLDQvMS8yMDEwLDYvMzAvMjAxMCwsLFVTRCk=&amp;WINDOW=FIRST_POPUP&amp;HEIGH","T=450&amp;WIDTH=450&amp;START_MAXIMIZED=FALSE&amp;VAR:CALENDAR=US&amp;VAR:SYMBOL=PAYX&amp;VAR:INDEX=0"}</definedName>
    <definedName name="_316__FDSAUDITLINK__" localSheetId="3" hidden="1">{"fdsup://directions/FAT Viewer?action=UPDATE&amp;creator=factset&amp;DYN_ARGS=TRUE&amp;DOC_NAME=FAT:FQL_AUDITING_CLIENT_TEMPLATE.FAT&amp;display_string=Audit&amp;VAR:KEY=RULERYXSNO&amp;VAR:QUERY=RkZfRUJJVERBX09QRVIoUVRSLDQvMS8yMDEwLDYvMzAvMjAxMCwsLFVTRCk=&amp;WINDOW=FIRST_POPUP&amp;HEIGH","T=450&amp;WIDTH=450&amp;START_MAXIMIZED=FALSE&amp;VAR:CALENDAR=US&amp;VAR:SYMBOL=PAYX&amp;VAR:INDEX=0"}</definedName>
    <definedName name="_316__FDSAUDITLINK__" localSheetId="5" hidden="1">{"fdsup://directions/FAT Viewer?action=UPDATE&amp;creator=factset&amp;DYN_ARGS=TRUE&amp;DOC_NAME=FAT:FQL_AUDITING_CLIENT_TEMPLATE.FAT&amp;display_string=Audit&amp;VAR:KEY=RULERYXSNO&amp;VAR:QUERY=RkZfRUJJVERBX09QRVIoUVRSLDQvMS8yMDEwLDYvMzAvMjAxMCwsLFVTRCk=&amp;WINDOW=FIRST_POPUP&amp;HEIGH","T=450&amp;WIDTH=450&amp;START_MAXIMIZED=FALSE&amp;VAR:CALENDAR=US&amp;VAR:SYMBOL=PAYX&amp;VAR:INDEX=0"}</definedName>
    <definedName name="_316__FDSAUDITLINK__" localSheetId="1" hidden="1">{"fdsup://directions/FAT Viewer?action=UPDATE&amp;creator=factset&amp;DYN_ARGS=TRUE&amp;DOC_NAME=FAT:FQL_AUDITING_CLIENT_TEMPLATE.FAT&amp;display_string=Audit&amp;VAR:KEY=RULERYXSNO&amp;VAR:QUERY=RkZfRUJJVERBX09QRVIoUVRSLDQvMS8yMDEwLDYvMzAvMjAxMCwsLFVTRCk=&amp;WINDOW=FIRST_POPUP&amp;HEIGH","T=450&amp;WIDTH=450&amp;START_MAXIMIZED=FALSE&amp;VAR:CALENDAR=US&amp;VAR:SYMBOL=PAYX&amp;VAR:INDEX=0"}</definedName>
    <definedName name="_316__FDSAUDITLINK__" hidden="1">{"fdsup://directions/FAT Viewer?action=UPDATE&amp;creator=factset&amp;DYN_ARGS=TRUE&amp;DOC_NAME=FAT:FQL_AUDITING_CLIENT_TEMPLATE.FAT&amp;display_string=Audit&amp;VAR:KEY=RULERYXSNO&amp;VAR:QUERY=RkZfRUJJVERBX09QRVIoUVRSLDQvMS8yMDEwLDYvMzAvMjAxMCwsLFVTRCk=&amp;WINDOW=FIRST_POPUP&amp;HEIGH","T=450&amp;WIDTH=450&amp;START_MAXIMIZED=FALSE&amp;VAR:CALENDAR=US&amp;VAR:SYMBOL=PAYX&amp;VAR:INDEX=0"}</definedName>
    <definedName name="_317__FDSAUDITLINK__" localSheetId="7" hidden="1">{"fdsup://directions/FAT Viewer?action=UPDATE&amp;creator=factset&amp;DYN_ARGS=TRUE&amp;DOC_NAME=FAT:FQL_AUDITING_CLIENT_TEMPLATE.FAT&amp;display_string=Audit&amp;VAR:KEY=ZWBCHMVCZQ&amp;VAR:QUERY=RkZfRUJJVERBX09QRVIoUVRSLDQvMS8yMDA5LDYvMzAvMjAwOSwsLFVTRCk=&amp;WINDOW=FIRST_POPUP&amp;HEIGH","T=450&amp;WIDTH=450&amp;START_MAXIMIZED=FALSE&amp;VAR:CALENDAR=US&amp;VAR:SYMBOL=OXY&amp;VAR:INDEX=0"}</definedName>
    <definedName name="_317__FDSAUDITLINK__" localSheetId="9" hidden="1">{"fdsup://directions/FAT Viewer?action=UPDATE&amp;creator=factset&amp;DYN_ARGS=TRUE&amp;DOC_NAME=FAT:FQL_AUDITING_CLIENT_TEMPLATE.FAT&amp;display_string=Audit&amp;VAR:KEY=ZWBCHMVCZQ&amp;VAR:QUERY=RkZfRUJJVERBX09QRVIoUVRSLDQvMS8yMDA5LDYvMzAvMjAwOSwsLFVTRCk=&amp;WINDOW=FIRST_POPUP&amp;HEIGH","T=450&amp;WIDTH=450&amp;START_MAXIMIZED=FALSE&amp;VAR:CALENDAR=US&amp;VAR:SYMBOL=OXY&amp;VAR:INDEX=0"}</definedName>
    <definedName name="_317__FDSAUDITLINK__" localSheetId="8" hidden="1">{"fdsup://directions/FAT Viewer?action=UPDATE&amp;creator=factset&amp;DYN_ARGS=TRUE&amp;DOC_NAME=FAT:FQL_AUDITING_CLIENT_TEMPLATE.FAT&amp;display_string=Audit&amp;VAR:KEY=ZWBCHMVCZQ&amp;VAR:QUERY=RkZfRUJJVERBX09QRVIoUVRSLDQvMS8yMDA5LDYvMzAvMjAwOSwsLFVTRCk=&amp;WINDOW=FIRST_POPUP&amp;HEIGH","T=450&amp;WIDTH=450&amp;START_MAXIMIZED=FALSE&amp;VAR:CALENDAR=US&amp;VAR:SYMBOL=OXY&amp;VAR:INDEX=0"}</definedName>
    <definedName name="_317__FDSAUDITLINK__" localSheetId="10" hidden="1">{"fdsup://directions/FAT Viewer?action=UPDATE&amp;creator=factset&amp;DYN_ARGS=TRUE&amp;DOC_NAME=FAT:FQL_AUDITING_CLIENT_TEMPLATE.FAT&amp;display_string=Audit&amp;VAR:KEY=ZWBCHMVCZQ&amp;VAR:QUERY=RkZfRUJJVERBX09QRVIoUVRSLDQvMS8yMDA5LDYvMzAvMjAwOSwsLFVTRCk=&amp;WINDOW=FIRST_POPUP&amp;HEIGH","T=450&amp;WIDTH=450&amp;START_MAXIMIZED=FALSE&amp;VAR:CALENDAR=US&amp;VAR:SYMBOL=OXY&amp;VAR:INDEX=0"}</definedName>
    <definedName name="_317__FDSAUDITLINK__" localSheetId="3" hidden="1">{"fdsup://directions/FAT Viewer?action=UPDATE&amp;creator=factset&amp;DYN_ARGS=TRUE&amp;DOC_NAME=FAT:FQL_AUDITING_CLIENT_TEMPLATE.FAT&amp;display_string=Audit&amp;VAR:KEY=ZWBCHMVCZQ&amp;VAR:QUERY=RkZfRUJJVERBX09QRVIoUVRSLDQvMS8yMDA5LDYvMzAvMjAwOSwsLFVTRCk=&amp;WINDOW=FIRST_POPUP&amp;HEIGH","T=450&amp;WIDTH=450&amp;START_MAXIMIZED=FALSE&amp;VAR:CALENDAR=US&amp;VAR:SYMBOL=OXY&amp;VAR:INDEX=0"}</definedName>
    <definedName name="_317__FDSAUDITLINK__" localSheetId="5" hidden="1">{"fdsup://directions/FAT Viewer?action=UPDATE&amp;creator=factset&amp;DYN_ARGS=TRUE&amp;DOC_NAME=FAT:FQL_AUDITING_CLIENT_TEMPLATE.FAT&amp;display_string=Audit&amp;VAR:KEY=ZWBCHMVCZQ&amp;VAR:QUERY=RkZfRUJJVERBX09QRVIoUVRSLDQvMS8yMDA5LDYvMzAvMjAwOSwsLFVTRCk=&amp;WINDOW=FIRST_POPUP&amp;HEIGH","T=450&amp;WIDTH=450&amp;START_MAXIMIZED=FALSE&amp;VAR:CALENDAR=US&amp;VAR:SYMBOL=OXY&amp;VAR:INDEX=0"}</definedName>
    <definedName name="_317__FDSAUDITLINK__" localSheetId="1" hidden="1">{"fdsup://directions/FAT Viewer?action=UPDATE&amp;creator=factset&amp;DYN_ARGS=TRUE&amp;DOC_NAME=FAT:FQL_AUDITING_CLIENT_TEMPLATE.FAT&amp;display_string=Audit&amp;VAR:KEY=ZWBCHMVCZQ&amp;VAR:QUERY=RkZfRUJJVERBX09QRVIoUVRSLDQvMS8yMDA5LDYvMzAvMjAwOSwsLFVTRCk=&amp;WINDOW=FIRST_POPUP&amp;HEIGH","T=450&amp;WIDTH=450&amp;START_MAXIMIZED=FALSE&amp;VAR:CALENDAR=US&amp;VAR:SYMBOL=OXY&amp;VAR:INDEX=0"}</definedName>
    <definedName name="_317__FDSAUDITLINK__" hidden="1">{"fdsup://directions/FAT Viewer?action=UPDATE&amp;creator=factset&amp;DYN_ARGS=TRUE&amp;DOC_NAME=FAT:FQL_AUDITING_CLIENT_TEMPLATE.FAT&amp;display_string=Audit&amp;VAR:KEY=ZWBCHMVCZQ&amp;VAR:QUERY=RkZfRUJJVERBX09QRVIoUVRSLDQvMS8yMDA5LDYvMzAvMjAwOSwsLFVTRCk=&amp;WINDOW=FIRST_POPUP&amp;HEIGH","T=450&amp;WIDTH=450&amp;START_MAXIMIZED=FALSE&amp;VAR:CALENDAR=US&amp;VAR:SYMBOL=OXY&amp;VAR:INDEX=0"}</definedName>
    <definedName name="_318__FDSAUDITLINK__" localSheetId="7" hidden="1">{"fdsup://directions/FAT Viewer?action=UPDATE&amp;creator=factset&amp;DYN_ARGS=TRUE&amp;DOC_NAME=FAT:FQL_AUDITING_CLIENT_TEMPLATE.FAT&amp;display_string=Audit&amp;VAR:KEY=JGBWJIFINS&amp;VAR:QUERY=RkZfRUJJVERBX09QRVIoUVRSLDQvMS8yMDEwLDYvMzAvMjAxMCwsLFVTRCk=&amp;WINDOW=FIRST_POPUP&amp;HEIGH","T=450&amp;WIDTH=450&amp;START_MAXIMIZED=FALSE&amp;VAR:CALENDAR=US&amp;VAR:SYMBOL=OXY&amp;VAR:INDEX=0"}</definedName>
    <definedName name="_318__FDSAUDITLINK__" localSheetId="9" hidden="1">{"fdsup://directions/FAT Viewer?action=UPDATE&amp;creator=factset&amp;DYN_ARGS=TRUE&amp;DOC_NAME=FAT:FQL_AUDITING_CLIENT_TEMPLATE.FAT&amp;display_string=Audit&amp;VAR:KEY=JGBWJIFINS&amp;VAR:QUERY=RkZfRUJJVERBX09QRVIoUVRSLDQvMS8yMDEwLDYvMzAvMjAxMCwsLFVTRCk=&amp;WINDOW=FIRST_POPUP&amp;HEIGH","T=450&amp;WIDTH=450&amp;START_MAXIMIZED=FALSE&amp;VAR:CALENDAR=US&amp;VAR:SYMBOL=OXY&amp;VAR:INDEX=0"}</definedName>
    <definedName name="_318__FDSAUDITLINK__" localSheetId="8" hidden="1">{"fdsup://directions/FAT Viewer?action=UPDATE&amp;creator=factset&amp;DYN_ARGS=TRUE&amp;DOC_NAME=FAT:FQL_AUDITING_CLIENT_TEMPLATE.FAT&amp;display_string=Audit&amp;VAR:KEY=JGBWJIFINS&amp;VAR:QUERY=RkZfRUJJVERBX09QRVIoUVRSLDQvMS8yMDEwLDYvMzAvMjAxMCwsLFVTRCk=&amp;WINDOW=FIRST_POPUP&amp;HEIGH","T=450&amp;WIDTH=450&amp;START_MAXIMIZED=FALSE&amp;VAR:CALENDAR=US&amp;VAR:SYMBOL=OXY&amp;VAR:INDEX=0"}</definedName>
    <definedName name="_318__FDSAUDITLINK__" localSheetId="10" hidden="1">{"fdsup://directions/FAT Viewer?action=UPDATE&amp;creator=factset&amp;DYN_ARGS=TRUE&amp;DOC_NAME=FAT:FQL_AUDITING_CLIENT_TEMPLATE.FAT&amp;display_string=Audit&amp;VAR:KEY=JGBWJIFINS&amp;VAR:QUERY=RkZfRUJJVERBX09QRVIoUVRSLDQvMS8yMDEwLDYvMzAvMjAxMCwsLFVTRCk=&amp;WINDOW=FIRST_POPUP&amp;HEIGH","T=450&amp;WIDTH=450&amp;START_MAXIMIZED=FALSE&amp;VAR:CALENDAR=US&amp;VAR:SYMBOL=OXY&amp;VAR:INDEX=0"}</definedName>
    <definedName name="_318__FDSAUDITLINK__" localSheetId="3" hidden="1">{"fdsup://directions/FAT Viewer?action=UPDATE&amp;creator=factset&amp;DYN_ARGS=TRUE&amp;DOC_NAME=FAT:FQL_AUDITING_CLIENT_TEMPLATE.FAT&amp;display_string=Audit&amp;VAR:KEY=JGBWJIFINS&amp;VAR:QUERY=RkZfRUJJVERBX09QRVIoUVRSLDQvMS8yMDEwLDYvMzAvMjAxMCwsLFVTRCk=&amp;WINDOW=FIRST_POPUP&amp;HEIGH","T=450&amp;WIDTH=450&amp;START_MAXIMIZED=FALSE&amp;VAR:CALENDAR=US&amp;VAR:SYMBOL=OXY&amp;VAR:INDEX=0"}</definedName>
    <definedName name="_318__FDSAUDITLINK__" localSheetId="5" hidden="1">{"fdsup://directions/FAT Viewer?action=UPDATE&amp;creator=factset&amp;DYN_ARGS=TRUE&amp;DOC_NAME=FAT:FQL_AUDITING_CLIENT_TEMPLATE.FAT&amp;display_string=Audit&amp;VAR:KEY=JGBWJIFINS&amp;VAR:QUERY=RkZfRUJJVERBX09QRVIoUVRSLDQvMS8yMDEwLDYvMzAvMjAxMCwsLFVTRCk=&amp;WINDOW=FIRST_POPUP&amp;HEIGH","T=450&amp;WIDTH=450&amp;START_MAXIMIZED=FALSE&amp;VAR:CALENDAR=US&amp;VAR:SYMBOL=OXY&amp;VAR:INDEX=0"}</definedName>
    <definedName name="_318__FDSAUDITLINK__" localSheetId="1" hidden="1">{"fdsup://directions/FAT Viewer?action=UPDATE&amp;creator=factset&amp;DYN_ARGS=TRUE&amp;DOC_NAME=FAT:FQL_AUDITING_CLIENT_TEMPLATE.FAT&amp;display_string=Audit&amp;VAR:KEY=JGBWJIFINS&amp;VAR:QUERY=RkZfRUJJVERBX09QRVIoUVRSLDQvMS8yMDEwLDYvMzAvMjAxMCwsLFVTRCk=&amp;WINDOW=FIRST_POPUP&amp;HEIGH","T=450&amp;WIDTH=450&amp;START_MAXIMIZED=FALSE&amp;VAR:CALENDAR=US&amp;VAR:SYMBOL=OXY&amp;VAR:INDEX=0"}</definedName>
    <definedName name="_318__FDSAUDITLINK__" hidden="1">{"fdsup://directions/FAT Viewer?action=UPDATE&amp;creator=factset&amp;DYN_ARGS=TRUE&amp;DOC_NAME=FAT:FQL_AUDITING_CLIENT_TEMPLATE.FAT&amp;display_string=Audit&amp;VAR:KEY=JGBWJIFINS&amp;VAR:QUERY=RkZfRUJJVERBX09QRVIoUVRSLDQvMS8yMDEwLDYvMzAvMjAxMCwsLFVTRCk=&amp;WINDOW=FIRST_POPUP&amp;HEIGH","T=450&amp;WIDTH=450&amp;START_MAXIMIZED=FALSE&amp;VAR:CALENDAR=US&amp;VAR:SYMBOL=OXY&amp;VAR:INDEX=0"}</definedName>
    <definedName name="_319__FDSAUDITLINK__" localSheetId="7" hidden="1">{"fdsup://directions/FAT Viewer?action=UPDATE&amp;creator=factset&amp;DYN_ARGS=TRUE&amp;DOC_NAME=FAT:FQL_AUDITING_CLIENT_TEMPLATE.FAT&amp;display_string=Audit&amp;VAR:KEY=HYTQLUXIBI&amp;VAR:QUERY=RkZfRUJJVERBX09QRVIoUVRSLDQvMS8yMDA5LDYvMzAvMjAwOSwsLFVTRCk=&amp;WINDOW=FIRST_POPUP&amp;HEIGH","T=450&amp;WIDTH=450&amp;START_MAXIMIZED=FALSE&amp;VAR:CALENDAR=US&amp;VAR:SYMBOL=ORLY&amp;VAR:INDEX=0"}</definedName>
    <definedName name="_319__FDSAUDITLINK__" localSheetId="9" hidden="1">{"fdsup://directions/FAT Viewer?action=UPDATE&amp;creator=factset&amp;DYN_ARGS=TRUE&amp;DOC_NAME=FAT:FQL_AUDITING_CLIENT_TEMPLATE.FAT&amp;display_string=Audit&amp;VAR:KEY=HYTQLUXIBI&amp;VAR:QUERY=RkZfRUJJVERBX09QRVIoUVRSLDQvMS8yMDA5LDYvMzAvMjAwOSwsLFVTRCk=&amp;WINDOW=FIRST_POPUP&amp;HEIGH","T=450&amp;WIDTH=450&amp;START_MAXIMIZED=FALSE&amp;VAR:CALENDAR=US&amp;VAR:SYMBOL=ORLY&amp;VAR:INDEX=0"}</definedName>
    <definedName name="_319__FDSAUDITLINK__" localSheetId="8" hidden="1">{"fdsup://directions/FAT Viewer?action=UPDATE&amp;creator=factset&amp;DYN_ARGS=TRUE&amp;DOC_NAME=FAT:FQL_AUDITING_CLIENT_TEMPLATE.FAT&amp;display_string=Audit&amp;VAR:KEY=HYTQLUXIBI&amp;VAR:QUERY=RkZfRUJJVERBX09QRVIoUVRSLDQvMS8yMDA5LDYvMzAvMjAwOSwsLFVTRCk=&amp;WINDOW=FIRST_POPUP&amp;HEIGH","T=450&amp;WIDTH=450&amp;START_MAXIMIZED=FALSE&amp;VAR:CALENDAR=US&amp;VAR:SYMBOL=ORLY&amp;VAR:INDEX=0"}</definedName>
    <definedName name="_319__FDSAUDITLINK__" localSheetId="10" hidden="1">{"fdsup://directions/FAT Viewer?action=UPDATE&amp;creator=factset&amp;DYN_ARGS=TRUE&amp;DOC_NAME=FAT:FQL_AUDITING_CLIENT_TEMPLATE.FAT&amp;display_string=Audit&amp;VAR:KEY=HYTQLUXIBI&amp;VAR:QUERY=RkZfRUJJVERBX09QRVIoUVRSLDQvMS8yMDA5LDYvMzAvMjAwOSwsLFVTRCk=&amp;WINDOW=FIRST_POPUP&amp;HEIGH","T=450&amp;WIDTH=450&amp;START_MAXIMIZED=FALSE&amp;VAR:CALENDAR=US&amp;VAR:SYMBOL=ORLY&amp;VAR:INDEX=0"}</definedName>
    <definedName name="_319__FDSAUDITLINK__" localSheetId="3" hidden="1">{"fdsup://directions/FAT Viewer?action=UPDATE&amp;creator=factset&amp;DYN_ARGS=TRUE&amp;DOC_NAME=FAT:FQL_AUDITING_CLIENT_TEMPLATE.FAT&amp;display_string=Audit&amp;VAR:KEY=HYTQLUXIBI&amp;VAR:QUERY=RkZfRUJJVERBX09QRVIoUVRSLDQvMS8yMDA5LDYvMzAvMjAwOSwsLFVTRCk=&amp;WINDOW=FIRST_POPUP&amp;HEIGH","T=450&amp;WIDTH=450&amp;START_MAXIMIZED=FALSE&amp;VAR:CALENDAR=US&amp;VAR:SYMBOL=ORLY&amp;VAR:INDEX=0"}</definedName>
    <definedName name="_319__FDSAUDITLINK__" localSheetId="5" hidden="1">{"fdsup://directions/FAT Viewer?action=UPDATE&amp;creator=factset&amp;DYN_ARGS=TRUE&amp;DOC_NAME=FAT:FQL_AUDITING_CLIENT_TEMPLATE.FAT&amp;display_string=Audit&amp;VAR:KEY=HYTQLUXIBI&amp;VAR:QUERY=RkZfRUJJVERBX09QRVIoUVRSLDQvMS8yMDA5LDYvMzAvMjAwOSwsLFVTRCk=&amp;WINDOW=FIRST_POPUP&amp;HEIGH","T=450&amp;WIDTH=450&amp;START_MAXIMIZED=FALSE&amp;VAR:CALENDAR=US&amp;VAR:SYMBOL=ORLY&amp;VAR:INDEX=0"}</definedName>
    <definedName name="_319__FDSAUDITLINK__" localSheetId="1" hidden="1">{"fdsup://directions/FAT Viewer?action=UPDATE&amp;creator=factset&amp;DYN_ARGS=TRUE&amp;DOC_NAME=FAT:FQL_AUDITING_CLIENT_TEMPLATE.FAT&amp;display_string=Audit&amp;VAR:KEY=HYTQLUXIBI&amp;VAR:QUERY=RkZfRUJJVERBX09QRVIoUVRSLDQvMS8yMDA5LDYvMzAvMjAwOSwsLFVTRCk=&amp;WINDOW=FIRST_POPUP&amp;HEIGH","T=450&amp;WIDTH=450&amp;START_MAXIMIZED=FALSE&amp;VAR:CALENDAR=US&amp;VAR:SYMBOL=ORLY&amp;VAR:INDEX=0"}</definedName>
    <definedName name="_319__FDSAUDITLINK__" hidden="1">{"fdsup://directions/FAT Viewer?action=UPDATE&amp;creator=factset&amp;DYN_ARGS=TRUE&amp;DOC_NAME=FAT:FQL_AUDITING_CLIENT_TEMPLATE.FAT&amp;display_string=Audit&amp;VAR:KEY=HYTQLUXIBI&amp;VAR:QUERY=RkZfRUJJVERBX09QRVIoUVRSLDQvMS8yMDA5LDYvMzAvMjAwOSwsLFVTRCk=&amp;WINDOW=FIRST_POPUP&amp;HEIGH","T=450&amp;WIDTH=450&amp;START_MAXIMIZED=FALSE&amp;VAR:CALENDAR=US&amp;VAR:SYMBOL=ORLY&amp;VAR:INDEX=0"}</definedName>
    <definedName name="_32__FDSAUDITLINK__" localSheetId="7" hidden="1">{"fdsup://directions/FAT Viewer?action=UPDATE&amp;creator=factset&amp;DYN_ARGS=TRUE&amp;DOC_NAME=FAT:FQL_AUDITING_CLIENT_TEMPLATE.FAT&amp;display_string=Audit&amp;VAR:KEY=NGXYJENWJQ&amp;VAR:QUERY=RkZfRUJJVERBX09QRVIoUVRSLDQvMS8yMDEwLDYvMzAvMjAxMCwsLFVTRCk=&amp;WINDOW=FIRST_POPUP&amp;HEIGH","T=450&amp;WIDTH=450&amp;START_MAXIMIZED=FALSE&amp;VAR:CALENDAR=US&amp;VAR:SYMBOL=WPO&amp;VAR:INDEX=0"}</definedName>
    <definedName name="_32__FDSAUDITLINK__" localSheetId="9" hidden="1">{"fdsup://directions/FAT Viewer?action=UPDATE&amp;creator=factset&amp;DYN_ARGS=TRUE&amp;DOC_NAME=FAT:FQL_AUDITING_CLIENT_TEMPLATE.FAT&amp;display_string=Audit&amp;VAR:KEY=NGXYJENWJQ&amp;VAR:QUERY=RkZfRUJJVERBX09QRVIoUVRSLDQvMS8yMDEwLDYvMzAvMjAxMCwsLFVTRCk=&amp;WINDOW=FIRST_POPUP&amp;HEIGH","T=450&amp;WIDTH=450&amp;START_MAXIMIZED=FALSE&amp;VAR:CALENDAR=US&amp;VAR:SYMBOL=WPO&amp;VAR:INDEX=0"}</definedName>
    <definedName name="_32__FDSAUDITLINK__" localSheetId="8" hidden="1">{"fdsup://directions/FAT Viewer?action=UPDATE&amp;creator=factset&amp;DYN_ARGS=TRUE&amp;DOC_NAME=FAT:FQL_AUDITING_CLIENT_TEMPLATE.FAT&amp;display_string=Audit&amp;VAR:KEY=NGXYJENWJQ&amp;VAR:QUERY=RkZfRUJJVERBX09QRVIoUVRSLDQvMS8yMDEwLDYvMzAvMjAxMCwsLFVTRCk=&amp;WINDOW=FIRST_POPUP&amp;HEIGH","T=450&amp;WIDTH=450&amp;START_MAXIMIZED=FALSE&amp;VAR:CALENDAR=US&amp;VAR:SYMBOL=WPO&amp;VAR:INDEX=0"}</definedName>
    <definedName name="_32__FDSAUDITLINK__" localSheetId="10" hidden="1">{"fdsup://directions/FAT Viewer?action=UPDATE&amp;creator=factset&amp;DYN_ARGS=TRUE&amp;DOC_NAME=FAT:FQL_AUDITING_CLIENT_TEMPLATE.FAT&amp;display_string=Audit&amp;VAR:KEY=NGXYJENWJQ&amp;VAR:QUERY=RkZfRUJJVERBX09QRVIoUVRSLDQvMS8yMDEwLDYvMzAvMjAxMCwsLFVTRCk=&amp;WINDOW=FIRST_POPUP&amp;HEIGH","T=450&amp;WIDTH=450&amp;START_MAXIMIZED=FALSE&amp;VAR:CALENDAR=US&amp;VAR:SYMBOL=WPO&amp;VAR:INDEX=0"}</definedName>
    <definedName name="_32__FDSAUDITLINK__" localSheetId="3" hidden="1">{"fdsup://directions/FAT Viewer?action=UPDATE&amp;creator=factset&amp;DYN_ARGS=TRUE&amp;DOC_NAME=FAT:FQL_AUDITING_CLIENT_TEMPLATE.FAT&amp;display_string=Audit&amp;VAR:KEY=NGXYJENWJQ&amp;VAR:QUERY=RkZfRUJJVERBX09QRVIoUVRSLDQvMS8yMDEwLDYvMzAvMjAxMCwsLFVTRCk=&amp;WINDOW=FIRST_POPUP&amp;HEIGH","T=450&amp;WIDTH=450&amp;START_MAXIMIZED=FALSE&amp;VAR:CALENDAR=US&amp;VAR:SYMBOL=WPO&amp;VAR:INDEX=0"}</definedName>
    <definedName name="_32__FDSAUDITLINK__" localSheetId="5" hidden="1">{"fdsup://directions/FAT Viewer?action=UPDATE&amp;creator=factset&amp;DYN_ARGS=TRUE&amp;DOC_NAME=FAT:FQL_AUDITING_CLIENT_TEMPLATE.FAT&amp;display_string=Audit&amp;VAR:KEY=NGXYJENWJQ&amp;VAR:QUERY=RkZfRUJJVERBX09QRVIoUVRSLDQvMS8yMDEwLDYvMzAvMjAxMCwsLFVTRCk=&amp;WINDOW=FIRST_POPUP&amp;HEIGH","T=450&amp;WIDTH=450&amp;START_MAXIMIZED=FALSE&amp;VAR:CALENDAR=US&amp;VAR:SYMBOL=WPO&amp;VAR:INDEX=0"}</definedName>
    <definedName name="_32__FDSAUDITLINK__" localSheetId="1" hidden="1">{"fdsup://directions/FAT Viewer?action=UPDATE&amp;creator=factset&amp;DYN_ARGS=TRUE&amp;DOC_NAME=FAT:FQL_AUDITING_CLIENT_TEMPLATE.FAT&amp;display_string=Audit&amp;VAR:KEY=NGXYJENWJQ&amp;VAR:QUERY=RkZfRUJJVERBX09QRVIoUVRSLDQvMS8yMDEwLDYvMzAvMjAxMCwsLFVTRCk=&amp;WINDOW=FIRST_POPUP&amp;HEIGH","T=450&amp;WIDTH=450&amp;START_MAXIMIZED=FALSE&amp;VAR:CALENDAR=US&amp;VAR:SYMBOL=WPO&amp;VAR:INDEX=0"}</definedName>
    <definedName name="_32__FDSAUDITLINK__" hidden="1">{"fdsup://directions/FAT Viewer?action=UPDATE&amp;creator=factset&amp;DYN_ARGS=TRUE&amp;DOC_NAME=FAT:FQL_AUDITING_CLIENT_TEMPLATE.FAT&amp;display_string=Audit&amp;VAR:KEY=NGXYJENWJQ&amp;VAR:QUERY=RkZfRUJJVERBX09QRVIoUVRSLDQvMS8yMDEwLDYvMzAvMjAxMCwsLFVTRCk=&amp;WINDOW=FIRST_POPUP&amp;HEIGH","T=450&amp;WIDTH=450&amp;START_MAXIMIZED=FALSE&amp;VAR:CALENDAR=US&amp;VAR:SYMBOL=WPO&amp;VAR:INDEX=0"}</definedName>
    <definedName name="_320__FDSAUDITLINK__" localSheetId="7" hidden="1">{"fdsup://directions/FAT Viewer?action=UPDATE&amp;creator=factset&amp;DYN_ARGS=TRUE&amp;DOC_NAME=FAT:FQL_AUDITING_CLIENT_TEMPLATE.FAT&amp;display_string=Audit&amp;VAR:KEY=JGHWTANWLS&amp;VAR:QUERY=RkZfRUJJVERBX09QRVIoUVRSLDQvMS8yMDEwLDYvMzAvMjAxMCwsLFVTRCk=&amp;WINDOW=FIRST_POPUP&amp;HEIGH","T=450&amp;WIDTH=450&amp;START_MAXIMIZED=FALSE&amp;VAR:CALENDAR=US&amp;VAR:SYMBOL=ORLY&amp;VAR:INDEX=0"}</definedName>
    <definedName name="_320__FDSAUDITLINK__" localSheetId="9" hidden="1">{"fdsup://directions/FAT Viewer?action=UPDATE&amp;creator=factset&amp;DYN_ARGS=TRUE&amp;DOC_NAME=FAT:FQL_AUDITING_CLIENT_TEMPLATE.FAT&amp;display_string=Audit&amp;VAR:KEY=JGHWTANWLS&amp;VAR:QUERY=RkZfRUJJVERBX09QRVIoUVRSLDQvMS8yMDEwLDYvMzAvMjAxMCwsLFVTRCk=&amp;WINDOW=FIRST_POPUP&amp;HEIGH","T=450&amp;WIDTH=450&amp;START_MAXIMIZED=FALSE&amp;VAR:CALENDAR=US&amp;VAR:SYMBOL=ORLY&amp;VAR:INDEX=0"}</definedName>
    <definedName name="_320__FDSAUDITLINK__" localSheetId="8" hidden="1">{"fdsup://directions/FAT Viewer?action=UPDATE&amp;creator=factset&amp;DYN_ARGS=TRUE&amp;DOC_NAME=FAT:FQL_AUDITING_CLIENT_TEMPLATE.FAT&amp;display_string=Audit&amp;VAR:KEY=JGHWTANWLS&amp;VAR:QUERY=RkZfRUJJVERBX09QRVIoUVRSLDQvMS8yMDEwLDYvMzAvMjAxMCwsLFVTRCk=&amp;WINDOW=FIRST_POPUP&amp;HEIGH","T=450&amp;WIDTH=450&amp;START_MAXIMIZED=FALSE&amp;VAR:CALENDAR=US&amp;VAR:SYMBOL=ORLY&amp;VAR:INDEX=0"}</definedName>
    <definedName name="_320__FDSAUDITLINK__" localSheetId="10" hidden="1">{"fdsup://directions/FAT Viewer?action=UPDATE&amp;creator=factset&amp;DYN_ARGS=TRUE&amp;DOC_NAME=FAT:FQL_AUDITING_CLIENT_TEMPLATE.FAT&amp;display_string=Audit&amp;VAR:KEY=JGHWTANWLS&amp;VAR:QUERY=RkZfRUJJVERBX09QRVIoUVRSLDQvMS8yMDEwLDYvMzAvMjAxMCwsLFVTRCk=&amp;WINDOW=FIRST_POPUP&amp;HEIGH","T=450&amp;WIDTH=450&amp;START_MAXIMIZED=FALSE&amp;VAR:CALENDAR=US&amp;VAR:SYMBOL=ORLY&amp;VAR:INDEX=0"}</definedName>
    <definedName name="_320__FDSAUDITLINK__" localSheetId="3" hidden="1">{"fdsup://directions/FAT Viewer?action=UPDATE&amp;creator=factset&amp;DYN_ARGS=TRUE&amp;DOC_NAME=FAT:FQL_AUDITING_CLIENT_TEMPLATE.FAT&amp;display_string=Audit&amp;VAR:KEY=JGHWTANWLS&amp;VAR:QUERY=RkZfRUJJVERBX09QRVIoUVRSLDQvMS8yMDEwLDYvMzAvMjAxMCwsLFVTRCk=&amp;WINDOW=FIRST_POPUP&amp;HEIGH","T=450&amp;WIDTH=450&amp;START_MAXIMIZED=FALSE&amp;VAR:CALENDAR=US&amp;VAR:SYMBOL=ORLY&amp;VAR:INDEX=0"}</definedName>
    <definedName name="_320__FDSAUDITLINK__" localSheetId="5" hidden="1">{"fdsup://directions/FAT Viewer?action=UPDATE&amp;creator=factset&amp;DYN_ARGS=TRUE&amp;DOC_NAME=FAT:FQL_AUDITING_CLIENT_TEMPLATE.FAT&amp;display_string=Audit&amp;VAR:KEY=JGHWTANWLS&amp;VAR:QUERY=RkZfRUJJVERBX09QRVIoUVRSLDQvMS8yMDEwLDYvMzAvMjAxMCwsLFVTRCk=&amp;WINDOW=FIRST_POPUP&amp;HEIGH","T=450&amp;WIDTH=450&amp;START_MAXIMIZED=FALSE&amp;VAR:CALENDAR=US&amp;VAR:SYMBOL=ORLY&amp;VAR:INDEX=0"}</definedName>
    <definedName name="_320__FDSAUDITLINK__" localSheetId="1" hidden="1">{"fdsup://directions/FAT Viewer?action=UPDATE&amp;creator=factset&amp;DYN_ARGS=TRUE&amp;DOC_NAME=FAT:FQL_AUDITING_CLIENT_TEMPLATE.FAT&amp;display_string=Audit&amp;VAR:KEY=JGHWTANWLS&amp;VAR:QUERY=RkZfRUJJVERBX09QRVIoUVRSLDQvMS8yMDEwLDYvMzAvMjAxMCwsLFVTRCk=&amp;WINDOW=FIRST_POPUP&amp;HEIGH","T=450&amp;WIDTH=450&amp;START_MAXIMIZED=FALSE&amp;VAR:CALENDAR=US&amp;VAR:SYMBOL=ORLY&amp;VAR:INDEX=0"}</definedName>
    <definedName name="_320__FDSAUDITLINK__" hidden="1">{"fdsup://directions/FAT Viewer?action=UPDATE&amp;creator=factset&amp;DYN_ARGS=TRUE&amp;DOC_NAME=FAT:FQL_AUDITING_CLIENT_TEMPLATE.FAT&amp;display_string=Audit&amp;VAR:KEY=JGHWTANWLS&amp;VAR:QUERY=RkZfRUJJVERBX09QRVIoUVRSLDQvMS8yMDEwLDYvMzAvMjAxMCwsLFVTRCk=&amp;WINDOW=FIRST_POPUP&amp;HEIGH","T=450&amp;WIDTH=450&amp;START_MAXIMIZED=FALSE&amp;VAR:CALENDAR=US&amp;VAR:SYMBOL=ORLY&amp;VAR:INDEX=0"}</definedName>
    <definedName name="_321__FDSAUDITLINK__" localSheetId="7" hidden="1">{"fdsup://directions/FAT Viewer?action=UPDATE&amp;creator=factset&amp;DYN_ARGS=TRUE&amp;DOC_NAME=FAT:FQL_AUDITING_CLIENT_TEMPLATE.FAT&amp;display_string=Audit&amp;VAR:KEY=BAPMTETODM&amp;VAR:QUERY=RkZfRUJJVERBX09QRVIoUVRSLDQvMS8yMDA5LDYvMzAvMjAwOSwsLFVTRCk=&amp;WINDOW=FIRST_POPUP&amp;HEIGH","T=450&amp;WIDTH=450&amp;START_MAXIMIZED=FALSE&amp;VAR:CALENDAR=US&amp;VAR:SYMBOL=ORCL&amp;VAR:INDEX=0"}</definedName>
    <definedName name="_321__FDSAUDITLINK__" localSheetId="9" hidden="1">{"fdsup://directions/FAT Viewer?action=UPDATE&amp;creator=factset&amp;DYN_ARGS=TRUE&amp;DOC_NAME=FAT:FQL_AUDITING_CLIENT_TEMPLATE.FAT&amp;display_string=Audit&amp;VAR:KEY=BAPMTETODM&amp;VAR:QUERY=RkZfRUJJVERBX09QRVIoUVRSLDQvMS8yMDA5LDYvMzAvMjAwOSwsLFVTRCk=&amp;WINDOW=FIRST_POPUP&amp;HEIGH","T=450&amp;WIDTH=450&amp;START_MAXIMIZED=FALSE&amp;VAR:CALENDAR=US&amp;VAR:SYMBOL=ORCL&amp;VAR:INDEX=0"}</definedName>
    <definedName name="_321__FDSAUDITLINK__" localSheetId="8" hidden="1">{"fdsup://directions/FAT Viewer?action=UPDATE&amp;creator=factset&amp;DYN_ARGS=TRUE&amp;DOC_NAME=FAT:FQL_AUDITING_CLIENT_TEMPLATE.FAT&amp;display_string=Audit&amp;VAR:KEY=BAPMTETODM&amp;VAR:QUERY=RkZfRUJJVERBX09QRVIoUVRSLDQvMS8yMDA5LDYvMzAvMjAwOSwsLFVTRCk=&amp;WINDOW=FIRST_POPUP&amp;HEIGH","T=450&amp;WIDTH=450&amp;START_MAXIMIZED=FALSE&amp;VAR:CALENDAR=US&amp;VAR:SYMBOL=ORCL&amp;VAR:INDEX=0"}</definedName>
    <definedName name="_321__FDSAUDITLINK__" localSheetId="10" hidden="1">{"fdsup://directions/FAT Viewer?action=UPDATE&amp;creator=factset&amp;DYN_ARGS=TRUE&amp;DOC_NAME=FAT:FQL_AUDITING_CLIENT_TEMPLATE.FAT&amp;display_string=Audit&amp;VAR:KEY=BAPMTETODM&amp;VAR:QUERY=RkZfRUJJVERBX09QRVIoUVRSLDQvMS8yMDA5LDYvMzAvMjAwOSwsLFVTRCk=&amp;WINDOW=FIRST_POPUP&amp;HEIGH","T=450&amp;WIDTH=450&amp;START_MAXIMIZED=FALSE&amp;VAR:CALENDAR=US&amp;VAR:SYMBOL=ORCL&amp;VAR:INDEX=0"}</definedName>
    <definedName name="_321__FDSAUDITLINK__" localSheetId="3" hidden="1">{"fdsup://directions/FAT Viewer?action=UPDATE&amp;creator=factset&amp;DYN_ARGS=TRUE&amp;DOC_NAME=FAT:FQL_AUDITING_CLIENT_TEMPLATE.FAT&amp;display_string=Audit&amp;VAR:KEY=BAPMTETODM&amp;VAR:QUERY=RkZfRUJJVERBX09QRVIoUVRSLDQvMS8yMDA5LDYvMzAvMjAwOSwsLFVTRCk=&amp;WINDOW=FIRST_POPUP&amp;HEIGH","T=450&amp;WIDTH=450&amp;START_MAXIMIZED=FALSE&amp;VAR:CALENDAR=US&amp;VAR:SYMBOL=ORCL&amp;VAR:INDEX=0"}</definedName>
    <definedName name="_321__FDSAUDITLINK__" localSheetId="5" hidden="1">{"fdsup://directions/FAT Viewer?action=UPDATE&amp;creator=factset&amp;DYN_ARGS=TRUE&amp;DOC_NAME=FAT:FQL_AUDITING_CLIENT_TEMPLATE.FAT&amp;display_string=Audit&amp;VAR:KEY=BAPMTETODM&amp;VAR:QUERY=RkZfRUJJVERBX09QRVIoUVRSLDQvMS8yMDA5LDYvMzAvMjAwOSwsLFVTRCk=&amp;WINDOW=FIRST_POPUP&amp;HEIGH","T=450&amp;WIDTH=450&amp;START_MAXIMIZED=FALSE&amp;VAR:CALENDAR=US&amp;VAR:SYMBOL=ORCL&amp;VAR:INDEX=0"}</definedName>
    <definedName name="_321__FDSAUDITLINK__" localSheetId="1" hidden="1">{"fdsup://directions/FAT Viewer?action=UPDATE&amp;creator=factset&amp;DYN_ARGS=TRUE&amp;DOC_NAME=FAT:FQL_AUDITING_CLIENT_TEMPLATE.FAT&amp;display_string=Audit&amp;VAR:KEY=BAPMTETODM&amp;VAR:QUERY=RkZfRUJJVERBX09QRVIoUVRSLDQvMS8yMDA5LDYvMzAvMjAwOSwsLFVTRCk=&amp;WINDOW=FIRST_POPUP&amp;HEIGH","T=450&amp;WIDTH=450&amp;START_MAXIMIZED=FALSE&amp;VAR:CALENDAR=US&amp;VAR:SYMBOL=ORCL&amp;VAR:INDEX=0"}</definedName>
    <definedName name="_321__FDSAUDITLINK__" hidden="1">{"fdsup://directions/FAT Viewer?action=UPDATE&amp;creator=factset&amp;DYN_ARGS=TRUE&amp;DOC_NAME=FAT:FQL_AUDITING_CLIENT_TEMPLATE.FAT&amp;display_string=Audit&amp;VAR:KEY=BAPMTETODM&amp;VAR:QUERY=RkZfRUJJVERBX09QRVIoUVRSLDQvMS8yMDA5LDYvMzAvMjAwOSwsLFVTRCk=&amp;WINDOW=FIRST_POPUP&amp;HEIGH","T=450&amp;WIDTH=450&amp;START_MAXIMIZED=FALSE&amp;VAR:CALENDAR=US&amp;VAR:SYMBOL=ORCL&amp;VAR:INDEX=0"}</definedName>
    <definedName name="_322__FDSAUDITLINK__" localSheetId="7" hidden="1">{"fdsup://directions/FAT Viewer?action=UPDATE&amp;creator=factset&amp;DYN_ARGS=TRUE&amp;DOC_NAME=FAT:FQL_AUDITING_CLIENT_TEMPLATE.FAT&amp;display_string=Audit&amp;VAR:KEY=HAZMVMRWBE&amp;VAR:QUERY=RkZfRUJJVERBX09QRVIoUVRSLDQvMS8yMDEwLDYvMzAvMjAxMCwsLFVTRCk=&amp;WINDOW=FIRST_POPUP&amp;HEIGH","T=450&amp;WIDTH=450&amp;START_MAXIMIZED=FALSE&amp;VAR:CALENDAR=US&amp;VAR:SYMBOL=ORCL&amp;VAR:INDEX=0"}</definedName>
    <definedName name="_322__FDSAUDITLINK__" localSheetId="9" hidden="1">{"fdsup://directions/FAT Viewer?action=UPDATE&amp;creator=factset&amp;DYN_ARGS=TRUE&amp;DOC_NAME=FAT:FQL_AUDITING_CLIENT_TEMPLATE.FAT&amp;display_string=Audit&amp;VAR:KEY=HAZMVMRWBE&amp;VAR:QUERY=RkZfRUJJVERBX09QRVIoUVRSLDQvMS8yMDEwLDYvMzAvMjAxMCwsLFVTRCk=&amp;WINDOW=FIRST_POPUP&amp;HEIGH","T=450&amp;WIDTH=450&amp;START_MAXIMIZED=FALSE&amp;VAR:CALENDAR=US&amp;VAR:SYMBOL=ORCL&amp;VAR:INDEX=0"}</definedName>
    <definedName name="_322__FDSAUDITLINK__" localSheetId="8" hidden="1">{"fdsup://directions/FAT Viewer?action=UPDATE&amp;creator=factset&amp;DYN_ARGS=TRUE&amp;DOC_NAME=FAT:FQL_AUDITING_CLIENT_TEMPLATE.FAT&amp;display_string=Audit&amp;VAR:KEY=HAZMVMRWBE&amp;VAR:QUERY=RkZfRUJJVERBX09QRVIoUVRSLDQvMS8yMDEwLDYvMzAvMjAxMCwsLFVTRCk=&amp;WINDOW=FIRST_POPUP&amp;HEIGH","T=450&amp;WIDTH=450&amp;START_MAXIMIZED=FALSE&amp;VAR:CALENDAR=US&amp;VAR:SYMBOL=ORCL&amp;VAR:INDEX=0"}</definedName>
    <definedName name="_322__FDSAUDITLINK__" localSheetId="10" hidden="1">{"fdsup://directions/FAT Viewer?action=UPDATE&amp;creator=factset&amp;DYN_ARGS=TRUE&amp;DOC_NAME=FAT:FQL_AUDITING_CLIENT_TEMPLATE.FAT&amp;display_string=Audit&amp;VAR:KEY=HAZMVMRWBE&amp;VAR:QUERY=RkZfRUJJVERBX09QRVIoUVRSLDQvMS8yMDEwLDYvMzAvMjAxMCwsLFVTRCk=&amp;WINDOW=FIRST_POPUP&amp;HEIGH","T=450&amp;WIDTH=450&amp;START_MAXIMIZED=FALSE&amp;VAR:CALENDAR=US&amp;VAR:SYMBOL=ORCL&amp;VAR:INDEX=0"}</definedName>
    <definedName name="_322__FDSAUDITLINK__" localSheetId="3" hidden="1">{"fdsup://directions/FAT Viewer?action=UPDATE&amp;creator=factset&amp;DYN_ARGS=TRUE&amp;DOC_NAME=FAT:FQL_AUDITING_CLIENT_TEMPLATE.FAT&amp;display_string=Audit&amp;VAR:KEY=HAZMVMRWBE&amp;VAR:QUERY=RkZfRUJJVERBX09QRVIoUVRSLDQvMS8yMDEwLDYvMzAvMjAxMCwsLFVTRCk=&amp;WINDOW=FIRST_POPUP&amp;HEIGH","T=450&amp;WIDTH=450&amp;START_MAXIMIZED=FALSE&amp;VAR:CALENDAR=US&amp;VAR:SYMBOL=ORCL&amp;VAR:INDEX=0"}</definedName>
    <definedName name="_322__FDSAUDITLINK__" localSheetId="5" hidden="1">{"fdsup://directions/FAT Viewer?action=UPDATE&amp;creator=factset&amp;DYN_ARGS=TRUE&amp;DOC_NAME=FAT:FQL_AUDITING_CLIENT_TEMPLATE.FAT&amp;display_string=Audit&amp;VAR:KEY=HAZMVMRWBE&amp;VAR:QUERY=RkZfRUJJVERBX09QRVIoUVRSLDQvMS8yMDEwLDYvMzAvMjAxMCwsLFVTRCk=&amp;WINDOW=FIRST_POPUP&amp;HEIGH","T=450&amp;WIDTH=450&amp;START_MAXIMIZED=FALSE&amp;VAR:CALENDAR=US&amp;VAR:SYMBOL=ORCL&amp;VAR:INDEX=0"}</definedName>
    <definedName name="_322__FDSAUDITLINK__" localSheetId="1" hidden="1">{"fdsup://directions/FAT Viewer?action=UPDATE&amp;creator=factset&amp;DYN_ARGS=TRUE&amp;DOC_NAME=FAT:FQL_AUDITING_CLIENT_TEMPLATE.FAT&amp;display_string=Audit&amp;VAR:KEY=HAZMVMRWBE&amp;VAR:QUERY=RkZfRUJJVERBX09QRVIoUVRSLDQvMS8yMDEwLDYvMzAvMjAxMCwsLFVTRCk=&amp;WINDOW=FIRST_POPUP&amp;HEIGH","T=450&amp;WIDTH=450&amp;START_MAXIMIZED=FALSE&amp;VAR:CALENDAR=US&amp;VAR:SYMBOL=ORCL&amp;VAR:INDEX=0"}</definedName>
    <definedName name="_322__FDSAUDITLINK__" hidden="1">{"fdsup://directions/FAT Viewer?action=UPDATE&amp;creator=factset&amp;DYN_ARGS=TRUE&amp;DOC_NAME=FAT:FQL_AUDITING_CLIENT_TEMPLATE.FAT&amp;display_string=Audit&amp;VAR:KEY=HAZMVMRWBE&amp;VAR:QUERY=RkZfRUJJVERBX09QRVIoUVRSLDQvMS8yMDEwLDYvMzAvMjAxMCwsLFVTRCk=&amp;WINDOW=FIRST_POPUP&amp;HEIGH","T=450&amp;WIDTH=450&amp;START_MAXIMIZED=FALSE&amp;VAR:CALENDAR=US&amp;VAR:SYMBOL=ORCL&amp;VAR:INDEX=0"}</definedName>
    <definedName name="_323__FDSAUDITLINK__" localSheetId="7" hidden="1">{"fdsup://directions/FAT Viewer?action=UPDATE&amp;creator=factset&amp;DYN_ARGS=TRUE&amp;DOC_NAME=FAT:FQL_AUDITING_CLIENT_TEMPLATE.FAT&amp;display_string=Audit&amp;VAR:KEY=HGLYXYZEJY&amp;VAR:QUERY=RkZfRUJJVERBX09QRVIoUVRSLDQvMS8yMDA5LDYvMzAvMjAwOSwsLFVTRCk=&amp;WINDOW=FIRST_POPUP&amp;HEIGH","T=450&amp;WIDTH=450&amp;START_MAXIMIZED=FALSE&amp;VAR:CALENDAR=US&amp;VAR:SYMBOL=OMC&amp;VAR:INDEX=0"}</definedName>
    <definedName name="_323__FDSAUDITLINK__" localSheetId="9" hidden="1">{"fdsup://directions/FAT Viewer?action=UPDATE&amp;creator=factset&amp;DYN_ARGS=TRUE&amp;DOC_NAME=FAT:FQL_AUDITING_CLIENT_TEMPLATE.FAT&amp;display_string=Audit&amp;VAR:KEY=HGLYXYZEJY&amp;VAR:QUERY=RkZfRUJJVERBX09QRVIoUVRSLDQvMS8yMDA5LDYvMzAvMjAwOSwsLFVTRCk=&amp;WINDOW=FIRST_POPUP&amp;HEIGH","T=450&amp;WIDTH=450&amp;START_MAXIMIZED=FALSE&amp;VAR:CALENDAR=US&amp;VAR:SYMBOL=OMC&amp;VAR:INDEX=0"}</definedName>
    <definedName name="_323__FDSAUDITLINK__" localSheetId="8" hidden="1">{"fdsup://directions/FAT Viewer?action=UPDATE&amp;creator=factset&amp;DYN_ARGS=TRUE&amp;DOC_NAME=FAT:FQL_AUDITING_CLIENT_TEMPLATE.FAT&amp;display_string=Audit&amp;VAR:KEY=HGLYXYZEJY&amp;VAR:QUERY=RkZfRUJJVERBX09QRVIoUVRSLDQvMS8yMDA5LDYvMzAvMjAwOSwsLFVTRCk=&amp;WINDOW=FIRST_POPUP&amp;HEIGH","T=450&amp;WIDTH=450&amp;START_MAXIMIZED=FALSE&amp;VAR:CALENDAR=US&amp;VAR:SYMBOL=OMC&amp;VAR:INDEX=0"}</definedName>
    <definedName name="_323__FDSAUDITLINK__" localSheetId="10" hidden="1">{"fdsup://directions/FAT Viewer?action=UPDATE&amp;creator=factset&amp;DYN_ARGS=TRUE&amp;DOC_NAME=FAT:FQL_AUDITING_CLIENT_TEMPLATE.FAT&amp;display_string=Audit&amp;VAR:KEY=HGLYXYZEJY&amp;VAR:QUERY=RkZfRUJJVERBX09QRVIoUVRSLDQvMS8yMDA5LDYvMzAvMjAwOSwsLFVTRCk=&amp;WINDOW=FIRST_POPUP&amp;HEIGH","T=450&amp;WIDTH=450&amp;START_MAXIMIZED=FALSE&amp;VAR:CALENDAR=US&amp;VAR:SYMBOL=OMC&amp;VAR:INDEX=0"}</definedName>
    <definedName name="_323__FDSAUDITLINK__" localSheetId="3" hidden="1">{"fdsup://directions/FAT Viewer?action=UPDATE&amp;creator=factset&amp;DYN_ARGS=TRUE&amp;DOC_NAME=FAT:FQL_AUDITING_CLIENT_TEMPLATE.FAT&amp;display_string=Audit&amp;VAR:KEY=HGLYXYZEJY&amp;VAR:QUERY=RkZfRUJJVERBX09QRVIoUVRSLDQvMS8yMDA5LDYvMzAvMjAwOSwsLFVTRCk=&amp;WINDOW=FIRST_POPUP&amp;HEIGH","T=450&amp;WIDTH=450&amp;START_MAXIMIZED=FALSE&amp;VAR:CALENDAR=US&amp;VAR:SYMBOL=OMC&amp;VAR:INDEX=0"}</definedName>
    <definedName name="_323__FDSAUDITLINK__" localSheetId="5" hidden="1">{"fdsup://directions/FAT Viewer?action=UPDATE&amp;creator=factset&amp;DYN_ARGS=TRUE&amp;DOC_NAME=FAT:FQL_AUDITING_CLIENT_TEMPLATE.FAT&amp;display_string=Audit&amp;VAR:KEY=HGLYXYZEJY&amp;VAR:QUERY=RkZfRUJJVERBX09QRVIoUVRSLDQvMS8yMDA5LDYvMzAvMjAwOSwsLFVTRCk=&amp;WINDOW=FIRST_POPUP&amp;HEIGH","T=450&amp;WIDTH=450&amp;START_MAXIMIZED=FALSE&amp;VAR:CALENDAR=US&amp;VAR:SYMBOL=OMC&amp;VAR:INDEX=0"}</definedName>
    <definedName name="_323__FDSAUDITLINK__" localSheetId="1" hidden="1">{"fdsup://directions/FAT Viewer?action=UPDATE&amp;creator=factset&amp;DYN_ARGS=TRUE&amp;DOC_NAME=FAT:FQL_AUDITING_CLIENT_TEMPLATE.FAT&amp;display_string=Audit&amp;VAR:KEY=HGLYXYZEJY&amp;VAR:QUERY=RkZfRUJJVERBX09QRVIoUVRSLDQvMS8yMDA5LDYvMzAvMjAwOSwsLFVTRCk=&amp;WINDOW=FIRST_POPUP&amp;HEIGH","T=450&amp;WIDTH=450&amp;START_MAXIMIZED=FALSE&amp;VAR:CALENDAR=US&amp;VAR:SYMBOL=OMC&amp;VAR:INDEX=0"}</definedName>
    <definedName name="_323__FDSAUDITLINK__" hidden="1">{"fdsup://directions/FAT Viewer?action=UPDATE&amp;creator=factset&amp;DYN_ARGS=TRUE&amp;DOC_NAME=FAT:FQL_AUDITING_CLIENT_TEMPLATE.FAT&amp;display_string=Audit&amp;VAR:KEY=HGLYXYZEJY&amp;VAR:QUERY=RkZfRUJJVERBX09QRVIoUVRSLDQvMS8yMDA5LDYvMzAvMjAwOSwsLFVTRCk=&amp;WINDOW=FIRST_POPUP&amp;HEIGH","T=450&amp;WIDTH=450&amp;START_MAXIMIZED=FALSE&amp;VAR:CALENDAR=US&amp;VAR:SYMBOL=OMC&amp;VAR:INDEX=0"}</definedName>
    <definedName name="_324__FDSAUDITLINK__" localSheetId="7" hidden="1">{"fdsup://directions/FAT Viewer?action=UPDATE&amp;creator=factset&amp;DYN_ARGS=TRUE&amp;DOC_NAME=FAT:FQL_AUDITING_CLIENT_TEMPLATE.FAT&amp;display_string=Audit&amp;VAR:KEY=BCFETKRMBY&amp;VAR:QUERY=RkZfRUJJVERBX09QRVIoUVRSLDQvMS8yMDEwLDYvMzAvMjAxMCwsLFVTRCk=&amp;WINDOW=FIRST_POPUP&amp;HEIGH","T=450&amp;WIDTH=450&amp;START_MAXIMIZED=FALSE&amp;VAR:CALENDAR=US&amp;VAR:SYMBOL=OMC&amp;VAR:INDEX=0"}</definedName>
    <definedName name="_324__FDSAUDITLINK__" localSheetId="9" hidden="1">{"fdsup://directions/FAT Viewer?action=UPDATE&amp;creator=factset&amp;DYN_ARGS=TRUE&amp;DOC_NAME=FAT:FQL_AUDITING_CLIENT_TEMPLATE.FAT&amp;display_string=Audit&amp;VAR:KEY=BCFETKRMBY&amp;VAR:QUERY=RkZfRUJJVERBX09QRVIoUVRSLDQvMS8yMDEwLDYvMzAvMjAxMCwsLFVTRCk=&amp;WINDOW=FIRST_POPUP&amp;HEIGH","T=450&amp;WIDTH=450&amp;START_MAXIMIZED=FALSE&amp;VAR:CALENDAR=US&amp;VAR:SYMBOL=OMC&amp;VAR:INDEX=0"}</definedName>
    <definedName name="_324__FDSAUDITLINK__" localSheetId="8" hidden="1">{"fdsup://directions/FAT Viewer?action=UPDATE&amp;creator=factset&amp;DYN_ARGS=TRUE&amp;DOC_NAME=FAT:FQL_AUDITING_CLIENT_TEMPLATE.FAT&amp;display_string=Audit&amp;VAR:KEY=BCFETKRMBY&amp;VAR:QUERY=RkZfRUJJVERBX09QRVIoUVRSLDQvMS8yMDEwLDYvMzAvMjAxMCwsLFVTRCk=&amp;WINDOW=FIRST_POPUP&amp;HEIGH","T=450&amp;WIDTH=450&amp;START_MAXIMIZED=FALSE&amp;VAR:CALENDAR=US&amp;VAR:SYMBOL=OMC&amp;VAR:INDEX=0"}</definedName>
    <definedName name="_324__FDSAUDITLINK__" localSheetId="10" hidden="1">{"fdsup://directions/FAT Viewer?action=UPDATE&amp;creator=factset&amp;DYN_ARGS=TRUE&amp;DOC_NAME=FAT:FQL_AUDITING_CLIENT_TEMPLATE.FAT&amp;display_string=Audit&amp;VAR:KEY=BCFETKRMBY&amp;VAR:QUERY=RkZfRUJJVERBX09QRVIoUVRSLDQvMS8yMDEwLDYvMzAvMjAxMCwsLFVTRCk=&amp;WINDOW=FIRST_POPUP&amp;HEIGH","T=450&amp;WIDTH=450&amp;START_MAXIMIZED=FALSE&amp;VAR:CALENDAR=US&amp;VAR:SYMBOL=OMC&amp;VAR:INDEX=0"}</definedName>
    <definedName name="_324__FDSAUDITLINK__" localSheetId="3" hidden="1">{"fdsup://directions/FAT Viewer?action=UPDATE&amp;creator=factset&amp;DYN_ARGS=TRUE&amp;DOC_NAME=FAT:FQL_AUDITING_CLIENT_TEMPLATE.FAT&amp;display_string=Audit&amp;VAR:KEY=BCFETKRMBY&amp;VAR:QUERY=RkZfRUJJVERBX09QRVIoUVRSLDQvMS8yMDEwLDYvMzAvMjAxMCwsLFVTRCk=&amp;WINDOW=FIRST_POPUP&amp;HEIGH","T=450&amp;WIDTH=450&amp;START_MAXIMIZED=FALSE&amp;VAR:CALENDAR=US&amp;VAR:SYMBOL=OMC&amp;VAR:INDEX=0"}</definedName>
    <definedName name="_324__FDSAUDITLINK__" localSheetId="5" hidden="1">{"fdsup://directions/FAT Viewer?action=UPDATE&amp;creator=factset&amp;DYN_ARGS=TRUE&amp;DOC_NAME=FAT:FQL_AUDITING_CLIENT_TEMPLATE.FAT&amp;display_string=Audit&amp;VAR:KEY=BCFETKRMBY&amp;VAR:QUERY=RkZfRUJJVERBX09QRVIoUVRSLDQvMS8yMDEwLDYvMzAvMjAxMCwsLFVTRCk=&amp;WINDOW=FIRST_POPUP&amp;HEIGH","T=450&amp;WIDTH=450&amp;START_MAXIMIZED=FALSE&amp;VAR:CALENDAR=US&amp;VAR:SYMBOL=OMC&amp;VAR:INDEX=0"}</definedName>
    <definedName name="_324__FDSAUDITLINK__" localSheetId="1" hidden="1">{"fdsup://directions/FAT Viewer?action=UPDATE&amp;creator=factset&amp;DYN_ARGS=TRUE&amp;DOC_NAME=FAT:FQL_AUDITING_CLIENT_TEMPLATE.FAT&amp;display_string=Audit&amp;VAR:KEY=BCFETKRMBY&amp;VAR:QUERY=RkZfRUJJVERBX09QRVIoUVRSLDQvMS8yMDEwLDYvMzAvMjAxMCwsLFVTRCk=&amp;WINDOW=FIRST_POPUP&amp;HEIGH","T=450&amp;WIDTH=450&amp;START_MAXIMIZED=FALSE&amp;VAR:CALENDAR=US&amp;VAR:SYMBOL=OMC&amp;VAR:INDEX=0"}</definedName>
    <definedName name="_324__FDSAUDITLINK__" hidden="1">{"fdsup://directions/FAT Viewer?action=UPDATE&amp;creator=factset&amp;DYN_ARGS=TRUE&amp;DOC_NAME=FAT:FQL_AUDITING_CLIENT_TEMPLATE.FAT&amp;display_string=Audit&amp;VAR:KEY=BCFETKRMBY&amp;VAR:QUERY=RkZfRUJJVERBX09QRVIoUVRSLDQvMS8yMDEwLDYvMzAvMjAxMCwsLFVTRCk=&amp;WINDOW=FIRST_POPUP&amp;HEIGH","T=450&amp;WIDTH=450&amp;START_MAXIMIZED=FALSE&amp;VAR:CALENDAR=US&amp;VAR:SYMBOL=OMC&amp;VAR:INDEX=0"}</definedName>
    <definedName name="_325__FDSAUDITLINK__" localSheetId="7" hidden="1">{"fdsup://directions/FAT Viewer?action=UPDATE&amp;creator=factset&amp;DYN_ARGS=TRUE&amp;DOC_NAME=FAT:FQL_AUDITING_CLIENT_TEMPLATE.FAT&amp;display_string=Audit&amp;VAR:KEY=JCTYTSZKXM&amp;VAR:QUERY=RkZfRUJJVERBX09QRVIoUVRSLDQvMS8yMDA5LDYvMzAvMjAwOSwsLFVTRCk=&amp;WINDOW=FIRST_POPUP&amp;HEIGH","T=450&amp;WIDTH=450&amp;START_MAXIMIZED=FALSE&amp;VAR:CALENDAR=US&amp;VAR:SYMBOL=OKE&amp;VAR:INDEX=0"}</definedName>
    <definedName name="_325__FDSAUDITLINK__" localSheetId="9" hidden="1">{"fdsup://directions/FAT Viewer?action=UPDATE&amp;creator=factset&amp;DYN_ARGS=TRUE&amp;DOC_NAME=FAT:FQL_AUDITING_CLIENT_TEMPLATE.FAT&amp;display_string=Audit&amp;VAR:KEY=JCTYTSZKXM&amp;VAR:QUERY=RkZfRUJJVERBX09QRVIoUVRSLDQvMS8yMDA5LDYvMzAvMjAwOSwsLFVTRCk=&amp;WINDOW=FIRST_POPUP&amp;HEIGH","T=450&amp;WIDTH=450&amp;START_MAXIMIZED=FALSE&amp;VAR:CALENDAR=US&amp;VAR:SYMBOL=OKE&amp;VAR:INDEX=0"}</definedName>
    <definedName name="_325__FDSAUDITLINK__" localSheetId="8" hidden="1">{"fdsup://directions/FAT Viewer?action=UPDATE&amp;creator=factset&amp;DYN_ARGS=TRUE&amp;DOC_NAME=FAT:FQL_AUDITING_CLIENT_TEMPLATE.FAT&amp;display_string=Audit&amp;VAR:KEY=JCTYTSZKXM&amp;VAR:QUERY=RkZfRUJJVERBX09QRVIoUVRSLDQvMS8yMDA5LDYvMzAvMjAwOSwsLFVTRCk=&amp;WINDOW=FIRST_POPUP&amp;HEIGH","T=450&amp;WIDTH=450&amp;START_MAXIMIZED=FALSE&amp;VAR:CALENDAR=US&amp;VAR:SYMBOL=OKE&amp;VAR:INDEX=0"}</definedName>
    <definedName name="_325__FDSAUDITLINK__" localSheetId="10" hidden="1">{"fdsup://directions/FAT Viewer?action=UPDATE&amp;creator=factset&amp;DYN_ARGS=TRUE&amp;DOC_NAME=FAT:FQL_AUDITING_CLIENT_TEMPLATE.FAT&amp;display_string=Audit&amp;VAR:KEY=JCTYTSZKXM&amp;VAR:QUERY=RkZfRUJJVERBX09QRVIoUVRSLDQvMS8yMDA5LDYvMzAvMjAwOSwsLFVTRCk=&amp;WINDOW=FIRST_POPUP&amp;HEIGH","T=450&amp;WIDTH=450&amp;START_MAXIMIZED=FALSE&amp;VAR:CALENDAR=US&amp;VAR:SYMBOL=OKE&amp;VAR:INDEX=0"}</definedName>
    <definedName name="_325__FDSAUDITLINK__" localSheetId="3" hidden="1">{"fdsup://directions/FAT Viewer?action=UPDATE&amp;creator=factset&amp;DYN_ARGS=TRUE&amp;DOC_NAME=FAT:FQL_AUDITING_CLIENT_TEMPLATE.FAT&amp;display_string=Audit&amp;VAR:KEY=JCTYTSZKXM&amp;VAR:QUERY=RkZfRUJJVERBX09QRVIoUVRSLDQvMS8yMDA5LDYvMzAvMjAwOSwsLFVTRCk=&amp;WINDOW=FIRST_POPUP&amp;HEIGH","T=450&amp;WIDTH=450&amp;START_MAXIMIZED=FALSE&amp;VAR:CALENDAR=US&amp;VAR:SYMBOL=OKE&amp;VAR:INDEX=0"}</definedName>
    <definedName name="_325__FDSAUDITLINK__" localSheetId="5" hidden="1">{"fdsup://directions/FAT Viewer?action=UPDATE&amp;creator=factset&amp;DYN_ARGS=TRUE&amp;DOC_NAME=FAT:FQL_AUDITING_CLIENT_TEMPLATE.FAT&amp;display_string=Audit&amp;VAR:KEY=JCTYTSZKXM&amp;VAR:QUERY=RkZfRUJJVERBX09QRVIoUVRSLDQvMS8yMDA5LDYvMzAvMjAwOSwsLFVTRCk=&amp;WINDOW=FIRST_POPUP&amp;HEIGH","T=450&amp;WIDTH=450&amp;START_MAXIMIZED=FALSE&amp;VAR:CALENDAR=US&amp;VAR:SYMBOL=OKE&amp;VAR:INDEX=0"}</definedName>
    <definedName name="_325__FDSAUDITLINK__" localSheetId="1" hidden="1">{"fdsup://directions/FAT Viewer?action=UPDATE&amp;creator=factset&amp;DYN_ARGS=TRUE&amp;DOC_NAME=FAT:FQL_AUDITING_CLIENT_TEMPLATE.FAT&amp;display_string=Audit&amp;VAR:KEY=JCTYTSZKXM&amp;VAR:QUERY=RkZfRUJJVERBX09QRVIoUVRSLDQvMS8yMDA5LDYvMzAvMjAwOSwsLFVTRCk=&amp;WINDOW=FIRST_POPUP&amp;HEIGH","T=450&amp;WIDTH=450&amp;START_MAXIMIZED=FALSE&amp;VAR:CALENDAR=US&amp;VAR:SYMBOL=OKE&amp;VAR:INDEX=0"}</definedName>
    <definedName name="_325__FDSAUDITLINK__" hidden="1">{"fdsup://directions/FAT Viewer?action=UPDATE&amp;creator=factset&amp;DYN_ARGS=TRUE&amp;DOC_NAME=FAT:FQL_AUDITING_CLIENT_TEMPLATE.FAT&amp;display_string=Audit&amp;VAR:KEY=JCTYTSZKXM&amp;VAR:QUERY=RkZfRUJJVERBX09QRVIoUVRSLDQvMS8yMDA5LDYvMzAvMjAwOSwsLFVTRCk=&amp;WINDOW=FIRST_POPUP&amp;HEIGH","T=450&amp;WIDTH=450&amp;START_MAXIMIZED=FALSE&amp;VAR:CALENDAR=US&amp;VAR:SYMBOL=OKE&amp;VAR:INDEX=0"}</definedName>
    <definedName name="_326__FDSAUDITLINK__" localSheetId="7" hidden="1">{"fdsup://directions/FAT Viewer?action=UPDATE&amp;creator=factset&amp;DYN_ARGS=TRUE&amp;DOC_NAME=FAT:FQL_AUDITING_CLIENT_TEMPLATE.FAT&amp;display_string=Audit&amp;VAR:KEY=JEBMXMRGDO&amp;VAR:QUERY=RkZfRUJJVERBX09QRVIoUVRSLDQvMS8yMDEwLDYvMzAvMjAxMCwsLFVTRCk=&amp;WINDOW=FIRST_POPUP&amp;HEIGH","T=450&amp;WIDTH=450&amp;START_MAXIMIZED=FALSE&amp;VAR:CALENDAR=US&amp;VAR:SYMBOL=OKE&amp;VAR:INDEX=0"}</definedName>
    <definedName name="_326__FDSAUDITLINK__" localSheetId="9" hidden="1">{"fdsup://directions/FAT Viewer?action=UPDATE&amp;creator=factset&amp;DYN_ARGS=TRUE&amp;DOC_NAME=FAT:FQL_AUDITING_CLIENT_TEMPLATE.FAT&amp;display_string=Audit&amp;VAR:KEY=JEBMXMRGDO&amp;VAR:QUERY=RkZfRUJJVERBX09QRVIoUVRSLDQvMS8yMDEwLDYvMzAvMjAxMCwsLFVTRCk=&amp;WINDOW=FIRST_POPUP&amp;HEIGH","T=450&amp;WIDTH=450&amp;START_MAXIMIZED=FALSE&amp;VAR:CALENDAR=US&amp;VAR:SYMBOL=OKE&amp;VAR:INDEX=0"}</definedName>
    <definedName name="_326__FDSAUDITLINK__" localSheetId="8" hidden="1">{"fdsup://directions/FAT Viewer?action=UPDATE&amp;creator=factset&amp;DYN_ARGS=TRUE&amp;DOC_NAME=FAT:FQL_AUDITING_CLIENT_TEMPLATE.FAT&amp;display_string=Audit&amp;VAR:KEY=JEBMXMRGDO&amp;VAR:QUERY=RkZfRUJJVERBX09QRVIoUVRSLDQvMS8yMDEwLDYvMzAvMjAxMCwsLFVTRCk=&amp;WINDOW=FIRST_POPUP&amp;HEIGH","T=450&amp;WIDTH=450&amp;START_MAXIMIZED=FALSE&amp;VAR:CALENDAR=US&amp;VAR:SYMBOL=OKE&amp;VAR:INDEX=0"}</definedName>
    <definedName name="_326__FDSAUDITLINK__" localSheetId="10" hidden="1">{"fdsup://directions/FAT Viewer?action=UPDATE&amp;creator=factset&amp;DYN_ARGS=TRUE&amp;DOC_NAME=FAT:FQL_AUDITING_CLIENT_TEMPLATE.FAT&amp;display_string=Audit&amp;VAR:KEY=JEBMXMRGDO&amp;VAR:QUERY=RkZfRUJJVERBX09QRVIoUVRSLDQvMS8yMDEwLDYvMzAvMjAxMCwsLFVTRCk=&amp;WINDOW=FIRST_POPUP&amp;HEIGH","T=450&amp;WIDTH=450&amp;START_MAXIMIZED=FALSE&amp;VAR:CALENDAR=US&amp;VAR:SYMBOL=OKE&amp;VAR:INDEX=0"}</definedName>
    <definedName name="_326__FDSAUDITLINK__" localSheetId="3" hidden="1">{"fdsup://directions/FAT Viewer?action=UPDATE&amp;creator=factset&amp;DYN_ARGS=TRUE&amp;DOC_NAME=FAT:FQL_AUDITING_CLIENT_TEMPLATE.FAT&amp;display_string=Audit&amp;VAR:KEY=JEBMXMRGDO&amp;VAR:QUERY=RkZfRUJJVERBX09QRVIoUVRSLDQvMS8yMDEwLDYvMzAvMjAxMCwsLFVTRCk=&amp;WINDOW=FIRST_POPUP&amp;HEIGH","T=450&amp;WIDTH=450&amp;START_MAXIMIZED=FALSE&amp;VAR:CALENDAR=US&amp;VAR:SYMBOL=OKE&amp;VAR:INDEX=0"}</definedName>
    <definedName name="_326__FDSAUDITLINK__" localSheetId="5" hidden="1">{"fdsup://directions/FAT Viewer?action=UPDATE&amp;creator=factset&amp;DYN_ARGS=TRUE&amp;DOC_NAME=FAT:FQL_AUDITING_CLIENT_TEMPLATE.FAT&amp;display_string=Audit&amp;VAR:KEY=JEBMXMRGDO&amp;VAR:QUERY=RkZfRUJJVERBX09QRVIoUVRSLDQvMS8yMDEwLDYvMzAvMjAxMCwsLFVTRCk=&amp;WINDOW=FIRST_POPUP&amp;HEIGH","T=450&amp;WIDTH=450&amp;START_MAXIMIZED=FALSE&amp;VAR:CALENDAR=US&amp;VAR:SYMBOL=OKE&amp;VAR:INDEX=0"}</definedName>
    <definedName name="_326__FDSAUDITLINK__" localSheetId="1" hidden="1">{"fdsup://directions/FAT Viewer?action=UPDATE&amp;creator=factset&amp;DYN_ARGS=TRUE&amp;DOC_NAME=FAT:FQL_AUDITING_CLIENT_TEMPLATE.FAT&amp;display_string=Audit&amp;VAR:KEY=JEBMXMRGDO&amp;VAR:QUERY=RkZfRUJJVERBX09QRVIoUVRSLDQvMS8yMDEwLDYvMzAvMjAxMCwsLFVTRCk=&amp;WINDOW=FIRST_POPUP&amp;HEIGH","T=450&amp;WIDTH=450&amp;START_MAXIMIZED=FALSE&amp;VAR:CALENDAR=US&amp;VAR:SYMBOL=OKE&amp;VAR:INDEX=0"}</definedName>
    <definedName name="_326__FDSAUDITLINK__" hidden="1">{"fdsup://directions/FAT Viewer?action=UPDATE&amp;creator=factset&amp;DYN_ARGS=TRUE&amp;DOC_NAME=FAT:FQL_AUDITING_CLIENT_TEMPLATE.FAT&amp;display_string=Audit&amp;VAR:KEY=JEBMXMRGDO&amp;VAR:QUERY=RkZfRUJJVERBX09QRVIoUVRSLDQvMS8yMDEwLDYvMzAvMjAxMCwsLFVTRCk=&amp;WINDOW=FIRST_POPUP&amp;HEIGH","T=450&amp;WIDTH=450&amp;START_MAXIMIZED=FALSE&amp;VAR:CALENDAR=US&amp;VAR:SYMBOL=OKE&amp;VAR:INDEX=0"}</definedName>
    <definedName name="_327__FDSAUDITLINK__" localSheetId="7" hidden="1">{"fdsup://directions/FAT Viewer?action=UPDATE&amp;creator=factset&amp;DYN_ARGS=TRUE&amp;DOC_NAME=FAT:FQL_AUDITING_CLIENT_TEMPLATE.FAT&amp;display_string=Audit&amp;VAR:KEY=XOXCBONIXG&amp;VAR:QUERY=RkZfRUJJVERBX09QRVIoUVRSLDQvMS8yMDA5LDYvMzAvMjAwOSwsLFVTRCk=&amp;WINDOW=FIRST_POPUP&amp;HEIGH","T=450&amp;WIDTH=450&amp;START_MAXIMIZED=FALSE&amp;VAR:CALENDAR=US&amp;VAR:SYMBOL=OI&amp;VAR:INDEX=0"}</definedName>
    <definedName name="_327__FDSAUDITLINK__" localSheetId="9" hidden="1">{"fdsup://directions/FAT Viewer?action=UPDATE&amp;creator=factset&amp;DYN_ARGS=TRUE&amp;DOC_NAME=FAT:FQL_AUDITING_CLIENT_TEMPLATE.FAT&amp;display_string=Audit&amp;VAR:KEY=XOXCBONIXG&amp;VAR:QUERY=RkZfRUJJVERBX09QRVIoUVRSLDQvMS8yMDA5LDYvMzAvMjAwOSwsLFVTRCk=&amp;WINDOW=FIRST_POPUP&amp;HEIGH","T=450&amp;WIDTH=450&amp;START_MAXIMIZED=FALSE&amp;VAR:CALENDAR=US&amp;VAR:SYMBOL=OI&amp;VAR:INDEX=0"}</definedName>
    <definedName name="_327__FDSAUDITLINK__" localSheetId="8" hidden="1">{"fdsup://directions/FAT Viewer?action=UPDATE&amp;creator=factset&amp;DYN_ARGS=TRUE&amp;DOC_NAME=FAT:FQL_AUDITING_CLIENT_TEMPLATE.FAT&amp;display_string=Audit&amp;VAR:KEY=XOXCBONIXG&amp;VAR:QUERY=RkZfRUJJVERBX09QRVIoUVRSLDQvMS8yMDA5LDYvMzAvMjAwOSwsLFVTRCk=&amp;WINDOW=FIRST_POPUP&amp;HEIGH","T=450&amp;WIDTH=450&amp;START_MAXIMIZED=FALSE&amp;VAR:CALENDAR=US&amp;VAR:SYMBOL=OI&amp;VAR:INDEX=0"}</definedName>
    <definedName name="_327__FDSAUDITLINK__" localSheetId="10" hidden="1">{"fdsup://directions/FAT Viewer?action=UPDATE&amp;creator=factset&amp;DYN_ARGS=TRUE&amp;DOC_NAME=FAT:FQL_AUDITING_CLIENT_TEMPLATE.FAT&amp;display_string=Audit&amp;VAR:KEY=XOXCBONIXG&amp;VAR:QUERY=RkZfRUJJVERBX09QRVIoUVRSLDQvMS8yMDA5LDYvMzAvMjAwOSwsLFVTRCk=&amp;WINDOW=FIRST_POPUP&amp;HEIGH","T=450&amp;WIDTH=450&amp;START_MAXIMIZED=FALSE&amp;VAR:CALENDAR=US&amp;VAR:SYMBOL=OI&amp;VAR:INDEX=0"}</definedName>
    <definedName name="_327__FDSAUDITLINK__" localSheetId="3" hidden="1">{"fdsup://directions/FAT Viewer?action=UPDATE&amp;creator=factset&amp;DYN_ARGS=TRUE&amp;DOC_NAME=FAT:FQL_AUDITING_CLIENT_TEMPLATE.FAT&amp;display_string=Audit&amp;VAR:KEY=XOXCBONIXG&amp;VAR:QUERY=RkZfRUJJVERBX09QRVIoUVRSLDQvMS8yMDA5LDYvMzAvMjAwOSwsLFVTRCk=&amp;WINDOW=FIRST_POPUP&amp;HEIGH","T=450&amp;WIDTH=450&amp;START_MAXIMIZED=FALSE&amp;VAR:CALENDAR=US&amp;VAR:SYMBOL=OI&amp;VAR:INDEX=0"}</definedName>
    <definedName name="_327__FDSAUDITLINK__" localSheetId="5" hidden="1">{"fdsup://directions/FAT Viewer?action=UPDATE&amp;creator=factset&amp;DYN_ARGS=TRUE&amp;DOC_NAME=FAT:FQL_AUDITING_CLIENT_TEMPLATE.FAT&amp;display_string=Audit&amp;VAR:KEY=XOXCBONIXG&amp;VAR:QUERY=RkZfRUJJVERBX09QRVIoUVRSLDQvMS8yMDA5LDYvMzAvMjAwOSwsLFVTRCk=&amp;WINDOW=FIRST_POPUP&amp;HEIGH","T=450&amp;WIDTH=450&amp;START_MAXIMIZED=FALSE&amp;VAR:CALENDAR=US&amp;VAR:SYMBOL=OI&amp;VAR:INDEX=0"}</definedName>
    <definedName name="_327__FDSAUDITLINK__" localSheetId="1" hidden="1">{"fdsup://directions/FAT Viewer?action=UPDATE&amp;creator=factset&amp;DYN_ARGS=TRUE&amp;DOC_NAME=FAT:FQL_AUDITING_CLIENT_TEMPLATE.FAT&amp;display_string=Audit&amp;VAR:KEY=XOXCBONIXG&amp;VAR:QUERY=RkZfRUJJVERBX09QRVIoUVRSLDQvMS8yMDA5LDYvMzAvMjAwOSwsLFVTRCk=&amp;WINDOW=FIRST_POPUP&amp;HEIGH","T=450&amp;WIDTH=450&amp;START_MAXIMIZED=FALSE&amp;VAR:CALENDAR=US&amp;VAR:SYMBOL=OI&amp;VAR:INDEX=0"}</definedName>
    <definedName name="_327__FDSAUDITLINK__" hidden="1">{"fdsup://directions/FAT Viewer?action=UPDATE&amp;creator=factset&amp;DYN_ARGS=TRUE&amp;DOC_NAME=FAT:FQL_AUDITING_CLIENT_TEMPLATE.FAT&amp;display_string=Audit&amp;VAR:KEY=XOXCBONIXG&amp;VAR:QUERY=RkZfRUJJVERBX09QRVIoUVRSLDQvMS8yMDA5LDYvMzAvMjAwOSwsLFVTRCk=&amp;WINDOW=FIRST_POPUP&amp;HEIGH","T=450&amp;WIDTH=450&amp;START_MAXIMIZED=FALSE&amp;VAR:CALENDAR=US&amp;VAR:SYMBOL=OI&amp;VAR:INDEX=0"}</definedName>
    <definedName name="_328__FDSAUDITLINK__" localSheetId="7" hidden="1">{"fdsup://directions/FAT Viewer?action=UPDATE&amp;creator=factset&amp;DYN_ARGS=TRUE&amp;DOC_NAME=FAT:FQL_AUDITING_CLIENT_TEMPLATE.FAT&amp;display_string=Audit&amp;VAR:KEY=RSHKLQJMZC&amp;VAR:QUERY=RkZfRUJJVERBX09QRVIoUVRSLDQvMS8yMDEwLDYvMzAvMjAxMCwsLFVTRCk=&amp;WINDOW=FIRST_POPUP&amp;HEIGH","T=450&amp;WIDTH=450&amp;START_MAXIMIZED=FALSE&amp;VAR:CALENDAR=US&amp;VAR:SYMBOL=OI&amp;VAR:INDEX=0"}</definedName>
    <definedName name="_328__FDSAUDITLINK__" localSheetId="9" hidden="1">{"fdsup://directions/FAT Viewer?action=UPDATE&amp;creator=factset&amp;DYN_ARGS=TRUE&amp;DOC_NAME=FAT:FQL_AUDITING_CLIENT_TEMPLATE.FAT&amp;display_string=Audit&amp;VAR:KEY=RSHKLQJMZC&amp;VAR:QUERY=RkZfRUJJVERBX09QRVIoUVRSLDQvMS8yMDEwLDYvMzAvMjAxMCwsLFVTRCk=&amp;WINDOW=FIRST_POPUP&amp;HEIGH","T=450&amp;WIDTH=450&amp;START_MAXIMIZED=FALSE&amp;VAR:CALENDAR=US&amp;VAR:SYMBOL=OI&amp;VAR:INDEX=0"}</definedName>
    <definedName name="_328__FDSAUDITLINK__" localSheetId="8" hidden="1">{"fdsup://directions/FAT Viewer?action=UPDATE&amp;creator=factset&amp;DYN_ARGS=TRUE&amp;DOC_NAME=FAT:FQL_AUDITING_CLIENT_TEMPLATE.FAT&amp;display_string=Audit&amp;VAR:KEY=RSHKLQJMZC&amp;VAR:QUERY=RkZfRUJJVERBX09QRVIoUVRSLDQvMS8yMDEwLDYvMzAvMjAxMCwsLFVTRCk=&amp;WINDOW=FIRST_POPUP&amp;HEIGH","T=450&amp;WIDTH=450&amp;START_MAXIMIZED=FALSE&amp;VAR:CALENDAR=US&amp;VAR:SYMBOL=OI&amp;VAR:INDEX=0"}</definedName>
    <definedName name="_328__FDSAUDITLINK__" localSheetId="10" hidden="1">{"fdsup://directions/FAT Viewer?action=UPDATE&amp;creator=factset&amp;DYN_ARGS=TRUE&amp;DOC_NAME=FAT:FQL_AUDITING_CLIENT_TEMPLATE.FAT&amp;display_string=Audit&amp;VAR:KEY=RSHKLQJMZC&amp;VAR:QUERY=RkZfRUJJVERBX09QRVIoUVRSLDQvMS8yMDEwLDYvMzAvMjAxMCwsLFVTRCk=&amp;WINDOW=FIRST_POPUP&amp;HEIGH","T=450&amp;WIDTH=450&amp;START_MAXIMIZED=FALSE&amp;VAR:CALENDAR=US&amp;VAR:SYMBOL=OI&amp;VAR:INDEX=0"}</definedName>
    <definedName name="_328__FDSAUDITLINK__" localSheetId="3" hidden="1">{"fdsup://directions/FAT Viewer?action=UPDATE&amp;creator=factset&amp;DYN_ARGS=TRUE&amp;DOC_NAME=FAT:FQL_AUDITING_CLIENT_TEMPLATE.FAT&amp;display_string=Audit&amp;VAR:KEY=RSHKLQJMZC&amp;VAR:QUERY=RkZfRUJJVERBX09QRVIoUVRSLDQvMS8yMDEwLDYvMzAvMjAxMCwsLFVTRCk=&amp;WINDOW=FIRST_POPUP&amp;HEIGH","T=450&amp;WIDTH=450&amp;START_MAXIMIZED=FALSE&amp;VAR:CALENDAR=US&amp;VAR:SYMBOL=OI&amp;VAR:INDEX=0"}</definedName>
    <definedName name="_328__FDSAUDITLINK__" localSheetId="5" hidden="1">{"fdsup://directions/FAT Viewer?action=UPDATE&amp;creator=factset&amp;DYN_ARGS=TRUE&amp;DOC_NAME=FAT:FQL_AUDITING_CLIENT_TEMPLATE.FAT&amp;display_string=Audit&amp;VAR:KEY=RSHKLQJMZC&amp;VAR:QUERY=RkZfRUJJVERBX09QRVIoUVRSLDQvMS8yMDEwLDYvMzAvMjAxMCwsLFVTRCk=&amp;WINDOW=FIRST_POPUP&amp;HEIGH","T=450&amp;WIDTH=450&amp;START_MAXIMIZED=FALSE&amp;VAR:CALENDAR=US&amp;VAR:SYMBOL=OI&amp;VAR:INDEX=0"}</definedName>
    <definedName name="_328__FDSAUDITLINK__" localSheetId="1" hidden="1">{"fdsup://directions/FAT Viewer?action=UPDATE&amp;creator=factset&amp;DYN_ARGS=TRUE&amp;DOC_NAME=FAT:FQL_AUDITING_CLIENT_TEMPLATE.FAT&amp;display_string=Audit&amp;VAR:KEY=RSHKLQJMZC&amp;VAR:QUERY=RkZfRUJJVERBX09QRVIoUVRSLDQvMS8yMDEwLDYvMzAvMjAxMCwsLFVTRCk=&amp;WINDOW=FIRST_POPUP&amp;HEIGH","T=450&amp;WIDTH=450&amp;START_MAXIMIZED=FALSE&amp;VAR:CALENDAR=US&amp;VAR:SYMBOL=OI&amp;VAR:INDEX=0"}</definedName>
    <definedName name="_328__FDSAUDITLINK__" hidden="1">{"fdsup://directions/FAT Viewer?action=UPDATE&amp;creator=factset&amp;DYN_ARGS=TRUE&amp;DOC_NAME=FAT:FQL_AUDITING_CLIENT_TEMPLATE.FAT&amp;display_string=Audit&amp;VAR:KEY=RSHKLQJMZC&amp;VAR:QUERY=RkZfRUJJVERBX09QRVIoUVRSLDQvMS8yMDEwLDYvMzAvMjAxMCwsLFVTRCk=&amp;WINDOW=FIRST_POPUP&amp;HEIGH","T=450&amp;WIDTH=450&amp;START_MAXIMIZED=FALSE&amp;VAR:CALENDAR=US&amp;VAR:SYMBOL=OI&amp;VAR:INDEX=0"}</definedName>
    <definedName name="_329__FDSAUDITLINK__" localSheetId="7" hidden="1">{"fdsup://directions/FAT Viewer?action=UPDATE&amp;creator=factset&amp;DYN_ARGS=TRUE&amp;DOC_NAME=FAT:FQL_AUDITING_CLIENT_TEMPLATE.FAT&amp;display_string=Audit&amp;VAR:KEY=FYBAZOZEDY&amp;VAR:QUERY=RkZfRUJJVERBX09QRVIoUVRSLDQvMS8yMDA5LDYvMzAvMjAwOSwsLFVTRCk=&amp;WINDOW=FIRST_POPUP&amp;HEIGH","T=450&amp;WIDTH=450&amp;START_MAXIMIZED=FALSE&amp;VAR:CALENDAR=US&amp;VAR:SYMBOL=ODP&amp;VAR:INDEX=0"}</definedName>
    <definedName name="_329__FDSAUDITLINK__" localSheetId="9" hidden="1">{"fdsup://directions/FAT Viewer?action=UPDATE&amp;creator=factset&amp;DYN_ARGS=TRUE&amp;DOC_NAME=FAT:FQL_AUDITING_CLIENT_TEMPLATE.FAT&amp;display_string=Audit&amp;VAR:KEY=FYBAZOZEDY&amp;VAR:QUERY=RkZfRUJJVERBX09QRVIoUVRSLDQvMS8yMDA5LDYvMzAvMjAwOSwsLFVTRCk=&amp;WINDOW=FIRST_POPUP&amp;HEIGH","T=450&amp;WIDTH=450&amp;START_MAXIMIZED=FALSE&amp;VAR:CALENDAR=US&amp;VAR:SYMBOL=ODP&amp;VAR:INDEX=0"}</definedName>
    <definedName name="_329__FDSAUDITLINK__" localSheetId="8" hidden="1">{"fdsup://directions/FAT Viewer?action=UPDATE&amp;creator=factset&amp;DYN_ARGS=TRUE&amp;DOC_NAME=FAT:FQL_AUDITING_CLIENT_TEMPLATE.FAT&amp;display_string=Audit&amp;VAR:KEY=FYBAZOZEDY&amp;VAR:QUERY=RkZfRUJJVERBX09QRVIoUVRSLDQvMS8yMDA5LDYvMzAvMjAwOSwsLFVTRCk=&amp;WINDOW=FIRST_POPUP&amp;HEIGH","T=450&amp;WIDTH=450&amp;START_MAXIMIZED=FALSE&amp;VAR:CALENDAR=US&amp;VAR:SYMBOL=ODP&amp;VAR:INDEX=0"}</definedName>
    <definedName name="_329__FDSAUDITLINK__" localSheetId="10" hidden="1">{"fdsup://directions/FAT Viewer?action=UPDATE&amp;creator=factset&amp;DYN_ARGS=TRUE&amp;DOC_NAME=FAT:FQL_AUDITING_CLIENT_TEMPLATE.FAT&amp;display_string=Audit&amp;VAR:KEY=FYBAZOZEDY&amp;VAR:QUERY=RkZfRUJJVERBX09QRVIoUVRSLDQvMS8yMDA5LDYvMzAvMjAwOSwsLFVTRCk=&amp;WINDOW=FIRST_POPUP&amp;HEIGH","T=450&amp;WIDTH=450&amp;START_MAXIMIZED=FALSE&amp;VAR:CALENDAR=US&amp;VAR:SYMBOL=ODP&amp;VAR:INDEX=0"}</definedName>
    <definedName name="_329__FDSAUDITLINK__" localSheetId="3" hidden="1">{"fdsup://directions/FAT Viewer?action=UPDATE&amp;creator=factset&amp;DYN_ARGS=TRUE&amp;DOC_NAME=FAT:FQL_AUDITING_CLIENT_TEMPLATE.FAT&amp;display_string=Audit&amp;VAR:KEY=FYBAZOZEDY&amp;VAR:QUERY=RkZfRUJJVERBX09QRVIoUVRSLDQvMS8yMDA5LDYvMzAvMjAwOSwsLFVTRCk=&amp;WINDOW=FIRST_POPUP&amp;HEIGH","T=450&amp;WIDTH=450&amp;START_MAXIMIZED=FALSE&amp;VAR:CALENDAR=US&amp;VAR:SYMBOL=ODP&amp;VAR:INDEX=0"}</definedName>
    <definedName name="_329__FDSAUDITLINK__" localSheetId="5" hidden="1">{"fdsup://directions/FAT Viewer?action=UPDATE&amp;creator=factset&amp;DYN_ARGS=TRUE&amp;DOC_NAME=FAT:FQL_AUDITING_CLIENT_TEMPLATE.FAT&amp;display_string=Audit&amp;VAR:KEY=FYBAZOZEDY&amp;VAR:QUERY=RkZfRUJJVERBX09QRVIoUVRSLDQvMS8yMDA5LDYvMzAvMjAwOSwsLFVTRCk=&amp;WINDOW=FIRST_POPUP&amp;HEIGH","T=450&amp;WIDTH=450&amp;START_MAXIMIZED=FALSE&amp;VAR:CALENDAR=US&amp;VAR:SYMBOL=ODP&amp;VAR:INDEX=0"}</definedName>
    <definedName name="_329__FDSAUDITLINK__" localSheetId="1" hidden="1">{"fdsup://directions/FAT Viewer?action=UPDATE&amp;creator=factset&amp;DYN_ARGS=TRUE&amp;DOC_NAME=FAT:FQL_AUDITING_CLIENT_TEMPLATE.FAT&amp;display_string=Audit&amp;VAR:KEY=FYBAZOZEDY&amp;VAR:QUERY=RkZfRUJJVERBX09QRVIoUVRSLDQvMS8yMDA5LDYvMzAvMjAwOSwsLFVTRCk=&amp;WINDOW=FIRST_POPUP&amp;HEIGH","T=450&amp;WIDTH=450&amp;START_MAXIMIZED=FALSE&amp;VAR:CALENDAR=US&amp;VAR:SYMBOL=ODP&amp;VAR:INDEX=0"}</definedName>
    <definedName name="_329__FDSAUDITLINK__" hidden="1">{"fdsup://directions/FAT Viewer?action=UPDATE&amp;creator=factset&amp;DYN_ARGS=TRUE&amp;DOC_NAME=FAT:FQL_AUDITING_CLIENT_TEMPLATE.FAT&amp;display_string=Audit&amp;VAR:KEY=FYBAZOZEDY&amp;VAR:QUERY=RkZfRUJJVERBX09QRVIoUVRSLDQvMS8yMDA5LDYvMzAvMjAwOSwsLFVTRCk=&amp;WINDOW=FIRST_POPUP&amp;HEIGH","T=450&amp;WIDTH=450&amp;START_MAXIMIZED=FALSE&amp;VAR:CALENDAR=US&amp;VAR:SYMBOL=ODP&amp;VAR:INDEX=0"}</definedName>
    <definedName name="_33__FDSAUDITLINK__" localSheetId="7" hidden="1">{"fdsup://directions/FAT Viewer?action=UPDATE&amp;creator=factset&amp;DYN_ARGS=TRUE&amp;DOC_NAME=FAT:FQL_AUDITING_CLIENT_TEMPLATE.FAT&amp;display_string=Audit&amp;VAR:KEY=RQHWRKNARI&amp;VAR:QUERY=RkZfRUJJVERBX09QRVIoUVRSLDQvMS8yMDA5LDYvMzAvMjAwOSwsLFVTRCk=&amp;WINDOW=FIRST_POPUP&amp;HEIGH","T=450&amp;WIDTH=450&amp;START_MAXIMIZED=FALSE&amp;VAR:CALENDAR=US&amp;VAR:SYMBOL=WPI&amp;VAR:INDEX=0"}</definedName>
    <definedName name="_33__FDSAUDITLINK__" localSheetId="9" hidden="1">{"fdsup://directions/FAT Viewer?action=UPDATE&amp;creator=factset&amp;DYN_ARGS=TRUE&amp;DOC_NAME=FAT:FQL_AUDITING_CLIENT_TEMPLATE.FAT&amp;display_string=Audit&amp;VAR:KEY=RQHWRKNARI&amp;VAR:QUERY=RkZfRUJJVERBX09QRVIoUVRSLDQvMS8yMDA5LDYvMzAvMjAwOSwsLFVTRCk=&amp;WINDOW=FIRST_POPUP&amp;HEIGH","T=450&amp;WIDTH=450&amp;START_MAXIMIZED=FALSE&amp;VAR:CALENDAR=US&amp;VAR:SYMBOL=WPI&amp;VAR:INDEX=0"}</definedName>
    <definedName name="_33__FDSAUDITLINK__" localSheetId="8" hidden="1">{"fdsup://directions/FAT Viewer?action=UPDATE&amp;creator=factset&amp;DYN_ARGS=TRUE&amp;DOC_NAME=FAT:FQL_AUDITING_CLIENT_TEMPLATE.FAT&amp;display_string=Audit&amp;VAR:KEY=RQHWRKNARI&amp;VAR:QUERY=RkZfRUJJVERBX09QRVIoUVRSLDQvMS8yMDA5LDYvMzAvMjAwOSwsLFVTRCk=&amp;WINDOW=FIRST_POPUP&amp;HEIGH","T=450&amp;WIDTH=450&amp;START_MAXIMIZED=FALSE&amp;VAR:CALENDAR=US&amp;VAR:SYMBOL=WPI&amp;VAR:INDEX=0"}</definedName>
    <definedName name="_33__FDSAUDITLINK__" localSheetId="10" hidden="1">{"fdsup://directions/FAT Viewer?action=UPDATE&amp;creator=factset&amp;DYN_ARGS=TRUE&amp;DOC_NAME=FAT:FQL_AUDITING_CLIENT_TEMPLATE.FAT&amp;display_string=Audit&amp;VAR:KEY=RQHWRKNARI&amp;VAR:QUERY=RkZfRUJJVERBX09QRVIoUVRSLDQvMS8yMDA5LDYvMzAvMjAwOSwsLFVTRCk=&amp;WINDOW=FIRST_POPUP&amp;HEIGH","T=450&amp;WIDTH=450&amp;START_MAXIMIZED=FALSE&amp;VAR:CALENDAR=US&amp;VAR:SYMBOL=WPI&amp;VAR:INDEX=0"}</definedName>
    <definedName name="_33__FDSAUDITLINK__" localSheetId="3" hidden="1">{"fdsup://directions/FAT Viewer?action=UPDATE&amp;creator=factset&amp;DYN_ARGS=TRUE&amp;DOC_NAME=FAT:FQL_AUDITING_CLIENT_TEMPLATE.FAT&amp;display_string=Audit&amp;VAR:KEY=RQHWRKNARI&amp;VAR:QUERY=RkZfRUJJVERBX09QRVIoUVRSLDQvMS8yMDA5LDYvMzAvMjAwOSwsLFVTRCk=&amp;WINDOW=FIRST_POPUP&amp;HEIGH","T=450&amp;WIDTH=450&amp;START_MAXIMIZED=FALSE&amp;VAR:CALENDAR=US&amp;VAR:SYMBOL=WPI&amp;VAR:INDEX=0"}</definedName>
    <definedName name="_33__FDSAUDITLINK__" localSheetId="5" hidden="1">{"fdsup://directions/FAT Viewer?action=UPDATE&amp;creator=factset&amp;DYN_ARGS=TRUE&amp;DOC_NAME=FAT:FQL_AUDITING_CLIENT_TEMPLATE.FAT&amp;display_string=Audit&amp;VAR:KEY=RQHWRKNARI&amp;VAR:QUERY=RkZfRUJJVERBX09QRVIoUVRSLDQvMS8yMDA5LDYvMzAvMjAwOSwsLFVTRCk=&amp;WINDOW=FIRST_POPUP&amp;HEIGH","T=450&amp;WIDTH=450&amp;START_MAXIMIZED=FALSE&amp;VAR:CALENDAR=US&amp;VAR:SYMBOL=WPI&amp;VAR:INDEX=0"}</definedName>
    <definedName name="_33__FDSAUDITLINK__" localSheetId="1" hidden="1">{"fdsup://directions/FAT Viewer?action=UPDATE&amp;creator=factset&amp;DYN_ARGS=TRUE&amp;DOC_NAME=FAT:FQL_AUDITING_CLIENT_TEMPLATE.FAT&amp;display_string=Audit&amp;VAR:KEY=RQHWRKNARI&amp;VAR:QUERY=RkZfRUJJVERBX09QRVIoUVRSLDQvMS8yMDA5LDYvMzAvMjAwOSwsLFVTRCk=&amp;WINDOW=FIRST_POPUP&amp;HEIGH","T=450&amp;WIDTH=450&amp;START_MAXIMIZED=FALSE&amp;VAR:CALENDAR=US&amp;VAR:SYMBOL=WPI&amp;VAR:INDEX=0"}</definedName>
    <definedName name="_33__FDSAUDITLINK__" hidden="1">{"fdsup://directions/FAT Viewer?action=UPDATE&amp;creator=factset&amp;DYN_ARGS=TRUE&amp;DOC_NAME=FAT:FQL_AUDITING_CLIENT_TEMPLATE.FAT&amp;display_string=Audit&amp;VAR:KEY=RQHWRKNARI&amp;VAR:QUERY=RkZfRUJJVERBX09QRVIoUVRSLDQvMS8yMDA5LDYvMzAvMjAwOSwsLFVTRCk=&amp;WINDOW=FIRST_POPUP&amp;HEIGH","T=450&amp;WIDTH=450&amp;START_MAXIMIZED=FALSE&amp;VAR:CALENDAR=US&amp;VAR:SYMBOL=WPI&amp;VAR:INDEX=0"}</definedName>
    <definedName name="_330__FDSAUDITLINK__" localSheetId="7" hidden="1">{"fdsup://directions/FAT Viewer?action=UPDATE&amp;creator=factset&amp;DYN_ARGS=TRUE&amp;DOC_NAME=FAT:FQL_AUDITING_CLIENT_TEMPLATE.FAT&amp;display_string=Audit&amp;VAR:KEY=XIVENWLEVM&amp;VAR:QUERY=RkZfRUJJVERBX09QRVIoUVRSLDQvMS8yMDEwLDYvMzAvMjAxMCwsLFVTRCk=&amp;WINDOW=FIRST_POPUP&amp;HEIGH","T=450&amp;WIDTH=450&amp;START_MAXIMIZED=FALSE&amp;VAR:CALENDAR=US&amp;VAR:SYMBOL=ODP&amp;VAR:INDEX=0"}</definedName>
    <definedName name="_330__FDSAUDITLINK__" localSheetId="9" hidden="1">{"fdsup://directions/FAT Viewer?action=UPDATE&amp;creator=factset&amp;DYN_ARGS=TRUE&amp;DOC_NAME=FAT:FQL_AUDITING_CLIENT_TEMPLATE.FAT&amp;display_string=Audit&amp;VAR:KEY=XIVENWLEVM&amp;VAR:QUERY=RkZfRUJJVERBX09QRVIoUVRSLDQvMS8yMDEwLDYvMzAvMjAxMCwsLFVTRCk=&amp;WINDOW=FIRST_POPUP&amp;HEIGH","T=450&amp;WIDTH=450&amp;START_MAXIMIZED=FALSE&amp;VAR:CALENDAR=US&amp;VAR:SYMBOL=ODP&amp;VAR:INDEX=0"}</definedName>
    <definedName name="_330__FDSAUDITLINK__" localSheetId="8" hidden="1">{"fdsup://directions/FAT Viewer?action=UPDATE&amp;creator=factset&amp;DYN_ARGS=TRUE&amp;DOC_NAME=FAT:FQL_AUDITING_CLIENT_TEMPLATE.FAT&amp;display_string=Audit&amp;VAR:KEY=XIVENWLEVM&amp;VAR:QUERY=RkZfRUJJVERBX09QRVIoUVRSLDQvMS8yMDEwLDYvMzAvMjAxMCwsLFVTRCk=&amp;WINDOW=FIRST_POPUP&amp;HEIGH","T=450&amp;WIDTH=450&amp;START_MAXIMIZED=FALSE&amp;VAR:CALENDAR=US&amp;VAR:SYMBOL=ODP&amp;VAR:INDEX=0"}</definedName>
    <definedName name="_330__FDSAUDITLINK__" localSheetId="10" hidden="1">{"fdsup://directions/FAT Viewer?action=UPDATE&amp;creator=factset&amp;DYN_ARGS=TRUE&amp;DOC_NAME=FAT:FQL_AUDITING_CLIENT_TEMPLATE.FAT&amp;display_string=Audit&amp;VAR:KEY=XIVENWLEVM&amp;VAR:QUERY=RkZfRUJJVERBX09QRVIoUVRSLDQvMS8yMDEwLDYvMzAvMjAxMCwsLFVTRCk=&amp;WINDOW=FIRST_POPUP&amp;HEIGH","T=450&amp;WIDTH=450&amp;START_MAXIMIZED=FALSE&amp;VAR:CALENDAR=US&amp;VAR:SYMBOL=ODP&amp;VAR:INDEX=0"}</definedName>
    <definedName name="_330__FDSAUDITLINK__" localSheetId="3" hidden="1">{"fdsup://directions/FAT Viewer?action=UPDATE&amp;creator=factset&amp;DYN_ARGS=TRUE&amp;DOC_NAME=FAT:FQL_AUDITING_CLIENT_TEMPLATE.FAT&amp;display_string=Audit&amp;VAR:KEY=XIVENWLEVM&amp;VAR:QUERY=RkZfRUJJVERBX09QRVIoUVRSLDQvMS8yMDEwLDYvMzAvMjAxMCwsLFVTRCk=&amp;WINDOW=FIRST_POPUP&amp;HEIGH","T=450&amp;WIDTH=450&amp;START_MAXIMIZED=FALSE&amp;VAR:CALENDAR=US&amp;VAR:SYMBOL=ODP&amp;VAR:INDEX=0"}</definedName>
    <definedName name="_330__FDSAUDITLINK__" localSheetId="5" hidden="1">{"fdsup://directions/FAT Viewer?action=UPDATE&amp;creator=factset&amp;DYN_ARGS=TRUE&amp;DOC_NAME=FAT:FQL_AUDITING_CLIENT_TEMPLATE.FAT&amp;display_string=Audit&amp;VAR:KEY=XIVENWLEVM&amp;VAR:QUERY=RkZfRUJJVERBX09QRVIoUVRSLDQvMS8yMDEwLDYvMzAvMjAxMCwsLFVTRCk=&amp;WINDOW=FIRST_POPUP&amp;HEIGH","T=450&amp;WIDTH=450&amp;START_MAXIMIZED=FALSE&amp;VAR:CALENDAR=US&amp;VAR:SYMBOL=ODP&amp;VAR:INDEX=0"}</definedName>
    <definedName name="_330__FDSAUDITLINK__" localSheetId="1" hidden="1">{"fdsup://directions/FAT Viewer?action=UPDATE&amp;creator=factset&amp;DYN_ARGS=TRUE&amp;DOC_NAME=FAT:FQL_AUDITING_CLIENT_TEMPLATE.FAT&amp;display_string=Audit&amp;VAR:KEY=XIVENWLEVM&amp;VAR:QUERY=RkZfRUJJVERBX09QRVIoUVRSLDQvMS8yMDEwLDYvMzAvMjAxMCwsLFVTRCk=&amp;WINDOW=FIRST_POPUP&amp;HEIGH","T=450&amp;WIDTH=450&amp;START_MAXIMIZED=FALSE&amp;VAR:CALENDAR=US&amp;VAR:SYMBOL=ODP&amp;VAR:INDEX=0"}</definedName>
    <definedName name="_330__FDSAUDITLINK__" hidden="1">{"fdsup://directions/FAT Viewer?action=UPDATE&amp;creator=factset&amp;DYN_ARGS=TRUE&amp;DOC_NAME=FAT:FQL_AUDITING_CLIENT_TEMPLATE.FAT&amp;display_string=Audit&amp;VAR:KEY=XIVENWLEVM&amp;VAR:QUERY=RkZfRUJJVERBX09QRVIoUVRSLDQvMS8yMDEwLDYvMzAvMjAxMCwsLFVTRCk=&amp;WINDOW=FIRST_POPUP&amp;HEIGH","T=450&amp;WIDTH=450&amp;START_MAXIMIZED=FALSE&amp;VAR:CALENDAR=US&amp;VAR:SYMBOL=ODP&amp;VAR:INDEX=0"}</definedName>
    <definedName name="_331__FDSAUDITLINK__" localSheetId="7" hidden="1">{"fdsup://directions/FAT Viewer?action=UPDATE&amp;creator=factset&amp;DYN_ARGS=TRUE&amp;DOC_NAME=FAT:FQL_AUDITING_CLIENT_TEMPLATE.FAT&amp;display_string=Audit&amp;VAR:KEY=VUDQRWHGPQ&amp;VAR:QUERY=RkZfRUJJVERBX09QRVIoUVRSLDQvMS8yMDA5LDYvMzAvMjAwOSwsLFVTRCk=&amp;WINDOW=FIRST_POPUP&amp;HEIGH","T=450&amp;WIDTH=450&amp;START_MAXIMIZED=FALSE&amp;VAR:CALENDAR=US&amp;VAR:SYMBOL=NYX&amp;VAR:INDEX=0"}</definedName>
    <definedName name="_331__FDSAUDITLINK__" localSheetId="9" hidden="1">{"fdsup://directions/FAT Viewer?action=UPDATE&amp;creator=factset&amp;DYN_ARGS=TRUE&amp;DOC_NAME=FAT:FQL_AUDITING_CLIENT_TEMPLATE.FAT&amp;display_string=Audit&amp;VAR:KEY=VUDQRWHGPQ&amp;VAR:QUERY=RkZfRUJJVERBX09QRVIoUVRSLDQvMS8yMDA5LDYvMzAvMjAwOSwsLFVTRCk=&amp;WINDOW=FIRST_POPUP&amp;HEIGH","T=450&amp;WIDTH=450&amp;START_MAXIMIZED=FALSE&amp;VAR:CALENDAR=US&amp;VAR:SYMBOL=NYX&amp;VAR:INDEX=0"}</definedName>
    <definedName name="_331__FDSAUDITLINK__" localSheetId="8" hidden="1">{"fdsup://directions/FAT Viewer?action=UPDATE&amp;creator=factset&amp;DYN_ARGS=TRUE&amp;DOC_NAME=FAT:FQL_AUDITING_CLIENT_TEMPLATE.FAT&amp;display_string=Audit&amp;VAR:KEY=VUDQRWHGPQ&amp;VAR:QUERY=RkZfRUJJVERBX09QRVIoUVRSLDQvMS8yMDA5LDYvMzAvMjAwOSwsLFVTRCk=&amp;WINDOW=FIRST_POPUP&amp;HEIGH","T=450&amp;WIDTH=450&amp;START_MAXIMIZED=FALSE&amp;VAR:CALENDAR=US&amp;VAR:SYMBOL=NYX&amp;VAR:INDEX=0"}</definedName>
    <definedName name="_331__FDSAUDITLINK__" localSheetId="10" hidden="1">{"fdsup://directions/FAT Viewer?action=UPDATE&amp;creator=factset&amp;DYN_ARGS=TRUE&amp;DOC_NAME=FAT:FQL_AUDITING_CLIENT_TEMPLATE.FAT&amp;display_string=Audit&amp;VAR:KEY=VUDQRWHGPQ&amp;VAR:QUERY=RkZfRUJJVERBX09QRVIoUVRSLDQvMS8yMDA5LDYvMzAvMjAwOSwsLFVTRCk=&amp;WINDOW=FIRST_POPUP&amp;HEIGH","T=450&amp;WIDTH=450&amp;START_MAXIMIZED=FALSE&amp;VAR:CALENDAR=US&amp;VAR:SYMBOL=NYX&amp;VAR:INDEX=0"}</definedName>
    <definedName name="_331__FDSAUDITLINK__" localSheetId="3" hidden="1">{"fdsup://directions/FAT Viewer?action=UPDATE&amp;creator=factset&amp;DYN_ARGS=TRUE&amp;DOC_NAME=FAT:FQL_AUDITING_CLIENT_TEMPLATE.FAT&amp;display_string=Audit&amp;VAR:KEY=VUDQRWHGPQ&amp;VAR:QUERY=RkZfRUJJVERBX09QRVIoUVRSLDQvMS8yMDA5LDYvMzAvMjAwOSwsLFVTRCk=&amp;WINDOW=FIRST_POPUP&amp;HEIGH","T=450&amp;WIDTH=450&amp;START_MAXIMIZED=FALSE&amp;VAR:CALENDAR=US&amp;VAR:SYMBOL=NYX&amp;VAR:INDEX=0"}</definedName>
    <definedName name="_331__FDSAUDITLINK__" localSheetId="5" hidden="1">{"fdsup://directions/FAT Viewer?action=UPDATE&amp;creator=factset&amp;DYN_ARGS=TRUE&amp;DOC_NAME=FAT:FQL_AUDITING_CLIENT_TEMPLATE.FAT&amp;display_string=Audit&amp;VAR:KEY=VUDQRWHGPQ&amp;VAR:QUERY=RkZfRUJJVERBX09QRVIoUVRSLDQvMS8yMDA5LDYvMzAvMjAwOSwsLFVTRCk=&amp;WINDOW=FIRST_POPUP&amp;HEIGH","T=450&amp;WIDTH=450&amp;START_MAXIMIZED=FALSE&amp;VAR:CALENDAR=US&amp;VAR:SYMBOL=NYX&amp;VAR:INDEX=0"}</definedName>
    <definedName name="_331__FDSAUDITLINK__" localSheetId="1" hidden="1">{"fdsup://directions/FAT Viewer?action=UPDATE&amp;creator=factset&amp;DYN_ARGS=TRUE&amp;DOC_NAME=FAT:FQL_AUDITING_CLIENT_TEMPLATE.FAT&amp;display_string=Audit&amp;VAR:KEY=VUDQRWHGPQ&amp;VAR:QUERY=RkZfRUJJVERBX09QRVIoUVRSLDQvMS8yMDA5LDYvMzAvMjAwOSwsLFVTRCk=&amp;WINDOW=FIRST_POPUP&amp;HEIGH","T=450&amp;WIDTH=450&amp;START_MAXIMIZED=FALSE&amp;VAR:CALENDAR=US&amp;VAR:SYMBOL=NYX&amp;VAR:INDEX=0"}</definedName>
    <definedName name="_331__FDSAUDITLINK__" hidden="1">{"fdsup://directions/FAT Viewer?action=UPDATE&amp;creator=factset&amp;DYN_ARGS=TRUE&amp;DOC_NAME=FAT:FQL_AUDITING_CLIENT_TEMPLATE.FAT&amp;display_string=Audit&amp;VAR:KEY=VUDQRWHGPQ&amp;VAR:QUERY=RkZfRUJJVERBX09QRVIoUVRSLDQvMS8yMDA5LDYvMzAvMjAwOSwsLFVTRCk=&amp;WINDOW=FIRST_POPUP&amp;HEIGH","T=450&amp;WIDTH=450&amp;START_MAXIMIZED=FALSE&amp;VAR:CALENDAR=US&amp;VAR:SYMBOL=NYX&amp;VAR:INDEX=0"}</definedName>
    <definedName name="_332__FDSAUDITLINK__" localSheetId="7" hidden="1">{"fdsup://directions/FAT Viewer?action=UPDATE&amp;creator=factset&amp;DYN_ARGS=TRUE&amp;DOC_NAME=FAT:FQL_AUDITING_CLIENT_TEMPLATE.FAT&amp;display_string=Audit&amp;VAR:KEY=HOHWTYFKFC&amp;VAR:QUERY=RkZfRUJJVERBX09QRVIoUVRSLDQvMS8yMDEwLDYvMzAvMjAxMCwsLFVTRCk=&amp;WINDOW=FIRST_POPUP&amp;HEIGH","T=450&amp;WIDTH=450&amp;START_MAXIMIZED=FALSE&amp;VAR:CALENDAR=US&amp;VAR:SYMBOL=NYX&amp;VAR:INDEX=0"}</definedName>
    <definedName name="_332__FDSAUDITLINK__" localSheetId="9" hidden="1">{"fdsup://directions/FAT Viewer?action=UPDATE&amp;creator=factset&amp;DYN_ARGS=TRUE&amp;DOC_NAME=FAT:FQL_AUDITING_CLIENT_TEMPLATE.FAT&amp;display_string=Audit&amp;VAR:KEY=HOHWTYFKFC&amp;VAR:QUERY=RkZfRUJJVERBX09QRVIoUVRSLDQvMS8yMDEwLDYvMzAvMjAxMCwsLFVTRCk=&amp;WINDOW=FIRST_POPUP&amp;HEIGH","T=450&amp;WIDTH=450&amp;START_MAXIMIZED=FALSE&amp;VAR:CALENDAR=US&amp;VAR:SYMBOL=NYX&amp;VAR:INDEX=0"}</definedName>
    <definedName name="_332__FDSAUDITLINK__" localSheetId="8" hidden="1">{"fdsup://directions/FAT Viewer?action=UPDATE&amp;creator=factset&amp;DYN_ARGS=TRUE&amp;DOC_NAME=FAT:FQL_AUDITING_CLIENT_TEMPLATE.FAT&amp;display_string=Audit&amp;VAR:KEY=HOHWTYFKFC&amp;VAR:QUERY=RkZfRUJJVERBX09QRVIoUVRSLDQvMS8yMDEwLDYvMzAvMjAxMCwsLFVTRCk=&amp;WINDOW=FIRST_POPUP&amp;HEIGH","T=450&amp;WIDTH=450&amp;START_MAXIMIZED=FALSE&amp;VAR:CALENDAR=US&amp;VAR:SYMBOL=NYX&amp;VAR:INDEX=0"}</definedName>
    <definedName name="_332__FDSAUDITLINK__" localSheetId="10" hidden="1">{"fdsup://directions/FAT Viewer?action=UPDATE&amp;creator=factset&amp;DYN_ARGS=TRUE&amp;DOC_NAME=FAT:FQL_AUDITING_CLIENT_TEMPLATE.FAT&amp;display_string=Audit&amp;VAR:KEY=HOHWTYFKFC&amp;VAR:QUERY=RkZfRUJJVERBX09QRVIoUVRSLDQvMS8yMDEwLDYvMzAvMjAxMCwsLFVTRCk=&amp;WINDOW=FIRST_POPUP&amp;HEIGH","T=450&amp;WIDTH=450&amp;START_MAXIMIZED=FALSE&amp;VAR:CALENDAR=US&amp;VAR:SYMBOL=NYX&amp;VAR:INDEX=0"}</definedName>
    <definedName name="_332__FDSAUDITLINK__" localSheetId="3" hidden="1">{"fdsup://directions/FAT Viewer?action=UPDATE&amp;creator=factset&amp;DYN_ARGS=TRUE&amp;DOC_NAME=FAT:FQL_AUDITING_CLIENT_TEMPLATE.FAT&amp;display_string=Audit&amp;VAR:KEY=HOHWTYFKFC&amp;VAR:QUERY=RkZfRUJJVERBX09QRVIoUVRSLDQvMS8yMDEwLDYvMzAvMjAxMCwsLFVTRCk=&amp;WINDOW=FIRST_POPUP&amp;HEIGH","T=450&amp;WIDTH=450&amp;START_MAXIMIZED=FALSE&amp;VAR:CALENDAR=US&amp;VAR:SYMBOL=NYX&amp;VAR:INDEX=0"}</definedName>
    <definedName name="_332__FDSAUDITLINK__" localSheetId="5" hidden="1">{"fdsup://directions/FAT Viewer?action=UPDATE&amp;creator=factset&amp;DYN_ARGS=TRUE&amp;DOC_NAME=FAT:FQL_AUDITING_CLIENT_TEMPLATE.FAT&amp;display_string=Audit&amp;VAR:KEY=HOHWTYFKFC&amp;VAR:QUERY=RkZfRUJJVERBX09QRVIoUVRSLDQvMS8yMDEwLDYvMzAvMjAxMCwsLFVTRCk=&amp;WINDOW=FIRST_POPUP&amp;HEIGH","T=450&amp;WIDTH=450&amp;START_MAXIMIZED=FALSE&amp;VAR:CALENDAR=US&amp;VAR:SYMBOL=NYX&amp;VAR:INDEX=0"}</definedName>
    <definedName name="_332__FDSAUDITLINK__" localSheetId="1" hidden="1">{"fdsup://directions/FAT Viewer?action=UPDATE&amp;creator=factset&amp;DYN_ARGS=TRUE&amp;DOC_NAME=FAT:FQL_AUDITING_CLIENT_TEMPLATE.FAT&amp;display_string=Audit&amp;VAR:KEY=HOHWTYFKFC&amp;VAR:QUERY=RkZfRUJJVERBX09QRVIoUVRSLDQvMS8yMDEwLDYvMzAvMjAxMCwsLFVTRCk=&amp;WINDOW=FIRST_POPUP&amp;HEIGH","T=450&amp;WIDTH=450&amp;START_MAXIMIZED=FALSE&amp;VAR:CALENDAR=US&amp;VAR:SYMBOL=NYX&amp;VAR:INDEX=0"}</definedName>
    <definedName name="_332__FDSAUDITLINK__" hidden="1">{"fdsup://directions/FAT Viewer?action=UPDATE&amp;creator=factset&amp;DYN_ARGS=TRUE&amp;DOC_NAME=FAT:FQL_AUDITING_CLIENT_TEMPLATE.FAT&amp;display_string=Audit&amp;VAR:KEY=HOHWTYFKFC&amp;VAR:QUERY=RkZfRUJJVERBX09QRVIoUVRSLDQvMS8yMDEwLDYvMzAvMjAxMCwsLFVTRCk=&amp;WINDOW=FIRST_POPUP&amp;HEIGH","T=450&amp;WIDTH=450&amp;START_MAXIMIZED=FALSE&amp;VAR:CALENDAR=US&amp;VAR:SYMBOL=NYX&amp;VAR:INDEX=0"}</definedName>
    <definedName name="_333__FDSAUDITLINK__" localSheetId="7" hidden="1">{"fdsup://directions/FAT Viewer?action=UPDATE&amp;creator=factset&amp;DYN_ARGS=TRUE&amp;DOC_NAME=FAT:FQL_AUDITING_CLIENT_TEMPLATE.FAT&amp;display_string=Audit&amp;VAR:KEY=FKTSHCZSDA&amp;VAR:QUERY=RkZfRUJJVERBX09QRVIoUVRSLDQvMS8yMDA5LDYvMzAvMjAwOSwsLFVTRCk=&amp;WINDOW=FIRST_POPUP&amp;HEIGH","T=450&amp;WIDTH=450&amp;START_MAXIMIZED=FALSE&amp;VAR:CALENDAR=US&amp;VAR:SYMBOL=NYT&amp;VAR:INDEX=0"}</definedName>
    <definedName name="_333__FDSAUDITLINK__" localSheetId="9" hidden="1">{"fdsup://directions/FAT Viewer?action=UPDATE&amp;creator=factset&amp;DYN_ARGS=TRUE&amp;DOC_NAME=FAT:FQL_AUDITING_CLIENT_TEMPLATE.FAT&amp;display_string=Audit&amp;VAR:KEY=FKTSHCZSDA&amp;VAR:QUERY=RkZfRUJJVERBX09QRVIoUVRSLDQvMS8yMDA5LDYvMzAvMjAwOSwsLFVTRCk=&amp;WINDOW=FIRST_POPUP&amp;HEIGH","T=450&amp;WIDTH=450&amp;START_MAXIMIZED=FALSE&amp;VAR:CALENDAR=US&amp;VAR:SYMBOL=NYT&amp;VAR:INDEX=0"}</definedName>
    <definedName name="_333__FDSAUDITLINK__" localSheetId="8" hidden="1">{"fdsup://directions/FAT Viewer?action=UPDATE&amp;creator=factset&amp;DYN_ARGS=TRUE&amp;DOC_NAME=FAT:FQL_AUDITING_CLIENT_TEMPLATE.FAT&amp;display_string=Audit&amp;VAR:KEY=FKTSHCZSDA&amp;VAR:QUERY=RkZfRUJJVERBX09QRVIoUVRSLDQvMS8yMDA5LDYvMzAvMjAwOSwsLFVTRCk=&amp;WINDOW=FIRST_POPUP&amp;HEIGH","T=450&amp;WIDTH=450&amp;START_MAXIMIZED=FALSE&amp;VAR:CALENDAR=US&amp;VAR:SYMBOL=NYT&amp;VAR:INDEX=0"}</definedName>
    <definedName name="_333__FDSAUDITLINK__" localSheetId="10" hidden="1">{"fdsup://directions/FAT Viewer?action=UPDATE&amp;creator=factset&amp;DYN_ARGS=TRUE&amp;DOC_NAME=FAT:FQL_AUDITING_CLIENT_TEMPLATE.FAT&amp;display_string=Audit&amp;VAR:KEY=FKTSHCZSDA&amp;VAR:QUERY=RkZfRUJJVERBX09QRVIoUVRSLDQvMS8yMDA5LDYvMzAvMjAwOSwsLFVTRCk=&amp;WINDOW=FIRST_POPUP&amp;HEIGH","T=450&amp;WIDTH=450&amp;START_MAXIMIZED=FALSE&amp;VAR:CALENDAR=US&amp;VAR:SYMBOL=NYT&amp;VAR:INDEX=0"}</definedName>
    <definedName name="_333__FDSAUDITLINK__" localSheetId="3" hidden="1">{"fdsup://directions/FAT Viewer?action=UPDATE&amp;creator=factset&amp;DYN_ARGS=TRUE&amp;DOC_NAME=FAT:FQL_AUDITING_CLIENT_TEMPLATE.FAT&amp;display_string=Audit&amp;VAR:KEY=FKTSHCZSDA&amp;VAR:QUERY=RkZfRUJJVERBX09QRVIoUVRSLDQvMS8yMDA5LDYvMzAvMjAwOSwsLFVTRCk=&amp;WINDOW=FIRST_POPUP&amp;HEIGH","T=450&amp;WIDTH=450&amp;START_MAXIMIZED=FALSE&amp;VAR:CALENDAR=US&amp;VAR:SYMBOL=NYT&amp;VAR:INDEX=0"}</definedName>
    <definedName name="_333__FDSAUDITLINK__" localSheetId="5" hidden="1">{"fdsup://directions/FAT Viewer?action=UPDATE&amp;creator=factset&amp;DYN_ARGS=TRUE&amp;DOC_NAME=FAT:FQL_AUDITING_CLIENT_TEMPLATE.FAT&amp;display_string=Audit&amp;VAR:KEY=FKTSHCZSDA&amp;VAR:QUERY=RkZfRUJJVERBX09QRVIoUVRSLDQvMS8yMDA5LDYvMzAvMjAwOSwsLFVTRCk=&amp;WINDOW=FIRST_POPUP&amp;HEIGH","T=450&amp;WIDTH=450&amp;START_MAXIMIZED=FALSE&amp;VAR:CALENDAR=US&amp;VAR:SYMBOL=NYT&amp;VAR:INDEX=0"}</definedName>
    <definedName name="_333__FDSAUDITLINK__" localSheetId="1" hidden="1">{"fdsup://directions/FAT Viewer?action=UPDATE&amp;creator=factset&amp;DYN_ARGS=TRUE&amp;DOC_NAME=FAT:FQL_AUDITING_CLIENT_TEMPLATE.FAT&amp;display_string=Audit&amp;VAR:KEY=FKTSHCZSDA&amp;VAR:QUERY=RkZfRUJJVERBX09QRVIoUVRSLDQvMS8yMDA5LDYvMzAvMjAwOSwsLFVTRCk=&amp;WINDOW=FIRST_POPUP&amp;HEIGH","T=450&amp;WIDTH=450&amp;START_MAXIMIZED=FALSE&amp;VAR:CALENDAR=US&amp;VAR:SYMBOL=NYT&amp;VAR:INDEX=0"}</definedName>
    <definedName name="_333__FDSAUDITLINK__" hidden="1">{"fdsup://directions/FAT Viewer?action=UPDATE&amp;creator=factset&amp;DYN_ARGS=TRUE&amp;DOC_NAME=FAT:FQL_AUDITING_CLIENT_TEMPLATE.FAT&amp;display_string=Audit&amp;VAR:KEY=FKTSHCZSDA&amp;VAR:QUERY=RkZfRUJJVERBX09QRVIoUVRSLDQvMS8yMDA5LDYvMzAvMjAwOSwsLFVTRCk=&amp;WINDOW=FIRST_POPUP&amp;HEIGH","T=450&amp;WIDTH=450&amp;START_MAXIMIZED=FALSE&amp;VAR:CALENDAR=US&amp;VAR:SYMBOL=NYT&amp;VAR:INDEX=0"}</definedName>
    <definedName name="_334__FDSAUDITLINK__" localSheetId="7" hidden="1">{"fdsup://directions/FAT Viewer?action=UPDATE&amp;creator=factset&amp;DYN_ARGS=TRUE&amp;DOC_NAME=FAT:FQL_AUDITING_CLIENT_TEMPLATE.FAT&amp;display_string=Audit&amp;VAR:KEY=VENEREDAFU&amp;VAR:QUERY=RkZfRUJJVERBX09QRVIoUVRSLDQvMS8yMDEwLDYvMzAvMjAxMCwsLFVTRCk=&amp;WINDOW=FIRST_POPUP&amp;HEIGH","T=450&amp;WIDTH=450&amp;START_MAXIMIZED=FALSE&amp;VAR:CALENDAR=US&amp;VAR:SYMBOL=NYT&amp;VAR:INDEX=0"}</definedName>
    <definedName name="_334__FDSAUDITLINK__" localSheetId="9" hidden="1">{"fdsup://directions/FAT Viewer?action=UPDATE&amp;creator=factset&amp;DYN_ARGS=TRUE&amp;DOC_NAME=FAT:FQL_AUDITING_CLIENT_TEMPLATE.FAT&amp;display_string=Audit&amp;VAR:KEY=VENEREDAFU&amp;VAR:QUERY=RkZfRUJJVERBX09QRVIoUVRSLDQvMS8yMDEwLDYvMzAvMjAxMCwsLFVTRCk=&amp;WINDOW=FIRST_POPUP&amp;HEIGH","T=450&amp;WIDTH=450&amp;START_MAXIMIZED=FALSE&amp;VAR:CALENDAR=US&amp;VAR:SYMBOL=NYT&amp;VAR:INDEX=0"}</definedName>
    <definedName name="_334__FDSAUDITLINK__" localSheetId="8" hidden="1">{"fdsup://directions/FAT Viewer?action=UPDATE&amp;creator=factset&amp;DYN_ARGS=TRUE&amp;DOC_NAME=FAT:FQL_AUDITING_CLIENT_TEMPLATE.FAT&amp;display_string=Audit&amp;VAR:KEY=VENEREDAFU&amp;VAR:QUERY=RkZfRUJJVERBX09QRVIoUVRSLDQvMS8yMDEwLDYvMzAvMjAxMCwsLFVTRCk=&amp;WINDOW=FIRST_POPUP&amp;HEIGH","T=450&amp;WIDTH=450&amp;START_MAXIMIZED=FALSE&amp;VAR:CALENDAR=US&amp;VAR:SYMBOL=NYT&amp;VAR:INDEX=0"}</definedName>
    <definedName name="_334__FDSAUDITLINK__" localSheetId="10" hidden="1">{"fdsup://directions/FAT Viewer?action=UPDATE&amp;creator=factset&amp;DYN_ARGS=TRUE&amp;DOC_NAME=FAT:FQL_AUDITING_CLIENT_TEMPLATE.FAT&amp;display_string=Audit&amp;VAR:KEY=VENEREDAFU&amp;VAR:QUERY=RkZfRUJJVERBX09QRVIoUVRSLDQvMS8yMDEwLDYvMzAvMjAxMCwsLFVTRCk=&amp;WINDOW=FIRST_POPUP&amp;HEIGH","T=450&amp;WIDTH=450&amp;START_MAXIMIZED=FALSE&amp;VAR:CALENDAR=US&amp;VAR:SYMBOL=NYT&amp;VAR:INDEX=0"}</definedName>
    <definedName name="_334__FDSAUDITLINK__" localSheetId="3" hidden="1">{"fdsup://directions/FAT Viewer?action=UPDATE&amp;creator=factset&amp;DYN_ARGS=TRUE&amp;DOC_NAME=FAT:FQL_AUDITING_CLIENT_TEMPLATE.FAT&amp;display_string=Audit&amp;VAR:KEY=VENEREDAFU&amp;VAR:QUERY=RkZfRUJJVERBX09QRVIoUVRSLDQvMS8yMDEwLDYvMzAvMjAxMCwsLFVTRCk=&amp;WINDOW=FIRST_POPUP&amp;HEIGH","T=450&amp;WIDTH=450&amp;START_MAXIMIZED=FALSE&amp;VAR:CALENDAR=US&amp;VAR:SYMBOL=NYT&amp;VAR:INDEX=0"}</definedName>
    <definedName name="_334__FDSAUDITLINK__" localSheetId="5" hidden="1">{"fdsup://directions/FAT Viewer?action=UPDATE&amp;creator=factset&amp;DYN_ARGS=TRUE&amp;DOC_NAME=FAT:FQL_AUDITING_CLIENT_TEMPLATE.FAT&amp;display_string=Audit&amp;VAR:KEY=VENEREDAFU&amp;VAR:QUERY=RkZfRUJJVERBX09QRVIoUVRSLDQvMS8yMDEwLDYvMzAvMjAxMCwsLFVTRCk=&amp;WINDOW=FIRST_POPUP&amp;HEIGH","T=450&amp;WIDTH=450&amp;START_MAXIMIZED=FALSE&amp;VAR:CALENDAR=US&amp;VAR:SYMBOL=NYT&amp;VAR:INDEX=0"}</definedName>
    <definedName name="_334__FDSAUDITLINK__" localSheetId="1" hidden="1">{"fdsup://directions/FAT Viewer?action=UPDATE&amp;creator=factset&amp;DYN_ARGS=TRUE&amp;DOC_NAME=FAT:FQL_AUDITING_CLIENT_TEMPLATE.FAT&amp;display_string=Audit&amp;VAR:KEY=VENEREDAFU&amp;VAR:QUERY=RkZfRUJJVERBX09QRVIoUVRSLDQvMS8yMDEwLDYvMzAvMjAxMCwsLFVTRCk=&amp;WINDOW=FIRST_POPUP&amp;HEIGH","T=450&amp;WIDTH=450&amp;START_MAXIMIZED=FALSE&amp;VAR:CALENDAR=US&amp;VAR:SYMBOL=NYT&amp;VAR:INDEX=0"}</definedName>
    <definedName name="_334__FDSAUDITLINK__" hidden="1">{"fdsup://directions/FAT Viewer?action=UPDATE&amp;creator=factset&amp;DYN_ARGS=TRUE&amp;DOC_NAME=FAT:FQL_AUDITING_CLIENT_TEMPLATE.FAT&amp;display_string=Audit&amp;VAR:KEY=VENEREDAFU&amp;VAR:QUERY=RkZfRUJJVERBX09QRVIoUVRSLDQvMS8yMDEwLDYvMzAvMjAxMCwsLFVTRCk=&amp;WINDOW=FIRST_POPUP&amp;HEIGH","T=450&amp;WIDTH=450&amp;START_MAXIMIZED=FALSE&amp;VAR:CALENDAR=US&amp;VAR:SYMBOL=NYT&amp;VAR:INDEX=0"}</definedName>
    <definedName name="_335__FDSAUDITLINK__" localSheetId="7" hidden="1">{"fdsup://directions/FAT Viewer?action=UPDATE&amp;creator=factset&amp;DYN_ARGS=TRUE&amp;DOC_NAME=FAT:FQL_AUDITING_CLIENT_TEMPLATE.FAT&amp;display_string=Audit&amp;VAR:KEY=RCVSBCPSPO&amp;VAR:QUERY=RkZfRUJJVERBX09QRVIoUVRSLDQvMS8yMDA5LDYvMzAvMjAwOSwsLFVTRCk=&amp;WINDOW=FIRST_POPUP&amp;HEIGH","T=450&amp;WIDTH=450&amp;START_MAXIMIZED=FALSE&amp;VAR:CALENDAR=US&amp;VAR:SYMBOL=NWSA&amp;VAR:INDEX=0"}</definedName>
    <definedName name="_335__FDSAUDITLINK__" localSheetId="9" hidden="1">{"fdsup://directions/FAT Viewer?action=UPDATE&amp;creator=factset&amp;DYN_ARGS=TRUE&amp;DOC_NAME=FAT:FQL_AUDITING_CLIENT_TEMPLATE.FAT&amp;display_string=Audit&amp;VAR:KEY=RCVSBCPSPO&amp;VAR:QUERY=RkZfRUJJVERBX09QRVIoUVRSLDQvMS8yMDA5LDYvMzAvMjAwOSwsLFVTRCk=&amp;WINDOW=FIRST_POPUP&amp;HEIGH","T=450&amp;WIDTH=450&amp;START_MAXIMIZED=FALSE&amp;VAR:CALENDAR=US&amp;VAR:SYMBOL=NWSA&amp;VAR:INDEX=0"}</definedName>
    <definedName name="_335__FDSAUDITLINK__" localSheetId="8" hidden="1">{"fdsup://directions/FAT Viewer?action=UPDATE&amp;creator=factset&amp;DYN_ARGS=TRUE&amp;DOC_NAME=FAT:FQL_AUDITING_CLIENT_TEMPLATE.FAT&amp;display_string=Audit&amp;VAR:KEY=RCVSBCPSPO&amp;VAR:QUERY=RkZfRUJJVERBX09QRVIoUVRSLDQvMS8yMDA5LDYvMzAvMjAwOSwsLFVTRCk=&amp;WINDOW=FIRST_POPUP&amp;HEIGH","T=450&amp;WIDTH=450&amp;START_MAXIMIZED=FALSE&amp;VAR:CALENDAR=US&amp;VAR:SYMBOL=NWSA&amp;VAR:INDEX=0"}</definedName>
    <definedName name="_335__FDSAUDITLINK__" localSheetId="10" hidden="1">{"fdsup://directions/FAT Viewer?action=UPDATE&amp;creator=factset&amp;DYN_ARGS=TRUE&amp;DOC_NAME=FAT:FQL_AUDITING_CLIENT_TEMPLATE.FAT&amp;display_string=Audit&amp;VAR:KEY=RCVSBCPSPO&amp;VAR:QUERY=RkZfRUJJVERBX09QRVIoUVRSLDQvMS8yMDA5LDYvMzAvMjAwOSwsLFVTRCk=&amp;WINDOW=FIRST_POPUP&amp;HEIGH","T=450&amp;WIDTH=450&amp;START_MAXIMIZED=FALSE&amp;VAR:CALENDAR=US&amp;VAR:SYMBOL=NWSA&amp;VAR:INDEX=0"}</definedName>
    <definedName name="_335__FDSAUDITLINK__" localSheetId="3" hidden="1">{"fdsup://directions/FAT Viewer?action=UPDATE&amp;creator=factset&amp;DYN_ARGS=TRUE&amp;DOC_NAME=FAT:FQL_AUDITING_CLIENT_TEMPLATE.FAT&amp;display_string=Audit&amp;VAR:KEY=RCVSBCPSPO&amp;VAR:QUERY=RkZfRUJJVERBX09QRVIoUVRSLDQvMS8yMDA5LDYvMzAvMjAwOSwsLFVTRCk=&amp;WINDOW=FIRST_POPUP&amp;HEIGH","T=450&amp;WIDTH=450&amp;START_MAXIMIZED=FALSE&amp;VAR:CALENDAR=US&amp;VAR:SYMBOL=NWSA&amp;VAR:INDEX=0"}</definedName>
    <definedName name="_335__FDSAUDITLINK__" localSheetId="5" hidden="1">{"fdsup://directions/FAT Viewer?action=UPDATE&amp;creator=factset&amp;DYN_ARGS=TRUE&amp;DOC_NAME=FAT:FQL_AUDITING_CLIENT_TEMPLATE.FAT&amp;display_string=Audit&amp;VAR:KEY=RCVSBCPSPO&amp;VAR:QUERY=RkZfRUJJVERBX09QRVIoUVRSLDQvMS8yMDA5LDYvMzAvMjAwOSwsLFVTRCk=&amp;WINDOW=FIRST_POPUP&amp;HEIGH","T=450&amp;WIDTH=450&amp;START_MAXIMIZED=FALSE&amp;VAR:CALENDAR=US&amp;VAR:SYMBOL=NWSA&amp;VAR:INDEX=0"}</definedName>
    <definedName name="_335__FDSAUDITLINK__" localSheetId="1" hidden="1">{"fdsup://directions/FAT Viewer?action=UPDATE&amp;creator=factset&amp;DYN_ARGS=TRUE&amp;DOC_NAME=FAT:FQL_AUDITING_CLIENT_TEMPLATE.FAT&amp;display_string=Audit&amp;VAR:KEY=RCVSBCPSPO&amp;VAR:QUERY=RkZfRUJJVERBX09QRVIoUVRSLDQvMS8yMDA5LDYvMzAvMjAwOSwsLFVTRCk=&amp;WINDOW=FIRST_POPUP&amp;HEIGH","T=450&amp;WIDTH=450&amp;START_MAXIMIZED=FALSE&amp;VAR:CALENDAR=US&amp;VAR:SYMBOL=NWSA&amp;VAR:INDEX=0"}</definedName>
    <definedName name="_335__FDSAUDITLINK__" hidden="1">{"fdsup://directions/FAT Viewer?action=UPDATE&amp;creator=factset&amp;DYN_ARGS=TRUE&amp;DOC_NAME=FAT:FQL_AUDITING_CLIENT_TEMPLATE.FAT&amp;display_string=Audit&amp;VAR:KEY=RCVSBCPSPO&amp;VAR:QUERY=RkZfRUJJVERBX09QRVIoUVRSLDQvMS8yMDA5LDYvMzAvMjAwOSwsLFVTRCk=&amp;WINDOW=FIRST_POPUP&amp;HEIGH","T=450&amp;WIDTH=450&amp;START_MAXIMIZED=FALSE&amp;VAR:CALENDAR=US&amp;VAR:SYMBOL=NWSA&amp;VAR:INDEX=0"}</definedName>
    <definedName name="_336__FDSAUDITLINK__" localSheetId="7" hidden="1">{"fdsup://directions/FAT Viewer?action=UPDATE&amp;creator=factset&amp;DYN_ARGS=TRUE&amp;DOC_NAME=FAT:FQL_AUDITING_CLIENT_TEMPLATE.FAT&amp;display_string=Audit&amp;VAR:KEY=PGRIBWZYXA&amp;VAR:QUERY=RkZfRUJJVERBX09QRVIoUVRSLDQvMS8yMDEwLDYvMzAvMjAxMCwsLFVTRCk=&amp;WINDOW=FIRST_POPUP&amp;HEIGH","T=450&amp;WIDTH=450&amp;START_MAXIMIZED=FALSE&amp;VAR:CALENDAR=US&amp;VAR:SYMBOL=NWSA&amp;VAR:INDEX=0"}</definedName>
    <definedName name="_336__FDSAUDITLINK__" localSheetId="9" hidden="1">{"fdsup://directions/FAT Viewer?action=UPDATE&amp;creator=factset&amp;DYN_ARGS=TRUE&amp;DOC_NAME=FAT:FQL_AUDITING_CLIENT_TEMPLATE.FAT&amp;display_string=Audit&amp;VAR:KEY=PGRIBWZYXA&amp;VAR:QUERY=RkZfRUJJVERBX09QRVIoUVRSLDQvMS8yMDEwLDYvMzAvMjAxMCwsLFVTRCk=&amp;WINDOW=FIRST_POPUP&amp;HEIGH","T=450&amp;WIDTH=450&amp;START_MAXIMIZED=FALSE&amp;VAR:CALENDAR=US&amp;VAR:SYMBOL=NWSA&amp;VAR:INDEX=0"}</definedName>
    <definedName name="_336__FDSAUDITLINK__" localSheetId="8" hidden="1">{"fdsup://directions/FAT Viewer?action=UPDATE&amp;creator=factset&amp;DYN_ARGS=TRUE&amp;DOC_NAME=FAT:FQL_AUDITING_CLIENT_TEMPLATE.FAT&amp;display_string=Audit&amp;VAR:KEY=PGRIBWZYXA&amp;VAR:QUERY=RkZfRUJJVERBX09QRVIoUVRSLDQvMS8yMDEwLDYvMzAvMjAxMCwsLFVTRCk=&amp;WINDOW=FIRST_POPUP&amp;HEIGH","T=450&amp;WIDTH=450&amp;START_MAXIMIZED=FALSE&amp;VAR:CALENDAR=US&amp;VAR:SYMBOL=NWSA&amp;VAR:INDEX=0"}</definedName>
    <definedName name="_336__FDSAUDITLINK__" localSheetId="10" hidden="1">{"fdsup://directions/FAT Viewer?action=UPDATE&amp;creator=factset&amp;DYN_ARGS=TRUE&amp;DOC_NAME=FAT:FQL_AUDITING_CLIENT_TEMPLATE.FAT&amp;display_string=Audit&amp;VAR:KEY=PGRIBWZYXA&amp;VAR:QUERY=RkZfRUJJVERBX09QRVIoUVRSLDQvMS8yMDEwLDYvMzAvMjAxMCwsLFVTRCk=&amp;WINDOW=FIRST_POPUP&amp;HEIGH","T=450&amp;WIDTH=450&amp;START_MAXIMIZED=FALSE&amp;VAR:CALENDAR=US&amp;VAR:SYMBOL=NWSA&amp;VAR:INDEX=0"}</definedName>
    <definedName name="_336__FDSAUDITLINK__" localSheetId="3" hidden="1">{"fdsup://directions/FAT Viewer?action=UPDATE&amp;creator=factset&amp;DYN_ARGS=TRUE&amp;DOC_NAME=FAT:FQL_AUDITING_CLIENT_TEMPLATE.FAT&amp;display_string=Audit&amp;VAR:KEY=PGRIBWZYXA&amp;VAR:QUERY=RkZfRUJJVERBX09QRVIoUVRSLDQvMS8yMDEwLDYvMzAvMjAxMCwsLFVTRCk=&amp;WINDOW=FIRST_POPUP&amp;HEIGH","T=450&amp;WIDTH=450&amp;START_MAXIMIZED=FALSE&amp;VAR:CALENDAR=US&amp;VAR:SYMBOL=NWSA&amp;VAR:INDEX=0"}</definedName>
    <definedName name="_336__FDSAUDITLINK__" localSheetId="5" hidden="1">{"fdsup://directions/FAT Viewer?action=UPDATE&amp;creator=factset&amp;DYN_ARGS=TRUE&amp;DOC_NAME=FAT:FQL_AUDITING_CLIENT_TEMPLATE.FAT&amp;display_string=Audit&amp;VAR:KEY=PGRIBWZYXA&amp;VAR:QUERY=RkZfRUJJVERBX09QRVIoUVRSLDQvMS8yMDEwLDYvMzAvMjAxMCwsLFVTRCk=&amp;WINDOW=FIRST_POPUP&amp;HEIGH","T=450&amp;WIDTH=450&amp;START_MAXIMIZED=FALSE&amp;VAR:CALENDAR=US&amp;VAR:SYMBOL=NWSA&amp;VAR:INDEX=0"}</definedName>
    <definedName name="_336__FDSAUDITLINK__" localSheetId="1" hidden="1">{"fdsup://directions/FAT Viewer?action=UPDATE&amp;creator=factset&amp;DYN_ARGS=TRUE&amp;DOC_NAME=FAT:FQL_AUDITING_CLIENT_TEMPLATE.FAT&amp;display_string=Audit&amp;VAR:KEY=PGRIBWZYXA&amp;VAR:QUERY=RkZfRUJJVERBX09QRVIoUVRSLDQvMS8yMDEwLDYvMzAvMjAxMCwsLFVTRCk=&amp;WINDOW=FIRST_POPUP&amp;HEIGH","T=450&amp;WIDTH=450&amp;START_MAXIMIZED=FALSE&amp;VAR:CALENDAR=US&amp;VAR:SYMBOL=NWSA&amp;VAR:INDEX=0"}</definedName>
    <definedName name="_336__FDSAUDITLINK__" hidden="1">{"fdsup://directions/FAT Viewer?action=UPDATE&amp;creator=factset&amp;DYN_ARGS=TRUE&amp;DOC_NAME=FAT:FQL_AUDITING_CLIENT_TEMPLATE.FAT&amp;display_string=Audit&amp;VAR:KEY=PGRIBWZYXA&amp;VAR:QUERY=RkZfRUJJVERBX09QRVIoUVRSLDQvMS8yMDEwLDYvMzAvMjAxMCwsLFVTRCk=&amp;WINDOW=FIRST_POPUP&amp;HEIGH","T=450&amp;WIDTH=450&amp;START_MAXIMIZED=FALSE&amp;VAR:CALENDAR=US&amp;VAR:SYMBOL=NWSA&amp;VAR:INDEX=0"}</definedName>
    <definedName name="_337__FDSAUDITLINK__" localSheetId="7" hidden="1">{"fdsup://directions/FAT Viewer?action=UPDATE&amp;creator=factset&amp;DYN_ARGS=TRUE&amp;DOC_NAME=FAT:FQL_AUDITING_CLIENT_TEMPLATE.FAT&amp;display_string=Audit&amp;VAR:KEY=HAPIXEBEDA&amp;VAR:QUERY=RkZfRUJJVERBX09QRVIoUVRSLDQvMS8yMDA5LDYvMzAvMjAwOSwsLFVTRCk=&amp;WINDOW=FIRST_POPUP&amp;HEIGH","T=450&amp;WIDTH=450&amp;START_MAXIMIZED=FALSE&amp;VAR:CALENDAR=US&amp;VAR:SYMBOL=NWL&amp;VAR:INDEX=0"}</definedName>
    <definedName name="_337__FDSAUDITLINK__" localSheetId="9" hidden="1">{"fdsup://directions/FAT Viewer?action=UPDATE&amp;creator=factset&amp;DYN_ARGS=TRUE&amp;DOC_NAME=FAT:FQL_AUDITING_CLIENT_TEMPLATE.FAT&amp;display_string=Audit&amp;VAR:KEY=HAPIXEBEDA&amp;VAR:QUERY=RkZfRUJJVERBX09QRVIoUVRSLDQvMS8yMDA5LDYvMzAvMjAwOSwsLFVTRCk=&amp;WINDOW=FIRST_POPUP&amp;HEIGH","T=450&amp;WIDTH=450&amp;START_MAXIMIZED=FALSE&amp;VAR:CALENDAR=US&amp;VAR:SYMBOL=NWL&amp;VAR:INDEX=0"}</definedName>
    <definedName name="_337__FDSAUDITLINK__" localSheetId="8" hidden="1">{"fdsup://directions/FAT Viewer?action=UPDATE&amp;creator=factset&amp;DYN_ARGS=TRUE&amp;DOC_NAME=FAT:FQL_AUDITING_CLIENT_TEMPLATE.FAT&amp;display_string=Audit&amp;VAR:KEY=HAPIXEBEDA&amp;VAR:QUERY=RkZfRUJJVERBX09QRVIoUVRSLDQvMS8yMDA5LDYvMzAvMjAwOSwsLFVTRCk=&amp;WINDOW=FIRST_POPUP&amp;HEIGH","T=450&amp;WIDTH=450&amp;START_MAXIMIZED=FALSE&amp;VAR:CALENDAR=US&amp;VAR:SYMBOL=NWL&amp;VAR:INDEX=0"}</definedName>
    <definedName name="_337__FDSAUDITLINK__" localSheetId="10" hidden="1">{"fdsup://directions/FAT Viewer?action=UPDATE&amp;creator=factset&amp;DYN_ARGS=TRUE&amp;DOC_NAME=FAT:FQL_AUDITING_CLIENT_TEMPLATE.FAT&amp;display_string=Audit&amp;VAR:KEY=HAPIXEBEDA&amp;VAR:QUERY=RkZfRUJJVERBX09QRVIoUVRSLDQvMS8yMDA5LDYvMzAvMjAwOSwsLFVTRCk=&amp;WINDOW=FIRST_POPUP&amp;HEIGH","T=450&amp;WIDTH=450&amp;START_MAXIMIZED=FALSE&amp;VAR:CALENDAR=US&amp;VAR:SYMBOL=NWL&amp;VAR:INDEX=0"}</definedName>
    <definedName name="_337__FDSAUDITLINK__" localSheetId="3" hidden="1">{"fdsup://directions/FAT Viewer?action=UPDATE&amp;creator=factset&amp;DYN_ARGS=TRUE&amp;DOC_NAME=FAT:FQL_AUDITING_CLIENT_TEMPLATE.FAT&amp;display_string=Audit&amp;VAR:KEY=HAPIXEBEDA&amp;VAR:QUERY=RkZfRUJJVERBX09QRVIoUVRSLDQvMS8yMDA5LDYvMzAvMjAwOSwsLFVTRCk=&amp;WINDOW=FIRST_POPUP&amp;HEIGH","T=450&amp;WIDTH=450&amp;START_MAXIMIZED=FALSE&amp;VAR:CALENDAR=US&amp;VAR:SYMBOL=NWL&amp;VAR:INDEX=0"}</definedName>
    <definedName name="_337__FDSAUDITLINK__" localSheetId="5" hidden="1">{"fdsup://directions/FAT Viewer?action=UPDATE&amp;creator=factset&amp;DYN_ARGS=TRUE&amp;DOC_NAME=FAT:FQL_AUDITING_CLIENT_TEMPLATE.FAT&amp;display_string=Audit&amp;VAR:KEY=HAPIXEBEDA&amp;VAR:QUERY=RkZfRUJJVERBX09QRVIoUVRSLDQvMS8yMDA5LDYvMzAvMjAwOSwsLFVTRCk=&amp;WINDOW=FIRST_POPUP&amp;HEIGH","T=450&amp;WIDTH=450&amp;START_MAXIMIZED=FALSE&amp;VAR:CALENDAR=US&amp;VAR:SYMBOL=NWL&amp;VAR:INDEX=0"}</definedName>
    <definedName name="_337__FDSAUDITLINK__" localSheetId="1" hidden="1">{"fdsup://directions/FAT Viewer?action=UPDATE&amp;creator=factset&amp;DYN_ARGS=TRUE&amp;DOC_NAME=FAT:FQL_AUDITING_CLIENT_TEMPLATE.FAT&amp;display_string=Audit&amp;VAR:KEY=HAPIXEBEDA&amp;VAR:QUERY=RkZfRUJJVERBX09QRVIoUVRSLDQvMS8yMDA5LDYvMzAvMjAwOSwsLFVTRCk=&amp;WINDOW=FIRST_POPUP&amp;HEIGH","T=450&amp;WIDTH=450&amp;START_MAXIMIZED=FALSE&amp;VAR:CALENDAR=US&amp;VAR:SYMBOL=NWL&amp;VAR:INDEX=0"}</definedName>
    <definedName name="_337__FDSAUDITLINK__" hidden="1">{"fdsup://directions/FAT Viewer?action=UPDATE&amp;creator=factset&amp;DYN_ARGS=TRUE&amp;DOC_NAME=FAT:FQL_AUDITING_CLIENT_TEMPLATE.FAT&amp;display_string=Audit&amp;VAR:KEY=HAPIXEBEDA&amp;VAR:QUERY=RkZfRUJJVERBX09QRVIoUVRSLDQvMS8yMDA5LDYvMzAvMjAwOSwsLFVTRCk=&amp;WINDOW=FIRST_POPUP&amp;HEIGH","T=450&amp;WIDTH=450&amp;START_MAXIMIZED=FALSE&amp;VAR:CALENDAR=US&amp;VAR:SYMBOL=NWL&amp;VAR:INDEX=0"}</definedName>
    <definedName name="_338__FDSAUDITLINK__" localSheetId="7" hidden="1">{"fdsup://directions/FAT Viewer?action=UPDATE&amp;creator=factset&amp;DYN_ARGS=TRUE&amp;DOC_NAME=FAT:FQL_AUDITING_CLIENT_TEMPLATE.FAT&amp;display_string=Audit&amp;VAR:KEY=FQFCFMZSLK&amp;VAR:QUERY=RkZfRUJJVERBX09QRVIoUVRSLDQvMS8yMDEwLDYvMzAvMjAxMCwsLFVTRCk=&amp;WINDOW=FIRST_POPUP&amp;HEIGH","T=450&amp;WIDTH=450&amp;START_MAXIMIZED=FALSE&amp;VAR:CALENDAR=US&amp;VAR:SYMBOL=NWL&amp;VAR:INDEX=0"}</definedName>
    <definedName name="_338__FDSAUDITLINK__" localSheetId="9" hidden="1">{"fdsup://directions/FAT Viewer?action=UPDATE&amp;creator=factset&amp;DYN_ARGS=TRUE&amp;DOC_NAME=FAT:FQL_AUDITING_CLIENT_TEMPLATE.FAT&amp;display_string=Audit&amp;VAR:KEY=FQFCFMZSLK&amp;VAR:QUERY=RkZfRUJJVERBX09QRVIoUVRSLDQvMS8yMDEwLDYvMzAvMjAxMCwsLFVTRCk=&amp;WINDOW=FIRST_POPUP&amp;HEIGH","T=450&amp;WIDTH=450&amp;START_MAXIMIZED=FALSE&amp;VAR:CALENDAR=US&amp;VAR:SYMBOL=NWL&amp;VAR:INDEX=0"}</definedName>
    <definedName name="_338__FDSAUDITLINK__" localSheetId="8" hidden="1">{"fdsup://directions/FAT Viewer?action=UPDATE&amp;creator=factset&amp;DYN_ARGS=TRUE&amp;DOC_NAME=FAT:FQL_AUDITING_CLIENT_TEMPLATE.FAT&amp;display_string=Audit&amp;VAR:KEY=FQFCFMZSLK&amp;VAR:QUERY=RkZfRUJJVERBX09QRVIoUVRSLDQvMS8yMDEwLDYvMzAvMjAxMCwsLFVTRCk=&amp;WINDOW=FIRST_POPUP&amp;HEIGH","T=450&amp;WIDTH=450&amp;START_MAXIMIZED=FALSE&amp;VAR:CALENDAR=US&amp;VAR:SYMBOL=NWL&amp;VAR:INDEX=0"}</definedName>
    <definedName name="_338__FDSAUDITLINK__" localSheetId="10" hidden="1">{"fdsup://directions/FAT Viewer?action=UPDATE&amp;creator=factset&amp;DYN_ARGS=TRUE&amp;DOC_NAME=FAT:FQL_AUDITING_CLIENT_TEMPLATE.FAT&amp;display_string=Audit&amp;VAR:KEY=FQFCFMZSLK&amp;VAR:QUERY=RkZfRUJJVERBX09QRVIoUVRSLDQvMS8yMDEwLDYvMzAvMjAxMCwsLFVTRCk=&amp;WINDOW=FIRST_POPUP&amp;HEIGH","T=450&amp;WIDTH=450&amp;START_MAXIMIZED=FALSE&amp;VAR:CALENDAR=US&amp;VAR:SYMBOL=NWL&amp;VAR:INDEX=0"}</definedName>
    <definedName name="_338__FDSAUDITLINK__" localSheetId="3" hidden="1">{"fdsup://directions/FAT Viewer?action=UPDATE&amp;creator=factset&amp;DYN_ARGS=TRUE&amp;DOC_NAME=FAT:FQL_AUDITING_CLIENT_TEMPLATE.FAT&amp;display_string=Audit&amp;VAR:KEY=FQFCFMZSLK&amp;VAR:QUERY=RkZfRUJJVERBX09QRVIoUVRSLDQvMS8yMDEwLDYvMzAvMjAxMCwsLFVTRCk=&amp;WINDOW=FIRST_POPUP&amp;HEIGH","T=450&amp;WIDTH=450&amp;START_MAXIMIZED=FALSE&amp;VAR:CALENDAR=US&amp;VAR:SYMBOL=NWL&amp;VAR:INDEX=0"}</definedName>
    <definedName name="_338__FDSAUDITLINK__" localSheetId="5" hidden="1">{"fdsup://directions/FAT Viewer?action=UPDATE&amp;creator=factset&amp;DYN_ARGS=TRUE&amp;DOC_NAME=FAT:FQL_AUDITING_CLIENT_TEMPLATE.FAT&amp;display_string=Audit&amp;VAR:KEY=FQFCFMZSLK&amp;VAR:QUERY=RkZfRUJJVERBX09QRVIoUVRSLDQvMS8yMDEwLDYvMzAvMjAxMCwsLFVTRCk=&amp;WINDOW=FIRST_POPUP&amp;HEIGH","T=450&amp;WIDTH=450&amp;START_MAXIMIZED=FALSE&amp;VAR:CALENDAR=US&amp;VAR:SYMBOL=NWL&amp;VAR:INDEX=0"}</definedName>
    <definedName name="_338__FDSAUDITLINK__" localSheetId="1" hidden="1">{"fdsup://directions/FAT Viewer?action=UPDATE&amp;creator=factset&amp;DYN_ARGS=TRUE&amp;DOC_NAME=FAT:FQL_AUDITING_CLIENT_TEMPLATE.FAT&amp;display_string=Audit&amp;VAR:KEY=FQFCFMZSLK&amp;VAR:QUERY=RkZfRUJJVERBX09QRVIoUVRSLDQvMS8yMDEwLDYvMzAvMjAxMCwsLFVTRCk=&amp;WINDOW=FIRST_POPUP&amp;HEIGH","T=450&amp;WIDTH=450&amp;START_MAXIMIZED=FALSE&amp;VAR:CALENDAR=US&amp;VAR:SYMBOL=NWL&amp;VAR:INDEX=0"}</definedName>
    <definedName name="_338__FDSAUDITLINK__" hidden="1">{"fdsup://directions/FAT Viewer?action=UPDATE&amp;creator=factset&amp;DYN_ARGS=TRUE&amp;DOC_NAME=FAT:FQL_AUDITING_CLIENT_TEMPLATE.FAT&amp;display_string=Audit&amp;VAR:KEY=FQFCFMZSLK&amp;VAR:QUERY=RkZfRUJJVERBX09QRVIoUVRSLDQvMS8yMDEwLDYvMzAvMjAxMCwsLFVTRCk=&amp;WINDOW=FIRST_POPUP&amp;HEIGH","T=450&amp;WIDTH=450&amp;START_MAXIMIZED=FALSE&amp;VAR:CALENDAR=US&amp;VAR:SYMBOL=NWL&amp;VAR:INDEX=0"}</definedName>
    <definedName name="_339__FDSAUDITLINK__" localSheetId="7" hidden="1">{"fdsup://directions/FAT Viewer?action=UPDATE&amp;creator=factset&amp;DYN_ARGS=TRUE&amp;DOC_NAME=FAT:FQL_AUDITING_CLIENT_TEMPLATE.FAT&amp;display_string=Audit&amp;VAR:KEY=PKZGFIZYPQ&amp;VAR:QUERY=RkZfRUJJVERBX09QRVIoUVRSLDQvMS8yMDA5LDYvMzAvMjAwOSwsLFVTRCk=&amp;WINDOW=FIRST_POPUP&amp;HEIGH","T=450&amp;WIDTH=450&amp;START_MAXIMIZED=FALSE&amp;VAR:CALENDAR=US&amp;VAR:SYMBOL=NVLS&amp;VAR:INDEX=0"}</definedName>
    <definedName name="_339__FDSAUDITLINK__" localSheetId="9" hidden="1">{"fdsup://directions/FAT Viewer?action=UPDATE&amp;creator=factset&amp;DYN_ARGS=TRUE&amp;DOC_NAME=FAT:FQL_AUDITING_CLIENT_TEMPLATE.FAT&amp;display_string=Audit&amp;VAR:KEY=PKZGFIZYPQ&amp;VAR:QUERY=RkZfRUJJVERBX09QRVIoUVRSLDQvMS8yMDA5LDYvMzAvMjAwOSwsLFVTRCk=&amp;WINDOW=FIRST_POPUP&amp;HEIGH","T=450&amp;WIDTH=450&amp;START_MAXIMIZED=FALSE&amp;VAR:CALENDAR=US&amp;VAR:SYMBOL=NVLS&amp;VAR:INDEX=0"}</definedName>
    <definedName name="_339__FDSAUDITLINK__" localSheetId="8" hidden="1">{"fdsup://directions/FAT Viewer?action=UPDATE&amp;creator=factset&amp;DYN_ARGS=TRUE&amp;DOC_NAME=FAT:FQL_AUDITING_CLIENT_TEMPLATE.FAT&amp;display_string=Audit&amp;VAR:KEY=PKZGFIZYPQ&amp;VAR:QUERY=RkZfRUJJVERBX09QRVIoUVRSLDQvMS8yMDA5LDYvMzAvMjAwOSwsLFVTRCk=&amp;WINDOW=FIRST_POPUP&amp;HEIGH","T=450&amp;WIDTH=450&amp;START_MAXIMIZED=FALSE&amp;VAR:CALENDAR=US&amp;VAR:SYMBOL=NVLS&amp;VAR:INDEX=0"}</definedName>
    <definedName name="_339__FDSAUDITLINK__" localSheetId="10" hidden="1">{"fdsup://directions/FAT Viewer?action=UPDATE&amp;creator=factset&amp;DYN_ARGS=TRUE&amp;DOC_NAME=FAT:FQL_AUDITING_CLIENT_TEMPLATE.FAT&amp;display_string=Audit&amp;VAR:KEY=PKZGFIZYPQ&amp;VAR:QUERY=RkZfRUJJVERBX09QRVIoUVRSLDQvMS8yMDA5LDYvMzAvMjAwOSwsLFVTRCk=&amp;WINDOW=FIRST_POPUP&amp;HEIGH","T=450&amp;WIDTH=450&amp;START_MAXIMIZED=FALSE&amp;VAR:CALENDAR=US&amp;VAR:SYMBOL=NVLS&amp;VAR:INDEX=0"}</definedName>
    <definedName name="_339__FDSAUDITLINK__" localSheetId="3" hidden="1">{"fdsup://directions/FAT Viewer?action=UPDATE&amp;creator=factset&amp;DYN_ARGS=TRUE&amp;DOC_NAME=FAT:FQL_AUDITING_CLIENT_TEMPLATE.FAT&amp;display_string=Audit&amp;VAR:KEY=PKZGFIZYPQ&amp;VAR:QUERY=RkZfRUJJVERBX09QRVIoUVRSLDQvMS8yMDA5LDYvMzAvMjAwOSwsLFVTRCk=&amp;WINDOW=FIRST_POPUP&amp;HEIGH","T=450&amp;WIDTH=450&amp;START_MAXIMIZED=FALSE&amp;VAR:CALENDAR=US&amp;VAR:SYMBOL=NVLS&amp;VAR:INDEX=0"}</definedName>
    <definedName name="_339__FDSAUDITLINK__" localSheetId="5" hidden="1">{"fdsup://directions/FAT Viewer?action=UPDATE&amp;creator=factset&amp;DYN_ARGS=TRUE&amp;DOC_NAME=FAT:FQL_AUDITING_CLIENT_TEMPLATE.FAT&amp;display_string=Audit&amp;VAR:KEY=PKZGFIZYPQ&amp;VAR:QUERY=RkZfRUJJVERBX09QRVIoUVRSLDQvMS8yMDA5LDYvMzAvMjAwOSwsLFVTRCk=&amp;WINDOW=FIRST_POPUP&amp;HEIGH","T=450&amp;WIDTH=450&amp;START_MAXIMIZED=FALSE&amp;VAR:CALENDAR=US&amp;VAR:SYMBOL=NVLS&amp;VAR:INDEX=0"}</definedName>
    <definedName name="_339__FDSAUDITLINK__" localSheetId="1" hidden="1">{"fdsup://directions/FAT Viewer?action=UPDATE&amp;creator=factset&amp;DYN_ARGS=TRUE&amp;DOC_NAME=FAT:FQL_AUDITING_CLIENT_TEMPLATE.FAT&amp;display_string=Audit&amp;VAR:KEY=PKZGFIZYPQ&amp;VAR:QUERY=RkZfRUJJVERBX09QRVIoUVRSLDQvMS8yMDA5LDYvMzAvMjAwOSwsLFVTRCk=&amp;WINDOW=FIRST_POPUP&amp;HEIGH","T=450&amp;WIDTH=450&amp;START_MAXIMIZED=FALSE&amp;VAR:CALENDAR=US&amp;VAR:SYMBOL=NVLS&amp;VAR:INDEX=0"}</definedName>
    <definedName name="_339__FDSAUDITLINK__" hidden="1">{"fdsup://directions/FAT Viewer?action=UPDATE&amp;creator=factset&amp;DYN_ARGS=TRUE&amp;DOC_NAME=FAT:FQL_AUDITING_CLIENT_TEMPLATE.FAT&amp;display_string=Audit&amp;VAR:KEY=PKZGFIZYPQ&amp;VAR:QUERY=RkZfRUJJVERBX09QRVIoUVRSLDQvMS8yMDA5LDYvMzAvMjAwOSwsLFVTRCk=&amp;WINDOW=FIRST_POPUP&amp;HEIGH","T=450&amp;WIDTH=450&amp;START_MAXIMIZED=FALSE&amp;VAR:CALENDAR=US&amp;VAR:SYMBOL=NVLS&amp;VAR:INDEX=0"}</definedName>
    <definedName name="_34__FDSAUDITLINK__" localSheetId="7" hidden="1">{"fdsup://directions/FAT Viewer?action=UPDATE&amp;creator=factset&amp;DYN_ARGS=TRUE&amp;DOC_NAME=FAT:FQL_AUDITING_CLIENT_TEMPLATE.FAT&amp;display_string=Audit&amp;VAR:KEY=RCVOLMREZG&amp;VAR:QUERY=RkZfRUJJVERBX09QRVIoUVRSLDQvMS8yMDEwLDYvMzAvMjAxMCwsLFVTRCk=&amp;WINDOW=FIRST_POPUP&amp;HEIGH","T=450&amp;WIDTH=450&amp;START_MAXIMIZED=FALSE&amp;VAR:CALENDAR=US&amp;VAR:SYMBOL=WPI&amp;VAR:INDEX=0"}</definedName>
    <definedName name="_34__FDSAUDITLINK__" localSheetId="9" hidden="1">{"fdsup://directions/FAT Viewer?action=UPDATE&amp;creator=factset&amp;DYN_ARGS=TRUE&amp;DOC_NAME=FAT:FQL_AUDITING_CLIENT_TEMPLATE.FAT&amp;display_string=Audit&amp;VAR:KEY=RCVOLMREZG&amp;VAR:QUERY=RkZfRUJJVERBX09QRVIoUVRSLDQvMS8yMDEwLDYvMzAvMjAxMCwsLFVTRCk=&amp;WINDOW=FIRST_POPUP&amp;HEIGH","T=450&amp;WIDTH=450&amp;START_MAXIMIZED=FALSE&amp;VAR:CALENDAR=US&amp;VAR:SYMBOL=WPI&amp;VAR:INDEX=0"}</definedName>
    <definedName name="_34__FDSAUDITLINK__" localSheetId="8" hidden="1">{"fdsup://directions/FAT Viewer?action=UPDATE&amp;creator=factset&amp;DYN_ARGS=TRUE&amp;DOC_NAME=FAT:FQL_AUDITING_CLIENT_TEMPLATE.FAT&amp;display_string=Audit&amp;VAR:KEY=RCVOLMREZG&amp;VAR:QUERY=RkZfRUJJVERBX09QRVIoUVRSLDQvMS8yMDEwLDYvMzAvMjAxMCwsLFVTRCk=&amp;WINDOW=FIRST_POPUP&amp;HEIGH","T=450&amp;WIDTH=450&amp;START_MAXIMIZED=FALSE&amp;VAR:CALENDAR=US&amp;VAR:SYMBOL=WPI&amp;VAR:INDEX=0"}</definedName>
    <definedName name="_34__FDSAUDITLINK__" localSheetId="10" hidden="1">{"fdsup://directions/FAT Viewer?action=UPDATE&amp;creator=factset&amp;DYN_ARGS=TRUE&amp;DOC_NAME=FAT:FQL_AUDITING_CLIENT_TEMPLATE.FAT&amp;display_string=Audit&amp;VAR:KEY=RCVOLMREZG&amp;VAR:QUERY=RkZfRUJJVERBX09QRVIoUVRSLDQvMS8yMDEwLDYvMzAvMjAxMCwsLFVTRCk=&amp;WINDOW=FIRST_POPUP&amp;HEIGH","T=450&amp;WIDTH=450&amp;START_MAXIMIZED=FALSE&amp;VAR:CALENDAR=US&amp;VAR:SYMBOL=WPI&amp;VAR:INDEX=0"}</definedName>
    <definedName name="_34__FDSAUDITLINK__" localSheetId="3" hidden="1">{"fdsup://directions/FAT Viewer?action=UPDATE&amp;creator=factset&amp;DYN_ARGS=TRUE&amp;DOC_NAME=FAT:FQL_AUDITING_CLIENT_TEMPLATE.FAT&amp;display_string=Audit&amp;VAR:KEY=RCVOLMREZG&amp;VAR:QUERY=RkZfRUJJVERBX09QRVIoUVRSLDQvMS8yMDEwLDYvMzAvMjAxMCwsLFVTRCk=&amp;WINDOW=FIRST_POPUP&amp;HEIGH","T=450&amp;WIDTH=450&amp;START_MAXIMIZED=FALSE&amp;VAR:CALENDAR=US&amp;VAR:SYMBOL=WPI&amp;VAR:INDEX=0"}</definedName>
    <definedName name="_34__FDSAUDITLINK__" localSheetId="5" hidden="1">{"fdsup://directions/FAT Viewer?action=UPDATE&amp;creator=factset&amp;DYN_ARGS=TRUE&amp;DOC_NAME=FAT:FQL_AUDITING_CLIENT_TEMPLATE.FAT&amp;display_string=Audit&amp;VAR:KEY=RCVOLMREZG&amp;VAR:QUERY=RkZfRUJJVERBX09QRVIoUVRSLDQvMS8yMDEwLDYvMzAvMjAxMCwsLFVTRCk=&amp;WINDOW=FIRST_POPUP&amp;HEIGH","T=450&amp;WIDTH=450&amp;START_MAXIMIZED=FALSE&amp;VAR:CALENDAR=US&amp;VAR:SYMBOL=WPI&amp;VAR:INDEX=0"}</definedName>
    <definedName name="_34__FDSAUDITLINK__" localSheetId="1" hidden="1">{"fdsup://directions/FAT Viewer?action=UPDATE&amp;creator=factset&amp;DYN_ARGS=TRUE&amp;DOC_NAME=FAT:FQL_AUDITING_CLIENT_TEMPLATE.FAT&amp;display_string=Audit&amp;VAR:KEY=RCVOLMREZG&amp;VAR:QUERY=RkZfRUJJVERBX09QRVIoUVRSLDQvMS8yMDEwLDYvMzAvMjAxMCwsLFVTRCk=&amp;WINDOW=FIRST_POPUP&amp;HEIGH","T=450&amp;WIDTH=450&amp;START_MAXIMIZED=FALSE&amp;VAR:CALENDAR=US&amp;VAR:SYMBOL=WPI&amp;VAR:INDEX=0"}</definedName>
    <definedName name="_34__FDSAUDITLINK__" hidden="1">{"fdsup://directions/FAT Viewer?action=UPDATE&amp;creator=factset&amp;DYN_ARGS=TRUE&amp;DOC_NAME=FAT:FQL_AUDITING_CLIENT_TEMPLATE.FAT&amp;display_string=Audit&amp;VAR:KEY=RCVOLMREZG&amp;VAR:QUERY=RkZfRUJJVERBX09QRVIoUVRSLDQvMS8yMDEwLDYvMzAvMjAxMCwsLFVTRCk=&amp;WINDOW=FIRST_POPUP&amp;HEIGH","T=450&amp;WIDTH=450&amp;START_MAXIMIZED=FALSE&amp;VAR:CALENDAR=US&amp;VAR:SYMBOL=WPI&amp;VAR:INDEX=0"}</definedName>
    <definedName name="_340__FDSAUDITLINK__" localSheetId="7" hidden="1">{"fdsup://directions/FAT Viewer?action=UPDATE&amp;creator=factset&amp;DYN_ARGS=TRUE&amp;DOC_NAME=FAT:FQL_AUDITING_CLIENT_TEMPLATE.FAT&amp;display_string=Audit&amp;VAR:KEY=VQPCVUZOBK&amp;VAR:QUERY=RkZfRUJJVERBX09QRVIoUVRSLDQvMS8yMDEwLDYvMzAvMjAxMCwsLFVTRCk=&amp;WINDOW=FIRST_POPUP&amp;HEIGH","T=450&amp;WIDTH=450&amp;START_MAXIMIZED=FALSE&amp;VAR:CALENDAR=US&amp;VAR:SYMBOL=NVLS&amp;VAR:INDEX=0"}</definedName>
    <definedName name="_340__FDSAUDITLINK__" localSheetId="9" hidden="1">{"fdsup://directions/FAT Viewer?action=UPDATE&amp;creator=factset&amp;DYN_ARGS=TRUE&amp;DOC_NAME=FAT:FQL_AUDITING_CLIENT_TEMPLATE.FAT&amp;display_string=Audit&amp;VAR:KEY=VQPCVUZOBK&amp;VAR:QUERY=RkZfRUJJVERBX09QRVIoUVRSLDQvMS8yMDEwLDYvMzAvMjAxMCwsLFVTRCk=&amp;WINDOW=FIRST_POPUP&amp;HEIGH","T=450&amp;WIDTH=450&amp;START_MAXIMIZED=FALSE&amp;VAR:CALENDAR=US&amp;VAR:SYMBOL=NVLS&amp;VAR:INDEX=0"}</definedName>
    <definedName name="_340__FDSAUDITLINK__" localSheetId="8" hidden="1">{"fdsup://directions/FAT Viewer?action=UPDATE&amp;creator=factset&amp;DYN_ARGS=TRUE&amp;DOC_NAME=FAT:FQL_AUDITING_CLIENT_TEMPLATE.FAT&amp;display_string=Audit&amp;VAR:KEY=VQPCVUZOBK&amp;VAR:QUERY=RkZfRUJJVERBX09QRVIoUVRSLDQvMS8yMDEwLDYvMzAvMjAxMCwsLFVTRCk=&amp;WINDOW=FIRST_POPUP&amp;HEIGH","T=450&amp;WIDTH=450&amp;START_MAXIMIZED=FALSE&amp;VAR:CALENDAR=US&amp;VAR:SYMBOL=NVLS&amp;VAR:INDEX=0"}</definedName>
    <definedName name="_340__FDSAUDITLINK__" localSheetId="10" hidden="1">{"fdsup://directions/FAT Viewer?action=UPDATE&amp;creator=factset&amp;DYN_ARGS=TRUE&amp;DOC_NAME=FAT:FQL_AUDITING_CLIENT_TEMPLATE.FAT&amp;display_string=Audit&amp;VAR:KEY=VQPCVUZOBK&amp;VAR:QUERY=RkZfRUJJVERBX09QRVIoUVRSLDQvMS8yMDEwLDYvMzAvMjAxMCwsLFVTRCk=&amp;WINDOW=FIRST_POPUP&amp;HEIGH","T=450&amp;WIDTH=450&amp;START_MAXIMIZED=FALSE&amp;VAR:CALENDAR=US&amp;VAR:SYMBOL=NVLS&amp;VAR:INDEX=0"}</definedName>
    <definedName name="_340__FDSAUDITLINK__" localSheetId="3" hidden="1">{"fdsup://directions/FAT Viewer?action=UPDATE&amp;creator=factset&amp;DYN_ARGS=TRUE&amp;DOC_NAME=FAT:FQL_AUDITING_CLIENT_TEMPLATE.FAT&amp;display_string=Audit&amp;VAR:KEY=VQPCVUZOBK&amp;VAR:QUERY=RkZfRUJJVERBX09QRVIoUVRSLDQvMS8yMDEwLDYvMzAvMjAxMCwsLFVTRCk=&amp;WINDOW=FIRST_POPUP&amp;HEIGH","T=450&amp;WIDTH=450&amp;START_MAXIMIZED=FALSE&amp;VAR:CALENDAR=US&amp;VAR:SYMBOL=NVLS&amp;VAR:INDEX=0"}</definedName>
    <definedName name="_340__FDSAUDITLINK__" localSheetId="5" hidden="1">{"fdsup://directions/FAT Viewer?action=UPDATE&amp;creator=factset&amp;DYN_ARGS=TRUE&amp;DOC_NAME=FAT:FQL_AUDITING_CLIENT_TEMPLATE.FAT&amp;display_string=Audit&amp;VAR:KEY=VQPCVUZOBK&amp;VAR:QUERY=RkZfRUJJVERBX09QRVIoUVRSLDQvMS8yMDEwLDYvMzAvMjAxMCwsLFVTRCk=&amp;WINDOW=FIRST_POPUP&amp;HEIGH","T=450&amp;WIDTH=450&amp;START_MAXIMIZED=FALSE&amp;VAR:CALENDAR=US&amp;VAR:SYMBOL=NVLS&amp;VAR:INDEX=0"}</definedName>
    <definedName name="_340__FDSAUDITLINK__" localSheetId="1" hidden="1">{"fdsup://directions/FAT Viewer?action=UPDATE&amp;creator=factset&amp;DYN_ARGS=TRUE&amp;DOC_NAME=FAT:FQL_AUDITING_CLIENT_TEMPLATE.FAT&amp;display_string=Audit&amp;VAR:KEY=VQPCVUZOBK&amp;VAR:QUERY=RkZfRUJJVERBX09QRVIoUVRSLDQvMS8yMDEwLDYvMzAvMjAxMCwsLFVTRCk=&amp;WINDOW=FIRST_POPUP&amp;HEIGH","T=450&amp;WIDTH=450&amp;START_MAXIMIZED=FALSE&amp;VAR:CALENDAR=US&amp;VAR:SYMBOL=NVLS&amp;VAR:INDEX=0"}</definedName>
    <definedName name="_340__FDSAUDITLINK__" hidden="1">{"fdsup://directions/FAT Viewer?action=UPDATE&amp;creator=factset&amp;DYN_ARGS=TRUE&amp;DOC_NAME=FAT:FQL_AUDITING_CLIENT_TEMPLATE.FAT&amp;display_string=Audit&amp;VAR:KEY=VQPCVUZOBK&amp;VAR:QUERY=RkZfRUJJVERBX09QRVIoUVRSLDQvMS8yMDEwLDYvMzAvMjAxMCwsLFVTRCk=&amp;WINDOW=FIRST_POPUP&amp;HEIGH","T=450&amp;WIDTH=450&amp;START_MAXIMIZED=FALSE&amp;VAR:CALENDAR=US&amp;VAR:SYMBOL=NVLS&amp;VAR:INDEX=0"}</definedName>
    <definedName name="_341__FDSAUDITLINK__" localSheetId="7" hidden="1">{"fdsup://directions/FAT Viewer?action=UPDATE&amp;creator=factset&amp;DYN_ARGS=TRUE&amp;DOC_NAME=FAT:FQL_AUDITING_CLIENT_TEMPLATE.FAT&amp;display_string=Audit&amp;VAR:KEY=ZUVKFWNSBG&amp;VAR:QUERY=RkZfRUJJVERBX09QRVIoUVRSLDQvMS8yMDA5LDYvMzAvMjAwOSwsLFVTRCk=&amp;WINDOW=FIRST_POPUP&amp;HEIGH","T=450&amp;WIDTH=450&amp;START_MAXIMIZED=FALSE&amp;VAR:CALENDAR=US&amp;VAR:SYMBOL=NVDA&amp;VAR:INDEX=0"}</definedName>
    <definedName name="_341__FDSAUDITLINK__" localSheetId="9" hidden="1">{"fdsup://directions/FAT Viewer?action=UPDATE&amp;creator=factset&amp;DYN_ARGS=TRUE&amp;DOC_NAME=FAT:FQL_AUDITING_CLIENT_TEMPLATE.FAT&amp;display_string=Audit&amp;VAR:KEY=ZUVKFWNSBG&amp;VAR:QUERY=RkZfRUJJVERBX09QRVIoUVRSLDQvMS8yMDA5LDYvMzAvMjAwOSwsLFVTRCk=&amp;WINDOW=FIRST_POPUP&amp;HEIGH","T=450&amp;WIDTH=450&amp;START_MAXIMIZED=FALSE&amp;VAR:CALENDAR=US&amp;VAR:SYMBOL=NVDA&amp;VAR:INDEX=0"}</definedName>
    <definedName name="_341__FDSAUDITLINK__" localSheetId="8" hidden="1">{"fdsup://directions/FAT Viewer?action=UPDATE&amp;creator=factset&amp;DYN_ARGS=TRUE&amp;DOC_NAME=FAT:FQL_AUDITING_CLIENT_TEMPLATE.FAT&amp;display_string=Audit&amp;VAR:KEY=ZUVKFWNSBG&amp;VAR:QUERY=RkZfRUJJVERBX09QRVIoUVRSLDQvMS8yMDA5LDYvMzAvMjAwOSwsLFVTRCk=&amp;WINDOW=FIRST_POPUP&amp;HEIGH","T=450&amp;WIDTH=450&amp;START_MAXIMIZED=FALSE&amp;VAR:CALENDAR=US&amp;VAR:SYMBOL=NVDA&amp;VAR:INDEX=0"}</definedName>
    <definedName name="_341__FDSAUDITLINK__" localSheetId="10" hidden="1">{"fdsup://directions/FAT Viewer?action=UPDATE&amp;creator=factset&amp;DYN_ARGS=TRUE&amp;DOC_NAME=FAT:FQL_AUDITING_CLIENT_TEMPLATE.FAT&amp;display_string=Audit&amp;VAR:KEY=ZUVKFWNSBG&amp;VAR:QUERY=RkZfRUJJVERBX09QRVIoUVRSLDQvMS8yMDA5LDYvMzAvMjAwOSwsLFVTRCk=&amp;WINDOW=FIRST_POPUP&amp;HEIGH","T=450&amp;WIDTH=450&amp;START_MAXIMIZED=FALSE&amp;VAR:CALENDAR=US&amp;VAR:SYMBOL=NVDA&amp;VAR:INDEX=0"}</definedName>
    <definedName name="_341__FDSAUDITLINK__" localSheetId="3" hidden="1">{"fdsup://directions/FAT Viewer?action=UPDATE&amp;creator=factset&amp;DYN_ARGS=TRUE&amp;DOC_NAME=FAT:FQL_AUDITING_CLIENT_TEMPLATE.FAT&amp;display_string=Audit&amp;VAR:KEY=ZUVKFWNSBG&amp;VAR:QUERY=RkZfRUJJVERBX09QRVIoUVRSLDQvMS8yMDA5LDYvMzAvMjAwOSwsLFVTRCk=&amp;WINDOW=FIRST_POPUP&amp;HEIGH","T=450&amp;WIDTH=450&amp;START_MAXIMIZED=FALSE&amp;VAR:CALENDAR=US&amp;VAR:SYMBOL=NVDA&amp;VAR:INDEX=0"}</definedName>
    <definedName name="_341__FDSAUDITLINK__" localSheetId="5" hidden="1">{"fdsup://directions/FAT Viewer?action=UPDATE&amp;creator=factset&amp;DYN_ARGS=TRUE&amp;DOC_NAME=FAT:FQL_AUDITING_CLIENT_TEMPLATE.FAT&amp;display_string=Audit&amp;VAR:KEY=ZUVKFWNSBG&amp;VAR:QUERY=RkZfRUJJVERBX09QRVIoUVRSLDQvMS8yMDA5LDYvMzAvMjAwOSwsLFVTRCk=&amp;WINDOW=FIRST_POPUP&amp;HEIGH","T=450&amp;WIDTH=450&amp;START_MAXIMIZED=FALSE&amp;VAR:CALENDAR=US&amp;VAR:SYMBOL=NVDA&amp;VAR:INDEX=0"}</definedName>
    <definedName name="_341__FDSAUDITLINK__" localSheetId="1" hidden="1">{"fdsup://directions/FAT Viewer?action=UPDATE&amp;creator=factset&amp;DYN_ARGS=TRUE&amp;DOC_NAME=FAT:FQL_AUDITING_CLIENT_TEMPLATE.FAT&amp;display_string=Audit&amp;VAR:KEY=ZUVKFWNSBG&amp;VAR:QUERY=RkZfRUJJVERBX09QRVIoUVRSLDQvMS8yMDA5LDYvMzAvMjAwOSwsLFVTRCk=&amp;WINDOW=FIRST_POPUP&amp;HEIGH","T=450&amp;WIDTH=450&amp;START_MAXIMIZED=FALSE&amp;VAR:CALENDAR=US&amp;VAR:SYMBOL=NVDA&amp;VAR:INDEX=0"}</definedName>
    <definedName name="_341__FDSAUDITLINK__" hidden="1">{"fdsup://directions/FAT Viewer?action=UPDATE&amp;creator=factset&amp;DYN_ARGS=TRUE&amp;DOC_NAME=FAT:FQL_AUDITING_CLIENT_TEMPLATE.FAT&amp;display_string=Audit&amp;VAR:KEY=ZUVKFWNSBG&amp;VAR:QUERY=RkZfRUJJVERBX09QRVIoUVRSLDQvMS8yMDA5LDYvMzAvMjAwOSwsLFVTRCk=&amp;WINDOW=FIRST_POPUP&amp;HEIGH","T=450&amp;WIDTH=450&amp;START_MAXIMIZED=FALSE&amp;VAR:CALENDAR=US&amp;VAR:SYMBOL=NVDA&amp;VAR:INDEX=0"}</definedName>
    <definedName name="_342__FDSAUDITLINK__" localSheetId="7" hidden="1">{"fdsup://directions/FAT Viewer?action=UPDATE&amp;creator=factset&amp;DYN_ARGS=TRUE&amp;DOC_NAME=FAT:FQL_AUDITING_CLIENT_TEMPLATE.FAT&amp;display_string=Audit&amp;VAR:KEY=TMJWJSZIJG&amp;VAR:QUERY=RkZfRUJJVERBX09QRVIoUVRSLDQvMS8yMDEwLDYvMzAvMjAxMCwsLFVTRCk=&amp;WINDOW=FIRST_POPUP&amp;HEIGH","T=450&amp;WIDTH=450&amp;START_MAXIMIZED=FALSE&amp;VAR:CALENDAR=US&amp;VAR:SYMBOL=NVDA&amp;VAR:INDEX=0"}</definedName>
    <definedName name="_342__FDSAUDITLINK__" localSheetId="9" hidden="1">{"fdsup://directions/FAT Viewer?action=UPDATE&amp;creator=factset&amp;DYN_ARGS=TRUE&amp;DOC_NAME=FAT:FQL_AUDITING_CLIENT_TEMPLATE.FAT&amp;display_string=Audit&amp;VAR:KEY=TMJWJSZIJG&amp;VAR:QUERY=RkZfRUJJVERBX09QRVIoUVRSLDQvMS8yMDEwLDYvMzAvMjAxMCwsLFVTRCk=&amp;WINDOW=FIRST_POPUP&amp;HEIGH","T=450&amp;WIDTH=450&amp;START_MAXIMIZED=FALSE&amp;VAR:CALENDAR=US&amp;VAR:SYMBOL=NVDA&amp;VAR:INDEX=0"}</definedName>
    <definedName name="_342__FDSAUDITLINK__" localSheetId="8" hidden="1">{"fdsup://directions/FAT Viewer?action=UPDATE&amp;creator=factset&amp;DYN_ARGS=TRUE&amp;DOC_NAME=FAT:FQL_AUDITING_CLIENT_TEMPLATE.FAT&amp;display_string=Audit&amp;VAR:KEY=TMJWJSZIJG&amp;VAR:QUERY=RkZfRUJJVERBX09QRVIoUVRSLDQvMS8yMDEwLDYvMzAvMjAxMCwsLFVTRCk=&amp;WINDOW=FIRST_POPUP&amp;HEIGH","T=450&amp;WIDTH=450&amp;START_MAXIMIZED=FALSE&amp;VAR:CALENDAR=US&amp;VAR:SYMBOL=NVDA&amp;VAR:INDEX=0"}</definedName>
    <definedName name="_342__FDSAUDITLINK__" localSheetId="10" hidden="1">{"fdsup://directions/FAT Viewer?action=UPDATE&amp;creator=factset&amp;DYN_ARGS=TRUE&amp;DOC_NAME=FAT:FQL_AUDITING_CLIENT_TEMPLATE.FAT&amp;display_string=Audit&amp;VAR:KEY=TMJWJSZIJG&amp;VAR:QUERY=RkZfRUJJVERBX09QRVIoUVRSLDQvMS8yMDEwLDYvMzAvMjAxMCwsLFVTRCk=&amp;WINDOW=FIRST_POPUP&amp;HEIGH","T=450&amp;WIDTH=450&amp;START_MAXIMIZED=FALSE&amp;VAR:CALENDAR=US&amp;VAR:SYMBOL=NVDA&amp;VAR:INDEX=0"}</definedName>
    <definedName name="_342__FDSAUDITLINK__" localSheetId="3" hidden="1">{"fdsup://directions/FAT Viewer?action=UPDATE&amp;creator=factset&amp;DYN_ARGS=TRUE&amp;DOC_NAME=FAT:FQL_AUDITING_CLIENT_TEMPLATE.FAT&amp;display_string=Audit&amp;VAR:KEY=TMJWJSZIJG&amp;VAR:QUERY=RkZfRUJJVERBX09QRVIoUVRSLDQvMS8yMDEwLDYvMzAvMjAxMCwsLFVTRCk=&amp;WINDOW=FIRST_POPUP&amp;HEIGH","T=450&amp;WIDTH=450&amp;START_MAXIMIZED=FALSE&amp;VAR:CALENDAR=US&amp;VAR:SYMBOL=NVDA&amp;VAR:INDEX=0"}</definedName>
    <definedName name="_342__FDSAUDITLINK__" localSheetId="5" hidden="1">{"fdsup://directions/FAT Viewer?action=UPDATE&amp;creator=factset&amp;DYN_ARGS=TRUE&amp;DOC_NAME=FAT:FQL_AUDITING_CLIENT_TEMPLATE.FAT&amp;display_string=Audit&amp;VAR:KEY=TMJWJSZIJG&amp;VAR:QUERY=RkZfRUJJVERBX09QRVIoUVRSLDQvMS8yMDEwLDYvMzAvMjAxMCwsLFVTRCk=&amp;WINDOW=FIRST_POPUP&amp;HEIGH","T=450&amp;WIDTH=450&amp;START_MAXIMIZED=FALSE&amp;VAR:CALENDAR=US&amp;VAR:SYMBOL=NVDA&amp;VAR:INDEX=0"}</definedName>
    <definedName name="_342__FDSAUDITLINK__" localSheetId="1" hidden="1">{"fdsup://directions/FAT Viewer?action=UPDATE&amp;creator=factset&amp;DYN_ARGS=TRUE&amp;DOC_NAME=FAT:FQL_AUDITING_CLIENT_TEMPLATE.FAT&amp;display_string=Audit&amp;VAR:KEY=TMJWJSZIJG&amp;VAR:QUERY=RkZfRUJJVERBX09QRVIoUVRSLDQvMS8yMDEwLDYvMzAvMjAxMCwsLFVTRCk=&amp;WINDOW=FIRST_POPUP&amp;HEIGH","T=450&amp;WIDTH=450&amp;START_MAXIMIZED=FALSE&amp;VAR:CALENDAR=US&amp;VAR:SYMBOL=NVDA&amp;VAR:INDEX=0"}</definedName>
    <definedName name="_342__FDSAUDITLINK__" hidden="1">{"fdsup://directions/FAT Viewer?action=UPDATE&amp;creator=factset&amp;DYN_ARGS=TRUE&amp;DOC_NAME=FAT:FQL_AUDITING_CLIENT_TEMPLATE.FAT&amp;display_string=Audit&amp;VAR:KEY=TMJWJSZIJG&amp;VAR:QUERY=RkZfRUJJVERBX09QRVIoUVRSLDQvMS8yMDEwLDYvMzAvMjAxMCwsLFVTRCk=&amp;WINDOW=FIRST_POPUP&amp;HEIGH","T=450&amp;WIDTH=450&amp;START_MAXIMIZED=FALSE&amp;VAR:CALENDAR=US&amp;VAR:SYMBOL=NVDA&amp;VAR:INDEX=0"}</definedName>
    <definedName name="_343__FDSAUDITLINK__" localSheetId="7" hidden="1">{"fdsup://directions/FAT Viewer?action=UPDATE&amp;creator=factset&amp;DYN_ARGS=TRUE&amp;DOC_NAME=FAT:FQL_AUDITING_CLIENT_TEMPLATE.FAT&amp;display_string=Audit&amp;VAR:KEY=LYRAXODETO&amp;VAR:QUERY=RkZfRUJJVERBX09QRVIoUVRSLDQvMS8yMDA5LDYvMzAvMjAwOSwsLFVTRCk=&amp;WINDOW=FIRST_POPUP&amp;HEIGH","T=450&amp;WIDTH=450&amp;START_MAXIMIZED=FALSE&amp;VAR:CALENDAR=US&amp;VAR:SYMBOL=NUE&amp;VAR:INDEX=0"}</definedName>
    <definedName name="_343__FDSAUDITLINK__" localSheetId="9" hidden="1">{"fdsup://directions/FAT Viewer?action=UPDATE&amp;creator=factset&amp;DYN_ARGS=TRUE&amp;DOC_NAME=FAT:FQL_AUDITING_CLIENT_TEMPLATE.FAT&amp;display_string=Audit&amp;VAR:KEY=LYRAXODETO&amp;VAR:QUERY=RkZfRUJJVERBX09QRVIoUVRSLDQvMS8yMDA5LDYvMzAvMjAwOSwsLFVTRCk=&amp;WINDOW=FIRST_POPUP&amp;HEIGH","T=450&amp;WIDTH=450&amp;START_MAXIMIZED=FALSE&amp;VAR:CALENDAR=US&amp;VAR:SYMBOL=NUE&amp;VAR:INDEX=0"}</definedName>
    <definedName name="_343__FDSAUDITLINK__" localSheetId="8" hidden="1">{"fdsup://directions/FAT Viewer?action=UPDATE&amp;creator=factset&amp;DYN_ARGS=TRUE&amp;DOC_NAME=FAT:FQL_AUDITING_CLIENT_TEMPLATE.FAT&amp;display_string=Audit&amp;VAR:KEY=LYRAXODETO&amp;VAR:QUERY=RkZfRUJJVERBX09QRVIoUVRSLDQvMS8yMDA5LDYvMzAvMjAwOSwsLFVTRCk=&amp;WINDOW=FIRST_POPUP&amp;HEIGH","T=450&amp;WIDTH=450&amp;START_MAXIMIZED=FALSE&amp;VAR:CALENDAR=US&amp;VAR:SYMBOL=NUE&amp;VAR:INDEX=0"}</definedName>
    <definedName name="_343__FDSAUDITLINK__" localSheetId="10" hidden="1">{"fdsup://directions/FAT Viewer?action=UPDATE&amp;creator=factset&amp;DYN_ARGS=TRUE&amp;DOC_NAME=FAT:FQL_AUDITING_CLIENT_TEMPLATE.FAT&amp;display_string=Audit&amp;VAR:KEY=LYRAXODETO&amp;VAR:QUERY=RkZfRUJJVERBX09QRVIoUVRSLDQvMS8yMDA5LDYvMzAvMjAwOSwsLFVTRCk=&amp;WINDOW=FIRST_POPUP&amp;HEIGH","T=450&amp;WIDTH=450&amp;START_MAXIMIZED=FALSE&amp;VAR:CALENDAR=US&amp;VAR:SYMBOL=NUE&amp;VAR:INDEX=0"}</definedName>
    <definedName name="_343__FDSAUDITLINK__" localSheetId="3" hidden="1">{"fdsup://directions/FAT Viewer?action=UPDATE&amp;creator=factset&amp;DYN_ARGS=TRUE&amp;DOC_NAME=FAT:FQL_AUDITING_CLIENT_TEMPLATE.FAT&amp;display_string=Audit&amp;VAR:KEY=LYRAXODETO&amp;VAR:QUERY=RkZfRUJJVERBX09QRVIoUVRSLDQvMS8yMDA5LDYvMzAvMjAwOSwsLFVTRCk=&amp;WINDOW=FIRST_POPUP&amp;HEIGH","T=450&amp;WIDTH=450&amp;START_MAXIMIZED=FALSE&amp;VAR:CALENDAR=US&amp;VAR:SYMBOL=NUE&amp;VAR:INDEX=0"}</definedName>
    <definedName name="_343__FDSAUDITLINK__" localSheetId="5" hidden="1">{"fdsup://directions/FAT Viewer?action=UPDATE&amp;creator=factset&amp;DYN_ARGS=TRUE&amp;DOC_NAME=FAT:FQL_AUDITING_CLIENT_TEMPLATE.FAT&amp;display_string=Audit&amp;VAR:KEY=LYRAXODETO&amp;VAR:QUERY=RkZfRUJJVERBX09QRVIoUVRSLDQvMS8yMDA5LDYvMzAvMjAwOSwsLFVTRCk=&amp;WINDOW=FIRST_POPUP&amp;HEIGH","T=450&amp;WIDTH=450&amp;START_MAXIMIZED=FALSE&amp;VAR:CALENDAR=US&amp;VAR:SYMBOL=NUE&amp;VAR:INDEX=0"}</definedName>
    <definedName name="_343__FDSAUDITLINK__" localSheetId="1" hidden="1">{"fdsup://directions/FAT Viewer?action=UPDATE&amp;creator=factset&amp;DYN_ARGS=TRUE&amp;DOC_NAME=FAT:FQL_AUDITING_CLIENT_TEMPLATE.FAT&amp;display_string=Audit&amp;VAR:KEY=LYRAXODETO&amp;VAR:QUERY=RkZfRUJJVERBX09QRVIoUVRSLDQvMS8yMDA5LDYvMzAvMjAwOSwsLFVTRCk=&amp;WINDOW=FIRST_POPUP&amp;HEIGH","T=450&amp;WIDTH=450&amp;START_MAXIMIZED=FALSE&amp;VAR:CALENDAR=US&amp;VAR:SYMBOL=NUE&amp;VAR:INDEX=0"}</definedName>
    <definedName name="_343__FDSAUDITLINK__" hidden="1">{"fdsup://directions/FAT Viewer?action=UPDATE&amp;creator=factset&amp;DYN_ARGS=TRUE&amp;DOC_NAME=FAT:FQL_AUDITING_CLIENT_TEMPLATE.FAT&amp;display_string=Audit&amp;VAR:KEY=LYRAXODETO&amp;VAR:QUERY=RkZfRUJJVERBX09QRVIoUVRSLDQvMS8yMDA5LDYvMzAvMjAwOSwsLFVTRCk=&amp;WINDOW=FIRST_POPUP&amp;HEIGH","T=450&amp;WIDTH=450&amp;START_MAXIMIZED=FALSE&amp;VAR:CALENDAR=US&amp;VAR:SYMBOL=NUE&amp;VAR:INDEX=0"}</definedName>
    <definedName name="_344__FDSAUDITLINK__" localSheetId="7" hidden="1">{"fdsup://directions/FAT Viewer?action=UPDATE&amp;creator=factset&amp;DYN_ARGS=TRUE&amp;DOC_NAME=FAT:FQL_AUDITING_CLIENT_TEMPLATE.FAT&amp;display_string=Audit&amp;VAR:KEY=DANWNMZSRG&amp;VAR:QUERY=RkZfRUJJVERBX09QRVIoUVRSLDQvMS8yMDEwLDYvMzAvMjAxMCwsLFVTRCk=&amp;WINDOW=FIRST_POPUP&amp;HEIGH","T=450&amp;WIDTH=450&amp;START_MAXIMIZED=FALSE&amp;VAR:CALENDAR=US&amp;VAR:SYMBOL=NUE&amp;VAR:INDEX=0"}</definedName>
    <definedName name="_344__FDSAUDITLINK__" localSheetId="9" hidden="1">{"fdsup://directions/FAT Viewer?action=UPDATE&amp;creator=factset&amp;DYN_ARGS=TRUE&amp;DOC_NAME=FAT:FQL_AUDITING_CLIENT_TEMPLATE.FAT&amp;display_string=Audit&amp;VAR:KEY=DANWNMZSRG&amp;VAR:QUERY=RkZfRUJJVERBX09QRVIoUVRSLDQvMS8yMDEwLDYvMzAvMjAxMCwsLFVTRCk=&amp;WINDOW=FIRST_POPUP&amp;HEIGH","T=450&amp;WIDTH=450&amp;START_MAXIMIZED=FALSE&amp;VAR:CALENDAR=US&amp;VAR:SYMBOL=NUE&amp;VAR:INDEX=0"}</definedName>
    <definedName name="_344__FDSAUDITLINK__" localSheetId="8" hidden="1">{"fdsup://directions/FAT Viewer?action=UPDATE&amp;creator=factset&amp;DYN_ARGS=TRUE&amp;DOC_NAME=FAT:FQL_AUDITING_CLIENT_TEMPLATE.FAT&amp;display_string=Audit&amp;VAR:KEY=DANWNMZSRG&amp;VAR:QUERY=RkZfRUJJVERBX09QRVIoUVRSLDQvMS8yMDEwLDYvMzAvMjAxMCwsLFVTRCk=&amp;WINDOW=FIRST_POPUP&amp;HEIGH","T=450&amp;WIDTH=450&amp;START_MAXIMIZED=FALSE&amp;VAR:CALENDAR=US&amp;VAR:SYMBOL=NUE&amp;VAR:INDEX=0"}</definedName>
    <definedName name="_344__FDSAUDITLINK__" localSheetId="10" hidden="1">{"fdsup://directions/FAT Viewer?action=UPDATE&amp;creator=factset&amp;DYN_ARGS=TRUE&amp;DOC_NAME=FAT:FQL_AUDITING_CLIENT_TEMPLATE.FAT&amp;display_string=Audit&amp;VAR:KEY=DANWNMZSRG&amp;VAR:QUERY=RkZfRUJJVERBX09QRVIoUVRSLDQvMS8yMDEwLDYvMzAvMjAxMCwsLFVTRCk=&amp;WINDOW=FIRST_POPUP&amp;HEIGH","T=450&amp;WIDTH=450&amp;START_MAXIMIZED=FALSE&amp;VAR:CALENDAR=US&amp;VAR:SYMBOL=NUE&amp;VAR:INDEX=0"}</definedName>
    <definedName name="_344__FDSAUDITLINK__" localSheetId="3" hidden="1">{"fdsup://directions/FAT Viewer?action=UPDATE&amp;creator=factset&amp;DYN_ARGS=TRUE&amp;DOC_NAME=FAT:FQL_AUDITING_CLIENT_TEMPLATE.FAT&amp;display_string=Audit&amp;VAR:KEY=DANWNMZSRG&amp;VAR:QUERY=RkZfRUJJVERBX09QRVIoUVRSLDQvMS8yMDEwLDYvMzAvMjAxMCwsLFVTRCk=&amp;WINDOW=FIRST_POPUP&amp;HEIGH","T=450&amp;WIDTH=450&amp;START_MAXIMIZED=FALSE&amp;VAR:CALENDAR=US&amp;VAR:SYMBOL=NUE&amp;VAR:INDEX=0"}</definedName>
    <definedName name="_344__FDSAUDITLINK__" localSheetId="5" hidden="1">{"fdsup://directions/FAT Viewer?action=UPDATE&amp;creator=factset&amp;DYN_ARGS=TRUE&amp;DOC_NAME=FAT:FQL_AUDITING_CLIENT_TEMPLATE.FAT&amp;display_string=Audit&amp;VAR:KEY=DANWNMZSRG&amp;VAR:QUERY=RkZfRUJJVERBX09QRVIoUVRSLDQvMS8yMDEwLDYvMzAvMjAxMCwsLFVTRCk=&amp;WINDOW=FIRST_POPUP&amp;HEIGH","T=450&amp;WIDTH=450&amp;START_MAXIMIZED=FALSE&amp;VAR:CALENDAR=US&amp;VAR:SYMBOL=NUE&amp;VAR:INDEX=0"}</definedName>
    <definedName name="_344__FDSAUDITLINK__" localSheetId="1" hidden="1">{"fdsup://directions/FAT Viewer?action=UPDATE&amp;creator=factset&amp;DYN_ARGS=TRUE&amp;DOC_NAME=FAT:FQL_AUDITING_CLIENT_TEMPLATE.FAT&amp;display_string=Audit&amp;VAR:KEY=DANWNMZSRG&amp;VAR:QUERY=RkZfRUJJVERBX09QRVIoUVRSLDQvMS8yMDEwLDYvMzAvMjAxMCwsLFVTRCk=&amp;WINDOW=FIRST_POPUP&amp;HEIGH","T=450&amp;WIDTH=450&amp;START_MAXIMIZED=FALSE&amp;VAR:CALENDAR=US&amp;VAR:SYMBOL=NUE&amp;VAR:INDEX=0"}</definedName>
    <definedName name="_344__FDSAUDITLINK__" hidden="1">{"fdsup://directions/FAT Viewer?action=UPDATE&amp;creator=factset&amp;DYN_ARGS=TRUE&amp;DOC_NAME=FAT:FQL_AUDITING_CLIENT_TEMPLATE.FAT&amp;display_string=Audit&amp;VAR:KEY=DANWNMZSRG&amp;VAR:QUERY=RkZfRUJJVERBX09QRVIoUVRSLDQvMS8yMDEwLDYvMzAvMjAxMCwsLFVTRCk=&amp;WINDOW=FIRST_POPUP&amp;HEIGH","T=450&amp;WIDTH=450&amp;START_MAXIMIZED=FALSE&amp;VAR:CALENDAR=US&amp;VAR:SYMBOL=NUE&amp;VAR:INDEX=0"}</definedName>
    <definedName name="_345__FDSAUDITLINK__" localSheetId="7" hidden="1">{"fdsup://directions/FAT Viewer?action=UPDATE&amp;creator=factset&amp;DYN_ARGS=TRUE&amp;DOC_NAME=FAT:FQL_AUDITING_CLIENT_TEMPLATE.FAT&amp;display_string=Audit&amp;VAR:KEY=PQFANUJORE&amp;VAR:QUERY=RkZfRUJJVERBX09QRVIoUVRSLDQvMS8yMDA5LDYvMzAvMjAwOSwsLFVTRCk=&amp;WINDOW=FIRST_POPUP&amp;HEIGH","T=450&amp;WIDTH=450&amp;START_MAXIMIZED=FALSE&amp;VAR:CALENDAR=US&amp;VAR:SYMBOL=NU&amp;VAR:INDEX=0"}</definedName>
    <definedName name="_345__FDSAUDITLINK__" localSheetId="9" hidden="1">{"fdsup://directions/FAT Viewer?action=UPDATE&amp;creator=factset&amp;DYN_ARGS=TRUE&amp;DOC_NAME=FAT:FQL_AUDITING_CLIENT_TEMPLATE.FAT&amp;display_string=Audit&amp;VAR:KEY=PQFANUJORE&amp;VAR:QUERY=RkZfRUJJVERBX09QRVIoUVRSLDQvMS8yMDA5LDYvMzAvMjAwOSwsLFVTRCk=&amp;WINDOW=FIRST_POPUP&amp;HEIGH","T=450&amp;WIDTH=450&amp;START_MAXIMIZED=FALSE&amp;VAR:CALENDAR=US&amp;VAR:SYMBOL=NU&amp;VAR:INDEX=0"}</definedName>
    <definedName name="_345__FDSAUDITLINK__" localSheetId="8" hidden="1">{"fdsup://directions/FAT Viewer?action=UPDATE&amp;creator=factset&amp;DYN_ARGS=TRUE&amp;DOC_NAME=FAT:FQL_AUDITING_CLIENT_TEMPLATE.FAT&amp;display_string=Audit&amp;VAR:KEY=PQFANUJORE&amp;VAR:QUERY=RkZfRUJJVERBX09QRVIoUVRSLDQvMS8yMDA5LDYvMzAvMjAwOSwsLFVTRCk=&amp;WINDOW=FIRST_POPUP&amp;HEIGH","T=450&amp;WIDTH=450&amp;START_MAXIMIZED=FALSE&amp;VAR:CALENDAR=US&amp;VAR:SYMBOL=NU&amp;VAR:INDEX=0"}</definedName>
    <definedName name="_345__FDSAUDITLINK__" localSheetId="10" hidden="1">{"fdsup://directions/FAT Viewer?action=UPDATE&amp;creator=factset&amp;DYN_ARGS=TRUE&amp;DOC_NAME=FAT:FQL_AUDITING_CLIENT_TEMPLATE.FAT&amp;display_string=Audit&amp;VAR:KEY=PQFANUJORE&amp;VAR:QUERY=RkZfRUJJVERBX09QRVIoUVRSLDQvMS8yMDA5LDYvMzAvMjAwOSwsLFVTRCk=&amp;WINDOW=FIRST_POPUP&amp;HEIGH","T=450&amp;WIDTH=450&amp;START_MAXIMIZED=FALSE&amp;VAR:CALENDAR=US&amp;VAR:SYMBOL=NU&amp;VAR:INDEX=0"}</definedName>
    <definedName name="_345__FDSAUDITLINK__" localSheetId="3" hidden="1">{"fdsup://directions/FAT Viewer?action=UPDATE&amp;creator=factset&amp;DYN_ARGS=TRUE&amp;DOC_NAME=FAT:FQL_AUDITING_CLIENT_TEMPLATE.FAT&amp;display_string=Audit&amp;VAR:KEY=PQFANUJORE&amp;VAR:QUERY=RkZfRUJJVERBX09QRVIoUVRSLDQvMS8yMDA5LDYvMzAvMjAwOSwsLFVTRCk=&amp;WINDOW=FIRST_POPUP&amp;HEIGH","T=450&amp;WIDTH=450&amp;START_MAXIMIZED=FALSE&amp;VAR:CALENDAR=US&amp;VAR:SYMBOL=NU&amp;VAR:INDEX=0"}</definedName>
    <definedName name="_345__FDSAUDITLINK__" localSheetId="5" hidden="1">{"fdsup://directions/FAT Viewer?action=UPDATE&amp;creator=factset&amp;DYN_ARGS=TRUE&amp;DOC_NAME=FAT:FQL_AUDITING_CLIENT_TEMPLATE.FAT&amp;display_string=Audit&amp;VAR:KEY=PQFANUJORE&amp;VAR:QUERY=RkZfRUJJVERBX09QRVIoUVRSLDQvMS8yMDA5LDYvMzAvMjAwOSwsLFVTRCk=&amp;WINDOW=FIRST_POPUP&amp;HEIGH","T=450&amp;WIDTH=450&amp;START_MAXIMIZED=FALSE&amp;VAR:CALENDAR=US&amp;VAR:SYMBOL=NU&amp;VAR:INDEX=0"}</definedName>
    <definedName name="_345__FDSAUDITLINK__" localSheetId="1" hidden="1">{"fdsup://directions/FAT Viewer?action=UPDATE&amp;creator=factset&amp;DYN_ARGS=TRUE&amp;DOC_NAME=FAT:FQL_AUDITING_CLIENT_TEMPLATE.FAT&amp;display_string=Audit&amp;VAR:KEY=PQFANUJORE&amp;VAR:QUERY=RkZfRUJJVERBX09QRVIoUVRSLDQvMS8yMDA5LDYvMzAvMjAwOSwsLFVTRCk=&amp;WINDOW=FIRST_POPUP&amp;HEIGH","T=450&amp;WIDTH=450&amp;START_MAXIMIZED=FALSE&amp;VAR:CALENDAR=US&amp;VAR:SYMBOL=NU&amp;VAR:INDEX=0"}</definedName>
    <definedName name="_345__FDSAUDITLINK__" hidden="1">{"fdsup://directions/FAT Viewer?action=UPDATE&amp;creator=factset&amp;DYN_ARGS=TRUE&amp;DOC_NAME=FAT:FQL_AUDITING_CLIENT_TEMPLATE.FAT&amp;display_string=Audit&amp;VAR:KEY=PQFANUJORE&amp;VAR:QUERY=RkZfRUJJVERBX09QRVIoUVRSLDQvMS8yMDA5LDYvMzAvMjAwOSwsLFVTRCk=&amp;WINDOW=FIRST_POPUP&amp;HEIGH","T=450&amp;WIDTH=450&amp;START_MAXIMIZED=FALSE&amp;VAR:CALENDAR=US&amp;VAR:SYMBOL=NU&amp;VAR:INDEX=0"}</definedName>
    <definedName name="_346__FDSAUDITLINK__" localSheetId="7" hidden="1">{"fdsup://directions/FAT Viewer?action=UPDATE&amp;creator=factset&amp;DYN_ARGS=TRUE&amp;DOC_NAME=FAT:FQL_AUDITING_CLIENT_TEMPLATE.FAT&amp;display_string=Audit&amp;VAR:KEY=BUDYBEDCHS&amp;VAR:QUERY=RkZfRUJJVERBX09QRVIoUVRSLDQvMS8yMDEwLDYvMzAvMjAxMCwsLFVTRCk=&amp;WINDOW=FIRST_POPUP&amp;HEIGH","T=450&amp;WIDTH=450&amp;START_MAXIMIZED=FALSE&amp;VAR:CALENDAR=US&amp;VAR:SYMBOL=NU&amp;VAR:INDEX=0"}</definedName>
    <definedName name="_346__FDSAUDITLINK__" localSheetId="9" hidden="1">{"fdsup://directions/FAT Viewer?action=UPDATE&amp;creator=factset&amp;DYN_ARGS=TRUE&amp;DOC_NAME=FAT:FQL_AUDITING_CLIENT_TEMPLATE.FAT&amp;display_string=Audit&amp;VAR:KEY=BUDYBEDCHS&amp;VAR:QUERY=RkZfRUJJVERBX09QRVIoUVRSLDQvMS8yMDEwLDYvMzAvMjAxMCwsLFVTRCk=&amp;WINDOW=FIRST_POPUP&amp;HEIGH","T=450&amp;WIDTH=450&amp;START_MAXIMIZED=FALSE&amp;VAR:CALENDAR=US&amp;VAR:SYMBOL=NU&amp;VAR:INDEX=0"}</definedName>
    <definedName name="_346__FDSAUDITLINK__" localSheetId="8" hidden="1">{"fdsup://directions/FAT Viewer?action=UPDATE&amp;creator=factset&amp;DYN_ARGS=TRUE&amp;DOC_NAME=FAT:FQL_AUDITING_CLIENT_TEMPLATE.FAT&amp;display_string=Audit&amp;VAR:KEY=BUDYBEDCHS&amp;VAR:QUERY=RkZfRUJJVERBX09QRVIoUVRSLDQvMS8yMDEwLDYvMzAvMjAxMCwsLFVTRCk=&amp;WINDOW=FIRST_POPUP&amp;HEIGH","T=450&amp;WIDTH=450&amp;START_MAXIMIZED=FALSE&amp;VAR:CALENDAR=US&amp;VAR:SYMBOL=NU&amp;VAR:INDEX=0"}</definedName>
    <definedName name="_346__FDSAUDITLINK__" localSheetId="10" hidden="1">{"fdsup://directions/FAT Viewer?action=UPDATE&amp;creator=factset&amp;DYN_ARGS=TRUE&amp;DOC_NAME=FAT:FQL_AUDITING_CLIENT_TEMPLATE.FAT&amp;display_string=Audit&amp;VAR:KEY=BUDYBEDCHS&amp;VAR:QUERY=RkZfRUJJVERBX09QRVIoUVRSLDQvMS8yMDEwLDYvMzAvMjAxMCwsLFVTRCk=&amp;WINDOW=FIRST_POPUP&amp;HEIGH","T=450&amp;WIDTH=450&amp;START_MAXIMIZED=FALSE&amp;VAR:CALENDAR=US&amp;VAR:SYMBOL=NU&amp;VAR:INDEX=0"}</definedName>
    <definedName name="_346__FDSAUDITLINK__" localSheetId="3" hidden="1">{"fdsup://directions/FAT Viewer?action=UPDATE&amp;creator=factset&amp;DYN_ARGS=TRUE&amp;DOC_NAME=FAT:FQL_AUDITING_CLIENT_TEMPLATE.FAT&amp;display_string=Audit&amp;VAR:KEY=BUDYBEDCHS&amp;VAR:QUERY=RkZfRUJJVERBX09QRVIoUVRSLDQvMS8yMDEwLDYvMzAvMjAxMCwsLFVTRCk=&amp;WINDOW=FIRST_POPUP&amp;HEIGH","T=450&amp;WIDTH=450&amp;START_MAXIMIZED=FALSE&amp;VAR:CALENDAR=US&amp;VAR:SYMBOL=NU&amp;VAR:INDEX=0"}</definedName>
    <definedName name="_346__FDSAUDITLINK__" localSheetId="5" hidden="1">{"fdsup://directions/FAT Viewer?action=UPDATE&amp;creator=factset&amp;DYN_ARGS=TRUE&amp;DOC_NAME=FAT:FQL_AUDITING_CLIENT_TEMPLATE.FAT&amp;display_string=Audit&amp;VAR:KEY=BUDYBEDCHS&amp;VAR:QUERY=RkZfRUJJVERBX09QRVIoUVRSLDQvMS8yMDEwLDYvMzAvMjAxMCwsLFVTRCk=&amp;WINDOW=FIRST_POPUP&amp;HEIGH","T=450&amp;WIDTH=450&amp;START_MAXIMIZED=FALSE&amp;VAR:CALENDAR=US&amp;VAR:SYMBOL=NU&amp;VAR:INDEX=0"}</definedName>
    <definedName name="_346__FDSAUDITLINK__" localSheetId="1" hidden="1">{"fdsup://directions/FAT Viewer?action=UPDATE&amp;creator=factset&amp;DYN_ARGS=TRUE&amp;DOC_NAME=FAT:FQL_AUDITING_CLIENT_TEMPLATE.FAT&amp;display_string=Audit&amp;VAR:KEY=BUDYBEDCHS&amp;VAR:QUERY=RkZfRUJJVERBX09QRVIoUVRSLDQvMS8yMDEwLDYvMzAvMjAxMCwsLFVTRCk=&amp;WINDOW=FIRST_POPUP&amp;HEIGH","T=450&amp;WIDTH=450&amp;START_MAXIMIZED=FALSE&amp;VAR:CALENDAR=US&amp;VAR:SYMBOL=NU&amp;VAR:INDEX=0"}</definedName>
    <definedName name="_346__FDSAUDITLINK__" hidden="1">{"fdsup://directions/FAT Viewer?action=UPDATE&amp;creator=factset&amp;DYN_ARGS=TRUE&amp;DOC_NAME=FAT:FQL_AUDITING_CLIENT_TEMPLATE.FAT&amp;display_string=Audit&amp;VAR:KEY=BUDYBEDCHS&amp;VAR:QUERY=RkZfRUJJVERBX09QRVIoUVRSLDQvMS8yMDEwLDYvMzAvMjAxMCwsLFVTRCk=&amp;WINDOW=FIRST_POPUP&amp;HEIGH","T=450&amp;WIDTH=450&amp;START_MAXIMIZED=FALSE&amp;VAR:CALENDAR=US&amp;VAR:SYMBOL=NU&amp;VAR:INDEX=0"}</definedName>
    <definedName name="_347__FDSAUDITLINK__" localSheetId="7" hidden="1">{"fdsup://directions/FAT Viewer?action=UPDATE&amp;creator=factset&amp;DYN_ARGS=TRUE&amp;DOC_NAME=FAT:FQL_AUDITING_CLIENT_TEMPLATE.FAT&amp;display_string=Audit&amp;VAR:KEY=JCHCLIJWFA&amp;VAR:QUERY=RkZfRUJJVERBX09QRVIoUVRSLDQvMS8yMDA5LDYvMzAvMjAwOSwsLFVTRCk=&amp;WINDOW=FIRST_POPUP&amp;HEIGH","T=450&amp;WIDTH=450&amp;START_MAXIMIZED=FALSE&amp;VAR:CALENDAR=US&amp;VAR:SYMBOL=NTRS&amp;VAR:INDEX=0"}</definedName>
    <definedName name="_347__FDSAUDITLINK__" localSheetId="9" hidden="1">{"fdsup://directions/FAT Viewer?action=UPDATE&amp;creator=factset&amp;DYN_ARGS=TRUE&amp;DOC_NAME=FAT:FQL_AUDITING_CLIENT_TEMPLATE.FAT&amp;display_string=Audit&amp;VAR:KEY=JCHCLIJWFA&amp;VAR:QUERY=RkZfRUJJVERBX09QRVIoUVRSLDQvMS8yMDA5LDYvMzAvMjAwOSwsLFVTRCk=&amp;WINDOW=FIRST_POPUP&amp;HEIGH","T=450&amp;WIDTH=450&amp;START_MAXIMIZED=FALSE&amp;VAR:CALENDAR=US&amp;VAR:SYMBOL=NTRS&amp;VAR:INDEX=0"}</definedName>
    <definedName name="_347__FDSAUDITLINK__" localSheetId="8" hidden="1">{"fdsup://directions/FAT Viewer?action=UPDATE&amp;creator=factset&amp;DYN_ARGS=TRUE&amp;DOC_NAME=FAT:FQL_AUDITING_CLIENT_TEMPLATE.FAT&amp;display_string=Audit&amp;VAR:KEY=JCHCLIJWFA&amp;VAR:QUERY=RkZfRUJJVERBX09QRVIoUVRSLDQvMS8yMDA5LDYvMzAvMjAwOSwsLFVTRCk=&amp;WINDOW=FIRST_POPUP&amp;HEIGH","T=450&amp;WIDTH=450&amp;START_MAXIMIZED=FALSE&amp;VAR:CALENDAR=US&amp;VAR:SYMBOL=NTRS&amp;VAR:INDEX=0"}</definedName>
    <definedName name="_347__FDSAUDITLINK__" localSheetId="10" hidden="1">{"fdsup://directions/FAT Viewer?action=UPDATE&amp;creator=factset&amp;DYN_ARGS=TRUE&amp;DOC_NAME=FAT:FQL_AUDITING_CLIENT_TEMPLATE.FAT&amp;display_string=Audit&amp;VAR:KEY=JCHCLIJWFA&amp;VAR:QUERY=RkZfRUJJVERBX09QRVIoUVRSLDQvMS8yMDA5LDYvMzAvMjAwOSwsLFVTRCk=&amp;WINDOW=FIRST_POPUP&amp;HEIGH","T=450&amp;WIDTH=450&amp;START_MAXIMIZED=FALSE&amp;VAR:CALENDAR=US&amp;VAR:SYMBOL=NTRS&amp;VAR:INDEX=0"}</definedName>
    <definedName name="_347__FDSAUDITLINK__" localSheetId="3" hidden="1">{"fdsup://directions/FAT Viewer?action=UPDATE&amp;creator=factset&amp;DYN_ARGS=TRUE&amp;DOC_NAME=FAT:FQL_AUDITING_CLIENT_TEMPLATE.FAT&amp;display_string=Audit&amp;VAR:KEY=JCHCLIJWFA&amp;VAR:QUERY=RkZfRUJJVERBX09QRVIoUVRSLDQvMS8yMDA5LDYvMzAvMjAwOSwsLFVTRCk=&amp;WINDOW=FIRST_POPUP&amp;HEIGH","T=450&amp;WIDTH=450&amp;START_MAXIMIZED=FALSE&amp;VAR:CALENDAR=US&amp;VAR:SYMBOL=NTRS&amp;VAR:INDEX=0"}</definedName>
    <definedName name="_347__FDSAUDITLINK__" localSheetId="5" hidden="1">{"fdsup://directions/FAT Viewer?action=UPDATE&amp;creator=factset&amp;DYN_ARGS=TRUE&amp;DOC_NAME=FAT:FQL_AUDITING_CLIENT_TEMPLATE.FAT&amp;display_string=Audit&amp;VAR:KEY=JCHCLIJWFA&amp;VAR:QUERY=RkZfRUJJVERBX09QRVIoUVRSLDQvMS8yMDA5LDYvMzAvMjAwOSwsLFVTRCk=&amp;WINDOW=FIRST_POPUP&amp;HEIGH","T=450&amp;WIDTH=450&amp;START_MAXIMIZED=FALSE&amp;VAR:CALENDAR=US&amp;VAR:SYMBOL=NTRS&amp;VAR:INDEX=0"}</definedName>
    <definedName name="_347__FDSAUDITLINK__" localSheetId="1" hidden="1">{"fdsup://directions/FAT Viewer?action=UPDATE&amp;creator=factset&amp;DYN_ARGS=TRUE&amp;DOC_NAME=FAT:FQL_AUDITING_CLIENT_TEMPLATE.FAT&amp;display_string=Audit&amp;VAR:KEY=JCHCLIJWFA&amp;VAR:QUERY=RkZfRUJJVERBX09QRVIoUVRSLDQvMS8yMDA5LDYvMzAvMjAwOSwsLFVTRCk=&amp;WINDOW=FIRST_POPUP&amp;HEIGH","T=450&amp;WIDTH=450&amp;START_MAXIMIZED=FALSE&amp;VAR:CALENDAR=US&amp;VAR:SYMBOL=NTRS&amp;VAR:INDEX=0"}</definedName>
    <definedName name="_347__FDSAUDITLINK__" hidden="1">{"fdsup://directions/FAT Viewer?action=UPDATE&amp;creator=factset&amp;DYN_ARGS=TRUE&amp;DOC_NAME=FAT:FQL_AUDITING_CLIENT_TEMPLATE.FAT&amp;display_string=Audit&amp;VAR:KEY=JCHCLIJWFA&amp;VAR:QUERY=RkZfRUJJVERBX09QRVIoUVRSLDQvMS8yMDA5LDYvMzAvMjAwOSwsLFVTRCk=&amp;WINDOW=FIRST_POPUP&amp;HEIGH","T=450&amp;WIDTH=450&amp;START_MAXIMIZED=FALSE&amp;VAR:CALENDAR=US&amp;VAR:SYMBOL=NTRS&amp;VAR:INDEX=0"}</definedName>
    <definedName name="_348__FDSAUDITLINK__" localSheetId="7" hidden="1">{"fdsup://directions/FAT Viewer?action=UPDATE&amp;creator=factset&amp;DYN_ARGS=TRUE&amp;DOC_NAME=FAT:FQL_AUDITING_CLIENT_TEMPLATE.FAT&amp;display_string=Audit&amp;VAR:KEY=JKJUXARUDQ&amp;VAR:QUERY=RkZfRUJJVERBX09QRVIoUVRSLDQvMS8yMDEwLDYvMzAvMjAxMCwsLFVTRCk=&amp;WINDOW=FIRST_POPUP&amp;HEIGH","T=450&amp;WIDTH=450&amp;START_MAXIMIZED=FALSE&amp;VAR:CALENDAR=US&amp;VAR:SYMBOL=NTRS&amp;VAR:INDEX=0"}</definedName>
    <definedName name="_348__FDSAUDITLINK__" localSheetId="9" hidden="1">{"fdsup://directions/FAT Viewer?action=UPDATE&amp;creator=factset&amp;DYN_ARGS=TRUE&amp;DOC_NAME=FAT:FQL_AUDITING_CLIENT_TEMPLATE.FAT&amp;display_string=Audit&amp;VAR:KEY=JKJUXARUDQ&amp;VAR:QUERY=RkZfRUJJVERBX09QRVIoUVRSLDQvMS8yMDEwLDYvMzAvMjAxMCwsLFVTRCk=&amp;WINDOW=FIRST_POPUP&amp;HEIGH","T=450&amp;WIDTH=450&amp;START_MAXIMIZED=FALSE&amp;VAR:CALENDAR=US&amp;VAR:SYMBOL=NTRS&amp;VAR:INDEX=0"}</definedName>
    <definedName name="_348__FDSAUDITLINK__" localSheetId="8" hidden="1">{"fdsup://directions/FAT Viewer?action=UPDATE&amp;creator=factset&amp;DYN_ARGS=TRUE&amp;DOC_NAME=FAT:FQL_AUDITING_CLIENT_TEMPLATE.FAT&amp;display_string=Audit&amp;VAR:KEY=JKJUXARUDQ&amp;VAR:QUERY=RkZfRUJJVERBX09QRVIoUVRSLDQvMS8yMDEwLDYvMzAvMjAxMCwsLFVTRCk=&amp;WINDOW=FIRST_POPUP&amp;HEIGH","T=450&amp;WIDTH=450&amp;START_MAXIMIZED=FALSE&amp;VAR:CALENDAR=US&amp;VAR:SYMBOL=NTRS&amp;VAR:INDEX=0"}</definedName>
    <definedName name="_348__FDSAUDITLINK__" localSheetId="10" hidden="1">{"fdsup://directions/FAT Viewer?action=UPDATE&amp;creator=factset&amp;DYN_ARGS=TRUE&amp;DOC_NAME=FAT:FQL_AUDITING_CLIENT_TEMPLATE.FAT&amp;display_string=Audit&amp;VAR:KEY=JKJUXARUDQ&amp;VAR:QUERY=RkZfRUJJVERBX09QRVIoUVRSLDQvMS8yMDEwLDYvMzAvMjAxMCwsLFVTRCk=&amp;WINDOW=FIRST_POPUP&amp;HEIGH","T=450&amp;WIDTH=450&amp;START_MAXIMIZED=FALSE&amp;VAR:CALENDAR=US&amp;VAR:SYMBOL=NTRS&amp;VAR:INDEX=0"}</definedName>
    <definedName name="_348__FDSAUDITLINK__" localSheetId="3" hidden="1">{"fdsup://directions/FAT Viewer?action=UPDATE&amp;creator=factset&amp;DYN_ARGS=TRUE&amp;DOC_NAME=FAT:FQL_AUDITING_CLIENT_TEMPLATE.FAT&amp;display_string=Audit&amp;VAR:KEY=JKJUXARUDQ&amp;VAR:QUERY=RkZfRUJJVERBX09QRVIoUVRSLDQvMS8yMDEwLDYvMzAvMjAxMCwsLFVTRCk=&amp;WINDOW=FIRST_POPUP&amp;HEIGH","T=450&amp;WIDTH=450&amp;START_MAXIMIZED=FALSE&amp;VAR:CALENDAR=US&amp;VAR:SYMBOL=NTRS&amp;VAR:INDEX=0"}</definedName>
    <definedName name="_348__FDSAUDITLINK__" localSheetId="5" hidden="1">{"fdsup://directions/FAT Viewer?action=UPDATE&amp;creator=factset&amp;DYN_ARGS=TRUE&amp;DOC_NAME=FAT:FQL_AUDITING_CLIENT_TEMPLATE.FAT&amp;display_string=Audit&amp;VAR:KEY=JKJUXARUDQ&amp;VAR:QUERY=RkZfRUJJVERBX09QRVIoUVRSLDQvMS8yMDEwLDYvMzAvMjAxMCwsLFVTRCk=&amp;WINDOW=FIRST_POPUP&amp;HEIGH","T=450&amp;WIDTH=450&amp;START_MAXIMIZED=FALSE&amp;VAR:CALENDAR=US&amp;VAR:SYMBOL=NTRS&amp;VAR:INDEX=0"}</definedName>
    <definedName name="_348__FDSAUDITLINK__" localSheetId="1" hidden="1">{"fdsup://directions/FAT Viewer?action=UPDATE&amp;creator=factset&amp;DYN_ARGS=TRUE&amp;DOC_NAME=FAT:FQL_AUDITING_CLIENT_TEMPLATE.FAT&amp;display_string=Audit&amp;VAR:KEY=JKJUXARUDQ&amp;VAR:QUERY=RkZfRUJJVERBX09QRVIoUVRSLDQvMS8yMDEwLDYvMzAvMjAxMCwsLFVTRCk=&amp;WINDOW=FIRST_POPUP&amp;HEIGH","T=450&amp;WIDTH=450&amp;START_MAXIMIZED=FALSE&amp;VAR:CALENDAR=US&amp;VAR:SYMBOL=NTRS&amp;VAR:INDEX=0"}</definedName>
    <definedName name="_348__FDSAUDITLINK__" hidden="1">{"fdsup://directions/FAT Viewer?action=UPDATE&amp;creator=factset&amp;DYN_ARGS=TRUE&amp;DOC_NAME=FAT:FQL_AUDITING_CLIENT_TEMPLATE.FAT&amp;display_string=Audit&amp;VAR:KEY=JKJUXARUDQ&amp;VAR:QUERY=RkZfRUJJVERBX09QRVIoUVRSLDQvMS8yMDEwLDYvMzAvMjAxMCwsLFVTRCk=&amp;WINDOW=FIRST_POPUP&amp;HEIGH","T=450&amp;WIDTH=450&amp;START_MAXIMIZED=FALSE&amp;VAR:CALENDAR=US&amp;VAR:SYMBOL=NTRS&amp;VAR:INDEX=0"}</definedName>
    <definedName name="_349__FDSAUDITLINK__" localSheetId="7" hidden="1">{"fdsup://directions/FAT Viewer?action=UPDATE&amp;creator=factset&amp;DYN_ARGS=TRUE&amp;DOC_NAME=FAT:FQL_AUDITING_CLIENT_TEMPLATE.FAT&amp;display_string=Audit&amp;VAR:KEY=VUXYNORSBW&amp;VAR:QUERY=RkZfRUJJVERBX09QRVIoUVRSLDQvMS8yMDA5LDYvMzAvMjAwOSwsLFVTRCk=&amp;WINDOW=FIRST_POPUP&amp;HEIGH","T=450&amp;WIDTH=450&amp;START_MAXIMIZED=FALSE&amp;VAR:CALENDAR=US&amp;VAR:SYMBOL=NTAP&amp;VAR:INDEX=0"}</definedName>
    <definedName name="_349__FDSAUDITLINK__" localSheetId="9" hidden="1">{"fdsup://directions/FAT Viewer?action=UPDATE&amp;creator=factset&amp;DYN_ARGS=TRUE&amp;DOC_NAME=FAT:FQL_AUDITING_CLIENT_TEMPLATE.FAT&amp;display_string=Audit&amp;VAR:KEY=VUXYNORSBW&amp;VAR:QUERY=RkZfRUJJVERBX09QRVIoUVRSLDQvMS8yMDA5LDYvMzAvMjAwOSwsLFVTRCk=&amp;WINDOW=FIRST_POPUP&amp;HEIGH","T=450&amp;WIDTH=450&amp;START_MAXIMIZED=FALSE&amp;VAR:CALENDAR=US&amp;VAR:SYMBOL=NTAP&amp;VAR:INDEX=0"}</definedName>
    <definedName name="_349__FDSAUDITLINK__" localSheetId="8" hidden="1">{"fdsup://directions/FAT Viewer?action=UPDATE&amp;creator=factset&amp;DYN_ARGS=TRUE&amp;DOC_NAME=FAT:FQL_AUDITING_CLIENT_TEMPLATE.FAT&amp;display_string=Audit&amp;VAR:KEY=VUXYNORSBW&amp;VAR:QUERY=RkZfRUJJVERBX09QRVIoUVRSLDQvMS8yMDA5LDYvMzAvMjAwOSwsLFVTRCk=&amp;WINDOW=FIRST_POPUP&amp;HEIGH","T=450&amp;WIDTH=450&amp;START_MAXIMIZED=FALSE&amp;VAR:CALENDAR=US&amp;VAR:SYMBOL=NTAP&amp;VAR:INDEX=0"}</definedName>
    <definedName name="_349__FDSAUDITLINK__" localSheetId="10" hidden="1">{"fdsup://directions/FAT Viewer?action=UPDATE&amp;creator=factset&amp;DYN_ARGS=TRUE&amp;DOC_NAME=FAT:FQL_AUDITING_CLIENT_TEMPLATE.FAT&amp;display_string=Audit&amp;VAR:KEY=VUXYNORSBW&amp;VAR:QUERY=RkZfRUJJVERBX09QRVIoUVRSLDQvMS8yMDA5LDYvMzAvMjAwOSwsLFVTRCk=&amp;WINDOW=FIRST_POPUP&amp;HEIGH","T=450&amp;WIDTH=450&amp;START_MAXIMIZED=FALSE&amp;VAR:CALENDAR=US&amp;VAR:SYMBOL=NTAP&amp;VAR:INDEX=0"}</definedName>
    <definedName name="_349__FDSAUDITLINK__" localSheetId="3" hidden="1">{"fdsup://directions/FAT Viewer?action=UPDATE&amp;creator=factset&amp;DYN_ARGS=TRUE&amp;DOC_NAME=FAT:FQL_AUDITING_CLIENT_TEMPLATE.FAT&amp;display_string=Audit&amp;VAR:KEY=VUXYNORSBW&amp;VAR:QUERY=RkZfRUJJVERBX09QRVIoUVRSLDQvMS8yMDA5LDYvMzAvMjAwOSwsLFVTRCk=&amp;WINDOW=FIRST_POPUP&amp;HEIGH","T=450&amp;WIDTH=450&amp;START_MAXIMIZED=FALSE&amp;VAR:CALENDAR=US&amp;VAR:SYMBOL=NTAP&amp;VAR:INDEX=0"}</definedName>
    <definedName name="_349__FDSAUDITLINK__" localSheetId="5" hidden="1">{"fdsup://directions/FAT Viewer?action=UPDATE&amp;creator=factset&amp;DYN_ARGS=TRUE&amp;DOC_NAME=FAT:FQL_AUDITING_CLIENT_TEMPLATE.FAT&amp;display_string=Audit&amp;VAR:KEY=VUXYNORSBW&amp;VAR:QUERY=RkZfRUJJVERBX09QRVIoUVRSLDQvMS8yMDA5LDYvMzAvMjAwOSwsLFVTRCk=&amp;WINDOW=FIRST_POPUP&amp;HEIGH","T=450&amp;WIDTH=450&amp;START_MAXIMIZED=FALSE&amp;VAR:CALENDAR=US&amp;VAR:SYMBOL=NTAP&amp;VAR:INDEX=0"}</definedName>
    <definedName name="_349__FDSAUDITLINK__" localSheetId="1" hidden="1">{"fdsup://directions/FAT Viewer?action=UPDATE&amp;creator=factset&amp;DYN_ARGS=TRUE&amp;DOC_NAME=FAT:FQL_AUDITING_CLIENT_TEMPLATE.FAT&amp;display_string=Audit&amp;VAR:KEY=VUXYNORSBW&amp;VAR:QUERY=RkZfRUJJVERBX09QRVIoUVRSLDQvMS8yMDA5LDYvMzAvMjAwOSwsLFVTRCk=&amp;WINDOW=FIRST_POPUP&amp;HEIGH","T=450&amp;WIDTH=450&amp;START_MAXIMIZED=FALSE&amp;VAR:CALENDAR=US&amp;VAR:SYMBOL=NTAP&amp;VAR:INDEX=0"}</definedName>
    <definedName name="_349__FDSAUDITLINK__" hidden="1">{"fdsup://directions/FAT Viewer?action=UPDATE&amp;creator=factset&amp;DYN_ARGS=TRUE&amp;DOC_NAME=FAT:FQL_AUDITING_CLIENT_TEMPLATE.FAT&amp;display_string=Audit&amp;VAR:KEY=VUXYNORSBW&amp;VAR:QUERY=RkZfRUJJVERBX09QRVIoUVRSLDQvMS8yMDA5LDYvMzAvMjAwOSwsLFVTRCk=&amp;WINDOW=FIRST_POPUP&amp;HEIGH","T=450&amp;WIDTH=450&amp;START_MAXIMIZED=FALSE&amp;VAR:CALENDAR=US&amp;VAR:SYMBOL=NTAP&amp;VAR:INDEX=0"}</definedName>
    <definedName name="_35__FDSAUDITLINK__" localSheetId="7" hidden="1">{"fdsup://directions/FAT Viewer?action=UPDATE&amp;creator=factset&amp;DYN_ARGS=TRUE&amp;DOC_NAME=FAT:FQL_AUDITING_CLIENT_TEMPLATE.FAT&amp;display_string=Audit&amp;VAR:KEY=FCPQJYFCLY&amp;VAR:QUERY=RkZfRUJJVERBX09QRVIoUVRSLDQvMS8yMDA5LDYvMzAvMjAwOSwsLFVTRCk=&amp;WINDOW=FIRST_POPUP&amp;HEIGH","T=450&amp;WIDTH=450&amp;START_MAXIMIZED=FALSE&amp;VAR:CALENDAR=US&amp;VAR:SYMBOL=WMT&amp;VAR:INDEX=0"}</definedName>
    <definedName name="_35__FDSAUDITLINK__" localSheetId="9" hidden="1">{"fdsup://directions/FAT Viewer?action=UPDATE&amp;creator=factset&amp;DYN_ARGS=TRUE&amp;DOC_NAME=FAT:FQL_AUDITING_CLIENT_TEMPLATE.FAT&amp;display_string=Audit&amp;VAR:KEY=FCPQJYFCLY&amp;VAR:QUERY=RkZfRUJJVERBX09QRVIoUVRSLDQvMS8yMDA5LDYvMzAvMjAwOSwsLFVTRCk=&amp;WINDOW=FIRST_POPUP&amp;HEIGH","T=450&amp;WIDTH=450&amp;START_MAXIMIZED=FALSE&amp;VAR:CALENDAR=US&amp;VAR:SYMBOL=WMT&amp;VAR:INDEX=0"}</definedName>
    <definedName name="_35__FDSAUDITLINK__" localSheetId="8" hidden="1">{"fdsup://directions/FAT Viewer?action=UPDATE&amp;creator=factset&amp;DYN_ARGS=TRUE&amp;DOC_NAME=FAT:FQL_AUDITING_CLIENT_TEMPLATE.FAT&amp;display_string=Audit&amp;VAR:KEY=FCPQJYFCLY&amp;VAR:QUERY=RkZfRUJJVERBX09QRVIoUVRSLDQvMS8yMDA5LDYvMzAvMjAwOSwsLFVTRCk=&amp;WINDOW=FIRST_POPUP&amp;HEIGH","T=450&amp;WIDTH=450&amp;START_MAXIMIZED=FALSE&amp;VAR:CALENDAR=US&amp;VAR:SYMBOL=WMT&amp;VAR:INDEX=0"}</definedName>
    <definedName name="_35__FDSAUDITLINK__" localSheetId="10" hidden="1">{"fdsup://directions/FAT Viewer?action=UPDATE&amp;creator=factset&amp;DYN_ARGS=TRUE&amp;DOC_NAME=FAT:FQL_AUDITING_CLIENT_TEMPLATE.FAT&amp;display_string=Audit&amp;VAR:KEY=FCPQJYFCLY&amp;VAR:QUERY=RkZfRUJJVERBX09QRVIoUVRSLDQvMS8yMDA5LDYvMzAvMjAwOSwsLFVTRCk=&amp;WINDOW=FIRST_POPUP&amp;HEIGH","T=450&amp;WIDTH=450&amp;START_MAXIMIZED=FALSE&amp;VAR:CALENDAR=US&amp;VAR:SYMBOL=WMT&amp;VAR:INDEX=0"}</definedName>
    <definedName name="_35__FDSAUDITLINK__" localSheetId="3" hidden="1">{"fdsup://directions/FAT Viewer?action=UPDATE&amp;creator=factset&amp;DYN_ARGS=TRUE&amp;DOC_NAME=FAT:FQL_AUDITING_CLIENT_TEMPLATE.FAT&amp;display_string=Audit&amp;VAR:KEY=FCPQJYFCLY&amp;VAR:QUERY=RkZfRUJJVERBX09QRVIoUVRSLDQvMS8yMDA5LDYvMzAvMjAwOSwsLFVTRCk=&amp;WINDOW=FIRST_POPUP&amp;HEIGH","T=450&amp;WIDTH=450&amp;START_MAXIMIZED=FALSE&amp;VAR:CALENDAR=US&amp;VAR:SYMBOL=WMT&amp;VAR:INDEX=0"}</definedName>
    <definedName name="_35__FDSAUDITLINK__" localSheetId="5" hidden="1">{"fdsup://directions/FAT Viewer?action=UPDATE&amp;creator=factset&amp;DYN_ARGS=TRUE&amp;DOC_NAME=FAT:FQL_AUDITING_CLIENT_TEMPLATE.FAT&amp;display_string=Audit&amp;VAR:KEY=FCPQJYFCLY&amp;VAR:QUERY=RkZfRUJJVERBX09QRVIoUVRSLDQvMS8yMDA5LDYvMzAvMjAwOSwsLFVTRCk=&amp;WINDOW=FIRST_POPUP&amp;HEIGH","T=450&amp;WIDTH=450&amp;START_MAXIMIZED=FALSE&amp;VAR:CALENDAR=US&amp;VAR:SYMBOL=WMT&amp;VAR:INDEX=0"}</definedName>
    <definedName name="_35__FDSAUDITLINK__" localSheetId="1" hidden="1">{"fdsup://directions/FAT Viewer?action=UPDATE&amp;creator=factset&amp;DYN_ARGS=TRUE&amp;DOC_NAME=FAT:FQL_AUDITING_CLIENT_TEMPLATE.FAT&amp;display_string=Audit&amp;VAR:KEY=FCPQJYFCLY&amp;VAR:QUERY=RkZfRUJJVERBX09QRVIoUVRSLDQvMS8yMDA5LDYvMzAvMjAwOSwsLFVTRCk=&amp;WINDOW=FIRST_POPUP&amp;HEIGH","T=450&amp;WIDTH=450&amp;START_MAXIMIZED=FALSE&amp;VAR:CALENDAR=US&amp;VAR:SYMBOL=WMT&amp;VAR:INDEX=0"}</definedName>
    <definedName name="_35__FDSAUDITLINK__" hidden="1">{"fdsup://directions/FAT Viewer?action=UPDATE&amp;creator=factset&amp;DYN_ARGS=TRUE&amp;DOC_NAME=FAT:FQL_AUDITING_CLIENT_TEMPLATE.FAT&amp;display_string=Audit&amp;VAR:KEY=FCPQJYFCLY&amp;VAR:QUERY=RkZfRUJJVERBX09QRVIoUVRSLDQvMS8yMDA5LDYvMzAvMjAwOSwsLFVTRCk=&amp;WINDOW=FIRST_POPUP&amp;HEIGH","T=450&amp;WIDTH=450&amp;START_MAXIMIZED=FALSE&amp;VAR:CALENDAR=US&amp;VAR:SYMBOL=WMT&amp;VAR:INDEX=0"}</definedName>
    <definedName name="_350__FDSAUDITLINK__" localSheetId="7" hidden="1">{"fdsup://directions/FAT Viewer?action=UPDATE&amp;creator=factset&amp;DYN_ARGS=TRUE&amp;DOC_NAME=FAT:FQL_AUDITING_CLIENT_TEMPLATE.FAT&amp;display_string=Audit&amp;VAR:KEY=LIFKJKHCFW&amp;VAR:QUERY=RkZfRUJJVERBX09QRVIoUVRSLDQvMS8yMDEwLDYvMzAvMjAxMCwsLFVTRCk=&amp;WINDOW=FIRST_POPUP&amp;HEIGH","T=450&amp;WIDTH=450&amp;START_MAXIMIZED=FALSE&amp;VAR:CALENDAR=US&amp;VAR:SYMBOL=NTAP&amp;VAR:INDEX=0"}</definedName>
    <definedName name="_350__FDSAUDITLINK__" localSheetId="9" hidden="1">{"fdsup://directions/FAT Viewer?action=UPDATE&amp;creator=factset&amp;DYN_ARGS=TRUE&amp;DOC_NAME=FAT:FQL_AUDITING_CLIENT_TEMPLATE.FAT&amp;display_string=Audit&amp;VAR:KEY=LIFKJKHCFW&amp;VAR:QUERY=RkZfRUJJVERBX09QRVIoUVRSLDQvMS8yMDEwLDYvMzAvMjAxMCwsLFVTRCk=&amp;WINDOW=FIRST_POPUP&amp;HEIGH","T=450&amp;WIDTH=450&amp;START_MAXIMIZED=FALSE&amp;VAR:CALENDAR=US&amp;VAR:SYMBOL=NTAP&amp;VAR:INDEX=0"}</definedName>
    <definedName name="_350__FDSAUDITLINK__" localSheetId="8" hidden="1">{"fdsup://directions/FAT Viewer?action=UPDATE&amp;creator=factset&amp;DYN_ARGS=TRUE&amp;DOC_NAME=FAT:FQL_AUDITING_CLIENT_TEMPLATE.FAT&amp;display_string=Audit&amp;VAR:KEY=LIFKJKHCFW&amp;VAR:QUERY=RkZfRUJJVERBX09QRVIoUVRSLDQvMS8yMDEwLDYvMzAvMjAxMCwsLFVTRCk=&amp;WINDOW=FIRST_POPUP&amp;HEIGH","T=450&amp;WIDTH=450&amp;START_MAXIMIZED=FALSE&amp;VAR:CALENDAR=US&amp;VAR:SYMBOL=NTAP&amp;VAR:INDEX=0"}</definedName>
    <definedName name="_350__FDSAUDITLINK__" localSheetId="10" hidden="1">{"fdsup://directions/FAT Viewer?action=UPDATE&amp;creator=factset&amp;DYN_ARGS=TRUE&amp;DOC_NAME=FAT:FQL_AUDITING_CLIENT_TEMPLATE.FAT&amp;display_string=Audit&amp;VAR:KEY=LIFKJKHCFW&amp;VAR:QUERY=RkZfRUJJVERBX09QRVIoUVRSLDQvMS8yMDEwLDYvMzAvMjAxMCwsLFVTRCk=&amp;WINDOW=FIRST_POPUP&amp;HEIGH","T=450&amp;WIDTH=450&amp;START_MAXIMIZED=FALSE&amp;VAR:CALENDAR=US&amp;VAR:SYMBOL=NTAP&amp;VAR:INDEX=0"}</definedName>
    <definedName name="_350__FDSAUDITLINK__" localSheetId="3" hidden="1">{"fdsup://directions/FAT Viewer?action=UPDATE&amp;creator=factset&amp;DYN_ARGS=TRUE&amp;DOC_NAME=FAT:FQL_AUDITING_CLIENT_TEMPLATE.FAT&amp;display_string=Audit&amp;VAR:KEY=LIFKJKHCFW&amp;VAR:QUERY=RkZfRUJJVERBX09QRVIoUVRSLDQvMS8yMDEwLDYvMzAvMjAxMCwsLFVTRCk=&amp;WINDOW=FIRST_POPUP&amp;HEIGH","T=450&amp;WIDTH=450&amp;START_MAXIMIZED=FALSE&amp;VAR:CALENDAR=US&amp;VAR:SYMBOL=NTAP&amp;VAR:INDEX=0"}</definedName>
    <definedName name="_350__FDSAUDITLINK__" localSheetId="5" hidden="1">{"fdsup://directions/FAT Viewer?action=UPDATE&amp;creator=factset&amp;DYN_ARGS=TRUE&amp;DOC_NAME=FAT:FQL_AUDITING_CLIENT_TEMPLATE.FAT&amp;display_string=Audit&amp;VAR:KEY=LIFKJKHCFW&amp;VAR:QUERY=RkZfRUJJVERBX09QRVIoUVRSLDQvMS8yMDEwLDYvMzAvMjAxMCwsLFVTRCk=&amp;WINDOW=FIRST_POPUP&amp;HEIGH","T=450&amp;WIDTH=450&amp;START_MAXIMIZED=FALSE&amp;VAR:CALENDAR=US&amp;VAR:SYMBOL=NTAP&amp;VAR:INDEX=0"}</definedName>
    <definedName name="_350__FDSAUDITLINK__" localSheetId="1" hidden="1">{"fdsup://directions/FAT Viewer?action=UPDATE&amp;creator=factset&amp;DYN_ARGS=TRUE&amp;DOC_NAME=FAT:FQL_AUDITING_CLIENT_TEMPLATE.FAT&amp;display_string=Audit&amp;VAR:KEY=LIFKJKHCFW&amp;VAR:QUERY=RkZfRUJJVERBX09QRVIoUVRSLDQvMS8yMDEwLDYvMzAvMjAxMCwsLFVTRCk=&amp;WINDOW=FIRST_POPUP&amp;HEIGH","T=450&amp;WIDTH=450&amp;START_MAXIMIZED=FALSE&amp;VAR:CALENDAR=US&amp;VAR:SYMBOL=NTAP&amp;VAR:INDEX=0"}</definedName>
    <definedName name="_350__FDSAUDITLINK__" hidden="1">{"fdsup://directions/FAT Viewer?action=UPDATE&amp;creator=factset&amp;DYN_ARGS=TRUE&amp;DOC_NAME=FAT:FQL_AUDITING_CLIENT_TEMPLATE.FAT&amp;display_string=Audit&amp;VAR:KEY=LIFKJKHCFW&amp;VAR:QUERY=RkZfRUJJVERBX09QRVIoUVRSLDQvMS8yMDEwLDYvMzAvMjAxMCwsLFVTRCk=&amp;WINDOW=FIRST_POPUP&amp;HEIGH","T=450&amp;WIDTH=450&amp;START_MAXIMIZED=FALSE&amp;VAR:CALENDAR=US&amp;VAR:SYMBOL=NTAP&amp;VAR:INDEX=0"}</definedName>
    <definedName name="_351__FDSAUDITLINK__" localSheetId="7" hidden="1">{"fdsup://directions/FAT Viewer?action=UPDATE&amp;creator=factset&amp;DYN_ARGS=TRUE&amp;DOC_NAME=FAT:FQL_AUDITING_CLIENT_TEMPLATE.FAT&amp;display_string=Audit&amp;VAR:KEY=DITWNIFUXE&amp;VAR:QUERY=RkZfRUJJVERBX09QRVIoUVRSLDQvMS8yMDA5LDYvMzAvMjAwOSwsLFVTRCk=&amp;WINDOW=FIRST_POPUP&amp;HEIGH","T=450&amp;WIDTH=450&amp;START_MAXIMIZED=FALSE&amp;VAR:CALENDAR=US&amp;VAR:SYMBOL=NSM&amp;VAR:INDEX=0"}</definedName>
    <definedName name="_351__FDSAUDITLINK__" localSheetId="9" hidden="1">{"fdsup://directions/FAT Viewer?action=UPDATE&amp;creator=factset&amp;DYN_ARGS=TRUE&amp;DOC_NAME=FAT:FQL_AUDITING_CLIENT_TEMPLATE.FAT&amp;display_string=Audit&amp;VAR:KEY=DITWNIFUXE&amp;VAR:QUERY=RkZfRUJJVERBX09QRVIoUVRSLDQvMS8yMDA5LDYvMzAvMjAwOSwsLFVTRCk=&amp;WINDOW=FIRST_POPUP&amp;HEIGH","T=450&amp;WIDTH=450&amp;START_MAXIMIZED=FALSE&amp;VAR:CALENDAR=US&amp;VAR:SYMBOL=NSM&amp;VAR:INDEX=0"}</definedName>
    <definedName name="_351__FDSAUDITLINK__" localSheetId="8" hidden="1">{"fdsup://directions/FAT Viewer?action=UPDATE&amp;creator=factset&amp;DYN_ARGS=TRUE&amp;DOC_NAME=FAT:FQL_AUDITING_CLIENT_TEMPLATE.FAT&amp;display_string=Audit&amp;VAR:KEY=DITWNIFUXE&amp;VAR:QUERY=RkZfRUJJVERBX09QRVIoUVRSLDQvMS8yMDA5LDYvMzAvMjAwOSwsLFVTRCk=&amp;WINDOW=FIRST_POPUP&amp;HEIGH","T=450&amp;WIDTH=450&amp;START_MAXIMIZED=FALSE&amp;VAR:CALENDAR=US&amp;VAR:SYMBOL=NSM&amp;VAR:INDEX=0"}</definedName>
    <definedName name="_351__FDSAUDITLINK__" localSheetId="10" hidden="1">{"fdsup://directions/FAT Viewer?action=UPDATE&amp;creator=factset&amp;DYN_ARGS=TRUE&amp;DOC_NAME=FAT:FQL_AUDITING_CLIENT_TEMPLATE.FAT&amp;display_string=Audit&amp;VAR:KEY=DITWNIFUXE&amp;VAR:QUERY=RkZfRUJJVERBX09QRVIoUVRSLDQvMS8yMDA5LDYvMzAvMjAwOSwsLFVTRCk=&amp;WINDOW=FIRST_POPUP&amp;HEIGH","T=450&amp;WIDTH=450&amp;START_MAXIMIZED=FALSE&amp;VAR:CALENDAR=US&amp;VAR:SYMBOL=NSM&amp;VAR:INDEX=0"}</definedName>
    <definedName name="_351__FDSAUDITLINK__" localSheetId="3" hidden="1">{"fdsup://directions/FAT Viewer?action=UPDATE&amp;creator=factset&amp;DYN_ARGS=TRUE&amp;DOC_NAME=FAT:FQL_AUDITING_CLIENT_TEMPLATE.FAT&amp;display_string=Audit&amp;VAR:KEY=DITWNIFUXE&amp;VAR:QUERY=RkZfRUJJVERBX09QRVIoUVRSLDQvMS8yMDA5LDYvMzAvMjAwOSwsLFVTRCk=&amp;WINDOW=FIRST_POPUP&amp;HEIGH","T=450&amp;WIDTH=450&amp;START_MAXIMIZED=FALSE&amp;VAR:CALENDAR=US&amp;VAR:SYMBOL=NSM&amp;VAR:INDEX=0"}</definedName>
    <definedName name="_351__FDSAUDITLINK__" localSheetId="5" hidden="1">{"fdsup://directions/FAT Viewer?action=UPDATE&amp;creator=factset&amp;DYN_ARGS=TRUE&amp;DOC_NAME=FAT:FQL_AUDITING_CLIENT_TEMPLATE.FAT&amp;display_string=Audit&amp;VAR:KEY=DITWNIFUXE&amp;VAR:QUERY=RkZfRUJJVERBX09QRVIoUVRSLDQvMS8yMDA5LDYvMzAvMjAwOSwsLFVTRCk=&amp;WINDOW=FIRST_POPUP&amp;HEIGH","T=450&amp;WIDTH=450&amp;START_MAXIMIZED=FALSE&amp;VAR:CALENDAR=US&amp;VAR:SYMBOL=NSM&amp;VAR:INDEX=0"}</definedName>
    <definedName name="_351__FDSAUDITLINK__" localSheetId="1" hidden="1">{"fdsup://directions/FAT Viewer?action=UPDATE&amp;creator=factset&amp;DYN_ARGS=TRUE&amp;DOC_NAME=FAT:FQL_AUDITING_CLIENT_TEMPLATE.FAT&amp;display_string=Audit&amp;VAR:KEY=DITWNIFUXE&amp;VAR:QUERY=RkZfRUJJVERBX09QRVIoUVRSLDQvMS8yMDA5LDYvMzAvMjAwOSwsLFVTRCk=&amp;WINDOW=FIRST_POPUP&amp;HEIGH","T=450&amp;WIDTH=450&amp;START_MAXIMIZED=FALSE&amp;VAR:CALENDAR=US&amp;VAR:SYMBOL=NSM&amp;VAR:INDEX=0"}</definedName>
    <definedName name="_351__FDSAUDITLINK__" hidden="1">{"fdsup://directions/FAT Viewer?action=UPDATE&amp;creator=factset&amp;DYN_ARGS=TRUE&amp;DOC_NAME=FAT:FQL_AUDITING_CLIENT_TEMPLATE.FAT&amp;display_string=Audit&amp;VAR:KEY=DITWNIFUXE&amp;VAR:QUERY=RkZfRUJJVERBX09QRVIoUVRSLDQvMS8yMDA5LDYvMzAvMjAwOSwsLFVTRCk=&amp;WINDOW=FIRST_POPUP&amp;HEIGH","T=450&amp;WIDTH=450&amp;START_MAXIMIZED=FALSE&amp;VAR:CALENDAR=US&amp;VAR:SYMBOL=NSM&amp;VAR:INDEX=0"}</definedName>
    <definedName name="_352__FDSAUDITLINK__" localSheetId="7" hidden="1">{"fdsup://directions/FAT Viewer?action=UPDATE&amp;creator=factset&amp;DYN_ARGS=TRUE&amp;DOC_NAME=FAT:FQL_AUDITING_CLIENT_TEMPLATE.FAT&amp;display_string=Audit&amp;VAR:KEY=VUVOXGFSNQ&amp;VAR:QUERY=RkZfRUJJVERBX09QRVIoUVRSLDQvMS8yMDEwLDYvMzAvMjAxMCwsLFVTRCk=&amp;WINDOW=FIRST_POPUP&amp;HEIGH","T=450&amp;WIDTH=450&amp;START_MAXIMIZED=FALSE&amp;VAR:CALENDAR=US&amp;VAR:SYMBOL=NSM&amp;VAR:INDEX=0"}</definedName>
    <definedName name="_352__FDSAUDITLINK__" localSheetId="9" hidden="1">{"fdsup://directions/FAT Viewer?action=UPDATE&amp;creator=factset&amp;DYN_ARGS=TRUE&amp;DOC_NAME=FAT:FQL_AUDITING_CLIENT_TEMPLATE.FAT&amp;display_string=Audit&amp;VAR:KEY=VUVOXGFSNQ&amp;VAR:QUERY=RkZfRUJJVERBX09QRVIoUVRSLDQvMS8yMDEwLDYvMzAvMjAxMCwsLFVTRCk=&amp;WINDOW=FIRST_POPUP&amp;HEIGH","T=450&amp;WIDTH=450&amp;START_MAXIMIZED=FALSE&amp;VAR:CALENDAR=US&amp;VAR:SYMBOL=NSM&amp;VAR:INDEX=0"}</definedName>
    <definedName name="_352__FDSAUDITLINK__" localSheetId="8" hidden="1">{"fdsup://directions/FAT Viewer?action=UPDATE&amp;creator=factset&amp;DYN_ARGS=TRUE&amp;DOC_NAME=FAT:FQL_AUDITING_CLIENT_TEMPLATE.FAT&amp;display_string=Audit&amp;VAR:KEY=VUVOXGFSNQ&amp;VAR:QUERY=RkZfRUJJVERBX09QRVIoUVRSLDQvMS8yMDEwLDYvMzAvMjAxMCwsLFVTRCk=&amp;WINDOW=FIRST_POPUP&amp;HEIGH","T=450&amp;WIDTH=450&amp;START_MAXIMIZED=FALSE&amp;VAR:CALENDAR=US&amp;VAR:SYMBOL=NSM&amp;VAR:INDEX=0"}</definedName>
    <definedName name="_352__FDSAUDITLINK__" localSheetId="10" hidden="1">{"fdsup://directions/FAT Viewer?action=UPDATE&amp;creator=factset&amp;DYN_ARGS=TRUE&amp;DOC_NAME=FAT:FQL_AUDITING_CLIENT_TEMPLATE.FAT&amp;display_string=Audit&amp;VAR:KEY=VUVOXGFSNQ&amp;VAR:QUERY=RkZfRUJJVERBX09QRVIoUVRSLDQvMS8yMDEwLDYvMzAvMjAxMCwsLFVTRCk=&amp;WINDOW=FIRST_POPUP&amp;HEIGH","T=450&amp;WIDTH=450&amp;START_MAXIMIZED=FALSE&amp;VAR:CALENDAR=US&amp;VAR:SYMBOL=NSM&amp;VAR:INDEX=0"}</definedName>
    <definedName name="_352__FDSAUDITLINK__" localSheetId="3" hidden="1">{"fdsup://directions/FAT Viewer?action=UPDATE&amp;creator=factset&amp;DYN_ARGS=TRUE&amp;DOC_NAME=FAT:FQL_AUDITING_CLIENT_TEMPLATE.FAT&amp;display_string=Audit&amp;VAR:KEY=VUVOXGFSNQ&amp;VAR:QUERY=RkZfRUJJVERBX09QRVIoUVRSLDQvMS8yMDEwLDYvMzAvMjAxMCwsLFVTRCk=&amp;WINDOW=FIRST_POPUP&amp;HEIGH","T=450&amp;WIDTH=450&amp;START_MAXIMIZED=FALSE&amp;VAR:CALENDAR=US&amp;VAR:SYMBOL=NSM&amp;VAR:INDEX=0"}</definedName>
    <definedName name="_352__FDSAUDITLINK__" localSheetId="5" hidden="1">{"fdsup://directions/FAT Viewer?action=UPDATE&amp;creator=factset&amp;DYN_ARGS=TRUE&amp;DOC_NAME=FAT:FQL_AUDITING_CLIENT_TEMPLATE.FAT&amp;display_string=Audit&amp;VAR:KEY=VUVOXGFSNQ&amp;VAR:QUERY=RkZfRUJJVERBX09QRVIoUVRSLDQvMS8yMDEwLDYvMzAvMjAxMCwsLFVTRCk=&amp;WINDOW=FIRST_POPUP&amp;HEIGH","T=450&amp;WIDTH=450&amp;START_MAXIMIZED=FALSE&amp;VAR:CALENDAR=US&amp;VAR:SYMBOL=NSM&amp;VAR:INDEX=0"}</definedName>
    <definedName name="_352__FDSAUDITLINK__" localSheetId="1" hidden="1">{"fdsup://directions/FAT Viewer?action=UPDATE&amp;creator=factset&amp;DYN_ARGS=TRUE&amp;DOC_NAME=FAT:FQL_AUDITING_CLIENT_TEMPLATE.FAT&amp;display_string=Audit&amp;VAR:KEY=VUVOXGFSNQ&amp;VAR:QUERY=RkZfRUJJVERBX09QRVIoUVRSLDQvMS8yMDEwLDYvMzAvMjAxMCwsLFVTRCk=&amp;WINDOW=FIRST_POPUP&amp;HEIGH","T=450&amp;WIDTH=450&amp;START_MAXIMIZED=FALSE&amp;VAR:CALENDAR=US&amp;VAR:SYMBOL=NSM&amp;VAR:INDEX=0"}</definedName>
    <definedName name="_352__FDSAUDITLINK__" hidden="1">{"fdsup://directions/FAT Viewer?action=UPDATE&amp;creator=factset&amp;DYN_ARGS=TRUE&amp;DOC_NAME=FAT:FQL_AUDITING_CLIENT_TEMPLATE.FAT&amp;display_string=Audit&amp;VAR:KEY=VUVOXGFSNQ&amp;VAR:QUERY=RkZfRUJJVERBX09QRVIoUVRSLDQvMS8yMDEwLDYvMzAvMjAxMCwsLFVTRCk=&amp;WINDOW=FIRST_POPUP&amp;HEIGH","T=450&amp;WIDTH=450&amp;START_MAXIMIZED=FALSE&amp;VAR:CALENDAR=US&amp;VAR:SYMBOL=NSM&amp;VAR:INDEX=0"}</definedName>
    <definedName name="_353__FDSAUDITLINK__" localSheetId="7" hidden="1">{"fdsup://directions/FAT Viewer?action=UPDATE&amp;creator=factset&amp;DYN_ARGS=TRUE&amp;DOC_NAME=FAT:FQL_AUDITING_CLIENT_TEMPLATE.FAT&amp;display_string=Audit&amp;VAR:KEY=RCTUTARCLE&amp;VAR:QUERY=RkZfRUJJVERBX09QRVIoUVRSLDQvMS8yMDA5LDYvMzAvMjAwOSwsLFVTRCk=&amp;WINDOW=FIRST_POPUP&amp;HEIGH","T=450&amp;WIDTH=450&amp;START_MAXIMIZED=FALSE&amp;VAR:CALENDAR=US&amp;VAR:SYMBOL=NSC&amp;VAR:INDEX=0"}</definedName>
    <definedName name="_353__FDSAUDITLINK__" localSheetId="9" hidden="1">{"fdsup://directions/FAT Viewer?action=UPDATE&amp;creator=factset&amp;DYN_ARGS=TRUE&amp;DOC_NAME=FAT:FQL_AUDITING_CLIENT_TEMPLATE.FAT&amp;display_string=Audit&amp;VAR:KEY=RCTUTARCLE&amp;VAR:QUERY=RkZfRUJJVERBX09QRVIoUVRSLDQvMS8yMDA5LDYvMzAvMjAwOSwsLFVTRCk=&amp;WINDOW=FIRST_POPUP&amp;HEIGH","T=450&amp;WIDTH=450&amp;START_MAXIMIZED=FALSE&amp;VAR:CALENDAR=US&amp;VAR:SYMBOL=NSC&amp;VAR:INDEX=0"}</definedName>
    <definedName name="_353__FDSAUDITLINK__" localSheetId="8" hidden="1">{"fdsup://directions/FAT Viewer?action=UPDATE&amp;creator=factset&amp;DYN_ARGS=TRUE&amp;DOC_NAME=FAT:FQL_AUDITING_CLIENT_TEMPLATE.FAT&amp;display_string=Audit&amp;VAR:KEY=RCTUTARCLE&amp;VAR:QUERY=RkZfRUJJVERBX09QRVIoUVRSLDQvMS8yMDA5LDYvMzAvMjAwOSwsLFVTRCk=&amp;WINDOW=FIRST_POPUP&amp;HEIGH","T=450&amp;WIDTH=450&amp;START_MAXIMIZED=FALSE&amp;VAR:CALENDAR=US&amp;VAR:SYMBOL=NSC&amp;VAR:INDEX=0"}</definedName>
    <definedName name="_353__FDSAUDITLINK__" localSheetId="10" hidden="1">{"fdsup://directions/FAT Viewer?action=UPDATE&amp;creator=factset&amp;DYN_ARGS=TRUE&amp;DOC_NAME=FAT:FQL_AUDITING_CLIENT_TEMPLATE.FAT&amp;display_string=Audit&amp;VAR:KEY=RCTUTARCLE&amp;VAR:QUERY=RkZfRUJJVERBX09QRVIoUVRSLDQvMS8yMDA5LDYvMzAvMjAwOSwsLFVTRCk=&amp;WINDOW=FIRST_POPUP&amp;HEIGH","T=450&amp;WIDTH=450&amp;START_MAXIMIZED=FALSE&amp;VAR:CALENDAR=US&amp;VAR:SYMBOL=NSC&amp;VAR:INDEX=0"}</definedName>
    <definedName name="_353__FDSAUDITLINK__" localSheetId="3" hidden="1">{"fdsup://directions/FAT Viewer?action=UPDATE&amp;creator=factset&amp;DYN_ARGS=TRUE&amp;DOC_NAME=FAT:FQL_AUDITING_CLIENT_TEMPLATE.FAT&amp;display_string=Audit&amp;VAR:KEY=RCTUTARCLE&amp;VAR:QUERY=RkZfRUJJVERBX09QRVIoUVRSLDQvMS8yMDA5LDYvMzAvMjAwOSwsLFVTRCk=&amp;WINDOW=FIRST_POPUP&amp;HEIGH","T=450&amp;WIDTH=450&amp;START_MAXIMIZED=FALSE&amp;VAR:CALENDAR=US&amp;VAR:SYMBOL=NSC&amp;VAR:INDEX=0"}</definedName>
    <definedName name="_353__FDSAUDITLINK__" localSheetId="5" hidden="1">{"fdsup://directions/FAT Viewer?action=UPDATE&amp;creator=factset&amp;DYN_ARGS=TRUE&amp;DOC_NAME=FAT:FQL_AUDITING_CLIENT_TEMPLATE.FAT&amp;display_string=Audit&amp;VAR:KEY=RCTUTARCLE&amp;VAR:QUERY=RkZfRUJJVERBX09QRVIoUVRSLDQvMS8yMDA5LDYvMzAvMjAwOSwsLFVTRCk=&amp;WINDOW=FIRST_POPUP&amp;HEIGH","T=450&amp;WIDTH=450&amp;START_MAXIMIZED=FALSE&amp;VAR:CALENDAR=US&amp;VAR:SYMBOL=NSC&amp;VAR:INDEX=0"}</definedName>
    <definedName name="_353__FDSAUDITLINK__" localSheetId="1" hidden="1">{"fdsup://directions/FAT Viewer?action=UPDATE&amp;creator=factset&amp;DYN_ARGS=TRUE&amp;DOC_NAME=FAT:FQL_AUDITING_CLIENT_TEMPLATE.FAT&amp;display_string=Audit&amp;VAR:KEY=RCTUTARCLE&amp;VAR:QUERY=RkZfRUJJVERBX09QRVIoUVRSLDQvMS8yMDA5LDYvMzAvMjAwOSwsLFVTRCk=&amp;WINDOW=FIRST_POPUP&amp;HEIGH","T=450&amp;WIDTH=450&amp;START_MAXIMIZED=FALSE&amp;VAR:CALENDAR=US&amp;VAR:SYMBOL=NSC&amp;VAR:INDEX=0"}</definedName>
    <definedName name="_353__FDSAUDITLINK__" hidden="1">{"fdsup://directions/FAT Viewer?action=UPDATE&amp;creator=factset&amp;DYN_ARGS=TRUE&amp;DOC_NAME=FAT:FQL_AUDITING_CLIENT_TEMPLATE.FAT&amp;display_string=Audit&amp;VAR:KEY=RCTUTARCLE&amp;VAR:QUERY=RkZfRUJJVERBX09QRVIoUVRSLDQvMS8yMDA5LDYvMzAvMjAwOSwsLFVTRCk=&amp;WINDOW=FIRST_POPUP&amp;HEIGH","T=450&amp;WIDTH=450&amp;START_MAXIMIZED=FALSE&amp;VAR:CALENDAR=US&amp;VAR:SYMBOL=NSC&amp;VAR:INDEX=0"}</definedName>
    <definedName name="_354__FDSAUDITLINK__" localSheetId="7" hidden="1">{"fdsup://directions/FAT Viewer?action=UPDATE&amp;creator=factset&amp;DYN_ARGS=TRUE&amp;DOC_NAME=FAT:FQL_AUDITING_CLIENT_TEMPLATE.FAT&amp;display_string=Audit&amp;VAR:KEY=FEXOPSHGLG&amp;VAR:QUERY=RkZfRUJJVERBX09QRVIoUVRSLDQvMS8yMDEwLDYvMzAvMjAxMCwsLFVTRCk=&amp;WINDOW=FIRST_POPUP&amp;HEIGH","T=450&amp;WIDTH=450&amp;START_MAXIMIZED=FALSE&amp;VAR:CALENDAR=US&amp;VAR:SYMBOL=NSC&amp;VAR:INDEX=0"}</definedName>
    <definedName name="_354__FDSAUDITLINK__" localSheetId="9" hidden="1">{"fdsup://directions/FAT Viewer?action=UPDATE&amp;creator=factset&amp;DYN_ARGS=TRUE&amp;DOC_NAME=FAT:FQL_AUDITING_CLIENT_TEMPLATE.FAT&amp;display_string=Audit&amp;VAR:KEY=FEXOPSHGLG&amp;VAR:QUERY=RkZfRUJJVERBX09QRVIoUVRSLDQvMS8yMDEwLDYvMzAvMjAxMCwsLFVTRCk=&amp;WINDOW=FIRST_POPUP&amp;HEIGH","T=450&amp;WIDTH=450&amp;START_MAXIMIZED=FALSE&amp;VAR:CALENDAR=US&amp;VAR:SYMBOL=NSC&amp;VAR:INDEX=0"}</definedName>
    <definedName name="_354__FDSAUDITLINK__" localSheetId="8" hidden="1">{"fdsup://directions/FAT Viewer?action=UPDATE&amp;creator=factset&amp;DYN_ARGS=TRUE&amp;DOC_NAME=FAT:FQL_AUDITING_CLIENT_TEMPLATE.FAT&amp;display_string=Audit&amp;VAR:KEY=FEXOPSHGLG&amp;VAR:QUERY=RkZfRUJJVERBX09QRVIoUVRSLDQvMS8yMDEwLDYvMzAvMjAxMCwsLFVTRCk=&amp;WINDOW=FIRST_POPUP&amp;HEIGH","T=450&amp;WIDTH=450&amp;START_MAXIMIZED=FALSE&amp;VAR:CALENDAR=US&amp;VAR:SYMBOL=NSC&amp;VAR:INDEX=0"}</definedName>
    <definedName name="_354__FDSAUDITLINK__" localSheetId="10" hidden="1">{"fdsup://directions/FAT Viewer?action=UPDATE&amp;creator=factset&amp;DYN_ARGS=TRUE&amp;DOC_NAME=FAT:FQL_AUDITING_CLIENT_TEMPLATE.FAT&amp;display_string=Audit&amp;VAR:KEY=FEXOPSHGLG&amp;VAR:QUERY=RkZfRUJJVERBX09QRVIoUVRSLDQvMS8yMDEwLDYvMzAvMjAxMCwsLFVTRCk=&amp;WINDOW=FIRST_POPUP&amp;HEIGH","T=450&amp;WIDTH=450&amp;START_MAXIMIZED=FALSE&amp;VAR:CALENDAR=US&amp;VAR:SYMBOL=NSC&amp;VAR:INDEX=0"}</definedName>
    <definedName name="_354__FDSAUDITLINK__" localSheetId="3" hidden="1">{"fdsup://directions/FAT Viewer?action=UPDATE&amp;creator=factset&amp;DYN_ARGS=TRUE&amp;DOC_NAME=FAT:FQL_AUDITING_CLIENT_TEMPLATE.FAT&amp;display_string=Audit&amp;VAR:KEY=FEXOPSHGLG&amp;VAR:QUERY=RkZfRUJJVERBX09QRVIoUVRSLDQvMS8yMDEwLDYvMzAvMjAxMCwsLFVTRCk=&amp;WINDOW=FIRST_POPUP&amp;HEIGH","T=450&amp;WIDTH=450&amp;START_MAXIMIZED=FALSE&amp;VAR:CALENDAR=US&amp;VAR:SYMBOL=NSC&amp;VAR:INDEX=0"}</definedName>
    <definedName name="_354__FDSAUDITLINK__" localSheetId="5" hidden="1">{"fdsup://directions/FAT Viewer?action=UPDATE&amp;creator=factset&amp;DYN_ARGS=TRUE&amp;DOC_NAME=FAT:FQL_AUDITING_CLIENT_TEMPLATE.FAT&amp;display_string=Audit&amp;VAR:KEY=FEXOPSHGLG&amp;VAR:QUERY=RkZfRUJJVERBX09QRVIoUVRSLDQvMS8yMDEwLDYvMzAvMjAxMCwsLFVTRCk=&amp;WINDOW=FIRST_POPUP&amp;HEIGH","T=450&amp;WIDTH=450&amp;START_MAXIMIZED=FALSE&amp;VAR:CALENDAR=US&amp;VAR:SYMBOL=NSC&amp;VAR:INDEX=0"}</definedName>
    <definedName name="_354__FDSAUDITLINK__" localSheetId="1" hidden="1">{"fdsup://directions/FAT Viewer?action=UPDATE&amp;creator=factset&amp;DYN_ARGS=TRUE&amp;DOC_NAME=FAT:FQL_AUDITING_CLIENT_TEMPLATE.FAT&amp;display_string=Audit&amp;VAR:KEY=FEXOPSHGLG&amp;VAR:QUERY=RkZfRUJJVERBX09QRVIoUVRSLDQvMS8yMDEwLDYvMzAvMjAxMCwsLFVTRCk=&amp;WINDOW=FIRST_POPUP&amp;HEIGH","T=450&amp;WIDTH=450&amp;START_MAXIMIZED=FALSE&amp;VAR:CALENDAR=US&amp;VAR:SYMBOL=NSC&amp;VAR:INDEX=0"}</definedName>
    <definedName name="_354__FDSAUDITLINK__" hidden="1">{"fdsup://directions/FAT Viewer?action=UPDATE&amp;creator=factset&amp;DYN_ARGS=TRUE&amp;DOC_NAME=FAT:FQL_AUDITING_CLIENT_TEMPLATE.FAT&amp;display_string=Audit&amp;VAR:KEY=FEXOPSHGLG&amp;VAR:QUERY=RkZfRUJJVERBX09QRVIoUVRSLDQvMS8yMDEwLDYvMzAvMjAxMCwsLFVTRCk=&amp;WINDOW=FIRST_POPUP&amp;HEIGH","T=450&amp;WIDTH=450&amp;START_MAXIMIZED=FALSE&amp;VAR:CALENDAR=US&amp;VAR:SYMBOL=NSC&amp;VAR:INDEX=0"}</definedName>
    <definedName name="_355__FDSAUDITLINK__" localSheetId="7" hidden="1">{"fdsup://directions/FAT Viewer?action=UPDATE&amp;creator=factset&amp;DYN_ARGS=TRUE&amp;DOC_NAME=FAT:FQL_AUDITING_CLIENT_TEMPLATE.FAT&amp;display_string=Audit&amp;VAR:KEY=DQVMRUPYBM&amp;VAR:QUERY=RkZfRUJJVERBX09QRVIoUVRSLDQvMS8yMDA5LDYvMzAvMjAwOSwsLFVTRCk=&amp;WINDOW=FIRST_POPUP&amp;HEIGH","T=450&amp;WIDTH=450&amp;START_MAXIMIZED=FALSE&amp;VAR:CALENDAR=US&amp;VAR:SYMBOL=NRG&amp;VAR:INDEX=0"}</definedName>
    <definedName name="_355__FDSAUDITLINK__" localSheetId="9" hidden="1">{"fdsup://directions/FAT Viewer?action=UPDATE&amp;creator=factset&amp;DYN_ARGS=TRUE&amp;DOC_NAME=FAT:FQL_AUDITING_CLIENT_TEMPLATE.FAT&amp;display_string=Audit&amp;VAR:KEY=DQVMRUPYBM&amp;VAR:QUERY=RkZfRUJJVERBX09QRVIoUVRSLDQvMS8yMDA5LDYvMzAvMjAwOSwsLFVTRCk=&amp;WINDOW=FIRST_POPUP&amp;HEIGH","T=450&amp;WIDTH=450&amp;START_MAXIMIZED=FALSE&amp;VAR:CALENDAR=US&amp;VAR:SYMBOL=NRG&amp;VAR:INDEX=0"}</definedName>
    <definedName name="_355__FDSAUDITLINK__" localSheetId="8" hidden="1">{"fdsup://directions/FAT Viewer?action=UPDATE&amp;creator=factset&amp;DYN_ARGS=TRUE&amp;DOC_NAME=FAT:FQL_AUDITING_CLIENT_TEMPLATE.FAT&amp;display_string=Audit&amp;VAR:KEY=DQVMRUPYBM&amp;VAR:QUERY=RkZfRUJJVERBX09QRVIoUVRSLDQvMS8yMDA5LDYvMzAvMjAwOSwsLFVTRCk=&amp;WINDOW=FIRST_POPUP&amp;HEIGH","T=450&amp;WIDTH=450&amp;START_MAXIMIZED=FALSE&amp;VAR:CALENDAR=US&amp;VAR:SYMBOL=NRG&amp;VAR:INDEX=0"}</definedName>
    <definedName name="_355__FDSAUDITLINK__" localSheetId="10" hidden="1">{"fdsup://directions/FAT Viewer?action=UPDATE&amp;creator=factset&amp;DYN_ARGS=TRUE&amp;DOC_NAME=FAT:FQL_AUDITING_CLIENT_TEMPLATE.FAT&amp;display_string=Audit&amp;VAR:KEY=DQVMRUPYBM&amp;VAR:QUERY=RkZfRUJJVERBX09QRVIoUVRSLDQvMS8yMDA5LDYvMzAvMjAwOSwsLFVTRCk=&amp;WINDOW=FIRST_POPUP&amp;HEIGH","T=450&amp;WIDTH=450&amp;START_MAXIMIZED=FALSE&amp;VAR:CALENDAR=US&amp;VAR:SYMBOL=NRG&amp;VAR:INDEX=0"}</definedName>
    <definedName name="_355__FDSAUDITLINK__" localSheetId="3" hidden="1">{"fdsup://directions/FAT Viewer?action=UPDATE&amp;creator=factset&amp;DYN_ARGS=TRUE&amp;DOC_NAME=FAT:FQL_AUDITING_CLIENT_TEMPLATE.FAT&amp;display_string=Audit&amp;VAR:KEY=DQVMRUPYBM&amp;VAR:QUERY=RkZfRUJJVERBX09QRVIoUVRSLDQvMS8yMDA5LDYvMzAvMjAwOSwsLFVTRCk=&amp;WINDOW=FIRST_POPUP&amp;HEIGH","T=450&amp;WIDTH=450&amp;START_MAXIMIZED=FALSE&amp;VAR:CALENDAR=US&amp;VAR:SYMBOL=NRG&amp;VAR:INDEX=0"}</definedName>
    <definedName name="_355__FDSAUDITLINK__" localSheetId="5" hidden="1">{"fdsup://directions/FAT Viewer?action=UPDATE&amp;creator=factset&amp;DYN_ARGS=TRUE&amp;DOC_NAME=FAT:FQL_AUDITING_CLIENT_TEMPLATE.FAT&amp;display_string=Audit&amp;VAR:KEY=DQVMRUPYBM&amp;VAR:QUERY=RkZfRUJJVERBX09QRVIoUVRSLDQvMS8yMDA5LDYvMzAvMjAwOSwsLFVTRCk=&amp;WINDOW=FIRST_POPUP&amp;HEIGH","T=450&amp;WIDTH=450&amp;START_MAXIMIZED=FALSE&amp;VAR:CALENDAR=US&amp;VAR:SYMBOL=NRG&amp;VAR:INDEX=0"}</definedName>
    <definedName name="_355__FDSAUDITLINK__" localSheetId="1" hidden="1">{"fdsup://directions/FAT Viewer?action=UPDATE&amp;creator=factset&amp;DYN_ARGS=TRUE&amp;DOC_NAME=FAT:FQL_AUDITING_CLIENT_TEMPLATE.FAT&amp;display_string=Audit&amp;VAR:KEY=DQVMRUPYBM&amp;VAR:QUERY=RkZfRUJJVERBX09QRVIoUVRSLDQvMS8yMDA5LDYvMzAvMjAwOSwsLFVTRCk=&amp;WINDOW=FIRST_POPUP&amp;HEIGH","T=450&amp;WIDTH=450&amp;START_MAXIMIZED=FALSE&amp;VAR:CALENDAR=US&amp;VAR:SYMBOL=NRG&amp;VAR:INDEX=0"}</definedName>
    <definedName name="_355__FDSAUDITLINK__" hidden="1">{"fdsup://directions/FAT Viewer?action=UPDATE&amp;creator=factset&amp;DYN_ARGS=TRUE&amp;DOC_NAME=FAT:FQL_AUDITING_CLIENT_TEMPLATE.FAT&amp;display_string=Audit&amp;VAR:KEY=DQVMRUPYBM&amp;VAR:QUERY=RkZfRUJJVERBX09QRVIoUVRSLDQvMS8yMDA5LDYvMzAvMjAwOSwsLFVTRCk=&amp;WINDOW=FIRST_POPUP&amp;HEIGH","T=450&amp;WIDTH=450&amp;START_MAXIMIZED=FALSE&amp;VAR:CALENDAR=US&amp;VAR:SYMBOL=NRG&amp;VAR:INDEX=0"}</definedName>
    <definedName name="_356__FDSAUDITLINK__" localSheetId="7" hidden="1">{"fdsup://directions/FAT Viewer?action=UPDATE&amp;creator=factset&amp;DYN_ARGS=TRUE&amp;DOC_NAME=FAT:FQL_AUDITING_CLIENT_TEMPLATE.FAT&amp;display_string=Audit&amp;VAR:KEY=TGPETIRKLE&amp;VAR:QUERY=RkZfRUJJVERBX09QRVIoUVRSLDQvMS8yMDEwLDYvMzAvMjAxMCwsLFVTRCk=&amp;WINDOW=FIRST_POPUP&amp;HEIGH","T=450&amp;WIDTH=450&amp;START_MAXIMIZED=FALSE&amp;VAR:CALENDAR=US&amp;VAR:SYMBOL=NRG&amp;VAR:INDEX=0"}</definedName>
    <definedName name="_356__FDSAUDITLINK__" localSheetId="9" hidden="1">{"fdsup://directions/FAT Viewer?action=UPDATE&amp;creator=factset&amp;DYN_ARGS=TRUE&amp;DOC_NAME=FAT:FQL_AUDITING_CLIENT_TEMPLATE.FAT&amp;display_string=Audit&amp;VAR:KEY=TGPETIRKLE&amp;VAR:QUERY=RkZfRUJJVERBX09QRVIoUVRSLDQvMS8yMDEwLDYvMzAvMjAxMCwsLFVTRCk=&amp;WINDOW=FIRST_POPUP&amp;HEIGH","T=450&amp;WIDTH=450&amp;START_MAXIMIZED=FALSE&amp;VAR:CALENDAR=US&amp;VAR:SYMBOL=NRG&amp;VAR:INDEX=0"}</definedName>
    <definedName name="_356__FDSAUDITLINK__" localSheetId="8" hidden="1">{"fdsup://directions/FAT Viewer?action=UPDATE&amp;creator=factset&amp;DYN_ARGS=TRUE&amp;DOC_NAME=FAT:FQL_AUDITING_CLIENT_TEMPLATE.FAT&amp;display_string=Audit&amp;VAR:KEY=TGPETIRKLE&amp;VAR:QUERY=RkZfRUJJVERBX09QRVIoUVRSLDQvMS8yMDEwLDYvMzAvMjAxMCwsLFVTRCk=&amp;WINDOW=FIRST_POPUP&amp;HEIGH","T=450&amp;WIDTH=450&amp;START_MAXIMIZED=FALSE&amp;VAR:CALENDAR=US&amp;VAR:SYMBOL=NRG&amp;VAR:INDEX=0"}</definedName>
    <definedName name="_356__FDSAUDITLINK__" localSheetId="10" hidden="1">{"fdsup://directions/FAT Viewer?action=UPDATE&amp;creator=factset&amp;DYN_ARGS=TRUE&amp;DOC_NAME=FAT:FQL_AUDITING_CLIENT_TEMPLATE.FAT&amp;display_string=Audit&amp;VAR:KEY=TGPETIRKLE&amp;VAR:QUERY=RkZfRUJJVERBX09QRVIoUVRSLDQvMS8yMDEwLDYvMzAvMjAxMCwsLFVTRCk=&amp;WINDOW=FIRST_POPUP&amp;HEIGH","T=450&amp;WIDTH=450&amp;START_MAXIMIZED=FALSE&amp;VAR:CALENDAR=US&amp;VAR:SYMBOL=NRG&amp;VAR:INDEX=0"}</definedName>
    <definedName name="_356__FDSAUDITLINK__" localSheetId="3" hidden="1">{"fdsup://directions/FAT Viewer?action=UPDATE&amp;creator=factset&amp;DYN_ARGS=TRUE&amp;DOC_NAME=FAT:FQL_AUDITING_CLIENT_TEMPLATE.FAT&amp;display_string=Audit&amp;VAR:KEY=TGPETIRKLE&amp;VAR:QUERY=RkZfRUJJVERBX09QRVIoUVRSLDQvMS8yMDEwLDYvMzAvMjAxMCwsLFVTRCk=&amp;WINDOW=FIRST_POPUP&amp;HEIGH","T=450&amp;WIDTH=450&amp;START_MAXIMIZED=FALSE&amp;VAR:CALENDAR=US&amp;VAR:SYMBOL=NRG&amp;VAR:INDEX=0"}</definedName>
    <definedName name="_356__FDSAUDITLINK__" localSheetId="5" hidden="1">{"fdsup://directions/FAT Viewer?action=UPDATE&amp;creator=factset&amp;DYN_ARGS=TRUE&amp;DOC_NAME=FAT:FQL_AUDITING_CLIENT_TEMPLATE.FAT&amp;display_string=Audit&amp;VAR:KEY=TGPETIRKLE&amp;VAR:QUERY=RkZfRUJJVERBX09QRVIoUVRSLDQvMS8yMDEwLDYvMzAvMjAxMCwsLFVTRCk=&amp;WINDOW=FIRST_POPUP&amp;HEIGH","T=450&amp;WIDTH=450&amp;START_MAXIMIZED=FALSE&amp;VAR:CALENDAR=US&amp;VAR:SYMBOL=NRG&amp;VAR:INDEX=0"}</definedName>
    <definedName name="_356__FDSAUDITLINK__" localSheetId="1" hidden="1">{"fdsup://directions/FAT Viewer?action=UPDATE&amp;creator=factset&amp;DYN_ARGS=TRUE&amp;DOC_NAME=FAT:FQL_AUDITING_CLIENT_TEMPLATE.FAT&amp;display_string=Audit&amp;VAR:KEY=TGPETIRKLE&amp;VAR:QUERY=RkZfRUJJVERBX09QRVIoUVRSLDQvMS8yMDEwLDYvMzAvMjAxMCwsLFVTRCk=&amp;WINDOW=FIRST_POPUP&amp;HEIGH","T=450&amp;WIDTH=450&amp;START_MAXIMIZED=FALSE&amp;VAR:CALENDAR=US&amp;VAR:SYMBOL=NRG&amp;VAR:INDEX=0"}</definedName>
    <definedName name="_356__FDSAUDITLINK__" hidden="1">{"fdsup://directions/FAT Viewer?action=UPDATE&amp;creator=factset&amp;DYN_ARGS=TRUE&amp;DOC_NAME=FAT:FQL_AUDITING_CLIENT_TEMPLATE.FAT&amp;display_string=Audit&amp;VAR:KEY=TGPETIRKLE&amp;VAR:QUERY=RkZfRUJJVERBX09QRVIoUVRSLDQvMS8yMDEwLDYvMzAvMjAxMCwsLFVTRCk=&amp;WINDOW=FIRST_POPUP&amp;HEIGH","T=450&amp;WIDTH=450&amp;START_MAXIMIZED=FALSE&amp;VAR:CALENDAR=US&amp;VAR:SYMBOL=NRG&amp;VAR:INDEX=0"}</definedName>
    <definedName name="_357__FDSAUDITLINK__" localSheetId="7" hidden="1">{"fdsup://directions/FAT Viewer?action=UPDATE&amp;creator=factset&amp;DYN_ARGS=TRUE&amp;DOC_NAME=FAT:FQL_AUDITING_CLIENT_TEMPLATE.FAT&amp;display_string=Audit&amp;VAR:KEY=XEZCZGPQPO&amp;VAR:QUERY=RkZfRUJJVERBX09QRVIoUVRSLDQvMS8yMDA5LDYvMzAvMjAwOSwsLFVTRCk=&amp;WINDOW=FIRST_POPUP&amp;HEIGH","T=450&amp;WIDTH=450&amp;START_MAXIMIZED=FALSE&amp;VAR:CALENDAR=US&amp;VAR:SYMBOL=NOVL&amp;VAR:INDEX=0"}</definedName>
    <definedName name="_357__FDSAUDITLINK__" localSheetId="9" hidden="1">{"fdsup://directions/FAT Viewer?action=UPDATE&amp;creator=factset&amp;DYN_ARGS=TRUE&amp;DOC_NAME=FAT:FQL_AUDITING_CLIENT_TEMPLATE.FAT&amp;display_string=Audit&amp;VAR:KEY=XEZCZGPQPO&amp;VAR:QUERY=RkZfRUJJVERBX09QRVIoUVRSLDQvMS8yMDA5LDYvMzAvMjAwOSwsLFVTRCk=&amp;WINDOW=FIRST_POPUP&amp;HEIGH","T=450&amp;WIDTH=450&amp;START_MAXIMIZED=FALSE&amp;VAR:CALENDAR=US&amp;VAR:SYMBOL=NOVL&amp;VAR:INDEX=0"}</definedName>
    <definedName name="_357__FDSAUDITLINK__" localSheetId="8" hidden="1">{"fdsup://directions/FAT Viewer?action=UPDATE&amp;creator=factset&amp;DYN_ARGS=TRUE&amp;DOC_NAME=FAT:FQL_AUDITING_CLIENT_TEMPLATE.FAT&amp;display_string=Audit&amp;VAR:KEY=XEZCZGPQPO&amp;VAR:QUERY=RkZfRUJJVERBX09QRVIoUVRSLDQvMS8yMDA5LDYvMzAvMjAwOSwsLFVTRCk=&amp;WINDOW=FIRST_POPUP&amp;HEIGH","T=450&amp;WIDTH=450&amp;START_MAXIMIZED=FALSE&amp;VAR:CALENDAR=US&amp;VAR:SYMBOL=NOVL&amp;VAR:INDEX=0"}</definedName>
    <definedName name="_357__FDSAUDITLINK__" localSheetId="10" hidden="1">{"fdsup://directions/FAT Viewer?action=UPDATE&amp;creator=factset&amp;DYN_ARGS=TRUE&amp;DOC_NAME=FAT:FQL_AUDITING_CLIENT_TEMPLATE.FAT&amp;display_string=Audit&amp;VAR:KEY=XEZCZGPQPO&amp;VAR:QUERY=RkZfRUJJVERBX09QRVIoUVRSLDQvMS8yMDA5LDYvMzAvMjAwOSwsLFVTRCk=&amp;WINDOW=FIRST_POPUP&amp;HEIGH","T=450&amp;WIDTH=450&amp;START_MAXIMIZED=FALSE&amp;VAR:CALENDAR=US&amp;VAR:SYMBOL=NOVL&amp;VAR:INDEX=0"}</definedName>
    <definedName name="_357__FDSAUDITLINK__" localSheetId="3" hidden="1">{"fdsup://directions/FAT Viewer?action=UPDATE&amp;creator=factset&amp;DYN_ARGS=TRUE&amp;DOC_NAME=FAT:FQL_AUDITING_CLIENT_TEMPLATE.FAT&amp;display_string=Audit&amp;VAR:KEY=XEZCZGPQPO&amp;VAR:QUERY=RkZfRUJJVERBX09QRVIoUVRSLDQvMS8yMDA5LDYvMzAvMjAwOSwsLFVTRCk=&amp;WINDOW=FIRST_POPUP&amp;HEIGH","T=450&amp;WIDTH=450&amp;START_MAXIMIZED=FALSE&amp;VAR:CALENDAR=US&amp;VAR:SYMBOL=NOVL&amp;VAR:INDEX=0"}</definedName>
    <definedName name="_357__FDSAUDITLINK__" localSheetId="5" hidden="1">{"fdsup://directions/FAT Viewer?action=UPDATE&amp;creator=factset&amp;DYN_ARGS=TRUE&amp;DOC_NAME=FAT:FQL_AUDITING_CLIENT_TEMPLATE.FAT&amp;display_string=Audit&amp;VAR:KEY=XEZCZGPQPO&amp;VAR:QUERY=RkZfRUJJVERBX09QRVIoUVRSLDQvMS8yMDA5LDYvMzAvMjAwOSwsLFVTRCk=&amp;WINDOW=FIRST_POPUP&amp;HEIGH","T=450&amp;WIDTH=450&amp;START_MAXIMIZED=FALSE&amp;VAR:CALENDAR=US&amp;VAR:SYMBOL=NOVL&amp;VAR:INDEX=0"}</definedName>
    <definedName name="_357__FDSAUDITLINK__" localSheetId="1" hidden="1">{"fdsup://directions/FAT Viewer?action=UPDATE&amp;creator=factset&amp;DYN_ARGS=TRUE&amp;DOC_NAME=FAT:FQL_AUDITING_CLIENT_TEMPLATE.FAT&amp;display_string=Audit&amp;VAR:KEY=XEZCZGPQPO&amp;VAR:QUERY=RkZfRUJJVERBX09QRVIoUVRSLDQvMS8yMDA5LDYvMzAvMjAwOSwsLFVTRCk=&amp;WINDOW=FIRST_POPUP&amp;HEIGH","T=450&amp;WIDTH=450&amp;START_MAXIMIZED=FALSE&amp;VAR:CALENDAR=US&amp;VAR:SYMBOL=NOVL&amp;VAR:INDEX=0"}</definedName>
    <definedName name="_357__FDSAUDITLINK__" hidden="1">{"fdsup://directions/FAT Viewer?action=UPDATE&amp;creator=factset&amp;DYN_ARGS=TRUE&amp;DOC_NAME=FAT:FQL_AUDITING_CLIENT_TEMPLATE.FAT&amp;display_string=Audit&amp;VAR:KEY=XEZCZGPQPO&amp;VAR:QUERY=RkZfRUJJVERBX09QRVIoUVRSLDQvMS8yMDA5LDYvMzAvMjAwOSwsLFVTRCk=&amp;WINDOW=FIRST_POPUP&amp;HEIGH","T=450&amp;WIDTH=450&amp;START_MAXIMIZED=FALSE&amp;VAR:CALENDAR=US&amp;VAR:SYMBOL=NOVL&amp;VAR:INDEX=0"}</definedName>
    <definedName name="_358__FDSAUDITLINK__" localSheetId="7" hidden="1">{"fdsup://directions/FAT Viewer?action=UPDATE&amp;creator=factset&amp;DYN_ARGS=TRUE&amp;DOC_NAME=FAT:FQL_AUDITING_CLIENT_TEMPLATE.FAT&amp;display_string=Audit&amp;VAR:KEY=LGXYFMXINW&amp;VAR:QUERY=RkZfRUJJVERBX09QRVIoUVRSLDQvMS8yMDEwLDYvMzAvMjAxMCwsLFVTRCk=&amp;WINDOW=FIRST_POPUP&amp;HEIGH","T=450&amp;WIDTH=450&amp;START_MAXIMIZED=FALSE&amp;VAR:CALENDAR=US&amp;VAR:SYMBOL=NOVL&amp;VAR:INDEX=0"}</definedName>
    <definedName name="_358__FDSAUDITLINK__" localSheetId="9" hidden="1">{"fdsup://directions/FAT Viewer?action=UPDATE&amp;creator=factset&amp;DYN_ARGS=TRUE&amp;DOC_NAME=FAT:FQL_AUDITING_CLIENT_TEMPLATE.FAT&amp;display_string=Audit&amp;VAR:KEY=LGXYFMXINW&amp;VAR:QUERY=RkZfRUJJVERBX09QRVIoUVRSLDQvMS8yMDEwLDYvMzAvMjAxMCwsLFVTRCk=&amp;WINDOW=FIRST_POPUP&amp;HEIGH","T=450&amp;WIDTH=450&amp;START_MAXIMIZED=FALSE&amp;VAR:CALENDAR=US&amp;VAR:SYMBOL=NOVL&amp;VAR:INDEX=0"}</definedName>
    <definedName name="_358__FDSAUDITLINK__" localSheetId="8" hidden="1">{"fdsup://directions/FAT Viewer?action=UPDATE&amp;creator=factset&amp;DYN_ARGS=TRUE&amp;DOC_NAME=FAT:FQL_AUDITING_CLIENT_TEMPLATE.FAT&amp;display_string=Audit&amp;VAR:KEY=LGXYFMXINW&amp;VAR:QUERY=RkZfRUJJVERBX09QRVIoUVRSLDQvMS8yMDEwLDYvMzAvMjAxMCwsLFVTRCk=&amp;WINDOW=FIRST_POPUP&amp;HEIGH","T=450&amp;WIDTH=450&amp;START_MAXIMIZED=FALSE&amp;VAR:CALENDAR=US&amp;VAR:SYMBOL=NOVL&amp;VAR:INDEX=0"}</definedName>
    <definedName name="_358__FDSAUDITLINK__" localSheetId="10" hidden="1">{"fdsup://directions/FAT Viewer?action=UPDATE&amp;creator=factset&amp;DYN_ARGS=TRUE&amp;DOC_NAME=FAT:FQL_AUDITING_CLIENT_TEMPLATE.FAT&amp;display_string=Audit&amp;VAR:KEY=LGXYFMXINW&amp;VAR:QUERY=RkZfRUJJVERBX09QRVIoUVRSLDQvMS8yMDEwLDYvMzAvMjAxMCwsLFVTRCk=&amp;WINDOW=FIRST_POPUP&amp;HEIGH","T=450&amp;WIDTH=450&amp;START_MAXIMIZED=FALSE&amp;VAR:CALENDAR=US&amp;VAR:SYMBOL=NOVL&amp;VAR:INDEX=0"}</definedName>
    <definedName name="_358__FDSAUDITLINK__" localSheetId="3" hidden="1">{"fdsup://directions/FAT Viewer?action=UPDATE&amp;creator=factset&amp;DYN_ARGS=TRUE&amp;DOC_NAME=FAT:FQL_AUDITING_CLIENT_TEMPLATE.FAT&amp;display_string=Audit&amp;VAR:KEY=LGXYFMXINW&amp;VAR:QUERY=RkZfRUJJVERBX09QRVIoUVRSLDQvMS8yMDEwLDYvMzAvMjAxMCwsLFVTRCk=&amp;WINDOW=FIRST_POPUP&amp;HEIGH","T=450&amp;WIDTH=450&amp;START_MAXIMIZED=FALSE&amp;VAR:CALENDAR=US&amp;VAR:SYMBOL=NOVL&amp;VAR:INDEX=0"}</definedName>
    <definedName name="_358__FDSAUDITLINK__" localSheetId="5" hidden="1">{"fdsup://directions/FAT Viewer?action=UPDATE&amp;creator=factset&amp;DYN_ARGS=TRUE&amp;DOC_NAME=FAT:FQL_AUDITING_CLIENT_TEMPLATE.FAT&amp;display_string=Audit&amp;VAR:KEY=LGXYFMXINW&amp;VAR:QUERY=RkZfRUJJVERBX09QRVIoUVRSLDQvMS8yMDEwLDYvMzAvMjAxMCwsLFVTRCk=&amp;WINDOW=FIRST_POPUP&amp;HEIGH","T=450&amp;WIDTH=450&amp;START_MAXIMIZED=FALSE&amp;VAR:CALENDAR=US&amp;VAR:SYMBOL=NOVL&amp;VAR:INDEX=0"}</definedName>
    <definedName name="_358__FDSAUDITLINK__" localSheetId="1" hidden="1">{"fdsup://directions/FAT Viewer?action=UPDATE&amp;creator=factset&amp;DYN_ARGS=TRUE&amp;DOC_NAME=FAT:FQL_AUDITING_CLIENT_TEMPLATE.FAT&amp;display_string=Audit&amp;VAR:KEY=LGXYFMXINW&amp;VAR:QUERY=RkZfRUJJVERBX09QRVIoUVRSLDQvMS8yMDEwLDYvMzAvMjAxMCwsLFVTRCk=&amp;WINDOW=FIRST_POPUP&amp;HEIGH","T=450&amp;WIDTH=450&amp;START_MAXIMIZED=FALSE&amp;VAR:CALENDAR=US&amp;VAR:SYMBOL=NOVL&amp;VAR:INDEX=0"}</definedName>
    <definedName name="_358__FDSAUDITLINK__" hidden="1">{"fdsup://directions/FAT Viewer?action=UPDATE&amp;creator=factset&amp;DYN_ARGS=TRUE&amp;DOC_NAME=FAT:FQL_AUDITING_CLIENT_TEMPLATE.FAT&amp;display_string=Audit&amp;VAR:KEY=LGXYFMXINW&amp;VAR:QUERY=RkZfRUJJVERBX09QRVIoUVRSLDQvMS8yMDEwLDYvMzAvMjAxMCwsLFVTRCk=&amp;WINDOW=FIRST_POPUP&amp;HEIGH","T=450&amp;WIDTH=450&amp;START_MAXIMIZED=FALSE&amp;VAR:CALENDAR=US&amp;VAR:SYMBOL=NOVL&amp;VAR:INDEX=0"}</definedName>
    <definedName name="_359__FDSAUDITLINK__" localSheetId="7" hidden="1">{"fdsup://directions/FAT Viewer?action=UPDATE&amp;creator=factset&amp;DYN_ARGS=TRUE&amp;DOC_NAME=FAT:FQL_AUDITING_CLIENT_TEMPLATE.FAT&amp;display_string=Audit&amp;VAR:KEY=ZIHEFKJWHI&amp;VAR:QUERY=RkZfRUJJVERBX09QRVIoUVRSLDQvMS8yMDA5LDYvMzAvMjAwOSwsLFVTRCk=&amp;WINDOW=FIRST_POPUP&amp;HEIGH","T=450&amp;WIDTH=450&amp;START_MAXIMIZED=FALSE&amp;VAR:CALENDAR=US&amp;VAR:SYMBOL=NOV&amp;VAR:INDEX=0"}</definedName>
    <definedName name="_359__FDSAUDITLINK__" localSheetId="9" hidden="1">{"fdsup://directions/FAT Viewer?action=UPDATE&amp;creator=factset&amp;DYN_ARGS=TRUE&amp;DOC_NAME=FAT:FQL_AUDITING_CLIENT_TEMPLATE.FAT&amp;display_string=Audit&amp;VAR:KEY=ZIHEFKJWHI&amp;VAR:QUERY=RkZfRUJJVERBX09QRVIoUVRSLDQvMS8yMDA5LDYvMzAvMjAwOSwsLFVTRCk=&amp;WINDOW=FIRST_POPUP&amp;HEIGH","T=450&amp;WIDTH=450&amp;START_MAXIMIZED=FALSE&amp;VAR:CALENDAR=US&amp;VAR:SYMBOL=NOV&amp;VAR:INDEX=0"}</definedName>
    <definedName name="_359__FDSAUDITLINK__" localSheetId="8" hidden="1">{"fdsup://directions/FAT Viewer?action=UPDATE&amp;creator=factset&amp;DYN_ARGS=TRUE&amp;DOC_NAME=FAT:FQL_AUDITING_CLIENT_TEMPLATE.FAT&amp;display_string=Audit&amp;VAR:KEY=ZIHEFKJWHI&amp;VAR:QUERY=RkZfRUJJVERBX09QRVIoUVRSLDQvMS8yMDA5LDYvMzAvMjAwOSwsLFVTRCk=&amp;WINDOW=FIRST_POPUP&amp;HEIGH","T=450&amp;WIDTH=450&amp;START_MAXIMIZED=FALSE&amp;VAR:CALENDAR=US&amp;VAR:SYMBOL=NOV&amp;VAR:INDEX=0"}</definedName>
    <definedName name="_359__FDSAUDITLINK__" localSheetId="10" hidden="1">{"fdsup://directions/FAT Viewer?action=UPDATE&amp;creator=factset&amp;DYN_ARGS=TRUE&amp;DOC_NAME=FAT:FQL_AUDITING_CLIENT_TEMPLATE.FAT&amp;display_string=Audit&amp;VAR:KEY=ZIHEFKJWHI&amp;VAR:QUERY=RkZfRUJJVERBX09QRVIoUVRSLDQvMS8yMDA5LDYvMzAvMjAwOSwsLFVTRCk=&amp;WINDOW=FIRST_POPUP&amp;HEIGH","T=450&amp;WIDTH=450&amp;START_MAXIMIZED=FALSE&amp;VAR:CALENDAR=US&amp;VAR:SYMBOL=NOV&amp;VAR:INDEX=0"}</definedName>
    <definedName name="_359__FDSAUDITLINK__" localSheetId="3" hidden="1">{"fdsup://directions/FAT Viewer?action=UPDATE&amp;creator=factset&amp;DYN_ARGS=TRUE&amp;DOC_NAME=FAT:FQL_AUDITING_CLIENT_TEMPLATE.FAT&amp;display_string=Audit&amp;VAR:KEY=ZIHEFKJWHI&amp;VAR:QUERY=RkZfRUJJVERBX09QRVIoUVRSLDQvMS8yMDA5LDYvMzAvMjAwOSwsLFVTRCk=&amp;WINDOW=FIRST_POPUP&amp;HEIGH","T=450&amp;WIDTH=450&amp;START_MAXIMIZED=FALSE&amp;VAR:CALENDAR=US&amp;VAR:SYMBOL=NOV&amp;VAR:INDEX=0"}</definedName>
    <definedName name="_359__FDSAUDITLINK__" localSheetId="5" hidden="1">{"fdsup://directions/FAT Viewer?action=UPDATE&amp;creator=factset&amp;DYN_ARGS=TRUE&amp;DOC_NAME=FAT:FQL_AUDITING_CLIENT_TEMPLATE.FAT&amp;display_string=Audit&amp;VAR:KEY=ZIHEFKJWHI&amp;VAR:QUERY=RkZfRUJJVERBX09QRVIoUVRSLDQvMS8yMDA5LDYvMzAvMjAwOSwsLFVTRCk=&amp;WINDOW=FIRST_POPUP&amp;HEIGH","T=450&amp;WIDTH=450&amp;START_MAXIMIZED=FALSE&amp;VAR:CALENDAR=US&amp;VAR:SYMBOL=NOV&amp;VAR:INDEX=0"}</definedName>
    <definedName name="_359__FDSAUDITLINK__" localSheetId="1" hidden="1">{"fdsup://directions/FAT Viewer?action=UPDATE&amp;creator=factset&amp;DYN_ARGS=TRUE&amp;DOC_NAME=FAT:FQL_AUDITING_CLIENT_TEMPLATE.FAT&amp;display_string=Audit&amp;VAR:KEY=ZIHEFKJWHI&amp;VAR:QUERY=RkZfRUJJVERBX09QRVIoUVRSLDQvMS8yMDA5LDYvMzAvMjAwOSwsLFVTRCk=&amp;WINDOW=FIRST_POPUP&amp;HEIGH","T=450&amp;WIDTH=450&amp;START_MAXIMIZED=FALSE&amp;VAR:CALENDAR=US&amp;VAR:SYMBOL=NOV&amp;VAR:INDEX=0"}</definedName>
    <definedName name="_359__FDSAUDITLINK__" hidden="1">{"fdsup://directions/FAT Viewer?action=UPDATE&amp;creator=factset&amp;DYN_ARGS=TRUE&amp;DOC_NAME=FAT:FQL_AUDITING_CLIENT_TEMPLATE.FAT&amp;display_string=Audit&amp;VAR:KEY=ZIHEFKJWHI&amp;VAR:QUERY=RkZfRUJJVERBX09QRVIoUVRSLDQvMS8yMDA5LDYvMzAvMjAwOSwsLFVTRCk=&amp;WINDOW=FIRST_POPUP&amp;HEIGH","T=450&amp;WIDTH=450&amp;START_MAXIMIZED=FALSE&amp;VAR:CALENDAR=US&amp;VAR:SYMBOL=NOV&amp;VAR:INDEX=0"}</definedName>
    <definedName name="_36__FDSAUDITLINK__" localSheetId="7" hidden="1">{"fdsup://directions/FAT Viewer?action=UPDATE&amp;creator=factset&amp;DYN_ARGS=TRUE&amp;DOC_NAME=FAT:FQL_AUDITING_CLIENT_TEMPLATE.FAT&amp;display_string=Audit&amp;VAR:KEY=BOJCNYTAVG&amp;VAR:QUERY=RkZfRUJJVERBX09QRVIoUVRSLDQvMS8yMDEwLDYvMzAvMjAxMCwsLFVTRCk=&amp;WINDOW=FIRST_POPUP&amp;HEIGH","T=450&amp;WIDTH=450&amp;START_MAXIMIZED=FALSE&amp;VAR:CALENDAR=US&amp;VAR:SYMBOL=WMT&amp;VAR:INDEX=0"}</definedName>
    <definedName name="_36__FDSAUDITLINK__" localSheetId="9" hidden="1">{"fdsup://directions/FAT Viewer?action=UPDATE&amp;creator=factset&amp;DYN_ARGS=TRUE&amp;DOC_NAME=FAT:FQL_AUDITING_CLIENT_TEMPLATE.FAT&amp;display_string=Audit&amp;VAR:KEY=BOJCNYTAVG&amp;VAR:QUERY=RkZfRUJJVERBX09QRVIoUVRSLDQvMS8yMDEwLDYvMzAvMjAxMCwsLFVTRCk=&amp;WINDOW=FIRST_POPUP&amp;HEIGH","T=450&amp;WIDTH=450&amp;START_MAXIMIZED=FALSE&amp;VAR:CALENDAR=US&amp;VAR:SYMBOL=WMT&amp;VAR:INDEX=0"}</definedName>
    <definedName name="_36__FDSAUDITLINK__" localSheetId="8" hidden="1">{"fdsup://directions/FAT Viewer?action=UPDATE&amp;creator=factset&amp;DYN_ARGS=TRUE&amp;DOC_NAME=FAT:FQL_AUDITING_CLIENT_TEMPLATE.FAT&amp;display_string=Audit&amp;VAR:KEY=BOJCNYTAVG&amp;VAR:QUERY=RkZfRUJJVERBX09QRVIoUVRSLDQvMS8yMDEwLDYvMzAvMjAxMCwsLFVTRCk=&amp;WINDOW=FIRST_POPUP&amp;HEIGH","T=450&amp;WIDTH=450&amp;START_MAXIMIZED=FALSE&amp;VAR:CALENDAR=US&amp;VAR:SYMBOL=WMT&amp;VAR:INDEX=0"}</definedName>
    <definedName name="_36__FDSAUDITLINK__" localSheetId="10" hidden="1">{"fdsup://directions/FAT Viewer?action=UPDATE&amp;creator=factset&amp;DYN_ARGS=TRUE&amp;DOC_NAME=FAT:FQL_AUDITING_CLIENT_TEMPLATE.FAT&amp;display_string=Audit&amp;VAR:KEY=BOJCNYTAVG&amp;VAR:QUERY=RkZfRUJJVERBX09QRVIoUVRSLDQvMS8yMDEwLDYvMzAvMjAxMCwsLFVTRCk=&amp;WINDOW=FIRST_POPUP&amp;HEIGH","T=450&amp;WIDTH=450&amp;START_MAXIMIZED=FALSE&amp;VAR:CALENDAR=US&amp;VAR:SYMBOL=WMT&amp;VAR:INDEX=0"}</definedName>
    <definedName name="_36__FDSAUDITLINK__" localSheetId="3" hidden="1">{"fdsup://directions/FAT Viewer?action=UPDATE&amp;creator=factset&amp;DYN_ARGS=TRUE&amp;DOC_NAME=FAT:FQL_AUDITING_CLIENT_TEMPLATE.FAT&amp;display_string=Audit&amp;VAR:KEY=BOJCNYTAVG&amp;VAR:QUERY=RkZfRUJJVERBX09QRVIoUVRSLDQvMS8yMDEwLDYvMzAvMjAxMCwsLFVTRCk=&amp;WINDOW=FIRST_POPUP&amp;HEIGH","T=450&amp;WIDTH=450&amp;START_MAXIMIZED=FALSE&amp;VAR:CALENDAR=US&amp;VAR:SYMBOL=WMT&amp;VAR:INDEX=0"}</definedName>
    <definedName name="_36__FDSAUDITLINK__" localSheetId="5" hidden="1">{"fdsup://directions/FAT Viewer?action=UPDATE&amp;creator=factset&amp;DYN_ARGS=TRUE&amp;DOC_NAME=FAT:FQL_AUDITING_CLIENT_TEMPLATE.FAT&amp;display_string=Audit&amp;VAR:KEY=BOJCNYTAVG&amp;VAR:QUERY=RkZfRUJJVERBX09QRVIoUVRSLDQvMS8yMDEwLDYvMzAvMjAxMCwsLFVTRCk=&amp;WINDOW=FIRST_POPUP&amp;HEIGH","T=450&amp;WIDTH=450&amp;START_MAXIMIZED=FALSE&amp;VAR:CALENDAR=US&amp;VAR:SYMBOL=WMT&amp;VAR:INDEX=0"}</definedName>
    <definedName name="_36__FDSAUDITLINK__" localSheetId="1" hidden="1">{"fdsup://directions/FAT Viewer?action=UPDATE&amp;creator=factset&amp;DYN_ARGS=TRUE&amp;DOC_NAME=FAT:FQL_AUDITING_CLIENT_TEMPLATE.FAT&amp;display_string=Audit&amp;VAR:KEY=BOJCNYTAVG&amp;VAR:QUERY=RkZfRUJJVERBX09QRVIoUVRSLDQvMS8yMDEwLDYvMzAvMjAxMCwsLFVTRCk=&amp;WINDOW=FIRST_POPUP&amp;HEIGH","T=450&amp;WIDTH=450&amp;START_MAXIMIZED=FALSE&amp;VAR:CALENDAR=US&amp;VAR:SYMBOL=WMT&amp;VAR:INDEX=0"}</definedName>
    <definedName name="_36__FDSAUDITLINK__" hidden="1">{"fdsup://directions/FAT Viewer?action=UPDATE&amp;creator=factset&amp;DYN_ARGS=TRUE&amp;DOC_NAME=FAT:FQL_AUDITING_CLIENT_TEMPLATE.FAT&amp;display_string=Audit&amp;VAR:KEY=BOJCNYTAVG&amp;VAR:QUERY=RkZfRUJJVERBX09QRVIoUVRSLDQvMS8yMDEwLDYvMzAvMjAxMCwsLFVTRCk=&amp;WINDOW=FIRST_POPUP&amp;HEIGH","T=450&amp;WIDTH=450&amp;START_MAXIMIZED=FALSE&amp;VAR:CALENDAR=US&amp;VAR:SYMBOL=WMT&amp;VAR:INDEX=0"}</definedName>
    <definedName name="_360__FDSAUDITLINK__" localSheetId="7" hidden="1">{"fdsup://directions/FAT Viewer?action=UPDATE&amp;creator=factset&amp;DYN_ARGS=TRUE&amp;DOC_NAME=FAT:FQL_AUDITING_CLIENT_TEMPLATE.FAT&amp;display_string=Audit&amp;VAR:KEY=LUFQDERKZU&amp;VAR:QUERY=RkZfRUJJVERBX09QRVIoUVRSLDQvMS8yMDEwLDYvMzAvMjAxMCwsLFVTRCk=&amp;WINDOW=FIRST_POPUP&amp;HEIGH","T=450&amp;WIDTH=450&amp;START_MAXIMIZED=FALSE&amp;VAR:CALENDAR=US&amp;VAR:SYMBOL=NOV&amp;VAR:INDEX=0"}</definedName>
    <definedName name="_360__FDSAUDITLINK__" localSheetId="9" hidden="1">{"fdsup://directions/FAT Viewer?action=UPDATE&amp;creator=factset&amp;DYN_ARGS=TRUE&amp;DOC_NAME=FAT:FQL_AUDITING_CLIENT_TEMPLATE.FAT&amp;display_string=Audit&amp;VAR:KEY=LUFQDERKZU&amp;VAR:QUERY=RkZfRUJJVERBX09QRVIoUVRSLDQvMS8yMDEwLDYvMzAvMjAxMCwsLFVTRCk=&amp;WINDOW=FIRST_POPUP&amp;HEIGH","T=450&amp;WIDTH=450&amp;START_MAXIMIZED=FALSE&amp;VAR:CALENDAR=US&amp;VAR:SYMBOL=NOV&amp;VAR:INDEX=0"}</definedName>
    <definedName name="_360__FDSAUDITLINK__" localSheetId="8" hidden="1">{"fdsup://directions/FAT Viewer?action=UPDATE&amp;creator=factset&amp;DYN_ARGS=TRUE&amp;DOC_NAME=FAT:FQL_AUDITING_CLIENT_TEMPLATE.FAT&amp;display_string=Audit&amp;VAR:KEY=LUFQDERKZU&amp;VAR:QUERY=RkZfRUJJVERBX09QRVIoUVRSLDQvMS8yMDEwLDYvMzAvMjAxMCwsLFVTRCk=&amp;WINDOW=FIRST_POPUP&amp;HEIGH","T=450&amp;WIDTH=450&amp;START_MAXIMIZED=FALSE&amp;VAR:CALENDAR=US&amp;VAR:SYMBOL=NOV&amp;VAR:INDEX=0"}</definedName>
    <definedName name="_360__FDSAUDITLINK__" localSheetId="10" hidden="1">{"fdsup://directions/FAT Viewer?action=UPDATE&amp;creator=factset&amp;DYN_ARGS=TRUE&amp;DOC_NAME=FAT:FQL_AUDITING_CLIENT_TEMPLATE.FAT&amp;display_string=Audit&amp;VAR:KEY=LUFQDERKZU&amp;VAR:QUERY=RkZfRUJJVERBX09QRVIoUVRSLDQvMS8yMDEwLDYvMzAvMjAxMCwsLFVTRCk=&amp;WINDOW=FIRST_POPUP&amp;HEIGH","T=450&amp;WIDTH=450&amp;START_MAXIMIZED=FALSE&amp;VAR:CALENDAR=US&amp;VAR:SYMBOL=NOV&amp;VAR:INDEX=0"}</definedName>
    <definedName name="_360__FDSAUDITLINK__" localSheetId="3" hidden="1">{"fdsup://directions/FAT Viewer?action=UPDATE&amp;creator=factset&amp;DYN_ARGS=TRUE&amp;DOC_NAME=FAT:FQL_AUDITING_CLIENT_TEMPLATE.FAT&amp;display_string=Audit&amp;VAR:KEY=LUFQDERKZU&amp;VAR:QUERY=RkZfRUJJVERBX09QRVIoUVRSLDQvMS8yMDEwLDYvMzAvMjAxMCwsLFVTRCk=&amp;WINDOW=FIRST_POPUP&amp;HEIGH","T=450&amp;WIDTH=450&amp;START_MAXIMIZED=FALSE&amp;VAR:CALENDAR=US&amp;VAR:SYMBOL=NOV&amp;VAR:INDEX=0"}</definedName>
    <definedName name="_360__FDSAUDITLINK__" localSheetId="5" hidden="1">{"fdsup://directions/FAT Viewer?action=UPDATE&amp;creator=factset&amp;DYN_ARGS=TRUE&amp;DOC_NAME=FAT:FQL_AUDITING_CLIENT_TEMPLATE.FAT&amp;display_string=Audit&amp;VAR:KEY=LUFQDERKZU&amp;VAR:QUERY=RkZfRUJJVERBX09QRVIoUVRSLDQvMS8yMDEwLDYvMzAvMjAxMCwsLFVTRCk=&amp;WINDOW=FIRST_POPUP&amp;HEIGH","T=450&amp;WIDTH=450&amp;START_MAXIMIZED=FALSE&amp;VAR:CALENDAR=US&amp;VAR:SYMBOL=NOV&amp;VAR:INDEX=0"}</definedName>
    <definedName name="_360__FDSAUDITLINK__" localSheetId="1" hidden="1">{"fdsup://directions/FAT Viewer?action=UPDATE&amp;creator=factset&amp;DYN_ARGS=TRUE&amp;DOC_NAME=FAT:FQL_AUDITING_CLIENT_TEMPLATE.FAT&amp;display_string=Audit&amp;VAR:KEY=LUFQDERKZU&amp;VAR:QUERY=RkZfRUJJVERBX09QRVIoUVRSLDQvMS8yMDEwLDYvMzAvMjAxMCwsLFVTRCk=&amp;WINDOW=FIRST_POPUP&amp;HEIGH","T=450&amp;WIDTH=450&amp;START_MAXIMIZED=FALSE&amp;VAR:CALENDAR=US&amp;VAR:SYMBOL=NOV&amp;VAR:INDEX=0"}</definedName>
    <definedName name="_360__FDSAUDITLINK__" hidden="1">{"fdsup://directions/FAT Viewer?action=UPDATE&amp;creator=factset&amp;DYN_ARGS=TRUE&amp;DOC_NAME=FAT:FQL_AUDITING_CLIENT_TEMPLATE.FAT&amp;display_string=Audit&amp;VAR:KEY=LUFQDERKZU&amp;VAR:QUERY=RkZfRUJJVERBX09QRVIoUVRSLDQvMS8yMDEwLDYvMzAvMjAxMCwsLFVTRCk=&amp;WINDOW=FIRST_POPUP&amp;HEIGH","T=450&amp;WIDTH=450&amp;START_MAXIMIZED=FALSE&amp;VAR:CALENDAR=US&amp;VAR:SYMBOL=NOV&amp;VAR:INDEX=0"}</definedName>
    <definedName name="_361__FDSAUDITLINK__" localSheetId="7" hidden="1">{"fdsup://directions/FAT Viewer?action=UPDATE&amp;creator=factset&amp;DYN_ARGS=TRUE&amp;DOC_NAME=FAT:FQL_AUDITING_CLIENT_TEMPLATE.FAT&amp;display_string=Audit&amp;VAR:KEY=XMVCLKBYHE&amp;VAR:QUERY=RkZfRUJJVERBX09QRVIoUVRSLDQvMS8yMDA5LDYvMzAvMjAwOSwsLFVTRCk=&amp;WINDOW=FIRST_POPUP&amp;HEIGH","T=450&amp;WIDTH=450&amp;START_MAXIMIZED=FALSE&amp;VAR:CALENDAR=US&amp;VAR:SYMBOL=NOC&amp;VAR:INDEX=0"}</definedName>
    <definedName name="_361__FDSAUDITLINK__" localSheetId="9" hidden="1">{"fdsup://directions/FAT Viewer?action=UPDATE&amp;creator=factset&amp;DYN_ARGS=TRUE&amp;DOC_NAME=FAT:FQL_AUDITING_CLIENT_TEMPLATE.FAT&amp;display_string=Audit&amp;VAR:KEY=XMVCLKBYHE&amp;VAR:QUERY=RkZfRUJJVERBX09QRVIoUVRSLDQvMS8yMDA5LDYvMzAvMjAwOSwsLFVTRCk=&amp;WINDOW=FIRST_POPUP&amp;HEIGH","T=450&amp;WIDTH=450&amp;START_MAXIMIZED=FALSE&amp;VAR:CALENDAR=US&amp;VAR:SYMBOL=NOC&amp;VAR:INDEX=0"}</definedName>
    <definedName name="_361__FDSAUDITLINK__" localSheetId="8" hidden="1">{"fdsup://directions/FAT Viewer?action=UPDATE&amp;creator=factset&amp;DYN_ARGS=TRUE&amp;DOC_NAME=FAT:FQL_AUDITING_CLIENT_TEMPLATE.FAT&amp;display_string=Audit&amp;VAR:KEY=XMVCLKBYHE&amp;VAR:QUERY=RkZfRUJJVERBX09QRVIoUVRSLDQvMS8yMDA5LDYvMzAvMjAwOSwsLFVTRCk=&amp;WINDOW=FIRST_POPUP&amp;HEIGH","T=450&amp;WIDTH=450&amp;START_MAXIMIZED=FALSE&amp;VAR:CALENDAR=US&amp;VAR:SYMBOL=NOC&amp;VAR:INDEX=0"}</definedName>
    <definedName name="_361__FDSAUDITLINK__" localSheetId="10" hidden="1">{"fdsup://directions/FAT Viewer?action=UPDATE&amp;creator=factset&amp;DYN_ARGS=TRUE&amp;DOC_NAME=FAT:FQL_AUDITING_CLIENT_TEMPLATE.FAT&amp;display_string=Audit&amp;VAR:KEY=XMVCLKBYHE&amp;VAR:QUERY=RkZfRUJJVERBX09QRVIoUVRSLDQvMS8yMDA5LDYvMzAvMjAwOSwsLFVTRCk=&amp;WINDOW=FIRST_POPUP&amp;HEIGH","T=450&amp;WIDTH=450&amp;START_MAXIMIZED=FALSE&amp;VAR:CALENDAR=US&amp;VAR:SYMBOL=NOC&amp;VAR:INDEX=0"}</definedName>
    <definedName name="_361__FDSAUDITLINK__" localSheetId="3" hidden="1">{"fdsup://directions/FAT Viewer?action=UPDATE&amp;creator=factset&amp;DYN_ARGS=TRUE&amp;DOC_NAME=FAT:FQL_AUDITING_CLIENT_TEMPLATE.FAT&amp;display_string=Audit&amp;VAR:KEY=XMVCLKBYHE&amp;VAR:QUERY=RkZfRUJJVERBX09QRVIoUVRSLDQvMS8yMDA5LDYvMzAvMjAwOSwsLFVTRCk=&amp;WINDOW=FIRST_POPUP&amp;HEIGH","T=450&amp;WIDTH=450&amp;START_MAXIMIZED=FALSE&amp;VAR:CALENDAR=US&amp;VAR:SYMBOL=NOC&amp;VAR:INDEX=0"}</definedName>
    <definedName name="_361__FDSAUDITLINK__" localSheetId="5" hidden="1">{"fdsup://directions/FAT Viewer?action=UPDATE&amp;creator=factset&amp;DYN_ARGS=TRUE&amp;DOC_NAME=FAT:FQL_AUDITING_CLIENT_TEMPLATE.FAT&amp;display_string=Audit&amp;VAR:KEY=XMVCLKBYHE&amp;VAR:QUERY=RkZfRUJJVERBX09QRVIoUVRSLDQvMS8yMDA5LDYvMzAvMjAwOSwsLFVTRCk=&amp;WINDOW=FIRST_POPUP&amp;HEIGH","T=450&amp;WIDTH=450&amp;START_MAXIMIZED=FALSE&amp;VAR:CALENDAR=US&amp;VAR:SYMBOL=NOC&amp;VAR:INDEX=0"}</definedName>
    <definedName name="_361__FDSAUDITLINK__" localSheetId="1" hidden="1">{"fdsup://directions/FAT Viewer?action=UPDATE&amp;creator=factset&amp;DYN_ARGS=TRUE&amp;DOC_NAME=FAT:FQL_AUDITING_CLIENT_TEMPLATE.FAT&amp;display_string=Audit&amp;VAR:KEY=XMVCLKBYHE&amp;VAR:QUERY=RkZfRUJJVERBX09QRVIoUVRSLDQvMS8yMDA5LDYvMzAvMjAwOSwsLFVTRCk=&amp;WINDOW=FIRST_POPUP&amp;HEIGH","T=450&amp;WIDTH=450&amp;START_MAXIMIZED=FALSE&amp;VAR:CALENDAR=US&amp;VAR:SYMBOL=NOC&amp;VAR:INDEX=0"}</definedName>
    <definedName name="_361__FDSAUDITLINK__" hidden="1">{"fdsup://directions/FAT Viewer?action=UPDATE&amp;creator=factset&amp;DYN_ARGS=TRUE&amp;DOC_NAME=FAT:FQL_AUDITING_CLIENT_TEMPLATE.FAT&amp;display_string=Audit&amp;VAR:KEY=XMVCLKBYHE&amp;VAR:QUERY=RkZfRUJJVERBX09QRVIoUVRSLDQvMS8yMDA5LDYvMzAvMjAwOSwsLFVTRCk=&amp;WINDOW=FIRST_POPUP&amp;HEIGH","T=450&amp;WIDTH=450&amp;START_MAXIMIZED=FALSE&amp;VAR:CALENDAR=US&amp;VAR:SYMBOL=NOC&amp;VAR:INDEX=0"}</definedName>
    <definedName name="_362__FDSAUDITLINK__" localSheetId="7" hidden="1">{"fdsup://directions/FAT Viewer?action=UPDATE&amp;creator=factset&amp;DYN_ARGS=TRUE&amp;DOC_NAME=FAT:FQL_AUDITING_CLIENT_TEMPLATE.FAT&amp;display_string=Audit&amp;VAR:KEY=RWZYBQDWTW&amp;VAR:QUERY=RkZfRUJJVERBX09QRVIoUVRSLDQvMS8yMDEwLDYvMzAvMjAxMCwsLFVTRCk=&amp;WINDOW=FIRST_POPUP&amp;HEIGH","T=450&amp;WIDTH=450&amp;START_MAXIMIZED=FALSE&amp;VAR:CALENDAR=US&amp;VAR:SYMBOL=NOC&amp;VAR:INDEX=0"}</definedName>
    <definedName name="_362__FDSAUDITLINK__" localSheetId="9" hidden="1">{"fdsup://directions/FAT Viewer?action=UPDATE&amp;creator=factset&amp;DYN_ARGS=TRUE&amp;DOC_NAME=FAT:FQL_AUDITING_CLIENT_TEMPLATE.FAT&amp;display_string=Audit&amp;VAR:KEY=RWZYBQDWTW&amp;VAR:QUERY=RkZfRUJJVERBX09QRVIoUVRSLDQvMS8yMDEwLDYvMzAvMjAxMCwsLFVTRCk=&amp;WINDOW=FIRST_POPUP&amp;HEIGH","T=450&amp;WIDTH=450&amp;START_MAXIMIZED=FALSE&amp;VAR:CALENDAR=US&amp;VAR:SYMBOL=NOC&amp;VAR:INDEX=0"}</definedName>
    <definedName name="_362__FDSAUDITLINK__" localSheetId="8" hidden="1">{"fdsup://directions/FAT Viewer?action=UPDATE&amp;creator=factset&amp;DYN_ARGS=TRUE&amp;DOC_NAME=FAT:FQL_AUDITING_CLIENT_TEMPLATE.FAT&amp;display_string=Audit&amp;VAR:KEY=RWZYBQDWTW&amp;VAR:QUERY=RkZfRUJJVERBX09QRVIoUVRSLDQvMS8yMDEwLDYvMzAvMjAxMCwsLFVTRCk=&amp;WINDOW=FIRST_POPUP&amp;HEIGH","T=450&amp;WIDTH=450&amp;START_MAXIMIZED=FALSE&amp;VAR:CALENDAR=US&amp;VAR:SYMBOL=NOC&amp;VAR:INDEX=0"}</definedName>
    <definedName name="_362__FDSAUDITLINK__" localSheetId="10" hidden="1">{"fdsup://directions/FAT Viewer?action=UPDATE&amp;creator=factset&amp;DYN_ARGS=TRUE&amp;DOC_NAME=FAT:FQL_AUDITING_CLIENT_TEMPLATE.FAT&amp;display_string=Audit&amp;VAR:KEY=RWZYBQDWTW&amp;VAR:QUERY=RkZfRUJJVERBX09QRVIoUVRSLDQvMS8yMDEwLDYvMzAvMjAxMCwsLFVTRCk=&amp;WINDOW=FIRST_POPUP&amp;HEIGH","T=450&amp;WIDTH=450&amp;START_MAXIMIZED=FALSE&amp;VAR:CALENDAR=US&amp;VAR:SYMBOL=NOC&amp;VAR:INDEX=0"}</definedName>
    <definedName name="_362__FDSAUDITLINK__" localSheetId="3" hidden="1">{"fdsup://directions/FAT Viewer?action=UPDATE&amp;creator=factset&amp;DYN_ARGS=TRUE&amp;DOC_NAME=FAT:FQL_AUDITING_CLIENT_TEMPLATE.FAT&amp;display_string=Audit&amp;VAR:KEY=RWZYBQDWTW&amp;VAR:QUERY=RkZfRUJJVERBX09QRVIoUVRSLDQvMS8yMDEwLDYvMzAvMjAxMCwsLFVTRCk=&amp;WINDOW=FIRST_POPUP&amp;HEIGH","T=450&amp;WIDTH=450&amp;START_MAXIMIZED=FALSE&amp;VAR:CALENDAR=US&amp;VAR:SYMBOL=NOC&amp;VAR:INDEX=0"}</definedName>
    <definedName name="_362__FDSAUDITLINK__" localSheetId="5" hidden="1">{"fdsup://directions/FAT Viewer?action=UPDATE&amp;creator=factset&amp;DYN_ARGS=TRUE&amp;DOC_NAME=FAT:FQL_AUDITING_CLIENT_TEMPLATE.FAT&amp;display_string=Audit&amp;VAR:KEY=RWZYBQDWTW&amp;VAR:QUERY=RkZfRUJJVERBX09QRVIoUVRSLDQvMS8yMDEwLDYvMzAvMjAxMCwsLFVTRCk=&amp;WINDOW=FIRST_POPUP&amp;HEIGH","T=450&amp;WIDTH=450&amp;START_MAXIMIZED=FALSE&amp;VAR:CALENDAR=US&amp;VAR:SYMBOL=NOC&amp;VAR:INDEX=0"}</definedName>
    <definedName name="_362__FDSAUDITLINK__" localSheetId="1" hidden="1">{"fdsup://directions/FAT Viewer?action=UPDATE&amp;creator=factset&amp;DYN_ARGS=TRUE&amp;DOC_NAME=FAT:FQL_AUDITING_CLIENT_TEMPLATE.FAT&amp;display_string=Audit&amp;VAR:KEY=RWZYBQDWTW&amp;VAR:QUERY=RkZfRUJJVERBX09QRVIoUVRSLDQvMS8yMDEwLDYvMzAvMjAxMCwsLFVTRCk=&amp;WINDOW=FIRST_POPUP&amp;HEIGH","T=450&amp;WIDTH=450&amp;START_MAXIMIZED=FALSE&amp;VAR:CALENDAR=US&amp;VAR:SYMBOL=NOC&amp;VAR:INDEX=0"}</definedName>
    <definedName name="_362__FDSAUDITLINK__" hidden="1">{"fdsup://directions/FAT Viewer?action=UPDATE&amp;creator=factset&amp;DYN_ARGS=TRUE&amp;DOC_NAME=FAT:FQL_AUDITING_CLIENT_TEMPLATE.FAT&amp;display_string=Audit&amp;VAR:KEY=RWZYBQDWTW&amp;VAR:QUERY=RkZfRUJJVERBX09QRVIoUVRSLDQvMS8yMDEwLDYvMzAvMjAxMCwsLFVTRCk=&amp;WINDOW=FIRST_POPUP&amp;HEIGH","T=450&amp;WIDTH=450&amp;START_MAXIMIZED=FALSE&amp;VAR:CALENDAR=US&amp;VAR:SYMBOL=NOC&amp;VAR:INDEX=0"}</definedName>
    <definedName name="_363__FDSAUDITLINK__" localSheetId="7" hidden="1">{"fdsup://directions/FAT Viewer?action=UPDATE&amp;creator=factset&amp;DYN_ARGS=TRUE&amp;DOC_NAME=FAT:FQL_AUDITING_CLIENT_TEMPLATE.FAT&amp;display_string=Audit&amp;VAR:KEY=JQPUFGBOBS&amp;VAR:QUERY=RkZfRUJJVERBX09QRVIoUVRSLDQvMS8yMDA5LDYvMzAvMjAwOSwsLFVTRCk=&amp;WINDOW=FIRST_POPUP&amp;HEIGH","T=450&amp;WIDTH=450&amp;START_MAXIMIZED=FALSE&amp;VAR:CALENDAR=US&amp;VAR:SYMBOL=NKE&amp;VAR:INDEX=0"}</definedName>
    <definedName name="_363__FDSAUDITLINK__" localSheetId="9" hidden="1">{"fdsup://directions/FAT Viewer?action=UPDATE&amp;creator=factset&amp;DYN_ARGS=TRUE&amp;DOC_NAME=FAT:FQL_AUDITING_CLIENT_TEMPLATE.FAT&amp;display_string=Audit&amp;VAR:KEY=JQPUFGBOBS&amp;VAR:QUERY=RkZfRUJJVERBX09QRVIoUVRSLDQvMS8yMDA5LDYvMzAvMjAwOSwsLFVTRCk=&amp;WINDOW=FIRST_POPUP&amp;HEIGH","T=450&amp;WIDTH=450&amp;START_MAXIMIZED=FALSE&amp;VAR:CALENDAR=US&amp;VAR:SYMBOL=NKE&amp;VAR:INDEX=0"}</definedName>
    <definedName name="_363__FDSAUDITLINK__" localSheetId="8" hidden="1">{"fdsup://directions/FAT Viewer?action=UPDATE&amp;creator=factset&amp;DYN_ARGS=TRUE&amp;DOC_NAME=FAT:FQL_AUDITING_CLIENT_TEMPLATE.FAT&amp;display_string=Audit&amp;VAR:KEY=JQPUFGBOBS&amp;VAR:QUERY=RkZfRUJJVERBX09QRVIoUVRSLDQvMS8yMDA5LDYvMzAvMjAwOSwsLFVTRCk=&amp;WINDOW=FIRST_POPUP&amp;HEIGH","T=450&amp;WIDTH=450&amp;START_MAXIMIZED=FALSE&amp;VAR:CALENDAR=US&amp;VAR:SYMBOL=NKE&amp;VAR:INDEX=0"}</definedName>
    <definedName name="_363__FDSAUDITLINK__" localSheetId="10" hidden="1">{"fdsup://directions/FAT Viewer?action=UPDATE&amp;creator=factset&amp;DYN_ARGS=TRUE&amp;DOC_NAME=FAT:FQL_AUDITING_CLIENT_TEMPLATE.FAT&amp;display_string=Audit&amp;VAR:KEY=JQPUFGBOBS&amp;VAR:QUERY=RkZfRUJJVERBX09QRVIoUVRSLDQvMS8yMDA5LDYvMzAvMjAwOSwsLFVTRCk=&amp;WINDOW=FIRST_POPUP&amp;HEIGH","T=450&amp;WIDTH=450&amp;START_MAXIMIZED=FALSE&amp;VAR:CALENDAR=US&amp;VAR:SYMBOL=NKE&amp;VAR:INDEX=0"}</definedName>
    <definedName name="_363__FDSAUDITLINK__" localSheetId="3" hidden="1">{"fdsup://directions/FAT Viewer?action=UPDATE&amp;creator=factset&amp;DYN_ARGS=TRUE&amp;DOC_NAME=FAT:FQL_AUDITING_CLIENT_TEMPLATE.FAT&amp;display_string=Audit&amp;VAR:KEY=JQPUFGBOBS&amp;VAR:QUERY=RkZfRUJJVERBX09QRVIoUVRSLDQvMS8yMDA5LDYvMzAvMjAwOSwsLFVTRCk=&amp;WINDOW=FIRST_POPUP&amp;HEIGH","T=450&amp;WIDTH=450&amp;START_MAXIMIZED=FALSE&amp;VAR:CALENDAR=US&amp;VAR:SYMBOL=NKE&amp;VAR:INDEX=0"}</definedName>
    <definedName name="_363__FDSAUDITLINK__" localSheetId="5" hidden="1">{"fdsup://directions/FAT Viewer?action=UPDATE&amp;creator=factset&amp;DYN_ARGS=TRUE&amp;DOC_NAME=FAT:FQL_AUDITING_CLIENT_TEMPLATE.FAT&amp;display_string=Audit&amp;VAR:KEY=JQPUFGBOBS&amp;VAR:QUERY=RkZfRUJJVERBX09QRVIoUVRSLDQvMS8yMDA5LDYvMzAvMjAwOSwsLFVTRCk=&amp;WINDOW=FIRST_POPUP&amp;HEIGH","T=450&amp;WIDTH=450&amp;START_MAXIMIZED=FALSE&amp;VAR:CALENDAR=US&amp;VAR:SYMBOL=NKE&amp;VAR:INDEX=0"}</definedName>
    <definedName name="_363__FDSAUDITLINK__" localSheetId="1" hidden="1">{"fdsup://directions/FAT Viewer?action=UPDATE&amp;creator=factset&amp;DYN_ARGS=TRUE&amp;DOC_NAME=FAT:FQL_AUDITING_CLIENT_TEMPLATE.FAT&amp;display_string=Audit&amp;VAR:KEY=JQPUFGBOBS&amp;VAR:QUERY=RkZfRUJJVERBX09QRVIoUVRSLDQvMS8yMDA5LDYvMzAvMjAwOSwsLFVTRCk=&amp;WINDOW=FIRST_POPUP&amp;HEIGH","T=450&amp;WIDTH=450&amp;START_MAXIMIZED=FALSE&amp;VAR:CALENDAR=US&amp;VAR:SYMBOL=NKE&amp;VAR:INDEX=0"}</definedName>
    <definedName name="_363__FDSAUDITLINK__" hidden="1">{"fdsup://directions/FAT Viewer?action=UPDATE&amp;creator=factset&amp;DYN_ARGS=TRUE&amp;DOC_NAME=FAT:FQL_AUDITING_CLIENT_TEMPLATE.FAT&amp;display_string=Audit&amp;VAR:KEY=JQPUFGBOBS&amp;VAR:QUERY=RkZfRUJJVERBX09QRVIoUVRSLDQvMS8yMDA5LDYvMzAvMjAwOSwsLFVTRCk=&amp;WINDOW=FIRST_POPUP&amp;HEIGH","T=450&amp;WIDTH=450&amp;START_MAXIMIZED=FALSE&amp;VAR:CALENDAR=US&amp;VAR:SYMBOL=NKE&amp;VAR:INDEX=0"}</definedName>
    <definedName name="_364__FDSAUDITLINK__" localSheetId="7" hidden="1">{"fdsup://directions/FAT Viewer?action=UPDATE&amp;creator=factset&amp;DYN_ARGS=TRUE&amp;DOC_NAME=FAT:FQL_AUDITING_CLIENT_TEMPLATE.FAT&amp;display_string=Audit&amp;VAR:KEY=XAJGNUHGXK&amp;VAR:QUERY=RkZfRUJJVERBX09QRVIoUVRSLDQvMS8yMDEwLDYvMzAvMjAxMCwsLFVTRCk=&amp;WINDOW=FIRST_POPUP&amp;HEIGH","T=450&amp;WIDTH=450&amp;START_MAXIMIZED=FALSE&amp;VAR:CALENDAR=US&amp;VAR:SYMBOL=NKE&amp;VAR:INDEX=0"}</definedName>
    <definedName name="_364__FDSAUDITLINK__" localSheetId="9" hidden="1">{"fdsup://directions/FAT Viewer?action=UPDATE&amp;creator=factset&amp;DYN_ARGS=TRUE&amp;DOC_NAME=FAT:FQL_AUDITING_CLIENT_TEMPLATE.FAT&amp;display_string=Audit&amp;VAR:KEY=XAJGNUHGXK&amp;VAR:QUERY=RkZfRUJJVERBX09QRVIoUVRSLDQvMS8yMDEwLDYvMzAvMjAxMCwsLFVTRCk=&amp;WINDOW=FIRST_POPUP&amp;HEIGH","T=450&amp;WIDTH=450&amp;START_MAXIMIZED=FALSE&amp;VAR:CALENDAR=US&amp;VAR:SYMBOL=NKE&amp;VAR:INDEX=0"}</definedName>
    <definedName name="_364__FDSAUDITLINK__" localSheetId="8" hidden="1">{"fdsup://directions/FAT Viewer?action=UPDATE&amp;creator=factset&amp;DYN_ARGS=TRUE&amp;DOC_NAME=FAT:FQL_AUDITING_CLIENT_TEMPLATE.FAT&amp;display_string=Audit&amp;VAR:KEY=XAJGNUHGXK&amp;VAR:QUERY=RkZfRUJJVERBX09QRVIoUVRSLDQvMS8yMDEwLDYvMzAvMjAxMCwsLFVTRCk=&amp;WINDOW=FIRST_POPUP&amp;HEIGH","T=450&amp;WIDTH=450&amp;START_MAXIMIZED=FALSE&amp;VAR:CALENDAR=US&amp;VAR:SYMBOL=NKE&amp;VAR:INDEX=0"}</definedName>
    <definedName name="_364__FDSAUDITLINK__" localSheetId="10" hidden="1">{"fdsup://directions/FAT Viewer?action=UPDATE&amp;creator=factset&amp;DYN_ARGS=TRUE&amp;DOC_NAME=FAT:FQL_AUDITING_CLIENT_TEMPLATE.FAT&amp;display_string=Audit&amp;VAR:KEY=XAJGNUHGXK&amp;VAR:QUERY=RkZfRUJJVERBX09QRVIoUVRSLDQvMS8yMDEwLDYvMzAvMjAxMCwsLFVTRCk=&amp;WINDOW=FIRST_POPUP&amp;HEIGH","T=450&amp;WIDTH=450&amp;START_MAXIMIZED=FALSE&amp;VAR:CALENDAR=US&amp;VAR:SYMBOL=NKE&amp;VAR:INDEX=0"}</definedName>
    <definedName name="_364__FDSAUDITLINK__" localSheetId="3" hidden="1">{"fdsup://directions/FAT Viewer?action=UPDATE&amp;creator=factset&amp;DYN_ARGS=TRUE&amp;DOC_NAME=FAT:FQL_AUDITING_CLIENT_TEMPLATE.FAT&amp;display_string=Audit&amp;VAR:KEY=XAJGNUHGXK&amp;VAR:QUERY=RkZfRUJJVERBX09QRVIoUVRSLDQvMS8yMDEwLDYvMzAvMjAxMCwsLFVTRCk=&amp;WINDOW=FIRST_POPUP&amp;HEIGH","T=450&amp;WIDTH=450&amp;START_MAXIMIZED=FALSE&amp;VAR:CALENDAR=US&amp;VAR:SYMBOL=NKE&amp;VAR:INDEX=0"}</definedName>
    <definedName name="_364__FDSAUDITLINK__" localSheetId="5" hidden="1">{"fdsup://directions/FAT Viewer?action=UPDATE&amp;creator=factset&amp;DYN_ARGS=TRUE&amp;DOC_NAME=FAT:FQL_AUDITING_CLIENT_TEMPLATE.FAT&amp;display_string=Audit&amp;VAR:KEY=XAJGNUHGXK&amp;VAR:QUERY=RkZfRUJJVERBX09QRVIoUVRSLDQvMS8yMDEwLDYvMzAvMjAxMCwsLFVTRCk=&amp;WINDOW=FIRST_POPUP&amp;HEIGH","T=450&amp;WIDTH=450&amp;START_MAXIMIZED=FALSE&amp;VAR:CALENDAR=US&amp;VAR:SYMBOL=NKE&amp;VAR:INDEX=0"}</definedName>
    <definedName name="_364__FDSAUDITLINK__" localSheetId="1" hidden="1">{"fdsup://directions/FAT Viewer?action=UPDATE&amp;creator=factset&amp;DYN_ARGS=TRUE&amp;DOC_NAME=FAT:FQL_AUDITING_CLIENT_TEMPLATE.FAT&amp;display_string=Audit&amp;VAR:KEY=XAJGNUHGXK&amp;VAR:QUERY=RkZfRUJJVERBX09QRVIoUVRSLDQvMS8yMDEwLDYvMzAvMjAxMCwsLFVTRCk=&amp;WINDOW=FIRST_POPUP&amp;HEIGH","T=450&amp;WIDTH=450&amp;START_MAXIMIZED=FALSE&amp;VAR:CALENDAR=US&amp;VAR:SYMBOL=NKE&amp;VAR:INDEX=0"}</definedName>
    <definedName name="_364__FDSAUDITLINK__" hidden="1">{"fdsup://directions/FAT Viewer?action=UPDATE&amp;creator=factset&amp;DYN_ARGS=TRUE&amp;DOC_NAME=FAT:FQL_AUDITING_CLIENT_TEMPLATE.FAT&amp;display_string=Audit&amp;VAR:KEY=XAJGNUHGXK&amp;VAR:QUERY=RkZfRUJJVERBX09QRVIoUVRSLDQvMS8yMDEwLDYvMzAvMjAxMCwsLFVTRCk=&amp;WINDOW=FIRST_POPUP&amp;HEIGH","T=450&amp;WIDTH=450&amp;START_MAXIMIZED=FALSE&amp;VAR:CALENDAR=US&amp;VAR:SYMBOL=NKE&amp;VAR:INDEX=0"}</definedName>
    <definedName name="_365__FDSAUDITLINK__" localSheetId="7" hidden="1">{"fdsup://directions/FAT Viewer?action=UPDATE&amp;creator=factset&amp;DYN_ARGS=TRUE&amp;DOC_NAME=FAT:FQL_AUDITING_CLIENT_TEMPLATE.FAT&amp;display_string=Audit&amp;VAR:KEY=TANMTWJYPM&amp;VAR:QUERY=RkZfRUJJVERBX09QRVIoUVRSLDQvMS8yMDA5LDYvMzAvMjAwOSwsLFVTRCk=&amp;WINDOW=FIRST_POPUP&amp;HEIGH","T=450&amp;WIDTH=450&amp;START_MAXIMIZED=FALSE&amp;VAR:CALENDAR=US&amp;VAR:SYMBOL=NI&amp;VAR:INDEX=0"}</definedName>
    <definedName name="_365__FDSAUDITLINK__" localSheetId="9" hidden="1">{"fdsup://directions/FAT Viewer?action=UPDATE&amp;creator=factset&amp;DYN_ARGS=TRUE&amp;DOC_NAME=FAT:FQL_AUDITING_CLIENT_TEMPLATE.FAT&amp;display_string=Audit&amp;VAR:KEY=TANMTWJYPM&amp;VAR:QUERY=RkZfRUJJVERBX09QRVIoUVRSLDQvMS8yMDA5LDYvMzAvMjAwOSwsLFVTRCk=&amp;WINDOW=FIRST_POPUP&amp;HEIGH","T=450&amp;WIDTH=450&amp;START_MAXIMIZED=FALSE&amp;VAR:CALENDAR=US&amp;VAR:SYMBOL=NI&amp;VAR:INDEX=0"}</definedName>
    <definedName name="_365__FDSAUDITLINK__" localSheetId="8" hidden="1">{"fdsup://directions/FAT Viewer?action=UPDATE&amp;creator=factset&amp;DYN_ARGS=TRUE&amp;DOC_NAME=FAT:FQL_AUDITING_CLIENT_TEMPLATE.FAT&amp;display_string=Audit&amp;VAR:KEY=TANMTWJYPM&amp;VAR:QUERY=RkZfRUJJVERBX09QRVIoUVRSLDQvMS8yMDA5LDYvMzAvMjAwOSwsLFVTRCk=&amp;WINDOW=FIRST_POPUP&amp;HEIGH","T=450&amp;WIDTH=450&amp;START_MAXIMIZED=FALSE&amp;VAR:CALENDAR=US&amp;VAR:SYMBOL=NI&amp;VAR:INDEX=0"}</definedName>
    <definedName name="_365__FDSAUDITLINK__" localSheetId="10" hidden="1">{"fdsup://directions/FAT Viewer?action=UPDATE&amp;creator=factset&amp;DYN_ARGS=TRUE&amp;DOC_NAME=FAT:FQL_AUDITING_CLIENT_TEMPLATE.FAT&amp;display_string=Audit&amp;VAR:KEY=TANMTWJYPM&amp;VAR:QUERY=RkZfRUJJVERBX09QRVIoUVRSLDQvMS8yMDA5LDYvMzAvMjAwOSwsLFVTRCk=&amp;WINDOW=FIRST_POPUP&amp;HEIGH","T=450&amp;WIDTH=450&amp;START_MAXIMIZED=FALSE&amp;VAR:CALENDAR=US&amp;VAR:SYMBOL=NI&amp;VAR:INDEX=0"}</definedName>
    <definedName name="_365__FDSAUDITLINK__" localSheetId="3" hidden="1">{"fdsup://directions/FAT Viewer?action=UPDATE&amp;creator=factset&amp;DYN_ARGS=TRUE&amp;DOC_NAME=FAT:FQL_AUDITING_CLIENT_TEMPLATE.FAT&amp;display_string=Audit&amp;VAR:KEY=TANMTWJYPM&amp;VAR:QUERY=RkZfRUJJVERBX09QRVIoUVRSLDQvMS8yMDA5LDYvMzAvMjAwOSwsLFVTRCk=&amp;WINDOW=FIRST_POPUP&amp;HEIGH","T=450&amp;WIDTH=450&amp;START_MAXIMIZED=FALSE&amp;VAR:CALENDAR=US&amp;VAR:SYMBOL=NI&amp;VAR:INDEX=0"}</definedName>
    <definedName name="_365__FDSAUDITLINK__" localSheetId="5" hidden="1">{"fdsup://directions/FAT Viewer?action=UPDATE&amp;creator=factset&amp;DYN_ARGS=TRUE&amp;DOC_NAME=FAT:FQL_AUDITING_CLIENT_TEMPLATE.FAT&amp;display_string=Audit&amp;VAR:KEY=TANMTWJYPM&amp;VAR:QUERY=RkZfRUJJVERBX09QRVIoUVRSLDQvMS8yMDA5LDYvMzAvMjAwOSwsLFVTRCk=&amp;WINDOW=FIRST_POPUP&amp;HEIGH","T=450&amp;WIDTH=450&amp;START_MAXIMIZED=FALSE&amp;VAR:CALENDAR=US&amp;VAR:SYMBOL=NI&amp;VAR:INDEX=0"}</definedName>
    <definedName name="_365__FDSAUDITLINK__" localSheetId="1" hidden="1">{"fdsup://directions/FAT Viewer?action=UPDATE&amp;creator=factset&amp;DYN_ARGS=TRUE&amp;DOC_NAME=FAT:FQL_AUDITING_CLIENT_TEMPLATE.FAT&amp;display_string=Audit&amp;VAR:KEY=TANMTWJYPM&amp;VAR:QUERY=RkZfRUJJVERBX09QRVIoUVRSLDQvMS8yMDA5LDYvMzAvMjAwOSwsLFVTRCk=&amp;WINDOW=FIRST_POPUP&amp;HEIGH","T=450&amp;WIDTH=450&amp;START_MAXIMIZED=FALSE&amp;VAR:CALENDAR=US&amp;VAR:SYMBOL=NI&amp;VAR:INDEX=0"}</definedName>
    <definedName name="_365__FDSAUDITLINK__" hidden="1">{"fdsup://directions/FAT Viewer?action=UPDATE&amp;creator=factset&amp;DYN_ARGS=TRUE&amp;DOC_NAME=FAT:FQL_AUDITING_CLIENT_TEMPLATE.FAT&amp;display_string=Audit&amp;VAR:KEY=TANMTWJYPM&amp;VAR:QUERY=RkZfRUJJVERBX09QRVIoUVRSLDQvMS8yMDA5LDYvMzAvMjAwOSwsLFVTRCk=&amp;WINDOW=FIRST_POPUP&amp;HEIGH","T=450&amp;WIDTH=450&amp;START_MAXIMIZED=FALSE&amp;VAR:CALENDAR=US&amp;VAR:SYMBOL=NI&amp;VAR:INDEX=0"}</definedName>
    <definedName name="_366__FDSAUDITLINK__" localSheetId="7" hidden="1">{"fdsup://directions/FAT Viewer?action=UPDATE&amp;creator=factset&amp;DYN_ARGS=TRUE&amp;DOC_NAME=FAT:FQL_AUDITING_CLIENT_TEMPLATE.FAT&amp;display_string=Audit&amp;VAR:KEY=LSPEVULWPE&amp;VAR:QUERY=RkZfRUJJVERBX09QRVIoUVRSLDQvMS8yMDEwLDYvMzAvMjAxMCwsLFVTRCk=&amp;WINDOW=FIRST_POPUP&amp;HEIGH","T=450&amp;WIDTH=450&amp;START_MAXIMIZED=FALSE&amp;VAR:CALENDAR=US&amp;VAR:SYMBOL=NI&amp;VAR:INDEX=0"}</definedName>
    <definedName name="_366__FDSAUDITLINK__" localSheetId="9" hidden="1">{"fdsup://directions/FAT Viewer?action=UPDATE&amp;creator=factset&amp;DYN_ARGS=TRUE&amp;DOC_NAME=FAT:FQL_AUDITING_CLIENT_TEMPLATE.FAT&amp;display_string=Audit&amp;VAR:KEY=LSPEVULWPE&amp;VAR:QUERY=RkZfRUJJVERBX09QRVIoUVRSLDQvMS8yMDEwLDYvMzAvMjAxMCwsLFVTRCk=&amp;WINDOW=FIRST_POPUP&amp;HEIGH","T=450&amp;WIDTH=450&amp;START_MAXIMIZED=FALSE&amp;VAR:CALENDAR=US&amp;VAR:SYMBOL=NI&amp;VAR:INDEX=0"}</definedName>
    <definedName name="_366__FDSAUDITLINK__" localSheetId="8" hidden="1">{"fdsup://directions/FAT Viewer?action=UPDATE&amp;creator=factset&amp;DYN_ARGS=TRUE&amp;DOC_NAME=FAT:FQL_AUDITING_CLIENT_TEMPLATE.FAT&amp;display_string=Audit&amp;VAR:KEY=LSPEVULWPE&amp;VAR:QUERY=RkZfRUJJVERBX09QRVIoUVRSLDQvMS8yMDEwLDYvMzAvMjAxMCwsLFVTRCk=&amp;WINDOW=FIRST_POPUP&amp;HEIGH","T=450&amp;WIDTH=450&amp;START_MAXIMIZED=FALSE&amp;VAR:CALENDAR=US&amp;VAR:SYMBOL=NI&amp;VAR:INDEX=0"}</definedName>
    <definedName name="_366__FDSAUDITLINK__" localSheetId="10" hidden="1">{"fdsup://directions/FAT Viewer?action=UPDATE&amp;creator=factset&amp;DYN_ARGS=TRUE&amp;DOC_NAME=FAT:FQL_AUDITING_CLIENT_TEMPLATE.FAT&amp;display_string=Audit&amp;VAR:KEY=LSPEVULWPE&amp;VAR:QUERY=RkZfRUJJVERBX09QRVIoUVRSLDQvMS8yMDEwLDYvMzAvMjAxMCwsLFVTRCk=&amp;WINDOW=FIRST_POPUP&amp;HEIGH","T=450&amp;WIDTH=450&amp;START_MAXIMIZED=FALSE&amp;VAR:CALENDAR=US&amp;VAR:SYMBOL=NI&amp;VAR:INDEX=0"}</definedName>
    <definedName name="_366__FDSAUDITLINK__" localSheetId="3" hidden="1">{"fdsup://directions/FAT Viewer?action=UPDATE&amp;creator=factset&amp;DYN_ARGS=TRUE&amp;DOC_NAME=FAT:FQL_AUDITING_CLIENT_TEMPLATE.FAT&amp;display_string=Audit&amp;VAR:KEY=LSPEVULWPE&amp;VAR:QUERY=RkZfRUJJVERBX09QRVIoUVRSLDQvMS8yMDEwLDYvMzAvMjAxMCwsLFVTRCk=&amp;WINDOW=FIRST_POPUP&amp;HEIGH","T=450&amp;WIDTH=450&amp;START_MAXIMIZED=FALSE&amp;VAR:CALENDAR=US&amp;VAR:SYMBOL=NI&amp;VAR:INDEX=0"}</definedName>
    <definedName name="_366__FDSAUDITLINK__" localSheetId="5" hidden="1">{"fdsup://directions/FAT Viewer?action=UPDATE&amp;creator=factset&amp;DYN_ARGS=TRUE&amp;DOC_NAME=FAT:FQL_AUDITING_CLIENT_TEMPLATE.FAT&amp;display_string=Audit&amp;VAR:KEY=LSPEVULWPE&amp;VAR:QUERY=RkZfRUJJVERBX09QRVIoUVRSLDQvMS8yMDEwLDYvMzAvMjAxMCwsLFVTRCk=&amp;WINDOW=FIRST_POPUP&amp;HEIGH","T=450&amp;WIDTH=450&amp;START_MAXIMIZED=FALSE&amp;VAR:CALENDAR=US&amp;VAR:SYMBOL=NI&amp;VAR:INDEX=0"}</definedName>
    <definedName name="_366__FDSAUDITLINK__" localSheetId="1" hidden="1">{"fdsup://directions/FAT Viewer?action=UPDATE&amp;creator=factset&amp;DYN_ARGS=TRUE&amp;DOC_NAME=FAT:FQL_AUDITING_CLIENT_TEMPLATE.FAT&amp;display_string=Audit&amp;VAR:KEY=LSPEVULWPE&amp;VAR:QUERY=RkZfRUJJVERBX09QRVIoUVRSLDQvMS8yMDEwLDYvMzAvMjAxMCwsLFVTRCk=&amp;WINDOW=FIRST_POPUP&amp;HEIGH","T=450&amp;WIDTH=450&amp;START_MAXIMIZED=FALSE&amp;VAR:CALENDAR=US&amp;VAR:SYMBOL=NI&amp;VAR:INDEX=0"}</definedName>
    <definedName name="_366__FDSAUDITLINK__" hidden="1">{"fdsup://directions/FAT Viewer?action=UPDATE&amp;creator=factset&amp;DYN_ARGS=TRUE&amp;DOC_NAME=FAT:FQL_AUDITING_CLIENT_TEMPLATE.FAT&amp;display_string=Audit&amp;VAR:KEY=LSPEVULWPE&amp;VAR:QUERY=RkZfRUJJVERBX09QRVIoUVRSLDQvMS8yMDEwLDYvMzAvMjAxMCwsLFVTRCk=&amp;WINDOW=FIRST_POPUP&amp;HEIGH","T=450&amp;WIDTH=450&amp;START_MAXIMIZED=FALSE&amp;VAR:CALENDAR=US&amp;VAR:SYMBOL=NI&amp;VAR:INDEX=0"}</definedName>
    <definedName name="_367__FDSAUDITLINK__" localSheetId="7" hidden="1">{"fdsup://directions/FAT Viewer?action=UPDATE&amp;creator=factset&amp;DYN_ARGS=TRUE&amp;DOC_NAME=FAT:FQL_AUDITING_CLIENT_TEMPLATE.FAT&amp;display_string=Audit&amp;VAR:KEY=VSTSVQBABE&amp;VAR:QUERY=RkZfRUJJVERBX09QRVIoUVRSLDQvMS8yMDA5LDYvMzAvMjAwOSwsLFVTRCk=&amp;WINDOW=FIRST_POPUP&amp;HEIGH","T=450&amp;WIDTH=450&amp;START_MAXIMIZED=FALSE&amp;VAR:CALENDAR=US&amp;VAR:SYMBOL=NEM&amp;VAR:INDEX=0"}</definedName>
    <definedName name="_367__FDSAUDITLINK__" localSheetId="9" hidden="1">{"fdsup://directions/FAT Viewer?action=UPDATE&amp;creator=factset&amp;DYN_ARGS=TRUE&amp;DOC_NAME=FAT:FQL_AUDITING_CLIENT_TEMPLATE.FAT&amp;display_string=Audit&amp;VAR:KEY=VSTSVQBABE&amp;VAR:QUERY=RkZfRUJJVERBX09QRVIoUVRSLDQvMS8yMDA5LDYvMzAvMjAwOSwsLFVTRCk=&amp;WINDOW=FIRST_POPUP&amp;HEIGH","T=450&amp;WIDTH=450&amp;START_MAXIMIZED=FALSE&amp;VAR:CALENDAR=US&amp;VAR:SYMBOL=NEM&amp;VAR:INDEX=0"}</definedName>
    <definedName name="_367__FDSAUDITLINK__" localSheetId="8" hidden="1">{"fdsup://directions/FAT Viewer?action=UPDATE&amp;creator=factset&amp;DYN_ARGS=TRUE&amp;DOC_NAME=FAT:FQL_AUDITING_CLIENT_TEMPLATE.FAT&amp;display_string=Audit&amp;VAR:KEY=VSTSVQBABE&amp;VAR:QUERY=RkZfRUJJVERBX09QRVIoUVRSLDQvMS8yMDA5LDYvMzAvMjAwOSwsLFVTRCk=&amp;WINDOW=FIRST_POPUP&amp;HEIGH","T=450&amp;WIDTH=450&amp;START_MAXIMIZED=FALSE&amp;VAR:CALENDAR=US&amp;VAR:SYMBOL=NEM&amp;VAR:INDEX=0"}</definedName>
    <definedName name="_367__FDSAUDITLINK__" localSheetId="10" hidden="1">{"fdsup://directions/FAT Viewer?action=UPDATE&amp;creator=factset&amp;DYN_ARGS=TRUE&amp;DOC_NAME=FAT:FQL_AUDITING_CLIENT_TEMPLATE.FAT&amp;display_string=Audit&amp;VAR:KEY=VSTSVQBABE&amp;VAR:QUERY=RkZfRUJJVERBX09QRVIoUVRSLDQvMS8yMDA5LDYvMzAvMjAwOSwsLFVTRCk=&amp;WINDOW=FIRST_POPUP&amp;HEIGH","T=450&amp;WIDTH=450&amp;START_MAXIMIZED=FALSE&amp;VAR:CALENDAR=US&amp;VAR:SYMBOL=NEM&amp;VAR:INDEX=0"}</definedName>
    <definedName name="_367__FDSAUDITLINK__" localSheetId="3" hidden="1">{"fdsup://directions/FAT Viewer?action=UPDATE&amp;creator=factset&amp;DYN_ARGS=TRUE&amp;DOC_NAME=FAT:FQL_AUDITING_CLIENT_TEMPLATE.FAT&amp;display_string=Audit&amp;VAR:KEY=VSTSVQBABE&amp;VAR:QUERY=RkZfRUJJVERBX09QRVIoUVRSLDQvMS8yMDA5LDYvMzAvMjAwOSwsLFVTRCk=&amp;WINDOW=FIRST_POPUP&amp;HEIGH","T=450&amp;WIDTH=450&amp;START_MAXIMIZED=FALSE&amp;VAR:CALENDAR=US&amp;VAR:SYMBOL=NEM&amp;VAR:INDEX=0"}</definedName>
    <definedName name="_367__FDSAUDITLINK__" localSheetId="5" hidden="1">{"fdsup://directions/FAT Viewer?action=UPDATE&amp;creator=factset&amp;DYN_ARGS=TRUE&amp;DOC_NAME=FAT:FQL_AUDITING_CLIENT_TEMPLATE.FAT&amp;display_string=Audit&amp;VAR:KEY=VSTSVQBABE&amp;VAR:QUERY=RkZfRUJJVERBX09QRVIoUVRSLDQvMS8yMDA5LDYvMzAvMjAwOSwsLFVTRCk=&amp;WINDOW=FIRST_POPUP&amp;HEIGH","T=450&amp;WIDTH=450&amp;START_MAXIMIZED=FALSE&amp;VAR:CALENDAR=US&amp;VAR:SYMBOL=NEM&amp;VAR:INDEX=0"}</definedName>
    <definedName name="_367__FDSAUDITLINK__" localSheetId="1" hidden="1">{"fdsup://directions/FAT Viewer?action=UPDATE&amp;creator=factset&amp;DYN_ARGS=TRUE&amp;DOC_NAME=FAT:FQL_AUDITING_CLIENT_TEMPLATE.FAT&amp;display_string=Audit&amp;VAR:KEY=VSTSVQBABE&amp;VAR:QUERY=RkZfRUJJVERBX09QRVIoUVRSLDQvMS8yMDA5LDYvMzAvMjAwOSwsLFVTRCk=&amp;WINDOW=FIRST_POPUP&amp;HEIGH","T=450&amp;WIDTH=450&amp;START_MAXIMIZED=FALSE&amp;VAR:CALENDAR=US&amp;VAR:SYMBOL=NEM&amp;VAR:INDEX=0"}</definedName>
    <definedName name="_367__FDSAUDITLINK__" hidden="1">{"fdsup://directions/FAT Viewer?action=UPDATE&amp;creator=factset&amp;DYN_ARGS=TRUE&amp;DOC_NAME=FAT:FQL_AUDITING_CLIENT_TEMPLATE.FAT&amp;display_string=Audit&amp;VAR:KEY=VSTSVQBABE&amp;VAR:QUERY=RkZfRUJJVERBX09QRVIoUVRSLDQvMS8yMDA5LDYvMzAvMjAwOSwsLFVTRCk=&amp;WINDOW=FIRST_POPUP&amp;HEIGH","T=450&amp;WIDTH=450&amp;START_MAXIMIZED=FALSE&amp;VAR:CALENDAR=US&amp;VAR:SYMBOL=NEM&amp;VAR:INDEX=0"}</definedName>
    <definedName name="_368__FDSAUDITLINK__" localSheetId="7" hidden="1">{"fdsup://directions/FAT Viewer?action=UPDATE&amp;creator=factset&amp;DYN_ARGS=TRUE&amp;DOC_NAME=FAT:FQL_AUDITING_CLIENT_TEMPLATE.FAT&amp;display_string=Audit&amp;VAR:KEY=BGZSBAFQLA&amp;VAR:QUERY=RkZfRUJJVERBX09QRVIoUVRSLDQvMS8yMDEwLDYvMzAvMjAxMCwsLFVTRCk=&amp;WINDOW=FIRST_POPUP&amp;HEIGH","T=450&amp;WIDTH=450&amp;START_MAXIMIZED=FALSE&amp;VAR:CALENDAR=US&amp;VAR:SYMBOL=NEM&amp;VAR:INDEX=0"}</definedName>
    <definedName name="_368__FDSAUDITLINK__" localSheetId="9" hidden="1">{"fdsup://directions/FAT Viewer?action=UPDATE&amp;creator=factset&amp;DYN_ARGS=TRUE&amp;DOC_NAME=FAT:FQL_AUDITING_CLIENT_TEMPLATE.FAT&amp;display_string=Audit&amp;VAR:KEY=BGZSBAFQLA&amp;VAR:QUERY=RkZfRUJJVERBX09QRVIoUVRSLDQvMS8yMDEwLDYvMzAvMjAxMCwsLFVTRCk=&amp;WINDOW=FIRST_POPUP&amp;HEIGH","T=450&amp;WIDTH=450&amp;START_MAXIMIZED=FALSE&amp;VAR:CALENDAR=US&amp;VAR:SYMBOL=NEM&amp;VAR:INDEX=0"}</definedName>
    <definedName name="_368__FDSAUDITLINK__" localSheetId="8" hidden="1">{"fdsup://directions/FAT Viewer?action=UPDATE&amp;creator=factset&amp;DYN_ARGS=TRUE&amp;DOC_NAME=FAT:FQL_AUDITING_CLIENT_TEMPLATE.FAT&amp;display_string=Audit&amp;VAR:KEY=BGZSBAFQLA&amp;VAR:QUERY=RkZfRUJJVERBX09QRVIoUVRSLDQvMS8yMDEwLDYvMzAvMjAxMCwsLFVTRCk=&amp;WINDOW=FIRST_POPUP&amp;HEIGH","T=450&amp;WIDTH=450&amp;START_MAXIMIZED=FALSE&amp;VAR:CALENDAR=US&amp;VAR:SYMBOL=NEM&amp;VAR:INDEX=0"}</definedName>
    <definedName name="_368__FDSAUDITLINK__" localSheetId="10" hidden="1">{"fdsup://directions/FAT Viewer?action=UPDATE&amp;creator=factset&amp;DYN_ARGS=TRUE&amp;DOC_NAME=FAT:FQL_AUDITING_CLIENT_TEMPLATE.FAT&amp;display_string=Audit&amp;VAR:KEY=BGZSBAFQLA&amp;VAR:QUERY=RkZfRUJJVERBX09QRVIoUVRSLDQvMS8yMDEwLDYvMzAvMjAxMCwsLFVTRCk=&amp;WINDOW=FIRST_POPUP&amp;HEIGH","T=450&amp;WIDTH=450&amp;START_MAXIMIZED=FALSE&amp;VAR:CALENDAR=US&amp;VAR:SYMBOL=NEM&amp;VAR:INDEX=0"}</definedName>
    <definedName name="_368__FDSAUDITLINK__" localSheetId="3" hidden="1">{"fdsup://directions/FAT Viewer?action=UPDATE&amp;creator=factset&amp;DYN_ARGS=TRUE&amp;DOC_NAME=FAT:FQL_AUDITING_CLIENT_TEMPLATE.FAT&amp;display_string=Audit&amp;VAR:KEY=BGZSBAFQLA&amp;VAR:QUERY=RkZfRUJJVERBX09QRVIoUVRSLDQvMS8yMDEwLDYvMzAvMjAxMCwsLFVTRCk=&amp;WINDOW=FIRST_POPUP&amp;HEIGH","T=450&amp;WIDTH=450&amp;START_MAXIMIZED=FALSE&amp;VAR:CALENDAR=US&amp;VAR:SYMBOL=NEM&amp;VAR:INDEX=0"}</definedName>
    <definedName name="_368__FDSAUDITLINK__" localSheetId="5" hidden="1">{"fdsup://directions/FAT Viewer?action=UPDATE&amp;creator=factset&amp;DYN_ARGS=TRUE&amp;DOC_NAME=FAT:FQL_AUDITING_CLIENT_TEMPLATE.FAT&amp;display_string=Audit&amp;VAR:KEY=BGZSBAFQLA&amp;VAR:QUERY=RkZfRUJJVERBX09QRVIoUVRSLDQvMS8yMDEwLDYvMzAvMjAxMCwsLFVTRCk=&amp;WINDOW=FIRST_POPUP&amp;HEIGH","T=450&amp;WIDTH=450&amp;START_MAXIMIZED=FALSE&amp;VAR:CALENDAR=US&amp;VAR:SYMBOL=NEM&amp;VAR:INDEX=0"}</definedName>
    <definedName name="_368__FDSAUDITLINK__" localSheetId="1" hidden="1">{"fdsup://directions/FAT Viewer?action=UPDATE&amp;creator=factset&amp;DYN_ARGS=TRUE&amp;DOC_NAME=FAT:FQL_AUDITING_CLIENT_TEMPLATE.FAT&amp;display_string=Audit&amp;VAR:KEY=BGZSBAFQLA&amp;VAR:QUERY=RkZfRUJJVERBX09QRVIoUVRSLDQvMS8yMDEwLDYvMzAvMjAxMCwsLFVTRCk=&amp;WINDOW=FIRST_POPUP&amp;HEIGH","T=450&amp;WIDTH=450&amp;START_MAXIMIZED=FALSE&amp;VAR:CALENDAR=US&amp;VAR:SYMBOL=NEM&amp;VAR:INDEX=0"}</definedName>
    <definedName name="_368__FDSAUDITLINK__" hidden="1">{"fdsup://directions/FAT Viewer?action=UPDATE&amp;creator=factset&amp;DYN_ARGS=TRUE&amp;DOC_NAME=FAT:FQL_AUDITING_CLIENT_TEMPLATE.FAT&amp;display_string=Audit&amp;VAR:KEY=BGZSBAFQLA&amp;VAR:QUERY=RkZfRUJJVERBX09QRVIoUVRSLDQvMS8yMDEwLDYvMzAvMjAxMCwsLFVTRCk=&amp;WINDOW=FIRST_POPUP&amp;HEIGH","T=450&amp;WIDTH=450&amp;START_MAXIMIZED=FALSE&amp;VAR:CALENDAR=US&amp;VAR:SYMBOL=NEM&amp;VAR:INDEX=0"}</definedName>
    <definedName name="_369__FDSAUDITLINK__" localSheetId="7" hidden="1">{"fdsup://directions/FAT Viewer?action=UPDATE&amp;creator=factset&amp;DYN_ARGS=TRUE&amp;DOC_NAME=FAT:FQL_AUDITING_CLIENT_TEMPLATE.FAT&amp;display_string=Audit&amp;VAR:KEY=NMLCXUPSBE&amp;VAR:QUERY=RkZfRUJJVERBX09QRVIoUVRSLDQvMS8yMDA5LDYvMzAvMjAwOSwsLFVTRCk=&amp;WINDOW=FIRST_POPUP&amp;HEIGH","T=450&amp;WIDTH=450&amp;START_MAXIMIZED=FALSE&amp;VAR:CALENDAR=US&amp;VAR:SYMBOL=NEE&amp;VAR:INDEX=0"}</definedName>
    <definedName name="_369__FDSAUDITLINK__" localSheetId="9" hidden="1">{"fdsup://directions/FAT Viewer?action=UPDATE&amp;creator=factset&amp;DYN_ARGS=TRUE&amp;DOC_NAME=FAT:FQL_AUDITING_CLIENT_TEMPLATE.FAT&amp;display_string=Audit&amp;VAR:KEY=NMLCXUPSBE&amp;VAR:QUERY=RkZfRUJJVERBX09QRVIoUVRSLDQvMS8yMDA5LDYvMzAvMjAwOSwsLFVTRCk=&amp;WINDOW=FIRST_POPUP&amp;HEIGH","T=450&amp;WIDTH=450&amp;START_MAXIMIZED=FALSE&amp;VAR:CALENDAR=US&amp;VAR:SYMBOL=NEE&amp;VAR:INDEX=0"}</definedName>
    <definedName name="_369__FDSAUDITLINK__" localSheetId="8" hidden="1">{"fdsup://directions/FAT Viewer?action=UPDATE&amp;creator=factset&amp;DYN_ARGS=TRUE&amp;DOC_NAME=FAT:FQL_AUDITING_CLIENT_TEMPLATE.FAT&amp;display_string=Audit&amp;VAR:KEY=NMLCXUPSBE&amp;VAR:QUERY=RkZfRUJJVERBX09QRVIoUVRSLDQvMS8yMDA5LDYvMzAvMjAwOSwsLFVTRCk=&amp;WINDOW=FIRST_POPUP&amp;HEIGH","T=450&amp;WIDTH=450&amp;START_MAXIMIZED=FALSE&amp;VAR:CALENDAR=US&amp;VAR:SYMBOL=NEE&amp;VAR:INDEX=0"}</definedName>
    <definedName name="_369__FDSAUDITLINK__" localSheetId="10" hidden="1">{"fdsup://directions/FAT Viewer?action=UPDATE&amp;creator=factset&amp;DYN_ARGS=TRUE&amp;DOC_NAME=FAT:FQL_AUDITING_CLIENT_TEMPLATE.FAT&amp;display_string=Audit&amp;VAR:KEY=NMLCXUPSBE&amp;VAR:QUERY=RkZfRUJJVERBX09QRVIoUVRSLDQvMS8yMDA5LDYvMzAvMjAwOSwsLFVTRCk=&amp;WINDOW=FIRST_POPUP&amp;HEIGH","T=450&amp;WIDTH=450&amp;START_MAXIMIZED=FALSE&amp;VAR:CALENDAR=US&amp;VAR:SYMBOL=NEE&amp;VAR:INDEX=0"}</definedName>
    <definedName name="_369__FDSAUDITLINK__" localSheetId="3" hidden="1">{"fdsup://directions/FAT Viewer?action=UPDATE&amp;creator=factset&amp;DYN_ARGS=TRUE&amp;DOC_NAME=FAT:FQL_AUDITING_CLIENT_TEMPLATE.FAT&amp;display_string=Audit&amp;VAR:KEY=NMLCXUPSBE&amp;VAR:QUERY=RkZfRUJJVERBX09QRVIoUVRSLDQvMS8yMDA5LDYvMzAvMjAwOSwsLFVTRCk=&amp;WINDOW=FIRST_POPUP&amp;HEIGH","T=450&amp;WIDTH=450&amp;START_MAXIMIZED=FALSE&amp;VAR:CALENDAR=US&amp;VAR:SYMBOL=NEE&amp;VAR:INDEX=0"}</definedName>
    <definedName name="_369__FDSAUDITLINK__" localSheetId="5" hidden="1">{"fdsup://directions/FAT Viewer?action=UPDATE&amp;creator=factset&amp;DYN_ARGS=TRUE&amp;DOC_NAME=FAT:FQL_AUDITING_CLIENT_TEMPLATE.FAT&amp;display_string=Audit&amp;VAR:KEY=NMLCXUPSBE&amp;VAR:QUERY=RkZfRUJJVERBX09QRVIoUVRSLDQvMS8yMDA5LDYvMzAvMjAwOSwsLFVTRCk=&amp;WINDOW=FIRST_POPUP&amp;HEIGH","T=450&amp;WIDTH=450&amp;START_MAXIMIZED=FALSE&amp;VAR:CALENDAR=US&amp;VAR:SYMBOL=NEE&amp;VAR:INDEX=0"}</definedName>
    <definedName name="_369__FDSAUDITLINK__" localSheetId="1" hidden="1">{"fdsup://directions/FAT Viewer?action=UPDATE&amp;creator=factset&amp;DYN_ARGS=TRUE&amp;DOC_NAME=FAT:FQL_AUDITING_CLIENT_TEMPLATE.FAT&amp;display_string=Audit&amp;VAR:KEY=NMLCXUPSBE&amp;VAR:QUERY=RkZfRUJJVERBX09QRVIoUVRSLDQvMS8yMDA5LDYvMzAvMjAwOSwsLFVTRCk=&amp;WINDOW=FIRST_POPUP&amp;HEIGH","T=450&amp;WIDTH=450&amp;START_MAXIMIZED=FALSE&amp;VAR:CALENDAR=US&amp;VAR:SYMBOL=NEE&amp;VAR:INDEX=0"}</definedName>
    <definedName name="_369__FDSAUDITLINK__" hidden="1">{"fdsup://directions/FAT Viewer?action=UPDATE&amp;creator=factset&amp;DYN_ARGS=TRUE&amp;DOC_NAME=FAT:FQL_AUDITING_CLIENT_TEMPLATE.FAT&amp;display_string=Audit&amp;VAR:KEY=NMLCXUPSBE&amp;VAR:QUERY=RkZfRUJJVERBX09QRVIoUVRSLDQvMS8yMDA5LDYvMzAvMjAwOSwsLFVTRCk=&amp;WINDOW=FIRST_POPUP&amp;HEIGH","T=450&amp;WIDTH=450&amp;START_MAXIMIZED=FALSE&amp;VAR:CALENDAR=US&amp;VAR:SYMBOL=NEE&amp;VAR:INDEX=0"}</definedName>
    <definedName name="_37__FDSAUDITLINK__" localSheetId="7" hidden="1">{"fdsup://directions/FAT Viewer?action=UPDATE&amp;creator=factset&amp;DYN_ARGS=TRUE&amp;DOC_NAME=FAT:FQL_AUDITING_CLIENT_TEMPLATE.FAT&amp;display_string=Audit&amp;VAR:KEY=PYXAPUPIBA&amp;VAR:QUERY=RkZfRUJJVERBX09QRVIoUVRSLDQvMS8yMDA5LDYvMzAvMjAwOSwsLFVTRCk=&amp;WINDOW=FIRST_POPUP&amp;HEIGH","T=450&amp;WIDTH=450&amp;START_MAXIMIZED=FALSE&amp;VAR:CALENDAR=US&amp;VAR:SYMBOL=WMB&amp;VAR:INDEX=0"}</definedName>
    <definedName name="_37__FDSAUDITLINK__" localSheetId="9" hidden="1">{"fdsup://directions/FAT Viewer?action=UPDATE&amp;creator=factset&amp;DYN_ARGS=TRUE&amp;DOC_NAME=FAT:FQL_AUDITING_CLIENT_TEMPLATE.FAT&amp;display_string=Audit&amp;VAR:KEY=PYXAPUPIBA&amp;VAR:QUERY=RkZfRUJJVERBX09QRVIoUVRSLDQvMS8yMDA5LDYvMzAvMjAwOSwsLFVTRCk=&amp;WINDOW=FIRST_POPUP&amp;HEIGH","T=450&amp;WIDTH=450&amp;START_MAXIMIZED=FALSE&amp;VAR:CALENDAR=US&amp;VAR:SYMBOL=WMB&amp;VAR:INDEX=0"}</definedName>
    <definedName name="_37__FDSAUDITLINK__" localSheetId="8" hidden="1">{"fdsup://directions/FAT Viewer?action=UPDATE&amp;creator=factset&amp;DYN_ARGS=TRUE&amp;DOC_NAME=FAT:FQL_AUDITING_CLIENT_TEMPLATE.FAT&amp;display_string=Audit&amp;VAR:KEY=PYXAPUPIBA&amp;VAR:QUERY=RkZfRUJJVERBX09QRVIoUVRSLDQvMS8yMDA5LDYvMzAvMjAwOSwsLFVTRCk=&amp;WINDOW=FIRST_POPUP&amp;HEIGH","T=450&amp;WIDTH=450&amp;START_MAXIMIZED=FALSE&amp;VAR:CALENDAR=US&amp;VAR:SYMBOL=WMB&amp;VAR:INDEX=0"}</definedName>
    <definedName name="_37__FDSAUDITLINK__" localSheetId="10" hidden="1">{"fdsup://directions/FAT Viewer?action=UPDATE&amp;creator=factset&amp;DYN_ARGS=TRUE&amp;DOC_NAME=FAT:FQL_AUDITING_CLIENT_TEMPLATE.FAT&amp;display_string=Audit&amp;VAR:KEY=PYXAPUPIBA&amp;VAR:QUERY=RkZfRUJJVERBX09QRVIoUVRSLDQvMS8yMDA5LDYvMzAvMjAwOSwsLFVTRCk=&amp;WINDOW=FIRST_POPUP&amp;HEIGH","T=450&amp;WIDTH=450&amp;START_MAXIMIZED=FALSE&amp;VAR:CALENDAR=US&amp;VAR:SYMBOL=WMB&amp;VAR:INDEX=0"}</definedName>
    <definedName name="_37__FDSAUDITLINK__" localSheetId="3" hidden="1">{"fdsup://directions/FAT Viewer?action=UPDATE&amp;creator=factset&amp;DYN_ARGS=TRUE&amp;DOC_NAME=FAT:FQL_AUDITING_CLIENT_TEMPLATE.FAT&amp;display_string=Audit&amp;VAR:KEY=PYXAPUPIBA&amp;VAR:QUERY=RkZfRUJJVERBX09QRVIoUVRSLDQvMS8yMDA5LDYvMzAvMjAwOSwsLFVTRCk=&amp;WINDOW=FIRST_POPUP&amp;HEIGH","T=450&amp;WIDTH=450&amp;START_MAXIMIZED=FALSE&amp;VAR:CALENDAR=US&amp;VAR:SYMBOL=WMB&amp;VAR:INDEX=0"}</definedName>
    <definedName name="_37__FDSAUDITLINK__" localSheetId="5" hidden="1">{"fdsup://directions/FAT Viewer?action=UPDATE&amp;creator=factset&amp;DYN_ARGS=TRUE&amp;DOC_NAME=FAT:FQL_AUDITING_CLIENT_TEMPLATE.FAT&amp;display_string=Audit&amp;VAR:KEY=PYXAPUPIBA&amp;VAR:QUERY=RkZfRUJJVERBX09QRVIoUVRSLDQvMS8yMDA5LDYvMzAvMjAwOSwsLFVTRCk=&amp;WINDOW=FIRST_POPUP&amp;HEIGH","T=450&amp;WIDTH=450&amp;START_MAXIMIZED=FALSE&amp;VAR:CALENDAR=US&amp;VAR:SYMBOL=WMB&amp;VAR:INDEX=0"}</definedName>
    <definedName name="_37__FDSAUDITLINK__" localSheetId="1" hidden="1">{"fdsup://directions/FAT Viewer?action=UPDATE&amp;creator=factset&amp;DYN_ARGS=TRUE&amp;DOC_NAME=FAT:FQL_AUDITING_CLIENT_TEMPLATE.FAT&amp;display_string=Audit&amp;VAR:KEY=PYXAPUPIBA&amp;VAR:QUERY=RkZfRUJJVERBX09QRVIoUVRSLDQvMS8yMDA5LDYvMzAvMjAwOSwsLFVTRCk=&amp;WINDOW=FIRST_POPUP&amp;HEIGH","T=450&amp;WIDTH=450&amp;START_MAXIMIZED=FALSE&amp;VAR:CALENDAR=US&amp;VAR:SYMBOL=WMB&amp;VAR:INDEX=0"}</definedName>
    <definedName name="_37__FDSAUDITLINK__" hidden="1">{"fdsup://directions/FAT Viewer?action=UPDATE&amp;creator=factset&amp;DYN_ARGS=TRUE&amp;DOC_NAME=FAT:FQL_AUDITING_CLIENT_TEMPLATE.FAT&amp;display_string=Audit&amp;VAR:KEY=PYXAPUPIBA&amp;VAR:QUERY=RkZfRUJJVERBX09QRVIoUVRSLDQvMS8yMDA5LDYvMzAvMjAwOSwsLFVTRCk=&amp;WINDOW=FIRST_POPUP&amp;HEIGH","T=450&amp;WIDTH=450&amp;START_MAXIMIZED=FALSE&amp;VAR:CALENDAR=US&amp;VAR:SYMBOL=WMB&amp;VAR:INDEX=0"}</definedName>
    <definedName name="_370__FDSAUDITLINK__" localSheetId="7" hidden="1">{"fdsup://directions/FAT Viewer?action=UPDATE&amp;creator=factset&amp;DYN_ARGS=TRUE&amp;DOC_NAME=FAT:FQL_AUDITING_CLIENT_TEMPLATE.FAT&amp;display_string=Audit&amp;VAR:KEY=ZELQXERSHG&amp;VAR:QUERY=RkZfRUJJVERBX09QRVIoUVRSLDQvMS8yMDEwLDYvMzAvMjAxMCwsLFVTRCk=&amp;WINDOW=FIRST_POPUP&amp;HEIGH","T=450&amp;WIDTH=450&amp;START_MAXIMIZED=FALSE&amp;VAR:CALENDAR=US&amp;VAR:SYMBOL=NEE&amp;VAR:INDEX=0"}</definedName>
    <definedName name="_370__FDSAUDITLINK__" localSheetId="9" hidden="1">{"fdsup://directions/FAT Viewer?action=UPDATE&amp;creator=factset&amp;DYN_ARGS=TRUE&amp;DOC_NAME=FAT:FQL_AUDITING_CLIENT_TEMPLATE.FAT&amp;display_string=Audit&amp;VAR:KEY=ZELQXERSHG&amp;VAR:QUERY=RkZfRUJJVERBX09QRVIoUVRSLDQvMS8yMDEwLDYvMzAvMjAxMCwsLFVTRCk=&amp;WINDOW=FIRST_POPUP&amp;HEIGH","T=450&amp;WIDTH=450&amp;START_MAXIMIZED=FALSE&amp;VAR:CALENDAR=US&amp;VAR:SYMBOL=NEE&amp;VAR:INDEX=0"}</definedName>
    <definedName name="_370__FDSAUDITLINK__" localSheetId="8" hidden="1">{"fdsup://directions/FAT Viewer?action=UPDATE&amp;creator=factset&amp;DYN_ARGS=TRUE&amp;DOC_NAME=FAT:FQL_AUDITING_CLIENT_TEMPLATE.FAT&amp;display_string=Audit&amp;VAR:KEY=ZELQXERSHG&amp;VAR:QUERY=RkZfRUJJVERBX09QRVIoUVRSLDQvMS8yMDEwLDYvMzAvMjAxMCwsLFVTRCk=&amp;WINDOW=FIRST_POPUP&amp;HEIGH","T=450&amp;WIDTH=450&amp;START_MAXIMIZED=FALSE&amp;VAR:CALENDAR=US&amp;VAR:SYMBOL=NEE&amp;VAR:INDEX=0"}</definedName>
    <definedName name="_370__FDSAUDITLINK__" localSheetId="10" hidden="1">{"fdsup://directions/FAT Viewer?action=UPDATE&amp;creator=factset&amp;DYN_ARGS=TRUE&amp;DOC_NAME=FAT:FQL_AUDITING_CLIENT_TEMPLATE.FAT&amp;display_string=Audit&amp;VAR:KEY=ZELQXERSHG&amp;VAR:QUERY=RkZfRUJJVERBX09QRVIoUVRSLDQvMS8yMDEwLDYvMzAvMjAxMCwsLFVTRCk=&amp;WINDOW=FIRST_POPUP&amp;HEIGH","T=450&amp;WIDTH=450&amp;START_MAXIMIZED=FALSE&amp;VAR:CALENDAR=US&amp;VAR:SYMBOL=NEE&amp;VAR:INDEX=0"}</definedName>
    <definedName name="_370__FDSAUDITLINK__" localSheetId="3" hidden="1">{"fdsup://directions/FAT Viewer?action=UPDATE&amp;creator=factset&amp;DYN_ARGS=TRUE&amp;DOC_NAME=FAT:FQL_AUDITING_CLIENT_TEMPLATE.FAT&amp;display_string=Audit&amp;VAR:KEY=ZELQXERSHG&amp;VAR:QUERY=RkZfRUJJVERBX09QRVIoUVRSLDQvMS8yMDEwLDYvMzAvMjAxMCwsLFVTRCk=&amp;WINDOW=FIRST_POPUP&amp;HEIGH","T=450&amp;WIDTH=450&amp;START_MAXIMIZED=FALSE&amp;VAR:CALENDAR=US&amp;VAR:SYMBOL=NEE&amp;VAR:INDEX=0"}</definedName>
    <definedName name="_370__FDSAUDITLINK__" localSheetId="5" hidden="1">{"fdsup://directions/FAT Viewer?action=UPDATE&amp;creator=factset&amp;DYN_ARGS=TRUE&amp;DOC_NAME=FAT:FQL_AUDITING_CLIENT_TEMPLATE.FAT&amp;display_string=Audit&amp;VAR:KEY=ZELQXERSHG&amp;VAR:QUERY=RkZfRUJJVERBX09QRVIoUVRSLDQvMS8yMDEwLDYvMzAvMjAxMCwsLFVTRCk=&amp;WINDOW=FIRST_POPUP&amp;HEIGH","T=450&amp;WIDTH=450&amp;START_MAXIMIZED=FALSE&amp;VAR:CALENDAR=US&amp;VAR:SYMBOL=NEE&amp;VAR:INDEX=0"}</definedName>
    <definedName name="_370__FDSAUDITLINK__" localSheetId="1" hidden="1">{"fdsup://directions/FAT Viewer?action=UPDATE&amp;creator=factset&amp;DYN_ARGS=TRUE&amp;DOC_NAME=FAT:FQL_AUDITING_CLIENT_TEMPLATE.FAT&amp;display_string=Audit&amp;VAR:KEY=ZELQXERSHG&amp;VAR:QUERY=RkZfRUJJVERBX09QRVIoUVRSLDQvMS8yMDEwLDYvMzAvMjAxMCwsLFVTRCk=&amp;WINDOW=FIRST_POPUP&amp;HEIGH","T=450&amp;WIDTH=450&amp;START_MAXIMIZED=FALSE&amp;VAR:CALENDAR=US&amp;VAR:SYMBOL=NEE&amp;VAR:INDEX=0"}</definedName>
    <definedName name="_370__FDSAUDITLINK__" hidden="1">{"fdsup://directions/FAT Viewer?action=UPDATE&amp;creator=factset&amp;DYN_ARGS=TRUE&amp;DOC_NAME=FAT:FQL_AUDITING_CLIENT_TEMPLATE.FAT&amp;display_string=Audit&amp;VAR:KEY=ZELQXERSHG&amp;VAR:QUERY=RkZfRUJJVERBX09QRVIoUVRSLDQvMS8yMDEwLDYvMzAvMjAxMCwsLFVTRCk=&amp;WINDOW=FIRST_POPUP&amp;HEIGH","T=450&amp;WIDTH=450&amp;START_MAXIMIZED=FALSE&amp;VAR:CALENDAR=US&amp;VAR:SYMBOL=NEE&amp;VAR:INDEX=0"}</definedName>
    <definedName name="_371__FDSAUDITLINK__" localSheetId="7" hidden="1">{"fdsup://directions/FAT Viewer?action=UPDATE&amp;creator=factset&amp;DYN_ARGS=TRUE&amp;DOC_NAME=FAT:FQL_AUDITING_CLIENT_TEMPLATE.FAT&amp;display_string=Audit&amp;VAR:KEY=RCXINUNAPO&amp;VAR:QUERY=RkZfRUJJVERBX09QRVIoUVRSLDQvMS8yMDA5LDYvMzAvMjAwOSwsLFVTRCk=&amp;WINDOW=FIRST_POPUP&amp;HEIGH","T=450&amp;WIDTH=450&amp;START_MAXIMIZED=FALSE&amp;VAR:CALENDAR=US&amp;VAR:SYMBOL=NDAQ&amp;VAR:INDEX=0"}</definedName>
    <definedName name="_371__FDSAUDITLINK__" localSheetId="9" hidden="1">{"fdsup://directions/FAT Viewer?action=UPDATE&amp;creator=factset&amp;DYN_ARGS=TRUE&amp;DOC_NAME=FAT:FQL_AUDITING_CLIENT_TEMPLATE.FAT&amp;display_string=Audit&amp;VAR:KEY=RCXINUNAPO&amp;VAR:QUERY=RkZfRUJJVERBX09QRVIoUVRSLDQvMS8yMDA5LDYvMzAvMjAwOSwsLFVTRCk=&amp;WINDOW=FIRST_POPUP&amp;HEIGH","T=450&amp;WIDTH=450&amp;START_MAXIMIZED=FALSE&amp;VAR:CALENDAR=US&amp;VAR:SYMBOL=NDAQ&amp;VAR:INDEX=0"}</definedName>
    <definedName name="_371__FDSAUDITLINK__" localSheetId="8" hidden="1">{"fdsup://directions/FAT Viewer?action=UPDATE&amp;creator=factset&amp;DYN_ARGS=TRUE&amp;DOC_NAME=FAT:FQL_AUDITING_CLIENT_TEMPLATE.FAT&amp;display_string=Audit&amp;VAR:KEY=RCXINUNAPO&amp;VAR:QUERY=RkZfRUJJVERBX09QRVIoUVRSLDQvMS8yMDA5LDYvMzAvMjAwOSwsLFVTRCk=&amp;WINDOW=FIRST_POPUP&amp;HEIGH","T=450&amp;WIDTH=450&amp;START_MAXIMIZED=FALSE&amp;VAR:CALENDAR=US&amp;VAR:SYMBOL=NDAQ&amp;VAR:INDEX=0"}</definedName>
    <definedName name="_371__FDSAUDITLINK__" localSheetId="10" hidden="1">{"fdsup://directions/FAT Viewer?action=UPDATE&amp;creator=factset&amp;DYN_ARGS=TRUE&amp;DOC_NAME=FAT:FQL_AUDITING_CLIENT_TEMPLATE.FAT&amp;display_string=Audit&amp;VAR:KEY=RCXINUNAPO&amp;VAR:QUERY=RkZfRUJJVERBX09QRVIoUVRSLDQvMS8yMDA5LDYvMzAvMjAwOSwsLFVTRCk=&amp;WINDOW=FIRST_POPUP&amp;HEIGH","T=450&amp;WIDTH=450&amp;START_MAXIMIZED=FALSE&amp;VAR:CALENDAR=US&amp;VAR:SYMBOL=NDAQ&amp;VAR:INDEX=0"}</definedName>
    <definedName name="_371__FDSAUDITLINK__" localSheetId="3" hidden="1">{"fdsup://directions/FAT Viewer?action=UPDATE&amp;creator=factset&amp;DYN_ARGS=TRUE&amp;DOC_NAME=FAT:FQL_AUDITING_CLIENT_TEMPLATE.FAT&amp;display_string=Audit&amp;VAR:KEY=RCXINUNAPO&amp;VAR:QUERY=RkZfRUJJVERBX09QRVIoUVRSLDQvMS8yMDA5LDYvMzAvMjAwOSwsLFVTRCk=&amp;WINDOW=FIRST_POPUP&amp;HEIGH","T=450&amp;WIDTH=450&amp;START_MAXIMIZED=FALSE&amp;VAR:CALENDAR=US&amp;VAR:SYMBOL=NDAQ&amp;VAR:INDEX=0"}</definedName>
    <definedName name="_371__FDSAUDITLINK__" localSheetId="5" hidden="1">{"fdsup://directions/FAT Viewer?action=UPDATE&amp;creator=factset&amp;DYN_ARGS=TRUE&amp;DOC_NAME=FAT:FQL_AUDITING_CLIENT_TEMPLATE.FAT&amp;display_string=Audit&amp;VAR:KEY=RCXINUNAPO&amp;VAR:QUERY=RkZfRUJJVERBX09QRVIoUVRSLDQvMS8yMDA5LDYvMzAvMjAwOSwsLFVTRCk=&amp;WINDOW=FIRST_POPUP&amp;HEIGH","T=450&amp;WIDTH=450&amp;START_MAXIMIZED=FALSE&amp;VAR:CALENDAR=US&amp;VAR:SYMBOL=NDAQ&amp;VAR:INDEX=0"}</definedName>
    <definedName name="_371__FDSAUDITLINK__" localSheetId="1" hidden="1">{"fdsup://directions/FAT Viewer?action=UPDATE&amp;creator=factset&amp;DYN_ARGS=TRUE&amp;DOC_NAME=FAT:FQL_AUDITING_CLIENT_TEMPLATE.FAT&amp;display_string=Audit&amp;VAR:KEY=RCXINUNAPO&amp;VAR:QUERY=RkZfRUJJVERBX09QRVIoUVRSLDQvMS8yMDA5LDYvMzAvMjAwOSwsLFVTRCk=&amp;WINDOW=FIRST_POPUP&amp;HEIGH","T=450&amp;WIDTH=450&amp;START_MAXIMIZED=FALSE&amp;VAR:CALENDAR=US&amp;VAR:SYMBOL=NDAQ&amp;VAR:INDEX=0"}</definedName>
    <definedName name="_371__FDSAUDITLINK__" hidden="1">{"fdsup://directions/FAT Viewer?action=UPDATE&amp;creator=factset&amp;DYN_ARGS=TRUE&amp;DOC_NAME=FAT:FQL_AUDITING_CLIENT_TEMPLATE.FAT&amp;display_string=Audit&amp;VAR:KEY=RCXINUNAPO&amp;VAR:QUERY=RkZfRUJJVERBX09QRVIoUVRSLDQvMS8yMDA5LDYvMzAvMjAwOSwsLFVTRCk=&amp;WINDOW=FIRST_POPUP&amp;HEIGH","T=450&amp;WIDTH=450&amp;START_MAXIMIZED=FALSE&amp;VAR:CALENDAR=US&amp;VAR:SYMBOL=NDAQ&amp;VAR:INDEX=0"}</definedName>
    <definedName name="_372__FDSAUDITLINK__" localSheetId="7" hidden="1">{"fdsup://directions/FAT Viewer?action=UPDATE&amp;creator=factset&amp;DYN_ARGS=TRUE&amp;DOC_NAME=FAT:FQL_AUDITING_CLIENT_TEMPLATE.FAT&amp;display_string=Audit&amp;VAR:KEY=RQLUJCFIVY&amp;VAR:QUERY=RkZfRUJJVERBX09QRVIoUVRSLDQvMS8yMDEwLDYvMzAvMjAxMCwsLFVTRCk=&amp;WINDOW=FIRST_POPUP&amp;HEIGH","T=450&amp;WIDTH=450&amp;START_MAXIMIZED=FALSE&amp;VAR:CALENDAR=US&amp;VAR:SYMBOL=NDAQ&amp;VAR:INDEX=0"}</definedName>
    <definedName name="_372__FDSAUDITLINK__" localSheetId="9" hidden="1">{"fdsup://directions/FAT Viewer?action=UPDATE&amp;creator=factset&amp;DYN_ARGS=TRUE&amp;DOC_NAME=FAT:FQL_AUDITING_CLIENT_TEMPLATE.FAT&amp;display_string=Audit&amp;VAR:KEY=RQLUJCFIVY&amp;VAR:QUERY=RkZfRUJJVERBX09QRVIoUVRSLDQvMS8yMDEwLDYvMzAvMjAxMCwsLFVTRCk=&amp;WINDOW=FIRST_POPUP&amp;HEIGH","T=450&amp;WIDTH=450&amp;START_MAXIMIZED=FALSE&amp;VAR:CALENDAR=US&amp;VAR:SYMBOL=NDAQ&amp;VAR:INDEX=0"}</definedName>
    <definedName name="_372__FDSAUDITLINK__" localSheetId="8" hidden="1">{"fdsup://directions/FAT Viewer?action=UPDATE&amp;creator=factset&amp;DYN_ARGS=TRUE&amp;DOC_NAME=FAT:FQL_AUDITING_CLIENT_TEMPLATE.FAT&amp;display_string=Audit&amp;VAR:KEY=RQLUJCFIVY&amp;VAR:QUERY=RkZfRUJJVERBX09QRVIoUVRSLDQvMS8yMDEwLDYvMzAvMjAxMCwsLFVTRCk=&amp;WINDOW=FIRST_POPUP&amp;HEIGH","T=450&amp;WIDTH=450&amp;START_MAXIMIZED=FALSE&amp;VAR:CALENDAR=US&amp;VAR:SYMBOL=NDAQ&amp;VAR:INDEX=0"}</definedName>
    <definedName name="_372__FDSAUDITLINK__" localSheetId="10" hidden="1">{"fdsup://directions/FAT Viewer?action=UPDATE&amp;creator=factset&amp;DYN_ARGS=TRUE&amp;DOC_NAME=FAT:FQL_AUDITING_CLIENT_TEMPLATE.FAT&amp;display_string=Audit&amp;VAR:KEY=RQLUJCFIVY&amp;VAR:QUERY=RkZfRUJJVERBX09QRVIoUVRSLDQvMS8yMDEwLDYvMzAvMjAxMCwsLFVTRCk=&amp;WINDOW=FIRST_POPUP&amp;HEIGH","T=450&amp;WIDTH=450&amp;START_MAXIMIZED=FALSE&amp;VAR:CALENDAR=US&amp;VAR:SYMBOL=NDAQ&amp;VAR:INDEX=0"}</definedName>
    <definedName name="_372__FDSAUDITLINK__" localSheetId="3" hidden="1">{"fdsup://directions/FAT Viewer?action=UPDATE&amp;creator=factset&amp;DYN_ARGS=TRUE&amp;DOC_NAME=FAT:FQL_AUDITING_CLIENT_TEMPLATE.FAT&amp;display_string=Audit&amp;VAR:KEY=RQLUJCFIVY&amp;VAR:QUERY=RkZfRUJJVERBX09QRVIoUVRSLDQvMS8yMDEwLDYvMzAvMjAxMCwsLFVTRCk=&amp;WINDOW=FIRST_POPUP&amp;HEIGH","T=450&amp;WIDTH=450&amp;START_MAXIMIZED=FALSE&amp;VAR:CALENDAR=US&amp;VAR:SYMBOL=NDAQ&amp;VAR:INDEX=0"}</definedName>
    <definedName name="_372__FDSAUDITLINK__" localSheetId="5" hidden="1">{"fdsup://directions/FAT Viewer?action=UPDATE&amp;creator=factset&amp;DYN_ARGS=TRUE&amp;DOC_NAME=FAT:FQL_AUDITING_CLIENT_TEMPLATE.FAT&amp;display_string=Audit&amp;VAR:KEY=RQLUJCFIVY&amp;VAR:QUERY=RkZfRUJJVERBX09QRVIoUVRSLDQvMS8yMDEwLDYvMzAvMjAxMCwsLFVTRCk=&amp;WINDOW=FIRST_POPUP&amp;HEIGH","T=450&amp;WIDTH=450&amp;START_MAXIMIZED=FALSE&amp;VAR:CALENDAR=US&amp;VAR:SYMBOL=NDAQ&amp;VAR:INDEX=0"}</definedName>
    <definedName name="_372__FDSAUDITLINK__" localSheetId="1" hidden="1">{"fdsup://directions/FAT Viewer?action=UPDATE&amp;creator=factset&amp;DYN_ARGS=TRUE&amp;DOC_NAME=FAT:FQL_AUDITING_CLIENT_TEMPLATE.FAT&amp;display_string=Audit&amp;VAR:KEY=RQLUJCFIVY&amp;VAR:QUERY=RkZfRUJJVERBX09QRVIoUVRSLDQvMS8yMDEwLDYvMzAvMjAxMCwsLFVTRCk=&amp;WINDOW=FIRST_POPUP&amp;HEIGH","T=450&amp;WIDTH=450&amp;START_MAXIMIZED=FALSE&amp;VAR:CALENDAR=US&amp;VAR:SYMBOL=NDAQ&amp;VAR:INDEX=0"}</definedName>
    <definedName name="_372__FDSAUDITLINK__" hidden="1">{"fdsup://directions/FAT Viewer?action=UPDATE&amp;creator=factset&amp;DYN_ARGS=TRUE&amp;DOC_NAME=FAT:FQL_AUDITING_CLIENT_TEMPLATE.FAT&amp;display_string=Audit&amp;VAR:KEY=RQLUJCFIVY&amp;VAR:QUERY=RkZfRUJJVERBX09QRVIoUVRSLDQvMS8yMDEwLDYvMzAvMjAxMCwsLFVTRCk=&amp;WINDOW=FIRST_POPUP&amp;HEIGH","T=450&amp;WIDTH=450&amp;START_MAXIMIZED=FALSE&amp;VAR:CALENDAR=US&amp;VAR:SYMBOL=NDAQ&amp;VAR:INDEX=0"}</definedName>
    <definedName name="_373__FDSAUDITLINK__" localSheetId="7" hidden="1">{"fdsup://directions/FAT Viewer?action=UPDATE&amp;creator=factset&amp;DYN_ARGS=TRUE&amp;DOC_NAME=FAT:FQL_AUDITING_CLIENT_TEMPLATE.FAT&amp;display_string=Audit&amp;VAR:KEY=RMJKJSVMHI&amp;VAR:QUERY=RkZfRUJJVERBX09QRVIoUVRSLDQvMS8yMDA5LDYvMzAvMjAwOSwsLFVTRCk=&amp;WINDOW=FIRST_POPUP&amp;HEIGH","T=450&amp;WIDTH=450&amp;START_MAXIMIZED=FALSE&amp;VAR:CALENDAR=US&amp;VAR:SYMBOL=NBR&amp;VAR:INDEX=0"}</definedName>
    <definedName name="_373__FDSAUDITLINK__" localSheetId="9" hidden="1">{"fdsup://directions/FAT Viewer?action=UPDATE&amp;creator=factset&amp;DYN_ARGS=TRUE&amp;DOC_NAME=FAT:FQL_AUDITING_CLIENT_TEMPLATE.FAT&amp;display_string=Audit&amp;VAR:KEY=RMJKJSVMHI&amp;VAR:QUERY=RkZfRUJJVERBX09QRVIoUVRSLDQvMS8yMDA5LDYvMzAvMjAwOSwsLFVTRCk=&amp;WINDOW=FIRST_POPUP&amp;HEIGH","T=450&amp;WIDTH=450&amp;START_MAXIMIZED=FALSE&amp;VAR:CALENDAR=US&amp;VAR:SYMBOL=NBR&amp;VAR:INDEX=0"}</definedName>
    <definedName name="_373__FDSAUDITLINK__" localSheetId="8" hidden="1">{"fdsup://directions/FAT Viewer?action=UPDATE&amp;creator=factset&amp;DYN_ARGS=TRUE&amp;DOC_NAME=FAT:FQL_AUDITING_CLIENT_TEMPLATE.FAT&amp;display_string=Audit&amp;VAR:KEY=RMJKJSVMHI&amp;VAR:QUERY=RkZfRUJJVERBX09QRVIoUVRSLDQvMS8yMDA5LDYvMzAvMjAwOSwsLFVTRCk=&amp;WINDOW=FIRST_POPUP&amp;HEIGH","T=450&amp;WIDTH=450&amp;START_MAXIMIZED=FALSE&amp;VAR:CALENDAR=US&amp;VAR:SYMBOL=NBR&amp;VAR:INDEX=0"}</definedName>
    <definedName name="_373__FDSAUDITLINK__" localSheetId="10" hidden="1">{"fdsup://directions/FAT Viewer?action=UPDATE&amp;creator=factset&amp;DYN_ARGS=TRUE&amp;DOC_NAME=FAT:FQL_AUDITING_CLIENT_TEMPLATE.FAT&amp;display_string=Audit&amp;VAR:KEY=RMJKJSVMHI&amp;VAR:QUERY=RkZfRUJJVERBX09QRVIoUVRSLDQvMS8yMDA5LDYvMzAvMjAwOSwsLFVTRCk=&amp;WINDOW=FIRST_POPUP&amp;HEIGH","T=450&amp;WIDTH=450&amp;START_MAXIMIZED=FALSE&amp;VAR:CALENDAR=US&amp;VAR:SYMBOL=NBR&amp;VAR:INDEX=0"}</definedName>
    <definedName name="_373__FDSAUDITLINK__" localSheetId="3" hidden="1">{"fdsup://directions/FAT Viewer?action=UPDATE&amp;creator=factset&amp;DYN_ARGS=TRUE&amp;DOC_NAME=FAT:FQL_AUDITING_CLIENT_TEMPLATE.FAT&amp;display_string=Audit&amp;VAR:KEY=RMJKJSVMHI&amp;VAR:QUERY=RkZfRUJJVERBX09QRVIoUVRSLDQvMS8yMDA5LDYvMzAvMjAwOSwsLFVTRCk=&amp;WINDOW=FIRST_POPUP&amp;HEIGH","T=450&amp;WIDTH=450&amp;START_MAXIMIZED=FALSE&amp;VAR:CALENDAR=US&amp;VAR:SYMBOL=NBR&amp;VAR:INDEX=0"}</definedName>
    <definedName name="_373__FDSAUDITLINK__" localSheetId="5" hidden="1">{"fdsup://directions/FAT Viewer?action=UPDATE&amp;creator=factset&amp;DYN_ARGS=TRUE&amp;DOC_NAME=FAT:FQL_AUDITING_CLIENT_TEMPLATE.FAT&amp;display_string=Audit&amp;VAR:KEY=RMJKJSVMHI&amp;VAR:QUERY=RkZfRUJJVERBX09QRVIoUVRSLDQvMS8yMDA5LDYvMzAvMjAwOSwsLFVTRCk=&amp;WINDOW=FIRST_POPUP&amp;HEIGH","T=450&amp;WIDTH=450&amp;START_MAXIMIZED=FALSE&amp;VAR:CALENDAR=US&amp;VAR:SYMBOL=NBR&amp;VAR:INDEX=0"}</definedName>
    <definedName name="_373__FDSAUDITLINK__" localSheetId="1" hidden="1">{"fdsup://directions/FAT Viewer?action=UPDATE&amp;creator=factset&amp;DYN_ARGS=TRUE&amp;DOC_NAME=FAT:FQL_AUDITING_CLIENT_TEMPLATE.FAT&amp;display_string=Audit&amp;VAR:KEY=RMJKJSVMHI&amp;VAR:QUERY=RkZfRUJJVERBX09QRVIoUVRSLDQvMS8yMDA5LDYvMzAvMjAwOSwsLFVTRCk=&amp;WINDOW=FIRST_POPUP&amp;HEIGH","T=450&amp;WIDTH=450&amp;START_MAXIMIZED=FALSE&amp;VAR:CALENDAR=US&amp;VAR:SYMBOL=NBR&amp;VAR:INDEX=0"}</definedName>
    <definedName name="_373__FDSAUDITLINK__" hidden="1">{"fdsup://directions/FAT Viewer?action=UPDATE&amp;creator=factset&amp;DYN_ARGS=TRUE&amp;DOC_NAME=FAT:FQL_AUDITING_CLIENT_TEMPLATE.FAT&amp;display_string=Audit&amp;VAR:KEY=RMJKJSVMHI&amp;VAR:QUERY=RkZfRUJJVERBX09QRVIoUVRSLDQvMS8yMDA5LDYvMzAvMjAwOSwsLFVTRCk=&amp;WINDOW=FIRST_POPUP&amp;HEIGH","T=450&amp;WIDTH=450&amp;START_MAXIMIZED=FALSE&amp;VAR:CALENDAR=US&amp;VAR:SYMBOL=NBR&amp;VAR:INDEX=0"}</definedName>
    <definedName name="_374__FDSAUDITLINK__" localSheetId="7" hidden="1">{"fdsup://directions/FAT Viewer?action=UPDATE&amp;creator=factset&amp;DYN_ARGS=TRUE&amp;DOC_NAME=FAT:FQL_AUDITING_CLIENT_TEMPLATE.FAT&amp;display_string=Audit&amp;VAR:KEY=FCLABWPITW&amp;VAR:QUERY=RkZfRUJJVERBX09QRVIoUVRSLDQvMS8yMDEwLDYvMzAvMjAxMCwsLFVTRCk=&amp;WINDOW=FIRST_POPUP&amp;HEIGH","T=450&amp;WIDTH=450&amp;START_MAXIMIZED=FALSE&amp;VAR:CALENDAR=US&amp;VAR:SYMBOL=NBR&amp;VAR:INDEX=0"}</definedName>
    <definedName name="_374__FDSAUDITLINK__" localSheetId="9" hidden="1">{"fdsup://directions/FAT Viewer?action=UPDATE&amp;creator=factset&amp;DYN_ARGS=TRUE&amp;DOC_NAME=FAT:FQL_AUDITING_CLIENT_TEMPLATE.FAT&amp;display_string=Audit&amp;VAR:KEY=FCLABWPITW&amp;VAR:QUERY=RkZfRUJJVERBX09QRVIoUVRSLDQvMS8yMDEwLDYvMzAvMjAxMCwsLFVTRCk=&amp;WINDOW=FIRST_POPUP&amp;HEIGH","T=450&amp;WIDTH=450&amp;START_MAXIMIZED=FALSE&amp;VAR:CALENDAR=US&amp;VAR:SYMBOL=NBR&amp;VAR:INDEX=0"}</definedName>
    <definedName name="_374__FDSAUDITLINK__" localSheetId="8" hidden="1">{"fdsup://directions/FAT Viewer?action=UPDATE&amp;creator=factset&amp;DYN_ARGS=TRUE&amp;DOC_NAME=FAT:FQL_AUDITING_CLIENT_TEMPLATE.FAT&amp;display_string=Audit&amp;VAR:KEY=FCLABWPITW&amp;VAR:QUERY=RkZfRUJJVERBX09QRVIoUVRSLDQvMS8yMDEwLDYvMzAvMjAxMCwsLFVTRCk=&amp;WINDOW=FIRST_POPUP&amp;HEIGH","T=450&amp;WIDTH=450&amp;START_MAXIMIZED=FALSE&amp;VAR:CALENDAR=US&amp;VAR:SYMBOL=NBR&amp;VAR:INDEX=0"}</definedName>
    <definedName name="_374__FDSAUDITLINK__" localSheetId="10" hidden="1">{"fdsup://directions/FAT Viewer?action=UPDATE&amp;creator=factset&amp;DYN_ARGS=TRUE&amp;DOC_NAME=FAT:FQL_AUDITING_CLIENT_TEMPLATE.FAT&amp;display_string=Audit&amp;VAR:KEY=FCLABWPITW&amp;VAR:QUERY=RkZfRUJJVERBX09QRVIoUVRSLDQvMS8yMDEwLDYvMzAvMjAxMCwsLFVTRCk=&amp;WINDOW=FIRST_POPUP&amp;HEIGH","T=450&amp;WIDTH=450&amp;START_MAXIMIZED=FALSE&amp;VAR:CALENDAR=US&amp;VAR:SYMBOL=NBR&amp;VAR:INDEX=0"}</definedName>
    <definedName name="_374__FDSAUDITLINK__" localSheetId="3" hidden="1">{"fdsup://directions/FAT Viewer?action=UPDATE&amp;creator=factset&amp;DYN_ARGS=TRUE&amp;DOC_NAME=FAT:FQL_AUDITING_CLIENT_TEMPLATE.FAT&amp;display_string=Audit&amp;VAR:KEY=FCLABWPITW&amp;VAR:QUERY=RkZfRUJJVERBX09QRVIoUVRSLDQvMS8yMDEwLDYvMzAvMjAxMCwsLFVTRCk=&amp;WINDOW=FIRST_POPUP&amp;HEIGH","T=450&amp;WIDTH=450&amp;START_MAXIMIZED=FALSE&amp;VAR:CALENDAR=US&amp;VAR:SYMBOL=NBR&amp;VAR:INDEX=0"}</definedName>
    <definedName name="_374__FDSAUDITLINK__" localSheetId="5" hidden="1">{"fdsup://directions/FAT Viewer?action=UPDATE&amp;creator=factset&amp;DYN_ARGS=TRUE&amp;DOC_NAME=FAT:FQL_AUDITING_CLIENT_TEMPLATE.FAT&amp;display_string=Audit&amp;VAR:KEY=FCLABWPITW&amp;VAR:QUERY=RkZfRUJJVERBX09QRVIoUVRSLDQvMS8yMDEwLDYvMzAvMjAxMCwsLFVTRCk=&amp;WINDOW=FIRST_POPUP&amp;HEIGH","T=450&amp;WIDTH=450&amp;START_MAXIMIZED=FALSE&amp;VAR:CALENDAR=US&amp;VAR:SYMBOL=NBR&amp;VAR:INDEX=0"}</definedName>
    <definedName name="_374__FDSAUDITLINK__" localSheetId="1" hidden="1">{"fdsup://directions/FAT Viewer?action=UPDATE&amp;creator=factset&amp;DYN_ARGS=TRUE&amp;DOC_NAME=FAT:FQL_AUDITING_CLIENT_TEMPLATE.FAT&amp;display_string=Audit&amp;VAR:KEY=FCLABWPITW&amp;VAR:QUERY=RkZfRUJJVERBX09QRVIoUVRSLDQvMS8yMDEwLDYvMzAvMjAxMCwsLFVTRCk=&amp;WINDOW=FIRST_POPUP&amp;HEIGH","T=450&amp;WIDTH=450&amp;START_MAXIMIZED=FALSE&amp;VAR:CALENDAR=US&amp;VAR:SYMBOL=NBR&amp;VAR:INDEX=0"}</definedName>
    <definedName name="_374__FDSAUDITLINK__" hidden="1">{"fdsup://directions/FAT Viewer?action=UPDATE&amp;creator=factset&amp;DYN_ARGS=TRUE&amp;DOC_NAME=FAT:FQL_AUDITING_CLIENT_TEMPLATE.FAT&amp;display_string=Audit&amp;VAR:KEY=FCLABWPITW&amp;VAR:QUERY=RkZfRUJJVERBX09QRVIoUVRSLDQvMS8yMDEwLDYvMzAvMjAxMCwsLFVTRCk=&amp;WINDOW=FIRST_POPUP&amp;HEIGH","T=450&amp;WIDTH=450&amp;START_MAXIMIZED=FALSE&amp;VAR:CALENDAR=US&amp;VAR:SYMBOL=NBR&amp;VAR:INDEX=0"}</definedName>
    <definedName name="_375__FDSAUDITLINK__" localSheetId="7" hidden="1">{"fdsup://directions/FAT Viewer?action=UPDATE&amp;creator=factset&amp;DYN_ARGS=TRUE&amp;DOC_NAME=FAT:FQL_AUDITING_CLIENT_TEMPLATE.FAT&amp;display_string=Audit&amp;VAR:KEY=VSFIFCVARY&amp;VAR:QUERY=RkZfRUJJVERBX09QRVIoUVRSLDQvMS8yMDA5LDYvMzAvMjAwOSwsLFVTRCk=&amp;WINDOW=FIRST_POPUP&amp;HEIGH","T=450&amp;WIDTH=450&amp;START_MAXIMIZED=FALSE&amp;VAR:CALENDAR=US&amp;VAR:SYMBOL=NBL&amp;VAR:INDEX=0"}</definedName>
    <definedName name="_375__FDSAUDITLINK__" localSheetId="9" hidden="1">{"fdsup://directions/FAT Viewer?action=UPDATE&amp;creator=factset&amp;DYN_ARGS=TRUE&amp;DOC_NAME=FAT:FQL_AUDITING_CLIENT_TEMPLATE.FAT&amp;display_string=Audit&amp;VAR:KEY=VSFIFCVARY&amp;VAR:QUERY=RkZfRUJJVERBX09QRVIoUVRSLDQvMS8yMDA5LDYvMzAvMjAwOSwsLFVTRCk=&amp;WINDOW=FIRST_POPUP&amp;HEIGH","T=450&amp;WIDTH=450&amp;START_MAXIMIZED=FALSE&amp;VAR:CALENDAR=US&amp;VAR:SYMBOL=NBL&amp;VAR:INDEX=0"}</definedName>
    <definedName name="_375__FDSAUDITLINK__" localSheetId="8" hidden="1">{"fdsup://directions/FAT Viewer?action=UPDATE&amp;creator=factset&amp;DYN_ARGS=TRUE&amp;DOC_NAME=FAT:FQL_AUDITING_CLIENT_TEMPLATE.FAT&amp;display_string=Audit&amp;VAR:KEY=VSFIFCVARY&amp;VAR:QUERY=RkZfRUJJVERBX09QRVIoUVRSLDQvMS8yMDA5LDYvMzAvMjAwOSwsLFVTRCk=&amp;WINDOW=FIRST_POPUP&amp;HEIGH","T=450&amp;WIDTH=450&amp;START_MAXIMIZED=FALSE&amp;VAR:CALENDAR=US&amp;VAR:SYMBOL=NBL&amp;VAR:INDEX=0"}</definedName>
    <definedName name="_375__FDSAUDITLINK__" localSheetId="10" hidden="1">{"fdsup://directions/FAT Viewer?action=UPDATE&amp;creator=factset&amp;DYN_ARGS=TRUE&amp;DOC_NAME=FAT:FQL_AUDITING_CLIENT_TEMPLATE.FAT&amp;display_string=Audit&amp;VAR:KEY=VSFIFCVARY&amp;VAR:QUERY=RkZfRUJJVERBX09QRVIoUVRSLDQvMS8yMDA5LDYvMzAvMjAwOSwsLFVTRCk=&amp;WINDOW=FIRST_POPUP&amp;HEIGH","T=450&amp;WIDTH=450&amp;START_MAXIMIZED=FALSE&amp;VAR:CALENDAR=US&amp;VAR:SYMBOL=NBL&amp;VAR:INDEX=0"}</definedName>
    <definedName name="_375__FDSAUDITLINK__" localSheetId="3" hidden="1">{"fdsup://directions/FAT Viewer?action=UPDATE&amp;creator=factset&amp;DYN_ARGS=TRUE&amp;DOC_NAME=FAT:FQL_AUDITING_CLIENT_TEMPLATE.FAT&amp;display_string=Audit&amp;VAR:KEY=VSFIFCVARY&amp;VAR:QUERY=RkZfRUJJVERBX09QRVIoUVRSLDQvMS8yMDA5LDYvMzAvMjAwOSwsLFVTRCk=&amp;WINDOW=FIRST_POPUP&amp;HEIGH","T=450&amp;WIDTH=450&amp;START_MAXIMIZED=FALSE&amp;VAR:CALENDAR=US&amp;VAR:SYMBOL=NBL&amp;VAR:INDEX=0"}</definedName>
    <definedName name="_375__FDSAUDITLINK__" localSheetId="5" hidden="1">{"fdsup://directions/FAT Viewer?action=UPDATE&amp;creator=factset&amp;DYN_ARGS=TRUE&amp;DOC_NAME=FAT:FQL_AUDITING_CLIENT_TEMPLATE.FAT&amp;display_string=Audit&amp;VAR:KEY=VSFIFCVARY&amp;VAR:QUERY=RkZfRUJJVERBX09QRVIoUVRSLDQvMS8yMDA5LDYvMzAvMjAwOSwsLFVTRCk=&amp;WINDOW=FIRST_POPUP&amp;HEIGH","T=450&amp;WIDTH=450&amp;START_MAXIMIZED=FALSE&amp;VAR:CALENDAR=US&amp;VAR:SYMBOL=NBL&amp;VAR:INDEX=0"}</definedName>
    <definedName name="_375__FDSAUDITLINK__" localSheetId="1" hidden="1">{"fdsup://directions/FAT Viewer?action=UPDATE&amp;creator=factset&amp;DYN_ARGS=TRUE&amp;DOC_NAME=FAT:FQL_AUDITING_CLIENT_TEMPLATE.FAT&amp;display_string=Audit&amp;VAR:KEY=VSFIFCVARY&amp;VAR:QUERY=RkZfRUJJVERBX09QRVIoUVRSLDQvMS8yMDA5LDYvMzAvMjAwOSwsLFVTRCk=&amp;WINDOW=FIRST_POPUP&amp;HEIGH","T=450&amp;WIDTH=450&amp;START_MAXIMIZED=FALSE&amp;VAR:CALENDAR=US&amp;VAR:SYMBOL=NBL&amp;VAR:INDEX=0"}</definedName>
    <definedName name="_375__FDSAUDITLINK__" hidden="1">{"fdsup://directions/FAT Viewer?action=UPDATE&amp;creator=factset&amp;DYN_ARGS=TRUE&amp;DOC_NAME=FAT:FQL_AUDITING_CLIENT_TEMPLATE.FAT&amp;display_string=Audit&amp;VAR:KEY=VSFIFCVARY&amp;VAR:QUERY=RkZfRUJJVERBX09QRVIoUVRSLDQvMS8yMDA5LDYvMzAvMjAwOSwsLFVTRCk=&amp;WINDOW=FIRST_POPUP&amp;HEIGH","T=450&amp;WIDTH=450&amp;START_MAXIMIZED=FALSE&amp;VAR:CALENDAR=US&amp;VAR:SYMBOL=NBL&amp;VAR:INDEX=0"}</definedName>
    <definedName name="_376__FDSAUDITLINK__" localSheetId="7" hidden="1">{"fdsup://directions/FAT Viewer?action=UPDATE&amp;creator=factset&amp;DYN_ARGS=TRUE&amp;DOC_NAME=FAT:FQL_AUDITING_CLIENT_TEMPLATE.FAT&amp;display_string=Audit&amp;VAR:KEY=XUVSDSJKBA&amp;VAR:QUERY=RkZfRUJJVERBX09QRVIoUVRSLDQvMS8yMDEwLDYvMzAvMjAxMCwsLFVTRCk=&amp;WINDOW=FIRST_POPUP&amp;HEIGH","T=450&amp;WIDTH=450&amp;START_MAXIMIZED=FALSE&amp;VAR:CALENDAR=US&amp;VAR:SYMBOL=NBL&amp;VAR:INDEX=0"}</definedName>
    <definedName name="_376__FDSAUDITLINK__" localSheetId="9" hidden="1">{"fdsup://directions/FAT Viewer?action=UPDATE&amp;creator=factset&amp;DYN_ARGS=TRUE&amp;DOC_NAME=FAT:FQL_AUDITING_CLIENT_TEMPLATE.FAT&amp;display_string=Audit&amp;VAR:KEY=XUVSDSJKBA&amp;VAR:QUERY=RkZfRUJJVERBX09QRVIoUVRSLDQvMS8yMDEwLDYvMzAvMjAxMCwsLFVTRCk=&amp;WINDOW=FIRST_POPUP&amp;HEIGH","T=450&amp;WIDTH=450&amp;START_MAXIMIZED=FALSE&amp;VAR:CALENDAR=US&amp;VAR:SYMBOL=NBL&amp;VAR:INDEX=0"}</definedName>
    <definedName name="_376__FDSAUDITLINK__" localSheetId="8" hidden="1">{"fdsup://directions/FAT Viewer?action=UPDATE&amp;creator=factset&amp;DYN_ARGS=TRUE&amp;DOC_NAME=FAT:FQL_AUDITING_CLIENT_TEMPLATE.FAT&amp;display_string=Audit&amp;VAR:KEY=XUVSDSJKBA&amp;VAR:QUERY=RkZfRUJJVERBX09QRVIoUVRSLDQvMS8yMDEwLDYvMzAvMjAxMCwsLFVTRCk=&amp;WINDOW=FIRST_POPUP&amp;HEIGH","T=450&amp;WIDTH=450&amp;START_MAXIMIZED=FALSE&amp;VAR:CALENDAR=US&amp;VAR:SYMBOL=NBL&amp;VAR:INDEX=0"}</definedName>
    <definedName name="_376__FDSAUDITLINK__" localSheetId="10" hidden="1">{"fdsup://directions/FAT Viewer?action=UPDATE&amp;creator=factset&amp;DYN_ARGS=TRUE&amp;DOC_NAME=FAT:FQL_AUDITING_CLIENT_TEMPLATE.FAT&amp;display_string=Audit&amp;VAR:KEY=XUVSDSJKBA&amp;VAR:QUERY=RkZfRUJJVERBX09QRVIoUVRSLDQvMS8yMDEwLDYvMzAvMjAxMCwsLFVTRCk=&amp;WINDOW=FIRST_POPUP&amp;HEIGH","T=450&amp;WIDTH=450&amp;START_MAXIMIZED=FALSE&amp;VAR:CALENDAR=US&amp;VAR:SYMBOL=NBL&amp;VAR:INDEX=0"}</definedName>
    <definedName name="_376__FDSAUDITLINK__" localSheetId="3" hidden="1">{"fdsup://directions/FAT Viewer?action=UPDATE&amp;creator=factset&amp;DYN_ARGS=TRUE&amp;DOC_NAME=FAT:FQL_AUDITING_CLIENT_TEMPLATE.FAT&amp;display_string=Audit&amp;VAR:KEY=XUVSDSJKBA&amp;VAR:QUERY=RkZfRUJJVERBX09QRVIoUVRSLDQvMS8yMDEwLDYvMzAvMjAxMCwsLFVTRCk=&amp;WINDOW=FIRST_POPUP&amp;HEIGH","T=450&amp;WIDTH=450&amp;START_MAXIMIZED=FALSE&amp;VAR:CALENDAR=US&amp;VAR:SYMBOL=NBL&amp;VAR:INDEX=0"}</definedName>
    <definedName name="_376__FDSAUDITLINK__" localSheetId="5" hidden="1">{"fdsup://directions/FAT Viewer?action=UPDATE&amp;creator=factset&amp;DYN_ARGS=TRUE&amp;DOC_NAME=FAT:FQL_AUDITING_CLIENT_TEMPLATE.FAT&amp;display_string=Audit&amp;VAR:KEY=XUVSDSJKBA&amp;VAR:QUERY=RkZfRUJJVERBX09QRVIoUVRSLDQvMS8yMDEwLDYvMzAvMjAxMCwsLFVTRCk=&amp;WINDOW=FIRST_POPUP&amp;HEIGH","T=450&amp;WIDTH=450&amp;START_MAXIMIZED=FALSE&amp;VAR:CALENDAR=US&amp;VAR:SYMBOL=NBL&amp;VAR:INDEX=0"}</definedName>
    <definedName name="_376__FDSAUDITLINK__" localSheetId="1" hidden="1">{"fdsup://directions/FAT Viewer?action=UPDATE&amp;creator=factset&amp;DYN_ARGS=TRUE&amp;DOC_NAME=FAT:FQL_AUDITING_CLIENT_TEMPLATE.FAT&amp;display_string=Audit&amp;VAR:KEY=XUVSDSJKBA&amp;VAR:QUERY=RkZfRUJJVERBX09QRVIoUVRSLDQvMS8yMDEwLDYvMzAvMjAxMCwsLFVTRCk=&amp;WINDOW=FIRST_POPUP&amp;HEIGH","T=450&amp;WIDTH=450&amp;START_MAXIMIZED=FALSE&amp;VAR:CALENDAR=US&amp;VAR:SYMBOL=NBL&amp;VAR:INDEX=0"}</definedName>
    <definedName name="_376__FDSAUDITLINK__" hidden="1">{"fdsup://directions/FAT Viewer?action=UPDATE&amp;creator=factset&amp;DYN_ARGS=TRUE&amp;DOC_NAME=FAT:FQL_AUDITING_CLIENT_TEMPLATE.FAT&amp;display_string=Audit&amp;VAR:KEY=XUVSDSJKBA&amp;VAR:QUERY=RkZfRUJJVERBX09QRVIoUVRSLDQvMS8yMDEwLDYvMzAvMjAxMCwsLFVTRCk=&amp;WINDOW=FIRST_POPUP&amp;HEIGH","T=450&amp;WIDTH=450&amp;START_MAXIMIZED=FALSE&amp;VAR:CALENDAR=US&amp;VAR:SYMBOL=NBL&amp;VAR:INDEX=0"}</definedName>
    <definedName name="_377__FDSAUDITLINK__" localSheetId="7" hidden="1">{"fdsup://directions/FAT Viewer?action=UPDATE&amp;creator=factset&amp;DYN_ARGS=TRUE&amp;DOC_NAME=FAT:FQL_AUDITING_CLIENT_TEMPLATE.FAT&amp;display_string=Audit&amp;VAR:KEY=PMFOHWVINI&amp;VAR:QUERY=RkZfRUJJVERBX09QRVIoUVRSLDQvMS8yMDA5LDYvMzAvMjAwOSwsLFVTRCk=&amp;WINDOW=FIRST_POPUP&amp;HEIGH","T=450&amp;WIDTH=450&amp;START_MAXIMIZED=FALSE&amp;VAR:CALENDAR=US&amp;VAR:SYMBOL=MYL&amp;VAR:INDEX=0"}</definedName>
    <definedName name="_377__FDSAUDITLINK__" localSheetId="9" hidden="1">{"fdsup://directions/FAT Viewer?action=UPDATE&amp;creator=factset&amp;DYN_ARGS=TRUE&amp;DOC_NAME=FAT:FQL_AUDITING_CLIENT_TEMPLATE.FAT&amp;display_string=Audit&amp;VAR:KEY=PMFOHWVINI&amp;VAR:QUERY=RkZfRUJJVERBX09QRVIoUVRSLDQvMS8yMDA5LDYvMzAvMjAwOSwsLFVTRCk=&amp;WINDOW=FIRST_POPUP&amp;HEIGH","T=450&amp;WIDTH=450&amp;START_MAXIMIZED=FALSE&amp;VAR:CALENDAR=US&amp;VAR:SYMBOL=MYL&amp;VAR:INDEX=0"}</definedName>
    <definedName name="_377__FDSAUDITLINK__" localSheetId="8" hidden="1">{"fdsup://directions/FAT Viewer?action=UPDATE&amp;creator=factset&amp;DYN_ARGS=TRUE&amp;DOC_NAME=FAT:FQL_AUDITING_CLIENT_TEMPLATE.FAT&amp;display_string=Audit&amp;VAR:KEY=PMFOHWVINI&amp;VAR:QUERY=RkZfRUJJVERBX09QRVIoUVRSLDQvMS8yMDA5LDYvMzAvMjAwOSwsLFVTRCk=&amp;WINDOW=FIRST_POPUP&amp;HEIGH","T=450&amp;WIDTH=450&amp;START_MAXIMIZED=FALSE&amp;VAR:CALENDAR=US&amp;VAR:SYMBOL=MYL&amp;VAR:INDEX=0"}</definedName>
    <definedName name="_377__FDSAUDITLINK__" localSheetId="10" hidden="1">{"fdsup://directions/FAT Viewer?action=UPDATE&amp;creator=factset&amp;DYN_ARGS=TRUE&amp;DOC_NAME=FAT:FQL_AUDITING_CLIENT_TEMPLATE.FAT&amp;display_string=Audit&amp;VAR:KEY=PMFOHWVINI&amp;VAR:QUERY=RkZfRUJJVERBX09QRVIoUVRSLDQvMS8yMDA5LDYvMzAvMjAwOSwsLFVTRCk=&amp;WINDOW=FIRST_POPUP&amp;HEIGH","T=450&amp;WIDTH=450&amp;START_MAXIMIZED=FALSE&amp;VAR:CALENDAR=US&amp;VAR:SYMBOL=MYL&amp;VAR:INDEX=0"}</definedName>
    <definedName name="_377__FDSAUDITLINK__" localSheetId="3" hidden="1">{"fdsup://directions/FAT Viewer?action=UPDATE&amp;creator=factset&amp;DYN_ARGS=TRUE&amp;DOC_NAME=FAT:FQL_AUDITING_CLIENT_TEMPLATE.FAT&amp;display_string=Audit&amp;VAR:KEY=PMFOHWVINI&amp;VAR:QUERY=RkZfRUJJVERBX09QRVIoUVRSLDQvMS8yMDA5LDYvMzAvMjAwOSwsLFVTRCk=&amp;WINDOW=FIRST_POPUP&amp;HEIGH","T=450&amp;WIDTH=450&amp;START_MAXIMIZED=FALSE&amp;VAR:CALENDAR=US&amp;VAR:SYMBOL=MYL&amp;VAR:INDEX=0"}</definedName>
    <definedName name="_377__FDSAUDITLINK__" localSheetId="5" hidden="1">{"fdsup://directions/FAT Viewer?action=UPDATE&amp;creator=factset&amp;DYN_ARGS=TRUE&amp;DOC_NAME=FAT:FQL_AUDITING_CLIENT_TEMPLATE.FAT&amp;display_string=Audit&amp;VAR:KEY=PMFOHWVINI&amp;VAR:QUERY=RkZfRUJJVERBX09QRVIoUVRSLDQvMS8yMDA5LDYvMzAvMjAwOSwsLFVTRCk=&amp;WINDOW=FIRST_POPUP&amp;HEIGH","T=450&amp;WIDTH=450&amp;START_MAXIMIZED=FALSE&amp;VAR:CALENDAR=US&amp;VAR:SYMBOL=MYL&amp;VAR:INDEX=0"}</definedName>
    <definedName name="_377__FDSAUDITLINK__" localSheetId="1" hidden="1">{"fdsup://directions/FAT Viewer?action=UPDATE&amp;creator=factset&amp;DYN_ARGS=TRUE&amp;DOC_NAME=FAT:FQL_AUDITING_CLIENT_TEMPLATE.FAT&amp;display_string=Audit&amp;VAR:KEY=PMFOHWVINI&amp;VAR:QUERY=RkZfRUJJVERBX09QRVIoUVRSLDQvMS8yMDA5LDYvMzAvMjAwOSwsLFVTRCk=&amp;WINDOW=FIRST_POPUP&amp;HEIGH","T=450&amp;WIDTH=450&amp;START_MAXIMIZED=FALSE&amp;VAR:CALENDAR=US&amp;VAR:SYMBOL=MYL&amp;VAR:INDEX=0"}</definedName>
    <definedName name="_377__FDSAUDITLINK__" hidden="1">{"fdsup://directions/FAT Viewer?action=UPDATE&amp;creator=factset&amp;DYN_ARGS=TRUE&amp;DOC_NAME=FAT:FQL_AUDITING_CLIENT_TEMPLATE.FAT&amp;display_string=Audit&amp;VAR:KEY=PMFOHWVINI&amp;VAR:QUERY=RkZfRUJJVERBX09QRVIoUVRSLDQvMS8yMDA5LDYvMzAvMjAwOSwsLFVTRCk=&amp;WINDOW=FIRST_POPUP&amp;HEIGH","T=450&amp;WIDTH=450&amp;START_MAXIMIZED=FALSE&amp;VAR:CALENDAR=US&amp;VAR:SYMBOL=MYL&amp;VAR:INDEX=0"}</definedName>
    <definedName name="_378__FDSAUDITLINK__" localSheetId="7" hidden="1">{"fdsup://directions/FAT Viewer?action=UPDATE&amp;creator=factset&amp;DYN_ARGS=TRUE&amp;DOC_NAME=FAT:FQL_AUDITING_CLIENT_TEMPLATE.FAT&amp;display_string=Audit&amp;VAR:KEY=NCLGHEFYVY&amp;VAR:QUERY=RkZfRUJJVERBX09QRVIoUVRSLDQvMS8yMDEwLDYvMzAvMjAxMCwsLFVTRCk=&amp;WINDOW=FIRST_POPUP&amp;HEIGH","T=450&amp;WIDTH=450&amp;START_MAXIMIZED=FALSE&amp;VAR:CALENDAR=US&amp;VAR:SYMBOL=MYL&amp;VAR:INDEX=0"}</definedName>
    <definedName name="_378__FDSAUDITLINK__" localSheetId="9" hidden="1">{"fdsup://directions/FAT Viewer?action=UPDATE&amp;creator=factset&amp;DYN_ARGS=TRUE&amp;DOC_NAME=FAT:FQL_AUDITING_CLIENT_TEMPLATE.FAT&amp;display_string=Audit&amp;VAR:KEY=NCLGHEFYVY&amp;VAR:QUERY=RkZfRUJJVERBX09QRVIoUVRSLDQvMS8yMDEwLDYvMzAvMjAxMCwsLFVTRCk=&amp;WINDOW=FIRST_POPUP&amp;HEIGH","T=450&amp;WIDTH=450&amp;START_MAXIMIZED=FALSE&amp;VAR:CALENDAR=US&amp;VAR:SYMBOL=MYL&amp;VAR:INDEX=0"}</definedName>
    <definedName name="_378__FDSAUDITLINK__" localSheetId="8" hidden="1">{"fdsup://directions/FAT Viewer?action=UPDATE&amp;creator=factset&amp;DYN_ARGS=TRUE&amp;DOC_NAME=FAT:FQL_AUDITING_CLIENT_TEMPLATE.FAT&amp;display_string=Audit&amp;VAR:KEY=NCLGHEFYVY&amp;VAR:QUERY=RkZfRUJJVERBX09QRVIoUVRSLDQvMS8yMDEwLDYvMzAvMjAxMCwsLFVTRCk=&amp;WINDOW=FIRST_POPUP&amp;HEIGH","T=450&amp;WIDTH=450&amp;START_MAXIMIZED=FALSE&amp;VAR:CALENDAR=US&amp;VAR:SYMBOL=MYL&amp;VAR:INDEX=0"}</definedName>
    <definedName name="_378__FDSAUDITLINK__" localSheetId="10" hidden="1">{"fdsup://directions/FAT Viewer?action=UPDATE&amp;creator=factset&amp;DYN_ARGS=TRUE&amp;DOC_NAME=FAT:FQL_AUDITING_CLIENT_TEMPLATE.FAT&amp;display_string=Audit&amp;VAR:KEY=NCLGHEFYVY&amp;VAR:QUERY=RkZfRUJJVERBX09QRVIoUVRSLDQvMS8yMDEwLDYvMzAvMjAxMCwsLFVTRCk=&amp;WINDOW=FIRST_POPUP&amp;HEIGH","T=450&amp;WIDTH=450&amp;START_MAXIMIZED=FALSE&amp;VAR:CALENDAR=US&amp;VAR:SYMBOL=MYL&amp;VAR:INDEX=0"}</definedName>
    <definedName name="_378__FDSAUDITLINK__" localSheetId="3" hidden="1">{"fdsup://directions/FAT Viewer?action=UPDATE&amp;creator=factset&amp;DYN_ARGS=TRUE&amp;DOC_NAME=FAT:FQL_AUDITING_CLIENT_TEMPLATE.FAT&amp;display_string=Audit&amp;VAR:KEY=NCLGHEFYVY&amp;VAR:QUERY=RkZfRUJJVERBX09QRVIoUVRSLDQvMS8yMDEwLDYvMzAvMjAxMCwsLFVTRCk=&amp;WINDOW=FIRST_POPUP&amp;HEIGH","T=450&amp;WIDTH=450&amp;START_MAXIMIZED=FALSE&amp;VAR:CALENDAR=US&amp;VAR:SYMBOL=MYL&amp;VAR:INDEX=0"}</definedName>
    <definedName name="_378__FDSAUDITLINK__" localSheetId="5" hidden="1">{"fdsup://directions/FAT Viewer?action=UPDATE&amp;creator=factset&amp;DYN_ARGS=TRUE&amp;DOC_NAME=FAT:FQL_AUDITING_CLIENT_TEMPLATE.FAT&amp;display_string=Audit&amp;VAR:KEY=NCLGHEFYVY&amp;VAR:QUERY=RkZfRUJJVERBX09QRVIoUVRSLDQvMS8yMDEwLDYvMzAvMjAxMCwsLFVTRCk=&amp;WINDOW=FIRST_POPUP&amp;HEIGH","T=450&amp;WIDTH=450&amp;START_MAXIMIZED=FALSE&amp;VAR:CALENDAR=US&amp;VAR:SYMBOL=MYL&amp;VAR:INDEX=0"}</definedName>
    <definedName name="_378__FDSAUDITLINK__" localSheetId="1" hidden="1">{"fdsup://directions/FAT Viewer?action=UPDATE&amp;creator=factset&amp;DYN_ARGS=TRUE&amp;DOC_NAME=FAT:FQL_AUDITING_CLIENT_TEMPLATE.FAT&amp;display_string=Audit&amp;VAR:KEY=NCLGHEFYVY&amp;VAR:QUERY=RkZfRUJJVERBX09QRVIoUVRSLDQvMS8yMDEwLDYvMzAvMjAxMCwsLFVTRCk=&amp;WINDOW=FIRST_POPUP&amp;HEIGH","T=450&amp;WIDTH=450&amp;START_MAXIMIZED=FALSE&amp;VAR:CALENDAR=US&amp;VAR:SYMBOL=MYL&amp;VAR:INDEX=0"}</definedName>
    <definedName name="_378__FDSAUDITLINK__" hidden="1">{"fdsup://directions/FAT Viewer?action=UPDATE&amp;creator=factset&amp;DYN_ARGS=TRUE&amp;DOC_NAME=FAT:FQL_AUDITING_CLIENT_TEMPLATE.FAT&amp;display_string=Audit&amp;VAR:KEY=NCLGHEFYVY&amp;VAR:QUERY=RkZfRUJJVERBX09QRVIoUVRSLDQvMS8yMDEwLDYvMzAvMjAxMCwsLFVTRCk=&amp;WINDOW=FIRST_POPUP&amp;HEIGH","T=450&amp;WIDTH=450&amp;START_MAXIMIZED=FALSE&amp;VAR:CALENDAR=US&amp;VAR:SYMBOL=MYL&amp;VAR:INDEX=0"}</definedName>
    <definedName name="_379__FDSAUDITLINK__" localSheetId="7" hidden="1">{"fdsup://directions/FAT Viewer?action=UPDATE&amp;creator=factset&amp;DYN_ARGS=TRUE&amp;DOC_NAME=FAT:FQL_AUDITING_CLIENT_TEMPLATE.FAT&amp;display_string=Audit&amp;VAR:KEY=RWXGVAPUHO&amp;VAR:QUERY=RkZfRUJJVERBX09QRVIoUVRSLDQvMS8yMDA5LDYvMzAvMjAwOSwsLFVTRCk=&amp;WINDOW=FIRST_POPUP&amp;HEIGH","T=450&amp;WIDTH=450&amp;START_MAXIMIZED=FALSE&amp;VAR:CALENDAR=US&amp;VAR:SYMBOL=MWW&amp;VAR:INDEX=0"}</definedName>
    <definedName name="_379__FDSAUDITLINK__" localSheetId="9" hidden="1">{"fdsup://directions/FAT Viewer?action=UPDATE&amp;creator=factset&amp;DYN_ARGS=TRUE&amp;DOC_NAME=FAT:FQL_AUDITING_CLIENT_TEMPLATE.FAT&amp;display_string=Audit&amp;VAR:KEY=RWXGVAPUHO&amp;VAR:QUERY=RkZfRUJJVERBX09QRVIoUVRSLDQvMS8yMDA5LDYvMzAvMjAwOSwsLFVTRCk=&amp;WINDOW=FIRST_POPUP&amp;HEIGH","T=450&amp;WIDTH=450&amp;START_MAXIMIZED=FALSE&amp;VAR:CALENDAR=US&amp;VAR:SYMBOL=MWW&amp;VAR:INDEX=0"}</definedName>
    <definedName name="_379__FDSAUDITLINK__" localSheetId="8" hidden="1">{"fdsup://directions/FAT Viewer?action=UPDATE&amp;creator=factset&amp;DYN_ARGS=TRUE&amp;DOC_NAME=FAT:FQL_AUDITING_CLIENT_TEMPLATE.FAT&amp;display_string=Audit&amp;VAR:KEY=RWXGVAPUHO&amp;VAR:QUERY=RkZfRUJJVERBX09QRVIoUVRSLDQvMS8yMDA5LDYvMzAvMjAwOSwsLFVTRCk=&amp;WINDOW=FIRST_POPUP&amp;HEIGH","T=450&amp;WIDTH=450&amp;START_MAXIMIZED=FALSE&amp;VAR:CALENDAR=US&amp;VAR:SYMBOL=MWW&amp;VAR:INDEX=0"}</definedName>
    <definedName name="_379__FDSAUDITLINK__" localSheetId="10" hidden="1">{"fdsup://directions/FAT Viewer?action=UPDATE&amp;creator=factset&amp;DYN_ARGS=TRUE&amp;DOC_NAME=FAT:FQL_AUDITING_CLIENT_TEMPLATE.FAT&amp;display_string=Audit&amp;VAR:KEY=RWXGVAPUHO&amp;VAR:QUERY=RkZfRUJJVERBX09QRVIoUVRSLDQvMS8yMDA5LDYvMzAvMjAwOSwsLFVTRCk=&amp;WINDOW=FIRST_POPUP&amp;HEIGH","T=450&amp;WIDTH=450&amp;START_MAXIMIZED=FALSE&amp;VAR:CALENDAR=US&amp;VAR:SYMBOL=MWW&amp;VAR:INDEX=0"}</definedName>
    <definedName name="_379__FDSAUDITLINK__" localSheetId="3" hidden="1">{"fdsup://directions/FAT Viewer?action=UPDATE&amp;creator=factset&amp;DYN_ARGS=TRUE&amp;DOC_NAME=FAT:FQL_AUDITING_CLIENT_TEMPLATE.FAT&amp;display_string=Audit&amp;VAR:KEY=RWXGVAPUHO&amp;VAR:QUERY=RkZfRUJJVERBX09QRVIoUVRSLDQvMS8yMDA5LDYvMzAvMjAwOSwsLFVTRCk=&amp;WINDOW=FIRST_POPUP&amp;HEIGH","T=450&amp;WIDTH=450&amp;START_MAXIMIZED=FALSE&amp;VAR:CALENDAR=US&amp;VAR:SYMBOL=MWW&amp;VAR:INDEX=0"}</definedName>
    <definedName name="_379__FDSAUDITLINK__" localSheetId="5" hidden="1">{"fdsup://directions/FAT Viewer?action=UPDATE&amp;creator=factset&amp;DYN_ARGS=TRUE&amp;DOC_NAME=FAT:FQL_AUDITING_CLIENT_TEMPLATE.FAT&amp;display_string=Audit&amp;VAR:KEY=RWXGVAPUHO&amp;VAR:QUERY=RkZfRUJJVERBX09QRVIoUVRSLDQvMS8yMDA5LDYvMzAvMjAwOSwsLFVTRCk=&amp;WINDOW=FIRST_POPUP&amp;HEIGH","T=450&amp;WIDTH=450&amp;START_MAXIMIZED=FALSE&amp;VAR:CALENDAR=US&amp;VAR:SYMBOL=MWW&amp;VAR:INDEX=0"}</definedName>
    <definedName name="_379__FDSAUDITLINK__" localSheetId="1" hidden="1">{"fdsup://directions/FAT Viewer?action=UPDATE&amp;creator=factset&amp;DYN_ARGS=TRUE&amp;DOC_NAME=FAT:FQL_AUDITING_CLIENT_TEMPLATE.FAT&amp;display_string=Audit&amp;VAR:KEY=RWXGVAPUHO&amp;VAR:QUERY=RkZfRUJJVERBX09QRVIoUVRSLDQvMS8yMDA5LDYvMzAvMjAwOSwsLFVTRCk=&amp;WINDOW=FIRST_POPUP&amp;HEIGH","T=450&amp;WIDTH=450&amp;START_MAXIMIZED=FALSE&amp;VAR:CALENDAR=US&amp;VAR:SYMBOL=MWW&amp;VAR:INDEX=0"}</definedName>
    <definedName name="_379__FDSAUDITLINK__" hidden="1">{"fdsup://directions/FAT Viewer?action=UPDATE&amp;creator=factset&amp;DYN_ARGS=TRUE&amp;DOC_NAME=FAT:FQL_AUDITING_CLIENT_TEMPLATE.FAT&amp;display_string=Audit&amp;VAR:KEY=RWXGVAPUHO&amp;VAR:QUERY=RkZfRUJJVERBX09QRVIoUVRSLDQvMS8yMDA5LDYvMzAvMjAwOSwsLFVTRCk=&amp;WINDOW=FIRST_POPUP&amp;HEIGH","T=450&amp;WIDTH=450&amp;START_MAXIMIZED=FALSE&amp;VAR:CALENDAR=US&amp;VAR:SYMBOL=MWW&amp;VAR:INDEX=0"}</definedName>
    <definedName name="_38__FDSAUDITLINK__" localSheetId="7" hidden="1">{"fdsup://directions/FAT Viewer?action=UPDATE&amp;creator=factset&amp;DYN_ARGS=TRUE&amp;DOC_NAME=FAT:FQL_AUDITING_CLIENT_TEMPLATE.FAT&amp;display_string=Audit&amp;VAR:KEY=NMPQLSBSZE&amp;VAR:QUERY=RkZfRUJJVERBX09QRVIoUVRSLDQvMS8yMDEwLDYvMzAvMjAxMCwsLFVTRCk=&amp;WINDOW=FIRST_POPUP&amp;HEIGH","T=450&amp;WIDTH=450&amp;START_MAXIMIZED=FALSE&amp;VAR:CALENDAR=US&amp;VAR:SYMBOL=WMB&amp;VAR:INDEX=0"}</definedName>
    <definedName name="_38__FDSAUDITLINK__" localSheetId="9" hidden="1">{"fdsup://directions/FAT Viewer?action=UPDATE&amp;creator=factset&amp;DYN_ARGS=TRUE&amp;DOC_NAME=FAT:FQL_AUDITING_CLIENT_TEMPLATE.FAT&amp;display_string=Audit&amp;VAR:KEY=NMPQLSBSZE&amp;VAR:QUERY=RkZfRUJJVERBX09QRVIoUVRSLDQvMS8yMDEwLDYvMzAvMjAxMCwsLFVTRCk=&amp;WINDOW=FIRST_POPUP&amp;HEIGH","T=450&amp;WIDTH=450&amp;START_MAXIMIZED=FALSE&amp;VAR:CALENDAR=US&amp;VAR:SYMBOL=WMB&amp;VAR:INDEX=0"}</definedName>
    <definedName name="_38__FDSAUDITLINK__" localSheetId="8" hidden="1">{"fdsup://directions/FAT Viewer?action=UPDATE&amp;creator=factset&amp;DYN_ARGS=TRUE&amp;DOC_NAME=FAT:FQL_AUDITING_CLIENT_TEMPLATE.FAT&amp;display_string=Audit&amp;VAR:KEY=NMPQLSBSZE&amp;VAR:QUERY=RkZfRUJJVERBX09QRVIoUVRSLDQvMS8yMDEwLDYvMzAvMjAxMCwsLFVTRCk=&amp;WINDOW=FIRST_POPUP&amp;HEIGH","T=450&amp;WIDTH=450&amp;START_MAXIMIZED=FALSE&amp;VAR:CALENDAR=US&amp;VAR:SYMBOL=WMB&amp;VAR:INDEX=0"}</definedName>
    <definedName name="_38__FDSAUDITLINK__" localSheetId="10" hidden="1">{"fdsup://directions/FAT Viewer?action=UPDATE&amp;creator=factset&amp;DYN_ARGS=TRUE&amp;DOC_NAME=FAT:FQL_AUDITING_CLIENT_TEMPLATE.FAT&amp;display_string=Audit&amp;VAR:KEY=NMPQLSBSZE&amp;VAR:QUERY=RkZfRUJJVERBX09QRVIoUVRSLDQvMS8yMDEwLDYvMzAvMjAxMCwsLFVTRCk=&amp;WINDOW=FIRST_POPUP&amp;HEIGH","T=450&amp;WIDTH=450&amp;START_MAXIMIZED=FALSE&amp;VAR:CALENDAR=US&amp;VAR:SYMBOL=WMB&amp;VAR:INDEX=0"}</definedName>
    <definedName name="_38__FDSAUDITLINK__" localSheetId="3" hidden="1">{"fdsup://directions/FAT Viewer?action=UPDATE&amp;creator=factset&amp;DYN_ARGS=TRUE&amp;DOC_NAME=FAT:FQL_AUDITING_CLIENT_TEMPLATE.FAT&amp;display_string=Audit&amp;VAR:KEY=NMPQLSBSZE&amp;VAR:QUERY=RkZfRUJJVERBX09QRVIoUVRSLDQvMS8yMDEwLDYvMzAvMjAxMCwsLFVTRCk=&amp;WINDOW=FIRST_POPUP&amp;HEIGH","T=450&amp;WIDTH=450&amp;START_MAXIMIZED=FALSE&amp;VAR:CALENDAR=US&amp;VAR:SYMBOL=WMB&amp;VAR:INDEX=0"}</definedName>
    <definedName name="_38__FDSAUDITLINK__" localSheetId="5" hidden="1">{"fdsup://directions/FAT Viewer?action=UPDATE&amp;creator=factset&amp;DYN_ARGS=TRUE&amp;DOC_NAME=FAT:FQL_AUDITING_CLIENT_TEMPLATE.FAT&amp;display_string=Audit&amp;VAR:KEY=NMPQLSBSZE&amp;VAR:QUERY=RkZfRUJJVERBX09QRVIoUVRSLDQvMS8yMDEwLDYvMzAvMjAxMCwsLFVTRCk=&amp;WINDOW=FIRST_POPUP&amp;HEIGH","T=450&amp;WIDTH=450&amp;START_MAXIMIZED=FALSE&amp;VAR:CALENDAR=US&amp;VAR:SYMBOL=WMB&amp;VAR:INDEX=0"}</definedName>
    <definedName name="_38__FDSAUDITLINK__" localSheetId="1" hidden="1">{"fdsup://directions/FAT Viewer?action=UPDATE&amp;creator=factset&amp;DYN_ARGS=TRUE&amp;DOC_NAME=FAT:FQL_AUDITING_CLIENT_TEMPLATE.FAT&amp;display_string=Audit&amp;VAR:KEY=NMPQLSBSZE&amp;VAR:QUERY=RkZfRUJJVERBX09QRVIoUVRSLDQvMS8yMDEwLDYvMzAvMjAxMCwsLFVTRCk=&amp;WINDOW=FIRST_POPUP&amp;HEIGH","T=450&amp;WIDTH=450&amp;START_MAXIMIZED=FALSE&amp;VAR:CALENDAR=US&amp;VAR:SYMBOL=WMB&amp;VAR:INDEX=0"}</definedName>
    <definedName name="_38__FDSAUDITLINK__" hidden="1">{"fdsup://directions/FAT Viewer?action=UPDATE&amp;creator=factset&amp;DYN_ARGS=TRUE&amp;DOC_NAME=FAT:FQL_AUDITING_CLIENT_TEMPLATE.FAT&amp;display_string=Audit&amp;VAR:KEY=NMPQLSBSZE&amp;VAR:QUERY=RkZfRUJJVERBX09QRVIoUVRSLDQvMS8yMDEwLDYvMzAvMjAxMCwsLFVTRCk=&amp;WINDOW=FIRST_POPUP&amp;HEIGH","T=450&amp;WIDTH=450&amp;START_MAXIMIZED=FALSE&amp;VAR:CALENDAR=US&amp;VAR:SYMBOL=WMB&amp;VAR:INDEX=0"}</definedName>
    <definedName name="_380__FDSAUDITLINK__" localSheetId="7" hidden="1">{"fdsup://directions/FAT Viewer?action=UPDATE&amp;creator=factset&amp;DYN_ARGS=TRUE&amp;DOC_NAME=FAT:FQL_AUDITING_CLIENT_TEMPLATE.FAT&amp;display_string=Audit&amp;VAR:KEY=TAJOFYXCLG&amp;VAR:QUERY=RkZfRUJJVERBX09QRVIoUVRSLDQvMS8yMDEwLDYvMzAvMjAxMCwsLFVTRCk=&amp;WINDOW=FIRST_POPUP&amp;HEIGH","T=450&amp;WIDTH=450&amp;START_MAXIMIZED=FALSE&amp;VAR:CALENDAR=US&amp;VAR:SYMBOL=MWW&amp;VAR:INDEX=0"}</definedName>
    <definedName name="_380__FDSAUDITLINK__" localSheetId="9" hidden="1">{"fdsup://directions/FAT Viewer?action=UPDATE&amp;creator=factset&amp;DYN_ARGS=TRUE&amp;DOC_NAME=FAT:FQL_AUDITING_CLIENT_TEMPLATE.FAT&amp;display_string=Audit&amp;VAR:KEY=TAJOFYXCLG&amp;VAR:QUERY=RkZfRUJJVERBX09QRVIoUVRSLDQvMS8yMDEwLDYvMzAvMjAxMCwsLFVTRCk=&amp;WINDOW=FIRST_POPUP&amp;HEIGH","T=450&amp;WIDTH=450&amp;START_MAXIMIZED=FALSE&amp;VAR:CALENDAR=US&amp;VAR:SYMBOL=MWW&amp;VAR:INDEX=0"}</definedName>
    <definedName name="_380__FDSAUDITLINK__" localSheetId="8" hidden="1">{"fdsup://directions/FAT Viewer?action=UPDATE&amp;creator=factset&amp;DYN_ARGS=TRUE&amp;DOC_NAME=FAT:FQL_AUDITING_CLIENT_TEMPLATE.FAT&amp;display_string=Audit&amp;VAR:KEY=TAJOFYXCLG&amp;VAR:QUERY=RkZfRUJJVERBX09QRVIoUVRSLDQvMS8yMDEwLDYvMzAvMjAxMCwsLFVTRCk=&amp;WINDOW=FIRST_POPUP&amp;HEIGH","T=450&amp;WIDTH=450&amp;START_MAXIMIZED=FALSE&amp;VAR:CALENDAR=US&amp;VAR:SYMBOL=MWW&amp;VAR:INDEX=0"}</definedName>
    <definedName name="_380__FDSAUDITLINK__" localSheetId="10" hidden="1">{"fdsup://directions/FAT Viewer?action=UPDATE&amp;creator=factset&amp;DYN_ARGS=TRUE&amp;DOC_NAME=FAT:FQL_AUDITING_CLIENT_TEMPLATE.FAT&amp;display_string=Audit&amp;VAR:KEY=TAJOFYXCLG&amp;VAR:QUERY=RkZfRUJJVERBX09QRVIoUVRSLDQvMS8yMDEwLDYvMzAvMjAxMCwsLFVTRCk=&amp;WINDOW=FIRST_POPUP&amp;HEIGH","T=450&amp;WIDTH=450&amp;START_MAXIMIZED=FALSE&amp;VAR:CALENDAR=US&amp;VAR:SYMBOL=MWW&amp;VAR:INDEX=0"}</definedName>
    <definedName name="_380__FDSAUDITLINK__" localSheetId="3" hidden="1">{"fdsup://directions/FAT Viewer?action=UPDATE&amp;creator=factset&amp;DYN_ARGS=TRUE&amp;DOC_NAME=FAT:FQL_AUDITING_CLIENT_TEMPLATE.FAT&amp;display_string=Audit&amp;VAR:KEY=TAJOFYXCLG&amp;VAR:QUERY=RkZfRUJJVERBX09QRVIoUVRSLDQvMS8yMDEwLDYvMzAvMjAxMCwsLFVTRCk=&amp;WINDOW=FIRST_POPUP&amp;HEIGH","T=450&amp;WIDTH=450&amp;START_MAXIMIZED=FALSE&amp;VAR:CALENDAR=US&amp;VAR:SYMBOL=MWW&amp;VAR:INDEX=0"}</definedName>
    <definedName name="_380__FDSAUDITLINK__" localSheetId="5" hidden="1">{"fdsup://directions/FAT Viewer?action=UPDATE&amp;creator=factset&amp;DYN_ARGS=TRUE&amp;DOC_NAME=FAT:FQL_AUDITING_CLIENT_TEMPLATE.FAT&amp;display_string=Audit&amp;VAR:KEY=TAJOFYXCLG&amp;VAR:QUERY=RkZfRUJJVERBX09QRVIoUVRSLDQvMS8yMDEwLDYvMzAvMjAxMCwsLFVTRCk=&amp;WINDOW=FIRST_POPUP&amp;HEIGH","T=450&amp;WIDTH=450&amp;START_MAXIMIZED=FALSE&amp;VAR:CALENDAR=US&amp;VAR:SYMBOL=MWW&amp;VAR:INDEX=0"}</definedName>
    <definedName name="_380__FDSAUDITLINK__" localSheetId="1" hidden="1">{"fdsup://directions/FAT Viewer?action=UPDATE&amp;creator=factset&amp;DYN_ARGS=TRUE&amp;DOC_NAME=FAT:FQL_AUDITING_CLIENT_TEMPLATE.FAT&amp;display_string=Audit&amp;VAR:KEY=TAJOFYXCLG&amp;VAR:QUERY=RkZfRUJJVERBX09QRVIoUVRSLDQvMS8yMDEwLDYvMzAvMjAxMCwsLFVTRCk=&amp;WINDOW=FIRST_POPUP&amp;HEIGH","T=450&amp;WIDTH=450&amp;START_MAXIMIZED=FALSE&amp;VAR:CALENDAR=US&amp;VAR:SYMBOL=MWW&amp;VAR:INDEX=0"}</definedName>
    <definedName name="_380__FDSAUDITLINK__" hidden="1">{"fdsup://directions/FAT Viewer?action=UPDATE&amp;creator=factset&amp;DYN_ARGS=TRUE&amp;DOC_NAME=FAT:FQL_AUDITING_CLIENT_TEMPLATE.FAT&amp;display_string=Audit&amp;VAR:KEY=TAJOFYXCLG&amp;VAR:QUERY=RkZfRUJJVERBX09QRVIoUVRSLDQvMS8yMDEwLDYvMzAvMjAxMCwsLFVTRCk=&amp;WINDOW=FIRST_POPUP&amp;HEIGH","T=450&amp;WIDTH=450&amp;START_MAXIMIZED=FALSE&amp;VAR:CALENDAR=US&amp;VAR:SYMBOL=MWW&amp;VAR:INDEX=0"}</definedName>
    <definedName name="_381__FDSAUDITLINK__" localSheetId="7" hidden="1">{"fdsup://directions/FAT Viewer?action=UPDATE&amp;creator=factset&amp;DYN_ARGS=TRUE&amp;DOC_NAME=FAT:FQL_AUDITING_CLIENT_TEMPLATE.FAT&amp;display_string=Audit&amp;VAR:KEY=DSNKNUXEVK&amp;VAR:QUERY=RkZfRUJJVERBX09QRVIoUVRSLDQvMS8yMDA5LDYvMzAvMjAwOSwsLFVTRCk=&amp;WINDOW=FIRST_POPUP&amp;HEIGH","T=450&amp;WIDTH=450&amp;START_MAXIMIZED=FALSE&amp;VAR:CALENDAR=US&amp;VAR:SYMBOL=MWV&amp;VAR:INDEX=0"}</definedName>
    <definedName name="_381__FDSAUDITLINK__" localSheetId="9" hidden="1">{"fdsup://directions/FAT Viewer?action=UPDATE&amp;creator=factset&amp;DYN_ARGS=TRUE&amp;DOC_NAME=FAT:FQL_AUDITING_CLIENT_TEMPLATE.FAT&amp;display_string=Audit&amp;VAR:KEY=DSNKNUXEVK&amp;VAR:QUERY=RkZfRUJJVERBX09QRVIoUVRSLDQvMS8yMDA5LDYvMzAvMjAwOSwsLFVTRCk=&amp;WINDOW=FIRST_POPUP&amp;HEIGH","T=450&amp;WIDTH=450&amp;START_MAXIMIZED=FALSE&amp;VAR:CALENDAR=US&amp;VAR:SYMBOL=MWV&amp;VAR:INDEX=0"}</definedName>
    <definedName name="_381__FDSAUDITLINK__" localSheetId="8" hidden="1">{"fdsup://directions/FAT Viewer?action=UPDATE&amp;creator=factset&amp;DYN_ARGS=TRUE&amp;DOC_NAME=FAT:FQL_AUDITING_CLIENT_TEMPLATE.FAT&amp;display_string=Audit&amp;VAR:KEY=DSNKNUXEVK&amp;VAR:QUERY=RkZfRUJJVERBX09QRVIoUVRSLDQvMS8yMDA5LDYvMzAvMjAwOSwsLFVTRCk=&amp;WINDOW=FIRST_POPUP&amp;HEIGH","T=450&amp;WIDTH=450&amp;START_MAXIMIZED=FALSE&amp;VAR:CALENDAR=US&amp;VAR:SYMBOL=MWV&amp;VAR:INDEX=0"}</definedName>
    <definedName name="_381__FDSAUDITLINK__" localSheetId="10" hidden="1">{"fdsup://directions/FAT Viewer?action=UPDATE&amp;creator=factset&amp;DYN_ARGS=TRUE&amp;DOC_NAME=FAT:FQL_AUDITING_CLIENT_TEMPLATE.FAT&amp;display_string=Audit&amp;VAR:KEY=DSNKNUXEVK&amp;VAR:QUERY=RkZfRUJJVERBX09QRVIoUVRSLDQvMS8yMDA5LDYvMzAvMjAwOSwsLFVTRCk=&amp;WINDOW=FIRST_POPUP&amp;HEIGH","T=450&amp;WIDTH=450&amp;START_MAXIMIZED=FALSE&amp;VAR:CALENDAR=US&amp;VAR:SYMBOL=MWV&amp;VAR:INDEX=0"}</definedName>
    <definedName name="_381__FDSAUDITLINK__" localSheetId="3" hidden="1">{"fdsup://directions/FAT Viewer?action=UPDATE&amp;creator=factset&amp;DYN_ARGS=TRUE&amp;DOC_NAME=FAT:FQL_AUDITING_CLIENT_TEMPLATE.FAT&amp;display_string=Audit&amp;VAR:KEY=DSNKNUXEVK&amp;VAR:QUERY=RkZfRUJJVERBX09QRVIoUVRSLDQvMS8yMDA5LDYvMzAvMjAwOSwsLFVTRCk=&amp;WINDOW=FIRST_POPUP&amp;HEIGH","T=450&amp;WIDTH=450&amp;START_MAXIMIZED=FALSE&amp;VAR:CALENDAR=US&amp;VAR:SYMBOL=MWV&amp;VAR:INDEX=0"}</definedName>
    <definedName name="_381__FDSAUDITLINK__" localSheetId="5" hidden="1">{"fdsup://directions/FAT Viewer?action=UPDATE&amp;creator=factset&amp;DYN_ARGS=TRUE&amp;DOC_NAME=FAT:FQL_AUDITING_CLIENT_TEMPLATE.FAT&amp;display_string=Audit&amp;VAR:KEY=DSNKNUXEVK&amp;VAR:QUERY=RkZfRUJJVERBX09QRVIoUVRSLDQvMS8yMDA5LDYvMzAvMjAwOSwsLFVTRCk=&amp;WINDOW=FIRST_POPUP&amp;HEIGH","T=450&amp;WIDTH=450&amp;START_MAXIMIZED=FALSE&amp;VAR:CALENDAR=US&amp;VAR:SYMBOL=MWV&amp;VAR:INDEX=0"}</definedName>
    <definedName name="_381__FDSAUDITLINK__" localSheetId="1" hidden="1">{"fdsup://directions/FAT Viewer?action=UPDATE&amp;creator=factset&amp;DYN_ARGS=TRUE&amp;DOC_NAME=FAT:FQL_AUDITING_CLIENT_TEMPLATE.FAT&amp;display_string=Audit&amp;VAR:KEY=DSNKNUXEVK&amp;VAR:QUERY=RkZfRUJJVERBX09QRVIoUVRSLDQvMS8yMDA5LDYvMzAvMjAwOSwsLFVTRCk=&amp;WINDOW=FIRST_POPUP&amp;HEIGH","T=450&amp;WIDTH=450&amp;START_MAXIMIZED=FALSE&amp;VAR:CALENDAR=US&amp;VAR:SYMBOL=MWV&amp;VAR:INDEX=0"}</definedName>
    <definedName name="_381__FDSAUDITLINK__" hidden="1">{"fdsup://directions/FAT Viewer?action=UPDATE&amp;creator=factset&amp;DYN_ARGS=TRUE&amp;DOC_NAME=FAT:FQL_AUDITING_CLIENT_TEMPLATE.FAT&amp;display_string=Audit&amp;VAR:KEY=DSNKNUXEVK&amp;VAR:QUERY=RkZfRUJJVERBX09QRVIoUVRSLDQvMS8yMDA5LDYvMzAvMjAwOSwsLFVTRCk=&amp;WINDOW=FIRST_POPUP&amp;HEIGH","T=450&amp;WIDTH=450&amp;START_MAXIMIZED=FALSE&amp;VAR:CALENDAR=US&amp;VAR:SYMBOL=MWV&amp;VAR:INDEX=0"}</definedName>
    <definedName name="_382__FDSAUDITLINK__" localSheetId="7" hidden="1">{"fdsup://directions/FAT Viewer?action=UPDATE&amp;creator=factset&amp;DYN_ARGS=TRUE&amp;DOC_NAME=FAT:FQL_AUDITING_CLIENT_TEMPLATE.FAT&amp;display_string=Audit&amp;VAR:KEY=FQVSVSVALK&amp;VAR:QUERY=RkZfRUJJVERBX09QRVIoUVRSLDQvMS8yMDEwLDYvMzAvMjAxMCwsLFVTRCk=&amp;WINDOW=FIRST_POPUP&amp;HEIGH","T=450&amp;WIDTH=450&amp;START_MAXIMIZED=FALSE&amp;VAR:CALENDAR=US&amp;VAR:SYMBOL=MWV&amp;VAR:INDEX=0"}</definedName>
    <definedName name="_382__FDSAUDITLINK__" localSheetId="9" hidden="1">{"fdsup://directions/FAT Viewer?action=UPDATE&amp;creator=factset&amp;DYN_ARGS=TRUE&amp;DOC_NAME=FAT:FQL_AUDITING_CLIENT_TEMPLATE.FAT&amp;display_string=Audit&amp;VAR:KEY=FQVSVSVALK&amp;VAR:QUERY=RkZfRUJJVERBX09QRVIoUVRSLDQvMS8yMDEwLDYvMzAvMjAxMCwsLFVTRCk=&amp;WINDOW=FIRST_POPUP&amp;HEIGH","T=450&amp;WIDTH=450&amp;START_MAXIMIZED=FALSE&amp;VAR:CALENDAR=US&amp;VAR:SYMBOL=MWV&amp;VAR:INDEX=0"}</definedName>
    <definedName name="_382__FDSAUDITLINK__" localSheetId="8" hidden="1">{"fdsup://directions/FAT Viewer?action=UPDATE&amp;creator=factset&amp;DYN_ARGS=TRUE&amp;DOC_NAME=FAT:FQL_AUDITING_CLIENT_TEMPLATE.FAT&amp;display_string=Audit&amp;VAR:KEY=FQVSVSVALK&amp;VAR:QUERY=RkZfRUJJVERBX09QRVIoUVRSLDQvMS8yMDEwLDYvMzAvMjAxMCwsLFVTRCk=&amp;WINDOW=FIRST_POPUP&amp;HEIGH","T=450&amp;WIDTH=450&amp;START_MAXIMIZED=FALSE&amp;VAR:CALENDAR=US&amp;VAR:SYMBOL=MWV&amp;VAR:INDEX=0"}</definedName>
    <definedName name="_382__FDSAUDITLINK__" localSheetId="10" hidden="1">{"fdsup://directions/FAT Viewer?action=UPDATE&amp;creator=factset&amp;DYN_ARGS=TRUE&amp;DOC_NAME=FAT:FQL_AUDITING_CLIENT_TEMPLATE.FAT&amp;display_string=Audit&amp;VAR:KEY=FQVSVSVALK&amp;VAR:QUERY=RkZfRUJJVERBX09QRVIoUVRSLDQvMS8yMDEwLDYvMzAvMjAxMCwsLFVTRCk=&amp;WINDOW=FIRST_POPUP&amp;HEIGH","T=450&amp;WIDTH=450&amp;START_MAXIMIZED=FALSE&amp;VAR:CALENDAR=US&amp;VAR:SYMBOL=MWV&amp;VAR:INDEX=0"}</definedName>
    <definedName name="_382__FDSAUDITLINK__" localSheetId="3" hidden="1">{"fdsup://directions/FAT Viewer?action=UPDATE&amp;creator=factset&amp;DYN_ARGS=TRUE&amp;DOC_NAME=FAT:FQL_AUDITING_CLIENT_TEMPLATE.FAT&amp;display_string=Audit&amp;VAR:KEY=FQVSVSVALK&amp;VAR:QUERY=RkZfRUJJVERBX09QRVIoUVRSLDQvMS8yMDEwLDYvMzAvMjAxMCwsLFVTRCk=&amp;WINDOW=FIRST_POPUP&amp;HEIGH","T=450&amp;WIDTH=450&amp;START_MAXIMIZED=FALSE&amp;VAR:CALENDAR=US&amp;VAR:SYMBOL=MWV&amp;VAR:INDEX=0"}</definedName>
    <definedName name="_382__FDSAUDITLINK__" localSheetId="5" hidden="1">{"fdsup://directions/FAT Viewer?action=UPDATE&amp;creator=factset&amp;DYN_ARGS=TRUE&amp;DOC_NAME=FAT:FQL_AUDITING_CLIENT_TEMPLATE.FAT&amp;display_string=Audit&amp;VAR:KEY=FQVSVSVALK&amp;VAR:QUERY=RkZfRUJJVERBX09QRVIoUVRSLDQvMS8yMDEwLDYvMzAvMjAxMCwsLFVTRCk=&amp;WINDOW=FIRST_POPUP&amp;HEIGH","T=450&amp;WIDTH=450&amp;START_MAXIMIZED=FALSE&amp;VAR:CALENDAR=US&amp;VAR:SYMBOL=MWV&amp;VAR:INDEX=0"}</definedName>
    <definedName name="_382__FDSAUDITLINK__" localSheetId="1" hidden="1">{"fdsup://directions/FAT Viewer?action=UPDATE&amp;creator=factset&amp;DYN_ARGS=TRUE&amp;DOC_NAME=FAT:FQL_AUDITING_CLIENT_TEMPLATE.FAT&amp;display_string=Audit&amp;VAR:KEY=FQVSVSVALK&amp;VAR:QUERY=RkZfRUJJVERBX09QRVIoUVRSLDQvMS8yMDEwLDYvMzAvMjAxMCwsLFVTRCk=&amp;WINDOW=FIRST_POPUP&amp;HEIGH","T=450&amp;WIDTH=450&amp;START_MAXIMIZED=FALSE&amp;VAR:CALENDAR=US&amp;VAR:SYMBOL=MWV&amp;VAR:INDEX=0"}</definedName>
    <definedName name="_382__FDSAUDITLINK__" hidden="1">{"fdsup://directions/FAT Viewer?action=UPDATE&amp;creator=factset&amp;DYN_ARGS=TRUE&amp;DOC_NAME=FAT:FQL_AUDITING_CLIENT_TEMPLATE.FAT&amp;display_string=Audit&amp;VAR:KEY=FQVSVSVALK&amp;VAR:QUERY=RkZfRUJJVERBX09QRVIoUVRSLDQvMS8yMDEwLDYvMzAvMjAxMCwsLFVTRCk=&amp;WINDOW=FIRST_POPUP&amp;HEIGH","T=450&amp;WIDTH=450&amp;START_MAXIMIZED=FALSE&amp;VAR:CALENDAR=US&amp;VAR:SYMBOL=MWV&amp;VAR:INDEX=0"}</definedName>
    <definedName name="_383__FDSAUDITLINK__" localSheetId="7" hidden="1">{"fdsup://directions/FAT Viewer?action=UPDATE&amp;creator=factset&amp;DYN_ARGS=TRUE&amp;DOC_NAME=FAT:FQL_AUDITING_CLIENT_TEMPLATE.FAT&amp;display_string=Audit&amp;VAR:KEY=NCPMJUTIFO&amp;VAR:QUERY=RkZfRUJJVERBX09QRVIoUVRSLDQvMS8yMDA5LDYvMzAvMjAwOSwsLFVTRCk=&amp;WINDOW=FIRST_POPUP&amp;HEIGH","T=450&amp;WIDTH=450&amp;START_MAXIMIZED=FALSE&amp;VAR:CALENDAR=US&amp;VAR:SYMBOL=MUR&amp;VAR:INDEX=0"}</definedName>
    <definedName name="_383__FDSAUDITLINK__" localSheetId="9" hidden="1">{"fdsup://directions/FAT Viewer?action=UPDATE&amp;creator=factset&amp;DYN_ARGS=TRUE&amp;DOC_NAME=FAT:FQL_AUDITING_CLIENT_TEMPLATE.FAT&amp;display_string=Audit&amp;VAR:KEY=NCPMJUTIFO&amp;VAR:QUERY=RkZfRUJJVERBX09QRVIoUVRSLDQvMS8yMDA5LDYvMzAvMjAwOSwsLFVTRCk=&amp;WINDOW=FIRST_POPUP&amp;HEIGH","T=450&amp;WIDTH=450&amp;START_MAXIMIZED=FALSE&amp;VAR:CALENDAR=US&amp;VAR:SYMBOL=MUR&amp;VAR:INDEX=0"}</definedName>
    <definedName name="_383__FDSAUDITLINK__" localSheetId="8" hidden="1">{"fdsup://directions/FAT Viewer?action=UPDATE&amp;creator=factset&amp;DYN_ARGS=TRUE&amp;DOC_NAME=FAT:FQL_AUDITING_CLIENT_TEMPLATE.FAT&amp;display_string=Audit&amp;VAR:KEY=NCPMJUTIFO&amp;VAR:QUERY=RkZfRUJJVERBX09QRVIoUVRSLDQvMS8yMDA5LDYvMzAvMjAwOSwsLFVTRCk=&amp;WINDOW=FIRST_POPUP&amp;HEIGH","T=450&amp;WIDTH=450&amp;START_MAXIMIZED=FALSE&amp;VAR:CALENDAR=US&amp;VAR:SYMBOL=MUR&amp;VAR:INDEX=0"}</definedName>
    <definedName name="_383__FDSAUDITLINK__" localSheetId="10" hidden="1">{"fdsup://directions/FAT Viewer?action=UPDATE&amp;creator=factset&amp;DYN_ARGS=TRUE&amp;DOC_NAME=FAT:FQL_AUDITING_CLIENT_TEMPLATE.FAT&amp;display_string=Audit&amp;VAR:KEY=NCPMJUTIFO&amp;VAR:QUERY=RkZfRUJJVERBX09QRVIoUVRSLDQvMS8yMDA5LDYvMzAvMjAwOSwsLFVTRCk=&amp;WINDOW=FIRST_POPUP&amp;HEIGH","T=450&amp;WIDTH=450&amp;START_MAXIMIZED=FALSE&amp;VAR:CALENDAR=US&amp;VAR:SYMBOL=MUR&amp;VAR:INDEX=0"}</definedName>
    <definedName name="_383__FDSAUDITLINK__" localSheetId="3" hidden="1">{"fdsup://directions/FAT Viewer?action=UPDATE&amp;creator=factset&amp;DYN_ARGS=TRUE&amp;DOC_NAME=FAT:FQL_AUDITING_CLIENT_TEMPLATE.FAT&amp;display_string=Audit&amp;VAR:KEY=NCPMJUTIFO&amp;VAR:QUERY=RkZfRUJJVERBX09QRVIoUVRSLDQvMS8yMDA5LDYvMzAvMjAwOSwsLFVTRCk=&amp;WINDOW=FIRST_POPUP&amp;HEIGH","T=450&amp;WIDTH=450&amp;START_MAXIMIZED=FALSE&amp;VAR:CALENDAR=US&amp;VAR:SYMBOL=MUR&amp;VAR:INDEX=0"}</definedName>
    <definedName name="_383__FDSAUDITLINK__" localSheetId="5" hidden="1">{"fdsup://directions/FAT Viewer?action=UPDATE&amp;creator=factset&amp;DYN_ARGS=TRUE&amp;DOC_NAME=FAT:FQL_AUDITING_CLIENT_TEMPLATE.FAT&amp;display_string=Audit&amp;VAR:KEY=NCPMJUTIFO&amp;VAR:QUERY=RkZfRUJJVERBX09QRVIoUVRSLDQvMS8yMDA5LDYvMzAvMjAwOSwsLFVTRCk=&amp;WINDOW=FIRST_POPUP&amp;HEIGH","T=450&amp;WIDTH=450&amp;START_MAXIMIZED=FALSE&amp;VAR:CALENDAR=US&amp;VAR:SYMBOL=MUR&amp;VAR:INDEX=0"}</definedName>
    <definedName name="_383__FDSAUDITLINK__" localSheetId="1" hidden="1">{"fdsup://directions/FAT Viewer?action=UPDATE&amp;creator=factset&amp;DYN_ARGS=TRUE&amp;DOC_NAME=FAT:FQL_AUDITING_CLIENT_TEMPLATE.FAT&amp;display_string=Audit&amp;VAR:KEY=NCPMJUTIFO&amp;VAR:QUERY=RkZfRUJJVERBX09QRVIoUVRSLDQvMS8yMDA5LDYvMzAvMjAwOSwsLFVTRCk=&amp;WINDOW=FIRST_POPUP&amp;HEIGH","T=450&amp;WIDTH=450&amp;START_MAXIMIZED=FALSE&amp;VAR:CALENDAR=US&amp;VAR:SYMBOL=MUR&amp;VAR:INDEX=0"}</definedName>
    <definedName name="_383__FDSAUDITLINK__" hidden="1">{"fdsup://directions/FAT Viewer?action=UPDATE&amp;creator=factset&amp;DYN_ARGS=TRUE&amp;DOC_NAME=FAT:FQL_AUDITING_CLIENT_TEMPLATE.FAT&amp;display_string=Audit&amp;VAR:KEY=NCPMJUTIFO&amp;VAR:QUERY=RkZfRUJJVERBX09QRVIoUVRSLDQvMS8yMDA5LDYvMzAvMjAwOSwsLFVTRCk=&amp;WINDOW=FIRST_POPUP&amp;HEIGH","T=450&amp;WIDTH=450&amp;START_MAXIMIZED=FALSE&amp;VAR:CALENDAR=US&amp;VAR:SYMBOL=MUR&amp;VAR:INDEX=0"}</definedName>
    <definedName name="_384__FDSAUDITLINK__" localSheetId="7" hidden="1">{"fdsup://directions/FAT Viewer?action=UPDATE&amp;creator=factset&amp;DYN_ARGS=TRUE&amp;DOC_NAME=FAT:FQL_AUDITING_CLIENT_TEMPLATE.FAT&amp;display_string=Audit&amp;VAR:KEY=ZQRQNKPCNI&amp;VAR:QUERY=RkZfRUJJVERBX09QRVIoUVRSLDQvMS8yMDEwLDYvMzAvMjAxMCwsLFVTRCk=&amp;WINDOW=FIRST_POPUP&amp;HEIGH","T=450&amp;WIDTH=450&amp;START_MAXIMIZED=FALSE&amp;VAR:CALENDAR=US&amp;VAR:SYMBOL=MUR&amp;VAR:INDEX=0"}</definedName>
    <definedName name="_384__FDSAUDITLINK__" localSheetId="9" hidden="1">{"fdsup://directions/FAT Viewer?action=UPDATE&amp;creator=factset&amp;DYN_ARGS=TRUE&amp;DOC_NAME=FAT:FQL_AUDITING_CLIENT_TEMPLATE.FAT&amp;display_string=Audit&amp;VAR:KEY=ZQRQNKPCNI&amp;VAR:QUERY=RkZfRUJJVERBX09QRVIoUVRSLDQvMS8yMDEwLDYvMzAvMjAxMCwsLFVTRCk=&amp;WINDOW=FIRST_POPUP&amp;HEIGH","T=450&amp;WIDTH=450&amp;START_MAXIMIZED=FALSE&amp;VAR:CALENDAR=US&amp;VAR:SYMBOL=MUR&amp;VAR:INDEX=0"}</definedName>
    <definedName name="_384__FDSAUDITLINK__" localSheetId="8" hidden="1">{"fdsup://directions/FAT Viewer?action=UPDATE&amp;creator=factset&amp;DYN_ARGS=TRUE&amp;DOC_NAME=FAT:FQL_AUDITING_CLIENT_TEMPLATE.FAT&amp;display_string=Audit&amp;VAR:KEY=ZQRQNKPCNI&amp;VAR:QUERY=RkZfRUJJVERBX09QRVIoUVRSLDQvMS8yMDEwLDYvMzAvMjAxMCwsLFVTRCk=&amp;WINDOW=FIRST_POPUP&amp;HEIGH","T=450&amp;WIDTH=450&amp;START_MAXIMIZED=FALSE&amp;VAR:CALENDAR=US&amp;VAR:SYMBOL=MUR&amp;VAR:INDEX=0"}</definedName>
    <definedName name="_384__FDSAUDITLINK__" localSheetId="10" hidden="1">{"fdsup://directions/FAT Viewer?action=UPDATE&amp;creator=factset&amp;DYN_ARGS=TRUE&amp;DOC_NAME=FAT:FQL_AUDITING_CLIENT_TEMPLATE.FAT&amp;display_string=Audit&amp;VAR:KEY=ZQRQNKPCNI&amp;VAR:QUERY=RkZfRUJJVERBX09QRVIoUVRSLDQvMS8yMDEwLDYvMzAvMjAxMCwsLFVTRCk=&amp;WINDOW=FIRST_POPUP&amp;HEIGH","T=450&amp;WIDTH=450&amp;START_MAXIMIZED=FALSE&amp;VAR:CALENDAR=US&amp;VAR:SYMBOL=MUR&amp;VAR:INDEX=0"}</definedName>
    <definedName name="_384__FDSAUDITLINK__" localSheetId="3" hidden="1">{"fdsup://directions/FAT Viewer?action=UPDATE&amp;creator=factset&amp;DYN_ARGS=TRUE&amp;DOC_NAME=FAT:FQL_AUDITING_CLIENT_TEMPLATE.FAT&amp;display_string=Audit&amp;VAR:KEY=ZQRQNKPCNI&amp;VAR:QUERY=RkZfRUJJVERBX09QRVIoUVRSLDQvMS8yMDEwLDYvMzAvMjAxMCwsLFVTRCk=&amp;WINDOW=FIRST_POPUP&amp;HEIGH","T=450&amp;WIDTH=450&amp;START_MAXIMIZED=FALSE&amp;VAR:CALENDAR=US&amp;VAR:SYMBOL=MUR&amp;VAR:INDEX=0"}</definedName>
    <definedName name="_384__FDSAUDITLINK__" localSheetId="5" hidden="1">{"fdsup://directions/FAT Viewer?action=UPDATE&amp;creator=factset&amp;DYN_ARGS=TRUE&amp;DOC_NAME=FAT:FQL_AUDITING_CLIENT_TEMPLATE.FAT&amp;display_string=Audit&amp;VAR:KEY=ZQRQNKPCNI&amp;VAR:QUERY=RkZfRUJJVERBX09QRVIoUVRSLDQvMS8yMDEwLDYvMzAvMjAxMCwsLFVTRCk=&amp;WINDOW=FIRST_POPUP&amp;HEIGH","T=450&amp;WIDTH=450&amp;START_MAXIMIZED=FALSE&amp;VAR:CALENDAR=US&amp;VAR:SYMBOL=MUR&amp;VAR:INDEX=0"}</definedName>
    <definedName name="_384__FDSAUDITLINK__" localSheetId="1" hidden="1">{"fdsup://directions/FAT Viewer?action=UPDATE&amp;creator=factset&amp;DYN_ARGS=TRUE&amp;DOC_NAME=FAT:FQL_AUDITING_CLIENT_TEMPLATE.FAT&amp;display_string=Audit&amp;VAR:KEY=ZQRQNKPCNI&amp;VAR:QUERY=RkZfRUJJVERBX09QRVIoUVRSLDQvMS8yMDEwLDYvMzAvMjAxMCwsLFVTRCk=&amp;WINDOW=FIRST_POPUP&amp;HEIGH","T=450&amp;WIDTH=450&amp;START_MAXIMIZED=FALSE&amp;VAR:CALENDAR=US&amp;VAR:SYMBOL=MUR&amp;VAR:INDEX=0"}</definedName>
    <definedName name="_384__FDSAUDITLINK__" hidden="1">{"fdsup://directions/FAT Viewer?action=UPDATE&amp;creator=factset&amp;DYN_ARGS=TRUE&amp;DOC_NAME=FAT:FQL_AUDITING_CLIENT_TEMPLATE.FAT&amp;display_string=Audit&amp;VAR:KEY=ZQRQNKPCNI&amp;VAR:QUERY=RkZfRUJJVERBX09QRVIoUVRSLDQvMS8yMDEwLDYvMzAvMjAxMCwsLFVTRCk=&amp;WINDOW=FIRST_POPUP&amp;HEIGH","T=450&amp;WIDTH=450&amp;START_MAXIMIZED=FALSE&amp;VAR:CALENDAR=US&amp;VAR:SYMBOL=MUR&amp;VAR:INDEX=0"}</definedName>
    <definedName name="_385__FDSAUDITLINK__" localSheetId="7" hidden="1">{"fdsup://directions/FAT Viewer?action=UPDATE&amp;creator=factset&amp;DYN_ARGS=TRUE&amp;DOC_NAME=FAT:FQL_AUDITING_CLIENT_TEMPLATE.FAT&amp;display_string=Audit&amp;VAR:KEY=PCVSTKRYDO&amp;VAR:QUERY=RkZfRUJJVERBX09QRVIoUVRSLDQvMS8yMDA5LDYvMzAvMjAwOSwsLFVTRCk=&amp;WINDOW=FIRST_POPUP&amp;HEIGH","T=450&amp;WIDTH=450&amp;START_MAXIMIZED=FALSE&amp;VAR:CALENDAR=US&amp;VAR:SYMBOL=MU&amp;VAR:INDEX=0"}</definedName>
    <definedName name="_385__FDSAUDITLINK__" localSheetId="9" hidden="1">{"fdsup://directions/FAT Viewer?action=UPDATE&amp;creator=factset&amp;DYN_ARGS=TRUE&amp;DOC_NAME=FAT:FQL_AUDITING_CLIENT_TEMPLATE.FAT&amp;display_string=Audit&amp;VAR:KEY=PCVSTKRYDO&amp;VAR:QUERY=RkZfRUJJVERBX09QRVIoUVRSLDQvMS8yMDA5LDYvMzAvMjAwOSwsLFVTRCk=&amp;WINDOW=FIRST_POPUP&amp;HEIGH","T=450&amp;WIDTH=450&amp;START_MAXIMIZED=FALSE&amp;VAR:CALENDAR=US&amp;VAR:SYMBOL=MU&amp;VAR:INDEX=0"}</definedName>
    <definedName name="_385__FDSAUDITLINK__" localSheetId="8" hidden="1">{"fdsup://directions/FAT Viewer?action=UPDATE&amp;creator=factset&amp;DYN_ARGS=TRUE&amp;DOC_NAME=FAT:FQL_AUDITING_CLIENT_TEMPLATE.FAT&amp;display_string=Audit&amp;VAR:KEY=PCVSTKRYDO&amp;VAR:QUERY=RkZfRUJJVERBX09QRVIoUVRSLDQvMS8yMDA5LDYvMzAvMjAwOSwsLFVTRCk=&amp;WINDOW=FIRST_POPUP&amp;HEIGH","T=450&amp;WIDTH=450&amp;START_MAXIMIZED=FALSE&amp;VAR:CALENDAR=US&amp;VAR:SYMBOL=MU&amp;VAR:INDEX=0"}</definedName>
    <definedName name="_385__FDSAUDITLINK__" localSheetId="10" hidden="1">{"fdsup://directions/FAT Viewer?action=UPDATE&amp;creator=factset&amp;DYN_ARGS=TRUE&amp;DOC_NAME=FAT:FQL_AUDITING_CLIENT_TEMPLATE.FAT&amp;display_string=Audit&amp;VAR:KEY=PCVSTKRYDO&amp;VAR:QUERY=RkZfRUJJVERBX09QRVIoUVRSLDQvMS8yMDA5LDYvMzAvMjAwOSwsLFVTRCk=&amp;WINDOW=FIRST_POPUP&amp;HEIGH","T=450&amp;WIDTH=450&amp;START_MAXIMIZED=FALSE&amp;VAR:CALENDAR=US&amp;VAR:SYMBOL=MU&amp;VAR:INDEX=0"}</definedName>
    <definedName name="_385__FDSAUDITLINK__" localSheetId="3" hidden="1">{"fdsup://directions/FAT Viewer?action=UPDATE&amp;creator=factset&amp;DYN_ARGS=TRUE&amp;DOC_NAME=FAT:FQL_AUDITING_CLIENT_TEMPLATE.FAT&amp;display_string=Audit&amp;VAR:KEY=PCVSTKRYDO&amp;VAR:QUERY=RkZfRUJJVERBX09QRVIoUVRSLDQvMS8yMDA5LDYvMzAvMjAwOSwsLFVTRCk=&amp;WINDOW=FIRST_POPUP&amp;HEIGH","T=450&amp;WIDTH=450&amp;START_MAXIMIZED=FALSE&amp;VAR:CALENDAR=US&amp;VAR:SYMBOL=MU&amp;VAR:INDEX=0"}</definedName>
    <definedName name="_385__FDSAUDITLINK__" localSheetId="5" hidden="1">{"fdsup://directions/FAT Viewer?action=UPDATE&amp;creator=factset&amp;DYN_ARGS=TRUE&amp;DOC_NAME=FAT:FQL_AUDITING_CLIENT_TEMPLATE.FAT&amp;display_string=Audit&amp;VAR:KEY=PCVSTKRYDO&amp;VAR:QUERY=RkZfRUJJVERBX09QRVIoUVRSLDQvMS8yMDA5LDYvMzAvMjAwOSwsLFVTRCk=&amp;WINDOW=FIRST_POPUP&amp;HEIGH","T=450&amp;WIDTH=450&amp;START_MAXIMIZED=FALSE&amp;VAR:CALENDAR=US&amp;VAR:SYMBOL=MU&amp;VAR:INDEX=0"}</definedName>
    <definedName name="_385__FDSAUDITLINK__" localSheetId="1" hidden="1">{"fdsup://directions/FAT Viewer?action=UPDATE&amp;creator=factset&amp;DYN_ARGS=TRUE&amp;DOC_NAME=FAT:FQL_AUDITING_CLIENT_TEMPLATE.FAT&amp;display_string=Audit&amp;VAR:KEY=PCVSTKRYDO&amp;VAR:QUERY=RkZfRUJJVERBX09QRVIoUVRSLDQvMS8yMDA5LDYvMzAvMjAwOSwsLFVTRCk=&amp;WINDOW=FIRST_POPUP&amp;HEIGH","T=450&amp;WIDTH=450&amp;START_MAXIMIZED=FALSE&amp;VAR:CALENDAR=US&amp;VAR:SYMBOL=MU&amp;VAR:INDEX=0"}</definedName>
    <definedName name="_385__FDSAUDITLINK__" hidden="1">{"fdsup://directions/FAT Viewer?action=UPDATE&amp;creator=factset&amp;DYN_ARGS=TRUE&amp;DOC_NAME=FAT:FQL_AUDITING_CLIENT_TEMPLATE.FAT&amp;display_string=Audit&amp;VAR:KEY=PCVSTKRYDO&amp;VAR:QUERY=RkZfRUJJVERBX09QRVIoUVRSLDQvMS8yMDA5LDYvMzAvMjAwOSwsLFVTRCk=&amp;WINDOW=FIRST_POPUP&amp;HEIGH","T=450&amp;WIDTH=450&amp;START_MAXIMIZED=FALSE&amp;VAR:CALENDAR=US&amp;VAR:SYMBOL=MU&amp;VAR:INDEX=0"}</definedName>
    <definedName name="_386__FDSAUDITLINK__" localSheetId="7" hidden="1">{"fdsup://directions/FAT Viewer?action=UPDATE&amp;creator=factset&amp;DYN_ARGS=TRUE&amp;DOC_NAME=FAT:FQL_AUDITING_CLIENT_TEMPLATE.FAT&amp;display_string=Audit&amp;VAR:KEY=DKRWZSTSDC&amp;VAR:QUERY=RkZfRUJJVERBX09QRVIoUVRSLDQvMS8yMDEwLDYvMzAvMjAxMCwsLFVTRCk=&amp;WINDOW=FIRST_POPUP&amp;HEIGH","T=450&amp;WIDTH=450&amp;START_MAXIMIZED=FALSE&amp;VAR:CALENDAR=US&amp;VAR:SYMBOL=MU&amp;VAR:INDEX=0"}</definedName>
    <definedName name="_386__FDSAUDITLINK__" localSheetId="9" hidden="1">{"fdsup://directions/FAT Viewer?action=UPDATE&amp;creator=factset&amp;DYN_ARGS=TRUE&amp;DOC_NAME=FAT:FQL_AUDITING_CLIENT_TEMPLATE.FAT&amp;display_string=Audit&amp;VAR:KEY=DKRWZSTSDC&amp;VAR:QUERY=RkZfRUJJVERBX09QRVIoUVRSLDQvMS8yMDEwLDYvMzAvMjAxMCwsLFVTRCk=&amp;WINDOW=FIRST_POPUP&amp;HEIGH","T=450&amp;WIDTH=450&amp;START_MAXIMIZED=FALSE&amp;VAR:CALENDAR=US&amp;VAR:SYMBOL=MU&amp;VAR:INDEX=0"}</definedName>
    <definedName name="_386__FDSAUDITLINK__" localSheetId="8" hidden="1">{"fdsup://directions/FAT Viewer?action=UPDATE&amp;creator=factset&amp;DYN_ARGS=TRUE&amp;DOC_NAME=FAT:FQL_AUDITING_CLIENT_TEMPLATE.FAT&amp;display_string=Audit&amp;VAR:KEY=DKRWZSTSDC&amp;VAR:QUERY=RkZfRUJJVERBX09QRVIoUVRSLDQvMS8yMDEwLDYvMzAvMjAxMCwsLFVTRCk=&amp;WINDOW=FIRST_POPUP&amp;HEIGH","T=450&amp;WIDTH=450&amp;START_MAXIMIZED=FALSE&amp;VAR:CALENDAR=US&amp;VAR:SYMBOL=MU&amp;VAR:INDEX=0"}</definedName>
    <definedName name="_386__FDSAUDITLINK__" localSheetId="10" hidden="1">{"fdsup://directions/FAT Viewer?action=UPDATE&amp;creator=factset&amp;DYN_ARGS=TRUE&amp;DOC_NAME=FAT:FQL_AUDITING_CLIENT_TEMPLATE.FAT&amp;display_string=Audit&amp;VAR:KEY=DKRWZSTSDC&amp;VAR:QUERY=RkZfRUJJVERBX09QRVIoUVRSLDQvMS8yMDEwLDYvMzAvMjAxMCwsLFVTRCk=&amp;WINDOW=FIRST_POPUP&amp;HEIGH","T=450&amp;WIDTH=450&amp;START_MAXIMIZED=FALSE&amp;VAR:CALENDAR=US&amp;VAR:SYMBOL=MU&amp;VAR:INDEX=0"}</definedName>
    <definedName name="_386__FDSAUDITLINK__" localSheetId="3" hidden="1">{"fdsup://directions/FAT Viewer?action=UPDATE&amp;creator=factset&amp;DYN_ARGS=TRUE&amp;DOC_NAME=FAT:FQL_AUDITING_CLIENT_TEMPLATE.FAT&amp;display_string=Audit&amp;VAR:KEY=DKRWZSTSDC&amp;VAR:QUERY=RkZfRUJJVERBX09QRVIoUVRSLDQvMS8yMDEwLDYvMzAvMjAxMCwsLFVTRCk=&amp;WINDOW=FIRST_POPUP&amp;HEIGH","T=450&amp;WIDTH=450&amp;START_MAXIMIZED=FALSE&amp;VAR:CALENDAR=US&amp;VAR:SYMBOL=MU&amp;VAR:INDEX=0"}</definedName>
    <definedName name="_386__FDSAUDITLINK__" localSheetId="5" hidden="1">{"fdsup://directions/FAT Viewer?action=UPDATE&amp;creator=factset&amp;DYN_ARGS=TRUE&amp;DOC_NAME=FAT:FQL_AUDITING_CLIENT_TEMPLATE.FAT&amp;display_string=Audit&amp;VAR:KEY=DKRWZSTSDC&amp;VAR:QUERY=RkZfRUJJVERBX09QRVIoUVRSLDQvMS8yMDEwLDYvMzAvMjAxMCwsLFVTRCk=&amp;WINDOW=FIRST_POPUP&amp;HEIGH","T=450&amp;WIDTH=450&amp;START_MAXIMIZED=FALSE&amp;VAR:CALENDAR=US&amp;VAR:SYMBOL=MU&amp;VAR:INDEX=0"}</definedName>
    <definedName name="_386__FDSAUDITLINK__" localSheetId="1" hidden="1">{"fdsup://directions/FAT Viewer?action=UPDATE&amp;creator=factset&amp;DYN_ARGS=TRUE&amp;DOC_NAME=FAT:FQL_AUDITING_CLIENT_TEMPLATE.FAT&amp;display_string=Audit&amp;VAR:KEY=DKRWZSTSDC&amp;VAR:QUERY=RkZfRUJJVERBX09QRVIoUVRSLDQvMS8yMDEwLDYvMzAvMjAxMCwsLFVTRCk=&amp;WINDOW=FIRST_POPUP&amp;HEIGH","T=450&amp;WIDTH=450&amp;START_MAXIMIZED=FALSE&amp;VAR:CALENDAR=US&amp;VAR:SYMBOL=MU&amp;VAR:INDEX=0"}</definedName>
    <definedName name="_386__FDSAUDITLINK__" hidden="1">{"fdsup://directions/FAT Viewer?action=UPDATE&amp;creator=factset&amp;DYN_ARGS=TRUE&amp;DOC_NAME=FAT:FQL_AUDITING_CLIENT_TEMPLATE.FAT&amp;display_string=Audit&amp;VAR:KEY=DKRWZSTSDC&amp;VAR:QUERY=RkZfRUJJVERBX09QRVIoUVRSLDQvMS8yMDEwLDYvMzAvMjAxMCwsLFVTRCk=&amp;WINDOW=FIRST_POPUP&amp;HEIGH","T=450&amp;WIDTH=450&amp;START_MAXIMIZED=FALSE&amp;VAR:CALENDAR=US&amp;VAR:SYMBOL=MU&amp;VAR:INDEX=0"}</definedName>
    <definedName name="_387__FDSAUDITLINK__" localSheetId="7" hidden="1">{"fdsup://directions/FAT Viewer?action=UPDATE&amp;creator=factset&amp;DYN_ARGS=TRUE&amp;DOC_NAME=FAT:FQL_AUDITING_CLIENT_TEMPLATE.FAT&amp;display_string=Audit&amp;VAR:KEY=XUTIHYFEVM&amp;VAR:QUERY=RkZfRUJJVERBX09QRVIoUVRSLDQvMS8yMDA5LDYvMzAvMjAwOSwsLFVTRCk=&amp;WINDOW=FIRST_POPUP&amp;HEIGH","T=450&amp;WIDTH=450&amp;START_MAXIMIZED=FALSE&amp;VAR:CALENDAR=US&amp;VAR:SYMBOL=MTB&amp;VAR:INDEX=0"}</definedName>
    <definedName name="_387__FDSAUDITLINK__" localSheetId="9" hidden="1">{"fdsup://directions/FAT Viewer?action=UPDATE&amp;creator=factset&amp;DYN_ARGS=TRUE&amp;DOC_NAME=FAT:FQL_AUDITING_CLIENT_TEMPLATE.FAT&amp;display_string=Audit&amp;VAR:KEY=XUTIHYFEVM&amp;VAR:QUERY=RkZfRUJJVERBX09QRVIoUVRSLDQvMS8yMDA5LDYvMzAvMjAwOSwsLFVTRCk=&amp;WINDOW=FIRST_POPUP&amp;HEIGH","T=450&amp;WIDTH=450&amp;START_MAXIMIZED=FALSE&amp;VAR:CALENDAR=US&amp;VAR:SYMBOL=MTB&amp;VAR:INDEX=0"}</definedName>
    <definedName name="_387__FDSAUDITLINK__" localSheetId="8" hidden="1">{"fdsup://directions/FAT Viewer?action=UPDATE&amp;creator=factset&amp;DYN_ARGS=TRUE&amp;DOC_NAME=FAT:FQL_AUDITING_CLIENT_TEMPLATE.FAT&amp;display_string=Audit&amp;VAR:KEY=XUTIHYFEVM&amp;VAR:QUERY=RkZfRUJJVERBX09QRVIoUVRSLDQvMS8yMDA5LDYvMzAvMjAwOSwsLFVTRCk=&amp;WINDOW=FIRST_POPUP&amp;HEIGH","T=450&amp;WIDTH=450&amp;START_MAXIMIZED=FALSE&amp;VAR:CALENDAR=US&amp;VAR:SYMBOL=MTB&amp;VAR:INDEX=0"}</definedName>
    <definedName name="_387__FDSAUDITLINK__" localSheetId="10" hidden="1">{"fdsup://directions/FAT Viewer?action=UPDATE&amp;creator=factset&amp;DYN_ARGS=TRUE&amp;DOC_NAME=FAT:FQL_AUDITING_CLIENT_TEMPLATE.FAT&amp;display_string=Audit&amp;VAR:KEY=XUTIHYFEVM&amp;VAR:QUERY=RkZfRUJJVERBX09QRVIoUVRSLDQvMS8yMDA5LDYvMzAvMjAwOSwsLFVTRCk=&amp;WINDOW=FIRST_POPUP&amp;HEIGH","T=450&amp;WIDTH=450&amp;START_MAXIMIZED=FALSE&amp;VAR:CALENDAR=US&amp;VAR:SYMBOL=MTB&amp;VAR:INDEX=0"}</definedName>
    <definedName name="_387__FDSAUDITLINK__" localSheetId="3" hidden="1">{"fdsup://directions/FAT Viewer?action=UPDATE&amp;creator=factset&amp;DYN_ARGS=TRUE&amp;DOC_NAME=FAT:FQL_AUDITING_CLIENT_TEMPLATE.FAT&amp;display_string=Audit&amp;VAR:KEY=XUTIHYFEVM&amp;VAR:QUERY=RkZfRUJJVERBX09QRVIoUVRSLDQvMS8yMDA5LDYvMzAvMjAwOSwsLFVTRCk=&amp;WINDOW=FIRST_POPUP&amp;HEIGH","T=450&amp;WIDTH=450&amp;START_MAXIMIZED=FALSE&amp;VAR:CALENDAR=US&amp;VAR:SYMBOL=MTB&amp;VAR:INDEX=0"}</definedName>
    <definedName name="_387__FDSAUDITLINK__" localSheetId="5" hidden="1">{"fdsup://directions/FAT Viewer?action=UPDATE&amp;creator=factset&amp;DYN_ARGS=TRUE&amp;DOC_NAME=FAT:FQL_AUDITING_CLIENT_TEMPLATE.FAT&amp;display_string=Audit&amp;VAR:KEY=XUTIHYFEVM&amp;VAR:QUERY=RkZfRUJJVERBX09QRVIoUVRSLDQvMS8yMDA5LDYvMzAvMjAwOSwsLFVTRCk=&amp;WINDOW=FIRST_POPUP&amp;HEIGH","T=450&amp;WIDTH=450&amp;START_MAXIMIZED=FALSE&amp;VAR:CALENDAR=US&amp;VAR:SYMBOL=MTB&amp;VAR:INDEX=0"}</definedName>
    <definedName name="_387__FDSAUDITLINK__" localSheetId="1" hidden="1">{"fdsup://directions/FAT Viewer?action=UPDATE&amp;creator=factset&amp;DYN_ARGS=TRUE&amp;DOC_NAME=FAT:FQL_AUDITING_CLIENT_TEMPLATE.FAT&amp;display_string=Audit&amp;VAR:KEY=XUTIHYFEVM&amp;VAR:QUERY=RkZfRUJJVERBX09QRVIoUVRSLDQvMS8yMDA5LDYvMzAvMjAwOSwsLFVTRCk=&amp;WINDOW=FIRST_POPUP&amp;HEIGH","T=450&amp;WIDTH=450&amp;START_MAXIMIZED=FALSE&amp;VAR:CALENDAR=US&amp;VAR:SYMBOL=MTB&amp;VAR:INDEX=0"}</definedName>
    <definedName name="_387__FDSAUDITLINK__" hidden="1">{"fdsup://directions/FAT Viewer?action=UPDATE&amp;creator=factset&amp;DYN_ARGS=TRUE&amp;DOC_NAME=FAT:FQL_AUDITING_CLIENT_TEMPLATE.FAT&amp;display_string=Audit&amp;VAR:KEY=XUTIHYFEVM&amp;VAR:QUERY=RkZfRUJJVERBX09QRVIoUVRSLDQvMS8yMDA5LDYvMzAvMjAwOSwsLFVTRCk=&amp;WINDOW=FIRST_POPUP&amp;HEIGH","T=450&amp;WIDTH=450&amp;START_MAXIMIZED=FALSE&amp;VAR:CALENDAR=US&amp;VAR:SYMBOL=MTB&amp;VAR:INDEX=0"}</definedName>
    <definedName name="_388__FDSAUDITLINK__" localSheetId="7" hidden="1">{"fdsup://directions/FAT Viewer?action=UPDATE&amp;creator=factset&amp;DYN_ARGS=TRUE&amp;DOC_NAME=FAT:FQL_AUDITING_CLIENT_TEMPLATE.FAT&amp;display_string=Audit&amp;VAR:KEY=DAZQTIZSTW&amp;VAR:QUERY=RkZfRUJJVERBX09QRVIoUVRSLDQvMS8yMDEwLDYvMzAvMjAxMCwsLFVTRCk=&amp;WINDOW=FIRST_POPUP&amp;HEIGH","T=450&amp;WIDTH=450&amp;START_MAXIMIZED=FALSE&amp;VAR:CALENDAR=US&amp;VAR:SYMBOL=MTB&amp;VAR:INDEX=0"}</definedName>
    <definedName name="_388__FDSAUDITLINK__" localSheetId="9" hidden="1">{"fdsup://directions/FAT Viewer?action=UPDATE&amp;creator=factset&amp;DYN_ARGS=TRUE&amp;DOC_NAME=FAT:FQL_AUDITING_CLIENT_TEMPLATE.FAT&amp;display_string=Audit&amp;VAR:KEY=DAZQTIZSTW&amp;VAR:QUERY=RkZfRUJJVERBX09QRVIoUVRSLDQvMS8yMDEwLDYvMzAvMjAxMCwsLFVTRCk=&amp;WINDOW=FIRST_POPUP&amp;HEIGH","T=450&amp;WIDTH=450&amp;START_MAXIMIZED=FALSE&amp;VAR:CALENDAR=US&amp;VAR:SYMBOL=MTB&amp;VAR:INDEX=0"}</definedName>
    <definedName name="_388__FDSAUDITLINK__" localSheetId="8" hidden="1">{"fdsup://directions/FAT Viewer?action=UPDATE&amp;creator=factset&amp;DYN_ARGS=TRUE&amp;DOC_NAME=FAT:FQL_AUDITING_CLIENT_TEMPLATE.FAT&amp;display_string=Audit&amp;VAR:KEY=DAZQTIZSTW&amp;VAR:QUERY=RkZfRUJJVERBX09QRVIoUVRSLDQvMS8yMDEwLDYvMzAvMjAxMCwsLFVTRCk=&amp;WINDOW=FIRST_POPUP&amp;HEIGH","T=450&amp;WIDTH=450&amp;START_MAXIMIZED=FALSE&amp;VAR:CALENDAR=US&amp;VAR:SYMBOL=MTB&amp;VAR:INDEX=0"}</definedName>
    <definedName name="_388__FDSAUDITLINK__" localSheetId="10" hidden="1">{"fdsup://directions/FAT Viewer?action=UPDATE&amp;creator=factset&amp;DYN_ARGS=TRUE&amp;DOC_NAME=FAT:FQL_AUDITING_CLIENT_TEMPLATE.FAT&amp;display_string=Audit&amp;VAR:KEY=DAZQTIZSTW&amp;VAR:QUERY=RkZfRUJJVERBX09QRVIoUVRSLDQvMS8yMDEwLDYvMzAvMjAxMCwsLFVTRCk=&amp;WINDOW=FIRST_POPUP&amp;HEIGH","T=450&amp;WIDTH=450&amp;START_MAXIMIZED=FALSE&amp;VAR:CALENDAR=US&amp;VAR:SYMBOL=MTB&amp;VAR:INDEX=0"}</definedName>
    <definedName name="_388__FDSAUDITLINK__" localSheetId="3" hidden="1">{"fdsup://directions/FAT Viewer?action=UPDATE&amp;creator=factset&amp;DYN_ARGS=TRUE&amp;DOC_NAME=FAT:FQL_AUDITING_CLIENT_TEMPLATE.FAT&amp;display_string=Audit&amp;VAR:KEY=DAZQTIZSTW&amp;VAR:QUERY=RkZfRUJJVERBX09QRVIoUVRSLDQvMS8yMDEwLDYvMzAvMjAxMCwsLFVTRCk=&amp;WINDOW=FIRST_POPUP&amp;HEIGH","T=450&amp;WIDTH=450&amp;START_MAXIMIZED=FALSE&amp;VAR:CALENDAR=US&amp;VAR:SYMBOL=MTB&amp;VAR:INDEX=0"}</definedName>
    <definedName name="_388__FDSAUDITLINK__" localSheetId="5" hidden="1">{"fdsup://directions/FAT Viewer?action=UPDATE&amp;creator=factset&amp;DYN_ARGS=TRUE&amp;DOC_NAME=FAT:FQL_AUDITING_CLIENT_TEMPLATE.FAT&amp;display_string=Audit&amp;VAR:KEY=DAZQTIZSTW&amp;VAR:QUERY=RkZfRUJJVERBX09QRVIoUVRSLDQvMS8yMDEwLDYvMzAvMjAxMCwsLFVTRCk=&amp;WINDOW=FIRST_POPUP&amp;HEIGH","T=450&amp;WIDTH=450&amp;START_MAXIMIZED=FALSE&amp;VAR:CALENDAR=US&amp;VAR:SYMBOL=MTB&amp;VAR:INDEX=0"}</definedName>
    <definedName name="_388__FDSAUDITLINK__" localSheetId="1" hidden="1">{"fdsup://directions/FAT Viewer?action=UPDATE&amp;creator=factset&amp;DYN_ARGS=TRUE&amp;DOC_NAME=FAT:FQL_AUDITING_CLIENT_TEMPLATE.FAT&amp;display_string=Audit&amp;VAR:KEY=DAZQTIZSTW&amp;VAR:QUERY=RkZfRUJJVERBX09QRVIoUVRSLDQvMS8yMDEwLDYvMzAvMjAxMCwsLFVTRCk=&amp;WINDOW=FIRST_POPUP&amp;HEIGH","T=450&amp;WIDTH=450&amp;START_MAXIMIZED=FALSE&amp;VAR:CALENDAR=US&amp;VAR:SYMBOL=MTB&amp;VAR:INDEX=0"}</definedName>
    <definedName name="_388__FDSAUDITLINK__" hidden="1">{"fdsup://directions/FAT Viewer?action=UPDATE&amp;creator=factset&amp;DYN_ARGS=TRUE&amp;DOC_NAME=FAT:FQL_AUDITING_CLIENT_TEMPLATE.FAT&amp;display_string=Audit&amp;VAR:KEY=DAZQTIZSTW&amp;VAR:QUERY=RkZfRUJJVERBX09QRVIoUVRSLDQvMS8yMDEwLDYvMzAvMjAxMCwsLFVTRCk=&amp;WINDOW=FIRST_POPUP&amp;HEIGH","T=450&amp;WIDTH=450&amp;START_MAXIMIZED=FALSE&amp;VAR:CALENDAR=US&amp;VAR:SYMBOL=MTB&amp;VAR:INDEX=0"}</definedName>
    <definedName name="_389__FDSAUDITLINK__" localSheetId="7" hidden="1">{"fdsup://directions/FAT Viewer?action=UPDATE&amp;creator=factset&amp;DYN_ARGS=TRUE&amp;DOC_NAME=FAT:FQL_AUDITING_CLIENT_TEMPLATE.FAT&amp;display_string=Audit&amp;VAR:KEY=DQRUFCPGJA&amp;VAR:QUERY=RkZfRUJJVERBX09QRVIoUVRSLDQvMS8yMDA5LDYvMzAvMjAwOSwsLFVTRCk=&amp;WINDOW=FIRST_POPUP&amp;HEIGH","T=450&amp;WIDTH=450&amp;START_MAXIMIZED=FALSE&amp;VAR:CALENDAR=US&amp;VAR:SYMBOL=MSFT&amp;VAR:INDEX=0"}</definedName>
    <definedName name="_389__FDSAUDITLINK__" localSheetId="9" hidden="1">{"fdsup://directions/FAT Viewer?action=UPDATE&amp;creator=factset&amp;DYN_ARGS=TRUE&amp;DOC_NAME=FAT:FQL_AUDITING_CLIENT_TEMPLATE.FAT&amp;display_string=Audit&amp;VAR:KEY=DQRUFCPGJA&amp;VAR:QUERY=RkZfRUJJVERBX09QRVIoUVRSLDQvMS8yMDA5LDYvMzAvMjAwOSwsLFVTRCk=&amp;WINDOW=FIRST_POPUP&amp;HEIGH","T=450&amp;WIDTH=450&amp;START_MAXIMIZED=FALSE&amp;VAR:CALENDAR=US&amp;VAR:SYMBOL=MSFT&amp;VAR:INDEX=0"}</definedName>
    <definedName name="_389__FDSAUDITLINK__" localSheetId="8" hidden="1">{"fdsup://directions/FAT Viewer?action=UPDATE&amp;creator=factset&amp;DYN_ARGS=TRUE&amp;DOC_NAME=FAT:FQL_AUDITING_CLIENT_TEMPLATE.FAT&amp;display_string=Audit&amp;VAR:KEY=DQRUFCPGJA&amp;VAR:QUERY=RkZfRUJJVERBX09QRVIoUVRSLDQvMS8yMDA5LDYvMzAvMjAwOSwsLFVTRCk=&amp;WINDOW=FIRST_POPUP&amp;HEIGH","T=450&amp;WIDTH=450&amp;START_MAXIMIZED=FALSE&amp;VAR:CALENDAR=US&amp;VAR:SYMBOL=MSFT&amp;VAR:INDEX=0"}</definedName>
    <definedName name="_389__FDSAUDITLINK__" localSheetId="10" hidden="1">{"fdsup://directions/FAT Viewer?action=UPDATE&amp;creator=factset&amp;DYN_ARGS=TRUE&amp;DOC_NAME=FAT:FQL_AUDITING_CLIENT_TEMPLATE.FAT&amp;display_string=Audit&amp;VAR:KEY=DQRUFCPGJA&amp;VAR:QUERY=RkZfRUJJVERBX09QRVIoUVRSLDQvMS8yMDA5LDYvMzAvMjAwOSwsLFVTRCk=&amp;WINDOW=FIRST_POPUP&amp;HEIGH","T=450&amp;WIDTH=450&amp;START_MAXIMIZED=FALSE&amp;VAR:CALENDAR=US&amp;VAR:SYMBOL=MSFT&amp;VAR:INDEX=0"}</definedName>
    <definedName name="_389__FDSAUDITLINK__" localSheetId="3" hidden="1">{"fdsup://directions/FAT Viewer?action=UPDATE&amp;creator=factset&amp;DYN_ARGS=TRUE&amp;DOC_NAME=FAT:FQL_AUDITING_CLIENT_TEMPLATE.FAT&amp;display_string=Audit&amp;VAR:KEY=DQRUFCPGJA&amp;VAR:QUERY=RkZfRUJJVERBX09QRVIoUVRSLDQvMS8yMDA5LDYvMzAvMjAwOSwsLFVTRCk=&amp;WINDOW=FIRST_POPUP&amp;HEIGH","T=450&amp;WIDTH=450&amp;START_MAXIMIZED=FALSE&amp;VAR:CALENDAR=US&amp;VAR:SYMBOL=MSFT&amp;VAR:INDEX=0"}</definedName>
    <definedName name="_389__FDSAUDITLINK__" localSheetId="5" hidden="1">{"fdsup://directions/FAT Viewer?action=UPDATE&amp;creator=factset&amp;DYN_ARGS=TRUE&amp;DOC_NAME=FAT:FQL_AUDITING_CLIENT_TEMPLATE.FAT&amp;display_string=Audit&amp;VAR:KEY=DQRUFCPGJA&amp;VAR:QUERY=RkZfRUJJVERBX09QRVIoUVRSLDQvMS8yMDA5LDYvMzAvMjAwOSwsLFVTRCk=&amp;WINDOW=FIRST_POPUP&amp;HEIGH","T=450&amp;WIDTH=450&amp;START_MAXIMIZED=FALSE&amp;VAR:CALENDAR=US&amp;VAR:SYMBOL=MSFT&amp;VAR:INDEX=0"}</definedName>
    <definedName name="_389__FDSAUDITLINK__" localSheetId="1" hidden="1">{"fdsup://directions/FAT Viewer?action=UPDATE&amp;creator=factset&amp;DYN_ARGS=TRUE&amp;DOC_NAME=FAT:FQL_AUDITING_CLIENT_TEMPLATE.FAT&amp;display_string=Audit&amp;VAR:KEY=DQRUFCPGJA&amp;VAR:QUERY=RkZfRUJJVERBX09QRVIoUVRSLDQvMS8yMDA5LDYvMzAvMjAwOSwsLFVTRCk=&amp;WINDOW=FIRST_POPUP&amp;HEIGH","T=450&amp;WIDTH=450&amp;START_MAXIMIZED=FALSE&amp;VAR:CALENDAR=US&amp;VAR:SYMBOL=MSFT&amp;VAR:INDEX=0"}</definedName>
    <definedName name="_389__FDSAUDITLINK__" hidden="1">{"fdsup://directions/FAT Viewer?action=UPDATE&amp;creator=factset&amp;DYN_ARGS=TRUE&amp;DOC_NAME=FAT:FQL_AUDITING_CLIENT_TEMPLATE.FAT&amp;display_string=Audit&amp;VAR:KEY=DQRUFCPGJA&amp;VAR:QUERY=RkZfRUJJVERBX09QRVIoUVRSLDQvMS8yMDA5LDYvMzAvMjAwOSwsLFVTRCk=&amp;WINDOW=FIRST_POPUP&amp;HEIGH","T=450&amp;WIDTH=450&amp;START_MAXIMIZED=FALSE&amp;VAR:CALENDAR=US&amp;VAR:SYMBOL=MSFT&amp;VAR:INDEX=0"}</definedName>
    <definedName name="_39__FDSAUDITLINK__" localSheetId="7" hidden="1">{"fdsup://directions/FAT Viewer?action=UPDATE&amp;creator=factset&amp;DYN_ARGS=TRUE&amp;DOC_NAME=FAT:FQL_AUDITING_CLIENT_TEMPLATE.FAT&amp;display_string=Audit&amp;VAR:KEY=JQBIXELEBI&amp;VAR:QUERY=RkZfRUJJVERBX09QRVIoUVRSLDQvMS8yMDA5LDYvMzAvMjAwOSwsLFVTRCk=&amp;WINDOW=FIRST_POPUP&amp;HEIGH","T=450&amp;WIDTH=450&amp;START_MAXIMIZED=FALSE&amp;VAR:CALENDAR=US&amp;VAR:SYMBOL=WM&amp;VAR:INDEX=0"}</definedName>
    <definedName name="_39__FDSAUDITLINK__" localSheetId="9" hidden="1">{"fdsup://directions/FAT Viewer?action=UPDATE&amp;creator=factset&amp;DYN_ARGS=TRUE&amp;DOC_NAME=FAT:FQL_AUDITING_CLIENT_TEMPLATE.FAT&amp;display_string=Audit&amp;VAR:KEY=JQBIXELEBI&amp;VAR:QUERY=RkZfRUJJVERBX09QRVIoUVRSLDQvMS8yMDA5LDYvMzAvMjAwOSwsLFVTRCk=&amp;WINDOW=FIRST_POPUP&amp;HEIGH","T=450&amp;WIDTH=450&amp;START_MAXIMIZED=FALSE&amp;VAR:CALENDAR=US&amp;VAR:SYMBOL=WM&amp;VAR:INDEX=0"}</definedName>
    <definedName name="_39__FDSAUDITLINK__" localSheetId="8" hidden="1">{"fdsup://directions/FAT Viewer?action=UPDATE&amp;creator=factset&amp;DYN_ARGS=TRUE&amp;DOC_NAME=FAT:FQL_AUDITING_CLIENT_TEMPLATE.FAT&amp;display_string=Audit&amp;VAR:KEY=JQBIXELEBI&amp;VAR:QUERY=RkZfRUJJVERBX09QRVIoUVRSLDQvMS8yMDA5LDYvMzAvMjAwOSwsLFVTRCk=&amp;WINDOW=FIRST_POPUP&amp;HEIGH","T=450&amp;WIDTH=450&amp;START_MAXIMIZED=FALSE&amp;VAR:CALENDAR=US&amp;VAR:SYMBOL=WM&amp;VAR:INDEX=0"}</definedName>
    <definedName name="_39__FDSAUDITLINK__" localSheetId="10" hidden="1">{"fdsup://directions/FAT Viewer?action=UPDATE&amp;creator=factset&amp;DYN_ARGS=TRUE&amp;DOC_NAME=FAT:FQL_AUDITING_CLIENT_TEMPLATE.FAT&amp;display_string=Audit&amp;VAR:KEY=JQBIXELEBI&amp;VAR:QUERY=RkZfRUJJVERBX09QRVIoUVRSLDQvMS8yMDA5LDYvMzAvMjAwOSwsLFVTRCk=&amp;WINDOW=FIRST_POPUP&amp;HEIGH","T=450&amp;WIDTH=450&amp;START_MAXIMIZED=FALSE&amp;VAR:CALENDAR=US&amp;VAR:SYMBOL=WM&amp;VAR:INDEX=0"}</definedName>
    <definedName name="_39__FDSAUDITLINK__" localSheetId="3" hidden="1">{"fdsup://directions/FAT Viewer?action=UPDATE&amp;creator=factset&amp;DYN_ARGS=TRUE&amp;DOC_NAME=FAT:FQL_AUDITING_CLIENT_TEMPLATE.FAT&amp;display_string=Audit&amp;VAR:KEY=JQBIXELEBI&amp;VAR:QUERY=RkZfRUJJVERBX09QRVIoUVRSLDQvMS8yMDA5LDYvMzAvMjAwOSwsLFVTRCk=&amp;WINDOW=FIRST_POPUP&amp;HEIGH","T=450&amp;WIDTH=450&amp;START_MAXIMIZED=FALSE&amp;VAR:CALENDAR=US&amp;VAR:SYMBOL=WM&amp;VAR:INDEX=0"}</definedName>
    <definedName name="_39__FDSAUDITLINK__" localSheetId="5" hidden="1">{"fdsup://directions/FAT Viewer?action=UPDATE&amp;creator=factset&amp;DYN_ARGS=TRUE&amp;DOC_NAME=FAT:FQL_AUDITING_CLIENT_TEMPLATE.FAT&amp;display_string=Audit&amp;VAR:KEY=JQBIXELEBI&amp;VAR:QUERY=RkZfRUJJVERBX09QRVIoUVRSLDQvMS8yMDA5LDYvMzAvMjAwOSwsLFVTRCk=&amp;WINDOW=FIRST_POPUP&amp;HEIGH","T=450&amp;WIDTH=450&amp;START_MAXIMIZED=FALSE&amp;VAR:CALENDAR=US&amp;VAR:SYMBOL=WM&amp;VAR:INDEX=0"}</definedName>
    <definedName name="_39__FDSAUDITLINK__" localSheetId="1" hidden="1">{"fdsup://directions/FAT Viewer?action=UPDATE&amp;creator=factset&amp;DYN_ARGS=TRUE&amp;DOC_NAME=FAT:FQL_AUDITING_CLIENT_TEMPLATE.FAT&amp;display_string=Audit&amp;VAR:KEY=JQBIXELEBI&amp;VAR:QUERY=RkZfRUJJVERBX09QRVIoUVRSLDQvMS8yMDA5LDYvMzAvMjAwOSwsLFVTRCk=&amp;WINDOW=FIRST_POPUP&amp;HEIGH","T=450&amp;WIDTH=450&amp;START_MAXIMIZED=FALSE&amp;VAR:CALENDAR=US&amp;VAR:SYMBOL=WM&amp;VAR:INDEX=0"}</definedName>
    <definedName name="_39__FDSAUDITLINK__" hidden="1">{"fdsup://directions/FAT Viewer?action=UPDATE&amp;creator=factset&amp;DYN_ARGS=TRUE&amp;DOC_NAME=FAT:FQL_AUDITING_CLIENT_TEMPLATE.FAT&amp;display_string=Audit&amp;VAR:KEY=JQBIXELEBI&amp;VAR:QUERY=RkZfRUJJVERBX09QRVIoUVRSLDQvMS8yMDA5LDYvMzAvMjAwOSwsLFVTRCk=&amp;WINDOW=FIRST_POPUP&amp;HEIGH","T=450&amp;WIDTH=450&amp;START_MAXIMIZED=FALSE&amp;VAR:CALENDAR=US&amp;VAR:SYMBOL=WM&amp;VAR:INDEX=0"}</definedName>
    <definedName name="_390__FDSAUDITLINK__" localSheetId="7" hidden="1">{"fdsup://directions/FAT Viewer?action=UPDATE&amp;creator=factset&amp;DYN_ARGS=TRUE&amp;DOC_NAME=FAT:FQL_AUDITING_CLIENT_TEMPLATE.FAT&amp;display_string=Audit&amp;VAR:KEY=XAPOZSLSBY&amp;VAR:QUERY=RkZfRUJJVERBX09QRVIoUVRSLDQvMS8yMDEwLDYvMzAvMjAxMCwsLFVTRCk=&amp;WINDOW=FIRST_POPUP&amp;HEIGH","T=450&amp;WIDTH=450&amp;START_MAXIMIZED=FALSE&amp;VAR:CALENDAR=US&amp;VAR:SYMBOL=MSFT&amp;VAR:INDEX=0"}</definedName>
    <definedName name="_390__FDSAUDITLINK__" localSheetId="9" hidden="1">{"fdsup://directions/FAT Viewer?action=UPDATE&amp;creator=factset&amp;DYN_ARGS=TRUE&amp;DOC_NAME=FAT:FQL_AUDITING_CLIENT_TEMPLATE.FAT&amp;display_string=Audit&amp;VAR:KEY=XAPOZSLSBY&amp;VAR:QUERY=RkZfRUJJVERBX09QRVIoUVRSLDQvMS8yMDEwLDYvMzAvMjAxMCwsLFVTRCk=&amp;WINDOW=FIRST_POPUP&amp;HEIGH","T=450&amp;WIDTH=450&amp;START_MAXIMIZED=FALSE&amp;VAR:CALENDAR=US&amp;VAR:SYMBOL=MSFT&amp;VAR:INDEX=0"}</definedName>
    <definedName name="_390__FDSAUDITLINK__" localSheetId="8" hidden="1">{"fdsup://directions/FAT Viewer?action=UPDATE&amp;creator=factset&amp;DYN_ARGS=TRUE&amp;DOC_NAME=FAT:FQL_AUDITING_CLIENT_TEMPLATE.FAT&amp;display_string=Audit&amp;VAR:KEY=XAPOZSLSBY&amp;VAR:QUERY=RkZfRUJJVERBX09QRVIoUVRSLDQvMS8yMDEwLDYvMzAvMjAxMCwsLFVTRCk=&amp;WINDOW=FIRST_POPUP&amp;HEIGH","T=450&amp;WIDTH=450&amp;START_MAXIMIZED=FALSE&amp;VAR:CALENDAR=US&amp;VAR:SYMBOL=MSFT&amp;VAR:INDEX=0"}</definedName>
    <definedName name="_390__FDSAUDITLINK__" localSheetId="10" hidden="1">{"fdsup://directions/FAT Viewer?action=UPDATE&amp;creator=factset&amp;DYN_ARGS=TRUE&amp;DOC_NAME=FAT:FQL_AUDITING_CLIENT_TEMPLATE.FAT&amp;display_string=Audit&amp;VAR:KEY=XAPOZSLSBY&amp;VAR:QUERY=RkZfRUJJVERBX09QRVIoUVRSLDQvMS8yMDEwLDYvMzAvMjAxMCwsLFVTRCk=&amp;WINDOW=FIRST_POPUP&amp;HEIGH","T=450&amp;WIDTH=450&amp;START_MAXIMIZED=FALSE&amp;VAR:CALENDAR=US&amp;VAR:SYMBOL=MSFT&amp;VAR:INDEX=0"}</definedName>
    <definedName name="_390__FDSAUDITLINK__" localSheetId="3" hidden="1">{"fdsup://directions/FAT Viewer?action=UPDATE&amp;creator=factset&amp;DYN_ARGS=TRUE&amp;DOC_NAME=FAT:FQL_AUDITING_CLIENT_TEMPLATE.FAT&amp;display_string=Audit&amp;VAR:KEY=XAPOZSLSBY&amp;VAR:QUERY=RkZfRUJJVERBX09QRVIoUVRSLDQvMS8yMDEwLDYvMzAvMjAxMCwsLFVTRCk=&amp;WINDOW=FIRST_POPUP&amp;HEIGH","T=450&amp;WIDTH=450&amp;START_MAXIMIZED=FALSE&amp;VAR:CALENDAR=US&amp;VAR:SYMBOL=MSFT&amp;VAR:INDEX=0"}</definedName>
    <definedName name="_390__FDSAUDITLINK__" localSheetId="5" hidden="1">{"fdsup://directions/FAT Viewer?action=UPDATE&amp;creator=factset&amp;DYN_ARGS=TRUE&amp;DOC_NAME=FAT:FQL_AUDITING_CLIENT_TEMPLATE.FAT&amp;display_string=Audit&amp;VAR:KEY=XAPOZSLSBY&amp;VAR:QUERY=RkZfRUJJVERBX09QRVIoUVRSLDQvMS8yMDEwLDYvMzAvMjAxMCwsLFVTRCk=&amp;WINDOW=FIRST_POPUP&amp;HEIGH","T=450&amp;WIDTH=450&amp;START_MAXIMIZED=FALSE&amp;VAR:CALENDAR=US&amp;VAR:SYMBOL=MSFT&amp;VAR:INDEX=0"}</definedName>
    <definedName name="_390__FDSAUDITLINK__" localSheetId="1" hidden="1">{"fdsup://directions/FAT Viewer?action=UPDATE&amp;creator=factset&amp;DYN_ARGS=TRUE&amp;DOC_NAME=FAT:FQL_AUDITING_CLIENT_TEMPLATE.FAT&amp;display_string=Audit&amp;VAR:KEY=XAPOZSLSBY&amp;VAR:QUERY=RkZfRUJJVERBX09QRVIoUVRSLDQvMS8yMDEwLDYvMzAvMjAxMCwsLFVTRCk=&amp;WINDOW=FIRST_POPUP&amp;HEIGH","T=450&amp;WIDTH=450&amp;START_MAXIMIZED=FALSE&amp;VAR:CALENDAR=US&amp;VAR:SYMBOL=MSFT&amp;VAR:INDEX=0"}</definedName>
    <definedName name="_390__FDSAUDITLINK__" hidden="1">{"fdsup://directions/FAT Viewer?action=UPDATE&amp;creator=factset&amp;DYN_ARGS=TRUE&amp;DOC_NAME=FAT:FQL_AUDITING_CLIENT_TEMPLATE.FAT&amp;display_string=Audit&amp;VAR:KEY=XAPOZSLSBY&amp;VAR:QUERY=RkZfRUJJVERBX09QRVIoUVRSLDQvMS8yMDEwLDYvMzAvMjAxMCwsLFVTRCk=&amp;WINDOW=FIRST_POPUP&amp;HEIGH","T=450&amp;WIDTH=450&amp;START_MAXIMIZED=FALSE&amp;VAR:CALENDAR=US&amp;VAR:SYMBOL=MSFT&amp;VAR:INDEX=0"}</definedName>
    <definedName name="_391__FDSAUDITLINK__" localSheetId="7" hidden="1">{"fdsup://directions/FAT Viewer?action=UPDATE&amp;creator=factset&amp;DYN_ARGS=TRUE&amp;DOC_NAME=FAT:FQL_AUDITING_CLIENT_TEMPLATE.FAT&amp;display_string=Audit&amp;VAR:KEY=HYLEHGZQXW&amp;VAR:QUERY=RkZfRUJJVERBX09QRVIoUVRSLDQvMS8yMDA5LDYvMzAvMjAwOSwsLFVTRCk=&amp;WINDOW=FIRST_POPUP&amp;HEIGH","T=450&amp;WIDTH=450&amp;START_MAXIMIZED=FALSE&amp;VAR:CALENDAR=US&amp;VAR:SYMBOL=MS&amp;VAR:INDEX=0"}</definedName>
    <definedName name="_391__FDSAUDITLINK__" localSheetId="9" hidden="1">{"fdsup://directions/FAT Viewer?action=UPDATE&amp;creator=factset&amp;DYN_ARGS=TRUE&amp;DOC_NAME=FAT:FQL_AUDITING_CLIENT_TEMPLATE.FAT&amp;display_string=Audit&amp;VAR:KEY=HYLEHGZQXW&amp;VAR:QUERY=RkZfRUJJVERBX09QRVIoUVRSLDQvMS8yMDA5LDYvMzAvMjAwOSwsLFVTRCk=&amp;WINDOW=FIRST_POPUP&amp;HEIGH","T=450&amp;WIDTH=450&amp;START_MAXIMIZED=FALSE&amp;VAR:CALENDAR=US&amp;VAR:SYMBOL=MS&amp;VAR:INDEX=0"}</definedName>
    <definedName name="_391__FDSAUDITLINK__" localSheetId="8" hidden="1">{"fdsup://directions/FAT Viewer?action=UPDATE&amp;creator=factset&amp;DYN_ARGS=TRUE&amp;DOC_NAME=FAT:FQL_AUDITING_CLIENT_TEMPLATE.FAT&amp;display_string=Audit&amp;VAR:KEY=HYLEHGZQXW&amp;VAR:QUERY=RkZfRUJJVERBX09QRVIoUVRSLDQvMS8yMDA5LDYvMzAvMjAwOSwsLFVTRCk=&amp;WINDOW=FIRST_POPUP&amp;HEIGH","T=450&amp;WIDTH=450&amp;START_MAXIMIZED=FALSE&amp;VAR:CALENDAR=US&amp;VAR:SYMBOL=MS&amp;VAR:INDEX=0"}</definedName>
    <definedName name="_391__FDSAUDITLINK__" localSheetId="10" hidden="1">{"fdsup://directions/FAT Viewer?action=UPDATE&amp;creator=factset&amp;DYN_ARGS=TRUE&amp;DOC_NAME=FAT:FQL_AUDITING_CLIENT_TEMPLATE.FAT&amp;display_string=Audit&amp;VAR:KEY=HYLEHGZQXW&amp;VAR:QUERY=RkZfRUJJVERBX09QRVIoUVRSLDQvMS8yMDA5LDYvMzAvMjAwOSwsLFVTRCk=&amp;WINDOW=FIRST_POPUP&amp;HEIGH","T=450&amp;WIDTH=450&amp;START_MAXIMIZED=FALSE&amp;VAR:CALENDAR=US&amp;VAR:SYMBOL=MS&amp;VAR:INDEX=0"}</definedName>
    <definedName name="_391__FDSAUDITLINK__" localSheetId="3" hidden="1">{"fdsup://directions/FAT Viewer?action=UPDATE&amp;creator=factset&amp;DYN_ARGS=TRUE&amp;DOC_NAME=FAT:FQL_AUDITING_CLIENT_TEMPLATE.FAT&amp;display_string=Audit&amp;VAR:KEY=HYLEHGZQXW&amp;VAR:QUERY=RkZfRUJJVERBX09QRVIoUVRSLDQvMS8yMDA5LDYvMzAvMjAwOSwsLFVTRCk=&amp;WINDOW=FIRST_POPUP&amp;HEIGH","T=450&amp;WIDTH=450&amp;START_MAXIMIZED=FALSE&amp;VAR:CALENDAR=US&amp;VAR:SYMBOL=MS&amp;VAR:INDEX=0"}</definedName>
    <definedName name="_391__FDSAUDITLINK__" localSheetId="5" hidden="1">{"fdsup://directions/FAT Viewer?action=UPDATE&amp;creator=factset&amp;DYN_ARGS=TRUE&amp;DOC_NAME=FAT:FQL_AUDITING_CLIENT_TEMPLATE.FAT&amp;display_string=Audit&amp;VAR:KEY=HYLEHGZQXW&amp;VAR:QUERY=RkZfRUJJVERBX09QRVIoUVRSLDQvMS8yMDA5LDYvMzAvMjAwOSwsLFVTRCk=&amp;WINDOW=FIRST_POPUP&amp;HEIGH","T=450&amp;WIDTH=450&amp;START_MAXIMIZED=FALSE&amp;VAR:CALENDAR=US&amp;VAR:SYMBOL=MS&amp;VAR:INDEX=0"}</definedName>
    <definedName name="_391__FDSAUDITLINK__" localSheetId="1" hidden="1">{"fdsup://directions/FAT Viewer?action=UPDATE&amp;creator=factset&amp;DYN_ARGS=TRUE&amp;DOC_NAME=FAT:FQL_AUDITING_CLIENT_TEMPLATE.FAT&amp;display_string=Audit&amp;VAR:KEY=HYLEHGZQXW&amp;VAR:QUERY=RkZfRUJJVERBX09QRVIoUVRSLDQvMS8yMDA5LDYvMzAvMjAwOSwsLFVTRCk=&amp;WINDOW=FIRST_POPUP&amp;HEIGH","T=450&amp;WIDTH=450&amp;START_MAXIMIZED=FALSE&amp;VAR:CALENDAR=US&amp;VAR:SYMBOL=MS&amp;VAR:INDEX=0"}</definedName>
    <definedName name="_391__FDSAUDITLINK__" hidden="1">{"fdsup://directions/FAT Viewer?action=UPDATE&amp;creator=factset&amp;DYN_ARGS=TRUE&amp;DOC_NAME=FAT:FQL_AUDITING_CLIENT_TEMPLATE.FAT&amp;display_string=Audit&amp;VAR:KEY=HYLEHGZQXW&amp;VAR:QUERY=RkZfRUJJVERBX09QRVIoUVRSLDQvMS8yMDA5LDYvMzAvMjAwOSwsLFVTRCk=&amp;WINDOW=FIRST_POPUP&amp;HEIGH","T=450&amp;WIDTH=450&amp;START_MAXIMIZED=FALSE&amp;VAR:CALENDAR=US&amp;VAR:SYMBOL=MS&amp;VAR:INDEX=0"}</definedName>
    <definedName name="_392__FDSAUDITLINK__" localSheetId="7" hidden="1">{"fdsup://directions/FAT Viewer?action=UPDATE&amp;creator=factset&amp;DYN_ARGS=TRUE&amp;DOC_NAME=FAT:FQL_AUDITING_CLIENT_TEMPLATE.FAT&amp;display_string=Audit&amp;VAR:KEY=NGXONKPWLC&amp;VAR:QUERY=RkZfRUJJVERBX09QRVIoUVRSLDQvMS8yMDEwLDYvMzAvMjAxMCwsLFVTRCk=&amp;WINDOW=FIRST_POPUP&amp;HEIGH","T=450&amp;WIDTH=450&amp;START_MAXIMIZED=FALSE&amp;VAR:CALENDAR=US&amp;VAR:SYMBOL=MS&amp;VAR:INDEX=0"}</definedName>
    <definedName name="_392__FDSAUDITLINK__" localSheetId="9" hidden="1">{"fdsup://directions/FAT Viewer?action=UPDATE&amp;creator=factset&amp;DYN_ARGS=TRUE&amp;DOC_NAME=FAT:FQL_AUDITING_CLIENT_TEMPLATE.FAT&amp;display_string=Audit&amp;VAR:KEY=NGXONKPWLC&amp;VAR:QUERY=RkZfRUJJVERBX09QRVIoUVRSLDQvMS8yMDEwLDYvMzAvMjAxMCwsLFVTRCk=&amp;WINDOW=FIRST_POPUP&amp;HEIGH","T=450&amp;WIDTH=450&amp;START_MAXIMIZED=FALSE&amp;VAR:CALENDAR=US&amp;VAR:SYMBOL=MS&amp;VAR:INDEX=0"}</definedName>
    <definedName name="_392__FDSAUDITLINK__" localSheetId="8" hidden="1">{"fdsup://directions/FAT Viewer?action=UPDATE&amp;creator=factset&amp;DYN_ARGS=TRUE&amp;DOC_NAME=FAT:FQL_AUDITING_CLIENT_TEMPLATE.FAT&amp;display_string=Audit&amp;VAR:KEY=NGXONKPWLC&amp;VAR:QUERY=RkZfRUJJVERBX09QRVIoUVRSLDQvMS8yMDEwLDYvMzAvMjAxMCwsLFVTRCk=&amp;WINDOW=FIRST_POPUP&amp;HEIGH","T=450&amp;WIDTH=450&amp;START_MAXIMIZED=FALSE&amp;VAR:CALENDAR=US&amp;VAR:SYMBOL=MS&amp;VAR:INDEX=0"}</definedName>
    <definedName name="_392__FDSAUDITLINK__" localSheetId="10" hidden="1">{"fdsup://directions/FAT Viewer?action=UPDATE&amp;creator=factset&amp;DYN_ARGS=TRUE&amp;DOC_NAME=FAT:FQL_AUDITING_CLIENT_TEMPLATE.FAT&amp;display_string=Audit&amp;VAR:KEY=NGXONKPWLC&amp;VAR:QUERY=RkZfRUJJVERBX09QRVIoUVRSLDQvMS8yMDEwLDYvMzAvMjAxMCwsLFVTRCk=&amp;WINDOW=FIRST_POPUP&amp;HEIGH","T=450&amp;WIDTH=450&amp;START_MAXIMIZED=FALSE&amp;VAR:CALENDAR=US&amp;VAR:SYMBOL=MS&amp;VAR:INDEX=0"}</definedName>
    <definedName name="_392__FDSAUDITLINK__" localSheetId="3" hidden="1">{"fdsup://directions/FAT Viewer?action=UPDATE&amp;creator=factset&amp;DYN_ARGS=TRUE&amp;DOC_NAME=FAT:FQL_AUDITING_CLIENT_TEMPLATE.FAT&amp;display_string=Audit&amp;VAR:KEY=NGXONKPWLC&amp;VAR:QUERY=RkZfRUJJVERBX09QRVIoUVRSLDQvMS8yMDEwLDYvMzAvMjAxMCwsLFVTRCk=&amp;WINDOW=FIRST_POPUP&amp;HEIGH","T=450&amp;WIDTH=450&amp;START_MAXIMIZED=FALSE&amp;VAR:CALENDAR=US&amp;VAR:SYMBOL=MS&amp;VAR:INDEX=0"}</definedName>
    <definedName name="_392__FDSAUDITLINK__" localSheetId="5" hidden="1">{"fdsup://directions/FAT Viewer?action=UPDATE&amp;creator=factset&amp;DYN_ARGS=TRUE&amp;DOC_NAME=FAT:FQL_AUDITING_CLIENT_TEMPLATE.FAT&amp;display_string=Audit&amp;VAR:KEY=NGXONKPWLC&amp;VAR:QUERY=RkZfRUJJVERBX09QRVIoUVRSLDQvMS8yMDEwLDYvMzAvMjAxMCwsLFVTRCk=&amp;WINDOW=FIRST_POPUP&amp;HEIGH","T=450&amp;WIDTH=450&amp;START_MAXIMIZED=FALSE&amp;VAR:CALENDAR=US&amp;VAR:SYMBOL=MS&amp;VAR:INDEX=0"}</definedName>
    <definedName name="_392__FDSAUDITLINK__" localSheetId="1" hidden="1">{"fdsup://directions/FAT Viewer?action=UPDATE&amp;creator=factset&amp;DYN_ARGS=TRUE&amp;DOC_NAME=FAT:FQL_AUDITING_CLIENT_TEMPLATE.FAT&amp;display_string=Audit&amp;VAR:KEY=NGXONKPWLC&amp;VAR:QUERY=RkZfRUJJVERBX09QRVIoUVRSLDQvMS8yMDEwLDYvMzAvMjAxMCwsLFVTRCk=&amp;WINDOW=FIRST_POPUP&amp;HEIGH","T=450&amp;WIDTH=450&amp;START_MAXIMIZED=FALSE&amp;VAR:CALENDAR=US&amp;VAR:SYMBOL=MS&amp;VAR:INDEX=0"}</definedName>
    <definedName name="_392__FDSAUDITLINK__" hidden="1">{"fdsup://directions/FAT Viewer?action=UPDATE&amp;creator=factset&amp;DYN_ARGS=TRUE&amp;DOC_NAME=FAT:FQL_AUDITING_CLIENT_TEMPLATE.FAT&amp;display_string=Audit&amp;VAR:KEY=NGXONKPWLC&amp;VAR:QUERY=RkZfRUJJVERBX09QRVIoUVRSLDQvMS8yMDEwLDYvMzAvMjAxMCwsLFVTRCk=&amp;WINDOW=FIRST_POPUP&amp;HEIGH","T=450&amp;WIDTH=450&amp;START_MAXIMIZED=FALSE&amp;VAR:CALENDAR=US&amp;VAR:SYMBOL=MS&amp;VAR:INDEX=0"}</definedName>
    <definedName name="_393__FDSAUDITLINK__" localSheetId="7" hidden="1">{"fdsup://directions/FAT Viewer?action=UPDATE&amp;creator=factset&amp;DYN_ARGS=TRUE&amp;DOC_NAME=FAT:FQL_AUDITING_CLIENT_TEMPLATE.FAT&amp;display_string=Audit&amp;VAR:KEY=PGRYHQHQFO&amp;VAR:QUERY=RkZfRUJJVERBX09QRVIoUVRSLDQvMS8yMDA5LDYvMzAvMjAwOSwsLFVTRCk=&amp;WINDOW=FIRST_POPUP&amp;HEIGH","T=450&amp;WIDTH=450&amp;START_MAXIMIZED=FALSE&amp;VAR:CALENDAR=US&amp;VAR:SYMBOL=MRO&amp;VAR:INDEX=0"}</definedName>
    <definedName name="_393__FDSAUDITLINK__" localSheetId="9" hidden="1">{"fdsup://directions/FAT Viewer?action=UPDATE&amp;creator=factset&amp;DYN_ARGS=TRUE&amp;DOC_NAME=FAT:FQL_AUDITING_CLIENT_TEMPLATE.FAT&amp;display_string=Audit&amp;VAR:KEY=PGRYHQHQFO&amp;VAR:QUERY=RkZfRUJJVERBX09QRVIoUVRSLDQvMS8yMDA5LDYvMzAvMjAwOSwsLFVTRCk=&amp;WINDOW=FIRST_POPUP&amp;HEIGH","T=450&amp;WIDTH=450&amp;START_MAXIMIZED=FALSE&amp;VAR:CALENDAR=US&amp;VAR:SYMBOL=MRO&amp;VAR:INDEX=0"}</definedName>
    <definedName name="_393__FDSAUDITLINK__" localSheetId="8" hidden="1">{"fdsup://directions/FAT Viewer?action=UPDATE&amp;creator=factset&amp;DYN_ARGS=TRUE&amp;DOC_NAME=FAT:FQL_AUDITING_CLIENT_TEMPLATE.FAT&amp;display_string=Audit&amp;VAR:KEY=PGRYHQHQFO&amp;VAR:QUERY=RkZfRUJJVERBX09QRVIoUVRSLDQvMS8yMDA5LDYvMzAvMjAwOSwsLFVTRCk=&amp;WINDOW=FIRST_POPUP&amp;HEIGH","T=450&amp;WIDTH=450&amp;START_MAXIMIZED=FALSE&amp;VAR:CALENDAR=US&amp;VAR:SYMBOL=MRO&amp;VAR:INDEX=0"}</definedName>
    <definedName name="_393__FDSAUDITLINK__" localSheetId="10" hidden="1">{"fdsup://directions/FAT Viewer?action=UPDATE&amp;creator=factset&amp;DYN_ARGS=TRUE&amp;DOC_NAME=FAT:FQL_AUDITING_CLIENT_TEMPLATE.FAT&amp;display_string=Audit&amp;VAR:KEY=PGRYHQHQFO&amp;VAR:QUERY=RkZfRUJJVERBX09QRVIoUVRSLDQvMS8yMDA5LDYvMzAvMjAwOSwsLFVTRCk=&amp;WINDOW=FIRST_POPUP&amp;HEIGH","T=450&amp;WIDTH=450&amp;START_MAXIMIZED=FALSE&amp;VAR:CALENDAR=US&amp;VAR:SYMBOL=MRO&amp;VAR:INDEX=0"}</definedName>
    <definedName name="_393__FDSAUDITLINK__" localSheetId="3" hidden="1">{"fdsup://directions/FAT Viewer?action=UPDATE&amp;creator=factset&amp;DYN_ARGS=TRUE&amp;DOC_NAME=FAT:FQL_AUDITING_CLIENT_TEMPLATE.FAT&amp;display_string=Audit&amp;VAR:KEY=PGRYHQHQFO&amp;VAR:QUERY=RkZfRUJJVERBX09QRVIoUVRSLDQvMS8yMDA5LDYvMzAvMjAwOSwsLFVTRCk=&amp;WINDOW=FIRST_POPUP&amp;HEIGH","T=450&amp;WIDTH=450&amp;START_MAXIMIZED=FALSE&amp;VAR:CALENDAR=US&amp;VAR:SYMBOL=MRO&amp;VAR:INDEX=0"}</definedName>
    <definedName name="_393__FDSAUDITLINK__" localSheetId="5" hidden="1">{"fdsup://directions/FAT Viewer?action=UPDATE&amp;creator=factset&amp;DYN_ARGS=TRUE&amp;DOC_NAME=FAT:FQL_AUDITING_CLIENT_TEMPLATE.FAT&amp;display_string=Audit&amp;VAR:KEY=PGRYHQHQFO&amp;VAR:QUERY=RkZfRUJJVERBX09QRVIoUVRSLDQvMS8yMDA5LDYvMzAvMjAwOSwsLFVTRCk=&amp;WINDOW=FIRST_POPUP&amp;HEIGH","T=450&amp;WIDTH=450&amp;START_MAXIMIZED=FALSE&amp;VAR:CALENDAR=US&amp;VAR:SYMBOL=MRO&amp;VAR:INDEX=0"}</definedName>
    <definedName name="_393__FDSAUDITLINK__" localSheetId="1" hidden="1">{"fdsup://directions/FAT Viewer?action=UPDATE&amp;creator=factset&amp;DYN_ARGS=TRUE&amp;DOC_NAME=FAT:FQL_AUDITING_CLIENT_TEMPLATE.FAT&amp;display_string=Audit&amp;VAR:KEY=PGRYHQHQFO&amp;VAR:QUERY=RkZfRUJJVERBX09QRVIoUVRSLDQvMS8yMDA5LDYvMzAvMjAwOSwsLFVTRCk=&amp;WINDOW=FIRST_POPUP&amp;HEIGH","T=450&amp;WIDTH=450&amp;START_MAXIMIZED=FALSE&amp;VAR:CALENDAR=US&amp;VAR:SYMBOL=MRO&amp;VAR:INDEX=0"}</definedName>
    <definedName name="_393__FDSAUDITLINK__" hidden="1">{"fdsup://directions/FAT Viewer?action=UPDATE&amp;creator=factset&amp;DYN_ARGS=TRUE&amp;DOC_NAME=FAT:FQL_AUDITING_CLIENT_TEMPLATE.FAT&amp;display_string=Audit&amp;VAR:KEY=PGRYHQHQFO&amp;VAR:QUERY=RkZfRUJJVERBX09QRVIoUVRSLDQvMS8yMDA5LDYvMzAvMjAwOSwsLFVTRCk=&amp;WINDOW=FIRST_POPUP&amp;HEIGH","T=450&amp;WIDTH=450&amp;START_MAXIMIZED=FALSE&amp;VAR:CALENDAR=US&amp;VAR:SYMBOL=MRO&amp;VAR:INDEX=0"}</definedName>
    <definedName name="_394__FDSAUDITLINK__" localSheetId="7" hidden="1">{"fdsup://directions/FAT Viewer?action=UPDATE&amp;creator=factset&amp;DYN_ARGS=TRUE&amp;DOC_NAME=FAT:FQL_AUDITING_CLIENT_TEMPLATE.FAT&amp;display_string=Audit&amp;VAR:KEY=HINYFKLGJK&amp;VAR:QUERY=RkZfRUJJVERBX09QRVIoUVRSLDQvMS8yMDEwLDYvMzAvMjAxMCwsLFVTRCk=&amp;WINDOW=FIRST_POPUP&amp;HEIGH","T=450&amp;WIDTH=450&amp;START_MAXIMIZED=FALSE&amp;VAR:CALENDAR=US&amp;VAR:SYMBOL=MRO&amp;VAR:INDEX=0"}</definedName>
    <definedName name="_394__FDSAUDITLINK__" localSheetId="9" hidden="1">{"fdsup://directions/FAT Viewer?action=UPDATE&amp;creator=factset&amp;DYN_ARGS=TRUE&amp;DOC_NAME=FAT:FQL_AUDITING_CLIENT_TEMPLATE.FAT&amp;display_string=Audit&amp;VAR:KEY=HINYFKLGJK&amp;VAR:QUERY=RkZfRUJJVERBX09QRVIoUVRSLDQvMS8yMDEwLDYvMzAvMjAxMCwsLFVTRCk=&amp;WINDOW=FIRST_POPUP&amp;HEIGH","T=450&amp;WIDTH=450&amp;START_MAXIMIZED=FALSE&amp;VAR:CALENDAR=US&amp;VAR:SYMBOL=MRO&amp;VAR:INDEX=0"}</definedName>
    <definedName name="_394__FDSAUDITLINK__" localSheetId="8" hidden="1">{"fdsup://directions/FAT Viewer?action=UPDATE&amp;creator=factset&amp;DYN_ARGS=TRUE&amp;DOC_NAME=FAT:FQL_AUDITING_CLIENT_TEMPLATE.FAT&amp;display_string=Audit&amp;VAR:KEY=HINYFKLGJK&amp;VAR:QUERY=RkZfRUJJVERBX09QRVIoUVRSLDQvMS8yMDEwLDYvMzAvMjAxMCwsLFVTRCk=&amp;WINDOW=FIRST_POPUP&amp;HEIGH","T=450&amp;WIDTH=450&amp;START_MAXIMIZED=FALSE&amp;VAR:CALENDAR=US&amp;VAR:SYMBOL=MRO&amp;VAR:INDEX=0"}</definedName>
    <definedName name="_394__FDSAUDITLINK__" localSheetId="10" hidden="1">{"fdsup://directions/FAT Viewer?action=UPDATE&amp;creator=factset&amp;DYN_ARGS=TRUE&amp;DOC_NAME=FAT:FQL_AUDITING_CLIENT_TEMPLATE.FAT&amp;display_string=Audit&amp;VAR:KEY=HINYFKLGJK&amp;VAR:QUERY=RkZfRUJJVERBX09QRVIoUVRSLDQvMS8yMDEwLDYvMzAvMjAxMCwsLFVTRCk=&amp;WINDOW=FIRST_POPUP&amp;HEIGH","T=450&amp;WIDTH=450&amp;START_MAXIMIZED=FALSE&amp;VAR:CALENDAR=US&amp;VAR:SYMBOL=MRO&amp;VAR:INDEX=0"}</definedName>
    <definedName name="_394__FDSAUDITLINK__" localSheetId="3" hidden="1">{"fdsup://directions/FAT Viewer?action=UPDATE&amp;creator=factset&amp;DYN_ARGS=TRUE&amp;DOC_NAME=FAT:FQL_AUDITING_CLIENT_TEMPLATE.FAT&amp;display_string=Audit&amp;VAR:KEY=HINYFKLGJK&amp;VAR:QUERY=RkZfRUJJVERBX09QRVIoUVRSLDQvMS8yMDEwLDYvMzAvMjAxMCwsLFVTRCk=&amp;WINDOW=FIRST_POPUP&amp;HEIGH","T=450&amp;WIDTH=450&amp;START_MAXIMIZED=FALSE&amp;VAR:CALENDAR=US&amp;VAR:SYMBOL=MRO&amp;VAR:INDEX=0"}</definedName>
    <definedName name="_394__FDSAUDITLINK__" localSheetId="5" hidden="1">{"fdsup://directions/FAT Viewer?action=UPDATE&amp;creator=factset&amp;DYN_ARGS=TRUE&amp;DOC_NAME=FAT:FQL_AUDITING_CLIENT_TEMPLATE.FAT&amp;display_string=Audit&amp;VAR:KEY=HINYFKLGJK&amp;VAR:QUERY=RkZfRUJJVERBX09QRVIoUVRSLDQvMS8yMDEwLDYvMzAvMjAxMCwsLFVTRCk=&amp;WINDOW=FIRST_POPUP&amp;HEIGH","T=450&amp;WIDTH=450&amp;START_MAXIMIZED=FALSE&amp;VAR:CALENDAR=US&amp;VAR:SYMBOL=MRO&amp;VAR:INDEX=0"}</definedName>
    <definedName name="_394__FDSAUDITLINK__" localSheetId="1" hidden="1">{"fdsup://directions/FAT Viewer?action=UPDATE&amp;creator=factset&amp;DYN_ARGS=TRUE&amp;DOC_NAME=FAT:FQL_AUDITING_CLIENT_TEMPLATE.FAT&amp;display_string=Audit&amp;VAR:KEY=HINYFKLGJK&amp;VAR:QUERY=RkZfRUJJVERBX09QRVIoUVRSLDQvMS8yMDEwLDYvMzAvMjAxMCwsLFVTRCk=&amp;WINDOW=FIRST_POPUP&amp;HEIGH","T=450&amp;WIDTH=450&amp;START_MAXIMIZED=FALSE&amp;VAR:CALENDAR=US&amp;VAR:SYMBOL=MRO&amp;VAR:INDEX=0"}</definedName>
    <definedName name="_394__FDSAUDITLINK__" hidden="1">{"fdsup://directions/FAT Viewer?action=UPDATE&amp;creator=factset&amp;DYN_ARGS=TRUE&amp;DOC_NAME=FAT:FQL_AUDITING_CLIENT_TEMPLATE.FAT&amp;display_string=Audit&amp;VAR:KEY=HINYFKLGJK&amp;VAR:QUERY=RkZfRUJJVERBX09QRVIoUVRSLDQvMS8yMDEwLDYvMzAvMjAxMCwsLFVTRCk=&amp;WINDOW=FIRST_POPUP&amp;HEIGH","T=450&amp;WIDTH=450&amp;START_MAXIMIZED=FALSE&amp;VAR:CALENDAR=US&amp;VAR:SYMBOL=MRO&amp;VAR:INDEX=0"}</definedName>
    <definedName name="_395__FDSAUDITLINK__" localSheetId="7" hidden="1">{"fdsup://directions/FAT Viewer?action=UPDATE&amp;creator=factset&amp;DYN_ARGS=TRUE&amp;DOC_NAME=FAT:FQL_AUDITING_CLIENT_TEMPLATE.FAT&amp;display_string=Audit&amp;VAR:KEY=XKLWNQBGBI&amp;VAR:QUERY=RkZfRUJJVERBX09QRVIoUVRSLDQvMS8yMDA5LDYvMzAvMjAwOSwsLFVTRCk=&amp;WINDOW=FIRST_POPUP&amp;HEIGH","T=450&amp;WIDTH=450&amp;START_MAXIMIZED=FALSE&amp;VAR:CALENDAR=US&amp;VAR:SYMBOL=MRK&amp;VAR:INDEX=0"}</definedName>
    <definedName name="_395__FDSAUDITLINK__" localSheetId="9" hidden="1">{"fdsup://directions/FAT Viewer?action=UPDATE&amp;creator=factset&amp;DYN_ARGS=TRUE&amp;DOC_NAME=FAT:FQL_AUDITING_CLIENT_TEMPLATE.FAT&amp;display_string=Audit&amp;VAR:KEY=XKLWNQBGBI&amp;VAR:QUERY=RkZfRUJJVERBX09QRVIoUVRSLDQvMS8yMDA5LDYvMzAvMjAwOSwsLFVTRCk=&amp;WINDOW=FIRST_POPUP&amp;HEIGH","T=450&amp;WIDTH=450&amp;START_MAXIMIZED=FALSE&amp;VAR:CALENDAR=US&amp;VAR:SYMBOL=MRK&amp;VAR:INDEX=0"}</definedName>
    <definedName name="_395__FDSAUDITLINK__" localSheetId="8" hidden="1">{"fdsup://directions/FAT Viewer?action=UPDATE&amp;creator=factset&amp;DYN_ARGS=TRUE&amp;DOC_NAME=FAT:FQL_AUDITING_CLIENT_TEMPLATE.FAT&amp;display_string=Audit&amp;VAR:KEY=XKLWNQBGBI&amp;VAR:QUERY=RkZfRUJJVERBX09QRVIoUVRSLDQvMS8yMDA5LDYvMzAvMjAwOSwsLFVTRCk=&amp;WINDOW=FIRST_POPUP&amp;HEIGH","T=450&amp;WIDTH=450&amp;START_MAXIMIZED=FALSE&amp;VAR:CALENDAR=US&amp;VAR:SYMBOL=MRK&amp;VAR:INDEX=0"}</definedName>
    <definedName name="_395__FDSAUDITLINK__" localSheetId="10" hidden="1">{"fdsup://directions/FAT Viewer?action=UPDATE&amp;creator=factset&amp;DYN_ARGS=TRUE&amp;DOC_NAME=FAT:FQL_AUDITING_CLIENT_TEMPLATE.FAT&amp;display_string=Audit&amp;VAR:KEY=XKLWNQBGBI&amp;VAR:QUERY=RkZfRUJJVERBX09QRVIoUVRSLDQvMS8yMDA5LDYvMzAvMjAwOSwsLFVTRCk=&amp;WINDOW=FIRST_POPUP&amp;HEIGH","T=450&amp;WIDTH=450&amp;START_MAXIMIZED=FALSE&amp;VAR:CALENDAR=US&amp;VAR:SYMBOL=MRK&amp;VAR:INDEX=0"}</definedName>
    <definedName name="_395__FDSAUDITLINK__" localSheetId="3" hidden="1">{"fdsup://directions/FAT Viewer?action=UPDATE&amp;creator=factset&amp;DYN_ARGS=TRUE&amp;DOC_NAME=FAT:FQL_AUDITING_CLIENT_TEMPLATE.FAT&amp;display_string=Audit&amp;VAR:KEY=XKLWNQBGBI&amp;VAR:QUERY=RkZfRUJJVERBX09QRVIoUVRSLDQvMS8yMDA5LDYvMzAvMjAwOSwsLFVTRCk=&amp;WINDOW=FIRST_POPUP&amp;HEIGH","T=450&amp;WIDTH=450&amp;START_MAXIMIZED=FALSE&amp;VAR:CALENDAR=US&amp;VAR:SYMBOL=MRK&amp;VAR:INDEX=0"}</definedName>
    <definedName name="_395__FDSAUDITLINK__" localSheetId="5" hidden="1">{"fdsup://directions/FAT Viewer?action=UPDATE&amp;creator=factset&amp;DYN_ARGS=TRUE&amp;DOC_NAME=FAT:FQL_AUDITING_CLIENT_TEMPLATE.FAT&amp;display_string=Audit&amp;VAR:KEY=XKLWNQBGBI&amp;VAR:QUERY=RkZfRUJJVERBX09QRVIoUVRSLDQvMS8yMDA5LDYvMzAvMjAwOSwsLFVTRCk=&amp;WINDOW=FIRST_POPUP&amp;HEIGH","T=450&amp;WIDTH=450&amp;START_MAXIMIZED=FALSE&amp;VAR:CALENDAR=US&amp;VAR:SYMBOL=MRK&amp;VAR:INDEX=0"}</definedName>
    <definedName name="_395__FDSAUDITLINK__" localSheetId="1" hidden="1">{"fdsup://directions/FAT Viewer?action=UPDATE&amp;creator=factset&amp;DYN_ARGS=TRUE&amp;DOC_NAME=FAT:FQL_AUDITING_CLIENT_TEMPLATE.FAT&amp;display_string=Audit&amp;VAR:KEY=XKLWNQBGBI&amp;VAR:QUERY=RkZfRUJJVERBX09QRVIoUVRSLDQvMS8yMDA5LDYvMzAvMjAwOSwsLFVTRCk=&amp;WINDOW=FIRST_POPUP&amp;HEIGH","T=450&amp;WIDTH=450&amp;START_MAXIMIZED=FALSE&amp;VAR:CALENDAR=US&amp;VAR:SYMBOL=MRK&amp;VAR:INDEX=0"}</definedName>
    <definedName name="_395__FDSAUDITLINK__" hidden="1">{"fdsup://directions/FAT Viewer?action=UPDATE&amp;creator=factset&amp;DYN_ARGS=TRUE&amp;DOC_NAME=FAT:FQL_AUDITING_CLIENT_TEMPLATE.FAT&amp;display_string=Audit&amp;VAR:KEY=XKLWNQBGBI&amp;VAR:QUERY=RkZfRUJJVERBX09QRVIoUVRSLDQvMS8yMDA5LDYvMzAvMjAwOSwsLFVTRCk=&amp;WINDOW=FIRST_POPUP&amp;HEIGH","T=450&amp;WIDTH=450&amp;START_MAXIMIZED=FALSE&amp;VAR:CALENDAR=US&amp;VAR:SYMBOL=MRK&amp;VAR:INDEX=0"}</definedName>
    <definedName name="_396__FDSAUDITLINK__" localSheetId="7" hidden="1">{"fdsup://directions/FAT Viewer?action=UPDATE&amp;creator=factset&amp;DYN_ARGS=TRUE&amp;DOC_NAME=FAT:FQL_AUDITING_CLIENT_TEMPLATE.FAT&amp;display_string=Audit&amp;VAR:KEY=XKTUNGJSLU&amp;VAR:QUERY=RkZfRUJJVERBX09QRVIoUVRSLDQvMS8yMDEwLDYvMzAvMjAxMCwsLFVTRCk=&amp;WINDOW=FIRST_POPUP&amp;HEIGH","T=450&amp;WIDTH=450&amp;START_MAXIMIZED=FALSE&amp;VAR:CALENDAR=US&amp;VAR:SYMBOL=MRK&amp;VAR:INDEX=0"}</definedName>
    <definedName name="_396__FDSAUDITLINK__" localSheetId="9" hidden="1">{"fdsup://directions/FAT Viewer?action=UPDATE&amp;creator=factset&amp;DYN_ARGS=TRUE&amp;DOC_NAME=FAT:FQL_AUDITING_CLIENT_TEMPLATE.FAT&amp;display_string=Audit&amp;VAR:KEY=XKTUNGJSLU&amp;VAR:QUERY=RkZfRUJJVERBX09QRVIoUVRSLDQvMS8yMDEwLDYvMzAvMjAxMCwsLFVTRCk=&amp;WINDOW=FIRST_POPUP&amp;HEIGH","T=450&amp;WIDTH=450&amp;START_MAXIMIZED=FALSE&amp;VAR:CALENDAR=US&amp;VAR:SYMBOL=MRK&amp;VAR:INDEX=0"}</definedName>
    <definedName name="_396__FDSAUDITLINK__" localSheetId="8" hidden="1">{"fdsup://directions/FAT Viewer?action=UPDATE&amp;creator=factset&amp;DYN_ARGS=TRUE&amp;DOC_NAME=FAT:FQL_AUDITING_CLIENT_TEMPLATE.FAT&amp;display_string=Audit&amp;VAR:KEY=XKTUNGJSLU&amp;VAR:QUERY=RkZfRUJJVERBX09QRVIoUVRSLDQvMS8yMDEwLDYvMzAvMjAxMCwsLFVTRCk=&amp;WINDOW=FIRST_POPUP&amp;HEIGH","T=450&amp;WIDTH=450&amp;START_MAXIMIZED=FALSE&amp;VAR:CALENDAR=US&amp;VAR:SYMBOL=MRK&amp;VAR:INDEX=0"}</definedName>
    <definedName name="_396__FDSAUDITLINK__" localSheetId="10" hidden="1">{"fdsup://directions/FAT Viewer?action=UPDATE&amp;creator=factset&amp;DYN_ARGS=TRUE&amp;DOC_NAME=FAT:FQL_AUDITING_CLIENT_TEMPLATE.FAT&amp;display_string=Audit&amp;VAR:KEY=XKTUNGJSLU&amp;VAR:QUERY=RkZfRUJJVERBX09QRVIoUVRSLDQvMS8yMDEwLDYvMzAvMjAxMCwsLFVTRCk=&amp;WINDOW=FIRST_POPUP&amp;HEIGH","T=450&amp;WIDTH=450&amp;START_MAXIMIZED=FALSE&amp;VAR:CALENDAR=US&amp;VAR:SYMBOL=MRK&amp;VAR:INDEX=0"}</definedName>
    <definedName name="_396__FDSAUDITLINK__" localSheetId="3" hidden="1">{"fdsup://directions/FAT Viewer?action=UPDATE&amp;creator=factset&amp;DYN_ARGS=TRUE&amp;DOC_NAME=FAT:FQL_AUDITING_CLIENT_TEMPLATE.FAT&amp;display_string=Audit&amp;VAR:KEY=XKTUNGJSLU&amp;VAR:QUERY=RkZfRUJJVERBX09QRVIoUVRSLDQvMS8yMDEwLDYvMzAvMjAxMCwsLFVTRCk=&amp;WINDOW=FIRST_POPUP&amp;HEIGH","T=450&amp;WIDTH=450&amp;START_MAXIMIZED=FALSE&amp;VAR:CALENDAR=US&amp;VAR:SYMBOL=MRK&amp;VAR:INDEX=0"}</definedName>
    <definedName name="_396__FDSAUDITLINK__" localSheetId="5" hidden="1">{"fdsup://directions/FAT Viewer?action=UPDATE&amp;creator=factset&amp;DYN_ARGS=TRUE&amp;DOC_NAME=FAT:FQL_AUDITING_CLIENT_TEMPLATE.FAT&amp;display_string=Audit&amp;VAR:KEY=XKTUNGJSLU&amp;VAR:QUERY=RkZfRUJJVERBX09QRVIoUVRSLDQvMS8yMDEwLDYvMzAvMjAxMCwsLFVTRCk=&amp;WINDOW=FIRST_POPUP&amp;HEIGH","T=450&amp;WIDTH=450&amp;START_MAXIMIZED=FALSE&amp;VAR:CALENDAR=US&amp;VAR:SYMBOL=MRK&amp;VAR:INDEX=0"}</definedName>
    <definedName name="_396__FDSAUDITLINK__" localSheetId="1" hidden="1">{"fdsup://directions/FAT Viewer?action=UPDATE&amp;creator=factset&amp;DYN_ARGS=TRUE&amp;DOC_NAME=FAT:FQL_AUDITING_CLIENT_TEMPLATE.FAT&amp;display_string=Audit&amp;VAR:KEY=XKTUNGJSLU&amp;VAR:QUERY=RkZfRUJJVERBX09QRVIoUVRSLDQvMS8yMDEwLDYvMzAvMjAxMCwsLFVTRCk=&amp;WINDOW=FIRST_POPUP&amp;HEIGH","T=450&amp;WIDTH=450&amp;START_MAXIMIZED=FALSE&amp;VAR:CALENDAR=US&amp;VAR:SYMBOL=MRK&amp;VAR:INDEX=0"}</definedName>
    <definedName name="_396__FDSAUDITLINK__" hidden="1">{"fdsup://directions/FAT Viewer?action=UPDATE&amp;creator=factset&amp;DYN_ARGS=TRUE&amp;DOC_NAME=FAT:FQL_AUDITING_CLIENT_TEMPLATE.FAT&amp;display_string=Audit&amp;VAR:KEY=XKTUNGJSLU&amp;VAR:QUERY=RkZfRUJJVERBX09QRVIoUVRSLDQvMS8yMDEwLDYvMzAvMjAxMCwsLFVTRCk=&amp;WINDOW=FIRST_POPUP&amp;HEIGH","T=450&amp;WIDTH=450&amp;START_MAXIMIZED=FALSE&amp;VAR:CALENDAR=US&amp;VAR:SYMBOL=MRK&amp;VAR:INDEX=0"}</definedName>
    <definedName name="_397__FDSAUDITLINK__" localSheetId="7" hidden="1">{"fdsup://directions/FAT Viewer?action=UPDATE&amp;creator=factset&amp;DYN_ARGS=TRUE&amp;DOC_NAME=FAT:FQL_AUDITING_CLIENT_TEMPLATE.FAT&amp;display_string=Audit&amp;VAR:KEY=NYTUDGXUBU&amp;VAR:QUERY=RkZfRUJJVERBX09QRVIoUVRSLDQvMS8yMDA5LDYvMzAvMjAwOSwsLFVTRCk=&amp;WINDOW=FIRST_POPUP&amp;HEIGH","T=450&amp;WIDTH=450&amp;START_MAXIMIZED=FALSE&amp;VAR:CALENDAR=US&amp;VAR:SYMBOL=MOT&amp;VAR:INDEX=0"}</definedName>
    <definedName name="_397__FDSAUDITLINK__" localSheetId="9" hidden="1">{"fdsup://directions/FAT Viewer?action=UPDATE&amp;creator=factset&amp;DYN_ARGS=TRUE&amp;DOC_NAME=FAT:FQL_AUDITING_CLIENT_TEMPLATE.FAT&amp;display_string=Audit&amp;VAR:KEY=NYTUDGXUBU&amp;VAR:QUERY=RkZfRUJJVERBX09QRVIoUVRSLDQvMS8yMDA5LDYvMzAvMjAwOSwsLFVTRCk=&amp;WINDOW=FIRST_POPUP&amp;HEIGH","T=450&amp;WIDTH=450&amp;START_MAXIMIZED=FALSE&amp;VAR:CALENDAR=US&amp;VAR:SYMBOL=MOT&amp;VAR:INDEX=0"}</definedName>
    <definedName name="_397__FDSAUDITLINK__" localSheetId="8" hidden="1">{"fdsup://directions/FAT Viewer?action=UPDATE&amp;creator=factset&amp;DYN_ARGS=TRUE&amp;DOC_NAME=FAT:FQL_AUDITING_CLIENT_TEMPLATE.FAT&amp;display_string=Audit&amp;VAR:KEY=NYTUDGXUBU&amp;VAR:QUERY=RkZfRUJJVERBX09QRVIoUVRSLDQvMS8yMDA5LDYvMzAvMjAwOSwsLFVTRCk=&amp;WINDOW=FIRST_POPUP&amp;HEIGH","T=450&amp;WIDTH=450&amp;START_MAXIMIZED=FALSE&amp;VAR:CALENDAR=US&amp;VAR:SYMBOL=MOT&amp;VAR:INDEX=0"}</definedName>
    <definedName name="_397__FDSAUDITLINK__" localSheetId="10" hidden="1">{"fdsup://directions/FAT Viewer?action=UPDATE&amp;creator=factset&amp;DYN_ARGS=TRUE&amp;DOC_NAME=FAT:FQL_AUDITING_CLIENT_TEMPLATE.FAT&amp;display_string=Audit&amp;VAR:KEY=NYTUDGXUBU&amp;VAR:QUERY=RkZfRUJJVERBX09QRVIoUVRSLDQvMS8yMDA5LDYvMzAvMjAwOSwsLFVTRCk=&amp;WINDOW=FIRST_POPUP&amp;HEIGH","T=450&amp;WIDTH=450&amp;START_MAXIMIZED=FALSE&amp;VAR:CALENDAR=US&amp;VAR:SYMBOL=MOT&amp;VAR:INDEX=0"}</definedName>
    <definedName name="_397__FDSAUDITLINK__" localSheetId="3" hidden="1">{"fdsup://directions/FAT Viewer?action=UPDATE&amp;creator=factset&amp;DYN_ARGS=TRUE&amp;DOC_NAME=FAT:FQL_AUDITING_CLIENT_TEMPLATE.FAT&amp;display_string=Audit&amp;VAR:KEY=NYTUDGXUBU&amp;VAR:QUERY=RkZfRUJJVERBX09QRVIoUVRSLDQvMS8yMDA5LDYvMzAvMjAwOSwsLFVTRCk=&amp;WINDOW=FIRST_POPUP&amp;HEIGH","T=450&amp;WIDTH=450&amp;START_MAXIMIZED=FALSE&amp;VAR:CALENDAR=US&amp;VAR:SYMBOL=MOT&amp;VAR:INDEX=0"}</definedName>
    <definedName name="_397__FDSAUDITLINK__" localSheetId="5" hidden="1">{"fdsup://directions/FAT Viewer?action=UPDATE&amp;creator=factset&amp;DYN_ARGS=TRUE&amp;DOC_NAME=FAT:FQL_AUDITING_CLIENT_TEMPLATE.FAT&amp;display_string=Audit&amp;VAR:KEY=NYTUDGXUBU&amp;VAR:QUERY=RkZfRUJJVERBX09QRVIoUVRSLDQvMS8yMDA5LDYvMzAvMjAwOSwsLFVTRCk=&amp;WINDOW=FIRST_POPUP&amp;HEIGH","T=450&amp;WIDTH=450&amp;START_MAXIMIZED=FALSE&amp;VAR:CALENDAR=US&amp;VAR:SYMBOL=MOT&amp;VAR:INDEX=0"}</definedName>
    <definedName name="_397__FDSAUDITLINK__" localSheetId="1" hidden="1">{"fdsup://directions/FAT Viewer?action=UPDATE&amp;creator=factset&amp;DYN_ARGS=TRUE&amp;DOC_NAME=FAT:FQL_AUDITING_CLIENT_TEMPLATE.FAT&amp;display_string=Audit&amp;VAR:KEY=NYTUDGXUBU&amp;VAR:QUERY=RkZfRUJJVERBX09QRVIoUVRSLDQvMS8yMDA5LDYvMzAvMjAwOSwsLFVTRCk=&amp;WINDOW=FIRST_POPUP&amp;HEIGH","T=450&amp;WIDTH=450&amp;START_MAXIMIZED=FALSE&amp;VAR:CALENDAR=US&amp;VAR:SYMBOL=MOT&amp;VAR:INDEX=0"}</definedName>
    <definedName name="_397__FDSAUDITLINK__" hidden="1">{"fdsup://directions/FAT Viewer?action=UPDATE&amp;creator=factset&amp;DYN_ARGS=TRUE&amp;DOC_NAME=FAT:FQL_AUDITING_CLIENT_TEMPLATE.FAT&amp;display_string=Audit&amp;VAR:KEY=NYTUDGXUBU&amp;VAR:QUERY=RkZfRUJJVERBX09QRVIoUVRSLDQvMS8yMDA5LDYvMzAvMjAwOSwsLFVTRCk=&amp;WINDOW=FIRST_POPUP&amp;HEIGH","T=450&amp;WIDTH=450&amp;START_MAXIMIZED=FALSE&amp;VAR:CALENDAR=US&amp;VAR:SYMBOL=MOT&amp;VAR:INDEX=0"}</definedName>
    <definedName name="_398__FDSAUDITLINK__" localSheetId="7" hidden="1">{"fdsup://directions/FAT Viewer?action=UPDATE&amp;creator=factset&amp;DYN_ARGS=TRUE&amp;DOC_NAME=FAT:FQL_AUDITING_CLIENT_TEMPLATE.FAT&amp;display_string=Audit&amp;VAR:KEY=DQXOXKBSXE&amp;VAR:QUERY=RkZfRUJJVERBX09QRVIoUVRSLDQvMS8yMDEwLDYvMzAvMjAxMCwsLFVTRCk=&amp;WINDOW=FIRST_POPUP&amp;HEIGH","T=450&amp;WIDTH=450&amp;START_MAXIMIZED=FALSE&amp;VAR:CALENDAR=US&amp;VAR:SYMBOL=MOT&amp;VAR:INDEX=0"}</definedName>
    <definedName name="_398__FDSAUDITLINK__" localSheetId="9" hidden="1">{"fdsup://directions/FAT Viewer?action=UPDATE&amp;creator=factset&amp;DYN_ARGS=TRUE&amp;DOC_NAME=FAT:FQL_AUDITING_CLIENT_TEMPLATE.FAT&amp;display_string=Audit&amp;VAR:KEY=DQXOXKBSXE&amp;VAR:QUERY=RkZfRUJJVERBX09QRVIoUVRSLDQvMS8yMDEwLDYvMzAvMjAxMCwsLFVTRCk=&amp;WINDOW=FIRST_POPUP&amp;HEIGH","T=450&amp;WIDTH=450&amp;START_MAXIMIZED=FALSE&amp;VAR:CALENDAR=US&amp;VAR:SYMBOL=MOT&amp;VAR:INDEX=0"}</definedName>
    <definedName name="_398__FDSAUDITLINK__" localSheetId="8" hidden="1">{"fdsup://directions/FAT Viewer?action=UPDATE&amp;creator=factset&amp;DYN_ARGS=TRUE&amp;DOC_NAME=FAT:FQL_AUDITING_CLIENT_TEMPLATE.FAT&amp;display_string=Audit&amp;VAR:KEY=DQXOXKBSXE&amp;VAR:QUERY=RkZfRUJJVERBX09QRVIoUVRSLDQvMS8yMDEwLDYvMzAvMjAxMCwsLFVTRCk=&amp;WINDOW=FIRST_POPUP&amp;HEIGH","T=450&amp;WIDTH=450&amp;START_MAXIMIZED=FALSE&amp;VAR:CALENDAR=US&amp;VAR:SYMBOL=MOT&amp;VAR:INDEX=0"}</definedName>
    <definedName name="_398__FDSAUDITLINK__" localSheetId="10" hidden="1">{"fdsup://directions/FAT Viewer?action=UPDATE&amp;creator=factset&amp;DYN_ARGS=TRUE&amp;DOC_NAME=FAT:FQL_AUDITING_CLIENT_TEMPLATE.FAT&amp;display_string=Audit&amp;VAR:KEY=DQXOXKBSXE&amp;VAR:QUERY=RkZfRUJJVERBX09QRVIoUVRSLDQvMS8yMDEwLDYvMzAvMjAxMCwsLFVTRCk=&amp;WINDOW=FIRST_POPUP&amp;HEIGH","T=450&amp;WIDTH=450&amp;START_MAXIMIZED=FALSE&amp;VAR:CALENDAR=US&amp;VAR:SYMBOL=MOT&amp;VAR:INDEX=0"}</definedName>
    <definedName name="_398__FDSAUDITLINK__" localSheetId="3" hidden="1">{"fdsup://directions/FAT Viewer?action=UPDATE&amp;creator=factset&amp;DYN_ARGS=TRUE&amp;DOC_NAME=FAT:FQL_AUDITING_CLIENT_TEMPLATE.FAT&amp;display_string=Audit&amp;VAR:KEY=DQXOXKBSXE&amp;VAR:QUERY=RkZfRUJJVERBX09QRVIoUVRSLDQvMS8yMDEwLDYvMzAvMjAxMCwsLFVTRCk=&amp;WINDOW=FIRST_POPUP&amp;HEIGH","T=450&amp;WIDTH=450&amp;START_MAXIMIZED=FALSE&amp;VAR:CALENDAR=US&amp;VAR:SYMBOL=MOT&amp;VAR:INDEX=0"}</definedName>
    <definedName name="_398__FDSAUDITLINK__" localSheetId="5" hidden="1">{"fdsup://directions/FAT Viewer?action=UPDATE&amp;creator=factset&amp;DYN_ARGS=TRUE&amp;DOC_NAME=FAT:FQL_AUDITING_CLIENT_TEMPLATE.FAT&amp;display_string=Audit&amp;VAR:KEY=DQXOXKBSXE&amp;VAR:QUERY=RkZfRUJJVERBX09QRVIoUVRSLDQvMS8yMDEwLDYvMzAvMjAxMCwsLFVTRCk=&amp;WINDOW=FIRST_POPUP&amp;HEIGH","T=450&amp;WIDTH=450&amp;START_MAXIMIZED=FALSE&amp;VAR:CALENDAR=US&amp;VAR:SYMBOL=MOT&amp;VAR:INDEX=0"}</definedName>
    <definedName name="_398__FDSAUDITLINK__" localSheetId="1" hidden="1">{"fdsup://directions/FAT Viewer?action=UPDATE&amp;creator=factset&amp;DYN_ARGS=TRUE&amp;DOC_NAME=FAT:FQL_AUDITING_CLIENT_TEMPLATE.FAT&amp;display_string=Audit&amp;VAR:KEY=DQXOXKBSXE&amp;VAR:QUERY=RkZfRUJJVERBX09QRVIoUVRSLDQvMS8yMDEwLDYvMzAvMjAxMCwsLFVTRCk=&amp;WINDOW=FIRST_POPUP&amp;HEIGH","T=450&amp;WIDTH=450&amp;START_MAXIMIZED=FALSE&amp;VAR:CALENDAR=US&amp;VAR:SYMBOL=MOT&amp;VAR:INDEX=0"}</definedName>
    <definedName name="_398__FDSAUDITLINK__" hidden="1">{"fdsup://directions/FAT Viewer?action=UPDATE&amp;creator=factset&amp;DYN_ARGS=TRUE&amp;DOC_NAME=FAT:FQL_AUDITING_CLIENT_TEMPLATE.FAT&amp;display_string=Audit&amp;VAR:KEY=DQXOXKBSXE&amp;VAR:QUERY=RkZfRUJJVERBX09QRVIoUVRSLDQvMS8yMDEwLDYvMzAvMjAxMCwsLFVTRCk=&amp;WINDOW=FIRST_POPUP&amp;HEIGH","T=450&amp;WIDTH=450&amp;START_MAXIMIZED=FALSE&amp;VAR:CALENDAR=US&amp;VAR:SYMBOL=MOT&amp;VAR:INDEX=0"}</definedName>
    <definedName name="_399__FDSAUDITLINK__" localSheetId="7" hidden="1">{"fdsup://directions/FAT Viewer?action=UPDATE&amp;creator=factset&amp;DYN_ARGS=TRUE&amp;DOC_NAME=FAT:FQL_AUDITING_CLIENT_TEMPLATE.FAT&amp;display_string=Audit&amp;VAR:KEY=XMRAVYVWFE&amp;VAR:QUERY=RkZfRUJJVERBX09QRVIoUVRSLDQvMS8yMDA5LDYvMzAvMjAwOSwsLFVTRCk=&amp;WINDOW=FIRST_POPUP&amp;HEIGH","T=450&amp;WIDTH=450&amp;START_MAXIMIZED=FALSE&amp;VAR:CALENDAR=US&amp;VAR:SYMBOL=MON&amp;VAR:INDEX=0"}</definedName>
    <definedName name="_399__FDSAUDITLINK__" localSheetId="9" hidden="1">{"fdsup://directions/FAT Viewer?action=UPDATE&amp;creator=factset&amp;DYN_ARGS=TRUE&amp;DOC_NAME=FAT:FQL_AUDITING_CLIENT_TEMPLATE.FAT&amp;display_string=Audit&amp;VAR:KEY=XMRAVYVWFE&amp;VAR:QUERY=RkZfRUJJVERBX09QRVIoUVRSLDQvMS8yMDA5LDYvMzAvMjAwOSwsLFVTRCk=&amp;WINDOW=FIRST_POPUP&amp;HEIGH","T=450&amp;WIDTH=450&amp;START_MAXIMIZED=FALSE&amp;VAR:CALENDAR=US&amp;VAR:SYMBOL=MON&amp;VAR:INDEX=0"}</definedName>
    <definedName name="_399__FDSAUDITLINK__" localSheetId="8" hidden="1">{"fdsup://directions/FAT Viewer?action=UPDATE&amp;creator=factset&amp;DYN_ARGS=TRUE&amp;DOC_NAME=FAT:FQL_AUDITING_CLIENT_TEMPLATE.FAT&amp;display_string=Audit&amp;VAR:KEY=XMRAVYVWFE&amp;VAR:QUERY=RkZfRUJJVERBX09QRVIoUVRSLDQvMS8yMDA5LDYvMzAvMjAwOSwsLFVTRCk=&amp;WINDOW=FIRST_POPUP&amp;HEIGH","T=450&amp;WIDTH=450&amp;START_MAXIMIZED=FALSE&amp;VAR:CALENDAR=US&amp;VAR:SYMBOL=MON&amp;VAR:INDEX=0"}</definedName>
    <definedName name="_399__FDSAUDITLINK__" localSheetId="10" hidden="1">{"fdsup://directions/FAT Viewer?action=UPDATE&amp;creator=factset&amp;DYN_ARGS=TRUE&amp;DOC_NAME=FAT:FQL_AUDITING_CLIENT_TEMPLATE.FAT&amp;display_string=Audit&amp;VAR:KEY=XMRAVYVWFE&amp;VAR:QUERY=RkZfRUJJVERBX09QRVIoUVRSLDQvMS8yMDA5LDYvMzAvMjAwOSwsLFVTRCk=&amp;WINDOW=FIRST_POPUP&amp;HEIGH","T=450&amp;WIDTH=450&amp;START_MAXIMIZED=FALSE&amp;VAR:CALENDAR=US&amp;VAR:SYMBOL=MON&amp;VAR:INDEX=0"}</definedName>
    <definedName name="_399__FDSAUDITLINK__" localSheetId="3" hidden="1">{"fdsup://directions/FAT Viewer?action=UPDATE&amp;creator=factset&amp;DYN_ARGS=TRUE&amp;DOC_NAME=FAT:FQL_AUDITING_CLIENT_TEMPLATE.FAT&amp;display_string=Audit&amp;VAR:KEY=XMRAVYVWFE&amp;VAR:QUERY=RkZfRUJJVERBX09QRVIoUVRSLDQvMS8yMDA5LDYvMzAvMjAwOSwsLFVTRCk=&amp;WINDOW=FIRST_POPUP&amp;HEIGH","T=450&amp;WIDTH=450&amp;START_MAXIMIZED=FALSE&amp;VAR:CALENDAR=US&amp;VAR:SYMBOL=MON&amp;VAR:INDEX=0"}</definedName>
    <definedName name="_399__FDSAUDITLINK__" localSheetId="5" hidden="1">{"fdsup://directions/FAT Viewer?action=UPDATE&amp;creator=factset&amp;DYN_ARGS=TRUE&amp;DOC_NAME=FAT:FQL_AUDITING_CLIENT_TEMPLATE.FAT&amp;display_string=Audit&amp;VAR:KEY=XMRAVYVWFE&amp;VAR:QUERY=RkZfRUJJVERBX09QRVIoUVRSLDQvMS8yMDA5LDYvMzAvMjAwOSwsLFVTRCk=&amp;WINDOW=FIRST_POPUP&amp;HEIGH","T=450&amp;WIDTH=450&amp;START_MAXIMIZED=FALSE&amp;VAR:CALENDAR=US&amp;VAR:SYMBOL=MON&amp;VAR:INDEX=0"}</definedName>
    <definedName name="_399__FDSAUDITLINK__" localSheetId="1" hidden="1">{"fdsup://directions/FAT Viewer?action=UPDATE&amp;creator=factset&amp;DYN_ARGS=TRUE&amp;DOC_NAME=FAT:FQL_AUDITING_CLIENT_TEMPLATE.FAT&amp;display_string=Audit&amp;VAR:KEY=XMRAVYVWFE&amp;VAR:QUERY=RkZfRUJJVERBX09QRVIoUVRSLDQvMS8yMDA5LDYvMzAvMjAwOSwsLFVTRCk=&amp;WINDOW=FIRST_POPUP&amp;HEIGH","T=450&amp;WIDTH=450&amp;START_MAXIMIZED=FALSE&amp;VAR:CALENDAR=US&amp;VAR:SYMBOL=MON&amp;VAR:INDEX=0"}</definedName>
    <definedName name="_399__FDSAUDITLINK__" hidden="1">{"fdsup://directions/FAT Viewer?action=UPDATE&amp;creator=factset&amp;DYN_ARGS=TRUE&amp;DOC_NAME=FAT:FQL_AUDITING_CLIENT_TEMPLATE.FAT&amp;display_string=Audit&amp;VAR:KEY=XMRAVYVWFE&amp;VAR:QUERY=RkZfRUJJVERBX09QRVIoUVRSLDQvMS8yMDA5LDYvMzAvMjAwOSwsLFVTRCk=&amp;WINDOW=FIRST_POPUP&amp;HEIGH","T=450&amp;WIDTH=450&amp;START_MAXIMIZED=FALSE&amp;VAR:CALENDAR=US&amp;VAR:SYMBOL=MON&amp;VAR:INDEX=0"}</definedName>
    <definedName name="_4__FDSAUDITLINK__" localSheetId="7" hidden="1">{"fdsup://directions/FAT Viewer?action=UPDATE&amp;creator=factset&amp;DYN_ARGS=TRUE&amp;DOC_NAME=FAT:FQL_AUDITING_CLIENT_TEMPLATE.FAT&amp;display_string=Audit&amp;VAR:KEY=PYFIPCNANQ&amp;VAR:QUERY=RkZfRUJJVERBX09QRVIoUVRSLDQvMS8yMDEwLDYvMzAvMjAxMCwsLFVTRCk=&amp;WINDOW=FIRST_POPUP&amp;HEIGH","T=450&amp;WIDTH=450&amp;START_MAXIMIZED=FALSE&amp;VAR:CALENDAR=US&amp;VAR:SYMBOL=ZION&amp;VAR:INDEX=0"}</definedName>
    <definedName name="_4__FDSAUDITLINK__" localSheetId="9" hidden="1">{"fdsup://directions/FAT Viewer?action=UPDATE&amp;creator=factset&amp;DYN_ARGS=TRUE&amp;DOC_NAME=FAT:FQL_AUDITING_CLIENT_TEMPLATE.FAT&amp;display_string=Audit&amp;VAR:KEY=PYFIPCNANQ&amp;VAR:QUERY=RkZfRUJJVERBX09QRVIoUVRSLDQvMS8yMDEwLDYvMzAvMjAxMCwsLFVTRCk=&amp;WINDOW=FIRST_POPUP&amp;HEIGH","T=450&amp;WIDTH=450&amp;START_MAXIMIZED=FALSE&amp;VAR:CALENDAR=US&amp;VAR:SYMBOL=ZION&amp;VAR:INDEX=0"}</definedName>
    <definedName name="_4__FDSAUDITLINK__" localSheetId="8" hidden="1">{"fdsup://directions/FAT Viewer?action=UPDATE&amp;creator=factset&amp;DYN_ARGS=TRUE&amp;DOC_NAME=FAT:FQL_AUDITING_CLIENT_TEMPLATE.FAT&amp;display_string=Audit&amp;VAR:KEY=PYFIPCNANQ&amp;VAR:QUERY=RkZfRUJJVERBX09QRVIoUVRSLDQvMS8yMDEwLDYvMzAvMjAxMCwsLFVTRCk=&amp;WINDOW=FIRST_POPUP&amp;HEIGH","T=450&amp;WIDTH=450&amp;START_MAXIMIZED=FALSE&amp;VAR:CALENDAR=US&amp;VAR:SYMBOL=ZION&amp;VAR:INDEX=0"}</definedName>
    <definedName name="_4__FDSAUDITLINK__" localSheetId="10" hidden="1">{"fdsup://directions/FAT Viewer?action=UPDATE&amp;creator=factset&amp;DYN_ARGS=TRUE&amp;DOC_NAME=FAT:FQL_AUDITING_CLIENT_TEMPLATE.FAT&amp;display_string=Audit&amp;VAR:KEY=PYFIPCNANQ&amp;VAR:QUERY=RkZfRUJJVERBX09QRVIoUVRSLDQvMS8yMDEwLDYvMzAvMjAxMCwsLFVTRCk=&amp;WINDOW=FIRST_POPUP&amp;HEIGH","T=450&amp;WIDTH=450&amp;START_MAXIMIZED=FALSE&amp;VAR:CALENDAR=US&amp;VAR:SYMBOL=ZION&amp;VAR:INDEX=0"}</definedName>
    <definedName name="_4__FDSAUDITLINK__" localSheetId="3" hidden="1">{"fdsup://directions/FAT Viewer?action=UPDATE&amp;creator=factset&amp;DYN_ARGS=TRUE&amp;DOC_NAME=FAT:FQL_AUDITING_CLIENT_TEMPLATE.FAT&amp;display_string=Audit&amp;VAR:KEY=PYFIPCNANQ&amp;VAR:QUERY=RkZfRUJJVERBX09QRVIoUVRSLDQvMS8yMDEwLDYvMzAvMjAxMCwsLFVTRCk=&amp;WINDOW=FIRST_POPUP&amp;HEIGH","T=450&amp;WIDTH=450&amp;START_MAXIMIZED=FALSE&amp;VAR:CALENDAR=US&amp;VAR:SYMBOL=ZION&amp;VAR:INDEX=0"}</definedName>
    <definedName name="_4__FDSAUDITLINK__" localSheetId="5" hidden="1">{"fdsup://directions/FAT Viewer?action=UPDATE&amp;creator=factset&amp;DYN_ARGS=TRUE&amp;DOC_NAME=FAT:FQL_AUDITING_CLIENT_TEMPLATE.FAT&amp;display_string=Audit&amp;VAR:KEY=PYFIPCNANQ&amp;VAR:QUERY=RkZfRUJJVERBX09QRVIoUVRSLDQvMS8yMDEwLDYvMzAvMjAxMCwsLFVTRCk=&amp;WINDOW=FIRST_POPUP&amp;HEIGH","T=450&amp;WIDTH=450&amp;START_MAXIMIZED=FALSE&amp;VAR:CALENDAR=US&amp;VAR:SYMBOL=ZION&amp;VAR:INDEX=0"}</definedName>
    <definedName name="_4__FDSAUDITLINK__" localSheetId="1" hidden="1">{"fdsup://directions/FAT Viewer?action=UPDATE&amp;creator=factset&amp;DYN_ARGS=TRUE&amp;DOC_NAME=FAT:FQL_AUDITING_CLIENT_TEMPLATE.FAT&amp;display_string=Audit&amp;VAR:KEY=PYFIPCNANQ&amp;VAR:QUERY=RkZfRUJJVERBX09QRVIoUVRSLDQvMS8yMDEwLDYvMzAvMjAxMCwsLFVTRCk=&amp;WINDOW=FIRST_POPUP&amp;HEIGH","T=450&amp;WIDTH=450&amp;START_MAXIMIZED=FALSE&amp;VAR:CALENDAR=US&amp;VAR:SYMBOL=ZION&amp;VAR:INDEX=0"}</definedName>
    <definedName name="_4__FDSAUDITLINK__" hidden="1">{"fdsup://directions/FAT Viewer?action=UPDATE&amp;creator=factset&amp;DYN_ARGS=TRUE&amp;DOC_NAME=FAT:FQL_AUDITING_CLIENT_TEMPLATE.FAT&amp;display_string=Audit&amp;VAR:KEY=ZYPGXQBILS&amp;VAR:QUERY=RkZfREVCVChRVFIsMCk=&amp;WINDOW=FIRST_POPUP&amp;HEIGHT=450&amp;WIDTH=450&amp;START_MAXIMIZED=FALSE&amp;VA","R:CALENDAR=US&amp;VAR:SYMBOL=VPRT&amp;VAR:INDEX=0"}</definedName>
    <definedName name="_40__FDSAUDITLINK__" localSheetId="7" hidden="1">{"fdsup://directions/FAT Viewer?action=UPDATE&amp;creator=factset&amp;DYN_ARGS=TRUE&amp;DOC_NAME=FAT:FQL_AUDITING_CLIENT_TEMPLATE.FAT&amp;display_string=Audit&amp;VAR:KEY=XOBOXIJSPS&amp;VAR:QUERY=RkZfRUJJVERBX09QRVIoUVRSLDQvMS8yMDEwLDYvMzAvMjAxMCwsLFVTRCk=&amp;WINDOW=FIRST_POPUP&amp;HEIGH","T=450&amp;WIDTH=450&amp;START_MAXIMIZED=FALSE&amp;VAR:CALENDAR=US&amp;VAR:SYMBOL=WM&amp;VAR:INDEX=0"}</definedName>
    <definedName name="_40__FDSAUDITLINK__" localSheetId="9" hidden="1">{"fdsup://directions/FAT Viewer?action=UPDATE&amp;creator=factset&amp;DYN_ARGS=TRUE&amp;DOC_NAME=FAT:FQL_AUDITING_CLIENT_TEMPLATE.FAT&amp;display_string=Audit&amp;VAR:KEY=XOBOXIJSPS&amp;VAR:QUERY=RkZfRUJJVERBX09QRVIoUVRSLDQvMS8yMDEwLDYvMzAvMjAxMCwsLFVTRCk=&amp;WINDOW=FIRST_POPUP&amp;HEIGH","T=450&amp;WIDTH=450&amp;START_MAXIMIZED=FALSE&amp;VAR:CALENDAR=US&amp;VAR:SYMBOL=WM&amp;VAR:INDEX=0"}</definedName>
    <definedName name="_40__FDSAUDITLINK__" localSheetId="8" hidden="1">{"fdsup://directions/FAT Viewer?action=UPDATE&amp;creator=factset&amp;DYN_ARGS=TRUE&amp;DOC_NAME=FAT:FQL_AUDITING_CLIENT_TEMPLATE.FAT&amp;display_string=Audit&amp;VAR:KEY=XOBOXIJSPS&amp;VAR:QUERY=RkZfRUJJVERBX09QRVIoUVRSLDQvMS8yMDEwLDYvMzAvMjAxMCwsLFVTRCk=&amp;WINDOW=FIRST_POPUP&amp;HEIGH","T=450&amp;WIDTH=450&amp;START_MAXIMIZED=FALSE&amp;VAR:CALENDAR=US&amp;VAR:SYMBOL=WM&amp;VAR:INDEX=0"}</definedName>
    <definedName name="_40__FDSAUDITLINK__" localSheetId="10" hidden="1">{"fdsup://directions/FAT Viewer?action=UPDATE&amp;creator=factset&amp;DYN_ARGS=TRUE&amp;DOC_NAME=FAT:FQL_AUDITING_CLIENT_TEMPLATE.FAT&amp;display_string=Audit&amp;VAR:KEY=XOBOXIJSPS&amp;VAR:QUERY=RkZfRUJJVERBX09QRVIoUVRSLDQvMS8yMDEwLDYvMzAvMjAxMCwsLFVTRCk=&amp;WINDOW=FIRST_POPUP&amp;HEIGH","T=450&amp;WIDTH=450&amp;START_MAXIMIZED=FALSE&amp;VAR:CALENDAR=US&amp;VAR:SYMBOL=WM&amp;VAR:INDEX=0"}</definedName>
    <definedName name="_40__FDSAUDITLINK__" localSheetId="3" hidden="1">{"fdsup://directions/FAT Viewer?action=UPDATE&amp;creator=factset&amp;DYN_ARGS=TRUE&amp;DOC_NAME=FAT:FQL_AUDITING_CLIENT_TEMPLATE.FAT&amp;display_string=Audit&amp;VAR:KEY=XOBOXIJSPS&amp;VAR:QUERY=RkZfRUJJVERBX09QRVIoUVRSLDQvMS8yMDEwLDYvMzAvMjAxMCwsLFVTRCk=&amp;WINDOW=FIRST_POPUP&amp;HEIGH","T=450&amp;WIDTH=450&amp;START_MAXIMIZED=FALSE&amp;VAR:CALENDAR=US&amp;VAR:SYMBOL=WM&amp;VAR:INDEX=0"}</definedName>
    <definedName name="_40__FDSAUDITLINK__" localSheetId="5" hidden="1">{"fdsup://directions/FAT Viewer?action=UPDATE&amp;creator=factset&amp;DYN_ARGS=TRUE&amp;DOC_NAME=FAT:FQL_AUDITING_CLIENT_TEMPLATE.FAT&amp;display_string=Audit&amp;VAR:KEY=XOBOXIJSPS&amp;VAR:QUERY=RkZfRUJJVERBX09QRVIoUVRSLDQvMS8yMDEwLDYvMzAvMjAxMCwsLFVTRCk=&amp;WINDOW=FIRST_POPUP&amp;HEIGH","T=450&amp;WIDTH=450&amp;START_MAXIMIZED=FALSE&amp;VAR:CALENDAR=US&amp;VAR:SYMBOL=WM&amp;VAR:INDEX=0"}</definedName>
    <definedName name="_40__FDSAUDITLINK__" localSheetId="1" hidden="1">{"fdsup://directions/FAT Viewer?action=UPDATE&amp;creator=factset&amp;DYN_ARGS=TRUE&amp;DOC_NAME=FAT:FQL_AUDITING_CLIENT_TEMPLATE.FAT&amp;display_string=Audit&amp;VAR:KEY=XOBOXIJSPS&amp;VAR:QUERY=RkZfRUJJVERBX09QRVIoUVRSLDQvMS8yMDEwLDYvMzAvMjAxMCwsLFVTRCk=&amp;WINDOW=FIRST_POPUP&amp;HEIGH","T=450&amp;WIDTH=450&amp;START_MAXIMIZED=FALSE&amp;VAR:CALENDAR=US&amp;VAR:SYMBOL=WM&amp;VAR:INDEX=0"}</definedName>
    <definedName name="_40__FDSAUDITLINK__" hidden="1">{"fdsup://directions/FAT Viewer?action=UPDATE&amp;creator=factset&amp;DYN_ARGS=TRUE&amp;DOC_NAME=FAT:FQL_AUDITING_CLIENT_TEMPLATE.FAT&amp;display_string=Audit&amp;VAR:KEY=XOBOXIJSPS&amp;VAR:QUERY=RkZfRUJJVERBX09QRVIoUVRSLDQvMS8yMDEwLDYvMzAvMjAxMCwsLFVTRCk=&amp;WINDOW=FIRST_POPUP&amp;HEIGH","T=450&amp;WIDTH=450&amp;START_MAXIMIZED=FALSE&amp;VAR:CALENDAR=US&amp;VAR:SYMBOL=WM&amp;VAR:INDEX=0"}</definedName>
    <definedName name="_400__FDSAUDITLINK__" localSheetId="7" hidden="1">{"fdsup://directions/FAT Viewer?action=UPDATE&amp;creator=factset&amp;DYN_ARGS=TRUE&amp;DOC_NAME=FAT:FQL_AUDITING_CLIENT_TEMPLATE.FAT&amp;display_string=Audit&amp;VAR:KEY=ZQTOFSXSHK&amp;VAR:QUERY=RkZfRUJJVERBX09QRVIoUVRSLDQvMS8yMDEwLDYvMzAvMjAxMCwsLFVTRCk=&amp;WINDOW=FIRST_POPUP&amp;HEIGH","T=450&amp;WIDTH=450&amp;START_MAXIMIZED=FALSE&amp;VAR:CALENDAR=US&amp;VAR:SYMBOL=MON&amp;VAR:INDEX=0"}</definedName>
    <definedName name="_400__FDSAUDITLINK__" localSheetId="9" hidden="1">{"fdsup://directions/FAT Viewer?action=UPDATE&amp;creator=factset&amp;DYN_ARGS=TRUE&amp;DOC_NAME=FAT:FQL_AUDITING_CLIENT_TEMPLATE.FAT&amp;display_string=Audit&amp;VAR:KEY=ZQTOFSXSHK&amp;VAR:QUERY=RkZfRUJJVERBX09QRVIoUVRSLDQvMS8yMDEwLDYvMzAvMjAxMCwsLFVTRCk=&amp;WINDOW=FIRST_POPUP&amp;HEIGH","T=450&amp;WIDTH=450&amp;START_MAXIMIZED=FALSE&amp;VAR:CALENDAR=US&amp;VAR:SYMBOL=MON&amp;VAR:INDEX=0"}</definedName>
    <definedName name="_400__FDSAUDITLINK__" localSheetId="8" hidden="1">{"fdsup://directions/FAT Viewer?action=UPDATE&amp;creator=factset&amp;DYN_ARGS=TRUE&amp;DOC_NAME=FAT:FQL_AUDITING_CLIENT_TEMPLATE.FAT&amp;display_string=Audit&amp;VAR:KEY=ZQTOFSXSHK&amp;VAR:QUERY=RkZfRUJJVERBX09QRVIoUVRSLDQvMS8yMDEwLDYvMzAvMjAxMCwsLFVTRCk=&amp;WINDOW=FIRST_POPUP&amp;HEIGH","T=450&amp;WIDTH=450&amp;START_MAXIMIZED=FALSE&amp;VAR:CALENDAR=US&amp;VAR:SYMBOL=MON&amp;VAR:INDEX=0"}</definedName>
    <definedName name="_400__FDSAUDITLINK__" localSheetId="10" hidden="1">{"fdsup://directions/FAT Viewer?action=UPDATE&amp;creator=factset&amp;DYN_ARGS=TRUE&amp;DOC_NAME=FAT:FQL_AUDITING_CLIENT_TEMPLATE.FAT&amp;display_string=Audit&amp;VAR:KEY=ZQTOFSXSHK&amp;VAR:QUERY=RkZfRUJJVERBX09QRVIoUVRSLDQvMS8yMDEwLDYvMzAvMjAxMCwsLFVTRCk=&amp;WINDOW=FIRST_POPUP&amp;HEIGH","T=450&amp;WIDTH=450&amp;START_MAXIMIZED=FALSE&amp;VAR:CALENDAR=US&amp;VAR:SYMBOL=MON&amp;VAR:INDEX=0"}</definedName>
    <definedName name="_400__FDSAUDITLINK__" localSheetId="3" hidden="1">{"fdsup://directions/FAT Viewer?action=UPDATE&amp;creator=factset&amp;DYN_ARGS=TRUE&amp;DOC_NAME=FAT:FQL_AUDITING_CLIENT_TEMPLATE.FAT&amp;display_string=Audit&amp;VAR:KEY=ZQTOFSXSHK&amp;VAR:QUERY=RkZfRUJJVERBX09QRVIoUVRSLDQvMS8yMDEwLDYvMzAvMjAxMCwsLFVTRCk=&amp;WINDOW=FIRST_POPUP&amp;HEIGH","T=450&amp;WIDTH=450&amp;START_MAXIMIZED=FALSE&amp;VAR:CALENDAR=US&amp;VAR:SYMBOL=MON&amp;VAR:INDEX=0"}</definedName>
    <definedName name="_400__FDSAUDITLINK__" localSheetId="5" hidden="1">{"fdsup://directions/FAT Viewer?action=UPDATE&amp;creator=factset&amp;DYN_ARGS=TRUE&amp;DOC_NAME=FAT:FQL_AUDITING_CLIENT_TEMPLATE.FAT&amp;display_string=Audit&amp;VAR:KEY=ZQTOFSXSHK&amp;VAR:QUERY=RkZfRUJJVERBX09QRVIoUVRSLDQvMS8yMDEwLDYvMzAvMjAxMCwsLFVTRCk=&amp;WINDOW=FIRST_POPUP&amp;HEIGH","T=450&amp;WIDTH=450&amp;START_MAXIMIZED=FALSE&amp;VAR:CALENDAR=US&amp;VAR:SYMBOL=MON&amp;VAR:INDEX=0"}</definedName>
    <definedName name="_400__FDSAUDITLINK__" localSheetId="1" hidden="1">{"fdsup://directions/FAT Viewer?action=UPDATE&amp;creator=factset&amp;DYN_ARGS=TRUE&amp;DOC_NAME=FAT:FQL_AUDITING_CLIENT_TEMPLATE.FAT&amp;display_string=Audit&amp;VAR:KEY=ZQTOFSXSHK&amp;VAR:QUERY=RkZfRUJJVERBX09QRVIoUVRSLDQvMS8yMDEwLDYvMzAvMjAxMCwsLFVTRCk=&amp;WINDOW=FIRST_POPUP&amp;HEIGH","T=450&amp;WIDTH=450&amp;START_MAXIMIZED=FALSE&amp;VAR:CALENDAR=US&amp;VAR:SYMBOL=MON&amp;VAR:INDEX=0"}</definedName>
    <definedName name="_400__FDSAUDITLINK__" hidden="1">{"fdsup://directions/FAT Viewer?action=UPDATE&amp;creator=factset&amp;DYN_ARGS=TRUE&amp;DOC_NAME=FAT:FQL_AUDITING_CLIENT_TEMPLATE.FAT&amp;display_string=Audit&amp;VAR:KEY=ZQTOFSXSHK&amp;VAR:QUERY=RkZfRUJJVERBX09QRVIoUVRSLDQvMS8yMDEwLDYvMzAvMjAxMCwsLFVTRCk=&amp;WINDOW=FIRST_POPUP&amp;HEIGH","T=450&amp;WIDTH=450&amp;START_MAXIMIZED=FALSE&amp;VAR:CALENDAR=US&amp;VAR:SYMBOL=MON&amp;VAR:INDEX=0"}</definedName>
    <definedName name="_401__FDSAUDITLINK__" localSheetId="7" hidden="1">{"fdsup://directions/FAT Viewer?action=UPDATE&amp;creator=factset&amp;DYN_ARGS=TRUE&amp;DOC_NAME=FAT:FQL_AUDITING_CLIENT_TEMPLATE.FAT&amp;display_string=Audit&amp;VAR:KEY=VCNENWFMJO&amp;VAR:QUERY=RkZfRUJJVERBX09QRVIoUVRSLDQvMS8yMDA5LDYvMzAvMjAwOSwsLFVTRCk=&amp;WINDOW=FIRST_POPUP&amp;HEIGH","T=450&amp;WIDTH=450&amp;START_MAXIMIZED=FALSE&amp;VAR:CALENDAR=US&amp;VAR:SYMBOL=MOLX&amp;VAR:INDEX=0"}</definedName>
    <definedName name="_401__FDSAUDITLINK__" localSheetId="9" hidden="1">{"fdsup://directions/FAT Viewer?action=UPDATE&amp;creator=factset&amp;DYN_ARGS=TRUE&amp;DOC_NAME=FAT:FQL_AUDITING_CLIENT_TEMPLATE.FAT&amp;display_string=Audit&amp;VAR:KEY=VCNENWFMJO&amp;VAR:QUERY=RkZfRUJJVERBX09QRVIoUVRSLDQvMS8yMDA5LDYvMzAvMjAwOSwsLFVTRCk=&amp;WINDOW=FIRST_POPUP&amp;HEIGH","T=450&amp;WIDTH=450&amp;START_MAXIMIZED=FALSE&amp;VAR:CALENDAR=US&amp;VAR:SYMBOL=MOLX&amp;VAR:INDEX=0"}</definedName>
    <definedName name="_401__FDSAUDITLINK__" localSheetId="8" hidden="1">{"fdsup://directions/FAT Viewer?action=UPDATE&amp;creator=factset&amp;DYN_ARGS=TRUE&amp;DOC_NAME=FAT:FQL_AUDITING_CLIENT_TEMPLATE.FAT&amp;display_string=Audit&amp;VAR:KEY=VCNENWFMJO&amp;VAR:QUERY=RkZfRUJJVERBX09QRVIoUVRSLDQvMS8yMDA5LDYvMzAvMjAwOSwsLFVTRCk=&amp;WINDOW=FIRST_POPUP&amp;HEIGH","T=450&amp;WIDTH=450&amp;START_MAXIMIZED=FALSE&amp;VAR:CALENDAR=US&amp;VAR:SYMBOL=MOLX&amp;VAR:INDEX=0"}</definedName>
    <definedName name="_401__FDSAUDITLINK__" localSheetId="10" hidden="1">{"fdsup://directions/FAT Viewer?action=UPDATE&amp;creator=factset&amp;DYN_ARGS=TRUE&amp;DOC_NAME=FAT:FQL_AUDITING_CLIENT_TEMPLATE.FAT&amp;display_string=Audit&amp;VAR:KEY=VCNENWFMJO&amp;VAR:QUERY=RkZfRUJJVERBX09QRVIoUVRSLDQvMS8yMDA5LDYvMzAvMjAwOSwsLFVTRCk=&amp;WINDOW=FIRST_POPUP&amp;HEIGH","T=450&amp;WIDTH=450&amp;START_MAXIMIZED=FALSE&amp;VAR:CALENDAR=US&amp;VAR:SYMBOL=MOLX&amp;VAR:INDEX=0"}</definedName>
    <definedName name="_401__FDSAUDITLINK__" localSheetId="3" hidden="1">{"fdsup://directions/FAT Viewer?action=UPDATE&amp;creator=factset&amp;DYN_ARGS=TRUE&amp;DOC_NAME=FAT:FQL_AUDITING_CLIENT_TEMPLATE.FAT&amp;display_string=Audit&amp;VAR:KEY=VCNENWFMJO&amp;VAR:QUERY=RkZfRUJJVERBX09QRVIoUVRSLDQvMS8yMDA5LDYvMzAvMjAwOSwsLFVTRCk=&amp;WINDOW=FIRST_POPUP&amp;HEIGH","T=450&amp;WIDTH=450&amp;START_MAXIMIZED=FALSE&amp;VAR:CALENDAR=US&amp;VAR:SYMBOL=MOLX&amp;VAR:INDEX=0"}</definedName>
    <definedName name="_401__FDSAUDITLINK__" localSheetId="5" hidden="1">{"fdsup://directions/FAT Viewer?action=UPDATE&amp;creator=factset&amp;DYN_ARGS=TRUE&amp;DOC_NAME=FAT:FQL_AUDITING_CLIENT_TEMPLATE.FAT&amp;display_string=Audit&amp;VAR:KEY=VCNENWFMJO&amp;VAR:QUERY=RkZfRUJJVERBX09QRVIoUVRSLDQvMS8yMDA5LDYvMzAvMjAwOSwsLFVTRCk=&amp;WINDOW=FIRST_POPUP&amp;HEIGH","T=450&amp;WIDTH=450&amp;START_MAXIMIZED=FALSE&amp;VAR:CALENDAR=US&amp;VAR:SYMBOL=MOLX&amp;VAR:INDEX=0"}</definedName>
    <definedName name="_401__FDSAUDITLINK__" localSheetId="1" hidden="1">{"fdsup://directions/FAT Viewer?action=UPDATE&amp;creator=factset&amp;DYN_ARGS=TRUE&amp;DOC_NAME=FAT:FQL_AUDITING_CLIENT_TEMPLATE.FAT&amp;display_string=Audit&amp;VAR:KEY=VCNENWFMJO&amp;VAR:QUERY=RkZfRUJJVERBX09QRVIoUVRSLDQvMS8yMDA5LDYvMzAvMjAwOSwsLFVTRCk=&amp;WINDOW=FIRST_POPUP&amp;HEIGH","T=450&amp;WIDTH=450&amp;START_MAXIMIZED=FALSE&amp;VAR:CALENDAR=US&amp;VAR:SYMBOL=MOLX&amp;VAR:INDEX=0"}</definedName>
    <definedName name="_401__FDSAUDITLINK__" hidden="1">{"fdsup://directions/FAT Viewer?action=UPDATE&amp;creator=factset&amp;DYN_ARGS=TRUE&amp;DOC_NAME=FAT:FQL_AUDITING_CLIENT_TEMPLATE.FAT&amp;display_string=Audit&amp;VAR:KEY=VCNENWFMJO&amp;VAR:QUERY=RkZfRUJJVERBX09QRVIoUVRSLDQvMS8yMDA5LDYvMzAvMjAwOSwsLFVTRCk=&amp;WINDOW=FIRST_POPUP&amp;HEIGH","T=450&amp;WIDTH=450&amp;START_MAXIMIZED=FALSE&amp;VAR:CALENDAR=US&amp;VAR:SYMBOL=MOLX&amp;VAR:INDEX=0"}</definedName>
    <definedName name="_402__FDSAUDITLINK__" localSheetId="7" hidden="1">{"fdsup://directions/FAT Viewer?action=UPDATE&amp;creator=factset&amp;DYN_ARGS=TRUE&amp;DOC_NAME=FAT:FQL_AUDITING_CLIENT_TEMPLATE.FAT&amp;display_string=Audit&amp;VAR:KEY=NQPQVUBMJU&amp;VAR:QUERY=RkZfRUJJVERBX09QRVIoUVRSLDQvMS8yMDEwLDYvMzAvMjAxMCwsLFVTRCk=&amp;WINDOW=FIRST_POPUP&amp;HEIGH","T=450&amp;WIDTH=450&amp;START_MAXIMIZED=FALSE&amp;VAR:CALENDAR=US&amp;VAR:SYMBOL=MOLX&amp;VAR:INDEX=0"}</definedName>
    <definedName name="_402__FDSAUDITLINK__" localSheetId="9" hidden="1">{"fdsup://directions/FAT Viewer?action=UPDATE&amp;creator=factset&amp;DYN_ARGS=TRUE&amp;DOC_NAME=FAT:FQL_AUDITING_CLIENT_TEMPLATE.FAT&amp;display_string=Audit&amp;VAR:KEY=NQPQVUBMJU&amp;VAR:QUERY=RkZfRUJJVERBX09QRVIoUVRSLDQvMS8yMDEwLDYvMzAvMjAxMCwsLFVTRCk=&amp;WINDOW=FIRST_POPUP&amp;HEIGH","T=450&amp;WIDTH=450&amp;START_MAXIMIZED=FALSE&amp;VAR:CALENDAR=US&amp;VAR:SYMBOL=MOLX&amp;VAR:INDEX=0"}</definedName>
    <definedName name="_402__FDSAUDITLINK__" localSheetId="8" hidden="1">{"fdsup://directions/FAT Viewer?action=UPDATE&amp;creator=factset&amp;DYN_ARGS=TRUE&amp;DOC_NAME=FAT:FQL_AUDITING_CLIENT_TEMPLATE.FAT&amp;display_string=Audit&amp;VAR:KEY=NQPQVUBMJU&amp;VAR:QUERY=RkZfRUJJVERBX09QRVIoUVRSLDQvMS8yMDEwLDYvMzAvMjAxMCwsLFVTRCk=&amp;WINDOW=FIRST_POPUP&amp;HEIGH","T=450&amp;WIDTH=450&amp;START_MAXIMIZED=FALSE&amp;VAR:CALENDAR=US&amp;VAR:SYMBOL=MOLX&amp;VAR:INDEX=0"}</definedName>
    <definedName name="_402__FDSAUDITLINK__" localSheetId="10" hidden="1">{"fdsup://directions/FAT Viewer?action=UPDATE&amp;creator=factset&amp;DYN_ARGS=TRUE&amp;DOC_NAME=FAT:FQL_AUDITING_CLIENT_TEMPLATE.FAT&amp;display_string=Audit&amp;VAR:KEY=NQPQVUBMJU&amp;VAR:QUERY=RkZfRUJJVERBX09QRVIoUVRSLDQvMS8yMDEwLDYvMzAvMjAxMCwsLFVTRCk=&amp;WINDOW=FIRST_POPUP&amp;HEIGH","T=450&amp;WIDTH=450&amp;START_MAXIMIZED=FALSE&amp;VAR:CALENDAR=US&amp;VAR:SYMBOL=MOLX&amp;VAR:INDEX=0"}</definedName>
    <definedName name="_402__FDSAUDITLINK__" localSheetId="3" hidden="1">{"fdsup://directions/FAT Viewer?action=UPDATE&amp;creator=factset&amp;DYN_ARGS=TRUE&amp;DOC_NAME=FAT:FQL_AUDITING_CLIENT_TEMPLATE.FAT&amp;display_string=Audit&amp;VAR:KEY=NQPQVUBMJU&amp;VAR:QUERY=RkZfRUJJVERBX09QRVIoUVRSLDQvMS8yMDEwLDYvMzAvMjAxMCwsLFVTRCk=&amp;WINDOW=FIRST_POPUP&amp;HEIGH","T=450&amp;WIDTH=450&amp;START_MAXIMIZED=FALSE&amp;VAR:CALENDAR=US&amp;VAR:SYMBOL=MOLX&amp;VAR:INDEX=0"}</definedName>
    <definedName name="_402__FDSAUDITLINK__" localSheetId="5" hidden="1">{"fdsup://directions/FAT Viewer?action=UPDATE&amp;creator=factset&amp;DYN_ARGS=TRUE&amp;DOC_NAME=FAT:FQL_AUDITING_CLIENT_TEMPLATE.FAT&amp;display_string=Audit&amp;VAR:KEY=NQPQVUBMJU&amp;VAR:QUERY=RkZfRUJJVERBX09QRVIoUVRSLDQvMS8yMDEwLDYvMzAvMjAxMCwsLFVTRCk=&amp;WINDOW=FIRST_POPUP&amp;HEIGH","T=450&amp;WIDTH=450&amp;START_MAXIMIZED=FALSE&amp;VAR:CALENDAR=US&amp;VAR:SYMBOL=MOLX&amp;VAR:INDEX=0"}</definedName>
    <definedName name="_402__FDSAUDITLINK__" localSheetId="1" hidden="1">{"fdsup://directions/FAT Viewer?action=UPDATE&amp;creator=factset&amp;DYN_ARGS=TRUE&amp;DOC_NAME=FAT:FQL_AUDITING_CLIENT_TEMPLATE.FAT&amp;display_string=Audit&amp;VAR:KEY=NQPQVUBMJU&amp;VAR:QUERY=RkZfRUJJVERBX09QRVIoUVRSLDQvMS8yMDEwLDYvMzAvMjAxMCwsLFVTRCk=&amp;WINDOW=FIRST_POPUP&amp;HEIGH","T=450&amp;WIDTH=450&amp;START_MAXIMIZED=FALSE&amp;VAR:CALENDAR=US&amp;VAR:SYMBOL=MOLX&amp;VAR:INDEX=0"}</definedName>
    <definedName name="_402__FDSAUDITLINK__" hidden="1">{"fdsup://directions/FAT Viewer?action=UPDATE&amp;creator=factset&amp;DYN_ARGS=TRUE&amp;DOC_NAME=FAT:FQL_AUDITING_CLIENT_TEMPLATE.FAT&amp;display_string=Audit&amp;VAR:KEY=NQPQVUBMJU&amp;VAR:QUERY=RkZfRUJJVERBX09QRVIoUVRSLDQvMS8yMDEwLDYvMzAvMjAxMCwsLFVTRCk=&amp;WINDOW=FIRST_POPUP&amp;HEIGH","T=450&amp;WIDTH=450&amp;START_MAXIMIZED=FALSE&amp;VAR:CALENDAR=US&amp;VAR:SYMBOL=MOLX&amp;VAR:INDEX=0"}</definedName>
    <definedName name="_403__FDSAUDITLINK__" localSheetId="7" hidden="1">{"fdsup://directions/FAT Viewer?action=UPDATE&amp;creator=factset&amp;DYN_ARGS=TRUE&amp;DOC_NAME=FAT:FQL_AUDITING_CLIENT_TEMPLATE.FAT&amp;display_string=Audit&amp;VAR:KEY=LUNSXMPQHC&amp;VAR:QUERY=RkZfRUJJVERBX09QRVIoUVRSLDQvMS8yMDA5LDYvMzAvMjAwOSwsLFVTRCk=&amp;WINDOW=FIRST_POPUP&amp;HEIGH","T=450&amp;WIDTH=450&amp;START_MAXIMIZED=FALSE&amp;VAR:CALENDAR=US&amp;VAR:SYMBOL=MO&amp;VAR:INDEX=0"}</definedName>
    <definedName name="_403__FDSAUDITLINK__" localSheetId="9" hidden="1">{"fdsup://directions/FAT Viewer?action=UPDATE&amp;creator=factset&amp;DYN_ARGS=TRUE&amp;DOC_NAME=FAT:FQL_AUDITING_CLIENT_TEMPLATE.FAT&amp;display_string=Audit&amp;VAR:KEY=LUNSXMPQHC&amp;VAR:QUERY=RkZfRUJJVERBX09QRVIoUVRSLDQvMS8yMDA5LDYvMzAvMjAwOSwsLFVTRCk=&amp;WINDOW=FIRST_POPUP&amp;HEIGH","T=450&amp;WIDTH=450&amp;START_MAXIMIZED=FALSE&amp;VAR:CALENDAR=US&amp;VAR:SYMBOL=MO&amp;VAR:INDEX=0"}</definedName>
    <definedName name="_403__FDSAUDITLINK__" localSheetId="8" hidden="1">{"fdsup://directions/FAT Viewer?action=UPDATE&amp;creator=factset&amp;DYN_ARGS=TRUE&amp;DOC_NAME=FAT:FQL_AUDITING_CLIENT_TEMPLATE.FAT&amp;display_string=Audit&amp;VAR:KEY=LUNSXMPQHC&amp;VAR:QUERY=RkZfRUJJVERBX09QRVIoUVRSLDQvMS8yMDA5LDYvMzAvMjAwOSwsLFVTRCk=&amp;WINDOW=FIRST_POPUP&amp;HEIGH","T=450&amp;WIDTH=450&amp;START_MAXIMIZED=FALSE&amp;VAR:CALENDAR=US&amp;VAR:SYMBOL=MO&amp;VAR:INDEX=0"}</definedName>
    <definedName name="_403__FDSAUDITLINK__" localSheetId="10" hidden="1">{"fdsup://directions/FAT Viewer?action=UPDATE&amp;creator=factset&amp;DYN_ARGS=TRUE&amp;DOC_NAME=FAT:FQL_AUDITING_CLIENT_TEMPLATE.FAT&amp;display_string=Audit&amp;VAR:KEY=LUNSXMPQHC&amp;VAR:QUERY=RkZfRUJJVERBX09QRVIoUVRSLDQvMS8yMDA5LDYvMzAvMjAwOSwsLFVTRCk=&amp;WINDOW=FIRST_POPUP&amp;HEIGH","T=450&amp;WIDTH=450&amp;START_MAXIMIZED=FALSE&amp;VAR:CALENDAR=US&amp;VAR:SYMBOL=MO&amp;VAR:INDEX=0"}</definedName>
    <definedName name="_403__FDSAUDITLINK__" localSheetId="3" hidden="1">{"fdsup://directions/FAT Viewer?action=UPDATE&amp;creator=factset&amp;DYN_ARGS=TRUE&amp;DOC_NAME=FAT:FQL_AUDITING_CLIENT_TEMPLATE.FAT&amp;display_string=Audit&amp;VAR:KEY=LUNSXMPQHC&amp;VAR:QUERY=RkZfRUJJVERBX09QRVIoUVRSLDQvMS8yMDA5LDYvMzAvMjAwOSwsLFVTRCk=&amp;WINDOW=FIRST_POPUP&amp;HEIGH","T=450&amp;WIDTH=450&amp;START_MAXIMIZED=FALSE&amp;VAR:CALENDAR=US&amp;VAR:SYMBOL=MO&amp;VAR:INDEX=0"}</definedName>
    <definedName name="_403__FDSAUDITLINK__" localSheetId="5" hidden="1">{"fdsup://directions/FAT Viewer?action=UPDATE&amp;creator=factset&amp;DYN_ARGS=TRUE&amp;DOC_NAME=FAT:FQL_AUDITING_CLIENT_TEMPLATE.FAT&amp;display_string=Audit&amp;VAR:KEY=LUNSXMPQHC&amp;VAR:QUERY=RkZfRUJJVERBX09QRVIoUVRSLDQvMS8yMDA5LDYvMzAvMjAwOSwsLFVTRCk=&amp;WINDOW=FIRST_POPUP&amp;HEIGH","T=450&amp;WIDTH=450&amp;START_MAXIMIZED=FALSE&amp;VAR:CALENDAR=US&amp;VAR:SYMBOL=MO&amp;VAR:INDEX=0"}</definedName>
    <definedName name="_403__FDSAUDITLINK__" localSheetId="1" hidden="1">{"fdsup://directions/FAT Viewer?action=UPDATE&amp;creator=factset&amp;DYN_ARGS=TRUE&amp;DOC_NAME=FAT:FQL_AUDITING_CLIENT_TEMPLATE.FAT&amp;display_string=Audit&amp;VAR:KEY=LUNSXMPQHC&amp;VAR:QUERY=RkZfRUJJVERBX09QRVIoUVRSLDQvMS8yMDA5LDYvMzAvMjAwOSwsLFVTRCk=&amp;WINDOW=FIRST_POPUP&amp;HEIGH","T=450&amp;WIDTH=450&amp;START_MAXIMIZED=FALSE&amp;VAR:CALENDAR=US&amp;VAR:SYMBOL=MO&amp;VAR:INDEX=0"}</definedName>
    <definedName name="_403__FDSAUDITLINK__" hidden="1">{"fdsup://directions/FAT Viewer?action=UPDATE&amp;creator=factset&amp;DYN_ARGS=TRUE&amp;DOC_NAME=FAT:FQL_AUDITING_CLIENT_TEMPLATE.FAT&amp;display_string=Audit&amp;VAR:KEY=LUNSXMPQHC&amp;VAR:QUERY=RkZfRUJJVERBX09QRVIoUVRSLDQvMS8yMDA5LDYvMzAvMjAwOSwsLFVTRCk=&amp;WINDOW=FIRST_POPUP&amp;HEIGH","T=450&amp;WIDTH=450&amp;START_MAXIMIZED=FALSE&amp;VAR:CALENDAR=US&amp;VAR:SYMBOL=MO&amp;VAR:INDEX=0"}</definedName>
    <definedName name="_404__FDSAUDITLINK__" localSheetId="7" hidden="1">{"fdsup://directions/FAT Viewer?action=UPDATE&amp;creator=factset&amp;DYN_ARGS=TRUE&amp;DOC_NAME=FAT:FQL_AUDITING_CLIENT_TEMPLATE.FAT&amp;display_string=Audit&amp;VAR:KEY=DKFYDOBWZW&amp;VAR:QUERY=RkZfRUJJVERBX09QRVIoUVRSLDQvMS8yMDEwLDYvMzAvMjAxMCwsLFVTRCk=&amp;WINDOW=FIRST_POPUP&amp;HEIGH","T=450&amp;WIDTH=450&amp;START_MAXIMIZED=FALSE&amp;VAR:CALENDAR=US&amp;VAR:SYMBOL=MO&amp;VAR:INDEX=0"}</definedName>
    <definedName name="_404__FDSAUDITLINK__" localSheetId="9" hidden="1">{"fdsup://directions/FAT Viewer?action=UPDATE&amp;creator=factset&amp;DYN_ARGS=TRUE&amp;DOC_NAME=FAT:FQL_AUDITING_CLIENT_TEMPLATE.FAT&amp;display_string=Audit&amp;VAR:KEY=DKFYDOBWZW&amp;VAR:QUERY=RkZfRUJJVERBX09QRVIoUVRSLDQvMS8yMDEwLDYvMzAvMjAxMCwsLFVTRCk=&amp;WINDOW=FIRST_POPUP&amp;HEIGH","T=450&amp;WIDTH=450&amp;START_MAXIMIZED=FALSE&amp;VAR:CALENDAR=US&amp;VAR:SYMBOL=MO&amp;VAR:INDEX=0"}</definedName>
    <definedName name="_404__FDSAUDITLINK__" localSheetId="8" hidden="1">{"fdsup://directions/FAT Viewer?action=UPDATE&amp;creator=factset&amp;DYN_ARGS=TRUE&amp;DOC_NAME=FAT:FQL_AUDITING_CLIENT_TEMPLATE.FAT&amp;display_string=Audit&amp;VAR:KEY=DKFYDOBWZW&amp;VAR:QUERY=RkZfRUJJVERBX09QRVIoUVRSLDQvMS8yMDEwLDYvMzAvMjAxMCwsLFVTRCk=&amp;WINDOW=FIRST_POPUP&amp;HEIGH","T=450&amp;WIDTH=450&amp;START_MAXIMIZED=FALSE&amp;VAR:CALENDAR=US&amp;VAR:SYMBOL=MO&amp;VAR:INDEX=0"}</definedName>
    <definedName name="_404__FDSAUDITLINK__" localSheetId="10" hidden="1">{"fdsup://directions/FAT Viewer?action=UPDATE&amp;creator=factset&amp;DYN_ARGS=TRUE&amp;DOC_NAME=FAT:FQL_AUDITING_CLIENT_TEMPLATE.FAT&amp;display_string=Audit&amp;VAR:KEY=DKFYDOBWZW&amp;VAR:QUERY=RkZfRUJJVERBX09QRVIoUVRSLDQvMS8yMDEwLDYvMzAvMjAxMCwsLFVTRCk=&amp;WINDOW=FIRST_POPUP&amp;HEIGH","T=450&amp;WIDTH=450&amp;START_MAXIMIZED=FALSE&amp;VAR:CALENDAR=US&amp;VAR:SYMBOL=MO&amp;VAR:INDEX=0"}</definedName>
    <definedName name="_404__FDSAUDITLINK__" localSheetId="3" hidden="1">{"fdsup://directions/FAT Viewer?action=UPDATE&amp;creator=factset&amp;DYN_ARGS=TRUE&amp;DOC_NAME=FAT:FQL_AUDITING_CLIENT_TEMPLATE.FAT&amp;display_string=Audit&amp;VAR:KEY=DKFYDOBWZW&amp;VAR:QUERY=RkZfRUJJVERBX09QRVIoUVRSLDQvMS8yMDEwLDYvMzAvMjAxMCwsLFVTRCk=&amp;WINDOW=FIRST_POPUP&amp;HEIGH","T=450&amp;WIDTH=450&amp;START_MAXIMIZED=FALSE&amp;VAR:CALENDAR=US&amp;VAR:SYMBOL=MO&amp;VAR:INDEX=0"}</definedName>
    <definedName name="_404__FDSAUDITLINK__" localSheetId="5" hidden="1">{"fdsup://directions/FAT Viewer?action=UPDATE&amp;creator=factset&amp;DYN_ARGS=TRUE&amp;DOC_NAME=FAT:FQL_AUDITING_CLIENT_TEMPLATE.FAT&amp;display_string=Audit&amp;VAR:KEY=DKFYDOBWZW&amp;VAR:QUERY=RkZfRUJJVERBX09QRVIoUVRSLDQvMS8yMDEwLDYvMzAvMjAxMCwsLFVTRCk=&amp;WINDOW=FIRST_POPUP&amp;HEIGH","T=450&amp;WIDTH=450&amp;START_MAXIMIZED=FALSE&amp;VAR:CALENDAR=US&amp;VAR:SYMBOL=MO&amp;VAR:INDEX=0"}</definedName>
    <definedName name="_404__FDSAUDITLINK__" localSheetId="1" hidden="1">{"fdsup://directions/FAT Viewer?action=UPDATE&amp;creator=factset&amp;DYN_ARGS=TRUE&amp;DOC_NAME=FAT:FQL_AUDITING_CLIENT_TEMPLATE.FAT&amp;display_string=Audit&amp;VAR:KEY=DKFYDOBWZW&amp;VAR:QUERY=RkZfRUJJVERBX09QRVIoUVRSLDQvMS8yMDEwLDYvMzAvMjAxMCwsLFVTRCk=&amp;WINDOW=FIRST_POPUP&amp;HEIGH","T=450&amp;WIDTH=450&amp;START_MAXIMIZED=FALSE&amp;VAR:CALENDAR=US&amp;VAR:SYMBOL=MO&amp;VAR:INDEX=0"}</definedName>
    <definedName name="_404__FDSAUDITLINK__" hidden="1">{"fdsup://directions/FAT Viewer?action=UPDATE&amp;creator=factset&amp;DYN_ARGS=TRUE&amp;DOC_NAME=FAT:FQL_AUDITING_CLIENT_TEMPLATE.FAT&amp;display_string=Audit&amp;VAR:KEY=DKFYDOBWZW&amp;VAR:QUERY=RkZfRUJJVERBX09QRVIoUVRSLDQvMS8yMDEwLDYvMzAvMjAxMCwsLFVTRCk=&amp;WINDOW=FIRST_POPUP&amp;HEIGH","T=450&amp;WIDTH=450&amp;START_MAXIMIZED=FALSE&amp;VAR:CALENDAR=US&amp;VAR:SYMBOL=MO&amp;VAR:INDEX=0"}</definedName>
    <definedName name="_405__FDSAUDITLINK__" localSheetId="7" hidden="1">{"fdsup://directions/FAT Viewer?action=UPDATE&amp;creator=factset&amp;DYN_ARGS=TRUE&amp;DOC_NAME=FAT:FQL_AUDITING_CLIENT_TEMPLATE.FAT&amp;display_string=Audit&amp;VAR:KEY=NUHCHITSNK&amp;VAR:QUERY=RkZfRUJJVERBX09QRVIoUVRSLDQvMS8yMDA5LDYvMzAvMjAwOSwsLFVTRCk=&amp;WINDOW=FIRST_POPUP&amp;HEIGH","T=450&amp;WIDTH=450&amp;START_MAXIMIZED=FALSE&amp;VAR:CALENDAR=US&amp;VAR:SYMBOL=MMM&amp;VAR:INDEX=0"}</definedName>
    <definedName name="_405__FDSAUDITLINK__" localSheetId="9" hidden="1">{"fdsup://directions/FAT Viewer?action=UPDATE&amp;creator=factset&amp;DYN_ARGS=TRUE&amp;DOC_NAME=FAT:FQL_AUDITING_CLIENT_TEMPLATE.FAT&amp;display_string=Audit&amp;VAR:KEY=NUHCHITSNK&amp;VAR:QUERY=RkZfRUJJVERBX09QRVIoUVRSLDQvMS8yMDA5LDYvMzAvMjAwOSwsLFVTRCk=&amp;WINDOW=FIRST_POPUP&amp;HEIGH","T=450&amp;WIDTH=450&amp;START_MAXIMIZED=FALSE&amp;VAR:CALENDAR=US&amp;VAR:SYMBOL=MMM&amp;VAR:INDEX=0"}</definedName>
    <definedName name="_405__FDSAUDITLINK__" localSheetId="8" hidden="1">{"fdsup://directions/FAT Viewer?action=UPDATE&amp;creator=factset&amp;DYN_ARGS=TRUE&amp;DOC_NAME=FAT:FQL_AUDITING_CLIENT_TEMPLATE.FAT&amp;display_string=Audit&amp;VAR:KEY=NUHCHITSNK&amp;VAR:QUERY=RkZfRUJJVERBX09QRVIoUVRSLDQvMS8yMDA5LDYvMzAvMjAwOSwsLFVTRCk=&amp;WINDOW=FIRST_POPUP&amp;HEIGH","T=450&amp;WIDTH=450&amp;START_MAXIMIZED=FALSE&amp;VAR:CALENDAR=US&amp;VAR:SYMBOL=MMM&amp;VAR:INDEX=0"}</definedName>
    <definedName name="_405__FDSAUDITLINK__" localSheetId="10" hidden="1">{"fdsup://directions/FAT Viewer?action=UPDATE&amp;creator=factset&amp;DYN_ARGS=TRUE&amp;DOC_NAME=FAT:FQL_AUDITING_CLIENT_TEMPLATE.FAT&amp;display_string=Audit&amp;VAR:KEY=NUHCHITSNK&amp;VAR:QUERY=RkZfRUJJVERBX09QRVIoUVRSLDQvMS8yMDA5LDYvMzAvMjAwOSwsLFVTRCk=&amp;WINDOW=FIRST_POPUP&amp;HEIGH","T=450&amp;WIDTH=450&amp;START_MAXIMIZED=FALSE&amp;VAR:CALENDAR=US&amp;VAR:SYMBOL=MMM&amp;VAR:INDEX=0"}</definedName>
    <definedName name="_405__FDSAUDITLINK__" localSheetId="3" hidden="1">{"fdsup://directions/FAT Viewer?action=UPDATE&amp;creator=factset&amp;DYN_ARGS=TRUE&amp;DOC_NAME=FAT:FQL_AUDITING_CLIENT_TEMPLATE.FAT&amp;display_string=Audit&amp;VAR:KEY=NUHCHITSNK&amp;VAR:QUERY=RkZfRUJJVERBX09QRVIoUVRSLDQvMS8yMDA5LDYvMzAvMjAwOSwsLFVTRCk=&amp;WINDOW=FIRST_POPUP&amp;HEIGH","T=450&amp;WIDTH=450&amp;START_MAXIMIZED=FALSE&amp;VAR:CALENDAR=US&amp;VAR:SYMBOL=MMM&amp;VAR:INDEX=0"}</definedName>
    <definedName name="_405__FDSAUDITLINK__" localSheetId="5" hidden="1">{"fdsup://directions/FAT Viewer?action=UPDATE&amp;creator=factset&amp;DYN_ARGS=TRUE&amp;DOC_NAME=FAT:FQL_AUDITING_CLIENT_TEMPLATE.FAT&amp;display_string=Audit&amp;VAR:KEY=NUHCHITSNK&amp;VAR:QUERY=RkZfRUJJVERBX09QRVIoUVRSLDQvMS8yMDA5LDYvMzAvMjAwOSwsLFVTRCk=&amp;WINDOW=FIRST_POPUP&amp;HEIGH","T=450&amp;WIDTH=450&amp;START_MAXIMIZED=FALSE&amp;VAR:CALENDAR=US&amp;VAR:SYMBOL=MMM&amp;VAR:INDEX=0"}</definedName>
    <definedName name="_405__FDSAUDITLINK__" localSheetId="1" hidden="1">{"fdsup://directions/FAT Viewer?action=UPDATE&amp;creator=factset&amp;DYN_ARGS=TRUE&amp;DOC_NAME=FAT:FQL_AUDITING_CLIENT_TEMPLATE.FAT&amp;display_string=Audit&amp;VAR:KEY=NUHCHITSNK&amp;VAR:QUERY=RkZfRUJJVERBX09QRVIoUVRSLDQvMS8yMDA5LDYvMzAvMjAwOSwsLFVTRCk=&amp;WINDOW=FIRST_POPUP&amp;HEIGH","T=450&amp;WIDTH=450&amp;START_MAXIMIZED=FALSE&amp;VAR:CALENDAR=US&amp;VAR:SYMBOL=MMM&amp;VAR:INDEX=0"}</definedName>
    <definedName name="_405__FDSAUDITLINK__" hidden="1">{"fdsup://directions/FAT Viewer?action=UPDATE&amp;creator=factset&amp;DYN_ARGS=TRUE&amp;DOC_NAME=FAT:FQL_AUDITING_CLIENT_TEMPLATE.FAT&amp;display_string=Audit&amp;VAR:KEY=NUHCHITSNK&amp;VAR:QUERY=RkZfRUJJVERBX09QRVIoUVRSLDQvMS8yMDA5LDYvMzAvMjAwOSwsLFVTRCk=&amp;WINDOW=FIRST_POPUP&amp;HEIGH","T=450&amp;WIDTH=450&amp;START_MAXIMIZED=FALSE&amp;VAR:CALENDAR=US&amp;VAR:SYMBOL=MMM&amp;VAR:INDEX=0"}</definedName>
    <definedName name="_406__FDSAUDITLINK__" localSheetId="7" hidden="1">{"fdsup://directions/FAT Viewer?action=UPDATE&amp;creator=factset&amp;DYN_ARGS=TRUE&amp;DOC_NAME=FAT:FQL_AUDITING_CLIENT_TEMPLATE.FAT&amp;display_string=Audit&amp;VAR:KEY=NAXWTMDKTA&amp;VAR:QUERY=RkZfRUJJVERBX09QRVIoUVRSLDQvMS8yMDEwLDYvMzAvMjAxMCwsLFVTRCk=&amp;WINDOW=FIRST_POPUP&amp;HEIGH","T=450&amp;WIDTH=450&amp;START_MAXIMIZED=FALSE&amp;VAR:CALENDAR=US&amp;VAR:SYMBOL=MMM&amp;VAR:INDEX=0"}</definedName>
    <definedName name="_406__FDSAUDITLINK__" localSheetId="9" hidden="1">{"fdsup://directions/FAT Viewer?action=UPDATE&amp;creator=factset&amp;DYN_ARGS=TRUE&amp;DOC_NAME=FAT:FQL_AUDITING_CLIENT_TEMPLATE.FAT&amp;display_string=Audit&amp;VAR:KEY=NAXWTMDKTA&amp;VAR:QUERY=RkZfRUJJVERBX09QRVIoUVRSLDQvMS8yMDEwLDYvMzAvMjAxMCwsLFVTRCk=&amp;WINDOW=FIRST_POPUP&amp;HEIGH","T=450&amp;WIDTH=450&amp;START_MAXIMIZED=FALSE&amp;VAR:CALENDAR=US&amp;VAR:SYMBOL=MMM&amp;VAR:INDEX=0"}</definedName>
    <definedName name="_406__FDSAUDITLINK__" localSheetId="8" hidden="1">{"fdsup://directions/FAT Viewer?action=UPDATE&amp;creator=factset&amp;DYN_ARGS=TRUE&amp;DOC_NAME=FAT:FQL_AUDITING_CLIENT_TEMPLATE.FAT&amp;display_string=Audit&amp;VAR:KEY=NAXWTMDKTA&amp;VAR:QUERY=RkZfRUJJVERBX09QRVIoUVRSLDQvMS8yMDEwLDYvMzAvMjAxMCwsLFVTRCk=&amp;WINDOW=FIRST_POPUP&amp;HEIGH","T=450&amp;WIDTH=450&amp;START_MAXIMIZED=FALSE&amp;VAR:CALENDAR=US&amp;VAR:SYMBOL=MMM&amp;VAR:INDEX=0"}</definedName>
    <definedName name="_406__FDSAUDITLINK__" localSheetId="10" hidden="1">{"fdsup://directions/FAT Viewer?action=UPDATE&amp;creator=factset&amp;DYN_ARGS=TRUE&amp;DOC_NAME=FAT:FQL_AUDITING_CLIENT_TEMPLATE.FAT&amp;display_string=Audit&amp;VAR:KEY=NAXWTMDKTA&amp;VAR:QUERY=RkZfRUJJVERBX09QRVIoUVRSLDQvMS8yMDEwLDYvMzAvMjAxMCwsLFVTRCk=&amp;WINDOW=FIRST_POPUP&amp;HEIGH","T=450&amp;WIDTH=450&amp;START_MAXIMIZED=FALSE&amp;VAR:CALENDAR=US&amp;VAR:SYMBOL=MMM&amp;VAR:INDEX=0"}</definedName>
    <definedName name="_406__FDSAUDITLINK__" localSheetId="3" hidden="1">{"fdsup://directions/FAT Viewer?action=UPDATE&amp;creator=factset&amp;DYN_ARGS=TRUE&amp;DOC_NAME=FAT:FQL_AUDITING_CLIENT_TEMPLATE.FAT&amp;display_string=Audit&amp;VAR:KEY=NAXWTMDKTA&amp;VAR:QUERY=RkZfRUJJVERBX09QRVIoUVRSLDQvMS8yMDEwLDYvMzAvMjAxMCwsLFVTRCk=&amp;WINDOW=FIRST_POPUP&amp;HEIGH","T=450&amp;WIDTH=450&amp;START_MAXIMIZED=FALSE&amp;VAR:CALENDAR=US&amp;VAR:SYMBOL=MMM&amp;VAR:INDEX=0"}</definedName>
    <definedName name="_406__FDSAUDITLINK__" localSheetId="5" hidden="1">{"fdsup://directions/FAT Viewer?action=UPDATE&amp;creator=factset&amp;DYN_ARGS=TRUE&amp;DOC_NAME=FAT:FQL_AUDITING_CLIENT_TEMPLATE.FAT&amp;display_string=Audit&amp;VAR:KEY=NAXWTMDKTA&amp;VAR:QUERY=RkZfRUJJVERBX09QRVIoUVRSLDQvMS8yMDEwLDYvMzAvMjAxMCwsLFVTRCk=&amp;WINDOW=FIRST_POPUP&amp;HEIGH","T=450&amp;WIDTH=450&amp;START_MAXIMIZED=FALSE&amp;VAR:CALENDAR=US&amp;VAR:SYMBOL=MMM&amp;VAR:INDEX=0"}</definedName>
    <definedName name="_406__FDSAUDITLINK__" localSheetId="1" hidden="1">{"fdsup://directions/FAT Viewer?action=UPDATE&amp;creator=factset&amp;DYN_ARGS=TRUE&amp;DOC_NAME=FAT:FQL_AUDITING_CLIENT_TEMPLATE.FAT&amp;display_string=Audit&amp;VAR:KEY=NAXWTMDKTA&amp;VAR:QUERY=RkZfRUJJVERBX09QRVIoUVRSLDQvMS8yMDEwLDYvMzAvMjAxMCwsLFVTRCk=&amp;WINDOW=FIRST_POPUP&amp;HEIGH","T=450&amp;WIDTH=450&amp;START_MAXIMIZED=FALSE&amp;VAR:CALENDAR=US&amp;VAR:SYMBOL=MMM&amp;VAR:INDEX=0"}</definedName>
    <definedName name="_406__FDSAUDITLINK__" hidden="1">{"fdsup://directions/FAT Viewer?action=UPDATE&amp;creator=factset&amp;DYN_ARGS=TRUE&amp;DOC_NAME=FAT:FQL_AUDITING_CLIENT_TEMPLATE.FAT&amp;display_string=Audit&amp;VAR:KEY=NAXWTMDKTA&amp;VAR:QUERY=RkZfRUJJVERBX09QRVIoUVRSLDQvMS8yMDEwLDYvMzAvMjAxMCwsLFVTRCk=&amp;WINDOW=FIRST_POPUP&amp;HEIGH","T=450&amp;WIDTH=450&amp;START_MAXIMIZED=FALSE&amp;VAR:CALENDAR=US&amp;VAR:SYMBOL=MMM&amp;VAR:INDEX=0"}</definedName>
    <definedName name="_407__FDSAUDITLINK__" localSheetId="7" hidden="1">{"fdsup://directions/FAT Viewer?action=UPDATE&amp;creator=factset&amp;DYN_ARGS=TRUE&amp;DOC_NAME=FAT:FQL_AUDITING_CLIENT_TEMPLATE.FAT&amp;display_string=Audit&amp;VAR:KEY=NYRWLQLWTM&amp;VAR:QUERY=RkZfRUJJVERBX09QRVIoUVRSLDQvMS8yMDA5LDYvMzAvMjAwOSwsLFVTRCk=&amp;WINDOW=FIRST_POPUP&amp;HEIGH","T=450&amp;WIDTH=450&amp;START_MAXIMIZED=FALSE&amp;VAR:CALENDAR=US&amp;VAR:SYMBOL=MMC&amp;VAR:INDEX=0"}</definedName>
    <definedName name="_407__FDSAUDITLINK__" localSheetId="9" hidden="1">{"fdsup://directions/FAT Viewer?action=UPDATE&amp;creator=factset&amp;DYN_ARGS=TRUE&amp;DOC_NAME=FAT:FQL_AUDITING_CLIENT_TEMPLATE.FAT&amp;display_string=Audit&amp;VAR:KEY=NYRWLQLWTM&amp;VAR:QUERY=RkZfRUJJVERBX09QRVIoUVRSLDQvMS8yMDA5LDYvMzAvMjAwOSwsLFVTRCk=&amp;WINDOW=FIRST_POPUP&amp;HEIGH","T=450&amp;WIDTH=450&amp;START_MAXIMIZED=FALSE&amp;VAR:CALENDAR=US&amp;VAR:SYMBOL=MMC&amp;VAR:INDEX=0"}</definedName>
    <definedName name="_407__FDSAUDITLINK__" localSheetId="8" hidden="1">{"fdsup://directions/FAT Viewer?action=UPDATE&amp;creator=factset&amp;DYN_ARGS=TRUE&amp;DOC_NAME=FAT:FQL_AUDITING_CLIENT_TEMPLATE.FAT&amp;display_string=Audit&amp;VAR:KEY=NYRWLQLWTM&amp;VAR:QUERY=RkZfRUJJVERBX09QRVIoUVRSLDQvMS8yMDA5LDYvMzAvMjAwOSwsLFVTRCk=&amp;WINDOW=FIRST_POPUP&amp;HEIGH","T=450&amp;WIDTH=450&amp;START_MAXIMIZED=FALSE&amp;VAR:CALENDAR=US&amp;VAR:SYMBOL=MMC&amp;VAR:INDEX=0"}</definedName>
    <definedName name="_407__FDSAUDITLINK__" localSheetId="10" hidden="1">{"fdsup://directions/FAT Viewer?action=UPDATE&amp;creator=factset&amp;DYN_ARGS=TRUE&amp;DOC_NAME=FAT:FQL_AUDITING_CLIENT_TEMPLATE.FAT&amp;display_string=Audit&amp;VAR:KEY=NYRWLQLWTM&amp;VAR:QUERY=RkZfRUJJVERBX09QRVIoUVRSLDQvMS8yMDA5LDYvMzAvMjAwOSwsLFVTRCk=&amp;WINDOW=FIRST_POPUP&amp;HEIGH","T=450&amp;WIDTH=450&amp;START_MAXIMIZED=FALSE&amp;VAR:CALENDAR=US&amp;VAR:SYMBOL=MMC&amp;VAR:INDEX=0"}</definedName>
    <definedName name="_407__FDSAUDITLINK__" localSheetId="3" hidden="1">{"fdsup://directions/FAT Viewer?action=UPDATE&amp;creator=factset&amp;DYN_ARGS=TRUE&amp;DOC_NAME=FAT:FQL_AUDITING_CLIENT_TEMPLATE.FAT&amp;display_string=Audit&amp;VAR:KEY=NYRWLQLWTM&amp;VAR:QUERY=RkZfRUJJVERBX09QRVIoUVRSLDQvMS8yMDA5LDYvMzAvMjAwOSwsLFVTRCk=&amp;WINDOW=FIRST_POPUP&amp;HEIGH","T=450&amp;WIDTH=450&amp;START_MAXIMIZED=FALSE&amp;VAR:CALENDAR=US&amp;VAR:SYMBOL=MMC&amp;VAR:INDEX=0"}</definedName>
    <definedName name="_407__FDSAUDITLINK__" localSheetId="5" hidden="1">{"fdsup://directions/FAT Viewer?action=UPDATE&amp;creator=factset&amp;DYN_ARGS=TRUE&amp;DOC_NAME=FAT:FQL_AUDITING_CLIENT_TEMPLATE.FAT&amp;display_string=Audit&amp;VAR:KEY=NYRWLQLWTM&amp;VAR:QUERY=RkZfRUJJVERBX09QRVIoUVRSLDQvMS8yMDA5LDYvMzAvMjAwOSwsLFVTRCk=&amp;WINDOW=FIRST_POPUP&amp;HEIGH","T=450&amp;WIDTH=450&amp;START_MAXIMIZED=FALSE&amp;VAR:CALENDAR=US&amp;VAR:SYMBOL=MMC&amp;VAR:INDEX=0"}</definedName>
    <definedName name="_407__FDSAUDITLINK__" localSheetId="1" hidden="1">{"fdsup://directions/FAT Viewer?action=UPDATE&amp;creator=factset&amp;DYN_ARGS=TRUE&amp;DOC_NAME=FAT:FQL_AUDITING_CLIENT_TEMPLATE.FAT&amp;display_string=Audit&amp;VAR:KEY=NYRWLQLWTM&amp;VAR:QUERY=RkZfRUJJVERBX09QRVIoUVRSLDQvMS8yMDA5LDYvMzAvMjAwOSwsLFVTRCk=&amp;WINDOW=FIRST_POPUP&amp;HEIGH","T=450&amp;WIDTH=450&amp;START_MAXIMIZED=FALSE&amp;VAR:CALENDAR=US&amp;VAR:SYMBOL=MMC&amp;VAR:INDEX=0"}</definedName>
    <definedName name="_407__FDSAUDITLINK__" hidden="1">{"fdsup://directions/FAT Viewer?action=UPDATE&amp;creator=factset&amp;DYN_ARGS=TRUE&amp;DOC_NAME=FAT:FQL_AUDITING_CLIENT_TEMPLATE.FAT&amp;display_string=Audit&amp;VAR:KEY=NYRWLQLWTM&amp;VAR:QUERY=RkZfRUJJVERBX09QRVIoUVRSLDQvMS8yMDA5LDYvMzAvMjAwOSwsLFVTRCk=&amp;WINDOW=FIRST_POPUP&amp;HEIGH","T=450&amp;WIDTH=450&amp;START_MAXIMIZED=FALSE&amp;VAR:CALENDAR=US&amp;VAR:SYMBOL=MMC&amp;VAR:INDEX=0"}</definedName>
    <definedName name="_408__FDSAUDITLINK__" localSheetId="7" hidden="1">{"fdsup://directions/FAT Viewer?action=UPDATE&amp;creator=factset&amp;DYN_ARGS=TRUE&amp;DOC_NAME=FAT:FQL_AUDITING_CLIENT_TEMPLATE.FAT&amp;display_string=Audit&amp;VAR:KEY=VKPGJOXOHS&amp;VAR:QUERY=RkZfRUJJVERBX09QRVIoUVRSLDQvMS8yMDEwLDYvMzAvMjAxMCwsLFVTRCk=&amp;WINDOW=FIRST_POPUP&amp;HEIGH","T=450&amp;WIDTH=450&amp;START_MAXIMIZED=FALSE&amp;VAR:CALENDAR=US&amp;VAR:SYMBOL=MMC&amp;VAR:INDEX=0"}</definedName>
    <definedName name="_408__FDSAUDITLINK__" localSheetId="9" hidden="1">{"fdsup://directions/FAT Viewer?action=UPDATE&amp;creator=factset&amp;DYN_ARGS=TRUE&amp;DOC_NAME=FAT:FQL_AUDITING_CLIENT_TEMPLATE.FAT&amp;display_string=Audit&amp;VAR:KEY=VKPGJOXOHS&amp;VAR:QUERY=RkZfRUJJVERBX09QRVIoUVRSLDQvMS8yMDEwLDYvMzAvMjAxMCwsLFVTRCk=&amp;WINDOW=FIRST_POPUP&amp;HEIGH","T=450&amp;WIDTH=450&amp;START_MAXIMIZED=FALSE&amp;VAR:CALENDAR=US&amp;VAR:SYMBOL=MMC&amp;VAR:INDEX=0"}</definedName>
    <definedName name="_408__FDSAUDITLINK__" localSheetId="8" hidden="1">{"fdsup://directions/FAT Viewer?action=UPDATE&amp;creator=factset&amp;DYN_ARGS=TRUE&amp;DOC_NAME=FAT:FQL_AUDITING_CLIENT_TEMPLATE.FAT&amp;display_string=Audit&amp;VAR:KEY=VKPGJOXOHS&amp;VAR:QUERY=RkZfRUJJVERBX09QRVIoUVRSLDQvMS8yMDEwLDYvMzAvMjAxMCwsLFVTRCk=&amp;WINDOW=FIRST_POPUP&amp;HEIGH","T=450&amp;WIDTH=450&amp;START_MAXIMIZED=FALSE&amp;VAR:CALENDAR=US&amp;VAR:SYMBOL=MMC&amp;VAR:INDEX=0"}</definedName>
    <definedName name="_408__FDSAUDITLINK__" localSheetId="10" hidden="1">{"fdsup://directions/FAT Viewer?action=UPDATE&amp;creator=factset&amp;DYN_ARGS=TRUE&amp;DOC_NAME=FAT:FQL_AUDITING_CLIENT_TEMPLATE.FAT&amp;display_string=Audit&amp;VAR:KEY=VKPGJOXOHS&amp;VAR:QUERY=RkZfRUJJVERBX09QRVIoUVRSLDQvMS8yMDEwLDYvMzAvMjAxMCwsLFVTRCk=&amp;WINDOW=FIRST_POPUP&amp;HEIGH","T=450&amp;WIDTH=450&amp;START_MAXIMIZED=FALSE&amp;VAR:CALENDAR=US&amp;VAR:SYMBOL=MMC&amp;VAR:INDEX=0"}</definedName>
    <definedName name="_408__FDSAUDITLINK__" localSheetId="3" hidden="1">{"fdsup://directions/FAT Viewer?action=UPDATE&amp;creator=factset&amp;DYN_ARGS=TRUE&amp;DOC_NAME=FAT:FQL_AUDITING_CLIENT_TEMPLATE.FAT&amp;display_string=Audit&amp;VAR:KEY=VKPGJOXOHS&amp;VAR:QUERY=RkZfRUJJVERBX09QRVIoUVRSLDQvMS8yMDEwLDYvMzAvMjAxMCwsLFVTRCk=&amp;WINDOW=FIRST_POPUP&amp;HEIGH","T=450&amp;WIDTH=450&amp;START_MAXIMIZED=FALSE&amp;VAR:CALENDAR=US&amp;VAR:SYMBOL=MMC&amp;VAR:INDEX=0"}</definedName>
    <definedName name="_408__FDSAUDITLINK__" localSheetId="5" hidden="1">{"fdsup://directions/FAT Viewer?action=UPDATE&amp;creator=factset&amp;DYN_ARGS=TRUE&amp;DOC_NAME=FAT:FQL_AUDITING_CLIENT_TEMPLATE.FAT&amp;display_string=Audit&amp;VAR:KEY=VKPGJOXOHS&amp;VAR:QUERY=RkZfRUJJVERBX09QRVIoUVRSLDQvMS8yMDEwLDYvMzAvMjAxMCwsLFVTRCk=&amp;WINDOW=FIRST_POPUP&amp;HEIGH","T=450&amp;WIDTH=450&amp;START_MAXIMIZED=FALSE&amp;VAR:CALENDAR=US&amp;VAR:SYMBOL=MMC&amp;VAR:INDEX=0"}</definedName>
    <definedName name="_408__FDSAUDITLINK__" localSheetId="1" hidden="1">{"fdsup://directions/FAT Viewer?action=UPDATE&amp;creator=factset&amp;DYN_ARGS=TRUE&amp;DOC_NAME=FAT:FQL_AUDITING_CLIENT_TEMPLATE.FAT&amp;display_string=Audit&amp;VAR:KEY=VKPGJOXOHS&amp;VAR:QUERY=RkZfRUJJVERBX09QRVIoUVRSLDQvMS8yMDEwLDYvMzAvMjAxMCwsLFVTRCk=&amp;WINDOW=FIRST_POPUP&amp;HEIGH","T=450&amp;WIDTH=450&amp;START_MAXIMIZED=FALSE&amp;VAR:CALENDAR=US&amp;VAR:SYMBOL=MMC&amp;VAR:INDEX=0"}</definedName>
    <definedName name="_408__FDSAUDITLINK__" hidden="1">{"fdsup://directions/FAT Viewer?action=UPDATE&amp;creator=factset&amp;DYN_ARGS=TRUE&amp;DOC_NAME=FAT:FQL_AUDITING_CLIENT_TEMPLATE.FAT&amp;display_string=Audit&amp;VAR:KEY=VKPGJOXOHS&amp;VAR:QUERY=RkZfRUJJVERBX09QRVIoUVRSLDQvMS8yMDEwLDYvMzAvMjAxMCwsLFVTRCk=&amp;WINDOW=FIRST_POPUP&amp;HEIGH","T=450&amp;WIDTH=450&amp;START_MAXIMIZED=FALSE&amp;VAR:CALENDAR=US&amp;VAR:SYMBOL=MMC&amp;VAR:INDEX=0"}</definedName>
    <definedName name="_409__FDSAUDITLINK__" localSheetId="7" hidden="1">{"fdsup://directions/FAT Viewer?action=UPDATE&amp;creator=factset&amp;DYN_ARGS=TRUE&amp;DOC_NAME=FAT:FQL_AUDITING_CLIENT_TEMPLATE.FAT&amp;display_string=Audit&amp;VAR:KEY=BSRAPIRITG&amp;VAR:QUERY=RkZfRUJJVERBX09QRVIoUVRSLDQvMS8yMDA5LDYvMzAvMjAwOSwsLFVTRCk=&amp;WINDOW=FIRST_POPUP&amp;HEIGH","T=450&amp;WIDTH=450&amp;START_MAXIMIZED=FALSE&amp;VAR:CALENDAR=US&amp;VAR:SYMBOL=MKC&amp;VAR:INDEX=0"}</definedName>
    <definedName name="_409__FDSAUDITLINK__" localSheetId="9" hidden="1">{"fdsup://directions/FAT Viewer?action=UPDATE&amp;creator=factset&amp;DYN_ARGS=TRUE&amp;DOC_NAME=FAT:FQL_AUDITING_CLIENT_TEMPLATE.FAT&amp;display_string=Audit&amp;VAR:KEY=BSRAPIRITG&amp;VAR:QUERY=RkZfRUJJVERBX09QRVIoUVRSLDQvMS8yMDA5LDYvMzAvMjAwOSwsLFVTRCk=&amp;WINDOW=FIRST_POPUP&amp;HEIGH","T=450&amp;WIDTH=450&amp;START_MAXIMIZED=FALSE&amp;VAR:CALENDAR=US&amp;VAR:SYMBOL=MKC&amp;VAR:INDEX=0"}</definedName>
    <definedName name="_409__FDSAUDITLINK__" localSheetId="8" hidden="1">{"fdsup://directions/FAT Viewer?action=UPDATE&amp;creator=factset&amp;DYN_ARGS=TRUE&amp;DOC_NAME=FAT:FQL_AUDITING_CLIENT_TEMPLATE.FAT&amp;display_string=Audit&amp;VAR:KEY=BSRAPIRITG&amp;VAR:QUERY=RkZfRUJJVERBX09QRVIoUVRSLDQvMS8yMDA5LDYvMzAvMjAwOSwsLFVTRCk=&amp;WINDOW=FIRST_POPUP&amp;HEIGH","T=450&amp;WIDTH=450&amp;START_MAXIMIZED=FALSE&amp;VAR:CALENDAR=US&amp;VAR:SYMBOL=MKC&amp;VAR:INDEX=0"}</definedName>
    <definedName name="_409__FDSAUDITLINK__" localSheetId="10" hidden="1">{"fdsup://directions/FAT Viewer?action=UPDATE&amp;creator=factset&amp;DYN_ARGS=TRUE&amp;DOC_NAME=FAT:FQL_AUDITING_CLIENT_TEMPLATE.FAT&amp;display_string=Audit&amp;VAR:KEY=BSRAPIRITG&amp;VAR:QUERY=RkZfRUJJVERBX09QRVIoUVRSLDQvMS8yMDA5LDYvMzAvMjAwOSwsLFVTRCk=&amp;WINDOW=FIRST_POPUP&amp;HEIGH","T=450&amp;WIDTH=450&amp;START_MAXIMIZED=FALSE&amp;VAR:CALENDAR=US&amp;VAR:SYMBOL=MKC&amp;VAR:INDEX=0"}</definedName>
    <definedName name="_409__FDSAUDITLINK__" localSheetId="3" hidden="1">{"fdsup://directions/FAT Viewer?action=UPDATE&amp;creator=factset&amp;DYN_ARGS=TRUE&amp;DOC_NAME=FAT:FQL_AUDITING_CLIENT_TEMPLATE.FAT&amp;display_string=Audit&amp;VAR:KEY=BSRAPIRITG&amp;VAR:QUERY=RkZfRUJJVERBX09QRVIoUVRSLDQvMS8yMDA5LDYvMzAvMjAwOSwsLFVTRCk=&amp;WINDOW=FIRST_POPUP&amp;HEIGH","T=450&amp;WIDTH=450&amp;START_MAXIMIZED=FALSE&amp;VAR:CALENDAR=US&amp;VAR:SYMBOL=MKC&amp;VAR:INDEX=0"}</definedName>
    <definedName name="_409__FDSAUDITLINK__" localSheetId="5" hidden="1">{"fdsup://directions/FAT Viewer?action=UPDATE&amp;creator=factset&amp;DYN_ARGS=TRUE&amp;DOC_NAME=FAT:FQL_AUDITING_CLIENT_TEMPLATE.FAT&amp;display_string=Audit&amp;VAR:KEY=BSRAPIRITG&amp;VAR:QUERY=RkZfRUJJVERBX09QRVIoUVRSLDQvMS8yMDA5LDYvMzAvMjAwOSwsLFVTRCk=&amp;WINDOW=FIRST_POPUP&amp;HEIGH","T=450&amp;WIDTH=450&amp;START_MAXIMIZED=FALSE&amp;VAR:CALENDAR=US&amp;VAR:SYMBOL=MKC&amp;VAR:INDEX=0"}</definedName>
    <definedName name="_409__FDSAUDITLINK__" localSheetId="1" hidden="1">{"fdsup://directions/FAT Viewer?action=UPDATE&amp;creator=factset&amp;DYN_ARGS=TRUE&amp;DOC_NAME=FAT:FQL_AUDITING_CLIENT_TEMPLATE.FAT&amp;display_string=Audit&amp;VAR:KEY=BSRAPIRITG&amp;VAR:QUERY=RkZfRUJJVERBX09QRVIoUVRSLDQvMS8yMDA5LDYvMzAvMjAwOSwsLFVTRCk=&amp;WINDOW=FIRST_POPUP&amp;HEIGH","T=450&amp;WIDTH=450&amp;START_MAXIMIZED=FALSE&amp;VAR:CALENDAR=US&amp;VAR:SYMBOL=MKC&amp;VAR:INDEX=0"}</definedName>
    <definedName name="_409__FDSAUDITLINK__" hidden="1">{"fdsup://directions/FAT Viewer?action=UPDATE&amp;creator=factset&amp;DYN_ARGS=TRUE&amp;DOC_NAME=FAT:FQL_AUDITING_CLIENT_TEMPLATE.FAT&amp;display_string=Audit&amp;VAR:KEY=BSRAPIRITG&amp;VAR:QUERY=RkZfRUJJVERBX09QRVIoUVRSLDQvMS8yMDA5LDYvMzAvMjAwOSwsLFVTRCk=&amp;WINDOW=FIRST_POPUP&amp;HEIGH","T=450&amp;WIDTH=450&amp;START_MAXIMIZED=FALSE&amp;VAR:CALENDAR=US&amp;VAR:SYMBOL=MKC&amp;VAR:INDEX=0"}</definedName>
    <definedName name="_41__FDSAUDITLINK__" localSheetId="7" hidden="1">{"fdsup://directions/FAT Viewer?action=UPDATE&amp;creator=factset&amp;DYN_ARGS=TRUE&amp;DOC_NAME=FAT:FQL_AUDITING_CLIENT_TEMPLATE.FAT&amp;display_string=Audit&amp;VAR:KEY=JWLGFODIDK&amp;VAR:QUERY=RkZfRUJJVERBX09QRVIoUVRSLDQvMS8yMDA5LDYvMzAvMjAwOSwsLFVTRCk=&amp;WINDOW=FIRST_POPUP&amp;HEIGH","T=450&amp;WIDTH=450&amp;START_MAXIMIZED=FALSE&amp;VAR:CALENDAR=US&amp;VAR:SYMBOL=WLP&amp;VAR:INDEX=0"}</definedName>
    <definedName name="_41__FDSAUDITLINK__" localSheetId="9" hidden="1">{"fdsup://directions/FAT Viewer?action=UPDATE&amp;creator=factset&amp;DYN_ARGS=TRUE&amp;DOC_NAME=FAT:FQL_AUDITING_CLIENT_TEMPLATE.FAT&amp;display_string=Audit&amp;VAR:KEY=JWLGFODIDK&amp;VAR:QUERY=RkZfRUJJVERBX09QRVIoUVRSLDQvMS8yMDA5LDYvMzAvMjAwOSwsLFVTRCk=&amp;WINDOW=FIRST_POPUP&amp;HEIGH","T=450&amp;WIDTH=450&amp;START_MAXIMIZED=FALSE&amp;VAR:CALENDAR=US&amp;VAR:SYMBOL=WLP&amp;VAR:INDEX=0"}</definedName>
    <definedName name="_41__FDSAUDITLINK__" localSheetId="8" hidden="1">{"fdsup://directions/FAT Viewer?action=UPDATE&amp;creator=factset&amp;DYN_ARGS=TRUE&amp;DOC_NAME=FAT:FQL_AUDITING_CLIENT_TEMPLATE.FAT&amp;display_string=Audit&amp;VAR:KEY=JWLGFODIDK&amp;VAR:QUERY=RkZfRUJJVERBX09QRVIoUVRSLDQvMS8yMDA5LDYvMzAvMjAwOSwsLFVTRCk=&amp;WINDOW=FIRST_POPUP&amp;HEIGH","T=450&amp;WIDTH=450&amp;START_MAXIMIZED=FALSE&amp;VAR:CALENDAR=US&amp;VAR:SYMBOL=WLP&amp;VAR:INDEX=0"}</definedName>
    <definedName name="_41__FDSAUDITLINK__" localSheetId="10" hidden="1">{"fdsup://directions/FAT Viewer?action=UPDATE&amp;creator=factset&amp;DYN_ARGS=TRUE&amp;DOC_NAME=FAT:FQL_AUDITING_CLIENT_TEMPLATE.FAT&amp;display_string=Audit&amp;VAR:KEY=JWLGFODIDK&amp;VAR:QUERY=RkZfRUJJVERBX09QRVIoUVRSLDQvMS8yMDA5LDYvMzAvMjAwOSwsLFVTRCk=&amp;WINDOW=FIRST_POPUP&amp;HEIGH","T=450&amp;WIDTH=450&amp;START_MAXIMIZED=FALSE&amp;VAR:CALENDAR=US&amp;VAR:SYMBOL=WLP&amp;VAR:INDEX=0"}</definedName>
    <definedName name="_41__FDSAUDITLINK__" localSheetId="3" hidden="1">{"fdsup://directions/FAT Viewer?action=UPDATE&amp;creator=factset&amp;DYN_ARGS=TRUE&amp;DOC_NAME=FAT:FQL_AUDITING_CLIENT_TEMPLATE.FAT&amp;display_string=Audit&amp;VAR:KEY=JWLGFODIDK&amp;VAR:QUERY=RkZfRUJJVERBX09QRVIoUVRSLDQvMS8yMDA5LDYvMzAvMjAwOSwsLFVTRCk=&amp;WINDOW=FIRST_POPUP&amp;HEIGH","T=450&amp;WIDTH=450&amp;START_MAXIMIZED=FALSE&amp;VAR:CALENDAR=US&amp;VAR:SYMBOL=WLP&amp;VAR:INDEX=0"}</definedName>
    <definedName name="_41__FDSAUDITLINK__" localSheetId="5" hidden="1">{"fdsup://directions/FAT Viewer?action=UPDATE&amp;creator=factset&amp;DYN_ARGS=TRUE&amp;DOC_NAME=FAT:FQL_AUDITING_CLIENT_TEMPLATE.FAT&amp;display_string=Audit&amp;VAR:KEY=JWLGFODIDK&amp;VAR:QUERY=RkZfRUJJVERBX09QRVIoUVRSLDQvMS8yMDA5LDYvMzAvMjAwOSwsLFVTRCk=&amp;WINDOW=FIRST_POPUP&amp;HEIGH","T=450&amp;WIDTH=450&amp;START_MAXIMIZED=FALSE&amp;VAR:CALENDAR=US&amp;VAR:SYMBOL=WLP&amp;VAR:INDEX=0"}</definedName>
    <definedName name="_41__FDSAUDITLINK__" localSheetId="1" hidden="1">{"fdsup://directions/FAT Viewer?action=UPDATE&amp;creator=factset&amp;DYN_ARGS=TRUE&amp;DOC_NAME=FAT:FQL_AUDITING_CLIENT_TEMPLATE.FAT&amp;display_string=Audit&amp;VAR:KEY=JWLGFODIDK&amp;VAR:QUERY=RkZfRUJJVERBX09QRVIoUVRSLDQvMS8yMDA5LDYvMzAvMjAwOSwsLFVTRCk=&amp;WINDOW=FIRST_POPUP&amp;HEIGH","T=450&amp;WIDTH=450&amp;START_MAXIMIZED=FALSE&amp;VAR:CALENDAR=US&amp;VAR:SYMBOL=WLP&amp;VAR:INDEX=0"}</definedName>
    <definedName name="_41__FDSAUDITLINK__" hidden="1">{"fdsup://directions/FAT Viewer?action=UPDATE&amp;creator=factset&amp;DYN_ARGS=TRUE&amp;DOC_NAME=FAT:FQL_AUDITING_CLIENT_TEMPLATE.FAT&amp;display_string=Audit&amp;VAR:KEY=JWLGFODIDK&amp;VAR:QUERY=RkZfRUJJVERBX09QRVIoUVRSLDQvMS8yMDA5LDYvMzAvMjAwOSwsLFVTRCk=&amp;WINDOW=FIRST_POPUP&amp;HEIGH","T=450&amp;WIDTH=450&amp;START_MAXIMIZED=FALSE&amp;VAR:CALENDAR=US&amp;VAR:SYMBOL=WLP&amp;VAR:INDEX=0"}</definedName>
    <definedName name="_410__FDSAUDITLINK__" localSheetId="7" hidden="1">{"fdsup://directions/FAT Viewer?action=UPDATE&amp;creator=factset&amp;DYN_ARGS=TRUE&amp;DOC_NAME=FAT:FQL_AUDITING_CLIENT_TEMPLATE.FAT&amp;display_string=Audit&amp;VAR:KEY=XMBAVQFEFS&amp;VAR:QUERY=RkZfRUJJVERBX09QRVIoUVRSLDQvMS8yMDEwLDYvMzAvMjAxMCwsLFVTRCk=&amp;WINDOW=FIRST_POPUP&amp;HEIGH","T=450&amp;WIDTH=450&amp;START_MAXIMIZED=FALSE&amp;VAR:CALENDAR=US&amp;VAR:SYMBOL=MKC&amp;VAR:INDEX=0"}</definedName>
    <definedName name="_410__FDSAUDITLINK__" localSheetId="9" hidden="1">{"fdsup://directions/FAT Viewer?action=UPDATE&amp;creator=factset&amp;DYN_ARGS=TRUE&amp;DOC_NAME=FAT:FQL_AUDITING_CLIENT_TEMPLATE.FAT&amp;display_string=Audit&amp;VAR:KEY=XMBAVQFEFS&amp;VAR:QUERY=RkZfRUJJVERBX09QRVIoUVRSLDQvMS8yMDEwLDYvMzAvMjAxMCwsLFVTRCk=&amp;WINDOW=FIRST_POPUP&amp;HEIGH","T=450&amp;WIDTH=450&amp;START_MAXIMIZED=FALSE&amp;VAR:CALENDAR=US&amp;VAR:SYMBOL=MKC&amp;VAR:INDEX=0"}</definedName>
    <definedName name="_410__FDSAUDITLINK__" localSheetId="8" hidden="1">{"fdsup://directions/FAT Viewer?action=UPDATE&amp;creator=factset&amp;DYN_ARGS=TRUE&amp;DOC_NAME=FAT:FQL_AUDITING_CLIENT_TEMPLATE.FAT&amp;display_string=Audit&amp;VAR:KEY=XMBAVQFEFS&amp;VAR:QUERY=RkZfRUJJVERBX09QRVIoUVRSLDQvMS8yMDEwLDYvMzAvMjAxMCwsLFVTRCk=&amp;WINDOW=FIRST_POPUP&amp;HEIGH","T=450&amp;WIDTH=450&amp;START_MAXIMIZED=FALSE&amp;VAR:CALENDAR=US&amp;VAR:SYMBOL=MKC&amp;VAR:INDEX=0"}</definedName>
    <definedName name="_410__FDSAUDITLINK__" localSheetId="10" hidden="1">{"fdsup://directions/FAT Viewer?action=UPDATE&amp;creator=factset&amp;DYN_ARGS=TRUE&amp;DOC_NAME=FAT:FQL_AUDITING_CLIENT_TEMPLATE.FAT&amp;display_string=Audit&amp;VAR:KEY=XMBAVQFEFS&amp;VAR:QUERY=RkZfRUJJVERBX09QRVIoUVRSLDQvMS8yMDEwLDYvMzAvMjAxMCwsLFVTRCk=&amp;WINDOW=FIRST_POPUP&amp;HEIGH","T=450&amp;WIDTH=450&amp;START_MAXIMIZED=FALSE&amp;VAR:CALENDAR=US&amp;VAR:SYMBOL=MKC&amp;VAR:INDEX=0"}</definedName>
    <definedName name="_410__FDSAUDITLINK__" localSheetId="3" hidden="1">{"fdsup://directions/FAT Viewer?action=UPDATE&amp;creator=factset&amp;DYN_ARGS=TRUE&amp;DOC_NAME=FAT:FQL_AUDITING_CLIENT_TEMPLATE.FAT&amp;display_string=Audit&amp;VAR:KEY=XMBAVQFEFS&amp;VAR:QUERY=RkZfRUJJVERBX09QRVIoUVRSLDQvMS8yMDEwLDYvMzAvMjAxMCwsLFVTRCk=&amp;WINDOW=FIRST_POPUP&amp;HEIGH","T=450&amp;WIDTH=450&amp;START_MAXIMIZED=FALSE&amp;VAR:CALENDAR=US&amp;VAR:SYMBOL=MKC&amp;VAR:INDEX=0"}</definedName>
    <definedName name="_410__FDSAUDITLINK__" localSheetId="5" hidden="1">{"fdsup://directions/FAT Viewer?action=UPDATE&amp;creator=factset&amp;DYN_ARGS=TRUE&amp;DOC_NAME=FAT:FQL_AUDITING_CLIENT_TEMPLATE.FAT&amp;display_string=Audit&amp;VAR:KEY=XMBAVQFEFS&amp;VAR:QUERY=RkZfRUJJVERBX09QRVIoUVRSLDQvMS8yMDEwLDYvMzAvMjAxMCwsLFVTRCk=&amp;WINDOW=FIRST_POPUP&amp;HEIGH","T=450&amp;WIDTH=450&amp;START_MAXIMIZED=FALSE&amp;VAR:CALENDAR=US&amp;VAR:SYMBOL=MKC&amp;VAR:INDEX=0"}</definedName>
    <definedName name="_410__FDSAUDITLINK__" localSheetId="1" hidden="1">{"fdsup://directions/FAT Viewer?action=UPDATE&amp;creator=factset&amp;DYN_ARGS=TRUE&amp;DOC_NAME=FAT:FQL_AUDITING_CLIENT_TEMPLATE.FAT&amp;display_string=Audit&amp;VAR:KEY=XMBAVQFEFS&amp;VAR:QUERY=RkZfRUJJVERBX09QRVIoUVRSLDQvMS8yMDEwLDYvMzAvMjAxMCwsLFVTRCk=&amp;WINDOW=FIRST_POPUP&amp;HEIGH","T=450&amp;WIDTH=450&amp;START_MAXIMIZED=FALSE&amp;VAR:CALENDAR=US&amp;VAR:SYMBOL=MKC&amp;VAR:INDEX=0"}</definedName>
    <definedName name="_410__FDSAUDITLINK__" hidden="1">{"fdsup://directions/FAT Viewer?action=UPDATE&amp;creator=factset&amp;DYN_ARGS=TRUE&amp;DOC_NAME=FAT:FQL_AUDITING_CLIENT_TEMPLATE.FAT&amp;display_string=Audit&amp;VAR:KEY=XMBAVQFEFS&amp;VAR:QUERY=RkZfRUJJVERBX09QRVIoUVRSLDQvMS8yMDEwLDYvMzAvMjAxMCwsLFVTRCk=&amp;WINDOW=FIRST_POPUP&amp;HEIGH","T=450&amp;WIDTH=450&amp;START_MAXIMIZED=FALSE&amp;VAR:CALENDAR=US&amp;VAR:SYMBOL=MKC&amp;VAR:INDEX=0"}</definedName>
    <definedName name="_411__FDSAUDITLINK__" localSheetId="7" hidden="1">{"fdsup://directions/FAT Viewer?action=UPDATE&amp;creator=factset&amp;DYN_ARGS=TRUE&amp;DOC_NAME=FAT:FQL_AUDITING_CLIENT_TEMPLATE.FAT&amp;display_string=Audit&amp;VAR:KEY=LSDWZOVSDU&amp;VAR:QUERY=RkZfRUJJVERBX09QRVIoUVRSLDQvMS8yMDA5LDYvMzAvMjAwOSwsLFVTRCk=&amp;WINDOW=FIRST_POPUP&amp;HEIGH","T=450&amp;WIDTH=450&amp;START_MAXIMIZED=FALSE&amp;VAR:CALENDAR=US&amp;VAR:SYMBOL=MJN&amp;VAR:INDEX=0"}</definedName>
    <definedName name="_411__FDSAUDITLINK__" localSheetId="9" hidden="1">{"fdsup://directions/FAT Viewer?action=UPDATE&amp;creator=factset&amp;DYN_ARGS=TRUE&amp;DOC_NAME=FAT:FQL_AUDITING_CLIENT_TEMPLATE.FAT&amp;display_string=Audit&amp;VAR:KEY=LSDWZOVSDU&amp;VAR:QUERY=RkZfRUJJVERBX09QRVIoUVRSLDQvMS8yMDA5LDYvMzAvMjAwOSwsLFVTRCk=&amp;WINDOW=FIRST_POPUP&amp;HEIGH","T=450&amp;WIDTH=450&amp;START_MAXIMIZED=FALSE&amp;VAR:CALENDAR=US&amp;VAR:SYMBOL=MJN&amp;VAR:INDEX=0"}</definedName>
    <definedName name="_411__FDSAUDITLINK__" localSheetId="8" hidden="1">{"fdsup://directions/FAT Viewer?action=UPDATE&amp;creator=factset&amp;DYN_ARGS=TRUE&amp;DOC_NAME=FAT:FQL_AUDITING_CLIENT_TEMPLATE.FAT&amp;display_string=Audit&amp;VAR:KEY=LSDWZOVSDU&amp;VAR:QUERY=RkZfRUJJVERBX09QRVIoUVRSLDQvMS8yMDA5LDYvMzAvMjAwOSwsLFVTRCk=&amp;WINDOW=FIRST_POPUP&amp;HEIGH","T=450&amp;WIDTH=450&amp;START_MAXIMIZED=FALSE&amp;VAR:CALENDAR=US&amp;VAR:SYMBOL=MJN&amp;VAR:INDEX=0"}</definedName>
    <definedName name="_411__FDSAUDITLINK__" localSheetId="10" hidden="1">{"fdsup://directions/FAT Viewer?action=UPDATE&amp;creator=factset&amp;DYN_ARGS=TRUE&amp;DOC_NAME=FAT:FQL_AUDITING_CLIENT_TEMPLATE.FAT&amp;display_string=Audit&amp;VAR:KEY=LSDWZOVSDU&amp;VAR:QUERY=RkZfRUJJVERBX09QRVIoUVRSLDQvMS8yMDA5LDYvMzAvMjAwOSwsLFVTRCk=&amp;WINDOW=FIRST_POPUP&amp;HEIGH","T=450&amp;WIDTH=450&amp;START_MAXIMIZED=FALSE&amp;VAR:CALENDAR=US&amp;VAR:SYMBOL=MJN&amp;VAR:INDEX=0"}</definedName>
    <definedName name="_411__FDSAUDITLINK__" localSheetId="3" hidden="1">{"fdsup://directions/FAT Viewer?action=UPDATE&amp;creator=factset&amp;DYN_ARGS=TRUE&amp;DOC_NAME=FAT:FQL_AUDITING_CLIENT_TEMPLATE.FAT&amp;display_string=Audit&amp;VAR:KEY=LSDWZOVSDU&amp;VAR:QUERY=RkZfRUJJVERBX09QRVIoUVRSLDQvMS8yMDA5LDYvMzAvMjAwOSwsLFVTRCk=&amp;WINDOW=FIRST_POPUP&amp;HEIGH","T=450&amp;WIDTH=450&amp;START_MAXIMIZED=FALSE&amp;VAR:CALENDAR=US&amp;VAR:SYMBOL=MJN&amp;VAR:INDEX=0"}</definedName>
    <definedName name="_411__FDSAUDITLINK__" localSheetId="5" hidden="1">{"fdsup://directions/FAT Viewer?action=UPDATE&amp;creator=factset&amp;DYN_ARGS=TRUE&amp;DOC_NAME=FAT:FQL_AUDITING_CLIENT_TEMPLATE.FAT&amp;display_string=Audit&amp;VAR:KEY=LSDWZOVSDU&amp;VAR:QUERY=RkZfRUJJVERBX09QRVIoUVRSLDQvMS8yMDA5LDYvMzAvMjAwOSwsLFVTRCk=&amp;WINDOW=FIRST_POPUP&amp;HEIGH","T=450&amp;WIDTH=450&amp;START_MAXIMIZED=FALSE&amp;VAR:CALENDAR=US&amp;VAR:SYMBOL=MJN&amp;VAR:INDEX=0"}</definedName>
    <definedName name="_411__FDSAUDITLINK__" localSheetId="1" hidden="1">{"fdsup://directions/FAT Viewer?action=UPDATE&amp;creator=factset&amp;DYN_ARGS=TRUE&amp;DOC_NAME=FAT:FQL_AUDITING_CLIENT_TEMPLATE.FAT&amp;display_string=Audit&amp;VAR:KEY=LSDWZOVSDU&amp;VAR:QUERY=RkZfRUJJVERBX09QRVIoUVRSLDQvMS8yMDA5LDYvMzAvMjAwOSwsLFVTRCk=&amp;WINDOW=FIRST_POPUP&amp;HEIGH","T=450&amp;WIDTH=450&amp;START_MAXIMIZED=FALSE&amp;VAR:CALENDAR=US&amp;VAR:SYMBOL=MJN&amp;VAR:INDEX=0"}</definedName>
    <definedName name="_411__FDSAUDITLINK__" hidden="1">{"fdsup://directions/FAT Viewer?action=UPDATE&amp;creator=factset&amp;DYN_ARGS=TRUE&amp;DOC_NAME=FAT:FQL_AUDITING_CLIENT_TEMPLATE.FAT&amp;display_string=Audit&amp;VAR:KEY=LSDWZOVSDU&amp;VAR:QUERY=RkZfRUJJVERBX09QRVIoUVRSLDQvMS8yMDA5LDYvMzAvMjAwOSwsLFVTRCk=&amp;WINDOW=FIRST_POPUP&amp;HEIGH","T=450&amp;WIDTH=450&amp;START_MAXIMIZED=FALSE&amp;VAR:CALENDAR=US&amp;VAR:SYMBOL=MJN&amp;VAR:INDEX=0"}</definedName>
    <definedName name="_412__FDSAUDITLINK__" localSheetId="7" hidden="1">{"fdsup://directions/FAT Viewer?action=UPDATE&amp;creator=factset&amp;DYN_ARGS=TRUE&amp;DOC_NAME=FAT:FQL_AUDITING_CLIENT_TEMPLATE.FAT&amp;display_string=Audit&amp;VAR:KEY=LCHKBYDIDI&amp;VAR:QUERY=RkZfRUJJVERBX09QRVIoUVRSLDQvMS8yMDEwLDYvMzAvMjAxMCwsLFVTRCk=&amp;WINDOW=FIRST_POPUP&amp;HEIGH","T=450&amp;WIDTH=450&amp;START_MAXIMIZED=FALSE&amp;VAR:CALENDAR=US&amp;VAR:SYMBOL=MJN&amp;VAR:INDEX=0"}</definedName>
    <definedName name="_412__FDSAUDITLINK__" localSheetId="9" hidden="1">{"fdsup://directions/FAT Viewer?action=UPDATE&amp;creator=factset&amp;DYN_ARGS=TRUE&amp;DOC_NAME=FAT:FQL_AUDITING_CLIENT_TEMPLATE.FAT&amp;display_string=Audit&amp;VAR:KEY=LCHKBYDIDI&amp;VAR:QUERY=RkZfRUJJVERBX09QRVIoUVRSLDQvMS8yMDEwLDYvMzAvMjAxMCwsLFVTRCk=&amp;WINDOW=FIRST_POPUP&amp;HEIGH","T=450&amp;WIDTH=450&amp;START_MAXIMIZED=FALSE&amp;VAR:CALENDAR=US&amp;VAR:SYMBOL=MJN&amp;VAR:INDEX=0"}</definedName>
    <definedName name="_412__FDSAUDITLINK__" localSheetId="8" hidden="1">{"fdsup://directions/FAT Viewer?action=UPDATE&amp;creator=factset&amp;DYN_ARGS=TRUE&amp;DOC_NAME=FAT:FQL_AUDITING_CLIENT_TEMPLATE.FAT&amp;display_string=Audit&amp;VAR:KEY=LCHKBYDIDI&amp;VAR:QUERY=RkZfRUJJVERBX09QRVIoUVRSLDQvMS8yMDEwLDYvMzAvMjAxMCwsLFVTRCk=&amp;WINDOW=FIRST_POPUP&amp;HEIGH","T=450&amp;WIDTH=450&amp;START_MAXIMIZED=FALSE&amp;VAR:CALENDAR=US&amp;VAR:SYMBOL=MJN&amp;VAR:INDEX=0"}</definedName>
    <definedName name="_412__FDSAUDITLINK__" localSheetId="10" hidden="1">{"fdsup://directions/FAT Viewer?action=UPDATE&amp;creator=factset&amp;DYN_ARGS=TRUE&amp;DOC_NAME=FAT:FQL_AUDITING_CLIENT_TEMPLATE.FAT&amp;display_string=Audit&amp;VAR:KEY=LCHKBYDIDI&amp;VAR:QUERY=RkZfRUJJVERBX09QRVIoUVRSLDQvMS8yMDEwLDYvMzAvMjAxMCwsLFVTRCk=&amp;WINDOW=FIRST_POPUP&amp;HEIGH","T=450&amp;WIDTH=450&amp;START_MAXIMIZED=FALSE&amp;VAR:CALENDAR=US&amp;VAR:SYMBOL=MJN&amp;VAR:INDEX=0"}</definedName>
    <definedName name="_412__FDSAUDITLINK__" localSheetId="3" hidden="1">{"fdsup://directions/FAT Viewer?action=UPDATE&amp;creator=factset&amp;DYN_ARGS=TRUE&amp;DOC_NAME=FAT:FQL_AUDITING_CLIENT_TEMPLATE.FAT&amp;display_string=Audit&amp;VAR:KEY=LCHKBYDIDI&amp;VAR:QUERY=RkZfRUJJVERBX09QRVIoUVRSLDQvMS8yMDEwLDYvMzAvMjAxMCwsLFVTRCk=&amp;WINDOW=FIRST_POPUP&amp;HEIGH","T=450&amp;WIDTH=450&amp;START_MAXIMIZED=FALSE&amp;VAR:CALENDAR=US&amp;VAR:SYMBOL=MJN&amp;VAR:INDEX=0"}</definedName>
    <definedName name="_412__FDSAUDITLINK__" localSheetId="5" hidden="1">{"fdsup://directions/FAT Viewer?action=UPDATE&amp;creator=factset&amp;DYN_ARGS=TRUE&amp;DOC_NAME=FAT:FQL_AUDITING_CLIENT_TEMPLATE.FAT&amp;display_string=Audit&amp;VAR:KEY=LCHKBYDIDI&amp;VAR:QUERY=RkZfRUJJVERBX09QRVIoUVRSLDQvMS8yMDEwLDYvMzAvMjAxMCwsLFVTRCk=&amp;WINDOW=FIRST_POPUP&amp;HEIGH","T=450&amp;WIDTH=450&amp;START_MAXIMIZED=FALSE&amp;VAR:CALENDAR=US&amp;VAR:SYMBOL=MJN&amp;VAR:INDEX=0"}</definedName>
    <definedName name="_412__FDSAUDITLINK__" localSheetId="1" hidden="1">{"fdsup://directions/FAT Viewer?action=UPDATE&amp;creator=factset&amp;DYN_ARGS=TRUE&amp;DOC_NAME=FAT:FQL_AUDITING_CLIENT_TEMPLATE.FAT&amp;display_string=Audit&amp;VAR:KEY=LCHKBYDIDI&amp;VAR:QUERY=RkZfRUJJVERBX09QRVIoUVRSLDQvMS8yMDEwLDYvMzAvMjAxMCwsLFVTRCk=&amp;WINDOW=FIRST_POPUP&amp;HEIGH","T=450&amp;WIDTH=450&amp;START_MAXIMIZED=FALSE&amp;VAR:CALENDAR=US&amp;VAR:SYMBOL=MJN&amp;VAR:INDEX=0"}</definedName>
    <definedName name="_412__FDSAUDITLINK__" hidden="1">{"fdsup://directions/FAT Viewer?action=UPDATE&amp;creator=factset&amp;DYN_ARGS=TRUE&amp;DOC_NAME=FAT:FQL_AUDITING_CLIENT_TEMPLATE.FAT&amp;display_string=Audit&amp;VAR:KEY=LCHKBYDIDI&amp;VAR:QUERY=RkZfRUJJVERBX09QRVIoUVRSLDQvMS8yMDEwLDYvMzAvMjAxMCwsLFVTRCk=&amp;WINDOW=FIRST_POPUP&amp;HEIGH","T=450&amp;WIDTH=450&amp;START_MAXIMIZED=FALSE&amp;VAR:CALENDAR=US&amp;VAR:SYMBOL=MJN&amp;VAR:INDEX=0"}</definedName>
    <definedName name="_413__FDSAUDITLINK__" localSheetId="7" hidden="1">{"fdsup://directions/FAT Viewer?action=UPDATE&amp;creator=factset&amp;DYN_ARGS=TRUE&amp;DOC_NAME=FAT:FQL_AUDITING_CLIENT_TEMPLATE.FAT&amp;display_string=Audit&amp;VAR:KEY=XANEZANUBI&amp;VAR:QUERY=RkZfRUJJVERBX09QRVIoUVRSLDQvMS8yMDA5LDYvMzAvMjAwOSwsLFVTRCk=&amp;WINDOW=FIRST_POPUP&amp;HEIGH","T=450&amp;WIDTH=450&amp;START_MAXIMIZED=FALSE&amp;VAR:CALENDAR=US&amp;VAR:SYMBOL=MI&amp;VAR:INDEX=0"}</definedName>
    <definedName name="_413__FDSAUDITLINK__" localSheetId="9" hidden="1">{"fdsup://directions/FAT Viewer?action=UPDATE&amp;creator=factset&amp;DYN_ARGS=TRUE&amp;DOC_NAME=FAT:FQL_AUDITING_CLIENT_TEMPLATE.FAT&amp;display_string=Audit&amp;VAR:KEY=XANEZANUBI&amp;VAR:QUERY=RkZfRUJJVERBX09QRVIoUVRSLDQvMS8yMDA5LDYvMzAvMjAwOSwsLFVTRCk=&amp;WINDOW=FIRST_POPUP&amp;HEIGH","T=450&amp;WIDTH=450&amp;START_MAXIMIZED=FALSE&amp;VAR:CALENDAR=US&amp;VAR:SYMBOL=MI&amp;VAR:INDEX=0"}</definedName>
    <definedName name="_413__FDSAUDITLINK__" localSheetId="8" hidden="1">{"fdsup://directions/FAT Viewer?action=UPDATE&amp;creator=factset&amp;DYN_ARGS=TRUE&amp;DOC_NAME=FAT:FQL_AUDITING_CLIENT_TEMPLATE.FAT&amp;display_string=Audit&amp;VAR:KEY=XANEZANUBI&amp;VAR:QUERY=RkZfRUJJVERBX09QRVIoUVRSLDQvMS8yMDA5LDYvMzAvMjAwOSwsLFVTRCk=&amp;WINDOW=FIRST_POPUP&amp;HEIGH","T=450&amp;WIDTH=450&amp;START_MAXIMIZED=FALSE&amp;VAR:CALENDAR=US&amp;VAR:SYMBOL=MI&amp;VAR:INDEX=0"}</definedName>
    <definedName name="_413__FDSAUDITLINK__" localSheetId="10" hidden="1">{"fdsup://directions/FAT Viewer?action=UPDATE&amp;creator=factset&amp;DYN_ARGS=TRUE&amp;DOC_NAME=FAT:FQL_AUDITING_CLIENT_TEMPLATE.FAT&amp;display_string=Audit&amp;VAR:KEY=XANEZANUBI&amp;VAR:QUERY=RkZfRUJJVERBX09QRVIoUVRSLDQvMS8yMDA5LDYvMzAvMjAwOSwsLFVTRCk=&amp;WINDOW=FIRST_POPUP&amp;HEIGH","T=450&amp;WIDTH=450&amp;START_MAXIMIZED=FALSE&amp;VAR:CALENDAR=US&amp;VAR:SYMBOL=MI&amp;VAR:INDEX=0"}</definedName>
    <definedName name="_413__FDSAUDITLINK__" localSheetId="3" hidden="1">{"fdsup://directions/FAT Viewer?action=UPDATE&amp;creator=factset&amp;DYN_ARGS=TRUE&amp;DOC_NAME=FAT:FQL_AUDITING_CLIENT_TEMPLATE.FAT&amp;display_string=Audit&amp;VAR:KEY=XANEZANUBI&amp;VAR:QUERY=RkZfRUJJVERBX09QRVIoUVRSLDQvMS8yMDA5LDYvMzAvMjAwOSwsLFVTRCk=&amp;WINDOW=FIRST_POPUP&amp;HEIGH","T=450&amp;WIDTH=450&amp;START_MAXIMIZED=FALSE&amp;VAR:CALENDAR=US&amp;VAR:SYMBOL=MI&amp;VAR:INDEX=0"}</definedName>
    <definedName name="_413__FDSAUDITLINK__" localSheetId="5" hidden="1">{"fdsup://directions/FAT Viewer?action=UPDATE&amp;creator=factset&amp;DYN_ARGS=TRUE&amp;DOC_NAME=FAT:FQL_AUDITING_CLIENT_TEMPLATE.FAT&amp;display_string=Audit&amp;VAR:KEY=XANEZANUBI&amp;VAR:QUERY=RkZfRUJJVERBX09QRVIoUVRSLDQvMS8yMDA5LDYvMzAvMjAwOSwsLFVTRCk=&amp;WINDOW=FIRST_POPUP&amp;HEIGH","T=450&amp;WIDTH=450&amp;START_MAXIMIZED=FALSE&amp;VAR:CALENDAR=US&amp;VAR:SYMBOL=MI&amp;VAR:INDEX=0"}</definedName>
    <definedName name="_413__FDSAUDITLINK__" localSheetId="1" hidden="1">{"fdsup://directions/FAT Viewer?action=UPDATE&amp;creator=factset&amp;DYN_ARGS=TRUE&amp;DOC_NAME=FAT:FQL_AUDITING_CLIENT_TEMPLATE.FAT&amp;display_string=Audit&amp;VAR:KEY=XANEZANUBI&amp;VAR:QUERY=RkZfRUJJVERBX09QRVIoUVRSLDQvMS8yMDA5LDYvMzAvMjAwOSwsLFVTRCk=&amp;WINDOW=FIRST_POPUP&amp;HEIGH","T=450&amp;WIDTH=450&amp;START_MAXIMIZED=FALSE&amp;VAR:CALENDAR=US&amp;VAR:SYMBOL=MI&amp;VAR:INDEX=0"}</definedName>
    <definedName name="_413__FDSAUDITLINK__" hidden="1">{"fdsup://directions/FAT Viewer?action=UPDATE&amp;creator=factset&amp;DYN_ARGS=TRUE&amp;DOC_NAME=FAT:FQL_AUDITING_CLIENT_TEMPLATE.FAT&amp;display_string=Audit&amp;VAR:KEY=XANEZANUBI&amp;VAR:QUERY=RkZfRUJJVERBX09QRVIoUVRSLDQvMS8yMDA5LDYvMzAvMjAwOSwsLFVTRCk=&amp;WINDOW=FIRST_POPUP&amp;HEIGH","T=450&amp;WIDTH=450&amp;START_MAXIMIZED=FALSE&amp;VAR:CALENDAR=US&amp;VAR:SYMBOL=MI&amp;VAR:INDEX=0"}</definedName>
    <definedName name="_414__FDSAUDITLINK__" localSheetId="7" hidden="1">{"fdsup://directions/FAT Viewer?action=UPDATE&amp;creator=factset&amp;DYN_ARGS=TRUE&amp;DOC_NAME=FAT:FQL_AUDITING_CLIENT_TEMPLATE.FAT&amp;display_string=Audit&amp;VAR:KEY=TGTADQBMHO&amp;VAR:QUERY=RkZfRUJJVERBX09QRVIoUVRSLDQvMS8yMDEwLDYvMzAvMjAxMCwsLFVTRCk=&amp;WINDOW=FIRST_POPUP&amp;HEIGH","T=450&amp;WIDTH=450&amp;START_MAXIMIZED=FALSE&amp;VAR:CALENDAR=US&amp;VAR:SYMBOL=MI&amp;VAR:INDEX=0"}</definedName>
    <definedName name="_414__FDSAUDITLINK__" localSheetId="9" hidden="1">{"fdsup://directions/FAT Viewer?action=UPDATE&amp;creator=factset&amp;DYN_ARGS=TRUE&amp;DOC_NAME=FAT:FQL_AUDITING_CLIENT_TEMPLATE.FAT&amp;display_string=Audit&amp;VAR:KEY=TGTADQBMHO&amp;VAR:QUERY=RkZfRUJJVERBX09QRVIoUVRSLDQvMS8yMDEwLDYvMzAvMjAxMCwsLFVTRCk=&amp;WINDOW=FIRST_POPUP&amp;HEIGH","T=450&amp;WIDTH=450&amp;START_MAXIMIZED=FALSE&amp;VAR:CALENDAR=US&amp;VAR:SYMBOL=MI&amp;VAR:INDEX=0"}</definedName>
    <definedName name="_414__FDSAUDITLINK__" localSheetId="8" hidden="1">{"fdsup://directions/FAT Viewer?action=UPDATE&amp;creator=factset&amp;DYN_ARGS=TRUE&amp;DOC_NAME=FAT:FQL_AUDITING_CLIENT_TEMPLATE.FAT&amp;display_string=Audit&amp;VAR:KEY=TGTADQBMHO&amp;VAR:QUERY=RkZfRUJJVERBX09QRVIoUVRSLDQvMS8yMDEwLDYvMzAvMjAxMCwsLFVTRCk=&amp;WINDOW=FIRST_POPUP&amp;HEIGH","T=450&amp;WIDTH=450&amp;START_MAXIMIZED=FALSE&amp;VAR:CALENDAR=US&amp;VAR:SYMBOL=MI&amp;VAR:INDEX=0"}</definedName>
    <definedName name="_414__FDSAUDITLINK__" localSheetId="10" hidden="1">{"fdsup://directions/FAT Viewer?action=UPDATE&amp;creator=factset&amp;DYN_ARGS=TRUE&amp;DOC_NAME=FAT:FQL_AUDITING_CLIENT_TEMPLATE.FAT&amp;display_string=Audit&amp;VAR:KEY=TGTADQBMHO&amp;VAR:QUERY=RkZfRUJJVERBX09QRVIoUVRSLDQvMS8yMDEwLDYvMzAvMjAxMCwsLFVTRCk=&amp;WINDOW=FIRST_POPUP&amp;HEIGH","T=450&amp;WIDTH=450&amp;START_MAXIMIZED=FALSE&amp;VAR:CALENDAR=US&amp;VAR:SYMBOL=MI&amp;VAR:INDEX=0"}</definedName>
    <definedName name="_414__FDSAUDITLINK__" localSheetId="3" hidden="1">{"fdsup://directions/FAT Viewer?action=UPDATE&amp;creator=factset&amp;DYN_ARGS=TRUE&amp;DOC_NAME=FAT:FQL_AUDITING_CLIENT_TEMPLATE.FAT&amp;display_string=Audit&amp;VAR:KEY=TGTADQBMHO&amp;VAR:QUERY=RkZfRUJJVERBX09QRVIoUVRSLDQvMS8yMDEwLDYvMzAvMjAxMCwsLFVTRCk=&amp;WINDOW=FIRST_POPUP&amp;HEIGH","T=450&amp;WIDTH=450&amp;START_MAXIMIZED=FALSE&amp;VAR:CALENDAR=US&amp;VAR:SYMBOL=MI&amp;VAR:INDEX=0"}</definedName>
    <definedName name="_414__FDSAUDITLINK__" localSheetId="5" hidden="1">{"fdsup://directions/FAT Viewer?action=UPDATE&amp;creator=factset&amp;DYN_ARGS=TRUE&amp;DOC_NAME=FAT:FQL_AUDITING_CLIENT_TEMPLATE.FAT&amp;display_string=Audit&amp;VAR:KEY=TGTADQBMHO&amp;VAR:QUERY=RkZfRUJJVERBX09QRVIoUVRSLDQvMS8yMDEwLDYvMzAvMjAxMCwsLFVTRCk=&amp;WINDOW=FIRST_POPUP&amp;HEIGH","T=450&amp;WIDTH=450&amp;START_MAXIMIZED=FALSE&amp;VAR:CALENDAR=US&amp;VAR:SYMBOL=MI&amp;VAR:INDEX=0"}</definedName>
    <definedName name="_414__FDSAUDITLINK__" localSheetId="1" hidden="1">{"fdsup://directions/FAT Viewer?action=UPDATE&amp;creator=factset&amp;DYN_ARGS=TRUE&amp;DOC_NAME=FAT:FQL_AUDITING_CLIENT_TEMPLATE.FAT&amp;display_string=Audit&amp;VAR:KEY=TGTADQBMHO&amp;VAR:QUERY=RkZfRUJJVERBX09QRVIoUVRSLDQvMS8yMDEwLDYvMzAvMjAxMCwsLFVTRCk=&amp;WINDOW=FIRST_POPUP&amp;HEIGH","T=450&amp;WIDTH=450&amp;START_MAXIMIZED=FALSE&amp;VAR:CALENDAR=US&amp;VAR:SYMBOL=MI&amp;VAR:INDEX=0"}</definedName>
    <definedName name="_414__FDSAUDITLINK__" hidden="1">{"fdsup://directions/FAT Viewer?action=UPDATE&amp;creator=factset&amp;DYN_ARGS=TRUE&amp;DOC_NAME=FAT:FQL_AUDITING_CLIENT_TEMPLATE.FAT&amp;display_string=Audit&amp;VAR:KEY=TGTADQBMHO&amp;VAR:QUERY=RkZfRUJJVERBX09QRVIoUVRSLDQvMS8yMDEwLDYvMzAvMjAxMCwsLFVTRCk=&amp;WINDOW=FIRST_POPUP&amp;HEIGH","T=450&amp;WIDTH=450&amp;START_MAXIMIZED=FALSE&amp;VAR:CALENDAR=US&amp;VAR:SYMBOL=MI&amp;VAR:INDEX=0"}</definedName>
    <definedName name="_415__FDSAUDITLINK__" localSheetId="7" hidden="1">{"fdsup://directions/FAT Viewer?action=UPDATE&amp;creator=factset&amp;DYN_ARGS=TRUE&amp;DOC_NAME=FAT:FQL_AUDITING_CLIENT_TEMPLATE.FAT&amp;display_string=Audit&amp;VAR:KEY=NSZAHSBUXY&amp;VAR:QUERY=RkZfRUJJVERBX09QRVIoUVRSLDQvMS8yMDA5LDYvMzAvMjAwOSwsLFVTRCk=&amp;WINDOW=FIRST_POPUP&amp;HEIGH","T=450&amp;WIDTH=450&amp;START_MAXIMIZED=FALSE&amp;VAR:CALENDAR=US&amp;VAR:SYMBOL=MHS&amp;VAR:INDEX=0"}</definedName>
    <definedName name="_415__FDSAUDITLINK__" localSheetId="9" hidden="1">{"fdsup://directions/FAT Viewer?action=UPDATE&amp;creator=factset&amp;DYN_ARGS=TRUE&amp;DOC_NAME=FAT:FQL_AUDITING_CLIENT_TEMPLATE.FAT&amp;display_string=Audit&amp;VAR:KEY=NSZAHSBUXY&amp;VAR:QUERY=RkZfRUJJVERBX09QRVIoUVRSLDQvMS8yMDA5LDYvMzAvMjAwOSwsLFVTRCk=&amp;WINDOW=FIRST_POPUP&amp;HEIGH","T=450&amp;WIDTH=450&amp;START_MAXIMIZED=FALSE&amp;VAR:CALENDAR=US&amp;VAR:SYMBOL=MHS&amp;VAR:INDEX=0"}</definedName>
    <definedName name="_415__FDSAUDITLINK__" localSheetId="8" hidden="1">{"fdsup://directions/FAT Viewer?action=UPDATE&amp;creator=factset&amp;DYN_ARGS=TRUE&amp;DOC_NAME=FAT:FQL_AUDITING_CLIENT_TEMPLATE.FAT&amp;display_string=Audit&amp;VAR:KEY=NSZAHSBUXY&amp;VAR:QUERY=RkZfRUJJVERBX09QRVIoUVRSLDQvMS8yMDA5LDYvMzAvMjAwOSwsLFVTRCk=&amp;WINDOW=FIRST_POPUP&amp;HEIGH","T=450&amp;WIDTH=450&amp;START_MAXIMIZED=FALSE&amp;VAR:CALENDAR=US&amp;VAR:SYMBOL=MHS&amp;VAR:INDEX=0"}</definedName>
    <definedName name="_415__FDSAUDITLINK__" localSheetId="10" hidden="1">{"fdsup://directions/FAT Viewer?action=UPDATE&amp;creator=factset&amp;DYN_ARGS=TRUE&amp;DOC_NAME=FAT:FQL_AUDITING_CLIENT_TEMPLATE.FAT&amp;display_string=Audit&amp;VAR:KEY=NSZAHSBUXY&amp;VAR:QUERY=RkZfRUJJVERBX09QRVIoUVRSLDQvMS8yMDA5LDYvMzAvMjAwOSwsLFVTRCk=&amp;WINDOW=FIRST_POPUP&amp;HEIGH","T=450&amp;WIDTH=450&amp;START_MAXIMIZED=FALSE&amp;VAR:CALENDAR=US&amp;VAR:SYMBOL=MHS&amp;VAR:INDEX=0"}</definedName>
    <definedName name="_415__FDSAUDITLINK__" localSheetId="3" hidden="1">{"fdsup://directions/FAT Viewer?action=UPDATE&amp;creator=factset&amp;DYN_ARGS=TRUE&amp;DOC_NAME=FAT:FQL_AUDITING_CLIENT_TEMPLATE.FAT&amp;display_string=Audit&amp;VAR:KEY=NSZAHSBUXY&amp;VAR:QUERY=RkZfRUJJVERBX09QRVIoUVRSLDQvMS8yMDA5LDYvMzAvMjAwOSwsLFVTRCk=&amp;WINDOW=FIRST_POPUP&amp;HEIGH","T=450&amp;WIDTH=450&amp;START_MAXIMIZED=FALSE&amp;VAR:CALENDAR=US&amp;VAR:SYMBOL=MHS&amp;VAR:INDEX=0"}</definedName>
    <definedName name="_415__FDSAUDITLINK__" localSheetId="5" hidden="1">{"fdsup://directions/FAT Viewer?action=UPDATE&amp;creator=factset&amp;DYN_ARGS=TRUE&amp;DOC_NAME=FAT:FQL_AUDITING_CLIENT_TEMPLATE.FAT&amp;display_string=Audit&amp;VAR:KEY=NSZAHSBUXY&amp;VAR:QUERY=RkZfRUJJVERBX09QRVIoUVRSLDQvMS8yMDA5LDYvMzAvMjAwOSwsLFVTRCk=&amp;WINDOW=FIRST_POPUP&amp;HEIGH","T=450&amp;WIDTH=450&amp;START_MAXIMIZED=FALSE&amp;VAR:CALENDAR=US&amp;VAR:SYMBOL=MHS&amp;VAR:INDEX=0"}</definedName>
    <definedName name="_415__FDSAUDITLINK__" localSheetId="1" hidden="1">{"fdsup://directions/FAT Viewer?action=UPDATE&amp;creator=factset&amp;DYN_ARGS=TRUE&amp;DOC_NAME=FAT:FQL_AUDITING_CLIENT_TEMPLATE.FAT&amp;display_string=Audit&amp;VAR:KEY=NSZAHSBUXY&amp;VAR:QUERY=RkZfRUJJVERBX09QRVIoUVRSLDQvMS8yMDA5LDYvMzAvMjAwOSwsLFVTRCk=&amp;WINDOW=FIRST_POPUP&amp;HEIGH","T=450&amp;WIDTH=450&amp;START_MAXIMIZED=FALSE&amp;VAR:CALENDAR=US&amp;VAR:SYMBOL=MHS&amp;VAR:INDEX=0"}</definedName>
    <definedName name="_415__FDSAUDITLINK__" hidden="1">{"fdsup://directions/FAT Viewer?action=UPDATE&amp;creator=factset&amp;DYN_ARGS=TRUE&amp;DOC_NAME=FAT:FQL_AUDITING_CLIENT_TEMPLATE.FAT&amp;display_string=Audit&amp;VAR:KEY=NSZAHSBUXY&amp;VAR:QUERY=RkZfRUJJVERBX09QRVIoUVRSLDQvMS8yMDA5LDYvMzAvMjAwOSwsLFVTRCk=&amp;WINDOW=FIRST_POPUP&amp;HEIGH","T=450&amp;WIDTH=450&amp;START_MAXIMIZED=FALSE&amp;VAR:CALENDAR=US&amp;VAR:SYMBOL=MHS&amp;VAR:INDEX=0"}</definedName>
    <definedName name="_416__FDSAUDITLINK__" localSheetId="7" hidden="1">{"fdsup://directions/FAT Viewer?action=UPDATE&amp;creator=factset&amp;DYN_ARGS=TRUE&amp;DOC_NAME=FAT:FQL_AUDITING_CLIENT_TEMPLATE.FAT&amp;display_string=Audit&amp;VAR:KEY=VSLEFMPUPY&amp;VAR:QUERY=RkZfRUJJVERBX09QRVIoUVRSLDQvMS8yMDEwLDYvMzAvMjAxMCwsLFVTRCk=&amp;WINDOW=FIRST_POPUP&amp;HEIGH","T=450&amp;WIDTH=450&amp;START_MAXIMIZED=FALSE&amp;VAR:CALENDAR=US&amp;VAR:SYMBOL=MHS&amp;VAR:INDEX=0"}</definedName>
    <definedName name="_416__FDSAUDITLINK__" localSheetId="9" hidden="1">{"fdsup://directions/FAT Viewer?action=UPDATE&amp;creator=factset&amp;DYN_ARGS=TRUE&amp;DOC_NAME=FAT:FQL_AUDITING_CLIENT_TEMPLATE.FAT&amp;display_string=Audit&amp;VAR:KEY=VSLEFMPUPY&amp;VAR:QUERY=RkZfRUJJVERBX09QRVIoUVRSLDQvMS8yMDEwLDYvMzAvMjAxMCwsLFVTRCk=&amp;WINDOW=FIRST_POPUP&amp;HEIGH","T=450&amp;WIDTH=450&amp;START_MAXIMIZED=FALSE&amp;VAR:CALENDAR=US&amp;VAR:SYMBOL=MHS&amp;VAR:INDEX=0"}</definedName>
    <definedName name="_416__FDSAUDITLINK__" localSheetId="8" hidden="1">{"fdsup://directions/FAT Viewer?action=UPDATE&amp;creator=factset&amp;DYN_ARGS=TRUE&amp;DOC_NAME=FAT:FQL_AUDITING_CLIENT_TEMPLATE.FAT&amp;display_string=Audit&amp;VAR:KEY=VSLEFMPUPY&amp;VAR:QUERY=RkZfRUJJVERBX09QRVIoUVRSLDQvMS8yMDEwLDYvMzAvMjAxMCwsLFVTRCk=&amp;WINDOW=FIRST_POPUP&amp;HEIGH","T=450&amp;WIDTH=450&amp;START_MAXIMIZED=FALSE&amp;VAR:CALENDAR=US&amp;VAR:SYMBOL=MHS&amp;VAR:INDEX=0"}</definedName>
    <definedName name="_416__FDSAUDITLINK__" localSheetId="10" hidden="1">{"fdsup://directions/FAT Viewer?action=UPDATE&amp;creator=factset&amp;DYN_ARGS=TRUE&amp;DOC_NAME=FAT:FQL_AUDITING_CLIENT_TEMPLATE.FAT&amp;display_string=Audit&amp;VAR:KEY=VSLEFMPUPY&amp;VAR:QUERY=RkZfRUJJVERBX09QRVIoUVRSLDQvMS8yMDEwLDYvMzAvMjAxMCwsLFVTRCk=&amp;WINDOW=FIRST_POPUP&amp;HEIGH","T=450&amp;WIDTH=450&amp;START_MAXIMIZED=FALSE&amp;VAR:CALENDAR=US&amp;VAR:SYMBOL=MHS&amp;VAR:INDEX=0"}</definedName>
    <definedName name="_416__FDSAUDITLINK__" localSheetId="3" hidden="1">{"fdsup://directions/FAT Viewer?action=UPDATE&amp;creator=factset&amp;DYN_ARGS=TRUE&amp;DOC_NAME=FAT:FQL_AUDITING_CLIENT_TEMPLATE.FAT&amp;display_string=Audit&amp;VAR:KEY=VSLEFMPUPY&amp;VAR:QUERY=RkZfRUJJVERBX09QRVIoUVRSLDQvMS8yMDEwLDYvMzAvMjAxMCwsLFVTRCk=&amp;WINDOW=FIRST_POPUP&amp;HEIGH","T=450&amp;WIDTH=450&amp;START_MAXIMIZED=FALSE&amp;VAR:CALENDAR=US&amp;VAR:SYMBOL=MHS&amp;VAR:INDEX=0"}</definedName>
    <definedName name="_416__FDSAUDITLINK__" localSheetId="5" hidden="1">{"fdsup://directions/FAT Viewer?action=UPDATE&amp;creator=factset&amp;DYN_ARGS=TRUE&amp;DOC_NAME=FAT:FQL_AUDITING_CLIENT_TEMPLATE.FAT&amp;display_string=Audit&amp;VAR:KEY=VSLEFMPUPY&amp;VAR:QUERY=RkZfRUJJVERBX09QRVIoUVRSLDQvMS8yMDEwLDYvMzAvMjAxMCwsLFVTRCk=&amp;WINDOW=FIRST_POPUP&amp;HEIGH","T=450&amp;WIDTH=450&amp;START_MAXIMIZED=FALSE&amp;VAR:CALENDAR=US&amp;VAR:SYMBOL=MHS&amp;VAR:INDEX=0"}</definedName>
    <definedName name="_416__FDSAUDITLINK__" localSheetId="1" hidden="1">{"fdsup://directions/FAT Viewer?action=UPDATE&amp;creator=factset&amp;DYN_ARGS=TRUE&amp;DOC_NAME=FAT:FQL_AUDITING_CLIENT_TEMPLATE.FAT&amp;display_string=Audit&amp;VAR:KEY=VSLEFMPUPY&amp;VAR:QUERY=RkZfRUJJVERBX09QRVIoUVRSLDQvMS8yMDEwLDYvMzAvMjAxMCwsLFVTRCk=&amp;WINDOW=FIRST_POPUP&amp;HEIGH","T=450&amp;WIDTH=450&amp;START_MAXIMIZED=FALSE&amp;VAR:CALENDAR=US&amp;VAR:SYMBOL=MHS&amp;VAR:INDEX=0"}</definedName>
    <definedName name="_416__FDSAUDITLINK__" hidden="1">{"fdsup://directions/FAT Viewer?action=UPDATE&amp;creator=factset&amp;DYN_ARGS=TRUE&amp;DOC_NAME=FAT:FQL_AUDITING_CLIENT_TEMPLATE.FAT&amp;display_string=Audit&amp;VAR:KEY=VSLEFMPUPY&amp;VAR:QUERY=RkZfRUJJVERBX09QRVIoUVRSLDQvMS8yMDEwLDYvMzAvMjAxMCwsLFVTRCk=&amp;WINDOW=FIRST_POPUP&amp;HEIGH","T=450&amp;WIDTH=450&amp;START_MAXIMIZED=FALSE&amp;VAR:CALENDAR=US&amp;VAR:SYMBOL=MHS&amp;VAR:INDEX=0"}</definedName>
    <definedName name="_417__FDSAUDITLINK__" localSheetId="7" hidden="1">{"fdsup://directions/FAT Viewer?action=UPDATE&amp;creator=factset&amp;DYN_ARGS=TRUE&amp;DOC_NAME=FAT:FQL_AUDITING_CLIENT_TEMPLATE.FAT&amp;display_string=Audit&amp;VAR:KEY=RGXIFCBSRQ&amp;VAR:QUERY=RkZfRUJJVERBX09QRVIoUVRSLDQvMS8yMDA5LDYvMzAvMjAwOSwsLFVTRCk=&amp;WINDOW=FIRST_POPUP&amp;HEIGH","T=450&amp;WIDTH=450&amp;START_MAXIMIZED=FALSE&amp;VAR:CALENDAR=US&amp;VAR:SYMBOL=MHP&amp;VAR:INDEX=0"}</definedName>
    <definedName name="_417__FDSAUDITLINK__" localSheetId="9" hidden="1">{"fdsup://directions/FAT Viewer?action=UPDATE&amp;creator=factset&amp;DYN_ARGS=TRUE&amp;DOC_NAME=FAT:FQL_AUDITING_CLIENT_TEMPLATE.FAT&amp;display_string=Audit&amp;VAR:KEY=RGXIFCBSRQ&amp;VAR:QUERY=RkZfRUJJVERBX09QRVIoUVRSLDQvMS8yMDA5LDYvMzAvMjAwOSwsLFVTRCk=&amp;WINDOW=FIRST_POPUP&amp;HEIGH","T=450&amp;WIDTH=450&amp;START_MAXIMIZED=FALSE&amp;VAR:CALENDAR=US&amp;VAR:SYMBOL=MHP&amp;VAR:INDEX=0"}</definedName>
    <definedName name="_417__FDSAUDITLINK__" localSheetId="8" hidden="1">{"fdsup://directions/FAT Viewer?action=UPDATE&amp;creator=factset&amp;DYN_ARGS=TRUE&amp;DOC_NAME=FAT:FQL_AUDITING_CLIENT_TEMPLATE.FAT&amp;display_string=Audit&amp;VAR:KEY=RGXIFCBSRQ&amp;VAR:QUERY=RkZfRUJJVERBX09QRVIoUVRSLDQvMS8yMDA5LDYvMzAvMjAwOSwsLFVTRCk=&amp;WINDOW=FIRST_POPUP&amp;HEIGH","T=450&amp;WIDTH=450&amp;START_MAXIMIZED=FALSE&amp;VAR:CALENDAR=US&amp;VAR:SYMBOL=MHP&amp;VAR:INDEX=0"}</definedName>
    <definedName name="_417__FDSAUDITLINK__" localSheetId="10" hidden="1">{"fdsup://directions/FAT Viewer?action=UPDATE&amp;creator=factset&amp;DYN_ARGS=TRUE&amp;DOC_NAME=FAT:FQL_AUDITING_CLIENT_TEMPLATE.FAT&amp;display_string=Audit&amp;VAR:KEY=RGXIFCBSRQ&amp;VAR:QUERY=RkZfRUJJVERBX09QRVIoUVRSLDQvMS8yMDA5LDYvMzAvMjAwOSwsLFVTRCk=&amp;WINDOW=FIRST_POPUP&amp;HEIGH","T=450&amp;WIDTH=450&amp;START_MAXIMIZED=FALSE&amp;VAR:CALENDAR=US&amp;VAR:SYMBOL=MHP&amp;VAR:INDEX=0"}</definedName>
    <definedName name="_417__FDSAUDITLINK__" localSheetId="3" hidden="1">{"fdsup://directions/FAT Viewer?action=UPDATE&amp;creator=factset&amp;DYN_ARGS=TRUE&amp;DOC_NAME=FAT:FQL_AUDITING_CLIENT_TEMPLATE.FAT&amp;display_string=Audit&amp;VAR:KEY=RGXIFCBSRQ&amp;VAR:QUERY=RkZfRUJJVERBX09QRVIoUVRSLDQvMS8yMDA5LDYvMzAvMjAwOSwsLFVTRCk=&amp;WINDOW=FIRST_POPUP&amp;HEIGH","T=450&amp;WIDTH=450&amp;START_MAXIMIZED=FALSE&amp;VAR:CALENDAR=US&amp;VAR:SYMBOL=MHP&amp;VAR:INDEX=0"}</definedName>
    <definedName name="_417__FDSAUDITLINK__" localSheetId="5" hidden="1">{"fdsup://directions/FAT Viewer?action=UPDATE&amp;creator=factset&amp;DYN_ARGS=TRUE&amp;DOC_NAME=FAT:FQL_AUDITING_CLIENT_TEMPLATE.FAT&amp;display_string=Audit&amp;VAR:KEY=RGXIFCBSRQ&amp;VAR:QUERY=RkZfRUJJVERBX09QRVIoUVRSLDQvMS8yMDA5LDYvMzAvMjAwOSwsLFVTRCk=&amp;WINDOW=FIRST_POPUP&amp;HEIGH","T=450&amp;WIDTH=450&amp;START_MAXIMIZED=FALSE&amp;VAR:CALENDAR=US&amp;VAR:SYMBOL=MHP&amp;VAR:INDEX=0"}</definedName>
    <definedName name="_417__FDSAUDITLINK__" localSheetId="1" hidden="1">{"fdsup://directions/FAT Viewer?action=UPDATE&amp;creator=factset&amp;DYN_ARGS=TRUE&amp;DOC_NAME=FAT:FQL_AUDITING_CLIENT_TEMPLATE.FAT&amp;display_string=Audit&amp;VAR:KEY=RGXIFCBSRQ&amp;VAR:QUERY=RkZfRUJJVERBX09QRVIoUVRSLDQvMS8yMDA5LDYvMzAvMjAwOSwsLFVTRCk=&amp;WINDOW=FIRST_POPUP&amp;HEIGH","T=450&amp;WIDTH=450&amp;START_MAXIMIZED=FALSE&amp;VAR:CALENDAR=US&amp;VAR:SYMBOL=MHP&amp;VAR:INDEX=0"}</definedName>
    <definedName name="_417__FDSAUDITLINK__" hidden="1">{"fdsup://directions/FAT Viewer?action=UPDATE&amp;creator=factset&amp;DYN_ARGS=TRUE&amp;DOC_NAME=FAT:FQL_AUDITING_CLIENT_TEMPLATE.FAT&amp;display_string=Audit&amp;VAR:KEY=RGXIFCBSRQ&amp;VAR:QUERY=RkZfRUJJVERBX09QRVIoUVRSLDQvMS8yMDA5LDYvMzAvMjAwOSwsLFVTRCk=&amp;WINDOW=FIRST_POPUP&amp;HEIGH","T=450&amp;WIDTH=450&amp;START_MAXIMIZED=FALSE&amp;VAR:CALENDAR=US&amp;VAR:SYMBOL=MHP&amp;VAR:INDEX=0"}</definedName>
    <definedName name="_418__FDSAUDITLINK__" localSheetId="7" hidden="1">{"fdsup://directions/FAT Viewer?action=UPDATE&amp;creator=factset&amp;DYN_ARGS=TRUE&amp;DOC_NAME=FAT:FQL_AUDITING_CLIENT_TEMPLATE.FAT&amp;display_string=Audit&amp;VAR:KEY=DCXMLMVOLO&amp;VAR:QUERY=RkZfRUJJVERBX09QRVIoUVRSLDQvMS8yMDEwLDYvMzAvMjAxMCwsLFVTRCk=&amp;WINDOW=FIRST_POPUP&amp;HEIGH","T=450&amp;WIDTH=450&amp;START_MAXIMIZED=FALSE&amp;VAR:CALENDAR=US&amp;VAR:SYMBOL=MHP&amp;VAR:INDEX=0"}</definedName>
    <definedName name="_418__FDSAUDITLINK__" localSheetId="9" hidden="1">{"fdsup://directions/FAT Viewer?action=UPDATE&amp;creator=factset&amp;DYN_ARGS=TRUE&amp;DOC_NAME=FAT:FQL_AUDITING_CLIENT_TEMPLATE.FAT&amp;display_string=Audit&amp;VAR:KEY=DCXMLMVOLO&amp;VAR:QUERY=RkZfRUJJVERBX09QRVIoUVRSLDQvMS8yMDEwLDYvMzAvMjAxMCwsLFVTRCk=&amp;WINDOW=FIRST_POPUP&amp;HEIGH","T=450&amp;WIDTH=450&amp;START_MAXIMIZED=FALSE&amp;VAR:CALENDAR=US&amp;VAR:SYMBOL=MHP&amp;VAR:INDEX=0"}</definedName>
    <definedName name="_418__FDSAUDITLINK__" localSheetId="8" hidden="1">{"fdsup://directions/FAT Viewer?action=UPDATE&amp;creator=factset&amp;DYN_ARGS=TRUE&amp;DOC_NAME=FAT:FQL_AUDITING_CLIENT_TEMPLATE.FAT&amp;display_string=Audit&amp;VAR:KEY=DCXMLMVOLO&amp;VAR:QUERY=RkZfRUJJVERBX09QRVIoUVRSLDQvMS8yMDEwLDYvMzAvMjAxMCwsLFVTRCk=&amp;WINDOW=FIRST_POPUP&amp;HEIGH","T=450&amp;WIDTH=450&amp;START_MAXIMIZED=FALSE&amp;VAR:CALENDAR=US&amp;VAR:SYMBOL=MHP&amp;VAR:INDEX=0"}</definedName>
    <definedName name="_418__FDSAUDITLINK__" localSheetId="10" hidden="1">{"fdsup://directions/FAT Viewer?action=UPDATE&amp;creator=factset&amp;DYN_ARGS=TRUE&amp;DOC_NAME=FAT:FQL_AUDITING_CLIENT_TEMPLATE.FAT&amp;display_string=Audit&amp;VAR:KEY=DCXMLMVOLO&amp;VAR:QUERY=RkZfRUJJVERBX09QRVIoUVRSLDQvMS8yMDEwLDYvMzAvMjAxMCwsLFVTRCk=&amp;WINDOW=FIRST_POPUP&amp;HEIGH","T=450&amp;WIDTH=450&amp;START_MAXIMIZED=FALSE&amp;VAR:CALENDAR=US&amp;VAR:SYMBOL=MHP&amp;VAR:INDEX=0"}</definedName>
    <definedName name="_418__FDSAUDITLINK__" localSheetId="3" hidden="1">{"fdsup://directions/FAT Viewer?action=UPDATE&amp;creator=factset&amp;DYN_ARGS=TRUE&amp;DOC_NAME=FAT:FQL_AUDITING_CLIENT_TEMPLATE.FAT&amp;display_string=Audit&amp;VAR:KEY=DCXMLMVOLO&amp;VAR:QUERY=RkZfRUJJVERBX09QRVIoUVRSLDQvMS8yMDEwLDYvMzAvMjAxMCwsLFVTRCk=&amp;WINDOW=FIRST_POPUP&amp;HEIGH","T=450&amp;WIDTH=450&amp;START_MAXIMIZED=FALSE&amp;VAR:CALENDAR=US&amp;VAR:SYMBOL=MHP&amp;VAR:INDEX=0"}</definedName>
    <definedName name="_418__FDSAUDITLINK__" localSheetId="5" hidden="1">{"fdsup://directions/FAT Viewer?action=UPDATE&amp;creator=factset&amp;DYN_ARGS=TRUE&amp;DOC_NAME=FAT:FQL_AUDITING_CLIENT_TEMPLATE.FAT&amp;display_string=Audit&amp;VAR:KEY=DCXMLMVOLO&amp;VAR:QUERY=RkZfRUJJVERBX09QRVIoUVRSLDQvMS8yMDEwLDYvMzAvMjAxMCwsLFVTRCk=&amp;WINDOW=FIRST_POPUP&amp;HEIGH","T=450&amp;WIDTH=450&amp;START_MAXIMIZED=FALSE&amp;VAR:CALENDAR=US&amp;VAR:SYMBOL=MHP&amp;VAR:INDEX=0"}</definedName>
    <definedName name="_418__FDSAUDITLINK__" localSheetId="1" hidden="1">{"fdsup://directions/FAT Viewer?action=UPDATE&amp;creator=factset&amp;DYN_ARGS=TRUE&amp;DOC_NAME=FAT:FQL_AUDITING_CLIENT_TEMPLATE.FAT&amp;display_string=Audit&amp;VAR:KEY=DCXMLMVOLO&amp;VAR:QUERY=RkZfRUJJVERBX09QRVIoUVRSLDQvMS8yMDEwLDYvMzAvMjAxMCwsLFVTRCk=&amp;WINDOW=FIRST_POPUP&amp;HEIGH","T=450&amp;WIDTH=450&amp;START_MAXIMIZED=FALSE&amp;VAR:CALENDAR=US&amp;VAR:SYMBOL=MHP&amp;VAR:INDEX=0"}</definedName>
    <definedName name="_418__FDSAUDITLINK__" hidden="1">{"fdsup://directions/FAT Viewer?action=UPDATE&amp;creator=factset&amp;DYN_ARGS=TRUE&amp;DOC_NAME=FAT:FQL_AUDITING_CLIENT_TEMPLATE.FAT&amp;display_string=Audit&amp;VAR:KEY=DCXMLMVOLO&amp;VAR:QUERY=RkZfRUJJVERBX09QRVIoUVRSLDQvMS8yMDEwLDYvMzAvMjAxMCwsLFVTRCk=&amp;WINDOW=FIRST_POPUP&amp;HEIGH","T=450&amp;WIDTH=450&amp;START_MAXIMIZED=FALSE&amp;VAR:CALENDAR=US&amp;VAR:SYMBOL=MHP&amp;VAR:INDEX=0"}</definedName>
    <definedName name="_419__FDSAUDITLINK__" localSheetId="7" hidden="1">{"fdsup://directions/FAT Viewer?action=UPDATE&amp;creator=factset&amp;DYN_ARGS=TRUE&amp;DOC_NAME=FAT:FQL_AUDITING_CLIENT_TEMPLATE.FAT&amp;display_string=Audit&amp;VAR:KEY=REXMRALYJE&amp;VAR:QUERY=RkZfRUJJVERBX09QRVIoUVRSLDQvMS8yMDA5LDYvMzAvMjAwOSwsLFVTRCk=&amp;WINDOW=FIRST_POPUP&amp;HEIGH","T=450&amp;WIDTH=450&amp;START_MAXIMIZED=FALSE&amp;VAR:CALENDAR=US&amp;VAR:SYMBOL=MFE&amp;VAR:INDEX=0"}</definedName>
    <definedName name="_419__FDSAUDITLINK__" localSheetId="9" hidden="1">{"fdsup://directions/FAT Viewer?action=UPDATE&amp;creator=factset&amp;DYN_ARGS=TRUE&amp;DOC_NAME=FAT:FQL_AUDITING_CLIENT_TEMPLATE.FAT&amp;display_string=Audit&amp;VAR:KEY=REXMRALYJE&amp;VAR:QUERY=RkZfRUJJVERBX09QRVIoUVRSLDQvMS8yMDA5LDYvMzAvMjAwOSwsLFVTRCk=&amp;WINDOW=FIRST_POPUP&amp;HEIGH","T=450&amp;WIDTH=450&amp;START_MAXIMIZED=FALSE&amp;VAR:CALENDAR=US&amp;VAR:SYMBOL=MFE&amp;VAR:INDEX=0"}</definedName>
    <definedName name="_419__FDSAUDITLINK__" localSheetId="8" hidden="1">{"fdsup://directions/FAT Viewer?action=UPDATE&amp;creator=factset&amp;DYN_ARGS=TRUE&amp;DOC_NAME=FAT:FQL_AUDITING_CLIENT_TEMPLATE.FAT&amp;display_string=Audit&amp;VAR:KEY=REXMRALYJE&amp;VAR:QUERY=RkZfRUJJVERBX09QRVIoUVRSLDQvMS8yMDA5LDYvMzAvMjAwOSwsLFVTRCk=&amp;WINDOW=FIRST_POPUP&amp;HEIGH","T=450&amp;WIDTH=450&amp;START_MAXIMIZED=FALSE&amp;VAR:CALENDAR=US&amp;VAR:SYMBOL=MFE&amp;VAR:INDEX=0"}</definedName>
    <definedName name="_419__FDSAUDITLINK__" localSheetId="10" hidden="1">{"fdsup://directions/FAT Viewer?action=UPDATE&amp;creator=factset&amp;DYN_ARGS=TRUE&amp;DOC_NAME=FAT:FQL_AUDITING_CLIENT_TEMPLATE.FAT&amp;display_string=Audit&amp;VAR:KEY=REXMRALYJE&amp;VAR:QUERY=RkZfRUJJVERBX09QRVIoUVRSLDQvMS8yMDA5LDYvMzAvMjAwOSwsLFVTRCk=&amp;WINDOW=FIRST_POPUP&amp;HEIGH","T=450&amp;WIDTH=450&amp;START_MAXIMIZED=FALSE&amp;VAR:CALENDAR=US&amp;VAR:SYMBOL=MFE&amp;VAR:INDEX=0"}</definedName>
    <definedName name="_419__FDSAUDITLINK__" localSheetId="3" hidden="1">{"fdsup://directions/FAT Viewer?action=UPDATE&amp;creator=factset&amp;DYN_ARGS=TRUE&amp;DOC_NAME=FAT:FQL_AUDITING_CLIENT_TEMPLATE.FAT&amp;display_string=Audit&amp;VAR:KEY=REXMRALYJE&amp;VAR:QUERY=RkZfRUJJVERBX09QRVIoUVRSLDQvMS8yMDA5LDYvMzAvMjAwOSwsLFVTRCk=&amp;WINDOW=FIRST_POPUP&amp;HEIGH","T=450&amp;WIDTH=450&amp;START_MAXIMIZED=FALSE&amp;VAR:CALENDAR=US&amp;VAR:SYMBOL=MFE&amp;VAR:INDEX=0"}</definedName>
    <definedName name="_419__FDSAUDITLINK__" localSheetId="5" hidden="1">{"fdsup://directions/FAT Viewer?action=UPDATE&amp;creator=factset&amp;DYN_ARGS=TRUE&amp;DOC_NAME=FAT:FQL_AUDITING_CLIENT_TEMPLATE.FAT&amp;display_string=Audit&amp;VAR:KEY=REXMRALYJE&amp;VAR:QUERY=RkZfRUJJVERBX09QRVIoUVRSLDQvMS8yMDA5LDYvMzAvMjAwOSwsLFVTRCk=&amp;WINDOW=FIRST_POPUP&amp;HEIGH","T=450&amp;WIDTH=450&amp;START_MAXIMIZED=FALSE&amp;VAR:CALENDAR=US&amp;VAR:SYMBOL=MFE&amp;VAR:INDEX=0"}</definedName>
    <definedName name="_419__FDSAUDITLINK__" localSheetId="1" hidden="1">{"fdsup://directions/FAT Viewer?action=UPDATE&amp;creator=factset&amp;DYN_ARGS=TRUE&amp;DOC_NAME=FAT:FQL_AUDITING_CLIENT_TEMPLATE.FAT&amp;display_string=Audit&amp;VAR:KEY=REXMRALYJE&amp;VAR:QUERY=RkZfRUJJVERBX09QRVIoUVRSLDQvMS8yMDA5LDYvMzAvMjAwOSwsLFVTRCk=&amp;WINDOW=FIRST_POPUP&amp;HEIGH","T=450&amp;WIDTH=450&amp;START_MAXIMIZED=FALSE&amp;VAR:CALENDAR=US&amp;VAR:SYMBOL=MFE&amp;VAR:INDEX=0"}</definedName>
    <definedName name="_419__FDSAUDITLINK__" hidden="1">{"fdsup://directions/FAT Viewer?action=UPDATE&amp;creator=factset&amp;DYN_ARGS=TRUE&amp;DOC_NAME=FAT:FQL_AUDITING_CLIENT_TEMPLATE.FAT&amp;display_string=Audit&amp;VAR:KEY=REXMRALYJE&amp;VAR:QUERY=RkZfRUJJVERBX09QRVIoUVRSLDQvMS8yMDA5LDYvMzAvMjAwOSwsLFVTRCk=&amp;WINDOW=FIRST_POPUP&amp;HEIGH","T=450&amp;WIDTH=450&amp;START_MAXIMIZED=FALSE&amp;VAR:CALENDAR=US&amp;VAR:SYMBOL=MFE&amp;VAR:INDEX=0"}</definedName>
    <definedName name="_42__FDSAUDITLINK__" localSheetId="7" hidden="1">{"fdsup://directions/FAT Viewer?action=UPDATE&amp;creator=factset&amp;DYN_ARGS=TRUE&amp;DOC_NAME=FAT:FQL_AUDITING_CLIENT_TEMPLATE.FAT&amp;display_string=Audit&amp;VAR:KEY=ZMPSVGPOTE&amp;VAR:QUERY=RkZfRUJJVERBX09QRVIoUVRSLDQvMS8yMDEwLDYvMzAvMjAxMCwsLFVTRCk=&amp;WINDOW=FIRST_POPUP&amp;HEIGH","T=450&amp;WIDTH=450&amp;START_MAXIMIZED=FALSE&amp;VAR:CALENDAR=US&amp;VAR:SYMBOL=WLP&amp;VAR:INDEX=0"}</definedName>
    <definedName name="_42__FDSAUDITLINK__" localSheetId="9" hidden="1">{"fdsup://directions/FAT Viewer?action=UPDATE&amp;creator=factset&amp;DYN_ARGS=TRUE&amp;DOC_NAME=FAT:FQL_AUDITING_CLIENT_TEMPLATE.FAT&amp;display_string=Audit&amp;VAR:KEY=ZMPSVGPOTE&amp;VAR:QUERY=RkZfRUJJVERBX09QRVIoUVRSLDQvMS8yMDEwLDYvMzAvMjAxMCwsLFVTRCk=&amp;WINDOW=FIRST_POPUP&amp;HEIGH","T=450&amp;WIDTH=450&amp;START_MAXIMIZED=FALSE&amp;VAR:CALENDAR=US&amp;VAR:SYMBOL=WLP&amp;VAR:INDEX=0"}</definedName>
    <definedName name="_42__FDSAUDITLINK__" localSheetId="8" hidden="1">{"fdsup://directions/FAT Viewer?action=UPDATE&amp;creator=factset&amp;DYN_ARGS=TRUE&amp;DOC_NAME=FAT:FQL_AUDITING_CLIENT_TEMPLATE.FAT&amp;display_string=Audit&amp;VAR:KEY=ZMPSVGPOTE&amp;VAR:QUERY=RkZfRUJJVERBX09QRVIoUVRSLDQvMS8yMDEwLDYvMzAvMjAxMCwsLFVTRCk=&amp;WINDOW=FIRST_POPUP&amp;HEIGH","T=450&amp;WIDTH=450&amp;START_MAXIMIZED=FALSE&amp;VAR:CALENDAR=US&amp;VAR:SYMBOL=WLP&amp;VAR:INDEX=0"}</definedName>
    <definedName name="_42__FDSAUDITLINK__" localSheetId="10" hidden="1">{"fdsup://directions/FAT Viewer?action=UPDATE&amp;creator=factset&amp;DYN_ARGS=TRUE&amp;DOC_NAME=FAT:FQL_AUDITING_CLIENT_TEMPLATE.FAT&amp;display_string=Audit&amp;VAR:KEY=ZMPSVGPOTE&amp;VAR:QUERY=RkZfRUJJVERBX09QRVIoUVRSLDQvMS8yMDEwLDYvMzAvMjAxMCwsLFVTRCk=&amp;WINDOW=FIRST_POPUP&amp;HEIGH","T=450&amp;WIDTH=450&amp;START_MAXIMIZED=FALSE&amp;VAR:CALENDAR=US&amp;VAR:SYMBOL=WLP&amp;VAR:INDEX=0"}</definedName>
    <definedName name="_42__FDSAUDITLINK__" localSheetId="3" hidden="1">{"fdsup://directions/FAT Viewer?action=UPDATE&amp;creator=factset&amp;DYN_ARGS=TRUE&amp;DOC_NAME=FAT:FQL_AUDITING_CLIENT_TEMPLATE.FAT&amp;display_string=Audit&amp;VAR:KEY=ZMPSVGPOTE&amp;VAR:QUERY=RkZfRUJJVERBX09QRVIoUVRSLDQvMS8yMDEwLDYvMzAvMjAxMCwsLFVTRCk=&amp;WINDOW=FIRST_POPUP&amp;HEIGH","T=450&amp;WIDTH=450&amp;START_MAXIMIZED=FALSE&amp;VAR:CALENDAR=US&amp;VAR:SYMBOL=WLP&amp;VAR:INDEX=0"}</definedName>
    <definedName name="_42__FDSAUDITLINK__" localSheetId="5" hidden="1">{"fdsup://directions/FAT Viewer?action=UPDATE&amp;creator=factset&amp;DYN_ARGS=TRUE&amp;DOC_NAME=FAT:FQL_AUDITING_CLIENT_TEMPLATE.FAT&amp;display_string=Audit&amp;VAR:KEY=ZMPSVGPOTE&amp;VAR:QUERY=RkZfRUJJVERBX09QRVIoUVRSLDQvMS8yMDEwLDYvMzAvMjAxMCwsLFVTRCk=&amp;WINDOW=FIRST_POPUP&amp;HEIGH","T=450&amp;WIDTH=450&amp;START_MAXIMIZED=FALSE&amp;VAR:CALENDAR=US&amp;VAR:SYMBOL=WLP&amp;VAR:INDEX=0"}</definedName>
    <definedName name="_42__FDSAUDITLINK__" localSheetId="1" hidden="1">{"fdsup://directions/FAT Viewer?action=UPDATE&amp;creator=factset&amp;DYN_ARGS=TRUE&amp;DOC_NAME=FAT:FQL_AUDITING_CLIENT_TEMPLATE.FAT&amp;display_string=Audit&amp;VAR:KEY=ZMPSVGPOTE&amp;VAR:QUERY=RkZfRUJJVERBX09QRVIoUVRSLDQvMS8yMDEwLDYvMzAvMjAxMCwsLFVTRCk=&amp;WINDOW=FIRST_POPUP&amp;HEIGH","T=450&amp;WIDTH=450&amp;START_MAXIMIZED=FALSE&amp;VAR:CALENDAR=US&amp;VAR:SYMBOL=WLP&amp;VAR:INDEX=0"}</definedName>
    <definedName name="_42__FDSAUDITLINK__" hidden="1">{"fdsup://directions/FAT Viewer?action=UPDATE&amp;creator=factset&amp;DYN_ARGS=TRUE&amp;DOC_NAME=FAT:FQL_AUDITING_CLIENT_TEMPLATE.FAT&amp;display_string=Audit&amp;VAR:KEY=ZMPSVGPOTE&amp;VAR:QUERY=RkZfRUJJVERBX09QRVIoUVRSLDQvMS8yMDEwLDYvMzAvMjAxMCwsLFVTRCk=&amp;WINDOW=FIRST_POPUP&amp;HEIGH","T=450&amp;WIDTH=450&amp;START_MAXIMIZED=FALSE&amp;VAR:CALENDAR=US&amp;VAR:SYMBOL=WLP&amp;VAR:INDEX=0"}</definedName>
    <definedName name="_420__FDSAUDITLINK__" localSheetId="7" hidden="1">{"fdsup://directions/FAT Viewer?action=UPDATE&amp;creator=factset&amp;DYN_ARGS=TRUE&amp;DOC_NAME=FAT:FQL_AUDITING_CLIENT_TEMPLATE.FAT&amp;display_string=Audit&amp;VAR:KEY=JQPKTOLCFS&amp;VAR:QUERY=RkZfRUJJVERBX09QRVIoUVRSLDQvMS8yMDEwLDYvMzAvMjAxMCwsLFVTRCk=&amp;WINDOW=FIRST_POPUP&amp;HEIGH","T=450&amp;WIDTH=450&amp;START_MAXIMIZED=FALSE&amp;VAR:CALENDAR=US&amp;VAR:SYMBOL=MFE&amp;VAR:INDEX=0"}</definedName>
    <definedName name="_420__FDSAUDITLINK__" localSheetId="9" hidden="1">{"fdsup://directions/FAT Viewer?action=UPDATE&amp;creator=factset&amp;DYN_ARGS=TRUE&amp;DOC_NAME=FAT:FQL_AUDITING_CLIENT_TEMPLATE.FAT&amp;display_string=Audit&amp;VAR:KEY=JQPKTOLCFS&amp;VAR:QUERY=RkZfRUJJVERBX09QRVIoUVRSLDQvMS8yMDEwLDYvMzAvMjAxMCwsLFVTRCk=&amp;WINDOW=FIRST_POPUP&amp;HEIGH","T=450&amp;WIDTH=450&amp;START_MAXIMIZED=FALSE&amp;VAR:CALENDAR=US&amp;VAR:SYMBOL=MFE&amp;VAR:INDEX=0"}</definedName>
    <definedName name="_420__FDSAUDITLINK__" localSheetId="8" hidden="1">{"fdsup://directions/FAT Viewer?action=UPDATE&amp;creator=factset&amp;DYN_ARGS=TRUE&amp;DOC_NAME=FAT:FQL_AUDITING_CLIENT_TEMPLATE.FAT&amp;display_string=Audit&amp;VAR:KEY=JQPKTOLCFS&amp;VAR:QUERY=RkZfRUJJVERBX09QRVIoUVRSLDQvMS8yMDEwLDYvMzAvMjAxMCwsLFVTRCk=&amp;WINDOW=FIRST_POPUP&amp;HEIGH","T=450&amp;WIDTH=450&amp;START_MAXIMIZED=FALSE&amp;VAR:CALENDAR=US&amp;VAR:SYMBOL=MFE&amp;VAR:INDEX=0"}</definedName>
    <definedName name="_420__FDSAUDITLINK__" localSheetId="10" hidden="1">{"fdsup://directions/FAT Viewer?action=UPDATE&amp;creator=factset&amp;DYN_ARGS=TRUE&amp;DOC_NAME=FAT:FQL_AUDITING_CLIENT_TEMPLATE.FAT&amp;display_string=Audit&amp;VAR:KEY=JQPKTOLCFS&amp;VAR:QUERY=RkZfRUJJVERBX09QRVIoUVRSLDQvMS8yMDEwLDYvMzAvMjAxMCwsLFVTRCk=&amp;WINDOW=FIRST_POPUP&amp;HEIGH","T=450&amp;WIDTH=450&amp;START_MAXIMIZED=FALSE&amp;VAR:CALENDAR=US&amp;VAR:SYMBOL=MFE&amp;VAR:INDEX=0"}</definedName>
    <definedName name="_420__FDSAUDITLINK__" localSheetId="3" hidden="1">{"fdsup://directions/FAT Viewer?action=UPDATE&amp;creator=factset&amp;DYN_ARGS=TRUE&amp;DOC_NAME=FAT:FQL_AUDITING_CLIENT_TEMPLATE.FAT&amp;display_string=Audit&amp;VAR:KEY=JQPKTOLCFS&amp;VAR:QUERY=RkZfRUJJVERBX09QRVIoUVRSLDQvMS8yMDEwLDYvMzAvMjAxMCwsLFVTRCk=&amp;WINDOW=FIRST_POPUP&amp;HEIGH","T=450&amp;WIDTH=450&amp;START_MAXIMIZED=FALSE&amp;VAR:CALENDAR=US&amp;VAR:SYMBOL=MFE&amp;VAR:INDEX=0"}</definedName>
    <definedName name="_420__FDSAUDITLINK__" localSheetId="5" hidden="1">{"fdsup://directions/FAT Viewer?action=UPDATE&amp;creator=factset&amp;DYN_ARGS=TRUE&amp;DOC_NAME=FAT:FQL_AUDITING_CLIENT_TEMPLATE.FAT&amp;display_string=Audit&amp;VAR:KEY=JQPKTOLCFS&amp;VAR:QUERY=RkZfRUJJVERBX09QRVIoUVRSLDQvMS8yMDEwLDYvMzAvMjAxMCwsLFVTRCk=&amp;WINDOW=FIRST_POPUP&amp;HEIGH","T=450&amp;WIDTH=450&amp;START_MAXIMIZED=FALSE&amp;VAR:CALENDAR=US&amp;VAR:SYMBOL=MFE&amp;VAR:INDEX=0"}</definedName>
    <definedName name="_420__FDSAUDITLINK__" localSheetId="1" hidden="1">{"fdsup://directions/FAT Viewer?action=UPDATE&amp;creator=factset&amp;DYN_ARGS=TRUE&amp;DOC_NAME=FAT:FQL_AUDITING_CLIENT_TEMPLATE.FAT&amp;display_string=Audit&amp;VAR:KEY=JQPKTOLCFS&amp;VAR:QUERY=RkZfRUJJVERBX09QRVIoUVRSLDQvMS8yMDEwLDYvMzAvMjAxMCwsLFVTRCk=&amp;WINDOW=FIRST_POPUP&amp;HEIGH","T=450&amp;WIDTH=450&amp;START_MAXIMIZED=FALSE&amp;VAR:CALENDAR=US&amp;VAR:SYMBOL=MFE&amp;VAR:INDEX=0"}</definedName>
    <definedName name="_420__FDSAUDITLINK__" hidden="1">{"fdsup://directions/FAT Viewer?action=UPDATE&amp;creator=factset&amp;DYN_ARGS=TRUE&amp;DOC_NAME=FAT:FQL_AUDITING_CLIENT_TEMPLATE.FAT&amp;display_string=Audit&amp;VAR:KEY=JQPKTOLCFS&amp;VAR:QUERY=RkZfRUJJVERBX09QRVIoUVRSLDQvMS8yMDEwLDYvMzAvMjAxMCwsLFVTRCk=&amp;WINDOW=FIRST_POPUP&amp;HEIGH","T=450&amp;WIDTH=450&amp;START_MAXIMIZED=FALSE&amp;VAR:CALENDAR=US&amp;VAR:SYMBOL=MFE&amp;VAR:INDEX=0"}</definedName>
    <definedName name="_421__FDSAUDITLINK__" localSheetId="7" hidden="1">{"fdsup://directions/FAT Viewer?action=UPDATE&amp;creator=factset&amp;DYN_ARGS=TRUE&amp;DOC_NAME=FAT:FQL_AUDITING_CLIENT_TEMPLATE.FAT&amp;display_string=Audit&amp;VAR:KEY=LSZKJERINY&amp;VAR:QUERY=RkZfRUJJVERBX09QRVIoUVRSLDQvMS8yMDA5LDYvMzAvMjAwOSwsLFVTRCk=&amp;WINDOW=FIRST_POPUP&amp;HEIGH","T=450&amp;WIDTH=450&amp;START_MAXIMIZED=FALSE&amp;VAR:CALENDAR=US&amp;VAR:SYMBOL=MET&amp;VAR:INDEX=0"}</definedName>
    <definedName name="_421__FDSAUDITLINK__" localSheetId="9" hidden="1">{"fdsup://directions/FAT Viewer?action=UPDATE&amp;creator=factset&amp;DYN_ARGS=TRUE&amp;DOC_NAME=FAT:FQL_AUDITING_CLIENT_TEMPLATE.FAT&amp;display_string=Audit&amp;VAR:KEY=LSZKJERINY&amp;VAR:QUERY=RkZfRUJJVERBX09QRVIoUVRSLDQvMS8yMDA5LDYvMzAvMjAwOSwsLFVTRCk=&amp;WINDOW=FIRST_POPUP&amp;HEIGH","T=450&amp;WIDTH=450&amp;START_MAXIMIZED=FALSE&amp;VAR:CALENDAR=US&amp;VAR:SYMBOL=MET&amp;VAR:INDEX=0"}</definedName>
    <definedName name="_421__FDSAUDITLINK__" localSheetId="8" hidden="1">{"fdsup://directions/FAT Viewer?action=UPDATE&amp;creator=factset&amp;DYN_ARGS=TRUE&amp;DOC_NAME=FAT:FQL_AUDITING_CLIENT_TEMPLATE.FAT&amp;display_string=Audit&amp;VAR:KEY=LSZKJERINY&amp;VAR:QUERY=RkZfRUJJVERBX09QRVIoUVRSLDQvMS8yMDA5LDYvMzAvMjAwOSwsLFVTRCk=&amp;WINDOW=FIRST_POPUP&amp;HEIGH","T=450&amp;WIDTH=450&amp;START_MAXIMIZED=FALSE&amp;VAR:CALENDAR=US&amp;VAR:SYMBOL=MET&amp;VAR:INDEX=0"}</definedName>
    <definedName name="_421__FDSAUDITLINK__" localSheetId="10" hidden="1">{"fdsup://directions/FAT Viewer?action=UPDATE&amp;creator=factset&amp;DYN_ARGS=TRUE&amp;DOC_NAME=FAT:FQL_AUDITING_CLIENT_TEMPLATE.FAT&amp;display_string=Audit&amp;VAR:KEY=LSZKJERINY&amp;VAR:QUERY=RkZfRUJJVERBX09QRVIoUVRSLDQvMS8yMDA5LDYvMzAvMjAwOSwsLFVTRCk=&amp;WINDOW=FIRST_POPUP&amp;HEIGH","T=450&amp;WIDTH=450&amp;START_MAXIMIZED=FALSE&amp;VAR:CALENDAR=US&amp;VAR:SYMBOL=MET&amp;VAR:INDEX=0"}</definedName>
    <definedName name="_421__FDSAUDITLINK__" localSheetId="3" hidden="1">{"fdsup://directions/FAT Viewer?action=UPDATE&amp;creator=factset&amp;DYN_ARGS=TRUE&amp;DOC_NAME=FAT:FQL_AUDITING_CLIENT_TEMPLATE.FAT&amp;display_string=Audit&amp;VAR:KEY=LSZKJERINY&amp;VAR:QUERY=RkZfRUJJVERBX09QRVIoUVRSLDQvMS8yMDA5LDYvMzAvMjAwOSwsLFVTRCk=&amp;WINDOW=FIRST_POPUP&amp;HEIGH","T=450&amp;WIDTH=450&amp;START_MAXIMIZED=FALSE&amp;VAR:CALENDAR=US&amp;VAR:SYMBOL=MET&amp;VAR:INDEX=0"}</definedName>
    <definedName name="_421__FDSAUDITLINK__" localSheetId="5" hidden="1">{"fdsup://directions/FAT Viewer?action=UPDATE&amp;creator=factset&amp;DYN_ARGS=TRUE&amp;DOC_NAME=FAT:FQL_AUDITING_CLIENT_TEMPLATE.FAT&amp;display_string=Audit&amp;VAR:KEY=LSZKJERINY&amp;VAR:QUERY=RkZfRUJJVERBX09QRVIoUVRSLDQvMS8yMDA5LDYvMzAvMjAwOSwsLFVTRCk=&amp;WINDOW=FIRST_POPUP&amp;HEIGH","T=450&amp;WIDTH=450&amp;START_MAXIMIZED=FALSE&amp;VAR:CALENDAR=US&amp;VAR:SYMBOL=MET&amp;VAR:INDEX=0"}</definedName>
    <definedName name="_421__FDSAUDITLINK__" localSheetId="1" hidden="1">{"fdsup://directions/FAT Viewer?action=UPDATE&amp;creator=factset&amp;DYN_ARGS=TRUE&amp;DOC_NAME=FAT:FQL_AUDITING_CLIENT_TEMPLATE.FAT&amp;display_string=Audit&amp;VAR:KEY=LSZKJERINY&amp;VAR:QUERY=RkZfRUJJVERBX09QRVIoUVRSLDQvMS8yMDA5LDYvMzAvMjAwOSwsLFVTRCk=&amp;WINDOW=FIRST_POPUP&amp;HEIGH","T=450&amp;WIDTH=450&amp;START_MAXIMIZED=FALSE&amp;VAR:CALENDAR=US&amp;VAR:SYMBOL=MET&amp;VAR:INDEX=0"}</definedName>
    <definedName name="_421__FDSAUDITLINK__" hidden="1">{"fdsup://directions/FAT Viewer?action=UPDATE&amp;creator=factset&amp;DYN_ARGS=TRUE&amp;DOC_NAME=FAT:FQL_AUDITING_CLIENT_TEMPLATE.FAT&amp;display_string=Audit&amp;VAR:KEY=LSZKJERINY&amp;VAR:QUERY=RkZfRUJJVERBX09QRVIoUVRSLDQvMS8yMDA5LDYvMzAvMjAwOSwsLFVTRCk=&amp;WINDOW=FIRST_POPUP&amp;HEIGH","T=450&amp;WIDTH=450&amp;START_MAXIMIZED=FALSE&amp;VAR:CALENDAR=US&amp;VAR:SYMBOL=MET&amp;VAR:INDEX=0"}</definedName>
    <definedName name="_422__FDSAUDITLINK__" localSheetId="7" hidden="1">{"fdsup://directions/FAT Viewer?action=UPDATE&amp;creator=factset&amp;DYN_ARGS=TRUE&amp;DOC_NAME=FAT:FQL_AUDITING_CLIENT_TEMPLATE.FAT&amp;display_string=Audit&amp;VAR:KEY=DKPIVKTSFC&amp;VAR:QUERY=RkZfRUJJVERBX09QRVIoUVRSLDQvMS8yMDEwLDYvMzAvMjAxMCwsLFVTRCk=&amp;WINDOW=FIRST_POPUP&amp;HEIGH","T=450&amp;WIDTH=450&amp;START_MAXIMIZED=FALSE&amp;VAR:CALENDAR=US&amp;VAR:SYMBOL=MET&amp;VAR:INDEX=0"}</definedName>
    <definedName name="_422__FDSAUDITLINK__" localSheetId="9" hidden="1">{"fdsup://directions/FAT Viewer?action=UPDATE&amp;creator=factset&amp;DYN_ARGS=TRUE&amp;DOC_NAME=FAT:FQL_AUDITING_CLIENT_TEMPLATE.FAT&amp;display_string=Audit&amp;VAR:KEY=DKPIVKTSFC&amp;VAR:QUERY=RkZfRUJJVERBX09QRVIoUVRSLDQvMS8yMDEwLDYvMzAvMjAxMCwsLFVTRCk=&amp;WINDOW=FIRST_POPUP&amp;HEIGH","T=450&amp;WIDTH=450&amp;START_MAXIMIZED=FALSE&amp;VAR:CALENDAR=US&amp;VAR:SYMBOL=MET&amp;VAR:INDEX=0"}</definedName>
    <definedName name="_422__FDSAUDITLINK__" localSheetId="8" hidden="1">{"fdsup://directions/FAT Viewer?action=UPDATE&amp;creator=factset&amp;DYN_ARGS=TRUE&amp;DOC_NAME=FAT:FQL_AUDITING_CLIENT_TEMPLATE.FAT&amp;display_string=Audit&amp;VAR:KEY=DKPIVKTSFC&amp;VAR:QUERY=RkZfRUJJVERBX09QRVIoUVRSLDQvMS8yMDEwLDYvMzAvMjAxMCwsLFVTRCk=&amp;WINDOW=FIRST_POPUP&amp;HEIGH","T=450&amp;WIDTH=450&amp;START_MAXIMIZED=FALSE&amp;VAR:CALENDAR=US&amp;VAR:SYMBOL=MET&amp;VAR:INDEX=0"}</definedName>
    <definedName name="_422__FDSAUDITLINK__" localSheetId="10" hidden="1">{"fdsup://directions/FAT Viewer?action=UPDATE&amp;creator=factset&amp;DYN_ARGS=TRUE&amp;DOC_NAME=FAT:FQL_AUDITING_CLIENT_TEMPLATE.FAT&amp;display_string=Audit&amp;VAR:KEY=DKPIVKTSFC&amp;VAR:QUERY=RkZfRUJJVERBX09QRVIoUVRSLDQvMS8yMDEwLDYvMzAvMjAxMCwsLFVTRCk=&amp;WINDOW=FIRST_POPUP&amp;HEIGH","T=450&amp;WIDTH=450&amp;START_MAXIMIZED=FALSE&amp;VAR:CALENDAR=US&amp;VAR:SYMBOL=MET&amp;VAR:INDEX=0"}</definedName>
    <definedName name="_422__FDSAUDITLINK__" localSheetId="3" hidden="1">{"fdsup://directions/FAT Viewer?action=UPDATE&amp;creator=factset&amp;DYN_ARGS=TRUE&amp;DOC_NAME=FAT:FQL_AUDITING_CLIENT_TEMPLATE.FAT&amp;display_string=Audit&amp;VAR:KEY=DKPIVKTSFC&amp;VAR:QUERY=RkZfRUJJVERBX09QRVIoUVRSLDQvMS8yMDEwLDYvMzAvMjAxMCwsLFVTRCk=&amp;WINDOW=FIRST_POPUP&amp;HEIGH","T=450&amp;WIDTH=450&amp;START_MAXIMIZED=FALSE&amp;VAR:CALENDAR=US&amp;VAR:SYMBOL=MET&amp;VAR:INDEX=0"}</definedName>
    <definedName name="_422__FDSAUDITLINK__" localSheetId="5" hidden="1">{"fdsup://directions/FAT Viewer?action=UPDATE&amp;creator=factset&amp;DYN_ARGS=TRUE&amp;DOC_NAME=FAT:FQL_AUDITING_CLIENT_TEMPLATE.FAT&amp;display_string=Audit&amp;VAR:KEY=DKPIVKTSFC&amp;VAR:QUERY=RkZfRUJJVERBX09QRVIoUVRSLDQvMS8yMDEwLDYvMzAvMjAxMCwsLFVTRCk=&amp;WINDOW=FIRST_POPUP&amp;HEIGH","T=450&amp;WIDTH=450&amp;START_MAXIMIZED=FALSE&amp;VAR:CALENDAR=US&amp;VAR:SYMBOL=MET&amp;VAR:INDEX=0"}</definedName>
    <definedName name="_422__FDSAUDITLINK__" localSheetId="1" hidden="1">{"fdsup://directions/FAT Viewer?action=UPDATE&amp;creator=factset&amp;DYN_ARGS=TRUE&amp;DOC_NAME=FAT:FQL_AUDITING_CLIENT_TEMPLATE.FAT&amp;display_string=Audit&amp;VAR:KEY=DKPIVKTSFC&amp;VAR:QUERY=RkZfRUJJVERBX09QRVIoUVRSLDQvMS8yMDEwLDYvMzAvMjAxMCwsLFVTRCk=&amp;WINDOW=FIRST_POPUP&amp;HEIGH","T=450&amp;WIDTH=450&amp;START_MAXIMIZED=FALSE&amp;VAR:CALENDAR=US&amp;VAR:SYMBOL=MET&amp;VAR:INDEX=0"}</definedName>
    <definedName name="_422__FDSAUDITLINK__" hidden="1">{"fdsup://directions/FAT Viewer?action=UPDATE&amp;creator=factset&amp;DYN_ARGS=TRUE&amp;DOC_NAME=FAT:FQL_AUDITING_CLIENT_TEMPLATE.FAT&amp;display_string=Audit&amp;VAR:KEY=DKPIVKTSFC&amp;VAR:QUERY=RkZfRUJJVERBX09QRVIoUVRSLDQvMS8yMDEwLDYvMzAvMjAxMCwsLFVTRCk=&amp;WINDOW=FIRST_POPUP&amp;HEIGH","T=450&amp;WIDTH=450&amp;START_MAXIMIZED=FALSE&amp;VAR:CALENDAR=US&amp;VAR:SYMBOL=MET&amp;VAR:INDEX=0"}</definedName>
    <definedName name="_423__FDSAUDITLINK__" localSheetId="7" hidden="1">{"fdsup://directions/FAT Viewer?action=UPDATE&amp;creator=factset&amp;DYN_ARGS=TRUE&amp;DOC_NAME=FAT:FQL_AUDITING_CLIENT_TEMPLATE.FAT&amp;display_string=Audit&amp;VAR:KEY=LQFOXUBEZE&amp;VAR:QUERY=RkZfRUJJVERBX09QRVIoUVRSLDQvMS8yMDA5LDYvMzAvMjAwOSwsLFVTRCk=&amp;WINDOW=FIRST_POPUP&amp;HEIGH","T=450&amp;WIDTH=450&amp;START_MAXIMIZED=FALSE&amp;VAR:CALENDAR=US&amp;VAR:SYMBOL=MEE&amp;VAR:INDEX=0"}</definedName>
    <definedName name="_423__FDSAUDITLINK__" localSheetId="9" hidden="1">{"fdsup://directions/FAT Viewer?action=UPDATE&amp;creator=factset&amp;DYN_ARGS=TRUE&amp;DOC_NAME=FAT:FQL_AUDITING_CLIENT_TEMPLATE.FAT&amp;display_string=Audit&amp;VAR:KEY=LQFOXUBEZE&amp;VAR:QUERY=RkZfRUJJVERBX09QRVIoUVRSLDQvMS8yMDA5LDYvMzAvMjAwOSwsLFVTRCk=&amp;WINDOW=FIRST_POPUP&amp;HEIGH","T=450&amp;WIDTH=450&amp;START_MAXIMIZED=FALSE&amp;VAR:CALENDAR=US&amp;VAR:SYMBOL=MEE&amp;VAR:INDEX=0"}</definedName>
    <definedName name="_423__FDSAUDITLINK__" localSheetId="8" hidden="1">{"fdsup://directions/FAT Viewer?action=UPDATE&amp;creator=factset&amp;DYN_ARGS=TRUE&amp;DOC_NAME=FAT:FQL_AUDITING_CLIENT_TEMPLATE.FAT&amp;display_string=Audit&amp;VAR:KEY=LQFOXUBEZE&amp;VAR:QUERY=RkZfRUJJVERBX09QRVIoUVRSLDQvMS8yMDA5LDYvMzAvMjAwOSwsLFVTRCk=&amp;WINDOW=FIRST_POPUP&amp;HEIGH","T=450&amp;WIDTH=450&amp;START_MAXIMIZED=FALSE&amp;VAR:CALENDAR=US&amp;VAR:SYMBOL=MEE&amp;VAR:INDEX=0"}</definedName>
    <definedName name="_423__FDSAUDITLINK__" localSheetId="10" hidden="1">{"fdsup://directions/FAT Viewer?action=UPDATE&amp;creator=factset&amp;DYN_ARGS=TRUE&amp;DOC_NAME=FAT:FQL_AUDITING_CLIENT_TEMPLATE.FAT&amp;display_string=Audit&amp;VAR:KEY=LQFOXUBEZE&amp;VAR:QUERY=RkZfRUJJVERBX09QRVIoUVRSLDQvMS8yMDA5LDYvMzAvMjAwOSwsLFVTRCk=&amp;WINDOW=FIRST_POPUP&amp;HEIGH","T=450&amp;WIDTH=450&amp;START_MAXIMIZED=FALSE&amp;VAR:CALENDAR=US&amp;VAR:SYMBOL=MEE&amp;VAR:INDEX=0"}</definedName>
    <definedName name="_423__FDSAUDITLINK__" localSheetId="3" hidden="1">{"fdsup://directions/FAT Viewer?action=UPDATE&amp;creator=factset&amp;DYN_ARGS=TRUE&amp;DOC_NAME=FAT:FQL_AUDITING_CLIENT_TEMPLATE.FAT&amp;display_string=Audit&amp;VAR:KEY=LQFOXUBEZE&amp;VAR:QUERY=RkZfRUJJVERBX09QRVIoUVRSLDQvMS8yMDA5LDYvMzAvMjAwOSwsLFVTRCk=&amp;WINDOW=FIRST_POPUP&amp;HEIGH","T=450&amp;WIDTH=450&amp;START_MAXIMIZED=FALSE&amp;VAR:CALENDAR=US&amp;VAR:SYMBOL=MEE&amp;VAR:INDEX=0"}</definedName>
    <definedName name="_423__FDSAUDITLINK__" localSheetId="5" hidden="1">{"fdsup://directions/FAT Viewer?action=UPDATE&amp;creator=factset&amp;DYN_ARGS=TRUE&amp;DOC_NAME=FAT:FQL_AUDITING_CLIENT_TEMPLATE.FAT&amp;display_string=Audit&amp;VAR:KEY=LQFOXUBEZE&amp;VAR:QUERY=RkZfRUJJVERBX09QRVIoUVRSLDQvMS8yMDA5LDYvMzAvMjAwOSwsLFVTRCk=&amp;WINDOW=FIRST_POPUP&amp;HEIGH","T=450&amp;WIDTH=450&amp;START_MAXIMIZED=FALSE&amp;VAR:CALENDAR=US&amp;VAR:SYMBOL=MEE&amp;VAR:INDEX=0"}</definedName>
    <definedName name="_423__FDSAUDITLINK__" localSheetId="1" hidden="1">{"fdsup://directions/FAT Viewer?action=UPDATE&amp;creator=factset&amp;DYN_ARGS=TRUE&amp;DOC_NAME=FAT:FQL_AUDITING_CLIENT_TEMPLATE.FAT&amp;display_string=Audit&amp;VAR:KEY=LQFOXUBEZE&amp;VAR:QUERY=RkZfRUJJVERBX09QRVIoUVRSLDQvMS8yMDA5LDYvMzAvMjAwOSwsLFVTRCk=&amp;WINDOW=FIRST_POPUP&amp;HEIGH","T=450&amp;WIDTH=450&amp;START_MAXIMIZED=FALSE&amp;VAR:CALENDAR=US&amp;VAR:SYMBOL=MEE&amp;VAR:INDEX=0"}</definedName>
    <definedName name="_423__FDSAUDITLINK__" hidden="1">{"fdsup://directions/FAT Viewer?action=UPDATE&amp;creator=factset&amp;DYN_ARGS=TRUE&amp;DOC_NAME=FAT:FQL_AUDITING_CLIENT_TEMPLATE.FAT&amp;display_string=Audit&amp;VAR:KEY=LQFOXUBEZE&amp;VAR:QUERY=RkZfRUJJVERBX09QRVIoUVRSLDQvMS8yMDA5LDYvMzAvMjAwOSwsLFVTRCk=&amp;WINDOW=FIRST_POPUP&amp;HEIGH","T=450&amp;WIDTH=450&amp;START_MAXIMIZED=FALSE&amp;VAR:CALENDAR=US&amp;VAR:SYMBOL=MEE&amp;VAR:INDEX=0"}</definedName>
    <definedName name="_424__FDSAUDITLINK__" localSheetId="7" hidden="1">{"fdsup://directions/FAT Viewer?action=UPDATE&amp;creator=factset&amp;DYN_ARGS=TRUE&amp;DOC_NAME=FAT:FQL_AUDITING_CLIENT_TEMPLATE.FAT&amp;display_string=Audit&amp;VAR:KEY=DAHCTYRKNI&amp;VAR:QUERY=RkZfRUJJVERBX09QRVIoUVRSLDQvMS8yMDEwLDYvMzAvMjAxMCwsLFVTRCk=&amp;WINDOW=FIRST_POPUP&amp;HEIGH","T=450&amp;WIDTH=450&amp;START_MAXIMIZED=FALSE&amp;VAR:CALENDAR=US&amp;VAR:SYMBOL=MEE&amp;VAR:INDEX=0"}</definedName>
    <definedName name="_424__FDSAUDITLINK__" localSheetId="9" hidden="1">{"fdsup://directions/FAT Viewer?action=UPDATE&amp;creator=factset&amp;DYN_ARGS=TRUE&amp;DOC_NAME=FAT:FQL_AUDITING_CLIENT_TEMPLATE.FAT&amp;display_string=Audit&amp;VAR:KEY=DAHCTYRKNI&amp;VAR:QUERY=RkZfRUJJVERBX09QRVIoUVRSLDQvMS8yMDEwLDYvMzAvMjAxMCwsLFVTRCk=&amp;WINDOW=FIRST_POPUP&amp;HEIGH","T=450&amp;WIDTH=450&amp;START_MAXIMIZED=FALSE&amp;VAR:CALENDAR=US&amp;VAR:SYMBOL=MEE&amp;VAR:INDEX=0"}</definedName>
    <definedName name="_424__FDSAUDITLINK__" localSheetId="8" hidden="1">{"fdsup://directions/FAT Viewer?action=UPDATE&amp;creator=factset&amp;DYN_ARGS=TRUE&amp;DOC_NAME=FAT:FQL_AUDITING_CLIENT_TEMPLATE.FAT&amp;display_string=Audit&amp;VAR:KEY=DAHCTYRKNI&amp;VAR:QUERY=RkZfRUJJVERBX09QRVIoUVRSLDQvMS8yMDEwLDYvMzAvMjAxMCwsLFVTRCk=&amp;WINDOW=FIRST_POPUP&amp;HEIGH","T=450&amp;WIDTH=450&amp;START_MAXIMIZED=FALSE&amp;VAR:CALENDAR=US&amp;VAR:SYMBOL=MEE&amp;VAR:INDEX=0"}</definedName>
    <definedName name="_424__FDSAUDITLINK__" localSheetId="10" hidden="1">{"fdsup://directions/FAT Viewer?action=UPDATE&amp;creator=factset&amp;DYN_ARGS=TRUE&amp;DOC_NAME=FAT:FQL_AUDITING_CLIENT_TEMPLATE.FAT&amp;display_string=Audit&amp;VAR:KEY=DAHCTYRKNI&amp;VAR:QUERY=RkZfRUJJVERBX09QRVIoUVRSLDQvMS8yMDEwLDYvMzAvMjAxMCwsLFVTRCk=&amp;WINDOW=FIRST_POPUP&amp;HEIGH","T=450&amp;WIDTH=450&amp;START_MAXIMIZED=FALSE&amp;VAR:CALENDAR=US&amp;VAR:SYMBOL=MEE&amp;VAR:INDEX=0"}</definedName>
    <definedName name="_424__FDSAUDITLINK__" localSheetId="3" hidden="1">{"fdsup://directions/FAT Viewer?action=UPDATE&amp;creator=factset&amp;DYN_ARGS=TRUE&amp;DOC_NAME=FAT:FQL_AUDITING_CLIENT_TEMPLATE.FAT&amp;display_string=Audit&amp;VAR:KEY=DAHCTYRKNI&amp;VAR:QUERY=RkZfRUJJVERBX09QRVIoUVRSLDQvMS8yMDEwLDYvMzAvMjAxMCwsLFVTRCk=&amp;WINDOW=FIRST_POPUP&amp;HEIGH","T=450&amp;WIDTH=450&amp;START_MAXIMIZED=FALSE&amp;VAR:CALENDAR=US&amp;VAR:SYMBOL=MEE&amp;VAR:INDEX=0"}</definedName>
    <definedName name="_424__FDSAUDITLINK__" localSheetId="5" hidden="1">{"fdsup://directions/FAT Viewer?action=UPDATE&amp;creator=factset&amp;DYN_ARGS=TRUE&amp;DOC_NAME=FAT:FQL_AUDITING_CLIENT_TEMPLATE.FAT&amp;display_string=Audit&amp;VAR:KEY=DAHCTYRKNI&amp;VAR:QUERY=RkZfRUJJVERBX09QRVIoUVRSLDQvMS8yMDEwLDYvMzAvMjAxMCwsLFVTRCk=&amp;WINDOW=FIRST_POPUP&amp;HEIGH","T=450&amp;WIDTH=450&amp;START_MAXIMIZED=FALSE&amp;VAR:CALENDAR=US&amp;VAR:SYMBOL=MEE&amp;VAR:INDEX=0"}</definedName>
    <definedName name="_424__FDSAUDITLINK__" localSheetId="1" hidden="1">{"fdsup://directions/FAT Viewer?action=UPDATE&amp;creator=factset&amp;DYN_ARGS=TRUE&amp;DOC_NAME=FAT:FQL_AUDITING_CLIENT_TEMPLATE.FAT&amp;display_string=Audit&amp;VAR:KEY=DAHCTYRKNI&amp;VAR:QUERY=RkZfRUJJVERBX09QRVIoUVRSLDQvMS8yMDEwLDYvMzAvMjAxMCwsLFVTRCk=&amp;WINDOW=FIRST_POPUP&amp;HEIGH","T=450&amp;WIDTH=450&amp;START_MAXIMIZED=FALSE&amp;VAR:CALENDAR=US&amp;VAR:SYMBOL=MEE&amp;VAR:INDEX=0"}</definedName>
    <definedName name="_424__FDSAUDITLINK__" hidden="1">{"fdsup://directions/FAT Viewer?action=UPDATE&amp;creator=factset&amp;DYN_ARGS=TRUE&amp;DOC_NAME=FAT:FQL_AUDITING_CLIENT_TEMPLATE.FAT&amp;display_string=Audit&amp;VAR:KEY=DAHCTYRKNI&amp;VAR:QUERY=RkZfRUJJVERBX09QRVIoUVRSLDQvMS8yMDEwLDYvMzAvMjAxMCwsLFVTRCk=&amp;WINDOW=FIRST_POPUP&amp;HEIGH","T=450&amp;WIDTH=450&amp;START_MAXIMIZED=FALSE&amp;VAR:CALENDAR=US&amp;VAR:SYMBOL=MEE&amp;VAR:INDEX=0"}</definedName>
    <definedName name="_425__FDSAUDITLINK__" localSheetId="7" hidden="1">{"fdsup://directions/FAT Viewer?action=UPDATE&amp;creator=factset&amp;DYN_ARGS=TRUE&amp;DOC_NAME=FAT:FQL_AUDITING_CLIENT_TEMPLATE.FAT&amp;display_string=Audit&amp;VAR:KEY=NKVQFENSTE&amp;VAR:QUERY=RkZfRUJJVERBX09QRVIoUVRSLDQvMS8yMDA5LDYvMzAvMjAwOSwsLFVTRCk=&amp;WINDOW=FIRST_POPUP&amp;HEIGH","T=450&amp;WIDTH=450&amp;START_MAXIMIZED=FALSE&amp;VAR:CALENDAR=US&amp;VAR:SYMBOL=MDT&amp;VAR:INDEX=0"}</definedName>
    <definedName name="_425__FDSAUDITLINK__" localSheetId="9" hidden="1">{"fdsup://directions/FAT Viewer?action=UPDATE&amp;creator=factset&amp;DYN_ARGS=TRUE&amp;DOC_NAME=FAT:FQL_AUDITING_CLIENT_TEMPLATE.FAT&amp;display_string=Audit&amp;VAR:KEY=NKVQFENSTE&amp;VAR:QUERY=RkZfRUJJVERBX09QRVIoUVRSLDQvMS8yMDA5LDYvMzAvMjAwOSwsLFVTRCk=&amp;WINDOW=FIRST_POPUP&amp;HEIGH","T=450&amp;WIDTH=450&amp;START_MAXIMIZED=FALSE&amp;VAR:CALENDAR=US&amp;VAR:SYMBOL=MDT&amp;VAR:INDEX=0"}</definedName>
    <definedName name="_425__FDSAUDITLINK__" localSheetId="8" hidden="1">{"fdsup://directions/FAT Viewer?action=UPDATE&amp;creator=factset&amp;DYN_ARGS=TRUE&amp;DOC_NAME=FAT:FQL_AUDITING_CLIENT_TEMPLATE.FAT&amp;display_string=Audit&amp;VAR:KEY=NKVQFENSTE&amp;VAR:QUERY=RkZfRUJJVERBX09QRVIoUVRSLDQvMS8yMDA5LDYvMzAvMjAwOSwsLFVTRCk=&amp;WINDOW=FIRST_POPUP&amp;HEIGH","T=450&amp;WIDTH=450&amp;START_MAXIMIZED=FALSE&amp;VAR:CALENDAR=US&amp;VAR:SYMBOL=MDT&amp;VAR:INDEX=0"}</definedName>
    <definedName name="_425__FDSAUDITLINK__" localSheetId="10" hidden="1">{"fdsup://directions/FAT Viewer?action=UPDATE&amp;creator=factset&amp;DYN_ARGS=TRUE&amp;DOC_NAME=FAT:FQL_AUDITING_CLIENT_TEMPLATE.FAT&amp;display_string=Audit&amp;VAR:KEY=NKVQFENSTE&amp;VAR:QUERY=RkZfRUJJVERBX09QRVIoUVRSLDQvMS8yMDA5LDYvMzAvMjAwOSwsLFVTRCk=&amp;WINDOW=FIRST_POPUP&amp;HEIGH","T=450&amp;WIDTH=450&amp;START_MAXIMIZED=FALSE&amp;VAR:CALENDAR=US&amp;VAR:SYMBOL=MDT&amp;VAR:INDEX=0"}</definedName>
    <definedName name="_425__FDSAUDITLINK__" localSheetId="3" hidden="1">{"fdsup://directions/FAT Viewer?action=UPDATE&amp;creator=factset&amp;DYN_ARGS=TRUE&amp;DOC_NAME=FAT:FQL_AUDITING_CLIENT_TEMPLATE.FAT&amp;display_string=Audit&amp;VAR:KEY=NKVQFENSTE&amp;VAR:QUERY=RkZfRUJJVERBX09QRVIoUVRSLDQvMS8yMDA5LDYvMzAvMjAwOSwsLFVTRCk=&amp;WINDOW=FIRST_POPUP&amp;HEIGH","T=450&amp;WIDTH=450&amp;START_MAXIMIZED=FALSE&amp;VAR:CALENDAR=US&amp;VAR:SYMBOL=MDT&amp;VAR:INDEX=0"}</definedName>
    <definedName name="_425__FDSAUDITLINK__" localSheetId="5" hidden="1">{"fdsup://directions/FAT Viewer?action=UPDATE&amp;creator=factset&amp;DYN_ARGS=TRUE&amp;DOC_NAME=FAT:FQL_AUDITING_CLIENT_TEMPLATE.FAT&amp;display_string=Audit&amp;VAR:KEY=NKVQFENSTE&amp;VAR:QUERY=RkZfRUJJVERBX09QRVIoUVRSLDQvMS8yMDA5LDYvMzAvMjAwOSwsLFVTRCk=&amp;WINDOW=FIRST_POPUP&amp;HEIGH","T=450&amp;WIDTH=450&amp;START_MAXIMIZED=FALSE&amp;VAR:CALENDAR=US&amp;VAR:SYMBOL=MDT&amp;VAR:INDEX=0"}</definedName>
    <definedName name="_425__FDSAUDITLINK__" localSheetId="1" hidden="1">{"fdsup://directions/FAT Viewer?action=UPDATE&amp;creator=factset&amp;DYN_ARGS=TRUE&amp;DOC_NAME=FAT:FQL_AUDITING_CLIENT_TEMPLATE.FAT&amp;display_string=Audit&amp;VAR:KEY=NKVQFENSTE&amp;VAR:QUERY=RkZfRUJJVERBX09QRVIoUVRSLDQvMS8yMDA5LDYvMzAvMjAwOSwsLFVTRCk=&amp;WINDOW=FIRST_POPUP&amp;HEIGH","T=450&amp;WIDTH=450&amp;START_MAXIMIZED=FALSE&amp;VAR:CALENDAR=US&amp;VAR:SYMBOL=MDT&amp;VAR:INDEX=0"}</definedName>
    <definedName name="_425__FDSAUDITLINK__" hidden="1">{"fdsup://directions/FAT Viewer?action=UPDATE&amp;creator=factset&amp;DYN_ARGS=TRUE&amp;DOC_NAME=FAT:FQL_AUDITING_CLIENT_TEMPLATE.FAT&amp;display_string=Audit&amp;VAR:KEY=NKVQFENSTE&amp;VAR:QUERY=RkZfRUJJVERBX09QRVIoUVRSLDQvMS8yMDA5LDYvMzAvMjAwOSwsLFVTRCk=&amp;WINDOW=FIRST_POPUP&amp;HEIGH","T=450&amp;WIDTH=450&amp;START_MAXIMIZED=FALSE&amp;VAR:CALENDAR=US&amp;VAR:SYMBOL=MDT&amp;VAR:INDEX=0"}</definedName>
    <definedName name="_426__FDSAUDITLINK__" localSheetId="7" hidden="1">{"fdsup://directions/FAT Viewer?action=UPDATE&amp;creator=factset&amp;DYN_ARGS=TRUE&amp;DOC_NAME=FAT:FQL_AUDITING_CLIENT_TEMPLATE.FAT&amp;display_string=Audit&amp;VAR:KEY=FWPIVWJOLU&amp;VAR:QUERY=RkZfRUJJVERBX09QRVIoUVRSLDQvMS8yMDEwLDYvMzAvMjAxMCwsLFVTRCk=&amp;WINDOW=FIRST_POPUP&amp;HEIGH","T=450&amp;WIDTH=450&amp;START_MAXIMIZED=FALSE&amp;VAR:CALENDAR=US&amp;VAR:SYMBOL=MDT&amp;VAR:INDEX=0"}</definedName>
    <definedName name="_426__FDSAUDITLINK__" localSheetId="9" hidden="1">{"fdsup://directions/FAT Viewer?action=UPDATE&amp;creator=factset&amp;DYN_ARGS=TRUE&amp;DOC_NAME=FAT:FQL_AUDITING_CLIENT_TEMPLATE.FAT&amp;display_string=Audit&amp;VAR:KEY=FWPIVWJOLU&amp;VAR:QUERY=RkZfRUJJVERBX09QRVIoUVRSLDQvMS8yMDEwLDYvMzAvMjAxMCwsLFVTRCk=&amp;WINDOW=FIRST_POPUP&amp;HEIGH","T=450&amp;WIDTH=450&amp;START_MAXIMIZED=FALSE&amp;VAR:CALENDAR=US&amp;VAR:SYMBOL=MDT&amp;VAR:INDEX=0"}</definedName>
    <definedName name="_426__FDSAUDITLINK__" localSheetId="8" hidden="1">{"fdsup://directions/FAT Viewer?action=UPDATE&amp;creator=factset&amp;DYN_ARGS=TRUE&amp;DOC_NAME=FAT:FQL_AUDITING_CLIENT_TEMPLATE.FAT&amp;display_string=Audit&amp;VAR:KEY=FWPIVWJOLU&amp;VAR:QUERY=RkZfRUJJVERBX09QRVIoUVRSLDQvMS8yMDEwLDYvMzAvMjAxMCwsLFVTRCk=&amp;WINDOW=FIRST_POPUP&amp;HEIGH","T=450&amp;WIDTH=450&amp;START_MAXIMIZED=FALSE&amp;VAR:CALENDAR=US&amp;VAR:SYMBOL=MDT&amp;VAR:INDEX=0"}</definedName>
    <definedName name="_426__FDSAUDITLINK__" localSheetId="10" hidden="1">{"fdsup://directions/FAT Viewer?action=UPDATE&amp;creator=factset&amp;DYN_ARGS=TRUE&amp;DOC_NAME=FAT:FQL_AUDITING_CLIENT_TEMPLATE.FAT&amp;display_string=Audit&amp;VAR:KEY=FWPIVWJOLU&amp;VAR:QUERY=RkZfRUJJVERBX09QRVIoUVRSLDQvMS8yMDEwLDYvMzAvMjAxMCwsLFVTRCk=&amp;WINDOW=FIRST_POPUP&amp;HEIGH","T=450&amp;WIDTH=450&amp;START_MAXIMIZED=FALSE&amp;VAR:CALENDAR=US&amp;VAR:SYMBOL=MDT&amp;VAR:INDEX=0"}</definedName>
    <definedName name="_426__FDSAUDITLINK__" localSheetId="3" hidden="1">{"fdsup://directions/FAT Viewer?action=UPDATE&amp;creator=factset&amp;DYN_ARGS=TRUE&amp;DOC_NAME=FAT:FQL_AUDITING_CLIENT_TEMPLATE.FAT&amp;display_string=Audit&amp;VAR:KEY=FWPIVWJOLU&amp;VAR:QUERY=RkZfRUJJVERBX09QRVIoUVRSLDQvMS8yMDEwLDYvMzAvMjAxMCwsLFVTRCk=&amp;WINDOW=FIRST_POPUP&amp;HEIGH","T=450&amp;WIDTH=450&amp;START_MAXIMIZED=FALSE&amp;VAR:CALENDAR=US&amp;VAR:SYMBOL=MDT&amp;VAR:INDEX=0"}</definedName>
    <definedName name="_426__FDSAUDITLINK__" localSheetId="5" hidden="1">{"fdsup://directions/FAT Viewer?action=UPDATE&amp;creator=factset&amp;DYN_ARGS=TRUE&amp;DOC_NAME=FAT:FQL_AUDITING_CLIENT_TEMPLATE.FAT&amp;display_string=Audit&amp;VAR:KEY=FWPIVWJOLU&amp;VAR:QUERY=RkZfRUJJVERBX09QRVIoUVRSLDQvMS8yMDEwLDYvMzAvMjAxMCwsLFVTRCk=&amp;WINDOW=FIRST_POPUP&amp;HEIGH","T=450&amp;WIDTH=450&amp;START_MAXIMIZED=FALSE&amp;VAR:CALENDAR=US&amp;VAR:SYMBOL=MDT&amp;VAR:INDEX=0"}</definedName>
    <definedName name="_426__FDSAUDITLINK__" localSheetId="1" hidden="1">{"fdsup://directions/FAT Viewer?action=UPDATE&amp;creator=factset&amp;DYN_ARGS=TRUE&amp;DOC_NAME=FAT:FQL_AUDITING_CLIENT_TEMPLATE.FAT&amp;display_string=Audit&amp;VAR:KEY=FWPIVWJOLU&amp;VAR:QUERY=RkZfRUJJVERBX09QRVIoUVRSLDQvMS8yMDEwLDYvMzAvMjAxMCwsLFVTRCk=&amp;WINDOW=FIRST_POPUP&amp;HEIGH","T=450&amp;WIDTH=450&amp;START_MAXIMIZED=FALSE&amp;VAR:CALENDAR=US&amp;VAR:SYMBOL=MDT&amp;VAR:INDEX=0"}</definedName>
    <definedName name="_426__FDSAUDITLINK__" hidden="1">{"fdsup://directions/FAT Viewer?action=UPDATE&amp;creator=factset&amp;DYN_ARGS=TRUE&amp;DOC_NAME=FAT:FQL_AUDITING_CLIENT_TEMPLATE.FAT&amp;display_string=Audit&amp;VAR:KEY=FWPIVWJOLU&amp;VAR:QUERY=RkZfRUJJVERBX09QRVIoUVRSLDQvMS8yMDEwLDYvMzAvMjAxMCwsLFVTRCk=&amp;WINDOW=FIRST_POPUP&amp;HEIGH","T=450&amp;WIDTH=450&amp;START_MAXIMIZED=FALSE&amp;VAR:CALENDAR=US&amp;VAR:SYMBOL=MDT&amp;VAR:INDEX=0"}</definedName>
    <definedName name="_427__FDSAUDITLINK__" localSheetId="7" hidden="1">{"fdsup://directions/FAT Viewer?action=UPDATE&amp;creator=factset&amp;DYN_ARGS=TRUE&amp;DOC_NAME=FAT:FQL_AUDITING_CLIENT_TEMPLATE.FAT&amp;display_string=Audit&amp;VAR:KEY=PKPYZOHGLS&amp;VAR:QUERY=RkZfRUJJVERBX09QRVIoUVRSLDQvMS8yMDA5LDYvMzAvMjAwOSwsLFVTRCk=&amp;WINDOW=FIRST_POPUP&amp;HEIGH","T=450&amp;WIDTH=450&amp;START_MAXIMIZED=FALSE&amp;VAR:CALENDAR=US&amp;VAR:SYMBOL=MDP&amp;VAR:INDEX=0"}</definedName>
    <definedName name="_427__FDSAUDITLINK__" localSheetId="9" hidden="1">{"fdsup://directions/FAT Viewer?action=UPDATE&amp;creator=factset&amp;DYN_ARGS=TRUE&amp;DOC_NAME=FAT:FQL_AUDITING_CLIENT_TEMPLATE.FAT&amp;display_string=Audit&amp;VAR:KEY=PKPYZOHGLS&amp;VAR:QUERY=RkZfRUJJVERBX09QRVIoUVRSLDQvMS8yMDA5LDYvMzAvMjAwOSwsLFVTRCk=&amp;WINDOW=FIRST_POPUP&amp;HEIGH","T=450&amp;WIDTH=450&amp;START_MAXIMIZED=FALSE&amp;VAR:CALENDAR=US&amp;VAR:SYMBOL=MDP&amp;VAR:INDEX=0"}</definedName>
    <definedName name="_427__FDSAUDITLINK__" localSheetId="8" hidden="1">{"fdsup://directions/FAT Viewer?action=UPDATE&amp;creator=factset&amp;DYN_ARGS=TRUE&amp;DOC_NAME=FAT:FQL_AUDITING_CLIENT_TEMPLATE.FAT&amp;display_string=Audit&amp;VAR:KEY=PKPYZOHGLS&amp;VAR:QUERY=RkZfRUJJVERBX09QRVIoUVRSLDQvMS8yMDA5LDYvMzAvMjAwOSwsLFVTRCk=&amp;WINDOW=FIRST_POPUP&amp;HEIGH","T=450&amp;WIDTH=450&amp;START_MAXIMIZED=FALSE&amp;VAR:CALENDAR=US&amp;VAR:SYMBOL=MDP&amp;VAR:INDEX=0"}</definedName>
    <definedName name="_427__FDSAUDITLINK__" localSheetId="10" hidden="1">{"fdsup://directions/FAT Viewer?action=UPDATE&amp;creator=factset&amp;DYN_ARGS=TRUE&amp;DOC_NAME=FAT:FQL_AUDITING_CLIENT_TEMPLATE.FAT&amp;display_string=Audit&amp;VAR:KEY=PKPYZOHGLS&amp;VAR:QUERY=RkZfRUJJVERBX09QRVIoUVRSLDQvMS8yMDA5LDYvMzAvMjAwOSwsLFVTRCk=&amp;WINDOW=FIRST_POPUP&amp;HEIGH","T=450&amp;WIDTH=450&amp;START_MAXIMIZED=FALSE&amp;VAR:CALENDAR=US&amp;VAR:SYMBOL=MDP&amp;VAR:INDEX=0"}</definedName>
    <definedName name="_427__FDSAUDITLINK__" localSheetId="3" hidden="1">{"fdsup://directions/FAT Viewer?action=UPDATE&amp;creator=factset&amp;DYN_ARGS=TRUE&amp;DOC_NAME=FAT:FQL_AUDITING_CLIENT_TEMPLATE.FAT&amp;display_string=Audit&amp;VAR:KEY=PKPYZOHGLS&amp;VAR:QUERY=RkZfRUJJVERBX09QRVIoUVRSLDQvMS8yMDA5LDYvMzAvMjAwOSwsLFVTRCk=&amp;WINDOW=FIRST_POPUP&amp;HEIGH","T=450&amp;WIDTH=450&amp;START_MAXIMIZED=FALSE&amp;VAR:CALENDAR=US&amp;VAR:SYMBOL=MDP&amp;VAR:INDEX=0"}</definedName>
    <definedName name="_427__FDSAUDITLINK__" localSheetId="5" hidden="1">{"fdsup://directions/FAT Viewer?action=UPDATE&amp;creator=factset&amp;DYN_ARGS=TRUE&amp;DOC_NAME=FAT:FQL_AUDITING_CLIENT_TEMPLATE.FAT&amp;display_string=Audit&amp;VAR:KEY=PKPYZOHGLS&amp;VAR:QUERY=RkZfRUJJVERBX09QRVIoUVRSLDQvMS8yMDA5LDYvMzAvMjAwOSwsLFVTRCk=&amp;WINDOW=FIRST_POPUP&amp;HEIGH","T=450&amp;WIDTH=450&amp;START_MAXIMIZED=FALSE&amp;VAR:CALENDAR=US&amp;VAR:SYMBOL=MDP&amp;VAR:INDEX=0"}</definedName>
    <definedName name="_427__FDSAUDITLINK__" localSheetId="1" hidden="1">{"fdsup://directions/FAT Viewer?action=UPDATE&amp;creator=factset&amp;DYN_ARGS=TRUE&amp;DOC_NAME=FAT:FQL_AUDITING_CLIENT_TEMPLATE.FAT&amp;display_string=Audit&amp;VAR:KEY=PKPYZOHGLS&amp;VAR:QUERY=RkZfRUJJVERBX09QRVIoUVRSLDQvMS8yMDA5LDYvMzAvMjAwOSwsLFVTRCk=&amp;WINDOW=FIRST_POPUP&amp;HEIGH","T=450&amp;WIDTH=450&amp;START_MAXIMIZED=FALSE&amp;VAR:CALENDAR=US&amp;VAR:SYMBOL=MDP&amp;VAR:INDEX=0"}</definedName>
    <definedName name="_427__FDSAUDITLINK__" hidden="1">{"fdsup://directions/FAT Viewer?action=UPDATE&amp;creator=factset&amp;DYN_ARGS=TRUE&amp;DOC_NAME=FAT:FQL_AUDITING_CLIENT_TEMPLATE.FAT&amp;display_string=Audit&amp;VAR:KEY=PKPYZOHGLS&amp;VAR:QUERY=RkZfRUJJVERBX09QRVIoUVRSLDQvMS8yMDA5LDYvMzAvMjAwOSwsLFVTRCk=&amp;WINDOW=FIRST_POPUP&amp;HEIGH","T=450&amp;WIDTH=450&amp;START_MAXIMIZED=FALSE&amp;VAR:CALENDAR=US&amp;VAR:SYMBOL=MDP&amp;VAR:INDEX=0"}</definedName>
    <definedName name="_428__FDSAUDITLINK__" localSheetId="7" hidden="1">{"fdsup://directions/FAT Viewer?action=UPDATE&amp;creator=factset&amp;DYN_ARGS=TRUE&amp;DOC_NAME=FAT:FQL_AUDITING_CLIENT_TEMPLATE.FAT&amp;display_string=Audit&amp;VAR:KEY=RSBGVIRGLW&amp;VAR:QUERY=RkZfRUJJVERBX09QRVIoUVRSLDQvMS8yMDEwLDYvMzAvMjAxMCwsLFVTRCk=&amp;WINDOW=FIRST_POPUP&amp;HEIGH","T=450&amp;WIDTH=450&amp;START_MAXIMIZED=FALSE&amp;VAR:CALENDAR=US&amp;VAR:SYMBOL=MDP&amp;VAR:INDEX=0"}</definedName>
    <definedName name="_428__FDSAUDITLINK__" localSheetId="9" hidden="1">{"fdsup://directions/FAT Viewer?action=UPDATE&amp;creator=factset&amp;DYN_ARGS=TRUE&amp;DOC_NAME=FAT:FQL_AUDITING_CLIENT_TEMPLATE.FAT&amp;display_string=Audit&amp;VAR:KEY=RSBGVIRGLW&amp;VAR:QUERY=RkZfRUJJVERBX09QRVIoUVRSLDQvMS8yMDEwLDYvMzAvMjAxMCwsLFVTRCk=&amp;WINDOW=FIRST_POPUP&amp;HEIGH","T=450&amp;WIDTH=450&amp;START_MAXIMIZED=FALSE&amp;VAR:CALENDAR=US&amp;VAR:SYMBOL=MDP&amp;VAR:INDEX=0"}</definedName>
    <definedName name="_428__FDSAUDITLINK__" localSheetId="8" hidden="1">{"fdsup://directions/FAT Viewer?action=UPDATE&amp;creator=factset&amp;DYN_ARGS=TRUE&amp;DOC_NAME=FAT:FQL_AUDITING_CLIENT_TEMPLATE.FAT&amp;display_string=Audit&amp;VAR:KEY=RSBGVIRGLW&amp;VAR:QUERY=RkZfRUJJVERBX09QRVIoUVRSLDQvMS8yMDEwLDYvMzAvMjAxMCwsLFVTRCk=&amp;WINDOW=FIRST_POPUP&amp;HEIGH","T=450&amp;WIDTH=450&amp;START_MAXIMIZED=FALSE&amp;VAR:CALENDAR=US&amp;VAR:SYMBOL=MDP&amp;VAR:INDEX=0"}</definedName>
    <definedName name="_428__FDSAUDITLINK__" localSheetId="10" hidden="1">{"fdsup://directions/FAT Viewer?action=UPDATE&amp;creator=factset&amp;DYN_ARGS=TRUE&amp;DOC_NAME=FAT:FQL_AUDITING_CLIENT_TEMPLATE.FAT&amp;display_string=Audit&amp;VAR:KEY=RSBGVIRGLW&amp;VAR:QUERY=RkZfRUJJVERBX09QRVIoUVRSLDQvMS8yMDEwLDYvMzAvMjAxMCwsLFVTRCk=&amp;WINDOW=FIRST_POPUP&amp;HEIGH","T=450&amp;WIDTH=450&amp;START_MAXIMIZED=FALSE&amp;VAR:CALENDAR=US&amp;VAR:SYMBOL=MDP&amp;VAR:INDEX=0"}</definedName>
    <definedName name="_428__FDSAUDITLINK__" localSheetId="3" hidden="1">{"fdsup://directions/FAT Viewer?action=UPDATE&amp;creator=factset&amp;DYN_ARGS=TRUE&amp;DOC_NAME=FAT:FQL_AUDITING_CLIENT_TEMPLATE.FAT&amp;display_string=Audit&amp;VAR:KEY=RSBGVIRGLW&amp;VAR:QUERY=RkZfRUJJVERBX09QRVIoUVRSLDQvMS8yMDEwLDYvMzAvMjAxMCwsLFVTRCk=&amp;WINDOW=FIRST_POPUP&amp;HEIGH","T=450&amp;WIDTH=450&amp;START_MAXIMIZED=FALSE&amp;VAR:CALENDAR=US&amp;VAR:SYMBOL=MDP&amp;VAR:INDEX=0"}</definedName>
    <definedName name="_428__FDSAUDITLINK__" localSheetId="5" hidden="1">{"fdsup://directions/FAT Viewer?action=UPDATE&amp;creator=factset&amp;DYN_ARGS=TRUE&amp;DOC_NAME=FAT:FQL_AUDITING_CLIENT_TEMPLATE.FAT&amp;display_string=Audit&amp;VAR:KEY=RSBGVIRGLW&amp;VAR:QUERY=RkZfRUJJVERBX09QRVIoUVRSLDQvMS8yMDEwLDYvMzAvMjAxMCwsLFVTRCk=&amp;WINDOW=FIRST_POPUP&amp;HEIGH","T=450&amp;WIDTH=450&amp;START_MAXIMIZED=FALSE&amp;VAR:CALENDAR=US&amp;VAR:SYMBOL=MDP&amp;VAR:INDEX=0"}</definedName>
    <definedName name="_428__FDSAUDITLINK__" localSheetId="1" hidden="1">{"fdsup://directions/FAT Viewer?action=UPDATE&amp;creator=factset&amp;DYN_ARGS=TRUE&amp;DOC_NAME=FAT:FQL_AUDITING_CLIENT_TEMPLATE.FAT&amp;display_string=Audit&amp;VAR:KEY=RSBGVIRGLW&amp;VAR:QUERY=RkZfRUJJVERBX09QRVIoUVRSLDQvMS8yMDEwLDYvMzAvMjAxMCwsLFVTRCk=&amp;WINDOW=FIRST_POPUP&amp;HEIGH","T=450&amp;WIDTH=450&amp;START_MAXIMIZED=FALSE&amp;VAR:CALENDAR=US&amp;VAR:SYMBOL=MDP&amp;VAR:INDEX=0"}</definedName>
    <definedName name="_428__FDSAUDITLINK__" hidden="1">{"fdsup://directions/FAT Viewer?action=UPDATE&amp;creator=factset&amp;DYN_ARGS=TRUE&amp;DOC_NAME=FAT:FQL_AUDITING_CLIENT_TEMPLATE.FAT&amp;display_string=Audit&amp;VAR:KEY=RSBGVIRGLW&amp;VAR:QUERY=RkZfRUJJVERBX09QRVIoUVRSLDQvMS8yMDEwLDYvMzAvMjAxMCwsLFVTRCk=&amp;WINDOW=FIRST_POPUP&amp;HEIGH","T=450&amp;WIDTH=450&amp;START_MAXIMIZED=FALSE&amp;VAR:CALENDAR=US&amp;VAR:SYMBOL=MDP&amp;VAR:INDEX=0"}</definedName>
    <definedName name="_429__FDSAUDITLINK__" localSheetId="7" hidden="1">{"fdsup://directions/FAT Viewer?action=UPDATE&amp;creator=factset&amp;DYN_ARGS=TRUE&amp;DOC_NAME=FAT:FQL_AUDITING_CLIENT_TEMPLATE.FAT&amp;display_string=Audit&amp;VAR:KEY=LCXAZWNAZC&amp;VAR:QUERY=RkZfRUJJVERBX09QRVIoUVRSLDQvMS8yMDA5LDYvMzAvMjAwOSwsLFVTRCk=&amp;WINDOW=FIRST_POPUP&amp;HEIGH","T=450&amp;WIDTH=450&amp;START_MAXIMIZED=FALSE&amp;VAR:CALENDAR=US&amp;VAR:SYMBOL=MCO&amp;VAR:INDEX=0"}</definedName>
    <definedName name="_429__FDSAUDITLINK__" localSheetId="9" hidden="1">{"fdsup://directions/FAT Viewer?action=UPDATE&amp;creator=factset&amp;DYN_ARGS=TRUE&amp;DOC_NAME=FAT:FQL_AUDITING_CLIENT_TEMPLATE.FAT&amp;display_string=Audit&amp;VAR:KEY=LCXAZWNAZC&amp;VAR:QUERY=RkZfRUJJVERBX09QRVIoUVRSLDQvMS8yMDA5LDYvMzAvMjAwOSwsLFVTRCk=&amp;WINDOW=FIRST_POPUP&amp;HEIGH","T=450&amp;WIDTH=450&amp;START_MAXIMIZED=FALSE&amp;VAR:CALENDAR=US&amp;VAR:SYMBOL=MCO&amp;VAR:INDEX=0"}</definedName>
    <definedName name="_429__FDSAUDITLINK__" localSheetId="8" hidden="1">{"fdsup://directions/FAT Viewer?action=UPDATE&amp;creator=factset&amp;DYN_ARGS=TRUE&amp;DOC_NAME=FAT:FQL_AUDITING_CLIENT_TEMPLATE.FAT&amp;display_string=Audit&amp;VAR:KEY=LCXAZWNAZC&amp;VAR:QUERY=RkZfRUJJVERBX09QRVIoUVRSLDQvMS8yMDA5LDYvMzAvMjAwOSwsLFVTRCk=&amp;WINDOW=FIRST_POPUP&amp;HEIGH","T=450&amp;WIDTH=450&amp;START_MAXIMIZED=FALSE&amp;VAR:CALENDAR=US&amp;VAR:SYMBOL=MCO&amp;VAR:INDEX=0"}</definedName>
    <definedName name="_429__FDSAUDITLINK__" localSheetId="10" hidden="1">{"fdsup://directions/FAT Viewer?action=UPDATE&amp;creator=factset&amp;DYN_ARGS=TRUE&amp;DOC_NAME=FAT:FQL_AUDITING_CLIENT_TEMPLATE.FAT&amp;display_string=Audit&amp;VAR:KEY=LCXAZWNAZC&amp;VAR:QUERY=RkZfRUJJVERBX09QRVIoUVRSLDQvMS8yMDA5LDYvMzAvMjAwOSwsLFVTRCk=&amp;WINDOW=FIRST_POPUP&amp;HEIGH","T=450&amp;WIDTH=450&amp;START_MAXIMIZED=FALSE&amp;VAR:CALENDAR=US&amp;VAR:SYMBOL=MCO&amp;VAR:INDEX=0"}</definedName>
    <definedName name="_429__FDSAUDITLINK__" localSheetId="3" hidden="1">{"fdsup://directions/FAT Viewer?action=UPDATE&amp;creator=factset&amp;DYN_ARGS=TRUE&amp;DOC_NAME=FAT:FQL_AUDITING_CLIENT_TEMPLATE.FAT&amp;display_string=Audit&amp;VAR:KEY=LCXAZWNAZC&amp;VAR:QUERY=RkZfRUJJVERBX09QRVIoUVRSLDQvMS8yMDA5LDYvMzAvMjAwOSwsLFVTRCk=&amp;WINDOW=FIRST_POPUP&amp;HEIGH","T=450&amp;WIDTH=450&amp;START_MAXIMIZED=FALSE&amp;VAR:CALENDAR=US&amp;VAR:SYMBOL=MCO&amp;VAR:INDEX=0"}</definedName>
    <definedName name="_429__FDSAUDITLINK__" localSheetId="5" hidden="1">{"fdsup://directions/FAT Viewer?action=UPDATE&amp;creator=factset&amp;DYN_ARGS=TRUE&amp;DOC_NAME=FAT:FQL_AUDITING_CLIENT_TEMPLATE.FAT&amp;display_string=Audit&amp;VAR:KEY=LCXAZWNAZC&amp;VAR:QUERY=RkZfRUJJVERBX09QRVIoUVRSLDQvMS8yMDA5LDYvMzAvMjAwOSwsLFVTRCk=&amp;WINDOW=FIRST_POPUP&amp;HEIGH","T=450&amp;WIDTH=450&amp;START_MAXIMIZED=FALSE&amp;VAR:CALENDAR=US&amp;VAR:SYMBOL=MCO&amp;VAR:INDEX=0"}</definedName>
    <definedName name="_429__FDSAUDITLINK__" localSheetId="1" hidden="1">{"fdsup://directions/FAT Viewer?action=UPDATE&amp;creator=factset&amp;DYN_ARGS=TRUE&amp;DOC_NAME=FAT:FQL_AUDITING_CLIENT_TEMPLATE.FAT&amp;display_string=Audit&amp;VAR:KEY=LCXAZWNAZC&amp;VAR:QUERY=RkZfRUJJVERBX09QRVIoUVRSLDQvMS8yMDA5LDYvMzAvMjAwOSwsLFVTRCk=&amp;WINDOW=FIRST_POPUP&amp;HEIGH","T=450&amp;WIDTH=450&amp;START_MAXIMIZED=FALSE&amp;VAR:CALENDAR=US&amp;VAR:SYMBOL=MCO&amp;VAR:INDEX=0"}</definedName>
    <definedName name="_429__FDSAUDITLINK__" hidden="1">{"fdsup://directions/FAT Viewer?action=UPDATE&amp;creator=factset&amp;DYN_ARGS=TRUE&amp;DOC_NAME=FAT:FQL_AUDITING_CLIENT_TEMPLATE.FAT&amp;display_string=Audit&amp;VAR:KEY=LCXAZWNAZC&amp;VAR:QUERY=RkZfRUJJVERBX09QRVIoUVRSLDQvMS8yMDA5LDYvMzAvMjAwOSwsLFVTRCk=&amp;WINDOW=FIRST_POPUP&amp;HEIGH","T=450&amp;WIDTH=450&amp;START_MAXIMIZED=FALSE&amp;VAR:CALENDAR=US&amp;VAR:SYMBOL=MCO&amp;VAR:INDEX=0"}</definedName>
    <definedName name="_43__FDSAUDITLINK__" localSheetId="7" hidden="1">{"fdsup://directions/FAT Viewer?action=UPDATE&amp;creator=factset&amp;DYN_ARGS=TRUE&amp;DOC_NAME=FAT:FQL_AUDITING_CLIENT_TEMPLATE.FAT&amp;display_string=Audit&amp;VAR:KEY=VCXYZANGDM&amp;VAR:QUERY=RkZfRUJJVERBX09QRVIoUVRSLDQvMS8yMDA5LDYvMzAvMjAwOSwsLFVTRCk=&amp;WINDOW=FIRST_POPUP&amp;HEIGH","T=450&amp;WIDTH=450&amp;START_MAXIMIZED=FALSE&amp;VAR:CALENDAR=US&amp;VAR:SYMBOL=WIN&amp;VAR:INDEX=0"}</definedName>
    <definedName name="_43__FDSAUDITLINK__" localSheetId="9" hidden="1">{"fdsup://directions/FAT Viewer?action=UPDATE&amp;creator=factset&amp;DYN_ARGS=TRUE&amp;DOC_NAME=FAT:FQL_AUDITING_CLIENT_TEMPLATE.FAT&amp;display_string=Audit&amp;VAR:KEY=VCXYZANGDM&amp;VAR:QUERY=RkZfRUJJVERBX09QRVIoUVRSLDQvMS8yMDA5LDYvMzAvMjAwOSwsLFVTRCk=&amp;WINDOW=FIRST_POPUP&amp;HEIGH","T=450&amp;WIDTH=450&amp;START_MAXIMIZED=FALSE&amp;VAR:CALENDAR=US&amp;VAR:SYMBOL=WIN&amp;VAR:INDEX=0"}</definedName>
    <definedName name="_43__FDSAUDITLINK__" localSheetId="8" hidden="1">{"fdsup://directions/FAT Viewer?action=UPDATE&amp;creator=factset&amp;DYN_ARGS=TRUE&amp;DOC_NAME=FAT:FQL_AUDITING_CLIENT_TEMPLATE.FAT&amp;display_string=Audit&amp;VAR:KEY=VCXYZANGDM&amp;VAR:QUERY=RkZfRUJJVERBX09QRVIoUVRSLDQvMS8yMDA5LDYvMzAvMjAwOSwsLFVTRCk=&amp;WINDOW=FIRST_POPUP&amp;HEIGH","T=450&amp;WIDTH=450&amp;START_MAXIMIZED=FALSE&amp;VAR:CALENDAR=US&amp;VAR:SYMBOL=WIN&amp;VAR:INDEX=0"}</definedName>
    <definedName name="_43__FDSAUDITLINK__" localSheetId="10" hidden="1">{"fdsup://directions/FAT Viewer?action=UPDATE&amp;creator=factset&amp;DYN_ARGS=TRUE&amp;DOC_NAME=FAT:FQL_AUDITING_CLIENT_TEMPLATE.FAT&amp;display_string=Audit&amp;VAR:KEY=VCXYZANGDM&amp;VAR:QUERY=RkZfRUJJVERBX09QRVIoUVRSLDQvMS8yMDA5LDYvMzAvMjAwOSwsLFVTRCk=&amp;WINDOW=FIRST_POPUP&amp;HEIGH","T=450&amp;WIDTH=450&amp;START_MAXIMIZED=FALSE&amp;VAR:CALENDAR=US&amp;VAR:SYMBOL=WIN&amp;VAR:INDEX=0"}</definedName>
    <definedName name="_43__FDSAUDITLINK__" localSheetId="3" hidden="1">{"fdsup://directions/FAT Viewer?action=UPDATE&amp;creator=factset&amp;DYN_ARGS=TRUE&amp;DOC_NAME=FAT:FQL_AUDITING_CLIENT_TEMPLATE.FAT&amp;display_string=Audit&amp;VAR:KEY=VCXYZANGDM&amp;VAR:QUERY=RkZfRUJJVERBX09QRVIoUVRSLDQvMS8yMDA5LDYvMzAvMjAwOSwsLFVTRCk=&amp;WINDOW=FIRST_POPUP&amp;HEIGH","T=450&amp;WIDTH=450&amp;START_MAXIMIZED=FALSE&amp;VAR:CALENDAR=US&amp;VAR:SYMBOL=WIN&amp;VAR:INDEX=0"}</definedName>
    <definedName name="_43__FDSAUDITLINK__" localSheetId="5" hidden="1">{"fdsup://directions/FAT Viewer?action=UPDATE&amp;creator=factset&amp;DYN_ARGS=TRUE&amp;DOC_NAME=FAT:FQL_AUDITING_CLIENT_TEMPLATE.FAT&amp;display_string=Audit&amp;VAR:KEY=VCXYZANGDM&amp;VAR:QUERY=RkZfRUJJVERBX09QRVIoUVRSLDQvMS8yMDA5LDYvMzAvMjAwOSwsLFVTRCk=&amp;WINDOW=FIRST_POPUP&amp;HEIGH","T=450&amp;WIDTH=450&amp;START_MAXIMIZED=FALSE&amp;VAR:CALENDAR=US&amp;VAR:SYMBOL=WIN&amp;VAR:INDEX=0"}</definedName>
    <definedName name="_43__FDSAUDITLINK__" localSheetId="1" hidden="1">{"fdsup://directions/FAT Viewer?action=UPDATE&amp;creator=factset&amp;DYN_ARGS=TRUE&amp;DOC_NAME=FAT:FQL_AUDITING_CLIENT_TEMPLATE.FAT&amp;display_string=Audit&amp;VAR:KEY=VCXYZANGDM&amp;VAR:QUERY=RkZfRUJJVERBX09QRVIoUVRSLDQvMS8yMDA5LDYvMzAvMjAwOSwsLFVTRCk=&amp;WINDOW=FIRST_POPUP&amp;HEIGH","T=450&amp;WIDTH=450&amp;START_MAXIMIZED=FALSE&amp;VAR:CALENDAR=US&amp;VAR:SYMBOL=WIN&amp;VAR:INDEX=0"}</definedName>
    <definedName name="_43__FDSAUDITLINK__" hidden="1">{"fdsup://directions/FAT Viewer?action=UPDATE&amp;creator=factset&amp;DYN_ARGS=TRUE&amp;DOC_NAME=FAT:FQL_AUDITING_CLIENT_TEMPLATE.FAT&amp;display_string=Audit&amp;VAR:KEY=VCXYZANGDM&amp;VAR:QUERY=RkZfRUJJVERBX09QRVIoUVRSLDQvMS8yMDA5LDYvMzAvMjAwOSwsLFVTRCk=&amp;WINDOW=FIRST_POPUP&amp;HEIGH","T=450&amp;WIDTH=450&amp;START_MAXIMIZED=FALSE&amp;VAR:CALENDAR=US&amp;VAR:SYMBOL=WIN&amp;VAR:INDEX=0"}</definedName>
    <definedName name="_430__FDSAUDITLINK__" localSheetId="7" hidden="1">{"fdsup://directions/FAT Viewer?action=UPDATE&amp;creator=factset&amp;DYN_ARGS=TRUE&amp;DOC_NAME=FAT:FQL_AUDITING_CLIENT_TEMPLATE.FAT&amp;display_string=Audit&amp;VAR:KEY=RODMBCZOXU&amp;VAR:QUERY=RkZfRUJJVERBX09QRVIoUVRSLDQvMS8yMDEwLDYvMzAvMjAxMCwsLFVTRCk=&amp;WINDOW=FIRST_POPUP&amp;HEIGH","T=450&amp;WIDTH=450&amp;START_MAXIMIZED=FALSE&amp;VAR:CALENDAR=US&amp;VAR:SYMBOL=MCO&amp;VAR:INDEX=0"}</definedName>
    <definedName name="_430__FDSAUDITLINK__" localSheetId="9" hidden="1">{"fdsup://directions/FAT Viewer?action=UPDATE&amp;creator=factset&amp;DYN_ARGS=TRUE&amp;DOC_NAME=FAT:FQL_AUDITING_CLIENT_TEMPLATE.FAT&amp;display_string=Audit&amp;VAR:KEY=RODMBCZOXU&amp;VAR:QUERY=RkZfRUJJVERBX09QRVIoUVRSLDQvMS8yMDEwLDYvMzAvMjAxMCwsLFVTRCk=&amp;WINDOW=FIRST_POPUP&amp;HEIGH","T=450&amp;WIDTH=450&amp;START_MAXIMIZED=FALSE&amp;VAR:CALENDAR=US&amp;VAR:SYMBOL=MCO&amp;VAR:INDEX=0"}</definedName>
    <definedName name="_430__FDSAUDITLINK__" localSheetId="8" hidden="1">{"fdsup://directions/FAT Viewer?action=UPDATE&amp;creator=factset&amp;DYN_ARGS=TRUE&amp;DOC_NAME=FAT:FQL_AUDITING_CLIENT_TEMPLATE.FAT&amp;display_string=Audit&amp;VAR:KEY=RODMBCZOXU&amp;VAR:QUERY=RkZfRUJJVERBX09QRVIoUVRSLDQvMS8yMDEwLDYvMzAvMjAxMCwsLFVTRCk=&amp;WINDOW=FIRST_POPUP&amp;HEIGH","T=450&amp;WIDTH=450&amp;START_MAXIMIZED=FALSE&amp;VAR:CALENDAR=US&amp;VAR:SYMBOL=MCO&amp;VAR:INDEX=0"}</definedName>
    <definedName name="_430__FDSAUDITLINK__" localSheetId="10" hidden="1">{"fdsup://directions/FAT Viewer?action=UPDATE&amp;creator=factset&amp;DYN_ARGS=TRUE&amp;DOC_NAME=FAT:FQL_AUDITING_CLIENT_TEMPLATE.FAT&amp;display_string=Audit&amp;VAR:KEY=RODMBCZOXU&amp;VAR:QUERY=RkZfRUJJVERBX09QRVIoUVRSLDQvMS8yMDEwLDYvMzAvMjAxMCwsLFVTRCk=&amp;WINDOW=FIRST_POPUP&amp;HEIGH","T=450&amp;WIDTH=450&amp;START_MAXIMIZED=FALSE&amp;VAR:CALENDAR=US&amp;VAR:SYMBOL=MCO&amp;VAR:INDEX=0"}</definedName>
    <definedName name="_430__FDSAUDITLINK__" localSheetId="3" hidden="1">{"fdsup://directions/FAT Viewer?action=UPDATE&amp;creator=factset&amp;DYN_ARGS=TRUE&amp;DOC_NAME=FAT:FQL_AUDITING_CLIENT_TEMPLATE.FAT&amp;display_string=Audit&amp;VAR:KEY=RODMBCZOXU&amp;VAR:QUERY=RkZfRUJJVERBX09QRVIoUVRSLDQvMS8yMDEwLDYvMzAvMjAxMCwsLFVTRCk=&amp;WINDOW=FIRST_POPUP&amp;HEIGH","T=450&amp;WIDTH=450&amp;START_MAXIMIZED=FALSE&amp;VAR:CALENDAR=US&amp;VAR:SYMBOL=MCO&amp;VAR:INDEX=0"}</definedName>
    <definedName name="_430__FDSAUDITLINK__" localSheetId="5" hidden="1">{"fdsup://directions/FAT Viewer?action=UPDATE&amp;creator=factset&amp;DYN_ARGS=TRUE&amp;DOC_NAME=FAT:FQL_AUDITING_CLIENT_TEMPLATE.FAT&amp;display_string=Audit&amp;VAR:KEY=RODMBCZOXU&amp;VAR:QUERY=RkZfRUJJVERBX09QRVIoUVRSLDQvMS8yMDEwLDYvMzAvMjAxMCwsLFVTRCk=&amp;WINDOW=FIRST_POPUP&amp;HEIGH","T=450&amp;WIDTH=450&amp;START_MAXIMIZED=FALSE&amp;VAR:CALENDAR=US&amp;VAR:SYMBOL=MCO&amp;VAR:INDEX=0"}</definedName>
    <definedName name="_430__FDSAUDITLINK__" localSheetId="1" hidden="1">{"fdsup://directions/FAT Viewer?action=UPDATE&amp;creator=factset&amp;DYN_ARGS=TRUE&amp;DOC_NAME=FAT:FQL_AUDITING_CLIENT_TEMPLATE.FAT&amp;display_string=Audit&amp;VAR:KEY=RODMBCZOXU&amp;VAR:QUERY=RkZfRUJJVERBX09QRVIoUVRSLDQvMS8yMDEwLDYvMzAvMjAxMCwsLFVTRCk=&amp;WINDOW=FIRST_POPUP&amp;HEIGH","T=450&amp;WIDTH=450&amp;START_MAXIMIZED=FALSE&amp;VAR:CALENDAR=US&amp;VAR:SYMBOL=MCO&amp;VAR:INDEX=0"}</definedName>
    <definedName name="_430__FDSAUDITLINK__" hidden="1">{"fdsup://directions/FAT Viewer?action=UPDATE&amp;creator=factset&amp;DYN_ARGS=TRUE&amp;DOC_NAME=FAT:FQL_AUDITING_CLIENT_TEMPLATE.FAT&amp;display_string=Audit&amp;VAR:KEY=RODMBCZOXU&amp;VAR:QUERY=RkZfRUJJVERBX09QRVIoUVRSLDQvMS8yMDEwLDYvMzAvMjAxMCwsLFVTRCk=&amp;WINDOW=FIRST_POPUP&amp;HEIGH","T=450&amp;WIDTH=450&amp;START_MAXIMIZED=FALSE&amp;VAR:CALENDAR=US&amp;VAR:SYMBOL=MCO&amp;VAR:INDEX=0"}</definedName>
    <definedName name="_431__FDSAUDITLINK__" localSheetId="7" hidden="1">{"fdsup://directions/FAT Viewer?action=UPDATE&amp;creator=factset&amp;DYN_ARGS=TRUE&amp;DOC_NAME=FAT:FQL_AUDITING_CLIENT_TEMPLATE.FAT&amp;display_string=Audit&amp;VAR:KEY=TQZWDKBQXS&amp;VAR:QUERY=RkZfRUJJVERBX09QRVIoUVRSLDQvMS8yMDA5LDYvMzAvMjAwOSwsLFVTRCk=&amp;WINDOW=FIRST_POPUP&amp;HEIGH","T=450&amp;WIDTH=450&amp;START_MAXIMIZED=FALSE&amp;VAR:CALENDAR=US&amp;VAR:SYMBOL=MCK&amp;VAR:INDEX=0"}</definedName>
    <definedName name="_431__FDSAUDITLINK__" localSheetId="9" hidden="1">{"fdsup://directions/FAT Viewer?action=UPDATE&amp;creator=factset&amp;DYN_ARGS=TRUE&amp;DOC_NAME=FAT:FQL_AUDITING_CLIENT_TEMPLATE.FAT&amp;display_string=Audit&amp;VAR:KEY=TQZWDKBQXS&amp;VAR:QUERY=RkZfRUJJVERBX09QRVIoUVRSLDQvMS8yMDA5LDYvMzAvMjAwOSwsLFVTRCk=&amp;WINDOW=FIRST_POPUP&amp;HEIGH","T=450&amp;WIDTH=450&amp;START_MAXIMIZED=FALSE&amp;VAR:CALENDAR=US&amp;VAR:SYMBOL=MCK&amp;VAR:INDEX=0"}</definedName>
    <definedName name="_431__FDSAUDITLINK__" localSheetId="8" hidden="1">{"fdsup://directions/FAT Viewer?action=UPDATE&amp;creator=factset&amp;DYN_ARGS=TRUE&amp;DOC_NAME=FAT:FQL_AUDITING_CLIENT_TEMPLATE.FAT&amp;display_string=Audit&amp;VAR:KEY=TQZWDKBQXS&amp;VAR:QUERY=RkZfRUJJVERBX09QRVIoUVRSLDQvMS8yMDA5LDYvMzAvMjAwOSwsLFVTRCk=&amp;WINDOW=FIRST_POPUP&amp;HEIGH","T=450&amp;WIDTH=450&amp;START_MAXIMIZED=FALSE&amp;VAR:CALENDAR=US&amp;VAR:SYMBOL=MCK&amp;VAR:INDEX=0"}</definedName>
    <definedName name="_431__FDSAUDITLINK__" localSheetId="10" hidden="1">{"fdsup://directions/FAT Viewer?action=UPDATE&amp;creator=factset&amp;DYN_ARGS=TRUE&amp;DOC_NAME=FAT:FQL_AUDITING_CLIENT_TEMPLATE.FAT&amp;display_string=Audit&amp;VAR:KEY=TQZWDKBQXS&amp;VAR:QUERY=RkZfRUJJVERBX09QRVIoUVRSLDQvMS8yMDA5LDYvMzAvMjAwOSwsLFVTRCk=&amp;WINDOW=FIRST_POPUP&amp;HEIGH","T=450&amp;WIDTH=450&amp;START_MAXIMIZED=FALSE&amp;VAR:CALENDAR=US&amp;VAR:SYMBOL=MCK&amp;VAR:INDEX=0"}</definedName>
    <definedName name="_431__FDSAUDITLINK__" localSheetId="3" hidden="1">{"fdsup://directions/FAT Viewer?action=UPDATE&amp;creator=factset&amp;DYN_ARGS=TRUE&amp;DOC_NAME=FAT:FQL_AUDITING_CLIENT_TEMPLATE.FAT&amp;display_string=Audit&amp;VAR:KEY=TQZWDKBQXS&amp;VAR:QUERY=RkZfRUJJVERBX09QRVIoUVRSLDQvMS8yMDA5LDYvMzAvMjAwOSwsLFVTRCk=&amp;WINDOW=FIRST_POPUP&amp;HEIGH","T=450&amp;WIDTH=450&amp;START_MAXIMIZED=FALSE&amp;VAR:CALENDAR=US&amp;VAR:SYMBOL=MCK&amp;VAR:INDEX=0"}</definedName>
    <definedName name="_431__FDSAUDITLINK__" localSheetId="5" hidden="1">{"fdsup://directions/FAT Viewer?action=UPDATE&amp;creator=factset&amp;DYN_ARGS=TRUE&amp;DOC_NAME=FAT:FQL_AUDITING_CLIENT_TEMPLATE.FAT&amp;display_string=Audit&amp;VAR:KEY=TQZWDKBQXS&amp;VAR:QUERY=RkZfRUJJVERBX09QRVIoUVRSLDQvMS8yMDA5LDYvMzAvMjAwOSwsLFVTRCk=&amp;WINDOW=FIRST_POPUP&amp;HEIGH","T=450&amp;WIDTH=450&amp;START_MAXIMIZED=FALSE&amp;VAR:CALENDAR=US&amp;VAR:SYMBOL=MCK&amp;VAR:INDEX=0"}</definedName>
    <definedName name="_431__FDSAUDITLINK__" localSheetId="1" hidden="1">{"fdsup://directions/FAT Viewer?action=UPDATE&amp;creator=factset&amp;DYN_ARGS=TRUE&amp;DOC_NAME=FAT:FQL_AUDITING_CLIENT_TEMPLATE.FAT&amp;display_string=Audit&amp;VAR:KEY=TQZWDKBQXS&amp;VAR:QUERY=RkZfRUJJVERBX09QRVIoUVRSLDQvMS8yMDA5LDYvMzAvMjAwOSwsLFVTRCk=&amp;WINDOW=FIRST_POPUP&amp;HEIGH","T=450&amp;WIDTH=450&amp;START_MAXIMIZED=FALSE&amp;VAR:CALENDAR=US&amp;VAR:SYMBOL=MCK&amp;VAR:INDEX=0"}</definedName>
    <definedName name="_431__FDSAUDITLINK__" hidden="1">{"fdsup://directions/FAT Viewer?action=UPDATE&amp;creator=factset&amp;DYN_ARGS=TRUE&amp;DOC_NAME=FAT:FQL_AUDITING_CLIENT_TEMPLATE.FAT&amp;display_string=Audit&amp;VAR:KEY=TQZWDKBQXS&amp;VAR:QUERY=RkZfRUJJVERBX09QRVIoUVRSLDQvMS8yMDA5LDYvMzAvMjAwOSwsLFVTRCk=&amp;WINDOW=FIRST_POPUP&amp;HEIGH","T=450&amp;WIDTH=450&amp;START_MAXIMIZED=FALSE&amp;VAR:CALENDAR=US&amp;VAR:SYMBOL=MCK&amp;VAR:INDEX=0"}</definedName>
    <definedName name="_432__FDSAUDITLINK__" localSheetId="7" hidden="1">{"fdsup://directions/FAT Viewer?action=UPDATE&amp;creator=factset&amp;DYN_ARGS=TRUE&amp;DOC_NAME=FAT:FQL_AUDITING_CLIENT_TEMPLATE.FAT&amp;display_string=Audit&amp;VAR:KEY=ZAJOVMZSDG&amp;VAR:QUERY=RkZfRUJJVERBX09QRVIoUVRSLDQvMS8yMDEwLDYvMzAvMjAxMCwsLFVTRCk=&amp;WINDOW=FIRST_POPUP&amp;HEIGH","T=450&amp;WIDTH=450&amp;START_MAXIMIZED=FALSE&amp;VAR:CALENDAR=US&amp;VAR:SYMBOL=MCK&amp;VAR:INDEX=0"}</definedName>
    <definedName name="_432__FDSAUDITLINK__" localSheetId="9" hidden="1">{"fdsup://directions/FAT Viewer?action=UPDATE&amp;creator=factset&amp;DYN_ARGS=TRUE&amp;DOC_NAME=FAT:FQL_AUDITING_CLIENT_TEMPLATE.FAT&amp;display_string=Audit&amp;VAR:KEY=ZAJOVMZSDG&amp;VAR:QUERY=RkZfRUJJVERBX09QRVIoUVRSLDQvMS8yMDEwLDYvMzAvMjAxMCwsLFVTRCk=&amp;WINDOW=FIRST_POPUP&amp;HEIGH","T=450&amp;WIDTH=450&amp;START_MAXIMIZED=FALSE&amp;VAR:CALENDAR=US&amp;VAR:SYMBOL=MCK&amp;VAR:INDEX=0"}</definedName>
    <definedName name="_432__FDSAUDITLINK__" localSheetId="8" hidden="1">{"fdsup://directions/FAT Viewer?action=UPDATE&amp;creator=factset&amp;DYN_ARGS=TRUE&amp;DOC_NAME=FAT:FQL_AUDITING_CLIENT_TEMPLATE.FAT&amp;display_string=Audit&amp;VAR:KEY=ZAJOVMZSDG&amp;VAR:QUERY=RkZfRUJJVERBX09QRVIoUVRSLDQvMS8yMDEwLDYvMzAvMjAxMCwsLFVTRCk=&amp;WINDOW=FIRST_POPUP&amp;HEIGH","T=450&amp;WIDTH=450&amp;START_MAXIMIZED=FALSE&amp;VAR:CALENDAR=US&amp;VAR:SYMBOL=MCK&amp;VAR:INDEX=0"}</definedName>
    <definedName name="_432__FDSAUDITLINK__" localSheetId="10" hidden="1">{"fdsup://directions/FAT Viewer?action=UPDATE&amp;creator=factset&amp;DYN_ARGS=TRUE&amp;DOC_NAME=FAT:FQL_AUDITING_CLIENT_TEMPLATE.FAT&amp;display_string=Audit&amp;VAR:KEY=ZAJOVMZSDG&amp;VAR:QUERY=RkZfRUJJVERBX09QRVIoUVRSLDQvMS8yMDEwLDYvMzAvMjAxMCwsLFVTRCk=&amp;WINDOW=FIRST_POPUP&amp;HEIGH","T=450&amp;WIDTH=450&amp;START_MAXIMIZED=FALSE&amp;VAR:CALENDAR=US&amp;VAR:SYMBOL=MCK&amp;VAR:INDEX=0"}</definedName>
    <definedName name="_432__FDSAUDITLINK__" localSheetId="3" hidden="1">{"fdsup://directions/FAT Viewer?action=UPDATE&amp;creator=factset&amp;DYN_ARGS=TRUE&amp;DOC_NAME=FAT:FQL_AUDITING_CLIENT_TEMPLATE.FAT&amp;display_string=Audit&amp;VAR:KEY=ZAJOVMZSDG&amp;VAR:QUERY=RkZfRUJJVERBX09QRVIoUVRSLDQvMS8yMDEwLDYvMzAvMjAxMCwsLFVTRCk=&amp;WINDOW=FIRST_POPUP&amp;HEIGH","T=450&amp;WIDTH=450&amp;START_MAXIMIZED=FALSE&amp;VAR:CALENDAR=US&amp;VAR:SYMBOL=MCK&amp;VAR:INDEX=0"}</definedName>
    <definedName name="_432__FDSAUDITLINK__" localSheetId="5" hidden="1">{"fdsup://directions/FAT Viewer?action=UPDATE&amp;creator=factset&amp;DYN_ARGS=TRUE&amp;DOC_NAME=FAT:FQL_AUDITING_CLIENT_TEMPLATE.FAT&amp;display_string=Audit&amp;VAR:KEY=ZAJOVMZSDG&amp;VAR:QUERY=RkZfRUJJVERBX09QRVIoUVRSLDQvMS8yMDEwLDYvMzAvMjAxMCwsLFVTRCk=&amp;WINDOW=FIRST_POPUP&amp;HEIGH","T=450&amp;WIDTH=450&amp;START_MAXIMIZED=FALSE&amp;VAR:CALENDAR=US&amp;VAR:SYMBOL=MCK&amp;VAR:INDEX=0"}</definedName>
    <definedName name="_432__FDSAUDITLINK__" localSheetId="1" hidden="1">{"fdsup://directions/FAT Viewer?action=UPDATE&amp;creator=factset&amp;DYN_ARGS=TRUE&amp;DOC_NAME=FAT:FQL_AUDITING_CLIENT_TEMPLATE.FAT&amp;display_string=Audit&amp;VAR:KEY=ZAJOVMZSDG&amp;VAR:QUERY=RkZfRUJJVERBX09QRVIoUVRSLDQvMS8yMDEwLDYvMzAvMjAxMCwsLFVTRCk=&amp;WINDOW=FIRST_POPUP&amp;HEIGH","T=450&amp;WIDTH=450&amp;START_MAXIMIZED=FALSE&amp;VAR:CALENDAR=US&amp;VAR:SYMBOL=MCK&amp;VAR:INDEX=0"}</definedName>
    <definedName name="_432__FDSAUDITLINK__" hidden="1">{"fdsup://directions/FAT Viewer?action=UPDATE&amp;creator=factset&amp;DYN_ARGS=TRUE&amp;DOC_NAME=FAT:FQL_AUDITING_CLIENT_TEMPLATE.FAT&amp;display_string=Audit&amp;VAR:KEY=ZAJOVMZSDG&amp;VAR:QUERY=RkZfRUJJVERBX09QRVIoUVRSLDQvMS8yMDEwLDYvMzAvMjAxMCwsLFVTRCk=&amp;WINDOW=FIRST_POPUP&amp;HEIGH","T=450&amp;WIDTH=450&amp;START_MAXIMIZED=FALSE&amp;VAR:CALENDAR=US&amp;VAR:SYMBOL=MCK&amp;VAR:INDEX=0"}</definedName>
    <definedName name="_433__FDSAUDITLINK__" localSheetId="7" hidden="1">{"fdsup://directions/FAT Viewer?action=UPDATE&amp;creator=factset&amp;DYN_ARGS=TRUE&amp;DOC_NAME=FAT:FQL_AUDITING_CLIENT_TEMPLATE.FAT&amp;display_string=Audit&amp;VAR:KEY=VSPITCVUJA&amp;VAR:QUERY=RkZfRUJJVERBX09QRVIoUVRSLDQvMS8yMDA5LDYvMzAvMjAwOSwsLFVTRCk=&amp;WINDOW=FIRST_POPUP&amp;HEIGH","T=450&amp;WIDTH=450&amp;START_MAXIMIZED=FALSE&amp;VAR:CALENDAR=US&amp;VAR:SYMBOL=MCHP&amp;VAR:INDEX=0"}</definedName>
    <definedName name="_433__FDSAUDITLINK__" localSheetId="9" hidden="1">{"fdsup://directions/FAT Viewer?action=UPDATE&amp;creator=factset&amp;DYN_ARGS=TRUE&amp;DOC_NAME=FAT:FQL_AUDITING_CLIENT_TEMPLATE.FAT&amp;display_string=Audit&amp;VAR:KEY=VSPITCVUJA&amp;VAR:QUERY=RkZfRUJJVERBX09QRVIoUVRSLDQvMS8yMDA5LDYvMzAvMjAwOSwsLFVTRCk=&amp;WINDOW=FIRST_POPUP&amp;HEIGH","T=450&amp;WIDTH=450&amp;START_MAXIMIZED=FALSE&amp;VAR:CALENDAR=US&amp;VAR:SYMBOL=MCHP&amp;VAR:INDEX=0"}</definedName>
    <definedName name="_433__FDSAUDITLINK__" localSheetId="8" hidden="1">{"fdsup://directions/FAT Viewer?action=UPDATE&amp;creator=factset&amp;DYN_ARGS=TRUE&amp;DOC_NAME=FAT:FQL_AUDITING_CLIENT_TEMPLATE.FAT&amp;display_string=Audit&amp;VAR:KEY=VSPITCVUJA&amp;VAR:QUERY=RkZfRUJJVERBX09QRVIoUVRSLDQvMS8yMDA5LDYvMzAvMjAwOSwsLFVTRCk=&amp;WINDOW=FIRST_POPUP&amp;HEIGH","T=450&amp;WIDTH=450&amp;START_MAXIMIZED=FALSE&amp;VAR:CALENDAR=US&amp;VAR:SYMBOL=MCHP&amp;VAR:INDEX=0"}</definedName>
    <definedName name="_433__FDSAUDITLINK__" localSheetId="10" hidden="1">{"fdsup://directions/FAT Viewer?action=UPDATE&amp;creator=factset&amp;DYN_ARGS=TRUE&amp;DOC_NAME=FAT:FQL_AUDITING_CLIENT_TEMPLATE.FAT&amp;display_string=Audit&amp;VAR:KEY=VSPITCVUJA&amp;VAR:QUERY=RkZfRUJJVERBX09QRVIoUVRSLDQvMS8yMDA5LDYvMzAvMjAwOSwsLFVTRCk=&amp;WINDOW=FIRST_POPUP&amp;HEIGH","T=450&amp;WIDTH=450&amp;START_MAXIMIZED=FALSE&amp;VAR:CALENDAR=US&amp;VAR:SYMBOL=MCHP&amp;VAR:INDEX=0"}</definedName>
    <definedName name="_433__FDSAUDITLINK__" localSheetId="3" hidden="1">{"fdsup://directions/FAT Viewer?action=UPDATE&amp;creator=factset&amp;DYN_ARGS=TRUE&amp;DOC_NAME=FAT:FQL_AUDITING_CLIENT_TEMPLATE.FAT&amp;display_string=Audit&amp;VAR:KEY=VSPITCVUJA&amp;VAR:QUERY=RkZfRUJJVERBX09QRVIoUVRSLDQvMS8yMDA5LDYvMzAvMjAwOSwsLFVTRCk=&amp;WINDOW=FIRST_POPUP&amp;HEIGH","T=450&amp;WIDTH=450&amp;START_MAXIMIZED=FALSE&amp;VAR:CALENDAR=US&amp;VAR:SYMBOL=MCHP&amp;VAR:INDEX=0"}</definedName>
    <definedName name="_433__FDSAUDITLINK__" localSheetId="5" hidden="1">{"fdsup://directions/FAT Viewer?action=UPDATE&amp;creator=factset&amp;DYN_ARGS=TRUE&amp;DOC_NAME=FAT:FQL_AUDITING_CLIENT_TEMPLATE.FAT&amp;display_string=Audit&amp;VAR:KEY=VSPITCVUJA&amp;VAR:QUERY=RkZfRUJJVERBX09QRVIoUVRSLDQvMS8yMDA5LDYvMzAvMjAwOSwsLFVTRCk=&amp;WINDOW=FIRST_POPUP&amp;HEIGH","T=450&amp;WIDTH=450&amp;START_MAXIMIZED=FALSE&amp;VAR:CALENDAR=US&amp;VAR:SYMBOL=MCHP&amp;VAR:INDEX=0"}</definedName>
    <definedName name="_433__FDSAUDITLINK__" localSheetId="1" hidden="1">{"fdsup://directions/FAT Viewer?action=UPDATE&amp;creator=factset&amp;DYN_ARGS=TRUE&amp;DOC_NAME=FAT:FQL_AUDITING_CLIENT_TEMPLATE.FAT&amp;display_string=Audit&amp;VAR:KEY=VSPITCVUJA&amp;VAR:QUERY=RkZfRUJJVERBX09QRVIoUVRSLDQvMS8yMDA5LDYvMzAvMjAwOSwsLFVTRCk=&amp;WINDOW=FIRST_POPUP&amp;HEIGH","T=450&amp;WIDTH=450&amp;START_MAXIMIZED=FALSE&amp;VAR:CALENDAR=US&amp;VAR:SYMBOL=MCHP&amp;VAR:INDEX=0"}</definedName>
    <definedName name="_433__FDSAUDITLINK__" hidden="1">{"fdsup://directions/FAT Viewer?action=UPDATE&amp;creator=factset&amp;DYN_ARGS=TRUE&amp;DOC_NAME=FAT:FQL_AUDITING_CLIENT_TEMPLATE.FAT&amp;display_string=Audit&amp;VAR:KEY=VSPITCVUJA&amp;VAR:QUERY=RkZfRUJJVERBX09QRVIoUVRSLDQvMS8yMDA5LDYvMzAvMjAwOSwsLFVTRCk=&amp;WINDOW=FIRST_POPUP&amp;HEIGH","T=450&amp;WIDTH=450&amp;START_MAXIMIZED=FALSE&amp;VAR:CALENDAR=US&amp;VAR:SYMBOL=MCHP&amp;VAR:INDEX=0"}</definedName>
    <definedName name="_434__FDSAUDITLINK__" localSheetId="7" hidden="1">{"fdsup://directions/FAT Viewer?action=UPDATE&amp;creator=factset&amp;DYN_ARGS=TRUE&amp;DOC_NAME=FAT:FQL_AUDITING_CLIENT_TEMPLATE.FAT&amp;display_string=Audit&amp;VAR:KEY=VCDUFULCVS&amp;VAR:QUERY=RkZfRUJJVERBX09QRVIoUVRSLDQvMS8yMDEwLDYvMzAvMjAxMCwsLFVTRCk=&amp;WINDOW=FIRST_POPUP&amp;HEIGH","T=450&amp;WIDTH=450&amp;START_MAXIMIZED=FALSE&amp;VAR:CALENDAR=US&amp;VAR:SYMBOL=MCHP&amp;VAR:INDEX=0"}</definedName>
    <definedName name="_434__FDSAUDITLINK__" localSheetId="9" hidden="1">{"fdsup://directions/FAT Viewer?action=UPDATE&amp;creator=factset&amp;DYN_ARGS=TRUE&amp;DOC_NAME=FAT:FQL_AUDITING_CLIENT_TEMPLATE.FAT&amp;display_string=Audit&amp;VAR:KEY=VCDUFULCVS&amp;VAR:QUERY=RkZfRUJJVERBX09QRVIoUVRSLDQvMS8yMDEwLDYvMzAvMjAxMCwsLFVTRCk=&amp;WINDOW=FIRST_POPUP&amp;HEIGH","T=450&amp;WIDTH=450&amp;START_MAXIMIZED=FALSE&amp;VAR:CALENDAR=US&amp;VAR:SYMBOL=MCHP&amp;VAR:INDEX=0"}</definedName>
    <definedName name="_434__FDSAUDITLINK__" localSheetId="8" hidden="1">{"fdsup://directions/FAT Viewer?action=UPDATE&amp;creator=factset&amp;DYN_ARGS=TRUE&amp;DOC_NAME=FAT:FQL_AUDITING_CLIENT_TEMPLATE.FAT&amp;display_string=Audit&amp;VAR:KEY=VCDUFULCVS&amp;VAR:QUERY=RkZfRUJJVERBX09QRVIoUVRSLDQvMS8yMDEwLDYvMzAvMjAxMCwsLFVTRCk=&amp;WINDOW=FIRST_POPUP&amp;HEIGH","T=450&amp;WIDTH=450&amp;START_MAXIMIZED=FALSE&amp;VAR:CALENDAR=US&amp;VAR:SYMBOL=MCHP&amp;VAR:INDEX=0"}</definedName>
    <definedName name="_434__FDSAUDITLINK__" localSheetId="10" hidden="1">{"fdsup://directions/FAT Viewer?action=UPDATE&amp;creator=factset&amp;DYN_ARGS=TRUE&amp;DOC_NAME=FAT:FQL_AUDITING_CLIENT_TEMPLATE.FAT&amp;display_string=Audit&amp;VAR:KEY=VCDUFULCVS&amp;VAR:QUERY=RkZfRUJJVERBX09QRVIoUVRSLDQvMS8yMDEwLDYvMzAvMjAxMCwsLFVTRCk=&amp;WINDOW=FIRST_POPUP&amp;HEIGH","T=450&amp;WIDTH=450&amp;START_MAXIMIZED=FALSE&amp;VAR:CALENDAR=US&amp;VAR:SYMBOL=MCHP&amp;VAR:INDEX=0"}</definedName>
    <definedName name="_434__FDSAUDITLINK__" localSheetId="3" hidden="1">{"fdsup://directions/FAT Viewer?action=UPDATE&amp;creator=factset&amp;DYN_ARGS=TRUE&amp;DOC_NAME=FAT:FQL_AUDITING_CLIENT_TEMPLATE.FAT&amp;display_string=Audit&amp;VAR:KEY=VCDUFULCVS&amp;VAR:QUERY=RkZfRUJJVERBX09QRVIoUVRSLDQvMS8yMDEwLDYvMzAvMjAxMCwsLFVTRCk=&amp;WINDOW=FIRST_POPUP&amp;HEIGH","T=450&amp;WIDTH=450&amp;START_MAXIMIZED=FALSE&amp;VAR:CALENDAR=US&amp;VAR:SYMBOL=MCHP&amp;VAR:INDEX=0"}</definedName>
    <definedName name="_434__FDSAUDITLINK__" localSheetId="5" hidden="1">{"fdsup://directions/FAT Viewer?action=UPDATE&amp;creator=factset&amp;DYN_ARGS=TRUE&amp;DOC_NAME=FAT:FQL_AUDITING_CLIENT_TEMPLATE.FAT&amp;display_string=Audit&amp;VAR:KEY=VCDUFULCVS&amp;VAR:QUERY=RkZfRUJJVERBX09QRVIoUVRSLDQvMS8yMDEwLDYvMzAvMjAxMCwsLFVTRCk=&amp;WINDOW=FIRST_POPUP&amp;HEIGH","T=450&amp;WIDTH=450&amp;START_MAXIMIZED=FALSE&amp;VAR:CALENDAR=US&amp;VAR:SYMBOL=MCHP&amp;VAR:INDEX=0"}</definedName>
    <definedName name="_434__FDSAUDITLINK__" localSheetId="1" hidden="1">{"fdsup://directions/FAT Viewer?action=UPDATE&amp;creator=factset&amp;DYN_ARGS=TRUE&amp;DOC_NAME=FAT:FQL_AUDITING_CLIENT_TEMPLATE.FAT&amp;display_string=Audit&amp;VAR:KEY=VCDUFULCVS&amp;VAR:QUERY=RkZfRUJJVERBX09QRVIoUVRSLDQvMS8yMDEwLDYvMzAvMjAxMCwsLFVTRCk=&amp;WINDOW=FIRST_POPUP&amp;HEIGH","T=450&amp;WIDTH=450&amp;START_MAXIMIZED=FALSE&amp;VAR:CALENDAR=US&amp;VAR:SYMBOL=MCHP&amp;VAR:INDEX=0"}</definedName>
    <definedName name="_434__FDSAUDITLINK__" hidden="1">{"fdsup://directions/FAT Viewer?action=UPDATE&amp;creator=factset&amp;DYN_ARGS=TRUE&amp;DOC_NAME=FAT:FQL_AUDITING_CLIENT_TEMPLATE.FAT&amp;display_string=Audit&amp;VAR:KEY=VCDUFULCVS&amp;VAR:QUERY=RkZfRUJJVERBX09QRVIoUVRSLDQvMS8yMDEwLDYvMzAvMjAxMCwsLFVTRCk=&amp;WINDOW=FIRST_POPUP&amp;HEIGH","T=450&amp;WIDTH=450&amp;START_MAXIMIZED=FALSE&amp;VAR:CALENDAR=US&amp;VAR:SYMBOL=MCHP&amp;VAR:INDEX=0"}</definedName>
    <definedName name="_435__FDSAUDITLINK__" localSheetId="7" hidden="1">{"fdsup://directions/FAT Viewer?action=UPDATE&amp;creator=factset&amp;DYN_ARGS=TRUE&amp;DOC_NAME=FAT:FQL_AUDITING_CLIENT_TEMPLATE.FAT&amp;display_string=Audit&amp;VAR:KEY=RWJIDSRQDK&amp;VAR:QUERY=RkZfRUJJVERBX09QRVIoUVRSLDQvMS8yMDA5LDYvMzAvMjAwOSwsLFVTRCk=&amp;WINDOW=FIRST_POPUP&amp;HEIGH","T=450&amp;WIDTH=450&amp;START_MAXIMIZED=FALSE&amp;VAR:CALENDAR=US&amp;VAR:SYMBOL=MCD&amp;VAR:INDEX=0"}</definedName>
    <definedName name="_435__FDSAUDITLINK__" localSheetId="9" hidden="1">{"fdsup://directions/FAT Viewer?action=UPDATE&amp;creator=factset&amp;DYN_ARGS=TRUE&amp;DOC_NAME=FAT:FQL_AUDITING_CLIENT_TEMPLATE.FAT&amp;display_string=Audit&amp;VAR:KEY=RWJIDSRQDK&amp;VAR:QUERY=RkZfRUJJVERBX09QRVIoUVRSLDQvMS8yMDA5LDYvMzAvMjAwOSwsLFVTRCk=&amp;WINDOW=FIRST_POPUP&amp;HEIGH","T=450&amp;WIDTH=450&amp;START_MAXIMIZED=FALSE&amp;VAR:CALENDAR=US&amp;VAR:SYMBOL=MCD&amp;VAR:INDEX=0"}</definedName>
    <definedName name="_435__FDSAUDITLINK__" localSheetId="8" hidden="1">{"fdsup://directions/FAT Viewer?action=UPDATE&amp;creator=factset&amp;DYN_ARGS=TRUE&amp;DOC_NAME=FAT:FQL_AUDITING_CLIENT_TEMPLATE.FAT&amp;display_string=Audit&amp;VAR:KEY=RWJIDSRQDK&amp;VAR:QUERY=RkZfRUJJVERBX09QRVIoUVRSLDQvMS8yMDA5LDYvMzAvMjAwOSwsLFVTRCk=&amp;WINDOW=FIRST_POPUP&amp;HEIGH","T=450&amp;WIDTH=450&amp;START_MAXIMIZED=FALSE&amp;VAR:CALENDAR=US&amp;VAR:SYMBOL=MCD&amp;VAR:INDEX=0"}</definedName>
    <definedName name="_435__FDSAUDITLINK__" localSheetId="10" hidden="1">{"fdsup://directions/FAT Viewer?action=UPDATE&amp;creator=factset&amp;DYN_ARGS=TRUE&amp;DOC_NAME=FAT:FQL_AUDITING_CLIENT_TEMPLATE.FAT&amp;display_string=Audit&amp;VAR:KEY=RWJIDSRQDK&amp;VAR:QUERY=RkZfRUJJVERBX09QRVIoUVRSLDQvMS8yMDA5LDYvMzAvMjAwOSwsLFVTRCk=&amp;WINDOW=FIRST_POPUP&amp;HEIGH","T=450&amp;WIDTH=450&amp;START_MAXIMIZED=FALSE&amp;VAR:CALENDAR=US&amp;VAR:SYMBOL=MCD&amp;VAR:INDEX=0"}</definedName>
    <definedName name="_435__FDSAUDITLINK__" localSheetId="3" hidden="1">{"fdsup://directions/FAT Viewer?action=UPDATE&amp;creator=factset&amp;DYN_ARGS=TRUE&amp;DOC_NAME=FAT:FQL_AUDITING_CLIENT_TEMPLATE.FAT&amp;display_string=Audit&amp;VAR:KEY=RWJIDSRQDK&amp;VAR:QUERY=RkZfRUJJVERBX09QRVIoUVRSLDQvMS8yMDA5LDYvMzAvMjAwOSwsLFVTRCk=&amp;WINDOW=FIRST_POPUP&amp;HEIGH","T=450&amp;WIDTH=450&amp;START_MAXIMIZED=FALSE&amp;VAR:CALENDAR=US&amp;VAR:SYMBOL=MCD&amp;VAR:INDEX=0"}</definedName>
    <definedName name="_435__FDSAUDITLINK__" localSheetId="5" hidden="1">{"fdsup://directions/FAT Viewer?action=UPDATE&amp;creator=factset&amp;DYN_ARGS=TRUE&amp;DOC_NAME=FAT:FQL_AUDITING_CLIENT_TEMPLATE.FAT&amp;display_string=Audit&amp;VAR:KEY=RWJIDSRQDK&amp;VAR:QUERY=RkZfRUJJVERBX09QRVIoUVRSLDQvMS8yMDA5LDYvMzAvMjAwOSwsLFVTRCk=&amp;WINDOW=FIRST_POPUP&amp;HEIGH","T=450&amp;WIDTH=450&amp;START_MAXIMIZED=FALSE&amp;VAR:CALENDAR=US&amp;VAR:SYMBOL=MCD&amp;VAR:INDEX=0"}</definedName>
    <definedName name="_435__FDSAUDITLINK__" localSheetId="1" hidden="1">{"fdsup://directions/FAT Viewer?action=UPDATE&amp;creator=factset&amp;DYN_ARGS=TRUE&amp;DOC_NAME=FAT:FQL_AUDITING_CLIENT_TEMPLATE.FAT&amp;display_string=Audit&amp;VAR:KEY=RWJIDSRQDK&amp;VAR:QUERY=RkZfRUJJVERBX09QRVIoUVRSLDQvMS8yMDA5LDYvMzAvMjAwOSwsLFVTRCk=&amp;WINDOW=FIRST_POPUP&amp;HEIGH","T=450&amp;WIDTH=450&amp;START_MAXIMIZED=FALSE&amp;VAR:CALENDAR=US&amp;VAR:SYMBOL=MCD&amp;VAR:INDEX=0"}</definedName>
    <definedName name="_435__FDSAUDITLINK__" hidden="1">{"fdsup://directions/FAT Viewer?action=UPDATE&amp;creator=factset&amp;DYN_ARGS=TRUE&amp;DOC_NAME=FAT:FQL_AUDITING_CLIENT_TEMPLATE.FAT&amp;display_string=Audit&amp;VAR:KEY=RWJIDSRQDK&amp;VAR:QUERY=RkZfRUJJVERBX09QRVIoUVRSLDQvMS8yMDA5LDYvMzAvMjAwOSwsLFVTRCk=&amp;WINDOW=FIRST_POPUP&amp;HEIGH","T=450&amp;WIDTH=450&amp;START_MAXIMIZED=FALSE&amp;VAR:CALENDAR=US&amp;VAR:SYMBOL=MCD&amp;VAR:INDEX=0"}</definedName>
    <definedName name="_436__FDSAUDITLINK__" localSheetId="7" hidden="1">{"fdsup://directions/FAT Viewer?action=UPDATE&amp;creator=factset&amp;DYN_ARGS=TRUE&amp;DOC_NAME=FAT:FQL_AUDITING_CLIENT_TEMPLATE.FAT&amp;display_string=Audit&amp;VAR:KEY=ZCZEVIZQLU&amp;VAR:QUERY=RkZfRUJJVERBX09QRVIoUVRSLDQvMS8yMDEwLDYvMzAvMjAxMCwsLFVTRCk=&amp;WINDOW=FIRST_POPUP&amp;HEIGH","T=450&amp;WIDTH=450&amp;START_MAXIMIZED=FALSE&amp;VAR:CALENDAR=US&amp;VAR:SYMBOL=MCD&amp;VAR:INDEX=0"}</definedName>
    <definedName name="_436__FDSAUDITLINK__" localSheetId="9" hidden="1">{"fdsup://directions/FAT Viewer?action=UPDATE&amp;creator=factset&amp;DYN_ARGS=TRUE&amp;DOC_NAME=FAT:FQL_AUDITING_CLIENT_TEMPLATE.FAT&amp;display_string=Audit&amp;VAR:KEY=ZCZEVIZQLU&amp;VAR:QUERY=RkZfRUJJVERBX09QRVIoUVRSLDQvMS8yMDEwLDYvMzAvMjAxMCwsLFVTRCk=&amp;WINDOW=FIRST_POPUP&amp;HEIGH","T=450&amp;WIDTH=450&amp;START_MAXIMIZED=FALSE&amp;VAR:CALENDAR=US&amp;VAR:SYMBOL=MCD&amp;VAR:INDEX=0"}</definedName>
    <definedName name="_436__FDSAUDITLINK__" localSheetId="8" hidden="1">{"fdsup://directions/FAT Viewer?action=UPDATE&amp;creator=factset&amp;DYN_ARGS=TRUE&amp;DOC_NAME=FAT:FQL_AUDITING_CLIENT_TEMPLATE.FAT&amp;display_string=Audit&amp;VAR:KEY=ZCZEVIZQLU&amp;VAR:QUERY=RkZfRUJJVERBX09QRVIoUVRSLDQvMS8yMDEwLDYvMzAvMjAxMCwsLFVTRCk=&amp;WINDOW=FIRST_POPUP&amp;HEIGH","T=450&amp;WIDTH=450&amp;START_MAXIMIZED=FALSE&amp;VAR:CALENDAR=US&amp;VAR:SYMBOL=MCD&amp;VAR:INDEX=0"}</definedName>
    <definedName name="_436__FDSAUDITLINK__" localSheetId="10" hidden="1">{"fdsup://directions/FAT Viewer?action=UPDATE&amp;creator=factset&amp;DYN_ARGS=TRUE&amp;DOC_NAME=FAT:FQL_AUDITING_CLIENT_TEMPLATE.FAT&amp;display_string=Audit&amp;VAR:KEY=ZCZEVIZQLU&amp;VAR:QUERY=RkZfRUJJVERBX09QRVIoUVRSLDQvMS8yMDEwLDYvMzAvMjAxMCwsLFVTRCk=&amp;WINDOW=FIRST_POPUP&amp;HEIGH","T=450&amp;WIDTH=450&amp;START_MAXIMIZED=FALSE&amp;VAR:CALENDAR=US&amp;VAR:SYMBOL=MCD&amp;VAR:INDEX=0"}</definedName>
    <definedName name="_436__FDSAUDITLINK__" localSheetId="3" hidden="1">{"fdsup://directions/FAT Viewer?action=UPDATE&amp;creator=factset&amp;DYN_ARGS=TRUE&amp;DOC_NAME=FAT:FQL_AUDITING_CLIENT_TEMPLATE.FAT&amp;display_string=Audit&amp;VAR:KEY=ZCZEVIZQLU&amp;VAR:QUERY=RkZfRUJJVERBX09QRVIoUVRSLDQvMS8yMDEwLDYvMzAvMjAxMCwsLFVTRCk=&amp;WINDOW=FIRST_POPUP&amp;HEIGH","T=450&amp;WIDTH=450&amp;START_MAXIMIZED=FALSE&amp;VAR:CALENDAR=US&amp;VAR:SYMBOL=MCD&amp;VAR:INDEX=0"}</definedName>
    <definedName name="_436__FDSAUDITLINK__" localSheetId="5" hidden="1">{"fdsup://directions/FAT Viewer?action=UPDATE&amp;creator=factset&amp;DYN_ARGS=TRUE&amp;DOC_NAME=FAT:FQL_AUDITING_CLIENT_TEMPLATE.FAT&amp;display_string=Audit&amp;VAR:KEY=ZCZEVIZQLU&amp;VAR:QUERY=RkZfRUJJVERBX09QRVIoUVRSLDQvMS8yMDEwLDYvMzAvMjAxMCwsLFVTRCk=&amp;WINDOW=FIRST_POPUP&amp;HEIGH","T=450&amp;WIDTH=450&amp;START_MAXIMIZED=FALSE&amp;VAR:CALENDAR=US&amp;VAR:SYMBOL=MCD&amp;VAR:INDEX=0"}</definedName>
    <definedName name="_436__FDSAUDITLINK__" localSheetId="1" hidden="1">{"fdsup://directions/FAT Viewer?action=UPDATE&amp;creator=factset&amp;DYN_ARGS=TRUE&amp;DOC_NAME=FAT:FQL_AUDITING_CLIENT_TEMPLATE.FAT&amp;display_string=Audit&amp;VAR:KEY=ZCZEVIZQLU&amp;VAR:QUERY=RkZfRUJJVERBX09QRVIoUVRSLDQvMS8yMDEwLDYvMzAvMjAxMCwsLFVTRCk=&amp;WINDOW=FIRST_POPUP&amp;HEIGH","T=450&amp;WIDTH=450&amp;START_MAXIMIZED=FALSE&amp;VAR:CALENDAR=US&amp;VAR:SYMBOL=MCD&amp;VAR:INDEX=0"}</definedName>
    <definedName name="_436__FDSAUDITLINK__" hidden="1">{"fdsup://directions/FAT Viewer?action=UPDATE&amp;creator=factset&amp;DYN_ARGS=TRUE&amp;DOC_NAME=FAT:FQL_AUDITING_CLIENT_TEMPLATE.FAT&amp;display_string=Audit&amp;VAR:KEY=ZCZEVIZQLU&amp;VAR:QUERY=RkZfRUJJVERBX09QRVIoUVRSLDQvMS8yMDEwLDYvMzAvMjAxMCwsLFVTRCk=&amp;WINDOW=FIRST_POPUP&amp;HEIGH","T=450&amp;WIDTH=450&amp;START_MAXIMIZED=FALSE&amp;VAR:CALENDAR=US&amp;VAR:SYMBOL=MCD&amp;VAR:INDEX=0"}</definedName>
    <definedName name="_437__FDSAUDITLINK__" localSheetId="7" hidden="1">{"fdsup://directions/FAT Viewer?action=UPDATE&amp;creator=factset&amp;DYN_ARGS=TRUE&amp;DOC_NAME=FAT:FQL_AUDITING_CLIENT_TEMPLATE.FAT&amp;display_string=Audit&amp;VAR:KEY=VONYXKJERI&amp;VAR:QUERY=RkZfRUJJVERBX09QRVIoUVRSLDQvMS8yMDA5LDYvMzAvMjAwOSwsLFVTRCk=&amp;WINDOW=FIRST_POPUP&amp;HEIGH","T=450&amp;WIDTH=450&amp;START_MAXIMIZED=FALSE&amp;VAR:CALENDAR=US&amp;VAR:SYMBOL=MAT&amp;VAR:INDEX=0"}</definedName>
    <definedName name="_437__FDSAUDITLINK__" localSheetId="9" hidden="1">{"fdsup://directions/FAT Viewer?action=UPDATE&amp;creator=factset&amp;DYN_ARGS=TRUE&amp;DOC_NAME=FAT:FQL_AUDITING_CLIENT_TEMPLATE.FAT&amp;display_string=Audit&amp;VAR:KEY=VONYXKJERI&amp;VAR:QUERY=RkZfRUJJVERBX09QRVIoUVRSLDQvMS8yMDA5LDYvMzAvMjAwOSwsLFVTRCk=&amp;WINDOW=FIRST_POPUP&amp;HEIGH","T=450&amp;WIDTH=450&amp;START_MAXIMIZED=FALSE&amp;VAR:CALENDAR=US&amp;VAR:SYMBOL=MAT&amp;VAR:INDEX=0"}</definedName>
    <definedName name="_437__FDSAUDITLINK__" localSheetId="8" hidden="1">{"fdsup://directions/FAT Viewer?action=UPDATE&amp;creator=factset&amp;DYN_ARGS=TRUE&amp;DOC_NAME=FAT:FQL_AUDITING_CLIENT_TEMPLATE.FAT&amp;display_string=Audit&amp;VAR:KEY=VONYXKJERI&amp;VAR:QUERY=RkZfRUJJVERBX09QRVIoUVRSLDQvMS8yMDA5LDYvMzAvMjAwOSwsLFVTRCk=&amp;WINDOW=FIRST_POPUP&amp;HEIGH","T=450&amp;WIDTH=450&amp;START_MAXIMIZED=FALSE&amp;VAR:CALENDAR=US&amp;VAR:SYMBOL=MAT&amp;VAR:INDEX=0"}</definedName>
    <definedName name="_437__FDSAUDITLINK__" localSheetId="10" hidden="1">{"fdsup://directions/FAT Viewer?action=UPDATE&amp;creator=factset&amp;DYN_ARGS=TRUE&amp;DOC_NAME=FAT:FQL_AUDITING_CLIENT_TEMPLATE.FAT&amp;display_string=Audit&amp;VAR:KEY=VONYXKJERI&amp;VAR:QUERY=RkZfRUJJVERBX09QRVIoUVRSLDQvMS8yMDA5LDYvMzAvMjAwOSwsLFVTRCk=&amp;WINDOW=FIRST_POPUP&amp;HEIGH","T=450&amp;WIDTH=450&amp;START_MAXIMIZED=FALSE&amp;VAR:CALENDAR=US&amp;VAR:SYMBOL=MAT&amp;VAR:INDEX=0"}</definedName>
    <definedName name="_437__FDSAUDITLINK__" localSheetId="3" hidden="1">{"fdsup://directions/FAT Viewer?action=UPDATE&amp;creator=factset&amp;DYN_ARGS=TRUE&amp;DOC_NAME=FAT:FQL_AUDITING_CLIENT_TEMPLATE.FAT&amp;display_string=Audit&amp;VAR:KEY=VONYXKJERI&amp;VAR:QUERY=RkZfRUJJVERBX09QRVIoUVRSLDQvMS8yMDA5LDYvMzAvMjAwOSwsLFVTRCk=&amp;WINDOW=FIRST_POPUP&amp;HEIGH","T=450&amp;WIDTH=450&amp;START_MAXIMIZED=FALSE&amp;VAR:CALENDAR=US&amp;VAR:SYMBOL=MAT&amp;VAR:INDEX=0"}</definedName>
    <definedName name="_437__FDSAUDITLINK__" localSheetId="5" hidden="1">{"fdsup://directions/FAT Viewer?action=UPDATE&amp;creator=factset&amp;DYN_ARGS=TRUE&amp;DOC_NAME=FAT:FQL_AUDITING_CLIENT_TEMPLATE.FAT&amp;display_string=Audit&amp;VAR:KEY=VONYXKJERI&amp;VAR:QUERY=RkZfRUJJVERBX09QRVIoUVRSLDQvMS8yMDA5LDYvMzAvMjAwOSwsLFVTRCk=&amp;WINDOW=FIRST_POPUP&amp;HEIGH","T=450&amp;WIDTH=450&amp;START_MAXIMIZED=FALSE&amp;VAR:CALENDAR=US&amp;VAR:SYMBOL=MAT&amp;VAR:INDEX=0"}</definedName>
    <definedName name="_437__FDSAUDITLINK__" localSheetId="1" hidden="1">{"fdsup://directions/FAT Viewer?action=UPDATE&amp;creator=factset&amp;DYN_ARGS=TRUE&amp;DOC_NAME=FAT:FQL_AUDITING_CLIENT_TEMPLATE.FAT&amp;display_string=Audit&amp;VAR:KEY=VONYXKJERI&amp;VAR:QUERY=RkZfRUJJVERBX09QRVIoUVRSLDQvMS8yMDA5LDYvMzAvMjAwOSwsLFVTRCk=&amp;WINDOW=FIRST_POPUP&amp;HEIGH","T=450&amp;WIDTH=450&amp;START_MAXIMIZED=FALSE&amp;VAR:CALENDAR=US&amp;VAR:SYMBOL=MAT&amp;VAR:INDEX=0"}</definedName>
    <definedName name="_437__FDSAUDITLINK__" hidden="1">{"fdsup://directions/FAT Viewer?action=UPDATE&amp;creator=factset&amp;DYN_ARGS=TRUE&amp;DOC_NAME=FAT:FQL_AUDITING_CLIENT_TEMPLATE.FAT&amp;display_string=Audit&amp;VAR:KEY=VONYXKJERI&amp;VAR:QUERY=RkZfRUJJVERBX09QRVIoUVRSLDQvMS8yMDA5LDYvMzAvMjAwOSwsLFVTRCk=&amp;WINDOW=FIRST_POPUP&amp;HEIGH","T=450&amp;WIDTH=450&amp;START_MAXIMIZED=FALSE&amp;VAR:CALENDAR=US&amp;VAR:SYMBOL=MAT&amp;VAR:INDEX=0"}</definedName>
    <definedName name="_438__FDSAUDITLINK__" localSheetId="7" hidden="1">{"fdsup://directions/FAT Viewer?action=UPDATE&amp;creator=factset&amp;DYN_ARGS=TRUE&amp;DOC_NAME=FAT:FQL_AUDITING_CLIENT_TEMPLATE.FAT&amp;display_string=Audit&amp;VAR:KEY=VSXIZMROVQ&amp;VAR:QUERY=RkZfRUJJVERBX09QRVIoUVRSLDQvMS8yMDEwLDYvMzAvMjAxMCwsLFVTRCk=&amp;WINDOW=FIRST_POPUP&amp;HEIGH","T=450&amp;WIDTH=450&amp;START_MAXIMIZED=FALSE&amp;VAR:CALENDAR=US&amp;VAR:SYMBOL=MAT&amp;VAR:INDEX=0"}</definedName>
    <definedName name="_438__FDSAUDITLINK__" localSheetId="9" hidden="1">{"fdsup://directions/FAT Viewer?action=UPDATE&amp;creator=factset&amp;DYN_ARGS=TRUE&amp;DOC_NAME=FAT:FQL_AUDITING_CLIENT_TEMPLATE.FAT&amp;display_string=Audit&amp;VAR:KEY=VSXIZMROVQ&amp;VAR:QUERY=RkZfRUJJVERBX09QRVIoUVRSLDQvMS8yMDEwLDYvMzAvMjAxMCwsLFVTRCk=&amp;WINDOW=FIRST_POPUP&amp;HEIGH","T=450&amp;WIDTH=450&amp;START_MAXIMIZED=FALSE&amp;VAR:CALENDAR=US&amp;VAR:SYMBOL=MAT&amp;VAR:INDEX=0"}</definedName>
    <definedName name="_438__FDSAUDITLINK__" localSheetId="8" hidden="1">{"fdsup://directions/FAT Viewer?action=UPDATE&amp;creator=factset&amp;DYN_ARGS=TRUE&amp;DOC_NAME=FAT:FQL_AUDITING_CLIENT_TEMPLATE.FAT&amp;display_string=Audit&amp;VAR:KEY=VSXIZMROVQ&amp;VAR:QUERY=RkZfRUJJVERBX09QRVIoUVRSLDQvMS8yMDEwLDYvMzAvMjAxMCwsLFVTRCk=&amp;WINDOW=FIRST_POPUP&amp;HEIGH","T=450&amp;WIDTH=450&amp;START_MAXIMIZED=FALSE&amp;VAR:CALENDAR=US&amp;VAR:SYMBOL=MAT&amp;VAR:INDEX=0"}</definedName>
    <definedName name="_438__FDSAUDITLINK__" localSheetId="10" hidden="1">{"fdsup://directions/FAT Viewer?action=UPDATE&amp;creator=factset&amp;DYN_ARGS=TRUE&amp;DOC_NAME=FAT:FQL_AUDITING_CLIENT_TEMPLATE.FAT&amp;display_string=Audit&amp;VAR:KEY=VSXIZMROVQ&amp;VAR:QUERY=RkZfRUJJVERBX09QRVIoUVRSLDQvMS8yMDEwLDYvMzAvMjAxMCwsLFVTRCk=&amp;WINDOW=FIRST_POPUP&amp;HEIGH","T=450&amp;WIDTH=450&amp;START_MAXIMIZED=FALSE&amp;VAR:CALENDAR=US&amp;VAR:SYMBOL=MAT&amp;VAR:INDEX=0"}</definedName>
    <definedName name="_438__FDSAUDITLINK__" localSheetId="3" hidden="1">{"fdsup://directions/FAT Viewer?action=UPDATE&amp;creator=factset&amp;DYN_ARGS=TRUE&amp;DOC_NAME=FAT:FQL_AUDITING_CLIENT_TEMPLATE.FAT&amp;display_string=Audit&amp;VAR:KEY=VSXIZMROVQ&amp;VAR:QUERY=RkZfRUJJVERBX09QRVIoUVRSLDQvMS8yMDEwLDYvMzAvMjAxMCwsLFVTRCk=&amp;WINDOW=FIRST_POPUP&amp;HEIGH","T=450&amp;WIDTH=450&amp;START_MAXIMIZED=FALSE&amp;VAR:CALENDAR=US&amp;VAR:SYMBOL=MAT&amp;VAR:INDEX=0"}</definedName>
    <definedName name="_438__FDSAUDITLINK__" localSheetId="5" hidden="1">{"fdsup://directions/FAT Viewer?action=UPDATE&amp;creator=factset&amp;DYN_ARGS=TRUE&amp;DOC_NAME=FAT:FQL_AUDITING_CLIENT_TEMPLATE.FAT&amp;display_string=Audit&amp;VAR:KEY=VSXIZMROVQ&amp;VAR:QUERY=RkZfRUJJVERBX09QRVIoUVRSLDQvMS8yMDEwLDYvMzAvMjAxMCwsLFVTRCk=&amp;WINDOW=FIRST_POPUP&amp;HEIGH","T=450&amp;WIDTH=450&amp;START_MAXIMIZED=FALSE&amp;VAR:CALENDAR=US&amp;VAR:SYMBOL=MAT&amp;VAR:INDEX=0"}</definedName>
    <definedName name="_438__FDSAUDITLINK__" localSheetId="1" hidden="1">{"fdsup://directions/FAT Viewer?action=UPDATE&amp;creator=factset&amp;DYN_ARGS=TRUE&amp;DOC_NAME=FAT:FQL_AUDITING_CLIENT_TEMPLATE.FAT&amp;display_string=Audit&amp;VAR:KEY=VSXIZMROVQ&amp;VAR:QUERY=RkZfRUJJVERBX09QRVIoUVRSLDQvMS8yMDEwLDYvMzAvMjAxMCwsLFVTRCk=&amp;WINDOW=FIRST_POPUP&amp;HEIGH","T=450&amp;WIDTH=450&amp;START_MAXIMIZED=FALSE&amp;VAR:CALENDAR=US&amp;VAR:SYMBOL=MAT&amp;VAR:INDEX=0"}</definedName>
    <definedName name="_438__FDSAUDITLINK__" hidden="1">{"fdsup://directions/FAT Viewer?action=UPDATE&amp;creator=factset&amp;DYN_ARGS=TRUE&amp;DOC_NAME=FAT:FQL_AUDITING_CLIENT_TEMPLATE.FAT&amp;display_string=Audit&amp;VAR:KEY=VSXIZMROVQ&amp;VAR:QUERY=RkZfRUJJVERBX09QRVIoUVRSLDQvMS8yMDEwLDYvMzAvMjAxMCwsLFVTRCk=&amp;WINDOW=FIRST_POPUP&amp;HEIGH","T=450&amp;WIDTH=450&amp;START_MAXIMIZED=FALSE&amp;VAR:CALENDAR=US&amp;VAR:SYMBOL=MAT&amp;VAR:INDEX=0"}</definedName>
    <definedName name="_439__FDSAUDITLINK__" localSheetId="7" hidden="1">{"fdsup://directions/FAT Viewer?action=UPDATE&amp;creator=factset&amp;DYN_ARGS=TRUE&amp;DOC_NAME=FAT:FQL_AUDITING_CLIENT_TEMPLATE.FAT&amp;display_string=Audit&amp;VAR:KEY=XWXYFKPCBG&amp;VAR:QUERY=RkZfRUJJVERBX09QRVIoUVRSLDQvMS8yMDA5LDYvMzAvMjAwOSwsLFVTRCk=&amp;WINDOW=FIRST_POPUP&amp;HEIGH","T=450&amp;WIDTH=450&amp;START_MAXIMIZED=FALSE&amp;VAR:CALENDAR=US&amp;VAR:SYMBOL=MAS&amp;VAR:INDEX=0"}</definedName>
    <definedName name="_439__FDSAUDITLINK__" localSheetId="9" hidden="1">{"fdsup://directions/FAT Viewer?action=UPDATE&amp;creator=factset&amp;DYN_ARGS=TRUE&amp;DOC_NAME=FAT:FQL_AUDITING_CLIENT_TEMPLATE.FAT&amp;display_string=Audit&amp;VAR:KEY=XWXYFKPCBG&amp;VAR:QUERY=RkZfRUJJVERBX09QRVIoUVRSLDQvMS8yMDA5LDYvMzAvMjAwOSwsLFVTRCk=&amp;WINDOW=FIRST_POPUP&amp;HEIGH","T=450&amp;WIDTH=450&amp;START_MAXIMIZED=FALSE&amp;VAR:CALENDAR=US&amp;VAR:SYMBOL=MAS&amp;VAR:INDEX=0"}</definedName>
    <definedName name="_439__FDSAUDITLINK__" localSheetId="8" hidden="1">{"fdsup://directions/FAT Viewer?action=UPDATE&amp;creator=factset&amp;DYN_ARGS=TRUE&amp;DOC_NAME=FAT:FQL_AUDITING_CLIENT_TEMPLATE.FAT&amp;display_string=Audit&amp;VAR:KEY=XWXYFKPCBG&amp;VAR:QUERY=RkZfRUJJVERBX09QRVIoUVRSLDQvMS8yMDA5LDYvMzAvMjAwOSwsLFVTRCk=&amp;WINDOW=FIRST_POPUP&amp;HEIGH","T=450&amp;WIDTH=450&amp;START_MAXIMIZED=FALSE&amp;VAR:CALENDAR=US&amp;VAR:SYMBOL=MAS&amp;VAR:INDEX=0"}</definedName>
    <definedName name="_439__FDSAUDITLINK__" localSheetId="10" hidden="1">{"fdsup://directions/FAT Viewer?action=UPDATE&amp;creator=factset&amp;DYN_ARGS=TRUE&amp;DOC_NAME=FAT:FQL_AUDITING_CLIENT_TEMPLATE.FAT&amp;display_string=Audit&amp;VAR:KEY=XWXYFKPCBG&amp;VAR:QUERY=RkZfRUJJVERBX09QRVIoUVRSLDQvMS8yMDA5LDYvMzAvMjAwOSwsLFVTRCk=&amp;WINDOW=FIRST_POPUP&amp;HEIGH","T=450&amp;WIDTH=450&amp;START_MAXIMIZED=FALSE&amp;VAR:CALENDAR=US&amp;VAR:SYMBOL=MAS&amp;VAR:INDEX=0"}</definedName>
    <definedName name="_439__FDSAUDITLINK__" localSheetId="3" hidden="1">{"fdsup://directions/FAT Viewer?action=UPDATE&amp;creator=factset&amp;DYN_ARGS=TRUE&amp;DOC_NAME=FAT:FQL_AUDITING_CLIENT_TEMPLATE.FAT&amp;display_string=Audit&amp;VAR:KEY=XWXYFKPCBG&amp;VAR:QUERY=RkZfRUJJVERBX09QRVIoUVRSLDQvMS8yMDA5LDYvMzAvMjAwOSwsLFVTRCk=&amp;WINDOW=FIRST_POPUP&amp;HEIGH","T=450&amp;WIDTH=450&amp;START_MAXIMIZED=FALSE&amp;VAR:CALENDAR=US&amp;VAR:SYMBOL=MAS&amp;VAR:INDEX=0"}</definedName>
    <definedName name="_439__FDSAUDITLINK__" localSheetId="5" hidden="1">{"fdsup://directions/FAT Viewer?action=UPDATE&amp;creator=factset&amp;DYN_ARGS=TRUE&amp;DOC_NAME=FAT:FQL_AUDITING_CLIENT_TEMPLATE.FAT&amp;display_string=Audit&amp;VAR:KEY=XWXYFKPCBG&amp;VAR:QUERY=RkZfRUJJVERBX09QRVIoUVRSLDQvMS8yMDA5LDYvMzAvMjAwOSwsLFVTRCk=&amp;WINDOW=FIRST_POPUP&amp;HEIGH","T=450&amp;WIDTH=450&amp;START_MAXIMIZED=FALSE&amp;VAR:CALENDAR=US&amp;VAR:SYMBOL=MAS&amp;VAR:INDEX=0"}</definedName>
    <definedName name="_439__FDSAUDITLINK__" localSheetId="1" hidden="1">{"fdsup://directions/FAT Viewer?action=UPDATE&amp;creator=factset&amp;DYN_ARGS=TRUE&amp;DOC_NAME=FAT:FQL_AUDITING_CLIENT_TEMPLATE.FAT&amp;display_string=Audit&amp;VAR:KEY=XWXYFKPCBG&amp;VAR:QUERY=RkZfRUJJVERBX09QRVIoUVRSLDQvMS8yMDA5LDYvMzAvMjAwOSwsLFVTRCk=&amp;WINDOW=FIRST_POPUP&amp;HEIGH","T=450&amp;WIDTH=450&amp;START_MAXIMIZED=FALSE&amp;VAR:CALENDAR=US&amp;VAR:SYMBOL=MAS&amp;VAR:INDEX=0"}</definedName>
    <definedName name="_439__FDSAUDITLINK__" hidden="1">{"fdsup://directions/FAT Viewer?action=UPDATE&amp;creator=factset&amp;DYN_ARGS=TRUE&amp;DOC_NAME=FAT:FQL_AUDITING_CLIENT_TEMPLATE.FAT&amp;display_string=Audit&amp;VAR:KEY=XWXYFKPCBG&amp;VAR:QUERY=RkZfRUJJVERBX09QRVIoUVRSLDQvMS8yMDA5LDYvMzAvMjAwOSwsLFVTRCk=&amp;WINDOW=FIRST_POPUP&amp;HEIGH","T=450&amp;WIDTH=450&amp;START_MAXIMIZED=FALSE&amp;VAR:CALENDAR=US&amp;VAR:SYMBOL=MAS&amp;VAR:INDEX=0"}</definedName>
    <definedName name="_44__FDSAUDITLINK__" localSheetId="7" hidden="1">{"fdsup://directions/FAT Viewer?action=UPDATE&amp;creator=factset&amp;DYN_ARGS=TRUE&amp;DOC_NAME=FAT:FQL_AUDITING_CLIENT_TEMPLATE.FAT&amp;display_string=Audit&amp;VAR:KEY=NIVAPCZMDU&amp;VAR:QUERY=RkZfRUJJVERBX09QRVIoUVRSLDQvMS8yMDEwLDYvMzAvMjAxMCwsLFVTRCk=&amp;WINDOW=FIRST_POPUP&amp;HEIGH","T=450&amp;WIDTH=450&amp;START_MAXIMIZED=FALSE&amp;VAR:CALENDAR=US&amp;VAR:SYMBOL=WIN&amp;VAR:INDEX=0"}</definedName>
    <definedName name="_44__FDSAUDITLINK__" localSheetId="9" hidden="1">{"fdsup://directions/FAT Viewer?action=UPDATE&amp;creator=factset&amp;DYN_ARGS=TRUE&amp;DOC_NAME=FAT:FQL_AUDITING_CLIENT_TEMPLATE.FAT&amp;display_string=Audit&amp;VAR:KEY=NIVAPCZMDU&amp;VAR:QUERY=RkZfRUJJVERBX09QRVIoUVRSLDQvMS8yMDEwLDYvMzAvMjAxMCwsLFVTRCk=&amp;WINDOW=FIRST_POPUP&amp;HEIGH","T=450&amp;WIDTH=450&amp;START_MAXIMIZED=FALSE&amp;VAR:CALENDAR=US&amp;VAR:SYMBOL=WIN&amp;VAR:INDEX=0"}</definedName>
    <definedName name="_44__FDSAUDITLINK__" localSheetId="8" hidden="1">{"fdsup://directions/FAT Viewer?action=UPDATE&amp;creator=factset&amp;DYN_ARGS=TRUE&amp;DOC_NAME=FAT:FQL_AUDITING_CLIENT_TEMPLATE.FAT&amp;display_string=Audit&amp;VAR:KEY=NIVAPCZMDU&amp;VAR:QUERY=RkZfRUJJVERBX09QRVIoUVRSLDQvMS8yMDEwLDYvMzAvMjAxMCwsLFVTRCk=&amp;WINDOW=FIRST_POPUP&amp;HEIGH","T=450&amp;WIDTH=450&amp;START_MAXIMIZED=FALSE&amp;VAR:CALENDAR=US&amp;VAR:SYMBOL=WIN&amp;VAR:INDEX=0"}</definedName>
    <definedName name="_44__FDSAUDITLINK__" localSheetId="10" hidden="1">{"fdsup://directions/FAT Viewer?action=UPDATE&amp;creator=factset&amp;DYN_ARGS=TRUE&amp;DOC_NAME=FAT:FQL_AUDITING_CLIENT_TEMPLATE.FAT&amp;display_string=Audit&amp;VAR:KEY=NIVAPCZMDU&amp;VAR:QUERY=RkZfRUJJVERBX09QRVIoUVRSLDQvMS8yMDEwLDYvMzAvMjAxMCwsLFVTRCk=&amp;WINDOW=FIRST_POPUP&amp;HEIGH","T=450&amp;WIDTH=450&amp;START_MAXIMIZED=FALSE&amp;VAR:CALENDAR=US&amp;VAR:SYMBOL=WIN&amp;VAR:INDEX=0"}</definedName>
    <definedName name="_44__FDSAUDITLINK__" localSheetId="3" hidden="1">{"fdsup://directions/FAT Viewer?action=UPDATE&amp;creator=factset&amp;DYN_ARGS=TRUE&amp;DOC_NAME=FAT:FQL_AUDITING_CLIENT_TEMPLATE.FAT&amp;display_string=Audit&amp;VAR:KEY=NIVAPCZMDU&amp;VAR:QUERY=RkZfRUJJVERBX09QRVIoUVRSLDQvMS8yMDEwLDYvMzAvMjAxMCwsLFVTRCk=&amp;WINDOW=FIRST_POPUP&amp;HEIGH","T=450&amp;WIDTH=450&amp;START_MAXIMIZED=FALSE&amp;VAR:CALENDAR=US&amp;VAR:SYMBOL=WIN&amp;VAR:INDEX=0"}</definedName>
    <definedName name="_44__FDSAUDITLINK__" localSheetId="5" hidden="1">{"fdsup://directions/FAT Viewer?action=UPDATE&amp;creator=factset&amp;DYN_ARGS=TRUE&amp;DOC_NAME=FAT:FQL_AUDITING_CLIENT_TEMPLATE.FAT&amp;display_string=Audit&amp;VAR:KEY=NIVAPCZMDU&amp;VAR:QUERY=RkZfRUJJVERBX09QRVIoUVRSLDQvMS8yMDEwLDYvMzAvMjAxMCwsLFVTRCk=&amp;WINDOW=FIRST_POPUP&amp;HEIGH","T=450&amp;WIDTH=450&amp;START_MAXIMIZED=FALSE&amp;VAR:CALENDAR=US&amp;VAR:SYMBOL=WIN&amp;VAR:INDEX=0"}</definedName>
    <definedName name="_44__FDSAUDITLINK__" localSheetId="1" hidden="1">{"fdsup://directions/FAT Viewer?action=UPDATE&amp;creator=factset&amp;DYN_ARGS=TRUE&amp;DOC_NAME=FAT:FQL_AUDITING_CLIENT_TEMPLATE.FAT&amp;display_string=Audit&amp;VAR:KEY=NIVAPCZMDU&amp;VAR:QUERY=RkZfRUJJVERBX09QRVIoUVRSLDQvMS8yMDEwLDYvMzAvMjAxMCwsLFVTRCk=&amp;WINDOW=FIRST_POPUP&amp;HEIGH","T=450&amp;WIDTH=450&amp;START_MAXIMIZED=FALSE&amp;VAR:CALENDAR=US&amp;VAR:SYMBOL=WIN&amp;VAR:INDEX=0"}</definedName>
    <definedName name="_44__FDSAUDITLINK__" hidden="1">{"fdsup://directions/FAT Viewer?action=UPDATE&amp;creator=factset&amp;DYN_ARGS=TRUE&amp;DOC_NAME=FAT:FQL_AUDITING_CLIENT_TEMPLATE.FAT&amp;display_string=Audit&amp;VAR:KEY=NIVAPCZMDU&amp;VAR:QUERY=RkZfRUJJVERBX09QRVIoUVRSLDQvMS8yMDEwLDYvMzAvMjAxMCwsLFVTRCk=&amp;WINDOW=FIRST_POPUP&amp;HEIGH","T=450&amp;WIDTH=450&amp;START_MAXIMIZED=FALSE&amp;VAR:CALENDAR=US&amp;VAR:SYMBOL=WIN&amp;VAR:INDEX=0"}</definedName>
    <definedName name="_440__FDSAUDITLINK__" localSheetId="7" hidden="1">{"fdsup://directions/FAT Viewer?action=UPDATE&amp;creator=factset&amp;DYN_ARGS=TRUE&amp;DOC_NAME=FAT:FQL_AUDITING_CLIENT_TEMPLATE.FAT&amp;display_string=Audit&amp;VAR:KEY=BORCXKZINE&amp;VAR:QUERY=RkZfRUJJVERBX09QRVIoUVRSLDQvMS8yMDEwLDYvMzAvMjAxMCwsLFVTRCk=&amp;WINDOW=FIRST_POPUP&amp;HEIGH","T=450&amp;WIDTH=450&amp;START_MAXIMIZED=FALSE&amp;VAR:CALENDAR=US&amp;VAR:SYMBOL=MAS&amp;VAR:INDEX=0"}</definedName>
    <definedName name="_440__FDSAUDITLINK__" localSheetId="9" hidden="1">{"fdsup://directions/FAT Viewer?action=UPDATE&amp;creator=factset&amp;DYN_ARGS=TRUE&amp;DOC_NAME=FAT:FQL_AUDITING_CLIENT_TEMPLATE.FAT&amp;display_string=Audit&amp;VAR:KEY=BORCXKZINE&amp;VAR:QUERY=RkZfRUJJVERBX09QRVIoUVRSLDQvMS8yMDEwLDYvMzAvMjAxMCwsLFVTRCk=&amp;WINDOW=FIRST_POPUP&amp;HEIGH","T=450&amp;WIDTH=450&amp;START_MAXIMIZED=FALSE&amp;VAR:CALENDAR=US&amp;VAR:SYMBOL=MAS&amp;VAR:INDEX=0"}</definedName>
    <definedName name="_440__FDSAUDITLINK__" localSheetId="8" hidden="1">{"fdsup://directions/FAT Viewer?action=UPDATE&amp;creator=factset&amp;DYN_ARGS=TRUE&amp;DOC_NAME=FAT:FQL_AUDITING_CLIENT_TEMPLATE.FAT&amp;display_string=Audit&amp;VAR:KEY=BORCXKZINE&amp;VAR:QUERY=RkZfRUJJVERBX09QRVIoUVRSLDQvMS8yMDEwLDYvMzAvMjAxMCwsLFVTRCk=&amp;WINDOW=FIRST_POPUP&amp;HEIGH","T=450&amp;WIDTH=450&amp;START_MAXIMIZED=FALSE&amp;VAR:CALENDAR=US&amp;VAR:SYMBOL=MAS&amp;VAR:INDEX=0"}</definedName>
    <definedName name="_440__FDSAUDITLINK__" localSheetId="10" hidden="1">{"fdsup://directions/FAT Viewer?action=UPDATE&amp;creator=factset&amp;DYN_ARGS=TRUE&amp;DOC_NAME=FAT:FQL_AUDITING_CLIENT_TEMPLATE.FAT&amp;display_string=Audit&amp;VAR:KEY=BORCXKZINE&amp;VAR:QUERY=RkZfRUJJVERBX09QRVIoUVRSLDQvMS8yMDEwLDYvMzAvMjAxMCwsLFVTRCk=&amp;WINDOW=FIRST_POPUP&amp;HEIGH","T=450&amp;WIDTH=450&amp;START_MAXIMIZED=FALSE&amp;VAR:CALENDAR=US&amp;VAR:SYMBOL=MAS&amp;VAR:INDEX=0"}</definedName>
    <definedName name="_440__FDSAUDITLINK__" localSheetId="3" hidden="1">{"fdsup://directions/FAT Viewer?action=UPDATE&amp;creator=factset&amp;DYN_ARGS=TRUE&amp;DOC_NAME=FAT:FQL_AUDITING_CLIENT_TEMPLATE.FAT&amp;display_string=Audit&amp;VAR:KEY=BORCXKZINE&amp;VAR:QUERY=RkZfRUJJVERBX09QRVIoUVRSLDQvMS8yMDEwLDYvMzAvMjAxMCwsLFVTRCk=&amp;WINDOW=FIRST_POPUP&amp;HEIGH","T=450&amp;WIDTH=450&amp;START_MAXIMIZED=FALSE&amp;VAR:CALENDAR=US&amp;VAR:SYMBOL=MAS&amp;VAR:INDEX=0"}</definedName>
    <definedName name="_440__FDSAUDITLINK__" localSheetId="5" hidden="1">{"fdsup://directions/FAT Viewer?action=UPDATE&amp;creator=factset&amp;DYN_ARGS=TRUE&amp;DOC_NAME=FAT:FQL_AUDITING_CLIENT_TEMPLATE.FAT&amp;display_string=Audit&amp;VAR:KEY=BORCXKZINE&amp;VAR:QUERY=RkZfRUJJVERBX09QRVIoUVRSLDQvMS8yMDEwLDYvMzAvMjAxMCwsLFVTRCk=&amp;WINDOW=FIRST_POPUP&amp;HEIGH","T=450&amp;WIDTH=450&amp;START_MAXIMIZED=FALSE&amp;VAR:CALENDAR=US&amp;VAR:SYMBOL=MAS&amp;VAR:INDEX=0"}</definedName>
    <definedName name="_440__FDSAUDITLINK__" localSheetId="1" hidden="1">{"fdsup://directions/FAT Viewer?action=UPDATE&amp;creator=factset&amp;DYN_ARGS=TRUE&amp;DOC_NAME=FAT:FQL_AUDITING_CLIENT_TEMPLATE.FAT&amp;display_string=Audit&amp;VAR:KEY=BORCXKZINE&amp;VAR:QUERY=RkZfRUJJVERBX09QRVIoUVRSLDQvMS8yMDEwLDYvMzAvMjAxMCwsLFVTRCk=&amp;WINDOW=FIRST_POPUP&amp;HEIGH","T=450&amp;WIDTH=450&amp;START_MAXIMIZED=FALSE&amp;VAR:CALENDAR=US&amp;VAR:SYMBOL=MAS&amp;VAR:INDEX=0"}</definedName>
    <definedName name="_440__FDSAUDITLINK__" hidden="1">{"fdsup://directions/FAT Viewer?action=UPDATE&amp;creator=factset&amp;DYN_ARGS=TRUE&amp;DOC_NAME=FAT:FQL_AUDITING_CLIENT_TEMPLATE.FAT&amp;display_string=Audit&amp;VAR:KEY=BORCXKZINE&amp;VAR:QUERY=RkZfRUJJVERBX09QRVIoUVRSLDQvMS8yMDEwLDYvMzAvMjAxMCwsLFVTRCk=&amp;WINDOW=FIRST_POPUP&amp;HEIGH","T=450&amp;WIDTH=450&amp;START_MAXIMIZED=FALSE&amp;VAR:CALENDAR=US&amp;VAR:SYMBOL=MAS&amp;VAR:INDEX=0"}</definedName>
    <definedName name="_441__FDSAUDITLINK__" localSheetId="7" hidden="1">{"fdsup://directions/FAT Viewer?action=UPDATE&amp;creator=factset&amp;DYN_ARGS=TRUE&amp;DOC_NAME=FAT:FQL_AUDITING_CLIENT_TEMPLATE.FAT&amp;display_string=Audit&amp;VAR:KEY=XETCZUHSDQ&amp;VAR:QUERY=RkZfRUJJVERBX09QRVIoUVRSLDQvMS8yMDA5LDYvMzAvMjAwOSwsLFVTRCk=&amp;WINDOW=FIRST_POPUP&amp;HEIGH","T=450&amp;WIDTH=450&amp;START_MAXIMIZED=FALSE&amp;VAR:CALENDAR=US&amp;VAR:SYMBOL=MAR&amp;VAR:INDEX=0"}</definedName>
    <definedName name="_441__FDSAUDITLINK__" localSheetId="9" hidden="1">{"fdsup://directions/FAT Viewer?action=UPDATE&amp;creator=factset&amp;DYN_ARGS=TRUE&amp;DOC_NAME=FAT:FQL_AUDITING_CLIENT_TEMPLATE.FAT&amp;display_string=Audit&amp;VAR:KEY=XETCZUHSDQ&amp;VAR:QUERY=RkZfRUJJVERBX09QRVIoUVRSLDQvMS8yMDA5LDYvMzAvMjAwOSwsLFVTRCk=&amp;WINDOW=FIRST_POPUP&amp;HEIGH","T=450&amp;WIDTH=450&amp;START_MAXIMIZED=FALSE&amp;VAR:CALENDAR=US&amp;VAR:SYMBOL=MAR&amp;VAR:INDEX=0"}</definedName>
    <definedName name="_441__FDSAUDITLINK__" localSheetId="8" hidden="1">{"fdsup://directions/FAT Viewer?action=UPDATE&amp;creator=factset&amp;DYN_ARGS=TRUE&amp;DOC_NAME=FAT:FQL_AUDITING_CLIENT_TEMPLATE.FAT&amp;display_string=Audit&amp;VAR:KEY=XETCZUHSDQ&amp;VAR:QUERY=RkZfRUJJVERBX09QRVIoUVRSLDQvMS8yMDA5LDYvMzAvMjAwOSwsLFVTRCk=&amp;WINDOW=FIRST_POPUP&amp;HEIGH","T=450&amp;WIDTH=450&amp;START_MAXIMIZED=FALSE&amp;VAR:CALENDAR=US&amp;VAR:SYMBOL=MAR&amp;VAR:INDEX=0"}</definedName>
    <definedName name="_441__FDSAUDITLINK__" localSheetId="10" hidden="1">{"fdsup://directions/FAT Viewer?action=UPDATE&amp;creator=factset&amp;DYN_ARGS=TRUE&amp;DOC_NAME=FAT:FQL_AUDITING_CLIENT_TEMPLATE.FAT&amp;display_string=Audit&amp;VAR:KEY=XETCZUHSDQ&amp;VAR:QUERY=RkZfRUJJVERBX09QRVIoUVRSLDQvMS8yMDA5LDYvMzAvMjAwOSwsLFVTRCk=&amp;WINDOW=FIRST_POPUP&amp;HEIGH","T=450&amp;WIDTH=450&amp;START_MAXIMIZED=FALSE&amp;VAR:CALENDAR=US&amp;VAR:SYMBOL=MAR&amp;VAR:INDEX=0"}</definedName>
    <definedName name="_441__FDSAUDITLINK__" localSheetId="3" hidden="1">{"fdsup://directions/FAT Viewer?action=UPDATE&amp;creator=factset&amp;DYN_ARGS=TRUE&amp;DOC_NAME=FAT:FQL_AUDITING_CLIENT_TEMPLATE.FAT&amp;display_string=Audit&amp;VAR:KEY=XETCZUHSDQ&amp;VAR:QUERY=RkZfRUJJVERBX09QRVIoUVRSLDQvMS8yMDA5LDYvMzAvMjAwOSwsLFVTRCk=&amp;WINDOW=FIRST_POPUP&amp;HEIGH","T=450&amp;WIDTH=450&amp;START_MAXIMIZED=FALSE&amp;VAR:CALENDAR=US&amp;VAR:SYMBOL=MAR&amp;VAR:INDEX=0"}</definedName>
    <definedName name="_441__FDSAUDITLINK__" localSheetId="5" hidden="1">{"fdsup://directions/FAT Viewer?action=UPDATE&amp;creator=factset&amp;DYN_ARGS=TRUE&amp;DOC_NAME=FAT:FQL_AUDITING_CLIENT_TEMPLATE.FAT&amp;display_string=Audit&amp;VAR:KEY=XETCZUHSDQ&amp;VAR:QUERY=RkZfRUJJVERBX09QRVIoUVRSLDQvMS8yMDA5LDYvMzAvMjAwOSwsLFVTRCk=&amp;WINDOW=FIRST_POPUP&amp;HEIGH","T=450&amp;WIDTH=450&amp;START_MAXIMIZED=FALSE&amp;VAR:CALENDAR=US&amp;VAR:SYMBOL=MAR&amp;VAR:INDEX=0"}</definedName>
    <definedName name="_441__FDSAUDITLINK__" localSheetId="1" hidden="1">{"fdsup://directions/FAT Viewer?action=UPDATE&amp;creator=factset&amp;DYN_ARGS=TRUE&amp;DOC_NAME=FAT:FQL_AUDITING_CLIENT_TEMPLATE.FAT&amp;display_string=Audit&amp;VAR:KEY=XETCZUHSDQ&amp;VAR:QUERY=RkZfRUJJVERBX09QRVIoUVRSLDQvMS8yMDA5LDYvMzAvMjAwOSwsLFVTRCk=&amp;WINDOW=FIRST_POPUP&amp;HEIGH","T=450&amp;WIDTH=450&amp;START_MAXIMIZED=FALSE&amp;VAR:CALENDAR=US&amp;VAR:SYMBOL=MAR&amp;VAR:INDEX=0"}</definedName>
    <definedName name="_441__FDSAUDITLINK__" hidden="1">{"fdsup://directions/FAT Viewer?action=UPDATE&amp;creator=factset&amp;DYN_ARGS=TRUE&amp;DOC_NAME=FAT:FQL_AUDITING_CLIENT_TEMPLATE.FAT&amp;display_string=Audit&amp;VAR:KEY=XETCZUHSDQ&amp;VAR:QUERY=RkZfRUJJVERBX09QRVIoUVRSLDQvMS8yMDA5LDYvMzAvMjAwOSwsLFVTRCk=&amp;WINDOW=FIRST_POPUP&amp;HEIGH","T=450&amp;WIDTH=450&amp;START_MAXIMIZED=FALSE&amp;VAR:CALENDAR=US&amp;VAR:SYMBOL=MAR&amp;VAR:INDEX=0"}</definedName>
    <definedName name="_442__FDSAUDITLINK__" localSheetId="7" hidden="1">{"fdsup://directions/FAT Viewer?action=UPDATE&amp;creator=factset&amp;DYN_ARGS=TRUE&amp;DOC_NAME=FAT:FQL_AUDITING_CLIENT_TEMPLATE.FAT&amp;display_string=Audit&amp;VAR:KEY=LYRWJWZSZO&amp;VAR:QUERY=RkZfRUJJVERBX09QRVIoUVRSLDQvMS8yMDEwLDYvMzAvMjAxMCwsLFVTRCk=&amp;WINDOW=FIRST_POPUP&amp;HEIGH","T=450&amp;WIDTH=450&amp;START_MAXIMIZED=FALSE&amp;VAR:CALENDAR=US&amp;VAR:SYMBOL=MAR&amp;VAR:INDEX=0"}</definedName>
    <definedName name="_442__FDSAUDITLINK__" localSheetId="9" hidden="1">{"fdsup://directions/FAT Viewer?action=UPDATE&amp;creator=factset&amp;DYN_ARGS=TRUE&amp;DOC_NAME=FAT:FQL_AUDITING_CLIENT_TEMPLATE.FAT&amp;display_string=Audit&amp;VAR:KEY=LYRWJWZSZO&amp;VAR:QUERY=RkZfRUJJVERBX09QRVIoUVRSLDQvMS8yMDEwLDYvMzAvMjAxMCwsLFVTRCk=&amp;WINDOW=FIRST_POPUP&amp;HEIGH","T=450&amp;WIDTH=450&amp;START_MAXIMIZED=FALSE&amp;VAR:CALENDAR=US&amp;VAR:SYMBOL=MAR&amp;VAR:INDEX=0"}</definedName>
    <definedName name="_442__FDSAUDITLINK__" localSheetId="8" hidden="1">{"fdsup://directions/FAT Viewer?action=UPDATE&amp;creator=factset&amp;DYN_ARGS=TRUE&amp;DOC_NAME=FAT:FQL_AUDITING_CLIENT_TEMPLATE.FAT&amp;display_string=Audit&amp;VAR:KEY=LYRWJWZSZO&amp;VAR:QUERY=RkZfRUJJVERBX09QRVIoUVRSLDQvMS8yMDEwLDYvMzAvMjAxMCwsLFVTRCk=&amp;WINDOW=FIRST_POPUP&amp;HEIGH","T=450&amp;WIDTH=450&amp;START_MAXIMIZED=FALSE&amp;VAR:CALENDAR=US&amp;VAR:SYMBOL=MAR&amp;VAR:INDEX=0"}</definedName>
    <definedName name="_442__FDSAUDITLINK__" localSheetId="10" hidden="1">{"fdsup://directions/FAT Viewer?action=UPDATE&amp;creator=factset&amp;DYN_ARGS=TRUE&amp;DOC_NAME=FAT:FQL_AUDITING_CLIENT_TEMPLATE.FAT&amp;display_string=Audit&amp;VAR:KEY=LYRWJWZSZO&amp;VAR:QUERY=RkZfRUJJVERBX09QRVIoUVRSLDQvMS8yMDEwLDYvMzAvMjAxMCwsLFVTRCk=&amp;WINDOW=FIRST_POPUP&amp;HEIGH","T=450&amp;WIDTH=450&amp;START_MAXIMIZED=FALSE&amp;VAR:CALENDAR=US&amp;VAR:SYMBOL=MAR&amp;VAR:INDEX=0"}</definedName>
    <definedName name="_442__FDSAUDITLINK__" localSheetId="3" hidden="1">{"fdsup://directions/FAT Viewer?action=UPDATE&amp;creator=factset&amp;DYN_ARGS=TRUE&amp;DOC_NAME=FAT:FQL_AUDITING_CLIENT_TEMPLATE.FAT&amp;display_string=Audit&amp;VAR:KEY=LYRWJWZSZO&amp;VAR:QUERY=RkZfRUJJVERBX09QRVIoUVRSLDQvMS8yMDEwLDYvMzAvMjAxMCwsLFVTRCk=&amp;WINDOW=FIRST_POPUP&amp;HEIGH","T=450&amp;WIDTH=450&amp;START_MAXIMIZED=FALSE&amp;VAR:CALENDAR=US&amp;VAR:SYMBOL=MAR&amp;VAR:INDEX=0"}</definedName>
    <definedName name="_442__FDSAUDITLINK__" localSheetId="5" hidden="1">{"fdsup://directions/FAT Viewer?action=UPDATE&amp;creator=factset&amp;DYN_ARGS=TRUE&amp;DOC_NAME=FAT:FQL_AUDITING_CLIENT_TEMPLATE.FAT&amp;display_string=Audit&amp;VAR:KEY=LYRWJWZSZO&amp;VAR:QUERY=RkZfRUJJVERBX09QRVIoUVRSLDQvMS8yMDEwLDYvMzAvMjAxMCwsLFVTRCk=&amp;WINDOW=FIRST_POPUP&amp;HEIGH","T=450&amp;WIDTH=450&amp;START_MAXIMIZED=FALSE&amp;VAR:CALENDAR=US&amp;VAR:SYMBOL=MAR&amp;VAR:INDEX=0"}</definedName>
    <definedName name="_442__FDSAUDITLINK__" localSheetId="1" hidden="1">{"fdsup://directions/FAT Viewer?action=UPDATE&amp;creator=factset&amp;DYN_ARGS=TRUE&amp;DOC_NAME=FAT:FQL_AUDITING_CLIENT_TEMPLATE.FAT&amp;display_string=Audit&amp;VAR:KEY=LYRWJWZSZO&amp;VAR:QUERY=RkZfRUJJVERBX09QRVIoUVRSLDQvMS8yMDEwLDYvMzAvMjAxMCwsLFVTRCk=&amp;WINDOW=FIRST_POPUP&amp;HEIGH","T=450&amp;WIDTH=450&amp;START_MAXIMIZED=FALSE&amp;VAR:CALENDAR=US&amp;VAR:SYMBOL=MAR&amp;VAR:INDEX=0"}</definedName>
    <definedName name="_442__FDSAUDITLINK__" hidden="1">{"fdsup://directions/FAT Viewer?action=UPDATE&amp;creator=factset&amp;DYN_ARGS=TRUE&amp;DOC_NAME=FAT:FQL_AUDITING_CLIENT_TEMPLATE.FAT&amp;display_string=Audit&amp;VAR:KEY=LYRWJWZSZO&amp;VAR:QUERY=RkZfRUJJVERBX09QRVIoUVRSLDQvMS8yMDEwLDYvMzAvMjAxMCwsLFVTRCk=&amp;WINDOW=FIRST_POPUP&amp;HEIGH","T=450&amp;WIDTH=450&amp;START_MAXIMIZED=FALSE&amp;VAR:CALENDAR=US&amp;VAR:SYMBOL=MAR&amp;VAR:INDEX=0"}</definedName>
    <definedName name="_443__FDSAUDITLINK__" localSheetId="7" hidden="1">{"fdsup://directions/FAT Viewer?action=UPDATE&amp;creator=factset&amp;DYN_ARGS=TRUE&amp;DOC_NAME=FAT:FQL_AUDITING_CLIENT_TEMPLATE.FAT&amp;display_string=Audit&amp;VAR:KEY=PWZQZCXENU&amp;VAR:QUERY=RkZfRUJJVERBX09QRVIoUVRSLDQvMS8yMDA5LDYvMzAvMjAwOSwsLFVTRCk=&amp;WINDOW=FIRST_POPUP&amp;HEIGH","T=450&amp;WIDTH=450&amp;START_MAXIMIZED=FALSE&amp;VAR:CALENDAR=US&amp;VAR:SYMBOL=MA&amp;VAR:INDEX=0"}</definedName>
    <definedName name="_443__FDSAUDITLINK__" localSheetId="9" hidden="1">{"fdsup://directions/FAT Viewer?action=UPDATE&amp;creator=factset&amp;DYN_ARGS=TRUE&amp;DOC_NAME=FAT:FQL_AUDITING_CLIENT_TEMPLATE.FAT&amp;display_string=Audit&amp;VAR:KEY=PWZQZCXENU&amp;VAR:QUERY=RkZfRUJJVERBX09QRVIoUVRSLDQvMS8yMDA5LDYvMzAvMjAwOSwsLFVTRCk=&amp;WINDOW=FIRST_POPUP&amp;HEIGH","T=450&amp;WIDTH=450&amp;START_MAXIMIZED=FALSE&amp;VAR:CALENDAR=US&amp;VAR:SYMBOL=MA&amp;VAR:INDEX=0"}</definedName>
    <definedName name="_443__FDSAUDITLINK__" localSheetId="8" hidden="1">{"fdsup://directions/FAT Viewer?action=UPDATE&amp;creator=factset&amp;DYN_ARGS=TRUE&amp;DOC_NAME=FAT:FQL_AUDITING_CLIENT_TEMPLATE.FAT&amp;display_string=Audit&amp;VAR:KEY=PWZQZCXENU&amp;VAR:QUERY=RkZfRUJJVERBX09QRVIoUVRSLDQvMS8yMDA5LDYvMzAvMjAwOSwsLFVTRCk=&amp;WINDOW=FIRST_POPUP&amp;HEIGH","T=450&amp;WIDTH=450&amp;START_MAXIMIZED=FALSE&amp;VAR:CALENDAR=US&amp;VAR:SYMBOL=MA&amp;VAR:INDEX=0"}</definedName>
    <definedName name="_443__FDSAUDITLINK__" localSheetId="10" hidden="1">{"fdsup://directions/FAT Viewer?action=UPDATE&amp;creator=factset&amp;DYN_ARGS=TRUE&amp;DOC_NAME=FAT:FQL_AUDITING_CLIENT_TEMPLATE.FAT&amp;display_string=Audit&amp;VAR:KEY=PWZQZCXENU&amp;VAR:QUERY=RkZfRUJJVERBX09QRVIoUVRSLDQvMS8yMDA5LDYvMzAvMjAwOSwsLFVTRCk=&amp;WINDOW=FIRST_POPUP&amp;HEIGH","T=450&amp;WIDTH=450&amp;START_MAXIMIZED=FALSE&amp;VAR:CALENDAR=US&amp;VAR:SYMBOL=MA&amp;VAR:INDEX=0"}</definedName>
    <definedName name="_443__FDSAUDITLINK__" localSheetId="3" hidden="1">{"fdsup://directions/FAT Viewer?action=UPDATE&amp;creator=factset&amp;DYN_ARGS=TRUE&amp;DOC_NAME=FAT:FQL_AUDITING_CLIENT_TEMPLATE.FAT&amp;display_string=Audit&amp;VAR:KEY=PWZQZCXENU&amp;VAR:QUERY=RkZfRUJJVERBX09QRVIoUVRSLDQvMS8yMDA5LDYvMzAvMjAwOSwsLFVTRCk=&amp;WINDOW=FIRST_POPUP&amp;HEIGH","T=450&amp;WIDTH=450&amp;START_MAXIMIZED=FALSE&amp;VAR:CALENDAR=US&amp;VAR:SYMBOL=MA&amp;VAR:INDEX=0"}</definedName>
    <definedName name="_443__FDSAUDITLINK__" localSheetId="5" hidden="1">{"fdsup://directions/FAT Viewer?action=UPDATE&amp;creator=factset&amp;DYN_ARGS=TRUE&amp;DOC_NAME=FAT:FQL_AUDITING_CLIENT_TEMPLATE.FAT&amp;display_string=Audit&amp;VAR:KEY=PWZQZCXENU&amp;VAR:QUERY=RkZfRUJJVERBX09QRVIoUVRSLDQvMS8yMDA5LDYvMzAvMjAwOSwsLFVTRCk=&amp;WINDOW=FIRST_POPUP&amp;HEIGH","T=450&amp;WIDTH=450&amp;START_MAXIMIZED=FALSE&amp;VAR:CALENDAR=US&amp;VAR:SYMBOL=MA&amp;VAR:INDEX=0"}</definedName>
    <definedName name="_443__FDSAUDITLINK__" localSheetId="1" hidden="1">{"fdsup://directions/FAT Viewer?action=UPDATE&amp;creator=factset&amp;DYN_ARGS=TRUE&amp;DOC_NAME=FAT:FQL_AUDITING_CLIENT_TEMPLATE.FAT&amp;display_string=Audit&amp;VAR:KEY=PWZQZCXENU&amp;VAR:QUERY=RkZfRUJJVERBX09QRVIoUVRSLDQvMS8yMDA5LDYvMzAvMjAwOSwsLFVTRCk=&amp;WINDOW=FIRST_POPUP&amp;HEIGH","T=450&amp;WIDTH=450&amp;START_MAXIMIZED=FALSE&amp;VAR:CALENDAR=US&amp;VAR:SYMBOL=MA&amp;VAR:INDEX=0"}</definedName>
    <definedName name="_443__FDSAUDITLINK__" hidden="1">{"fdsup://directions/FAT Viewer?action=UPDATE&amp;creator=factset&amp;DYN_ARGS=TRUE&amp;DOC_NAME=FAT:FQL_AUDITING_CLIENT_TEMPLATE.FAT&amp;display_string=Audit&amp;VAR:KEY=PWZQZCXENU&amp;VAR:QUERY=RkZfRUJJVERBX09QRVIoUVRSLDQvMS8yMDA5LDYvMzAvMjAwOSwsLFVTRCk=&amp;WINDOW=FIRST_POPUP&amp;HEIGH","T=450&amp;WIDTH=450&amp;START_MAXIMIZED=FALSE&amp;VAR:CALENDAR=US&amp;VAR:SYMBOL=MA&amp;VAR:INDEX=0"}</definedName>
    <definedName name="_444__FDSAUDITLINK__" localSheetId="7" hidden="1">{"fdsup://directions/FAT Viewer?action=UPDATE&amp;creator=factset&amp;DYN_ARGS=TRUE&amp;DOC_NAME=FAT:FQL_AUDITING_CLIENT_TEMPLATE.FAT&amp;display_string=Audit&amp;VAR:KEY=RQPWNAHSRG&amp;VAR:QUERY=RkZfRUJJVERBX09QRVIoUVRSLDQvMS8yMDEwLDYvMzAvMjAxMCwsLFVTRCk=&amp;WINDOW=FIRST_POPUP&amp;HEIGH","T=450&amp;WIDTH=450&amp;START_MAXIMIZED=FALSE&amp;VAR:CALENDAR=US&amp;VAR:SYMBOL=MA&amp;VAR:INDEX=0"}</definedName>
    <definedName name="_444__FDSAUDITLINK__" localSheetId="9" hidden="1">{"fdsup://directions/FAT Viewer?action=UPDATE&amp;creator=factset&amp;DYN_ARGS=TRUE&amp;DOC_NAME=FAT:FQL_AUDITING_CLIENT_TEMPLATE.FAT&amp;display_string=Audit&amp;VAR:KEY=RQPWNAHSRG&amp;VAR:QUERY=RkZfRUJJVERBX09QRVIoUVRSLDQvMS8yMDEwLDYvMzAvMjAxMCwsLFVTRCk=&amp;WINDOW=FIRST_POPUP&amp;HEIGH","T=450&amp;WIDTH=450&amp;START_MAXIMIZED=FALSE&amp;VAR:CALENDAR=US&amp;VAR:SYMBOL=MA&amp;VAR:INDEX=0"}</definedName>
    <definedName name="_444__FDSAUDITLINK__" localSheetId="8" hidden="1">{"fdsup://directions/FAT Viewer?action=UPDATE&amp;creator=factset&amp;DYN_ARGS=TRUE&amp;DOC_NAME=FAT:FQL_AUDITING_CLIENT_TEMPLATE.FAT&amp;display_string=Audit&amp;VAR:KEY=RQPWNAHSRG&amp;VAR:QUERY=RkZfRUJJVERBX09QRVIoUVRSLDQvMS8yMDEwLDYvMzAvMjAxMCwsLFVTRCk=&amp;WINDOW=FIRST_POPUP&amp;HEIGH","T=450&amp;WIDTH=450&amp;START_MAXIMIZED=FALSE&amp;VAR:CALENDAR=US&amp;VAR:SYMBOL=MA&amp;VAR:INDEX=0"}</definedName>
    <definedName name="_444__FDSAUDITLINK__" localSheetId="10" hidden="1">{"fdsup://directions/FAT Viewer?action=UPDATE&amp;creator=factset&amp;DYN_ARGS=TRUE&amp;DOC_NAME=FAT:FQL_AUDITING_CLIENT_TEMPLATE.FAT&amp;display_string=Audit&amp;VAR:KEY=RQPWNAHSRG&amp;VAR:QUERY=RkZfRUJJVERBX09QRVIoUVRSLDQvMS8yMDEwLDYvMzAvMjAxMCwsLFVTRCk=&amp;WINDOW=FIRST_POPUP&amp;HEIGH","T=450&amp;WIDTH=450&amp;START_MAXIMIZED=FALSE&amp;VAR:CALENDAR=US&amp;VAR:SYMBOL=MA&amp;VAR:INDEX=0"}</definedName>
    <definedName name="_444__FDSAUDITLINK__" localSheetId="3" hidden="1">{"fdsup://directions/FAT Viewer?action=UPDATE&amp;creator=factset&amp;DYN_ARGS=TRUE&amp;DOC_NAME=FAT:FQL_AUDITING_CLIENT_TEMPLATE.FAT&amp;display_string=Audit&amp;VAR:KEY=RQPWNAHSRG&amp;VAR:QUERY=RkZfRUJJVERBX09QRVIoUVRSLDQvMS8yMDEwLDYvMzAvMjAxMCwsLFVTRCk=&amp;WINDOW=FIRST_POPUP&amp;HEIGH","T=450&amp;WIDTH=450&amp;START_MAXIMIZED=FALSE&amp;VAR:CALENDAR=US&amp;VAR:SYMBOL=MA&amp;VAR:INDEX=0"}</definedName>
    <definedName name="_444__FDSAUDITLINK__" localSheetId="5" hidden="1">{"fdsup://directions/FAT Viewer?action=UPDATE&amp;creator=factset&amp;DYN_ARGS=TRUE&amp;DOC_NAME=FAT:FQL_AUDITING_CLIENT_TEMPLATE.FAT&amp;display_string=Audit&amp;VAR:KEY=RQPWNAHSRG&amp;VAR:QUERY=RkZfRUJJVERBX09QRVIoUVRSLDQvMS8yMDEwLDYvMzAvMjAxMCwsLFVTRCk=&amp;WINDOW=FIRST_POPUP&amp;HEIGH","T=450&amp;WIDTH=450&amp;START_MAXIMIZED=FALSE&amp;VAR:CALENDAR=US&amp;VAR:SYMBOL=MA&amp;VAR:INDEX=0"}</definedName>
    <definedName name="_444__FDSAUDITLINK__" localSheetId="1" hidden="1">{"fdsup://directions/FAT Viewer?action=UPDATE&amp;creator=factset&amp;DYN_ARGS=TRUE&amp;DOC_NAME=FAT:FQL_AUDITING_CLIENT_TEMPLATE.FAT&amp;display_string=Audit&amp;VAR:KEY=RQPWNAHSRG&amp;VAR:QUERY=RkZfRUJJVERBX09QRVIoUVRSLDQvMS8yMDEwLDYvMzAvMjAxMCwsLFVTRCk=&amp;WINDOW=FIRST_POPUP&amp;HEIGH","T=450&amp;WIDTH=450&amp;START_MAXIMIZED=FALSE&amp;VAR:CALENDAR=US&amp;VAR:SYMBOL=MA&amp;VAR:INDEX=0"}</definedName>
    <definedName name="_444__FDSAUDITLINK__" hidden="1">{"fdsup://directions/FAT Viewer?action=UPDATE&amp;creator=factset&amp;DYN_ARGS=TRUE&amp;DOC_NAME=FAT:FQL_AUDITING_CLIENT_TEMPLATE.FAT&amp;display_string=Audit&amp;VAR:KEY=RQPWNAHSRG&amp;VAR:QUERY=RkZfRUJJVERBX09QRVIoUVRSLDQvMS8yMDEwLDYvMzAvMjAxMCwsLFVTRCk=&amp;WINDOW=FIRST_POPUP&amp;HEIGH","T=450&amp;WIDTH=450&amp;START_MAXIMIZED=FALSE&amp;VAR:CALENDAR=US&amp;VAR:SYMBOL=MA&amp;VAR:INDEX=0"}</definedName>
    <definedName name="_445__FDSAUDITLINK__" localSheetId="7" hidden="1">{"fdsup://directions/FAT Viewer?action=UPDATE&amp;creator=factset&amp;DYN_ARGS=TRUE&amp;DOC_NAME=FAT:FQL_AUDITING_CLIENT_TEMPLATE.FAT&amp;display_string=Audit&amp;VAR:KEY=VKHIDSFCDM&amp;VAR:QUERY=RkZfRUJJVERBX09QRVIoUVRSLDQvMS8yMDA5LDYvMzAvMjAwOSwsLFVTRCk=&amp;WINDOW=FIRST_POPUP&amp;HEIGH","T=450&amp;WIDTH=450&amp;START_MAXIMIZED=FALSE&amp;VAR:CALENDAR=US&amp;VAR:SYMBOL=M&amp;VAR:INDEX=0"}</definedName>
    <definedName name="_445__FDSAUDITLINK__" localSheetId="9" hidden="1">{"fdsup://directions/FAT Viewer?action=UPDATE&amp;creator=factset&amp;DYN_ARGS=TRUE&amp;DOC_NAME=FAT:FQL_AUDITING_CLIENT_TEMPLATE.FAT&amp;display_string=Audit&amp;VAR:KEY=VKHIDSFCDM&amp;VAR:QUERY=RkZfRUJJVERBX09QRVIoUVRSLDQvMS8yMDA5LDYvMzAvMjAwOSwsLFVTRCk=&amp;WINDOW=FIRST_POPUP&amp;HEIGH","T=450&amp;WIDTH=450&amp;START_MAXIMIZED=FALSE&amp;VAR:CALENDAR=US&amp;VAR:SYMBOL=M&amp;VAR:INDEX=0"}</definedName>
    <definedName name="_445__FDSAUDITLINK__" localSheetId="8" hidden="1">{"fdsup://directions/FAT Viewer?action=UPDATE&amp;creator=factset&amp;DYN_ARGS=TRUE&amp;DOC_NAME=FAT:FQL_AUDITING_CLIENT_TEMPLATE.FAT&amp;display_string=Audit&amp;VAR:KEY=VKHIDSFCDM&amp;VAR:QUERY=RkZfRUJJVERBX09QRVIoUVRSLDQvMS8yMDA5LDYvMzAvMjAwOSwsLFVTRCk=&amp;WINDOW=FIRST_POPUP&amp;HEIGH","T=450&amp;WIDTH=450&amp;START_MAXIMIZED=FALSE&amp;VAR:CALENDAR=US&amp;VAR:SYMBOL=M&amp;VAR:INDEX=0"}</definedName>
    <definedName name="_445__FDSAUDITLINK__" localSheetId="10" hidden="1">{"fdsup://directions/FAT Viewer?action=UPDATE&amp;creator=factset&amp;DYN_ARGS=TRUE&amp;DOC_NAME=FAT:FQL_AUDITING_CLIENT_TEMPLATE.FAT&amp;display_string=Audit&amp;VAR:KEY=VKHIDSFCDM&amp;VAR:QUERY=RkZfRUJJVERBX09QRVIoUVRSLDQvMS8yMDA5LDYvMzAvMjAwOSwsLFVTRCk=&amp;WINDOW=FIRST_POPUP&amp;HEIGH","T=450&amp;WIDTH=450&amp;START_MAXIMIZED=FALSE&amp;VAR:CALENDAR=US&amp;VAR:SYMBOL=M&amp;VAR:INDEX=0"}</definedName>
    <definedName name="_445__FDSAUDITLINK__" localSheetId="3" hidden="1">{"fdsup://directions/FAT Viewer?action=UPDATE&amp;creator=factset&amp;DYN_ARGS=TRUE&amp;DOC_NAME=FAT:FQL_AUDITING_CLIENT_TEMPLATE.FAT&amp;display_string=Audit&amp;VAR:KEY=VKHIDSFCDM&amp;VAR:QUERY=RkZfRUJJVERBX09QRVIoUVRSLDQvMS8yMDA5LDYvMzAvMjAwOSwsLFVTRCk=&amp;WINDOW=FIRST_POPUP&amp;HEIGH","T=450&amp;WIDTH=450&amp;START_MAXIMIZED=FALSE&amp;VAR:CALENDAR=US&amp;VAR:SYMBOL=M&amp;VAR:INDEX=0"}</definedName>
    <definedName name="_445__FDSAUDITLINK__" localSheetId="5" hidden="1">{"fdsup://directions/FAT Viewer?action=UPDATE&amp;creator=factset&amp;DYN_ARGS=TRUE&amp;DOC_NAME=FAT:FQL_AUDITING_CLIENT_TEMPLATE.FAT&amp;display_string=Audit&amp;VAR:KEY=VKHIDSFCDM&amp;VAR:QUERY=RkZfRUJJVERBX09QRVIoUVRSLDQvMS8yMDA5LDYvMzAvMjAwOSwsLFVTRCk=&amp;WINDOW=FIRST_POPUP&amp;HEIGH","T=450&amp;WIDTH=450&amp;START_MAXIMIZED=FALSE&amp;VAR:CALENDAR=US&amp;VAR:SYMBOL=M&amp;VAR:INDEX=0"}</definedName>
    <definedName name="_445__FDSAUDITLINK__" localSheetId="1" hidden="1">{"fdsup://directions/FAT Viewer?action=UPDATE&amp;creator=factset&amp;DYN_ARGS=TRUE&amp;DOC_NAME=FAT:FQL_AUDITING_CLIENT_TEMPLATE.FAT&amp;display_string=Audit&amp;VAR:KEY=VKHIDSFCDM&amp;VAR:QUERY=RkZfRUJJVERBX09QRVIoUVRSLDQvMS8yMDA5LDYvMzAvMjAwOSwsLFVTRCk=&amp;WINDOW=FIRST_POPUP&amp;HEIGH","T=450&amp;WIDTH=450&amp;START_MAXIMIZED=FALSE&amp;VAR:CALENDAR=US&amp;VAR:SYMBOL=M&amp;VAR:INDEX=0"}</definedName>
    <definedName name="_445__FDSAUDITLINK__" hidden="1">{"fdsup://directions/FAT Viewer?action=UPDATE&amp;creator=factset&amp;DYN_ARGS=TRUE&amp;DOC_NAME=FAT:FQL_AUDITING_CLIENT_TEMPLATE.FAT&amp;display_string=Audit&amp;VAR:KEY=VKHIDSFCDM&amp;VAR:QUERY=RkZfRUJJVERBX09QRVIoUVRSLDQvMS8yMDA5LDYvMzAvMjAwOSwsLFVTRCk=&amp;WINDOW=FIRST_POPUP&amp;HEIGH","T=450&amp;WIDTH=450&amp;START_MAXIMIZED=FALSE&amp;VAR:CALENDAR=US&amp;VAR:SYMBOL=M&amp;VAR:INDEX=0"}</definedName>
    <definedName name="_446__FDSAUDITLINK__" localSheetId="7" hidden="1">{"fdsup://directions/FAT Viewer?action=UPDATE&amp;creator=factset&amp;DYN_ARGS=TRUE&amp;DOC_NAME=FAT:FQL_AUDITING_CLIENT_TEMPLATE.FAT&amp;display_string=Audit&amp;VAR:KEY=NOPCZALOJI&amp;VAR:QUERY=RkZfRUJJVERBX09QRVIoUVRSLDQvMS8yMDEwLDYvMzAvMjAxMCwsLFVTRCk=&amp;WINDOW=FIRST_POPUP&amp;HEIGH","T=450&amp;WIDTH=450&amp;START_MAXIMIZED=FALSE&amp;VAR:CALENDAR=US&amp;VAR:SYMBOL=M&amp;VAR:INDEX=0"}</definedName>
    <definedName name="_446__FDSAUDITLINK__" localSheetId="9" hidden="1">{"fdsup://directions/FAT Viewer?action=UPDATE&amp;creator=factset&amp;DYN_ARGS=TRUE&amp;DOC_NAME=FAT:FQL_AUDITING_CLIENT_TEMPLATE.FAT&amp;display_string=Audit&amp;VAR:KEY=NOPCZALOJI&amp;VAR:QUERY=RkZfRUJJVERBX09QRVIoUVRSLDQvMS8yMDEwLDYvMzAvMjAxMCwsLFVTRCk=&amp;WINDOW=FIRST_POPUP&amp;HEIGH","T=450&amp;WIDTH=450&amp;START_MAXIMIZED=FALSE&amp;VAR:CALENDAR=US&amp;VAR:SYMBOL=M&amp;VAR:INDEX=0"}</definedName>
    <definedName name="_446__FDSAUDITLINK__" localSheetId="8" hidden="1">{"fdsup://directions/FAT Viewer?action=UPDATE&amp;creator=factset&amp;DYN_ARGS=TRUE&amp;DOC_NAME=FAT:FQL_AUDITING_CLIENT_TEMPLATE.FAT&amp;display_string=Audit&amp;VAR:KEY=NOPCZALOJI&amp;VAR:QUERY=RkZfRUJJVERBX09QRVIoUVRSLDQvMS8yMDEwLDYvMzAvMjAxMCwsLFVTRCk=&amp;WINDOW=FIRST_POPUP&amp;HEIGH","T=450&amp;WIDTH=450&amp;START_MAXIMIZED=FALSE&amp;VAR:CALENDAR=US&amp;VAR:SYMBOL=M&amp;VAR:INDEX=0"}</definedName>
    <definedName name="_446__FDSAUDITLINK__" localSheetId="10" hidden="1">{"fdsup://directions/FAT Viewer?action=UPDATE&amp;creator=factset&amp;DYN_ARGS=TRUE&amp;DOC_NAME=FAT:FQL_AUDITING_CLIENT_TEMPLATE.FAT&amp;display_string=Audit&amp;VAR:KEY=NOPCZALOJI&amp;VAR:QUERY=RkZfRUJJVERBX09QRVIoUVRSLDQvMS8yMDEwLDYvMzAvMjAxMCwsLFVTRCk=&amp;WINDOW=FIRST_POPUP&amp;HEIGH","T=450&amp;WIDTH=450&amp;START_MAXIMIZED=FALSE&amp;VAR:CALENDAR=US&amp;VAR:SYMBOL=M&amp;VAR:INDEX=0"}</definedName>
    <definedName name="_446__FDSAUDITLINK__" localSheetId="3" hidden="1">{"fdsup://directions/FAT Viewer?action=UPDATE&amp;creator=factset&amp;DYN_ARGS=TRUE&amp;DOC_NAME=FAT:FQL_AUDITING_CLIENT_TEMPLATE.FAT&amp;display_string=Audit&amp;VAR:KEY=NOPCZALOJI&amp;VAR:QUERY=RkZfRUJJVERBX09QRVIoUVRSLDQvMS8yMDEwLDYvMzAvMjAxMCwsLFVTRCk=&amp;WINDOW=FIRST_POPUP&amp;HEIGH","T=450&amp;WIDTH=450&amp;START_MAXIMIZED=FALSE&amp;VAR:CALENDAR=US&amp;VAR:SYMBOL=M&amp;VAR:INDEX=0"}</definedName>
    <definedName name="_446__FDSAUDITLINK__" localSheetId="5" hidden="1">{"fdsup://directions/FAT Viewer?action=UPDATE&amp;creator=factset&amp;DYN_ARGS=TRUE&amp;DOC_NAME=FAT:FQL_AUDITING_CLIENT_TEMPLATE.FAT&amp;display_string=Audit&amp;VAR:KEY=NOPCZALOJI&amp;VAR:QUERY=RkZfRUJJVERBX09QRVIoUVRSLDQvMS8yMDEwLDYvMzAvMjAxMCwsLFVTRCk=&amp;WINDOW=FIRST_POPUP&amp;HEIGH","T=450&amp;WIDTH=450&amp;START_MAXIMIZED=FALSE&amp;VAR:CALENDAR=US&amp;VAR:SYMBOL=M&amp;VAR:INDEX=0"}</definedName>
    <definedName name="_446__FDSAUDITLINK__" localSheetId="1" hidden="1">{"fdsup://directions/FAT Viewer?action=UPDATE&amp;creator=factset&amp;DYN_ARGS=TRUE&amp;DOC_NAME=FAT:FQL_AUDITING_CLIENT_TEMPLATE.FAT&amp;display_string=Audit&amp;VAR:KEY=NOPCZALOJI&amp;VAR:QUERY=RkZfRUJJVERBX09QRVIoUVRSLDQvMS8yMDEwLDYvMzAvMjAxMCwsLFVTRCk=&amp;WINDOW=FIRST_POPUP&amp;HEIGH","T=450&amp;WIDTH=450&amp;START_MAXIMIZED=FALSE&amp;VAR:CALENDAR=US&amp;VAR:SYMBOL=M&amp;VAR:INDEX=0"}</definedName>
    <definedName name="_446__FDSAUDITLINK__" hidden="1">{"fdsup://directions/FAT Viewer?action=UPDATE&amp;creator=factset&amp;DYN_ARGS=TRUE&amp;DOC_NAME=FAT:FQL_AUDITING_CLIENT_TEMPLATE.FAT&amp;display_string=Audit&amp;VAR:KEY=NOPCZALOJI&amp;VAR:QUERY=RkZfRUJJVERBX09QRVIoUVRSLDQvMS8yMDEwLDYvMzAvMjAxMCwsLFVTRCk=&amp;WINDOW=FIRST_POPUP&amp;HEIGH","T=450&amp;WIDTH=450&amp;START_MAXIMIZED=FALSE&amp;VAR:CALENDAR=US&amp;VAR:SYMBOL=M&amp;VAR:INDEX=0"}</definedName>
    <definedName name="_447__FDSAUDITLINK__" localSheetId="7" hidden="1">{"fdsup://directions/FAT Viewer?action=UPDATE&amp;creator=factset&amp;DYN_ARGS=TRUE&amp;DOC_NAME=FAT:FQL_AUDITING_CLIENT_TEMPLATE.FAT&amp;display_string=Audit&amp;VAR:KEY=XAZQDMXENG&amp;VAR:QUERY=RkZfRUJJVERBX09QRVIoUVRSLDQvMS8yMDA5LDYvMzAvMjAwOSwsLFVTRCk=&amp;WINDOW=FIRST_POPUP&amp;HEIGH","T=450&amp;WIDTH=450&amp;START_MAXIMIZED=FALSE&amp;VAR:CALENDAR=US&amp;VAR:SYMBOL=LXK&amp;VAR:INDEX=0"}</definedName>
    <definedName name="_447__FDSAUDITLINK__" localSheetId="9" hidden="1">{"fdsup://directions/FAT Viewer?action=UPDATE&amp;creator=factset&amp;DYN_ARGS=TRUE&amp;DOC_NAME=FAT:FQL_AUDITING_CLIENT_TEMPLATE.FAT&amp;display_string=Audit&amp;VAR:KEY=XAZQDMXENG&amp;VAR:QUERY=RkZfRUJJVERBX09QRVIoUVRSLDQvMS8yMDA5LDYvMzAvMjAwOSwsLFVTRCk=&amp;WINDOW=FIRST_POPUP&amp;HEIGH","T=450&amp;WIDTH=450&amp;START_MAXIMIZED=FALSE&amp;VAR:CALENDAR=US&amp;VAR:SYMBOL=LXK&amp;VAR:INDEX=0"}</definedName>
    <definedName name="_447__FDSAUDITLINK__" localSheetId="8" hidden="1">{"fdsup://directions/FAT Viewer?action=UPDATE&amp;creator=factset&amp;DYN_ARGS=TRUE&amp;DOC_NAME=FAT:FQL_AUDITING_CLIENT_TEMPLATE.FAT&amp;display_string=Audit&amp;VAR:KEY=XAZQDMXENG&amp;VAR:QUERY=RkZfRUJJVERBX09QRVIoUVRSLDQvMS8yMDA5LDYvMzAvMjAwOSwsLFVTRCk=&amp;WINDOW=FIRST_POPUP&amp;HEIGH","T=450&amp;WIDTH=450&amp;START_MAXIMIZED=FALSE&amp;VAR:CALENDAR=US&amp;VAR:SYMBOL=LXK&amp;VAR:INDEX=0"}</definedName>
    <definedName name="_447__FDSAUDITLINK__" localSheetId="10" hidden="1">{"fdsup://directions/FAT Viewer?action=UPDATE&amp;creator=factset&amp;DYN_ARGS=TRUE&amp;DOC_NAME=FAT:FQL_AUDITING_CLIENT_TEMPLATE.FAT&amp;display_string=Audit&amp;VAR:KEY=XAZQDMXENG&amp;VAR:QUERY=RkZfRUJJVERBX09QRVIoUVRSLDQvMS8yMDA5LDYvMzAvMjAwOSwsLFVTRCk=&amp;WINDOW=FIRST_POPUP&amp;HEIGH","T=450&amp;WIDTH=450&amp;START_MAXIMIZED=FALSE&amp;VAR:CALENDAR=US&amp;VAR:SYMBOL=LXK&amp;VAR:INDEX=0"}</definedName>
    <definedName name="_447__FDSAUDITLINK__" localSheetId="3" hidden="1">{"fdsup://directions/FAT Viewer?action=UPDATE&amp;creator=factset&amp;DYN_ARGS=TRUE&amp;DOC_NAME=FAT:FQL_AUDITING_CLIENT_TEMPLATE.FAT&amp;display_string=Audit&amp;VAR:KEY=XAZQDMXENG&amp;VAR:QUERY=RkZfRUJJVERBX09QRVIoUVRSLDQvMS8yMDA5LDYvMzAvMjAwOSwsLFVTRCk=&amp;WINDOW=FIRST_POPUP&amp;HEIGH","T=450&amp;WIDTH=450&amp;START_MAXIMIZED=FALSE&amp;VAR:CALENDAR=US&amp;VAR:SYMBOL=LXK&amp;VAR:INDEX=0"}</definedName>
    <definedName name="_447__FDSAUDITLINK__" localSheetId="5" hidden="1">{"fdsup://directions/FAT Viewer?action=UPDATE&amp;creator=factset&amp;DYN_ARGS=TRUE&amp;DOC_NAME=FAT:FQL_AUDITING_CLIENT_TEMPLATE.FAT&amp;display_string=Audit&amp;VAR:KEY=XAZQDMXENG&amp;VAR:QUERY=RkZfRUJJVERBX09QRVIoUVRSLDQvMS8yMDA5LDYvMzAvMjAwOSwsLFVTRCk=&amp;WINDOW=FIRST_POPUP&amp;HEIGH","T=450&amp;WIDTH=450&amp;START_MAXIMIZED=FALSE&amp;VAR:CALENDAR=US&amp;VAR:SYMBOL=LXK&amp;VAR:INDEX=0"}</definedName>
    <definedName name="_447__FDSAUDITLINK__" localSheetId="1" hidden="1">{"fdsup://directions/FAT Viewer?action=UPDATE&amp;creator=factset&amp;DYN_ARGS=TRUE&amp;DOC_NAME=FAT:FQL_AUDITING_CLIENT_TEMPLATE.FAT&amp;display_string=Audit&amp;VAR:KEY=XAZQDMXENG&amp;VAR:QUERY=RkZfRUJJVERBX09QRVIoUVRSLDQvMS8yMDA5LDYvMzAvMjAwOSwsLFVTRCk=&amp;WINDOW=FIRST_POPUP&amp;HEIGH","T=450&amp;WIDTH=450&amp;START_MAXIMIZED=FALSE&amp;VAR:CALENDAR=US&amp;VAR:SYMBOL=LXK&amp;VAR:INDEX=0"}</definedName>
    <definedName name="_447__FDSAUDITLINK__" hidden="1">{"fdsup://directions/FAT Viewer?action=UPDATE&amp;creator=factset&amp;DYN_ARGS=TRUE&amp;DOC_NAME=FAT:FQL_AUDITING_CLIENT_TEMPLATE.FAT&amp;display_string=Audit&amp;VAR:KEY=XAZQDMXENG&amp;VAR:QUERY=RkZfRUJJVERBX09QRVIoUVRSLDQvMS8yMDA5LDYvMzAvMjAwOSwsLFVTRCk=&amp;WINDOW=FIRST_POPUP&amp;HEIGH","T=450&amp;WIDTH=450&amp;START_MAXIMIZED=FALSE&amp;VAR:CALENDAR=US&amp;VAR:SYMBOL=LXK&amp;VAR:INDEX=0"}</definedName>
    <definedName name="_448__FDSAUDITLINK__" localSheetId="7" hidden="1">{"fdsup://directions/FAT Viewer?action=UPDATE&amp;creator=factset&amp;DYN_ARGS=TRUE&amp;DOC_NAME=FAT:FQL_AUDITING_CLIENT_TEMPLATE.FAT&amp;display_string=Audit&amp;VAR:KEY=PKHMFUBWDK&amp;VAR:QUERY=RkZfRUJJVERBX09QRVIoUVRSLDQvMS8yMDEwLDYvMzAvMjAxMCwsLFVTRCk=&amp;WINDOW=FIRST_POPUP&amp;HEIGH","T=450&amp;WIDTH=450&amp;START_MAXIMIZED=FALSE&amp;VAR:CALENDAR=US&amp;VAR:SYMBOL=LXK&amp;VAR:INDEX=0"}</definedName>
    <definedName name="_448__FDSAUDITLINK__" localSheetId="9" hidden="1">{"fdsup://directions/FAT Viewer?action=UPDATE&amp;creator=factset&amp;DYN_ARGS=TRUE&amp;DOC_NAME=FAT:FQL_AUDITING_CLIENT_TEMPLATE.FAT&amp;display_string=Audit&amp;VAR:KEY=PKHMFUBWDK&amp;VAR:QUERY=RkZfRUJJVERBX09QRVIoUVRSLDQvMS8yMDEwLDYvMzAvMjAxMCwsLFVTRCk=&amp;WINDOW=FIRST_POPUP&amp;HEIGH","T=450&amp;WIDTH=450&amp;START_MAXIMIZED=FALSE&amp;VAR:CALENDAR=US&amp;VAR:SYMBOL=LXK&amp;VAR:INDEX=0"}</definedName>
    <definedName name="_448__FDSAUDITLINK__" localSheetId="8" hidden="1">{"fdsup://directions/FAT Viewer?action=UPDATE&amp;creator=factset&amp;DYN_ARGS=TRUE&amp;DOC_NAME=FAT:FQL_AUDITING_CLIENT_TEMPLATE.FAT&amp;display_string=Audit&amp;VAR:KEY=PKHMFUBWDK&amp;VAR:QUERY=RkZfRUJJVERBX09QRVIoUVRSLDQvMS8yMDEwLDYvMzAvMjAxMCwsLFVTRCk=&amp;WINDOW=FIRST_POPUP&amp;HEIGH","T=450&amp;WIDTH=450&amp;START_MAXIMIZED=FALSE&amp;VAR:CALENDAR=US&amp;VAR:SYMBOL=LXK&amp;VAR:INDEX=0"}</definedName>
    <definedName name="_448__FDSAUDITLINK__" localSheetId="10" hidden="1">{"fdsup://directions/FAT Viewer?action=UPDATE&amp;creator=factset&amp;DYN_ARGS=TRUE&amp;DOC_NAME=FAT:FQL_AUDITING_CLIENT_TEMPLATE.FAT&amp;display_string=Audit&amp;VAR:KEY=PKHMFUBWDK&amp;VAR:QUERY=RkZfRUJJVERBX09QRVIoUVRSLDQvMS8yMDEwLDYvMzAvMjAxMCwsLFVTRCk=&amp;WINDOW=FIRST_POPUP&amp;HEIGH","T=450&amp;WIDTH=450&amp;START_MAXIMIZED=FALSE&amp;VAR:CALENDAR=US&amp;VAR:SYMBOL=LXK&amp;VAR:INDEX=0"}</definedName>
    <definedName name="_448__FDSAUDITLINK__" localSheetId="3" hidden="1">{"fdsup://directions/FAT Viewer?action=UPDATE&amp;creator=factset&amp;DYN_ARGS=TRUE&amp;DOC_NAME=FAT:FQL_AUDITING_CLIENT_TEMPLATE.FAT&amp;display_string=Audit&amp;VAR:KEY=PKHMFUBWDK&amp;VAR:QUERY=RkZfRUJJVERBX09QRVIoUVRSLDQvMS8yMDEwLDYvMzAvMjAxMCwsLFVTRCk=&amp;WINDOW=FIRST_POPUP&amp;HEIGH","T=450&amp;WIDTH=450&amp;START_MAXIMIZED=FALSE&amp;VAR:CALENDAR=US&amp;VAR:SYMBOL=LXK&amp;VAR:INDEX=0"}</definedName>
    <definedName name="_448__FDSAUDITLINK__" localSheetId="5" hidden="1">{"fdsup://directions/FAT Viewer?action=UPDATE&amp;creator=factset&amp;DYN_ARGS=TRUE&amp;DOC_NAME=FAT:FQL_AUDITING_CLIENT_TEMPLATE.FAT&amp;display_string=Audit&amp;VAR:KEY=PKHMFUBWDK&amp;VAR:QUERY=RkZfRUJJVERBX09QRVIoUVRSLDQvMS8yMDEwLDYvMzAvMjAxMCwsLFVTRCk=&amp;WINDOW=FIRST_POPUP&amp;HEIGH","T=450&amp;WIDTH=450&amp;START_MAXIMIZED=FALSE&amp;VAR:CALENDAR=US&amp;VAR:SYMBOL=LXK&amp;VAR:INDEX=0"}</definedName>
    <definedName name="_448__FDSAUDITLINK__" localSheetId="1" hidden="1">{"fdsup://directions/FAT Viewer?action=UPDATE&amp;creator=factset&amp;DYN_ARGS=TRUE&amp;DOC_NAME=FAT:FQL_AUDITING_CLIENT_TEMPLATE.FAT&amp;display_string=Audit&amp;VAR:KEY=PKHMFUBWDK&amp;VAR:QUERY=RkZfRUJJVERBX09QRVIoUVRSLDQvMS8yMDEwLDYvMzAvMjAxMCwsLFVTRCk=&amp;WINDOW=FIRST_POPUP&amp;HEIGH","T=450&amp;WIDTH=450&amp;START_MAXIMIZED=FALSE&amp;VAR:CALENDAR=US&amp;VAR:SYMBOL=LXK&amp;VAR:INDEX=0"}</definedName>
    <definedName name="_448__FDSAUDITLINK__" hidden="1">{"fdsup://directions/FAT Viewer?action=UPDATE&amp;creator=factset&amp;DYN_ARGS=TRUE&amp;DOC_NAME=FAT:FQL_AUDITING_CLIENT_TEMPLATE.FAT&amp;display_string=Audit&amp;VAR:KEY=PKHMFUBWDK&amp;VAR:QUERY=RkZfRUJJVERBX09QRVIoUVRSLDQvMS8yMDEwLDYvMzAvMjAxMCwsLFVTRCk=&amp;WINDOW=FIRST_POPUP&amp;HEIGH","T=450&amp;WIDTH=450&amp;START_MAXIMIZED=FALSE&amp;VAR:CALENDAR=US&amp;VAR:SYMBOL=LXK&amp;VAR:INDEX=0"}</definedName>
    <definedName name="_449__FDSAUDITLINK__" localSheetId="7" hidden="1">{"fdsup://directions/FAT Viewer?action=UPDATE&amp;creator=factset&amp;DYN_ARGS=TRUE&amp;DOC_NAME=FAT:FQL_AUDITING_CLIENT_TEMPLATE.FAT&amp;display_string=Audit&amp;VAR:KEY=JEFIZQPMDE&amp;VAR:QUERY=RkZfRUJJVERBX09QRVIoUVRSLDQvMS8yMDA5LDYvMzAvMjAwOSwsLFVTRCk=&amp;WINDOW=FIRST_POPUP&amp;HEIGH","T=450&amp;WIDTH=450&amp;START_MAXIMIZED=FALSE&amp;VAR:CALENDAR=US&amp;VAR:SYMBOL=LUV&amp;VAR:INDEX=0"}</definedName>
    <definedName name="_449__FDSAUDITLINK__" localSheetId="9" hidden="1">{"fdsup://directions/FAT Viewer?action=UPDATE&amp;creator=factset&amp;DYN_ARGS=TRUE&amp;DOC_NAME=FAT:FQL_AUDITING_CLIENT_TEMPLATE.FAT&amp;display_string=Audit&amp;VAR:KEY=JEFIZQPMDE&amp;VAR:QUERY=RkZfRUJJVERBX09QRVIoUVRSLDQvMS8yMDA5LDYvMzAvMjAwOSwsLFVTRCk=&amp;WINDOW=FIRST_POPUP&amp;HEIGH","T=450&amp;WIDTH=450&amp;START_MAXIMIZED=FALSE&amp;VAR:CALENDAR=US&amp;VAR:SYMBOL=LUV&amp;VAR:INDEX=0"}</definedName>
    <definedName name="_449__FDSAUDITLINK__" localSheetId="8" hidden="1">{"fdsup://directions/FAT Viewer?action=UPDATE&amp;creator=factset&amp;DYN_ARGS=TRUE&amp;DOC_NAME=FAT:FQL_AUDITING_CLIENT_TEMPLATE.FAT&amp;display_string=Audit&amp;VAR:KEY=JEFIZQPMDE&amp;VAR:QUERY=RkZfRUJJVERBX09QRVIoUVRSLDQvMS8yMDA5LDYvMzAvMjAwOSwsLFVTRCk=&amp;WINDOW=FIRST_POPUP&amp;HEIGH","T=450&amp;WIDTH=450&amp;START_MAXIMIZED=FALSE&amp;VAR:CALENDAR=US&amp;VAR:SYMBOL=LUV&amp;VAR:INDEX=0"}</definedName>
    <definedName name="_449__FDSAUDITLINK__" localSheetId="10" hidden="1">{"fdsup://directions/FAT Viewer?action=UPDATE&amp;creator=factset&amp;DYN_ARGS=TRUE&amp;DOC_NAME=FAT:FQL_AUDITING_CLIENT_TEMPLATE.FAT&amp;display_string=Audit&amp;VAR:KEY=JEFIZQPMDE&amp;VAR:QUERY=RkZfRUJJVERBX09QRVIoUVRSLDQvMS8yMDA5LDYvMzAvMjAwOSwsLFVTRCk=&amp;WINDOW=FIRST_POPUP&amp;HEIGH","T=450&amp;WIDTH=450&amp;START_MAXIMIZED=FALSE&amp;VAR:CALENDAR=US&amp;VAR:SYMBOL=LUV&amp;VAR:INDEX=0"}</definedName>
    <definedName name="_449__FDSAUDITLINK__" localSheetId="3" hidden="1">{"fdsup://directions/FAT Viewer?action=UPDATE&amp;creator=factset&amp;DYN_ARGS=TRUE&amp;DOC_NAME=FAT:FQL_AUDITING_CLIENT_TEMPLATE.FAT&amp;display_string=Audit&amp;VAR:KEY=JEFIZQPMDE&amp;VAR:QUERY=RkZfRUJJVERBX09QRVIoUVRSLDQvMS8yMDA5LDYvMzAvMjAwOSwsLFVTRCk=&amp;WINDOW=FIRST_POPUP&amp;HEIGH","T=450&amp;WIDTH=450&amp;START_MAXIMIZED=FALSE&amp;VAR:CALENDAR=US&amp;VAR:SYMBOL=LUV&amp;VAR:INDEX=0"}</definedName>
    <definedName name="_449__FDSAUDITLINK__" localSheetId="5" hidden="1">{"fdsup://directions/FAT Viewer?action=UPDATE&amp;creator=factset&amp;DYN_ARGS=TRUE&amp;DOC_NAME=FAT:FQL_AUDITING_CLIENT_TEMPLATE.FAT&amp;display_string=Audit&amp;VAR:KEY=JEFIZQPMDE&amp;VAR:QUERY=RkZfRUJJVERBX09QRVIoUVRSLDQvMS8yMDA5LDYvMzAvMjAwOSwsLFVTRCk=&amp;WINDOW=FIRST_POPUP&amp;HEIGH","T=450&amp;WIDTH=450&amp;START_MAXIMIZED=FALSE&amp;VAR:CALENDAR=US&amp;VAR:SYMBOL=LUV&amp;VAR:INDEX=0"}</definedName>
    <definedName name="_449__FDSAUDITLINK__" localSheetId="1" hidden="1">{"fdsup://directions/FAT Viewer?action=UPDATE&amp;creator=factset&amp;DYN_ARGS=TRUE&amp;DOC_NAME=FAT:FQL_AUDITING_CLIENT_TEMPLATE.FAT&amp;display_string=Audit&amp;VAR:KEY=JEFIZQPMDE&amp;VAR:QUERY=RkZfRUJJVERBX09QRVIoUVRSLDQvMS8yMDA5LDYvMzAvMjAwOSwsLFVTRCk=&amp;WINDOW=FIRST_POPUP&amp;HEIGH","T=450&amp;WIDTH=450&amp;START_MAXIMIZED=FALSE&amp;VAR:CALENDAR=US&amp;VAR:SYMBOL=LUV&amp;VAR:INDEX=0"}</definedName>
    <definedName name="_449__FDSAUDITLINK__" hidden="1">{"fdsup://directions/FAT Viewer?action=UPDATE&amp;creator=factset&amp;DYN_ARGS=TRUE&amp;DOC_NAME=FAT:FQL_AUDITING_CLIENT_TEMPLATE.FAT&amp;display_string=Audit&amp;VAR:KEY=JEFIZQPMDE&amp;VAR:QUERY=RkZfRUJJVERBX09QRVIoUVRSLDQvMS8yMDA5LDYvMzAvMjAwOSwsLFVTRCk=&amp;WINDOW=FIRST_POPUP&amp;HEIGH","T=450&amp;WIDTH=450&amp;START_MAXIMIZED=FALSE&amp;VAR:CALENDAR=US&amp;VAR:SYMBOL=LUV&amp;VAR:INDEX=0"}</definedName>
    <definedName name="_45__FDSAUDITLINK__" localSheetId="7" hidden="1">{"fdsup://directions/FAT Viewer?action=UPDATE&amp;creator=factset&amp;DYN_ARGS=TRUE&amp;DOC_NAME=FAT:FQL_AUDITING_CLIENT_TEMPLATE.FAT&amp;display_string=Audit&amp;VAR:KEY=FGFWLOHGZQ&amp;VAR:QUERY=RkZfRUJJVERBX09QRVIoUVRSLDQvMS8yMDA5LDYvMzAvMjAwOSwsLFVTRCk=&amp;WINDOW=FIRST_POPUP&amp;HEIGH","T=450&amp;WIDTH=450&amp;START_MAXIMIZED=FALSE&amp;VAR:CALENDAR=US&amp;VAR:SYMBOL=WHR&amp;VAR:INDEX=0"}</definedName>
    <definedName name="_45__FDSAUDITLINK__" localSheetId="9" hidden="1">{"fdsup://directions/FAT Viewer?action=UPDATE&amp;creator=factset&amp;DYN_ARGS=TRUE&amp;DOC_NAME=FAT:FQL_AUDITING_CLIENT_TEMPLATE.FAT&amp;display_string=Audit&amp;VAR:KEY=FGFWLOHGZQ&amp;VAR:QUERY=RkZfRUJJVERBX09QRVIoUVRSLDQvMS8yMDA5LDYvMzAvMjAwOSwsLFVTRCk=&amp;WINDOW=FIRST_POPUP&amp;HEIGH","T=450&amp;WIDTH=450&amp;START_MAXIMIZED=FALSE&amp;VAR:CALENDAR=US&amp;VAR:SYMBOL=WHR&amp;VAR:INDEX=0"}</definedName>
    <definedName name="_45__FDSAUDITLINK__" localSheetId="8" hidden="1">{"fdsup://directions/FAT Viewer?action=UPDATE&amp;creator=factset&amp;DYN_ARGS=TRUE&amp;DOC_NAME=FAT:FQL_AUDITING_CLIENT_TEMPLATE.FAT&amp;display_string=Audit&amp;VAR:KEY=FGFWLOHGZQ&amp;VAR:QUERY=RkZfRUJJVERBX09QRVIoUVRSLDQvMS8yMDA5LDYvMzAvMjAwOSwsLFVTRCk=&amp;WINDOW=FIRST_POPUP&amp;HEIGH","T=450&amp;WIDTH=450&amp;START_MAXIMIZED=FALSE&amp;VAR:CALENDAR=US&amp;VAR:SYMBOL=WHR&amp;VAR:INDEX=0"}</definedName>
    <definedName name="_45__FDSAUDITLINK__" localSheetId="10" hidden="1">{"fdsup://directions/FAT Viewer?action=UPDATE&amp;creator=factset&amp;DYN_ARGS=TRUE&amp;DOC_NAME=FAT:FQL_AUDITING_CLIENT_TEMPLATE.FAT&amp;display_string=Audit&amp;VAR:KEY=FGFWLOHGZQ&amp;VAR:QUERY=RkZfRUJJVERBX09QRVIoUVRSLDQvMS8yMDA5LDYvMzAvMjAwOSwsLFVTRCk=&amp;WINDOW=FIRST_POPUP&amp;HEIGH","T=450&amp;WIDTH=450&amp;START_MAXIMIZED=FALSE&amp;VAR:CALENDAR=US&amp;VAR:SYMBOL=WHR&amp;VAR:INDEX=0"}</definedName>
    <definedName name="_45__FDSAUDITLINK__" localSheetId="3" hidden="1">{"fdsup://directions/FAT Viewer?action=UPDATE&amp;creator=factset&amp;DYN_ARGS=TRUE&amp;DOC_NAME=FAT:FQL_AUDITING_CLIENT_TEMPLATE.FAT&amp;display_string=Audit&amp;VAR:KEY=FGFWLOHGZQ&amp;VAR:QUERY=RkZfRUJJVERBX09QRVIoUVRSLDQvMS8yMDA5LDYvMzAvMjAwOSwsLFVTRCk=&amp;WINDOW=FIRST_POPUP&amp;HEIGH","T=450&amp;WIDTH=450&amp;START_MAXIMIZED=FALSE&amp;VAR:CALENDAR=US&amp;VAR:SYMBOL=WHR&amp;VAR:INDEX=0"}</definedName>
    <definedName name="_45__FDSAUDITLINK__" localSheetId="5" hidden="1">{"fdsup://directions/FAT Viewer?action=UPDATE&amp;creator=factset&amp;DYN_ARGS=TRUE&amp;DOC_NAME=FAT:FQL_AUDITING_CLIENT_TEMPLATE.FAT&amp;display_string=Audit&amp;VAR:KEY=FGFWLOHGZQ&amp;VAR:QUERY=RkZfRUJJVERBX09QRVIoUVRSLDQvMS8yMDA5LDYvMzAvMjAwOSwsLFVTRCk=&amp;WINDOW=FIRST_POPUP&amp;HEIGH","T=450&amp;WIDTH=450&amp;START_MAXIMIZED=FALSE&amp;VAR:CALENDAR=US&amp;VAR:SYMBOL=WHR&amp;VAR:INDEX=0"}</definedName>
    <definedName name="_45__FDSAUDITLINK__" localSheetId="1" hidden="1">{"fdsup://directions/FAT Viewer?action=UPDATE&amp;creator=factset&amp;DYN_ARGS=TRUE&amp;DOC_NAME=FAT:FQL_AUDITING_CLIENT_TEMPLATE.FAT&amp;display_string=Audit&amp;VAR:KEY=FGFWLOHGZQ&amp;VAR:QUERY=RkZfRUJJVERBX09QRVIoUVRSLDQvMS8yMDA5LDYvMzAvMjAwOSwsLFVTRCk=&amp;WINDOW=FIRST_POPUP&amp;HEIGH","T=450&amp;WIDTH=450&amp;START_MAXIMIZED=FALSE&amp;VAR:CALENDAR=US&amp;VAR:SYMBOL=WHR&amp;VAR:INDEX=0"}</definedName>
    <definedName name="_45__FDSAUDITLINK__" hidden="1">{"fdsup://directions/FAT Viewer?action=UPDATE&amp;creator=factset&amp;DYN_ARGS=TRUE&amp;DOC_NAME=FAT:FQL_AUDITING_CLIENT_TEMPLATE.FAT&amp;display_string=Audit&amp;VAR:KEY=FGFWLOHGZQ&amp;VAR:QUERY=RkZfRUJJVERBX09QRVIoUVRSLDQvMS8yMDA5LDYvMzAvMjAwOSwsLFVTRCk=&amp;WINDOW=FIRST_POPUP&amp;HEIGH","T=450&amp;WIDTH=450&amp;START_MAXIMIZED=FALSE&amp;VAR:CALENDAR=US&amp;VAR:SYMBOL=WHR&amp;VAR:INDEX=0"}</definedName>
    <definedName name="_450__FDSAUDITLINK__" localSheetId="7" hidden="1">{"fdsup://directions/FAT Viewer?action=UPDATE&amp;creator=factset&amp;DYN_ARGS=TRUE&amp;DOC_NAME=FAT:FQL_AUDITING_CLIENT_TEMPLATE.FAT&amp;display_string=Audit&amp;VAR:KEY=VGTCDGTSFY&amp;VAR:QUERY=RkZfRUJJVERBX09QRVIoUVRSLDQvMS8yMDEwLDYvMzAvMjAxMCwsLFVTRCk=&amp;WINDOW=FIRST_POPUP&amp;HEIGH","T=450&amp;WIDTH=450&amp;START_MAXIMIZED=FALSE&amp;VAR:CALENDAR=US&amp;VAR:SYMBOL=LUV&amp;VAR:INDEX=0"}</definedName>
    <definedName name="_450__FDSAUDITLINK__" localSheetId="9" hidden="1">{"fdsup://directions/FAT Viewer?action=UPDATE&amp;creator=factset&amp;DYN_ARGS=TRUE&amp;DOC_NAME=FAT:FQL_AUDITING_CLIENT_TEMPLATE.FAT&amp;display_string=Audit&amp;VAR:KEY=VGTCDGTSFY&amp;VAR:QUERY=RkZfRUJJVERBX09QRVIoUVRSLDQvMS8yMDEwLDYvMzAvMjAxMCwsLFVTRCk=&amp;WINDOW=FIRST_POPUP&amp;HEIGH","T=450&amp;WIDTH=450&amp;START_MAXIMIZED=FALSE&amp;VAR:CALENDAR=US&amp;VAR:SYMBOL=LUV&amp;VAR:INDEX=0"}</definedName>
    <definedName name="_450__FDSAUDITLINK__" localSheetId="8" hidden="1">{"fdsup://directions/FAT Viewer?action=UPDATE&amp;creator=factset&amp;DYN_ARGS=TRUE&amp;DOC_NAME=FAT:FQL_AUDITING_CLIENT_TEMPLATE.FAT&amp;display_string=Audit&amp;VAR:KEY=VGTCDGTSFY&amp;VAR:QUERY=RkZfRUJJVERBX09QRVIoUVRSLDQvMS8yMDEwLDYvMzAvMjAxMCwsLFVTRCk=&amp;WINDOW=FIRST_POPUP&amp;HEIGH","T=450&amp;WIDTH=450&amp;START_MAXIMIZED=FALSE&amp;VAR:CALENDAR=US&amp;VAR:SYMBOL=LUV&amp;VAR:INDEX=0"}</definedName>
    <definedName name="_450__FDSAUDITLINK__" localSheetId="10" hidden="1">{"fdsup://directions/FAT Viewer?action=UPDATE&amp;creator=factset&amp;DYN_ARGS=TRUE&amp;DOC_NAME=FAT:FQL_AUDITING_CLIENT_TEMPLATE.FAT&amp;display_string=Audit&amp;VAR:KEY=VGTCDGTSFY&amp;VAR:QUERY=RkZfRUJJVERBX09QRVIoUVRSLDQvMS8yMDEwLDYvMzAvMjAxMCwsLFVTRCk=&amp;WINDOW=FIRST_POPUP&amp;HEIGH","T=450&amp;WIDTH=450&amp;START_MAXIMIZED=FALSE&amp;VAR:CALENDAR=US&amp;VAR:SYMBOL=LUV&amp;VAR:INDEX=0"}</definedName>
    <definedName name="_450__FDSAUDITLINK__" localSheetId="3" hidden="1">{"fdsup://directions/FAT Viewer?action=UPDATE&amp;creator=factset&amp;DYN_ARGS=TRUE&amp;DOC_NAME=FAT:FQL_AUDITING_CLIENT_TEMPLATE.FAT&amp;display_string=Audit&amp;VAR:KEY=VGTCDGTSFY&amp;VAR:QUERY=RkZfRUJJVERBX09QRVIoUVRSLDQvMS8yMDEwLDYvMzAvMjAxMCwsLFVTRCk=&amp;WINDOW=FIRST_POPUP&amp;HEIGH","T=450&amp;WIDTH=450&amp;START_MAXIMIZED=FALSE&amp;VAR:CALENDAR=US&amp;VAR:SYMBOL=LUV&amp;VAR:INDEX=0"}</definedName>
    <definedName name="_450__FDSAUDITLINK__" localSheetId="5" hidden="1">{"fdsup://directions/FAT Viewer?action=UPDATE&amp;creator=factset&amp;DYN_ARGS=TRUE&amp;DOC_NAME=FAT:FQL_AUDITING_CLIENT_TEMPLATE.FAT&amp;display_string=Audit&amp;VAR:KEY=VGTCDGTSFY&amp;VAR:QUERY=RkZfRUJJVERBX09QRVIoUVRSLDQvMS8yMDEwLDYvMzAvMjAxMCwsLFVTRCk=&amp;WINDOW=FIRST_POPUP&amp;HEIGH","T=450&amp;WIDTH=450&amp;START_MAXIMIZED=FALSE&amp;VAR:CALENDAR=US&amp;VAR:SYMBOL=LUV&amp;VAR:INDEX=0"}</definedName>
    <definedName name="_450__FDSAUDITLINK__" localSheetId="1" hidden="1">{"fdsup://directions/FAT Viewer?action=UPDATE&amp;creator=factset&amp;DYN_ARGS=TRUE&amp;DOC_NAME=FAT:FQL_AUDITING_CLIENT_TEMPLATE.FAT&amp;display_string=Audit&amp;VAR:KEY=VGTCDGTSFY&amp;VAR:QUERY=RkZfRUJJVERBX09QRVIoUVRSLDQvMS8yMDEwLDYvMzAvMjAxMCwsLFVTRCk=&amp;WINDOW=FIRST_POPUP&amp;HEIGH","T=450&amp;WIDTH=450&amp;START_MAXIMIZED=FALSE&amp;VAR:CALENDAR=US&amp;VAR:SYMBOL=LUV&amp;VAR:INDEX=0"}</definedName>
    <definedName name="_450__FDSAUDITLINK__" hidden="1">{"fdsup://directions/FAT Viewer?action=UPDATE&amp;creator=factset&amp;DYN_ARGS=TRUE&amp;DOC_NAME=FAT:FQL_AUDITING_CLIENT_TEMPLATE.FAT&amp;display_string=Audit&amp;VAR:KEY=VGTCDGTSFY&amp;VAR:QUERY=RkZfRUJJVERBX09QRVIoUVRSLDQvMS8yMDEwLDYvMzAvMjAxMCwsLFVTRCk=&amp;WINDOW=FIRST_POPUP&amp;HEIGH","T=450&amp;WIDTH=450&amp;START_MAXIMIZED=FALSE&amp;VAR:CALENDAR=US&amp;VAR:SYMBOL=LUV&amp;VAR:INDEX=0"}</definedName>
    <definedName name="_451__FDSAUDITLINK__" localSheetId="7" hidden="1">{"fdsup://directions/FAT Viewer?action=UPDATE&amp;creator=factset&amp;DYN_ARGS=TRUE&amp;DOC_NAME=FAT:FQL_AUDITING_CLIENT_TEMPLATE.FAT&amp;display_string=Audit&amp;VAR:KEY=RSPQHCJURO&amp;VAR:QUERY=RkZfRUJJVERBX09QRVIoUVRSLDQvMS8yMDA5LDYvMzAvMjAwOSwsLFVTRCk=&amp;WINDOW=FIRST_POPUP&amp;HEIGH","T=450&amp;WIDTH=450&amp;START_MAXIMIZED=FALSE&amp;VAR:CALENDAR=US&amp;VAR:SYMBOL=LUK&amp;VAR:INDEX=0"}</definedName>
    <definedName name="_451__FDSAUDITLINK__" localSheetId="9" hidden="1">{"fdsup://directions/FAT Viewer?action=UPDATE&amp;creator=factset&amp;DYN_ARGS=TRUE&amp;DOC_NAME=FAT:FQL_AUDITING_CLIENT_TEMPLATE.FAT&amp;display_string=Audit&amp;VAR:KEY=RSPQHCJURO&amp;VAR:QUERY=RkZfRUJJVERBX09QRVIoUVRSLDQvMS8yMDA5LDYvMzAvMjAwOSwsLFVTRCk=&amp;WINDOW=FIRST_POPUP&amp;HEIGH","T=450&amp;WIDTH=450&amp;START_MAXIMIZED=FALSE&amp;VAR:CALENDAR=US&amp;VAR:SYMBOL=LUK&amp;VAR:INDEX=0"}</definedName>
    <definedName name="_451__FDSAUDITLINK__" localSheetId="8" hidden="1">{"fdsup://directions/FAT Viewer?action=UPDATE&amp;creator=factset&amp;DYN_ARGS=TRUE&amp;DOC_NAME=FAT:FQL_AUDITING_CLIENT_TEMPLATE.FAT&amp;display_string=Audit&amp;VAR:KEY=RSPQHCJURO&amp;VAR:QUERY=RkZfRUJJVERBX09QRVIoUVRSLDQvMS8yMDA5LDYvMzAvMjAwOSwsLFVTRCk=&amp;WINDOW=FIRST_POPUP&amp;HEIGH","T=450&amp;WIDTH=450&amp;START_MAXIMIZED=FALSE&amp;VAR:CALENDAR=US&amp;VAR:SYMBOL=LUK&amp;VAR:INDEX=0"}</definedName>
    <definedName name="_451__FDSAUDITLINK__" localSheetId="10" hidden="1">{"fdsup://directions/FAT Viewer?action=UPDATE&amp;creator=factset&amp;DYN_ARGS=TRUE&amp;DOC_NAME=FAT:FQL_AUDITING_CLIENT_TEMPLATE.FAT&amp;display_string=Audit&amp;VAR:KEY=RSPQHCJURO&amp;VAR:QUERY=RkZfRUJJVERBX09QRVIoUVRSLDQvMS8yMDA5LDYvMzAvMjAwOSwsLFVTRCk=&amp;WINDOW=FIRST_POPUP&amp;HEIGH","T=450&amp;WIDTH=450&amp;START_MAXIMIZED=FALSE&amp;VAR:CALENDAR=US&amp;VAR:SYMBOL=LUK&amp;VAR:INDEX=0"}</definedName>
    <definedName name="_451__FDSAUDITLINK__" localSheetId="3" hidden="1">{"fdsup://directions/FAT Viewer?action=UPDATE&amp;creator=factset&amp;DYN_ARGS=TRUE&amp;DOC_NAME=FAT:FQL_AUDITING_CLIENT_TEMPLATE.FAT&amp;display_string=Audit&amp;VAR:KEY=RSPQHCJURO&amp;VAR:QUERY=RkZfRUJJVERBX09QRVIoUVRSLDQvMS8yMDA5LDYvMzAvMjAwOSwsLFVTRCk=&amp;WINDOW=FIRST_POPUP&amp;HEIGH","T=450&amp;WIDTH=450&amp;START_MAXIMIZED=FALSE&amp;VAR:CALENDAR=US&amp;VAR:SYMBOL=LUK&amp;VAR:INDEX=0"}</definedName>
    <definedName name="_451__FDSAUDITLINK__" localSheetId="5" hidden="1">{"fdsup://directions/FAT Viewer?action=UPDATE&amp;creator=factset&amp;DYN_ARGS=TRUE&amp;DOC_NAME=FAT:FQL_AUDITING_CLIENT_TEMPLATE.FAT&amp;display_string=Audit&amp;VAR:KEY=RSPQHCJURO&amp;VAR:QUERY=RkZfRUJJVERBX09QRVIoUVRSLDQvMS8yMDA5LDYvMzAvMjAwOSwsLFVTRCk=&amp;WINDOW=FIRST_POPUP&amp;HEIGH","T=450&amp;WIDTH=450&amp;START_MAXIMIZED=FALSE&amp;VAR:CALENDAR=US&amp;VAR:SYMBOL=LUK&amp;VAR:INDEX=0"}</definedName>
    <definedName name="_451__FDSAUDITLINK__" localSheetId="1" hidden="1">{"fdsup://directions/FAT Viewer?action=UPDATE&amp;creator=factset&amp;DYN_ARGS=TRUE&amp;DOC_NAME=FAT:FQL_AUDITING_CLIENT_TEMPLATE.FAT&amp;display_string=Audit&amp;VAR:KEY=RSPQHCJURO&amp;VAR:QUERY=RkZfRUJJVERBX09QRVIoUVRSLDQvMS8yMDA5LDYvMzAvMjAwOSwsLFVTRCk=&amp;WINDOW=FIRST_POPUP&amp;HEIGH","T=450&amp;WIDTH=450&amp;START_MAXIMIZED=FALSE&amp;VAR:CALENDAR=US&amp;VAR:SYMBOL=LUK&amp;VAR:INDEX=0"}</definedName>
    <definedName name="_451__FDSAUDITLINK__" hidden="1">{"fdsup://directions/FAT Viewer?action=UPDATE&amp;creator=factset&amp;DYN_ARGS=TRUE&amp;DOC_NAME=FAT:FQL_AUDITING_CLIENT_TEMPLATE.FAT&amp;display_string=Audit&amp;VAR:KEY=RSPQHCJURO&amp;VAR:QUERY=RkZfRUJJVERBX09QRVIoUVRSLDQvMS8yMDA5LDYvMzAvMjAwOSwsLFVTRCk=&amp;WINDOW=FIRST_POPUP&amp;HEIGH","T=450&amp;WIDTH=450&amp;START_MAXIMIZED=FALSE&amp;VAR:CALENDAR=US&amp;VAR:SYMBOL=LUK&amp;VAR:INDEX=0"}</definedName>
    <definedName name="_452__FDSAUDITLINK__" localSheetId="7" hidden="1">{"fdsup://directions/FAT Viewer?action=UPDATE&amp;creator=factset&amp;DYN_ARGS=TRUE&amp;DOC_NAME=FAT:FQL_AUDITING_CLIENT_TEMPLATE.FAT&amp;display_string=Audit&amp;VAR:KEY=VAJWZALQNC&amp;VAR:QUERY=RkZfRUJJVERBX09QRVIoUVRSLDQvMS8yMDEwLDYvMzAvMjAxMCwsLFVTRCk=&amp;WINDOW=FIRST_POPUP&amp;HEIGH","T=450&amp;WIDTH=450&amp;START_MAXIMIZED=FALSE&amp;VAR:CALENDAR=US&amp;VAR:SYMBOL=LUK&amp;VAR:INDEX=0"}</definedName>
    <definedName name="_452__FDSAUDITLINK__" localSheetId="9" hidden="1">{"fdsup://directions/FAT Viewer?action=UPDATE&amp;creator=factset&amp;DYN_ARGS=TRUE&amp;DOC_NAME=FAT:FQL_AUDITING_CLIENT_TEMPLATE.FAT&amp;display_string=Audit&amp;VAR:KEY=VAJWZALQNC&amp;VAR:QUERY=RkZfRUJJVERBX09QRVIoUVRSLDQvMS8yMDEwLDYvMzAvMjAxMCwsLFVTRCk=&amp;WINDOW=FIRST_POPUP&amp;HEIGH","T=450&amp;WIDTH=450&amp;START_MAXIMIZED=FALSE&amp;VAR:CALENDAR=US&amp;VAR:SYMBOL=LUK&amp;VAR:INDEX=0"}</definedName>
    <definedName name="_452__FDSAUDITLINK__" localSheetId="8" hidden="1">{"fdsup://directions/FAT Viewer?action=UPDATE&amp;creator=factset&amp;DYN_ARGS=TRUE&amp;DOC_NAME=FAT:FQL_AUDITING_CLIENT_TEMPLATE.FAT&amp;display_string=Audit&amp;VAR:KEY=VAJWZALQNC&amp;VAR:QUERY=RkZfRUJJVERBX09QRVIoUVRSLDQvMS8yMDEwLDYvMzAvMjAxMCwsLFVTRCk=&amp;WINDOW=FIRST_POPUP&amp;HEIGH","T=450&amp;WIDTH=450&amp;START_MAXIMIZED=FALSE&amp;VAR:CALENDAR=US&amp;VAR:SYMBOL=LUK&amp;VAR:INDEX=0"}</definedName>
    <definedName name="_452__FDSAUDITLINK__" localSheetId="10" hidden="1">{"fdsup://directions/FAT Viewer?action=UPDATE&amp;creator=factset&amp;DYN_ARGS=TRUE&amp;DOC_NAME=FAT:FQL_AUDITING_CLIENT_TEMPLATE.FAT&amp;display_string=Audit&amp;VAR:KEY=VAJWZALQNC&amp;VAR:QUERY=RkZfRUJJVERBX09QRVIoUVRSLDQvMS8yMDEwLDYvMzAvMjAxMCwsLFVTRCk=&amp;WINDOW=FIRST_POPUP&amp;HEIGH","T=450&amp;WIDTH=450&amp;START_MAXIMIZED=FALSE&amp;VAR:CALENDAR=US&amp;VAR:SYMBOL=LUK&amp;VAR:INDEX=0"}</definedName>
    <definedName name="_452__FDSAUDITLINK__" localSheetId="3" hidden="1">{"fdsup://directions/FAT Viewer?action=UPDATE&amp;creator=factset&amp;DYN_ARGS=TRUE&amp;DOC_NAME=FAT:FQL_AUDITING_CLIENT_TEMPLATE.FAT&amp;display_string=Audit&amp;VAR:KEY=VAJWZALQNC&amp;VAR:QUERY=RkZfRUJJVERBX09QRVIoUVRSLDQvMS8yMDEwLDYvMzAvMjAxMCwsLFVTRCk=&amp;WINDOW=FIRST_POPUP&amp;HEIGH","T=450&amp;WIDTH=450&amp;START_MAXIMIZED=FALSE&amp;VAR:CALENDAR=US&amp;VAR:SYMBOL=LUK&amp;VAR:INDEX=0"}</definedName>
    <definedName name="_452__FDSAUDITLINK__" localSheetId="5" hidden="1">{"fdsup://directions/FAT Viewer?action=UPDATE&amp;creator=factset&amp;DYN_ARGS=TRUE&amp;DOC_NAME=FAT:FQL_AUDITING_CLIENT_TEMPLATE.FAT&amp;display_string=Audit&amp;VAR:KEY=VAJWZALQNC&amp;VAR:QUERY=RkZfRUJJVERBX09QRVIoUVRSLDQvMS8yMDEwLDYvMzAvMjAxMCwsLFVTRCk=&amp;WINDOW=FIRST_POPUP&amp;HEIGH","T=450&amp;WIDTH=450&amp;START_MAXIMIZED=FALSE&amp;VAR:CALENDAR=US&amp;VAR:SYMBOL=LUK&amp;VAR:INDEX=0"}</definedName>
    <definedName name="_452__FDSAUDITLINK__" localSheetId="1" hidden="1">{"fdsup://directions/FAT Viewer?action=UPDATE&amp;creator=factset&amp;DYN_ARGS=TRUE&amp;DOC_NAME=FAT:FQL_AUDITING_CLIENT_TEMPLATE.FAT&amp;display_string=Audit&amp;VAR:KEY=VAJWZALQNC&amp;VAR:QUERY=RkZfRUJJVERBX09QRVIoUVRSLDQvMS8yMDEwLDYvMzAvMjAxMCwsLFVTRCk=&amp;WINDOW=FIRST_POPUP&amp;HEIGH","T=450&amp;WIDTH=450&amp;START_MAXIMIZED=FALSE&amp;VAR:CALENDAR=US&amp;VAR:SYMBOL=LUK&amp;VAR:INDEX=0"}</definedName>
    <definedName name="_452__FDSAUDITLINK__" hidden="1">{"fdsup://directions/FAT Viewer?action=UPDATE&amp;creator=factset&amp;DYN_ARGS=TRUE&amp;DOC_NAME=FAT:FQL_AUDITING_CLIENT_TEMPLATE.FAT&amp;display_string=Audit&amp;VAR:KEY=VAJWZALQNC&amp;VAR:QUERY=RkZfRUJJVERBX09QRVIoUVRSLDQvMS8yMDEwLDYvMzAvMjAxMCwsLFVTRCk=&amp;WINDOW=FIRST_POPUP&amp;HEIGH","T=450&amp;WIDTH=450&amp;START_MAXIMIZED=FALSE&amp;VAR:CALENDAR=US&amp;VAR:SYMBOL=LUK&amp;VAR:INDEX=0"}</definedName>
    <definedName name="_453__FDSAUDITLINK__" localSheetId="7" hidden="1">{"fdsup://directions/FAT Viewer?action=UPDATE&amp;creator=factset&amp;DYN_ARGS=TRUE&amp;DOC_NAME=FAT:FQL_AUDITING_CLIENT_TEMPLATE.FAT&amp;display_string=Audit&amp;VAR:KEY=ZYPCFUNIRW&amp;VAR:QUERY=RkZfRUJJVERBX09QRVIoUVRSLDQvMS8yMDA5LDYvMzAvMjAwOSwsLFVTRCk=&amp;WINDOW=FIRST_POPUP&amp;HEIGH","T=450&amp;WIDTH=450&amp;START_MAXIMIZED=FALSE&amp;VAR:CALENDAR=US&amp;VAR:SYMBOL=LTD&amp;VAR:INDEX=0"}</definedName>
    <definedName name="_453__FDSAUDITLINK__" localSheetId="9" hidden="1">{"fdsup://directions/FAT Viewer?action=UPDATE&amp;creator=factset&amp;DYN_ARGS=TRUE&amp;DOC_NAME=FAT:FQL_AUDITING_CLIENT_TEMPLATE.FAT&amp;display_string=Audit&amp;VAR:KEY=ZYPCFUNIRW&amp;VAR:QUERY=RkZfRUJJVERBX09QRVIoUVRSLDQvMS8yMDA5LDYvMzAvMjAwOSwsLFVTRCk=&amp;WINDOW=FIRST_POPUP&amp;HEIGH","T=450&amp;WIDTH=450&amp;START_MAXIMIZED=FALSE&amp;VAR:CALENDAR=US&amp;VAR:SYMBOL=LTD&amp;VAR:INDEX=0"}</definedName>
    <definedName name="_453__FDSAUDITLINK__" localSheetId="8" hidden="1">{"fdsup://directions/FAT Viewer?action=UPDATE&amp;creator=factset&amp;DYN_ARGS=TRUE&amp;DOC_NAME=FAT:FQL_AUDITING_CLIENT_TEMPLATE.FAT&amp;display_string=Audit&amp;VAR:KEY=ZYPCFUNIRW&amp;VAR:QUERY=RkZfRUJJVERBX09QRVIoUVRSLDQvMS8yMDA5LDYvMzAvMjAwOSwsLFVTRCk=&amp;WINDOW=FIRST_POPUP&amp;HEIGH","T=450&amp;WIDTH=450&amp;START_MAXIMIZED=FALSE&amp;VAR:CALENDAR=US&amp;VAR:SYMBOL=LTD&amp;VAR:INDEX=0"}</definedName>
    <definedName name="_453__FDSAUDITLINK__" localSheetId="10" hidden="1">{"fdsup://directions/FAT Viewer?action=UPDATE&amp;creator=factset&amp;DYN_ARGS=TRUE&amp;DOC_NAME=FAT:FQL_AUDITING_CLIENT_TEMPLATE.FAT&amp;display_string=Audit&amp;VAR:KEY=ZYPCFUNIRW&amp;VAR:QUERY=RkZfRUJJVERBX09QRVIoUVRSLDQvMS8yMDA5LDYvMzAvMjAwOSwsLFVTRCk=&amp;WINDOW=FIRST_POPUP&amp;HEIGH","T=450&amp;WIDTH=450&amp;START_MAXIMIZED=FALSE&amp;VAR:CALENDAR=US&amp;VAR:SYMBOL=LTD&amp;VAR:INDEX=0"}</definedName>
    <definedName name="_453__FDSAUDITLINK__" localSheetId="3" hidden="1">{"fdsup://directions/FAT Viewer?action=UPDATE&amp;creator=factset&amp;DYN_ARGS=TRUE&amp;DOC_NAME=FAT:FQL_AUDITING_CLIENT_TEMPLATE.FAT&amp;display_string=Audit&amp;VAR:KEY=ZYPCFUNIRW&amp;VAR:QUERY=RkZfRUJJVERBX09QRVIoUVRSLDQvMS8yMDA5LDYvMzAvMjAwOSwsLFVTRCk=&amp;WINDOW=FIRST_POPUP&amp;HEIGH","T=450&amp;WIDTH=450&amp;START_MAXIMIZED=FALSE&amp;VAR:CALENDAR=US&amp;VAR:SYMBOL=LTD&amp;VAR:INDEX=0"}</definedName>
    <definedName name="_453__FDSAUDITLINK__" localSheetId="5" hidden="1">{"fdsup://directions/FAT Viewer?action=UPDATE&amp;creator=factset&amp;DYN_ARGS=TRUE&amp;DOC_NAME=FAT:FQL_AUDITING_CLIENT_TEMPLATE.FAT&amp;display_string=Audit&amp;VAR:KEY=ZYPCFUNIRW&amp;VAR:QUERY=RkZfRUJJVERBX09QRVIoUVRSLDQvMS8yMDA5LDYvMzAvMjAwOSwsLFVTRCk=&amp;WINDOW=FIRST_POPUP&amp;HEIGH","T=450&amp;WIDTH=450&amp;START_MAXIMIZED=FALSE&amp;VAR:CALENDAR=US&amp;VAR:SYMBOL=LTD&amp;VAR:INDEX=0"}</definedName>
    <definedName name="_453__FDSAUDITLINK__" localSheetId="1" hidden="1">{"fdsup://directions/FAT Viewer?action=UPDATE&amp;creator=factset&amp;DYN_ARGS=TRUE&amp;DOC_NAME=FAT:FQL_AUDITING_CLIENT_TEMPLATE.FAT&amp;display_string=Audit&amp;VAR:KEY=ZYPCFUNIRW&amp;VAR:QUERY=RkZfRUJJVERBX09QRVIoUVRSLDQvMS8yMDA5LDYvMzAvMjAwOSwsLFVTRCk=&amp;WINDOW=FIRST_POPUP&amp;HEIGH","T=450&amp;WIDTH=450&amp;START_MAXIMIZED=FALSE&amp;VAR:CALENDAR=US&amp;VAR:SYMBOL=LTD&amp;VAR:INDEX=0"}</definedName>
    <definedName name="_453__FDSAUDITLINK__" hidden="1">{"fdsup://directions/FAT Viewer?action=UPDATE&amp;creator=factset&amp;DYN_ARGS=TRUE&amp;DOC_NAME=FAT:FQL_AUDITING_CLIENT_TEMPLATE.FAT&amp;display_string=Audit&amp;VAR:KEY=ZYPCFUNIRW&amp;VAR:QUERY=RkZfRUJJVERBX09QRVIoUVRSLDQvMS8yMDA5LDYvMzAvMjAwOSwsLFVTRCk=&amp;WINDOW=FIRST_POPUP&amp;HEIGH","T=450&amp;WIDTH=450&amp;START_MAXIMIZED=FALSE&amp;VAR:CALENDAR=US&amp;VAR:SYMBOL=LTD&amp;VAR:INDEX=0"}</definedName>
    <definedName name="_454__FDSAUDITLINK__" localSheetId="7" hidden="1">{"fdsup://directions/FAT Viewer?action=UPDATE&amp;creator=factset&amp;DYN_ARGS=TRUE&amp;DOC_NAME=FAT:FQL_AUDITING_CLIENT_TEMPLATE.FAT&amp;display_string=Audit&amp;VAR:KEY=XQTAZKREBE&amp;VAR:QUERY=RkZfRUJJVERBX09QRVIoUVRSLDQvMS8yMDEwLDYvMzAvMjAxMCwsLFVTRCk=&amp;WINDOW=FIRST_POPUP&amp;HEIGH","T=450&amp;WIDTH=450&amp;START_MAXIMIZED=FALSE&amp;VAR:CALENDAR=US&amp;VAR:SYMBOL=LTD&amp;VAR:INDEX=0"}</definedName>
    <definedName name="_454__FDSAUDITLINK__" localSheetId="9" hidden="1">{"fdsup://directions/FAT Viewer?action=UPDATE&amp;creator=factset&amp;DYN_ARGS=TRUE&amp;DOC_NAME=FAT:FQL_AUDITING_CLIENT_TEMPLATE.FAT&amp;display_string=Audit&amp;VAR:KEY=XQTAZKREBE&amp;VAR:QUERY=RkZfRUJJVERBX09QRVIoUVRSLDQvMS8yMDEwLDYvMzAvMjAxMCwsLFVTRCk=&amp;WINDOW=FIRST_POPUP&amp;HEIGH","T=450&amp;WIDTH=450&amp;START_MAXIMIZED=FALSE&amp;VAR:CALENDAR=US&amp;VAR:SYMBOL=LTD&amp;VAR:INDEX=0"}</definedName>
    <definedName name="_454__FDSAUDITLINK__" localSheetId="8" hidden="1">{"fdsup://directions/FAT Viewer?action=UPDATE&amp;creator=factset&amp;DYN_ARGS=TRUE&amp;DOC_NAME=FAT:FQL_AUDITING_CLIENT_TEMPLATE.FAT&amp;display_string=Audit&amp;VAR:KEY=XQTAZKREBE&amp;VAR:QUERY=RkZfRUJJVERBX09QRVIoUVRSLDQvMS8yMDEwLDYvMzAvMjAxMCwsLFVTRCk=&amp;WINDOW=FIRST_POPUP&amp;HEIGH","T=450&amp;WIDTH=450&amp;START_MAXIMIZED=FALSE&amp;VAR:CALENDAR=US&amp;VAR:SYMBOL=LTD&amp;VAR:INDEX=0"}</definedName>
    <definedName name="_454__FDSAUDITLINK__" localSheetId="10" hidden="1">{"fdsup://directions/FAT Viewer?action=UPDATE&amp;creator=factset&amp;DYN_ARGS=TRUE&amp;DOC_NAME=FAT:FQL_AUDITING_CLIENT_TEMPLATE.FAT&amp;display_string=Audit&amp;VAR:KEY=XQTAZKREBE&amp;VAR:QUERY=RkZfRUJJVERBX09QRVIoUVRSLDQvMS8yMDEwLDYvMzAvMjAxMCwsLFVTRCk=&amp;WINDOW=FIRST_POPUP&amp;HEIGH","T=450&amp;WIDTH=450&amp;START_MAXIMIZED=FALSE&amp;VAR:CALENDAR=US&amp;VAR:SYMBOL=LTD&amp;VAR:INDEX=0"}</definedName>
    <definedName name="_454__FDSAUDITLINK__" localSheetId="3" hidden="1">{"fdsup://directions/FAT Viewer?action=UPDATE&amp;creator=factset&amp;DYN_ARGS=TRUE&amp;DOC_NAME=FAT:FQL_AUDITING_CLIENT_TEMPLATE.FAT&amp;display_string=Audit&amp;VAR:KEY=XQTAZKREBE&amp;VAR:QUERY=RkZfRUJJVERBX09QRVIoUVRSLDQvMS8yMDEwLDYvMzAvMjAxMCwsLFVTRCk=&amp;WINDOW=FIRST_POPUP&amp;HEIGH","T=450&amp;WIDTH=450&amp;START_MAXIMIZED=FALSE&amp;VAR:CALENDAR=US&amp;VAR:SYMBOL=LTD&amp;VAR:INDEX=0"}</definedName>
    <definedName name="_454__FDSAUDITLINK__" localSheetId="5" hidden="1">{"fdsup://directions/FAT Viewer?action=UPDATE&amp;creator=factset&amp;DYN_ARGS=TRUE&amp;DOC_NAME=FAT:FQL_AUDITING_CLIENT_TEMPLATE.FAT&amp;display_string=Audit&amp;VAR:KEY=XQTAZKREBE&amp;VAR:QUERY=RkZfRUJJVERBX09QRVIoUVRSLDQvMS8yMDEwLDYvMzAvMjAxMCwsLFVTRCk=&amp;WINDOW=FIRST_POPUP&amp;HEIGH","T=450&amp;WIDTH=450&amp;START_MAXIMIZED=FALSE&amp;VAR:CALENDAR=US&amp;VAR:SYMBOL=LTD&amp;VAR:INDEX=0"}</definedName>
    <definedName name="_454__FDSAUDITLINK__" localSheetId="1" hidden="1">{"fdsup://directions/FAT Viewer?action=UPDATE&amp;creator=factset&amp;DYN_ARGS=TRUE&amp;DOC_NAME=FAT:FQL_AUDITING_CLIENT_TEMPLATE.FAT&amp;display_string=Audit&amp;VAR:KEY=XQTAZKREBE&amp;VAR:QUERY=RkZfRUJJVERBX09QRVIoUVRSLDQvMS8yMDEwLDYvMzAvMjAxMCwsLFVTRCk=&amp;WINDOW=FIRST_POPUP&amp;HEIGH","T=450&amp;WIDTH=450&amp;START_MAXIMIZED=FALSE&amp;VAR:CALENDAR=US&amp;VAR:SYMBOL=LTD&amp;VAR:INDEX=0"}</definedName>
    <definedName name="_454__FDSAUDITLINK__" hidden="1">{"fdsup://directions/FAT Viewer?action=UPDATE&amp;creator=factset&amp;DYN_ARGS=TRUE&amp;DOC_NAME=FAT:FQL_AUDITING_CLIENT_TEMPLATE.FAT&amp;display_string=Audit&amp;VAR:KEY=XQTAZKREBE&amp;VAR:QUERY=RkZfRUJJVERBX09QRVIoUVRSLDQvMS8yMDEwLDYvMzAvMjAxMCwsLFVTRCk=&amp;WINDOW=FIRST_POPUP&amp;HEIGH","T=450&amp;WIDTH=450&amp;START_MAXIMIZED=FALSE&amp;VAR:CALENDAR=US&amp;VAR:SYMBOL=LTD&amp;VAR:INDEX=0"}</definedName>
    <definedName name="_455__FDSAUDITLINK__" localSheetId="7" hidden="1">{"fdsup://directions/FAT Viewer?action=UPDATE&amp;creator=factset&amp;DYN_ARGS=TRUE&amp;DOC_NAME=FAT:FQL_AUDITING_CLIENT_TEMPLATE.FAT&amp;display_string=Audit&amp;VAR:KEY=PIDKFABMJA&amp;VAR:QUERY=RkZfRUJJVERBX09QRVIoUVRSLDQvMS8yMDA5LDYvMzAvMjAwOSwsLFVTRCk=&amp;WINDOW=FIRST_POPUP&amp;HEIGH","T=450&amp;WIDTH=450&amp;START_MAXIMIZED=FALSE&amp;VAR:CALENDAR=US&amp;VAR:SYMBOL=LSI&amp;VAR:INDEX=0"}</definedName>
    <definedName name="_455__FDSAUDITLINK__" localSheetId="9" hidden="1">{"fdsup://directions/FAT Viewer?action=UPDATE&amp;creator=factset&amp;DYN_ARGS=TRUE&amp;DOC_NAME=FAT:FQL_AUDITING_CLIENT_TEMPLATE.FAT&amp;display_string=Audit&amp;VAR:KEY=PIDKFABMJA&amp;VAR:QUERY=RkZfRUJJVERBX09QRVIoUVRSLDQvMS8yMDA5LDYvMzAvMjAwOSwsLFVTRCk=&amp;WINDOW=FIRST_POPUP&amp;HEIGH","T=450&amp;WIDTH=450&amp;START_MAXIMIZED=FALSE&amp;VAR:CALENDAR=US&amp;VAR:SYMBOL=LSI&amp;VAR:INDEX=0"}</definedName>
    <definedName name="_455__FDSAUDITLINK__" localSheetId="8" hidden="1">{"fdsup://directions/FAT Viewer?action=UPDATE&amp;creator=factset&amp;DYN_ARGS=TRUE&amp;DOC_NAME=FAT:FQL_AUDITING_CLIENT_TEMPLATE.FAT&amp;display_string=Audit&amp;VAR:KEY=PIDKFABMJA&amp;VAR:QUERY=RkZfRUJJVERBX09QRVIoUVRSLDQvMS8yMDA5LDYvMzAvMjAwOSwsLFVTRCk=&amp;WINDOW=FIRST_POPUP&amp;HEIGH","T=450&amp;WIDTH=450&amp;START_MAXIMIZED=FALSE&amp;VAR:CALENDAR=US&amp;VAR:SYMBOL=LSI&amp;VAR:INDEX=0"}</definedName>
    <definedName name="_455__FDSAUDITLINK__" localSheetId="10" hidden="1">{"fdsup://directions/FAT Viewer?action=UPDATE&amp;creator=factset&amp;DYN_ARGS=TRUE&amp;DOC_NAME=FAT:FQL_AUDITING_CLIENT_TEMPLATE.FAT&amp;display_string=Audit&amp;VAR:KEY=PIDKFABMJA&amp;VAR:QUERY=RkZfRUJJVERBX09QRVIoUVRSLDQvMS8yMDA5LDYvMzAvMjAwOSwsLFVTRCk=&amp;WINDOW=FIRST_POPUP&amp;HEIGH","T=450&amp;WIDTH=450&amp;START_MAXIMIZED=FALSE&amp;VAR:CALENDAR=US&amp;VAR:SYMBOL=LSI&amp;VAR:INDEX=0"}</definedName>
    <definedName name="_455__FDSAUDITLINK__" localSheetId="3" hidden="1">{"fdsup://directions/FAT Viewer?action=UPDATE&amp;creator=factset&amp;DYN_ARGS=TRUE&amp;DOC_NAME=FAT:FQL_AUDITING_CLIENT_TEMPLATE.FAT&amp;display_string=Audit&amp;VAR:KEY=PIDKFABMJA&amp;VAR:QUERY=RkZfRUJJVERBX09QRVIoUVRSLDQvMS8yMDA5LDYvMzAvMjAwOSwsLFVTRCk=&amp;WINDOW=FIRST_POPUP&amp;HEIGH","T=450&amp;WIDTH=450&amp;START_MAXIMIZED=FALSE&amp;VAR:CALENDAR=US&amp;VAR:SYMBOL=LSI&amp;VAR:INDEX=0"}</definedName>
    <definedName name="_455__FDSAUDITLINK__" localSheetId="5" hidden="1">{"fdsup://directions/FAT Viewer?action=UPDATE&amp;creator=factset&amp;DYN_ARGS=TRUE&amp;DOC_NAME=FAT:FQL_AUDITING_CLIENT_TEMPLATE.FAT&amp;display_string=Audit&amp;VAR:KEY=PIDKFABMJA&amp;VAR:QUERY=RkZfRUJJVERBX09QRVIoUVRSLDQvMS8yMDA5LDYvMzAvMjAwOSwsLFVTRCk=&amp;WINDOW=FIRST_POPUP&amp;HEIGH","T=450&amp;WIDTH=450&amp;START_MAXIMIZED=FALSE&amp;VAR:CALENDAR=US&amp;VAR:SYMBOL=LSI&amp;VAR:INDEX=0"}</definedName>
    <definedName name="_455__FDSAUDITLINK__" localSheetId="1" hidden="1">{"fdsup://directions/FAT Viewer?action=UPDATE&amp;creator=factset&amp;DYN_ARGS=TRUE&amp;DOC_NAME=FAT:FQL_AUDITING_CLIENT_TEMPLATE.FAT&amp;display_string=Audit&amp;VAR:KEY=PIDKFABMJA&amp;VAR:QUERY=RkZfRUJJVERBX09QRVIoUVRSLDQvMS8yMDA5LDYvMzAvMjAwOSwsLFVTRCk=&amp;WINDOW=FIRST_POPUP&amp;HEIGH","T=450&amp;WIDTH=450&amp;START_MAXIMIZED=FALSE&amp;VAR:CALENDAR=US&amp;VAR:SYMBOL=LSI&amp;VAR:INDEX=0"}</definedName>
    <definedName name="_455__FDSAUDITLINK__" hidden="1">{"fdsup://directions/FAT Viewer?action=UPDATE&amp;creator=factset&amp;DYN_ARGS=TRUE&amp;DOC_NAME=FAT:FQL_AUDITING_CLIENT_TEMPLATE.FAT&amp;display_string=Audit&amp;VAR:KEY=PIDKFABMJA&amp;VAR:QUERY=RkZfRUJJVERBX09QRVIoUVRSLDQvMS8yMDA5LDYvMzAvMjAwOSwsLFVTRCk=&amp;WINDOW=FIRST_POPUP&amp;HEIGH","T=450&amp;WIDTH=450&amp;START_MAXIMIZED=FALSE&amp;VAR:CALENDAR=US&amp;VAR:SYMBOL=LSI&amp;VAR:INDEX=0"}</definedName>
    <definedName name="_456__FDSAUDITLINK__" localSheetId="7" hidden="1">{"fdsup://directions/FAT Viewer?action=UPDATE&amp;creator=factset&amp;DYN_ARGS=TRUE&amp;DOC_NAME=FAT:FQL_AUDITING_CLIENT_TEMPLATE.FAT&amp;display_string=Audit&amp;VAR:KEY=ZGVOFCVCHE&amp;VAR:QUERY=RkZfRUJJVERBX09QRVIoUVRSLDQvMS8yMDEwLDYvMzAvMjAxMCwsLFVTRCk=&amp;WINDOW=FIRST_POPUP&amp;HEIGH","T=450&amp;WIDTH=450&amp;START_MAXIMIZED=FALSE&amp;VAR:CALENDAR=US&amp;VAR:SYMBOL=LSI&amp;VAR:INDEX=0"}</definedName>
    <definedName name="_456__FDSAUDITLINK__" localSheetId="9" hidden="1">{"fdsup://directions/FAT Viewer?action=UPDATE&amp;creator=factset&amp;DYN_ARGS=TRUE&amp;DOC_NAME=FAT:FQL_AUDITING_CLIENT_TEMPLATE.FAT&amp;display_string=Audit&amp;VAR:KEY=ZGVOFCVCHE&amp;VAR:QUERY=RkZfRUJJVERBX09QRVIoUVRSLDQvMS8yMDEwLDYvMzAvMjAxMCwsLFVTRCk=&amp;WINDOW=FIRST_POPUP&amp;HEIGH","T=450&amp;WIDTH=450&amp;START_MAXIMIZED=FALSE&amp;VAR:CALENDAR=US&amp;VAR:SYMBOL=LSI&amp;VAR:INDEX=0"}</definedName>
    <definedName name="_456__FDSAUDITLINK__" localSheetId="8" hidden="1">{"fdsup://directions/FAT Viewer?action=UPDATE&amp;creator=factset&amp;DYN_ARGS=TRUE&amp;DOC_NAME=FAT:FQL_AUDITING_CLIENT_TEMPLATE.FAT&amp;display_string=Audit&amp;VAR:KEY=ZGVOFCVCHE&amp;VAR:QUERY=RkZfRUJJVERBX09QRVIoUVRSLDQvMS8yMDEwLDYvMzAvMjAxMCwsLFVTRCk=&amp;WINDOW=FIRST_POPUP&amp;HEIGH","T=450&amp;WIDTH=450&amp;START_MAXIMIZED=FALSE&amp;VAR:CALENDAR=US&amp;VAR:SYMBOL=LSI&amp;VAR:INDEX=0"}</definedName>
    <definedName name="_456__FDSAUDITLINK__" localSheetId="10" hidden="1">{"fdsup://directions/FAT Viewer?action=UPDATE&amp;creator=factset&amp;DYN_ARGS=TRUE&amp;DOC_NAME=FAT:FQL_AUDITING_CLIENT_TEMPLATE.FAT&amp;display_string=Audit&amp;VAR:KEY=ZGVOFCVCHE&amp;VAR:QUERY=RkZfRUJJVERBX09QRVIoUVRSLDQvMS8yMDEwLDYvMzAvMjAxMCwsLFVTRCk=&amp;WINDOW=FIRST_POPUP&amp;HEIGH","T=450&amp;WIDTH=450&amp;START_MAXIMIZED=FALSE&amp;VAR:CALENDAR=US&amp;VAR:SYMBOL=LSI&amp;VAR:INDEX=0"}</definedName>
    <definedName name="_456__FDSAUDITLINK__" localSheetId="3" hidden="1">{"fdsup://directions/FAT Viewer?action=UPDATE&amp;creator=factset&amp;DYN_ARGS=TRUE&amp;DOC_NAME=FAT:FQL_AUDITING_CLIENT_TEMPLATE.FAT&amp;display_string=Audit&amp;VAR:KEY=ZGVOFCVCHE&amp;VAR:QUERY=RkZfRUJJVERBX09QRVIoUVRSLDQvMS8yMDEwLDYvMzAvMjAxMCwsLFVTRCk=&amp;WINDOW=FIRST_POPUP&amp;HEIGH","T=450&amp;WIDTH=450&amp;START_MAXIMIZED=FALSE&amp;VAR:CALENDAR=US&amp;VAR:SYMBOL=LSI&amp;VAR:INDEX=0"}</definedName>
    <definedName name="_456__FDSAUDITLINK__" localSheetId="5" hidden="1">{"fdsup://directions/FAT Viewer?action=UPDATE&amp;creator=factset&amp;DYN_ARGS=TRUE&amp;DOC_NAME=FAT:FQL_AUDITING_CLIENT_TEMPLATE.FAT&amp;display_string=Audit&amp;VAR:KEY=ZGVOFCVCHE&amp;VAR:QUERY=RkZfRUJJVERBX09QRVIoUVRSLDQvMS8yMDEwLDYvMzAvMjAxMCwsLFVTRCk=&amp;WINDOW=FIRST_POPUP&amp;HEIGH","T=450&amp;WIDTH=450&amp;START_MAXIMIZED=FALSE&amp;VAR:CALENDAR=US&amp;VAR:SYMBOL=LSI&amp;VAR:INDEX=0"}</definedName>
    <definedName name="_456__FDSAUDITLINK__" localSheetId="1" hidden="1">{"fdsup://directions/FAT Viewer?action=UPDATE&amp;creator=factset&amp;DYN_ARGS=TRUE&amp;DOC_NAME=FAT:FQL_AUDITING_CLIENT_TEMPLATE.FAT&amp;display_string=Audit&amp;VAR:KEY=ZGVOFCVCHE&amp;VAR:QUERY=RkZfRUJJVERBX09QRVIoUVRSLDQvMS8yMDEwLDYvMzAvMjAxMCwsLFVTRCk=&amp;WINDOW=FIRST_POPUP&amp;HEIGH","T=450&amp;WIDTH=450&amp;START_MAXIMIZED=FALSE&amp;VAR:CALENDAR=US&amp;VAR:SYMBOL=LSI&amp;VAR:INDEX=0"}</definedName>
    <definedName name="_456__FDSAUDITLINK__" hidden="1">{"fdsup://directions/FAT Viewer?action=UPDATE&amp;creator=factset&amp;DYN_ARGS=TRUE&amp;DOC_NAME=FAT:FQL_AUDITING_CLIENT_TEMPLATE.FAT&amp;display_string=Audit&amp;VAR:KEY=ZGVOFCVCHE&amp;VAR:QUERY=RkZfRUJJVERBX09QRVIoUVRSLDQvMS8yMDEwLDYvMzAvMjAxMCwsLFVTRCk=&amp;WINDOW=FIRST_POPUP&amp;HEIGH","T=450&amp;WIDTH=450&amp;START_MAXIMIZED=FALSE&amp;VAR:CALENDAR=US&amp;VAR:SYMBOL=LSI&amp;VAR:INDEX=0"}</definedName>
    <definedName name="_457__FDSAUDITLINK__" localSheetId="7" hidden="1">{"fdsup://directions/FAT Viewer?action=UPDATE&amp;creator=factset&amp;DYN_ARGS=TRUE&amp;DOC_NAME=FAT:FQL_AUDITING_CLIENT_TEMPLATE.FAT&amp;display_string=Audit&amp;VAR:KEY=JMXILAFAVQ&amp;VAR:QUERY=RkZfRUJJVERBX09QRVIoUVRSLDQvMS8yMDA5LDYvMzAvMjAwOSwsLFVTRCk=&amp;WINDOW=FIRST_POPUP&amp;HEIGH","T=450&amp;WIDTH=450&amp;START_MAXIMIZED=FALSE&amp;VAR:CALENDAR=US&amp;VAR:SYMBOL=LO&amp;VAR:INDEX=0"}</definedName>
    <definedName name="_457__FDSAUDITLINK__" localSheetId="9" hidden="1">{"fdsup://directions/FAT Viewer?action=UPDATE&amp;creator=factset&amp;DYN_ARGS=TRUE&amp;DOC_NAME=FAT:FQL_AUDITING_CLIENT_TEMPLATE.FAT&amp;display_string=Audit&amp;VAR:KEY=JMXILAFAVQ&amp;VAR:QUERY=RkZfRUJJVERBX09QRVIoUVRSLDQvMS8yMDA5LDYvMzAvMjAwOSwsLFVTRCk=&amp;WINDOW=FIRST_POPUP&amp;HEIGH","T=450&amp;WIDTH=450&amp;START_MAXIMIZED=FALSE&amp;VAR:CALENDAR=US&amp;VAR:SYMBOL=LO&amp;VAR:INDEX=0"}</definedName>
    <definedName name="_457__FDSAUDITLINK__" localSheetId="8" hidden="1">{"fdsup://directions/FAT Viewer?action=UPDATE&amp;creator=factset&amp;DYN_ARGS=TRUE&amp;DOC_NAME=FAT:FQL_AUDITING_CLIENT_TEMPLATE.FAT&amp;display_string=Audit&amp;VAR:KEY=JMXILAFAVQ&amp;VAR:QUERY=RkZfRUJJVERBX09QRVIoUVRSLDQvMS8yMDA5LDYvMzAvMjAwOSwsLFVTRCk=&amp;WINDOW=FIRST_POPUP&amp;HEIGH","T=450&amp;WIDTH=450&amp;START_MAXIMIZED=FALSE&amp;VAR:CALENDAR=US&amp;VAR:SYMBOL=LO&amp;VAR:INDEX=0"}</definedName>
    <definedName name="_457__FDSAUDITLINK__" localSheetId="10" hidden="1">{"fdsup://directions/FAT Viewer?action=UPDATE&amp;creator=factset&amp;DYN_ARGS=TRUE&amp;DOC_NAME=FAT:FQL_AUDITING_CLIENT_TEMPLATE.FAT&amp;display_string=Audit&amp;VAR:KEY=JMXILAFAVQ&amp;VAR:QUERY=RkZfRUJJVERBX09QRVIoUVRSLDQvMS8yMDA5LDYvMzAvMjAwOSwsLFVTRCk=&amp;WINDOW=FIRST_POPUP&amp;HEIGH","T=450&amp;WIDTH=450&amp;START_MAXIMIZED=FALSE&amp;VAR:CALENDAR=US&amp;VAR:SYMBOL=LO&amp;VAR:INDEX=0"}</definedName>
    <definedName name="_457__FDSAUDITLINK__" localSheetId="3" hidden="1">{"fdsup://directions/FAT Viewer?action=UPDATE&amp;creator=factset&amp;DYN_ARGS=TRUE&amp;DOC_NAME=FAT:FQL_AUDITING_CLIENT_TEMPLATE.FAT&amp;display_string=Audit&amp;VAR:KEY=JMXILAFAVQ&amp;VAR:QUERY=RkZfRUJJVERBX09QRVIoUVRSLDQvMS8yMDA5LDYvMzAvMjAwOSwsLFVTRCk=&amp;WINDOW=FIRST_POPUP&amp;HEIGH","T=450&amp;WIDTH=450&amp;START_MAXIMIZED=FALSE&amp;VAR:CALENDAR=US&amp;VAR:SYMBOL=LO&amp;VAR:INDEX=0"}</definedName>
    <definedName name="_457__FDSAUDITLINK__" localSheetId="5" hidden="1">{"fdsup://directions/FAT Viewer?action=UPDATE&amp;creator=factset&amp;DYN_ARGS=TRUE&amp;DOC_NAME=FAT:FQL_AUDITING_CLIENT_TEMPLATE.FAT&amp;display_string=Audit&amp;VAR:KEY=JMXILAFAVQ&amp;VAR:QUERY=RkZfRUJJVERBX09QRVIoUVRSLDQvMS8yMDA5LDYvMzAvMjAwOSwsLFVTRCk=&amp;WINDOW=FIRST_POPUP&amp;HEIGH","T=450&amp;WIDTH=450&amp;START_MAXIMIZED=FALSE&amp;VAR:CALENDAR=US&amp;VAR:SYMBOL=LO&amp;VAR:INDEX=0"}</definedName>
    <definedName name="_457__FDSAUDITLINK__" localSheetId="1" hidden="1">{"fdsup://directions/FAT Viewer?action=UPDATE&amp;creator=factset&amp;DYN_ARGS=TRUE&amp;DOC_NAME=FAT:FQL_AUDITING_CLIENT_TEMPLATE.FAT&amp;display_string=Audit&amp;VAR:KEY=JMXILAFAVQ&amp;VAR:QUERY=RkZfRUJJVERBX09QRVIoUVRSLDQvMS8yMDA5LDYvMzAvMjAwOSwsLFVTRCk=&amp;WINDOW=FIRST_POPUP&amp;HEIGH","T=450&amp;WIDTH=450&amp;START_MAXIMIZED=FALSE&amp;VAR:CALENDAR=US&amp;VAR:SYMBOL=LO&amp;VAR:INDEX=0"}</definedName>
    <definedName name="_457__FDSAUDITLINK__" hidden="1">{"fdsup://directions/FAT Viewer?action=UPDATE&amp;creator=factset&amp;DYN_ARGS=TRUE&amp;DOC_NAME=FAT:FQL_AUDITING_CLIENT_TEMPLATE.FAT&amp;display_string=Audit&amp;VAR:KEY=JMXILAFAVQ&amp;VAR:QUERY=RkZfRUJJVERBX09QRVIoUVRSLDQvMS8yMDA5LDYvMzAvMjAwOSwsLFVTRCk=&amp;WINDOW=FIRST_POPUP&amp;HEIGH","T=450&amp;WIDTH=450&amp;START_MAXIMIZED=FALSE&amp;VAR:CALENDAR=US&amp;VAR:SYMBOL=LO&amp;VAR:INDEX=0"}</definedName>
    <definedName name="_458__FDSAUDITLINK__" localSheetId="7" hidden="1">{"fdsup://directions/FAT Viewer?action=UPDATE&amp;creator=factset&amp;DYN_ARGS=TRUE&amp;DOC_NAME=FAT:FQL_AUDITING_CLIENT_TEMPLATE.FAT&amp;display_string=Audit&amp;VAR:KEY=BUNAFWZWXW&amp;VAR:QUERY=RkZfRUJJVERBX09QRVIoUVRSLDQvMS8yMDEwLDYvMzAvMjAxMCwsLFVTRCk=&amp;WINDOW=FIRST_POPUP&amp;HEIGH","T=450&amp;WIDTH=450&amp;START_MAXIMIZED=FALSE&amp;VAR:CALENDAR=US&amp;VAR:SYMBOL=LO&amp;VAR:INDEX=0"}</definedName>
    <definedName name="_458__FDSAUDITLINK__" localSheetId="9" hidden="1">{"fdsup://directions/FAT Viewer?action=UPDATE&amp;creator=factset&amp;DYN_ARGS=TRUE&amp;DOC_NAME=FAT:FQL_AUDITING_CLIENT_TEMPLATE.FAT&amp;display_string=Audit&amp;VAR:KEY=BUNAFWZWXW&amp;VAR:QUERY=RkZfRUJJVERBX09QRVIoUVRSLDQvMS8yMDEwLDYvMzAvMjAxMCwsLFVTRCk=&amp;WINDOW=FIRST_POPUP&amp;HEIGH","T=450&amp;WIDTH=450&amp;START_MAXIMIZED=FALSE&amp;VAR:CALENDAR=US&amp;VAR:SYMBOL=LO&amp;VAR:INDEX=0"}</definedName>
    <definedName name="_458__FDSAUDITLINK__" localSheetId="8" hidden="1">{"fdsup://directions/FAT Viewer?action=UPDATE&amp;creator=factset&amp;DYN_ARGS=TRUE&amp;DOC_NAME=FAT:FQL_AUDITING_CLIENT_TEMPLATE.FAT&amp;display_string=Audit&amp;VAR:KEY=BUNAFWZWXW&amp;VAR:QUERY=RkZfRUJJVERBX09QRVIoUVRSLDQvMS8yMDEwLDYvMzAvMjAxMCwsLFVTRCk=&amp;WINDOW=FIRST_POPUP&amp;HEIGH","T=450&amp;WIDTH=450&amp;START_MAXIMIZED=FALSE&amp;VAR:CALENDAR=US&amp;VAR:SYMBOL=LO&amp;VAR:INDEX=0"}</definedName>
    <definedName name="_458__FDSAUDITLINK__" localSheetId="10" hidden="1">{"fdsup://directions/FAT Viewer?action=UPDATE&amp;creator=factset&amp;DYN_ARGS=TRUE&amp;DOC_NAME=FAT:FQL_AUDITING_CLIENT_TEMPLATE.FAT&amp;display_string=Audit&amp;VAR:KEY=BUNAFWZWXW&amp;VAR:QUERY=RkZfRUJJVERBX09QRVIoUVRSLDQvMS8yMDEwLDYvMzAvMjAxMCwsLFVTRCk=&amp;WINDOW=FIRST_POPUP&amp;HEIGH","T=450&amp;WIDTH=450&amp;START_MAXIMIZED=FALSE&amp;VAR:CALENDAR=US&amp;VAR:SYMBOL=LO&amp;VAR:INDEX=0"}</definedName>
    <definedName name="_458__FDSAUDITLINK__" localSheetId="3" hidden="1">{"fdsup://directions/FAT Viewer?action=UPDATE&amp;creator=factset&amp;DYN_ARGS=TRUE&amp;DOC_NAME=FAT:FQL_AUDITING_CLIENT_TEMPLATE.FAT&amp;display_string=Audit&amp;VAR:KEY=BUNAFWZWXW&amp;VAR:QUERY=RkZfRUJJVERBX09QRVIoUVRSLDQvMS8yMDEwLDYvMzAvMjAxMCwsLFVTRCk=&amp;WINDOW=FIRST_POPUP&amp;HEIGH","T=450&amp;WIDTH=450&amp;START_MAXIMIZED=FALSE&amp;VAR:CALENDAR=US&amp;VAR:SYMBOL=LO&amp;VAR:INDEX=0"}</definedName>
    <definedName name="_458__FDSAUDITLINK__" localSheetId="5" hidden="1">{"fdsup://directions/FAT Viewer?action=UPDATE&amp;creator=factset&amp;DYN_ARGS=TRUE&amp;DOC_NAME=FAT:FQL_AUDITING_CLIENT_TEMPLATE.FAT&amp;display_string=Audit&amp;VAR:KEY=BUNAFWZWXW&amp;VAR:QUERY=RkZfRUJJVERBX09QRVIoUVRSLDQvMS8yMDEwLDYvMzAvMjAxMCwsLFVTRCk=&amp;WINDOW=FIRST_POPUP&amp;HEIGH","T=450&amp;WIDTH=450&amp;START_MAXIMIZED=FALSE&amp;VAR:CALENDAR=US&amp;VAR:SYMBOL=LO&amp;VAR:INDEX=0"}</definedName>
    <definedName name="_458__FDSAUDITLINK__" localSheetId="1" hidden="1">{"fdsup://directions/FAT Viewer?action=UPDATE&amp;creator=factset&amp;DYN_ARGS=TRUE&amp;DOC_NAME=FAT:FQL_AUDITING_CLIENT_TEMPLATE.FAT&amp;display_string=Audit&amp;VAR:KEY=BUNAFWZWXW&amp;VAR:QUERY=RkZfRUJJVERBX09QRVIoUVRSLDQvMS8yMDEwLDYvMzAvMjAxMCwsLFVTRCk=&amp;WINDOW=FIRST_POPUP&amp;HEIGH","T=450&amp;WIDTH=450&amp;START_MAXIMIZED=FALSE&amp;VAR:CALENDAR=US&amp;VAR:SYMBOL=LO&amp;VAR:INDEX=0"}</definedName>
    <definedName name="_458__FDSAUDITLINK__" hidden="1">{"fdsup://directions/FAT Viewer?action=UPDATE&amp;creator=factset&amp;DYN_ARGS=TRUE&amp;DOC_NAME=FAT:FQL_AUDITING_CLIENT_TEMPLATE.FAT&amp;display_string=Audit&amp;VAR:KEY=BUNAFWZWXW&amp;VAR:QUERY=RkZfRUJJVERBX09QRVIoUVRSLDQvMS8yMDEwLDYvMzAvMjAxMCwsLFVTRCk=&amp;WINDOW=FIRST_POPUP&amp;HEIGH","T=450&amp;WIDTH=450&amp;START_MAXIMIZED=FALSE&amp;VAR:CALENDAR=US&amp;VAR:SYMBOL=LO&amp;VAR:INDEX=0"}</definedName>
    <definedName name="_459__FDSAUDITLINK__" localSheetId="7" hidden="1">{"fdsup://directions/FAT Viewer?action=UPDATE&amp;creator=factset&amp;DYN_ARGS=TRUE&amp;DOC_NAME=FAT:FQL_AUDITING_CLIENT_TEMPLATE.FAT&amp;display_string=Audit&amp;VAR:KEY=XAZEFENELQ&amp;VAR:QUERY=RkZfRUJJVERBX09QRVIoUVRSLDQvMS8yMDA5LDYvMzAvMjAwOSwsLFVTRCk=&amp;WINDOW=FIRST_POPUP&amp;HEIGH","T=450&amp;WIDTH=450&amp;START_MAXIMIZED=FALSE&amp;VAR:CALENDAR=US&amp;VAR:SYMBOL=LNC&amp;VAR:INDEX=0"}</definedName>
    <definedName name="_459__FDSAUDITLINK__" localSheetId="9" hidden="1">{"fdsup://directions/FAT Viewer?action=UPDATE&amp;creator=factset&amp;DYN_ARGS=TRUE&amp;DOC_NAME=FAT:FQL_AUDITING_CLIENT_TEMPLATE.FAT&amp;display_string=Audit&amp;VAR:KEY=XAZEFENELQ&amp;VAR:QUERY=RkZfRUJJVERBX09QRVIoUVRSLDQvMS8yMDA5LDYvMzAvMjAwOSwsLFVTRCk=&amp;WINDOW=FIRST_POPUP&amp;HEIGH","T=450&amp;WIDTH=450&amp;START_MAXIMIZED=FALSE&amp;VAR:CALENDAR=US&amp;VAR:SYMBOL=LNC&amp;VAR:INDEX=0"}</definedName>
    <definedName name="_459__FDSAUDITLINK__" localSheetId="8" hidden="1">{"fdsup://directions/FAT Viewer?action=UPDATE&amp;creator=factset&amp;DYN_ARGS=TRUE&amp;DOC_NAME=FAT:FQL_AUDITING_CLIENT_TEMPLATE.FAT&amp;display_string=Audit&amp;VAR:KEY=XAZEFENELQ&amp;VAR:QUERY=RkZfRUJJVERBX09QRVIoUVRSLDQvMS8yMDA5LDYvMzAvMjAwOSwsLFVTRCk=&amp;WINDOW=FIRST_POPUP&amp;HEIGH","T=450&amp;WIDTH=450&amp;START_MAXIMIZED=FALSE&amp;VAR:CALENDAR=US&amp;VAR:SYMBOL=LNC&amp;VAR:INDEX=0"}</definedName>
    <definedName name="_459__FDSAUDITLINK__" localSheetId="10" hidden="1">{"fdsup://directions/FAT Viewer?action=UPDATE&amp;creator=factset&amp;DYN_ARGS=TRUE&amp;DOC_NAME=FAT:FQL_AUDITING_CLIENT_TEMPLATE.FAT&amp;display_string=Audit&amp;VAR:KEY=XAZEFENELQ&amp;VAR:QUERY=RkZfRUJJVERBX09QRVIoUVRSLDQvMS8yMDA5LDYvMzAvMjAwOSwsLFVTRCk=&amp;WINDOW=FIRST_POPUP&amp;HEIGH","T=450&amp;WIDTH=450&amp;START_MAXIMIZED=FALSE&amp;VAR:CALENDAR=US&amp;VAR:SYMBOL=LNC&amp;VAR:INDEX=0"}</definedName>
    <definedName name="_459__FDSAUDITLINK__" localSheetId="3" hidden="1">{"fdsup://directions/FAT Viewer?action=UPDATE&amp;creator=factset&amp;DYN_ARGS=TRUE&amp;DOC_NAME=FAT:FQL_AUDITING_CLIENT_TEMPLATE.FAT&amp;display_string=Audit&amp;VAR:KEY=XAZEFENELQ&amp;VAR:QUERY=RkZfRUJJVERBX09QRVIoUVRSLDQvMS8yMDA5LDYvMzAvMjAwOSwsLFVTRCk=&amp;WINDOW=FIRST_POPUP&amp;HEIGH","T=450&amp;WIDTH=450&amp;START_MAXIMIZED=FALSE&amp;VAR:CALENDAR=US&amp;VAR:SYMBOL=LNC&amp;VAR:INDEX=0"}</definedName>
    <definedName name="_459__FDSAUDITLINK__" localSheetId="5" hidden="1">{"fdsup://directions/FAT Viewer?action=UPDATE&amp;creator=factset&amp;DYN_ARGS=TRUE&amp;DOC_NAME=FAT:FQL_AUDITING_CLIENT_TEMPLATE.FAT&amp;display_string=Audit&amp;VAR:KEY=XAZEFENELQ&amp;VAR:QUERY=RkZfRUJJVERBX09QRVIoUVRSLDQvMS8yMDA5LDYvMzAvMjAwOSwsLFVTRCk=&amp;WINDOW=FIRST_POPUP&amp;HEIGH","T=450&amp;WIDTH=450&amp;START_MAXIMIZED=FALSE&amp;VAR:CALENDAR=US&amp;VAR:SYMBOL=LNC&amp;VAR:INDEX=0"}</definedName>
    <definedName name="_459__FDSAUDITLINK__" localSheetId="1" hidden="1">{"fdsup://directions/FAT Viewer?action=UPDATE&amp;creator=factset&amp;DYN_ARGS=TRUE&amp;DOC_NAME=FAT:FQL_AUDITING_CLIENT_TEMPLATE.FAT&amp;display_string=Audit&amp;VAR:KEY=XAZEFENELQ&amp;VAR:QUERY=RkZfRUJJVERBX09QRVIoUVRSLDQvMS8yMDA5LDYvMzAvMjAwOSwsLFVTRCk=&amp;WINDOW=FIRST_POPUP&amp;HEIGH","T=450&amp;WIDTH=450&amp;START_MAXIMIZED=FALSE&amp;VAR:CALENDAR=US&amp;VAR:SYMBOL=LNC&amp;VAR:INDEX=0"}</definedName>
    <definedName name="_459__FDSAUDITLINK__" hidden="1">{"fdsup://directions/FAT Viewer?action=UPDATE&amp;creator=factset&amp;DYN_ARGS=TRUE&amp;DOC_NAME=FAT:FQL_AUDITING_CLIENT_TEMPLATE.FAT&amp;display_string=Audit&amp;VAR:KEY=XAZEFENELQ&amp;VAR:QUERY=RkZfRUJJVERBX09QRVIoUVRSLDQvMS8yMDA5LDYvMzAvMjAwOSwsLFVTRCk=&amp;WINDOW=FIRST_POPUP&amp;HEIGH","T=450&amp;WIDTH=450&amp;START_MAXIMIZED=FALSE&amp;VAR:CALENDAR=US&amp;VAR:SYMBOL=LNC&amp;VAR:INDEX=0"}</definedName>
    <definedName name="_46__FDSAUDITLINK__" localSheetId="7" hidden="1">{"fdsup://directions/FAT Viewer?action=UPDATE&amp;creator=factset&amp;DYN_ARGS=TRUE&amp;DOC_NAME=FAT:FQL_AUDITING_CLIENT_TEMPLATE.FAT&amp;display_string=Audit&amp;VAR:KEY=TCNUZWVGNW&amp;VAR:QUERY=RkZfRUJJVERBX09QRVIoUVRSLDQvMS8yMDEwLDYvMzAvMjAxMCwsLFVTRCk=&amp;WINDOW=FIRST_POPUP&amp;HEIGH","T=450&amp;WIDTH=450&amp;START_MAXIMIZED=FALSE&amp;VAR:CALENDAR=US&amp;VAR:SYMBOL=WHR&amp;VAR:INDEX=0"}</definedName>
    <definedName name="_46__FDSAUDITLINK__" localSheetId="9" hidden="1">{"fdsup://directions/FAT Viewer?action=UPDATE&amp;creator=factset&amp;DYN_ARGS=TRUE&amp;DOC_NAME=FAT:FQL_AUDITING_CLIENT_TEMPLATE.FAT&amp;display_string=Audit&amp;VAR:KEY=TCNUZWVGNW&amp;VAR:QUERY=RkZfRUJJVERBX09QRVIoUVRSLDQvMS8yMDEwLDYvMzAvMjAxMCwsLFVTRCk=&amp;WINDOW=FIRST_POPUP&amp;HEIGH","T=450&amp;WIDTH=450&amp;START_MAXIMIZED=FALSE&amp;VAR:CALENDAR=US&amp;VAR:SYMBOL=WHR&amp;VAR:INDEX=0"}</definedName>
    <definedName name="_46__FDSAUDITLINK__" localSheetId="8" hidden="1">{"fdsup://directions/FAT Viewer?action=UPDATE&amp;creator=factset&amp;DYN_ARGS=TRUE&amp;DOC_NAME=FAT:FQL_AUDITING_CLIENT_TEMPLATE.FAT&amp;display_string=Audit&amp;VAR:KEY=TCNUZWVGNW&amp;VAR:QUERY=RkZfRUJJVERBX09QRVIoUVRSLDQvMS8yMDEwLDYvMzAvMjAxMCwsLFVTRCk=&amp;WINDOW=FIRST_POPUP&amp;HEIGH","T=450&amp;WIDTH=450&amp;START_MAXIMIZED=FALSE&amp;VAR:CALENDAR=US&amp;VAR:SYMBOL=WHR&amp;VAR:INDEX=0"}</definedName>
    <definedName name="_46__FDSAUDITLINK__" localSheetId="10" hidden="1">{"fdsup://directions/FAT Viewer?action=UPDATE&amp;creator=factset&amp;DYN_ARGS=TRUE&amp;DOC_NAME=FAT:FQL_AUDITING_CLIENT_TEMPLATE.FAT&amp;display_string=Audit&amp;VAR:KEY=TCNUZWVGNW&amp;VAR:QUERY=RkZfRUJJVERBX09QRVIoUVRSLDQvMS8yMDEwLDYvMzAvMjAxMCwsLFVTRCk=&amp;WINDOW=FIRST_POPUP&amp;HEIGH","T=450&amp;WIDTH=450&amp;START_MAXIMIZED=FALSE&amp;VAR:CALENDAR=US&amp;VAR:SYMBOL=WHR&amp;VAR:INDEX=0"}</definedName>
    <definedName name="_46__FDSAUDITLINK__" localSheetId="3" hidden="1">{"fdsup://directions/FAT Viewer?action=UPDATE&amp;creator=factset&amp;DYN_ARGS=TRUE&amp;DOC_NAME=FAT:FQL_AUDITING_CLIENT_TEMPLATE.FAT&amp;display_string=Audit&amp;VAR:KEY=TCNUZWVGNW&amp;VAR:QUERY=RkZfRUJJVERBX09QRVIoUVRSLDQvMS8yMDEwLDYvMzAvMjAxMCwsLFVTRCk=&amp;WINDOW=FIRST_POPUP&amp;HEIGH","T=450&amp;WIDTH=450&amp;START_MAXIMIZED=FALSE&amp;VAR:CALENDAR=US&amp;VAR:SYMBOL=WHR&amp;VAR:INDEX=0"}</definedName>
    <definedName name="_46__FDSAUDITLINK__" localSheetId="5" hidden="1">{"fdsup://directions/FAT Viewer?action=UPDATE&amp;creator=factset&amp;DYN_ARGS=TRUE&amp;DOC_NAME=FAT:FQL_AUDITING_CLIENT_TEMPLATE.FAT&amp;display_string=Audit&amp;VAR:KEY=TCNUZWVGNW&amp;VAR:QUERY=RkZfRUJJVERBX09QRVIoUVRSLDQvMS8yMDEwLDYvMzAvMjAxMCwsLFVTRCk=&amp;WINDOW=FIRST_POPUP&amp;HEIGH","T=450&amp;WIDTH=450&amp;START_MAXIMIZED=FALSE&amp;VAR:CALENDAR=US&amp;VAR:SYMBOL=WHR&amp;VAR:INDEX=0"}</definedName>
    <definedName name="_46__FDSAUDITLINK__" localSheetId="1" hidden="1">{"fdsup://directions/FAT Viewer?action=UPDATE&amp;creator=factset&amp;DYN_ARGS=TRUE&amp;DOC_NAME=FAT:FQL_AUDITING_CLIENT_TEMPLATE.FAT&amp;display_string=Audit&amp;VAR:KEY=TCNUZWVGNW&amp;VAR:QUERY=RkZfRUJJVERBX09QRVIoUVRSLDQvMS8yMDEwLDYvMzAvMjAxMCwsLFVTRCk=&amp;WINDOW=FIRST_POPUP&amp;HEIGH","T=450&amp;WIDTH=450&amp;START_MAXIMIZED=FALSE&amp;VAR:CALENDAR=US&amp;VAR:SYMBOL=WHR&amp;VAR:INDEX=0"}</definedName>
    <definedName name="_46__FDSAUDITLINK__" hidden="1">{"fdsup://directions/FAT Viewer?action=UPDATE&amp;creator=factset&amp;DYN_ARGS=TRUE&amp;DOC_NAME=FAT:FQL_AUDITING_CLIENT_TEMPLATE.FAT&amp;display_string=Audit&amp;VAR:KEY=TCNUZWVGNW&amp;VAR:QUERY=RkZfRUJJVERBX09QRVIoUVRSLDQvMS8yMDEwLDYvMzAvMjAxMCwsLFVTRCk=&amp;WINDOW=FIRST_POPUP&amp;HEIGH","T=450&amp;WIDTH=450&amp;START_MAXIMIZED=FALSE&amp;VAR:CALENDAR=US&amp;VAR:SYMBOL=WHR&amp;VAR:INDEX=0"}</definedName>
    <definedName name="_460__FDSAUDITLINK__" localSheetId="7" hidden="1">{"fdsup://directions/FAT Viewer?action=UPDATE&amp;creator=factset&amp;DYN_ARGS=TRUE&amp;DOC_NAME=FAT:FQL_AUDITING_CLIENT_TEMPLATE.FAT&amp;display_string=Audit&amp;VAR:KEY=FSPEVMJIFU&amp;VAR:QUERY=RkZfRUJJVERBX09QRVIoUVRSLDQvMS8yMDEwLDYvMzAvMjAxMCwsLFVTRCk=&amp;WINDOW=FIRST_POPUP&amp;HEIGH","T=450&amp;WIDTH=450&amp;START_MAXIMIZED=FALSE&amp;VAR:CALENDAR=US&amp;VAR:SYMBOL=LNC&amp;VAR:INDEX=0"}</definedName>
    <definedName name="_460__FDSAUDITLINK__" localSheetId="9" hidden="1">{"fdsup://directions/FAT Viewer?action=UPDATE&amp;creator=factset&amp;DYN_ARGS=TRUE&amp;DOC_NAME=FAT:FQL_AUDITING_CLIENT_TEMPLATE.FAT&amp;display_string=Audit&amp;VAR:KEY=FSPEVMJIFU&amp;VAR:QUERY=RkZfRUJJVERBX09QRVIoUVRSLDQvMS8yMDEwLDYvMzAvMjAxMCwsLFVTRCk=&amp;WINDOW=FIRST_POPUP&amp;HEIGH","T=450&amp;WIDTH=450&amp;START_MAXIMIZED=FALSE&amp;VAR:CALENDAR=US&amp;VAR:SYMBOL=LNC&amp;VAR:INDEX=0"}</definedName>
    <definedName name="_460__FDSAUDITLINK__" localSheetId="8" hidden="1">{"fdsup://directions/FAT Viewer?action=UPDATE&amp;creator=factset&amp;DYN_ARGS=TRUE&amp;DOC_NAME=FAT:FQL_AUDITING_CLIENT_TEMPLATE.FAT&amp;display_string=Audit&amp;VAR:KEY=FSPEVMJIFU&amp;VAR:QUERY=RkZfRUJJVERBX09QRVIoUVRSLDQvMS8yMDEwLDYvMzAvMjAxMCwsLFVTRCk=&amp;WINDOW=FIRST_POPUP&amp;HEIGH","T=450&amp;WIDTH=450&amp;START_MAXIMIZED=FALSE&amp;VAR:CALENDAR=US&amp;VAR:SYMBOL=LNC&amp;VAR:INDEX=0"}</definedName>
    <definedName name="_460__FDSAUDITLINK__" localSheetId="10" hidden="1">{"fdsup://directions/FAT Viewer?action=UPDATE&amp;creator=factset&amp;DYN_ARGS=TRUE&amp;DOC_NAME=FAT:FQL_AUDITING_CLIENT_TEMPLATE.FAT&amp;display_string=Audit&amp;VAR:KEY=FSPEVMJIFU&amp;VAR:QUERY=RkZfRUJJVERBX09QRVIoUVRSLDQvMS8yMDEwLDYvMzAvMjAxMCwsLFVTRCk=&amp;WINDOW=FIRST_POPUP&amp;HEIGH","T=450&amp;WIDTH=450&amp;START_MAXIMIZED=FALSE&amp;VAR:CALENDAR=US&amp;VAR:SYMBOL=LNC&amp;VAR:INDEX=0"}</definedName>
    <definedName name="_460__FDSAUDITLINK__" localSheetId="3" hidden="1">{"fdsup://directions/FAT Viewer?action=UPDATE&amp;creator=factset&amp;DYN_ARGS=TRUE&amp;DOC_NAME=FAT:FQL_AUDITING_CLIENT_TEMPLATE.FAT&amp;display_string=Audit&amp;VAR:KEY=FSPEVMJIFU&amp;VAR:QUERY=RkZfRUJJVERBX09QRVIoUVRSLDQvMS8yMDEwLDYvMzAvMjAxMCwsLFVTRCk=&amp;WINDOW=FIRST_POPUP&amp;HEIGH","T=450&amp;WIDTH=450&amp;START_MAXIMIZED=FALSE&amp;VAR:CALENDAR=US&amp;VAR:SYMBOL=LNC&amp;VAR:INDEX=0"}</definedName>
    <definedName name="_460__FDSAUDITLINK__" localSheetId="5" hidden="1">{"fdsup://directions/FAT Viewer?action=UPDATE&amp;creator=factset&amp;DYN_ARGS=TRUE&amp;DOC_NAME=FAT:FQL_AUDITING_CLIENT_TEMPLATE.FAT&amp;display_string=Audit&amp;VAR:KEY=FSPEVMJIFU&amp;VAR:QUERY=RkZfRUJJVERBX09QRVIoUVRSLDQvMS8yMDEwLDYvMzAvMjAxMCwsLFVTRCk=&amp;WINDOW=FIRST_POPUP&amp;HEIGH","T=450&amp;WIDTH=450&amp;START_MAXIMIZED=FALSE&amp;VAR:CALENDAR=US&amp;VAR:SYMBOL=LNC&amp;VAR:INDEX=0"}</definedName>
    <definedName name="_460__FDSAUDITLINK__" localSheetId="1" hidden="1">{"fdsup://directions/FAT Viewer?action=UPDATE&amp;creator=factset&amp;DYN_ARGS=TRUE&amp;DOC_NAME=FAT:FQL_AUDITING_CLIENT_TEMPLATE.FAT&amp;display_string=Audit&amp;VAR:KEY=FSPEVMJIFU&amp;VAR:QUERY=RkZfRUJJVERBX09QRVIoUVRSLDQvMS8yMDEwLDYvMzAvMjAxMCwsLFVTRCk=&amp;WINDOW=FIRST_POPUP&amp;HEIGH","T=450&amp;WIDTH=450&amp;START_MAXIMIZED=FALSE&amp;VAR:CALENDAR=US&amp;VAR:SYMBOL=LNC&amp;VAR:INDEX=0"}</definedName>
    <definedName name="_460__FDSAUDITLINK__" hidden="1">{"fdsup://directions/FAT Viewer?action=UPDATE&amp;creator=factset&amp;DYN_ARGS=TRUE&amp;DOC_NAME=FAT:FQL_AUDITING_CLIENT_TEMPLATE.FAT&amp;display_string=Audit&amp;VAR:KEY=FSPEVMJIFU&amp;VAR:QUERY=RkZfRUJJVERBX09QRVIoUVRSLDQvMS8yMDEwLDYvMzAvMjAxMCwsLFVTRCk=&amp;WINDOW=FIRST_POPUP&amp;HEIGH","T=450&amp;WIDTH=450&amp;START_MAXIMIZED=FALSE&amp;VAR:CALENDAR=US&amp;VAR:SYMBOL=LNC&amp;VAR:INDEX=0"}</definedName>
    <definedName name="_461__FDSAUDITLINK__" localSheetId="7" hidden="1">{"fdsup://directions/FAT Viewer?action=UPDATE&amp;creator=factset&amp;DYN_ARGS=TRUE&amp;DOC_NAME=FAT:FQL_AUDITING_CLIENT_TEMPLATE.FAT&amp;display_string=Audit&amp;VAR:KEY=ZWNEJALIDK&amp;VAR:QUERY=RkZfRUJJVERBX09QRVIoUVRSLDQvMS8yMDA5LDYvMzAvMjAwOSwsLFVTRCk=&amp;WINDOW=FIRST_POPUP&amp;HEIGH","T=450&amp;WIDTH=450&amp;START_MAXIMIZED=FALSE&amp;VAR:CALENDAR=US&amp;VAR:SYMBOL=LMT&amp;VAR:INDEX=0"}</definedName>
    <definedName name="_461__FDSAUDITLINK__" localSheetId="9" hidden="1">{"fdsup://directions/FAT Viewer?action=UPDATE&amp;creator=factset&amp;DYN_ARGS=TRUE&amp;DOC_NAME=FAT:FQL_AUDITING_CLIENT_TEMPLATE.FAT&amp;display_string=Audit&amp;VAR:KEY=ZWNEJALIDK&amp;VAR:QUERY=RkZfRUJJVERBX09QRVIoUVRSLDQvMS8yMDA5LDYvMzAvMjAwOSwsLFVTRCk=&amp;WINDOW=FIRST_POPUP&amp;HEIGH","T=450&amp;WIDTH=450&amp;START_MAXIMIZED=FALSE&amp;VAR:CALENDAR=US&amp;VAR:SYMBOL=LMT&amp;VAR:INDEX=0"}</definedName>
    <definedName name="_461__FDSAUDITLINK__" localSheetId="8" hidden="1">{"fdsup://directions/FAT Viewer?action=UPDATE&amp;creator=factset&amp;DYN_ARGS=TRUE&amp;DOC_NAME=FAT:FQL_AUDITING_CLIENT_TEMPLATE.FAT&amp;display_string=Audit&amp;VAR:KEY=ZWNEJALIDK&amp;VAR:QUERY=RkZfRUJJVERBX09QRVIoUVRSLDQvMS8yMDA5LDYvMzAvMjAwOSwsLFVTRCk=&amp;WINDOW=FIRST_POPUP&amp;HEIGH","T=450&amp;WIDTH=450&amp;START_MAXIMIZED=FALSE&amp;VAR:CALENDAR=US&amp;VAR:SYMBOL=LMT&amp;VAR:INDEX=0"}</definedName>
    <definedName name="_461__FDSAUDITLINK__" localSheetId="10" hidden="1">{"fdsup://directions/FAT Viewer?action=UPDATE&amp;creator=factset&amp;DYN_ARGS=TRUE&amp;DOC_NAME=FAT:FQL_AUDITING_CLIENT_TEMPLATE.FAT&amp;display_string=Audit&amp;VAR:KEY=ZWNEJALIDK&amp;VAR:QUERY=RkZfRUJJVERBX09QRVIoUVRSLDQvMS8yMDA5LDYvMzAvMjAwOSwsLFVTRCk=&amp;WINDOW=FIRST_POPUP&amp;HEIGH","T=450&amp;WIDTH=450&amp;START_MAXIMIZED=FALSE&amp;VAR:CALENDAR=US&amp;VAR:SYMBOL=LMT&amp;VAR:INDEX=0"}</definedName>
    <definedName name="_461__FDSAUDITLINK__" localSheetId="3" hidden="1">{"fdsup://directions/FAT Viewer?action=UPDATE&amp;creator=factset&amp;DYN_ARGS=TRUE&amp;DOC_NAME=FAT:FQL_AUDITING_CLIENT_TEMPLATE.FAT&amp;display_string=Audit&amp;VAR:KEY=ZWNEJALIDK&amp;VAR:QUERY=RkZfRUJJVERBX09QRVIoUVRSLDQvMS8yMDA5LDYvMzAvMjAwOSwsLFVTRCk=&amp;WINDOW=FIRST_POPUP&amp;HEIGH","T=450&amp;WIDTH=450&amp;START_MAXIMIZED=FALSE&amp;VAR:CALENDAR=US&amp;VAR:SYMBOL=LMT&amp;VAR:INDEX=0"}</definedName>
    <definedName name="_461__FDSAUDITLINK__" localSheetId="5" hidden="1">{"fdsup://directions/FAT Viewer?action=UPDATE&amp;creator=factset&amp;DYN_ARGS=TRUE&amp;DOC_NAME=FAT:FQL_AUDITING_CLIENT_TEMPLATE.FAT&amp;display_string=Audit&amp;VAR:KEY=ZWNEJALIDK&amp;VAR:QUERY=RkZfRUJJVERBX09QRVIoUVRSLDQvMS8yMDA5LDYvMzAvMjAwOSwsLFVTRCk=&amp;WINDOW=FIRST_POPUP&amp;HEIGH","T=450&amp;WIDTH=450&amp;START_MAXIMIZED=FALSE&amp;VAR:CALENDAR=US&amp;VAR:SYMBOL=LMT&amp;VAR:INDEX=0"}</definedName>
    <definedName name="_461__FDSAUDITLINK__" localSheetId="1" hidden="1">{"fdsup://directions/FAT Viewer?action=UPDATE&amp;creator=factset&amp;DYN_ARGS=TRUE&amp;DOC_NAME=FAT:FQL_AUDITING_CLIENT_TEMPLATE.FAT&amp;display_string=Audit&amp;VAR:KEY=ZWNEJALIDK&amp;VAR:QUERY=RkZfRUJJVERBX09QRVIoUVRSLDQvMS8yMDA5LDYvMzAvMjAwOSwsLFVTRCk=&amp;WINDOW=FIRST_POPUP&amp;HEIGH","T=450&amp;WIDTH=450&amp;START_MAXIMIZED=FALSE&amp;VAR:CALENDAR=US&amp;VAR:SYMBOL=LMT&amp;VAR:INDEX=0"}</definedName>
    <definedName name="_461__FDSAUDITLINK__" hidden="1">{"fdsup://directions/FAT Viewer?action=UPDATE&amp;creator=factset&amp;DYN_ARGS=TRUE&amp;DOC_NAME=FAT:FQL_AUDITING_CLIENT_TEMPLATE.FAT&amp;display_string=Audit&amp;VAR:KEY=ZWNEJALIDK&amp;VAR:QUERY=RkZfRUJJVERBX09QRVIoUVRSLDQvMS8yMDA5LDYvMzAvMjAwOSwsLFVTRCk=&amp;WINDOW=FIRST_POPUP&amp;HEIGH","T=450&amp;WIDTH=450&amp;START_MAXIMIZED=FALSE&amp;VAR:CALENDAR=US&amp;VAR:SYMBOL=LMT&amp;VAR:INDEX=0"}</definedName>
    <definedName name="_462__FDSAUDITLINK__" localSheetId="7" hidden="1">{"fdsup://directions/FAT Viewer?action=UPDATE&amp;creator=factset&amp;DYN_ARGS=TRUE&amp;DOC_NAME=FAT:FQL_AUDITING_CLIENT_TEMPLATE.FAT&amp;display_string=Audit&amp;VAR:KEY=FMNAXOTOJG&amp;VAR:QUERY=RkZfRUJJVERBX09QRVIoUVRSLDQvMS8yMDEwLDYvMzAvMjAxMCwsLFVTRCk=&amp;WINDOW=FIRST_POPUP&amp;HEIGH","T=450&amp;WIDTH=450&amp;START_MAXIMIZED=FALSE&amp;VAR:CALENDAR=US&amp;VAR:SYMBOL=LMT&amp;VAR:INDEX=0"}</definedName>
    <definedName name="_462__FDSAUDITLINK__" localSheetId="9" hidden="1">{"fdsup://directions/FAT Viewer?action=UPDATE&amp;creator=factset&amp;DYN_ARGS=TRUE&amp;DOC_NAME=FAT:FQL_AUDITING_CLIENT_TEMPLATE.FAT&amp;display_string=Audit&amp;VAR:KEY=FMNAXOTOJG&amp;VAR:QUERY=RkZfRUJJVERBX09QRVIoUVRSLDQvMS8yMDEwLDYvMzAvMjAxMCwsLFVTRCk=&amp;WINDOW=FIRST_POPUP&amp;HEIGH","T=450&amp;WIDTH=450&amp;START_MAXIMIZED=FALSE&amp;VAR:CALENDAR=US&amp;VAR:SYMBOL=LMT&amp;VAR:INDEX=0"}</definedName>
    <definedName name="_462__FDSAUDITLINK__" localSheetId="8" hidden="1">{"fdsup://directions/FAT Viewer?action=UPDATE&amp;creator=factset&amp;DYN_ARGS=TRUE&amp;DOC_NAME=FAT:FQL_AUDITING_CLIENT_TEMPLATE.FAT&amp;display_string=Audit&amp;VAR:KEY=FMNAXOTOJG&amp;VAR:QUERY=RkZfRUJJVERBX09QRVIoUVRSLDQvMS8yMDEwLDYvMzAvMjAxMCwsLFVTRCk=&amp;WINDOW=FIRST_POPUP&amp;HEIGH","T=450&amp;WIDTH=450&amp;START_MAXIMIZED=FALSE&amp;VAR:CALENDAR=US&amp;VAR:SYMBOL=LMT&amp;VAR:INDEX=0"}</definedName>
    <definedName name="_462__FDSAUDITLINK__" localSheetId="10" hidden="1">{"fdsup://directions/FAT Viewer?action=UPDATE&amp;creator=factset&amp;DYN_ARGS=TRUE&amp;DOC_NAME=FAT:FQL_AUDITING_CLIENT_TEMPLATE.FAT&amp;display_string=Audit&amp;VAR:KEY=FMNAXOTOJG&amp;VAR:QUERY=RkZfRUJJVERBX09QRVIoUVRSLDQvMS8yMDEwLDYvMzAvMjAxMCwsLFVTRCk=&amp;WINDOW=FIRST_POPUP&amp;HEIGH","T=450&amp;WIDTH=450&amp;START_MAXIMIZED=FALSE&amp;VAR:CALENDAR=US&amp;VAR:SYMBOL=LMT&amp;VAR:INDEX=0"}</definedName>
    <definedName name="_462__FDSAUDITLINK__" localSheetId="3" hidden="1">{"fdsup://directions/FAT Viewer?action=UPDATE&amp;creator=factset&amp;DYN_ARGS=TRUE&amp;DOC_NAME=FAT:FQL_AUDITING_CLIENT_TEMPLATE.FAT&amp;display_string=Audit&amp;VAR:KEY=FMNAXOTOJG&amp;VAR:QUERY=RkZfRUJJVERBX09QRVIoUVRSLDQvMS8yMDEwLDYvMzAvMjAxMCwsLFVTRCk=&amp;WINDOW=FIRST_POPUP&amp;HEIGH","T=450&amp;WIDTH=450&amp;START_MAXIMIZED=FALSE&amp;VAR:CALENDAR=US&amp;VAR:SYMBOL=LMT&amp;VAR:INDEX=0"}</definedName>
    <definedName name="_462__FDSAUDITLINK__" localSheetId="5" hidden="1">{"fdsup://directions/FAT Viewer?action=UPDATE&amp;creator=factset&amp;DYN_ARGS=TRUE&amp;DOC_NAME=FAT:FQL_AUDITING_CLIENT_TEMPLATE.FAT&amp;display_string=Audit&amp;VAR:KEY=FMNAXOTOJG&amp;VAR:QUERY=RkZfRUJJVERBX09QRVIoUVRSLDQvMS8yMDEwLDYvMzAvMjAxMCwsLFVTRCk=&amp;WINDOW=FIRST_POPUP&amp;HEIGH","T=450&amp;WIDTH=450&amp;START_MAXIMIZED=FALSE&amp;VAR:CALENDAR=US&amp;VAR:SYMBOL=LMT&amp;VAR:INDEX=0"}</definedName>
    <definedName name="_462__FDSAUDITLINK__" localSheetId="1" hidden="1">{"fdsup://directions/FAT Viewer?action=UPDATE&amp;creator=factset&amp;DYN_ARGS=TRUE&amp;DOC_NAME=FAT:FQL_AUDITING_CLIENT_TEMPLATE.FAT&amp;display_string=Audit&amp;VAR:KEY=FMNAXOTOJG&amp;VAR:QUERY=RkZfRUJJVERBX09QRVIoUVRSLDQvMS8yMDEwLDYvMzAvMjAxMCwsLFVTRCk=&amp;WINDOW=FIRST_POPUP&amp;HEIGH","T=450&amp;WIDTH=450&amp;START_MAXIMIZED=FALSE&amp;VAR:CALENDAR=US&amp;VAR:SYMBOL=LMT&amp;VAR:INDEX=0"}</definedName>
    <definedName name="_462__FDSAUDITLINK__" hidden="1">{"fdsup://directions/FAT Viewer?action=UPDATE&amp;creator=factset&amp;DYN_ARGS=TRUE&amp;DOC_NAME=FAT:FQL_AUDITING_CLIENT_TEMPLATE.FAT&amp;display_string=Audit&amp;VAR:KEY=FMNAXOTOJG&amp;VAR:QUERY=RkZfRUJJVERBX09QRVIoUVRSLDQvMS8yMDEwLDYvMzAvMjAxMCwsLFVTRCk=&amp;WINDOW=FIRST_POPUP&amp;HEIGH","T=450&amp;WIDTH=450&amp;START_MAXIMIZED=FALSE&amp;VAR:CALENDAR=US&amp;VAR:SYMBOL=LMT&amp;VAR:INDEX=0"}</definedName>
    <definedName name="_463__FDSAUDITLINK__" localSheetId="7" hidden="1">{"fdsup://directions/FAT Viewer?action=UPDATE&amp;creator=factset&amp;DYN_ARGS=TRUE&amp;DOC_NAME=FAT:FQL_AUDITING_CLIENT_TEMPLATE.FAT&amp;display_string=Audit&amp;VAR:KEY=PUTYJODKVC&amp;VAR:QUERY=RkZfRUJJVERBX09QRVIoUVRSLDQvMS8yMDA5LDYvMzAvMjAwOSwsLFVTRCk=&amp;WINDOW=FIRST_POPUP&amp;HEIGH","T=450&amp;WIDTH=450&amp;START_MAXIMIZED=FALSE&amp;VAR:CALENDAR=US&amp;VAR:SYMBOL=LM&amp;VAR:INDEX=0"}</definedName>
    <definedName name="_463__FDSAUDITLINK__" localSheetId="9" hidden="1">{"fdsup://directions/FAT Viewer?action=UPDATE&amp;creator=factset&amp;DYN_ARGS=TRUE&amp;DOC_NAME=FAT:FQL_AUDITING_CLIENT_TEMPLATE.FAT&amp;display_string=Audit&amp;VAR:KEY=PUTYJODKVC&amp;VAR:QUERY=RkZfRUJJVERBX09QRVIoUVRSLDQvMS8yMDA5LDYvMzAvMjAwOSwsLFVTRCk=&amp;WINDOW=FIRST_POPUP&amp;HEIGH","T=450&amp;WIDTH=450&amp;START_MAXIMIZED=FALSE&amp;VAR:CALENDAR=US&amp;VAR:SYMBOL=LM&amp;VAR:INDEX=0"}</definedName>
    <definedName name="_463__FDSAUDITLINK__" localSheetId="8" hidden="1">{"fdsup://directions/FAT Viewer?action=UPDATE&amp;creator=factset&amp;DYN_ARGS=TRUE&amp;DOC_NAME=FAT:FQL_AUDITING_CLIENT_TEMPLATE.FAT&amp;display_string=Audit&amp;VAR:KEY=PUTYJODKVC&amp;VAR:QUERY=RkZfRUJJVERBX09QRVIoUVRSLDQvMS8yMDA5LDYvMzAvMjAwOSwsLFVTRCk=&amp;WINDOW=FIRST_POPUP&amp;HEIGH","T=450&amp;WIDTH=450&amp;START_MAXIMIZED=FALSE&amp;VAR:CALENDAR=US&amp;VAR:SYMBOL=LM&amp;VAR:INDEX=0"}</definedName>
    <definedName name="_463__FDSAUDITLINK__" localSheetId="10" hidden="1">{"fdsup://directions/FAT Viewer?action=UPDATE&amp;creator=factset&amp;DYN_ARGS=TRUE&amp;DOC_NAME=FAT:FQL_AUDITING_CLIENT_TEMPLATE.FAT&amp;display_string=Audit&amp;VAR:KEY=PUTYJODKVC&amp;VAR:QUERY=RkZfRUJJVERBX09QRVIoUVRSLDQvMS8yMDA5LDYvMzAvMjAwOSwsLFVTRCk=&amp;WINDOW=FIRST_POPUP&amp;HEIGH","T=450&amp;WIDTH=450&amp;START_MAXIMIZED=FALSE&amp;VAR:CALENDAR=US&amp;VAR:SYMBOL=LM&amp;VAR:INDEX=0"}</definedName>
    <definedName name="_463__FDSAUDITLINK__" localSheetId="3" hidden="1">{"fdsup://directions/FAT Viewer?action=UPDATE&amp;creator=factset&amp;DYN_ARGS=TRUE&amp;DOC_NAME=FAT:FQL_AUDITING_CLIENT_TEMPLATE.FAT&amp;display_string=Audit&amp;VAR:KEY=PUTYJODKVC&amp;VAR:QUERY=RkZfRUJJVERBX09QRVIoUVRSLDQvMS8yMDA5LDYvMzAvMjAwOSwsLFVTRCk=&amp;WINDOW=FIRST_POPUP&amp;HEIGH","T=450&amp;WIDTH=450&amp;START_MAXIMIZED=FALSE&amp;VAR:CALENDAR=US&amp;VAR:SYMBOL=LM&amp;VAR:INDEX=0"}</definedName>
    <definedName name="_463__FDSAUDITLINK__" localSheetId="5" hidden="1">{"fdsup://directions/FAT Viewer?action=UPDATE&amp;creator=factset&amp;DYN_ARGS=TRUE&amp;DOC_NAME=FAT:FQL_AUDITING_CLIENT_TEMPLATE.FAT&amp;display_string=Audit&amp;VAR:KEY=PUTYJODKVC&amp;VAR:QUERY=RkZfRUJJVERBX09QRVIoUVRSLDQvMS8yMDA5LDYvMzAvMjAwOSwsLFVTRCk=&amp;WINDOW=FIRST_POPUP&amp;HEIGH","T=450&amp;WIDTH=450&amp;START_MAXIMIZED=FALSE&amp;VAR:CALENDAR=US&amp;VAR:SYMBOL=LM&amp;VAR:INDEX=0"}</definedName>
    <definedName name="_463__FDSAUDITLINK__" localSheetId="1" hidden="1">{"fdsup://directions/FAT Viewer?action=UPDATE&amp;creator=factset&amp;DYN_ARGS=TRUE&amp;DOC_NAME=FAT:FQL_AUDITING_CLIENT_TEMPLATE.FAT&amp;display_string=Audit&amp;VAR:KEY=PUTYJODKVC&amp;VAR:QUERY=RkZfRUJJVERBX09QRVIoUVRSLDQvMS8yMDA5LDYvMzAvMjAwOSwsLFVTRCk=&amp;WINDOW=FIRST_POPUP&amp;HEIGH","T=450&amp;WIDTH=450&amp;START_MAXIMIZED=FALSE&amp;VAR:CALENDAR=US&amp;VAR:SYMBOL=LM&amp;VAR:INDEX=0"}</definedName>
    <definedName name="_463__FDSAUDITLINK__" hidden="1">{"fdsup://directions/FAT Viewer?action=UPDATE&amp;creator=factset&amp;DYN_ARGS=TRUE&amp;DOC_NAME=FAT:FQL_AUDITING_CLIENT_TEMPLATE.FAT&amp;display_string=Audit&amp;VAR:KEY=PUTYJODKVC&amp;VAR:QUERY=RkZfRUJJVERBX09QRVIoUVRSLDQvMS8yMDA5LDYvMzAvMjAwOSwsLFVTRCk=&amp;WINDOW=FIRST_POPUP&amp;HEIGH","T=450&amp;WIDTH=450&amp;START_MAXIMIZED=FALSE&amp;VAR:CALENDAR=US&amp;VAR:SYMBOL=LM&amp;VAR:INDEX=0"}</definedName>
    <definedName name="_464__FDSAUDITLINK__" localSheetId="7" hidden="1">{"fdsup://directions/FAT Viewer?action=UPDATE&amp;creator=factset&amp;DYN_ARGS=TRUE&amp;DOC_NAME=FAT:FQL_AUDITING_CLIENT_TEMPLATE.FAT&amp;display_string=Audit&amp;VAR:KEY=JGZQVGXIHA&amp;VAR:QUERY=RkZfRUJJVERBX09QRVIoUVRSLDQvMS8yMDEwLDYvMzAvMjAxMCwsLFVTRCk=&amp;WINDOW=FIRST_POPUP&amp;HEIGH","T=450&amp;WIDTH=450&amp;START_MAXIMIZED=FALSE&amp;VAR:CALENDAR=US&amp;VAR:SYMBOL=LM&amp;VAR:INDEX=0"}</definedName>
    <definedName name="_464__FDSAUDITLINK__" localSheetId="9" hidden="1">{"fdsup://directions/FAT Viewer?action=UPDATE&amp;creator=factset&amp;DYN_ARGS=TRUE&amp;DOC_NAME=FAT:FQL_AUDITING_CLIENT_TEMPLATE.FAT&amp;display_string=Audit&amp;VAR:KEY=JGZQVGXIHA&amp;VAR:QUERY=RkZfRUJJVERBX09QRVIoUVRSLDQvMS8yMDEwLDYvMzAvMjAxMCwsLFVTRCk=&amp;WINDOW=FIRST_POPUP&amp;HEIGH","T=450&amp;WIDTH=450&amp;START_MAXIMIZED=FALSE&amp;VAR:CALENDAR=US&amp;VAR:SYMBOL=LM&amp;VAR:INDEX=0"}</definedName>
    <definedName name="_464__FDSAUDITLINK__" localSheetId="8" hidden="1">{"fdsup://directions/FAT Viewer?action=UPDATE&amp;creator=factset&amp;DYN_ARGS=TRUE&amp;DOC_NAME=FAT:FQL_AUDITING_CLIENT_TEMPLATE.FAT&amp;display_string=Audit&amp;VAR:KEY=JGZQVGXIHA&amp;VAR:QUERY=RkZfRUJJVERBX09QRVIoUVRSLDQvMS8yMDEwLDYvMzAvMjAxMCwsLFVTRCk=&amp;WINDOW=FIRST_POPUP&amp;HEIGH","T=450&amp;WIDTH=450&amp;START_MAXIMIZED=FALSE&amp;VAR:CALENDAR=US&amp;VAR:SYMBOL=LM&amp;VAR:INDEX=0"}</definedName>
    <definedName name="_464__FDSAUDITLINK__" localSheetId="10" hidden="1">{"fdsup://directions/FAT Viewer?action=UPDATE&amp;creator=factset&amp;DYN_ARGS=TRUE&amp;DOC_NAME=FAT:FQL_AUDITING_CLIENT_TEMPLATE.FAT&amp;display_string=Audit&amp;VAR:KEY=JGZQVGXIHA&amp;VAR:QUERY=RkZfRUJJVERBX09QRVIoUVRSLDQvMS8yMDEwLDYvMzAvMjAxMCwsLFVTRCk=&amp;WINDOW=FIRST_POPUP&amp;HEIGH","T=450&amp;WIDTH=450&amp;START_MAXIMIZED=FALSE&amp;VAR:CALENDAR=US&amp;VAR:SYMBOL=LM&amp;VAR:INDEX=0"}</definedName>
    <definedName name="_464__FDSAUDITLINK__" localSheetId="3" hidden="1">{"fdsup://directions/FAT Viewer?action=UPDATE&amp;creator=factset&amp;DYN_ARGS=TRUE&amp;DOC_NAME=FAT:FQL_AUDITING_CLIENT_TEMPLATE.FAT&amp;display_string=Audit&amp;VAR:KEY=JGZQVGXIHA&amp;VAR:QUERY=RkZfRUJJVERBX09QRVIoUVRSLDQvMS8yMDEwLDYvMzAvMjAxMCwsLFVTRCk=&amp;WINDOW=FIRST_POPUP&amp;HEIGH","T=450&amp;WIDTH=450&amp;START_MAXIMIZED=FALSE&amp;VAR:CALENDAR=US&amp;VAR:SYMBOL=LM&amp;VAR:INDEX=0"}</definedName>
    <definedName name="_464__FDSAUDITLINK__" localSheetId="5" hidden="1">{"fdsup://directions/FAT Viewer?action=UPDATE&amp;creator=factset&amp;DYN_ARGS=TRUE&amp;DOC_NAME=FAT:FQL_AUDITING_CLIENT_TEMPLATE.FAT&amp;display_string=Audit&amp;VAR:KEY=JGZQVGXIHA&amp;VAR:QUERY=RkZfRUJJVERBX09QRVIoUVRSLDQvMS8yMDEwLDYvMzAvMjAxMCwsLFVTRCk=&amp;WINDOW=FIRST_POPUP&amp;HEIGH","T=450&amp;WIDTH=450&amp;START_MAXIMIZED=FALSE&amp;VAR:CALENDAR=US&amp;VAR:SYMBOL=LM&amp;VAR:INDEX=0"}</definedName>
    <definedName name="_464__FDSAUDITLINK__" localSheetId="1" hidden="1">{"fdsup://directions/FAT Viewer?action=UPDATE&amp;creator=factset&amp;DYN_ARGS=TRUE&amp;DOC_NAME=FAT:FQL_AUDITING_CLIENT_TEMPLATE.FAT&amp;display_string=Audit&amp;VAR:KEY=JGZQVGXIHA&amp;VAR:QUERY=RkZfRUJJVERBX09QRVIoUVRSLDQvMS8yMDEwLDYvMzAvMjAxMCwsLFVTRCk=&amp;WINDOW=FIRST_POPUP&amp;HEIGH","T=450&amp;WIDTH=450&amp;START_MAXIMIZED=FALSE&amp;VAR:CALENDAR=US&amp;VAR:SYMBOL=LM&amp;VAR:INDEX=0"}</definedName>
    <definedName name="_464__FDSAUDITLINK__" hidden="1">{"fdsup://directions/FAT Viewer?action=UPDATE&amp;creator=factset&amp;DYN_ARGS=TRUE&amp;DOC_NAME=FAT:FQL_AUDITING_CLIENT_TEMPLATE.FAT&amp;display_string=Audit&amp;VAR:KEY=JGZQVGXIHA&amp;VAR:QUERY=RkZfRUJJVERBX09QRVIoUVRSLDQvMS8yMDEwLDYvMzAvMjAxMCwsLFVTRCk=&amp;WINDOW=FIRST_POPUP&amp;HEIGH","T=450&amp;WIDTH=450&amp;START_MAXIMIZED=FALSE&amp;VAR:CALENDAR=US&amp;VAR:SYMBOL=LM&amp;VAR:INDEX=0"}</definedName>
    <definedName name="_465__FDSAUDITLINK__" localSheetId="7" hidden="1">{"fdsup://directions/FAT Viewer?action=UPDATE&amp;creator=factset&amp;DYN_ARGS=TRUE&amp;DOC_NAME=FAT:FQL_AUDITING_CLIENT_TEMPLATE.FAT&amp;display_string=Audit&amp;VAR:KEY=NUJMLIPIXC&amp;VAR:QUERY=RkZfRUJJVERBX09QRVIoUVRSLDQvMS8yMDA5LDYvMzAvMjAwOSwsLFVTRCk=&amp;WINDOW=FIRST_POPUP&amp;HEIGH","T=450&amp;WIDTH=450&amp;START_MAXIMIZED=FALSE&amp;VAR:CALENDAR=US&amp;VAR:SYMBOL=LLY&amp;VAR:INDEX=0"}</definedName>
    <definedName name="_465__FDSAUDITLINK__" localSheetId="9" hidden="1">{"fdsup://directions/FAT Viewer?action=UPDATE&amp;creator=factset&amp;DYN_ARGS=TRUE&amp;DOC_NAME=FAT:FQL_AUDITING_CLIENT_TEMPLATE.FAT&amp;display_string=Audit&amp;VAR:KEY=NUJMLIPIXC&amp;VAR:QUERY=RkZfRUJJVERBX09QRVIoUVRSLDQvMS8yMDA5LDYvMzAvMjAwOSwsLFVTRCk=&amp;WINDOW=FIRST_POPUP&amp;HEIGH","T=450&amp;WIDTH=450&amp;START_MAXIMIZED=FALSE&amp;VAR:CALENDAR=US&amp;VAR:SYMBOL=LLY&amp;VAR:INDEX=0"}</definedName>
    <definedName name="_465__FDSAUDITLINK__" localSheetId="8" hidden="1">{"fdsup://directions/FAT Viewer?action=UPDATE&amp;creator=factset&amp;DYN_ARGS=TRUE&amp;DOC_NAME=FAT:FQL_AUDITING_CLIENT_TEMPLATE.FAT&amp;display_string=Audit&amp;VAR:KEY=NUJMLIPIXC&amp;VAR:QUERY=RkZfRUJJVERBX09QRVIoUVRSLDQvMS8yMDA5LDYvMzAvMjAwOSwsLFVTRCk=&amp;WINDOW=FIRST_POPUP&amp;HEIGH","T=450&amp;WIDTH=450&amp;START_MAXIMIZED=FALSE&amp;VAR:CALENDAR=US&amp;VAR:SYMBOL=LLY&amp;VAR:INDEX=0"}</definedName>
    <definedName name="_465__FDSAUDITLINK__" localSheetId="10" hidden="1">{"fdsup://directions/FAT Viewer?action=UPDATE&amp;creator=factset&amp;DYN_ARGS=TRUE&amp;DOC_NAME=FAT:FQL_AUDITING_CLIENT_TEMPLATE.FAT&amp;display_string=Audit&amp;VAR:KEY=NUJMLIPIXC&amp;VAR:QUERY=RkZfRUJJVERBX09QRVIoUVRSLDQvMS8yMDA5LDYvMzAvMjAwOSwsLFVTRCk=&amp;WINDOW=FIRST_POPUP&amp;HEIGH","T=450&amp;WIDTH=450&amp;START_MAXIMIZED=FALSE&amp;VAR:CALENDAR=US&amp;VAR:SYMBOL=LLY&amp;VAR:INDEX=0"}</definedName>
    <definedName name="_465__FDSAUDITLINK__" localSheetId="3" hidden="1">{"fdsup://directions/FAT Viewer?action=UPDATE&amp;creator=factset&amp;DYN_ARGS=TRUE&amp;DOC_NAME=FAT:FQL_AUDITING_CLIENT_TEMPLATE.FAT&amp;display_string=Audit&amp;VAR:KEY=NUJMLIPIXC&amp;VAR:QUERY=RkZfRUJJVERBX09QRVIoUVRSLDQvMS8yMDA5LDYvMzAvMjAwOSwsLFVTRCk=&amp;WINDOW=FIRST_POPUP&amp;HEIGH","T=450&amp;WIDTH=450&amp;START_MAXIMIZED=FALSE&amp;VAR:CALENDAR=US&amp;VAR:SYMBOL=LLY&amp;VAR:INDEX=0"}</definedName>
    <definedName name="_465__FDSAUDITLINK__" localSheetId="5" hidden="1">{"fdsup://directions/FAT Viewer?action=UPDATE&amp;creator=factset&amp;DYN_ARGS=TRUE&amp;DOC_NAME=FAT:FQL_AUDITING_CLIENT_TEMPLATE.FAT&amp;display_string=Audit&amp;VAR:KEY=NUJMLIPIXC&amp;VAR:QUERY=RkZfRUJJVERBX09QRVIoUVRSLDQvMS8yMDA5LDYvMzAvMjAwOSwsLFVTRCk=&amp;WINDOW=FIRST_POPUP&amp;HEIGH","T=450&amp;WIDTH=450&amp;START_MAXIMIZED=FALSE&amp;VAR:CALENDAR=US&amp;VAR:SYMBOL=LLY&amp;VAR:INDEX=0"}</definedName>
    <definedName name="_465__FDSAUDITLINK__" localSheetId="1" hidden="1">{"fdsup://directions/FAT Viewer?action=UPDATE&amp;creator=factset&amp;DYN_ARGS=TRUE&amp;DOC_NAME=FAT:FQL_AUDITING_CLIENT_TEMPLATE.FAT&amp;display_string=Audit&amp;VAR:KEY=NUJMLIPIXC&amp;VAR:QUERY=RkZfRUJJVERBX09QRVIoUVRSLDQvMS8yMDA5LDYvMzAvMjAwOSwsLFVTRCk=&amp;WINDOW=FIRST_POPUP&amp;HEIGH","T=450&amp;WIDTH=450&amp;START_MAXIMIZED=FALSE&amp;VAR:CALENDAR=US&amp;VAR:SYMBOL=LLY&amp;VAR:INDEX=0"}</definedName>
    <definedName name="_465__FDSAUDITLINK__" hidden="1">{"fdsup://directions/FAT Viewer?action=UPDATE&amp;creator=factset&amp;DYN_ARGS=TRUE&amp;DOC_NAME=FAT:FQL_AUDITING_CLIENT_TEMPLATE.FAT&amp;display_string=Audit&amp;VAR:KEY=NUJMLIPIXC&amp;VAR:QUERY=RkZfRUJJVERBX09QRVIoUVRSLDQvMS8yMDA5LDYvMzAvMjAwOSwsLFVTRCk=&amp;WINDOW=FIRST_POPUP&amp;HEIGH","T=450&amp;WIDTH=450&amp;START_MAXIMIZED=FALSE&amp;VAR:CALENDAR=US&amp;VAR:SYMBOL=LLY&amp;VAR:INDEX=0"}</definedName>
    <definedName name="_466__FDSAUDITLINK__" localSheetId="7" hidden="1">{"fdsup://directions/FAT Viewer?action=UPDATE&amp;creator=factset&amp;DYN_ARGS=TRUE&amp;DOC_NAME=FAT:FQL_AUDITING_CLIENT_TEMPLATE.FAT&amp;display_string=Audit&amp;VAR:KEY=JEFOPAHIRO&amp;VAR:QUERY=RkZfRUJJVERBX09QRVIoUVRSLDQvMS8yMDEwLDYvMzAvMjAxMCwsLFVTRCk=&amp;WINDOW=FIRST_POPUP&amp;HEIGH","T=450&amp;WIDTH=450&amp;START_MAXIMIZED=FALSE&amp;VAR:CALENDAR=US&amp;VAR:SYMBOL=LLY&amp;VAR:INDEX=0"}</definedName>
    <definedName name="_466__FDSAUDITLINK__" localSheetId="9" hidden="1">{"fdsup://directions/FAT Viewer?action=UPDATE&amp;creator=factset&amp;DYN_ARGS=TRUE&amp;DOC_NAME=FAT:FQL_AUDITING_CLIENT_TEMPLATE.FAT&amp;display_string=Audit&amp;VAR:KEY=JEFOPAHIRO&amp;VAR:QUERY=RkZfRUJJVERBX09QRVIoUVRSLDQvMS8yMDEwLDYvMzAvMjAxMCwsLFVTRCk=&amp;WINDOW=FIRST_POPUP&amp;HEIGH","T=450&amp;WIDTH=450&amp;START_MAXIMIZED=FALSE&amp;VAR:CALENDAR=US&amp;VAR:SYMBOL=LLY&amp;VAR:INDEX=0"}</definedName>
    <definedName name="_466__FDSAUDITLINK__" localSheetId="8" hidden="1">{"fdsup://directions/FAT Viewer?action=UPDATE&amp;creator=factset&amp;DYN_ARGS=TRUE&amp;DOC_NAME=FAT:FQL_AUDITING_CLIENT_TEMPLATE.FAT&amp;display_string=Audit&amp;VAR:KEY=JEFOPAHIRO&amp;VAR:QUERY=RkZfRUJJVERBX09QRVIoUVRSLDQvMS8yMDEwLDYvMzAvMjAxMCwsLFVTRCk=&amp;WINDOW=FIRST_POPUP&amp;HEIGH","T=450&amp;WIDTH=450&amp;START_MAXIMIZED=FALSE&amp;VAR:CALENDAR=US&amp;VAR:SYMBOL=LLY&amp;VAR:INDEX=0"}</definedName>
    <definedName name="_466__FDSAUDITLINK__" localSheetId="10" hidden="1">{"fdsup://directions/FAT Viewer?action=UPDATE&amp;creator=factset&amp;DYN_ARGS=TRUE&amp;DOC_NAME=FAT:FQL_AUDITING_CLIENT_TEMPLATE.FAT&amp;display_string=Audit&amp;VAR:KEY=JEFOPAHIRO&amp;VAR:QUERY=RkZfRUJJVERBX09QRVIoUVRSLDQvMS8yMDEwLDYvMzAvMjAxMCwsLFVTRCk=&amp;WINDOW=FIRST_POPUP&amp;HEIGH","T=450&amp;WIDTH=450&amp;START_MAXIMIZED=FALSE&amp;VAR:CALENDAR=US&amp;VAR:SYMBOL=LLY&amp;VAR:INDEX=0"}</definedName>
    <definedName name="_466__FDSAUDITLINK__" localSheetId="3" hidden="1">{"fdsup://directions/FAT Viewer?action=UPDATE&amp;creator=factset&amp;DYN_ARGS=TRUE&amp;DOC_NAME=FAT:FQL_AUDITING_CLIENT_TEMPLATE.FAT&amp;display_string=Audit&amp;VAR:KEY=JEFOPAHIRO&amp;VAR:QUERY=RkZfRUJJVERBX09QRVIoUVRSLDQvMS8yMDEwLDYvMzAvMjAxMCwsLFVTRCk=&amp;WINDOW=FIRST_POPUP&amp;HEIGH","T=450&amp;WIDTH=450&amp;START_MAXIMIZED=FALSE&amp;VAR:CALENDAR=US&amp;VAR:SYMBOL=LLY&amp;VAR:INDEX=0"}</definedName>
    <definedName name="_466__FDSAUDITLINK__" localSheetId="5" hidden="1">{"fdsup://directions/FAT Viewer?action=UPDATE&amp;creator=factset&amp;DYN_ARGS=TRUE&amp;DOC_NAME=FAT:FQL_AUDITING_CLIENT_TEMPLATE.FAT&amp;display_string=Audit&amp;VAR:KEY=JEFOPAHIRO&amp;VAR:QUERY=RkZfRUJJVERBX09QRVIoUVRSLDQvMS8yMDEwLDYvMzAvMjAxMCwsLFVTRCk=&amp;WINDOW=FIRST_POPUP&amp;HEIGH","T=450&amp;WIDTH=450&amp;START_MAXIMIZED=FALSE&amp;VAR:CALENDAR=US&amp;VAR:SYMBOL=LLY&amp;VAR:INDEX=0"}</definedName>
    <definedName name="_466__FDSAUDITLINK__" localSheetId="1" hidden="1">{"fdsup://directions/FAT Viewer?action=UPDATE&amp;creator=factset&amp;DYN_ARGS=TRUE&amp;DOC_NAME=FAT:FQL_AUDITING_CLIENT_TEMPLATE.FAT&amp;display_string=Audit&amp;VAR:KEY=JEFOPAHIRO&amp;VAR:QUERY=RkZfRUJJVERBX09QRVIoUVRSLDQvMS8yMDEwLDYvMzAvMjAxMCwsLFVTRCk=&amp;WINDOW=FIRST_POPUP&amp;HEIGH","T=450&amp;WIDTH=450&amp;START_MAXIMIZED=FALSE&amp;VAR:CALENDAR=US&amp;VAR:SYMBOL=LLY&amp;VAR:INDEX=0"}</definedName>
    <definedName name="_466__FDSAUDITLINK__" hidden="1">{"fdsup://directions/FAT Viewer?action=UPDATE&amp;creator=factset&amp;DYN_ARGS=TRUE&amp;DOC_NAME=FAT:FQL_AUDITING_CLIENT_TEMPLATE.FAT&amp;display_string=Audit&amp;VAR:KEY=JEFOPAHIRO&amp;VAR:QUERY=RkZfRUJJVERBX09QRVIoUVRSLDQvMS8yMDEwLDYvMzAvMjAxMCwsLFVTRCk=&amp;WINDOW=FIRST_POPUP&amp;HEIGH","T=450&amp;WIDTH=450&amp;START_MAXIMIZED=FALSE&amp;VAR:CALENDAR=US&amp;VAR:SYMBOL=LLY&amp;VAR:INDEX=0"}</definedName>
    <definedName name="_467__FDSAUDITLINK__" localSheetId="7" hidden="1">{"fdsup://directions/FAT Viewer?action=UPDATE&amp;creator=factset&amp;DYN_ARGS=TRUE&amp;DOC_NAME=FAT:FQL_AUDITING_CLIENT_TEMPLATE.FAT&amp;display_string=Audit&amp;VAR:KEY=LCHQNALEHI&amp;VAR:QUERY=RkZfRUJJVERBX09QRVIoUVRSLDQvMS8yMDA5LDYvMzAvMjAwOSwsLFVTRCk=&amp;WINDOW=FIRST_POPUP&amp;HEIGH","T=450&amp;WIDTH=450&amp;START_MAXIMIZED=FALSE&amp;VAR:CALENDAR=US&amp;VAR:SYMBOL=LLTC&amp;VAR:INDEX=0"}</definedName>
    <definedName name="_467__FDSAUDITLINK__" localSheetId="9" hidden="1">{"fdsup://directions/FAT Viewer?action=UPDATE&amp;creator=factset&amp;DYN_ARGS=TRUE&amp;DOC_NAME=FAT:FQL_AUDITING_CLIENT_TEMPLATE.FAT&amp;display_string=Audit&amp;VAR:KEY=LCHQNALEHI&amp;VAR:QUERY=RkZfRUJJVERBX09QRVIoUVRSLDQvMS8yMDA5LDYvMzAvMjAwOSwsLFVTRCk=&amp;WINDOW=FIRST_POPUP&amp;HEIGH","T=450&amp;WIDTH=450&amp;START_MAXIMIZED=FALSE&amp;VAR:CALENDAR=US&amp;VAR:SYMBOL=LLTC&amp;VAR:INDEX=0"}</definedName>
    <definedName name="_467__FDSAUDITLINK__" localSheetId="8" hidden="1">{"fdsup://directions/FAT Viewer?action=UPDATE&amp;creator=factset&amp;DYN_ARGS=TRUE&amp;DOC_NAME=FAT:FQL_AUDITING_CLIENT_TEMPLATE.FAT&amp;display_string=Audit&amp;VAR:KEY=LCHQNALEHI&amp;VAR:QUERY=RkZfRUJJVERBX09QRVIoUVRSLDQvMS8yMDA5LDYvMzAvMjAwOSwsLFVTRCk=&amp;WINDOW=FIRST_POPUP&amp;HEIGH","T=450&amp;WIDTH=450&amp;START_MAXIMIZED=FALSE&amp;VAR:CALENDAR=US&amp;VAR:SYMBOL=LLTC&amp;VAR:INDEX=0"}</definedName>
    <definedName name="_467__FDSAUDITLINK__" localSheetId="10" hidden="1">{"fdsup://directions/FAT Viewer?action=UPDATE&amp;creator=factset&amp;DYN_ARGS=TRUE&amp;DOC_NAME=FAT:FQL_AUDITING_CLIENT_TEMPLATE.FAT&amp;display_string=Audit&amp;VAR:KEY=LCHQNALEHI&amp;VAR:QUERY=RkZfRUJJVERBX09QRVIoUVRSLDQvMS8yMDA5LDYvMzAvMjAwOSwsLFVTRCk=&amp;WINDOW=FIRST_POPUP&amp;HEIGH","T=450&amp;WIDTH=450&amp;START_MAXIMIZED=FALSE&amp;VAR:CALENDAR=US&amp;VAR:SYMBOL=LLTC&amp;VAR:INDEX=0"}</definedName>
    <definedName name="_467__FDSAUDITLINK__" localSheetId="3" hidden="1">{"fdsup://directions/FAT Viewer?action=UPDATE&amp;creator=factset&amp;DYN_ARGS=TRUE&amp;DOC_NAME=FAT:FQL_AUDITING_CLIENT_TEMPLATE.FAT&amp;display_string=Audit&amp;VAR:KEY=LCHQNALEHI&amp;VAR:QUERY=RkZfRUJJVERBX09QRVIoUVRSLDQvMS8yMDA5LDYvMzAvMjAwOSwsLFVTRCk=&amp;WINDOW=FIRST_POPUP&amp;HEIGH","T=450&amp;WIDTH=450&amp;START_MAXIMIZED=FALSE&amp;VAR:CALENDAR=US&amp;VAR:SYMBOL=LLTC&amp;VAR:INDEX=0"}</definedName>
    <definedName name="_467__FDSAUDITLINK__" localSheetId="5" hidden="1">{"fdsup://directions/FAT Viewer?action=UPDATE&amp;creator=factset&amp;DYN_ARGS=TRUE&amp;DOC_NAME=FAT:FQL_AUDITING_CLIENT_TEMPLATE.FAT&amp;display_string=Audit&amp;VAR:KEY=LCHQNALEHI&amp;VAR:QUERY=RkZfRUJJVERBX09QRVIoUVRSLDQvMS8yMDA5LDYvMzAvMjAwOSwsLFVTRCk=&amp;WINDOW=FIRST_POPUP&amp;HEIGH","T=450&amp;WIDTH=450&amp;START_MAXIMIZED=FALSE&amp;VAR:CALENDAR=US&amp;VAR:SYMBOL=LLTC&amp;VAR:INDEX=0"}</definedName>
    <definedName name="_467__FDSAUDITLINK__" localSheetId="1" hidden="1">{"fdsup://directions/FAT Viewer?action=UPDATE&amp;creator=factset&amp;DYN_ARGS=TRUE&amp;DOC_NAME=FAT:FQL_AUDITING_CLIENT_TEMPLATE.FAT&amp;display_string=Audit&amp;VAR:KEY=LCHQNALEHI&amp;VAR:QUERY=RkZfRUJJVERBX09QRVIoUVRSLDQvMS8yMDA5LDYvMzAvMjAwOSwsLFVTRCk=&amp;WINDOW=FIRST_POPUP&amp;HEIGH","T=450&amp;WIDTH=450&amp;START_MAXIMIZED=FALSE&amp;VAR:CALENDAR=US&amp;VAR:SYMBOL=LLTC&amp;VAR:INDEX=0"}</definedName>
    <definedName name="_467__FDSAUDITLINK__" hidden="1">{"fdsup://directions/FAT Viewer?action=UPDATE&amp;creator=factset&amp;DYN_ARGS=TRUE&amp;DOC_NAME=FAT:FQL_AUDITING_CLIENT_TEMPLATE.FAT&amp;display_string=Audit&amp;VAR:KEY=LCHQNALEHI&amp;VAR:QUERY=RkZfRUJJVERBX09QRVIoUVRSLDQvMS8yMDA5LDYvMzAvMjAwOSwsLFVTRCk=&amp;WINDOW=FIRST_POPUP&amp;HEIGH","T=450&amp;WIDTH=450&amp;START_MAXIMIZED=FALSE&amp;VAR:CALENDAR=US&amp;VAR:SYMBOL=LLTC&amp;VAR:INDEX=0"}</definedName>
    <definedName name="_468__FDSAUDITLINK__" localSheetId="7" hidden="1">{"fdsup://directions/FAT Viewer?action=UPDATE&amp;creator=factset&amp;DYN_ARGS=TRUE&amp;DOC_NAME=FAT:FQL_AUDITING_CLIENT_TEMPLATE.FAT&amp;display_string=Audit&amp;VAR:KEY=REXQTMXIPI&amp;VAR:QUERY=RkZfRUJJVERBX09QRVIoUVRSLDQvMS8yMDEwLDYvMzAvMjAxMCwsLFVTRCk=&amp;WINDOW=FIRST_POPUP&amp;HEIGH","T=450&amp;WIDTH=450&amp;START_MAXIMIZED=FALSE&amp;VAR:CALENDAR=US&amp;VAR:SYMBOL=LLTC&amp;VAR:INDEX=0"}</definedName>
    <definedName name="_468__FDSAUDITLINK__" localSheetId="9" hidden="1">{"fdsup://directions/FAT Viewer?action=UPDATE&amp;creator=factset&amp;DYN_ARGS=TRUE&amp;DOC_NAME=FAT:FQL_AUDITING_CLIENT_TEMPLATE.FAT&amp;display_string=Audit&amp;VAR:KEY=REXQTMXIPI&amp;VAR:QUERY=RkZfRUJJVERBX09QRVIoUVRSLDQvMS8yMDEwLDYvMzAvMjAxMCwsLFVTRCk=&amp;WINDOW=FIRST_POPUP&amp;HEIGH","T=450&amp;WIDTH=450&amp;START_MAXIMIZED=FALSE&amp;VAR:CALENDAR=US&amp;VAR:SYMBOL=LLTC&amp;VAR:INDEX=0"}</definedName>
    <definedName name="_468__FDSAUDITLINK__" localSheetId="8" hidden="1">{"fdsup://directions/FAT Viewer?action=UPDATE&amp;creator=factset&amp;DYN_ARGS=TRUE&amp;DOC_NAME=FAT:FQL_AUDITING_CLIENT_TEMPLATE.FAT&amp;display_string=Audit&amp;VAR:KEY=REXQTMXIPI&amp;VAR:QUERY=RkZfRUJJVERBX09QRVIoUVRSLDQvMS8yMDEwLDYvMzAvMjAxMCwsLFVTRCk=&amp;WINDOW=FIRST_POPUP&amp;HEIGH","T=450&amp;WIDTH=450&amp;START_MAXIMIZED=FALSE&amp;VAR:CALENDAR=US&amp;VAR:SYMBOL=LLTC&amp;VAR:INDEX=0"}</definedName>
    <definedName name="_468__FDSAUDITLINK__" localSheetId="10" hidden="1">{"fdsup://directions/FAT Viewer?action=UPDATE&amp;creator=factset&amp;DYN_ARGS=TRUE&amp;DOC_NAME=FAT:FQL_AUDITING_CLIENT_TEMPLATE.FAT&amp;display_string=Audit&amp;VAR:KEY=REXQTMXIPI&amp;VAR:QUERY=RkZfRUJJVERBX09QRVIoUVRSLDQvMS8yMDEwLDYvMzAvMjAxMCwsLFVTRCk=&amp;WINDOW=FIRST_POPUP&amp;HEIGH","T=450&amp;WIDTH=450&amp;START_MAXIMIZED=FALSE&amp;VAR:CALENDAR=US&amp;VAR:SYMBOL=LLTC&amp;VAR:INDEX=0"}</definedName>
    <definedName name="_468__FDSAUDITLINK__" localSheetId="3" hidden="1">{"fdsup://directions/FAT Viewer?action=UPDATE&amp;creator=factset&amp;DYN_ARGS=TRUE&amp;DOC_NAME=FAT:FQL_AUDITING_CLIENT_TEMPLATE.FAT&amp;display_string=Audit&amp;VAR:KEY=REXQTMXIPI&amp;VAR:QUERY=RkZfRUJJVERBX09QRVIoUVRSLDQvMS8yMDEwLDYvMzAvMjAxMCwsLFVTRCk=&amp;WINDOW=FIRST_POPUP&amp;HEIGH","T=450&amp;WIDTH=450&amp;START_MAXIMIZED=FALSE&amp;VAR:CALENDAR=US&amp;VAR:SYMBOL=LLTC&amp;VAR:INDEX=0"}</definedName>
    <definedName name="_468__FDSAUDITLINK__" localSheetId="5" hidden="1">{"fdsup://directions/FAT Viewer?action=UPDATE&amp;creator=factset&amp;DYN_ARGS=TRUE&amp;DOC_NAME=FAT:FQL_AUDITING_CLIENT_TEMPLATE.FAT&amp;display_string=Audit&amp;VAR:KEY=REXQTMXIPI&amp;VAR:QUERY=RkZfRUJJVERBX09QRVIoUVRSLDQvMS8yMDEwLDYvMzAvMjAxMCwsLFVTRCk=&amp;WINDOW=FIRST_POPUP&amp;HEIGH","T=450&amp;WIDTH=450&amp;START_MAXIMIZED=FALSE&amp;VAR:CALENDAR=US&amp;VAR:SYMBOL=LLTC&amp;VAR:INDEX=0"}</definedName>
    <definedName name="_468__FDSAUDITLINK__" localSheetId="1" hidden="1">{"fdsup://directions/FAT Viewer?action=UPDATE&amp;creator=factset&amp;DYN_ARGS=TRUE&amp;DOC_NAME=FAT:FQL_AUDITING_CLIENT_TEMPLATE.FAT&amp;display_string=Audit&amp;VAR:KEY=REXQTMXIPI&amp;VAR:QUERY=RkZfRUJJVERBX09QRVIoUVRSLDQvMS8yMDEwLDYvMzAvMjAxMCwsLFVTRCk=&amp;WINDOW=FIRST_POPUP&amp;HEIGH","T=450&amp;WIDTH=450&amp;START_MAXIMIZED=FALSE&amp;VAR:CALENDAR=US&amp;VAR:SYMBOL=LLTC&amp;VAR:INDEX=0"}</definedName>
    <definedName name="_468__FDSAUDITLINK__" hidden="1">{"fdsup://directions/FAT Viewer?action=UPDATE&amp;creator=factset&amp;DYN_ARGS=TRUE&amp;DOC_NAME=FAT:FQL_AUDITING_CLIENT_TEMPLATE.FAT&amp;display_string=Audit&amp;VAR:KEY=REXQTMXIPI&amp;VAR:QUERY=RkZfRUJJVERBX09QRVIoUVRSLDQvMS8yMDEwLDYvMzAvMjAxMCwsLFVTRCk=&amp;WINDOW=FIRST_POPUP&amp;HEIGH","T=450&amp;WIDTH=450&amp;START_MAXIMIZED=FALSE&amp;VAR:CALENDAR=US&amp;VAR:SYMBOL=LLTC&amp;VAR:INDEX=0"}</definedName>
    <definedName name="_469__FDSAUDITLINK__" localSheetId="7" hidden="1">{"fdsup://directions/FAT Viewer?action=UPDATE&amp;creator=factset&amp;DYN_ARGS=TRUE&amp;DOC_NAME=FAT:FQL_AUDITING_CLIENT_TEMPLATE.FAT&amp;display_string=Audit&amp;VAR:KEY=XWZGHGHKBU&amp;VAR:QUERY=RkZfRUJJVERBX09QRVIoUVRSLDQvMS8yMDA5LDYvMzAvMjAwOSwsLFVTRCk=&amp;WINDOW=FIRST_POPUP&amp;HEIGH","T=450&amp;WIDTH=450&amp;START_MAXIMIZED=FALSE&amp;VAR:CALENDAR=US&amp;VAR:SYMBOL=LLL&amp;VAR:INDEX=0"}</definedName>
    <definedName name="_469__FDSAUDITLINK__" localSheetId="9" hidden="1">{"fdsup://directions/FAT Viewer?action=UPDATE&amp;creator=factset&amp;DYN_ARGS=TRUE&amp;DOC_NAME=FAT:FQL_AUDITING_CLIENT_TEMPLATE.FAT&amp;display_string=Audit&amp;VAR:KEY=XWZGHGHKBU&amp;VAR:QUERY=RkZfRUJJVERBX09QRVIoUVRSLDQvMS8yMDA5LDYvMzAvMjAwOSwsLFVTRCk=&amp;WINDOW=FIRST_POPUP&amp;HEIGH","T=450&amp;WIDTH=450&amp;START_MAXIMIZED=FALSE&amp;VAR:CALENDAR=US&amp;VAR:SYMBOL=LLL&amp;VAR:INDEX=0"}</definedName>
    <definedName name="_469__FDSAUDITLINK__" localSheetId="8" hidden="1">{"fdsup://directions/FAT Viewer?action=UPDATE&amp;creator=factset&amp;DYN_ARGS=TRUE&amp;DOC_NAME=FAT:FQL_AUDITING_CLIENT_TEMPLATE.FAT&amp;display_string=Audit&amp;VAR:KEY=XWZGHGHKBU&amp;VAR:QUERY=RkZfRUJJVERBX09QRVIoUVRSLDQvMS8yMDA5LDYvMzAvMjAwOSwsLFVTRCk=&amp;WINDOW=FIRST_POPUP&amp;HEIGH","T=450&amp;WIDTH=450&amp;START_MAXIMIZED=FALSE&amp;VAR:CALENDAR=US&amp;VAR:SYMBOL=LLL&amp;VAR:INDEX=0"}</definedName>
    <definedName name="_469__FDSAUDITLINK__" localSheetId="10" hidden="1">{"fdsup://directions/FAT Viewer?action=UPDATE&amp;creator=factset&amp;DYN_ARGS=TRUE&amp;DOC_NAME=FAT:FQL_AUDITING_CLIENT_TEMPLATE.FAT&amp;display_string=Audit&amp;VAR:KEY=XWZGHGHKBU&amp;VAR:QUERY=RkZfRUJJVERBX09QRVIoUVRSLDQvMS8yMDA5LDYvMzAvMjAwOSwsLFVTRCk=&amp;WINDOW=FIRST_POPUP&amp;HEIGH","T=450&amp;WIDTH=450&amp;START_MAXIMIZED=FALSE&amp;VAR:CALENDAR=US&amp;VAR:SYMBOL=LLL&amp;VAR:INDEX=0"}</definedName>
    <definedName name="_469__FDSAUDITLINK__" localSheetId="3" hidden="1">{"fdsup://directions/FAT Viewer?action=UPDATE&amp;creator=factset&amp;DYN_ARGS=TRUE&amp;DOC_NAME=FAT:FQL_AUDITING_CLIENT_TEMPLATE.FAT&amp;display_string=Audit&amp;VAR:KEY=XWZGHGHKBU&amp;VAR:QUERY=RkZfRUJJVERBX09QRVIoUVRSLDQvMS8yMDA5LDYvMzAvMjAwOSwsLFVTRCk=&amp;WINDOW=FIRST_POPUP&amp;HEIGH","T=450&amp;WIDTH=450&amp;START_MAXIMIZED=FALSE&amp;VAR:CALENDAR=US&amp;VAR:SYMBOL=LLL&amp;VAR:INDEX=0"}</definedName>
    <definedName name="_469__FDSAUDITLINK__" localSheetId="5" hidden="1">{"fdsup://directions/FAT Viewer?action=UPDATE&amp;creator=factset&amp;DYN_ARGS=TRUE&amp;DOC_NAME=FAT:FQL_AUDITING_CLIENT_TEMPLATE.FAT&amp;display_string=Audit&amp;VAR:KEY=XWZGHGHKBU&amp;VAR:QUERY=RkZfRUJJVERBX09QRVIoUVRSLDQvMS8yMDA5LDYvMzAvMjAwOSwsLFVTRCk=&amp;WINDOW=FIRST_POPUP&amp;HEIGH","T=450&amp;WIDTH=450&amp;START_MAXIMIZED=FALSE&amp;VAR:CALENDAR=US&amp;VAR:SYMBOL=LLL&amp;VAR:INDEX=0"}</definedName>
    <definedName name="_469__FDSAUDITLINK__" localSheetId="1" hidden="1">{"fdsup://directions/FAT Viewer?action=UPDATE&amp;creator=factset&amp;DYN_ARGS=TRUE&amp;DOC_NAME=FAT:FQL_AUDITING_CLIENT_TEMPLATE.FAT&amp;display_string=Audit&amp;VAR:KEY=XWZGHGHKBU&amp;VAR:QUERY=RkZfRUJJVERBX09QRVIoUVRSLDQvMS8yMDA5LDYvMzAvMjAwOSwsLFVTRCk=&amp;WINDOW=FIRST_POPUP&amp;HEIGH","T=450&amp;WIDTH=450&amp;START_MAXIMIZED=FALSE&amp;VAR:CALENDAR=US&amp;VAR:SYMBOL=LLL&amp;VAR:INDEX=0"}</definedName>
    <definedName name="_469__FDSAUDITLINK__" hidden="1">{"fdsup://directions/FAT Viewer?action=UPDATE&amp;creator=factset&amp;DYN_ARGS=TRUE&amp;DOC_NAME=FAT:FQL_AUDITING_CLIENT_TEMPLATE.FAT&amp;display_string=Audit&amp;VAR:KEY=XWZGHGHKBU&amp;VAR:QUERY=RkZfRUJJVERBX09QRVIoUVRSLDQvMS8yMDA5LDYvMzAvMjAwOSwsLFVTRCk=&amp;WINDOW=FIRST_POPUP&amp;HEIGH","T=450&amp;WIDTH=450&amp;START_MAXIMIZED=FALSE&amp;VAR:CALENDAR=US&amp;VAR:SYMBOL=LLL&amp;VAR:INDEX=0"}</definedName>
    <definedName name="_47__FDSAUDITLINK__" localSheetId="7" hidden="1">{"fdsup://directions/FAT Viewer?action=UPDATE&amp;creator=factset&amp;DYN_ARGS=TRUE&amp;DOC_NAME=FAT:FQL_AUDITING_CLIENT_TEMPLATE.FAT&amp;display_string=Audit&amp;VAR:KEY=ZCNQNYFONA&amp;VAR:QUERY=RkZfRUJJVERBX09QRVIoUVRSLDQvMS8yMDA5LDYvMzAvMjAwOSwsLFVTRCk=&amp;WINDOW=FIRST_POPUP&amp;HEIGH","T=450&amp;WIDTH=450&amp;START_MAXIMIZED=FALSE&amp;VAR:CALENDAR=US&amp;VAR:SYMBOL=WFR&amp;VAR:INDEX=0"}</definedName>
    <definedName name="_47__FDSAUDITLINK__" localSheetId="9" hidden="1">{"fdsup://directions/FAT Viewer?action=UPDATE&amp;creator=factset&amp;DYN_ARGS=TRUE&amp;DOC_NAME=FAT:FQL_AUDITING_CLIENT_TEMPLATE.FAT&amp;display_string=Audit&amp;VAR:KEY=ZCNQNYFONA&amp;VAR:QUERY=RkZfRUJJVERBX09QRVIoUVRSLDQvMS8yMDA5LDYvMzAvMjAwOSwsLFVTRCk=&amp;WINDOW=FIRST_POPUP&amp;HEIGH","T=450&amp;WIDTH=450&amp;START_MAXIMIZED=FALSE&amp;VAR:CALENDAR=US&amp;VAR:SYMBOL=WFR&amp;VAR:INDEX=0"}</definedName>
    <definedName name="_47__FDSAUDITLINK__" localSheetId="8" hidden="1">{"fdsup://directions/FAT Viewer?action=UPDATE&amp;creator=factset&amp;DYN_ARGS=TRUE&amp;DOC_NAME=FAT:FQL_AUDITING_CLIENT_TEMPLATE.FAT&amp;display_string=Audit&amp;VAR:KEY=ZCNQNYFONA&amp;VAR:QUERY=RkZfRUJJVERBX09QRVIoUVRSLDQvMS8yMDA5LDYvMzAvMjAwOSwsLFVTRCk=&amp;WINDOW=FIRST_POPUP&amp;HEIGH","T=450&amp;WIDTH=450&amp;START_MAXIMIZED=FALSE&amp;VAR:CALENDAR=US&amp;VAR:SYMBOL=WFR&amp;VAR:INDEX=0"}</definedName>
    <definedName name="_47__FDSAUDITLINK__" localSheetId="10" hidden="1">{"fdsup://directions/FAT Viewer?action=UPDATE&amp;creator=factset&amp;DYN_ARGS=TRUE&amp;DOC_NAME=FAT:FQL_AUDITING_CLIENT_TEMPLATE.FAT&amp;display_string=Audit&amp;VAR:KEY=ZCNQNYFONA&amp;VAR:QUERY=RkZfRUJJVERBX09QRVIoUVRSLDQvMS8yMDA5LDYvMzAvMjAwOSwsLFVTRCk=&amp;WINDOW=FIRST_POPUP&amp;HEIGH","T=450&amp;WIDTH=450&amp;START_MAXIMIZED=FALSE&amp;VAR:CALENDAR=US&amp;VAR:SYMBOL=WFR&amp;VAR:INDEX=0"}</definedName>
    <definedName name="_47__FDSAUDITLINK__" localSheetId="3" hidden="1">{"fdsup://directions/FAT Viewer?action=UPDATE&amp;creator=factset&amp;DYN_ARGS=TRUE&amp;DOC_NAME=FAT:FQL_AUDITING_CLIENT_TEMPLATE.FAT&amp;display_string=Audit&amp;VAR:KEY=ZCNQNYFONA&amp;VAR:QUERY=RkZfRUJJVERBX09QRVIoUVRSLDQvMS8yMDA5LDYvMzAvMjAwOSwsLFVTRCk=&amp;WINDOW=FIRST_POPUP&amp;HEIGH","T=450&amp;WIDTH=450&amp;START_MAXIMIZED=FALSE&amp;VAR:CALENDAR=US&amp;VAR:SYMBOL=WFR&amp;VAR:INDEX=0"}</definedName>
    <definedName name="_47__FDSAUDITLINK__" localSheetId="5" hidden="1">{"fdsup://directions/FAT Viewer?action=UPDATE&amp;creator=factset&amp;DYN_ARGS=TRUE&amp;DOC_NAME=FAT:FQL_AUDITING_CLIENT_TEMPLATE.FAT&amp;display_string=Audit&amp;VAR:KEY=ZCNQNYFONA&amp;VAR:QUERY=RkZfRUJJVERBX09QRVIoUVRSLDQvMS8yMDA5LDYvMzAvMjAwOSwsLFVTRCk=&amp;WINDOW=FIRST_POPUP&amp;HEIGH","T=450&amp;WIDTH=450&amp;START_MAXIMIZED=FALSE&amp;VAR:CALENDAR=US&amp;VAR:SYMBOL=WFR&amp;VAR:INDEX=0"}</definedName>
    <definedName name="_47__FDSAUDITLINK__" localSheetId="1" hidden="1">{"fdsup://directions/FAT Viewer?action=UPDATE&amp;creator=factset&amp;DYN_ARGS=TRUE&amp;DOC_NAME=FAT:FQL_AUDITING_CLIENT_TEMPLATE.FAT&amp;display_string=Audit&amp;VAR:KEY=ZCNQNYFONA&amp;VAR:QUERY=RkZfRUJJVERBX09QRVIoUVRSLDQvMS8yMDA5LDYvMzAvMjAwOSwsLFVTRCk=&amp;WINDOW=FIRST_POPUP&amp;HEIGH","T=450&amp;WIDTH=450&amp;START_MAXIMIZED=FALSE&amp;VAR:CALENDAR=US&amp;VAR:SYMBOL=WFR&amp;VAR:INDEX=0"}</definedName>
    <definedName name="_47__FDSAUDITLINK__" hidden="1">{"fdsup://directions/FAT Viewer?action=UPDATE&amp;creator=factset&amp;DYN_ARGS=TRUE&amp;DOC_NAME=FAT:FQL_AUDITING_CLIENT_TEMPLATE.FAT&amp;display_string=Audit&amp;VAR:KEY=ZCNQNYFONA&amp;VAR:QUERY=RkZfRUJJVERBX09QRVIoUVRSLDQvMS8yMDA5LDYvMzAvMjAwOSwsLFVTRCk=&amp;WINDOW=FIRST_POPUP&amp;HEIGH","T=450&amp;WIDTH=450&amp;START_MAXIMIZED=FALSE&amp;VAR:CALENDAR=US&amp;VAR:SYMBOL=WFR&amp;VAR:INDEX=0"}</definedName>
    <definedName name="_470__FDSAUDITLINK__" localSheetId="7" hidden="1">{"fdsup://directions/FAT Viewer?action=UPDATE&amp;creator=factset&amp;DYN_ARGS=TRUE&amp;DOC_NAME=FAT:FQL_AUDITING_CLIENT_TEMPLATE.FAT&amp;display_string=Audit&amp;VAR:KEY=XCDIDGFOJY&amp;VAR:QUERY=RkZfRUJJVERBX09QRVIoUVRSLDQvMS8yMDEwLDYvMzAvMjAxMCwsLFVTRCk=&amp;WINDOW=FIRST_POPUP&amp;HEIGH","T=450&amp;WIDTH=450&amp;START_MAXIMIZED=FALSE&amp;VAR:CALENDAR=US&amp;VAR:SYMBOL=LLL&amp;VAR:INDEX=0"}</definedName>
    <definedName name="_470__FDSAUDITLINK__" localSheetId="9" hidden="1">{"fdsup://directions/FAT Viewer?action=UPDATE&amp;creator=factset&amp;DYN_ARGS=TRUE&amp;DOC_NAME=FAT:FQL_AUDITING_CLIENT_TEMPLATE.FAT&amp;display_string=Audit&amp;VAR:KEY=XCDIDGFOJY&amp;VAR:QUERY=RkZfRUJJVERBX09QRVIoUVRSLDQvMS8yMDEwLDYvMzAvMjAxMCwsLFVTRCk=&amp;WINDOW=FIRST_POPUP&amp;HEIGH","T=450&amp;WIDTH=450&amp;START_MAXIMIZED=FALSE&amp;VAR:CALENDAR=US&amp;VAR:SYMBOL=LLL&amp;VAR:INDEX=0"}</definedName>
    <definedName name="_470__FDSAUDITLINK__" localSheetId="8" hidden="1">{"fdsup://directions/FAT Viewer?action=UPDATE&amp;creator=factset&amp;DYN_ARGS=TRUE&amp;DOC_NAME=FAT:FQL_AUDITING_CLIENT_TEMPLATE.FAT&amp;display_string=Audit&amp;VAR:KEY=XCDIDGFOJY&amp;VAR:QUERY=RkZfRUJJVERBX09QRVIoUVRSLDQvMS8yMDEwLDYvMzAvMjAxMCwsLFVTRCk=&amp;WINDOW=FIRST_POPUP&amp;HEIGH","T=450&amp;WIDTH=450&amp;START_MAXIMIZED=FALSE&amp;VAR:CALENDAR=US&amp;VAR:SYMBOL=LLL&amp;VAR:INDEX=0"}</definedName>
    <definedName name="_470__FDSAUDITLINK__" localSheetId="10" hidden="1">{"fdsup://directions/FAT Viewer?action=UPDATE&amp;creator=factset&amp;DYN_ARGS=TRUE&amp;DOC_NAME=FAT:FQL_AUDITING_CLIENT_TEMPLATE.FAT&amp;display_string=Audit&amp;VAR:KEY=XCDIDGFOJY&amp;VAR:QUERY=RkZfRUJJVERBX09QRVIoUVRSLDQvMS8yMDEwLDYvMzAvMjAxMCwsLFVTRCk=&amp;WINDOW=FIRST_POPUP&amp;HEIGH","T=450&amp;WIDTH=450&amp;START_MAXIMIZED=FALSE&amp;VAR:CALENDAR=US&amp;VAR:SYMBOL=LLL&amp;VAR:INDEX=0"}</definedName>
    <definedName name="_470__FDSAUDITLINK__" localSheetId="3" hidden="1">{"fdsup://directions/FAT Viewer?action=UPDATE&amp;creator=factset&amp;DYN_ARGS=TRUE&amp;DOC_NAME=FAT:FQL_AUDITING_CLIENT_TEMPLATE.FAT&amp;display_string=Audit&amp;VAR:KEY=XCDIDGFOJY&amp;VAR:QUERY=RkZfRUJJVERBX09QRVIoUVRSLDQvMS8yMDEwLDYvMzAvMjAxMCwsLFVTRCk=&amp;WINDOW=FIRST_POPUP&amp;HEIGH","T=450&amp;WIDTH=450&amp;START_MAXIMIZED=FALSE&amp;VAR:CALENDAR=US&amp;VAR:SYMBOL=LLL&amp;VAR:INDEX=0"}</definedName>
    <definedName name="_470__FDSAUDITLINK__" localSheetId="5" hidden="1">{"fdsup://directions/FAT Viewer?action=UPDATE&amp;creator=factset&amp;DYN_ARGS=TRUE&amp;DOC_NAME=FAT:FQL_AUDITING_CLIENT_TEMPLATE.FAT&amp;display_string=Audit&amp;VAR:KEY=XCDIDGFOJY&amp;VAR:QUERY=RkZfRUJJVERBX09QRVIoUVRSLDQvMS8yMDEwLDYvMzAvMjAxMCwsLFVTRCk=&amp;WINDOW=FIRST_POPUP&amp;HEIGH","T=450&amp;WIDTH=450&amp;START_MAXIMIZED=FALSE&amp;VAR:CALENDAR=US&amp;VAR:SYMBOL=LLL&amp;VAR:INDEX=0"}</definedName>
    <definedName name="_470__FDSAUDITLINK__" localSheetId="1" hidden="1">{"fdsup://directions/FAT Viewer?action=UPDATE&amp;creator=factset&amp;DYN_ARGS=TRUE&amp;DOC_NAME=FAT:FQL_AUDITING_CLIENT_TEMPLATE.FAT&amp;display_string=Audit&amp;VAR:KEY=XCDIDGFOJY&amp;VAR:QUERY=RkZfRUJJVERBX09QRVIoUVRSLDQvMS8yMDEwLDYvMzAvMjAxMCwsLFVTRCk=&amp;WINDOW=FIRST_POPUP&amp;HEIGH","T=450&amp;WIDTH=450&amp;START_MAXIMIZED=FALSE&amp;VAR:CALENDAR=US&amp;VAR:SYMBOL=LLL&amp;VAR:INDEX=0"}</definedName>
    <definedName name="_470__FDSAUDITLINK__" hidden="1">{"fdsup://directions/FAT Viewer?action=UPDATE&amp;creator=factset&amp;DYN_ARGS=TRUE&amp;DOC_NAME=FAT:FQL_AUDITING_CLIENT_TEMPLATE.FAT&amp;display_string=Audit&amp;VAR:KEY=XCDIDGFOJY&amp;VAR:QUERY=RkZfRUJJVERBX09QRVIoUVRSLDQvMS8yMDEwLDYvMzAvMjAxMCwsLFVTRCk=&amp;WINDOW=FIRST_POPUP&amp;HEIGH","T=450&amp;WIDTH=450&amp;START_MAXIMIZED=FALSE&amp;VAR:CALENDAR=US&amp;VAR:SYMBOL=LLL&amp;VAR:INDEX=0"}</definedName>
    <definedName name="_471__FDSAUDITLINK__" localSheetId="7" hidden="1">{"fdsup://directions/FAT Viewer?action=UPDATE&amp;creator=factset&amp;DYN_ARGS=TRUE&amp;DOC_NAME=FAT:FQL_AUDITING_CLIENT_TEMPLATE.FAT&amp;display_string=Audit&amp;VAR:KEY=PCZALGPETY&amp;VAR:QUERY=RkZfRUJJVERBX09QRVIoUVRSLDQvMS8yMDA5LDYvMzAvMjAwOSwsLFVTRCk=&amp;WINDOW=FIRST_POPUP&amp;HEIGH","T=450&amp;WIDTH=450&amp;START_MAXIMIZED=FALSE&amp;VAR:CALENDAR=US&amp;VAR:SYMBOL=LIFE&amp;VAR:INDEX=0"}</definedName>
    <definedName name="_471__FDSAUDITLINK__" localSheetId="9" hidden="1">{"fdsup://directions/FAT Viewer?action=UPDATE&amp;creator=factset&amp;DYN_ARGS=TRUE&amp;DOC_NAME=FAT:FQL_AUDITING_CLIENT_TEMPLATE.FAT&amp;display_string=Audit&amp;VAR:KEY=PCZALGPETY&amp;VAR:QUERY=RkZfRUJJVERBX09QRVIoUVRSLDQvMS8yMDA5LDYvMzAvMjAwOSwsLFVTRCk=&amp;WINDOW=FIRST_POPUP&amp;HEIGH","T=450&amp;WIDTH=450&amp;START_MAXIMIZED=FALSE&amp;VAR:CALENDAR=US&amp;VAR:SYMBOL=LIFE&amp;VAR:INDEX=0"}</definedName>
    <definedName name="_471__FDSAUDITLINK__" localSheetId="8" hidden="1">{"fdsup://directions/FAT Viewer?action=UPDATE&amp;creator=factset&amp;DYN_ARGS=TRUE&amp;DOC_NAME=FAT:FQL_AUDITING_CLIENT_TEMPLATE.FAT&amp;display_string=Audit&amp;VAR:KEY=PCZALGPETY&amp;VAR:QUERY=RkZfRUJJVERBX09QRVIoUVRSLDQvMS8yMDA5LDYvMzAvMjAwOSwsLFVTRCk=&amp;WINDOW=FIRST_POPUP&amp;HEIGH","T=450&amp;WIDTH=450&amp;START_MAXIMIZED=FALSE&amp;VAR:CALENDAR=US&amp;VAR:SYMBOL=LIFE&amp;VAR:INDEX=0"}</definedName>
    <definedName name="_471__FDSAUDITLINK__" localSheetId="10" hidden="1">{"fdsup://directions/FAT Viewer?action=UPDATE&amp;creator=factset&amp;DYN_ARGS=TRUE&amp;DOC_NAME=FAT:FQL_AUDITING_CLIENT_TEMPLATE.FAT&amp;display_string=Audit&amp;VAR:KEY=PCZALGPETY&amp;VAR:QUERY=RkZfRUJJVERBX09QRVIoUVRSLDQvMS8yMDA5LDYvMzAvMjAwOSwsLFVTRCk=&amp;WINDOW=FIRST_POPUP&amp;HEIGH","T=450&amp;WIDTH=450&amp;START_MAXIMIZED=FALSE&amp;VAR:CALENDAR=US&amp;VAR:SYMBOL=LIFE&amp;VAR:INDEX=0"}</definedName>
    <definedName name="_471__FDSAUDITLINK__" localSheetId="3" hidden="1">{"fdsup://directions/FAT Viewer?action=UPDATE&amp;creator=factset&amp;DYN_ARGS=TRUE&amp;DOC_NAME=FAT:FQL_AUDITING_CLIENT_TEMPLATE.FAT&amp;display_string=Audit&amp;VAR:KEY=PCZALGPETY&amp;VAR:QUERY=RkZfRUJJVERBX09QRVIoUVRSLDQvMS8yMDA5LDYvMzAvMjAwOSwsLFVTRCk=&amp;WINDOW=FIRST_POPUP&amp;HEIGH","T=450&amp;WIDTH=450&amp;START_MAXIMIZED=FALSE&amp;VAR:CALENDAR=US&amp;VAR:SYMBOL=LIFE&amp;VAR:INDEX=0"}</definedName>
    <definedName name="_471__FDSAUDITLINK__" localSheetId="5" hidden="1">{"fdsup://directions/FAT Viewer?action=UPDATE&amp;creator=factset&amp;DYN_ARGS=TRUE&amp;DOC_NAME=FAT:FQL_AUDITING_CLIENT_TEMPLATE.FAT&amp;display_string=Audit&amp;VAR:KEY=PCZALGPETY&amp;VAR:QUERY=RkZfRUJJVERBX09QRVIoUVRSLDQvMS8yMDA5LDYvMzAvMjAwOSwsLFVTRCk=&amp;WINDOW=FIRST_POPUP&amp;HEIGH","T=450&amp;WIDTH=450&amp;START_MAXIMIZED=FALSE&amp;VAR:CALENDAR=US&amp;VAR:SYMBOL=LIFE&amp;VAR:INDEX=0"}</definedName>
    <definedName name="_471__FDSAUDITLINK__" localSheetId="1" hidden="1">{"fdsup://directions/FAT Viewer?action=UPDATE&amp;creator=factset&amp;DYN_ARGS=TRUE&amp;DOC_NAME=FAT:FQL_AUDITING_CLIENT_TEMPLATE.FAT&amp;display_string=Audit&amp;VAR:KEY=PCZALGPETY&amp;VAR:QUERY=RkZfRUJJVERBX09QRVIoUVRSLDQvMS8yMDA5LDYvMzAvMjAwOSwsLFVTRCk=&amp;WINDOW=FIRST_POPUP&amp;HEIGH","T=450&amp;WIDTH=450&amp;START_MAXIMIZED=FALSE&amp;VAR:CALENDAR=US&amp;VAR:SYMBOL=LIFE&amp;VAR:INDEX=0"}</definedName>
    <definedName name="_471__FDSAUDITLINK__" hidden="1">{"fdsup://directions/FAT Viewer?action=UPDATE&amp;creator=factset&amp;DYN_ARGS=TRUE&amp;DOC_NAME=FAT:FQL_AUDITING_CLIENT_TEMPLATE.FAT&amp;display_string=Audit&amp;VAR:KEY=PCZALGPETY&amp;VAR:QUERY=RkZfRUJJVERBX09QRVIoUVRSLDQvMS8yMDA5LDYvMzAvMjAwOSwsLFVTRCk=&amp;WINDOW=FIRST_POPUP&amp;HEIGH","T=450&amp;WIDTH=450&amp;START_MAXIMIZED=FALSE&amp;VAR:CALENDAR=US&amp;VAR:SYMBOL=LIFE&amp;VAR:INDEX=0"}</definedName>
    <definedName name="_472__FDSAUDITLINK__" localSheetId="7" hidden="1">{"fdsup://directions/FAT Viewer?action=UPDATE&amp;creator=factset&amp;DYN_ARGS=TRUE&amp;DOC_NAME=FAT:FQL_AUDITING_CLIENT_TEMPLATE.FAT&amp;display_string=Audit&amp;VAR:KEY=BAREDAZEFI&amp;VAR:QUERY=RkZfRUJJVERBX09QRVIoUVRSLDQvMS8yMDEwLDYvMzAvMjAxMCwsLFVTRCk=&amp;WINDOW=FIRST_POPUP&amp;HEIGH","T=450&amp;WIDTH=450&amp;START_MAXIMIZED=FALSE&amp;VAR:CALENDAR=US&amp;VAR:SYMBOL=LIFE&amp;VAR:INDEX=0"}</definedName>
    <definedName name="_472__FDSAUDITLINK__" localSheetId="9" hidden="1">{"fdsup://directions/FAT Viewer?action=UPDATE&amp;creator=factset&amp;DYN_ARGS=TRUE&amp;DOC_NAME=FAT:FQL_AUDITING_CLIENT_TEMPLATE.FAT&amp;display_string=Audit&amp;VAR:KEY=BAREDAZEFI&amp;VAR:QUERY=RkZfRUJJVERBX09QRVIoUVRSLDQvMS8yMDEwLDYvMzAvMjAxMCwsLFVTRCk=&amp;WINDOW=FIRST_POPUP&amp;HEIGH","T=450&amp;WIDTH=450&amp;START_MAXIMIZED=FALSE&amp;VAR:CALENDAR=US&amp;VAR:SYMBOL=LIFE&amp;VAR:INDEX=0"}</definedName>
    <definedName name="_472__FDSAUDITLINK__" localSheetId="8" hidden="1">{"fdsup://directions/FAT Viewer?action=UPDATE&amp;creator=factset&amp;DYN_ARGS=TRUE&amp;DOC_NAME=FAT:FQL_AUDITING_CLIENT_TEMPLATE.FAT&amp;display_string=Audit&amp;VAR:KEY=BAREDAZEFI&amp;VAR:QUERY=RkZfRUJJVERBX09QRVIoUVRSLDQvMS8yMDEwLDYvMzAvMjAxMCwsLFVTRCk=&amp;WINDOW=FIRST_POPUP&amp;HEIGH","T=450&amp;WIDTH=450&amp;START_MAXIMIZED=FALSE&amp;VAR:CALENDAR=US&amp;VAR:SYMBOL=LIFE&amp;VAR:INDEX=0"}</definedName>
    <definedName name="_472__FDSAUDITLINK__" localSheetId="10" hidden="1">{"fdsup://directions/FAT Viewer?action=UPDATE&amp;creator=factset&amp;DYN_ARGS=TRUE&amp;DOC_NAME=FAT:FQL_AUDITING_CLIENT_TEMPLATE.FAT&amp;display_string=Audit&amp;VAR:KEY=BAREDAZEFI&amp;VAR:QUERY=RkZfRUJJVERBX09QRVIoUVRSLDQvMS8yMDEwLDYvMzAvMjAxMCwsLFVTRCk=&amp;WINDOW=FIRST_POPUP&amp;HEIGH","T=450&amp;WIDTH=450&amp;START_MAXIMIZED=FALSE&amp;VAR:CALENDAR=US&amp;VAR:SYMBOL=LIFE&amp;VAR:INDEX=0"}</definedName>
    <definedName name="_472__FDSAUDITLINK__" localSheetId="3" hidden="1">{"fdsup://directions/FAT Viewer?action=UPDATE&amp;creator=factset&amp;DYN_ARGS=TRUE&amp;DOC_NAME=FAT:FQL_AUDITING_CLIENT_TEMPLATE.FAT&amp;display_string=Audit&amp;VAR:KEY=BAREDAZEFI&amp;VAR:QUERY=RkZfRUJJVERBX09QRVIoUVRSLDQvMS8yMDEwLDYvMzAvMjAxMCwsLFVTRCk=&amp;WINDOW=FIRST_POPUP&amp;HEIGH","T=450&amp;WIDTH=450&amp;START_MAXIMIZED=FALSE&amp;VAR:CALENDAR=US&amp;VAR:SYMBOL=LIFE&amp;VAR:INDEX=0"}</definedName>
    <definedName name="_472__FDSAUDITLINK__" localSheetId="5" hidden="1">{"fdsup://directions/FAT Viewer?action=UPDATE&amp;creator=factset&amp;DYN_ARGS=TRUE&amp;DOC_NAME=FAT:FQL_AUDITING_CLIENT_TEMPLATE.FAT&amp;display_string=Audit&amp;VAR:KEY=BAREDAZEFI&amp;VAR:QUERY=RkZfRUJJVERBX09QRVIoUVRSLDQvMS8yMDEwLDYvMzAvMjAxMCwsLFVTRCk=&amp;WINDOW=FIRST_POPUP&amp;HEIGH","T=450&amp;WIDTH=450&amp;START_MAXIMIZED=FALSE&amp;VAR:CALENDAR=US&amp;VAR:SYMBOL=LIFE&amp;VAR:INDEX=0"}</definedName>
    <definedName name="_472__FDSAUDITLINK__" localSheetId="1" hidden="1">{"fdsup://directions/FAT Viewer?action=UPDATE&amp;creator=factset&amp;DYN_ARGS=TRUE&amp;DOC_NAME=FAT:FQL_AUDITING_CLIENT_TEMPLATE.FAT&amp;display_string=Audit&amp;VAR:KEY=BAREDAZEFI&amp;VAR:QUERY=RkZfRUJJVERBX09QRVIoUVRSLDQvMS8yMDEwLDYvMzAvMjAxMCwsLFVTRCk=&amp;WINDOW=FIRST_POPUP&amp;HEIGH","T=450&amp;WIDTH=450&amp;START_MAXIMIZED=FALSE&amp;VAR:CALENDAR=US&amp;VAR:SYMBOL=LIFE&amp;VAR:INDEX=0"}</definedName>
    <definedName name="_472__FDSAUDITLINK__" hidden="1">{"fdsup://directions/FAT Viewer?action=UPDATE&amp;creator=factset&amp;DYN_ARGS=TRUE&amp;DOC_NAME=FAT:FQL_AUDITING_CLIENT_TEMPLATE.FAT&amp;display_string=Audit&amp;VAR:KEY=BAREDAZEFI&amp;VAR:QUERY=RkZfRUJJVERBX09QRVIoUVRSLDQvMS8yMDEwLDYvMzAvMjAxMCwsLFVTRCk=&amp;WINDOW=FIRST_POPUP&amp;HEIGH","T=450&amp;WIDTH=450&amp;START_MAXIMIZED=FALSE&amp;VAR:CALENDAR=US&amp;VAR:SYMBOL=LIFE&amp;VAR:INDEX=0"}</definedName>
    <definedName name="_473__FDSAUDITLINK__" localSheetId="7" hidden="1">{"fdsup://directions/FAT Viewer?action=UPDATE&amp;creator=factset&amp;DYN_ARGS=TRUE&amp;DOC_NAME=FAT:FQL_AUDITING_CLIENT_TEMPLATE.FAT&amp;display_string=Audit&amp;VAR:KEY=TSTYLOZORY&amp;VAR:QUERY=RkZfRUJJVERBX09QRVIoUVRSLDQvMS8yMDA5LDYvMzAvMjAwOSwsLFVTRCk=&amp;WINDOW=FIRST_POPUP&amp;HEIGH","T=450&amp;WIDTH=450&amp;START_MAXIMIZED=FALSE&amp;VAR:CALENDAR=US&amp;VAR:SYMBOL=LH&amp;VAR:INDEX=0"}</definedName>
    <definedName name="_473__FDSAUDITLINK__" localSheetId="9" hidden="1">{"fdsup://directions/FAT Viewer?action=UPDATE&amp;creator=factset&amp;DYN_ARGS=TRUE&amp;DOC_NAME=FAT:FQL_AUDITING_CLIENT_TEMPLATE.FAT&amp;display_string=Audit&amp;VAR:KEY=TSTYLOZORY&amp;VAR:QUERY=RkZfRUJJVERBX09QRVIoUVRSLDQvMS8yMDA5LDYvMzAvMjAwOSwsLFVTRCk=&amp;WINDOW=FIRST_POPUP&amp;HEIGH","T=450&amp;WIDTH=450&amp;START_MAXIMIZED=FALSE&amp;VAR:CALENDAR=US&amp;VAR:SYMBOL=LH&amp;VAR:INDEX=0"}</definedName>
    <definedName name="_473__FDSAUDITLINK__" localSheetId="8" hidden="1">{"fdsup://directions/FAT Viewer?action=UPDATE&amp;creator=factset&amp;DYN_ARGS=TRUE&amp;DOC_NAME=FAT:FQL_AUDITING_CLIENT_TEMPLATE.FAT&amp;display_string=Audit&amp;VAR:KEY=TSTYLOZORY&amp;VAR:QUERY=RkZfRUJJVERBX09QRVIoUVRSLDQvMS8yMDA5LDYvMzAvMjAwOSwsLFVTRCk=&amp;WINDOW=FIRST_POPUP&amp;HEIGH","T=450&amp;WIDTH=450&amp;START_MAXIMIZED=FALSE&amp;VAR:CALENDAR=US&amp;VAR:SYMBOL=LH&amp;VAR:INDEX=0"}</definedName>
    <definedName name="_473__FDSAUDITLINK__" localSheetId="10" hidden="1">{"fdsup://directions/FAT Viewer?action=UPDATE&amp;creator=factset&amp;DYN_ARGS=TRUE&amp;DOC_NAME=FAT:FQL_AUDITING_CLIENT_TEMPLATE.FAT&amp;display_string=Audit&amp;VAR:KEY=TSTYLOZORY&amp;VAR:QUERY=RkZfRUJJVERBX09QRVIoUVRSLDQvMS8yMDA5LDYvMzAvMjAwOSwsLFVTRCk=&amp;WINDOW=FIRST_POPUP&amp;HEIGH","T=450&amp;WIDTH=450&amp;START_MAXIMIZED=FALSE&amp;VAR:CALENDAR=US&amp;VAR:SYMBOL=LH&amp;VAR:INDEX=0"}</definedName>
    <definedName name="_473__FDSAUDITLINK__" localSheetId="3" hidden="1">{"fdsup://directions/FAT Viewer?action=UPDATE&amp;creator=factset&amp;DYN_ARGS=TRUE&amp;DOC_NAME=FAT:FQL_AUDITING_CLIENT_TEMPLATE.FAT&amp;display_string=Audit&amp;VAR:KEY=TSTYLOZORY&amp;VAR:QUERY=RkZfRUJJVERBX09QRVIoUVRSLDQvMS8yMDA5LDYvMzAvMjAwOSwsLFVTRCk=&amp;WINDOW=FIRST_POPUP&amp;HEIGH","T=450&amp;WIDTH=450&amp;START_MAXIMIZED=FALSE&amp;VAR:CALENDAR=US&amp;VAR:SYMBOL=LH&amp;VAR:INDEX=0"}</definedName>
    <definedName name="_473__FDSAUDITLINK__" localSheetId="5" hidden="1">{"fdsup://directions/FAT Viewer?action=UPDATE&amp;creator=factset&amp;DYN_ARGS=TRUE&amp;DOC_NAME=FAT:FQL_AUDITING_CLIENT_TEMPLATE.FAT&amp;display_string=Audit&amp;VAR:KEY=TSTYLOZORY&amp;VAR:QUERY=RkZfRUJJVERBX09QRVIoUVRSLDQvMS8yMDA5LDYvMzAvMjAwOSwsLFVTRCk=&amp;WINDOW=FIRST_POPUP&amp;HEIGH","T=450&amp;WIDTH=450&amp;START_MAXIMIZED=FALSE&amp;VAR:CALENDAR=US&amp;VAR:SYMBOL=LH&amp;VAR:INDEX=0"}</definedName>
    <definedName name="_473__FDSAUDITLINK__" localSheetId="1" hidden="1">{"fdsup://directions/FAT Viewer?action=UPDATE&amp;creator=factset&amp;DYN_ARGS=TRUE&amp;DOC_NAME=FAT:FQL_AUDITING_CLIENT_TEMPLATE.FAT&amp;display_string=Audit&amp;VAR:KEY=TSTYLOZORY&amp;VAR:QUERY=RkZfRUJJVERBX09QRVIoUVRSLDQvMS8yMDA5LDYvMzAvMjAwOSwsLFVTRCk=&amp;WINDOW=FIRST_POPUP&amp;HEIGH","T=450&amp;WIDTH=450&amp;START_MAXIMIZED=FALSE&amp;VAR:CALENDAR=US&amp;VAR:SYMBOL=LH&amp;VAR:INDEX=0"}</definedName>
    <definedName name="_473__FDSAUDITLINK__" hidden="1">{"fdsup://directions/FAT Viewer?action=UPDATE&amp;creator=factset&amp;DYN_ARGS=TRUE&amp;DOC_NAME=FAT:FQL_AUDITING_CLIENT_TEMPLATE.FAT&amp;display_string=Audit&amp;VAR:KEY=TSTYLOZORY&amp;VAR:QUERY=RkZfRUJJVERBX09QRVIoUVRSLDQvMS8yMDA5LDYvMzAvMjAwOSwsLFVTRCk=&amp;WINDOW=FIRST_POPUP&amp;HEIGH","T=450&amp;WIDTH=450&amp;START_MAXIMIZED=FALSE&amp;VAR:CALENDAR=US&amp;VAR:SYMBOL=LH&amp;VAR:INDEX=0"}</definedName>
    <definedName name="_474__FDSAUDITLINK__" localSheetId="7" hidden="1">{"fdsup://directions/FAT Viewer?action=UPDATE&amp;creator=factset&amp;DYN_ARGS=TRUE&amp;DOC_NAME=FAT:FQL_AUDITING_CLIENT_TEMPLATE.FAT&amp;display_string=Audit&amp;VAR:KEY=BABABSVAVY&amp;VAR:QUERY=RkZfRUJJVERBX09QRVIoUVRSLDQvMS8yMDEwLDYvMzAvMjAxMCwsLFVTRCk=&amp;WINDOW=FIRST_POPUP&amp;HEIGH","T=450&amp;WIDTH=450&amp;START_MAXIMIZED=FALSE&amp;VAR:CALENDAR=US&amp;VAR:SYMBOL=LH&amp;VAR:INDEX=0"}</definedName>
    <definedName name="_474__FDSAUDITLINK__" localSheetId="9" hidden="1">{"fdsup://directions/FAT Viewer?action=UPDATE&amp;creator=factset&amp;DYN_ARGS=TRUE&amp;DOC_NAME=FAT:FQL_AUDITING_CLIENT_TEMPLATE.FAT&amp;display_string=Audit&amp;VAR:KEY=BABABSVAVY&amp;VAR:QUERY=RkZfRUJJVERBX09QRVIoUVRSLDQvMS8yMDEwLDYvMzAvMjAxMCwsLFVTRCk=&amp;WINDOW=FIRST_POPUP&amp;HEIGH","T=450&amp;WIDTH=450&amp;START_MAXIMIZED=FALSE&amp;VAR:CALENDAR=US&amp;VAR:SYMBOL=LH&amp;VAR:INDEX=0"}</definedName>
    <definedName name="_474__FDSAUDITLINK__" localSheetId="8" hidden="1">{"fdsup://directions/FAT Viewer?action=UPDATE&amp;creator=factset&amp;DYN_ARGS=TRUE&amp;DOC_NAME=FAT:FQL_AUDITING_CLIENT_TEMPLATE.FAT&amp;display_string=Audit&amp;VAR:KEY=BABABSVAVY&amp;VAR:QUERY=RkZfRUJJVERBX09QRVIoUVRSLDQvMS8yMDEwLDYvMzAvMjAxMCwsLFVTRCk=&amp;WINDOW=FIRST_POPUP&amp;HEIGH","T=450&amp;WIDTH=450&amp;START_MAXIMIZED=FALSE&amp;VAR:CALENDAR=US&amp;VAR:SYMBOL=LH&amp;VAR:INDEX=0"}</definedName>
    <definedName name="_474__FDSAUDITLINK__" localSheetId="10" hidden="1">{"fdsup://directions/FAT Viewer?action=UPDATE&amp;creator=factset&amp;DYN_ARGS=TRUE&amp;DOC_NAME=FAT:FQL_AUDITING_CLIENT_TEMPLATE.FAT&amp;display_string=Audit&amp;VAR:KEY=BABABSVAVY&amp;VAR:QUERY=RkZfRUJJVERBX09QRVIoUVRSLDQvMS8yMDEwLDYvMzAvMjAxMCwsLFVTRCk=&amp;WINDOW=FIRST_POPUP&amp;HEIGH","T=450&amp;WIDTH=450&amp;START_MAXIMIZED=FALSE&amp;VAR:CALENDAR=US&amp;VAR:SYMBOL=LH&amp;VAR:INDEX=0"}</definedName>
    <definedName name="_474__FDSAUDITLINK__" localSheetId="3" hidden="1">{"fdsup://directions/FAT Viewer?action=UPDATE&amp;creator=factset&amp;DYN_ARGS=TRUE&amp;DOC_NAME=FAT:FQL_AUDITING_CLIENT_TEMPLATE.FAT&amp;display_string=Audit&amp;VAR:KEY=BABABSVAVY&amp;VAR:QUERY=RkZfRUJJVERBX09QRVIoUVRSLDQvMS8yMDEwLDYvMzAvMjAxMCwsLFVTRCk=&amp;WINDOW=FIRST_POPUP&amp;HEIGH","T=450&amp;WIDTH=450&amp;START_MAXIMIZED=FALSE&amp;VAR:CALENDAR=US&amp;VAR:SYMBOL=LH&amp;VAR:INDEX=0"}</definedName>
    <definedName name="_474__FDSAUDITLINK__" localSheetId="5" hidden="1">{"fdsup://directions/FAT Viewer?action=UPDATE&amp;creator=factset&amp;DYN_ARGS=TRUE&amp;DOC_NAME=FAT:FQL_AUDITING_CLIENT_TEMPLATE.FAT&amp;display_string=Audit&amp;VAR:KEY=BABABSVAVY&amp;VAR:QUERY=RkZfRUJJVERBX09QRVIoUVRSLDQvMS8yMDEwLDYvMzAvMjAxMCwsLFVTRCk=&amp;WINDOW=FIRST_POPUP&amp;HEIGH","T=450&amp;WIDTH=450&amp;START_MAXIMIZED=FALSE&amp;VAR:CALENDAR=US&amp;VAR:SYMBOL=LH&amp;VAR:INDEX=0"}</definedName>
    <definedName name="_474__FDSAUDITLINK__" localSheetId="1" hidden="1">{"fdsup://directions/FAT Viewer?action=UPDATE&amp;creator=factset&amp;DYN_ARGS=TRUE&amp;DOC_NAME=FAT:FQL_AUDITING_CLIENT_TEMPLATE.FAT&amp;display_string=Audit&amp;VAR:KEY=BABABSVAVY&amp;VAR:QUERY=RkZfRUJJVERBX09QRVIoUVRSLDQvMS8yMDEwLDYvMzAvMjAxMCwsLFVTRCk=&amp;WINDOW=FIRST_POPUP&amp;HEIGH","T=450&amp;WIDTH=450&amp;START_MAXIMIZED=FALSE&amp;VAR:CALENDAR=US&amp;VAR:SYMBOL=LH&amp;VAR:INDEX=0"}</definedName>
    <definedName name="_474__FDSAUDITLINK__" hidden="1">{"fdsup://directions/FAT Viewer?action=UPDATE&amp;creator=factset&amp;DYN_ARGS=TRUE&amp;DOC_NAME=FAT:FQL_AUDITING_CLIENT_TEMPLATE.FAT&amp;display_string=Audit&amp;VAR:KEY=BABABSVAVY&amp;VAR:QUERY=RkZfRUJJVERBX09QRVIoUVRSLDQvMS8yMDEwLDYvMzAvMjAxMCwsLFVTRCk=&amp;WINDOW=FIRST_POPUP&amp;HEIGH","T=450&amp;WIDTH=450&amp;START_MAXIMIZED=FALSE&amp;VAR:CALENDAR=US&amp;VAR:SYMBOL=LH&amp;VAR:INDEX=0"}</definedName>
    <definedName name="_475__FDSAUDITLINK__" localSheetId="7" hidden="1">{"fdsup://directions/FAT Viewer?action=UPDATE&amp;creator=factset&amp;DYN_ARGS=TRUE&amp;DOC_NAME=FAT:FQL_AUDITING_CLIENT_TEMPLATE.FAT&amp;display_string=Audit&amp;VAR:KEY=BELSVYZIXA&amp;VAR:QUERY=RkZfRUJJVERBX09QRVIoUVRSLDQvMS8yMDA5LDYvMzAvMjAwOSwsLFVTRCk=&amp;WINDOW=FIRST_POPUP&amp;HEIGH","T=450&amp;WIDTH=450&amp;START_MAXIMIZED=FALSE&amp;VAR:CALENDAR=US&amp;VAR:SYMBOL=LEN&amp;VAR:INDEX=0"}</definedName>
    <definedName name="_475__FDSAUDITLINK__" localSheetId="9" hidden="1">{"fdsup://directions/FAT Viewer?action=UPDATE&amp;creator=factset&amp;DYN_ARGS=TRUE&amp;DOC_NAME=FAT:FQL_AUDITING_CLIENT_TEMPLATE.FAT&amp;display_string=Audit&amp;VAR:KEY=BELSVYZIXA&amp;VAR:QUERY=RkZfRUJJVERBX09QRVIoUVRSLDQvMS8yMDA5LDYvMzAvMjAwOSwsLFVTRCk=&amp;WINDOW=FIRST_POPUP&amp;HEIGH","T=450&amp;WIDTH=450&amp;START_MAXIMIZED=FALSE&amp;VAR:CALENDAR=US&amp;VAR:SYMBOL=LEN&amp;VAR:INDEX=0"}</definedName>
    <definedName name="_475__FDSAUDITLINK__" localSheetId="8" hidden="1">{"fdsup://directions/FAT Viewer?action=UPDATE&amp;creator=factset&amp;DYN_ARGS=TRUE&amp;DOC_NAME=FAT:FQL_AUDITING_CLIENT_TEMPLATE.FAT&amp;display_string=Audit&amp;VAR:KEY=BELSVYZIXA&amp;VAR:QUERY=RkZfRUJJVERBX09QRVIoUVRSLDQvMS8yMDA5LDYvMzAvMjAwOSwsLFVTRCk=&amp;WINDOW=FIRST_POPUP&amp;HEIGH","T=450&amp;WIDTH=450&amp;START_MAXIMIZED=FALSE&amp;VAR:CALENDAR=US&amp;VAR:SYMBOL=LEN&amp;VAR:INDEX=0"}</definedName>
    <definedName name="_475__FDSAUDITLINK__" localSheetId="10" hidden="1">{"fdsup://directions/FAT Viewer?action=UPDATE&amp;creator=factset&amp;DYN_ARGS=TRUE&amp;DOC_NAME=FAT:FQL_AUDITING_CLIENT_TEMPLATE.FAT&amp;display_string=Audit&amp;VAR:KEY=BELSVYZIXA&amp;VAR:QUERY=RkZfRUJJVERBX09QRVIoUVRSLDQvMS8yMDA5LDYvMzAvMjAwOSwsLFVTRCk=&amp;WINDOW=FIRST_POPUP&amp;HEIGH","T=450&amp;WIDTH=450&amp;START_MAXIMIZED=FALSE&amp;VAR:CALENDAR=US&amp;VAR:SYMBOL=LEN&amp;VAR:INDEX=0"}</definedName>
    <definedName name="_475__FDSAUDITLINK__" localSheetId="3" hidden="1">{"fdsup://directions/FAT Viewer?action=UPDATE&amp;creator=factset&amp;DYN_ARGS=TRUE&amp;DOC_NAME=FAT:FQL_AUDITING_CLIENT_TEMPLATE.FAT&amp;display_string=Audit&amp;VAR:KEY=BELSVYZIXA&amp;VAR:QUERY=RkZfRUJJVERBX09QRVIoUVRSLDQvMS8yMDA5LDYvMzAvMjAwOSwsLFVTRCk=&amp;WINDOW=FIRST_POPUP&amp;HEIGH","T=450&amp;WIDTH=450&amp;START_MAXIMIZED=FALSE&amp;VAR:CALENDAR=US&amp;VAR:SYMBOL=LEN&amp;VAR:INDEX=0"}</definedName>
    <definedName name="_475__FDSAUDITLINK__" localSheetId="5" hidden="1">{"fdsup://directions/FAT Viewer?action=UPDATE&amp;creator=factset&amp;DYN_ARGS=TRUE&amp;DOC_NAME=FAT:FQL_AUDITING_CLIENT_TEMPLATE.FAT&amp;display_string=Audit&amp;VAR:KEY=BELSVYZIXA&amp;VAR:QUERY=RkZfRUJJVERBX09QRVIoUVRSLDQvMS8yMDA5LDYvMzAvMjAwOSwsLFVTRCk=&amp;WINDOW=FIRST_POPUP&amp;HEIGH","T=450&amp;WIDTH=450&amp;START_MAXIMIZED=FALSE&amp;VAR:CALENDAR=US&amp;VAR:SYMBOL=LEN&amp;VAR:INDEX=0"}</definedName>
    <definedName name="_475__FDSAUDITLINK__" localSheetId="1" hidden="1">{"fdsup://directions/FAT Viewer?action=UPDATE&amp;creator=factset&amp;DYN_ARGS=TRUE&amp;DOC_NAME=FAT:FQL_AUDITING_CLIENT_TEMPLATE.FAT&amp;display_string=Audit&amp;VAR:KEY=BELSVYZIXA&amp;VAR:QUERY=RkZfRUJJVERBX09QRVIoUVRSLDQvMS8yMDA5LDYvMzAvMjAwOSwsLFVTRCk=&amp;WINDOW=FIRST_POPUP&amp;HEIGH","T=450&amp;WIDTH=450&amp;START_MAXIMIZED=FALSE&amp;VAR:CALENDAR=US&amp;VAR:SYMBOL=LEN&amp;VAR:INDEX=0"}</definedName>
    <definedName name="_475__FDSAUDITLINK__" hidden="1">{"fdsup://directions/FAT Viewer?action=UPDATE&amp;creator=factset&amp;DYN_ARGS=TRUE&amp;DOC_NAME=FAT:FQL_AUDITING_CLIENT_TEMPLATE.FAT&amp;display_string=Audit&amp;VAR:KEY=BELSVYZIXA&amp;VAR:QUERY=RkZfRUJJVERBX09QRVIoUVRSLDQvMS8yMDA5LDYvMzAvMjAwOSwsLFVTRCk=&amp;WINDOW=FIRST_POPUP&amp;HEIGH","T=450&amp;WIDTH=450&amp;START_MAXIMIZED=FALSE&amp;VAR:CALENDAR=US&amp;VAR:SYMBOL=LEN&amp;VAR:INDEX=0"}</definedName>
    <definedName name="_476__FDSAUDITLINK__" localSheetId="7" hidden="1">{"fdsup://directions/FAT Viewer?action=UPDATE&amp;creator=factset&amp;DYN_ARGS=TRUE&amp;DOC_NAME=FAT:FQL_AUDITING_CLIENT_TEMPLATE.FAT&amp;display_string=Audit&amp;VAR:KEY=NOHAVGBMZA&amp;VAR:QUERY=RkZfRUJJVERBX09QRVIoUVRSLDQvMS8yMDEwLDYvMzAvMjAxMCwsLFVTRCk=&amp;WINDOW=FIRST_POPUP&amp;HEIGH","T=450&amp;WIDTH=450&amp;START_MAXIMIZED=FALSE&amp;VAR:CALENDAR=US&amp;VAR:SYMBOL=LEN&amp;VAR:INDEX=0"}</definedName>
    <definedName name="_476__FDSAUDITLINK__" localSheetId="9" hidden="1">{"fdsup://directions/FAT Viewer?action=UPDATE&amp;creator=factset&amp;DYN_ARGS=TRUE&amp;DOC_NAME=FAT:FQL_AUDITING_CLIENT_TEMPLATE.FAT&amp;display_string=Audit&amp;VAR:KEY=NOHAVGBMZA&amp;VAR:QUERY=RkZfRUJJVERBX09QRVIoUVRSLDQvMS8yMDEwLDYvMzAvMjAxMCwsLFVTRCk=&amp;WINDOW=FIRST_POPUP&amp;HEIGH","T=450&amp;WIDTH=450&amp;START_MAXIMIZED=FALSE&amp;VAR:CALENDAR=US&amp;VAR:SYMBOL=LEN&amp;VAR:INDEX=0"}</definedName>
    <definedName name="_476__FDSAUDITLINK__" localSheetId="8" hidden="1">{"fdsup://directions/FAT Viewer?action=UPDATE&amp;creator=factset&amp;DYN_ARGS=TRUE&amp;DOC_NAME=FAT:FQL_AUDITING_CLIENT_TEMPLATE.FAT&amp;display_string=Audit&amp;VAR:KEY=NOHAVGBMZA&amp;VAR:QUERY=RkZfRUJJVERBX09QRVIoUVRSLDQvMS8yMDEwLDYvMzAvMjAxMCwsLFVTRCk=&amp;WINDOW=FIRST_POPUP&amp;HEIGH","T=450&amp;WIDTH=450&amp;START_MAXIMIZED=FALSE&amp;VAR:CALENDAR=US&amp;VAR:SYMBOL=LEN&amp;VAR:INDEX=0"}</definedName>
    <definedName name="_476__FDSAUDITLINK__" localSheetId="10" hidden="1">{"fdsup://directions/FAT Viewer?action=UPDATE&amp;creator=factset&amp;DYN_ARGS=TRUE&amp;DOC_NAME=FAT:FQL_AUDITING_CLIENT_TEMPLATE.FAT&amp;display_string=Audit&amp;VAR:KEY=NOHAVGBMZA&amp;VAR:QUERY=RkZfRUJJVERBX09QRVIoUVRSLDQvMS8yMDEwLDYvMzAvMjAxMCwsLFVTRCk=&amp;WINDOW=FIRST_POPUP&amp;HEIGH","T=450&amp;WIDTH=450&amp;START_MAXIMIZED=FALSE&amp;VAR:CALENDAR=US&amp;VAR:SYMBOL=LEN&amp;VAR:INDEX=0"}</definedName>
    <definedName name="_476__FDSAUDITLINK__" localSheetId="3" hidden="1">{"fdsup://directions/FAT Viewer?action=UPDATE&amp;creator=factset&amp;DYN_ARGS=TRUE&amp;DOC_NAME=FAT:FQL_AUDITING_CLIENT_TEMPLATE.FAT&amp;display_string=Audit&amp;VAR:KEY=NOHAVGBMZA&amp;VAR:QUERY=RkZfRUJJVERBX09QRVIoUVRSLDQvMS8yMDEwLDYvMzAvMjAxMCwsLFVTRCk=&amp;WINDOW=FIRST_POPUP&amp;HEIGH","T=450&amp;WIDTH=450&amp;START_MAXIMIZED=FALSE&amp;VAR:CALENDAR=US&amp;VAR:SYMBOL=LEN&amp;VAR:INDEX=0"}</definedName>
    <definedName name="_476__FDSAUDITLINK__" localSheetId="5" hidden="1">{"fdsup://directions/FAT Viewer?action=UPDATE&amp;creator=factset&amp;DYN_ARGS=TRUE&amp;DOC_NAME=FAT:FQL_AUDITING_CLIENT_TEMPLATE.FAT&amp;display_string=Audit&amp;VAR:KEY=NOHAVGBMZA&amp;VAR:QUERY=RkZfRUJJVERBX09QRVIoUVRSLDQvMS8yMDEwLDYvMzAvMjAxMCwsLFVTRCk=&amp;WINDOW=FIRST_POPUP&amp;HEIGH","T=450&amp;WIDTH=450&amp;START_MAXIMIZED=FALSE&amp;VAR:CALENDAR=US&amp;VAR:SYMBOL=LEN&amp;VAR:INDEX=0"}</definedName>
    <definedName name="_476__FDSAUDITLINK__" localSheetId="1" hidden="1">{"fdsup://directions/FAT Viewer?action=UPDATE&amp;creator=factset&amp;DYN_ARGS=TRUE&amp;DOC_NAME=FAT:FQL_AUDITING_CLIENT_TEMPLATE.FAT&amp;display_string=Audit&amp;VAR:KEY=NOHAVGBMZA&amp;VAR:QUERY=RkZfRUJJVERBX09QRVIoUVRSLDQvMS8yMDEwLDYvMzAvMjAxMCwsLFVTRCk=&amp;WINDOW=FIRST_POPUP&amp;HEIGH","T=450&amp;WIDTH=450&amp;START_MAXIMIZED=FALSE&amp;VAR:CALENDAR=US&amp;VAR:SYMBOL=LEN&amp;VAR:INDEX=0"}</definedName>
    <definedName name="_476__FDSAUDITLINK__" hidden="1">{"fdsup://directions/FAT Viewer?action=UPDATE&amp;creator=factset&amp;DYN_ARGS=TRUE&amp;DOC_NAME=FAT:FQL_AUDITING_CLIENT_TEMPLATE.FAT&amp;display_string=Audit&amp;VAR:KEY=NOHAVGBMZA&amp;VAR:QUERY=RkZfRUJJVERBX09QRVIoUVRSLDQvMS8yMDEwLDYvMzAvMjAxMCwsLFVTRCk=&amp;WINDOW=FIRST_POPUP&amp;HEIGH","T=450&amp;WIDTH=450&amp;START_MAXIMIZED=FALSE&amp;VAR:CALENDAR=US&amp;VAR:SYMBOL=LEN&amp;VAR:INDEX=0"}</definedName>
    <definedName name="_477__FDSAUDITLINK__" localSheetId="7" hidden="1">{"fdsup://directions/FAT Viewer?action=UPDATE&amp;creator=factset&amp;DYN_ARGS=TRUE&amp;DOC_NAME=FAT:FQL_AUDITING_CLIENT_TEMPLATE.FAT&amp;display_string=Audit&amp;VAR:KEY=XSDAFQVEVW&amp;VAR:QUERY=RkZfRUJJVERBX09QRVIoUVRSLDQvMS8yMDA5LDYvMzAvMjAwOSwsLFVTRCk=&amp;WINDOW=FIRST_POPUP&amp;HEIGH","T=450&amp;WIDTH=450&amp;START_MAXIMIZED=FALSE&amp;VAR:CALENDAR=US&amp;VAR:SYMBOL=LEG&amp;VAR:INDEX=0"}</definedName>
    <definedName name="_477__FDSAUDITLINK__" localSheetId="9" hidden="1">{"fdsup://directions/FAT Viewer?action=UPDATE&amp;creator=factset&amp;DYN_ARGS=TRUE&amp;DOC_NAME=FAT:FQL_AUDITING_CLIENT_TEMPLATE.FAT&amp;display_string=Audit&amp;VAR:KEY=XSDAFQVEVW&amp;VAR:QUERY=RkZfRUJJVERBX09QRVIoUVRSLDQvMS8yMDA5LDYvMzAvMjAwOSwsLFVTRCk=&amp;WINDOW=FIRST_POPUP&amp;HEIGH","T=450&amp;WIDTH=450&amp;START_MAXIMIZED=FALSE&amp;VAR:CALENDAR=US&amp;VAR:SYMBOL=LEG&amp;VAR:INDEX=0"}</definedName>
    <definedName name="_477__FDSAUDITLINK__" localSheetId="8" hidden="1">{"fdsup://directions/FAT Viewer?action=UPDATE&amp;creator=factset&amp;DYN_ARGS=TRUE&amp;DOC_NAME=FAT:FQL_AUDITING_CLIENT_TEMPLATE.FAT&amp;display_string=Audit&amp;VAR:KEY=XSDAFQVEVW&amp;VAR:QUERY=RkZfRUJJVERBX09QRVIoUVRSLDQvMS8yMDA5LDYvMzAvMjAwOSwsLFVTRCk=&amp;WINDOW=FIRST_POPUP&amp;HEIGH","T=450&amp;WIDTH=450&amp;START_MAXIMIZED=FALSE&amp;VAR:CALENDAR=US&amp;VAR:SYMBOL=LEG&amp;VAR:INDEX=0"}</definedName>
    <definedName name="_477__FDSAUDITLINK__" localSheetId="10" hidden="1">{"fdsup://directions/FAT Viewer?action=UPDATE&amp;creator=factset&amp;DYN_ARGS=TRUE&amp;DOC_NAME=FAT:FQL_AUDITING_CLIENT_TEMPLATE.FAT&amp;display_string=Audit&amp;VAR:KEY=XSDAFQVEVW&amp;VAR:QUERY=RkZfRUJJVERBX09QRVIoUVRSLDQvMS8yMDA5LDYvMzAvMjAwOSwsLFVTRCk=&amp;WINDOW=FIRST_POPUP&amp;HEIGH","T=450&amp;WIDTH=450&amp;START_MAXIMIZED=FALSE&amp;VAR:CALENDAR=US&amp;VAR:SYMBOL=LEG&amp;VAR:INDEX=0"}</definedName>
    <definedName name="_477__FDSAUDITLINK__" localSheetId="3" hidden="1">{"fdsup://directions/FAT Viewer?action=UPDATE&amp;creator=factset&amp;DYN_ARGS=TRUE&amp;DOC_NAME=FAT:FQL_AUDITING_CLIENT_TEMPLATE.FAT&amp;display_string=Audit&amp;VAR:KEY=XSDAFQVEVW&amp;VAR:QUERY=RkZfRUJJVERBX09QRVIoUVRSLDQvMS8yMDA5LDYvMzAvMjAwOSwsLFVTRCk=&amp;WINDOW=FIRST_POPUP&amp;HEIGH","T=450&amp;WIDTH=450&amp;START_MAXIMIZED=FALSE&amp;VAR:CALENDAR=US&amp;VAR:SYMBOL=LEG&amp;VAR:INDEX=0"}</definedName>
    <definedName name="_477__FDSAUDITLINK__" localSheetId="5" hidden="1">{"fdsup://directions/FAT Viewer?action=UPDATE&amp;creator=factset&amp;DYN_ARGS=TRUE&amp;DOC_NAME=FAT:FQL_AUDITING_CLIENT_TEMPLATE.FAT&amp;display_string=Audit&amp;VAR:KEY=XSDAFQVEVW&amp;VAR:QUERY=RkZfRUJJVERBX09QRVIoUVRSLDQvMS8yMDA5LDYvMzAvMjAwOSwsLFVTRCk=&amp;WINDOW=FIRST_POPUP&amp;HEIGH","T=450&amp;WIDTH=450&amp;START_MAXIMIZED=FALSE&amp;VAR:CALENDAR=US&amp;VAR:SYMBOL=LEG&amp;VAR:INDEX=0"}</definedName>
    <definedName name="_477__FDSAUDITLINK__" localSheetId="1" hidden="1">{"fdsup://directions/FAT Viewer?action=UPDATE&amp;creator=factset&amp;DYN_ARGS=TRUE&amp;DOC_NAME=FAT:FQL_AUDITING_CLIENT_TEMPLATE.FAT&amp;display_string=Audit&amp;VAR:KEY=XSDAFQVEVW&amp;VAR:QUERY=RkZfRUJJVERBX09QRVIoUVRSLDQvMS8yMDA5LDYvMzAvMjAwOSwsLFVTRCk=&amp;WINDOW=FIRST_POPUP&amp;HEIGH","T=450&amp;WIDTH=450&amp;START_MAXIMIZED=FALSE&amp;VAR:CALENDAR=US&amp;VAR:SYMBOL=LEG&amp;VAR:INDEX=0"}</definedName>
    <definedName name="_477__FDSAUDITLINK__" hidden="1">{"fdsup://directions/FAT Viewer?action=UPDATE&amp;creator=factset&amp;DYN_ARGS=TRUE&amp;DOC_NAME=FAT:FQL_AUDITING_CLIENT_TEMPLATE.FAT&amp;display_string=Audit&amp;VAR:KEY=XSDAFQVEVW&amp;VAR:QUERY=RkZfRUJJVERBX09QRVIoUVRSLDQvMS8yMDA5LDYvMzAvMjAwOSwsLFVTRCk=&amp;WINDOW=FIRST_POPUP&amp;HEIGH","T=450&amp;WIDTH=450&amp;START_MAXIMIZED=FALSE&amp;VAR:CALENDAR=US&amp;VAR:SYMBOL=LEG&amp;VAR:INDEX=0"}</definedName>
    <definedName name="_478__FDSAUDITLINK__" localSheetId="7" hidden="1">{"fdsup://directions/FAT Viewer?action=UPDATE&amp;creator=factset&amp;DYN_ARGS=TRUE&amp;DOC_NAME=FAT:FQL_AUDITING_CLIENT_TEMPLATE.FAT&amp;display_string=Audit&amp;VAR:KEY=DOTQFEZAFC&amp;VAR:QUERY=RkZfRUJJVERBX09QRVIoUVRSLDQvMS8yMDEwLDYvMzAvMjAxMCwsLFVTRCk=&amp;WINDOW=FIRST_POPUP&amp;HEIGH","T=450&amp;WIDTH=450&amp;START_MAXIMIZED=FALSE&amp;VAR:CALENDAR=US&amp;VAR:SYMBOL=LEG&amp;VAR:INDEX=0"}</definedName>
    <definedName name="_478__FDSAUDITLINK__" localSheetId="9" hidden="1">{"fdsup://directions/FAT Viewer?action=UPDATE&amp;creator=factset&amp;DYN_ARGS=TRUE&amp;DOC_NAME=FAT:FQL_AUDITING_CLIENT_TEMPLATE.FAT&amp;display_string=Audit&amp;VAR:KEY=DOTQFEZAFC&amp;VAR:QUERY=RkZfRUJJVERBX09QRVIoUVRSLDQvMS8yMDEwLDYvMzAvMjAxMCwsLFVTRCk=&amp;WINDOW=FIRST_POPUP&amp;HEIGH","T=450&amp;WIDTH=450&amp;START_MAXIMIZED=FALSE&amp;VAR:CALENDAR=US&amp;VAR:SYMBOL=LEG&amp;VAR:INDEX=0"}</definedName>
    <definedName name="_478__FDSAUDITLINK__" localSheetId="8" hidden="1">{"fdsup://directions/FAT Viewer?action=UPDATE&amp;creator=factset&amp;DYN_ARGS=TRUE&amp;DOC_NAME=FAT:FQL_AUDITING_CLIENT_TEMPLATE.FAT&amp;display_string=Audit&amp;VAR:KEY=DOTQFEZAFC&amp;VAR:QUERY=RkZfRUJJVERBX09QRVIoUVRSLDQvMS8yMDEwLDYvMzAvMjAxMCwsLFVTRCk=&amp;WINDOW=FIRST_POPUP&amp;HEIGH","T=450&amp;WIDTH=450&amp;START_MAXIMIZED=FALSE&amp;VAR:CALENDAR=US&amp;VAR:SYMBOL=LEG&amp;VAR:INDEX=0"}</definedName>
    <definedName name="_478__FDSAUDITLINK__" localSheetId="10" hidden="1">{"fdsup://directions/FAT Viewer?action=UPDATE&amp;creator=factset&amp;DYN_ARGS=TRUE&amp;DOC_NAME=FAT:FQL_AUDITING_CLIENT_TEMPLATE.FAT&amp;display_string=Audit&amp;VAR:KEY=DOTQFEZAFC&amp;VAR:QUERY=RkZfRUJJVERBX09QRVIoUVRSLDQvMS8yMDEwLDYvMzAvMjAxMCwsLFVTRCk=&amp;WINDOW=FIRST_POPUP&amp;HEIGH","T=450&amp;WIDTH=450&amp;START_MAXIMIZED=FALSE&amp;VAR:CALENDAR=US&amp;VAR:SYMBOL=LEG&amp;VAR:INDEX=0"}</definedName>
    <definedName name="_478__FDSAUDITLINK__" localSheetId="3" hidden="1">{"fdsup://directions/FAT Viewer?action=UPDATE&amp;creator=factset&amp;DYN_ARGS=TRUE&amp;DOC_NAME=FAT:FQL_AUDITING_CLIENT_TEMPLATE.FAT&amp;display_string=Audit&amp;VAR:KEY=DOTQFEZAFC&amp;VAR:QUERY=RkZfRUJJVERBX09QRVIoUVRSLDQvMS8yMDEwLDYvMzAvMjAxMCwsLFVTRCk=&amp;WINDOW=FIRST_POPUP&amp;HEIGH","T=450&amp;WIDTH=450&amp;START_MAXIMIZED=FALSE&amp;VAR:CALENDAR=US&amp;VAR:SYMBOL=LEG&amp;VAR:INDEX=0"}</definedName>
    <definedName name="_478__FDSAUDITLINK__" localSheetId="5" hidden="1">{"fdsup://directions/FAT Viewer?action=UPDATE&amp;creator=factset&amp;DYN_ARGS=TRUE&amp;DOC_NAME=FAT:FQL_AUDITING_CLIENT_TEMPLATE.FAT&amp;display_string=Audit&amp;VAR:KEY=DOTQFEZAFC&amp;VAR:QUERY=RkZfRUJJVERBX09QRVIoUVRSLDQvMS8yMDEwLDYvMzAvMjAxMCwsLFVTRCk=&amp;WINDOW=FIRST_POPUP&amp;HEIGH","T=450&amp;WIDTH=450&amp;START_MAXIMIZED=FALSE&amp;VAR:CALENDAR=US&amp;VAR:SYMBOL=LEG&amp;VAR:INDEX=0"}</definedName>
    <definedName name="_478__FDSAUDITLINK__" localSheetId="1" hidden="1">{"fdsup://directions/FAT Viewer?action=UPDATE&amp;creator=factset&amp;DYN_ARGS=TRUE&amp;DOC_NAME=FAT:FQL_AUDITING_CLIENT_TEMPLATE.FAT&amp;display_string=Audit&amp;VAR:KEY=DOTQFEZAFC&amp;VAR:QUERY=RkZfRUJJVERBX09QRVIoUVRSLDQvMS8yMDEwLDYvMzAvMjAxMCwsLFVTRCk=&amp;WINDOW=FIRST_POPUP&amp;HEIGH","T=450&amp;WIDTH=450&amp;START_MAXIMIZED=FALSE&amp;VAR:CALENDAR=US&amp;VAR:SYMBOL=LEG&amp;VAR:INDEX=0"}</definedName>
    <definedName name="_478__FDSAUDITLINK__" hidden="1">{"fdsup://directions/FAT Viewer?action=UPDATE&amp;creator=factset&amp;DYN_ARGS=TRUE&amp;DOC_NAME=FAT:FQL_AUDITING_CLIENT_TEMPLATE.FAT&amp;display_string=Audit&amp;VAR:KEY=DOTQFEZAFC&amp;VAR:QUERY=RkZfRUJJVERBX09QRVIoUVRSLDQvMS8yMDEwLDYvMzAvMjAxMCwsLFVTRCk=&amp;WINDOW=FIRST_POPUP&amp;HEIGH","T=450&amp;WIDTH=450&amp;START_MAXIMIZED=FALSE&amp;VAR:CALENDAR=US&amp;VAR:SYMBOL=LEG&amp;VAR:INDEX=0"}</definedName>
    <definedName name="_479__FDSAUDITLINK__" localSheetId="7" hidden="1">{"fdsup://directions/FAT Viewer?action=UPDATE&amp;creator=factset&amp;DYN_ARGS=TRUE&amp;DOC_NAME=FAT:FQL_AUDITING_CLIENT_TEMPLATE.FAT&amp;display_string=Audit&amp;VAR:KEY=HEXULUPUXG&amp;VAR:QUERY=RkZfRUJJVERBX09QRVIoUVRSLDQvMS8yMDA5LDYvMzAvMjAwOSwsLFVTRCk=&amp;WINDOW=FIRST_POPUP&amp;HEIGH","T=450&amp;WIDTH=450&amp;START_MAXIMIZED=FALSE&amp;VAR:CALENDAR=US&amp;VAR:SYMBOL=L&amp;VAR:INDEX=0"}</definedName>
    <definedName name="_479__FDSAUDITLINK__" localSheetId="9" hidden="1">{"fdsup://directions/FAT Viewer?action=UPDATE&amp;creator=factset&amp;DYN_ARGS=TRUE&amp;DOC_NAME=FAT:FQL_AUDITING_CLIENT_TEMPLATE.FAT&amp;display_string=Audit&amp;VAR:KEY=HEXULUPUXG&amp;VAR:QUERY=RkZfRUJJVERBX09QRVIoUVRSLDQvMS8yMDA5LDYvMzAvMjAwOSwsLFVTRCk=&amp;WINDOW=FIRST_POPUP&amp;HEIGH","T=450&amp;WIDTH=450&amp;START_MAXIMIZED=FALSE&amp;VAR:CALENDAR=US&amp;VAR:SYMBOL=L&amp;VAR:INDEX=0"}</definedName>
    <definedName name="_479__FDSAUDITLINK__" localSheetId="8" hidden="1">{"fdsup://directions/FAT Viewer?action=UPDATE&amp;creator=factset&amp;DYN_ARGS=TRUE&amp;DOC_NAME=FAT:FQL_AUDITING_CLIENT_TEMPLATE.FAT&amp;display_string=Audit&amp;VAR:KEY=HEXULUPUXG&amp;VAR:QUERY=RkZfRUJJVERBX09QRVIoUVRSLDQvMS8yMDA5LDYvMzAvMjAwOSwsLFVTRCk=&amp;WINDOW=FIRST_POPUP&amp;HEIGH","T=450&amp;WIDTH=450&amp;START_MAXIMIZED=FALSE&amp;VAR:CALENDAR=US&amp;VAR:SYMBOL=L&amp;VAR:INDEX=0"}</definedName>
    <definedName name="_479__FDSAUDITLINK__" localSheetId="10" hidden="1">{"fdsup://directions/FAT Viewer?action=UPDATE&amp;creator=factset&amp;DYN_ARGS=TRUE&amp;DOC_NAME=FAT:FQL_AUDITING_CLIENT_TEMPLATE.FAT&amp;display_string=Audit&amp;VAR:KEY=HEXULUPUXG&amp;VAR:QUERY=RkZfRUJJVERBX09QRVIoUVRSLDQvMS8yMDA5LDYvMzAvMjAwOSwsLFVTRCk=&amp;WINDOW=FIRST_POPUP&amp;HEIGH","T=450&amp;WIDTH=450&amp;START_MAXIMIZED=FALSE&amp;VAR:CALENDAR=US&amp;VAR:SYMBOL=L&amp;VAR:INDEX=0"}</definedName>
    <definedName name="_479__FDSAUDITLINK__" localSheetId="3" hidden="1">{"fdsup://directions/FAT Viewer?action=UPDATE&amp;creator=factset&amp;DYN_ARGS=TRUE&amp;DOC_NAME=FAT:FQL_AUDITING_CLIENT_TEMPLATE.FAT&amp;display_string=Audit&amp;VAR:KEY=HEXULUPUXG&amp;VAR:QUERY=RkZfRUJJVERBX09QRVIoUVRSLDQvMS8yMDA5LDYvMzAvMjAwOSwsLFVTRCk=&amp;WINDOW=FIRST_POPUP&amp;HEIGH","T=450&amp;WIDTH=450&amp;START_MAXIMIZED=FALSE&amp;VAR:CALENDAR=US&amp;VAR:SYMBOL=L&amp;VAR:INDEX=0"}</definedName>
    <definedName name="_479__FDSAUDITLINK__" localSheetId="5" hidden="1">{"fdsup://directions/FAT Viewer?action=UPDATE&amp;creator=factset&amp;DYN_ARGS=TRUE&amp;DOC_NAME=FAT:FQL_AUDITING_CLIENT_TEMPLATE.FAT&amp;display_string=Audit&amp;VAR:KEY=HEXULUPUXG&amp;VAR:QUERY=RkZfRUJJVERBX09QRVIoUVRSLDQvMS8yMDA5LDYvMzAvMjAwOSwsLFVTRCk=&amp;WINDOW=FIRST_POPUP&amp;HEIGH","T=450&amp;WIDTH=450&amp;START_MAXIMIZED=FALSE&amp;VAR:CALENDAR=US&amp;VAR:SYMBOL=L&amp;VAR:INDEX=0"}</definedName>
    <definedName name="_479__FDSAUDITLINK__" localSheetId="1" hidden="1">{"fdsup://directions/FAT Viewer?action=UPDATE&amp;creator=factset&amp;DYN_ARGS=TRUE&amp;DOC_NAME=FAT:FQL_AUDITING_CLIENT_TEMPLATE.FAT&amp;display_string=Audit&amp;VAR:KEY=HEXULUPUXG&amp;VAR:QUERY=RkZfRUJJVERBX09QRVIoUVRSLDQvMS8yMDA5LDYvMzAvMjAwOSwsLFVTRCk=&amp;WINDOW=FIRST_POPUP&amp;HEIGH","T=450&amp;WIDTH=450&amp;START_MAXIMIZED=FALSE&amp;VAR:CALENDAR=US&amp;VAR:SYMBOL=L&amp;VAR:INDEX=0"}</definedName>
    <definedName name="_479__FDSAUDITLINK__" hidden="1">{"fdsup://directions/FAT Viewer?action=UPDATE&amp;creator=factset&amp;DYN_ARGS=TRUE&amp;DOC_NAME=FAT:FQL_AUDITING_CLIENT_TEMPLATE.FAT&amp;display_string=Audit&amp;VAR:KEY=HEXULUPUXG&amp;VAR:QUERY=RkZfRUJJVERBX09QRVIoUVRSLDQvMS8yMDA5LDYvMzAvMjAwOSwsLFVTRCk=&amp;WINDOW=FIRST_POPUP&amp;HEIGH","T=450&amp;WIDTH=450&amp;START_MAXIMIZED=FALSE&amp;VAR:CALENDAR=US&amp;VAR:SYMBOL=L&amp;VAR:INDEX=0"}</definedName>
    <definedName name="_48__FDSAUDITLINK__" localSheetId="7" hidden="1">{"fdsup://directions/FAT Viewer?action=UPDATE&amp;creator=factset&amp;DYN_ARGS=TRUE&amp;DOC_NAME=FAT:FQL_AUDITING_CLIENT_TEMPLATE.FAT&amp;display_string=Audit&amp;VAR:KEY=TOHCPYDMNG&amp;VAR:QUERY=RkZfRUJJVERBX09QRVIoUVRSLDQvMS8yMDEwLDYvMzAvMjAxMCwsLFVTRCk=&amp;WINDOW=FIRST_POPUP&amp;HEIGH","T=450&amp;WIDTH=450&amp;START_MAXIMIZED=FALSE&amp;VAR:CALENDAR=US&amp;VAR:SYMBOL=WFR&amp;VAR:INDEX=0"}</definedName>
    <definedName name="_48__FDSAUDITLINK__" localSheetId="9" hidden="1">{"fdsup://directions/FAT Viewer?action=UPDATE&amp;creator=factset&amp;DYN_ARGS=TRUE&amp;DOC_NAME=FAT:FQL_AUDITING_CLIENT_TEMPLATE.FAT&amp;display_string=Audit&amp;VAR:KEY=TOHCPYDMNG&amp;VAR:QUERY=RkZfRUJJVERBX09QRVIoUVRSLDQvMS8yMDEwLDYvMzAvMjAxMCwsLFVTRCk=&amp;WINDOW=FIRST_POPUP&amp;HEIGH","T=450&amp;WIDTH=450&amp;START_MAXIMIZED=FALSE&amp;VAR:CALENDAR=US&amp;VAR:SYMBOL=WFR&amp;VAR:INDEX=0"}</definedName>
    <definedName name="_48__FDSAUDITLINK__" localSheetId="8" hidden="1">{"fdsup://directions/FAT Viewer?action=UPDATE&amp;creator=factset&amp;DYN_ARGS=TRUE&amp;DOC_NAME=FAT:FQL_AUDITING_CLIENT_TEMPLATE.FAT&amp;display_string=Audit&amp;VAR:KEY=TOHCPYDMNG&amp;VAR:QUERY=RkZfRUJJVERBX09QRVIoUVRSLDQvMS8yMDEwLDYvMzAvMjAxMCwsLFVTRCk=&amp;WINDOW=FIRST_POPUP&amp;HEIGH","T=450&amp;WIDTH=450&amp;START_MAXIMIZED=FALSE&amp;VAR:CALENDAR=US&amp;VAR:SYMBOL=WFR&amp;VAR:INDEX=0"}</definedName>
    <definedName name="_48__FDSAUDITLINK__" localSheetId="10" hidden="1">{"fdsup://directions/FAT Viewer?action=UPDATE&amp;creator=factset&amp;DYN_ARGS=TRUE&amp;DOC_NAME=FAT:FQL_AUDITING_CLIENT_TEMPLATE.FAT&amp;display_string=Audit&amp;VAR:KEY=TOHCPYDMNG&amp;VAR:QUERY=RkZfRUJJVERBX09QRVIoUVRSLDQvMS8yMDEwLDYvMzAvMjAxMCwsLFVTRCk=&amp;WINDOW=FIRST_POPUP&amp;HEIGH","T=450&amp;WIDTH=450&amp;START_MAXIMIZED=FALSE&amp;VAR:CALENDAR=US&amp;VAR:SYMBOL=WFR&amp;VAR:INDEX=0"}</definedName>
    <definedName name="_48__FDSAUDITLINK__" localSheetId="3" hidden="1">{"fdsup://directions/FAT Viewer?action=UPDATE&amp;creator=factset&amp;DYN_ARGS=TRUE&amp;DOC_NAME=FAT:FQL_AUDITING_CLIENT_TEMPLATE.FAT&amp;display_string=Audit&amp;VAR:KEY=TOHCPYDMNG&amp;VAR:QUERY=RkZfRUJJVERBX09QRVIoUVRSLDQvMS8yMDEwLDYvMzAvMjAxMCwsLFVTRCk=&amp;WINDOW=FIRST_POPUP&amp;HEIGH","T=450&amp;WIDTH=450&amp;START_MAXIMIZED=FALSE&amp;VAR:CALENDAR=US&amp;VAR:SYMBOL=WFR&amp;VAR:INDEX=0"}</definedName>
    <definedName name="_48__FDSAUDITLINK__" localSheetId="5" hidden="1">{"fdsup://directions/FAT Viewer?action=UPDATE&amp;creator=factset&amp;DYN_ARGS=TRUE&amp;DOC_NAME=FAT:FQL_AUDITING_CLIENT_TEMPLATE.FAT&amp;display_string=Audit&amp;VAR:KEY=TOHCPYDMNG&amp;VAR:QUERY=RkZfRUJJVERBX09QRVIoUVRSLDQvMS8yMDEwLDYvMzAvMjAxMCwsLFVTRCk=&amp;WINDOW=FIRST_POPUP&amp;HEIGH","T=450&amp;WIDTH=450&amp;START_MAXIMIZED=FALSE&amp;VAR:CALENDAR=US&amp;VAR:SYMBOL=WFR&amp;VAR:INDEX=0"}</definedName>
    <definedName name="_48__FDSAUDITLINK__" localSheetId="1" hidden="1">{"fdsup://directions/FAT Viewer?action=UPDATE&amp;creator=factset&amp;DYN_ARGS=TRUE&amp;DOC_NAME=FAT:FQL_AUDITING_CLIENT_TEMPLATE.FAT&amp;display_string=Audit&amp;VAR:KEY=TOHCPYDMNG&amp;VAR:QUERY=RkZfRUJJVERBX09QRVIoUVRSLDQvMS8yMDEwLDYvMzAvMjAxMCwsLFVTRCk=&amp;WINDOW=FIRST_POPUP&amp;HEIGH","T=450&amp;WIDTH=450&amp;START_MAXIMIZED=FALSE&amp;VAR:CALENDAR=US&amp;VAR:SYMBOL=WFR&amp;VAR:INDEX=0"}</definedName>
    <definedName name="_48__FDSAUDITLINK__" hidden="1">{"fdsup://directions/FAT Viewer?action=UPDATE&amp;creator=factset&amp;DYN_ARGS=TRUE&amp;DOC_NAME=FAT:FQL_AUDITING_CLIENT_TEMPLATE.FAT&amp;display_string=Audit&amp;VAR:KEY=TOHCPYDMNG&amp;VAR:QUERY=RkZfRUJJVERBX09QRVIoUVRSLDQvMS8yMDEwLDYvMzAvMjAxMCwsLFVTRCk=&amp;WINDOW=FIRST_POPUP&amp;HEIGH","T=450&amp;WIDTH=450&amp;START_MAXIMIZED=FALSE&amp;VAR:CALENDAR=US&amp;VAR:SYMBOL=WFR&amp;VAR:INDEX=0"}</definedName>
    <definedName name="_480__FDSAUDITLINK__" localSheetId="7" hidden="1">{"fdsup://directions/FAT Viewer?action=UPDATE&amp;creator=factset&amp;DYN_ARGS=TRUE&amp;DOC_NAME=FAT:FQL_AUDITING_CLIENT_TEMPLATE.FAT&amp;display_string=Audit&amp;VAR:KEY=PCXWLYJOXC&amp;VAR:QUERY=RkZfRUJJVERBX09QRVIoUVRSLDQvMS8yMDEwLDYvMzAvMjAxMCwsLFVTRCk=&amp;WINDOW=FIRST_POPUP&amp;HEIGH","T=450&amp;WIDTH=450&amp;START_MAXIMIZED=FALSE&amp;VAR:CALENDAR=US&amp;VAR:SYMBOL=L&amp;VAR:INDEX=0"}</definedName>
    <definedName name="_480__FDSAUDITLINK__" localSheetId="9" hidden="1">{"fdsup://directions/FAT Viewer?action=UPDATE&amp;creator=factset&amp;DYN_ARGS=TRUE&amp;DOC_NAME=FAT:FQL_AUDITING_CLIENT_TEMPLATE.FAT&amp;display_string=Audit&amp;VAR:KEY=PCXWLYJOXC&amp;VAR:QUERY=RkZfRUJJVERBX09QRVIoUVRSLDQvMS8yMDEwLDYvMzAvMjAxMCwsLFVTRCk=&amp;WINDOW=FIRST_POPUP&amp;HEIGH","T=450&amp;WIDTH=450&amp;START_MAXIMIZED=FALSE&amp;VAR:CALENDAR=US&amp;VAR:SYMBOL=L&amp;VAR:INDEX=0"}</definedName>
    <definedName name="_480__FDSAUDITLINK__" localSheetId="8" hidden="1">{"fdsup://directions/FAT Viewer?action=UPDATE&amp;creator=factset&amp;DYN_ARGS=TRUE&amp;DOC_NAME=FAT:FQL_AUDITING_CLIENT_TEMPLATE.FAT&amp;display_string=Audit&amp;VAR:KEY=PCXWLYJOXC&amp;VAR:QUERY=RkZfRUJJVERBX09QRVIoUVRSLDQvMS8yMDEwLDYvMzAvMjAxMCwsLFVTRCk=&amp;WINDOW=FIRST_POPUP&amp;HEIGH","T=450&amp;WIDTH=450&amp;START_MAXIMIZED=FALSE&amp;VAR:CALENDAR=US&amp;VAR:SYMBOL=L&amp;VAR:INDEX=0"}</definedName>
    <definedName name="_480__FDSAUDITLINK__" localSheetId="10" hidden="1">{"fdsup://directions/FAT Viewer?action=UPDATE&amp;creator=factset&amp;DYN_ARGS=TRUE&amp;DOC_NAME=FAT:FQL_AUDITING_CLIENT_TEMPLATE.FAT&amp;display_string=Audit&amp;VAR:KEY=PCXWLYJOXC&amp;VAR:QUERY=RkZfRUJJVERBX09QRVIoUVRSLDQvMS8yMDEwLDYvMzAvMjAxMCwsLFVTRCk=&amp;WINDOW=FIRST_POPUP&amp;HEIGH","T=450&amp;WIDTH=450&amp;START_MAXIMIZED=FALSE&amp;VAR:CALENDAR=US&amp;VAR:SYMBOL=L&amp;VAR:INDEX=0"}</definedName>
    <definedName name="_480__FDSAUDITLINK__" localSheetId="3" hidden="1">{"fdsup://directions/FAT Viewer?action=UPDATE&amp;creator=factset&amp;DYN_ARGS=TRUE&amp;DOC_NAME=FAT:FQL_AUDITING_CLIENT_TEMPLATE.FAT&amp;display_string=Audit&amp;VAR:KEY=PCXWLYJOXC&amp;VAR:QUERY=RkZfRUJJVERBX09QRVIoUVRSLDQvMS8yMDEwLDYvMzAvMjAxMCwsLFVTRCk=&amp;WINDOW=FIRST_POPUP&amp;HEIGH","T=450&amp;WIDTH=450&amp;START_MAXIMIZED=FALSE&amp;VAR:CALENDAR=US&amp;VAR:SYMBOL=L&amp;VAR:INDEX=0"}</definedName>
    <definedName name="_480__FDSAUDITLINK__" localSheetId="5" hidden="1">{"fdsup://directions/FAT Viewer?action=UPDATE&amp;creator=factset&amp;DYN_ARGS=TRUE&amp;DOC_NAME=FAT:FQL_AUDITING_CLIENT_TEMPLATE.FAT&amp;display_string=Audit&amp;VAR:KEY=PCXWLYJOXC&amp;VAR:QUERY=RkZfRUJJVERBX09QRVIoUVRSLDQvMS8yMDEwLDYvMzAvMjAxMCwsLFVTRCk=&amp;WINDOW=FIRST_POPUP&amp;HEIGH","T=450&amp;WIDTH=450&amp;START_MAXIMIZED=FALSE&amp;VAR:CALENDAR=US&amp;VAR:SYMBOL=L&amp;VAR:INDEX=0"}</definedName>
    <definedName name="_480__FDSAUDITLINK__" localSheetId="1" hidden="1">{"fdsup://directions/FAT Viewer?action=UPDATE&amp;creator=factset&amp;DYN_ARGS=TRUE&amp;DOC_NAME=FAT:FQL_AUDITING_CLIENT_TEMPLATE.FAT&amp;display_string=Audit&amp;VAR:KEY=PCXWLYJOXC&amp;VAR:QUERY=RkZfRUJJVERBX09QRVIoUVRSLDQvMS8yMDEwLDYvMzAvMjAxMCwsLFVTRCk=&amp;WINDOW=FIRST_POPUP&amp;HEIGH","T=450&amp;WIDTH=450&amp;START_MAXIMIZED=FALSE&amp;VAR:CALENDAR=US&amp;VAR:SYMBOL=L&amp;VAR:INDEX=0"}</definedName>
    <definedName name="_480__FDSAUDITLINK__" hidden="1">{"fdsup://directions/FAT Viewer?action=UPDATE&amp;creator=factset&amp;DYN_ARGS=TRUE&amp;DOC_NAME=FAT:FQL_AUDITING_CLIENT_TEMPLATE.FAT&amp;display_string=Audit&amp;VAR:KEY=PCXWLYJOXC&amp;VAR:QUERY=RkZfRUJJVERBX09QRVIoUVRSLDQvMS8yMDEwLDYvMzAvMjAxMCwsLFVTRCk=&amp;WINDOW=FIRST_POPUP&amp;HEIGH","T=450&amp;WIDTH=450&amp;START_MAXIMIZED=FALSE&amp;VAR:CALENDAR=US&amp;VAR:SYMBOL=L&amp;VAR:INDEX=0"}</definedName>
    <definedName name="_481__FDSAUDITLINK__" localSheetId="7" hidden="1">{"fdsup://directions/FAT Viewer?action=UPDATE&amp;creator=factset&amp;DYN_ARGS=TRUE&amp;DOC_NAME=FAT:FQL_AUDITING_CLIENT_TEMPLATE.FAT&amp;display_string=Audit&amp;VAR:KEY=ZUPUFWPULW&amp;VAR:QUERY=RkZfRUJJVERBX09QRVIoUVRSLDQvMS8yMDA5LDYvMzAvMjAwOSwsLFVTRCk=&amp;WINDOW=FIRST_POPUP&amp;HEIGH","T=450&amp;WIDTH=450&amp;START_MAXIMIZED=FALSE&amp;VAR:CALENDAR=US&amp;VAR:SYMBOL=KSS&amp;VAR:INDEX=0"}</definedName>
    <definedName name="_481__FDSAUDITLINK__" localSheetId="9" hidden="1">{"fdsup://directions/FAT Viewer?action=UPDATE&amp;creator=factset&amp;DYN_ARGS=TRUE&amp;DOC_NAME=FAT:FQL_AUDITING_CLIENT_TEMPLATE.FAT&amp;display_string=Audit&amp;VAR:KEY=ZUPUFWPULW&amp;VAR:QUERY=RkZfRUJJVERBX09QRVIoUVRSLDQvMS8yMDA5LDYvMzAvMjAwOSwsLFVTRCk=&amp;WINDOW=FIRST_POPUP&amp;HEIGH","T=450&amp;WIDTH=450&amp;START_MAXIMIZED=FALSE&amp;VAR:CALENDAR=US&amp;VAR:SYMBOL=KSS&amp;VAR:INDEX=0"}</definedName>
    <definedName name="_481__FDSAUDITLINK__" localSheetId="8" hidden="1">{"fdsup://directions/FAT Viewer?action=UPDATE&amp;creator=factset&amp;DYN_ARGS=TRUE&amp;DOC_NAME=FAT:FQL_AUDITING_CLIENT_TEMPLATE.FAT&amp;display_string=Audit&amp;VAR:KEY=ZUPUFWPULW&amp;VAR:QUERY=RkZfRUJJVERBX09QRVIoUVRSLDQvMS8yMDA5LDYvMzAvMjAwOSwsLFVTRCk=&amp;WINDOW=FIRST_POPUP&amp;HEIGH","T=450&amp;WIDTH=450&amp;START_MAXIMIZED=FALSE&amp;VAR:CALENDAR=US&amp;VAR:SYMBOL=KSS&amp;VAR:INDEX=0"}</definedName>
    <definedName name="_481__FDSAUDITLINK__" localSheetId="10" hidden="1">{"fdsup://directions/FAT Viewer?action=UPDATE&amp;creator=factset&amp;DYN_ARGS=TRUE&amp;DOC_NAME=FAT:FQL_AUDITING_CLIENT_TEMPLATE.FAT&amp;display_string=Audit&amp;VAR:KEY=ZUPUFWPULW&amp;VAR:QUERY=RkZfRUJJVERBX09QRVIoUVRSLDQvMS8yMDA5LDYvMzAvMjAwOSwsLFVTRCk=&amp;WINDOW=FIRST_POPUP&amp;HEIGH","T=450&amp;WIDTH=450&amp;START_MAXIMIZED=FALSE&amp;VAR:CALENDAR=US&amp;VAR:SYMBOL=KSS&amp;VAR:INDEX=0"}</definedName>
    <definedName name="_481__FDSAUDITLINK__" localSheetId="3" hidden="1">{"fdsup://directions/FAT Viewer?action=UPDATE&amp;creator=factset&amp;DYN_ARGS=TRUE&amp;DOC_NAME=FAT:FQL_AUDITING_CLIENT_TEMPLATE.FAT&amp;display_string=Audit&amp;VAR:KEY=ZUPUFWPULW&amp;VAR:QUERY=RkZfRUJJVERBX09QRVIoUVRSLDQvMS8yMDA5LDYvMzAvMjAwOSwsLFVTRCk=&amp;WINDOW=FIRST_POPUP&amp;HEIGH","T=450&amp;WIDTH=450&amp;START_MAXIMIZED=FALSE&amp;VAR:CALENDAR=US&amp;VAR:SYMBOL=KSS&amp;VAR:INDEX=0"}</definedName>
    <definedName name="_481__FDSAUDITLINK__" localSheetId="5" hidden="1">{"fdsup://directions/FAT Viewer?action=UPDATE&amp;creator=factset&amp;DYN_ARGS=TRUE&amp;DOC_NAME=FAT:FQL_AUDITING_CLIENT_TEMPLATE.FAT&amp;display_string=Audit&amp;VAR:KEY=ZUPUFWPULW&amp;VAR:QUERY=RkZfRUJJVERBX09QRVIoUVRSLDQvMS8yMDA5LDYvMzAvMjAwOSwsLFVTRCk=&amp;WINDOW=FIRST_POPUP&amp;HEIGH","T=450&amp;WIDTH=450&amp;START_MAXIMIZED=FALSE&amp;VAR:CALENDAR=US&amp;VAR:SYMBOL=KSS&amp;VAR:INDEX=0"}</definedName>
    <definedName name="_481__FDSAUDITLINK__" localSheetId="1" hidden="1">{"fdsup://directions/FAT Viewer?action=UPDATE&amp;creator=factset&amp;DYN_ARGS=TRUE&amp;DOC_NAME=FAT:FQL_AUDITING_CLIENT_TEMPLATE.FAT&amp;display_string=Audit&amp;VAR:KEY=ZUPUFWPULW&amp;VAR:QUERY=RkZfRUJJVERBX09QRVIoUVRSLDQvMS8yMDA5LDYvMzAvMjAwOSwsLFVTRCk=&amp;WINDOW=FIRST_POPUP&amp;HEIGH","T=450&amp;WIDTH=450&amp;START_MAXIMIZED=FALSE&amp;VAR:CALENDAR=US&amp;VAR:SYMBOL=KSS&amp;VAR:INDEX=0"}</definedName>
    <definedName name="_481__FDSAUDITLINK__" hidden="1">{"fdsup://directions/FAT Viewer?action=UPDATE&amp;creator=factset&amp;DYN_ARGS=TRUE&amp;DOC_NAME=FAT:FQL_AUDITING_CLIENT_TEMPLATE.FAT&amp;display_string=Audit&amp;VAR:KEY=ZUPUFWPULW&amp;VAR:QUERY=RkZfRUJJVERBX09QRVIoUVRSLDQvMS8yMDA5LDYvMzAvMjAwOSwsLFVTRCk=&amp;WINDOW=FIRST_POPUP&amp;HEIGH","T=450&amp;WIDTH=450&amp;START_MAXIMIZED=FALSE&amp;VAR:CALENDAR=US&amp;VAR:SYMBOL=KSS&amp;VAR:INDEX=0"}</definedName>
    <definedName name="_482__FDSAUDITLINK__" localSheetId="7" hidden="1">{"fdsup://directions/FAT Viewer?action=UPDATE&amp;creator=factset&amp;DYN_ARGS=TRUE&amp;DOC_NAME=FAT:FQL_AUDITING_CLIENT_TEMPLATE.FAT&amp;display_string=Audit&amp;VAR:KEY=PKJWJWVYXU&amp;VAR:QUERY=RkZfRUJJVERBX09QRVIoUVRSLDQvMS8yMDEwLDYvMzAvMjAxMCwsLFVTRCk=&amp;WINDOW=FIRST_POPUP&amp;HEIGH","T=450&amp;WIDTH=450&amp;START_MAXIMIZED=FALSE&amp;VAR:CALENDAR=US&amp;VAR:SYMBOL=KSS&amp;VAR:INDEX=0"}</definedName>
    <definedName name="_482__FDSAUDITLINK__" localSheetId="9" hidden="1">{"fdsup://directions/FAT Viewer?action=UPDATE&amp;creator=factset&amp;DYN_ARGS=TRUE&amp;DOC_NAME=FAT:FQL_AUDITING_CLIENT_TEMPLATE.FAT&amp;display_string=Audit&amp;VAR:KEY=PKJWJWVYXU&amp;VAR:QUERY=RkZfRUJJVERBX09QRVIoUVRSLDQvMS8yMDEwLDYvMzAvMjAxMCwsLFVTRCk=&amp;WINDOW=FIRST_POPUP&amp;HEIGH","T=450&amp;WIDTH=450&amp;START_MAXIMIZED=FALSE&amp;VAR:CALENDAR=US&amp;VAR:SYMBOL=KSS&amp;VAR:INDEX=0"}</definedName>
    <definedName name="_482__FDSAUDITLINK__" localSheetId="8" hidden="1">{"fdsup://directions/FAT Viewer?action=UPDATE&amp;creator=factset&amp;DYN_ARGS=TRUE&amp;DOC_NAME=FAT:FQL_AUDITING_CLIENT_TEMPLATE.FAT&amp;display_string=Audit&amp;VAR:KEY=PKJWJWVYXU&amp;VAR:QUERY=RkZfRUJJVERBX09QRVIoUVRSLDQvMS8yMDEwLDYvMzAvMjAxMCwsLFVTRCk=&amp;WINDOW=FIRST_POPUP&amp;HEIGH","T=450&amp;WIDTH=450&amp;START_MAXIMIZED=FALSE&amp;VAR:CALENDAR=US&amp;VAR:SYMBOL=KSS&amp;VAR:INDEX=0"}</definedName>
    <definedName name="_482__FDSAUDITLINK__" localSheetId="10" hidden="1">{"fdsup://directions/FAT Viewer?action=UPDATE&amp;creator=factset&amp;DYN_ARGS=TRUE&amp;DOC_NAME=FAT:FQL_AUDITING_CLIENT_TEMPLATE.FAT&amp;display_string=Audit&amp;VAR:KEY=PKJWJWVYXU&amp;VAR:QUERY=RkZfRUJJVERBX09QRVIoUVRSLDQvMS8yMDEwLDYvMzAvMjAxMCwsLFVTRCk=&amp;WINDOW=FIRST_POPUP&amp;HEIGH","T=450&amp;WIDTH=450&amp;START_MAXIMIZED=FALSE&amp;VAR:CALENDAR=US&amp;VAR:SYMBOL=KSS&amp;VAR:INDEX=0"}</definedName>
    <definedName name="_482__FDSAUDITLINK__" localSheetId="3" hidden="1">{"fdsup://directions/FAT Viewer?action=UPDATE&amp;creator=factset&amp;DYN_ARGS=TRUE&amp;DOC_NAME=FAT:FQL_AUDITING_CLIENT_TEMPLATE.FAT&amp;display_string=Audit&amp;VAR:KEY=PKJWJWVYXU&amp;VAR:QUERY=RkZfRUJJVERBX09QRVIoUVRSLDQvMS8yMDEwLDYvMzAvMjAxMCwsLFVTRCk=&amp;WINDOW=FIRST_POPUP&amp;HEIGH","T=450&amp;WIDTH=450&amp;START_MAXIMIZED=FALSE&amp;VAR:CALENDAR=US&amp;VAR:SYMBOL=KSS&amp;VAR:INDEX=0"}</definedName>
    <definedName name="_482__FDSAUDITLINK__" localSheetId="5" hidden="1">{"fdsup://directions/FAT Viewer?action=UPDATE&amp;creator=factset&amp;DYN_ARGS=TRUE&amp;DOC_NAME=FAT:FQL_AUDITING_CLIENT_TEMPLATE.FAT&amp;display_string=Audit&amp;VAR:KEY=PKJWJWVYXU&amp;VAR:QUERY=RkZfRUJJVERBX09QRVIoUVRSLDQvMS8yMDEwLDYvMzAvMjAxMCwsLFVTRCk=&amp;WINDOW=FIRST_POPUP&amp;HEIGH","T=450&amp;WIDTH=450&amp;START_MAXIMIZED=FALSE&amp;VAR:CALENDAR=US&amp;VAR:SYMBOL=KSS&amp;VAR:INDEX=0"}</definedName>
    <definedName name="_482__FDSAUDITLINK__" localSheetId="1" hidden="1">{"fdsup://directions/FAT Viewer?action=UPDATE&amp;creator=factset&amp;DYN_ARGS=TRUE&amp;DOC_NAME=FAT:FQL_AUDITING_CLIENT_TEMPLATE.FAT&amp;display_string=Audit&amp;VAR:KEY=PKJWJWVYXU&amp;VAR:QUERY=RkZfRUJJVERBX09QRVIoUVRSLDQvMS8yMDEwLDYvMzAvMjAxMCwsLFVTRCk=&amp;WINDOW=FIRST_POPUP&amp;HEIGH","T=450&amp;WIDTH=450&amp;START_MAXIMIZED=FALSE&amp;VAR:CALENDAR=US&amp;VAR:SYMBOL=KSS&amp;VAR:INDEX=0"}</definedName>
    <definedName name="_482__FDSAUDITLINK__" hidden="1">{"fdsup://directions/FAT Viewer?action=UPDATE&amp;creator=factset&amp;DYN_ARGS=TRUE&amp;DOC_NAME=FAT:FQL_AUDITING_CLIENT_TEMPLATE.FAT&amp;display_string=Audit&amp;VAR:KEY=PKJWJWVYXU&amp;VAR:QUERY=RkZfRUJJVERBX09QRVIoUVRSLDQvMS8yMDEwLDYvMzAvMjAxMCwsLFVTRCk=&amp;WINDOW=FIRST_POPUP&amp;HEIGH","T=450&amp;WIDTH=450&amp;START_MAXIMIZED=FALSE&amp;VAR:CALENDAR=US&amp;VAR:SYMBOL=KSS&amp;VAR:INDEX=0"}</definedName>
    <definedName name="_483__FDSAUDITLINK__" localSheetId="7" hidden="1">{"fdsup://directions/FAT Viewer?action=UPDATE&amp;creator=factset&amp;DYN_ARGS=TRUE&amp;DOC_NAME=FAT:FQL_AUDITING_CLIENT_TEMPLATE.FAT&amp;display_string=Audit&amp;VAR:KEY=FONKTUVGZW&amp;VAR:QUERY=RkZfRUJJVERBX09QRVIoUVRSLDQvMS8yMDA5LDYvMzAvMjAwOSwsLFVTRCk=&amp;WINDOW=FIRST_POPUP&amp;HEIGH","T=450&amp;WIDTH=450&amp;START_MAXIMIZED=FALSE&amp;VAR:CALENDAR=US&amp;VAR:SYMBOL=KR&amp;VAR:INDEX=0"}</definedName>
    <definedName name="_483__FDSAUDITLINK__" localSheetId="9" hidden="1">{"fdsup://directions/FAT Viewer?action=UPDATE&amp;creator=factset&amp;DYN_ARGS=TRUE&amp;DOC_NAME=FAT:FQL_AUDITING_CLIENT_TEMPLATE.FAT&amp;display_string=Audit&amp;VAR:KEY=FONKTUVGZW&amp;VAR:QUERY=RkZfRUJJVERBX09QRVIoUVRSLDQvMS8yMDA5LDYvMzAvMjAwOSwsLFVTRCk=&amp;WINDOW=FIRST_POPUP&amp;HEIGH","T=450&amp;WIDTH=450&amp;START_MAXIMIZED=FALSE&amp;VAR:CALENDAR=US&amp;VAR:SYMBOL=KR&amp;VAR:INDEX=0"}</definedName>
    <definedName name="_483__FDSAUDITLINK__" localSheetId="8" hidden="1">{"fdsup://directions/FAT Viewer?action=UPDATE&amp;creator=factset&amp;DYN_ARGS=TRUE&amp;DOC_NAME=FAT:FQL_AUDITING_CLIENT_TEMPLATE.FAT&amp;display_string=Audit&amp;VAR:KEY=FONKTUVGZW&amp;VAR:QUERY=RkZfRUJJVERBX09QRVIoUVRSLDQvMS8yMDA5LDYvMzAvMjAwOSwsLFVTRCk=&amp;WINDOW=FIRST_POPUP&amp;HEIGH","T=450&amp;WIDTH=450&amp;START_MAXIMIZED=FALSE&amp;VAR:CALENDAR=US&amp;VAR:SYMBOL=KR&amp;VAR:INDEX=0"}</definedName>
    <definedName name="_483__FDSAUDITLINK__" localSheetId="10" hidden="1">{"fdsup://directions/FAT Viewer?action=UPDATE&amp;creator=factset&amp;DYN_ARGS=TRUE&amp;DOC_NAME=FAT:FQL_AUDITING_CLIENT_TEMPLATE.FAT&amp;display_string=Audit&amp;VAR:KEY=FONKTUVGZW&amp;VAR:QUERY=RkZfRUJJVERBX09QRVIoUVRSLDQvMS8yMDA5LDYvMzAvMjAwOSwsLFVTRCk=&amp;WINDOW=FIRST_POPUP&amp;HEIGH","T=450&amp;WIDTH=450&amp;START_MAXIMIZED=FALSE&amp;VAR:CALENDAR=US&amp;VAR:SYMBOL=KR&amp;VAR:INDEX=0"}</definedName>
    <definedName name="_483__FDSAUDITLINK__" localSheetId="3" hidden="1">{"fdsup://directions/FAT Viewer?action=UPDATE&amp;creator=factset&amp;DYN_ARGS=TRUE&amp;DOC_NAME=FAT:FQL_AUDITING_CLIENT_TEMPLATE.FAT&amp;display_string=Audit&amp;VAR:KEY=FONKTUVGZW&amp;VAR:QUERY=RkZfRUJJVERBX09QRVIoUVRSLDQvMS8yMDA5LDYvMzAvMjAwOSwsLFVTRCk=&amp;WINDOW=FIRST_POPUP&amp;HEIGH","T=450&amp;WIDTH=450&amp;START_MAXIMIZED=FALSE&amp;VAR:CALENDAR=US&amp;VAR:SYMBOL=KR&amp;VAR:INDEX=0"}</definedName>
    <definedName name="_483__FDSAUDITLINK__" localSheetId="5" hidden="1">{"fdsup://directions/FAT Viewer?action=UPDATE&amp;creator=factset&amp;DYN_ARGS=TRUE&amp;DOC_NAME=FAT:FQL_AUDITING_CLIENT_TEMPLATE.FAT&amp;display_string=Audit&amp;VAR:KEY=FONKTUVGZW&amp;VAR:QUERY=RkZfRUJJVERBX09QRVIoUVRSLDQvMS8yMDA5LDYvMzAvMjAwOSwsLFVTRCk=&amp;WINDOW=FIRST_POPUP&amp;HEIGH","T=450&amp;WIDTH=450&amp;START_MAXIMIZED=FALSE&amp;VAR:CALENDAR=US&amp;VAR:SYMBOL=KR&amp;VAR:INDEX=0"}</definedName>
    <definedName name="_483__FDSAUDITLINK__" localSheetId="1" hidden="1">{"fdsup://directions/FAT Viewer?action=UPDATE&amp;creator=factset&amp;DYN_ARGS=TRUE&amp;DOC_NAME=FAT:FQL_AUDITING_CLIENT_TEMPLATE.FAT&amp;display_string=Audit&amp;VAR:KEY=FONKTUVGZW&amp;VAR:QUERY=RkZfRUJJVERBX09QRVIoUVRSLDQvMS8yMDA5LDYvMzAvMjAwOSwsLFVTRCk=&amp;WINDOW=FIRST_POPUP&amp;HEIGH","T=450&amp;WIDTH=450&amp;START_MAXIMIZED=FALSE&amp;VAR:CALENDAR=US&amp;VAR:SYMBOL=KR&amp;VAR:INDEX=0"}</definedName>
    <definedName name="_483__FDSAUDITLINK__" hidden="1">{"fdsup://directions/FAT Viewer?action=UPDATE&amp;creator=factset&amp;DYN_ARGS=TRUE&amp;DOC_NAME=FAT:FQL_AUDITING_CLIENT_TEMPLATE.FAT&amp;display_string=Audit&amp;VAR:KEY=FONKTUVGZW&amp;VAR:QUERY=RkZfRUJJVERBX09QRVIoUVRSLDQvMS8yMDA5LDYvMzAvMjAwOSwsLFVTRCk=&amp;WINDOW=FIRST_POPUP&amp;HEIGH","T=450&amp;WIDTH=450&amp;START_MAXIMIZED=FALSE&amp;VAR:CALENDAR=US&amp;VAR:SYMBOL=KR&amp;VAR:INDEX=0"}</definedName>
    <definedName name="_484__FDSAUDITLINK__" localSheetId="7" hidden="1">{"fdsup://directions/FAT Viewer?action=UPDATE&amp;creator=factset&amp;DYN_ARGS=TRUE&amp;DOC_NAME=FAT:FQL_AUDITING_CLIENT_TEMPLATE.FAT&amp;display_string=Audit&amp;VAR:KEY=POFODWVIFG&amp;VAR:QUERY=RkZfRUJJVERBX09QRVIoUVRSLDQvMS8yMDEwLDYvMzAvMjAxMCwsLFVTRCk=&amp;WINDOW=FIRST_POPUP&amp;HEIGH","T=450&amp;WIDTH=450&amp;START_MAXIMIZED=FALSE&amp;VAR:CALENDAR=US&amp;VAR:SYMBOL=KR&amp;VAR:INDEX=0"}</definedName>
    <definedName name="_484__FDSAUDITLINK__" localSheetId="9" hidden="1">{"fdsup://directions/FAT Viewer?action=UPDATE&amp;creator=factset&amp;DYN_ARGS=TRUE&amp;DOC_NAME=FAT:FQL_AUDITING_CLIENT_TEMPLATE.FAT&amp;display_string=Audit&amp;VAR:KEY=POFODWVIFG&amp;VAR:QUERY=RkZfRUJJVERBX09QRVIoUVRSLDQvMS8yMDEwLDYvMzAvMjAxMCwsLFVTRCk=&amp;WINDOW=FIRST_POPUP&amp;HEIGH","T=450&amp;WIDTH=450&amp;START_MAXIMIZED=FALSE&amp;VAR:CALENDAR=US&amp;VAR:SYMBOL=KR&amp;VAR:INDEX=0"}</definedName>
    <definedName name="_484__FDSAUDITLINK__" localSheetId="8" hidden="1">{"fdsup://directions/FAT Viewer?action=UPDATE&amp;creator=factset&amp;DYN_ARGS=TRUE&amp;DOC_NAME=FAT:FQL_AUDITING_CLIENT_TEMPLATE.FAT&amp;display_string=Audit&amp;VAR:KEY=POFODWVIFG&amp;VAR:QUERY=RkZfRUJJVERBX09QRVIoUVRSLDQvMS8yMDEwLDYvMzAvMjAxMCwsLFVTRCk=&amp;WINDOW=FIRST_POPUP&amp;HEIGH","T=450&amp;WIDTH=450&amp;START_MAXIMIZED=FALSE&amp;VAR:CALENDAR=US&amp;VAR:SYMBOL=KR&amp;VAR:INDEX=0"}</definedName>
    <definedName name="_484__FDSAUDITLINK__" localSheetId="10" hidden="1">{"fdsup://directions/FAT Viewer?action=UPDATE&amp;creator=factset&amp;DYN_ARGS=TRUE&amp;DOC_NAME=FAT:FQL_AUDITING_CLIENT_TEMPLATE.FAT&amp;display_string=Audit&amp;VAR:KEY=POFODWVIFG&amp;VAR:QUERY=RkZfRUJJVERBX09QRVIoUVRSLDQvMS8yMDEwLDYvMzAvMjAxMCwsLFVTRCk=&amp;WINDOW=FIRST_POPUP&amp;HEIGH","T=450&amp;WIDTH=450&amp;START_MAXIMIZED=FALSE&amp;VAR:CALENDAR=US&amp;VAR:SYMBOL=KR&amp;VAR:INDEX=0"}</definedName>
    <definedName name="_484__FDSAUDITLINK__" localSheetId="3" hidden="1">{"fdsup://directions/FAT Viewer?action=UPDATE&amp;creator=factset&amp;DYN_ARGS=TRUE&amp;DOC_NAME=FAT:FQL_AUDITING_CLIENT_TEMPLATE.FAT&amp;display_string=Audit&amp;VAR:KEY=POFODWVIFG&amp;VAR:QUERY=RkZfRUJJVERBX09QRVIoUVRSLDQvMS8yMDEwLDYvMzAvMjAxMCwsLFVTRCk=&amp;WINDOW=FIRST_POPUP&amp;HEIGH","T=450&amp;WIDTH=450&amp;START_MAXIMIZED=FALSE&amp;VAR:CALENDAR=US&amp;VAR:SYMBOL=KR&amp;VAR:INDEX=0"}</definedName>
    <definedName name="_484__FDSAUDITLINK__" localSheetId="5" hidden="1">{"fdsup://directions/FAT Viewer?action=UPDATE&amp;creator=factset&amp;DYN_ARGS=TRUE&amp;DOC_NAME=FAT:FQL_AUDITING_CLIENT_TEMPLATE.FAT&amp;display_string=Audit&amp;VAR:KEY=POFODWVIFG&amp;VAR:QUERY=RkZfRUJJVERBX09QRVIoUVRSLDQvMS8yMDEwLDYvMzAvMjAxMCwsLFVTRCk=&amp;WINDOW=FIRST_POPUP&amp;HEIGH","T=450&amp;WIDTH=450&amp;START_MAXIMIZED=FALSE&amp;VAR:CALENDAR=US&amp;VAR:SYMBOL=KR&amp;VAR:INDEX=0"}</definedName>
    <definedName name="_484__FDSAUDITLINK__" localSheetId="1" hidden="1">{"fdsup://directions/FAT Viewer?action=UPDATE&amp;creator=factset&amp;DYN_ARGS=TRUE&amp;DOC_NAME=FAT:FQL_AUDITING_CLIENT_TEMPLATE.FAT&amp;display_string=Audit&amp;VAR:KEY=POFODWVIFG&amp;VAR:QUERY=RkZfRUJJVERBX09QRVIoUVRSLDQvMS8yMDEwLDYvMzAvMjAxMCwsLFVTRCk=&amp;WINDOW=FIRST_POPUP&amp;HEIGH","T=450&amp;WIDTH=450&amp;START_MAXIMIZED=FALSE&amp;VAR:CALENDAR=US&amp;VAR:SYMBOL=KR&amp;VAR:INDEX=0"}</definedName>
    <definedName name="_484__FDSAUDITLINK__" hidden="1">{"fdsup://directions/FAT Viewer?action=UPDATE&amp;creator=factset&amp;DYN_ARGS=TRUE&amp;DOC_NAME=FAT:FQL_AUDITING_CLIENT_TEMPLATE.FAT&amp;display_string=Audit&amp;VAR:KEY=POFODWVIFG&amp;VAR:QUERY=RkZfRUJJVERBX09QRVIoUVRSLDQvMS8yMDEwLDYvMzAvMjAxMCwsLFVTRCk=&amp;WINDOW=FIRST_POPUP&amp;HEIGH","T=450&amp;WIDTH=450&amp;START_MAXIMIZED=FALSE&amp;VAR:CALENDAR=US&amp;VAR:SYMBOL=KR&amp;VAR:INDEX=0"}</definedName>
    <definedName name="_485__FDSAUDITLINK__" localSheetId="7" hidden="1">{"fdsup://directions/FAT Viewer?action=UPDATE&amp;creator=factset&amp;DYN_ARGS=TRUE&amp;DOC_NAME=FAT:FQL_AUDITING_CLIENT_TEMPLATE.FAT&amp;display_string=Audit&amp;VAR:KEY=FIBGZOPCHU&amp;VAR:QUERY=RkZfRUJJVERBX09QRVIoUVRSLDQvMS8yMDA5LDYvMzAvMjAwOSwsLFVTRCk=&amp;WINDOW=FIRST_POPUP&amp;HEIGH","T=450&amp;WIDTH=450&amp;START_MAXIMIZED=FALSE&amp;VAR:CALENDAR=US&amp;VAR:SYMBOL=KO&amp;VAR:INDEX=0"}</definedName>
    <definedName name="_485__FDSAUDITLINK__" localSheetId="9" hidden="1">{"fdsup://directions/FAT Viewer?action=UPDATE&amp;creator=factset&amp;DYN_ARGS=TRUE&amp;DOC_NAME=FAT:FQL_AUDITING_CLIENT_TEMPLATE.FAT&amp;display_string=Audit&amp;VAR:KEY=FIBGZOPCHU&amp;VAR:QUERY=RkZfRUJJVERBX09QRVIoUVRSLDQvMS8yMDA5LDYvMzAvMjAwOSwsLFVTRCk=&amp;WINDOW=FIRST_POPUP&amp;HEIGH","T=450&amp;WIDTH=450&amp;START_MAXIMIZED=FALSE&amp;VAR:CALENDAR=US&amp;VAR:SYMBOL=KO&amp;VAR:INDEX=0"}</definedName>
    <definedName name="_485__FDSAUDITLINK__" localSheetId="8" hidden="1">{"fdsup://directions/FAT Viewer?action=UPDATE&amp;creator=factset&amp;DYN_ARGS=TRUE&amp;DOC_NAME=FAT:FQL_AUDITING_CLIENT_TEMPLATE.FAT&amp;display_string=Audit&amp;VAR:KEY=FIBGZOPCHU&amp;VAR:QUERY=RkZfRUJJVERBX09QRVIoUVRSLDQvMS8yMDA5LDYvMzAvMjAwOSwsLFVTRCk=&amp;WINDOW=FIRST_POPUP&amp;HEIGH","T=450&amp;WIDTH=450&amp;START_MAXIMIZED=FALSE&amp;VAR:CALENDAR=US&amp;VAR:SYMBOL=KO&amp;VAR:INDEX=0"}</definedName>
    <definedName name="_485__FDSAUDITLINK__" localSheetId="10" hidden="1">{"fdsup://directions/FAT Viewer?action=UPDATE&amp;creator=factset&amp;DYN_ARGS=TRUE&amp;DOC_NAME=FAT:FQL_AUDITING_CLIENT_TEMPLATE.FAT&amp;display_string=Audit&amp;VAR:KEY=FIBGZOPCHU&amp;VAR:QUERY=RkZfRUJJVERBX09QRVIoUVRSLDQvMS8yMDA5LDYvMzAvMjAwOSwsLFVTRCk=&amp;WINDOW=FIRST_POPUP&amp;HEIGH","T=450&amp;WIDTH=450&amp;START_MAXIMIZED=FALSE&amp;VAR:CALENDAR=US&amp;VAR:SYMBOL=KO&amp;VAR:INDEX=0"}</definedName>
    <definedName name="_485__FDSAUDITLINK__" localSheetId="3" hidden="1">{"fdsup://directions/FAT Viewer?action=UPDATE&amp;creator=factset&amp;DYN_ARGS=TRUE&amp;DOC_NAME=FAT:FQL_AUDITING_CLIENT_TEMPLATE.FAT&amp;display_string=Audit&amp;VAR:KEY=FIBGZOPCHU&amp;VAR:QUERY=RkZfRUJJVERBX09QRVIoUVRSLDQvMS8yMDA5LDYvMzAvMjAwOSwsLFVTRCk=&amp;WINDOW=FIRST_POPUP&amp;HEIGH","T=450&amp;WIDTH=450&amp;START_MAXIMIZED=FALSE&amp;VAR:CALENDAR=US&amp;VAR:SYMBOL=KO&amp;VAR:INDEX=0"}</definedName>
    <definedName name="_485__FDSAUDITLINK__" localSheetId="5" hidden="1">{"fdsup://directions/FAT Viewer?action=UPDATE&amp;creator=factset&amp;DYN_ARGS=TRUE&amp;DOC_NAME=FAT:FQL_AUDITING_CLIENT_TEMPLATE.FAT&amp;display_string=Audit&amp;VAR:KEY=FIBGZOPCHU&amp;VAR:QUERY=RkZfRUJJVERBX09QRVIoUVRSLDQvMS8yMDA5LDYvMzAvMjAwOSwsLFVTRCk=&amp;WINDOW=FIRST_POPUP&amp;HEIGH","T=450&amp;WIDTH=450&amp;START_MAXIMIZED=FALSE&amp;VAR:CALENDAR=US&amp;VAR:SYMBOL=KO&amp;VAR:INDEX=0"}</definedName>
    <definedName name="_485__FDSAUDITLINK__" localSheetId="1" hidden="1">{"fdsup://directions/FAT Viewer?action=UPDATE&amp;creator=factset&amp;DYN_ARGS=TRUE&amp;DOC_NAME=FAT:FQL_AUDITING_CLIENT_TEMPLATE.FAT&amp;display_string=Audit&amp;VAR:KEY=FIBGZOPCHU&amp;VAR:QUERY=RkZfRUJJVERBX09QRVIoUVRSLDQvMS8yMDA5LDYvMzAvMjAwOSwsLFVTRCk=&amp;WINDOW=FIRST_POPUP&amp;HEIGH","T=450&amp;WIDTH=450&amp;START_MAXIMIZED=FALSE&amp;VAR:CALENDAR=US&amp;VAR:SYMBOL=KO&amp;VAR:INDEX=0"}</definedName>
    <definedName name="_485__FDSAUDITLINK__" hidden="1">{"fdsup://directions/FAT Viewer?action=UPDATE&amp;creator=factset&amp;DYN_ARGS=TRUE&amp;DOC_NAME=FAT:FQL_AUDITING_CLIENT_TEMPLATE.FAT&amp;display_string=Audit&amp;VAR:KEY=FIBGZOPCHU&amp;VAR:QUERY=RkZfRUJJVERBX09QRVIoUVRSLDQvMS8yMDA5LDYvMzAvMjAwOSwsLFVTRCk=&amp;WINDOW=FIRST_POPUP&amp;HEIGH","T=450&amp;WIDTH=450&amp;START_MAXIMIZED=FALSE&amp;VAR:CALENDAR=US&amp;VAR:SYMBOL=KO&amp;VAR:INDEX=0"}</definedName>
    <definedName name="_486__FDSAUDITLINK__" localSheetId="7" hidden="1">{"fdsup://directions/FAT Viewer?action=UPDATE&amp;creator=factset&amp;DYN_ARGS=TRUE&amp;DOC_NAME=FAT:FQL_AUDITING_CLIENT_TEMPLATE.FAT&amp;display_string=Audit&amp;VAR:KEY=JULSDOTKBU&amp;VAR:QUERY=RkZfRUJJVERBX09QRVIoUVRSLDQvMS8yMDEwLDYvMzAvMjAxMCwsLFVTRCk=&amp;WINDOW=FIRST_POPUP&amp;HEIGH","T=450&amp;WIDTH=450&amp;START_MAXIMIZED=FALSE&amp;VAR:CALENDAR=US&amp;VAR:SYMBOL=KO&amp;VAR:INDEX=0"}</definedName>
    <definedName name="_486__FDSAUDITLINK__" localSheetId="9" hidden="1">{"fdsup://directions/FAT Viewer?action=UPDATE&amp;creator=factset&amp;DYN_ARGS=TRUE&amp;DOC_NAME=FAT:FQL_AUDITING_CLIENT_TEMPLATE.FAT&amp;display_string=Audit&amp;VAR:KEY=JULSDOTKBU&amp;VAR:QUERY=RkZfRUJJVERBX09QRVIoUVRSLDQvMS8yMDEwLDYvMzAvMjAxMCwsLFVTRCk=&amp;WINDOW=FIRST_POPUP&amp;HEIGH","T=450&amp;WIDTH=450&amp;START_MAXIMIZED=FALSE&amp;VAR:CALENDAR=US&amp;VAR:SYMBOL=KO&amp;VAR:INDEX=0"}</definedName>
    <definedName name="_486__FDSAUDITLINK__" localSheetId="8" hidden="1">{"fdsup://directions/FAT Viewer?action=UPDATE&amp;creator=factset&amp;DYN_ARGS=TRUE&amp;DOC_NAME=FAT:FQL_AUDITING_CLIENT_TEMPLATE.FAT&amp;display_string=Audit&amp;VAR:KEY=JULSDOTKBU&amp;VAR:QUERY=RkZfRUJJVERBX09QRVIoUVRSLDQvMS8yMDEwLDYvMzAvMjAxMCwsLFVTRCk=&amp;WINDOW=FIRST_POPUP&amp;HEIGH","T=450&amp;WIDTH=450&amp;START_MAXIMIZED=FALSE&amp;VAR:CALENDAR=US&amp;VAR:SYMBOL=KO&amp;VAR:INDEX=0"}</definedName>
    <definedName name="_486__FDSAUDITLINK__" localSheetId="10" hidden="1">{"fdsup://directions/FAT Viewer?action=UPDATE&amp;creator=factset&amp;DYN_ARGS=TRUE&amp;DOC_NAME=FAT:FQL_AUDITING_CLIENT_TEMPLATE.FAT&amp;display_string=Audit&amp;VAR:KEY=JULSDOTKBU&amp;VAR:QUERY=RkZfRUJJVERBX09QRVIoUVRSLDQvMS8yMDEwLDYvMzAvMjAxMCwsLFVTRCk=&amp;WINDOW=FIRST_POPUP&amp;HEIGH","T=450&amp;WIDTH=450&amp;START_MAXIMIZED=FALSE&amp;VAR:CALENDAR=US&amp;VAR:SYMBOL=KO&amp;VAR:INDEX=0"}</definedName>
    <definedName name="_486__FDSAUDITLINK__" localSheetId="3" hidden="1">{"fdsup://directions/FAT Viewer?action=UPDATE&amp;creator=factset&amp;DYN_ARGS=TRUE&amp;DOC_NAME=FAT:FQL_AUDITING_CLIENT_TEMPLATE.FAT&amp;display_string=Audit&amp;VAR:KEY=JULSDOTKBU&amp;VAR:QUERY=RkZfRUJJVERBX09QRVIoUVRSLDQvMS8yMDEwLDYvMzAvMjAxMCwsLFVTRCk=&amp;WINDOW=FIRST_POPUP&amp;HEIGH","T=450&amp;WIDTH=450&amp;START_MAXIMIZED=FALSE&amp;VAR:CALENDAR=US&amp;VAR:SYMBOL=KO&amp;VAR:INDEX=0"}</definedName>
    <definedName name="_486__FDSAUDITLINK__" localSheetId="5" hidden="1">{"fdsup://directions/FAT Viewer?action=UPDATE&amp;creator=factset&amp;DYN_ARGS=TRUE&amp;DOC_NAME=FAT:FQL_AUDITING_CLIENT_TEMPLATE.FAT&amp;display_string=Audit&amp;VAR:KEY=JULSDOTKBU&amp;VAR:QUERY=RkZfRUJJVERBX09QRVIoUVRSLDQvMS8yMDEwLDYvMzAvMjAxMCwsLFVTRCk=&amp;WINDOW=FIRST_POPUP&amp;HEIGH","T=450&amp;WIDTH=450&amp;START_MAXIMIZED=FALSE&amp;VAR:CALENDAR=US&amp;VAR:SYMBOL=KO&amp;VAR:INDEX=0"}</definedName>
    <definedName name="_486__FDSAUDITLINK__" localSheetId="1" hidden="1">{"fdsup://directions/FAT Viewer?action=UPDATE&amp;creator=factset&amp;DYN_ARGS=TRUE&amp;DOC_NAME=FAT:FQL_AUDITING_CLIENT_TEMPLATE.FAT&amp;display_string=Audit&amp;VAR:KEY=JULSDOTKBU&amp;VAR:QUERY=RkZfRUJJVERBX09QRVIoUVRSLDQvMS8yMDEwLDYvMzAvMjAxMCwsLFVTRCk=&amp;WINDOW=FIRST_POPUP&amp;HEIGH","T=450&amp;WIDTH=450&amp;START_MAXIMIZED=FALSE&amp;VAR:CALENDAR=US&amp;VAR:SYMBOL=KO&amp;VAR:INDEX=0"}</definedName>
    <definedName name="_486__FDSAUDITLINK__" hidden="1">{"fdsup://directions/FAT Viewer?action=UPDATE&amp;creator=factset&amp;DYN_ARGS=TRUE&amp;DOC_NAME=FAT:FQL_AUDITING_CLIENT_TEMPLATE.FAT&amp;display_string=Audit&amp;VAR:KEY=JULSDOTKBU&amp;VAR:QUERY=RkZfRUJJVERBX09QRVIoUVRSLDQvMS8yMDEwLDYvMzAvMjAxMCwsLFVTRCk=&amp;WINDOW=FIRST_POPUP&amp;HEIGH","T=450&amp;WIDTH=450&amp;START_MAXIMIZED=FALSE&amp;VAR:CALENDAR=US&amp;VAR:SYMBOL=KO&amp;VAR:INDEX=0"}</definedName>
    <definedName name="_487__FDSAUDITLINK__" localSheetId="7" hidden="1">{"fdsup://directions/FAT Viewer?action=UPDATE&amp;creator=factset&amp;DYN_ARGS=TRUE&amp;DOC_NAME=FAT:FQL_AUDITING_CLIENT_TEMPLATE.FAT&amp;display_string=Audit&amp;VAR:KEY=LMBABUVERQ&amp;VAR:QUERY=RkZfRUJJVERBX09QRVIoUVRSLDQvMS8yMDA5LDYvMzAvMjAwOSwsLFVTRCk=&amp;WINDOW=FIRST_POPUP&amp;HEIGH","T=450&amp;WIDTH=450&amp;START_MAXIMIZED=FALSE&amp;VAR:CALENDAR=US&amp;VAR:SYMBOL=KMX&amp;VAR:INDEX=0"}</definedName>
    <definedName name="_487__FDSAUDITLINK__" localSheetId="9" hidden="1">{"fdsup://directions/FAT Viewer?action=UPDATE&amp;creator=factset&amp;DYN_ARGS=TRUE&amp;DOC_NAME=FAT:FQL_AUDITING_CLIENT_TEMPLATE.FAT&amp;display_string=Audit&amp;VAR:KEY=LMBABUVERQ&amp;VAR:QUERY=RkZfRUJJVERBX09QRVIoUVRSLDQvMS8yMDA5LDYvMzAvMjAwOSwsLFVTRCk=&amp;WINDOW=FIRST_POPUP&amp;HEIGH","T=450&amp;WIDTH=450&amp;START_MAXIMIZED=FALSE&amp;VAR:CALENDAR=US&amp;VAR:SYMBOL=KMX&amp;VAR:INDEX=0"}</definedName>
    <definedName name="_487__FDSAUDITLINK__" localSheetId="8" hidden="1">{"fdsup://directions/FAT Viewer?action=UPDATE&amp;creator=factset&amp;DYN_ARGS=TRUE&amp;DOC_NAME=FAT:FQL_AUDITING_CLIENT_TEMPLATE.FAT&amp;display_string=Audit&amp;VAR:KEY=LMBABUVERQ&amp;VAR:QUERY=RkZfRUJJVERBX09QRVIoUVRSLDQvMS8yMDA5LDYvMzAvMjAwOSwsLFVTRCk=&amp;WINDOW=FIRST_POPUP&amp;HEIGH","T=450&amp;WIDTH=450&amp;START_MAXIMIZED=FALSE&amp;VAR:CALENDAR=US&amp;VAR:SYMBOL=KMX&amp;VAR:INDEX=0"}</definedName>
    <definedName name="_487__FDSAUDITLINK__" localSheetId="10" hidden="1">{"fdsup://directions/FAT Viewer?action=UPDATE&amp;creator=factset&amp;DYN_ARGS=TRUE&amp;DOC_NAME=FAT:FQL_AUDITING_CLIENT_TEMPLATE.FAT&amp;display_string=Audit&amp;VAR:KEY=LMBABUVERQ&amp;VAR:QUERY=RkZfRUJJVERBX09QRVIoUVRSLDQvMS8yMDA5LDYvMzAvMjAwOSwsLFVTRCk=&amp;WINDOW=FIRST_POPUP&amp;HEIGH","T=450&amp;WIDTH=450&amp;START_MAXIMIZED=FALSE&amp;VAR:CALENDAR=US&amp;VAR:SYMBOL=KMX&amp;VAR:INDEX=0"}</definedName>
    <definedName name="_487__FDSAUDITLINK__" localSheetId="3" hidden="1">{"fdsup://directions/FAT Viewer?action=UPDATE&amp;creator=factset&amp;DYN_ARGS=TRUE&amp;DOC_NAME=FAT:FQL_AUDITING_CLIENT_TEMPLATE.FAT&amp;display_string=Audit&amp;VAR:KEY=LMBABUVERQ&amp;VAR:QUERY=RkZfRUJJVERBX09QRVIoUVRSLDQvMS8yMDA5LDYvMzAvMjAwOSwsLFVTRCk=&amp;WINDOW=FIRST_POPUP&amp;HEIGH","T=450&amp;WIDTH=450&amp;START_MAXIMIZED=FALSE&amp;VAR:CALENDAR=US&amp;VAR:SYMBOL=KMX&amp;VAR:INDEX=0"}</definedName>
    <definedName name="_487__FDSAUDITLINK__" localSheetId="5" hidden="1">{"fdsup://directions/FAT Viewer?action=UPDATE&amp;creator=factset&amp;DYN_ARGS=TRUE&amp;DOC_NAME=FAT:FQL_AUDITING_CLIENT_TEMPLATE.FAT&amp;display_string=Audit&amp;VAR:KEY=LMBABUVERQ&amp;VAR:QUERY=RkZfRUJJVERBX09QRVIoUVRSLDQvMS8yMDA5LDYvMzAvMjAwOSwsLFVTRCk=&amp;WINDOW=FIRST_POPUP&amp;HEIGH","T=450&amp;WIDTH=450&amp;START_MAXIMIZED=FALSE&amp;VAR:CALENDAR=US&amp;VAR:SYMBOL=KMX&amp;VAR:INDEX=0"}</definedName>
    <definedName name="_487__FDSAUDITLINK__" localSheetId="1" hidden="1">{"fdsup://directions/FAT Viewer?action=UPDATE&amp;creator=factset&amp;DYN_ARGS=TRUE&amp;DOC_NAME=FAT:FQL_AUDITING_CLIENT_TEMPLATE.FAT&amp;display_string=Audit&amp;VAR:KEY=LMBABUVERQ&amp;VAR:QUERY=RkZfRUJJVERBX09QRVIoUVRSLDQvMS8yMDA5LDYvMzAvMjAwOSwsLFVTRCk=&amp;WINDOW=FIRST_POPUP&amp;HEIGH","T=450&amp;WIDTH=450&amp;START_MAXIMIZED=FALSE&amp;VAR:CALENDAR=US&amp;VAR:SYMBOL=KMX&amp;VAR:INDEX=0"}</definedName>
    <definedName name="_487__FDSAUDITLINK__" hidden="1">{"fdsup://directions/FAT Viewer?action=UPDATE&amp;creator=factset&amp;DYN_ARGS=TRUE&amp;DOC_NAME=FAT:FQL_AUDITING_CLIENT_TEMPLATE.FAT&amp;display_string=Audit&amp;VAR:KEY=LMBABUVERQ&amp;VAR:QUERY=RkZfRUJJVERBX09QRVIoUVRSLDQvMS8yMDA5LDYvMzAvMjAwOSwsLFVTRCk=&amp;WINDOW=FIRST_POPUP&amp;HEIGH","T=450&amp;WIDTH=450&amp;START_MAXIMIZED=FALSE&amp;VAR:CALENDAR=US&amp;VAR:SYMBOL=KMX&amp;VAR:INDEX=0"}</definedName>
    <definedName name="_488__FDSAUDITLINK__" localSheetId="7" hidden="1">{"fdsup://directions/FAT Viewer?action=UPDATE&amp;creator=factset&amp;DYN_ARGS=TRUE&amp;DOC_NAME=FAT:FQL_AUDITING_CLIENT_TEMPLATE.FAT&amp;display_string=Audit&amp;VAR:KEY=ZAVQRGHMJK&amp;VAR:QUERY=RkZfRUJJVERBX09QRVIoUVRSLDQvMS8yMDEwLDYvMzAvMjAxMCwsLFVTRCk=&amp;WINDOW=FIRST_POPUP&amp;HEIGH","T=450&amp;WIDTH=450&amp;START_MAXIMIZED=FALSE&amp;VAR:CALENDAR=US&amp;VAR:SYMBOL=KMX&amp;VAR:INDEX=0"}</definedName>
    <definedName name="_488__FDSAUDITLINK__" localSheetId="9" hidden="1">{"fdsup://directions/FAT Viewer?action=UPDATE&amp;creator=factset&amp;DYN_ARGS=TRUE&amp;DOC_NAME=FAT:FQL_AUDITING_CLIENT_TEMPLATE.FAT&amp;display_string=Audit&amp;VAR:KEY=ZAVQRGHMJK&amp;VAR:QUERY=RkZfRUJJVERBX09QRVIoUVRSLDQvMS8yMDEwLDYvMzAvMjAxMCwsLFVTRCk=&amp;WINDOW=FIRST_POPUP&amp;HEIGH","T=450&amp;WIDTH=450&amp;START_MAXIMIZED=FALSE&amp;VAR:CALENDAR=US&amp;VAR:SYMBOL=KMX&amp;VAR:INDEX=0"}</definedName>
    <definedName name="_488__FDSAUDITLINK__" localSheetId="8" hidden="1">{"fdsup://directions/FAT Viewer?action=UPDATE&amp;creator=factset&amp;DYN_ARGS=TRUE&amp;DOC_NAME=FAT:FQL_AUDITING_CLIENT_TEMPLATE.FAT&amp;display_string=Audit&amp;VAR:KEY=ZAVQRGHMJK&amp;VAR:QUERY=RkZfRUJJVERBX09QRVIoUVRSLDQvMS8yMDEwLDYvMzAvMjAxMCwsLFVTRCk=&amp;WINDOW=FIRST_POPUP&amp;HEIGH","T=450&amp;WIDTH=450&amp;START_MAXIMIZED=FALSE&amp;VAR:CALENDAR=US&amp;VAR:SYMBOL=KMX&amp;VAR:INDEX=0"}</definedName>
    <definedName name="_488__FDSAUDITLINK__" localSheetId="10" hidden="1">{"fdsup://directions/FAT Viewer?action=UPDATE&amp;creator=factset&amp;DYN_ARGS=TRUE&amp;DOC_NAME=FAT:FQL_AUDITING_CLIENT_TEMPLATE.FAT&amp;display_string=Audit&amp;VAR:KEY=ZAVQRGHMJK&amp;VAR:QUERY=RkZfRUJJVERBX09QRVIoUVRSLDQvMS8yMDEwLDYvMzAvMjAxMCwsLFVTRCk=&amp;WINDOW=FIRST_POPUP&amp;HEIGH","T=450&amp;WIDTH=450&amp;START_MAXIMIZED=FALSE&amp;VAR:CALENDAR=US&amp;VAR:SYMBOL=KMX&amp;VAR:INDEX=0"}</definedName>
    <definedName name="_488__FDSAUDITLINK__" localSheetId="3" hidden="1">{"fdsup://directions/FAT Viewer?action=UPDATE&amp;creator=factset&amp;DYN_ARGS=TRUE&amp;DOC_NAME=FAT:FQL_AUDITING_CLIENT_TEMPLATE.FAT&amp;display_string=Audit&amp;VAR:KEY=ZAVQRGHMJK&amp;VAR:QUERY=RkZfRUJJVERBX09QRVIoUVRSLDQvMS8yMDEwLDYvMzAvMjAxMCwsLFVTRCk=&amp;WINDOW=FIRST_POPUP&amp;HEIGH","T=450&amp;WIDTH=450&amp;START_MAXIMIZED=FALSE&amp;VAR:CALENDAR=US&amp;VAR:SYMBOL=KMX&amp;VAR:INDEX=0"}</definedName>
    <definedName name="_488__FDSAUDITLINK__" localSheetId="5" hidden="1">{"fdsup://directions/FAT Viewer?action=UPDATE&amp;creator=factset&amp;DYN_ARGS=TRUE&amp;DOC_NAME=FAT:FQL_AUDITING_CLIENT_TEMPLATE.FAT&amp;display_string=Audit&amp;VAR:KEY=ZAVQRGHMJK&amp;VAR:QUERY=RkZfRUJJVERBX09QRVIoUVRSLDQvMS8yMDEwLDYvMzAvMjAxMCwsLFVTRCk=&amp;WINDOW=FIRST_POPUP&amp;HEIGH","T=450&amp;WIDTH=450&amp;START_MAXIMIZED=FALSE&amp;VAR:CALENDAR=US&amp;VAR:SYMBOL=KMX&amp;VAR:INDEX=0"}</definedName>
    <definedName name="_488__FDSAUDITLINK__" localSheetId="1" hidden="1">{"fdsup://directions/FAT Viewer?action=UPDATE&amp;creator=factset&amp;DYN_ARGS=TRUE&amp;DOC_NAME=FAT:FQL_AUDITING_CLIENT_TEMPLATE.FAT&amp;display_string=Audit&amp;VAR:KEY=ZAVQRGHMJK&amp;VAR:QUERY=RkZfRUJJVERBX09QRVIoUVRSLDQvMS8yMDEwLDYvMzAvMjAxMCwsLFVTRCk=&amp;WINDOW=FIRST_POPUP&amp;HEIGH","T=450&amp;WIDTH=450&amp;START_MAXIMIZED=FALSE&amp;VAR:CALENDAR=US&amp;VAR:SYMBOL=KMX&amp;VAR:INDEX=0"}</definedName>
    <definedName name="_488__FDSAUDITLINK__" hidden="1">{"fdsup://directions/FAT Viewer?action=UPDATE&amp;creator=factset&amp;DYN_ARGS=TRUE&amp;DOC_NAME=FAT:FQL_AUDITING_CLIENT_TEMPLATE.FAT&amp;display_string=Audit&amp;VAR:KEY=ZAVQRGHMJK&amp;VAR:QUERY=RkZfRUJJVERBX09QRVIoUVRSLDQvMS8yMDEwLDYvMzAvMjAxMCwsLFVTRCk=&amp;WINDOW=FIRST_POPUP&amp;HEIGH","T=450&amp;WIDTH=450&amp;START_MAXIMIZED=FALSE&amp;VAR:CALENDAR=US&amp;VAR:SYMBOL=KMX&amp;VAR:INDEX=0"}</definedName>
    <definedName name="_489__FDSAUDITLINK__" localSheetId="7" hidden="1">{"fdsup://directions/FAT Viewer?action=UPDATE&amp;creator=factset&amp;DYN_ARGS=TRUE&amp;DOC_NAME=FAT:FQL_AUDITING_CLIENT_TEMPLATE.FAT&amp;display_string=Audit&amp;VAR:KEY=LWLCHMXOFI&amp;VAR:QUERY=RkZfRUJJVERBX09QRVIoUVRSLDQvMS8yMDA5LDYvMzAvMjAwOSwsLFVTRCk=&amp;WINDOW=FIRST_POPUP&amp;HEIGH","T=450&amp;WIDTH=450&amp;START_MAXIMIZED=FALSE&amp;VAR:CALENDAR=US&amp;VAR:SYMBOL=KMB&amp;VAR:INDEX=0"}</definedName>
    <definedName name="_489__FDSAUDITLINK__" localSheetId="9" hidden="1">{"fdsup://directions/FAT Viewer?action=UPDATE&amp;creator=factset&amp;DYN_ARGS=TRUE&amp;DOC_NAME=FAT:FQL_AUDITING_CLIENT_TEMPLATE.FAT&amp;display_string=Audit&amp;VAR:KEY=LWLCHMXOFI&amp;VAR:QUERY=RkZfRUJJVERBX09QRVIoUVRSLDQvMS8yMDA5LDYvMzAvMjAwOSwsLFVTRCk=&amp;WINDOW=FIRST_POPUP&amp;HEIGH","T=450&amp;WIDTH=450&amp;START_MAXIMIZED=FALSE&amp;VAR:CALENDAR=US&amp;VAR:SYMBOL=KMB&amp;VAR:INDEX=0"}</definedName>
    <definedName name="_489__FDSAUDITLINK__" localSheetId="8" hidden="1">{"fdsup://directions/FAT Viewer?action=UPDATE&amp;creator=factset&amp;DYN_ARGS=TRUE&amp;DOC_NAME=FAT:FQL_AUDITING_CLIENT_TEMPLATE.FAT&amp;display_string=Audit&amp;VAR:KEY=LWLCHMXOFI&amp;VAR:QUERY=RkZfRUJJVERBX09QRVIoUVRSLDQvMS8yMDA5LDYvMzAvMjAwOSwsLFVTRCk=&amp;WINDOW=FIRST_POPUP&amp;HEIGH","T=450&amp;WIDTH=450&amp;START_MAXIMIZED=FALSE&amp;VAR:CALENDAR=US&amp;VAR:SYMBOL=KMB&amp;VAR:INDEX=0"}</definedName>
    <definedName name="_489__FDSAUDITLINK__" localSheetId="10" hidden="1">{"fdsup://directions/FAT Viewer?action=UPDATE&amp;creator=factset&amp;DYN_ARGS=TRUE&amp;DOC_NAME=FAT:FQL_AUDITING_CLIENT_TEMPLATE.FAT&amp;display_string=Audit&amp;VAR:KEY=LWLCHMXOFI&amp;VAR:QUERY=RkZfRUJJVERBX09QRVIoUVRSLDQvMS8yMDA5LDYvMzAvMjAwOSwsLFVTRCk=&amp;WINDOW=FIRST_POPUP&amp;HEIGH","T=450&amp;WIDTH=450&amp;START_MAXIMIZED=FALSE&amp;VAR:CALENDAR=US&amp;VAR:SYMBOL=KMB&amp;VAR:INDEX=0"}</definedName>
    <definedName name="_489__FDSAUDITLINK__" localSheetId="3" hidden="1">{"fdsup://directions/FAT Viewer?action=UPDATE&amp;creator=factset&amp;DYN_ARGS=TRUE&amp;DOC_NAME=FAT:FQL_AUDITING_CLIENT_TEMPLATE.FAT&amp;display_string=Audit&amp;VAR:KEY=LWLCHMXOFI&amp;VAR:QUERY=RkZfRUJJVERBX09QRVIoUVRSLDQvMS8yMDA5LDYvMzAvMjAwOSwsLFVTRCk=&amp;WINDOW=FIRST_POPUP&amp;HEIGH","T=450&amp;WIDTH=450&amp;START_MAXIMIZED=FALSE&amp;VAR:CALENDAR=US&amp;VAR:SYMBOL=KMB&amp;VAR:INDEX=0"}</definedName>
    <definedName name="_489__FDSAUDITLINK__" localSheetId="5" hidden="1">{"fdsup://directions/FAT Viewer?action=UPDATE&amp;creator=factset&amp;DYN_ARGS=TRUE&amp;DOC_NAME=FAT:FQL_AUDITING_CLIENT_TEMPLATE.FAT&amp;display_string=Audit&amp;VAR:KEY=LWLCHMXOFI&amp;VAR:QUERY=RkZfRUJJVERBX09QRVIoUVRSLDQvMS8yMDA5LDYvMzAvMjAwOSwsLFVTRCk=&amp;WINDOW=FIRST_POPUP&amp;HEIGH","T=450&amp;WIDTH=450&amp;START_MAXIMIZED=FALSE&amp;VAR:CALENDAR=US&amp;VAR:SYMBOL=KMB&amp;VAR:INDEX=0"}</definedName>
    <definedName name="_489__FDSAUDITLINK__" localSheetId="1" hidden="1">{"fdsup://directions/FAT Viewer?action=UPDATE&amp;creator=factset&amp;DYN_ARGS=TRUE&amp;DOC_NAME=FAT:FQL_AUDITING_CLIENT_TEMPLATE.FAT&amp;display_string=Audit&amp;VAR:KEY=LWLCHMXOFI&amp;VAR:QUERY=RkZfRUJJVERBX09QRVIoUVRSLDQvMS8yMDA5LDYvMzAvMjAwOSwsLFVTRCk=&amp;WINDOW=FIRST_POPUP&amp;HEIGH","T=450&amp;WIDTH=450&amp;START_MAXIMIZED=FALSE&amp;VAR:CALENDAR=US&amp;VAR:SYMBOL=KMB&amp;VAR:INDEX=0"}</definedName>
    <definedName name="_489__FDSAUDITLINK__" hidden="1">{"fdsup://directions/FAT Viewer?action=UPDATE&amp;creator=factset&amp;DYN_ARGS=TRUE&amp;DOC_NAME=FAT:FQL_AUDITING_CLIENT_TEMPLATE.FAT&amp;display_string=Audit&amp;VAR:KEY=LWLCHMXOFI&amp;VAR:QUERY=RkZfRUJJVERBX09QRVIoUVRSLDQvMS8yMDA5LDYvMzAvMjAwOSwsLFVTRCk=&amp;WINDOW=FIRST_POPUP&amp;HEIGH","T=450&amp;WIDTH=450&amp;START_MAXIMIZED=FALSE&amp;VAR:CALENDAR=US&amp;VAR:SYMBOL=KMB&amp;VAR:INDEX=0"}</definedName>
    <definedName name="_49__FDSAUDITLINK__" localSheetId="7" hidden="1">{"fdsup://directions/FAT Viewer?action=UPDATE&amp;creator=factset&amp;DYN_ARGS=TRUE&amp;DOC_NAME=FAT:FQL_AUDITING_CLIENT_TEMPLATE.FAT&amp;display_string=Audit&amp;VAR:KEY=NOLKBKHYNA&amp;VAR:QUERY=RkZfRUJJVERBX09QRVIoUVRSLDQvMS8yMDA5LDYvMzAvMjAwOSwsLFVTRCk=&amp;WINDOW=FIRST_POPUP&amp;HEIGH","T=450&amp;WIDTH=450&amp;START_MAXIMIZED=FALSE&amp;VAR:CALENDAR=US&amp;VAR:SYMBOL=WFMI&amp;VAR:INDEX=0"}</definedName>
    <definedName name="_49__FDSAUDITLINK__" localSheetId="9" hidden="1">{"fdsup://directions/FAT Viewer?action=UPDATE&amp;creator=factset&amp;DYN_ARGS=TRUE&amp;DOC_NAME=FAT:FQL_AUDITING_CLIENT_TEMPLATE.FAT&amp;display_string=Audit&amp;VAR:KEY=NOLKBKHYNA&amp;VAR:QUERY=RkZfRUJJVERBX09QRVIoUVRSLDQvMS8yMDA5LDYvMzAvMjAwOSwsLFVTRCk=&amp;WINDOW=FIRST_POPUP&amp;HEIGH","T=450&amp;WIDTH=450&amp;START_MAXIMIZED=FALSE&amp;VAR:CALENDAR=US&amp;VAR:SYMBOL=WFMI&amp;VAR:INDEX=0"}</definedName>
    <definedName name="_49__FDSAUDITLINK__" localSheetId="8" hidden="1">{"fdsup://directions/FAT Viewer?action=UPDATE&amp;creator=factset&amp;DYN_ARGS=TRUE&amp;DOC_NAME=FAT:FQL_AUDITING_CLIENT_TEMPLATE.FAT&amp;display_string=Audit&amp;VAR:KEY=NOLKBKHYNA&amp;VAR:QUERY=RkZfRUJJVERBX09QRVIoUVRSLDQvMS8yMDA5LDYvMzAvMjAwOSwsLFVTRCk=&amp;WINDOW=FIRST_POPUP&amp;HEIGH","T=450&amp;WIDTH=450&amp;START_MAXIMIZED=FALSE&amp;VAR:CALENDAR=US&amp;VAR:SYMBOL=WFMI&amp;VAR:INDEX=0"}</definedName>
    <definedName name="_49__FDSAUDITLINK__" localSheetId="10" hidden="1">{"fdsup://directions/FAT Viewer?action=UPDATE&amp;creator=factset&amp;DYN_ARGS=TRUE&amp;DOC_NAME=FAT:FQL_AUDITING_CLIENT_TEMPLATE.FAT&amp;display_string=Audit&amp;VAR:KEY=NOLKBKHYNA&amp;VAR:QUERY=RkZfRUJJVERBX09QRVIoUVRSLDQvMS8yMDA5LDYvMzAvMjAwOSwsLFVTRCk=&amp;WINDOW=FIRST_POPUP&amp;HEIGH","T=450&amp;WIDTH=450&amp;START_MAXIMIZED=FALSE&amp;VAR:CALENDAR=US&amp;VAR:SYMBOL=WFMI&amp;VAR:INDEX=0"}</definedName>
    <definedName name="_49__FDSAUDITLINK__" localSheetId="3" hidden="1">{"fdsup://directions/FAT Viewer?action=UPDATE&amp;creator=factset&amp;DYN_ARGS=TRUE&amp;DOC_NAME=FAT:FQL_AUDITING_CLIENT_TEMPLATE.FAT&amp;display_string=Audit&amp;VAR:KEY=NOLKBKHYNA&amp;VAR:QUERY=RkZfRUJJVERBX09QRVIoUVRSLDQvMS8yMDA5LDYvMzAvMjAwOSwsLFVTRCk=&amp;WINDOW=FIRST_POPUP&amp;HEIGH","T=450&amp;WIDTH=450&amp;START_MAXIMIZED=FALSE&amp;VAR:CALENDAR=US&amp;VAR:SYMBOL=WFMI&amp;VAR:INDEX=0"}</definedName>
    <definedName name="_49__FDSAUDITLINK__" localSheetId="5" hidden="1">{"fdsup://directions/FAT Viewer?action=UPDATE&amp;creator=factset&amp;DYN_ARGS=TRUE&amp;DOC_NAME=FAT:FQL_AUDITING_CLIENT_TEMPLATE.FAT&amp;display_string=Audit&amp;VAR:KEY=NOLKBKHYNA&amp;VAR:QUERY=RkZfRUJJVERBX09QRVIoUVRSLDQvMS8yMDA5LDYvMzAvMjAwOSwsLFVTRCk=&amp;WINDOW=FIRST_POPUP&amp;HEIGH","T=450&amp;WIDTH=450&amp;START_MAXIMIZED=FALSE&amp;VAR:CALENDAR=US&amp;VAR:SYMBOL=WFMI&amp;VAR:INDEX=0"}</definedName>
    <definedName name="_49__FDSAUDITLINK__" localSheetId="1" hidden="1">{"fdsup://directions/FAT Viewer?action=UPDATE&amp;creator=factset&amp;DYN_ARGS=TRUE&amp;DOC_NAME=FAT:FQL_AUDITING_CLIENT_TEMPLATE.FAT&amp;display_string=Audit&amp;VAR:KEY=NOLKBKHYNA&amp;VAR:QUERY=RkZfRUJJVERBX09QRVIoUVRSLDQvMS8yMDA5LDYvMzAvMjAwOSwsLFVTRCk=&amp;WINDOW=FIRST_POPUP&amp;HEIGH","T=450&amp;WIDTH=450&amp;START_MAXIMIZED=FALSE&amp;VAR:CALENDAR=US&amp;VAR:SYMBOL=WFMI&amp;VAR:INDEX=0"}</definedName>
    <definedName name="_49__FDSAUDITLINK__" hidden="1">{"fdsup://directions/FAT Viewer?action=UPDATE&amp;creator=factset&amp;DYN_ARGS=TRUE&amp;DOC_NAME=FAT:FQL_AUDITING_CLIENT_TEMPLATE.FAT&amp;display_string=Audit&amp;VAR:KEY=NOLKBKHYNA&amp;VAR:QUERY=RkZfRUJJVERBX09QRVIoUVRSLDQvMS8yMDA5LDYvMzAvMjAwOSwsLFVTRCk=&amp;WINDOW=FIRST_POPUP&amp;HEIGH","T=450&amp;WIDTH=450&amp;START_MAXIMIZED=FALSE&amp;VAR:CALENDAR=US&amp;VAR:SYMBOL=WFMI&amp;VAR:INDEX=0"}</definedName>
    <definedName name="_490__FDSAUDITLINK__" localSheetId="7" hidden="1">{"fdsup://directions/FAT Viewer?action=UPDATE&amp;creator=factset&amp;DYN_ARGS=TRUE&amp;DOC_NAME=FAT:FQL_AUDITING_CLIENT_TEMPLATE.FAT&amp;display_string=Audit&amp;VAR:KEY=NURSBYNCPI&amp;VAR:QUERY=RkZfRUJJVERBX09QRVIoUVRSLDQvMS8yMDEwLDYvMzAvMjAxMCwsLFVTRCk=&amp;WINDOW=FIRST_POPUP&amp;HEIGH","T=450&amp;WIDTH=450&amp;START_MAXIMIZED=FALSE&amp;VAR:CALENDAR=US&amp;VAR:SYMBOL=KMB&amp;VAR:INDEX=0"}</definedName>
    <definedName name="_490__FDSAUDITLINK__" localSheetId="9" hidden="1">{"fdsup://directions/FAT Viewer?action=UPDATE&amp;creator=factset&amp;DYN_ARGS=TRUE&amp;DOC_NAME=FAT:FQL_AUDITING_CLIENT_TEMPLATE.FAT&amp;display_string=Audit&amp;VAR:KEY=NURSBYNCPI&amp;VAR:QUERY=RkZfRUJJVERBX09QRVIoUVRSLDQvMS8yMDEwLDYvMzAvMjAxMCwsLFVTRCk=&amp;WINDOW=FIRST_POPUP&amp;HEIGH","T=450&amp;WIDTH=450&amp;START_MAXIMIZED=FALSE&amp;VAR:CALENDAR=US&amp;VAR:SYMBOL=KMB&amp;VAR:INDEX=0"}</definedName>
    <definedName name="_490__FDSAUDITLINK__" localSheetId="8" hidden="1">{"fdsup://directions/FAT Viewer?action=UPDATE&amp;creator=factset&amp;DYN_ARGS=TRUE&amp;DOC_NAME=FAT:FQL_AUDITING_CLIENT_TEMPLATE.FAT&amp;display_string=Audit&amp;VAR:KEY=NURSBYNCPI&amp;VAR:QUERY=RkZfRUJJVERBX09QRVIoUVRSLDQvMS8yMDEwLDYvMzAvMjAxMCwsLFVTRCk=&amp;WINDOW=FIRST_POPUP&amp;HEIGH","T=450&amp;WIDTH=450&amp;START_MAXIMIZED=FALSE&amp;VAR:CALENDAR=US&amp;VAR:SYMBOL=KMB&amp;VAR:INDEX=0"}</definedName>
    <definedName name="_490__FDSAUDITLINK__" localSheetId="10" hidden="1">{"fdsup://directions/FAT Viewer?action=UPDATE&amp;creator=factset&amp;DYN_ARGS=TRUE&amp;DOC_NAME=FAT:FQL_AUDITING_CLIENT_TEMPLATE.FAT&amp;display_string=Audit&amp;VAR:KEY=NURSBYNCPI&amp;VAR:QUERY=RkZfRUJJVERBX09QRVIoUVRSLDQvMS8yMDEwLDYvMzAvMjAxMCwsLFVTRCk=&amp;WINDOW=FIRST_POPUP&amp;HEIGH","T=450&amp;WIDTH=450&amp;START_MAXIMIZED=FALSE&amp;VAR:CALENDAR=US&amp;VAR:SYMBOL=KMB&amp;VAR:INDEX=0"}</definedName>
    <definedName name="_490__FDSAUDITLINK__" localSheetId="3" hidden="1">{"fdsup://directions/FAT Viewer?action=UPDATE&amp;creator=factset&amp;DYN_ARGS=TRUE&amp;DOC_NAME=FAT:FQL_AUDITING_CLIENT_TEMPLATE.FAT&amp;display_string=Audit&amp;VAR:KEY=NURSBYNCPI&amp;VAR:QUERY=RkZfRUJJVERBX09QRVIoUVRSLDQvMS8yMDEwLDYvMzAvMjAxMCwsLFVTRCk=&amp;WINDOW=FIRST_POPUP&amp;HEIGH","T=450&amp;WIDTH=450&amp;START_MAXIMIZED=FALSE&amp;VAR:CALENDAR=US&amp;VAR:SYMBOL=KMB&amp;VAR:INDEX=0"}</definedName>
    <definedName name="_490__FDSAUDITLINK__" localSheetId="5" hidden="1">{"fdsup://directions/FAT Viewer?action=UPDATE&amp;creator=factset&amp;DYN_ARGS=TRUE&amp;DOC_NAME=FAT:FQL_AUDITING_CLIENT_TEMPLATE.FAT&amp;display_string=Audit&amp;VAR:KEY=NURSBYNCPI&amp;VAR:QUERY=RkZfRUJJVERBX09QRVIoUVRSLDQvMS8yMDEwLDYvMzAvMjAxMCwsLFVTRCk=&amp;WINDOW=FIRST_POPUP&amp;HEIGH","T=450&amp;WIDTH=450&amp;START_MAXIMIZED=FALSE&amp;VAR:CALENDAR=US&amp;VAR:SYMBOL=KMB&amp;VAR:INDEX=0"}</definedName>
    <definedName name="_490__FDSAUDITLINK__" localSheetId="1" hidden="1">{"fdsup://directions/FAT Viewer?action=UPDATE&amp;creator=factset&amp;DYN_ARGS=TRUE&amp;DOC_NAME=FAT:FQL_AUDITING_CLIENT_TEMPLATE.FAT&amp;display_string=Audit&amp;VAR:KEY=NURSBYNCPI&amp;VAR:QUERY=RkZfRUJJVERBX09QRVIoUVRSLDQvMS8yMDEwLDYvMzAvMjAxMCwsLFVTRCk=&amp;WINDOW=FIRST_POPUP&amp;HEIGH","T=450&amp;WIDTH=450&amp;START_MAXIMIZED=FALSE&amp;VAR:CALENDAR=US&amp;VAR:SYMBOL=KMB&amp;VAR:INDEX=0"}</definedName>
    <definedName name="_490__FDSAUDITLINK__" hidden="1">{"fdsup://directions/FAT Viewer?action=UPDATE&amp;creator=factset&amp;DYN_ARGS=TRUE&amp;DOC_NAME=FAT:FQL_AUDITING_CLIENT_TEMPLATE.FAT&amp;display_string=Audit&amp;VAR:KEY=NURSBYNCPI&amp;VAR:QUERY=RkZfRUJJVERBX09QRVIoUVRSLDQvMS8yMDEwLDYvMzAvMjAxMCwsLFVTRCk=&amp;WINDOW=FIRST_POPUP&amp;HEIGH","T=450&amp;WIDTH=450&amp;START_MAXIMIZED=FALSE&amp;VAR:CALENDAR=US&amp;VAR:SYMBOL=KMB&amp;VAR:INDEX=0"}</definedName>
    <definedName name="_491__FDSAUDITLINK__" localSheetId="7" hidden="1">{"fdsup://directions/FAT Viewer?action=UPDATE&amp;creator=factset&amp;DYN_ARGS=TRUE&amp;DOC_NAME=FAT:FQL_AUDITING_CLIENT_TEMPLATE.FAT&amp;display_string=Audit&amp;VAR:KEY=VSJOHSTEZO&amp;VAR:QUERY=RkZfRUJJVERBX09QRVIoUVRSLDQvMS8yMDA5LDYvMzAvMjAwOSwsLFVTRCk=&amp;WINDOW=FIRST_POPUP&amp;HEIGH","T=450&amp;WIDTH=450&amp;START_MAXIMIZED=FALSE&amp;VAR:CALENDAR=US&amp;VAR:SYMBOL=KLAC&amp;VAR:INDEX=0"}</definedName>
    <definedName name="_491__FDSAUDITLINK__" localSheetId="9" hidden="1">{"fdsup://directions/FAT Viewer?action=UPDATE&amp;creator=factset&amp;DYN_ARGS=TRUE&amp;DOC_NAME=FAT:FQL_AUDITING_CLIENT_TEMPLATE.FAT&amp;display_string=Audit&amp;VAR:KEY=VSJOHSTEZO&amp;VAR:QUERY=RkZfRUJJVERBX09QRVIoUVRSLDQvMS8yMDA5LDYvMzAvMjAwOSwsLFVTRCk=&amp;WINDOW=FIRST_POPUP&amp;HEIGH","T=450&amp;WIDTH=450&amp;START_MAXIMIZED=FALSE&amp;VAR:CALENDAR=US&amp;VAR:SYMBOL=KLAC&amp;VAR:INDEX=0"}</definedName>
    <definedName name="_491__FDSAUDITLINK__" localSheetId="8" hidden="1">{"fdsup://directions/FAT Viewer?action=UPDATE&amp;creator=factset&amp;DYN_ARGS=TRUE&amp;DOC_NAME=FAT:FQL_AUDITING_CLIENT_TEMPLATE.FAT&amp;display_string=Audit&amp;VAR:KEY=VSJOHSTEZO&amp;VAR:QUERY=RkZfRUJJVERBX09QRVIoUVRSLDQvMS8yMDA5LDYvMzAvMjAwOSwsLFVTRCk=&amp;WINDOW=FIRST_POPUP&amp;HEIGH","T=450&amp;WIDTH=450&amp;START_MAXIMIZED=FALSE&amp;VAR:CALENDAR=US&amp;VAR:SYMBOL=KLAC&amp;VAR:INDEX=0"}</definedName>
    <definedName name="_491__FDSAUDITLINK__" localSheetId="10" hidden="1">{"fdsup://directions/FAT Viewer?action=UPDATE&amp;creator=factset&amp;DYN_ARGS=TRUE&amp;DOC_NAME=FAT:FQL_AUDITING_CLIENT_TEMPLATE.FAT&amp;display_string=Audit&amp;VAR:KEY=VSJOHSTEZO&amp;VAR:QUERY=RkZfRUJJVERBX09QRVIoUVRSLDQvMS8yMDA5LDYvMzAvMjAwOSwsLFVTRCk=&amp;WINDOW=FIRST_POPUP&amp;HEIGH","T=450&amp;WIDTH=450&amp;START_MAXIMIZED=FALSE&amp;VAR:CALENDAR=US&amp;VAR:SYMBOL=KLAC&amp;VAR:INDEX=0"}</definedName>
    <definedName name="_491__FDSAUDITLINK__" localSheetId="3" hidden="1">{"fdsup://directions/FAT Viewer?action=UPDATE&amp;creator=factset&amp;DYN_ARGS=TRUE&amp;DOC_NAME=FAT:FQL_AUDITING_CLIENT_TEMPLATE.FAT&amp;display_string=Audit&amp;VAR:KEY=VSJOHSTEZO&amp;VAR:QUERY=RkZfRUJJVERBX09QRVIoUVRSLDQvMS8yMDA5LDYvMzAvMjAwOSwsLFVTRCk=&amp;WINDOW=FIRST_POPUP&amp;HEIGH","T=450&amp;WIDTH=450&amp;START_MAXIMIZED=FALSE&amp;VAR:CALENDAR=US&amp;VAR:SYMBOL=KLAC&amp;VAR:INDEX=0"}</definedName>
    <definedName name="_491__FDSAUDITLINK__" localSheetId="5" hidden="1">{"fdsup://directions/FAT Viewer?action=UPDATE&amp;creator=factset&amp;DYN_ARGS=TRUE&amp;DOC_NAME=FAT:FQL_AUDITING_CLIENT_TEMPLATE.FAT&amp;display_string=Audit&amp;VAR:KEY=VSJOHSTEZO&amp;VAR:QUERY=RkZfRUJJVERBX09QRVIoUVRSLDQvMS8yMDA5LDYvMzAvMjAwOSwsLFVTRCk=&amp;WINDOW=FIRST_POPUP&amp;HEIGH","T=450&amp;WIDTH=450&amp;START_MAXIMIZED=FALSE&amp;VAR:CALENDAR=US&amp;VAR:SYMBOL=KLAC&amp;VAR:INDEX=0"}</definedName>
    <definedName name="_491__FDSAUDITLINK__" localSheetId="1" hidden="1">{"fdsup://directions/FAT Viewer?action=UPDATE&amp;creator=factset&amp;DYN_ARGS=TRUE&amp;DOC_NAME=FAT:FQL_AUDITING_CLIENT_TEMPLATE.FAT&amp;display_string=Audit&amp;VAR:KEY=VSJOHSTEZO&amp;VAR:QUERY=RkZfRUJJVERBX09QRVIoUVRSLDQvMS8yMDA5LDYvMzAvMjAwOSwsLFVTRCk=&amp;WINDOW=FIRST_POPUP&amp;HEIGH","T=450&amp;WIDTH=450&amp;START_MAXIMIZED=FALSE&amp;VAR:CALENDAR=US&amp;VAR:SYMBOL=KLAC&amp;VAR:INDEX=0"}</definedName>
    <definedName name="_491__FDSAUDITLINK__" hidden="1">{"fdsup://directions/FAT Viewer?action=UPDATE&amp;creator=factset&amp;DYN_ARGS=TRUE&amp;DOC_NAME=FAT:FQL_AUDITING_CLIENT_TEMPLATE.FAT&amp;display_string=Audit&amp;VAR:KEY=VSJOHSTEZO&amp;VAR:QUERY=RkZfRUJJVERBX09QRVIoUVRSLDQvMS8yMDA5LDYvMzAvMjAwOSwsLFVTRCk=&amp;WINDOW=FIRST_POPUP&amp;HEIGH","T=450&amp;WIDTH=450&amp;START_MAXIMIZED=FALSE&amp;VAR:CALENDAR=US&amp;VAR:SYMBOL=KLAC&amp;VAR:INDEX=0"}</definedName>
    <definedName name="_492__FDSAUDITLINK__" localSheetId="7" hidden="1">{"fdsup://directions/FAT Viewer?action=UPDATE&amp;creator=factset&amp;DYN_ARGS=TRUE&amp;DOC_NAME=FAT:FQL_AUDITING_CLIENT_TEMPLATE.FAT&amp;display_string=Audit&amp;VAR:KEY=NUXWFWBCPE&amp;VAR:QUERY=RkZfRUJJVERBX09QRVIoUVRSLDQvMS8yMDEwLDYvMzAvMjAxMCwsLFVTRCk=&amp;WINDOW=FIRST_POPUP&amp;HEIGH","T=450&amp;WIDTH=450&amp;START_MAXIMIZED=FALSE&amp;VAR:CALENDAR=US&amp;VAR:SYMBOL=KLAC&amp;VAR:INDEX=0"}</definedName>
    <definedName name="_492__FDSAUDITLINK__" localSheetId="9" hidden="1">{"fdsup://directions/FAT Viewer?action=UPDATE&amp;creator=factset&amp;DYN_ARGS=TRUE&amp;DOC_NAME=FAT:FQL_AUDITING_CLIENT_TEMPLATE.FAT&amp;display_string=Audit&amp;VAR:KEY=NUXWFWBCPE&amp;VAR:QUERY=RkZfRUJJVERBX09QRVIoUVRSLDQvMS8yMDEwLDYvMzAvMjAxMCwsLFVTRCk=&amp;WINDOW=FIRST_POPUP&amp;HEIGH","T=450&amp;WIDTH=450&amp;START_MAXIMIZED=FALSE&amp;VAR:CALENDAR=US&amp;VAR:SYMBOL=KLAC&amp;VAR:INDEX=0"}</definedName>
    <definedName name="_492__FDSAUDITLINK__" localSheetId="8" hidden="1">{"fdsup://directions/FAT Viewer?action=UPDATE&amp;creator=factset&amp;DYN_ARGS=TRUE&amp;DOC_NAME=FAT:FQL_AUDITING_CLIENT_TEMPLATE.FAT&amp;display_string=Audit&amp;VAR:KEY=NUXWFWBCPE&amp;VAR:QUERY=RkZfRUJJVERBX09QRVIoUVRSLDQvMS8yMDEwLDYvMzAvMjAxMCwsLFVTRCk=&amp;WINDOW=FIRST_POPUP&amp;HEIGH","T=450&amp;WIDTH=450&amp;START_MAXIMIZED=FALSE&amp;VAR:CALENDAR=US&amp;VAR:SYMBOL=KLAC&amp;VAR:INDEX=0"}</definedName>
    <definedName name="_492__FDSAUDITLINK__" localSheetId="10" hidden="1">{"fdsup://directions/FAT Viewer?action=UPDATE&amp;creator=factset&amp;DYN_ARGS=TRUE&amp;DOC_NAME=FAT:FQL_AUDITING_CLIENT_TEMPLATE.FAT&amp;display_string=Audit&amp;VAR:KEY=NUXWFWBCPE&amp;VAR:QUERY=RkZfRUJJVERBX09QRVIoUVRSLDQvMS8yMDEwLDYvMzAvMjAxMCwsLFVTRCk=&amp;WINDOW=FIRST_POPUP&amp;HEIGH","T=450&amp;WIDTH=450&amp;START_MAXIMIZED=FALSE&amp;VAR:CALENDAR=US&amp;VAR:SYMBOL=KLAC&amp;VAR:INDEX=0"}</definedName>
    <definedName name="_492__FDSAUDITLINK__" localSheetId="3" hidden="1">{"fdsup://directions/FAT Viewer?action=UPDATE&amp;creator=factset&amp;DYN_ARGS=TRUE&amp;DOC_NAME=FAT:FQL_AUDITING_CLIENT_TEMPLATE.FAT&amp;display_string=Audit&amp;VAR:KEY=NUXWFWBCPE&amp;VAR:QUERY=RkZfRUJJVERBX09QRVIoUVRSLDQvMS8yMDEwLDYvMzAvMjAxMCwsLFVTRCk=&amp;WINDOW=FIRST_POPUP&amp;HEIGH","T=450&amp;WIDTH=450&amp;START_MAXIMIZED=FALSE&amp;VAR:CALENDAR=US&amp;VAR:SYMBOL=KLAC&amp;VAR:INDEX=0"}</definedName>
    <definedName name="_492__FDSAUDITLINK__" localSheetId="5" hidden="1">{"fdsup://directions/FAT Viewer?action=UPDATE&amp;creator=factset&amp;DYN_ARGS=TRUE&amp;DOC_NAME=FAT:FQL_AUDITING_CLIENT_TEMPLATE.FAT&amp;display_string=Audit&amp;VAR:KEY=NUXWFWBCPE&amp;VAR:QUERY=RkZfRUJJVERBX09QRVIoUVRSLDQvMS8yMDEwLDYvMzAvMjAxMCwsLFVTRCk=&amp;WINDOW=FIRST_POPUP&amp;HEIGH","T=450&amp;WIDTH=450&amp;START_MAXIMIZED=FALSE&amp;VAR:CALENDAR=US&amp;VAR:SYMBOL=KLAC&amp;VAR:INDEX=0"}</definedName>
    <definedName name="_492__FDSAUDITLINK__" localSheetId="1" hidden="1">{"fdsup://directions/FAT Viewer?action=UPDATE&amp;creator=factset&amp;DYN_ARGS=TRUE&amp;DOC_NAME=FAT:FQL_AUDITING_CLIENT_TEMPLATE.FAT&amp;display_string=Audit&amp;VAR:KEY=NUXWFWBCPE&amp;VAR:QUERY=RkZfRUJJVERBX09QRVIoUVRSLDQvMS8yMDEwLDYvMzAvMjAxMCwsLFVTRCk=&amp;WINDOW=FIRST_POPUP&amp;HEIGH","T=450&amp;WIDTH=450&amp;START_MAXIMIZED=FALSE&amp;VAR:CALENDAR=US&amp;VAR:SYMBOL=KLAC&amp;VAR:INDEX=0"}</definedName>
    <definedName name="_492__FDSAUDITLINK__" hidden="1">{"fdsup://directions/FAT Viewer?action=UPDATE&amp;creator=factset&amp;DYN_ARGS=TRUE&amp;DOC_NAME=FAT:FQL_AUDITING_CLIENT_TEMPLATE.FAT&amp;display_string=Audit&amp;VAR:KEY=NUXWFWBCPE&amp;VAR:QUERY=RkZfRUJJVERBX09QRVIoUVRSLDQvMS8yMDEwLDYvMzAvMjAxMCwsLFVTRCk=&amp;WINDOW=FIRST_POPUP&amp;HEIGH","T=450&amp;WIDTH=450&amp;START_MAXIMIZED=FALSE&amp;VAR:CALENDAR=US&amp;VAR:SYMBOL=KLAC&amp;VAR:INDEX=0"}</definedName>
    <definedName name="_493__FDSAUDITLINK__" localSheetId="7" hidden="1">{"fdsup://directions/FAT Viewer?action=UPDATE&amp;creator=factset&amp;DYN_ARGS=TRUE&amp;DOC_NAME=FAT:FQL_AUDITING_CLIENT_TEMPLATE.FAT&amp;display_string=Audit&amp;VAR:KEY=NKPMNIDEPM&amp;VAR:QUERY=RkZfRUJJVERBX09QRVIoUVRSLDQvMS8yMDA5LDYvMzAvMjAwOSwsLFVTRCk=&amp;WINDOW=FIRST_POPUP&amp;HEIGH","T=450&amp;WIDTH=450&amp;START_MAXIMIZED=FALSE&amp;VAR:CALENDAR=US&amp;VAR:SYMBOL=KIM&amp;VAR:INDEX=0"}</definedName>
    <definedName name="_493__FDSAUDITLINK__" localSheetId="9" hidden="1">{"fdsup://directions/FAT Viewer?action=UPDATE&amp;creator=factset&amp;DYN_ARGS=TRUE&amp;DOC_NAME=FAT:FQL_AUDITING_CLIENT_TEMPLATE.FAT&amp;display_string=Audit&amp;VAR:KEY=NKPMNIDEPM&amp;VAR:QUERY=RkZfRUJJVERBX09QRVIoUVRSLDQvMS8yMDA5LDYvMzAvMjAwOSwsLFVTRCk=&amp;WINDOW=FIRST_POPUP&amp;HEIGH","T=450&amp;WIDTH=450&amp;START_MAXIMIZED=FALSE&amp;VAR:CALENDAR=US&amp;VAR:SYMBOL=KIM&amp;VAR:INDEX=0"}</definedName>
    <definedName name="_493__FDSAUDITLINK__" localSheetId="8" hidden="1">{"fdsup://directions/FAT Viewer?action=UPDATE&amp;creator=factset&amp;DYN_ARGS=TRUE&amp;DOC_NAME=FAT:FQL_AUDITING_CLIENT_TEMPLATE.FAT&amp;display_string=Audit&amp;VAR:KEY=NKPMNIDEPM&amp;VAR:QUERY=RkZfRUJJVERBX09QRVIoUVRSLDQvMS8yMDA5LDYvMzAvMjAwOSwsLFVTRCk=&amp;WINDOW=FIRST_POPUP&amp;HEIGH","T=450&amp;WIDTH=450&amp;START_MAXIMIZED=FALSE&amp;VAR:CALENDAR=US&amp;VAR:SYMBOL=KIM&amp;VAR:INDEX=0"}</definedName>
    <definedName name="_493__FDSAUDITLINK__" localSheetId="10" hidden="1">{"fdsup://directions/FAT Viewer?action=UPDATE&amp;creator=factset&amp;DYN_ARGS=TRUE&amp;DOC_NAME=FAT:FQL_AUDITING_CLIENT_TEMPLATE.FAT&amp;display_string=Audit&amp;VAR:KEY=NKPMNIDEPM&amp;VAR:QUERY=RkZfRUJJVERBX09QRVIoUVRSLDQvMS8yMDA5LDYvMzAvMjAwOSwsLFVTRCk=&amp;WINDOW=FIRST_POPUP&amp;HEIGH","T=450&amp;WIDTH=450&amp;START_MAXIMIZED=FALSE&amp;VAR:CALENDAR=US&amp;VAR:SYMBOL=KIM&amp;VAR:INDEX=0"}</definedName>
    <definedName name="_493__FDSAUDITLINK__" localSheetId="3" hidden="1">{"fdsup://directions/FAT Viewer?action=UPDATE&amp;creator=factset&amp;DYN_ARGS=TRUE&amp;DOC_NAME=FAT:FQL_AUDITING_CLIENT_TEMPLATE.FAT&amp;display_string=Audit&amp;VAR:KEY=NKPMNIDEPM&amp;VAR:QUERY=RkZfRUJJVERBX09QRVIoUVRSLDQvMS8yMDA5LDYvMzAvMjAwOSwsLFVTRCk=&amp;WINDOW=FIRST_POPUP&amp;HEIGH","T=450&amp;WIDTH=450&amp;START_MAXIMIZED=FALSE&amp;VAR:CALENDAR=US&amp;VAR:SYMBOL=KIM&amp;VAR:INDEX=0"}</definedName>
    <definedName name="_493__FDSAUDITLINK__" localSheetId="5" hidden="1">{"fdsup://directions/FAT Viewer?action=UPDATE&amp;creator=factset&amp;DYN_ARGS=TRUE&amp;DOC_NAME=FAT:FQL_AUDITING_CLIENT_TEMPLATE.FAT&amp;display_string=Audit&amp;VAR:KEY=NKPMNIDEPM&amp;VAR:QUERY=RkZfRUJJVERBX09QRVIoUVRSLDQvMS8yMDA5LDYvMzAvMjAwOSwsLFVTRCk=&amp;WINDOW=FIRST_POPUP&amp;HEIGH","T=450&amp;WIDTH=450&amp;START_MAXIMIZED=FALSE&amp;VAR:CALENDAR=US&amp;VAR:SYMBOL=KIM&amp;VAR:INDEX=0"}</definedName>
    <definedName name="_493__FDSAUDITLINK__" localSheetId="1" hidden="1">{"fdsup://directions/FAT Viewer?action=UPDATE&amp;creator=factset&amp;DYN_ARGS=TRUE&amp;DOC_NAME=FAT:FQL_AUDITING_CLIENT_TEMPLATE.FAT&amp;display_string=Audit&amp;VAR:KEY=NKPMNIDEPM&amp;VAR:QUERY=RkZfRUJJVERBX09QRVIoUVRSLDQvMS8yMDA5LDYvMzAvMjAwOSwsLFVTRCk=&amp;WINDOW=FIRST_POPUP&amp;HEIGH","T=450&amp;WIDTH=450&amp;START_MAXIMIZED=FALSE&amp;VAR:CALENDAR=US&amp;VAR:SYMBOL=KIM&amp;VAR:INDEX=0"}</definedName>
    <definedName name="_493__FDSAUDITLINK__" hidden="1">{"fdsup://directions/FAT Viewer?action=UPDATE&amp;creator=factset&amp;DYN_ARGS=TRUE&amp;DOC_NAME=FAT:FQL_AUDITING_CLIENT_TEMPLATE.FAT&amp;display_string=Audit&amp;VAR:KEY=NKPMNIDEPM&amp;VAR:QUERY=RkZfRUJJVERBX09QRVIoUVRSLDQvMS8yMDA5LDYvMzAvMjAwOSwsLFVTRCk=&amp;WINDOW=FIRST_POPUP&amp;HEIGH","T=450&amp;WIDTH=450&amp;START_MAXIMIZED=FALSE&amp;VAR:CALENDAR=US&amp;VAR:SYMBOL=KIM&amp;VAR:INDEX=0"}</definedName>
    <definedName name="_494__FDSAUDITLINK__" localSheetId="7" hidden="1">{"fdsup://directions/FAT Viewer?action=UPDATE&amp;creator=factset&amp;DYN_ARGS=TRUE&amp;DOC_NAME=FAT:FQL_AUDITING_CLIENT_TEMPLATE.FAT&amp;display_string=Audit&amp;VAR:KEY=FUROVKHORI&amp;VAR:QUERY=RkZfRUJJVERBX09QRVIoUVRSLDQvMS8yMDEwLDYvMzAvMjAxMCwsLFVTRCk=&amp;WINDOW=FIRST_POPUP&amp;HEIGH","T=450&amp;WIDTH=450&amp;START_MAXIMIZED=FALSE&amp;VAR:CALENDAR=US&amp;VAR:SYMBOL=KIM&amp;VAR:INDEX=0"}</definedName>
    <definedName name="_494__FDSAUDITLINK__" localSheetId="9" hidden="1">{"fdsup://directions/FAT Viewer?action=UPDATE&amp;creator=factset&amp;DYN_ARGS=TRUE&amp;DOC_NAME=FAT:FQL_AUDITING_CLIENT_TEMPLATE.FAT&amp;display_string=Audit&amp;VAR:KEY=FUROVKHORI&amp;VAR:QUERY=RkZfRUJJVERBX09QRVIoUVRSLDQvMS8yMDEwLDYvMzAvMjAxMCwsLFVTRCk=&amp;WINDOW=FIRST_POPUP&amp;HEIGH","T=450&amp;WIDTH=450&amp;START_MAXIMIZED=FALSE&amp;VAR:CALENDAR=US&amp;VAR:SYMBOL=KIM&amp;VAR:INDEX=0"}</definedName>
    <definedName name="_494__FDSAUDITLINK__" localSheetId="8" hidden="1">{"fdsup://directions/FAT Viewer?action=UPDATE&amp;creator=factset&amp;DYN_ARGS=TRUE&amp;DOC_NAME=FAT:FQL_AUDITING_CLIENT_TEMPLATE.FAT&amp;display_string=Audit&amp;VAR:KEY=FUROVKHORI&amp;VAR:QUERY=RkZfRUJJVERBX09QRVIoUVRSLDQvMS8yMDEwLDYvMzAvMjAxMCwsLFVTRCk=&amp;WINDOW=FIRST_POPUP&amp;HEIGH","T=450&amp;WIDTH=450&amp;START_MAXIMIZED=FALSE&amp;VAR:CALENDAR=US&amp;VAR:SYMBOL=KIM&amp;VAR:INDEX=0"}</definedName>
    <definedName name="_494__FDSAUDITLINK__" localSheetId="10" hidden="1">{"fdsup://directions/FAT Viewer?action=UPDATE&amp;creator=factset&amp;DYN_ARGS=TRUE&amp;DOC_NAME=FAT:FQL_AUDITING_CLIENT_TEMPLATE.FAT&amp;display_string=Audit&amp;VAR:KEY=FUROVKHORI&amp;VAR:QUERY=RkZfRUJJVERBX09QRVIoUVRSLDQvMS8yMDEwLDYvMzAvMjAxMCwsLFVTRCk=&amp;WINDOW=FIRST_POPUP&amp;HEIGH","T=450&amp;WIDTH=450&amp;START_MAXIMIZED=FALSE&amp;VAR:CALENDAR=US&amp;VAR:SYMBOL=KIM&amp;VAR:INDEX=0"}</definedName>
    <definedName name="_494__FDSAUDITLINK__" localSheetId="3" hidden="1">{"fdsup://directions/FAT Viewer?action=UPDATE&amp;creator=factset&amp;DYN_ARGS=TRUE&amp;DOC_NAME=FAT:FQL_AUDITING_CLIENT_TEMPLATE.FAT&amp;display_string=Audit&amp;VAR:KEY=FUROVKHORI&amp;VAR:QUERY=RkZfRUJJVERBX09QRVIoUVRSLDQvMS8yMDEwLDYvMzAvMjAxMCwsLFVTRCk=&amp;WINDOW=FIRST_POPUP&amp;HEIGH","T=450&amp;WIDTH=450&amp;START_MAXIMIZED=FALSE&amp;VAR:CALENDAR=US&amp;VAR:SYMBOL=KIM&amp;VAR:INDEX=0"}</definedName>
    <definedName name="_494__FDSAUDITLINK__" localSheetId="5" hidden="1">{"fdsup://directions/FAT Viewer?action=UPDATE&amp;creator=factset&amp;DYN_ARGS=TRUE&amp;DOC_NAME=FAT:FQL_AUDITING_CLIENT_TEMPLATE.FAT&amp;display_string=Audit&amp;VAR:KEY=FUROVKHORI&amp;VAR:QUERY=RkZfRUJJVERBX09QRVIoUVRSLDQvMS8yMDEwLDYvMzAvMjAxMCwsLFVTRCk=&amp;WINDOW=FIRST_POPUP&amp;HEIGH","T=450&amp;WIDTH=450&amp;START_MAXIMIZED=FALSE&amp;VAR:CALENDAR=US&amp;VAR:SYMBOL=KIM&amp;VAR:INDEX=0"}</definedName>
    <definedName name="_494__FDSAUDITLINK__" localSheetId="1" hidden="1">{"fdsup://directions/FAT Viewer?action=UPDATE&amp;creator=factset&amp;DYN_ARGS=TRUE&amp;DOC_NAME=FAT:FQL_AUDITING_CLIENT_TEMPLATE.FAT&amp;display_string=Audit&amp;VAR:KEY=FUROVKHORI&amp;VAR:QUERY=RkZfRUJJVERBX09QRVIoUVRSLDQvMS8yMDEwLDYvMzAvMjAxMCwsLFVTRCk=&amp;WINDOW=FIRST_POPUP&amp;HEIGH","T=450&amp;WIDTH=450&amp;START_MAXIMIZED=FALSE&amp;VAR:CALENDAR=US&amp;VAR:SYMBOL=KIM&amp;VAR:INDEX=0"}</definedName>
    <definedName name="_494__FDSAUDITLINK__" hidden="1">{"fdsup://directions/FAT Viewer?action=UPDATE&amp;creator=factset&amp;DYN_ARGS=TRUE&amp;DOC_NAME=FAT:FQL_AUDITING_CLIENT_TEMPLATE.FAT&amp;display_string=Audit&amp;VAR:KEY=FUROVKHORI&amp;VAR:QUERY=RkZfRUJJVERBX09QRVIoUVRSLDQvMS8yMDEwLDYvMzAvMjAxMCwsLFVTRCk=&amp;WINDOW=FIRST_POPUP&amp;HEIGH","T=450&amp;WIDTH=450&amp;START_MAXIMIZED=FALSE&amp;VAR:CALENDAR=US&amp;VAR:SYMBOL=KIM&amp;VAR:INDEX=0"}</definedName>
    <definedName name="_495__FDSAUDITLINK__" localSheetId="7" hidden="1">{"fdsup://directions/FAT Viewer?action=UPDATE&amp;creator=factset&amp;DYN_ARGS=TRUE&amp;DOC_NAME=FAT:FQL_AUDITING_CLIENT_TEMPLATE.FAT&amp;display_string=Audit&amp;VAR:KEY=PIRYLCZSZQ&amp;VAR:QUERY=RkZfRUJJVERBX09QRVIoUVRSLDQvMS8yMDA5LDYvMzAvMjAwOSwsLFVTRCk=&amp;WINDOW=FIRST_POPUP&amp;HEIGH","T=450&amp;WIDTH=450&amp;START_MAXIMIZED=FALSE&amp;VAR:CALENDAR=US&amp;VAR:SYMBOL=KG&amp;VAR:INDEX=0"}</definedName>
    <definedName name="_495__FDSAUDITLINK__" localSheetId="9" hidden="1">{"fdsup://directions/FAT Viewer?action=UPDATE&amp;creator=factset&amp;DYN_ARGS=TRUE&amp;DOC_NAME=FAT:FQL_AUDITING_CLIENT_TEMPLATE.FAT&amp;display_string=Audit&amp;VAR:KEY=PIRYLCZSZQ&amp;VAR:QUERY=RkZfRUJJVERBX09QRVIoUVRSLDQvMS8yMDA5LDYvMzAvMjAwOSwsLFVTRCk=&amp;WINDOW=FIRST_POPUP&amp;HEIGH","T=450&amp;WIDTH=450&amp;START_MAXIMIZED=FALSE&amp;VAR:CALENDAR=US&amp;VAR:SYMBOL=KG&amp;VAR:INDEX=0"}</definedName>
    <definedName name="_495__FDSAUDITLINK__" localSheetId="8" hidden="1">{"fdsup://directions/FAT Viewer?action=UPDATE&amp;creator=factset&amp;DYN_ARGS=TRUE&amp;DOC_NAME=FAT:FQL_AUDITING_CLIENT_TEMPLATE.FAT&amp;display_string=Audit&amp;VAR:KEY=PIRYLCZSZQ&amp;VAR:QUERY=RkZfRUJJVERBX09QRVIoUVRSLDQvMS8yMDA5LDYvMzAvMjAwOSwsLFVTRCk=&amp;WINDOW=FIRST_POPUP&amp;HEIGH","T=450&amp;WIDTH=450&amp;START_MAXIMIZED=FALSE&amp;VAR:CALENDAR=US&amp;VAR:SYMBOL=KG&amp;VAR:INDEX=0"}</definedName>
    <definedName name="_495__FDSAUDITLINK__" localSheetId="10" hidden="1">{"fdsup://directions/FAT Viewer?action=UPDATE&amp;creator=factset&amp;DYN_ARGS=TRUE&amp;DOC_NAME=FAT:FQL_AUDITING_CLIENT_TEMPLATE.FAT&amp;display_string=Audit&amp;VAR:KEY=PIRYLCZSZQ&amp;VAR:QUERY=RkZfRUJJVERBX09QRVIoUVRSLDQvMS8yMDA5LDYvMzAvMjAwOSwsLFVTRCk=&amp;WINDOW=FIRST_POPUP&amp;HEIGH","T=450&amp;WIDTH=450&amp;START_MAXIMIZED=FALSE&amp;VAR:CALENDAR=US&amp;VAR:SYMBOL=KG&amp;VAR:INDEX=0"}</definedName>
    <definedName name="_495__FDSAUDITLINK__" localSheetId="3" hidden="1">{"fdsup://directions/FAT Viewer?action=UPDATE&amp;creator=factset&amp;DYN_ARGS=TRUE&amp;DOC_NAME=FAT:FQL_AUDITING_CLIENT_TEMPLATE.FAT&amp;display_string=Audit&amp;VAR:KEY=PIRYLCZSZQ&amp;VAR:QUERY=RkZfRUJJVERBX09QRVIoUVRSLDQvMS8yMDA5LDYvMzAvMjAwOSwsLFVTRCk=&amp;WINDOW=FIRST_POPUP&amp;HEIGH","T=450&amp;WIDTH=450&amp;START_MAXIMIZED=FALSE&amp;VAR:CALENDAR=US&amp;VAR:SYMBOL=KG&amp;VAR:INDEX=0"}</definedName>
    <definedName name="_495__FDSAUDITLINK__" localSheetId="5" hidden="1">{"fdsup://directions/FAT Viewer?action=UPDATE&amp;creator=factset&amp;DYN_ARGS=TRUE&amp;DOC_NAME=FAT:FQL_AUDITING_CLIENT_TEMPLATE.FAT&amp;display_string=Audit&amp;VAR:KEY=PIRYLCZSZQ&amp;VAR:QUERY=RkZfRUJJVERBX09QRVIoUVRSLDQvMS8yMDA5LDYvMzAvMjAwOSwsLFVTRCk=&amp;WINDOW=FIRST_POPUP&amp;HEIGH","T=450&amp;WIDTH=450&amp;START_MAXIMIZED=FALSE&amp;VAR:CALENDAR=US&amp;VAR:SYMBOL=KG&amp;VAR:INDEX=0"}</definedName>
    <definedName name="_495__FDSAUDITLINK__" localSheetId="1" hidden="1">{"fdsup://directions/FAT Viewer?action=UPDATE&amp;creator=factset&amp;DYN_ARGS=TRUE&amp;DOC_NAME=FAT:FQL_AUDITING_CLIENT_TEMPLATE.FAT&amp;display_string=Audit&amp;VAR:KEY=PIRYLCZSZQ&amp;VAR:QUERY=RkZfRUJJVERBX09QRVIoUVRSLDQvMS8yMDA5LDYvMzAvMjAwOSwsLFVTRCk=&amp;WINDOW=FIRST_POPUP&amp;HEIGH","T=450&amp;WIDTH=450&amp;START_MAXIMIZED=FALSE&amp;VAR:CALENDAR=US&amp;VAR:SYMBOL=KG&amp;VAR:INDEX=0"}</definedName>
    <definedName name="_495__FDSAUDITLINK__" hidden="1">{"fdsup://directions/FAT Viewer?action=UPDATE&amp;creator=factset&amp;DYN_ARGS=TRUE&amp;DOC_NAME=FAT:FQL_AUDITING_CLIENT_TEMPLATE.FAT&amp;display_string=Audit&amp;VAR:KEY=PIRYLCZSZQ&amp;VAR:QUERY=RkZfRUJJVERBX09QRVIoUVRSLDQvMS8yMDA5LDYvMzAvMjAwOSwsLFVTRCk=&amp;WINDOW=FIRST_POPUP&amp;HEIGH","T=450&amp;WIDTH=450&amp;START_MAXIMIZED=FALSE&amp;VAR:CALENDAR=US&amp;VAR:SYMBOL=KG&amp;VAR:INDEX=0"}</definedName>
    <definedName name="_496__FDSAUDITLINK__" localSheetId="7" hidden="1">{"fdsup://directions/FAT Viewer?action=UPDATE&amp;creator=factset&amp;DYN_ARGS=TRUE&amp;DOC_NAME=FAT:FQL_AUDITING_CLIENT_TEMPLATE.FAT&amp;display_string=Audit&amp;VAR:KEY=XCLCVYZGXI&amp;VAR:QUERY=RkZfRUJJVERBX09QRVIoUVRSLDQvMS8yMDEwLDYvMzAvMjAxMCwsLFVTRCk=&amp;WINDOW=FIRST_POPUP&amp;HEIGH","T=450&amp;WIDTH=450&amp;START_MAXIMIZED=FALSE&amp;VAR:CALENDAR=US&amp;VAR:SYMBOL=KG&amp;VAR:INDEX=0"}</definedName>
    <definedName name="_496__FDSAUDITLINK__" localSheetId="9" hidden="1">{"fdsup://directions/FAT Viewer?action=UPDATE&amp;creator=factset&amp;DYN_ARGS=TRUE&amp;DOC_NAME=FAT:FQL_AUDITING_CLIENT_TEMPLATE.FAT&amp;display_string=Audit&amp;VAR:KEY=XCLCVYZGXI&amp;VAR:QUERY=RkZfRUJJVERBX09QRVIoUVRSLDQvMS8yMDEwLDYvMzAvMjAxMCwsLFVTRCk=&amp;WINDOW=FIRST_POPUP&amp;HEIGH","T=450&amp;WIDTH=450&amp;START_MAXIMIZED=FALSE&amp;VAR:CALENDAR=US&amp;VAR:SYMBOL=KG&amp;VAR:INDEX=0"}</definedName>
    <definedName name="_496__FDSAUDITLINK__" localSheetId="8" hidden="1">{"fdsup://directions/FAT Viewer?action=UPDATE&amp;creator=factset&amp;DYN_ARGS=TRUE&amp;DOC_NAME=FAT:FQL_AUDITING_CLIENT_TEMPLATE.FAT&amp;display_string=Audit&amp;VAR:KEY=XCLCVYZGXI&amp;VAR:QUERY=RkZfRUJJVERBX09QRVIoUVRSLDQvMS8yMDEwLDYvMzAvMjAxMCwsLFVTRCk=&amp;WINDOW=FIRST_POPUP&amp;HEIGH","T=450&amp;WIDTH=450&amp;START_MAXIMIZED=FALSE&amp;VAR:CALENDAR=US&amp;VAR:SYMBOL=KG&amp;VAR:INDEX=0"}</definedName>
    <definedName name="_496__FDSAUDITLINK__" localSheetId="10" hidden="1">{"fdsup://directions/FAT Viewer?action=UPDATE&amp;creator=factset&amp;DYN_ARGS=TRUE&amp;DOC_NAME=FAT:FQL_AUDITING_CLIENT_TEMPLATE.FAT&amp;display_string=Audit&amp;VAR:KEY=XCLCVYZGXI&amp;VAR:QUERY=RkZfRUJJVERBX09QRVIoUVRSLDQvMS8yMDEwLDYvMzAvMjAxMCwsLFVTRCk=&amp;WINDOW=FIRST_POPUP&amp;HEIGH","T=450&amp;WIDTH=450&amp;START_MAXIMIZED=FALSE&amp;VAR:CALENDAR=US&amp;VAR:SYMBOL=KG&amp;VAR:INDEX=0"}</definedName>
    <definedName name="_496__FDSAUDITLINK__" localSheetId="3" hidden="1">{"fdsup://directions/FAT Viewer?action=UPDATE&amp;creator=factset&amp;DYN_ARGS=TRUE&amp;DOC_NAME=FAT:FQL_AUDITING_CLIENT_TEMPLATE.FAT&amp;display_string=Audit&amp;VAR:KEY=XCLCVYZGXI&amp;VAR:QUERY=RkZfRUJJVERBX09QRVIoUVRSLDQvMS8yMDEwLDYvMzAvMjAxMCwsLFVTRCk=&amp;WINDOW=FIRST_POPUP&amp;HEIGH","T=450&amp;WIDTH=450&amp;START_MAXIMIZED=FALSE&amp;VAR:CALENDAR=US&amp;VAR:SYMBOL=KG&amp;VAR:INDEX=0"}</definedName>
    <definedName name="_496__FDSAUDITLINK__" localSheetId="5" hidden="1">{"fdsup://directions/FAT Viewer?action=UPDATE&amp;creator=factset&amp;DYN_ARGS=TRUE&amp;DOC_NAME=FAT:FQL_AUDITING_CLIENT_TEMPLATE.FAT&amp;display_string=Audit&amp;VAR:KEY=XCLCVYZGXI&amp;VAR:QUERY=RkZfRUJJVERBX09QRVIoUVRSLDQvMS8yMDEwLDYvMzAvMjAxMCwsLFVTRCk=&amp;WINDOW=FIRST_POPUP&amp;HEIGH","T=450&amp;WIDTH=450&amp;START_MAXIMIZED=FALSE&amp;VAR:CALENDAR=US&amp;VAR:SYMBOL=KG&amp;VAR:INDEX=0"}</definedName>
    <definedName name="_496__FDSAUDITLINK__" localSheetId="1" hidden="1">{"fdsup://directions/FAT Viewer?action=UPDATE&amp;creator=factset&amp;DYN_ARGS=TRUE&amp;DOC_NAME=FAT:FQL_AUDITING_CLIENT_TEMPLATE.FAT&amp;display_string=Audit&amp;VAR:KEY=XCLCVYZGXI&amp;VAR:QUERY=RkZfRUJJVERBX09QRVIoUVRSLDQvMS8yMDEwLDYvMzAvMjAxMCwsLFVTRCk=&amp;WINDOW=FIRST_POPUP&amp;HEIGH","T=450&amp;WIDTH=450&amp;START_MAXIMIZED=FALSE&amp;VAR:CALENDAR=US&amp;VAR:SYMBOL=KG&amp;VAR:INDEX=0"}</definedName>
    <definedName name="_496__FDSAUDITLINK__" hidden="1">{"fdsup://directions/FAT Viewer?action=UPDATE&amp;creator=factset&amp;DYN_ARGS=TRUE&amp;DOC_NAME=FAT:FQL_AUDITING_CLIENT_TEMPLATE.FAT&amp;display_string=Audit&amp;VAR:KEY=XCLCVYZGXI&amp;VAR:QUERY=RkZfRUJJVERBX09QRVIoUVRSLDQvMS8yMDEwLDYvMzAvMjAxMCwsLFVTRCk=&amp;WINDOW=FIRST_POPUP&amp;HEIGH","T=450&amp;WIDTH=450&amp;START_MAXIMIZED=FALSE&amp;VAR:CALENDAR=US&amp;VAR:SYMBOL=KG&amp;VAR:INDEX=0"}</definedName>
    <definedName name="_497__FDSAUDITLINK__" localSheetId="7" hidden="1">{"fdsup://directions/FAT Viewer?action=UPDATE&amp;creator=factset&amp;DYN_ARGS=TRUE&amp;DOC_NAME=FAT:FQL_AUDITING_CLIENT_TEMPLATE.FAT&amp;display_string=Audit&amp;VAR:KEY=PUDAPUTOZG&amp;VAR:QUERY=RkZfRUJJVERBX09QRVIoUVRSLDQvMS8yMDA5LDYvMzAvMjAwOSwsLFVTRCk=&amp;WINDOW=FIRST_POPUP&amp;HEIGH","T=450&amp;WIDTH=450&amp;START_MAXIMIZED=FALSE&amp;VAR:CALENDAR=US&amp;VAR:SYMBOL=KFT&amp;VAR:INDEX=0"}</definedName>
    <definedName name="_497__FDSAUDITLINK__" localSheetId="9" hidden="1">{"fdsup://directions/FAT Viewer?action=UPDATE&amp;creator=factset&amp;DYN_ARGS=TRUE&amp;DOC_NAME=FAT:FQL_AUDITING_CLIENT_TEMPLATE.FAT&amp;display_string=Audit&amp;VAR:KEY=PUDAPUTOZG&amp;VAR:QUERY=RkZfRUJJVERBX09QRVIoUVRSLDQvMS8yMDA5LDYvMzAvMjAwOSwsLFVTRCk=&amp;WINDOW=FIRST_POPUP&amp;HEIGH","T=450&amp;WIDTH=450&amp;START_MAXIMIZED=FALSE&amp;VAR:CALENDAR=US&amp;VAR:SYMBOL=KFT&amp;VAR:INDEX=0"}</definedName>
    <definedName name="_497__FDSAUDITLINK__" localSheetId="8" hidden="1">{"fdsup://directions/FAT Viewer?action=UPDATE&amp;creator=factset&amp;DYN_ARGS=TRUE&amp;DOC_NAME=FAT:FQL_AUDITING_CLIENT_TEMPLATE.FAT&amp;display_string=Audit&amp;VAR:KEY=PUDAPUTOZG&amp;VAR:QUERY=RkZfRUJJVERBX09QRVIoUVRSLDQvMS8yMDA5LDYvMzAvMjAwOSwsLFVTRCk=&amp;WINDOW=FIRST_POPUP&amp;HEIGH","T=450&amp;WIDTH=450&amp;START_MAXIMIZED=FALSE&amp;VAR:CALENDAR=US&amp;VAR:SYMBOL=KFT&amp;VAR:INDEX=0"}</definedName>
    <definedName name="_497__FDSAUDITLINK__" localSheetId="10" hidden="1">{"fdsup://directions/FAT Viewer?action=UPDATE&amp;creator=factset&amp;DYN_ARGS=TRUE&amp;DOC_NAME=FAT:FQL_AUDITING_CLIENT_TEMPLATE.FAT&amp;display_string=Audit&amp;VAR:KEY=PUDAPUTOZG&amp;VAR:QUERY=RkZfRUJJVERBX09QRVIoUVRSLDQvMS8yMDA5LDYvMzAvMjAwOSwsLFVTRCk=&amp;WINDOW=FIRST_POPUP&amp;HEIGH","T=450&amp;WIDTH=450&amp;START_MAXIMIZED=FALSE&amp;VAR:CALENDAR=US&amp;VAR:SYMBOL=KFT&amp;VAR:INDEX=0"}</definedName>
    <definedName name="_497__FDSAUDITLINK__" localSheetId="3" hidden="1">{"fdsup://directions/FAT Viewer?action=UPDATE&amp;creator=factset&amp;DYN_ARGS=TRUE&amp;DOC_NAME=FAT:FQL_AUDITING_CLIENT_TEMPLATE.FAT&amp;display_string=Audit&amp;VAR:KEY=PUDAPUTOZG&amp;VAR:QUERY=RkZfRUJJVERBX09QRVIoUVRSLDQvMS8yMDA5LDYvMzAvMjAwOSwsLFVTRCk=&amp;WINDOW=FIRST_POPUP&amp;HEIGH","T=450&amp;WIDTH=450&amp;START_MAXIMIZED=FALSE&amp;VAR:CALENDAR=US&amp;VAR:SYMBOL=KFT&amp;VAR:INDEX=0"}</definedName>
    <definedName name="_497__FDSAUDITLINK__" localSheetId="5" hidden="1">{"fdsup://directions/FAT Viewer?action=UPDATE&amp;creator=factset&amp;DYN_ARGS=TRUE&amp;DOC_NAME=FAT:FQL_AUDITING_CLIENT_TEMPLATE.FAT&amp;display_string=Audit&amp;VAR:KEY=PUDAPUTOZG&amp;VAR:QUERY=RkZfRUJJVERBX09QRVIoUVRSLDQvMS8yMDA5LDYvMzAvMjAwOSwsLFVTRCk=&amp;WINDOW=FIRST_POPUP&amp;HEIGH","T=450&amp;WIDTH=450&amp;START_MAXIMIZED=FALSE&amp;VAR:CALENDAR=US&amp;VAR:SYMBOL=KFT&amp;VAR:INDEX=0"}</definedName>
    <definedName name="_497__FDSAUDITLINK__" localSheetId="1" hidden="1">{"fdsup://directions/FAT Viewer?action=UPDATE&amp;creator=factset&amp;DYN_ARGS=TRUE&amp;DOC_NAME=FAT:FQL_AUDITING_CLIENT_TEMPLATE.FAT&amp;display_string=Audit&amp;VAR:KEY=PUDAPUTOZG&amp;VAR:QUERY=RkZfRUJJVERBX09QRVIoUVRSLDQvMS8yMDA5LDYvMzAvMjAwOSwsLFVTRCk=&amp;WINDOW=FIRST_POPUP&amp;HEIGH","T=450&amp;WIDTH=450&amp;START_MAXIMIZED=FALSE&amp;VAR:CALENDAR=US&amp;VAR:SYMBOL=KFT&amp;VAR:INDEX=0"}</definedName>
    <definedName name="_497__FDSAUDITLINK__" hidden="1">{"fdsup://directions/FAT Viewer?action=UPDATE&amp;creator=factset&amp;DYN_ARGS=TRUE&amp;DOC_NAME=FAT:FQL_AUDITING_CLIENT_TEMPLATE.FAT&amp;display_string=Audit&amp;VAR:KEY=PUDAPUTOZG&amp;VAR:QUERY=RkZfRUJJVERBX09QRVIoUVRSLDQvMS8yMDA5LDYvMzAvMjAwOSwsLFVTRCk=&amp;WINDOW=FIRST_POPUP&amp;HEIGH","T=450&amp;WIDTH=450&amp;START_MAXIMIZED=FALSE&amp;VAR:CALENDAR=US&amp;VAR:SYMBOL=KFT&amp;VAR:INDEX=0"}</definedName>
    <definedName name="_498__FDSAUDITLINK__" localSheetId="7" hidden="1">{"fdsup://directions/FAT Viewer?action=UPDATE&amp;creator=factset&amp;DYN_ARGS=TRUE&amp;DOC_NAME=FAT:FQL_AUDITING_CLIENT_TEMPLATE.FAT&amp;display_string=Audit&amp;VAR:KEY=DWXUBOLMRY&amp;VAR:QUERY=RkZfRUJJVERBX09QRVIoUVRSLDQvMS8yMDEwLDYvMzAvMjAxMCwsLFVTRCk=&amp;WINDOW=FIRST_POPUP&amp;HEIGH","T=450&amp;WIDTH=450&amp;START_MAXIMIZED=FALSE&amp;VAR:CALENDAR=US&amp;VAR:SYMBOL=KFT&amp;VAR:INDEX=0"}</definedName>
    <definedName name="_498__FDSAUDITLINK__" localSheetId="9" hidden="1">{"fdsup://directions/FAT Viewer?action=UPDATE&amp;creator=factset&amp;DYN_ARGS=TRUE&amp;DOC_NAME=FAT:FQL_AUDITING_CLIENT_TEMPLATE.FAT&amp;display_string=Audit&amp;VAR:KEY=DWXUBOLMRY&amp;VAR:QUERY=RkZfRUJJVERBX09QRVIoUVRSLDQvMS8yMDEwLDYvMzAvMjAxMCwsLFVTRCk=&amp;WINDOW=FIRST_POPUP&amp;HEIGH","T=450&amp;WIDTH=450&amp;START_MAXIMIZED=FALSE&amp;VAR:CALENDAR=US&amp;VAR:SYMBOL=KFT&amp;VAR:INDEX=0"}</definedName>
    <definedName name="_498__FDSAUDITLINK__" localSheetId="8" hidden="1">{"fdsup://directions/FAT Viewer?action=UPDATE&amp;creator=factset&amp;DYN_ARGS=TRUE&amp;DOC_NAME=FAT:FQL_AUDITING_CLIENT_TEMPLATE.FAT&amp;display_string=Audit&amp;VAR:KEY=DWXUBOLMRY&amp;VAR:QUERY=RkZfRUJJVERBX09QRVIoUVRSLDQvMS8yMDEwLDYvMzAvMjAxMCwsLFVTRCk=&amp;WINDOW=FIRST_POPUP&amp;HEIGH","T=450&amp;WIDTH=450&amp;START_MAXIMIZED=FALSE&amp;VAR:CALENDAR=US&amp;VAR:SYMBOL=KFT&amp;VAR:INDEX=0"}</definedName>
    <definedName name="_498__FDSAUDITLINK__" localSheetId="10" hidden="1">{"fdsup://directions/FAT Viewer?action=UPDATE&amp;creator=factset&amp;DYN_ARGS=TRUE&amp;DOC_NAME=FAT:FQL_AUDITING_CLIENT_TEMPLATE.FAT&amp;display_string=Audit&amp;VAR:KEY=DWXUBOLMRY&amp;VAR:QUERY=RkZfRUJJVERBX09QRVIoUVRSLDQvMS8yMDEwLDYvMzAvMjAxMCwsLFVTRCk=&amp;WINDOW=FIRST_POPUP&amp;HEIGH","T=450&amp;WIDTH=450&amp;START_MAXIMIZED=FALSE&amp;VAR:CALENDAR=US&amp;VAR:SYMBOL=KFT&amp;VAR:INDEX=0"}</definedName>
    <definedName name="_498__FDSAUDITLINK__" localSheetId="3" hidden="1">{"fdsup://directions/FAT Viewer?action=UPDATE&amp;creator=factset&amp;DYN_ARGS=TRUE&amp;DOC_NAME=FAT:FQL_AUDITING_CLIENT_TEMPLATE.FAT&amp;display_string=Audit&amp;VAR:KEY=DWXUBOLMRY&amp;VAR:QUERY=RkZfRUJJVERBX09QRVIoUVRSLDQvMS8yMDEwLDYvMzAvMjAxMCwsLFVTRCk=&amp;WINDOW=FIRST_POPUP&amp;HEIGH","T=450&amp;WIDTH=450&amp;START_MAXIMIZED=FALSE&amp;VAR:CALENDAR=US&amp;VAR:SYMBOL=KFT&amp;VAR:INDEX=0"}</definedName>
    <definedName name="_498__FDSAUDITLINK__" localSheetId="5" hidden="1">{"fdsup://directions/FAT Viewer?action=UPDATE&amp;creator=factset&amp;DYN_ARGS=TRUE&amp;DOC_NAME=FAT:FQL_AUDITING_CLIENT_TEMPLATE.FAT&amp;display_string=Audit&amp;VAR:KEY=DWXUBOLMRY&amp;VAR:QUERY=RkZfRUJJVERBX09QRVIoUVRSLDQvMS8yMDEwLDYvMzAvMjAxMCwsLFVTRCk=&amp;WINDOW=FIRST_POPUP&amp;HEIGH","T=450&amp;WIDTH=450&amp;START_MAXIMIZED=FALSE&amp;VAR:CALENDAR=US&amp;VAR:SYMBOL=KFT&amp;VAR:INDEX=0"}</definedName>
    <definedName name="_498__FDSAUDITLINK__" localSheetId="1" hidden="1">{"fdsup://directions/FAT Viewer?action=UPDATE&amp;creator=factset&amp;DYN_ARGS=TRUE&amp;DOC_NAME=FAT:FQL_AUDITING_CLIENT_TEMPLATE.FAT&amp;display_string=Audit&amp;VAR:KEY=DWXUBOLMRY&amp;VAR:QUERY=RkZfRUJJVERBX09QRVIoUVRSLDQvMS8yMDEwLDYvMzAvMjAxMCwsLFVTRCk=&amp;WINDOW=FIRST_POPUP&amp;HEIGH","T=450&amp;WIDTH=450&amp;START_MAXIMIZED=FALSE&amp;VAR:CALENDAR=US&amp;VAR:SYMBOL=KFT&amp;VAR:INDEX=0"}</definedName>
    <definedName name="_498__FDSAUDITLINK__" hidden="1">{"fdsup://directions/FAT Viewer?action=UPDATE&amp;creator=factset&amp;DYN_ARGS=TRUE&amp;DOC_NAME=FAT:FQL_AUDITING_CLIENT_TEMPLATE.FAT&amp;display_string=Audit&amp;VAR:KEY=DWXUBOLMRY&amp;VAR:QUERY=RkZfRUJJVERBX09QRVIoUVRSLDQvMS8yMDEwLDYvMzAvMjAxMCwsLFVTRCk=&amp;WINDOW=FIRST_POPUP&amp;HEIGH","T=450&amp;WIDTH=450&amp;START_MAXIMIZED=FALSE&amp;VAR:CALENDAR=US&amp;VAR:SYMBOL=KFT&amp;VAR:INDEX=0"}</definedName>
    <definedName name="_499__FDSAUDITLINK__" localSheetId="7" hidden="1">{"fdsup://directions/FAT Viewer?action=UPDATE&amp;creator=factset&amp;DYN_ARGS=TRUE&amp;DOC_NAME=FAT:FQL_AUDITING_CLIENT_TEMPLATE.FAT&amp;display_string=Audit&amp;VAR:KEY=NINOXUDMHG&amp;VAR:QUERY=RkZfRUJJVERBX09QRVIoUVRSLDQvMS8yMDA5LDYvMzAvMjAwOSwsLFVTRCk=&amp;WINDOW=FIRST_POPUP&amp;HEIGH","T=450&amp;WIDTH=450&amp;START_MAXIMIZED=FALSE&amp;VAR:CALENDAR=US&amp;VAR:SYMBOL=KEY&amp;VAR:INDEX=0"}</definedName>
    <definedName name="_499__FDSAUDITLINK__" localSheetId="9" hidden="1">{"fdsup://directions/FAT Viewer?action=UPDATE&amp;creator=factset&amp;DYN_ARGS=TRUE&amp;DOC_NAME=FAT:FQL_AUDITING_CLIENT_TEMPLATE.FAT&amp;display_string=Audit&amp;VAR:KEY=NINOXUDMHG&amp;VAR:QUERY=RkZfRUJJVERBX09QRVIoUVRSLDQvMS8yMDA5LDYvMzAvMjAwOSwsLFVTRCk=&amp;WINDOW=FIRST_POPUP&amp;HEIGH","T=450&amp;WIDTH=450&amp;START_MAXIMIZED=FALSE&amp;VAR:CALENDAR=US&amp;VAR:SYMBOL=KEY&amp;VAR:INDEX=0"}</definedName>
    <definedName name="_499__FDSAUDITLINK__" localSheetId="8" hidden="1">{"fdsup://directions/FAT Viewer?action=UPDATE&amp;creator=factset&amp;DYN_ARGS=TRUE&amp;DOC_NAME=FAT:FQL_AUDITING_CLIENT_TEMPLATE.FAT&amp;display_string=Audit&amp;VAR:KEY=NINOXUDMHG&amp;VAR:QUERY=RkZfRUJJVERBX09QRVIoUVRSLDQvMS8yMDA5LDYvMzAvMjAwOSwsLFVTRCk=&amp;WINDOW=FIRST_POPUP&amp;HEIGH","T=450&amp;WIDTH=450&amp;START_MAXIMIZED=FALSE&amp;VAR:CALENDAR=US&amp;VAR:SYMBOL=KEY&amp;VAR:INDEX=0"}</definedName>
    <definedName name="_499__FDSAUDITLINK__" localSheetId="10" hidden="1">{"fdsup://directions/FAT Viewer?action=UPDATE&amp;creator=factset&amp;DYN_ARGS=TRUE&amp;DOC_NAME=FAT:FQL_AUDITING_CLIENT_TEMPLATE.FAT&amp;display_string=Audit&amp;VAR:KEY=NINOXUDMHG&amp;VAR:QUERY=RkZfRUJJVERBX09QRVIoUVRSLDQvMS8yMDA5LDYvMzAvMjAwOSwsLFVTRCk=&amp;WINDOW=FIRST_POPUP&amp;HEIGH","T=450&amp;WIDTH=450&amp;START_MAXIMIZED=FALSE&amp;VAR:CALENDAR=US&amp;VAR:SYMBOL=KEY&amp;VAR:INDEX=0"}</definedName>
    <definedName name="_499__FDSAUDITLINK__" localSheetId="3" hidden="1">{"fdsup://directions/FAT Viewer?action=UPDATE&amp;creator=factset&amp;DYN_ARGS=TRUE&amp;DOC_NAME=FAT:FQL_AUDITING_CLIENT_TEMPLATE.FAT&amp;display_string=Audit&amp;VAR:KEY=NINOXUDMHG&amp;VAR:QUERY=RkZfRUJJVERBX09QRVIoUVRSLDQvMS8yMDA5LDYvMzAvMjAwOSwsLFVTRCk=&amp;WINDOW=FIRST_POPUP&amp;HEIGH","T=450&amp;WIDTH=450&amp;START_MAXIMIZED=FALSE&amp;VAR:CALENDAR=US&amp;VAR:SYMBOL=KEY&amp;VAR:INDEX=0"}</definedName>
    <definedName name="_499__FDSAUDITLINK__" localSheetId="5" hidden="1">{"fdsup://directions/FAT Viewer?action=UPDATE&amp;creator=factset&amp;DYN_ARGS=TRUE&amp;DOC_NAME=FAT:FQL_AUDITING_CLIENT_TEMPLATE.FAT&amp;display_string=Audit&amp;VAR:KEY=NINOXUDMHG&amp;VAR:QUERY=RkZfRUJJVERBX09QRVIoUVRSLDQvMS8yMDA5LDYvMzAvMjAwOSwsLFVTRCk=&amp;WINDOW=FIRST_POPUP&amp;HEIGH","T=450&amp;WIDTH=450&amp;START_MAXIMIZED=FALSE&amp;VAR:CALENDAR=US&amp;VAR:SYMBOL=KEY&amp;VAR:INDEX=0"}</definedName>
    <definedName name="_499__FDSAUDITLINK__" localSheetId="1" hidden="1">{"fdsup://directions/FAT Viewer?action=UPDATE&amp;creator=factset&amp;DYN_ARGS=TRUE&amp;DOC_NAME=FAT:FQL_AUDITING_CLIENT_TEMPLATE.FAT&amp;display_string=Audit&amp;VAR:KEY=NINOXUDMHG&amp;VAR:QUERY=RkZfRUJJVERBX09QRVIoUVRSLDQvMS8yMDA5LDYvMzAvMjAwOSwsLFVTRCk=&amp;WINDOW=FIRST_POPUP&amp;HEIGH","T=450&amp;WIDTH=450&amp;START_MAXIMIZED=FALSE&amp;VAR:CALENDAR=US&amp;VAR:SYMBOL=KEY&amp;VAR:INDEX=0"}</definedName>
    <definedName name="_499__FDSAUDITLINK__" hidden="1">{"fdsup://directions/FAT Viewer?action=UPDATE&amp;creator=factset&amp;DYN_ARGS=TRUE&amp;DOC_NAME=FAT:FQL_AUDITING_CLIENT_TEMPLATE.FAT&amp;display_string=Audit&amp;VAR:KEY=NINOXUDMHG&amp;VAR:QUERY=RkZfRUJJVERBX09QRVIoUVRSLDQvMS8yMDA5LDYvMzAvMjAwOSwsLFVTRCk=&amp;WINDOW=FIRST_POPUP&amp;HEIGH","T=450&amp;WIDTH=450&amp;START_MAXIMIZED=FALSE&amp;VAR:CALENDAR=US&amp;VAR:SYMBOL=KEY&amp;VAR:INDEX=0"}</definedName>
    <definedName name="_5__FDSAUDITLINK__" localSheetId="7" hidden="1">{"fdsup://directions/FAT Viewer?action=UPDATE&amp;creator=factset&amp;DYN_ARGS=TRUE&amp;DOC_NAME=FAT:FQL_AUDITING_CLIENT_TEMPLATE.FAT&amp;display_string=Audit&amp;VAR:KEY=XMPIFKRIZK&amp;VAR:QUERY=RkZfRUJJVERBX09QRVIoUVRSLDQvMS8yMDA5LDYvMzAvMjAwOSwsLFVTRCk=&amp;WINDOW=FIRST_POPUP&amp;HEIGH","T=450&amp;WIDTH=450&amp;START_MAXIMIZED=FALSE&amp;VAR:CALENDAR=US&amp;VAR:SYMBOL=YUM&amp;VAR:INDEX=0"}</definedName>
    <definedName name="_5__FDSAUDITLINK__" localSheetId="9" hidden="1">{"fdsup://directions/FAT Viewer?action=UPDATE&amp;creator=factset&amp;DYN_ARGS=TRUE&amp;DOC_NAME=FAT:FQL_AUDITING_CLIENT_TEMPLATE.FAT&amp;display_string=Audit&amp;VAR:KEY=XMPIFKRIZK&amp;VAR:QUERY=RkZfRUJJVERBX09QRVIoUVRSLDQvMS8yMDA5LDYvMzAvMjAwOSwsLFVTRCk=&amp;WINDOW=FIRST_POPUP&amp;HEIGH","T=450&amp;WIDTH=450&amp;START_MAXIMIZED=FALSE&amp;VAR:CALENDAR=US&amp;VAR:SYMBOL=YUM&amp;VAR:INDEX=0"}</definedName>
    <definedName name="_5__FDSAUDITLINK__" localSheetId="8" hidden="1">{"fdsup://directions/FAT Viewer?action=UPDATE&amp;creator=factset&amp;DYN_ARGS=TRUE&amp;DOC_NAME=FAT:FQL_AUDITING_CLIENT_TEMPLATE.FAT&amp;display_string=Audit&amp;VAR:KEY=XMPIFKRIZK&amp;VAR:QUERY=RkZfRUJJVERBX09QRVIoUVRSLDQvMS8yMDA5LDYvMzAvMjAwOSwsLFVTRCk=&amp;WINDOW=FIRST_POPUP&amp;HEIGH","T=450&amp;WIDTH=450&amp;START_MAXIMIZED=FALSE&amp;VAR:CALENDAR=US&amp;VAR:SYMBOL=YUM&amp;VAR:INDEX=0"}</definedName>
    <definedName name="_5__FDSAUDITLINK__" localSheetId="10" hidden="1">{"fdsup://directions/FAT Viewer?action=UPDATE&amp;creator=factset&amp;DYN_ARGS=TRUE&amp;DOC_NAME=FAT:FQL_AUDITING_CLIENT_TEMPLATE.FAT&amp;display_string=Audit&amp;VAR:KEY=XMPIFKRIZK&amp;VAR:QUERY=RkZfRUJJVERBX09QRVIoUVRSLDQvMS8yMDA5LDYvMzAvMjAwOSwsLFVTRCk=&amp;WINDOW=FIRST_POPUP&amp;HEIGH","T=450&amp;WIDTH=450&amp;START_MAXIMIZED=FALSE&amp;VAR:CALENDAR=US&amp;VAR:SYMBOL=YUM&amp;VAR:INDEX=0"}</definedName>
    <definedName name="_5__FDSAUDITLINK__" localSheetId="3" hidden="1">{"fdsup://directions/FAT Viewer?action=UPDATE&amp;creator=factset&amp;DYN_ARGS=TRUE&amp;DOC_NAME=FAT:FQL_AUDITING_CLIENT_TEMPLATE.FAT&amp;display_string=Audit&amp;VAR:KEY=XMPIFKRIZK&amp;VAR:QUERY=RkZfRUJJVERBX09QRVIoUVRSLDQvMS8yMDA5LDYvMzAvMjAwOSwsLFVTRCk=&amp;WINDOW=FIRST_POPUP&amp;HEIGH","T=450&amp;WIDTH=450&amp;START_MAXIMIZED=FALSE&amp;VAR:CALENDAR=US&amp;VAR:SYMBOL=YUM&amp;VAR:INDEX=0"}</definedName>
    <definedName name="_5__FDSAUDITLINK__" localSheetId="5" hidden="1">{"fdsup://directions/FAT Viewer?action=UPDATE&amp;creator=factset&amp;DYN_ARGS=TRUE&amp;DOC_NAME=FAT:FQL_AUDITING_CLIENT_TEMPLATE.FAT&amp;display_string=Audit&amp;VAR:KEY=XMPIFKRIZK&amp;VAR:QUERY=RkZfRUJJVERBX09QRVIoUVRSLDQvMS8yMDA5LDYvMzAvMjAwOSwsLFVTRCk=&amp;WINDOW=FIRST_POPUP&amp;HEIGH","T=450&amp;WIDTH=450&amp;START_MAXIMIZED=FALSE&amp;VAR:CALENDAR=US&amp;VAR:SYMBOL=YUM&amp;VAR:INDEX=0"}</definedName>
    <definedName name="_5__FDSAUDITLINK__" localSheetId="1" hidden="1">{"fdsup://directions/FAT Viewer?action=UPDATE&amp;creator=factset&amp;DYN_ARGS=TRUE&amp;DOC_NAME=FAT:FQL_AUDITING_CLIENT_TEMPLATE.FAT&amp;display_string=Audit&amp;VAR:KEY=XMPIFKRIZK&amp;VAR:QUERY=RkZfRUJJVERBX09QRVIoUVRSLDQvMS8yMDA5LDYvMzAvMjAwOSwsLFVTRCk=&amp;WINDOW=FIRST_POPUP&amp;HEIGH","T=450&amp;WIDTH=450&amp;START_MAXIMIZED=FALSE&amp;VAR:CALENDAR=US&amp;VAR:SYMBOL=YUM&amp;VAR:INDEX=0"}</definedName>
    <definedName name="_5__FDSAUDITLINK__" hidden="1">{"fdsup://directions/FAT Viewer?action=UPDATE&amp;creator=factset&amp;DYN_ARGS=TRUE&amp;DOC_NAME=FAT:FQL_AUDITING_CLIENT_TEMPLATE.FAT&amp;display_string=Audit&amp;VAR:KEY=XMPIFKRIZK&amp;VAR:QUERY=RkZfRUJJVERBX09QRVIoUVRSLDQvMS8yMDA5LDYvMzAvMjAwOSwsLFVTRCk=&amp;WINDOW=FIRST_POPUP&amp;HEIGH","T=450&amp;WIDTH=450&amp;START_MAXIMIZED=FALSE&amp;VAR:CALENDAR=US&amp;VAR:SYMBOL=YUM&amp;VAR:INDEX=0"}</definedName>
    <definedName name="_50__FDSAUDITLINK__" localSheetId="7" hidden="1">{"fdsup://directions/FAT Viewer?action=UPDATE&amp;creator=factset&amp;DYN_ARGS=TRUE&amp;DOC_NAME=FAT:FQL_AUDITING_CLIENT_TEMPLATE.FAT&amp;display_string=Audit&amp;VAR:KEY=LGDEHCPKNK&amp;VAR:QUERY=RkZfRUJJVERBX09QRVIoUVRSLDQvMS8yMDEwLDYvMzAvMjAxMCwsLFVTRCk=&amp;WINDOW=FIRST_POPUP&amp;HEIGH","T=450&amp;WIDTH=450&amp;START_MAXIMIZED=FALSE&amp;VAR:CALENDAR=US&amp;VAR:SYMBOL=WFMI&amp;VAR:INDEX=0"}</definedName>
    <definedName name="_50__FDSAUDITLINK__" localSheetId="9" hidden="1">{"fdsup://directions/FAT Viewer?action=UPDATE&amp;creator=factset&amp;DYN_ARGS=TRUE&amp;DOC_NAME=FAT:FQL_AUDITING_CLIENT_TEMPLATE.FAT&amp;display_string=Audit&amp;VAR:KEY=LGDEHCPKNK&amp;VAR:QUERY=RkZfRUJJVERBX09QRVIoUVRSLDQvMS8yMDEwLDYvMzAvMjAxMCwsLFVTRCk=&amp;WINDOW=FIRST_POPUP&amp;HEIGH","T=450&amp;WIDTH=450&amp;START_MAXIMIZED=FALSE&amp;VAR:CALENDAR=US&amp;VAR:SYMBOL=WFMI&amp;VAR:INDEX=0"}</definedName>
    <definedName name="_50__FDSAUDITLINK__" localSheetId="8" hidden="1">{"fdsup://directions/FAT Viewer?action=UPDATE&amp;creator=factset&amp;DYN_ARGS=TRUE&amp;DOC_NAME=FAT:FQL_AUDITING_CLIENT_TEMPLATE.FAT&amp;display_string=Audit&amp;VAR:KEY=LGDEHCPKNK&amp;VAR:QUERY=RkZfRUJJVERBX09QRVIoUVRSLDQvMS8yMDEwLDYvMzAvMjAxMCwsLFVTRCk=&amp;WINDOW=FIRST_POPUP&amp;HEIGH","T=450&amp;WIDTH=450&amp;START_MAXIMIZED=FALSE&amp;VAR:CALENDAR=US&amp;VAR:SYMBOL=WFMI&amp;VAR:INDEX=0"}</definedName>
    <definedName name="_50__FDSAUDITLINK__" localSheetId="10" hidden="1">{"fdsup://directions/FAT Viewer?action=UPDATE&amp;creator=factset&amp;DYN_ARGS=TRUE&amp;DOC_NAME=FAT:FQL_AUDITING_CLIENT_TEMPLATE.FAT&amp;display_string=Audit&amp;VAR:KEY=LGDEHCPKNK&amp;VAR:QUERY=RkZfRUJJVERBX09QRVIoUVRSLDQvMS8yMDEwLDYvMzAvMjAxMCwsLFVTRCk=&amp;WINDOW=FIRST_POPUP&amp;HEIGH","T=450&amp;WIDTH=450&amp;START_MAXIMIZED=FALSE&amp;VAR:CALENDAR=US&amp;VAR:SYMBOL=WFMI&amp;VAR:INDEX=0"}</definedName>
    <definedName name="_50__FDSAUDITLINK__" localSheetId="3" hidden="1">{"fdsup://directions/FAT Viewer?action=UPDATE&amp;creator=factset&amp;DYN_ARGS=TRUE&amp;DOC_NAME=FAT:FQL_AUDITING_CLIENT_TEMPLATE.FAT&amp;display_string=Audit&amp;VAR:KEY=LGDEHCPKNK&amp;VAR:QUERY=RkZfRUJJVERBX09QRVIoUVRSLDQvMS8yMDEwLDYvMzAvMjAxMCwsLFVTRCk=&amp;WINDOW=FIRST_POPUP&amp;HEIGH","T=450&amp;WIDTH=450&amp;START_MAXIMIZED=FALSE&amp;VAR:CALENDAR=US&amp;VAR:SYMBOL=WFMI&amp;VAR:INDEX=0"}</definedName>
    <definedName name="_50__FDSAUDITLINK__" localSheetId="5" hidden="1">{"fdsup://directions/FAT Viewer?action=UPDATE&amp;creator=factset&amp;DYN_ARGS=TRUE&amp;DOC_NAME=FAT:FQL_AUDITING_CLIENT_TEMPLATE.FAT&amp;display_string=Audit&amp;VAR:KEY=LGDEHCPKNK&amp;VAR:QUERY=RkZfRUJJVERBX09QRVIoUVRSLDQvMS8yMDEwLDYvMzAvMjAxMCwsLFVTRCk=&amp;WINDOW=FIRST_POPUP&amp;HEIGH","T=450&amp;WIDTH=450&amp;START_MAXIMIZED=FALSE&amp;VAR:CALENDAR=US&amp;VAR:SYMBOL=WFMI&amp;VAR:INDEX=0"}</definedName>
    <definedName name="_50__FDSAUDITLINK__" localSheetId="1" hidden="1">{"fdsup://directions/FAT Viewer?action=UPDATE&amp;creator=factset&amp;DYN_ARGS=TRUE&amp;DOC_NAME=FAT:FQL_AUDITING_CLIENT_TEMPLATE.FAT&amp;display_string=Audit&amp;VAR:KEY=LGDEHCPKNK&amp;VAR:QUERY=RkZfRUJJVERBX09QRVIoUVRSLDQvMS8yMDEwLDYvMzAvMjAxMCwsLFVTRCk=&amp;WINDOW=FIRST_POPUP&amp;HEIGH","T=450&amp;WIDTH=450&amp;START_MAXIMIZED=FALSE&amp;VAR:CALENDAR=US&amp;VAR:SYMBOL=WFMI&amp;VAR:INDEX=0"}</definedName>
    <definedName name="_50__FDSAUDITLINK__" hidden="1">{"fdsup://directions/FAT Viewer?action=UPDATE&amp;creator=factset&amp;DYN_ARGS=TRUE&amp;DOC_NAME=FAT:FQL_AUDITING_CLIENT_TEMPLATE.FAT&amp;display_string=Audit&amp;VAR:KEY=LGDEHCPKNK&amp;VAR:QUERY=RkZfRUJJVERBX09QRVIoUVRSLDQvMS8yMDEwLDYvMzAvMjAxMCwsLFVTRCk=&amp;WINDOW=FIRST_POPUP&amp;HEIGH","T=450&amp;WIDTH=450&amp;START_MAXIMIZED=FALSE&amp;VAR:CALENDAR=US&amp;VAR:SYMBOL=WFMI&amp;VAR:INDEX=0"}</definedName>
    <definedName name="_500__FDSAUDITLINK__" localSheetId="7" hidden="1">{"fdsup://directions/FAT Viewer?action=UPDATE&amp;creator=factset&amp;DYN_ARGS=TRUE&amp;DOC_NAME=FAT:FQL_AUDITING_CLIENT_TEMPLATE.FAT&amp;display_string=Audit&amp;VAR:KEY=FADWLKBWPA&amp;VAR:QUERY=RkZfRUJJVERBX09QRVIoUVRSLDQvMS8yMDEwLDYvMzAvMjAxMCwsLFVTRCk=&amp;WINDOW=FIRST_POPUP&amp;HEIGH","T=450&amp;WIDTH=450&amp;START_MAXIMIZED=FALSE&amp;VAR:CALENDAR=US&amp;VAR:SYMBOL=KEY&amp;VAR:INDEX=0"}</definedName>
    <definedName name="_500__FDSAUDITLINK__" localSheetId="9" hidden="1">{"fdsup://directions/FAT Viewer?action=UPDATE&amp;creator=factset&amp;DYN_ARGS=TRUE&amp;DOC_NAME=FAT:FQL_AUDITING_CLIENT_TEMPLATE.FAT&amp;display_string=Audit&amp;VAR:KEY=FADWLKBWPA&amp;VAR:QUERY=RkZfRUJJVERBX09QRVIoUVRSLDQvMS8yMDEwLDYvMzAvMjAxMCwsLFVTRCk=&amp;WINDOW=FIRST_POPUP&amp;HEIGH","T=450&amp;WIDTH=450&amp;START_MAXIMIZED=FALSE&amp;VAR:CALENDAR=US&amp;VAR:SYMBOL=KEY&amp;VAR:INDEX=0"}</definedName>
    <definedName name="_500__FDSAUDITLINK__" localSheetId="8" hidden="1">{"fdsup://directions/FAT Viewer?action=UPDATE&amp;creator=factset&amp;DYN_ARGS=TRUE&amp;DOC_NAME=FAT:FQL_AUDITING_CLIENT_TEMPLATE.FAT&amp;display_string=Audit&amp;VAR:KEY=FADWLKBWPA&amp;VAR:QUERY=RkZfRUJJVERBX09QRVIoUVRSLDQvMS8yMDEwLDYvMzAvMjAxMCwsLFVTRCk=&amp;WINDOW=FIRST_POPUP&amp;HEIGH","T=450&amp;WIDTH=450&amp;START_MAXIMIZED=FALSE&amp;VAR:CALENDAR=US&amp;VAR:SYMBOL=KEY&amp;VAR:INDEX=0"}</definedName>
    <definedName name="_500__FDSAUDITLINK__" localSheetId="10" hidden="1">{"fdsup://directions/FAT Viewer?action=UPDATE&amp;creator=factset&amp;DYN_ARGS=TRUE&amp;DOC_NAME=FAT:FQL_AUDITING_CLIENT_TEMPLATE.FAT&amp;display_string=Audit&amp;VAR:KEY=FADWLKBWPA&amp;VAR:QUERY=RkZfRUJJVERBX09QRVIoUVRSLDQvMS8yMDEwLDYvMzAvMjAxMCwsLFVTRCk=&amp;WINDOW=FIRST_POPUP&amp;HEIGH","T=450&amp;WIDTH=450&amp;START_MAXIMIZED=FALSE&amp;VAR:CALENDAR=US&amp;VAR:SYMBOL=KEY&amp;VAR:INDEX=0"}</definedName>
    <definedName name="_500__FDSAUDITLINK__" localSheetId="3" hidden="1">{"fdsup://directions/FAT Viewer?action=UPDATE&amp;creator=factset&amp;DYN_ARGS=TRUE&amp;DOC_NAME=FAT:FQL_AUDITING_CLIENT_TEMPLATE.FAT&amp;display_string=Audit&amp;VAR:KEY=FADWLKBWPA&amp;VAR:QUERY=RkZfRUJJVERBX09QRVIoUVRSLDQvMS8yMDEwLDYvMzAvMjAxMCwsLFVTRCk=&amp;WINDOW=FIRST_POPUP&amp;HEIGH","T=450&amp;WIDTH=450&amp;START_MAXIMIZED=FALSE&amp;VAR:CALENDAR=US&amp;VAR:SYMBOL=KEY&amp;VAR:INDEX=0"}</definedName>
    <definedName name="_500__FDSAUDITLINK__" localSheetId="5" hidden="1">{"fdsup://directions/FAT Viewer?action=UPDATE&amp;creator=factset&amp;DYN_ARGS=TRUE&amp;DOC_NAME=FAT:FQL_AUDITING_CLIENT_TEMPLATE.FAT&amp;display_string=Audit&amp;VAR:KEY=FADWLKBWPA&amp;VAR:QUERY=RkZfRUJJVERBX09QRVIoUVRSLDQvMS8yMDEwLDYvMzAvMjAxMCwsLFVTRCk=&amp;WINDOW=FIRST_POPUP&amp;HEIGH","T=450&amp;WIDTH=450&amp;START_MAXIMIZED=FALSE&amp;VAR:CALENDAR=US&amp;VAR:SYMBOL=KEY&amp;VAR:INDEX=0"}</definedName>
    <definedName name="_500__FDSAUDITLINK__" localSheetId="1" hidden="1">{"fdsup://directions/FAT Viewer?action=UPDATE&amp;creator=factset&amp;DYN_ARGS=TRUE&amp;DOC_NAME=FAT:FQL_AUDITING_CLIENT_TEMPLATE.FAT&amp;display_string=Audit&amp;VAR:KEY=FADWLKBWPA&amp;VAR:QUERY=RkZfRUJJVERBX09QRVIoUVRSLDQvMS8yMDEwLDYvMzAvMjAxMCwsLFVTRCk=&amp;WINDOW=FIRST_POPUP&amp;HEIGH","T=450&amp;WIDTH=450&amp;START_MAXIMIZED=FALSE&amp;VAR:CALENDAR=US&amp;VAR:SYMBOL=KEY&amp;VAR:INDEX=0"}</definedName>
    <definedName name="_500__FDSAUDITLINK__" hidden="1">{"fdsup://directions/FAT Viewer?action=UPDATE&amp;creator=factset&amp;DYN_ARGS=TRUE&amp;DOC_NAME=FAT:FQL_AUDITING_CLIENT_TEMPLATE.FAT&amp;display_string=Audit&amp;VAR:KEY=FADWLKBWPA&amp;VAR:QUERY=RkZfRUJJVERBX09QRVIoUVRSLDQvMS8yMDEwLDYvMzAvMjAxMCwsLFVTRCk=&amp;WINDOW=FIRST_POPUP&amp;HEIGH","T=450&amp;WIDTH=450&amp;START_MAXIMIZED=FALSE&amp;VAR:CALENDAR=US&amp;VAR:SYMBOL=KEY&amp;VAR:INDEX=0"}</definedName>
    <definedName name="_501__FDSAUDITLINK__" localSheetId="7" hidden="1">{"fdsup://directions/FAT Viewer?action=UPDATE&amp;creator=factset&amp;DYN_ARGS=TRUE&amp;DOC_NAME=FAT:FQL_AUDITING_CLIENT_TEMPLATE.FAT&amp;display_string=Audit&amp;VAR:KEY=TIRCFOBCXE&amp;VAR:QUERY=RkZfRUJJVERBX09QRVIoUVRSLDQvMS8yMDA5LDYvMzAvMjAwOSwsLFVTRCk=&amp;WINDOW=FIRST_POPUP&amp;HEIGH","T=450&amp;WIDTH=450&amp;START_MAXIMIZED=FALSE&amp;VAR:CALENDAR=US&amp;VAR:SYMBOL=K&amp;VAR:INDEX=0"}</definedName>
    <definedName name="_501__FDSAUDITLINK__" localSheetId="9" hidden="1">{"fdsup://directions/FAT Viewer?action=UPDATE&amp;creator=factset&amp;DYN_ARGS=TRUE&amp;DOC_NAME=FAT:FQL_AUDITING_CLIENT_TEMPLATE.FAT&amp;display_string=Audit&amp;VAR:KEY=TIRCFOBCXE&amp;VAR:QUERY=RkZfRUJJVERBX09QRVIoUVRSLDQvMS8yMDA5LDYvMzAvMjAwOSwsLFVTRCk=&amp;WINDOW=FIRST_POPUP&amp;HEIGH","T=450&amp;WIDTH=450&amp;START_MAXIMIZED=FALSE&amp;VAR:CALENDAR=US&amp;VAR:SYMBOL=K&amp;VAR:INDEX=0"}</definedName>
    <definedName name="_501__FDSAUDITLINK__" localSheetId="8" hidden="1">{"fdsup://directions/FAT Viewer?action=UPDATE&amp;creator=factset&amp;DYN_ARGS=TRUE&amp;DOC_NAME=FAT:FQL_AUDITING_CLIENT_TEMPLATE.FAT&amp;display_string=Audit&amp;VAR:KEY=TIRCFOBCXE&amp;VAR:QUERY=RkZfRUJJVERBX09QRVIoUVRSLDQvMS8yMDA5LDYvMzAvMjAwOSwsLFVTRCk=&amp;WINDOW=FIRST_POPUP&amp;HEIGH","T=450&amp;WIDTH=450&amp;START_MAXIMIZED=FALSE&amp;VAR:CALENDAR=US&amp;VAR:SYMBOL=K&amp;VAR:INDEX=0"}</definedName>
    <definedName name="_501__FDSAUDITLINK__" localSheetId="10" hidden="1">{"fdsup://directions/FAT Viewer?action=UPDATE&amp;creator=factset&amp;DYN_ARGS=TRUE&amp;DOC_NAME=FAT:FQL_AUDITING_CLIENT_TEMPLATE.FAT&amp;display_string=Audit&amp;VAR:KEY=TIRCFOBCXE&amp;VAR:QUERY=RkZfRUJJVERBX09QRVIoUVRSLDQvMS8yMDA5LDYvMzAvMjAwOSwsLFVTRCk=&amp;WINDOW=FIRST_POPUP&amp;HEIGH","T=450&amp;WIDTH=450&amp;START_MAXIMIZED=FALSE&amp;VAR:CALENDAR=US&amp;VAR:SYMBOL=K&amp;VAR:INDEX=0"}</definedName>
    <definedName name="_501__FDSAUDITLINK__" localSheetId="3" hidden="1">{"fdsup://directions/FAT Viewer?action=UPDATE&amp;creator=factset&amp;DYN_ARGS=TRUE&amp;DOC_NAME=FAT:FQL_AUDITING_CLIENT_TEMPLATE.FAT&amp;display_string=Audit&amp;VAR:KEY=TIRCFOBCXE&amp;VAR:QUERY=RkZfRUJJVERBX09QRVIoUVRSLDQvMS8yMDA5LDYvMzAvMjAwOSwsLFVTRCk=&amp;WINDOW=FIRST_POPUP&amp;HEIGH","T=450&amp;WIDTH=450&amp;START_MAXIMIZED=FALSE&amp;VAR:CALENDAR=US&amp;VAR:SYMBOL=K&amp;VAR:INDEX=0"}</definedName>
    <definedName name="_501__FDSAUDITLINK__" localSheetId="5" hidden="1">{"fdsup://directions/FAT Viewer?action=UPDATE&amp;creator=factset&amp;DYN_ARGS=TRUE&amp;DOC_NAME=FAT:FQL_AUDITING_CLIENT_TEMPLATE.FAT&amp;display_string=Audit&amp;VAR:KEY=TIRCFOBCXE&amp;VAR:QUERY=RkZfRUJJVERBX09QRVIoUVRSLDQvMS8yMDA5LDYvMzAvMjAwOSwsLFVTRCk=&amp;WINDOW=FIRST_POPUP&amp;HEIGH","T=450&amp;WIDTH=450&amp;START_MAXIMIZED=FALSE&amp;VAR:CALENDAR=US&amp;VAR:SYMBOL=K&amp;VAR:INDEX=0"}</definedName>
    <definedName name="_501__FDSAUDITLINK__" localSheetId="1" hidden="1">{"fdsup://directions/FAT Viewer?action=UPDATE&amp;creator=factset&amp;DYN_ARGS=TRUE&amp;DOC_NAME=FAT:FQL_AUDITING_CLIENT_TEMPLATE.FAT&amp;display_string=Audit&amp;VAR:KEY=TIRCFOBCXE&amp;VAR:QUERY=RkZfRUJJVERBX09QRVIoUVRSLDQvMS8yMDA5LDYvMzAvMjAwOSwsLFVTRCk=&amp;WINDOW=FIRST_POPUP&amp;HEIGH","T=450&amp;WIDTH=450&amp;START_MAXIMIZED=FALSE&amp;VAR:CALENDAR=US&amp;VAR:SYMBOL=K&amp;VAR:INDEX=0"}</definedName>
    <definedName name="_501__FDSAUDITLINK__" hidden="1">{"fdsup://directions/FAT Viewer?action=UPDATE&amp;creator=factset&amp;DYN_ARGS=TRUE&amp;DOC_NAME=FAT:FQL_AUDITING_CLIENT_TEMPLATE.FAT&amp;display_string=Audit&amp;VAR:KEY=TIRCFOBCXE&amp;VAR:QUERY=RkZfRUJJVERBX09QRVIoUVRSLDQvMS8yMDA5LDYvMzAvMjAwOSwsLFVTRCk=&amp;WINDOW=FIRST_POPUP&amp;HEIGH","T=450&amp;WIDTH=450&amp;START_MAXIMIZED=FALSE&amp;VAR:CALENDAR=US&amp;VAR:SYMBOL=K&amp;VAR:INDEX=0"}</definedName>
    <definedName name="_502__FDSAUDITLINK__" localSheetId="7" hidden="1">{"fdsup://directions/FAT Viewer?action=UPDATE&amp;creator=factset&amp;DYN_ARGS=TRUE&amp;DOC_NAME=FAT:FQL_AUDITING_CLIENT_TEMPLATE.FAT&amp;display_string=Audit&amp;VAR:KEY=LSTMVSZMBY&amp;VAR:QUERY=RkZfRUJJVERBX09QRVIoUVRSLDQvMS8yMDEwLDYvMzAvMjAxMCwsLFVTRCk=&amp;WINDOW=FIRST_POPUP&amp;HEIGH","T=450&amp;WIDTH=450&amp;START_MAXIMIZED=FALSE&amp;VAR:CALENDAR=US&amp;VAR:SYMBOL=K&amp;VAR:INDEX=0"}</definedName>
    <definedName name="_502__FDSAUDITLINK__" localSheetId="9" hidden="1">{"fdsup://directions/FAT Viewer?action=UPDATE&amp;creator=factset&amp;DYN_ARGS=TRUE&amp;DOC_NAME=FAT:FQL_AUDITING_CLIENT_TEMPLATE.FAT&amp;display_string=Audit&amp;VAR:KEY=LSTMVSZMBY&amp;VAR:QUERY=RkZfRUJJVERBX09QRVIoUVRSLDQvMS8yMDEwLDYvMzAvMjAxMCwsLFVTRCk=&amp;WINDOW=FIRST_POPUP&amp;HEIGH","T=450&amp;WIDTH=450&amp;START_MAXIMIZED=FALSE&amp;VAR:CALENDAR=US&amp;VAR:SYMBOL=K&amp;VAR:INDEX=0"}</definedName>
    <definedName name="_502__FDSAUDITLINK__" localSheetId="8" hidden="1">{"fdsup://directions/FAT Viewer?action=UPDATE&amp;creator=factset&amp;DYN_ARGS=TRUE&amp;DOC_NAME=FAT:FQL_AUDITING_CLIENT_TEMPLATE.FAT&amp;display_string=Audit&amp;VAR:KEY=LSTMVSZMBY&amp;VAR:QUERY=RkZfRUJJVERBX09QRVIoUVRSLDQvMS8yMDEwLDYvMzAvMjAxMCwsLFVTRCk=&amp;WINDOW=FIRST_POPUP&amp;HEIGH","T=450&amp;WIDTH=450&amp;START_MAXIMIZED=FALSE&amp;VAR:CALENDAR=US&amp;VAR:SYMBOL=K&amp;VAR:INDEX=0"}</definedName>
    <definedName name="_502__FDSAUDITLINK__" localSheetId="10" hidden="1">{"fdsup://directions/FAT Viewer?action=UPDATE&amp;creator=factset&amp;DYN_ARGS=TRUE&amp;DOC_NAME=FAT:FQL_AUDITING_CLIENT_TEMPLATE.FAT&amp;display_string=Audit&amp;VAR:KEY=LSTMVSZMBY&amp;VAR:QUERY=RkZfRUJJVERBX09QRVIoUVRSLDQvMS8yMDEwLDYvMzAvMjAxMCwsLFVTRCk=&amp;WINDOW=FIRST_POPUP&amp;HEIGH","T=450&amp;WIDTH=450&amp;START_MAXIMIZED=FALSE&amp;VAR:CALENDAR=US&amp;VAR:SYMBOL=K&amp;VAR:INDEX=0"}</definedName>
    <definedName name="_502__FDSAUDITLINK__" localSheetId="3" hidden="1">{"fdsup://directions/FAT Viewer?action=UPDATE&amp;creator=factset&amp;DYN_ARGS=TRUE&amp;DOC_NAME=FAT:FQL_AUDITING_CLIENT_TEMPLATE.FAT&amp;display_string=Audit&amp;VAR:KEY=LSTMVSZMBY&amp;VAR:QUERY=RkZfRUJJVERBX09QRVIoUVRSLDQvMS8yMDEwLDYvMzAvMjAxMCwsLFVTRCk=&amp;WINDOW=FIRST_POPUP&amp;HEIGH","T=450&amp;WIDTH=450&amp;START_MAXIMIZED=FALSE&amp;VAR:CALENDAR=US&amp;VAR:SYMBOL=K&amp;VAR:INDEX=0"}</definedName>
    <definedName name="_502__FDSAUDITLINK__" localSheetId="5" hidden="1">{"fdsup://directions/FAT Viewer?action=UPDATE&amp;creator=factset&amp;DYN_ARGS=TRUE&amp;DOC_NAME=FAT:FQL_AUDITING_CLIENT_TEMPLATE.FAT&amp;display_string=Audit&amp;VAR:KEY=LSTMVSZMBY&amp;VAR:QUERY=RkZfRUJJVERBX09QRVIoUVRSLDQvMS8yMDEwLDYvMzAvMjAxMCwsLFVTRCk=&amp;WINDOW=FIRST_POPUP&amp;HEIGH","T=450&amp;WIDTH=450&amp;START_MAXIMIZED=FALSE&amp;VAR:CALENDAR=US&amp;VAR:SYMBOL=K&amp;VAR:INDEX=0"}</definedName>
    <definedName name="_502__FDSAUDITLINK__" localSheetId="1" hidden="1">{"fdsup://directions/FAT Viewer?action=UPDATE&amp;creator=factset&amp;DYN_ARGS=TRUE&amp;DOC_NAME=FAT:FQL_AUDITING_CLIENT_TEMPLATE.FAT&amp;display_string=Audit&amp;VAR:KEY=LSTMVSZMBY&amp;VAR:QUERY=RkZfRUJJVERBX09QRVIoUVRSLDQvMS8yMDEwLDYvMzAvMjAxMCwsLFVTRCk=&amp;WINDOW=FIRST_POPUP&amp;HEIGH","T=450&amp;WIDTH=450&amp;START_MAXIMIZED=FALSE&amp;VAR:CALENDAR=US&amp;VAR:SYMBOL=K&amp;VAR:INDEX=0"}</definedName>
    <definedName name="_502__FDSAUDITLINK__" hidden="1">{"fdsup://directions/FAT Viewer?action=UPDATE&amp;creator=factset&amp;DYN_ARGS=TRUE&amp;DOC_NAME=FAT:FQL_AUDITING_CLIENT_TEMPLATE.FAT&amp;display_string=Audit&amp;VAR:KEY=LSTMVSZMBY&amp;VAR:QUERY=RkZfRUJJVERBX09QRVIoUVRSLDQvMS8yMDEwLDYvMzAvMjAxMCwsLFVTRCk=&amp;WINDOW=FIRST_POPUP&amp;HEIGH","T=450&amp;WIDTH=450&amp;START_MAXIMIZED=FALSE&amp;VAR:CALENDAR=US&amp;VAR:SYMBOL=K&amp;VAR:INDEX=0"}</definedName>
    <definedName name="_503__FDSAUDITLINK__" localSheetId="7" hidden="1">{"fdsup://directions/FAT Viewer?action=UPDATE&amp;creator=factset&amp;DYN_ARGS=TRUE&amp;DOC_NAME=FAT:FQL_AUDITING_CLIENT_TEMPLATE.FAT&amp;display_string=Audit&amp;VAR:KEY=DKLQPGBAHU&amp;VAR:QUERY=RkZfRUJJVERBX09QRVIoUVRSLDQvMS8yMDA5LDYvMzAvMjAwOSwsLFVTRCk=&amp;WINDOW=FIRST_POPUP&amp;HEIGH","T=450&amp;WIDTH=450&amp;START_MAXIMIZED=FALSE&amp;VAR:CALENDAR=US&amp;VAR:SYMBOL=JWN&amp;VAR:INDEX=0"}</definedName>
    <definedName name="_503__FDSAUDITLINK__" localSheetId="9" hidden="1">{"fdsup://directions/FAT Viewer?action=UPDATE&amp;creator=factset&amp;DYN_ARGS=TRUE&amp;DOC_NAME=FAT:FQL_AUDITING_CLIENT_TEMPLATE.FAT&amp;display_string=Audit&amp;VAR:KEY=DKLQPGBAHU&amp;VAR:QUERY=RkZfRUJJVERBX09QRVIoUVRSLDQvMS8yMDA5LDYvMzAvMjAwOSwsLFVTRCk=&amp;WINDOW=FIRST_POPUP&amp;HEIGH","T=450&amp;WIDTH=450&amp;START_MAXIMIZED=FALSE&amp;VAR:CALENDAR=US&amp;VAR:SYMBOL=JWN&amp;VAR:INDEX=0"}</definedName>
    <definedName name="_503__FDSAUDITLINK__" localSheetId="8" hidden="1">{"fdsup://directions/FAT Viewer?action=UPDATE&amp;creator=factset&amp;DYN_ARGS=TRUE&amp;DOC_NAME=FAT:FQL_AUDITING_CLIENT_TEMPLATE.FAT&amp;display_string=Audit&amp;VAR:KEY=DKLQPGBAHU&amp;VAR:QUERY=RkZfRUJJVERBX09QRVIoUVRSLDQvMS8yMDA5LDYvMzAvMjAwOSwsLFVTRCk=&amp;WINDOW=FIRST_POPUP&amp;HEIGH","T=450&amp;WIDTH=450&amp;START_MAXIMIZED=FALSE&amp;VAR:CALENDAR=US&amp;VAR:SYMBOL=JWN&amp;VAR:INDEX=0"}</definedName>
    <definedName name="_503__FDSAUDITLINK__" localSheetId="10" hidden="1">{"fdsup://directions/FAT Viewer?action=UPDATE&amp;creator=factset&amp;DYN_ARGS=TRUE&amp;DOC_NAME=FAT:FQL_AUDITING_CLIENT_TEMPLATE.FAT&amp;display_string=Audit&amp;VAR:KEY=DKLQPGBAHU&amp;VAR:QUERY=RkZfRUJJVERBX09QRVIoUVRSLDQvMS8yMDA5LDYvMzAvMjAwOSwsLFVTRCk=&amp;WINDOW=FIRST_POPUP&amp;HEIGH","T=450&amp;WIDTH=450&amp;START_MAXIMIZED=FALSE&amp;VAR:CALENDAR=US&amp;VAR:SYMBOL=JWN&amp;VAR:INDEX=0"}</definedName>
    <definedName name="_503__FDSAUDITLINK__" localSheetId="3" hidden="1">{"fdsup://directions/FAT Viewer?action=UPDATE&amp;creator=factset&amp;DYN_ARGS=TRUE&amp;DOC_NAME=FAT:FQL_AUDITING_CLIENT_TEMPLATE.FAT&amp;display_string=Audit&amp;VAR:KEY=DKLQPGBAHU&amp;VAR:QUERY=RkZfRUJJVERBX09QRVIoUVRSLDQvMS8yMDA5LDYvMzAvMjAwOSwsLFVTRCk=&amp;WINDOW=FIRST_POPUP&amp;HEIGH","T=450&amp;WIDTH=450&amp;START_MAXIMIZED=FALSE&amp;VAR:CALENDAR=US&amp;VAR:SYMBOL=JWN&amp;VAR:INDEX=0"}</definedName>
    <definedName name="_503__FDSAUDITLINK__" localSheetId="5" hidden="1">{"fdsup://directions/FAT Viewer?action=UPDATE&amp;creator=factset&amp;DYN_ARGS=TRUE&amp;DOC_NAME=FAT:FQL_AUDITING_CLIENT_TEMPLATE.FAT&amp;display_string=Audit&amp;VAR:KEY=DKLQPGBAHU&amp;VAR:QUERY=RkZfRUJJVERBX09QRVIoUVRSLDQvMS8yMDA5LDYvMzAvMjAwOSwsLFVTRCk=&amp;WINDOW=FIRST_POPUP&amp;HEIGH","T=450&amp;WIDTH=450&amp;START_MAXIMIZED=FALSE&amp;VAR:CALENDAR=US&amp;VAR:SYMBOL=JWN&amp;VAR:INDEX=0"}</definedName>
    <definedName name="_503__FDSAUDITLINK__" localSheetId="1" hidden="1">{"fdsup://directions/FAT Viewer?action=UPDATE&amp;creator=factset&amp;DYN_ARGS=TRUE&amp;DOC_NAME=FAT:FQL_AUDITING_CLIENT_TEMPLATE.FAT&amp;display_string=Audit&amp;VAR:KEY=DKLQPGBAHU&amp;VAR:QUERY=RkZfRUJJVERBX09QRVIoUVRSLDQvMS8yMDA5LDYvMzAvMjAwOSwsLFVTRCk=&amp;WINDOW=FIRST_POPUP&amp;HEIGH","T=450&amp;WIDTH=450&amp;START_MAXIMIZED=FALSE&amp;VAR:CALENDAR=US&amp;VAR:SYMBOL=JWN&amp;VAR:INDEX=0"}</definedName>
    <definedName name="_503__FDSAUDITLINK__" hidden="1">{"fdsup://directions/FAT Viewer?action=UPDATE&amp;creator=factset&amp;DYN_ARGS=TRUE&amp;DOC_NAME=FAT:FQL_AUDITING_CLIENT_TEMPLATE.FAT&amp;display_string=Audit&amp;VAR:KEY=DKLQPGBAHU&amp;VAR:QUERY=RkZfRUJJVERBX09QRVIoUVRSLDQvMS8yMDA5LDYvMzAvMjAwOSwsLFVTRCk=&amp;WINDOW=FIRST_POPUP&amp;HEIGH","T=450&amp;WIDTH=450&amp;START_MAXIMIZED=FALSE&amp;VAR:CALENDAR=US&amp;VAR:SYMBOL=JWN&amp;VAR:INDEX=0"}</definedName>
    <definedName name="_504__FDSAUDITLINK__" localSheetId="7" hidden="1">{"fdsup://directions/FAT Viewer?action=UPDATE&amp;creator=factset&amp;DYN_ARGS=TRUE&amp;DOC_NAME=FAT:FQL_AUDITING_CLIENT_TEMPLATE.FAT&amp;display_string=Audit&amp;VAR:KEY=XQVSPMBOFM&amp;VAR:QUERY=RkZfRUJJVERBX09QRVIoUVRSLDQvMS8yMDEwLDYvMzAvMjAxMCwsLFVTRCk=&amp;WINDOW=FIRST_POPUP&amp;HEIGH","T=450&amp;WIDTH=450&amp;START_MAXIMIZED=FALSE&amp;VAR:CALENDAR=US&amp;VAR:SYMBOL=JWN&amp;VAR:INDEX=0"}</definedName>
    <definedName name="_504__FDSAUDITLINK__" localSheetId="9" hidden="1">{"fdsup://directions/FAT Viewer?action=UPDATE&amp;creator=factset&amp;DYN_ARGS=TRUE&amp;DOC_NAME=FAT:FQL_AUDITING_CLIENT_TEMPLATE.FAT&amp;display_string=Audit&amp;VAR:KEY=XQVSPMBOFM&amp;VAR:QUERY=RkZfRUJJVERBX09QRVIoUVRSLDQvMS8yMDEwLDYvMzAvMjAxMCwsLFVTRCk=&amp;WINDOW=FIRST_POPUP&amp;HEIGH","T=450&amp;WIDTH=450&amp;START_MAXIMIZED=FALSE&amp;VAR:CALENDAR=US&amp;VAR:SYMBOL=JWN&amp;VAR:INDEX=0"}</definedName>
    <definedName name="_504__FDSAUDITLINK__" localSheetId="8" hidden="1">{"fdsup://directions/FAT Viewer?action=UPDATE&amp;creator=factset&amp;DYN_ARGS=TRUE&amp;DOC_NAME=FAT:FQL_AUDITING_CLIENT_TEMPLATE.FAT&amp;display_string=Audit&amp;VAR:KEY=XQVSPMBOFM&amp;VAR:QUERY=RkZfRUJJVERBX09QRVIoUVRSLDQvMS8yMDEwLDYvMzAvMjAxMCwsLFVTRCk=&amp;WINDOW=FIRST_POPUP&amp;HEIGH","T=450&amp;WIDTH=450&amp;START_MAXIMIZED=FALSE&amp;VAR:CALENDAR=US&amp;VAR:SYMBOL=JWN&amp;VAR:INDEX=0"}</definedName>
    <definedName name="_504__FDSAUDITLINK__" localSheetId="10" hidden="1">{"fdsup://directions/FAT Viewer?action=UPDATE&amp;creator=factset&amp;DYN_ARGS=TRUE&amp;DOC_NAME=FAT:FQL_AUDITING_CLIENT_TEMPLATE.FAT&amp;display_string=Audit&amp;VAR:KEY=XQVSPMBOFM&amp;VAR:QUERY=RkZfRUJJVERBX09QRVIoUVRSLDQvMS8yMDEwLDYvMzAvMjAxMCwsLFVTRCk=&amp;WINDOW=FIRST_POPUP&amp;HEIGH","T=450&amp;WIDTH=450&amp;START_MAXIMIZED=FALSE&amp;VAR:CALENDAR=US&amp;VAR:SYMBOL=JWN&amp;VAR:INDEX=0"}</definedName>
    <definedName name="_504__FDSAUDITLINK__" localSheetId="3" hidden="1">{"fdsup://directions/FAT Viewer?action=UPDATE&amp;creator=factset&amp;DYN_ARGS=TRUE&amp;DOC_NAME=FAT:FQL_AUDITING_CLIENT_TEMPLATE.FAT&amp;display_string=Audit&amp;VAR:KEY=XQVSPMBOFM&amp;VAR:QUERY=RkZfRUJJVERBX09QRVIoUVRSLDQvMS8yMDEwLDYvMzAvMjAxMCwsLFVTRCk=&amp;WINDOW=FIRST_POPUP&amp;HEIGH","T=450&amp;WIDTH=450&amp;START_MAXIMIZED=FALSE&amp;VAR:CALENDAR=US&amp;VAR:SYMBOL=JWN&amp;VAR:INDEX=0"}</definedName>
    <definedName name="_504__FDSAUDITLINK__" localSheetId="5" hidden="1">{"fdsup://directions/FAT Viewer?action=UPDATE&amp;creator=factset&amp;DYN_ARGS=TRUE&amp;DOC_NAME=FAT:FQL_AUDITING_CLIENT_TEMPLATE.FAT&amp;display_string=Audit&amp;VAR:KEY=XQVSPMBOFM&amp;VAR:QUERY=RkZfRUJJVERBX09QRVIoUVRSLDQvMS8yMDEwLDYvMzAvMjAxMCwsLFVTRCk=&amp;WINDOW=FIRST_POPUP&amp;HEIGH","T=450&amp;WIDTH=450&amp;START_MAXIMIZED=FALSE&amp;VAR:CALENDAR=US&amp;VAR:SYMBOL=JWN&amp;VAR:INDEX=0"}</definedName>
    <definedName name="_504__FDSAUDITLINK__" localSheetId="1" hidden="1">{"fdsup://directions/FAT Viewer?action=UPDATE&amp;creator=factset&amp;DYN_ARGS=TRUE&amp;DOC_NAME=FAT:FQL_AUDITING_CLIENT_TEMPLATE.FAT&amp;display_string=Audit&amp;VAR:KEY=XQVSPMBOFM&amp;VAR:QUERY=RkZfRUJJVERBX09QRVIoUVRSLDQvMS8yMDEwLDYvMzAvMjAxMCwsLFVTRCk=&amp;WINDOW=FIRST_POPUP&amp;HEIGH","T=450&amp;WIDTH=450&amp;START_MAXIMIZED=FALSE&amp;VAR:CALENDAR=US&amp;VAR:SYMBOL=JWN&amp;VAR:INDEX=0"}</definedName>
    <definedName name="_504__FDSAUDITLINK__" hidden="1">{"fdsup://directions/FAT Viewer?action=UPDATE&amp;creator=factset&amp;DYN_ARGS=TRUE&amp;DOC_NAME=FAT:FQL_AUDITING_CLIENT_TEMPLATE.FAT&amp;display_string=Audit&amp;VAR:KEY=XQVSPMBOFM&amp;VAR:QUERY=RkZfRUJJVERBX09QRVIoUVRSLDQvMS8yMDEwLDYvMzAvMjAxMCwsLFVTRCk=&amp;WINDOW=FIRST_POPUP&amp;HEIGH","T=450&amp;WIDTH=450&amp;START_MAXIMIZED=FALSE&amp;VAR:CALENDAR=US&amp;VAR:SYMBOL=JWN&amp;VAR:INDEX=0"}</definedName>
    <definedName name="_505__FDSAUDITLINK__" localSheetId="7" hidden="1">{"fdsup://directions/FAT Viewer?action=UPDATE&amp;creator=factset&amp;DYN_ARGS=TRUE&amp;DOC_NAME=FAT:FQL_AUDITING_CLIENT_TEMPLATE.FAT&amp;display_string=Audit&amp;VAR:KEY=XILIPAVIJG&amp;VAR:QUERY=RkZfRUJJVERBX09QRVIoUVRSLDQvMS8yMDA5LDYvMzAvMjAwOSwsLFVTRCk=&amp;WINDOW=FIRST_POPUP&amp;HEIGH","T=450&amp;WIDTH=450&amp;START_MAXIMIZED=FALSE&amp;VAR:CALENDAR=US&amp;VAR:SYMBOL=JPM&amp;VAR:INDEX=0"}</definedName>
    <definedName name="_505__FDSAUDITLINK__" localSheetId="9" hidden="1">{"fdsup://directions/FAT Viewer?action=UPDATE&amp;creator=factset&amp;DYN_ARGS=TRUE&amp;DOC_NAME=FAT:FQL_AUDITING_CLIENT_TEMPLATE.FAT&amp;display_string=Audit&amp;VAR:KEY=XILIPAVIJG&amp;VAR:QUERY=RkZfRUJJVERBX09QRVIoUVRSLDQvMS8yMDA5LDYvMzAvMjAwOSwsLFVTRCk=&amp;WINDOW=FIRST_POPUP&amp;HEIGH","T=450&amp;WIDTH=450&amp;START_MAXIMIZED=FALSE&amp;VAR:CALENDAR=US&amp;VAR:SYMBOL=JPM&amp;VAR:INDEX=0"}</definedName>
    <definedName name="_505__FDSAUDITLINK__" localSheetId="8" hidden="1">{"fdsup://directions/FAT Viewer?action=UPDATE&amp;creator=factset&amp;DYN_ARGS=TRUE&amp;DOC_NAME=FAT:FQL_AUDITING_CLIENT_TEMPLATE.FAT&amp;display_string=Audit&amp;VAR:KEY=XILIPAVIJG&amp;VAR:QUERY=RkZfRUJJVERBX09QRVIoUVRSLDQvMS8yMDA5LDYvMzAvMjAwOSwsLFVTRCk=&amp;WINDOW=FIRST_POPUP&amp;HEIGH","T=450&amp;WIDTH=450&amp;START_MAXIMIZED=FALSE&amp;VAR:CALENDAR=US&amp;VAR:SYMBOL=JPM&amp;VAR:INDEX=0"}</definedName>
    <definedName name="_505__FDSAUDITLINK__" localSheetId="10" hidden="1">{"fdsup://directions/FAT Viewer?action=UPDATE&amp;creator=factset&amp;DYN_ARGS=TRUE&amp;DOC_NAME=FAT:FQL_AUDITING_CLIENT_TEMPLATE.FAT&amp;display_string=Audit&amp;VAR:KEY=XILIPAVIJG&amp;VAR:QUERY=RkZfRUJJVERBX09QRVIoUVRSLDQvMS8yMDA5LDYvMzAvMjAwOSwsLFVTRCk=&amp;WINDOW=FIRST_POPUP&amp;HEIGH","T=450&amp;WIDTH=450&amp;START_MAXIMIZED=FALSE&amp;VAR:CALENDAR=US&amp;VAR:SYMBOL=JPM&amp;VAR:INDEX=0"}</definedName>
    <definedName name="_505__FDSAUDITLINK__" localSheetId="3" hidden="1">{"fdsup://directions/FAT Viewer?action=UPDATE&amp;creator=factset&amp;DYN_ARGS=TRUE&amp;DOC_NAME=FAT:FQL_AUDITING_CLIENT_TEMPLATE.FAT&amp;display_string=Audit&amp;VAR:KEY=XILIPAVIJG&amp;VAR:QUERY=RkZfRUJJVERBX09QRVIoUVRSLDQvMS8yMDA5LDYvMzAvMjAwOSwsLFVTRCk=&amp;WINDOW=FIRST_POPUP&amp;HEIGH","T=450&amp;WIDTH=450&amp;START_MAXIMIZED=FALSE&amp;VAR:CALENDAR=US&amp;VAR:SYMBOL=JPM&amp;VAR:INDEX=0"}</definedName>
    <definedName name="_505__FDSAUDITLINK__" localSheetId="5" hidden="1">{"fdsup://directions/FAT Viewer?action=UPDATE&amp;creator=factset&amp;DYN_ARGS=TRUE&amp;DOC_NAME=FAT:FQL_AUDITING_CLIENT_TEMPLATE.FAT&amp;display_string=Audit&amp;VAR:KEY=XILIPAVIJG&amp;VAR:QUERY=RkZfRUJJVERBX09QRVIoUVRSLDQvMS8yMDA5LDYvMzAvMjAwOSwsLFVTRCk=&amp;WINDOW=FIRST_POPUP&amp;HEIGH","T=450&amp;WIDTH=450&amp;START_MAXIMIZED=FALSE&amp;VAR:CALENDAR=US&amp;VAR:SYMBOL=JPM&amp;VAR:INDEX=0"}</definedName>
    <definedName name="_505__FDSAUDITLINK__" localSheetId="1" hidden="1">{"fdsup://directions/FAT Viewer?action=UPDATE&amp;creator=factset&amp;DYN_ARGS=TRUE&amp;DOC_NAME=FAT:FQL_AUDITING_CLIENT_TEMPLATE.FAT&amp;display_string=Audit&amp;VAR:KEY=XILIPAVIJG&amp;VAR:QUERY=RkZfRUJJVERBX09QRVIoUVRSLDQvMS8yMDA5LDYvMzAvMjAwOSwsLFVTRCk=&amp;WINDOW=FIRST_POPUP&amp;HEIGH","T=450&amp;WIDTH=450&amp;START_MAXIMIZED=FALSE&amp;VAR:CALENDAR=US&amp;VAR:SYMBOL=JPM&amp;VAR:INDEX=0"}</definedName>
    <definedName name="_505__FDSAUDITLINK__" hidden="1">{"fdsup://directions/FAT Viewer?action=UPDATE&amp;creator=factset&amp;DYN_ARGS=TRUE&amp;DOC_NAME=FAT:FQL_AUDITING_CLIENT_TEMPLATE.FAT&amp;display_string=Audit&amp;VAR:KEY=XILIPAVIJG&amp;VAR:QUERY=RkZfRUJJVERBX09QRVIoUVRSLDQvMS8yMDA5LDYvMzAvMjAwOSwsLFVTRCk=&amp;WINDOW=FIRST_POPUP&amp;HEIGH","T=450&amp;WIDTH=450&amp;START_MAXIMIZED=FALSE&amp;VAR:CALENDAR=US&amp;VAR:SYMBOL=JPM&amp;VAR:INDEX=0"}</definedName>
    <definedName name="_506__FDSAUDITLINK__" localSheetId="7" hidden="1">{"fdsup://directions/FAT Viewer?action=UPDATE&amp;creator=factset&amp;DYN_ARGS=TRUE&amp;DOC_NAME=FAT:FQL_AUDITING_CLIENT_TEMPLATE.FAT&amp;display_string=Audit&amp;VAR:KEY=TIDINWTKZU&amp;VAR:QUERY=RkZfRUJJVERBX09QRVIoUVRSLDQvMS8yMDEwLDYvMzAvMjAxMCwsLFVTRCk=&amp;WINDOW=FIRST_POPUP&amp;HEIGH","T=450&amp;WIDTH=450&amp;START_MAXIMIZED=FALSE&amp;VAR:CALENDAR=US&amp;VAR:SYMBOL=JPM&amp;VAR:INDEX=0"}</definedName>
    <definedName name="_506__FDSAUDITLINK__" localSheetId="9" hidden="1">{"fdsup://directions/FAT Viewer?action=UPDATE&amp;creator=factset&amp;DYN_ARGS=TRUE&amp;DOC_NAME=FAT:FQL_AUDITING_CLIENT_TEMPLATE.FAT&amp;display_string=Audit&amp;VAR:KEY=TIDINWTKZU&amp;VAR:QUERY=RkZfRUJJVERBX09QRVIoUVRSLDQvMS8yMDEwLDYvMzAvMjAxMCwsLFVTRCk=&amp;WINDOW=FIRST_POPUP&amp;HEIGH","T=450&amp;WIDTH=450&amp;START_MAXIMIZED=FALSE&amp;VAR:CALENDAR=US&amp;VAR:SYMBOL=JPM&amp;VAR:INDEX=0"}</definedName>
    <definedName name="_506__FDSAUDITLINK__" localSheetId="8" hidden="1">{"fdsup://directions/FAT Viewer?action=UPDATE&amp;creator=factset&amp;DYN_ARGS=TRUE&amp;DOC_NAME=FAT:FQL_AUDITING_CLIENT_TEMPLATE.FAT&amp;display_string=Audit&amp;VAR:KEY=TIDINWTKZU&amp;VAR:QUERY=RkZfRUJJVERBX09QRVIoUVRSLDQvMS8yMDEwLDYvMzAvMjAxMCwsLFVTRCk=&amp;WINDOW=FIRST_POPUP&amp;HEIGH","T=450&amp;WIDTH=450&amp;START_MAXIMIZED=FALSE&amp;VAR:CALENDAR=US&amp;VAR:SYMBOL=JPM&amp;VAR:INDEX=0"}</definedName>
    <definedName name="_506__FDSAUDITLINK__" localSheetId="10" hidden="1">{"fdsup://directions/FAT Viewer?action=UPDATE&amp;creator=factset&amp;DYN_ARGS=TRUE&amp;DOC_NAME=FAT:FQL_AUDITING_CLIENT_TEMPLATE.FAT&amp;display_string=Audit&amp;VAR:KEY=TIDINWTKZU&amp;VAR:QUERY=RkZfRUJJVERBX09QRVIoUVRSLDQvMS8yMDEwLDYvMzAvMjAxMCwsLFVTRCk=&amp;WINDOW=FIRST_POPUP&amp;HEIGH","T=450&amp;WIDTH=450&amp;START_MAXIMIZED=FALSE&amp;VAR:CALENDAR=US&amp;VAR:SYMBOL=JPM&amp;VAR:INDEX=0"}</definedName>
    <definedName name="_506__FDSAUDITLINK__" localSheetId="3" hidden="1">{"fdsup://directions/FAT Viewer?action=UPDATE&amp;creator=factset&amp;DYN_ARGS=TRUE&amp;DOC_NAME=FAT:FQL_AUDITING_CLIENT_TEMPLATE.FAT&amp;display_string=Audit&amp;VAR:KEY=TIDINWTKZU&amp;VAR:QUERY=RkZfRUJJVERBX09QRVIoUVRSLDQvMS8yMDEwLDYvMzAvMjAxMCwsLFVTRCk=&amp;WINDOW=FIRST_POPUP&amp;HEIGH","T=450&amp;WIDTH=450&amp;START_MAXIMIZED=FALSE&amp;VAR:CALENDAR=US&amp;VAR:SYMBOL=JPM&amp;VAR:INDEX=0"}</definedName>
    <definedName name="_506__FDSAUDITLINK__" localSheetId="5" hidden="1">{"fdsup://directions/FAT Viewer?action=UPDATE&amp;creator=factset&amp;DYN_ARGS=TRUE&amp;DOC_NAME=FAT:FQL_AUDITING_CLIENT_TEMPLATE.FAT&amp;display_string=Audit&amp;VAR:KEY=TIDINWTKZU&amp;VAR:QUERY=RkZfRUJJVERBX09QRVIoUVRSLDQvMS8yMDEwLDYvMzAvMjAxMCwsLFVTRCk=&amp;WINDOW=FIRST_POPUP&amp;HEIGH","T=450&amp;WIDTH=450&amp;START_MAXIMIZED=FALSE&amp;VAR:CALENDAR=US&amp;VAR:SYMBOL=JPM&amp;VAR:INDEX=0"}</definedName>
    <definedName name="_506__FDSAUDITLINK__" localSheetId="1" hidden="1">{"fdsup://directions/FAT Viewer?action=UPDATE&amp;creator=factset&amp;DYN_ARGS=TRUE&amp;DOC_NAME=FAT:FQL_AUDITING_CLIENT_TEMPLATE.FAT&amp;display_string=Audit&amp;VAR:KEY=TIDINWTKZU&amp;VAR:QUERY=RkZfRUJJVERBX09QRVIoUVRSLDQvMS8yMDEwLDYvMzAvMjAxMCwsLFVTRCk=&amp;WINDOW=FIRST_POPUP&amp;HEIGH","T=450&amp;WIDTH=450&amp;START_MAXIMIZED=FALSE&amp;VAR:CALENDAR=US&amp;VAR:SYMBOL=JPM&amp;VAR:INDEX=0"}</definedName>
    <definedName name="_506__FDSAUDITLINK__" hidden="1">{"fdsup://directions/FAT Viewer?action=UPDATE&amp;creator=factset&amp;DYN_ARGS=TRUE&amp;DOC_NAME=FAT:FQL_AUDITING_CLIENT_TEMPLATE.FAT&amp;display_string=Audit&amp;VAR:KEY=TIDINWTKZU&amp;VAR:QUERY=RkZfRUJJVERBX09QRVIoUVRSLDQvMS8yMDEwLDYvMzAvMjAxMCwsLFVTRCk=&amp;WINDOW=FIRST_POPUP&amp;HEIGH","T=450&amp;WIDTH=450&amp;START_MAXIMIZED=FALSE&amp;VAR:CALENDAR=US&amp;VAR:SYMBOL=JPM&amp;VAR:INDEX=0"}</definedName>
    <definedName name="_507__FDSAUDITLINK__" localSheetId="7" hidden="1">{"fdsup://directions/FAT Viewer?action=UPDATE&amp;creator=factset&amp;DYN_ARGS=TRUE&amp;DOC_NAME=FAT:FQL_AUDITING_CLIENT_TEMPLATE.FAT&amp;display_string=Audit&amp;VAR:KEY=FAHKBCNCPQ&amp;VAR:QUERY=RkZfRUJJVERBX09QRVIoUVRSLDQvMS8yMDA5LDYvMzAvMjAwOSwsLFVTRCk=&amp;WINDOW=FIRST_POPUP&amp;HEIGH","T=450&amp;WIDTH=450&amp;START_MAXIMIZED=FALSE&amp;VAR:CALENDAR=US&amp;VAR:SYMBOL=JNS&amp;VAR:INDEX=0"}</definedName>
    <definedName name="_507__FDSAUDITLINK__" localSheetId="9" hidden="1">{"fdsup://directions/FAT Viewer?action=UPDATE&amp;creator=factset&amp;DYN_ARGS=TRUE&amp;DOC_NAME=FAT:FQL_AUDITING_CLIENT_TEMPLATE.FAT&amp;display_string=Audit&amp;VAR:KEY=FAHKBCNCPQ&amp;VAR:QUERY=RkZfRUJJVERBX09QRVIoUVRSLDQvMS8yMDA5LDYvMzAvMjAwOSwsLFVTRCk=&amp;WINDOW=FIRST_POPUP&amp;HEIGH","T=450&amp;WIDTH=450&amp;START_MAXIMIZED=FALSE&amp;VAR:CALENDAR=US&amp;VAR:SYMBOL=JNS&amp;VAR:INDEX=0"}</definedName>
    <definedName name="_507__FDSAUDITLINK__" localSheetId="8" hidden="1">{"fdsup://directions/FAT Viewer?action=UPDATE&amp;creator=factset&amp;DYN_ARGS=TRUE&amp;DOC_NAME=FAT:FQL_AUDITING_CLIENT_TEMPLATE.FAT&amp;display_string=Audit&amp;VAR:KEY=FAHKBCNCPQ&amp;VAR:QUERY=RkZfRUJJVERBX09QRVIoUVRSLDQvMS8yMDA5LDYvMzAvMjAwOSwsLFVTRCk=&amp;WINDOW=FIRST_POPUP&amp;HEIGH","T=450&amp;WIDTH=450&amp;START_MAXIMIZED=FALSE&amp;VAR:CALENDAR=US&amp;VAR:SYMBOL=JNS&amp;VAR:INDEX=0"}</definedName>
    <definedName name="_507__FDSAUDITLINK__" localSheetId="10" hidden="1">{"fdsup://directions/FAT Viewer?action=UPDATE&amp;creator=factset&amp;DYN_ARGS=TRUE&amp;DOC_NAME=FAT:FQL_AUDITING_CLIENT_TEMPLATE.FAT&amp;display_string=Audit&amp;VAR:KEY=FAHKBCNCPQ&amp;VAR:QUERY=RkZfRUJJVERBX09QRVIoUVRSLDQvMS8yMDA5LDYvMzAvMjAwOSwsLFVTRCk=&amp;WINDOW=FIRST_POPUP&amp;HEIGH","T=450&amp;WIDTH=450&amp;START_MAXIMIZED=FALSE&amp;VAR:CALENDAR=US&amp;VAR:SYMBOL=JNS&amp;VAR:INDEX=0"}</definedName>
    <definedName name="_507__FDSAUDITLINK__" localSheetId="3" hidden="1">{"fdsup://directions/FAT Viewer?action=UPDATE&amp;creator=factset&amp;DYN_ARGS=TRUE&amp;DOC_NAME=FAT:FQL_AUDITING_CLIENT_TEMPLATE.FAT&amp;display_string=Audit&amp;VAR:KEY=FAHKBCNCPQ&amp;VAR:QUERY=RkZfRUJJVERBX09QRVIoUVRSLDQvMS8yMDA5LDYvMzAvMjAwOSwsLFVTRCk=&amp;WINDOW=FIRST_POPUP&amp;HEIGH","T=450&amp;WIDTH=450&amp;START_MAXIMIZED=FALSE&amp;VAR:CALENDAR=US&amp;VAR:SYMBOL=JNS&amp;VAR:INDEX=0"}</definedName>
    <definedName name="_507__FDSAUDITLINK__" localSheetId="5" hidden="1">{"fdsup://directions/FAT Viewer?action=UPDATE&amp;creator=factset&amp;DYN_ARGS=TRUE&amp;DOC_NAME=FAT:FQL_AUDITING_CLIENT_TEMPLATE.FAT&amp;display_string=Audit&amp;VAR:KEY=FAHKBCNCPQ&amp;VAR:QUERY=RkZfRUJJVERBX09QRVIoUVRSLDQvMS8yMDA5LDYvMzAvMjAwOSwsLFVTRCk=&amp;WINDOW=FIRST_POPUP&amp;HEIGH","T=450&amp;WIDTH=450&amp;START_MAXIMIZED=FALSE&amp;VAR:CALENDAR=US&amp;VAR:SYMBOL=JNS&amp;VAR:INDEX=0"}</definedName>
    <definedName name="_507__FDSAUDITLINK__" localSheetId="1" hidden="1">{"fdsup://directions/FAT Viewer?action=UPDATE&amp;creator=factset&amp;DYN_ARGS=TRUE&amp;DOC_NAME=FAT:FQL_AUDITING_CLIENT_TEMPLATE.FAT&amp;display_string=Audit&amp;VAR:KEY=FAHKBCNCPQ&amp;VAR:QUERY=RkZfRUJJVERBX09QRVIoUVRSLDQvMS8yMDA5LDYvMzAvMjAwOSwsLFVTRCk=&amp;WINDOW=FIRST_POPUP&amp;HEIGH","T=450&amp;WIDTH=450&amp;START_MAXIMIZED=FALSE&amp;VAR:CALENDAR=US&amp;VAR:SYMBOL=JNS&amp;VAR:INDEX=0"}</definedName>
    <definedName name="_507__FDSAUDITLINK__" hidden="1">{"fdsup://directions/FAT Viewer?action=UPDATE&amp;creator=factset&amp;DYN_ARGS=TRUE&amp;DOC_NAME=FAT:FQL_AUDITING_CLIENT_TEMPLATE.FAT&amp;display_string=Audit&amp;VAR:KEY=FAHKBCNCPQ&amp;VAR:QUERY=RkZfRUJJVERBX09QRVIoUVRSLDQvMS8yMDA5LDYvMzAvMjAwOSwsLFVTRCk=&amp;WINDOW=FIRST_POPUP&amp;HEIGH","T=450&amp;WIDTH=450&amp;START_MAXIMIZED=FALSE&amp;VAR:CALENDAR=US&amp;VAR:SYMBOL=JNS&amp;VAR:INDEX=0"}</definedName>
    <definedName name="_508__FDSAUDITLINK__" localSheetId="7" hidden="1">{"fdsup://directions/FAT Viewer?action=UPDATE&amp;creator=factset&amp;DYN_ARGS=TRUE&amp;DOC_NAME=FAT:FQL_AUDITING_CLIENT_TEMPLATE.FAT&amp;display_string=Audit&amp;VAR:KEY=FOHSNILKVO&amp;VAR:QUERY=RkZfRUJJVERBX09QRVIoUVRSLDQvMS8yMDEwLDYvMzAvMjAxMCwsLFVTRCk=&amp;WINDOW=FIRST_POPUP&amp;HEIGH","T=450&amp;WIDTH=450&amp;START_MAXIMIZED=FALSE&amp;VAR:CALENDAR=US&amp;VAR:SYMBOL=JNS&amp;VAR:INDEX=0"}</definedName>
    <definedName name="_508__FDSAUDITLINK__" localSheetId="9" hidden="1">{"fdsup://directions/FAT Viewer?action=UPDATE&amp;creator=factset&amp;DYN_ARGS=TRUE&amp;DOC_NAME=FAT:FQL_AUDITING_CLIENT_TEMPLATE.FAT&amp;display_string=Audit&amp;VAR:KEY=FOHSNILKVO&amp;VAR:QUERY=RkZfRUJJVERBX09QRVIoUVRSLDQvMS8yMDEwLDYvMzAvMjAxMCwsLFVTRCk=&amp;WINDOW=FIRST_POPUP&amp;HEIGH","T=450&amp;WIDTH=450&amp;START_MAXIMIZED=FALSE&amp;VAR:CALENDAR=US&amp;VAR:SYMBOL=JNS&amp;VAR:INDEX=0"}</definedName>
    <definedName name="_508__FDSAUDITLINK__" localSheetId="8" hidden="1">{"fdsup://directions/FAT Viewer?action=UPDATE&amp;creator=factset&amp;DYN_ARGS=TRUE&amp;DOC_NAME=FAT:FQL_AUDITING_CLIENT_TEMPLATE.FAT&amp;display_string=Audit&amp;VAR:KEY=FOHSNILKVO&amp;VAR:QUERY=RkZfRUJJVERBX09QRVIoUVRSLDQvMS8yMDEwLDYvMzAvMjAxMCwsLFVTRCk=&amp;WINDOW=FIRST_POPUP&amp;HEIGH","T=450&amp;WIDTH=450&amp;START_MAXIMIZED=FALSE&amp;VAR:CALENDAR=US&amp;VAR:SYMBOL=JNS&amp;VAR:INDEX=0"}</definedName>
    <definedName name="_508__FDSAUDITLINK__" localSheetId="10" hidden="1">{"fdsup://directions/FAT Viewer?action=UPDATE&amp;creator=factset&amp;DYN_ARGS=TRUE&amp;DOC_NAME=FAT:FQL_AUDITING_CLIENT_TEMPLATE.FAT&amp;display_string=Audit&amp;VAR:KEY=FOHSNILKVO&amp;VAR:QUERY=RkZfRUJJVERBX09QRVIoUVRSLDQvMS8yMDEwLDYvMzAvMjAxMCwsLFVTRCk=&amp;WINDOW=FIRST_POPUP&amp;HEIGH","T=450&amp;WIDTH=450&amp;START_MAXIMIZED=FALSE&amp;VAR:CALENDAR=US&amp;VAR:SYMBOL=JNS&amp;VAR:INDEX=0"}</definedName>
    <definedName name="_508__FDSAUDITLINK__" localSheetId="3" hidden="1">{"fdsup://directions/FAT Viewer?action=UPDATE&amp;creator=factset&amp;DYN_ARGS=TRUE&amp;DOC_NAME=FAT:FQL_AUDITING_CLIENT_TEMPLATE.FAT&amp;display_string=Audit&amp;VAR:KEY=FOHSNILKVO&amp;VAR:QUERY=RkZfRUJJVERBX09QRVIoUVRSLDQvMS8yMDEwLDYvMzAvMjAxMCwsLFVTRCk=&amp;WINDOW=FIRST_POPUP&amp;HEIGH","T=450&amp;WIDTH=450&amp;START_MAXIMIZED=FALSE&amp;VAR:CALENDAR=US&amp;VAR:SYMBOL=JNS&amp;VAR:INDEX=0"}</definedName>
    <definedName name="_508__FDSAUDITLINK__" localSheetId="5" hidden="1">{"fdsup://directions/FAT Viewer?action=UPDATE&amp;creator=factset&amp;DYN_ARGS=TRUE&amp;DOC_NAME=FAT:FQL_AUDITING_CLIENT_TEMPLATE.FAT&amp;display_string=Audit&amp;VAR:KEY=FOHSNILKVO&amp;VAR:QUERY=RkZfRUJJVERBX09QRVIoUVRSLDQvMS8yMDEwLDYvMzAvMjAxMCwsLFVTRCk=&amp;WINDOW=FIRST_POPUP&amp;HEIGH","T=450&amp;WIDTH=450&amp;START_MAXIMIZED=FALSE&amp;VAR:CALENDAR=US&amp;VAR:SYMBOL=JNS&amp;VAR:INDEX=0"}</definedName>
    <definedName name="_508__FDSAUDITLINK__" localSheetId="1" hidden="1">{"fdsup://directions/FAT Viewer?action=UPDATE&amp;creator=factset&amp;DYN_ARGS=TRUE&amp;DOC_NAME=FAT:FQL_AUDITING_CLIENT_TEMPLATE.FAT&amp;display_string=Audit&amp;VAR:KEY=FOHSNILKVO&amp;VAR:QUERY=RkZfRUJJVERBX09QRVIoUVRSLDQvMS8yMDEwLDYvMzAvMjAxMCwsLFVTRCk=&amp;WINDOW=FIRST_POPUP&amp;HEIGH","T=450&amp;WIDTH=450&amp;START_MAXIMIZED=FALSE&amp;VAR:CALENDAR=US&amp;VAR:SYMBOL=JNS&amp;VAR:INDEX=0"}</definedName>
    <definedName name="_508__FDSAUDITLINK__" hidden="1">{"fdsup://directions/FAT Viewer?action=UPDATE&amp;creator=factset&amp;DYN_ARGS=TRUE&amp;DOC_NAME=FAT:FQL_AUDITING_CLIENT_TEMPLATE.FAT&amp;display_string=Audit&amp;VAR:KEY=FOHSNILKVO&amp;VAR:QUERY=RkZfRUJJVERBX09QRVIoUVRSLDQvMS8yMDEwLDYvMzAvMjAxMCwsLFVTRCk=&amp;WINDOW=FIRST_POPUP&amp;HEIGH","T=450&amp;WIDTH=450&amp;START_MAXIMIZED=FALSE&amp;VAR:CALENDAR=US&amp;VAR:SYMBOL=JNS&amp;VAR:INDEX=0"}</definedName>
    <definedName name="_509__FDSAUDITLINK__" localSheetId="7" hidden="1">{"fdsup://directions/FAT Viewer?action=UPDATE&amp;creator=factset&amp;DYN_ARGS=TRUE&amp;DOC_NAME=FAT:FQL_AUDITING_CLIENT_TEMPLATE.FAT&amp;display_string=Audit&amp;VAR:KEY=HQNKJMRWFU&amp;VAR:QUERY=RkZfRUJJVERBX09QRVIoUVRSLDQvMS8yMDA5LDYvMzAvMjAwOSwsLFVTRCk=&amp;WINDOW=FIRST_POPUP&amp;HEIGH","T=450&amp;WIDTH=450&amp;START_MAXIMIZED=FALSE&amp;VAR:CALENDAR=US&amp;VAR:SYMBOL=JNPR&amp;VAR:INDEX=0"}</definedName>
    <definedName name="_509__FDSAUDITLINK__" localSheetId="9" hidden="1">{"fdsup://directions/FAT Viewer?action=UPDATE&amp;creator=factset&amp;DYN_ARGS=TRUE&amp;DOC_NAME=FAT:FQL_AUDITING_CLIENT_TEMPLATE.FAT&amp;display_string=Audit&amp;VAR:KEY=HQNKJMRWFU&amp;VAR:QUERY=RkZfRUJJVERBX09QRVIoUVRSLDQvMS8yMDA5LDYvMzAvMjAwOSwsLFVTRCk=&amp;WINDOW=FIRST_POPUP&amp;HEIGH","T=450&amp;WIDTH=450&amp;START_MAXIMIZED=FALSE&amp;VAR:CALENDAR=US&amp;VAR:SYMBOL=JNPR&amp;VAR:INDEX=0"}</definedName>
    <definedName name="_509__FDSAUDITLINK__" localSheetId="8" hidden="1">{"fdsup://directions/FAT Viewer?action=UPDATE&amp;creator=factset&amp;DYN_ARGS=TRUE&amp;DOC_NAME=FAT:FQL_AUDITING_CLIENT_TEMPLATE.FAT&amp;display_string=Audit&amp;VAR:KEY=HQNKJMRWFU&amp;VAR:QUERY=RkZfRUJJVERBX09QRVIoUVRSLDQvMS8yMDA5LDYvMzAvMjAwOSwsLFVTRCk=&amp;WINDOW=FIRST_POPUP&amp;HEIGH","T=450&amp;WIDTH=450&amp;START_MAXIMIZED=FALSE&amp;VAR:CALENDAR=US&amp;VAR:SYMBOL=JNPR&amp;VAR:INDEX=0"}</definedName>
    <definedName name="_509__FDSAUDITLINK__" localSheetId="10" hidden="1">{"fdsup://directions/FAT Viewer?action=UPDATE&amp;creator=factset&amp;DYN_ARGS=TRUE&amp;DOC_NAME=FAT:FQL_AUDITING_CLIENT_TEMPLATE.FAT&amp;display_string=Audit&amp;VAR:KEY=HQNKJMRWFU&amp;VAR:QUERY=RkZfRUJJVERBX09QRVIoUVRSLDQvMS8yMDA5LDYvMzAvMjAwOSwsLFVTRCk=&amp;WINDOW=FIRST_POPUP&amp;HEIGH","T=450&amp;WIDTH=450&amp;START_MAXIMIZED=FALSE&amp;VAR:CALENDAR=US&amp;VAR:SYMBOL=JNPR&amp;VAR:INDEX=0"}</definedName>
    <definedName name="_509__FDSAUDITLINK__" localSheetId="3" hidden="1">{"fdsup://directions/FAT Viewer?action=UPDATE&amp;creator=factset&amp;DYN_ARGS=TRUE&amp;DOC_NAME=FAT:FQL_AUDITING_CLIENT_TEMPLATE.FAT&amp;display_string=Audit&amp;VAR:KEY=HQNKJMRWFU&amp;VAR:QUERY=RkZfRUJJVERBX09QRVIoUVRSLDQvMS8yMDA5LDYvMzAvMjAwOSwsLFVTRCk=&amp;WINDOW=FIRST_POPUP&amp;HEIGH","T=450&amp;WIDTH=450&amp;START_MAXIMIZED=FALSE&amp;VAR:CALENDAR=US&amp;VAR:SYMBOL=JNPR&amp;VAR:INDEX=0"}</definedName>
    <definedName name="_509__FDSAUDITLINK__" localSheetId="5" hidden="1">{"fdsup://directions/FAT Viewer?action=UPDATE&amp;creator=factset&amp;DYN_ARGS=TRUE&amp;DOC_NAME=FAT:FQL_AUDITING_CLIENT_TEMPLATE.FAT&amp;display_string=Audit&amp;VAR:KEY=HQNKJMRWFU&amp;VAR:QUERY=RkZfRUJJVERBX09QRVIoUVRSLDQvMS8yMDA5LDYvMzAvMjAwOSwsLFVTRCk=&amp;WINDOW=FIRST_POPUP&amp;HEIGH","T=450&amp;WIDTH=450&amp;START_MAXIMIZED=FALSE&amp;VAR:CALENDAR=US&amp;VAR:SYMBOL=JNPR&amp;VAR:INDEX=0"}</definedName>
    <definedName name="_509__FDSAUDITLINK__" localSheetId="1" hidden="1">{"fdsup://directions/FAT Viewer?action=UPDATE&amp;creator=factset&amp;DYN_ARGS=TRUE&amp;DOC_NAME=FAT:FQL_AUDITING_CLIENT_TEMPLATE.FAT&amp;display_string=Audit&amp;VAR:KEY=HQNKJMRWFU&amp;VAR:QUERY=RkZfRUJJVERBX09QRVIoUVRSLDQvMS8yMDA5LDYvMzAvMjAwOSwsLFVTRCk=&amp;WINDOW=FIRST_POPUP&amp;HEIGH","T=450&amp;WIDTH=450&amp;START_MAXIMIZED=FALSE&amp;VAR:CALENDAR=US&amp;VAR:SYMBOL=JNPR&amp;VAR:INDEX=0"}</definedName>
    <definedName name="_509__FDSAUDITLINK__" hidden="1">{"fdsup://directions/FAT Viewer?action=UPDATE&amp;creator=factset&amp;DYN_ARGS=TRUE&amp;DOC_NAME=FAT:FQL_AUDITING_CLIENT_TEMPLATE.FAT&amp;display_string=Audit&amp;VAR:KEY=HQNKJMRWFU&amp;VAR:QUERY=RkZfRUJJVERBX09QRVIoUVRSLDQvMS8yMDA5LDYvMzAvMjAwOSwsLFVTRCk=&amp;WINDOW=FIRST_POPUP&amp;HEIGH","T=450&amp;WIDTH=450&amp;START_MAXIMIZED=FALSE&amp;VAR:CALENDAR=US&amp;VAR:SYMBOL=JNPR&amp;VAR:INDEX=0"}</definedName>
    <definedName name="_51__FDSAUDITLINK__" localSheetId="7" hidden="1">{"fdsup://directions/FAT Viewer?action=UPDATE&amp;creator=factset&amp;DYN_ARGS=TRUE&amp;DOC_NAME=FAT:FQL_AUDITING_CLIENT_TEMPLATE.FAT&amp;display_string=Audit&amp;VAR:KEY=JYZAXGLINI&amp;VAR:QUERY=RkZfRUJJVERBX09QRVIoUVRSLDQvMS8yMDA5LDYvMzAvMjAwOSwsLFVTRCk=&amp;WINDOW=FIRST_POPUP&amp;HEIGH","T=450&amp;WIDTH=450&amp;START_MAXIMIZED=FALSE&amp;VAR:CALENDAR=US&amp;VAR:SYMBOL=WFC&amp;VAR:INDEX=0"}</definedName>
    <definedName name="_51__FDSAUDITLINK__" localSheetId="9" hidden="1">{"fdsup://directions/FAT Viewer?action=UPDATE&amp;creator=factset&amp;DYN_ARGS=TRUE&amp;DOC_NAME=FAT:FQL_AUDITING_CLIENT_TEMPLATE.FAT&amp;display_string=Audit&amp;VAR:KEY=JYZAXGLINI&amp;VAR:QUERY=RkZfRUJJVERBX09QRVIoUVRSLDQvMS8yMDA5LDYvMzAvMjAwOSwsLFVTRCk=&amp;WINDOW=FIRST_POPUP&amp;HEIGH","T=450&amp;WIDTH=450&amp;START_MAXIMIZED=FALSE&amp;VAR:CALENDAR=US&amp;VAR:SYMBOL=WFC&amp;VAR:INDEX=0"}</definedName>
    <definedName name="_51__FDSAUDITLINK__" localSheetId="8" hidden="1">{"fdsup://directions/FAT Viewer?action=UPDATE&amp;creator=factset&amp;DYN_ARGS=TRUE&amp;DOC_NAME=FAT:FQL_AUDITING_CLIENT_TEMPLATE.FAT&amp;display_string=Audit&amp;VAR:KEY=JYZAXGLINI&amp;VAR:QUERY=RkZfRUJJVERBX09QRVIoUVRSLDQvMS8yMDA5LDYvMzAvMjAwOSwsLFVTRCk=&amp;WINDOW=FIRST_POPUP&amp;HEIGH","T=450&amp;WIDTH=450&amp;START_MAXIMIZED=FALSE&amp;VAR:CALENDAR=US&amp;VAR:SYMBOL=WFC&amp;VAR:INDEX=0"}</definedName>
    <definedName name="_51__FDSAUDITLINK__" localSheetId="10" hidden="1">{"fdsup://directions/FAT Viewer?action=UPDATE&amp;creator=factset&amp;DYN_ARGS=TRUE&amp;DOC_NAME=FAT:FQL_AUDITING_CLIENT_TEMPLATE.FAT&amp;display_string=Audit&amp;VAR:KEY=JYZAXGLINI&amp;VAR:QUERY=RkZfRUJJVERBX09QRVIoUVRSLDQvMS8yMDA5LDYvMzAvMjAwOSwsLFVTRCk=&amp;WINDOW=FIRST_POPUP&amp;HEIGH","T=450&amp;WIDTH=450&amp;START_MAXIMIZED=FALSE&amp;VAR:CALENDAR=US&amp;VAR:SYMBOL=WFC&amp;VAR:INDEX=0"}</definedName>
    <definedName name="_51__FDSAUDITLINK__" localSheetId="3" hidden="1">{"fdsup://directions/FAT Viewer?action=UPDATE&amp;creator=factset&amp;DYN_ARGS=TRUE&amp;DOC_NAME=FAT:FQL_AUDITING_CLIENT_TEMPLATE.FAT&amp;display_string=Audit&amp;VAR:KEY=JYZAXGLINI&amp;VAR:QUERY=RkZfRUJJVERBX09QRVIoUVRSLDQvMS8yMDA5LDYvMzAvMjAwOSwsLFVTRCk=&amp;WINDOW=FIRST_POPUP&amp;HEIGH","T=450&amp;WIDTH=450&amp;START_MAXIMIZED=FALSE&amp;VAR:CALENDAR=US&amp;VAR:SYMBOL=WFC&amp;VAR:INDEX=0"}</definedName>
    <definedName name="_51__FDSAUDITLINK__" localSheetId="5" hidden="1">{"fdsup://directions/FAT Viewer?action=UPDATE&amp;creator=factset&amp;DYN_ARGS=TRUE&amp;DOC_NAME=FAT:FQL_AUDITING_CLIENT_TEMPLATE.FAT&amp;display_string=Audit&amp;VAR:KEY=JYZAXGLINI&amp;VAR:QUERY=RkZfRUJJVERBX09QRVIoUVRSLDQvMS8yMDA5LDYvMzAvMjAwOSwsLFVTRCk=&amp;WINDOW=FIRST_POPUP&amp;HEIGH","T=450&amp;WIDTH=450&amp;START_MAXIMIZED=FALSE&amp;VAR:CALENDAR=US&amp;VAR:SYMBOL=WFC&amp;VAR:INDEX=0"}</definedName>
    <definedName name="_51__FDSAUDITLINK__" localSheetId="1" hidden="1">{"fdsup://directions/FAT Viewer?action=UPDATE&amp;creator=factset&amp;DYN_ARGS=TRUE&amp;DOC_NAME=FAT:FQL_AUDITING_CLIENT_TEMPLATE.FAT&amp;display_string=Audit&amp;VAR:KEY=JYZAXGLINI&amp;VAR:QUERY=RkZfRUJJVERBX09QRVIoUVRSLDQvMS8yMDA5LDYvMzAvMjAwOSwsLFVTRCk=&amp;WINDOW=FIRST_POPUP&amp;HEIGH","T=450&amp;WIDTH=450&amp;START_MAXIMIZED=FALSE&amp;VAR:CALENDAR=US&amp;VAR:SYMBOL=WFC&amp;VAR:INDEX=0"}</definedName>
    <definedName name="_51__FDSAUDITLINK__" hidden="1">{"fdsup://directions/FAT Viewer?action=UPDATE&amp;creator=factset&amp;DYN_ARGS=TRUE&amp;DOC_NAME=FAT:FQL_AUDITING_CLIENT_TEMPLATE.FAT&amp;display_string=Audit&amp;VAR:KEY=JYZAXGLINI&amp;VAR:QUERY=RkZfRUJJVERBX09QRVIoUVRSLDQvMS8yMDA5LDYvMzAvMjAwOSwsLFVTRCk=&amp;WINDOW=FIRST_POPUP&amp;HEIGH","T=450&amp;WIDTH=450&amp;START_MAXIMIZED=FALSE&amp;VAR:CALENDAR=US&amp;VAR:SYMBOL=WFC&amp;VAR:INDEX=0"}</definedName>
    <definedName name="_510__FDSAUDITLINK__" localSheetId="7" hidden="1">{"fdsup://directions/FAT Viewer?action=UPDATE&amp;creator=factset&amp;DYN_ARGS=TRUE&amp;DOC_NAME=FAT:FQL_AUDITING_CLIENT_TEMPLATE.FAT&amp;display_string=Audit&amp;VAR:KEY=VSTCJAFKJU&amp;VAR:QUERY=RkZfRUJJVERBX09QRVIoUVRSLDQvMS8yMDEwLDYvMzAvMjAxMCwsLFVTRCk=&amp;WINDOW=FIRST_POPUP&amp;HEIGH","T=450&amp;WIDTH=450&amp;START_MAXIMIZED=FALSE&amp;VAR:CALENDAR=US&amp;VAR:SYMBOL=JNPR&amp;VAR:INDEX=0"}</definedName>
    <definedName name="_510__FDSAUDITLINK__" localSheetId="9" hidden="1">{"fdsup://directions/FAT Viewer?action=UPDATE&amp;creator=factset&amp;DYN_ARGS=TRUE&amp;DOC_NAME=FAT:FQL_AUDITING_CLIENT_TEMPLATE.FAT&amp;display_string=Audit&amp;VAR:KEY=VSTCJAFKJU&amp;VAR:QUERY=RkZfRUJJVERBX09QRVIoUVRSLDQvMS8yMDEwLDYvMzAvMjAxMCwsLFVTRCk=&amp;WINDOW=FIRST_POPUP&amp;HEIGH","T=450&amp;WIDTH=450&amp;START_MAXIMIZED=FALSE&amp;VAR:CALENDAR=US&amp;VAR:SYMBOL=JNPR&amp;VAR:INDEX=0"}</definedName>
    <definedName name="_510__FDSAUDITLINK__" localSheetId="8" hidden="1">{"fdsup://directions/FAT Viewer?action=UPDATE&amp;creator=factset&amp;DYN_ARGS=TRUE&amp;DOC_NAME=FAT:FQL_AUDITING_CLIENT_TEMPLATE.FAT&amp;display_string=Audit&amp;VAR:KEY=VSTCJAFKJU&amp;VAR:QUERY=RkZfRUJJVERBX09QRVIoUVRSLDQvMS8yMDEwLDYvMzAvMjAxMCwsLFVTRCk=&amp;WINDOW=FIRST_POPUP&amp;HEIGH","T=450&amp;WIDTH=450&amp;START_MAXIMIZED=FALSE&amp;VAR:CALENDAR=US&amp;VAR:SYMBOL=JNPR&amp;VAR:INDEX=0"}</definedName>
    <definedName name="_510__FDSAUDITLINK__" localSheetId="10" hidden="1">{"fdsup://directions/FAT Viewer?action=UPDATE&amp;creator=factset&amp;DYN_ARGS=TRUE&amp;DOC_NAME=FAT:FQL_AUDITING_CLIENT_TEMPLATE.FAT&amp;display_string=Audit&amp;VAR:KEY=VSTCJAFKJU&amp;VAR:QUERY=RkZfRUJJVERBX09QRVIoUVRSLDQvMS8yMDEwLDYvMzAvMjAxMCwsLFVTRCk=&amp;WINDOW=FIRST_POPUP&amp;HEIGH","T=450&amp;WIDTH=450&amp;START_MAXIMIZED=FALSE&amp;VAR:CALENDAR=US&amp;VAR:SYMBOL=JNPR&amp;VAR:INDEX=0"}</definedName>
    <definedName name="_510__FDSAUDITLINK__" localSheetId="3" hidden="1">{"fdsup://directions/FAT Viewer?action=UPDATE&amp;creator=factset&amp;DYN_ARGS=TRUE&amp;DOC_NAME=FAT:FQL_AUDITING_CLIENT_TEMPLATE.FAT&amp;display_string=Audit&amp;VAR:KEY=VSTCJAFKJU&amp;VAR:QUERY=RkZfRUJJVERBX09QRVIoUVRSLDQvMS8yMDEwLDYvMzAvMjAxMCwsLFVTRCk=&amp;WINDOW=FIRST_POPUP&amp;HEIGH","T=450&amp;WIDTH=450&amp;START_MAXIMIZED=FALSE&amp;VAR:CALENDAR=US&amp;VAR:SYMBOL=JNPR&amp;VAR:INDEX=0"}</definedName>
    <definedName name="_510__FDSAUDITLINK__" localSheetId="5" hidden="1">{"fdsup://directions/FAT Viewer?action=UPDATE&amp;creator=factset&amp;DYN_ARGS=TRUE&amp;DOC_NAME=FAT:FQL_AUDITING_CLIENT_TEMPLATE.FAT&amp;display_string=Audit&amp;VAR:KEY=VSTCJAFKJU&amp;VAR:QUERY=RkZfRUJJVERBX09QRVIoUVRSLDQvMS8yMDEwLDYvMzAvMjAxMCwsLFVTRCk=&amp;WINDOW=FIRST_POPUP&amp;HEIGH","T=450&amp;WIDTH=450&amp;START_MAXIMIZED=FALSE&amp;VAR:CALENDAR=US&amp;VAR:SYMBOL=JNPR&amp;VAR:INDEX=0"}</definedName>
    <definedName name="_510__FDSAUDITLINK__" localSheetId="1" hidden="1">{"fdsup://directions/FAT Viewer?action=UPDATE&amp;creator=factset&amp;DYN_ARGS=TRUE&amp;DOC_NAME=FAT:FQL_AUDITING_CLIENT_TEMPLATE.FAT&amp;display_string=Audit&amp;VAR:KEY=VSTCJAFKJU&amp;VAR:QUERY=RkZfRUJJVERBX09QRVIoUVRSLDQvMS8yMDEwLDYvMzAvMjAxMCwsLFVTRCk=&amp;WINDOW=FIRST_POPUP&amp;HEIGH","T=450&amp;WIDTH=450&amp;START_MAXIMIZED=FALSE&amp;VAR:CALENDAR=US&amp;VAR:SYMBOL=JNPR&amp;VAR:INDEX=0"}</definedName>
    <definedName name="_510__FDSAUDITLINK__" hidden="1">{"fdsup://directions/FAT Viewer?action=UPDATE&amp;creator=factset&amp;DYN_ARGS=TRUE&amp;DOC_NAME=FAT:FQL_AUDITING_CLIENT_TEMPLATE.FAT&amp;display_string=Audit&amp;VAR:KEY=VSTCJAFKJU&amp;VAR:QUERY=RkZfRUJJVERBX09QRVIoUVRSLDQvMS8yMDEwLDYvMzAvMjAxMCwsLFVTRCk=&amp;WINDOW=FIRST_POPUP&amp;HEIGH","T=450&amp;WIDTH=450&amp;START_MAXIMIZED=FALSE&amp;VAR:CALENDAR=US&amp;VAR:SYMBOL=JNPR&amp;VAR:INDEX=0"}</definedName>
    <definedName name="_511__FDSAUDITLINK__" localSheetId="7" hidden="1">{"fdsup://directions/FAT Viewer?action=UPDATE&amp;creator=factset&amp;DYN_ARGS=TRUE&amp;DOC_NAME=FAT:FQL_AUDITING_CLIENT_TEMPLATE.FAT&amp;display_string=Audit&amp;VAR:KEY=VWFKNCTUDO&amp;VAR:QUERY=RkZfRUJJVERBX09QRVIoUVRSLDQvMS8yMDA5LDYvMzAvMjAwOSwsLFVTRCk=&amp;WINDOW=FIRST_POPUP&amp;HEIGH","T=450&amp;WIDTH=450&amp;START_MAXIMIZED=FALSE&amp;VAR:CALENDAR=US&amp;VAR:SYMBOL=JNJ&amp;VAR:INDEX=0"}</definedName>
    <definedName name="_511__FDSAUDITLINK__" localSheetId="9" hidden="1">{"fdsup://directions/FAT Viewer?action=UPDATE&amp;creator=factset&amp;DYN_ARGS=TRUE&amp;DOC_NAME=FAT:FQL_AUDITING_CLIENT_TEMPLATE.FAT&amp;display_string=Audit&amp;VAR:KEY=VWFKNCTUDO&amp;VAR:QUERY=RkZfRUJJVERBX09QRVIoUVRSLDQvMS8yMDA5LDYvMzAvMjAwOSwsLFVTRCk=&amp;WINDOW=FIRST_POPUP&amp;HEIGH","T=450&amp;WIDTH=450&amp;START_MAXIMIZED=FALSE&amp;VAR:CALENDAR=US&amp;VAR:SYMBOL=JNJ&amp;VAR:INDEX=0"}</definedName>
    <definedName name="_511__FDSAUDITLINK__" localSheetId="8" hidden="1">{"fdsup://directions/FAT Viewer?action=UPDATE&amp;creator=factset&amp;DYN_ARGS=TRUE&amp;DOC_NAME=FAT:FQL_AUDITING_CLIENT_TEMPLATE.FAT&amp;display_string=Audit&amp;VAR:KEY=VWFKNCTUDO&amp;VAR:QUERY=RkZfRUJJVERBX09QRVIoUVRSLDQvMS8yMDA5LDYvMzAvMjAwOSwsLFVTRCk=&amp;WINDOW=FIRST_POPUP&amp;HEIGH","T=450&amp;WIDTH=450&amp;START_MAXIMIZED=FALSE&amp;VAR:CALENDAR=US&amp;VAR:SYMBOL=JNJ&amp;VAR:INDEX=0"}</definedName>
    <definedName name="_511__FDSAUDITLINK__" localSheetId="10" hidden="1">{"fdsup://directions/FAT Viewer?action=UPDATE&amp;creator=factset&amp;DYN_ARGS=TRUE&amp;DOC_NAME=FAT:FQL_AUDITING_CLIENT_TEMPLATE.FAT&amp;display_string=Audit&amp;VAR:KEY=VWFKNCTUDO&amp;VAR:QUERY=RkZfRUJJVERBX09QRVIoUVRSLDQvMS8yMDA5LDYvMzAvMjAwOSwsLFVTRCk=&amp;WINDOW=FIRST_POPUP&amp;HEIGH","T=450&amp;WIDTH=450&amp;START_MAXIMIZED=FALSE&amp;VAR:CALENDAR=US&amp;VAR:SYMBOL=JNJ&amp;VAR:INDEX=0"}</definedName>
    <definedName name="_511__FDSAUDITLINK__" localSheetId="3" hidden="1">{"fdsup://directions/FAT Viewer?action=UPDATE&amp;creator=factset&amp;DYN_ARGS=TRUE&amp;DOC_NAME=FAT:FQL_AUDITING_CLIENT_TEMPLATE.FAT&amp;display_string=Audit&amp;VAR:KEY=VWFKNCTUDO&amp;VAR:QUERY=RkZfRUJJVERBX09QRVIoUVRSLDQvMS8yMDA5LDYvMzAvMjAwOSwsLFVTRCk=&amp;WINDOW=FIRST_POPUP&amp;HEIGH","T=450&amp;WIDTH=450&amp;START_MAXIMIZED=FALSE&amp;VAR:CALENDAR=US&amp;VAR:SYMBOL=JNJ&amp;VAR:INDEX=0"}</definedName>
    <definedName name="_511__FDSAUDITLINK__" localSheetId="5" hidden="1">{"fdsup://directions/FAT Viewer?action=UPDATE&amp;creator=factset&amp;DYN_ARGS=TRUE&amp;DOC_NAME=FAT:FQL_AUDITING_CLIENT_TEMPLATE.FAT&amp;display_string=Audit&amp;VAR:KEY=VWFKNCTUDO&amp;VAR:QUERY=RkZfRUJJVERBX09QRVIoUVRSLDQvMS8yMDA5LDYvMzAvMjAwOSwsLFVTRCk=&amp;WINDOW=FIRST_POPUP&amp;HEIGH","T=450&amp;WIDTH=450&amp;START_MAXIMIZED=FALSE&amp;VAR:CALENDAR=US&amp;VAR:SYMBOL=JNJ&amp;VAR:INDEX=0"}</definedName>
    <definedName name="_511__FDSAUDITLINK__" localSheetId="1" hidden="1">{"fdsup://directions/FAT Viewer?action=UPDATE&amp;creator=factset&amp;DYN_ARGS=TRUE&amp;DOC_NAME=FAT:FQL_AUDITING_CLIENT_TEMPLATE.FAT&amp;display_string=Audit&amp;VAR:KEY=VWFKNCTUDO&amp;VAR:QUERY=RkZfRUJJVERBX09QRVIoUVRSLDQvMS8yMDA5LDYvMzAvMjAwOSwsLFVTRCk=&amp;WINDOW=FIRST_POPUP&amp;HEIGH","T=450&amp;WIDTH=450&amp;START_MAXIMIZED=FALSE&amp;VAR:CALENDAR=US&amp;VAR:SYMBOL=JNJ&amp;VAR:INDEX=0"}</definedName>
    <definedName name="_511__FDSAUDITLINK__" hidden="1">{"fdsup://directions/FAT Viewer?action=UPDATE&amp;creator=factset&amp;DYN_ARGS=TRUE&amp;DOC_NAME=FAT:FQL_AUDITING_CLIENT_TEMPLATE.FAT&amp;display_string=Audit&amp;VAR:KEY=VWFKNCTUDO&amp;VAR:QUERY=RkZfRUJJVERBX09QRVIoUVRSLDQvMS8yMDA5LDYvMzAvMjAwOSwsLFVTRCk=&amp;WINDOW=FIRST_POPUP&amp;HEIGH","T=450&amp;WIDTH=450&amp;START_MAXIMIZED=FALSE&amp;VAR:CALENDAR=US&amp;VAR:SYMBOL=JNJ&amp;VAR:INDEX=0"}</definedName>
    <definedName name="_512__FDSAUDITLINK__" localSheetId="7" hidden="1">{"fdsup://directions/FAT Viewer?action=UPDATE&amp;creator=factset&amp;DYN_ARGS=TRUE&amp;DOC_NAME=FAT:FQL_AUDITING_CLIENT_TEMPLATE.FAT&amp;display_string=Audit&amp;VAR:KEY=XQLOLUXYHG&amp;VAR:QUERY=RkZfRUJJVERBX09QRVIoUVRSLDQvMS8yMDEwLDYvMzAvMjAxMCwsLFVTRCk=&amp;WINDOW=FIRST_POPUP&amp;HEIGH","T=450&amp;WIDTH=450&amp;START_MAXIMIZED=FALSE&amp;VAR:CALENDAR=US&amp;VAR:SYMBOL=JNJ&amp;VAR:INDEX=0"}</definedName>
    <definedName name="_512__FDSAUDITLINK__" localSheetId="9" hidden="1">{"fdsup://directions/FAT Viewer?action=UPDATE&amp;creator=factset&amp;DYN_ARGS=TRUE&amp;DOC_NAME=FAT:FQL_AUDITING_CLIENT_TEMPLATE.FAT&amp;display_string=Audit&amp;VAR:KEY=XQLOLUXYHG&amp;VAR:QUERY=RkZfRUJJVERBX09QRVIoUVRSLDQvMS8yMDEwLDYvMzAvMjAxMCwsLFVTRCk=&amp;WINDOW=FIRST_POPUP&amp;HEIGH","T=450&amp;WIDTH=450&amp;START_MAXIMIZED=FALSE&amp;VAR:CALENDAR=US&amp;VAR:SYMBOL=JNJ&amp;VAR:INDEX=0"}</definedName>
    <definedName name="_512__FDSAUDITLINK__" localSheetId="8" hidden="1">{"fdsup://directions/FAT Viewer?action=UPDATE&amp;creator=factset&amp;DYN_ARGS=TRUE&amp;DOC_NAME=FAT:FQL_AUDITING_CLIENT_TEMPLATE.FAT&amp;display_string=Audit&amp;VAR:KEY=XQLOLUXYHG&amp;VAR:QUERY=RkZfRUJJVERBX09QRVIoUVRSLDQvMS8yMDEwLDYvMzAvMjAxMCwsLFVTRCk=&amp;WINDOW=FIRST_POPUP&amp;HEIGH","T=450&amp;WIDTH=450&amp;START_MAXIMIZED=FALSE&amp;VAR:CALENDAR=US&amp;VAR:SYMBOL=JNJ&amp;VAR:INDEX=0"}</definedName>
    <definedName name="_512__FDSAUDITLINK__" localSheetId="10" hidden="1">{"fdsup://directions/FAT Viewer?action=UPDATE&amp;creator=factset&amp;DYN_ARGS=TRUE&amp;DOC_NAME=FAT:FQL_AUDITING_CLIENT_TEMPLATE.FAT&amp;display_string=Audit&amp;VAR:KEY=XQLOLUXYHG&amp;VAR:QUERY=RkZfRUJJVERBX09QRVIoUVRSLDQvMS8yMDEwLDYvMzAvMjAxMCwsLFVTRCk=&amp;WINDOW=FIRST_POPUP&amp;HEIGH","T=450&amp;WIDTH=450&amp;START_MAXIMIZED=FALSE&amp;VAR:CALENDAR=US&amp;VAR:SYMBOL=JNJ&amp;VAR:INDEX=0"}</definedName>
    <definedName name="_512__FDSAUDITLINK__" localSheetId="3" hidden="1">{"fdsup://directions/FAT Viewer?action=UPDATE&amp;creator=factset&amp;DYN_ARGS=TRUE&amp;DOC_NAME=FAT:FQL_AUDITING_CLIENT_TEMPLATE.FAT&amp;display_string=Audit&amp;VAR:KEY=XQLOLUXYHG&amp;VAR:QUERY=RkZfRUJJVERBX09QRVIoUVRSLDQvMS8yMDEwLDYvMzAvMjAxMCwsLFVTRCk=&amp;WINDOW=FIRST_POPUP&amp;HEIGH","T=450&amp;WIDTH=450&amp;START_MAXIMIZED=FALSE&amp;VAR:CALENDAR=US&amp;VAR:SYMBOL=JNJ&amp;VAR:INDEX=0"}</definedName>
    <definedName name="_512__FDSAUDITLINK__" localSheetId="5" hidden="1">{"fdsup://directions/FAT Viewer?action=UPDATE&amp;creator=factset&amp;DYN_ARGS=TRUE&amp;DOC_NAME=FAT:FQL_AUDITING_CLIENT_TEMPLATE.FAT&amp;display_string=Audit&amp;VAR:KEY=XQLOLUXYHG&amp;VAR:QUERY=RkZfRUJJVERBX09QRVIoUVRSLDQvMS8yMDEwLDYvMzAvMjAxMCwsLFVTRCk=&amp;WINDOW=FIRST_POPUP&amp;HEIGH","T=450&amp;WIDTH=450&amp;START_MAXIMIZED=FALSE&amp;VAR:CALENDAR=US&amp;VAR:SYMBOL=JNJ&amp;VAR:INDEX=0"}</definedName>
    <definedName name="_512__FDSAUDITLINK__" localSheetId="1" hidden="1">{"fdsup://directions/FAT Viewer?action=UPDATE&amp;creator=factset&amp;DYN_ARGS=TRUE&amp;DOC_NAME=FAT:FQL_AUDITING_CLIENT_TEMPLATE.FAT&amp;display_string=Audit&amp;VAR:KEY=XQLOLUXYHG&amp;VAR:QUERY=RkZfRUJJVERBX09QRVIoUVRSLDQvMS8yMDEwLDYvMzAvMjAxMCwsLFVTRCk=&amp;WINDOW=FIRST_POPUP&amp;HEIGH","T=450&amp;WIDTH=450&amp;START_MAXIMIZED=FALSE&amp;VAR:CALENDAR=US&amp;VAR:SYMBOL=JNJ&amp;VAR:INDEX=0"}</definedName>
    <definedName name="_512__FDSAUDITLINK__" hidden="1">{"fdsup://directions/FAT Viewer?action=UPDATE&amp;creator=factset&amp;DYN_ARGS=TRUE&amp;DOC_NAME=FAT:FQL_AUDITING_CLIENT_TEMPLATE.FAT&amp;display_string=Audit&amp;VAR:KEY=XQLOLUXYHG&amp;VAR:QUERY=RkZfRUJJVERBX09QRVIoUVRSLDQvMS8yMDEwLDYvMzAvMjAxMCwsLFVTRCk=&amp;WINDOW=FIRST_POPUP&amp;HEIGH","T=450&amp;WIDTH=450&amp;START_MAXIMIZED=FALSE&amp;VAR:CALENDAR=US&amp;VAR:SYMBOL=JNJ&amp;VAR:INDEX=0"}</definedName>
    <definedName name="_513__FDSAUDITLINK__" localSheetId="7" hidden="1">{"fdsup://directions/FAT Viewer?action=UPDATE&amp;creator=factset&amp;DYN_ARGS=TRUE&amp;DOC_NAME=FAT:FQL_AUDITING_CLIENT_TEMPLATE.FAT&amp;display_string=Audit&amp;VAR:KEY=VKFOXOHMTA&amp;VAR:QUERY=RkZfRUJJVERBX09QRVIoUVRSLDQvMS8yMDA5LDYvMzAvMjAwOSwsLFVTRCk=&amp;WINDOW=FIRST_POPUP&amp;HEIGH","T=450&amp;WIDTH=450&amp;START_MAXIMIZED=FALSE&amp;VAR:CALENDAR=US&amp;VAR:SYMBOL=JEC&amp;VAR:INDEX=0"}</definedName>
    <definedName name="_513__FDSAUDITLINK__" localSheetId="9" hidden="1">{"fdsup://directions/FAT Viewer?action=UPDATE&amp;creator=factset&amp;DYN_ARGS=TRUE&amp;DOC_NAME=FAT:FQL_AUDITING_CLIENT_TEMPLATE.FAT&amp;display_string=Audit&amp;VAR:KEY=VKFOXOHMTA&amp;VAR:QUERY=RkZfRUJJVERBX09QRVIoUVRSLDQvMS8yMDA5LDYvMzAvMjAwOSwsLFVTRCk=&amp;WINDOW=FIRST_POPUP&amp;HEIGH","T=450&amp;WIDTH=450&amp;START_MAXIMIZED=FALSE&amp;VAR:CALENDAR=US&amp;VAR:SYMBOL=JEC&amp;VAR:INDEX=0"}</definedName>
    <definedName name="_513__FDSAUDITLINK__" localSheetId="8" hidden="1">{"fdsup://directions/FAT Viewer?action=UPDATE&amp;creator=factset&amp;DYN_ARGS=TRUE&amp;DOC_NAME=FAT:FQL_AUDITING_CLIENT_TEMPLATE.FAT&amp;display_string=Audit&amp;VAR:KEY=VKFOXOHMTA&amp;VAR:QUERY=RkZfRUJJVERBX09QRVIoUVRSLDQvMS8yMDA5LDYvMzAvMjAwOSwsLFVTRCk=&amp;WINDOW=FIRST_POPUP&amp;HEIGH","T=450&amp;WIDTH=450&amp;START_MAXIMIZED=FALSE&amp;VAR:CALENDAR=US&amp;VAR:SYMBOL=JEC&amp;VAR:INDEX=0"}</definedName>
    <definedName name="_513__FDSAUDITLINK__" localSheetId="10" hidden="1">{"fdsup://directions/FAT Viewer?action=UPDATE&amp;creator=factset&amp;DYN_ARGS=TRUE&amp;DOC_NAME=FAT:FQL_AUDITING_CLIENT_TEMPLATE.FAT&amp;display_string=Audit&amp;VAR:KEY=VKFOXOHMTA&amp;VAR:QUERY=RkZfRUJJVERBX09QRVIoUVRSLDQvMS8yMDA5LDYvMzAvMjAwOSwsLFVTRCk=&amp;WINDOW=FIRST_POPUP&amp;HEIGH","T=450&amp;WIDTH=450&amp;START_MAXIMIZED=FALSE&amp;VAR:CALENDAR=US&amp;VAR:SYMBOL=JEC&amp;VAR:INDEX=0"}</definedName>
    <definedName name="_513__FDSAUDITLINK__" localSheetId="3" hidden="1">{"fdsup://directions/FAT Viewer?action=UPDATE&amp;creator=factset&amp;DYN_ARGS=TRUE&amp;DOC_NAME=FAT:FQL_AUDITING_CLIENT_TEMPLATE.FAT&amp;display_string=Audit&amp;VAR:KEY=VKFOXOHMTA&amp;VAR:QUERY=RkZfRUJJVERBX09QRVIoUVRSLDQvMS8yMDA5LDYvMzAvMjAwOSwsLFVTRCk=&amp;WINDOW=FIRST_POPUP&amp;HEIGH","T=450&amp;WIDTH=450&amp;START_MAXIMIZED=FALSE&amp;VAR:CALENDAR=US&amp;VAR:SYMBOL=JEC&amp;VAR:INDEX=0"}</definedName>
    <definedName name="_513__FDSAUDITLINK__" localSheetId="5" hidden="1">{"fdsup://directions/FAT Viewer?action=UPDATE&amp;creator=factset&amp;DYN_ARGS=TRUE&amp;DOC_NAME=FAT:FQL_AUDITING_CLIENT_TEMPLATE.FAT&amp;display_string=Audit&amp;VAR:KEY=VKFOXOHMTA&amp;VAR:QUERY=RkZfRUJJVERBX09QRVIoUVRSLDQvMS8yMDA5LDYvMzAvMjAwOSwsLFVTRCk=&amp;WINDOW=FIRST_POPUP&amp;HEIGH","T=450&amp;WIDTH=450&amp;START_MAXIMIZED=FALSE&amp;VAR:CALENDAR=US&amp;VAR:SYMBOL=JEC&amp;VAR:INDEX=0"}</definedName>
    <definedName name="_513__FDSAUDITLINK__" localSheetId="1" hidden="1">{"fdsup://directions/FAT Viewer?action=UPDATE&amp;creator=factset&amp;DYN_ARGS=TRUE&amp;DOC_NAME=FAT:FQL_AUDITING_CLIENT_TEMPLATE.FAT&amp;display_string=Audit&amp;VAR:KEY=VKFOXOHMTA&amp;VAR:QUERY=RkZfRUJJVERBX09QRVIoUVRSLDQvMS8yMDA5LDYvMzAvMjAwOSwsLFVTRCk=&amp;WINDOW=FIRST_POPUP&amp;HEIGH","T=450&amp;WIDTH=450&amp;START_MAXIMIZED=FALSE&amp;VAR:CALENDAR=US&amp;VAR:SYMBOL=JEC&amp;VAR:INDEX=0"}</definedName>
    <definedName name="_513__FDSAUDITLINK__" hidden="1">{"fdsup://directions/FAT Viewer?action=UPDATE&amp;creator=factset&amp;DYN_ARGS=TRUE&amp;DOC_NAME=FAT:FQL_AUDITING_CLIENT_TEMPLATE.FAT&amp;display_string=Audit&amp;VAR:KEY=VKFOXOHMTA&amp;VAR:QUERY=RkZfRUJJVERBX09QRVIoUVRSLDQvMS8yMDA5LDYvMzAvMjAwOSwsLFVTRCk=&amp;WINDOW=FIRST_POPUP&amp;HEIGH","T=450&amp;WIDTH=450&amp;START_MAXIMIZED=FALSE&amp;VAR:CALENDAR=US&amp;VAR:SYMBOL=JEC&amp;VAR:INDEX=0"}</definedName>
    <definedName name="_514__FDSAUDITLINK__" localSheetId="7" hidden="1">{"fdsup://directions/FAT Viewer?action=UPDATE&amp;creator=factset&amp;DYN_ARGS=TRUE&amp;DOC_NAME=FAT:FQL_AUDITING_CLIENT_TEMPLATE.FAT&amp;display_string=Audit&amp;VAR:KEY=FSLWJAZCDA&amp;VAR:QUERY=RkZfRUJJVERBX09QRVIoUVRSLDQvMS8yMDEwLDYvMzAvMjAxMCwsLFVTRCk=&amp;WINDOW=FIRST_POPUP&amp;HEIGH","T=450&amp;WIDTH=450&amp;START_MAXIMIZED=FALSE&amp;VAR:CALENDAR=US&amp;VAR:SYMBOL=JEC&amp;VAR:INDEX=0"}</definedName>
    <definedName name="_514__FDSAUDITLINK__" localSheetId="9" hidden="1">{"fdsup://directions/FAT Viewer?action=UPDATE&amp;creator=factset&amp;DYN_ARGS=TRUE&amp;DOC_NAME=FAT:FQL_AUDITING_CLIENT_TEMPLATE.FAT&amp;display_string=Audit&amp;VAR:KEY=FSLWJAZCDA&amp;VAR:QUERY=RkZfRUJJVERBX09QRVIoUVRSLDQvMS8yMDEwLDYvMzAvMjAxMCwsLFVTRCk=&amp;WINDOW=FIRST_POPUP&amp;HEIGH","T=450&amp;WIDTH=450&amp;START_MAXIMIZED=FALSE&amp;VAR:CALENDAR=US&amp;VAR:SYMBOL=JEC&amp;VAR:INDEX=0"}</definedName>
    <definedName name="_514__FDSAUDITLINK__" localSheetId="8" hidden="1">{"fdsup://directions/FAT Viewer?action=UPDATE&amp;creator=factset&amp;DYN_ARGS=TRUE&amp;DOC_NAME=FAT:FQL_AUDITING_CLIENT_TEMPLATE.FAT&amp;display_string=Audit&amp;VAR:KEY=FSLWJAZCDA&amp;VAR:QUERY=RkZfRUJJVERBX09QRVIoUVRSLDQvMS8yMDEwLDYvMzAvMjAxMCwsLFVTRCk=&amp;WINDOW=FIRST_POPUP&amp;HEIGH","T=450&amp;WIDTH=450&amp;START_MAXIMIZED=FALSE&amp;VAR:CALENDAR=US&amp;VAR:SYMBOL=JEC&amp;VAR:INDEX=0"}</definedName>
    <definedName name="_514__FDSAUDITLINK__" localSheetId="10" hidden="1">{"fdsup://directions/FAT Viewer?action=UPDATE&amp;creator=factset&amp;DYN_ARGS=TRUE&amp;DOC_NAME=FAT:FQL_AUDITING_CLIENT_TEMPLATE.FAT&amp;display_string=Audit&amp;VAR:KEY=FSLWJAZCDA&amp;VAR:QUERY=RkZfRUJJVERBX09QRVIoUVRSLDQvMS8yMDEwLDYvMzAvMjAxMCwsLFVTRCk=&amp;WINDOW=FIRST_POPUP&amp;HEIGH","T=450&amp;WIDTH=450&amp;START_MAXIMIZED=FALSE&amp;VAR:CALENDAR=US&amp;VAR:SYMBOL=JEC&amp;VAR:INDEX=0"}</definedName>
    <definedName name="_514__FDSAUDITLINK__" localSheetId="3" hidden="1">{"fdsup://directions/FAT Viewer?action=UPDATE&amp;creator=factset&amp;DYN_ARGS=TRUE&amp;DOC_NAME=FAT:FQL_AUDITING_CLIENT_TEMPLATE.FAT&amp;display_string=Audit&amp;VAR:KEY=FSLWJAZCDA&amp;VAR:QUERY=RkZfRUJJVERBX09QRVIoUVRSLDQvMS8yMDEwLDYvMzAvMjAxMCwsLFVTRCk=&amp;WINDOW=FIRST_POPUP&amp;HEIGH","T=450&amp;WIDTH=450&amp;START_MAXIMIZED=FALSE&amp;VAR:CALENDAR=US&amp;VAR:SYMBOL=JEC&amp;VAR:INDEX=0"}</definedName>
    <definedName name="_514__FDSAUDITLINK__" localSheetId="5" hidden="1">{"fdsup://directions/FAT Viewer?action=UPDATE&amp;creator=factset&amp;DYN_ARGS=TRUE&amp;DOC_NAME=FAT:FQL_AUDITING_CLIENT_TEMPLATE.FAT&amp;display_string=Audit&amp;VAR:KEY=FSLWJAZCDA&amp;VAR:QUERY=RkZfRUJJVERBX09QRVIoUVRSLDQvMS8yMDEwLDYvMzAvMjAxMCwsLFVTRCk=&amp;WINDOW=FIRST_POPUP&amp;HEIGH","T=450&amp;WIDTH=450&amp;START_MAXIMIZED=FALSE&amp;VAR:CALENDAR=US&amp;VAR:SYMBOL=JEC&amp;VAR:INDEX=0"}</definedName>
    <definedName name="_514__FDSAUDITLINK__" localSheetId="1" hidden="1">{"fdsup://directions/FAT Viewer?action=UPDATE&amp;creator=factset&amp;DYN_ARGS=TRUE&amp;DOC_NAME=FAT:FQL_AUDITING_CLIENT_TEMPLATE.FAT&amp;display_string=Audit&amp;VAR:KEY=FSLWJAZCDA&amp;VAR:QUERY=RkZfRUJJVERBX09QRVIoUVRSLDQvMS8yMDEwLDYvMzAvMjAxMCwsLFVTRCk=&amp;WINDOW=FIRST_POPUP&amp;HEIGH","T=450&amp;WIDTH=450&amp;START_MAXIMIZED=FALSE&amp;VAR:CALENDAR=US&amp;VAR:SYMBOL=JEC&amp;VAR:INDEX=0"}</definedName>
    <definedName name="_514__FDSAUDITLINK__" hidden="1">{"fdsup://directions/FAT Viewer?action=UPDATE&amp;creator=factset&amp;DYN_ARGS=TRUE&amp;DOC_NAME=FAT:FQL_AUDITING_CLIENT_TEMPLATE.FAT&amp;display_string=Audit&amp;VAR:KEY=FSLWJAZCDA&amp;VAR:QUERY=RkZfRUJJVERBX09QRVIoUVRSLDQvMS8yMDEwLDYvMzAvMjAxMCwsLFVTRCk=&amp;WINDOW=FIRST_POPUP&amp;HEIGH","T=450&amp;WIDTH=450&amp;START_MAXIMIZED=FALSE&amp;VAR:CALENDAR=US&amp;VAR:SYMBOL=JEC&amp;VAR:INDEX=0"}</definedName>
    <definedName name="_515__FDSAUDITLINK__" localSheetId="7" hidden="1">{"fdsup://directions/FAT Viewer?action=UPDATE&amp;creator=factset&amp;DYN_ARGS=TRUE&amp;DOC_NAME=FAT:FQL_AUDITING_CLIENT_TEMPLATE.FAT&amp;display_string=Audit&amp;VAR:KEY=DCNKROLSFO&amp;VAR:QUERY=RkZfRUJJVERBX09QRVIoUVRSLDQvMS8yMDA5LDYvMzAvMjAwOSwsLFVTRCk=&amp;WINDOW=FIRST_POPUP&amp;HEIGH","T=450&amp;WIDTH=450&amp;START_MAXIMIZED=FALSE&amp;VAR:CALENDAR=US&amp;VAR:SYMBOL=JDSU&amp;VAR:INDEX=0"}</definedName>
    <definedName name="_515__FDSAUDITLINK__" localSheetId="9" hidden="1">{"fdsup://directions/FAT Viewer?action=UPDATE&amp;creator=factset&amp;DYN_ARGS=TRUE&amp;DOC_NAME=FAT:FQL_AUDITING_CLIENT_TEMPLATE.FAT&amp;display_string=Audit&amp;VAR:KEY=DCNKROLSFO&amp;VAR:QUERY=RkZfRUJJVERBX09QRVIoUVRSLDQvMS8yMDA5LDYvMzAvMjAwOSwsLFVTRCk=&amp;WINDOW=FIRST_POPUP&amp;HEIGH","T=450&amp;WIDTH=450&amp;START_MAXIMIZED=FALSE&amp;VAR:CALENDAR=US&amp;VAR:SYMBOL=JDSU&amp;VAR:INDEX=0"}</definedName>
    <definedName name="_515__FDSAUDITLINK__" localSheetId="8" hidden="1">{"fdsup://directions/FAT Viewer?action=UPDATE&amp;creator=factset&amp;DYN_ARGS=TRUE&amp;DOC_NAME=FAT:FQL_AUDITING_CLIENT_TEMPLATE.FAT&amp;display_string=Audit&amp;VAR:KEY=DCNKROLSFO&amp;VAR:QUERY=RkZfRUJJVERBX09QRVIoUVRSLDQvMS8yMDA5LDYvMzAvMjAwOSwsLFVTRCk=&amp;WINDOW=FIRST_POPUP&amp;HEIGH","T=450&amp;WIDTH=450&amp;START_MAXIMIZED=FALSE&amp;VAR:CALENDAR=US&amp;VAR:SYMBOL=JDSU&amp;VAR:INDEX=0"}</definedName>
    <definedName name="_515__FDSAUDITLINK__" localSheetId="10" hidden="1">{"fdsup://directions/FAT Viewer?action=UPDATE&amp;creator=factset&amp;DYN_ARGS=TRUE&amp;DOC_NAME=FAT:FQL_AUDITING_CLIENT_TEMPLATE.FAT&amp;display_string=Audit&amp;VAR:KEY=DCNKROLSFO&amp;VAR:QUERY=RkZfRUJJVERBX09QRVIoUVRSLDQvMS8yMDA5LDYvMzAvMjAwOSwsLFVTRCk=&amp;WINDOW=FIRST_POPUP&amp;HEIGH","T=450&amp;WIDTH=450&amp;START_MAXIMIZED=FALSE&amp;VAR:CALENDAR=US&amp;VAR:SYMBOL=JDSU&amp;VAR:INDEX=0"}</definedName>
    <definedName name="_515__FDSAUDITLINK__" localSheetId="3" hidden="1">{"fdsup://directions/FAT Viewer?action=UPDATE&amp;creator=factset&amp;DYN_ARGS=TRUE&amp;DOC_NAME=FAT:FQL_AUDITING_CLIENT_TEMPLATE.FAT&amp;display_string=Audit&amp;VAR:KEY=DCNKROLSFO&amp;VAR:QUERY=RkZfRUJJVERBX09QRVIoUVRSLDQvMS8yMDA5LDYvMzAvMjAwOSwsLFVTRCk=&amp;WINDOW=FIRST_POPUP&amp;HEIGH","T=450&amp;WIDTH=450&amp;START_MAXIMIZED=FALSE&amp;VAR:CALENDAR=US&amp;VAR:SYMBOL=JDSU&amp;VAR:INDEX=0"}</definedName>
    <definedName name="_515__FDSAUDITLINK__" localSheetId="5" hidden="1">{"fdsup://directions/FAT Viewer?action=UPDATE&amp;creator=factset&amp;DYN_ARGS=TRUE&amp;DOC_NAME=FAT:FQL_AUDITING_CLIENT_TEMPLATE.FAT&amp;display_string=Audit&amp;VAR:KEY=DCNKROLSFO&amp;VAR:QUERY=RkZfRUJJVERBX09QRVIoUVRSLDQvMS8yMDA5LDYvMzAvMjAwOSwsLFVTRCk=&amp;WINDOW=FIRST_POPUP&amp;HEIGH","T=450&amp;WIDTH=450&amp;START_MAXIMIZED=FALSE&amp;VAR:CALENDAR=US&amp;VAR:SYMBOL=JDSU&amp;VAR:INDEX=0"}</definedName>
    <definedName name="_515__FDSAUDITLINK__" localSheetId="1" hidden="1">{"fdsup://directions/FAT Viewer?action=UPDATE&amp;creator=factset&amp;DYN_ARGS=TRUE&amp;DOC_NAME=FAT:FQL_AUDITING_CLIENT_TEMPLATE.FAT&amp;display_string=Audit&amp;VAR:KEY=DCNKROLSFO&amp;VAR:QUERY=RkZfRUJJVERBX09QRVIoUVRSLDQvMS8yMDA5LDYvMzAvMjAwOSwsLFVTRCk=&amp;WINDOW=FIRST_POPUP&amp;HEIGH","T=450&amp;WIDTH=450&amp;START_MAXIMIZED=FALSE&amp;VAR:CALENDAR=US&amp;VAR:SYMBOL=JDSU&amp;VAR:INDEX=0"}</definedName>
    <definedName name="_515__FDSAUDITLINK__" hidden="1">{"fdsup://directions/FAT Viewer?action=UPDATE&amp;creator=factset&amp;DYN_ARGS=TRUE&amp;DOC_NAME=FAT:FQL_AUDITING_CLIENT_TEMPLATE.FAT&amp;display_string=Audit&amp;VAR:KEY=DCNKROLSFO&amp;VAR:QUERY=RkZfRUJJVERBX09QRVIoUVRSLDQvMS8yMDA5LDYvMzAvMjAwOSwsLFVTRCk=&amp;WINDOW=FIRST_POPUP&amp;HEIGH","T=450&amp;WIDTH=450&amp;START_MAXIMIZED=FALSE&amp;VAR:CALENDAR=US&amp;VAR:SYMBOL=JDSU&amp;VAR:INDEX=0"}</definedName>
    <definedName name="_516__FDSAUDITLINK__" localSheetId="7" hidden="1">{"fdsup://directions/FAT Viewer?action=UPDATE&amp;creator=factset&amp;DYN_ARGS=TRUE&amp;DOC_NAME=FAT:FQL_AUDITING_CLIENT_TEMPLATE.FAT&amp;display_string=Audit&amp;VAR:KEY=DKBQPSZCRE&amp;VAR:QUERY=RkZfRUJJVERBX09QRVIoUVRSLDQvMS8yMDEwLDYvMzAvMjAxMCwsLFVTRCk=&amp;WINDOW=FIRST_POPUP&amp;HEIGH","T=450&amp;WIDTH=450&amp;START_MAXIMIZED=FALSE&amp;VAR:CALENDAR=US&amp;VAR:SYMBOL=JDSU&amp;VAR:INDEX=0"}</definedName>
    <definedName name="_516__FDSAUDITLINK__" localSheetId="9" hidden="1">{"fdsup://directions/FAT Viewer?action=UPDATE&amp;creator=factset&amp;DYN_ARGS=TRUE&amp;DOC_NAME=FAT:FQL_AUDITING_CLIENT_TEMPLATE.FAT&amp;display_string=Audit&amp;VAR:KEY=DKBQPSZCRE&amp;VAR:QUERY=RkZfRUJJVERBX09QRVIoUVRSLDQvMS8yMDEwLDYvMzAvMjAxMCwsLFVTRCk=&amp;WINDOW=FIRST_POPUP&amp;HEIGH","T=450&amp;WIDTH=450&amp;START_MAXIMIZED=FALSE&amp;VAR:CALENDAR=US&amp;VAR:SYMBOL=JDSU&amp;VAR:INDEX=0"}</definedName>
    <definedName name="_516__FDSAUDITLINK__" localSheetId="8" hidden="1">{"fdsup://directions/FAT Viewer?action=UPDATE&amp;creator=factset&amp;DYN_ARGS=TRUE&amp;DOC_NAME=FAT:FQL_AUDITING_CLIENT_TEMPLATE.FAT&amp;display_string=Audit&amp;VAR:KEY=DKBQPSZCRE&amp;VAR:QUERY=RkZfRUJJVERBX09QRVIoUVRSLDQvMS8yMDEwLDYvMzAvMjAxMCwsLFVTRCk=&amp;WINDOW=FIRST_POPUP&amp;HEIGH","T=450&amp;WIDTH=450&amp;START_MAXIMIZED=FALSE&amp;VAR:CALENDAR=US&amp;VAR:SYMBOL=JDSU&amp;VAR:INDEX=0"}</definedName>
    <definedName name="_516__FDSAUDITLINK__" localSheetId="10" hidden="1">{"fdsup://directions/FAT Viewer?action=UPDATE&amp;creator=factset&amp;DYN_ARGS=TRUE&amp;DOC_NAME=FAT:FQL_AUDITING_CLIENT_TEMPLATE.FAT&amp;display_string=Audit&amp;VAR:KEY=DKBQPSZCRE&amp;VAR:QUERY=RkZfRUJJVERBX09QRVIoUVRSLDQvMS8yMDEwLDYvMzAvMjAxMCwsLFVTRCk=&amp;WINDOW=FIRST_POPUP&amp;HEIGH","T=450&amp;WIDTH=450&amp;START_MAXIMIZED=FALSE&amp;VAR:CALENDAR=US&amp;VAR:SYMBOL=JDSU&amp;VAR:INDEX=0"}</definedName>
    <definedName name="_516__FDSAUDITLINK__" localSheetId="3" hidden="1">{"fdsup://directions/FAT Viewer?action=UPDATE&amp;creator=factset&amp;DYN_ARGS=TRUE&amp;DOC_NAME=FAT:FQL_AUDITING_CLIENT_TEMPLATE.FAT&amp;display_string=Audit&amp;VAR:KEY=DKBQPSZCRE&amp;VAR:QUERY=RkZfRUJJVERBX09QRVIoUVRSLDQvMS8yMDEwLDYvMzAvMjAxMCwsLFVTRCk=&amp;WINDOW=FIRST_POPUP&amp;HEIGH","T=450&amp;WIDTH=450&amp;START_MAXIMIZED=FALSE&amp;VAR:CALENDAR=US&amp;VAR:SYMBOL=JDSU&amp;VAR:INDEX=0"}</definedName>
    <definedName name="_516__FDSAUDITLINK__" localSheetId="5" hidden="1">{"fdsup://directions/FAT Viewer?action=UPDATE&amp;creator=factset&amp;DYN_ARGS=TRUE&amp;DOC_NAME=FAT:FQL_AUDITING_CLIENT_TEMPLATE.FAT&amp;display_string=Audit&amp;VAR:KEY=DKBQPSZCRE&amp;VAR:QUERY=RkZfRUJJVERBX09QRVIoUVRSLDQvMS8yMDEwLDYvMzAvMjAxMCwsLFVTRCk=&amp;WINDOW=FIRST_POPUP&amp;HEIGH","T=450&amp;WIDTH=450&amp;START_MAXIMIZED=FALSE&amp;VAR:CALENDAR=US&amp;VAR:SYMBOL=JDSU&amp;VAR:INDEX=0"}</definedName>
    <definedName name="_516__FDSAUDITLINK__" localSheetId="1" hidden="1">{"fdsup://directions/FAT Viewer?action=UPDATE&amp;creator=factset&amp;DYN_ARGS=TRUE&amp;DOC_NAME=FAT:FQL_AUDITING_CLIENT_TEMPLATE.FAT&amp;display_string=Audit&amp;VAR:KEY=DKBQPSZCRE&amp;VAR:QUERY=RkZfRUJJVERBX09QRVIoUVRSLDQvMS8yMDEwLDYvMzAvMjAxMCwsLFVTRCk=&amp;WINDOW=FIRST_POPUP&amp;HEIGH","T=450&amp;WIDTH=450&amp;START_MAXIMIZED=FALSE&amp;VAR:CALENDAR=US&amp;VAR:SYMBOL=JDSU&amp;VAR:INDEX=0"}</definedName>
    <definedName name="_516__FDSAUDITLINK__" hidden="1">{"fdsup://directions/FAT Viewer?action=UPDATE&amp;creator=factset&amp;DYN_ARGS=TRUE&amp;DOC_NAME=FAT:FQL_AUDITING_CLIENT_TEMPLATE.FAT&amp;display_string=Audit&amp;VAR:KEY=DKBQPSZCRE&amp;VAR:QUERY=RkZfRUJJVERBX09QRVIoUVRSLDQvMS8yMDEwLDYvMzAvMjAxMCwsLFVTRCk=&amp;WINDOW=FIRST_POPUP&amp;HEIGH","T=450&amp;WIDTH=450&amp;START_MAXIMIZED=FALSE&amp;VAR:CALENDAR=US&amp;VAR:SYMBOL=JDSU&amp;VAR:INDEX=0"}</definedName>
    <definedName name="_517__FDSAUDITLINK__" localSheetId="7" hidden="1">{"fdsup://directions/FAT Viewer?action=UPDATE&amp;creator=factset&amp;DYN_ARGS=TRUE&amp;DOC_NAME=FAT:FQL_AUDITING_CLIENT_TEMPLATE.FAT&amp;display_string=Audit&amp;VAR:KEY=NMNCHMBAPE&amp;VAR:QUERY=RkZfRUJJVERBX09QRVIoUVRSLDQvMS8yMDA5LDYvMzAvMjAwOSwsLFVTRCk=&amp;WINDOW=FIRST_POPUP&amp;HEIGH","T=450&amp;WIDTH=450&amp;START_MAXIMIZED=FALSE&amp;VAR:CALENDAR=US&amp;VAR:SYMBOL=JCP&amp;VAR:INDEX=0"}</definedName>
    <definedName name="_517__FDSAUDITLINK__" localSheetId="9" hidden="1">{"fdsup://directions/FAT Viewer?action=UPDATE&amp;creator=factset&amp;DYN_ARGS=TRUE&amp;DOC_NAME=FAT:FQL_AUDITING_CLIENT_TEMPLATE.FAT&amp;display_string=Audit&amp;VAR:KEY=NMNCHMBAPE&amp;VAR:QUERY=RkZfRUJJVERBX09QRVIoUVRSLDQvMS8yMDA5LDYvMzAvMjAwOSwsLFVTRCk=&amp;WINDOW=FIRST_POPUP&amp;HEIGH","T=450&amp;WIDTH=450&amp;START_MAXIMIZED=FALSE&amp;VAR:CALENDAR=US&amp;VAR:SYMBOL=JCP&amp;VAR:INDEX=0"}</definedName>
    <definedName name="_517__FDSAUDITLINK__" localSheetId="8" hidden="1">{"fdsup://directions/FAT Viewer?action=UPDATE&amp;creator=factset&amp;DYN_ARGS=TRUE&amp;DOC_NAME=FAT:FQL_AUDITING_CLIENT_TEMPLATE.FAT&amp;display_string=Audit&amp;VAR:KEY=NMNCHMBAPE&amp;VAR:QUERY=RkZfRUJJVERBX09QRVIoUVRSLDQvMS8yMDA5LDYvMzAvMjAwOSwsLFVTRCk=&amp;WINDOW=FIRST_POPUP&amp;HEIGH","T=450&amp;WIDTH=450&amp;START_MAXIMIZED=FALSE&amp;VAR:CALENDAR=US&amp;VAR:SYMBOL=JCP&amp;VAR:INDEX=0"}</definedName>
    <definedName name="_517__FDSAUDITLINK__" localSheetId="10" hidden="1">{"fdsup://directions/FAT Viewer?action=UPDATE&amp;creator=factset&amp;DYN_ARGS=TRUE&amp;DOC_NAME=FAT:FQL_AUDITING_CLIENT_TEMPLATE.FAT&amp;display_string=Audit&amp;VAR:KEY=NMNCHMBAPE&amp;VAR:QUERY=RkZfRUJJVERBX09QRVIoUVRSLDQvMS8yMDA5LDYvMzAvMjAwOSwsLFVTRCk=&amp;WINDOW=FIRST_POPUP&amp;HEIGH","T=450&amp;WIDTH=450&amp;START_MAXIMIZED=FALSE&amp;VAR:CALENDAR=US&amp;VAR:SYMBOL=JCP&amp;VAR:INDEX=0"}</definedName>
    <definedName name="_517__FDSAUDITLINK__" localSheetId="3" hidden="1">{"fdsup://directions/FAT Viewer?action=UPDATE&amp;creator=factset&amp;DYN_ARGS=TRUE&amp;DOC_NAME=FAT:FQL_AUDITING_CLIENT_TEMPLATE.FAT&amp;display_string=Audit&amp;VAR:KEY=NMNCHMBAPE&amp;VAR:QUERY=RkZfRUJJVERBX09QRVIoUVRSLDQvMS8yMDA5LDYvMzAvMjAwOSwsLFVTRCk=&amp;WINDOW=FIRST_POPUP&amp;HEIGH","T=450&amp;WIDTH=450&amp;START_MAXIMIZED=FALSE&amp;VAR:CALENDAR=US&amp;VAR:SYMBOL=JCP&amp;VAR:INDEX=0"}</definedName>
    <definedName name="_517__FDSAUDITLINK__" localSheetId="5" hidden="1">{"fdsup://directions/FAT Viewer?action=UPDATE&amp;creator=factset&amp;DYN_ARGS=TRUE&amp;DOC_NAME=FAT:FQL_AUDITING_CLIENT_TEMPLATE.FAT&amp;display_string=Audit&amp;VAR:KEY=NMNCHMBAPE&amp;VAR:QUERY=RkZfRUJJVERBX09QRVIoUVRSLDQvMS8yMDA5LDYvMzAvMjAwOSwsLFVTRCk=&amp;WINDOW=FIRST_POPUP&amp;HEIGH","T=450&amp;WIDTH=450&amp;START_MAXIMIZED=FALSE&amp;VAR:CALENDAR=US&amp;VAR:SYMBOL=JCP&amp;VAR:INDEX=0"}</definedName>
    <definedName name="_517__FDSAUDITLINK__" localSheetId="1" hidden="1">{"fdsup://directions/FAT Viewer?action=UPDATE&amp;creator=factset&amp;DYN_ARGS=TRUE&amp;DOC_NAME=FAT:FQL_AUDITING_CLIENT_TEMPLATE.FAT&amp;display_string=Audit&amp;VAR:KEY=NMNCHMBAPE&amp;VAR:QUERY=RkZfRUJJVERBX09QRVIoUVRSLDQvMS8yMDA5LDYvMzAvMjAwOSwsLFVTRCk=&amp;WINDOW=FIRST_POPUP&amp;HEIGH","T=450&amp;WIDTH=450&amp;START_MAXIMIZED=FALSE&amp;VAR:CALENDAR=US&amp;VAR:SYMBOL=JCP&amp;VAR:INDEX=0"}</definedName>
    <definedName name="_517__FDSAUDITLINK__" hidden="1">{"fdsup://directions/FAT Viewer?action=UPDATE&amp;creator=factset&amp;DYN_ARGS=TRUE&amp;DOC_NAME=FAT:FQL_AUDITING_CLIENT_TEMPLATE.FAT&amp;display_string=Audit&amp;VAR:KEY=NMNCHMBAPE&amp;VAR:QUERY=RkZfRUJJVERBX09QRVIoUVRSLDQvMS8yMDA5LDYvMzAvMjAwOSwsLFVTRCk=&amp;WINDOW=FIRST_POPUP&amp;HEIGH","T=450&amp;WIDTH=450&amp;START_MAXIMIZED=FALSE&amp;VAR:CALENDAR=US&amp;VAR:SYMBOL=JCP&amp;VAR:INDEX=0"}</definedName>
    <definedName name="_518__FDSAUDITLINK__" localSheetId="7" hidden="1">{"fdsup://directions/FAT Viewer?action=UPDATE&amp;creator=factset&amp;DYN_ARGS=TRUE&amp;DOC_NAME=FAT:FQL_AUDITING_CLIENT_TEMPLATE.FAT&amp;display_string=Audit&amp;VAR:KEY=XWNWXSJMTA&amp;VAR:QUERY=RkZfRUJJVERBX09QRVIoUVRSLDQvMS8yMDEwLDYvMzAvMjAxMCwsLFVTRCk=&amp;WINDOW=FIRST_POPUP&amp;HEIGH","T=450&amp;WIDTH=450&amp;START_MAXIMIZED=FALSE&amp;VAR:CALENDAR=US&amp;VAR:SYMBOL=JCP&amp;VAR:INDEX=0"}</definedName>
    <definedName name="_518__FDSAUDITLINK__" localSheetId="9" hidden="1">{"fdsup://directions/FAT Viewer?action=UPDATE&amp;creator=factset&amp;DYN_ARGS=TRUE&amp;DOC_NAME=FAT:FQL_AUDITING_CLIENT_TEMPLATE.FAT&amp;display_string=Audit&amp;VAR:KEY=XWNWXSJMTA&amp;VAR:QUERY=RkZfRUJJVERBX09QRVIoUVRSLDQvMS8yMDEwLDYvMzAvMjAxMCwsLFVTRCk=&amp;WINDOW=FIRST_POPUP&amp;HEIGH","T=450&amp;WIDTH=450&amp;START_MAXIMIZED=FALSE&amp;VAR:CALENDAR=US&amp;VAR:SYMBOL=JCP&amp;VAR:INDEX=0"}</definedName>
    <definedName name="_518__FDSAUDITLINK__" localSheetId="8" hidden="1">{"fdsup://directions/FAT Viewer?action=UPDATE&amp;creator=factset&amp;DYN_ARGS=TRUE&amp;DOC_NAME=FAT:FQL_AUDITING_CLIENT_TEMPLATE.FAT&amp;display_string=Audit&amp;VAR:KEY=XWNWXSJMTA&amp;VAR:QUERY=RkZfRUJJVERBX09QRVIoUVRSLDQvMS8yMDEwLDYvMzAvMjAxMCwsLFVTRCk=&amp;WINDOW=FIRST_POPUP&amp;HEIGH","T=450&amp;WIDTH=450&amp;START_MAXIMIZED=FALSE&amp;VAR:CALENDAR=US&amp;VAR:SYMBOL=JCP&amp;VAR:INDEX=0"}</definedName>
    <definedName name="_518__FDSAUDITLINK__" localSheetId="10" hidden="1">{"fdsup://directions/FAT Viewer?action=UPDATE&amp;creator=factset&amp;DYN_ARGS=TRUE&amp;DOC_NAME=FAT:FQL_AUDITING_CLIENT_TEMPLATE.FAT&amp;display_string=Audit&amp;VAR:KEY=XWNWXSJMTA&amp;VAR:QUERY=RkZfRUJJVERBX09QRVIoUVRSLDQvMS8yMDEwLDYvMzAvMjAxMCwsLFVTRCk=&amp;WINDOW=FIRST_POPUP&amp;HEIGH","T=450&amp;WIDTH=450&amp;START_MAXIMIZED=FALSE&amp;VAR:CALENDAR=US&amp;VAR:SYMBOL=JCP&amp;VAR:INDEX=0"}</definedName>
    <definedName name="_518__FDSAUDITLINK__" localSheetId="3" hidden="1">{"fdsup://directions/FAT Viewer?action=UPDATE&amp;creator=factset&amp;DYN_ARGS=TRUE&amp;DOC_NAME=FAT:FQL_AUDITING_CLIENT_TEMPLATE.FAT&amp;display_string=Audit&amp;VAR:KEY=XWNWXSJMTA&amp;VAR:QUERY=RkZfRUJJVERBX09QRVIoUVRSLDQvMS8yMDEwLDYvMzAvMjAxMCwsLFVTRCk=&amp;WINDOW=FIRST_POPUP&amp;HEIGH","T=450&amp;WIDTH=450&amp;START_MAXIMIZED=FALSE&amp;VAR:CALENDAR=US&amp;VAR:SYMBOL=JCP&amp;VAR:INDEX=0"}</definedName>
    <definedName name="_518__FDSAUDITLINK__" localSheetId="5" hidden="1">{"fdsup://directions/FAT Viewer?action=UPDATE&amp;creator=factset&amp;DYN_ARGS=TRUE&amp;DOC_NAME=FAT:FQL_AUDITING_CLIENT_TEMPLATE.FAT&amp;display_string=Audit&amp;VAR:KEY=XWNWXSJMTA&amp;VAR:QUERY=RkZfRUJJVERBX09QRVIoUVRSLDQvMS8yMDEwLDYvMzAvMjAxMCwsLFVTRCk=&amp;WINDOW=FIRST_POPUP&amp;HEIGH","T=450&amp;WIDTH=450&amp;START_MAXIMIZED=FALSE&amp;VAR:CALENDAR=US&amp;VAR:SYMBOL=JCP&amp;VAR:INDEX=0"}</definedName>
    <definedName name="_518__FDSAUDITLINK__" localSheetId="1" hidden="1">{"fdsup://directions/FAT Viewer?action=UPDATE&amp;creator=factset&amp;DYN_ARGS=TRUE&amp;DOC_NAME=FAT:FQL_AUDITING_CLIENT_TEMPLATE.FAT&amp;display_string=Audit&amp;VAR:KEY=XWNWXSJMTA&amp;VAR:QUERY=RkZfRUJJVERBX09QRVIoUVRSLDQvMS8yMDEwLDYvMzAvMjAxMCwsLFVTRCk=&amp;WINDOW=FIRST_POPUP&amp;HEIGH","T=450&amp;WIDTH=450&amp;START_MAXIMIZED=FALSE&amp;VAR:CALENDAR=US&amp;VAR:SYMBOL=JCP&amp;VAR:INDEX=0"}</definedName>
    <definedName name="_518__FDSAUDITLINK__" hidden="1">{"fdsup://directions/FAT Viewer?action=UPDATE&amp;creator=factset&amp;DYN_ARGS=TRUE&amp;DOC_NAME=FAT:FQL_AUDITING_CLIENT_TEMPLATE.FAT&amp;display_string=Audit&amp;VAR:KEY=XWNWXSJMTA&amp;VAR:QUERY=RkZfRUJJVERBX09QRVIoUVRSLDQvMS8yMDEwLDYvMzAvMjAxMCwsLFVTRCk=&amp;WINDOW=FIRST_POPUP&amp;HEIGH","T=450&amp;WIDTH=450&amp;START_MAXIMIZED=FALSE&amp;VAR:CALENDAR=US&amp;VAR:SYMBOL=JCP&amp;VAR:INDEX=0"}</definedName>
    <definedName name="_519__FDSAUDITLINK__" localSheetId="7" hidden="1">{"fdsup://directions/FAT Viewer?action=UPDATE&amp;creator=factset&amp;DYN_ARGS=TRUE&amp;DOC_NAME=FAT:FQL_AUDITING_CLIENT_TEMPLATE.FAT&amp;display_string=Audit&amp;VAR:KEY=HEFCBWRCHA&amp;VAR:QUERY=RkZfRUJJVERBX09QRVIoUVRSLDQvMS8yMDA5LDYvMzAvMjAwOSwsLFVTRCk=&amp;WINDOW=FIRST_POPUP&amp;HEIGH","T=450&amp;WIDTH=450&amp;START_MAXIMIZED=FALSE&amp;VAR:CALENDAR=US&amp;VAR:SYMBOL=JCI&amp;VAR:INDEX=0"}</definedName>
    <definedName name="_519__FDSAUDITLINK__" localSheetId="9" hidden="1">{"fdsup://directions/FAT Viewer?action=UPDATE&amp;creator=factset&amp;DYN_ARGS=TRUE&amp;DOC_NAME=FAT:FQL_AUDITING_CLIENT_TEMPLATE.FAT&amp;display_string=Audit&amp;VAR:KEY=HEFCBWRCHA&amp;VAR:QUERY=RkZfRUJJVERBX09QRVIoUVRSLDQvMS8yMDA5LDYvMzAvMjAwOSwsLFVTRCk=&amp;WINDOW=FIRST_POPUP&amp;HEIGH","T=450&amp;WIDTH=450&amp;START_MAXIMIZED=FALSE&amp;VAR:CALENDAR=US&amp;VAR:SYMBOL=JCI&amp;VAR:INDEX=0"}</definedName>
    <definedName name="_519__FDSAUDITLINK__" localSheetId="8" hidden="1">{"fdsup://directions/FAT Viewer?action=UPDATE&amp;creator=factset&amp;DYN_ARGS=TRUE&amp;DOC_NAME=FAT:FQL_AUDITING_CLIENT_TEMPLATE.FAT&amp;display_string=Audit&amp;VAR:KEY=HEFCBWRCHA&amp;VAR:QUERY=RkZfRUJJVERBX09QRVIoUVRSLDQvMS8yMDA5LDYvMzAvMjAwOSwsLFVTRCk=&amp;WINDOW=FIRST_POPUP&amp;HEIGH","T=450&amp;WIDTH=450&amp;START_MAXIMIZED=FALSE&amp;VAR:CALENDAR=US&amp;VAR:SYMBOL=JCI&amp;VAR:INDEX=0"}</definedName>
    <definedName name="_519__FDSAUDITLINK__" localSheetId="10" hidden="1">{"fdsup://directions/FAT Viewer?action=UPDATE&amp;creator=factset&amp;DYN_ARGS=TRUE&amp;DOC_NAME=FAT:FQL_AUDITING_CLIENT_TEMPLATE.FAT&amp;display_string=Audit&amp;VAR:KEY=HEFCBWRCHA&amp;VAR:QUERY=RkZfRUJJVERBX09QRVIoUVRSLDQvMS8yMDA5LDYvMzAvMjAwOSwsLFVTRCk=&amp;WINDOW=FIRST_POPUP&amp;HEIGH","T=450&amp;WIDTH=450&amp;START_MAXIMIZED=FALSE&amp;VAR:CALENDAR=US&amp;VAR:SYMBOL=JCI&amp;VAR:INDEX=0"}</definedName>
    <definedName name="_519__FDSAUDITLINK__" localSheetId="3" hidden="1">{"fdsup://directions/FAT Viewer?action=UPDATE&amp;creator=factset&amp;DYN_ARGS=TRUE&amp;DOC_NAME=FAT:FQL_AUDITING_CLIENT_TEMPLATE.FAT&amp;display_string=Audit&amp;VAR:KEY=HEFCBWRCHA&amp;VAR:QUERY=RkZfRUJJVERBX09QRVIoUVRSLDQvMS8yMDA5LDYvMzAvMjAwOSwsLFVTRCk=&amp;WINDOW=FIRST_POPUP&amp;HEIGH","T=450&amp;WIDTH=450&amp;START_MAXIMIZED=FALSE&amp;VAR:CALENDAR=US&amp;VAR:SYMBOL=JCI&amp;VAR:INDEX=0"}</definedName>
    <definedName name="_519__FDSAUDITLINK__" localSheetId="5" hidden="1">{"fdsup://directions/FAT Viewer?action=UPDATE&amp;creator=factset&amp;DYN_ARGS=TRUE&amp;DOC_NAME=FAT:FQL_AUDITING_CLIENT_TEMPLATE.FAT&amp;display_string=Audit&amp;VAR:KEY=HEFCBWRCHA&amp;VAR:QUERY=RkZfRUJJVERBX09QRVIoUVRSLDQvMS8yMDA5LDYvMzAvMjAwOSwsLFVTRCk=&amp;WINDOW=FIRST_POPUP&amp;HEIGH","T=450&amp;WIDTH=450&amp;START_MAXIMIZED=FALSE&amp;VAR:CALENDAR=US&amp;VAR:SYMBOL=JCI&amp;VAR:INDEX=0"}</definedName>
    <definedName name="_519__FDSAUDITLINK__" localSheetId="1" hidden="1">{"fdsup://directions/FAT Viewer?action=UPDATE&amp;creator=factset&amp;DYN_ARGS=TRUE&amp;DOC_NAME=FAT:FQL_AUDITING_CLIENT_TEMPLATE.FAT&amp;display_string=Audit&amp;VAR:KEY=HEFCBWRCHA&amp;VAR:QUERY=RkZfRUJJVERBX09QRVIoUVRSLDQvMS8yMDA5LDYvMzAvMjAwOSwsLFVTRCk=&amp;WINDOW=FIRST_POPUP&amp;HEIGH","T=450&amp;WIDTH=450&amp;START_MAXIMIZED=FALSE&amp;VAR:CALENDAR=US&amp;VAR:SYMBOL=JCI&amp;VAR:INDEX=0"}</definedName>
    <definedName name="_519__FDSAUDITLINK__" hidden="1">{"fdsup://directions/FAT Viewer?action=UPDATE&amp;creator=factset&amp;DYN_ARGS=TRUE&amp;DOC_NAME=FAT:FQL_AUDITING_CLIENT_TEMPLATE.FAT&amp;display_string=Audit&amp;VAR:KEY=HEFCBWRCHA&amp;VAR:QUERY=RkZfRUJJVERBX09QRVIoUVRSLDQvMS8yMDA5LDYvMzAvMjAwOSwsLFVTRCk=&amp;WINDOW=FIRST_POPUP&amp;HEIGH","T=450&amp;WIDTH=450&amp;START_MAXIMIZED=FALSE&amp;VAR:CALENDAR=US&amp;VAR:SYMBOL=JCI&amp;VAR:INDEX=0"}</definedName>
    <definedName name="_52__FDSAUDITLINK__" localSheetId="7" hidden="1">{"fdsup://directions/FAT Viewer?action=UPDATE&amp;creator=factset&amp;DYN_ARGS=TRUE&amp;DOC_NAME=FAT:FQL_AUDITING_CLIENT_TEMPLATE.FAT&amp;display_string=Audit&amp;VAR:KEY=FMHKHOLCDQ&amp;VAR:QUERY=RkZfRUJJVERBX09QRVIoUVRSLDQvMS8yMDEwLDYvMzAvMjAxMCwsLFVTRCk=&amp;WINDOW=FIRST_POPUP&amp;HEIGH","T=450&amp;WIDTH=450&amp;START_MAXIMIZED=FALSE&amp;VAR:CALENDAR=US&amp;VAR:SYMBOL=WFC&amp;VAR:INDEX=0"}</definedName>
    <definedName name="_52__FDSAUDITLINK__" localSheetId="9" hidden="1">{"fdsup://directions/FAT Viewer?action=UPDATE&amp;creator=factset&amp;DYN_ARGS=TRUE&amp;DOC_NAME=FAT:FQL_AUDITING_CLIENT_TEMPLATE.FAT&amp;display_string=Audit&amp;VAR:KEY=FMHKHOLCDQ&amp;VAR:QUERY=RkZfRUJJVERBX09QRVIoUVRSLDQvMS8yMDEwLDYvMzAvMjAxMCwsLFVTRCk=&amp;WINDOW=FIRST_POPUP&amp;HEIGH","T=450&amp;WIDTH=450&amp;START_MAXIMIZED=FALSE&amp;VAR:CALENDAR=US&amp;VAR:SYMBOL=WFC&amp;VAR:INDEX=0"}</definedName>
    <definedName name="_52__FDSAUDITLINK__" localSheetId="8" hidden="1">{"fdsup://directions/FAT Viewer?action=UPDATE&amp;creator=factset&amp;DYN_ARGS=TRUE&amp;DOC_NAME=FAT:FQL_AUDITING_CLIENT_TEMPLATE.FAT&amp;display_string=Audit&amp;VAR:KEY=FMHKHOLCDQ&amp;VAR:QUERY=RkZfRUJJVERBX09QRVIoUVRSLDQvMS8yMDEwLDYvMzAvMjAxMCwsLFVTRCk=&amp;WINDOW=FIRST_POPUP&amp;HEIGH","T=450&amp;WIDTH=450&amp;START_MAXIMIZED=FALSE&amp;VAR:CALENDAR=US&amp;VAR:SYMBOL=WFC&amp;VAR:INDEX=0"}</definedName>
    <definedName name="_52__FDSAUDITLINK__" localSheetId="10" hidden="1">{"fdsup://directions/FAT Viewer?action=UPDATE&amp;creator=factset&amp;DYN_ARGS=TRUE&amp;DOC_NAME=FAT:FQL_AUDITING_CLIENT_TEMPLATE.FAT&amp;display_string=Audit&amp;VAR:KEY=FMHKHOLCDQ&amp;VAR:QUERY=RkZfRUJJVERBX09QRVIoUVRSLDQvMS8yMDEwLDYvMzAvMjAxMCwsLFVTRCk=&amp;WINDOW=FIRST_POPUP&amp;HEIGH","T=450&amp;WIDTH=450&amp;START_MAXIMIZED=FALSE&amp;VAR:CALENDAR=US&amp;VAR:SYMBOL=WFC&amp;VAR:INDEX=0"}</definedName>
    <definedName name="_52__FDSAUDITLINK__" localSheetId="3" hidden="1">{"fdsup://directions/FAT Viewer?action=UPDATE&amp;creator=factset&amp;DYN_ARGS=TRUE&amp;DOC_NAME=FAT:FQL_AUDITING_CLIENT_TEMPLATE.FAT&amp;display_string=Audit&amp;VAR:KEY=FMHKHOLCDQ&amp;VAR:QUERY=RkZfRUJJVERBX09QRVIoUVRSLDQvMS8yMDEwLDYvMzAvMjAxMCwsLFVTRCk=&amp;WINDOW=FIRST_POPUP&amp;HEIGH","T=450&amp;WIDTH=450&amp;START_MAXIMIZED=FALSE&amp;VAR:CALENDAR=US&amp;VAR:SYMBOL=WFC&amp;VAR:INDEX=0"}</definedName>
    <definedName name="_52__FDSAUDITLINK__" localSheetId="5" hidden="1">{"fdsup://directions/FAT Viewer?action=UPDATE&amp;creator=factset&amp;DYN_ARGS=TRUE&amp;DOC_NAME=FAT:FQL_AUDITING_CLIENT_TEMPLATE.FAT&amp;display_string=Audit&amp;VAR:KEY=FMHKHOLCDQ&amp;VAR:QUERY=RkZfRUJJVERBX09QRVIoUVRSLDQvMS8yMDEwLDYvMzAvMjAxMCwsLFVTRCk=&amp;WINDOW=FIRST_POPUP&amp;HEIGH","T=450&amp;WIDTH=450&amp;START_MAXIMIZED=FALSE&amp;VAR:CALENDAR=US&amp;VAR:SYMBOL=WFC&amp;VAR:INDEX=0"}</definedName>
    <definedName name="_52__FDSAUDITLINK__" localSheetId="1" hidden="1">{"fdsup://directions/FAT Viewer?action=UPDATE&amp;creator=factset&amp;DYN_ARGS=TRUE&amp;DOC_NAME=FAT:FQL_AUDITING_CLIENT_TEMPLATE.FAT&amp;display_string=Audit&amp;VAR:KEY=FMHKHOLCDQ&amp;VAR:QUERY=RkZfRUJJVERBX09QRVIoUVRSLDQvMS8yMDEwLDYvMzAvMjAxMCwsLFVTRCk=&amp;WINDOW=FIRST_POPUP&amp;HEIGH","T=450&amp;WIDTH=450&amp;START_MAXIMIZED=FALSE&amp;VAR:CALENDAR=US&amp;VAR:SYMBOL=WFC&amp;VAR:INDEX=0"}</definedName>
    <definedName name="_52__FDSAUDITLINK__" hidden="1">{"fdsup://directions/FAT Viewer?action=UPDATE&amp;creator=factset&amp;DYN_ARGS=TRUE&amp;DOC_NAME=FAT:FQL_AUDITING_CLIENT_TEMPLATE.FAT&amp;display_string=Audit&amp;VAR:KEY=FMHKHOLCDQ&amp;VAR:QUERY=RkZfRUJJVERBX09QRVIoUVRSLDQvMS8yMDEwLDYvMzAvMjAxMCwsLFVTRCk=&amp;WINDOW=FIRST_POPUP&amp;HEIGH","T=450&amp;WIDTH=450&amp;START_MAXIMIZED=FALSE&amp;VAR:CALENDAR=US&amp;VAR:SYMBOL=WFC&amp;VAR:INDEX=0"}</definedName>
    <definedName name="_520__FDSAUDITLINK__" localSheetId="7" hidden="1">{"fdsup://directions/FAT Viewer?action=UPDATE&amp;creator=factset&amp;DYN_ARGS=TRUE&amp;DOC_NAME=FAT:FQL_AUDITING_CLIENT_TEMPLATE.FAT&amp;display_string=Audit&amp;VAR:KEY=JMNEDCDCHM&amp;VAR:QUERY=RkZfRUJJVERBX09QRVIoUVRSLDQvMS8yMDEwLDYvMzAvMjAxMCwsLFVTRCk=&amp;WINDOW=FIRST_POPUP&amp;HEIGH","T=450&amp;WIDTH=450&amp;START_MAXIMIZED=FALSE&amp;VAR:CALENDAR=US&amp;VAR:SYMBOL=JCI&amp;VAR:INDEX=0"}</definedName>
    <definedName name="_520__FDSAUDITLINK__" localSheetId="9" hidden="1">{"fdsup://directions/FAT Viewer?action=UPDATE&amp;creator=factset&amp;DYN_ARGS=TRUE&amp;DOC_NAME=FAT:FQL_AUDITING_CLIENT_TEMPLATE.FAT&amp;display_string=Audit&amp;VAR:KEY=JMNEDCDCHM&amp;VAR:QUERY=RkZfRUJJVERBX09QRVIoUVRSLDQvMS8yMDEwLDYvMzAvMjAxMCwsLFVTRCk=&amp;WINDOW=FIRST_POPUP&amp;HEIGH","T=450&amp;WIDTH=450&amp;START_MAXIMIZED=FALSE&amp;VAR:CALENDAR=US&amp;VAR:SYMBOL=JCI&amp;VAR:INDEX=0"}</definedName>
    <definedName name="_520__FDSAUDITLINK__" localSheetId="8" hidden="1">{"fdsup://directions/FAT Viewer?action=UPDATE&amp;creator=factset&amp;DYN_ARGS=TRUE&amp;DOC_NAME=FAT:FQL_AUDITING_CLIENT_TEMPLATE.FAT&amp;display_string=Audit&amp;VAR:KEY=JMNEDCDCHM&amp;VAR:QUERY=RkZfRUJJVERBX09QRVIoUVRSLDQvMS8yMDEwLDYvMzAvMjAxMCwsLFVTRCk=&amp;WINDOW=FIRST_POPUP&amp;HEIGH","T=450&amp;WIDTH=450&amp;START_MAXIMIZED=FALSE&amp;VAR:CALENDAR=US&amp;VAR:SYMBOL=JCI&amp;VAR:INDEX=0"}</definedName>
    <definedName name="_520__FDSAUDITLINK__" localSheetId="10" hidden="1">{"fdsup://directions/FAT Viewer?action=UPDATE&amp;creator=factset&amp;DYN_ARGS=TRUE&amp;DOC_NAME=FAT:FQL_AUDITING_CLIENT_TEMPLATE.FAT&amp;display_string=Audit&amp;VAR:KEY=JMNEDCDCHM&amp;VAR:QUERY=RkZfRUJJVERBX09QRVIoUVRSLDQvMS8yMDEwLDYvMzAvMjAxMCwsLFVTRCk=&amp;WINDOW=FIRST_POPUP&amp;HEIGH","T=450&amp;WIDTH=450&amp;START_MAXIMIZED=FALSE&amp;VAR:CALENDAR=US&amp;VAR:SYMBOL=JCI&amp;VAR:INDEX=0"}</definedName>
    <definedName name="_520__FDSAUDITLINK__" localSheetId="3" hidden="1">{"fdsup://directions/FAT Viewer?action=UPDATE&amp;creator=factset&amp;DYN_ARGS=TRUE&amp;DOC_NAME=FAT:FQL_AUDITING_CLIENT_TEMPLATE.FAT&amp;display_string=Audit&amp;VAR:KEY=JMNEDCDCHM&amp;VAR:QUERY=RkZfRUJJVERBX09QRVIoUVRSLDQvMS8yMDEwLDYvMzAvMjAxMCwsLFVTRCk=&amp;WINDOW=FIRST_POPUP&amp;HEIGH","T=450&amp;WIDTH=450&amp;START_MAXIMIZED=FALSE&amp;VAR:CALENDAR=US&amp;VAR:SYMBOL=JCI&amp;VAR:INDEX=0"}</definedName>
    <definedName name="_520__FDSAUDITLINK__" localSheetId="5" hidden="1">{"fdsup://directions/FAT Viewer?action=UPDATE&amp;creator=factset&amp;DYN_ARGS=TRUE&amp;DOC_NAME=FAT:FQL_AUDITING_CLIENT_TEMPLATE.FAT&amp;display_string=Audit&amp;VAR:KEY=JMNEDCDCHM&amp;VAR:QUERY=RkZfRUJJVERBX09QRVIoUVRSLDQvMS8yMDEwLDYvMzAvMjAxMCwsLFVTRCk=&amp;WINDOW=FIRST_POPUP&amp;HEIGH","T=450&amp;WIDTH=450&amp;START_MAXIMIZED=FALSE&amp;VAR:CALENDAR=US&amp;VAR:SYMBOL=JCI&amp;VAR:INDEX=0"}</definedName>
    <definedName name="_520__FDSAUDITLINK__" localSheetId="1" hidden="1">{"fdsup://directions/FAT Viewer?action=UPDATE&amp;creator=factset&amp;DYN_ARGS=TRUE&amp;DOC_NAME=FAT:FQL_AUDITING_CLIENT_TEMPLATE.FAT&amp;display_string=Audit&amp;VAR:KEY=JMNEDCDCHM&amp;VAR:QUERY=RkZfRUJJVERBX09QRVIoUVRSLDQvMS8yMDEwLDYvMzAvMjAxMCwsLFVTRCk=&amp;WINDOW=FIRST_POPUP&amp;HEIGH","T=450&amp;WIDTH=450&amp;START_MAXIMIZED=FALSE&amp;VAR:CALENDAR=US&amp;VAR:SYMBOL=JCI&amp;VAR:INDEX=0"}</definedName>
    <definedName name="_520__FDSAUDITLINK__" hidden="1">{"fdsup://directions/FAT Viewer?action=UPDATE&amp;creator=factset&amp;DYN_ARGS=TRUE&amp;DOC_NAME=FAT:FQL_AUDITING_CLIENT_TEMPLATE.FAT&amp;display_string=Audit&amp;VAR:KEY=JMNEDCDCHM&amp;VAR:QUERY=RkZfRUJJVERBX09QRVIoUVRSLDQvMS8yMDEwLDYvMzAvMjAxMCwsLFVTRCk=&amp;WINDOW=FIRST_POPUP&amp;HEIGH","T=450&amp;WIDTH=450&amp;START_MAXIMIZED=FALSE&amp;VAR:CALENDAR=US&amp;VAR:SYMBOL=JCI&amp;VAR:INDEX=0"}</definedName>
    <definedName name="_521__FDSAUDITLINK__" localSheetId="7" hidden="1">{"fdsup://directions/FAT Viewer?action=UPDATE&amp;creator=factset&amp;DYN_ARGS=TRUE&amp;DOC_NAME=FAT:FQL_AUDITING_CLIENT_TEMPLATE.FAT&amp;display_string=Audit&amp;VAR:KEY=PKVSLYTGXK&amp;VAR:QUERY=RkZfRUJJVERBX09QRVIoUVRSLDQvMS8yMDA5LDYvMzAvMjAwOSwsLFVTRCk=&amp;WINDOW=FIRST_POPUP&amp;HEIGH","T=450&amp;WIDTH=450&amp;START_MAXIMIZED=FALSE&amp;VAR:CALENDAR=US&amp;VAR:SYMBOL=JBL&amp;VAR:INDEX=0"}</definedName>
    <definedName name="_521__FDSAUDITLINK__" localSheetId="9" hidden="1">{"fdsup://directions/FAT Viewer?action=UPDATE&amp;creator=factset&amp;DYN_ARGS=TRUE&amp;DOC_NAME=FAT:FQL_AUDITING_CLIENT_TEMPLATE.FAT&amp;display_string=Audit&amp;VAR:KEY=PKVSLYTGXK&amp;VAR:QUERY=RkZfRUJJVERBX09QRVIoUVRSLDQvMS8yMDA5LDYvMzAvMjAwOSwsLFVTRCk=&amp;WINDOW=FIRST_POPUP&amp;HEIGH","T=450&amp;WIDTH=450&amp;START_MAXIMIZED=FALSE&amp;VAR:CALENDAR=US&amp;VAR:SYMBOL=JBL&amp;VAR:INDEX=0"}</definedName>
    <definedName name="_521__FDSAUDITLINK__" localSheetId="8" hidden="1">{"fdsup://directions/FAT Viewer?action=UPDATE&amp;creator=factset&amp;DYN_ARGS=TRUE&amp;DOC_NAME=FAT:FQL_AUDITING_CLIENT_TEMPLATE.FAT&amp;display_string=Audit&amp;VAR:KEY=PKVSLYTGXK&amp;VAR:QUERY=RkZfRUJJVERBX09QRVIoUVRSLDQvMS8yMDA5LDYvMzAvMjAwOSwsLFVTRCk=&amp;WINDOW=FIRST_POPUP&amp;HEIGH","T=450&amp;WIDTH=450&amp;START_MAXIMIZED=FALSE&amp;VAR:CALENDAR=US&amp;VAR:SYMBOL=JBL&amp;VAR:INDEX=0"}</definedName>
    <definedName name="_521__FDSAUDITLINK__" localSheetId="10" hidden="1">{"fdsup://directions/FAT Viewer?action=UPDATE&amp;creator=factset&amp;DYN_ARGS=TRUE&amp;DOC_NAME=FAT:FQL_AUDITING_CLIENT_TEMPLATE.FAT&amp;display_string=Audit&amp;VAR:KEY=PKVSLYTGXK&amp;VAR:QUERY=RkZfRUJJVERBX09QRVIoUVRSLDQvMS8yMDA5LDYvMzAvMjAwOSwsLFVTRCk=&amp;WINDOW=FIRST_POPUP&amp;HEIGH","T=450&amp;WIDTH=450&amp;START_MAXIMIZED=FALSE&amp;VAR:CALENDAR=US&amp;VAR:SYMBOL=JBL&amp;VAR:INDEX=0"}</definedName>
    <definedName name="_521__FDSAUDITLINK__" localSheetId="3" hidden="1">{"fdsup://directions/FAT Viewer?action=UPDATE&amp;creator=factset&amp;DYN_ARGS=TRUE&amp;DOC_NAME=FAT:FQL_AUDITING_CLIENT_TEMPLATE.FAT&amp;display_string=Audit&amp;VAR:KEY=PKVSLYTGXK&amp;VAR:QUERY=RkZfRUJJVERBX09QRVIoUVRSLDQvMS8yMDA5LDYvMzAvMjAwOSwsLFVTRCk=&amp;WINDOW=FIRST_POPUP&amp;HEIGH","T=450&amp;WIDTH=450&amp;START_MAXIMIZED=FALSE&amp;VAR:CALENDAR=US&amp;VAR:SYMBOL=JBL&amp;VAR:INDEX=0"}</definedName>
    <definedName name="_521__FDSAUDITLINK__" localSheetId="5" hidden="1">{"fdsup://directions/FAT Viewer?action=UPDATE&amp;creator=factset&amp;DYN_ARGS=TRUE&amp;DOC_NAME=FAT:FQL_AUDITING_CLIENT_TEMPLATE.FAT&amp;display_string=Audit&amp;VAR:KEY=PKVSLYTGXK&amp;VAR:QUERY=RkZfRUJJVERBX09QRVIoUVRSLDQvMS8yMDA5LDYvMzAvMjAwOSwsLFVTRCk=&amp;WINDOW=FIRST_POPUP&amp;HEIGH","T=450&amp;WIDTH=450&amp;START_MAXIMIZED=FALSE&amp;VAR:CALENDAR=US&amp;VAR:SYMBOL=JBL&amp;VAR:INDEX=0"}</definedName>
    <definedName name="_521__FDSAUDITLINK__" localSheetId="1" hidden="1">{"fdsup://directions/FAT Viewer?action=UPDATE&amp;creator=factset&amp;DYN_ARGS=TRUE&amp;DOC_NAME=FAT:FQL_AUDITING_CLIENT_TEMPLATE.FAT&amp;display_string=Audit&amp;VAR:KEY=PKVSLYTGXK&amp;VAR:QUERY=RkZfRUJJVERBX09QRVIoUVRSLDQvMS8yMDA5LDYvMzAvMjAwOSwsLFVTRCk=&amp;WINDOW=FIRST_POPUP&amp;HEIGH","T=450&amp;WIDTH=450&amp;START_MAXIMIZED=FALSE&amp;VAR:CALENDAR=US&amp;VAR:SYMBOL=JBL&amp;VAR:INDEX=0"}</definedName>
    <definedName name="_521__FDSAUDITLINK__" hidden="1">{"fdsup://directions/FAT Viewer?action=UPDATE&amp;creator=factset&amp;DYN_ARGS=TRUE&amp;DOC_NAME=FAT:FQL_AUDITING_CLIENT_TEMPLATE.FAT&amp;display_string=Audit&amp;VAR:KEY=PKVSLYTGXK&amp;VAR:QUERY=RkZfRUJJVERBX09QRVIoUVRSLDQvMS8yMDA5LDYvMzAvMjAwOSwsLFVTRCk=&amp;WINDOW=FIRST_POPUP&amp;HEIGH","T=450&amp;WIDTH=450&amp;START_MAXIMIZED=FALSE&amp;VAR:CALENDAR=US&amp;VAR:SYMBOL=JBL&amp;VAR:INDEX=0"}</definedName>
    <definedName name="_522__FDSAUDITLINK__" localSheetId="7" hidden="1">{"fdsup://directions/FAT Viewer?action=UPDATE&amp;creator=factset&amp;DYN_ARGS=TRUE&amp;DOC_NAME=FAT:FQL_AUDITING_CLIENT_TEMPLATE.FAT&amp;display_string=Audit&amp;VAR:KEY=XMRQXGZYLO&amp;VAR:QUERY=RkZfRUJJVERBX09QRVIoUVRSLDQvMS8yMDEwLDYvMzAvMjAxMCwsLFVTRCk=&amp;WINDOW=FIRST_POPUP&amp;HEIGH","T=450&amp;WIDTH=450&amp;START_MAXIMIZED=FALSE&amp;VAR:CALENDAR=US&amp;VAR:SYMBOL=JBL&amp;VAR:INDEX=0"}</definedName>
    <definedName name="_522__FDSAUDITLINK__" localSheetId="9" hidden="1">{"fdsup://directions/FAT Viewer?action=UPDATE&amp;creator=factset&amp;DYN_ARGS=TRUE&amp;DOC_NAME=FAT:FQL_AUDITING_CLIENT_TEMPLATE.FAT&amp;display_string=Audit&amp;VAR:KEY=XMRQXGZYLO&amp;VAR:QUERY=RkZfRUJJVERBX09QRVIoUVRSLDQvMS8yMDEwLDYvMzAvMjAxMCwsLFVTRCk=&amp;WINDOW=FIRST_POPUP&amp;HEIGH","T=450&amp;WIDTH=450&amp;START_MAXIMIZED=FALSE&amp;VAR:CALENDAR=US&amp;VAR:SYMBOL=JBL&amp;VAR:INDEX=0"}</definedName>
    <definedName name="_522__FDSAUDITLINK__" localSheetId="8" hidden="1">{"fdsup://directions/FAT Viewer?action=UPDATE&amp;creator=factset&amp;DYN_ARGS=TRUE&amp;DOC_NAME=FAT:FQL_AUDITING_CLIENT_TEMPLATE.FAT&amp;display_string=Audit&amp;VAR:KEY=XMRQXGZYLO&amp;VAR:QUERY=RkZfRUJJVERBX09QRVIoUVRSLDQvMS8yMDEwLDYvMzAvMjAxMCwsLFVTRCk=&amp;WINDOW=FIRST_POPUP&amp;HEIGH","T=450&amp;WIDTH=450&amp;START_MAXIMIZED=FALSE&amp;VAR:CALENDAR=US&amp;VAR:SYMBOL=JBL&amp;VAR:INDEX=0"}</definedName>
    <definedName name="_522__FDSAUDITLINK__" localSheetId="10" hidden="1">{"fdsup://directions/FAT Viewer?action=UPDATE&amp;creator=factset&amp;DYN_ARGS=TRUE&amp;DOC_NAME=FAT:FQL_AUDITING_CLIENT_TEMPLATE.FAT&amp;display_string=Audit&amp;VAR:KEY=XMRQXGZYLO&amp;VAR:QUERY=RkZfRUJJVERBX09QRVIoUVRSLDQvMS8yMDEwLDYvMzAvMjAxMCwsLFVTRCk=&amp;WINDOW=FIRST_POPUP&amp;HEIGH","T=450&amp;WIDTH=450&amp;START_MAXIMIZED=FALSE&amp;VAR:CALENDAR=US&amp;VAR:SYMBOL=JBL&amp;VAR:INDEX=0"}</definedName>
    <definedName name="_522__FDSAUDITLINK__" localSheetId="3" hidden="1">{"fdsup://directions/FAT Viewer?action=UPDATE&amp;creator=factset&amp;DYN_ARGS=TRUE&amp;DOC_NAME=FAT:FQL_AUDITING_CLIENT_TEMPLATE.FAT&amp;display_string=Audit&amp;VAR:KEY=XMRQXGZYLO&amp;VAR:QUERY=RkZfRUJJVERBX09QRVIoUVRSLDQvMS8yMDEwLDYvMzAvMjAxMCwsLFVTRCk=&amp;WINDOW=FIRST_POPUP&amp;HEIGH","T=450&amp;WIDTH=450&amp;START_MAXIMIZED=FALSE&amp;VAR:CALENDAR=US&amp;VAR:SYMBOL=JBL&amp;VAR:INDEX=0"}</definedName>
    <definedName name="_522__FDSAUDITLINK__" localSheetId="5" hidden="1">{"fdsup://directions/FAT Viewer?action=UPDATE&amp;creator=factset&amp;DYN_ARGS=TRUE&amp;DOC_NAME=FAT:FQL_AUDITING_CLIENT_TEMPLATE.FAT&amp;display_string=Audit&amp;VAR:KEY=XMRQXGZYLO&amp;VAR:QUERY=RkZfRUJJVERBX09QRVIoUVRSLDQvMS8yMDEwLDYvMzAvMjAxMCwsLFVTRCk=&amp;WINDOW=FIRST_POPUP&amp;HEIGH","T=450&amp;WIDTH=450&amp;START_MAXIMIZED=FALSE&amp;VAR:CALENDAR=US&amp;VAR:SYMBOL=JBL&amp;VAR:INDEX=0"}</definedName>
    <definedName name="_522__FDSAUDITLINK__" localSheetId="1" hidden="1">{"fdsup://directions/FAT Viewer?action=UPDATE&amp;creator=factset&amp;DYN_ARGS=TRUE&amp;DOC_NAME=FAT:FQL_AUDITING_CLIENT_TEMPLATE.FAT&amp;display_string=Audit&amp;VAR:KEY=XMRQXGZYLO&amp;VAR:QUERY=RkZfRUJJVERBX09QRVIoUVRSLDQvMS8yMDEwLDYvMzAvMjAxMCwsLFVTRCk=&amp;WINDOW=FIRST_POPUP&amp;HEIGH","T=450&amp;WIDTH=450&amp;START_MAXIMIZED=FALSE&amp;VAR:CALENDAR=US&amp;VAR:SYMBOL=JBL&amp;VAR:INDEX=0"}</definedName>
    <definedName name="_522__FDSAUDITLINK__" hidden="1">{"fdsup://directions/FAT Viewer?action=UPDATE&amp;creator=factset&amp;DYN_ARGS=TRUE&amp;DOC_NAME=FAT:FQL_AUDITING_CLIENT_TEMPLATE.FAT&amp;display_string=Audit&amp;VAR:KEY=XMRQXGZYLO&amp;VAR:QUERY=RkZfRUJJVERBX09QRVIoUVRSLDQvMS8yMDEwLDYvMzAvMjAxMCwsLFVTRCk=&amp;WINDOW=FIRST_POPUP&amp;HEIGH","T=450&amp;WIDTH=450&amp;START_MAXIMIZED=FALSE&amp;VAR:CALENDAR=US&amp;VAR:SYMBOL=JBL&amp;VAR:INDEX=0"}</definedName>
    <definedName name="_523__FDSAUDITLINK__" localSheetId="7" hidden="1">{"fdsup://directions/FAT Viewer?action=UPDATE&amp;creator=factset&amp;DYN_ARGS=TRUE&amp;DOC_NAME=FAT:FQL_AUDITING_CLIENT_TEMPLATE.FAT&amp;display_string=Audit&amp;VAR:KEY=NUDGFSNGTE&amp;VAR:QUERY=RkZfRUJJVERBX09QRVIoUVRSLDQvMS8yMDA5LDYvMzAvMjAwOSwsLFVTRCk=&amp;WINDOW=FIRST_POPUP&amp;HEIGH","T=450&amp;WIDTH=450&amp;START_MAXIMIZED=FALSE&amp;VAR:CALENDAR=US&amp;VAR:SYMBOL=IVZ&amp;VAR:INDEX=0"}</definedName>
    <definedName name="_523__FDSAUDITLINK__" localSheetId="9" hidden="1">{"fdsup://directions/FAT Viewer?action=UPDATE&amp;creator=factset&amp;DYN_ARGS=TRUE&amp;DOC_NAME=FAT:FQL_AUDITING_CLIENT_TEMPLATE.FAT&amp;display_string=Audit&amp;VAR:KEY=NUDGFSNGTE&amp;VAR:QUERY=RkZfRUJJVERBX09QRVIoUVRSLDQvMS8yMDA5LDYvMzAvMjAwOSwsLFVTRCk=&amp;WINDOW=FIRST_POPUP&amp;HEIGH","T=450&amp;WIDTH=450&amp;START_MAXIMIZED=FALSE&amp;VAR:CALENDAR=US&amp;VAR:SYMBOL=IVZ&amp;VAR:INDEX=0"}</definedName>
    <definedName name="_523__FDSAUDITLINK__" localSheetId="8" hidden="1">{"fdsup://directions/FAT Viewer?action=UPDATE&amp;creator=factset&amp;DYN_ARGS=TRUE&amp;DOC_NAME=FAT:FQL_AUDITING_CLIENT_TEMPLATE.FAT&amp;display_string=Audit&amp;VAR:KEY=NUDGFSNGTE&amp;VAR:QUERY=RkZfRUJJVERBX09QRVIoUVRSLDQvMS8yMDA5LDYvMzAvMjAwOSwsLFVTRCk=&amp;WINDOW=FIRST_POPUP&amp;HEIGH","T=450&amp;WIDTH=450&amp;START_MAXIMIZED=FALSE&amp;VAR:CALENDAR=US&amp;VAR:SYMBOL=IVZ&amp;VAR:INDEX=0"}</definedName>
    <definedName name="_523__FDSAUDITLINK__" localSheetId="10" hidden="1">{"fdsup://directions/FAT Viewer?action=UPDATE&amp;creator=factset&amp;DYN_ARGS=TRUE&amp;DOC_NAME=FAT:FQL_AUDITING_CLIENT_TEMPLATE.FAT&amp;display_string=Audit&amp;VAR:KEY=NUDGFSNGTE&amp;VAR:QUERY=RkZfRUJJVERBX09QRVIoUVRSLDQvMS8yMDA5LDYvMzAvMjAwOSwsLFVTRCk=&amp;WINDOW=FIRST_POPUP&amp;HEIGH","T=450&amp;WIDTH=450&amp;START_MAXIMIZED=FALSE&amp;VAR:CALENDAR=US&amp;VAR:SYMBOL=IVZ&amp;VAR:INDEX=0"}</definedName>
    <definedName name="_523__FDSAUDITLINK__" localSheetId="3" hidden="1">{"fdsup://directions/FAT Viewer?action=UPDATE&amp;creator=factset&amp;DYN_ARGS=TRUE&amp;DOC_NAME=FAT:FQL_AUDITING_CLIENT_TEMPLATE.FAT&amp;display_string=Audit&amp;VAR:KEY=NUDGFSNGTE&amp;VAR:QUERY=RkZfRUJJVERBX09QRVIoUVRSLDQvMS8yMDA5LDYvMzAvMjAwOSwsLFVTRCk=&amp;WINDOW=FIRST_POPUP&amp;HEIGH","T=450&amp;WIDTH=450&amp;START_MAXIMIZED=FALSE&amp;VAR:CALENDAR=US&amp;VAR:SYMBOL=IVZ&amp;VAR:INDEX=0"}</definedName>
    <definedName name="_523__FDSAUDITLINK__" localSheetId="5" hidden="1">{"fdsup://directions/FAT Viewer?action=UPDATE&amp;creator=factset&amp;DYN_ARGS=TRUE&amp;DOC_NAME=FAT:FQL_AUDITING_CLIENT_TEMPLATE.FAT&amp;display_string=Audit&amp;VAR:KEY=NUDGFSNGTE&amp;VAR:QUERY=RkZfRUJJVERBX09QRVIoUVRSLDQvMS8yMDA5LDYvMzAvMjAwOSwsLFVTRCk=&amp;WINDOW=FIRST_POPUP&amp;HEIGH","T=450&amp;WIDTH=450&amp;START_MAXIMIZED=FALSE&amp;VAR:CALENDAR=US&amp;VAR:SYMBOL=IVZ&amp;VAR:INDEX=0"}</definedName>
    <definedName name="_523__FDSAUDITLINK__" localSheetId="1" hidden="1">{"fdsup://directions/FAT Viewer?action=UPDATE&amp;creator=factset&amp;DYN_ARGS=TRUE&amp;DOC_NAME=FAT:FQL_AUDITING_CLIENT_TEMPLATE.FAT&amp;display_string=Audit&amp;VAR:KEY=NUDGFSNGTE&amp;VAR:QUERY=RkZfRUJJVERBX09QRVIoUVRSLDQvMS8yMDA5LDYvMzAvMjAwOSwsLFVTRCk=&amp;WINDOW=FIRST_POPUP&amp;HEIGH","T=450&amp;WIDTH=450&amp;START_MAXIMIZED=FALSE&amp;VAR:CALENDAR=US&amp;VAR:SYMBOL=IVZ&amp;VAR:INDEX=0"}</definedName>
    <definedName name="_523__FDSAUDITLINK__" hidden="1">{"fdsup://directions/FAT Viewer?action=UPDATE&amp;creator=factset&amp;DYN_ARGS=TRUE&amp;DOC_NAME=FAT:FQL_AUDITING_CLIENT_TEMPLATE.FAT&amp;display_string=Audit&amp;VAR:KEY=NUDGFSNGTE&amp;VAR:QUERY=RkZfRUJJVERBX09QRVIoUVRSLDQvMS8yMDA5LDYvMzAvMjAwOSwsLFVTRCk=&amp;WINDOW=FIRST_POPUP&amp;HEIGH","T=450&amp;WIDTH=450&amp;START_MAXIMIZED=FALSE&amp;VAR:CALENDAR=US&amp;VAR:SYMBOL=IVZ&amp;VAR:INDEX=0"}</definedName>
    <definedName name="_524__FDSAUDITLINK__" localSheetId="7" hidden="1">{"fdsup://directions/FAT Viewer?action=UPDATE&amp;creator=factset&amp;DYN_ARGS=TRUE&amp;DOC_NAME=FAT:FQL_AUDITING_CLIENT_TEMPLATE.FAT&amp;display_string=Audit&amp;VAR:KEY=VAHUXSNOPQ&amp;VAR:QUERY=RkZfRUJJVERBX09QRVIoUVRSLDQvMS8yMDEwLDYvMzAvMjAxMCwsLFVTRCk=&amp;WINDOW=FIRST_POPUP&amp;HEIGH","T=450&amp;WIDTH=450&amp;START_MAXIMIZED=FALSE&amp;VAR:CALENDAR=US&amp;VAR:SYMBOL=IVZ&amp;VAR:INDEX=0"}</definedName>
    <definedName name="_524__FDSAUDITLINK__" localSheetId="9" hidden="1">{"fdsup://directions/FAT Viewer?action=UPDATE&amp;creator=factset&amp;DYN_ARGS=TRUE&amp;DOC_NAME=FAT:FQL_AUDITING_CLIENT_TEMPLATE.FAT&amp;display_string=Audit&amp;VAR:KEY=VAHUXSNOPQ&amp;VAR:QUERY=RkZfRUJJVERBX09QRVIoUVRSLDQvMS8yMDEwLDYvMzAvMjAxMCwsLFVTRCk=&amp;WINDOW=FIRST_POPUP&amp;HEIGH","T=450&amp;WIDTH=450&amp;START_MAXIMIZED=FALSE&amp;VAR:CALENDAR=US&amp;VAR:SYMBOL=IVZ&amp;VAR:INDEX=0"}</definedName>
    <definedName name="_524__FDSAUDITLINK__" localSheetId="8" hidden="1">{"fdsup://directions/FAT Viewer?action=UPDATE&amp;creator=factset&amp;DYN_ARGS=TRUE&amp;DOC_NAME=FAT:FQL_AUDITING_CLIENT_TEMPLATE.FAT&amp;display_string=Audit&amp;VAR:KEY=VAHUXSNOPQ&amp;VAR:QUERY=RkZfRUJJVERBX09QRVIoUVRSLDQvMS8yMDEwLDYvMzAvMjAxMCwsLFVTRCk=&amp;WINDOW=FIRST_POPUP&amp;HEIGH","T=450&amp;WIDTH=450&amp;START_MAXIMIZED=FALSE&amp;VAR:CALENDAR=US&amp;VAR:SYMBOL=IVZ&amp;VAR:INDEX=0"}</definedName>
    <definedName name="_524__FDSAUDITLINK__" localSheetId="10" hidden="1">{"fdsup://directions/FAT Viewer?action=UPDATE&amp;creator=factset&amp;DYN_ARGS=TRUE&amp;DOC_NAME=FAT:FQL_AUDITING_CLIENT_TEMPLATE.FAT&amp;display_string=Audit&amp;VAR:KEY=VAHUXSNOPQ&amp;VAR:QUERY=RkZfRUJJVERBX09QRVIoUVRSLDQvMS8yMDEwLDYvMzAvMjAxMCwsLFVTRCk=&amp;WINDOW=FIRST_POPUP&amp;HEIGH","T=450&amp;WIDTH=450&amp;START_MAXIMIZED=FALSE&amp;VAR:CALENDAR=US&amp;VAR:SYMBOL=IVZ&amp;VAR:INDEX=0"}</definedName>
    <definedName name="_524__FDSAUDITLINK__" localSheetId="3" hidden="1">{"fdsup://directions/FAT Viewer?action=UPDATE&amp;creator=factset&amp;DYN_ARGS=TRUE&amp;DOC_NAME=FAT:FQL_AUDITING_CLIENT_TEMPLATE.FAT&amp;display_string=Audit&amp;VAR:KEY=VAHUXSNOPQ&amp;VAR:QUERY=RkZfRUJJVERBX09QRVIoUVRSLDQvMS8yMDEwLDYvMzAvMjAxMCwsLFVTRCk=&amp;WINDOW=FIRST_POPUP&amp;HEIGH","T=450&amp;WIDTH=450&amp;START_MAXIMIZED=FALSE&amp;VAR:CALENDAR=US&amp;VAR:SYMBOL=IVZ&amp;VAR:INDEX=0"}</definedName>
    <definedName name="_524__FDSAUDITLINK__" localSheetId="5" hidden="1">{"fdsup://directions/FAT Viewer?action=UPDATE&amp;creator=factset&amp;DYN_ARGS=TRUE&amp;DOC_NAME=FAT:FQL_AUDITING_CLIENT_TEMPLATE.FAT&amp;display_string=Audit&amp;VAR:KEY=VAHUXSNOPQ&amp;VAR:QUERY=RkZfRUJJVERBX09QRVIoUVRSLDQvMS8yMDEwLDYvMzAvMjAxMCwsLFVTRCk=&amp;WINDOW=FIRST_POPUP&amp;HEIGH","T=450&amp;WIDTH=450&amp;START_MAXIMIZED=FALSE&amp;VAR:CALENDAR=US&amp;VAR:SYMBOL=IVZ&amp;VAR:INDEX=0"}</definedName>
    <definedName name="_524__FDSAUDITLINK__" localSheetId="1" hidden="1">{"fdsup://directions/FAT Viewer?action=UPDATE&amp;creator=factset&amp;DYN_ARGS=TRUE&amp;DOC_NAME=FAT:FQL_AUDITING_CLIENT_TEMPLATE.FAT&amp;display_string=Audit&amp;VAR:KEY=VAHUXSNOPQ&amp;VAR:QUERY=RkZfRUJJVERBX09QRVIoUVRSLDQvMS8yMDEwLDYvMzAvMjAxMCwsLFVTRCk=&amp;WINDOW=FIRST_POPUP&amp;HEIGH","T=450&amp;WIDTH=450&amp;START_MAXIMIZED=FALSE&amp;VAR:CALENDAR=US&amp;VAR:SYMBOL=IVZ&amp;VAR:INDEX=0"}</definedName>
    <definedName name="_524__FDSAUDITLINK__" hidden="1">{"fdsup://directions/FAT Viewer?action=UPDATE&amp;creator=factset&amp;DYN_ARGS=TRUE&amp;DOC_NAME=FAT:FQL_AUDITING_CLIENT_TEMPLATE.FAT&amp;display_string=Audit&amp;VAR:KEY=VAHUXSNOPQ&amp;VAR:QUERY=RkZfRUJJVERBX09QRVIoUVRSLDQvMS8yMDEwLDYvMzAvMjAxMCwsLFVTRCk=&amp;WINDOW=FIRST_POPUP&amp;HEIGH","T=450&amp;WIDTH=450&amp;START_MAXIMIZED=FALSE&amp;VAR:CALENDAR=US&amp;VAR:SYMBOL=IVZ&amp;VAR:INDEX=0"}</definedName>
    <definedName name="_525__FDSAUDITLINK__" localSheetId="7" hidden="1">{"fdsup://directions/FAT Viewer?action=UPDATE&amp;creator=factset&amp;DYN_ARGS=TRUE&amp;DOC_NAME=FAT:FQL_AUDITING_CLIENT_TEMPLATE.FAT&amp;display_string=Audit&amp;VAR:KEY=TCBMDEVALO&amp;VAR:QUERY=RkZfRUJJVERBX09QRVIoUVRSLDQvMS8yMDA5LDYvMzAvMjAwOSwsLFVTRCk=&amp;WINDOW=FIRST_POPUP&amp;HEIGH","T=450&amp;WIDTH=450&amp;START_MAXIMIZED=FALSE&amp;VAR:CALENDAR=US&amp;VAR:SYMBOL=ITW&amp;VAR:INDEX=0"}</definedName>
    <definedName name="_525__FDSAUDITLINK__" localSheetId="9" hidden="1">{"fdsup://directions/FAT Viewer?action=UPDATE&amp;creator=factset&amp;DYN_ARGS=TRUE&amp;DOC_NAME=FAT:FQL_AUDITING_CLIENT_TEMPLATE.FAT&amp;display_string=Audit&amp;VAR:KEY=TCBMDEVALO&amp;VAR:QUERY=RkZfRUJJVERBX09QRVIoUVRSLDQvMS8yMDA5LDYvMzAvMjAwOSwsLFVTRCk=&amp;WINDOW=FIRST_POPUP&amp;HEIGH","T=450&amp;WIDTH=450&amp;START_MAXIMIZED=FALSE&amp;VAR:CALENDAR=US&amp;VAR:SYMBOL=ITW&amp;VAR:INDEX=0"}</definedName>
    <definedName name="_525__FDSAUDITLINK__" localSheetId="8" hidden="1">{"fdsup://directions/FAT Viewer?action=UPDATE&amp;creator=factset&amp;DYN_ARGS=TRUE&amp;DOC_NAME=FAT:FQL_AUDITING_CLIENT_TEMPLATE.FAT&amp;display_string=Audit&amp;VAR:KEY=TCBMDEVALO&amp;VAR:QUERY=RkZfRUJJVERBX09QRVIoUVRSLDQvMS8yMDA5LDYvMzAvMjAwOSwsLFVTRCk=&amp;WINDOW=FIRST_POPUP&amp;HEIGH","T=450&amp;WIDTH=450&amp;START_MAXIMIZED=FALSE&amp;VAR:CALENDAR=US&amp;VAR:SYMBOL=ITW&amp;VAR:INDEX=0"}</definedName>
    <definedName name="_525__FDSAUDITLINK__" localSheetId="10" hidden="1">{"fdsup://directions/FAT Viewer?action=UPDATE&amp;creator=factset&amp;DYN_ARGS=TRUE&amp;DOC_NAME=FAT:FQL_AUDITING_CLIENT_TEMPLATE.FAT&amp;display_string=Audit&amp;VAR:KEY=TCBMDEVALO&amp;VAR:QUERY=RkZfRUJJVERBX09QRVIoUVRSLDQvMS8yMDA5LDYvMzAvMjAwOSwsLFVTRCk=&amp;WINDOW=FIRST_POPUP&amp;HEIGH","T=450&amp;WIDTH=450&amp;START_MAXIMIZED=FALSE&amp;VAR:CALENDAR=US&amp;VAR:SYMBOL=ITW&amp;VAR:INDEX=0"}</definedName>
    <definedName name="_525__FDSAUDITLINK__" localSheetId="3" hidden="1">{"fdsup://directions/FAT Viewer?action=UPDATE&amp;creator=factset&amp;DYN_ARGS=TRUE&amp;DOC_NAME=FAT:FQL_AUDITING_CLIENT_TEMPLATE.FAT&amp;display_string=Audit&amp;VAR:KEY=TCBMDEVALO&amp;VAR:QUERY=RkZfRUJJVERBX09QRVIoUVRSLDQvMS8yMDA5LDYvMzAvMjAwOSwsLFVTRCk=&amp;WINDOW=FIRST_POPUP&amp;HEIGH","T=450&amp;WIDTH=450&amp;START_MAXIMIZED=FALSE&amp;VAR:CALENDAR=US&amp;VAR:SYMBOL=ITW&amp;VAR:INDEX=0"}</definedName>
    <definedName name="_525__FDSAUDITLINK__" localSheetId="5" hidden="1">{"fdsup://directions/FAT Viewer?action=UPDATE&amp;creator=factset&amp;DYN_ARGS=TRUE&amp;DOC_NAME=FAT:FQL_AUDITING_CLIENT_TEMPLATE.FAT&amp;display_string=Audit&amp;VAR:KEY=TCBMDEVALO&amp;VAR:QUERY=RkZfRUJJVERBX09QRVIoUVRSLDQvMS8yMDA5LDYvMzAvMjAwOSwsLFVTRCk=&amp;WINDOW=FIRST_POPUP&amp;HEIGH","T=450&amp;WIDTH=450&amp;START_MAXIMIZED=FALSE&amp;VAR:CALENDAR=US&amp;VAR:SYMBOL=ITW&amp;VAR:INDEX=0"}</definedName>
    <definedName name="_525__FDSAUDITLINK__" localSheetId="1" hidden="1">{"fdsup://directions/FAT Viewer?action=UPDATE&amp;creator=factset&amp;DYN_ARGS=TRUE&amp;DOC_NAME=FAT:FQL_AUDITING_CLIENT_TEMPLATE.FAT&amp;display_string=Audit&amp;VAR:KEY=TCBMDEVALO&amp;VAR:QUERY=RkZfRUJJVERBX09QRVIoUVRSLDQvMS8yMDA5LDYvMzAvMjAwOSwsLFVTRCk=&amp;WINDOW=FIRST_POPUP&amp;HEIGH","T=450&amp;WIDTH=450&amp;START_MAXIMIZED=FALSE&amp;VAR:CALENDAR=US&amp;VAR:SYMBOL=ITW&amp;VAR:INDEX=0"}</definedName>
    <definedName name="_525__FDSAUDITLINK__" hidden="1">{"fdsup://directions/FAT Viewer?action=UPDATE&amp;creator=factset&amp;DYN_ARGS=TRUE&amp;DOC_NAME=FAT:FQL_AUDITING_CLIENT_TEMPLATE.FAT&amp;display_string=Audit&amp;VAR:KEY=TCBMDEVALO&amp;VAR:QUERY=RkZfRUJJVERBX09QRVIoUVRSLDQvMS8yMDA5LDYvMzAvMjAwOSwsLFVTRCk=&amp;WINDOW=FIRST_POPUP&amp;HEIGH","T=450&amp;WIDTH=450&amp;START_MAXIMIZED=FALSE&amp;VAR:CALENDAR=US&amp;VAR:SYMBOL=ITW&amp;VAR:INDEX=0"}</definedName>
    <definedName name="_526__FDSAUDITLINK__" localSheetId="7" hidden="1">{"fdsup://directions/FAT Viewer?action=UPDATE&amp;creator=factset&amp;DYN_ARGS=TRUE&amp;DOC_NAME=FAT:FQL_AUDITING_CLIENT_TEMPLATE.FAT&amp;display_string=Audit&amp;VAR:KEY=ZYPINEXUJE&amp;VAR:QUERY=RkZfRUJJVERBX09QRVIoUVRSLDQvMS8yMDEwLDYvMzAvMjAxMCwsLFVTRCk=&amp;WINDOW=FIRST_POPUP&amp;HEIGH","T=450&amp;WIDTH=450&amp;START_MAXIMIZED=FALSE&amp;VAR:CALENDAR=US&amp;VAR:SYMBOL=ITW&amp;VAR:INDEX=0"}</definedName>
    <definedName name="_526__FDSAUDITLINK__" localSheetId="9" hidden="1">{"fdsup://directions/FAT Viewer?action=UPDATE&amp;creator=factset&amp;DYN_ARGS=TRUE&amp;DOC_NAME=FAT:FQL_AUDITING_CLIENT_TEMPLATE.FAT&amp;display_string=Audit&amp;VAR:KEY=ZYPINEXUJE&amp;VAR:QUERY=RkZfRUJJVERBX09QRVIoUVRSLDQvMS8yMDEwLDYvMzAvMjAxMCwsLFVTRCk=&amp;WINDOW=FIRST_POPUP&amp;HEIGH","T=450&amp;WIDTH=450&amp;START_MAXIMIZED=FALSE&amp;VAR:CALENDAR=US&amp;VAR:SYMBOL=ITW&amp;VAR:INDEX=0"}</definedName>
    <definedName name="_526__FDSAUDITLINK__" localSheetId="8" hidden="1">{"fdsup://directions/FAT Viewer?action=UPDATE&amp;creator=factset&amp;DYN_ARGS=TRUE&amp;DOC_NAME=FAT:FQL_AUDITING_CLIENT_TEMPLATE.FAT&amp;display_string=Audit&amp;VAR:KEY=ZYPINEXUJE&amp;VAR:QUERY=RkZfRUJJVERBX09QRVIoUVRSLDQvMS8yMDEwLDYvMzAvMjAxMCwsLFVTRCk=&amp;WINDOW=FIRST_POPUP&amp;HEIGH","T=450&amp;WIDTH=450&amp;START_MAXIMIZED=FALSE&amp;VAR:CALENDAR=US&amp;VAR:SYMBOL=ITW&amp;VAR:INDEX=0"}</definedName>
    <definedName name="_526__FDSAUDITLINK__" localSheetId="10" hidden="1">{"fdsup://directions/FAT Viewer?action=UPDATE&amp;creator=factset&amp;DYN_ARGS=TRUE&amp;DOC_NAME=FAT:FQL_AUDITING_CLIENT_TEMPLATE.FAT&amp;display_string=Audit&amp;VAR:KEY=ZYPINEXUJE&amp;VAR:QUERY=RkZfRUJJVERBX09QRVIoUVRSLDQvMS8yMDEwLDYvMzAvMjAxMCwsLFVTRCk=&amp;WINDOW=FIRST_POPUP&amp;HEIGH","T=450&amp;WIDTH=450&amp;START_MAXIMIZED=FALSE&amp;VAR:CALENDAR=US&amp;VAR:SYMBOL=ITW&amp;VAR:INDEX=0"}</definedName>
    <definedName name="_526__FDSAUDITLINK__" localSheetId="3" hidden="1">{"fdsup://directions/FAT Viewer?action=UPDATE&amp;creator=factset&amp;DYN_ARGS=TRUE&amp;DOC_NAME=FAT:FQL_AUDITING_CLIENT_TEMPLATE.FAT&amp;display_string=Audit&amp;VAR:KEY=ZYPINEXUJE&amp;VAR:QUERY=RkZfRUJJVERBX09QRVIoUVRSLDQvMS8yMDEwLDYvMzAvMjAxMCwsLFVTRCk=&amp;WINDOW=FIRST_POPUP&amp;HEIGH","T=450&amp;WIDTH=450&amp;START_MAXIMIZED=FALSE&amp;VAR:CALENDAR=US&amp;VAR:SYMBOL=ITW&amp;VAR:INDEX=0"}</definedName>
    <definedName name="_526__FDSAUDITLINK__" localSheetId="5" hidden="1">{"fdsup://directions/FAT Viewer?action=UPDATE&amp;creator=factset&amp;DYN_ARGS=TRUE&amp;DOC_NAME=FAT:FQL_AUDITING_CLIENT_TEMPLATE.FAT&amp;display_string=Audit&amp;VAR:KEY=ZYPINEXUJE&amp;VAR:QUERY=RkZfRUJJVERBX09QRVIoUVRSLDQvMS8yMDEwLDYvMzAvMjAxMCwsLFVTRCk=&amp;WINDOW=FIRST_POPUP&amp;HEIGH","T=450&amp;WIDTH=450&amp;START_MAXIMIZED=FALSE&amp;VAR:CALENDAR=US&amp;VAR:SYMBOL=ITW&amp;VAR:INDEX=0"}</definedName>
    <definedName name="_526__FDSAUDITLINK__" localSheetId="1" hidden="1">{"fdsup://directions/FAT Viewer?action=UPDATE&amp;creator=factset&amp;DYN_ARGS=TRUE&amp;DOC_NAME=FAT:FQL_AUDITING_CLIENT_TEMPLATE.FAT&amp;display_string=Audit&amp;VAR:KEY=ZYPINEXUJE&amp;VAR:QUERY=RkZfRUJJVERBX09QRVIoUVRSLDQvMS8yMDEwLDYvMzAvMjAxMCwsLFVTRCk=&amp;WINDOW=FIRST_POPUP&amp;HEIGH","T=450&amp;WIDTH=450&amp;START_MAXIMIZED=FALSE&amp;VAR:CALENDAR=US&amp;VAR:SYMBOL=ITW&amp;VAR:INDEX=0"}</definedName>
    <definedName name="_526__FDSAUDITLINK__" hidden="1">{"fdsup://directions/FAT Viewer?action=UPDATE&amp;creator=factset&amp;DYN_ARGS=TRUE&amp;DOC_NAME=FAT:FQL_AUDITING_CLIENT_TEMPLATE.FAT&amp;display_string=Audit&amp;VAR:KEY=ZYPINEXUJE&amp;VAR:QUERY=RkZfRUJJVERBX09QRVIoUVRSLDQvMS8yMDEwLDYvMzAvMjAxMCwsLFVTRCk=&amp;WINDOW=FIRST_POPUP&amp;HEIGH","T=450&amp;WIDTH=450&amp;START_MAXIMIZED=FALSE&amp;VAR:CALENDAR=US&amp;VAR:SYMBOL=ITW&amp;VAR:INDEX=0"}</definedName>
    <definedName name="_527__FDSAUDITLINK__" localSheetId="7" hidden="1">{"fdsup://directions/FAT Viewer?action=UPDATE&amp;creator=factset&amp;DYN_ARGS=TRUE&amp;DOC_NAME=FAT:FQL_AUDITING_CLIENT_TEMPLATE.FAT&amp;display_string=Audit&amp;VAR:KEY=XUPQRSZOPY&amp;VAR:QUERY=RkZfRUJJVERBX09QRVIoUVRSLDQvMS8yMDA5LDYvMzAvMjAwOSwsLFVTRCk=&amp;WINDOW=FIRST_POPUP&amp;HEIGH","T=450&amp;WIDTH=450&amp;START_MAXIMIZED=FALSE&amp;VAR:CALENDAR=US&amp;VAR:SYMBOL=ITT&amp;VAR:INDEX=0"}</definedName>
    <definedName name="_527__FDSAUDITLINK__" localSheetId="9" hidden="1">{"fdsup://directions/FAT Viewer?action=UPDATE&amp;creator=factset&amp;DYN_ARGS=TRUE&amp;DOC_NAME=FAT:FQL_AUDITING_CLIENT_TEMPLATE.FAT&amp;display_string=Audit&amp;VAR:KEY=XUPQRSZOPY&amp;VAR:QUERY=RkZfRUJJVERBX09QRVIoUVRSLDQvMS8yMDA5LDYvMzAvMjAwOSwsLFVTRCk=&amp;WINDOW=FIRST_POPUP&amp;HEIGH","T=450&amp;WIDTH=450&amp;START_MAXIMIZED=FALSE&amp;VAR:CALENDAR=US&amp;VAR:SYMBOL=ITT&amp;VAR:INDEX=0"}</definedName>
    <definedName name="_527__FDSAUDITLINK__" localSheetId="8" hidden="1">{"fdsup://directions/FAT Viewer?action=UPDATE&amp;creator=factset&amp;DYN_ARGS=TRUE&amp;DOC_NAME=FAT:FQL_AUDITING_CLIENT_TEMPLATE.FAT&amp;display_string=Audit&amp;VAR:KEY=XUPQRSZOPY&amp;VAR:QUERY=RkZfRUJJVERBX09QRVIoUVRSLDQvMS8yMDA5LDYvMzAvMjAwOSwsLFVTRCk=&amp;WINDOW=FIRST_POPUP&amp;HEIGH","T=450&amp;WIDTH=450&amp;START_MAXIMIZED=FALSE&amp;VAR:CALENDAR=US&amp;VAR:SYMBOL=ITT&amp;VAR:INDEX=0"}</definedName>
    <definedName name="_527__FDSAUDITLINK__" localSheetId="10" hidden="1">{"fdsup://directions/FAT Viewer?action=UPDATE&amp;creator=factset&amp;DYN_ARGS=TRUE&amp;DOC_NAME=FAT:FQL_AUDITING_CLIENT_TEMPLATE.FAT&amp;display_string=Audit&amp;VAR:KEY=XUPQRSZOPY&amp;VAR:QUERY=RkZfRUJJVERBX09QRVIoUVRSLDQvMS8yMDA5LDYvMzAvMjAwOSwsLFVTRCk=&amp;WINDOW=FIRST_POPUP&amp;HEIGH","T=450&amp;WIDTH=450&amp;START_MAXIMIZED=FALSE&amp;VAR:CALENDAR=US&amp;VAR:SYMBOL=ITT&amp;VAR:INDEX=0"}</definedName>
    <definedName name="_527__FDSAUDITLINK__" localSheetId="3" hidden="1">{"fdsup://directions/FAT Viewer?action=UPDATE&amp;creator=factset&amp;DYN_ARGS=TRUE&amp;DOC_NAME=FAT:FQL_AUDITING_CLIENT_TEMPLATE.FAT&amp;display_string=Audit&amp;VAR:KEY=XUPQRSZOPY&amp;VAR:QUERY=RkZfRUJJVERBX09QRVIoUVRSLDQvMS8yMDA5LDYvMzAvMjAwOSwsLFVTRCk=&amp;WINDOW=FIRST_POPUP&amp;HEIGH","T=450&amp;WIDTH=450&amp;START_MAXIMIZED=FALSE&amp;VAR:CALENDAR=US&amp;VAR:SYMBOL=ITT&amp;VAR:INDEX=0"}</definedName>
    <definedName name="_527__FDSAUDITLINK__" localSheetId="5" hidden="1">{"fdsup://directions/FAT Viewer?action=UPDATE&amp;creator=factset&amp;DYN_ARGS=TRUE&amp;DOC_NAME=FAT:FQL_AUDITING_CLIENT_TEMPLATE.FAT&amp;display_string=Audit&amp;VAR:KEY=XUPQRSZOPY&amp;VAR:QUERY=RkZfRUJJVERBX09QRVIoUVRSLDQvMS8yMDA5LDYvMzAvMjAwOSwsLFVTRCk=&amp;WINDOW=FIRST_POPUP&amp;HEIGH","T=450&amp;WIDTH=450&amp;START_MAXIMIZED=FALSE&amp;VAR:CALENDAR=US&amp;VAR:SYMBOL=ITT&amp;VAR:INDEX=0"}</definedName>
    <definedName name="_527__FDSAUDITLINK__" localSheetId="1" hidden="1">{"fdsup://directions/FAT Viewer?action=UPDATE&amp;creator=factset&amp;DYN_ARGS=TRUE&amp;DOC_NAME=FAT:FQL_AUDITING_CLIENT_TEMPLATE.FAT&amp;display_string=Audit&amp;VAR:KEY=XUPQRSZOPY&amp;VAR:QUERY=RkZfRUJJVERBX09QRVIoUVRSLDQvMS8yMDA5LDYvMzAvMjAwOSwsLFVTRCk=&amp;WINDOW=FIRST_POPUP&amp;HEIGH","T=450&amp;WIDTH=450&amp;START_MAXIMIZED=FALSE&amp;VAR:CALENDAR=US&amp;VAR:SYMBOL=ITT&amp;VAR:INDEX=0"}</definedName>
    <definedName name="_527__FDSAUDITLINK__" hidden="1">{"fdsup://directions/FAT Viewer?action=UPDATE&amp;creator=factset&amp;DYN_ARGS=TRUE&amp;DOC_NAME=FAT:FQL_AUDITING_CLIENT_TEMPLATE.FAT&amp;display_string=Audit&amp;VAR:KEY=XUPQRSZOPY&amp;VAR:QUERY=RkZfRUJJVERBX09QRVIoUVRSLDQvMS8yMDA5LDYvMzAvMjAwOSwsLFVTRCk=&amp;WINDOW=FIRST_POPUP&amp;HEIGH","T=450&amp;WIDTH=450&amp;START_MAXIMIZED=FALSE&amp;VAR:CALENDAR=US&amp;VAR:SYMBOL=ITT&amp;VAR:INDEX=0"}</definedName>
    <definedName name="_528__FDSAUDITLINK__" localSheetId="7" hidden="1">{"fdsup://directions/FAT Viewer?action=UPDATE&amp;creator=factset&amp;DYN_ARGS=TRUE&amp;DOC_NAME=FAT:FQL_AUDITING_CLIENT_TEMPLATE.FAT&amp;display_string=Audit&amp;VAR:KEY=BINOFSROFO&amp;VAR:QUERY=RkZfRUJJVERBX09QRVIoUVRSLDQvMS8yMDEwLDYvMzAvMjAxMCwsLFVTRCk=&amp;WINDOW=FIRST_POPUP&amp;HEIGH","T=450&amp;WIDTH=450&amp;START_MAXIMIZED=FALSE&amp;VAR:CALENDAR=US&amp;VAR:SYMBOL=ITT&amp;VAR:INDEX=0"}</definedName>
    <definedName name="_528__FDSAUDITLINK__" localSheetId="9" hidden="1">{"fdsup://directions/FAT Viewer?action=UPDATE&amp;creator=factset&amp;DYN_ARGS=TRUE&amp;DOC_NAME=FAT:FQL_AUDITING_CLIENT_TEMPLATE.FAT&amp;display_string=Audit&amp;VAR:KEY=BINOFSROFO&amp;VAR:QUERY=RkZfRUJJVERBX09QRVIoUVRSLDQvMS8yMDEwLDYvMzAvMjAxMCwsLFVTRCk=&amp;WINDOW=FIRST_POPUP&amp;HEIGH","T=450&amp;WIDTH=450&amp;START_MAXIMIZED=FALSE&amp;VAR:CALENDAR=US&amp;VAR:SYMBOL=ITT&amp;VAR:INDEX=0"}</definedName>
    <definedName name="_528__FDSAUDITLINK__" localSheetId="8" hidden="1">{"fdsup://directions/FAT Viewer?action=UPDATE&amp;creator=factset&amp;DYN_ARGS=TRUE&amp;DOC_NAME=FAT:FQL_AUDITING_CLIENT_TEMPLATE.FAT&amp;display_string=Audit&amp;VAR:KEY=BINOFSROFO&amp;VAR:QUERY=RkZfRUJJVERBX09QRVIoUVRSLDQvMS8yMDEwLDYvMzAvMjAxMCwsLFVTRCk=&amp;WINDOW=FIRST_POPUP&amp;HEIGH","T=450&amp;WIDTH=450&amp;START_MAXIMIZED=FALSE&amp;VAR:CALENDAR=US&amp;VAR:SYMBOL=ITT&amp;VAR:INDEX=0"}</definedName>
    <definedName name="_528__FDSAUDITLINK__" localSheetId="10" hidden="1">{"fdsup://directions/FAT Viewer?action=UPDATE&amp;creator=factset&amp;DYN_ARGS=TRUE&amp;DOC_NAME=FAT:FQL_AUDITING_CLIENT_TEMPLATE.FAT&amp;display_string=Audit&amp;VAR:KEY=BINOFSROFO&amp;VAR:QUERY=RkZfRUJJVERBX09QRVIoUVRSLDQvMS8yMDEwLDYvMzAvMjAxMCwsLFVTRCk=&amp;WINDOW=FIRST_POPUP&amp;HEIGH","T=450&amp;WIDTH=450&amp;START_MAXIMIZED=FALSE&amp;VAR:CALENDAR=US&amp;VAR:SYMBOL=ITT&amp;VAR:INDEX=0"}</definedName>
    <definedName name="_528__FDSAUDITLINK__" localSheetId="3" hidden="1">{"fdsup://directions/FAT Viewer?action=UPDATE&amp;creator=factset&amp;DYN_ARGS=TRUE&amp;DOC_NAME=FAT:FQL_AUDITING_CLIENT_TEMPLATE.FAT&amp;display_string=Audit&amp;VAR:KEY=BINOFSROFO&amp;VAR:QUERY=RkZfRUJJVERBX09QRVIoUVRSLDQvMS8yMDEwLDYvMzAvMjAxMCwsLFVTRCk=&amp;WINDOW=FIRST_POPUP&amp;HEIGH","T=450&amp;WIDTH=450&amp;START_MAXIMIZED=FALSE&amp;VAR:CALENDAR=US&amp;VAR:SYMBOL=ITT&amp;VAR:INDEX=0"}</definedName>
    <definedName name="_528__FDSAUDITLINK__" localSheetId="5" hidden="1">{"fdsup://directions/FAT Viewer?action=UPDATE&amp;creator=factset&amp;DYN_ARGS=TRUE&amp;DOC_NAME=FAT:FQL_AUDITING_CLIENT_TEMPLATE.FAT&amp;display_string=Audit&amp;VAR:KEY=BINOFSROFO&amp;VAR:QUERY=RkZfRUJJVERBX09QRVIoUVRSLDQvMS8yMDEwLDYvMzAvMjAxMCwsLFVTRCk=&amp;WINDOW=FIRST_POPUP&amp;HEIGH","T=450&amp;WIDTH=450&amp;START_MAXIMIZED=FALSE&amp;VAR:CALENDAR=US&amp;VAR:SYMBOL=ITT&amp;VAR:INDEX=0"}</definedName>
    <definedName name="_528__FDSAUDITLINK__" localSheetId="1" hidden="1">{"fdsup://directions/FAT Viewer?action=UPDATE&amp;creator=factset&amp;DYN_ARGS=TRUE&amp;DOC_NAME=FAT:FQL_AUDITING_CLIENT_TEMPLATE.FAT&amp;display_string=Audit&amp;VAR:KEY=BINOFSROFO&amp;VAR:QUERY=RkZfRUJJVERBX09QRVIoUVRSLDQvMS8yMDEwLDYvMzAvMjAxMCwsLFVTRCk=&amp;WINDOW=FIRST_POPUP&amp;HEIGH","T=450&amp;WIDTH=450&amp;START_MAXIMIZED=FALSE&amp;VAR:CALENDAR=US&amp;VAR:SYMBOL=ITT&amp;VAR:INDEX=0"}</definedName>
    <definedName name="_528__FDSAUDITLINK__" hidden="1">{"fdsup://directions/FAT Viewer?action=UPDATE&amp;creator=factset&amp;DYN_ARGS=TRUE&amp;DOC_NAME=FAT:FQL_AUDITING_CLIENT_TEMPLATE.FAT&amp;display_string=Audit&amp;VAR:KEY=BINOFSROFO&amp;VAR:QUERY=RkZfRUJJVERBX09QRVIoUVRSLDQvMS8yMDEwLDYvMzAvMjAxMCwsLFVTRCk=&amp;WINDOW=FIRST_POPUP&amp;HEIGH","T=450&amp;WIDTH=450&amp;START_MAXIMIZED=FALSE&amp;VAR:CALENDAR=US&amp;VAR:SYMBOL=ITT&amp;VAR:INDEX=0"}</definedName>
    <definedName name="_529__FDSAUDITLINK__" localSheetId="7" hidden="1">{"fdsup://directions/FAT Viewer?action=UPDATE&amp;creator=factset&amp;DYN_ARGS=TRUE&amp;DOC_NAME=FAT:FQL_AUDITING_CLIENT_TEMPLATE.FAT&amp;display_string=Audit&amp;VAR:KEY=BORIVAXODO&amp;VAR:QUERY=RkZfRUJJVERBX09QRVIoUVRSLDQvMS8yMDA5LDYvMzAvMjAwOSwsLFVTRCk=&amp;WINDOW=FIRST_POPUP&amp;HEIGH","T=450&amp;WIDTH=450&amp;START_MAXIMIZED=FALSE&amp;VAR:CALENDAR=US&amp;VAR:SYMBOL=ISRG&amp;VAR:INDEX=0"}</definedName>
    <definedName name="_529__FDSAUDITLINK__" localSheetId="9" hidden="1">{"fdsup://directions/FAT Viewer?action=UPDATE&amp;creator=factset&amp;DYN_ARGS=TRUE&amp;DOC_NAME=FAT:FQL_AUDITING_CLIENT_TEMPLATE.FAT&amp;display_string=Audit&amp;VAR:KEY=BORIVAXODO&amp;VAR:QUERY=RkZfRUJJVERBX09QRVIoUVRSLDQvMS8yMDA5LDYvMzAvMjAwOSwsLFVTRCk=&amp;WINDOW=FIRST_POPUP&amp;HEIGH","T=450&amp;WIDTH=450&amp;START_MAXIMIZED=FALSE&amp;VAR:CALENDAR=US&amp;VAR:SYMBOL=ISRG&amp;VAR:INDEX=0"}</definedName>
    <definedName name="_529__FDSAUDITLINK__" localSheetId="8" hidden="1">{"fdsup://directions/FAT Viewer?action=UPDATE&amp;creator=factset&amp;DYN_ARGS=TRUE&amp;DOC_NAME=FAT:FQL_AUDITING_CLIENT_TEMPLATE.FAT&amp;display_string=Audit&amp;VAR:KEY=BORIVAXODO&amp;VAR:QUERY=RkZfRUJJVERBX09QRVIoUVRSLDQvMS8yMDA5LDYvMzAvMjAwOSwsLFVTRCk=&amp;WINDOW=FIRST_POPUP&amp;HEIGH","T=450&amp;WIDTH=450&amp;START_MAXIMIZED=FALSE&amp;VAR:CALENDAR=US&amp;VAR:SYMBOL=ISRG&amp;VAR:INDEX=0"}</definedName>
    <definedName name="_529__FDSAUDITLINK__" localSheetId="10" hidden="1">{"fdsup://directions/FAT Viewer?action=UPDATE&amp;creator=factset&amp;DYN_ARGS=TRUE&amp;DOC_NAME=FAT:FQL_AUDITING_CLIENT_TEMPLATE.FAT&amp;display_string=Audit&amp;VAR:KEY=BORIVAXODO&amp;VAR:QUERY=RkZfRUJJVERBX09QRVIoUVRSLDQvMS8yMDA5LDYvMzAvMjAwOSwsLFVTRCk=&amp;WINDOW=FIRST_POPUP&amp;HEIGH","T=450&amp;WIDTH=450&amp;START_MAXIMIZED=FALSE&amp;VAR:CALENDAR=US&amp;VAR:SYMBOL=ISRG&amp;VAR:INDEX=0"}</definedName>
    <definedName name="_529__FDSAUDITLINK__" localSheetId="3" hidden="1">{"fdsup://directions/FAT Viewer?action=UPDATE&amp;creator=factset&amp;DYN_ARGS=TRUE&amp;DOC_NAME=FAT:FQL_AUDITING_CLIENT_TEMPLATE.FAT&amp;display_string=Audit&amp;VAR:KEY=BORIVAXODO&amp;VAR:QUERY=RkZfRUJJVERBX09QRVIoUVRSLDQvMS8yMDA5LDYvMzAvMjAwOSwsLFVTRCk=&amp;WINDOW=FIRST_POPUP&amp;HEIGH","T=450&amp;WIDTH=450&amp;START_MAXIMIZED=FALSE&amp;VAR:CALENDAR=US&amp;VAR:SYMBOL=ISRG&amp;VAR:INDEX=0"}</definedName>
    <definedName name="_529__FDSAUDITLINK__" localSheetId="5" hidden="1">{"fdsup://directions/FAT Viewer?action=UPDATE&amp;creator=factset&amp;DYN_ARGS=TRUE&amp;DOC_NAME=FAT:FQL_AUDITING_CLIENT_TEMPLATE.FAT&amp;display_string=Audit&amp;VAR:KEY=BORIVAXODO&amp;VAR:QUERY=RkZfRUJJVERBX09QRVIoUVRSLDQvMS8yMDA5LDYvMzAvMjAwOSwsLFVTRCk=&amp;WINDOW=FIRST_POPUP&amp;HEIGH","T=450&amp;WIDTH=450&amp;START_MAXIMIZED=FALSE&amp;VAR:CALENDAR=US&amp;VAR:SYMBOL=ISRG&amp;VAR:INDEX=0"}</definedName>
    <definedName name="_529__FDSAUDITLINK__" localSheetId="1" hidden="1">{"fdsup://directions/FAT Viewer?action=UPDATE&amp;creator=factset&amp;DYN_ARGS=TRUE&amp;DOC_NAME=FAT:FQL_AUDITING_CLIENT_TEMPLATE.FAT&amp;display_string=Audit&amp;VAR:KEY=BORIVAXODO&amp;VAR:QUERY=RkZfRUJJVERBX09QRVIoUVRSLDQvMS8yMDA5LDYvMzAvMjAwOSwsLFVTRCk=&amp;WINDOW=FIRST_POPUP&amp;HEIGH","T=450&amp;WIDTH=450&amp;START_MAXIMIZED=FALSE&amp;VAR:CALENDAR=US&amp;VAR:SYMBOL=ISRG&amp;VAR:INDEX=0"}</definedName>
    <definedName name="_529__FDSAUDITLINK__" hidden="1">{"fdsup://directions/FAT Viewer?action=UPDATE&amp;creator=factset&amp;DYN_ARGS=TRUE&amp;DOC_NAME=FAT:FQL_AUDITING_CLIENT_TEMPLATE.FAT&amp;display_string=Audit&amp;VAR:KEY=BORIVAXODO&amp;VAR:QUERY=RkZfRUJJVERBX09QRVIoUVRSLDQvMS8yMDA5LDYvMzAvMjAwOSwsLFVTRCk=&amp;WINDOW=FIRST_POPUP&amp;HEIGH","T=450&amp;WIDTH=450&amp;START_MAXIMIZED=FALSE&amp;VAR:CALENDAR=US&amp;VAR:SYMBOL=ISRG&amp;VAR:INDEX=0"}</definedName>
    <definedName name="_53__FDSAUDITLINK__" localSheetId="7" hidden="1">{"fdsup://directions/FAT Viewer?action=UPDATE&amp;creator=factset&amp;DYN_ARGS=TRUE&amp;DOC_NAME=FAT:FQL_AUDITING_CLIENT_TEMPLATE.FAT&amp;display_string=Audit&amp;VAR:KEY=XWJMTWHOVY&amp;VAR:QUERY=RkZfRUJJVERBX09QRVIoUVRSLDQvMS8yMDA5LDYvMzAvMjAwOSwsLFVTRCk=&amp;WINDOW=FIRST_POPUP&amp;HEIGH","T=450&amp;WIDTH=450&amp;START_MAXIMIZED=FALSE&amp;VAR:CALENDAR=US&amp;VAR:SYMBOL=WEC&amp;VAR:INDEX=0"}</definedName>
    <definedName name="_53__FDSAUDITLINK__" localSheetId="9" hidden="1">{"fdsup://directions/FAT Viewer?action=UPDATE&amp;creator=factset&amp;DYN_ARGS=TRUE&amp;DOC_NAME=FAT:FQL_AUDITING_CLIENT_TEMPLATE.FAT&amp;display_string=Audit&amp;VAR:KEY=XWJMTWHOVY&amp;VAR:QUERY=RkZfRUJJVERBX09QRVIoUVRSLDQvMS8yMDA5LDYvMzAvMjAwOSwsLFVTRCk=&amp;WINDOW=FIRST_POPUP&amp;HEIGH","T=450&amp;WIDTH=450&amp;START_MAXIMIZED=FALSE&amp;VAR:CALENDAR=US&amp;VAR:SYMBOL=WEC&amp;VAR:INDEX=0"}</definedName>
    <definedName name="_53__FDSAUDITLINK__" localSheetId="8" hidden="1">{"fdsup://directions/FAT Viewer?action=UPDATE&amp;creator=factset&amp;DYN_ARGS=TRUE&amp;DOC_NAME=FAT:FQL_AUDITING_CLIENT_TEMPLATE.FAT&amp;display_string=Audit&amp;VAR:KEY=XWJMTWHOVY&amp;VAR:QUERY=RkZfRUJJVERBX09QRVIoUVRSLDQvMS8yMDA5LDYvMzAvMjAwOSwsLFVTRCk=&amp;WINDOW=FIRST_POPUP&amp;HEIGH","T=450&amp;WIDTH=450&amp;START_MAXIMIZED=FALSE&amp;VAR:CALENDAR=US&amp;VAR:SYMBOL=WEC&amp;VAR:INDEX=0"}</definedName>
    <definedName name="_53__FDSAUDITLINK__" localSheetId="10" hidden="1">{"fdsup://directions/FAT Viewer?action=UPDATE&amp;creator=factset&amp;DYN_ARGS=TRUE&amp;DOC_NAME=FAT:FQL_AUDITING_CLIENT_TEMPLATE.FAT&amp;display_string=Audit&amp;VAR:KEY=XWJMTWHOVY&amp;VAR:QUERY=RkZfRUJJVERBX09QRVIoUVRSLDQvMS8yMDA5LDYvMzAvMjAwOSwsLFVTRCk=&amp;WINDOW=FIRST_POPUP&amp;HEIGH","T=450&amp;WIDTH=450&amp;START_MAXIMIZED=FALSE&amp;VAR:CALENDAR=US&amp;VAR:SYMBOL=WEC&amp;VAR:INDEX=0"}</definedName>
    <definedName name="_53__FDSAUDITLINK__" localSheetId="3" hidden="1">{"fdsup://directions/FAT Viewer?action=UPDATE&amp;creator=factset&amp;DYN_ARGS=TRUE&amp;DOC_NAME=FAT:FQL_AUDITING_CLIENT_TEMPLATE.FAT&amp;display_string=Audit&amp;VAR:KEY=XWJMTWHOVY&amp;VAR:QUERY=RkZfRUJJVERBX09QRVIoUVRSLDQvMS8yMDA5LDYvMzAvMjAwOSwsLFVTRCk=&amp;WINDOW=FIRST_POPUP&amp;HEIGH","T=450&amp;WIDTH=450&amp;START_MAXIMIZED=FALSE&amp;VAR:CALENDAR=US&amp;VAR:SYMBOL=WEC&amp;VAR:INDEX=0"}</definedName>
    <definedName name="_53__FDSAUDITLINK__" localSheetId="5" hidden="1">{"fdsup://directions/FAT Viewer?action=UPDATE&amp;creator=factset&amp;DYN_ARGS=TRUE&amp;DOC_NAME=FAT:FQL_AUDITING_CLIENT_TEMPLATE.FAT&amp;display_string=Audit&amp;VAR:KEY=XWJMTWHOVY&amp;VAR:QUERY=RkZfRUJJVERBX09QRVIoUVRSLDQvMS8yMDA5LDYvMzAvMjAwOSwsLFVTRCk=&amp;WINDOW=FIRST_POPUP&amp;HEIGH","T=450&amp;WIDTH=450&amp;START_MAXIMIZED=FALSE&amp;VAR:CALENDAR=US&amp;VAR:SYMBOL=WEC&amp;VAR:INDEX=0"}</definedName>
    <definedName name="_53__FDSAUDITLINK__" localSheetId="1" hidden="1">{"fdsup://directions/FAT Viewer?action=UPDATE&amp;creator=factset&amp;DYN_ARGS=TRUE&amp;DOC_NAME=FAT:FQL_AUDITING_CLIENT_TEMPLATE.FAT&amp;display_string=Audit&amp;VAR:KEY=XWJMTWHOVY&amp;VAR:QUERY=RkZfRUJJVERBX09QRVIoUVRSLDQvMS8yMDA5LDYvMzAvMjAwOSwsLFVTRCk=&amp;WINDOW=FIRST_POPUP&amp;HEIGH","T=450&amp;WIDTH=450&amp;START_MAXIMIZED=FALSE&amp;VAR:CALENDAR=US&amp;VAR:SYMBOL=WEC&amp;VAR:INDEX=0"}</definedName>
    <definedName name="_53__FDSAUDITLINK__" hidden="1">{"fdsup://directions/FAT Viewer?action=UPDATE&amp;creator=factset&amp;DYN_ARGS=TRUE&amp;DOC_NAME=FAT:FQL_AUDITING_CLIENT_TEMPLATE.FAT&amp;display_string=Audit&amp;VAR:KEY=XWJMTWHOVY&amp;VAR:QUERY=RkZfRUJJVERBX09QRVIoUVRSLDQvMS8yMDA5LDYvMzAvMjAwOSwsLFVTRCk=&amp;WINDOW=FIRST_POPUP&amp;HEIGH","T=450&amp;WIDTH=450&amp;START_MAXIMIZED=FALSE&amp;VAR:CALENDAR=US&amp;VAR:SYMBOL=WEC&amp;VAR:INDEX=0"}</definedName>
    <definedName name="_530__FDSAUDITLINK__" localSheetId="7" hidden="1">{"fdsup://directions/FAT Viewer?action=UPDATE&amp;creator=factset&amp;DYN_ARGS=TRUE&amp;DOC_NAME=FAT:FQL_AUDITING_CLIENT_TEMPLATE.FAT&amp;display_string=Audit&amp;VAR:KEY=NQRAFQNUXU&amp;VAR:QUERY=RkZfRUJJVERBX09QRVIoUVRSLDQvMS8yMDEwLDYvMzAvMjAxMCwsLFVTRCk=&amp;WINDOW=FIRST_POPUP&amp;HEIGH","T=450&amp;WIDTH=450&amp;START_MAXIMIZED=FALSE&amp;VAR:CALENDAR=US&amp;VAR:SYMBOL=ISRG&amp;VAR:INDEX=0"}</definedName>
    <definedName name="_530__FDSAUDITLINK__" localSheetId="9" hidden="1">{"fdsup://directions/FAT Viewer?action=UPDATE&amp;creator=factset&amp;DYN_ARGS=TRUE&amp;DOC_NAME=FAT:FQL_AUDITING_CLIENT_TEMPLATE.FAT&amp;display_string=Audit&amp;VAR:KEY=NQRAFQNUXU&amp;VAR:QUERY=RkZfRUJJVERBX09QRVIoUVRSLDQvMS8yMDEwLDYvMzAvMjAxMCwsLFVTRCk=&amp;WINDOW=FIRST_POPUP&amp;HEIGH","T=450&amp;WIDTH=450&amp;START_MAXIMIZED=FALSE&amp;VAR:CALENDAR=US&amp;VAR:SYMBOL=ISRG&amp;VAR:INDEX=0"}</definedName>
    <definedName name="_530__FDSAUDITLINK__" localSheetId="8" hidden="1">{"fdsup://directions/FAT Viewer?action=UPDATE&amp;creator=factset&amp;DYN_ARGS=TRUE&amp;DOC_NAME=FAT:FQL_AUDITING_CLIENT_TEMPLATE.FAT&amp;display_string=Audit&amp;VAR:KEY=NQRAFQNUXU&amp;VAR:QUERY=RkZfRUJJVERBX09QRVIoUVRSLDQvMS8yMDEwLDYvMzAvMjAxMCwsLFVTRCk=&amp;WINDOW=FIRST_POPUP&amp;HEIGH","T=450&amp;WIDTH=450&amp;START_MAXIMIZED=FALSE&amp;VAR:CALENDAR=US&amp;VAR:SYMBOL=ISRG&amp;VAR:INDEX=0"}</definedName>
    <definedName name="_530__FDSAUDITLINK__" localSheetId="10" hidden="1">{"fdsup://directions/FAT Viewer?action=UPDATE&amp;creator=factset&amp;DYN_ARGS=TRUE&amp;DOC_NAME=FAT:FQL_AUDITING_CLIENT_TEMPLATE.FAT&amp;display_string=Audit&amp;VAR:KEY=NQRAFQNUXU&amp;VAR:QUERY=RkZfRUJJVERBX09QRVIoUVRSLDQvMS8yMDEwLDYvMzAvMjAxMCwsLFVTRCk=&amp;WINDOW=FIRST_POPUP&amp;HEIGH","T=450&amp;WIDTH=450&amp;START_MAXIMIZED=FALSE&amp;VAR:CALENDAR=US&amp;VAR:SYMBOL=ISRG&amp;VAR:INDEX=0"}</definedName>
    <definedName name="_530__FDSAUDITLINK__" localSheetId="3" hidden="1">{"fdsup://directions/FAT Viewer?action=UPDATE&amp;creator=factset&amp;DYN_ARGS=TRUE&amp;DOC_NAME=FAT:FQL_AUDITING_CLIENT_TEMPLATE.FAT&amp;display_string=Audit&amp;VAR:KEY=NQRAFQNUXU&amp;VAR:QUERY=RkZfRUJJVERBX09QRVIoUVRSLDQvMS8yMDEwLDYvMzAvMjAxMCwsLFVTRCk=&amp;WINDOW=FIRST_POPUP&amp;HEIGH","T=450&amp;WIDTH=450&amp;START_MAXIMIZED=FALSE&amp;VAR:CALENDAR=US&amp;VAR:SYMBOL=ISRG&amp;VAR:INDEX=0"}</definedName>
    <definedName name="_530__FDSAUDITLINK__" localSheetId="5" hidden="1">{"fdsup://directions/FAT Viewer?action=UPDATE&amp;creator=factset&amp;DYN_ARGS=TRUE&amp;DOC_NAME=FAT:FQL_AUDITING_CLIENT_TEMPLATE.FAT&amp;display_string=Audit&amp;VAR:KEY=NQRAFQNUXU&amp;VAR:QUERY=RkZfRUJJVERBX09QRVIoUVRSLDQvMS8yMDEwLDYvMzAvMjAxMCwsLFVTRCk=&amp;WINDOW=FIRST_POPUP&amp;HEIGH","T=450&amp;WIDTH=450&amp;START_MAXIMIZED=FALSE&amp;VAR:CALENDAR=US&amp;VAR:SYMBOL=ISRG&amp;VAR:INDEX=0"}</definedName>
    <definedName name="_530__FDSAUDITLINK__" localSheetId="1" hidden="1">{"fdsup://directions/FAT Viewer?action=UPDATE&amp;creator=factset&amp;DYN_ARGS=TRUE&amp;DOC_NAME=FAT:FQL_AUDITING_CLIENT_TEMPLATE.FAT&amp;display_string=Audit&amp;VAR:KEY=NQRAFQNUXU&amp;VAR:QUERY=RkZfRUJJVERBX09QRVIoUVRSLDQvMS8yMDEwLDYvMzAvMjAxMCwsLFVTRCk=&amp;WINDOW=FIRST_POPUP&amp;HEIGH","T=450&amp;WIDTH=450&amp;START_MAXIMIZED=FALSE&amp;VAR:CALENDAR=US&amp;VAR:SYMBOL=ISRG&amp;VAR:INDEX=0"}</definedName>
    <definedName name="_530__FDSAUDITLINK__" hidden="1">{"fdsup://directions/FAT Viewer?action=UPDATE&amp;creator=factset&amp;DYN_ARGS=TRUE&amp;DOC_NAME=FAT:FQL_AUDITING_CLIENT_TEMPLATE.FAT&amp;display_string=Audit&amp;VAR:KEY=NQRAFQNUXU&amp;VAR:QUERY=RkZfRUJJVERBX09QRVIoUVRSLDQvMS8yMDEwLDYvMzAvMjAxMCwsLFVTRCk=&amp;WINDOW=FIRST_POPUP&amp;HEIGH","T=450&amp;WIDTH=450&amp;START_MAXIMIZED=FALSE&amp;VAR:CALENDAR=US&amp;VAR:SYMBOL=ISRG&amp;VAR:INDEX=0"}</definedName>
    <definedName name="_531__FDSAUDITLINK__" localSheetId="7" hidden="1">{"fdsup://directions/FAT Viewer?action=UPDATE&amp;creator=factset&amp;DYN_ARGS=TRUE&amp;DOC_NAME=FAT:FQL_AUDITING_CLIENT_TEMPLATE.FAT&amp;display_string=Audit&amp;VAR:KEY=XSRONUHKBM&amp;VAR:QUERY=RkZfRUJJVERBX09QRVIoUVRSLDQvMS8yMDA5LDYvMzAvMjAwOSwsLFVTRCk=&amp;WINDOW=FIRST_POPUP&amp;HEIGH","T=450&amp;WIDTH=450&amp;START_MAXIMIZED=FALSE&amp;VAR:CALENDAR=US&amp;VAR:SYMBOL=IRM&amp;VAR:INDEX=0"}</definedName>
    <definedName name="_531__FDSAUDITLINK__" localSheetId="9" hidden="1">{"fdsup://directions/FAT Viewer?action=UPDATE&amp;creator=factset&amp;DYN_ARGS=TRUE&amp;DOC_NAME=FAT:FQL_AUDITING_CLIENT_TEMPLATE.FAT&amp;display_string=Audit&amp;VAR:KEY=XSRONUHKBM&amp;VAR:QUERY=RkZfRUJJVERBX09QRVIoUVRSLDQvMS8yMDA5LDYvMzAvMjAwOSwsLFVTRCk=&amp;WINDOW=FIRST_POPUP&amp;HEIGH","T=450&amp;WIDTH=450&amp;START_MAXIMIZED=FALSE&amp;VAR:CALENDAR=US&amp;VAR:SYMBOL=IRM&amp;VAR:INDEX=0"}</definedName>
    <definedName name="_531__FDSAUDITLINK__" localSheetId="8" hidden="1">{"fdsup://directions/FAT Viewer?action=UPDATE&amp;creator=factset&amp;DYN_ARGS=TRUE&amp;DOC_NAME=FAT:FQL_AUDITING_CLIENT_TEMPLATE.FAT&amp;display_string=Audit&amp;VAR:KEY=XSRONUHKBM&amp;VAR:QUERY=RkZfRUJJVERBX09QRVIoUVRSLDQvMS8yMDA5LDYvMzAvMjAwOSwsLFVTRCk=&amp;WINDOW=FIRST_POPUP&amp;HEIGH","T=450&amp;WIDTH=450&amp;START_MAXIMIZED=FALSE&amp;VAR:CALENDAR=US&amp;VAR:SYMBOL=IRM&amp;VAR:INDEX=0"}</definedName>
    <definedName name="_531__FDSAUDITLINK__" localSheetId="10" hidden="1">{"fdsup://directions/FAT Viewer?action=UPDATE&amp;creator=factset&amp;DYN_ARGS=TRUE&amp;DOC_NAME=FAT:FQL_AUDITING_CLIENT_TEMPLATE.FAT&amp;display_string=Audit&amp;VAR:KEY=XSRONUHKBM&amp;VAR:QUERY=RkZfRUJJVERBX09QRVIoUVRSLDQvMS8yMDA5LDYvMzAvMjAwOSwsLFVTRCk=&amp;WINDOW=FIRST_POPUP&amp;HEIGH","T=450&amp;WIDTH=450&amp;START_MAXIMIZED=FALSE&amp;VAR:CALENDAR=US&amp;VAR:SYMBOL=IRM&amp;VAR:INDEX=0"}</definedName>
    <definedName name="_531__FDSAUDITLINK__" localSheetId="3" hidden="1">{"fdsup://directions/FAT Viewer?action=UPDATE&amp;creator=factset&amp;DYN_ARGS=TRUE&amp;DOC_NAME=FAT:FQL_AUDITING_CLIENT_TEMPLATE.FAT&amp;display_string=Audit&amp;VAR:KEY=XSRONUHKBM&amp;VAR:QUERY=RkZfRUJJVERBX09QRVIoUVRSLDQvMS8yMDA5LDYvMzAvMjAwOSwsLFVTRCk=&amp;WINDOW=FIRST_POPUP&amp;HEIGH","T=450&amp;WIDTH=450&amp;START_MAXIMIZED=FALSE&amp;VAR:CALENDAR=US&amp;VAR:SYMBOL=IRM&amp;VAR:INDEX=0"}</definedName>
    <definedName name="_531__FDSAUDITLINK__" localSheetId="5" hidden="1">{"fdsup://directions/FAT Viewer?action=UPDATE&amp;creator=factset&amp;DYN_ARGS=TRUE&amp;DOC_NAME=FAT:FQL_AUDITING_CLIENT_TEMPLATE.FAT&amp;display_string=Audit&amp;VAR:KEY=XSRONUHKBM&amp;VAR:QUERY=RkZfRUJJVERBX09QRVIoUVRSLDQvMS8yMDA5LDYvMzAvMjAwOSwsLFVTRCk=&amp;WINDOW=FIRST_POPUP&amp;HEIGH","T=450&amp;WIDTH=450&amp;START_MAXIMIZED=FALSE&amp;VAR:CALENDAR=US&amp;VAR:SYMBOL=IRM&amp;VAR:INDEX=0"}</definedName>
    <definedName name="_531__FDSAUDITLINK__" localSheetId="1" hidden="1">{"fdsup://directions/FAT Viewer?action=UPDATE&amp;creator=factset&amp;DYN_ARGS=TRUE&amp;DOC_NAME=FAT:FQL_AUDITING_CLIENT_TEMPLATE.FAT&amp;display_string=Audit&amp;VAR:KEY=XSRONUHKBM&amp;VAR:QUERY=RkZfRUJJVERBX09QRVIoUVRSLDQvMS8yMDA5LDYvMzAvMjAwOSwsLFVTRCk=&amp;WINDOW=FIRST_POPUP&amp;HEIGH","T=450&amp;WIDTH=450&amp;START_MAXIMIZED=FALSE&amp;VAR:CALENDAR=US&amp;VAR:SYMBOL=IRM&amp;VAR:INDEX=0"}</definedName>
    <definedName name="_531__FDSAUDITLINK__" hidden="1">{"fdsup://directions/FAT Viewer?action=UPDATE&amp;creator=factset&amp;DYN_ARGS=TRUE&amp;DOC_NAME=FAT:FQL_AUDITING_CLIENT_TEMPLATE.FAT&amp;display_string=Audit&amp;VAR:KEY=XSRONUHKBM&amp;VAR:QUERY=RkZfRUJJVERBX09QRVIoUVRSLDQvMS8yMDA5LDYvMzAvMjAwOSwsLFVTRCk=&amp;WINDOW=FIRST_POPUP&amp;HEIGH","T=450&amp;WIDTH=450&amp;START_MAXIMIZED=FALSE&amp;VAR:CALENDAR=US&amp;VAR:SYMBOL=IRM&amp;VAR:INDEX=0"}</definedName>
    <definedName name="_532__FDSAUDITLINK__" localSheetId="7" hidden="1">{"fdsup://directions/FAT Viewer?action=UPDATE&amp;creator=factset&amp;DYN_ARGS=TRUE&amp;DOC_NAME=FAT:FQL_AUDITING_CLIENT_TEMPLATE.FAT&amp;display_string=Audit&amp;VAR:KEY=BKFEBWVSLG&amp;VAR:QUERY=RkZfRUJJVERBX09QRVIoUVRSLDQvMS8yMDEwLDYvMzAvMjAxMCwsLFVTRCk=&amp;WINDOW=FIRST_POPUP&amp;HEIGH","T=450&amp;WIDTH=450&amp;START_MAXIMIZED=FALSE&amp;VAR:CALENDAR=US&amp;VAR:SYMBOL=IRM&amp;VAR:INDEX=0"}</definedName>
    <definedName name="_532__FDSAUDITLINK__" localSheetId="9" hidden="1">{"fdsup://directions/FAT Viewer?action=UPDATE&amp;creator=factset&amp;DYN_ARGS=TRUE&amp;DOC_NAME=FAT:FQL_AUDITING_CLIENT_TEMPLATE.FAT&amp;display_string=Audit&amp;VAR:KEY=BKFEBWVSLG&amp;VAR:QUERY=RkZfRUJJVERBX09QRVIoUVRSLDQvMS8yMDEwLDYvMzAvMjAxMCwsLFVTRCk=&amp;WINDOW=FIRST_POPUP&amp;HEIGH","T=450&amp;WIDTH=450&amp;START_MAXIMIZED=FALSE&amp;VAR:CALENDAR=US&amp;VAR:SYMBOL=IRM&amp;VAR:INDEX=0"}</definedName>
    <definedName name="_532__FDSAUDITLINK__" localSheetId="8" hidden="1">{"fdsup://directions/FAT Viewer?action=UPDATE&amp;creator=factset&amp;DYN_ARGS=TRUE&amp;DOC_NAME=FAT:FQL_AUDITING_CLIENT_TEMPLATE.FAT&amp;display_string=Audit&amp;VAR:KEY=BKFEBWVSLG&amp;VAR:QUERY=RkZfRUJJVERBX09QRVIoUVRSLDQvMS8yMDEwLDYvMzAvMjAxMCwsLFVTRCk=&amp;WINDOW=FIRST_POPUP&amp;HEIGH","T=450&amp;WIDTH=450&amp;START_MAXIMIZED=FALSE&amp;VAR:CALENDAR=US&amp;VAR:SYMBOL=IRM&amp;VAR:INDEX=0"}</definedName>
    <definedName name="_532__FDSAUDITLINK__" localSheetId="10" hidden="1">{"fdsup://directions/FAT Viewer?action=UPDATE&amp;creator=factset&amp;DYN_ARGS=TRUE&amp;DOC_NAME=FAT:FQL_AUDITING_CLIENT_TEMPLATE.FAT&amp;display_string=Audit&amp;VAR:KEY=BKFEBWVSLG&amp;VAR:QUERY=RkZfRUJJVERBX09QRVIoUVRSLDQvMS8yMDEwLDYvMzAvMjAxMCwsLFVTRCk=&amp;WINDOW=FIRST_POPUP&amp;HEIGH","T=450&amp;WIDTH=450&amp;START_MAXIMIZED=FALSE&amp;VAR:CALENDAR=US&amp;VAR:SYMBOL=IRM&amp;VAR:INDEX=0"}</definedName>
    <definedName name="_532__FDSAUDITLINK__" localSheetId="3" hidden="1">{"fdsup://directions/FAT Viewer?action=UPDATE&amp;creator=factset&amp;DYN_ARGS=TRUE&amp;DOC_NAME=FAT:FQL_AUDITING_CLIENT_TEMPLATE.FAT&amp;display_string=Audit&amp;VAR:KEY=BKFEBWVSLG&amp;VAR:QUERY=RkZfRUJJVERBX09QRVIoUVRSLDQvMS8yMDEwLDYvMzAvMjAxMCwsLFVTRCk=&amp;WINDOW=FIRST_POPUP&amp;HEIGH","T=450&amp;WIDTH=450&amp;START_MAXIMIZED=FALSE&amp;VAR:CALENDAR=US&amp;VAR:SYMBOL=IRM&amp;VAR:INDEX=0"}</definedName>
    <definedName name="_532__FDSAUDITLINK__" localSheetId="5" hidden="1">{"fdsup://directions/FAT Viewer?action=UPDATE&amp;creator=factset&amp;DYN_ARGS=TRUE&amp;DOC_NAME=FAT:FQL_AUDITING_CLIENT_TEMPLATE.FAT&amp;display_string=Audit&amp;VAR:KEY=BKFEBWVSLG&amp;VAR:QUERY=RkZfRUJJVERBX09QRVIoUVRSLDQvMS8yMDEwLDYvMzAvMjAxMCwsLFVTRCk=&amp;WINDOW=FIRST_POPUP&amp;HEIGH","T=450&amp;WIDTH=450&amp;START_MAXIMIZED=FALSE&amp;VAR:CALENDAR=US&amp;VAR:SYMBOL=IRM&amp;VAR:INDEX=0"}</definedName>
    <definedName name="_532__FDSAUDITLINK__" localSheetId="1" hidden="1">{"fdsup://directions/FAT Viewer?action=UPDATE&amp;creator=factset&amp;DYN_ARGS=TRUE&amp;DOC_NAME=FAT:FQL_AUDITING_CLIENT_TEMPLATE.FAT&amp;display_string=Audit&amp;VAR:KEY=BKFEBWVSLG&amp;VAR:QUERY=RkZfRUJJVERBX09QRVIoUVRSLDQvMS8yMDEwLDYvMzAvMjAxMCwsLFVTRCk=&amp;WINDOW=FIRST_POPUP&amp;HEIGH","T=450&amp;WIDTH=450&amp;START_MAXIMIZED=FALSE&amp;VAR:CALENDAR=US&amp;VAR:SYMBOL=IRM&amp;VAR:INDEX=0"}</definedName>
    <definedName name="_532__FDSAUDITLINK__" hidden="1">{"fdsup://directions/FAT Viewer?action=UPDATE&amp;creator=factset&amp;DYN_ARGS=TRUE&amp;DOC_NAME=FAT:FQL_AUDITING_CLIENT_TEMPLATE.FAT&amp;display_string=Audit&amp;VAR:KEY=BKFEBWVSLG&amp;VAR:QUERY=RkZfRUJJVERBX09QRVIoUVRSLDQvMS8yMDEwLDYvMzAvMjAxMCwsLFVTRCk=&amp;WINDOW=FIRST_POPUP&amp;HEIGH","T=450&amp;WIDTH=450&amp;START_MAXIMIZED=FALSE&amp;VAR:CALENDAR=US&amp;VAR:SYMBOL=IRM&amp;VAR:INDEX=0"}</definedName>
    <definedName name="_533__FDSAUDITLINK__" localSheetId="7" hidden="1">{"fdsup://directions/FAT Viewer?action=UPDATE&amp;creator=factset&amp;DYN_ARGS=TRUE&amp;DOC_NAME=FAT:FQL_AUDITING_CLIENT_TEMPLATE.FAT&amp;display_string=Audit&amp;VAR:KEY=JQDGXAZWBW&amp;VAR:QUERY=RkZfRUJJVERBX09QRVIoUVRSLDQvMS8yMDA5LDYvMzAvMjAwOSwsLFVTRCk=&amp;WINDOW=FIRST_POPUP&amp;HEIGH","T=450&amp;WIDTH=450&amp;START_MAXIMIZED=FALSE&amp;VAR:CALENDAR=US&amp;VAR:SYMBOL=IPG&amp;VAR:INDEX=0"}</definedName>
    <definedName name="_533__FDSAUDITLINK__" localSheetId="9" hidden="1">{"fdsup://directions/FAT Viewer?action=UPDATE&amp;creator=factset&amp;DYN_ARGS=TRUE&amp;DOC_NAME=FAT:FQL_AUDITING_CLIENT_TEMPLATE.FAT&amp;display_string=Audit&amp;VAR:KEY=JQDGXAZWBW&amp;VAR:QUERY=RkZfRUJJVERBX09QRVIoUVRSLDQvMS8yMDA5LDYvMzAvMjAwOSwsLFVTRCk=&amp;WINDOW=FIRST_POPUP&amp;HEIGH","T=450&amp;WIDTH=450&amp;START_MAXIMIZED=FALSE&amp;VAR:CALENDAR=US&amp;VAR:SYMBOL=IPG&amp;VAR:INDEX=0"}</definedName>
    <definedName name="_533__FDSAUDITLINK__" localSheetId="8" hidden="1">{"fdsup://directions/FAT Viewer?action=UPDATE&amp;creator=factset&amp;DYN_ARGS=TRUE&amp;DOC_NAME=FAT:FQL_AUDITING_CLIENT_TEMPLATE.FAT&amp;display_string=Audit&amp;VAR:KEY=JQDGXAZWBW&amp;VAR:QUERY=RkZfRUJJVERBX09QRVIoUVRSLDQvMS8yMDA5LDYvMzAvMjAwOSwsLFVTRCk=&amp;WINDOW=FIRST_POPUP&amp;HEIGH","T=450&amp;WIDTH=450&amp;START_MAXIMIZED=FALSE&amp;VAR:CALENDAR=US&amp;VAR:SYMBOL=IPG&amp;VAR:INDEX=0"}</definedName>
    <definedName name="_533__FDSAUDITLINK__" localSheetId="10" hidden="1">{"fdsup://directions/FAT Viewer?action=UPDATE&amp;creator=factset&amp;DYN_ARGS=TRUE&amp;DOC_NAME=FAT:FQL_AUDITING_CLIENT_TEMPLATE.FAT&amp;display_string=Audit&amp;VAR:KEY=JQDGXAZWBW&amp;VAR:QUERY=RkZfRUJJVERBX09QRVIoUVRSLDQvMS8yMDA5LDYvMzAvMjAwOSwsLFVTRCk=&amp;WINDOW=FIRST_POPUP&amp;HEIGH","T=450&amp;WIDTH=450&amp;START_MAXIMIZED=FALSE&amp;VAR:CALENDAR=US&amp;VAR:SYMBOL=IPG&amp;VAR:INDEX=0"}</definedName>
    <definedName name="_533__FDSAUDITLINK__" localSheetId="3" hidden="1">{"fdsup://directions/FAT Viewer?action=UPDATE&amp;creator=factset&amp;DYN_ARGS=TRUE&amp;DOC_NAME=FAT:FQL_AUDITING_CLIENT_TEMPLATE.FAT&amp;display_string=Audit&amp;VAR:KEY=JQDGXAZWBW&amp;VAR:QUERY=RkZfRUJJVERBX09QRVIoUVRSLDQvMS8yMDA5LDYvMzAvMjAwOSwsLFVTRCk=&amp;WINDOW=FIRST_POPUP&amp;HEIGH","T=450&amp;WIDTH=450&amp;START_MAXIMIZED=FALSE&amp;VAR:CALENDAR=US&amp;VAR:SYMBOL=IPG&amp;VAR:INDEX=0"}</definedName>
    <definedName name="_533__FDSAUDITLINK__" localSheetId="5" hidden="1">{"fdsup://directions/FAT Viewer?action=UPDATE&amp;creator=factset&amp;DYN_ARGS=TRUE&amp;DOC_NAME=FAT:FQL_AUDITING_CLIENT_TEMPLATE.FAT&amp;display_string=Audit&amp;VAR:KEY=JQDGXAZWBW&amp;VAR:QUERY=RkZfRUJJVERBX09QRVIoUVRSLDQvMS8yMDA5LDYvMzAvMjAwOSwsLFVTRCk=&amp;WINDOW=FIRST_POPUP&amp;HEIGH","T=450&amp;WIDTH=450&amp;START_MAXIMIZED=FALSE&amp;VAR:CALENDAR=US&amp;VAR:SYMBOL=IPG&amp;VAR:INDEX=0"}</definedName>
    <definedName name="_533__FDSAUDITLINK__" localSheetId="1" hidden="1">{"fdsup://directions/FAT Viewer?action=UPDATE&amp;creator=factset&amp;DYN_ARGS=TRUE&amp;DOC_NAME=FAT:FQL_AUDITING_CLIENT_TEMPLATE.FAT&amp;display_string=Audit&amp;VAR:KEY=JQDGXAZWBW&amp;VAR:QUERY=RkZfRUJJVERBX09QRVIoUVRSLDQvMS8yMDA5LDYvMzAvMjAwOSwsLFVTRCk=&amp;WINDOW=FIRST_POPUP&amp;HEIGH","T=450&amp;WIDTH=450&amp;START_MAXIMIZED=FALSE&amp;VAR:CALENDAR=US&amp;VAR:SYMBOL=IPG&amp;VAR:INDEX=0"}</definedName>
    <definedName name="_533__FDSAUDITLINK__" hidden="1">{"fdsup://directions/FAT Viewer?action=UPDATE&amp;creator=factset&amp;DYN_ARGS=TRUE&amp;DOC_NAME=FAT:FQL_AUDITING_CLIENT_TEMPLATE.FAT&amp;display_string=Audit&amp;VAR:KEY=JQDGXAZWBW&amp;VAR:QUERY=RkZfRUJJVERBX09QRVIoUVRSLDQvMS8yMDA5LDYvMzAvMjAwOSwsLFVTRCk=&amp;WINDOW=FIRST_POPUP&amp;HEIGH","T=450&amp;WIDTH=450&amp;START_MAXIMIZED=FALSE&amp;VAR:CALENDAR=US&amp;VAR:SYMBOL=IPG&amp;VAR:INDEX=0"}</definedName>
    <definedName name="_534__FDSAUDITLINK__" localSheetId="7" hidden="1">{"fdsup://directions/FAT Viewer?action=UPDATE&amp;creator=factset&amp;DYN_ARGS=TRUE&amp;DOC_NAME=FAT:FQL_AUDITING_CLIENT_TEMPLATE.FAT&amp;display_string=Audit&amp;VAR:KEY=BGRQFSDADO&amp;VAR:QUERY=RkZfRUJJVERBX09QRVIoUVRSLDQvMS8yMDEwLDYvMzAvMjAxMCwsLFVTRCk=&amp;WINDOW=FIRST_POPUP&amp;HEIGH","T=450&amp;WIDTH=450&amp;START_MAXIMIZED=FALSE&amp;VAR:CALENDAR=US&amp;VAR:SYMBOL=IPG&amp;VAR:INDEX=0"}</definedName>
    <definedName name="_534__FDSAUDITLINK__" localSheetId="9" hidden="1">{"fdsup://directions/FAT Viewer?action=UPDATE&amp;creator=factset&amp;DYN_ARGS=TRUE&amp;DOC_NAME=FAT:FQL_AUDITING_CLIENT_TEMPLATE.FAT&amp;display_string=Audit&amp;VAR:KEY=BGRQFSDADO&amp;VAR:QUERY=RkZfRUJJVERBX09QRVIoUVRSLDQvMS8yMDEwLDYvMzAvMjAxMCwsLFVTRCk=&amp;WINDOW=FIRST_POPUP&amp;HEIGH","T=450&amp;WIDTH=450&amp;START_MAXIMIZED=FALSE&amp;VAR:CALENDAR=US&amp;VAR:SYMBOL=IPG&amp;VAR:INDEX=0"}</definedName>
    <definedName name="_534__FDSAUDITLINK__" localSheetId="8" hidden="1">{"fdsup://directions/FAT Viewer?action=UPDATE&amp;creator=factset&amp;DYN_ARGS=TRUE&amp;DOC_NAME=FAT:FQL_AUDITING_CLIENT_TEMPLATE.FAT&amp;display_string=Audit&amp;VAR:KEY=BGRQFSDADO&amp;VAR:QUERY=RkZfRUJJVERBX09QRVIoUVRSLDQvMS8yMDEwLDYvMzAvMjAxMCwsLFVTRCk=&amp;WINDOW=FIRST_POPUP&amp;HEIGH","T=450&amp;WIDTH=450&amp;START_MAXIMIZED=FALSE&amp;VAR:CALENDAR=US&amp;VAR:SYMBOL=IPG&amp;VAR:INDEX=0"}</definedName>
    <definedName name="_534__FDSAUDITLINK__" localSheetId="10" hidden="1">{"fdsup://directions/FAT Viewer?action=UPDATE&amp;creator=factset&amp;DYN_ARGS=TRUE&amp;DOC_NAME=FAT:FQL_AUDITING_CLIENT_TEMPLATE.FAT&amp;display_string=Audit&amp;VAR:KEY=BGRQFSDADO&amp;VAR:QUERY=RkZfRUJJVERBX09QRVIoUVRSLDQvMS8yMDEwLDYvMzAvMjAxMCwsLFVTRCk=&amp;WINDOW=FIRST_POPUP&amp;HEIGH","T=450&amp;WIDTH=450&amp;START_MAXIMIZED=FALSE&amp;VAR:CALENDAR=US&amp;VAR:SYMBOL=IPG&amp;VAR:INDEX=0"}</definedName>
    <definedName name="_534__FDSAUDITLINK__" localSheetId="3" hidden="1">{"fdsup://directions/FAT Viewer?action=UPDATE&amp;creator=factset&amp;DYN_ARGS=TRUE&amp;DOC_NAME=FAT:FQL_AUDITING_CLIENT_TEMPLATE.FAT&amp;display_string=Audit&amp;VAR:KEY=BGRQFSDADO&amp;VAR:QUERY=RkZfRUJJVERBX09QRVIoUVRSLDQvMS8yMDEwLDYvMzAvMjAxMCwsLFVTRCk=&amp;WINDOW=FIRST_POPUP&amp;HEIGH","T=450&amp;WIDTH=450&amp;START_MAXIMIZED=FALSE&amp;VAR:CALENDAR=US&amp;VAR:SYMBOL=IPG&amp;VAR:INDEX=0"}</definedName>
    <definedName name="_534__FDSAUDITLINK__" localSheetId="5" hidden="1">{"fdsup://directions/FAT Viewer?action=UPDATE&amp;creator=factset&amp;DYN_ARGS=TRUE&amp;DOC_NAME=FAT:FQL_AUDITING_CLIENT_TEMPLATE.FAT&amp;display_string=Audit&amp;VAR:KEY=BGRQFSDADO&amp;VAR:QUERY=RkZfRUJJVERBX09QRVIoUVRSLDQvMS8yMDEwLDYvMzAvMjAxMCwsLFVTRCk=&amp;WINDOW=FIRST_POPUP&amp;HEIGH","T=450&amp;WIDTH=450&amp;START_MAXIMIZED=FALSE&amp;VAR:CALENDAR=US&amp;VAR:SYMBOL=IPG&amp;VAR:INDEX=0"}</definedName>
    <definedName name="_534__FDSAUDITLINK__" localSheetId="1" hidden="1">{"fdsup://directions/FAT Viewer?action=UPDATE&amp;creator=factset&amp;DYN_ARGS=TRUE&amp;DOC_NAME=FAT:FQL_AUDITING_CLIENT_TEMPLATE.FAT&amp;display_string=Audit&amp;VAR:KEY=BGRQFSDADO&amp;VAR:QUERY=RkZfRUJJVERBX09QRVIoUVRSLDQvMS8yMDEwLDYvMzAvMjAxMCwsLFVTRCk=&amp;WINDOW=FIRST_POPUP&amp;HEIGH","T=450&amp;WIDTH=450&amp;START_MAXIMIZED=FALSE&amp;VAR:CALENDAR=US&amp;VAR:SYMBOL=IPG&amp;VAR:INDEX=0"}</definedName>
    <definedName name="_534__FDSAUDITLINK__" hidden="1">{"fdsup://directions/FAT Viewer?action=UPDATE&amp;creator=factset&amp;DYN_ARGS=TRUE&amp;DOC_NAME=FAT:FQL_AUDITING_CLIENT_TEMPLATE.FAT&amp;display_string=Audit&amp;VAR:KEY=BGRQFSDADO&amp;VAR:QUERY=RkZfRUJJVERBX09QRVIoUVRSLDQvMS8yMDEwLDYvMzAvMjAxMCwsLFVTRCk=&amp;WINDOW=FIRST_POPUP&amp;HEIGH","T=450&amp;WIDTH=450&amp;START_MAXIMIZED=FALSE&amp;VAR:CALENDAR=US&amp;VAR:SYMBOL=IPG&amp;VAR:INDEX=0"}</definedName>
    <definedName name="_535__FDSAUDITLINK__" localSheetId="7" hidden="1">{"fdsup://directions/FAT Viewer?action=UPDATE&amp;creator=factset&amp;DYN_ARGS=TRUE&amp;DOC_NAME=FAT:FQL_AUDITING_CLIENT_TEMPLATE.FAT&amp;display_string=Audit&amp;VAR:KEY=VKRAJWNWTM&amp;VAR:QUERY=RkZfRUJJVERBX09QRVIoUVRSLDQvMS8yMDA5LDYvMzAvMjAwOSwsLFVTRCk=&amp;WINDOW=FIRST_POPUP&amp;HEIGH","T=450&amp;WIDTH=450&amp;START_MAXIMIZED=FALSE&amp;VAR:CALENDAR=US&amp;VAR:SYMBOL=IP&amp;VAR:INDEX=0"}</definedName>
    <definedName name="_535__FDSAUDITLINK__" localSheetId="9" hidden="1">{"fdsup://directions/FAT Viewer?action=UPDATE&amp;creator=factset&amp;DYN_ARGS=TRUE&amp;DOC_NAME=FAT:FQL_AUDITING_CLIENT_TEMPLATE.FAT&amp;display_string=Audit&amp;VAR:KEY=VKRAJWNWTM&amp;VAR:QUERY=RkZfRUJJVERBX09QRVIoUVRSLDQvMS8yMDA5LDYvMzAvMjAwOSwsLFVTRCk=&amp;WINDOW=FIRST_POPUP&amp;HEIGH","T=450&amp;WIDTH=450&amp;START_MAXIMIZED=FALSE&amp;VAR:CALENDAR=US&amp;VAR:SYMBOL=IP&amp;VAR:INDEX=0"}</definedName>
    <definedName name="_535__FDSAUDITLINK__" localSheetId="8" hidden="1">{"fdsup://directions/FAT Viewer?action=UPDATE&amp;creator=factset&amp;DYN_ARGS=TRUE&amp;DOC_NAME=FAT:FQL_AUDITING_CLIENT_TEMPLATE.FAT&amp;display_string=Audit&amp;VAR:KEY=VKRAJWNWTM&amp;VAR:QUERY=RkZfRUJJVERBX09QRVIoUVRSLDQvMS8yMDA5LDYvMzAvMjAwOSwsLFVTRCk=&amp;WINDOW=FIRST_POPUP&amp;HEIGH","T=450&amp;WIDTH=450&amp;START_MAXIMIZED=FALSE&amp;VAR:CALENDAR=US&amp;VAR:SYMBOL=IP&amp;VAR:INDEX=0"}</definedName>
    <definedName name="_535__FDSAUDITLINK__" localSheetId="10" hidden="1">{"fdsup://directions/FAT Viewer?action=UPDATE&amp;creator=factset&amp;DYN_ARGS=TRUE&amp;DOC_NAME=FAT:FQL_AUDITING_CLIENT_TEMPLATE.FAT&amp;display_string=Audit&amp;VAR:KEY=VKRAJWNWTM&amp;VAR:QUERY=RkZfRUJJVERBX09QRVIoUVRSLDQvMS8yMDA5LDYvMzAvMjAwOSwsLFVTRCk=&amp;WINDOW=FIRST_POPUP&amp;HEIGH","T=450&amp;WIDTH=450&amp;START_MAXIMIZED=FALSE&amp;VAR:CALENDAR=US&amp;VAR:SYMBOL=IP&amp;VAR:INDEX=0"}</definedName>
    <definedName name="_535__FDSAUDITLINK__" localSheetId="3" hidden="1">{"fdsup://directions/FAT Viewer?action=UPDATE&amp;creator=factset&amp;DYN_ARGS=TRUE&amp;DOC_NAME=FAT:FQL_AUDITING_CLIENT_TEMPLATE.FAT&amp;display_string=Audit&amp;VAR:KEY=VKRAJWNWTM&amp;VAR:QUERY=RkZfRUJJVERBX09QRVIoUVRSLDQvMS8yMDA5LDYvMzAvMjAwOSwsLFVTRCk=&amp;WINDOW=FIRST_POPUP&amp;HEIGH","T=450&amp;WIDTH=450&amp;START_MAXIMIZED=FALSE&amp;VAR:CALENDAR=US&amp;VAR:SYMBOL=IP&amp;VAR:INDEX=0"}</definedName>
    <definedName name="_535__FDSAUDITLINK__" localSheetId="5" hidden="1">{"fdsup://directions/FAT Viewer?action=UPDATE&amp;creator=factset&amp;DYN_ARGS=TRUE&amp;DOC_NAME=FAT:FQL_AUDITING_CLIENT_TEMPLATE.FAT&amp;display_string=Audit&amp;VAR:KEY=VKRAJWNWTM&amp;VAR:QUERY=RkZfRUJJVERBX09QRVIoUVRSLDQvMS8yMDA5LDYvMzAvMjAwOSwsLFVTRCk=&amp;WINDOW=FIRST_POPUP&amp;HEIGH","T=450&amp;WIDTH=450&amp;START_MAXIMIZED=FALSE&amp;VAR:CALENDAR=US&amp;VAR:SYMBOL=IP&amp;VAR:INDEX=0"}</definedName>
    <definedName name="_535__FDSAUDITLINK__" localSheetId="1" hidden="1">{"fdsup://directions/FAT Viewer?action=UPDATE&amp;creator=factset&amp;DYN_ARGS=TRUE&amp;DOC_NAME=FAT:FQL_AUDITING_CLIENT_TEMPLATE.FAT&amp;display_string=Audit&amp;VAR:KEY=VKRAJWNWTM&amp;VAR:QUERY=RkZfRUJJVERBX09QRVIoUVRSLDQvMS8yMDA5LDYvMzAvMjAwOSwsLFVTRCk=&amp;WINDOW=FIRST_POPUP&amp;HEIGH","T=450&amp;WIDTH=450&amp;START_MAXIMIZED=FALSE&amp;VAR:CALENDAR=US&amp;VAR:SYMBOL=IP&amp;VAR:INDEX=0"}</definedName>
    <definedName name="_535__FDSAUDITLINK__" hidden="1">{"fdsup://directions/FAT Viewer?action=UPDATE&amp;creator=factset&amp;DYN_ARGS=TRUE&amp;DOC_NAME=FAT:FQL_AUDITING_CLIENT_TEMPLATE.FAT&amp;display_string=Audit&amp;VAR:KEY=VKRAJWNWTM&amp;VAR:QUERY=RkZfRUJJVERBX09QRVIoUVRSLDQvMS8yMDA5LDYvMzAvMjAwOSwsLFVTRCk=&amp;WINDOW=FIRST_POPUP&amp;HEIGH","T=450&amp;WIDTH=450&amp;START_MAXIMIZED=FALSE&amp;VAR:CALENDAR=US&amp;VAR:SYMBOL=IP&amp;VAR:INDEX=0"}</definedName>
    <definedName name="_536__FDSAUDITLINK__" localSheetId="7" hidden="1">{"fdsup://directions/FAT Viewer?action=UPDATE&amp;creator=factset&amp;DYN_ARGS=TRUE&amp;DOC_NAME=FAT:FQL_AUDITING_CLIENT_TEMPLATE.FAT&amp;display_string=Audit&amp;VAR:KEY=XILUBEPIDY&amp;VAR:QUERY=RkZfRUJJVERBX09QRVIoUVRSLDQvMS8yMDEwLDYvMzAvMjAxMCwsLFVTRCk=&amp;WINDOW=FIRST_POPUP&amp;HEIGH","T=450&amp;WIDTH=450&amp;START_MAXIMIZED=FALSE&amp;VAR:CALENDAR=US&amp;VAR:SYMBOL=IP&amp;VAR:INDEX=0"}</definedName>
    <definedName name="_536__FDSAUDITLINK__" localSheetId="9" hidden="1">{"fdsup://directions/FAT Viewer?action=UPDATE&amp;creator=factset&amp;DYN_ARGS=TRUE&amp;DOC_NAME=FAT:FQL_AUDITING_CLIENT_TEMPLATE.FAT&amp;display_string=Audit&amp;VAR:KEY=XILUBEPIDY&amp;VAR:QUERY=RkZfRUJJVERBX09QRVIoUVRSLDQvMS8yMDEwLDYvMzAvMjAxMCwsLFVTRCk=&amp;WINDOW=FIRST_POPUP&amp;HEIGH","T=450&amp;WIDTH=450&amp;START_MAXIMIZED=FALSE&amp;VAR:CALENDAR=US&amp;VAR:SYMBOL=IP&amp;VAR:INDEX=0"}</definedName>
    <definedName name="_536__FDSAUDITLINK__" localSheetId="8" hidden="1">{"fdsup://directions/FAT Viewer?action=UPDATE&amp;creator=factset&amp;DYN_ARGS=TRUE&amp;DOC_NAME=FAT:FQL_AUDITING_CLIENT_TEMPLATE.FAT&amp;display_string=Audit&amp;VAR:KEY=XILUBEPIDY&amp;VAR:QUERY=RkZfRUJJVERBX09QRVIoUVRSLDQvMS8yMDEwLDYvMzAvMjAxMCwsLFVTRCk=&amp;WINDOW=FIRST_POPUP&amp;HEIGH","T=450&amp;WIDTH=450&amp;START_MAXIMIZED=FALSE&amp;VAR:CALENDAR=US&amp;VAR:SYMBOL=IP&amp;VAR:INDEX=0"}</definedName>
    <definedName name="_536__FDSAUDITLINK__" localSheetId="10" hidden="1">{"fdsup://directions/FAT Viewer?action=UPDATE&amp;creator=factset&amp;DYN_ARGS=TRUE&amp;DOC_NAME=FAT:FQL_AUDITING_CLIENT_TEMPLATE.FAT&amp;display_string=Audit&amp;VAR:KEY=XILUBEPIDY&amp;VAR:QUERY=RkZfRUJJVERBX09QRVIoUVRSLDQvMS8yMDEwLDYvMzAvMjAxMCwsLFVTRCk=&amp;WINDOW=FIRST_POPUP&amp;HEIGH","T=450&amp;WIDTH=450&amp;START_MAXIMIZED=FALSE&amp;VAR:CALENDAR=US&amp;VAR:SYMBOL=IP&amp;VAR:INDEX=0"}</definedName>
    <definedName name="_536__FDSAUDITLINK__" localSheetId="3" hidden="1">{"fdsup://directions/FAT Viewer?action=UPDATE&amp;creator=factset&amp;DYN_ARGS=TRUE&amp;DOC_NAME=FAT:FQL_AUDITING_CLIENT_TEMPLATE.FAT&amp;display_string=Audit&amp;VAR:KEY=XILUBEPIDY&amp;VAR:QUERY=RkZfRUJJVERBX09QRVIoUVRSLDQvMS8yMDEwLDYvMzAvMjAxMCwsLFVTRCk=&amp;WINDOW=FIRST_POPUP&amp;HEIGH","T=450&amp;WIDTH=450&amp;START_MAXIMIZED=FALSE&amp;VAR:CALENDAR=US&amp;VAR:SYMBOL=IP&amp;VAR:INDEX=0"}</definedName>
    <definedName name="_536__FDSAUDITLINK__" localSheetId="5" hidden="1">{"fdsup://directions/FAT Viewer?action=UPDATE&amp;creator=factset&amp;DYN_ARGS=TRUE&amp;DOC_NAME=FAT:FQL_AUDITING_CLIENT_TEMPLATE.FAT&amp;display_string=Audit&amp;VAR:KEY=XILUBEPIDY&amp;VAR:QUERY=RkZfRUJJVERBX09QRVIoUVRSLDQvMS8yMDEwLDYvMzAvMjAxMCwsLFVTRCk=&amp;WINDOW=FIRST_POPUP&amp;HEIGH","T=450&amp;WIDTH=450&amp;START_MAXIMIZED=FALSE&amp;VAR:CALENDAR=US&amp;VAR:SYMBOL=IP&amp;VAR:INDEX=0"}</definedName>
    <definedName name="_536__FDSAUDITLINK__" localSheetId="1" hidden="1">{"fdsup://directions/FAT Viewer?action=UPDATE&amp;creator=factset&amp;DYN_ARGS=TRUE&amp;DOC_NAME=FAT:FQL_AUDITING_CLIENT_TEMPLATE.FAT&amp;display_string=Audit&amp;VAR:KEY=XILUBEPIDY&amp;VAR:QUERY=RkZfRUJJVERBX09QRVIoUVRSLDQvMS8yMDEwLDYvMzAvMjAxMCwsLFVTRCk=&amp;WINDOW=FIRST_POPUP&amp;HEIGH","T=450&amp;WIDTH=450&amp;START_MAXIMIZED=FALSE&amp;VAR:CALENDAR=US&amp;VAR:SYMBOL=IP&amp;VAR:INDEX=0"}</definedName>
    <definedName name="_536__FDSAUDITLINK__" hidden="1">{"fdsup://directions/FAT Viewer?action=UPDATE&amp;creator=factset&amp;DYN_ARGS=TRUE&amp;DOC_NAME=FAT:FQL_AUDITING_CLIENT_TEMPLATE.FAT&amp;display_string=Audit&amp;VAR:KEY=XILUBEPIDY&amp;VAR:QUERY=RkZfRUJJVERBX09QRVIoUVRSLDQvMS8yMDEwLDYvMzAvMjAxMCwsLFVTRCk=&amp;WINDOW=FIRST_POPUP&amp;HEIGH","T=450&amp;WIDTH=450&amp;START_MAXIMIZED=FALSE&amp;VAR:CALENDAR=US&amp;VAR:SYMBOL=IP&amp;VAR:INDEX=0"}</definedName>
    <definedName name="_537__FDSAUDITLINK__" localSheetId="7" hidden="1">{"fdsup://directions/FAT Viewer?action=UPDATE&amp;creator=factset&amp;DYN_ARGS=TRUE&amp;DOC_NAME=FAT:FQL_AUDITING_CLIENT_TEMPLATE.FAT&amp;display_string=Audit&amp;VAR:KEY=RIJCBKTWRG&amp;VAR:QUERY=RkZfRUJJVERBX09QRVIoUVRSLDQvMS8yMDA5LDYvMzAvMjAwOSwsLFVTRCk=&amp;WINDOW=FIRST_POPUP&amp;HEIGH","T=450&amp;WIDTH=450&amp;START_MAXIMIZED=FALSE&amp;VAR:CALENDAR=US&amp;VAR:SYMBOL=INTU&amp;VAR:INDEX=0"}</definedName>
    <definedName name="_537__FDSAUDITLINK__" localSheetId="9" hidden="1">{"fdsup://directions/FAT Viewer?action=UPDATE&amp;creator=factset&amp;DYN_ARGS=TRUE&amp;DOC_NAME=FAT:FQL_AUDITING_CLIENT_TEMPLATE.FAT&amp;display_string=Audit&amp;VAR:KEY=RIJCBKTWRG&amp;VAR:QUERY=RkZfRUJJVERBX09QRVIoUVRSLDQvMS8yMDA5LDYvMzAvMjAwOSwsLFVTRCk=&amp;WINDOW=FIRST_POPUP&amp;HEIGH","T=450&amp;WIDTH=450&amp;START_MAXIMIZED=FALSE&amp;VAR:CALENDAR=US&amp;VAR:SYMBOL=INTU&amp;VAR:INDEX=0"}</definedName>
    <definedName name="_537__FDSAUDITLINK__" localSheetId="8" hidden="1">{"fdsup://directions/FAT Viewer?action=UPDATE&amp;creator=factset&amp;DYN_ARGS=TRUE&amp;DOC_NAME=FAT:FQL_AUDITING_CLIENT_TEMPLATE.FAT&amp;display_string=Audit&amp;VAR:KEY=RIJCBKTWRG&amp;VAR:QUERY=RkZfRUJJVERBX09QRVIoUVRSLDQvMS8yMDA5LDYvMzAvMjAwOSwsLFVTRCk=&amp;WINDOW=FIRST_POPUP&amp;HEIGH","T=450&amp;WIDTH=450&amp;START_MAXIMIZED=FALSE&amp;VAR:CALENDAR=US&amp;VAR:SYMBOL=INTU&amp;VAR:INDEX=0"}</definedName>
    <definedName name="_537__FDSAUDITLINK__" localSheetId="10" hidden="1">{"fdsup://directions/FAT Viewer?action=UPDATE&amp;creator=factset&amp;DYN_ARGS=TRUE&amp;DOC_NAME=FAT:FQL_AUDITING_CLIENT_TEMPLATE.FAT&amp;display_string=Audit&amp;VAR:KEY=RIJCBKTWRG&amp;VAR:QUERY=RkZfRUJJVERBX09QRVIoUVRSLDQvMS8yMDA5LDYvMzAvMjAwOSwsLFVTRCk=&amp;WINDOW=FIRST_POPUP&amp;HEIGH","T=450&amp;WIDTH=450&amp;START_MAXIMIZED=FALSE&amp;VAR:CALENDAR=US&amp;VAR:SYMBOL=INTU&amp;VAR:INDEX=0"}</definedName>
    <definedName name="_537__FDSAUDITLINK__" localSheetId="3" hidden="1">{"fdsup://directions/FAT Viewer?action=UPDATE&amp;creator=factset&amp;DYN_ARGS=TRUE&amp;DOC_NAME=FAT:FQL_AUDITING_CLIENT_TEMPLATE.FAT&amp;display_string=Audit&amp;VAR:KEY=RIJCBKTWRG&amp;VAR:QUERY=RkZfRUJJVERBX09QRVIoUVRSLDQvMS8yMDA5LDYvMzAvMjAwOSwsLFVTRCk=&amp;WINDOW=FIRST_POPUP&amp;HEIGH","T=450&amp;WIDTH=450&amp;START_MAXIMIZED=FALSE&amp;VAR:CALENDAR=US&amp;VAR:SYMBOL=INTU&amp;VAR:INDEX=0"}</definedName>
    <definedName name="_537__FDSAUDITLINK__" localSheetId="5" hidden="1">{"fdsup://directions/FAT Viewer?action=UPDATE&amp;creator=factset&amp;DYN_ARGS=TRUE&amp;DOC_NAME=FAT:FQL_AUDITING_CLIENT_TEMPLATE.FAT&amp;display_string=Audit&amp;VAR:KEY=RIJCBKTWRG&amp;VAR:QUERY=RkZfRUJJVERBX09QRVIoUVRSLDQvMS8yMDA5LDYvMzAvMjAwOSwsLFVTRCk=&amp;WINDOW=FIRST_POPUP&amp;HEIGH","T=450&amp;WIDTH=450&amp;START_MAXIMIZED=FALSE&amp;VAR:CALENDAR=US&amp;VAR:SYMBOL=INTU&amp;VAR:INDEX=0"}</definedName>
    <definedName name="_537__FDSAUDITLINK__" localSheetId="1" hidden="1">{"fdsup://directions/FAT Viewer?action=UPDATE&amp;creator=factset&amp;DYN_ARGS=TRUE&amp;DOC_NAME=FAT:FQL_AUDITING_CLIENT_TEMPLATE.FAT&amp;display_string=Audit&amp;VAR:KEY=RIJCBKTWRG&amp;VAR:QUERY=RkZfRUJJVERBX09QRVIoUVRSLDQvMS8yMDA5LDYvMzAvMjAwOSwsLFVTRCk=&amp;WINDOW=FIRST_POPUP&amp;HEIGH","T=450&amp;WIDTH=450&amp;START_MAXIMIZED=FALSE&amp;VAR:CALENDAR=US&amp;VAR:SYMBOL=INTU&amp;VAR:INDEX=0"}</definedName>
    <definedName name="_537__FDSAUDITLINK__" hidden="1">{"fdsup://directions/FAT Viewer?action=UPDATE&amp;creator=factset&amp;DYN_ARGS=TRUE&amp;DOC_NAME=FAT:FQL_AUDITING_CLIENT_TEMPLATE.FAT&amp;display_string=Audit&amp;VAR:KEY=RIJCBKTWRG&amp;VAR:QUERY=RkZfRUJJVERBX09QRVIoUVRSLDQvMS8yMDA5LDYvMzAvMjAwOSwsLFVTRCk=&amp;WINDOW=FIRST_POPUP&amp;HEIGH","T=450&amp;WIDTH=450&amp;START_MAXIMIZED=FALSE&amp;VAR:CALENDAR=US&amp;VAR:SYMBOL=INTU&amp;VAR:INDEX=0"}</definedName>
    <definedName name="_538__FDSAUDITLINK__" localSheetId="7" hidden="1">{"fdsup://directions/FAT Viewer?action=UPDATE&amp;creator=factset&amp;DYN_ARGS=TRUE&amp;DOC_NAME=FAT:FQL_AUDITING_CLIENT_TEMPLATE.FAT&amp;display_string=Audit&amp;VAR:KEY=LYRUPYPSXS&amp;VAR:QUERY=RkZfRUJJVERBX09QRVIoUVRSLDQvMS8yMDEwLDYvMzAvMjAxMCwsLFVTRCk=&amp;WINDOW=FIRST_POPUP&amp;HEIGH","T=450&amp;WIDTH=450&amp;START_MAXIMIZED=FALSE&amp;VAR:CALENDAR=US&amp;VAR:SYMBOL=INTU&amp;VAR:INDEX=0"}</definedName>
    <definedName name="_538__FDSAUDITLINK__" localSheetId="9" hidden="1">{"fdsup://directions/FAT Viewer?action=UPDATE&amp;creator=factset&amp;DYN_ARGS=TRUE&amp;DOC_NAME=FAT:FQL_AUDITING_CLIENT_TEMPLATE.FAT&amp;display_string=Audit&amp;VAR:KEY=LYRUPYPSXS&amp;VAR:QUERY=RkZfRUJJVERBX09QRVIoUVRSLDQvMS8yMDEwLDYvMzAvMjAxMCwsLFVTRCk=&amp;WINDOW=FIRST_POPUP&amp;HEIGH","T=450&amp;WIDTH=450&amp;START_MAXIMIZED=FALSE&amp;VAR:CALENDAR=US&amp;VAR:SYMBOL=INTU&amp;VAR:INDEX=0"}</definedName>
    <definedName name="_538__FDSAUDITLINK__" localSheetId="8" hidden="1">{"fdsup://directions/FAT Viewer?action=UPDATE&amp;creator=factset&amp;DYN_ARGS=TRUE&amp;DOC_NAME=FAT:FQL_AUDITING_CLIENT_TEMPLATE.FAT&amp;display_string=Audit&amp;VAR:KEY=LYRUPYPSXS&amp;VAR:QUERY=RkZfRUJJVERBX09QRVIoUVRSLDQvMS8yMDEwLDYvMzAvMjAxMCwsLFVTRCk=&amp;WINDOW=FIRST_POPUP&amp;HEIGH","T=450&amp;WIDTH=450&amp;START_MAXIMIZED=FALSE&amp;VAR:CALENDAR=US&amp;VAR:SYMBOL=INTU&amp;VAR:INDEX=0"}</definedName>
    <definedName name="_538__FDSAUDITLINK__" localSheetId="10" hidden="1">{"fdsup://directions/FAT Viewer?action=UPDATE&amp;creator=factset&amp;DYN_ARGS=TRUE&amp;DOC_NAME=FAT:FQL_AUDITING_CLIENT_TEMPLATE.FAT&amp;display_string=Audit&amp;VAR:KEY=LYRUPYPSXS&amp;VAR:QUERY=RkZfRUJJVERBX09QRVIoUVRSLDQvMS8yMDEwLDYvMzAvMjAxMCwsLFVTRCk=&amp;WINDOW=FIRST_POPUP&amp;HEIGH","T=450&amp;WIDTH=450&amp;START_MAXIMIZED=FALSE&amp;VAR:CALENDAR=US&amp;VAR:SYMBOL=INTU&amp;VAR:INDEX=0"}</definedName>
    <definedName name="_538__FDSAUDITLINK__" localSheetId="3" hidden="1">{"fdsup://directions/FAT Viewer?action=UPDATE&amp;creator=factset&amp;DYN_ARGS=TRUE&amp;DOC_NAME=FAT:FQL_AUDITING_CLIENT_TEMPLATE.FAT&amp;display_string=Audit&amp;VAR:KEY=LYRUPYPSXS&amp;VAR:QUERY=RkZfRUJJVERBX09QRVIoUVRSLDQvMS8yMDEwLDYvMzAvMjAxMCwsLFVTRCk=&amp;WINDOW=FIRST_POPUP&amp;HEIGH","T=450&amp;WIDTH=450&amp;START_MAXIMIZED=FALSE&amp;VAR:CALENDAR=US&amp;VAR:SYMBOL=INTU&amp;VAR:INDEX=0"}</definedName>
    <definedName name="_538__FDSAUDITLINK__" localSheetId="5" hidden="1">{"fdsup://directions/FAT Viewer?action=UPDATE&amp;creator=factset&amp;DYN_ARGS=TRUE&amp;DOC_NAME=FAT:FQL_AUDITING_CLIENT_TEMPLATE.FAT&amp;display_string=Audit&amp;VAR:KEY=LYRUPYPSXS&amp;VAR:QUERY=RkZfRUJJVERBX09QRVIoUVRSLDQvMS8yMDEwLDYvMzAvMjAxMCwsLFVTRCk=&amp;WINDOW=FIRST_POPUP&amp;HEIGH","T=450&amp;WIDTH=450&amp;START_MAXIMIZED=FALSE&amp;VAR:CALENDAR=US&amp;VAR:SYMBOL=INTU&amp;VAR:INDEX=0"}</definedName>
    <definedName name="_538__FDSAUDITLINK__" localSheetId="1" hidden="1">{"fdsup://directions/FAT Viewer?action=UPDATE&amp;creator=factset&amp;DYN_ARGS=TRUE&amp;DOC_NAME=FAT:FQL_AUDITING_CLIENT_TEMPLATE.FAT&amp;display_string=Audit&amp;VAR:KEY=LYRUPYPSXS&amp;VAR:QUERY=RkZfRUJJVERBX09QRVIoUVRSLDQvMS8yMDEwLDYvMzAvMjAxMCwsLFVTRCk=&amp;WINDOW=FIRST_POPUP&amp;HEIGH","T=450&amp;WIDTH=450&amp;START_MAXIMIZED=FALSE&amp;VAR:CALENDAR=US&amp;VAR:SYMBOL=INTU&amp;VAR:INDEX=0"}</definedName>
    <definedName name="_538__FDSAUDITLINK__" hidden="1">{"fdsup://directions/FAT Viewer?action=UPDATE&amp;creator=factset&amp;DYN_ARGS=TRUE&amp;DOC_NAME=FAT:FQL_AUDITING_CLIENT_TEMPLATE.FAT&amp;display_string=Audit&amp;VAR:KEY=LYRUPYPSXS&amp;VAR:QUERY=RkZfRUJJVERBX09QRVIoUVRSLDQvMS8yMDEwLDYvMzAvMjAxMCwsLFVTRCk=&amp;WINDOW=FIRST_POPUP&amp;HEIGH","T=450&amp;WIDTH=450&amp;START_MAXIMIZED=FALSE&amp;VAR:CALENDAR=US&amp;VAR:SYMBOL=INTU&amp;VAR:INDEX=0"}</definedName>
    <definedName name="_539__FDSAUDITLINK__" localSheetId="7" hidden="1">{"fdsup://directions/FAT Viewer?action=UPDATE&amp;creator=factset&amp;DYN_ARGS=TRUE&amp;DOC_NAME=FAT:FQL_AUDITING_CLIENT_TEMPLATE.FAT&amp;display_string=Audit&amp;VAR:KEY=JGPETETOBM&amp;VAR:QUERY=RkZfRUJJVERBX09QRVIoUVRSLDQvMS8yMDA5LDYvMzAvMjAwOSwsLFVTRCk=&amp;WINDOW=FIRST_POPUP&amp;HEIGH","T=450&amp;WIDTH=450&amp;START_MAXIMIZED=FALSE&amp;VAR:CALENDAR=US&amp;VAR:SYMBOL=INTC&amp;VAR:INDEX=0"}</definedName>
    <definedName name="_539__FDSAUDITLINK__" localSheetId="9" hidden="1">{"fdsup://directions/FAT Viewer?action=UPDATE&amp;creator=factset&amp;DYN_ARGS=TRUE&amp;DOC_NAME=FAT:FQL_AUDITING_CLIENT_TEMPLATE.FAT&amp;display_string=Audit&amp;VAR:KEY=JGPETETOBM&amp;VAR:QUERY=RkZfRUJJVERBX09QRVIoUVRSLDQvMS8yMDA5LDYvMzAvMjAwOSwsLFVTRCk=&amp;WINDOW=FIRST_POPUP&amp;HEIGH","T=450&amp;WIDTH=450&amp;START_MAXIMIZED=FALSE&amp;VAR:CALENDAR=US&amp;VAR:SYMBOL=INTC&amp;VAR:INDEX=0"}</definedName>
    <definedName name="_539__FDSAUDITLINK__" localSheetId="8" hidden="1">{"fdsup://directions/FAT Viewer?action=UPDATE&amp;creator=factset&amp;DYN_ARGS=TRUE&amp;DOC_NAME=FAT:FQL_AUDITING_CLIENT_TEMPLATE.FAT&amp;display_string=Audit&amp;VAR:KEY=JGPETETOBM&amp;VAR:QUERY=RkZfRUJJVERBX09QRVIoUVRSLDQvMS8yMDA5LDYvMzAvMjAwOSwsLFVTRCk=&amp;WINDOW=FIRST_POPUP&amp;HEIGH","T=450&amp;WIDTH=450&amp;START_MAXIMIZED=FALSE&amp;VAR:CALENDAR=US&amp;VAR:SYMBOL=INTC&amp;VAR:INDEX=0"}</definedName>
    <definedName name="_539__FDSAUDITLINK__" localSheetId="10" hidden="1">{"fdsup://directions/FAT Viewer?action=UPDATE&amp;creator=factset&amp;DYN_ARGS=TRUE&amp;DOC_NAME=FAT:FQL_AUDITING_CLIENT_TEMPLATE.FAT&amp;display_string=Audit&amp;VAR:KEY=JGPETETOBM&amp;VAR:QUERY=RkZfRUJJVERBX09QRVIoUVRSLDQvMS8yMDA5LDYvMzAvMjAwOSwsLFVTRCk=&amp;WINDOW=FIRST_POPUP&amp;HEIGH","T=450&amp;WIDTH=450&amp;START_MAXIMIZED=FALSE&amp;VAR:CALENDAR=US&amp;VAR:SYMBOL=INTC&amp;VAR:INDEX=0"}</definedName>
    <definedName name="_539__FDSAUDITLINK__" localSheetId="3" hidden="1">{"fdsup://directions/FAT Viewer?action=UPDATE&amp;creator=factset&amp;DYN_ARGS=TRUE&amp;DOC_NAME=FAT:FQL_AUDITING_CLIENT_TEMPLATE.FAT&amp;display_string=Audit&amp;VAR:KEY=JGPETETOBM&amp;VAR:QUERY=RkZfRUJJVERBX09QRVIoUVRSLDQvMS8yMDA5LDYvMzAvMjAwOSwsLFVTRCk=&amp;WINDOW=FIRST_POPUP&amp;HEIGH","T=450&amp;WIDTH=450&amp;START_MAXIMIZED=FALSE&amp;VAR:CALENDAR=US&amp;VAR:SYMBOL=INTC&amp;VAR:INDEX=0"}</definedName>
    <definedName name="_539__FDSAUDITLINK__" localSheetId="5" hidden="1">{"fdsup://directions/FAT Viewer?action=UPDATE&amp;creator=factset&amp;DYN_ARGS=TRUE&amp;DOC_NAME=FAT:FQL_AUDITING_CLIENT_TEMPLATE.FAT&amp;display_string=Audit&amp;VAR:KEY=JGPETETOBM&amp;VAR:QUERY=RkZfRUJJVERBX09QRVIoUVRSLDQvMS8yMDA5LDYvMzAvMjAwOSwsLFVTRCk=&amp;WINDOW=FIRST_POPUP&amp;HEIGH","T=450&amp;WIDTH=450&amp;START_MAXIMIZED=FALSE&amp;VAR:CALENDAR=US&amp;VAR:SYMBOL=INTC&amp;VAR:INDEX=0"}</definedName>
    <definedName name="_539__FDSAUDITLINK__" localSheetId="1" hidden="1">{"fdsup://directions/FAT Viewer?action=UPDATE&amp;creator=factset&amp;DYN_ARGS=TRUE&amp;DOC_NAME=FAT:FQL_AUDITING_CLIENT_TEMPLATE.FAT&amp;display_string=Audit&amp;VAR:KEY=JGPETETOBM&amp;VAR:QUERY=RkZfRUJJVERBX09QRVIoUVRSLDQvMS8yMDA5LDYvMzAvMjAwOSwsLFVTRCk=&amp;WINDOW=FIRST_POPUP&amp;HEIGH","T=450&amp;WIDTH=450&amp;START_MAXIMIZED=FALSE&amp;VAR:CALENDAR=US&amp;VAR:SYMBOL=INTC&amp;VAR:INDEX=0"}</definedName>
    <definedName name="_539__FDSAUDITLINK__" hidden="1">{"fdsup://directions/FAT Viewer?action=UPDATE&amp;creator=factset&amp;DYN_ARGS=TRUE&amp;DOC_NAME=FAT:FQL_AUDITING_CLIENT_TEMPLATE.FAT&amp;display_string=Audit&amp;VAR:KEY=JGPETETOBM&amp;VAR:QUERY=RkZfRUJJVERBX09QRVIoUVRSLDQvMS8yMDA5LDYvMzAvMjAwOSwsLFVTRCk=&amp;WINDOW=FIRST_POPUP&amp;HEIGH","T=450&amp;WIDTH=450&amp;START_MAXIMIZED=FALSE&amp;VAR:CALENDAR=US&amp;VAR:SYMBOL=INTC&amp;VAR:INDEX=0"}</definedName>
    <definedName name="_54__FDSAUDITLINK__" localSheetId="7" hidden="1">{"fdsup://directions/FAT Viewer?action=UPDATE&amp;creator=factset&amp;DYN_ARGS=TRUE&amp;DOC_NAME=FAT:FQL_AUDITING_CLIENT_TEMPLATE.FAT&amp;display_string=Audit&amp;VAR:KEY=HOVIFYTEJU&amp;VAR:QUERY=RkZfRUJJVERBX09QRVIoUVRSLDQvMS8yMDEwLDYvMzAvMjAxMCwsLFVTRCk=&amp;WINDOW=FIRST_POPUP&amp;HEIGH","T=450&amp;WIDTH=450&amp;START_MAXIMIZED=FALSE&amp;VAR:CALENDAR=US&amp;VAR:SYMBOL=WEC&amp;VAR:INDEX=0"}</definedName>
    <definedName name="_54__FDSAUDITLINK__" localSheetId="9" hidden="1">{"fdsup://directions/FAT Viewer?action=UPDATE&amp;creator=factset&amp;DYN_ARGS=TRUE&amp;DOC_NAME=FAT:FQL_AUDITING_CLIENT_TEMPLATE.FAT&amp;display_string=Audit&amp;VAR:KEY=HOVIFYTEJU&amp;VAR:QUERY=RkZfRUJJVERBX09QRVIoUVRSLDQvMS8yMDEwLDYvMzAvMjAxMCwsLFVTRCk=&amp;WINDOW=FIRST_POPUP&amp;HEIGH","T=450&amp;WIDTH=450&amp;START_MAXIMIZED=FALSE&amp;VAR:CALENDAR=US&amp;VAR:SYMBOL=WEC&amp;VAR:INDEX=0"}</definedName>
    <definedName name="_54__FDSAUDITLINK__" localSheetId="8" hidden="1">{"fdsup://directions/FAT Viewer?action=UPDATE&amp;creator=factset&amp;DYN_ARGS=TRUE&amp;DOC_NAME=FAT:FQL_AUDITING_CLIENT_TEMPLATE.FAT&amp;display_string=Audit&amp;VAR:KEY=HOVIFYTEJU&amp;VAR:QUERY=RkZfRUJJVERBX09QRVIoUVRSLDQvMS8yMDEwLDYvMzAvMjAxMCwsLFVTRCk=&amp;WINDOW=FIRST_POPUP&amp;HEIGH","T=450&amp;WIDTH=450&amp;START_MAXIMIZED=FALSE&amp;VAR:CALENDAR=US&amp;VAR:SYMBOL=WEC&amp;VAR:INDEX=0"}</definedName>
    <definedName name="_54__FDSAUDITLINK__" localSheetId="10" hidden="1">{"fdsup://directions/FAT Viewer?action=UPDATE&amp;creator=factset&amp;DYN_ARGS=TRUE&amp;DOC_NAME=FAT:FQL_AUDITING_CLIENT_TEMPLATE.FAT&amp;display_string=Audit&amp;VAR:KEY=HOVIFYTEJU&amp;VAR:QUERY=RkZfRUJJVERBX09QRVIoUVRSLDQvMS8yMDEwLDYvMzAvMjAxMCwsLFVTRCk=&amp;WINDOW=FIRST_POPUP&amp;HEIGH","T=450&amp;WIDTH=450&amp;START_MAXIMIZED=FALSE&amp;VAR:CALENDAR=US&amp;VAR:SYMBOL=WEC&amp;VAR:INDEX=0"}</definedName>
    <definedName name="_54__FDSAUDITLINK__" localSheetId="3" hidden="1">{"fdsup://directions/FAT Viewer?action=UPDATE&amp;creator=factset&amp;DYN_ARGS=TRUE&amp;DOC_NAME=FAT:FQL_AUDITING_CLIENT_TEMPLATE.FAT&amp;display_string=Audit&amp;VAR:KEY=HOVIFYTEJU&amp;VAR:QUERY=RkZfRUJJVERBX09QRVIoUVRSLDQvMS8yMDEwLDYvMzAvMjAxMCwsLFVTRCk=&amp;WINDOW=FIRST_POPUP&amp;HEIGH","T=450&amp;WIDTH=450&amp;START_MAXIMIZED=FALSE&amp;VAR:CALENDAR=US&amp;VAR:SYMBOL=WEC&amp;VAR:INDEX=0"}</definedName>
    <definedName name="_54__FDSAUDITLINK__" localSheetId="5" hidden="1">{"fdsup://directions/FAT Viewer?action=UPDATE&amp;creator=factset&amp;DYN_ARGS=TRUE&amp;DOC_NAME=FAT:FQL_AUDITING_CLIENT_TEMPLATE.FAT&amp;display_string=Audit&amp;VAR:KEY=HOVIFYTEJU&amp;VAR:QUERY=RkZfRUJJVERBX09QRVIoUVRSLDQvMS8yMDEwLDYvMzAvMjAxMCwsLFVTRCk=&amp;WINDOW=FIRST_POPUP&amp;HEIGH","T=450&amp;WIDTH=450&amp;START_MAXIMIZED=FALSE&amp;VAR:CALENDAR=US&amp;VAR:SYMBOL=WEC&amp;VAR:INDEX=0"}</definedName>
    <definedName name="_54__FDSAUDITLINK__" localSheetId="1" hidden="1">{"fdsup://directions/FAT Viewer?action=UPDATE&amp;creator=factset&amp;DYN_ARGS=TRUE&amp;DOC_NAME=FAT:FQL_AUDITING_CLIENT_TEMPLATE.FAT&amp;display_string=Audit&amp;VAR:KEY=HOVIFYTEJU&amp;VAR:QUERY=RkZfRUJJVERBX09QRVIoUVRSLDQvMS8yMDEwLDYvMzAvMjAxMCwsLFVTRCk=&amp;WINDOW=FIRST_POPUP&amp;HEIGH","T=450&amp;WIDTH=450&amp;START_MAXIMIZED=FALSE&amp;VAR:CALENDAR=US&amp;VAR:SYMBOL=WEC&amp;VAR:INDEX=0"}</definedName>
    <definedName name="_54__FDSAUDITLINK__" hidden="1">{"fdsup://directions/FAT Viewer?action=UPDATE&amp;creator=factset&amp;DYN_ARGS=TRUE&amp;DOC_NAME=FAT:FQL_AUDITING_CLIENT_TEMPLATE.FAT&amp;display_string=Audit&amp;VAR:KEY=HOVIFYTEJU&amp;VAR:QUERY=RkZfRUJJVERBX09QRVIoUVRSLDQvMS8yMDEwLDYvMzAvMjAxMCwsLFVTRCk=&amp;WINDOW=FIRST_POPUP&amp;HEIGH","T=450&amp;WIDTH=450&amp;START_MAXIMIZED=FALSE&amp;VAR:CALENDAR=US&amp;VAR:SYMBOL=WEC&amp;VAR:INDEX=0"}</definedName>
    <definedName name="_540__FDSAUDITLINK__" localSheetId="7" hidden="1">{"fdsup://directions/FAT Viewer?action=UPDATE&amp;creator=factset&amp;DYN_ARGS=TRUE&amp;DOC_NAME=FAT:FQL_AUDITING_CLIENT_TEMPLATE.FAT&amp;display_string=Audit&amp;VAR:KEY=PQPGHQVSXG&amp;VAR:QUERY=RkZfRUJJVERBX09QRVIoUVRSLDQvMS8yMDEwLDYvMzAvMjAxMCwsLFVTRCk=&amp;WINDOW=FIRST_POPUP&amp;HEIGH","T=450&amp;WIDTH=450&amp;START_MAXIMIZED=FALSE&amp;VAR:CALENDAR=US&amp;VAR:SYMBOL=INTC&amp;VAR:INDEX=0"}</definedName>
    <definedName name="_540__FDSAUDITLINK__" localSheetId="9" hidden="1">{"fdsup://directions/FAT Viewer?action=UPDATE&amp;creator=factset&amp;DYN_ARGS=TRUE&amp;DOC_NAME=FAT:FQL_AUDITING_CLIENT_TEMPLATE.FAT&amp;display_string=Audit&amp;VAR:KEY=PQPGHQVSXG&amp;VAR:QUERY=RkZfRUJJVERBX09QRVIoUVRSLDQvMS8yMDEwLDYvMzAvMjAxMCwsLFVTRCk=&amp;WINDOW=FIRST_POPUP&amp;HEIGH","T=450&amp;WIDTH=450&amp;START_MAXIMIZED=FALSE&amp;VAR:CALENDAR=US&amp;VAR:SYMBOL=INTC&amp;VAR:INDEX=0"}</definedName>
    <definedName name="_540__FDSAUDITLINK__" localSheetId="8" hidden="1">{"fdsup://directions/FAT Viewer?action=UPDATE&amp;creator=factset&amp;DYN_ARGS=TRUE&amp;DOC_NAME=FAT:FQL_AUDITING_CLIENT_TEMPLATE.FAT&amp;display_string=Audit&amp;VAR:KEY=PQPGHQVSXG&amp;VAR:QUERY=RkZfRUJJVERBX09QRVIoUVRSLDQvMS8yMDEwLDYvMzAvMjAxMCwsLFVTRCk=&amp;WINDOW=FIRST_POPUP&amp;HEIGH","T=450&amp;WIDTH=450&amp;START_MAXIMIZED=FALSE&amp;VAR:CALENDAR=US&amp;VAR:SYMBOL=INTC&amp;VAR:INDEX=0"}</definedName>
    <definedName name="_540__FDSAUDITLINK__" localSheetId="10" hidden="1">{"fdsup://directions/FAT Viewer?action=UPDATE&amp;creator=factset&amp;DYN_ARGS=TRUE&amp;DOC_NAME=FAT:FQL_AUDITING_CLIENT_TEMPLATE.FAT&amp;display_string=Audit&amp;VAR:KEY=PQPGHQVSXG&amp;VAR:QUERY=RkZfRUJJVERBX09QRVIoUVRSLDQvMS8yMDEwLDYvMzAvMjAxMCwsLFVTRCk=&amp;WINDOW=FIRST_POPUP&amp;HEIGH","T=450&amp;WIDTH=450&amp;START_MAXIMIZED=FALSE&amp;VAR:CALENDAR=US&amp;VAR:SYMBOL=INTC&amp;VAR:INDEX=0"}</definedName>
    <definedName name="_540__FDSAUDITLINK__" localSheetId="3" hidden="1">{"fdsup://directions/FAT Viewer?action=UPDATE&amp;creator=factset&amp;DYN_ARGS=TRUE&amp;DOC_NAME=FAT:FQL_AUDITING_CLIENT_TEMPLATE.FAT&amp;display_string=Audit&amp;VAR:KEY=PQPGHQVSXG&amp;VAR:QUERY=RkZfRUJJVERBX09QRVIoUVRSLDQvMS8yMDEwLDYvMzAvMjAxMCwsLFVTRCk=&amp;WINDOW=FIRST_POPUP&amp;HEIGH","T=450&amp;WIDTH=450&amp;START_MAXIMIZED=FALSE&amp;VAR:CALENDAR=US&amp;VAR:SYMBOL=INTC&amp;VAR:INDEX=0"}</definedName>
    <definedName name="_540__FDSAUDITLINK__" localSheetId="5" hidden="1">{"fdsup://directions/FAT Viewer?action=UPDATE&amp;creator=factset&amp;DYN_ARGS=TRUE&amp;DOC_NAME=FAT:FQL_AUDITING_CLIENT_TEMPLATE.FAT&amp;display_string=Audit&amp;VAR:KEY=PQPGHQVSXG&amp;VAR:QUERY=RkZfRUJJVERBX09QRVIoUVRSLDQvMS8yMDEwLDYvMzAvMjAxMCwsLFVTRCk=&amp;WINDOW=FIRST_POPUP&amp;HEIGH","T=450&amp;WIDTH=450&amp;START_MAXIMIZED=FALSE&amp;VAR:CALENDAR=US&amp;VAR:SYMBOL=INTC&amp;VAR:INDEX=0"}</definedName>
    <definedName name="_540__FDSAUDITLINK__" localSheetId="1" hidden="1">{"fdsup://directions/FAT Viewer?action=UPDATE&amp;creator=factset&amp;DYN_ARGS=TRUE&amp;DOC_NAME=FAT:FQL_AUDITING_CLIENT_TEMPLATE.FAT&amp;display_string=Audit&amp;VAR:KEY=PQPGHQVSXG&amp;VAR:QUERY=RkZfRUJJVERBX09QRVIoUVRSLDQvMS8yMDEwLDYvMzAvMjAxMCwsLFVTRCk=&amp;WINDOW=FIRST_POPUP&amp;HEIGH","T=450&amp;WIDTH=450&amp;START_MAXIMIZED=FALSE&amp;VAR:CALENDAR=US&amp;VAR:SYMBOL=INTC&amp;VAR:INDEX=0"}</definedName>
    <definedName name="_540__FDSAUDITLINK__" hidden="1">{"fdsup://directions/FAT Viewer?action=UPDATE&amp;creator=factset&amp;DYN_ARGS=TRUE&amp;DOC_NAME=FAT:FQL_AUDITING_CLIENT_TEMPLATE.FAT&amp;display_string=Audit&amp;VAR:KEY=PQPGHQVSXG&amp;VAR:QUERY=RkZfRUJJVERBX09QRVIoUVRSLDQvMS8yMDEwLDYvMzAvMjAxMCwsLFVTRCk=&amp;WINDOW=FIRST_POPUP&amp;HEIGH","T=450&amp;WIDTH=450&amp;START_MAXIMIZED=FALSE&amp;VAR:CALENDAR=US&amp;VAR:SYMBOL=INTC&amp;VAR:INDEX=0"}</definedName>
    <definedName name="_541__FDSAUDITLINK__" localSheetId="7" hidden="1">{"fdsup://directions/FAT Viewer?action=UPDATE&amp;creator=factset&amp;DYN_ARGS=TRUE&amp;DOC_NAME=FAT:FQL_AUDITING_CLIENT_TEMPLATE.FAT&amp;display_string=Audit&amp;VAR:KEY=FIVGVSZUTK&amp;VAR:QUERY=RkZfRUJJVERBX09QRVIoUVRSLDQvMS8yMDA5LDYvMzAvMjAwOSwsLFVTRCk=&amp;WINDOW=FIRST_POPUP&amp;HEIGH","T=450&amp;WIDTH=450&amp;START_MAXIMIZED=FALSE&amp;VAR:CALENDAR=US&amp;VAR:SYMBOL=IGT&amp;VAR:INDEX=0"}</definedName>
    <definedName name="_541__FDSAUDITLINK__" localSheetId="9" hidden="1">{"fdsup://directions/FAT Viewer?action=UPDATE&amp;creator=factset&amp;DYN_ARGS=TRUE&amp;DOC_NAME=FAT:FQL_AUDITING_CLIENT_TEMPLATE.FAT&amp;display_string=Audit&amp;VAR:KEY=FIVGVSZUTK&amp;VAR:QUERY=RkZfRUJJVERBX09QRVIoUVRSLDQvMS8yMDA5LDYvMzAvMjAwOSwsLFVTRCk=&amp;WINDOW=FIRST_POPUP&amp;HEIGH","T=450&amp;WIDTH=450&amp;START_MAXIMIZED=FALSE&amp;VAR:CALENDAR=US&amp;VAR:SYMBOL=IGT&amp;VAR:INDEX=0"}</definedName>
    <definedName name="_541__FDSAUDITLINK__" localSheetId="8" hidden="1">{"fdsup://directions/FAT Viewer?action=UPDATE&amp;creator=factset&amp;DYN_ARGS=TRUE&amp;DOC_NAME=FAT:FQL_AUDITING_CLIENT_TEMPLATE.FAT&amp;display_string=Audit&amp;VAR:KEY=FIVGVSZUTK&amp;VAR:QUERY=RkZfRUJJVERBX09QRVIoUVRSLDQvMS8yMDA5LDYvMzAvMjAwOSwsLFVTRCk=&amp;WINDOW=FIRST_POPUP&amp;HEIGH","T=450&amp;WIDTH=450&amp;START_MAXIMIZED=FALSE&amp;VAR:CALENDAR=US&amp;VAR:SYMBOL=IGT&amp;VAR:INDEX=0"}</definedName>
    <definedName name="_541__FDSAUDITLINK__" localSheetId="10" hidden="1">{"fdsup://directions/FAT Viewer?action=UPDATE&amp;creator=factset&amp;DYN_ARGS=TRUE&amp;DOC_NAME=FAT:FQL_AUDITING_CLIENT_TEMPLATE.FAT&amp;display_string=Audit&amp;VAR:KEY=FIVGVSZUTK&amp;VAR:QUERY=RkZfRUJJVERBX09QRVIoUVRSLDQvMS8yMDA5LDYvMzAvMjAwOSwsLFVTRCk=&amp;WINDOW=FIRST_POPUP&amp;HEIGH","T=450&amp;WIDTH=450&amp;START_MAXIMIZED=FALSE&amp;VAR:CALENDAR=US&amp;VAR:SYMBOL=IGT&amp;VAR:INDEX=0"}</definedName>
    <definedName name="_541__FDSAUDITLINK__" localSheetId="3" hidden="1">{"fdsup://directions/FAT Viewer?action=UPDATE&amp;creator=factset&amp;DYN_ARGS=TRUE&amp;DOC_NAME=FAT:FQL_AUDITING_CLIENT_TEMPLATE.FAT&amp;display_string=Audit&amp;VAR:KEY=FIVGVSZUTK&amp;VAR:QUERY=RkZfRUJJVERBX09QRVIoUVRSLDQvMS8yMDA5LDYvMzAvMjAwOSwsLFVTRCk=&amp;WINDOW=FIRST_POPUP&amp;HEIGH","T=450&amp;WIDTH=450&amp;START_MAXIMIZED=FALSE&amp;VAR:CALENDAR=US&amp;VAR:SYMBOL=IGT&amp;VAR:INDEX=0"}</definedName>
    <definedName name="_541__FDSAUDITLINK__" localSheetId="5" hidden="1">{"fdsup://directions/FAT Viewer?action=UPDATE&amp;creator=factset&amp;DYN_ARGS=TRUE&amp;DOC_NAME=FAT:FQL_AUDITING_CLIENT_TEMPLATE.FAT&amp;display_string=Audit&amp;VAR:KEY=FIVGVSZUTK&amp;VAR:QUERY=RkZfRUJJVERBX09QRVIoUVRSLDQvMS8yMDA5LDYvMzAvMjAwOSwsLFVTRCk=&amp;WINDOW=FIRST_POPUP&amp;HEIGH","T=450&amp;WIDTH=450&amp;START_MAXIMIZED=FALSE&amp;VAR:CALENDAR=US&amp;VAR:SYMBOL=IGT&amp;VAR:INDEX=0"}</definedName>
    <definedName name="_541__FDSAUDITLINK__" localSheetId="1" hidden="1">{"fdsup://directions/FAT Viewer?action=UPDATE&amp;creator=factset&amp;DYN_ARGS=TRUE&amp;DOC_NAME=FAT:FQL_AUDITING_CLIENT_TEMPLATE.FAT&amp;display_string=Audit&amp;VAR:KEY=FIVGVSZUTK&amp;VAR:QUERY=RkZfRUJJVERBX09QRVIoUVRSLDQvMS8yMDA5LDYvMzAvMjAwOSwsLFVTRCk=&amp;WINDOW=FIRST_POPUP&amp;HEIGH","T=450&amp;WIDTH=450&amp;START_MAXIMIZED=FALSE&amp;VAR:CALENDAR=US&amp;VAR:SYMBOL=IGT&amp;VAR:INDEX=0"}</definedName>
    <definedName name="_541__FDSAUDITLINK__" hidden="1">{"fdsup://directions/FAT Viewer?action=UPDATE&amp;creator=factset&amp;DYN_ARGS=TRUE&amp;DOC_NAME=FAT:FQL_AUDITING_CLIENT_TEMPLATE.FAT&amp;display_string=Audit&amp;VAR:KEY=FIVGVSZUTK&amp;VAR:QUERY=RkZfRUJJVERBX09QRVIoUVRSLDQvMS8yMDA5LDYvMzAvMjAwOSwsLFVTRCk=&amp;WINDOW=FIRST_POPUP&amp;HEIGH","T=450&amp;WIDTH=450&amp;START_MAXIMIZED=FALSE&amp;VAR:CALENDAR=US&amp;VAR:SYMBOL=IGT&amp;VAR:INDEX=0"}</definedName>
    <definedName name="_542__FDSAUDITLINK__" localSheetId="7" hidden="1">{"fdsup://directions/FAT Viewer?action=UPDATE&amp;creator=factset&amp;DYN_ARGS=TRUE&amp;DOC_NAME=FAT:FQL_AUDITING_CLIENT_TEMPLATE.FAT&amp;display_string=Audit&amp;VAR:KEY=LQBSHETUPW&amp;VAR:QUERY=RkZfRUJJVERBX09QRVIoUVRSLDQvMS8yMDEwLDYvMzAvMjAxMCwsLFVTRCk=&amp;WINDOW=FIRST_POPUP&amp;HEIGH","T=450&amp;WIDTH=450&amp;START_MAXIMIZED=FALSE&amp;VAR:CALENDAR=US&amp;VAR:SYMBOL=IGT&amp;VAR:INDEX=0"}</definedName>
    <definedName name="_542__FDSAUDITLINK__" localSheetId="9" hidden="1">{"fdsup://directions/FAT Viewer?action=UPDATE&amp;creator=factset&amp;DYN_ARGS=TRUE&amp;DOC_NAME=FAT:FQL_AUDITING_CLIENT_TEMPLATE.FAT&amp;display_string=Audit&amp;VAR:KEY=LQBSHETUPW&amp;VAR:QUERY=RkZfRUJJVERBX09QRVIoUVRSLDQvMS8yMDEwLDYvMzAvMjAxMCwsLFVTRCk=&amp;WINDOW=FIRST_POPUP&amp;HEIGH","T=450&amp;WIDTH=450&amp;START_MAXIMIZED=FALSE&amp;VAR:CALENDAR=US&amp;VAR:SYMBOL=IGT&amp;VAR:INDEX=0"}</definedName>
    <definedName name="_542__FDSAUDITLINK__" localSheetId="8" hidden="1">{"fdsup://directions/FAT Viewer?action=UPDATE&amp;creator=factset&amp;DYN_ARGS=TRUE&amp;DOC_NAME=FAT:FQL_AUDITING_CLIENT_TEMPLATE.FAT&amp;display_string=Audit&amp;VAR:KEY=LQBSHETUPW&amp;VAR:QUERY=RkZfRUJJVERBX09QRVIoUVRSLDQvMS8yMDEwLDYvMzAvMjAxMCwsLFVTRCk=&amp;WINDOW=FIRST_POPUP&amp;HEIGH","T=450&amp;WIDTH=450&amp;START_MAXIMIZED=FALSE&amp;VAR:CALENDAR=US&amp;VAR:SYMBOL=IGT&amp;VAR:INDEX=0"}</definedName>
    <definedName name="_542__FDSAUDITLINK__" localSheetId="10" hidden="1">{"fdsup://directions/FAT Viewer?action=UPDATE&amp;creator=factset&amp;DYN_ARGS=TRUE&amp;DOC_NAME=FAT:FQL_AUDITING_CLIENT_TEMPLATE.FAT&amp;display_string=Audit&amp;VAR:KEY=LQBSHETUPW&amp;VAR:QUERY=RkZfRUJJVERBX09QRVIoUVRSLDQvMS8yMDEwLDYvMzAvMjAxMCwsLFVTRCk=&amp;WINDOW=FIRST_POPUP&amp;HEIGH","T=450&amp;WIDTH=450&amp;START_MAXIMIZED=FALSE&amp;VAR:CALENDAR=US&amp;VAR:SYMBOL=IGT&amp;VAR:INDEX=0"}</definedName>
    <definedName name="_542__FDSAUDITLINK__" localSheetId="3" hidden="1">{"fdsup://directions/FAT Viewer?action=UPDATE&amp;creator=factset&amp;DYN_ARGS=TRUE&amp;DOC_NAME=FAT:FQL_AUDITING_CLIENT_TEMPLATE.FAT&amp;display_string=Audit&amp;VAR:KEY=LQBSHETUPW&amp;VAR:QUERY=RkZfRUJJVERBX09QRVIoUVRSLDQvMS8yMDEwLDYvMzAvMjAxMCwsLFVTRCk=&amp;WINDOW=FIRST_POPUP&amp;HEIGH","T=450&amp;WIDTH=450&amp;START_MAXIMIZED=FALSE&amp;VAR:CALENDAR=US&amp;VAR:SYMBOL=IGT&amp;VAR:INDEX=0"}</definedName>
    <definedName name="_542__FDSAUDITLINK__" localSheetId="5" hidden="1">{"fdsup://directions/FAT Viewer?action=UPDATE&amp;creator=factset&amp;DYN_ARGS=TRUE&amp;DOC_NAME=FAT:FQL_AUDITING_CLIENT_TEMPLATE.FAT&amp;display_string=Audit&amp;VAR:KEY=LQBSHETUPW&amp;VAR:QUERY=RkZfRUJJVERBX09QRVIoUVRSLDQvMS8yMDEwLDYvMzAvMjAxMCwsLFVTRCk=&amp;WINDOW=FIRST_POPUP&amp;HEIGH","T=450&amp;WIDTH=450&amp;START_MAXIMIZED=FALSE&amp;VAR:CALENDAR=US&amp;VAR:SYMBOL=IGT&amp;VAR:INDEX=0"}</definedName>
    <definedName name="_542__FDSAUDITLINK__" localSheetId="1" hidden="1">{"fdsup://directions/FAT Viewer?action=UPDATE&amp;creator=factset&amp;DYN_ARGS=TRUE&amp;DOC_NAME=FAT:FQL_AUDITING_CLIENT_TEMPLATE.FAT&amp;display_string=Audit&amp;VAR:KEY=LQBSHETUPW&amp;VAR:QUERY=RkZfRUJJVERBX09QRVIoUVRSLDQvMS8yMDEwLDYvMzAvMjAxMCwsLFVTRCk=&amp;WINDOW=FIRST_POPUP&amp;HEIGH","T=450&amp;WIDTH=450&amp;START_MAXIMIZED=FALSE&amp;VAR:CALENDAR=US&amp;VAR:SYMBOL=IGT&amp;VAR:INDEX=0"}</definedName>
    <definedName name="_542__FDSAUDITLINK__" hidden="1">{"fdsup://directions/FAT Viewer?action=UPDATE&amp;creator=factset&amp;DYN_ARGS=TRUE&amp;DOC_NAME=FAT:FQL_AUDITING_CLIENT_TEMPLATE.FAT&amp;display_string=Audit&amp;VAR:KEY=LQBSHETUPW&amp;VAR:QUERY=RkZfRUJJVERBX09QRVIoUVRSLDQvMS8yMDEwLDYvMzAvMjAxMCwsLFVTRCk=&amp;WINDOW=FIRST_POPUP&amp;HEIGH","T=450&amp;WIDTH=450&amp;START_MAXIMIZED=FALSE&amp;VAR:CALENDAR=US&amp;VAR:SYMBOL=IGT&amp;VAR:INDEX=0"}</definedName>
    <definedName name="_543__FDSAUDITLINK__" localSheetId="7" hidden="1">{"fdsup://directions/FAT Viewer?action=UPDATE&amp;creator=factset&amp;DYN_ARGS=TRUE&amp;DOC_NAME=FAT:FQL_AUDITING_CLIENT_TEMPLATE.FAT&amp;display_string=Audit&amp;VAR:KEY=XODGTMJCFE&amp;VAR:QUERY=RkZfRUJJVERBX09QRVIoUVRSLDQvMS8yMDA5LDYvMzAvMjAwOSwsLFVTRCk=&amp;WINDOW=FIRST_POPUP&amp;HEIGH","T=450&amp;WIDTH=450&amp;START_MAXIMIZED=FALSE&amp;VAR:CALENDAR=US&amp;VAR:SYMBOL=IFF&amp;VAR:INDEX=0"}</definedName>
    <definedName name="_543__FDSAUDITLINK__" localSheetId="9" hidden="1">{"fdsup://directions/FAT Viewer?action=UPDATE&amp;creator=factset&amp;DYN_ARGS=TRUE&amp;DOC_NAME=FAT:FQL_AUDITING_CLIENT_TEMPLATE.FAT&amp;display_string=Audit&amp;VAR:KEY=XODGTMJCFE&amp;VAR:QUERY=RkZfRUJJVERBX09QRVIoUVRSLDQvMS8yMDA5LDYvMzAvMjAwOSwsLFVTRCk=&amp;WINDOW=FIRST_POPUP&amp;HEIGH","T=450&amp;WIDTH=450&amp;START_MAXIMIZED=FALSE&amp;VAR:CALENDAR=US&amp;VAR:SYMBOL=IFF&amp;VAR:INDEX=0"}</definedName>
    <definedName name="_543__FDSAUDITLINK__" localSheetId="8" hidden="1">{"fdsup://directions/FAT Viewer?action=UPDATE&amp;creator=factset&amp;DYN_ARGS=TRUE&amp;DOC_NAME=FAT:FQL_AUDITING_CLIENT_TEMPLATE.FAT&amp;display_string=Audit&amp;VAR:KEY=XODGTMJCFE&amp;VAR:QUERY=RkZfRUJJVERBX09QRVIoUVRSLDQvMS8yMDA5LDYvMzAvMjAwOSwsLFVTRCk=&amp;WINDOW=FIRST_POPUP&amp;HEIGH","T=450&amp;WIDTH=450&amp;START_MAXIMIZED=FALSE&amp;VAR:CALENDAR=US&amp;VAR:SYMBOL=IFF&amp;VAR:INDEX=0"}</definedName>
    <definedName name="_543__FDSAUDITLINK__" localSheetId="10" hidden="1">{"fdsup://directions/FAT Viewer?action=UPDATE&amp;creator=factset&amp;DYN_ARGS=TRUE&amp;DOC_NAME=FAT:FQL_AUDITING_CLIENT_TEMPLATE.FAT&amp;display_string=Audit&amp;VAR:KEY=XODGTMJCFE&amp;VAR:QUERY=RkZfRUJJVERBX09QRVIoUVRSLDQvMS8yMDA5LDYvMzAvMjAwOSwsLFVTRCk=&amp;WINDOW=FIRST_POPUP&amp;HEIGH","T=450&amp;WIDTH=450&amp;START_MAXIMIZED=FALSE&amp;VAR:CALENDAR=US&amp;VAR:SYMBOL=IFF&amp;VAR:INDEX=0"}</definedName>
    <definedName name="_543__FDSAUDITLINK__" localSheetId="3" hidden="1">{"fdsup://directions/FAT Viewer?action=UPDATE&amp;creator=factset&amp;DYN_ARGS=TRUE&amp;DOC_NAME=FAT:FQL_AUDITING_CLIENT_TEMPLATE.FAT&amp;display_string=Audit&amp;VAR:KEY=XODGTMJCFE&amp;VAR:QUERY=RkZfRUJJVERBX09QRVIoUVRSLDQvMS8yMDA5LDYvMzAvMjAwOSwsLFVTRCk=&amp;WINDOW=FIRST_POPUP&amp;HEIGH","T=450&amp;WIDTH=450&amp;START_MAXIMIZED=FALSE&amp;VAR:CALENDAR=US&amp;VAR:SYMBOL=IFF&amp;VAR:INDEX=0"}</definedName>
    <definedName name="_543__FDSAUDITLINK__" localSheetId="5" hidden="1">{"fdsup://directions/FAT Viewer?action=UPDATE&amp;creator=factset&amp;DYN_ARGS=TRUE&amp;DOC_NAME=FAT:FQL_AUDITING_CLIENT_TEMPLATE.FAT&amp;display_string=Audit&amp;VAR:KEY=XODGTMJCFE&amp;VAR:QUERY=RkZfRUJJVERBX09QRVIoUVRSLDQvMS8yMDA5LDYvMzAvMjAwOSwsLFVTRCk=&amp;WINDOW=FIRST_POPUP&amp;HEIGH","T=450&amp;WIDTH=450&amp;START_MAXIMIZED=FALSE&amp;VAR:CALENDAR=US&amp;VAR:SYMBOL=IFF&amp;VAR:INDEX=0"}</definedName>
    <definedName name="_543__FDSAUDITLINK__" localSheetId="1" hidden="1">{"fdsup://directions/FAT Viewer?action=UPDATE&amp;creator=factset&amp;DYN_ARGS=TRUE&amp;DOC_NAME=FAT:FQL_AUDITING_CLIENT_TEMPLATE.FAT&amp;display_string=Audit&amp;VAR:KEY=XODGTMJCFE&amp;VAR:QUERY=RkZfRUJJVERBX09QRVIoUVRSLDQvMS8yMDA5LDYvMzAvMjAwOSwsLFVTRCk=&amp;WINDOW=FIRST_POPUP&amp;HEIGH","T=450&amp;WIDTH=450&amp;START_MAXIMIZED=FALSE&amp;VAR:CALENDAR=US&amp;VAR:SYMBOL=IFF&amp;VAR:INDEX=0"}</definedName>
    <definedName name="_543__FDSAUDITLINK__" hidden="1">{"fdsup://directions/FAT Viewer?action=UPDATE&amp;creator=factset&amp;DYN_ARGS=TRUE&amp;DOC_NAME=FAT:FQL_AUDITING_CLIENT_TEMPLATE.FAT&amp;display_string=Audit&amp;VAR:KEY=XODGTMJCFE&amp;VAR:QUERY=RkZfRUJJVERBX09QRVIoUVRSLDQvMS8yMDA5LDYvMzAvMjAwOSwsLFVTRCk=&amp;WINDOW=FIRST_POPUP&amp;HEIGH","T=450&amp;WIDTH=450&amp;START_MAXIMIZED=FALSE&amp;VAR:CALENDAR=US&amp;VAR:SYMBOL=IFF&amp;VAR:INDEX=0"}</definedName>
    <definedName name="_544__FDSAUDITLINK__" localSheetId="7" hidden="1">{"fdsup://directions/FAT Viewer?action=UPDATE&amp;creator=factset&amp;DYN_ARGS=TRUE&amp;DOC_NAME=FAT:FQL_AUDITING_CLIENT_TEMPLATE.FAT&amp;display_string=Audit&amp;VAR:KEY=ZCDIRSDITG&amp;VAR:QUERY=RkZfRUJJVERBX09QRVIoUVRSLDQvMS8yMDEwLDYvMzAvMjAxMCwsLFVTRCk=&amp;WINDOW=FIRST_POPUP&amp;HEIGH","T=450&amp;WIDTH=450&amp;START_MAXIMIZED=FALSE&amp;VAR:CALENDAR=US&amp;VAR:SYMBOL=IFF&amp;VAR:INDEX=0"}</definedName>
    <definedName name="_544__FDSAUDITLINK__" localSheetId="9" hidden="1">{"fdsup://directions/FAT Viewer?action=UPDATE&amp;creator=factset&amp;DYN_ARGS=TRUE&amp;DOC_NAME=FAT:FQL_AUDITING_CLIENT_TEMPLATE.FAT&amp;display_string=Audit&amp;VAR:KEY=ZCDIRSDITG&amp;VAR:QUERY=RkZfRUJJVERBX09QRVIoUVRSLDQvMS8yMDEwLDYvMzAvMjAxMCwsLFVTRCk=&amp;WINDOW=FIRST_POPUP&amp;HEIGH","T=450&amp;WIDTH=450&amp;START_MAXIMIZED=FALSE&amp;VAR:CALENDAR=US&amp;VAR:SYMBOL=IFF&amp;VAR:INDEX=0"}</definedName>
    <definedName name="_544__FDSAUDITLINK__" localSheetId="8" hidden="1">{"fdsup://directions/FAT Viewer?action=UPDATE&amp;creator=factset&amp;DYN_ARGS=TRUE&amp;DOC_NAME=FAT:FQL_AUDITING_CLIENT_TEMPLATE.FAT&amp;display_string=Audit&amp;VAR:KEY=ZCDIRSDITG&amp;VAR:QUERY=RkZfRUJJVERBX09QRVIoUVRSLDQvMS8yMDEwLDYvMzAvMjAxMCwsLFVTRCk=&amp;WINDOW=FIRST_POPUP&amp;HEIGH","T=450&amp;WIDTH=450&amp;START_MAXIMIZED=FALSE&amp;VAR:CALENDAR=US&amp;VAR:SYMBOL=IFF&amp;VAR:INDEX=0"}</definedName>
    <definedName name="_544__FDSAUDITLINK__" localSheetId="10" hidden="1">{"fdsup://directions/FAT Viewer?action=UPDATE&amp;creator=factset&amp;DYN_ARGS=TRUE&amp;DOC_NAME=FAT:FQL_AUDITING_CLIENT_TEMPLATE.FAT&amp;display_string=Audit&amp;VAR:KEY=ZCDIRSDITG&amp;VAR:QUERY=RkZfRUJJVERBX09QRVIoUVRSLDQvMS8yMDEwLDYvMzAvMjAxMCwsLFVTRCk=&amp;WINDOW=FIRST_POPUP&amp;HEIGH","T=450&amp;WIDTH=450&amp;START_MAXIMIZED=FALSE&amp;VAR:CALENDAR=US&amp;VAR:SYMBOL=IFF&amp;VAR:INDEX=0"}</definedName>
    <definedName name="_544__FDSAUDITLINK__" localSheetId="3" hidden="1">{"fdsup://directions/FAT Viewer?action=UPDATE&amp;creator=factset&amp;DYN_ARGS=TRUE&amp;DOC_NAME=FAT:FQL_AUDITING_CLIENT_TEMPLATE.FAT&amp;display_string=Audit&amp;VAR:KEY=ZCDIRSDITG&amp;VAR:QUERY=RkZfRUJJVERBX09QRVIoUVRSLDQvMS8yMDEwLDYvMzAvMjAxMCwsLFVTRCk=&amp;WINDOW=FIRST_POPUP&amp;HEIGH","T=450&amp;WIDTH=450&amp;START_MAXIMIZED=FALSE&amp;VAR:CALENDAR=US&amp;VAR:SYMBOL=IFF&amp;VAR:INDEX=0"}</definedName>
    <definedName name="_544__FDSAUDITLINK__" localSheetId="5" hidden="1">{"fdsup://directions/FAT Viewer?action=UPDATE&amp;creator=factset&amp;DYN_ARGS=TRUE&amp;DOC_NAME=FAT:FQL_AUDITING_CLIENT_TEMPLATE.FAT&amp;display_string=Audit&amp;VAR:KEY=ZCDIRSDITG&amp;VAR:QUERY=RkZfRUJJVERBX09QRVIoUVRSLDQvMS8yMDEwLDYvMzAvMjAxMCwsLFVTRCk=&amp;WINDOW=FIRST_POPUP&amp;HEIGH","T=450&amp;WIDTH=450&amp;START_MAXIMIZED=FALSE&amp;VAR:CALENDAR=US&amp;VAR:SYMBOL=IFF&amp;VAR:INDEX=0"}</definedName>
    <definedName name="_544__FDSAUDITLINK__" localSheetId="1" hidden="1">{"fdsup://directions/FAT Viewer?action=UPDATE&amp;creator=factset&amp;DYN_ARGS=TRUE&amp;DOC_NAME=FAT:FQL_AUDITING_CLIENT_TEMPLATE.FAT&amp;display_string=Audit&amp;VAR:KEY=ZCDIRSDITG&amp;VAR:QUERY=RkZfRUJJVERBX09QRVIoUVRSLDQvMS8yMDEwLDYvMzAvMjAxMCwsLFVTRCk=&amp;WINDOW=FIRST_POPUP&amp;HEIGH","T=450&amp;WIDTH=450&amp;START_MAXIMIZED=FALSE&amp;VAR:CALENDAR=US&amp;VAR:SYMBOL=IFF&amp;VAR:INDEX=0"}</definedName>
    <definedName name="_544__FDSAUDITLINK__" hidden="1">{"fdsup://directions/FAT Viewer?action=UPDATE&amp;creator=factset&amp;DYN_ARGS=TRUE&amp;DOC_NAME=FAT:FQL_AUDITING_CLIENT_TEMPLATE.FAT&amp;display_string=Audit&amp;VAR:KEY=ZCDIRSDITG&amp;VAR:QUERY=RkZfRUJJVERBX09QRVIoUVRSLDQvMS8yMDEwLDYvMzAvMjAxMCwsLFVTRCk=&amp;WINDOW=FIRST_POPUP&amp;HEIGH","T=450&amp;WIDTH=450&amp;START_MAXIMIZED=FALSE&amp;VAR:CALENDAR=US&amp;VAR:SYMBOL=IFF&amp;VAR:INDEX=0"}</definedName>
    <definedName name="_545__FDSAUDITLINK__" localSheetId="7" hidden="1">{"fdsup://directions/FAT Viewer?action=UPDATE&amp;creator=factset&amp;DYN_ARGS=TRUE&amp;DOC_NAME=FAT:FQL_AUDITING_CLIENT_TEMPLATE.FAT&amp;display_string=Audit&amp;VAR:KEY=HWBALQBYFI&amp;VAR:QUERY=RkZfRUJJVERBX09QRVIoUVRSLDQvMS8yMDA5LDYvMzAvMjAwOSwsLFVTRCk=&amp;WINDOW=FIRST_POPUP&amp;HEIGH","T=450&amp;WIDTH=450&amp;START_MAXIMIZED=FALSE&amp;VAR:CALENDAR=US&amp;VAR:SYMBOL=ICE&amp;VAR:INDEX=0"}</definedName>
    <definedName name="_545__FDSAUDITLINK__" localSheetId="9" hidden="1">{"fdsup://directions/FAT Viewer?action=UPDATE&amp;creator=factset&amp;DYN_ARGS=TRUE&amp;DOC_NAME=FAT:FQL_AUDITING_CLIENT_TEMPLATE.FAT&amp;display_string=Audit&amp;VAR:KEY=HWBALQBYFI&amp;VAR:QUERY=RkZfRUJJVERBX09QRVIoUVRSLDQvMS8yMDA5LDYvMzAvMjAwOSwsLFVTRCk=&amp;WINDOW=FIRST_POPUP&amp;HEIGH","T=450&amp;WIDTH=450&amp;START_MAXIMIZED=FALSE&amp;VAR:CALENDAR=US&amp;VAR:SYMBOL=ICE&amp;VAR:INDEX=0"}</definedName>
    <definedName name="_545__FDSAUDITLINK__" localSheetId="8" hidden="1">{"fdsup://directions/FAT Viewer?action=UPDATE&amp;creator=factset&amp;DYN_ARGS=TRUE&amp;DOC_NAME=FAT:FQL_AUDITING_CLIENT_TEMPLATE.FAT&amp;display_string=Audit&amp;VAR:KEY=HWBALQBYFI&amp;VAR:QUERY=RkZfRUJJVERBX09QRVIoUVRSLDQvMS8yMDA5LDYvMzAvMjAwOSwsLFVTRCk=&amp;WINDOW=FIRST_POPUP&amp;HEIGH","T=450&amp;WIDTH=450&amp;START_MAXIMIZED=FALSE&amp;VAR:CALENDAR=US&amp;VAR:SYMBOL=ICE&amp;VAR:INDEX=0"}</definedName>
    <definedName name="_545__FDSAUDITLINK__" localSheetId="10" hidden="1">{"fdsup://directions/FAT Viewer?action=UPDATE&amp;creator=factset&amp;DYN_ARGS=TRUE&amp;DOC_NAME=FAT:FQL_AUDITING_CLIENT_TEMPLATE.FAT&amp;display_string=Audit&amp;VAR:KEY=HWBALQBYFI&amp;VAR:QUERY=RkZfRUJJVERBX09QRVIoUVRSLDQvMS8yMDA5LDYvMzAvMjAwOSwsLFVTRCk=&amp;WINDOW=FIRST_POPUP&amp;HEIGH","T=450&amp;WIDTH=450&amp;START_MAXIMIZED=FALSE&amp;VAR:CALENDAR=US&amp;VAR:SYMBOL=ICE&amp;VAR:INDEX=0"}</definedName>
    <definedName name="_545__FDSAUDITLINK__" localSheetId="3" hidden="1">{"fdsup://directions/FAT Viewer?action=UPDATE&amp;creator=factset&amp;DYN_ARGS=TRUE&amp;DOC_NAME=FAT:FQL_AUDITING_CLIENT_TEMPLATE.FAT&amp;display_string=Audit&amp;VAR:KEY=HWBALQBYFI&amp;VAR:QUERY=RkZfRUJJVERBX09QRVIoUVRSLDQvMS8yMDA5LDYvMzAvMjAwOSwsLFVTRCk=&amp;WINDOW=FIRST_POPUP&amp;HEIGH","T=450&amp;WIDTH=450&amp;START_MAXIMIZED=FALSE&amp;VAR:CALENDAR=US&amp;VAR:SYMBOL=ICE&amp;VAR:INDEX=0"}</definedName>
    <definedName name="_545__FDSAUDITLINK__" localSheetId="5" hidden="1">{"fdsup://directions/FAT Viewer?action=UPDATE&amp;creator=factset&amp;DYN_ARGS=TRUE&amp;DOC_NAME=FAT:FQL_AUDITING_CLIENT_TEMPLATE.FAT&amp;display_string=Audit&amp;VAR:KEY=HWBALQBYFI&amp;VAR:QUERY=RkZfRUJJVERBX09QRVIoUVRSLDQvMS8yMDA5LDYvMzAvMjAwOSwsLFVTRCk=&amp;WINDOW=FIRST_POPUP&amp;HEIGH","T=450&amp;WIDTH=450&amp;START_MAXIMIZED=FALSE&amp;VAR:CALENDAR=US&amp;VAR:SYMBOL=ICE&amp;VAR:INDEX=0"}</definedName>
    <definedName name="_545__FDSAUDITLINK__" localSheetId="1" hidden="1">{"fdsup://directions/FAT Viewer?action=UPDATE&amp;creator=factset&amp;DYN_ARGS=TRUE&amp;DOC_NAME=FAT:FQL_AUDITING_CLIENT_TEMPLATE.FAT&amp;display_string=Audit&amp;VAR:KEY=HWBALQBYFI&amp;VAR:QUERY=RkZfRUJJVERBX09QRVIoUVRSLDQvMS8yMDA5LDYvMzAvMjAwOSwsLFVTRCk=&amp;WINDOW=FIRST_POPUP&amp;HEIGH","T=450&amp;WIDTH=450&amp;START_MAXIMIZED=FALSE&amp;VAR:CALENDAR=US&amp;VAR:SYMBOL=ICE&amp;VAR:INDEX=0"}</definedName>
    <definedName name="_545__FDSAUDITLINK__" hidden="1">{"fdsup://directions/FAT Viewer?action=UPDATE&amp;creator=factset&amp;DYN_ARGS=TRUE&amp;DOC_NAME=FAT:FQL_AUDITING_CLIENT_TEMPLATE.FAT&amp;display_string=Audit&amp;VAR:KEY=HWBALQBYFI&amp;VAR:QUERY=RkZfRUJJVERBX09QRVIoUVRSLDQvMS8yMDA5LDYvMzAvMjAwOSwsLFVTRCk=&amp;WINDOW=FIRST_POPUP&amp;HEIGH","T=450&amp;WIDTH=450&amp;START_MAXIMIZED=FALSE&amp;VAR:CALENDAR=US&amp;VAR:SYMBOL=ICE&amp;VAR:INDEX=0"}</definedName>
    <definedName name="_546__FDSAUDITLINK__" localSheetId="7" hidden="1">{"fdsup://directions/FAT Viewer?action=UPDATE&amp;creator=factset&amp;DYN_ARGS=TRUE&amp;DOC_NAME=FAT:FQL_AUDITING_CLIENT_TEMPLATE.FAT&amp;display_string=Audit&amp;VAR:KEY=PGVSRUTSHQ&amp;VAR:QUERY=RkZfRUJJVERBX09QRVIoUVRSLDQvMS8yMDEwLDYvMzAvMjAxMCwsLFVTRCk=&amp;WINDOW=FIRST_POPUP&amp;HEIGH","T=450&amp;WIDTH=450&amp;START_MAXIMIZED=FALSE&amp;VAR:CALENDAR=US&amp;VAR:SYMBOL=ICE&amp;VAR:INDEX=0"}</definedName>
    <definedName name="_546__FDSAUDITLINK__" localSheetId="9" hidden="1">{"fdsup://directions/FAT Viewer?action=UPDATE&amp;creator=factset&amp;DYN_ARGS=TRUE&amp;DOC_NAME=FAT:FQL_AUDITING_CLIENT_TEMPLATE.FAT&amp;display_string=Audit&amp;VAR:KEY=PGVSRUTSHQ&amp;VAR:QUERY=RkZfRUJJVERBX09QRVIoUVRSLDQvMS8yMDEwLDYvMzAvMjAxMCwsLFVTRCk=&amp;WINDOW=FIRST_POPUP&amp;HEIGH","T=450&amp;WIDTH=450&amp;START_MAXIMIZED=FALSE&amp;VAR:CALENDAR=US&amp;VAR:SYMBOL=ICE&amp;VAR:INDEX=0"}</definedName>
    <definedName name="_546__FDSAUDITLINK__" localSheetId="8" hidden="1">{"fdsup://directions/FAT Viewer?action=UPDATE&amp;creator=factset&amp;DYN_ARGS=TRUE&amp;DOC_NAME=FAT:FQL_AUDITING_CLIENT_TEMPLATE.FAT&amp;display_string=Audit&amp;VAR:KEY=PGVSRUTSHQ&amp;VAR:QUERY=RkZfRUJJVERBX09QRVIoUVRSLDQvMS8yMDEwLDYvMzAvMjAxMCwsLFVTRCk=&amp;WINDOW=FIRST_POPUP&amp;HEIGH","T=450&amp;WIDTH=450&amp;START_MAXIMIZED=FALSE&amp;VAR:CALENDAR=US&amp;VAR:SYMBOL=ICE&amp;VAR:INDEX=0"}</definedName>
    <definedName name="_546__FDSAUDITLINK__" localSheetId="10" hidden="1">{"fdsup://directions/FAT Viewer?action=UPDATE&amp;creator=factset&amp;DYN_ARGS=TRUE&amp;DOC_NAME=FAT:FQL_AUDITING_CLIENT_TEMPLATE.FAT&amp;display_string=Audit&amp;VAR:KEY=PGVSRUTSHQ&amp;VAR:QUERY=RkZfRUJJVERBX09QRVIoUVRSLDQvMS8yMDEwLDYvMzAvMjAxMCwsLFVTRCk=&amp;WINDOW=FIRST_POPUP&amp;HEIGH","T=450&amp;WIDTH=450&amp;START_MAXIMIZED=FALSE&amp;VAR:CALENDAR=US&amp;VAR:SYMBOL=ICE&amp;VAR:INDEX=0"}</definedName>
    <definedName name="_546__FDSAUDITLINK__" localSheetId="3" hidden="1">{"fdsup://directions/FAT Viewer?action=UPDATE&amp;creator=factset&amp;DYN_ARGS=TRUE&amp;DOC_NAME=FAT:FQL_AUDITING_CLIENT_TEMPLATE.FAT&amp;display_string=Audit&amp;VAR:KEY=PGVSRUTSHQ&amp;VAR:QUERY=RkZfRUJJVERBX09QRVIoUVRSLDQvMS8yMDEwLDYvMzAvMjAxMCwsLFVTRCk=&amp;WINDOW=FIRST_POPUP&amp;HEIGH","T=450&amp;WIDTH=450&amp;START_MAXIMIZED=FALSE&amp;VAR:CALENDAR=US&amp;VAR:SYMBOL=ICE&amp;VAR:INDEX=0"}</definedName>
    <definedName name="_546__FDSAUDITLINK__" localSheetId="5" hidden="1">{"fdsup://directions/FAT Viewer?action=UPDATE&amp;creator=factset&amp;DYN_ARGS=TRUE&amp;DOC_NAME=FAT:FQL_AUDITING_CLIENT_TEMPLATE.FAT&amp;display_string=Audit&amp;VAR:KEY=PGVSRUTSHQ&amp;VAR:QUERY=RkZfRUJJVERBX09QRVIoUVRSLDQvMS8yMDEwLDYvMzAvMjAxMCwsLFVTRCk=&amp;WINDOW=FIRST_POPUP&amp;HEIGH","T=450&amp;WIDTH=450&amp;START_MAXIMIZED=FALSE&amp;VAR:CALENDAR=US&amp;VAR:SYMBOL=ICE&amp;VAR:INDEX=0"}</definedName>
    <definedName name="_546__FDSAUDITLINK__" localSheetId="1" hidden="1">{"fdsup://directions/FAT Viewer?action=UPDATE&amp;creator=factset&amp;DYN_ARGS=TRUE&amp;DOC_NAME=FAT:FQL_AUDITING_CLIENT_TEMPLATE.FAT&amp;display_string=Audit&amp;VAR:KEY=PGVSRUTSHQ&amp;VAR:QUERY=RkZfRUJJVERBX09QRVIoUVRSLDQvMS8yMDEwLDYvMzAvMjAxMCwsLFVTRCk=&amp;WINDOW=FIRST_POPUP&amp;HEIGH","T=450&amp;WIDTH=450&amp;START_MAXIMIZED=FALSE&amp;VAR:CALENDAR=US&amp;VAR:SYMBOL=ICE&amp;VAR:INDEX=0"}</definedName>
    <definedName name="_546__FDSAUDITLINK__" hidden="1">{"fdsup://directions/FAT Viewer?action=UPDATE&amp;creator=factset&amp;DYN_ARGS=TRUE&amp;DOC_NAME=FAT:FQL_AUDITING_CLIENT_TEMPLATE.FAT&amp;display_string=Audit&amp;VAR:KEY=PGVSRUTSHQ&amp;VAR:QUERY=RkZfRUJJVERBX09QRVIoUVRSLDQvMS8yMDEwLDYvMzAvMjAxMCwsLFVTRCk=&amp;WINDOW=FIRST_POPUP&amp;HEIGH","T=450&amp;WIDTH=450&amp;START_MAXIMIZED=FALSE&amp;VAR:CALENDAR=US&amp;VAR:SYMBOL=ICE&amp;VAR:INDEX=0"}</definedName>
    <definedName name="_547__FDSAUDITLINK__" localSheetId="7" hidden="1">{"fdsup://directions/FAT Viewer?action=UPDATE&amp;creator=factset&amp;DYN_ARGS=TRUE&amp;DOC_NAME=FAT:FQL_AUDITING_CLIENT_TEMPLATE.FAT&amp;display_string=Audit&amp;VAR:KEY=FUNSZYVSPA&amp;VAR:QUERY=RkZfRUJJVERBX09QRVIoUVRSLDQvMS8yMDA5LDYvMzAvMjAwOSwsLFVTRCk=&amp;WINDOW=FIRST_POPUP&amp;HEIGH","T=450&amp;WIDTH=450&amp;START_MAXIMIZED=FALSE&amp;VAR:CALENDAR=US&amp;VAR:SYMBOL=IBM&amp;VAR:INDEX=0"}</definedName>
    <definedName name="_547__FDSAUDITLINK__" localSheetId="9" hidden="1">{"fdsup://directions/FAT Viewer?action=UPDATE&amp;creator=factset&amp;DYN_ARGS=TRUE&amp;DOC_NAME=FAT:FQL_AUDITING_CLIENT_TEMPLATE.FAT&amp;display_string=Audit&amp;VAR:KEY=FUNSZYVSPA&amp;VAR:QUERY=RkZfRUJJVERBX09QRVIoUVRSLDQvMS8yMDA5LDYvMzAvMjAwOSwsLFVTRCk=&amp;WINDOW=FIRST_POPUP&amp;HEIGH","T=450&amp;WIDTH=450&amp;START_MAXIMIZED=FALSE&amp;VAR:CALENDAR=US&amp;VAR:SYMBOL=IBM&amp;VAR:INDEX=0"}</definedName>
    <definedName name="_547__FDSAUDITLINK__" localSheetId="8" hidden="1">{"fdsup://directions/FAT Viewer?action=UPDATE&amp;creator=factset&amp;DYN_ARGS=TRUE&amp;DOC_NAME=FAT:FQL_AUDITING_CLIENT_TEMPLATE.FAT&amp;display_string=Audit&amp;VAR:KEY=FUNSZYVSPA&amp;VAR:QUERY=RkZfRUJJVERBX09QRVIoUVRSLDQvMS8yMDA5LDYvMzAvMjAwOSwsLFVTRCk=&amp;WINDOW=FIRST_POPUP&amp;HEIGH","T=450&amp;WIDTH=450&amp;START_MAXIMIZED=FALSE&amp;VAR:CALENDAR=US&amp;VAR:SYMBOL=IBM&amp;VAR:INDEX=0"}</definedName>
    <definedName name="_547__FDSAUDITLINK__" localSheetId="10" hidden="1">{"fdsup://directions/FAT Viewer?action=UPDATE&amp;creator=factset&amp;DYN_ARGS=TRUE&amp;DOC_NAME=FAT:FQL_AUDITING_CLIENT_TEMPLATE.FAT&amp;display_string=Audit&amp;VAR:KEY=FUNSZYVSPA&amp;VAR:QUERY=RkZfRUJJVERBX09QRVIoUVRSLDQvMS8yMDA5LDYvMzAvMjAwOSwsLFVTRCk=&amp;WINDOW=FIRST_POPUP&amp;HEIGH","T=450&amp;WIDTH=450&amp;START_MAXIMIZED=FALSE&amp;VAR:CALENDAR=US&amp;VAR:SYMBOL=IBM&amp;VAR:INDEX=0"}</definedName>
    <definedName name="_547__FDSAUDITLINK__" localSheetId="3" hidden="1">{"fdsup://directions/FAT Viewer?action=UPDATE&amp;creator=factset&amp;DYN_ARGS=TRUE&amp;DOC_NAME=FAT:FQL_AUDITING_CLIENT_TEMPLATE.FAT&amp;display_string=Audit&amp;VAR:KEY=FUNSZYVSPA&amp;VAR:QUERY=RkZfRUJJVERBX09QRVIoUVRSLDQvMS8yMDA5LDYvMzAvMjAwOSwsLFVTRCk=&amp;WINDOW=FIRST_POPUP&amp;HEIGH","T=450&amp;WIDTH=450&amp;START_MAXIMIZED=FALSE&amp;VAR:CALENDAR=US&amp;VAR:SYMBOL=IBM&amp;VAR:INDEX=0"}</definedName>
    <definedName name="_547__FDSAUDITLINK__" localSheetId="5" hidden="1">{"fdsup://directions/FAT Viewer?action=UPDATE&amp;creator=factset&amp;DYN_ARGS=TRUE&amp;DOC_NAME=FAT:FQL_AUDITING_CLIENT_TEMPLATE.FAT&amp;display_string=Audit&amp;VAR:KEY=FUNSZYVSPA&amp;VAR:QUERY=RkZfRUJJVERBX09QRVIoUVRSLDQvMS8yMDA5LDYvMzAvMjAwOSwsLFVTRCk=&amp;WINDOW=FIRST_POPUP&amp;HEIGH","T=450&amp;WIDTH=450&amp;START_MAXIMIZED=FALSE&amp;VAR:CALENDAR=US&amp;VAR:SYMBOL=IBM&amp;VAR:INDEX=0"}</definedName>
    <definedName name="_547__FDSAUDITLINK__" localSheetId="1" hidden="1">{"fdsup://directions/FAT Viewer?action=UPDATE&amp;creator=factset&amp;DYN_ARGS=TRUE&amp;DOC_NAME=FAT:FQL_AUDITING_CLIENT_TEMPLATE.FAT&amp;display_string=Audit&amp;VAR:KEY=FUNSZYVSPA&amp;VAR:QUERY=RkZfRUJJVERBX09QRVIoUVRSLDQvMS8yMDA5LDYvMzAvMjAwOSwsLFVTRCk=&amp;WINDOW=FIRST_POPUP&amp;HEIGH","T=450&amp;WIDTH=450&amp;START_MAXIMIZED=FALSE&amp;VAR:CALENDAR=US&amp;VAR:SYMBOL=IBM&amp;VAR:INDEX=0"}</definedName>
    <definedName name="_547__FDSAUDITLINK__" hidden="1">{"fdsup://directions/FAT Viewer?action=UPDATE&amp;creator=factset&amp;DYN_ARGS=TRUE&amp;DOC_NAME=FAT:FQL_AUDITING_CLIENT_TEMPLATE.FAT&amp;display_string=Audit&amp;VAR:KEY=FUNSZYVSPA&amp;VAR:QUERY=RkZfRUJJVERBX09QRVIoUVRSLDQvMS8yMDA5LDYvMzAvMjAwOSwsLFVTRCk=&amp;WINDOW=FIRST_POPUP&amp;HEIGH","T=450&amp;WIDTH=450&amp;START_MAXIMIZED=FALSE&amp;VAR:CALENDAR=US&amp;VAR:SYMBOL=IBM&amp;VAR:INDEX=0"}</definedName>
    <definedName name="_548__FDSAUDITLINK__" localSheetId="7" hidden="1">{"fdsup://directions/FAT Viewer?action=UPDATE&amp;creator=factset&amp;DYN_ARGS=TRUE&amp;DOC_NAME=FAT:FQL_AUDITING_CLIENT_TEMPLATE.FAT&amp;display_string=Audit&amp;VAR:KEY=VCNKXCPUZC&amp;VAR:QUERY=RkZfRUJJVERBX09QRVIoUVRSLDQvMS8yMDEwLDYvMzAvMjAxMCwsLFVTRCk=&amp;WINDOW=FIRST_POPUP&amp;HEIGH","T=450&amp;WIDTH=450&amp;START_MAXIMIZED=FALSE&amp;VAR:CALENDAR=US&amp;VAR:SYMBOL=IBM&amp;VAR:INDEX=0"}</definedName>
    <definedName name="_548__FDSAUDITLINK__" localSheetId="9" hidden="1">{"fdsup://directions/FAT Viewer?action=UPDATE&amp;creator=factset&amp;DYN_ARGS=TRUE&amp;DOC_NAME=FAT:FQL_AUDITING_CLIENT_TEMPLATE.FAT&amp;display_string=Audit&amp;VAR:KEY=VCNKXCPUZC&amp;VAR:QUERY=RkZfRUJJVERBX09QRVIoUVRSLDQvMS8yMDEwLDYvMzAvMjAxMCwsLFVTRCk=&amp;WINDOW=FIRST_POPUP&amp;HEIGH","T=450&amp;WIDTH=450&amp;START_MAXIMIZED=FALSE&amp;VAR:CALENDAR=US&amp;VAR:SYMBOL=IBM&amp;VAR:INDEX=0"}</definedName>
    <definedName name="_548__FDSAUDITLINK__" localSheetId="8" hidden="1">{"fdsup://directions/FAT Viewer?action=UPDATE&amp;creator=factset&amp;DYN_ARGS=TRUE&amp;DOC_NAME=FAT:FQL_AUDITING_CLIENT_TEMPLATE.FAT&amp;display_string=Audit&amp;VAR:KEY=VCNKXCPUZC&amp;VAR:QUERY=RkZfRUJJVERBX09QRVIoUVRSLDQvMS8yMDEwLDYvMzAvMjAxMCwsLFVTRCk=&amp;WINDOW=FIRST_POPUP&amp;HEIGH","T=450&amp;WIDTH=450&amp;START_MAXIMIZED=FALSE&amp;VAR:CALENDAR=US&amp;VAR:SYMBOL=IBM&amp;VAR:INDEX=0"}</definedName>
    <definedName name="_548__FDSAUDITLINK__" localSheetId="10" hidden="1">{"fdsup://directions/FAT Viewer?action=UPDATE&amp;creator=factset&amp;DYN_ARGS=TRUE&amp;DOC_NAME=FAT:FQL_AUDITING_CLIENT_TEMPLATE.FAT&amp;display_string=Audit&amp;VAR:KEY=VCNKXCPUZC&amp;VAR:QUERY=RkZfRUJJVERBX09QRVIoUVRSLDQvMS8yMDEwLDYvMzAvMjAxMCwsLFVTRCk=&amp;WINDOW=FIRST_POPUP&amp;HEIGH","T=450&amp;WIDTH=450&amp;START_MAXIMIZED=FALSE&amp;VAR:CALENDAR=US&amp;VAR:SYMBOL=IBM&amp;VAR:INDEX=0"}</definedName>
    <definedName name="_548__FDSAUDITLINK__" localSheetId="3" hidden="1">{"fdsup://directions/FAT Viewer?action=UPDATE&amp;creator=factset&amp;DYN_ARGS=TRUE&amp;DOC_NAME=FAT:FQL_AUDITING_CLIENT_TEMPLATE.FAT&amp;display_string=Audit&amp;VAR:KEY=VCNKXCPUZC&amp;VAR:QUERY=RkZfRUJJVERBX09QRVIoUVRSLDQvMS8yMDEwLDYvMzAvMjAxMCwsLFVTRCk=&amp;WINDOW=FIRST_POPUP&amp;HEIGH","T=450&amp;WIDTH=450&amp;START_MAXIMIZED=FALSE&amp;VAR:CALENDAR=US&amp;VAR:SYMBOL=IBM&amp;VAR:INDEX=0"}</definedName>
    <definedName name="_548__FDSAUDITLINK__" localSheetId="5" hidden="1">{"fdsup://directions/FAT Viewer?action=UPDATE&amp;creator=factset&amp;DYN_ARGS=TRUE&amp;DOC_NAME=FAT:FQL_AUDITING_CLIENT_TEMPLATE.FAT&amp;display_string=Audit&amp;VAR:KEY=VCNKXCPUZC&amp;VAR:QUERY=RkZfRUJJVERBX09QRVIoUVRSLDQvMS8yMDEwLDYvMzAvMjAxMCwsLFVTRCk=&amp;WINDOW=FIRST_POPUP&amp;HEIGH","T=450&amp;WIDTH=450&amp;START_MAXIMIZED=FALSE&amp;VAR:CALENDAR=US&amp;VAR:SYMBOL=IBM&amp;VAR:INDEX=0"}</definedName>
    <definedName name="_548__FDSAUDITLINK__" localSheetId="1" hidden="1">{"fdsup://directions/FAT Viewer?action=UPDATE&amp;creator=factset&amp;DYN_ARGS=TRUE&amp;DOC_NAME=FAT:FQL_AUDITING_CLIENT_TEMPLATE.FAT&amp;display_string=Audit&amp;VAR:KEY=VCNKXCPUZC&amp;VAR:QUERY=RkZfRUJJVERBX09QRVIoUVRSLDQvMS8yMDEwLDYvMzAvMjAxMCwsLFVTRCk=&amp;WINDOW=FIRST_POPUP&amp;HEIGH","T=450&amp;WIDTH=450&amp;START_MAXIMIZED=FALSE&amp;VAR:CALENDAR=US&amp;VAR:SYMBOL=IBM&amp;VAR:INDEX=0"}</definedName>
    <definedName name="_548__FDSAUDITLINK__" hidden="1">{"fdsup://directions/FAT Viewer?action=UPDATE&amp;creator=factset&amp;DYN_ARGS=TRUE&amp;DOC_NAME=FAT:FQL_AUDITING_CLIENT_TEMPLATE.FAT&amp;display_string=Audit&amp;VAR:KEY=VCNKXCPUZC&amp;VAR:QUERY=RkZfRUJJVERBX09QRVIoUVRSLDQvMS8yMDEwLDYvMzAvMjAxMCwsLFVTRCk=&amp;WINDOW=FIRST_POPUP&amp;HEIGH","T=450&amp;WIDTH=450&amp;START_MAXIMIZED=FALSE&amp;VAR:CALENDAR=US&amp;VAR:SYMBOL=IBM&amp;VAR:INDEX=0"}</definedName>
    <definedName name="_549__FDSAUDITLINK__" localSheetId="7" hidden="1">{"fdsup://directions/FAT Viewer?action=UPDATE&amp;creator=factset&amp;DYN_ARGS=TRUE&amp;DOC_NAME=FAT:FQL_AUDITING_CLIENT_TEMPLATE.FAT&amp;display_string=Audit&amp;VAR:KEY=ZGLMZIJSPM&amp;VAR:QUERY=RkZfRUJJVERBX09QRVIoUVRSLDQvMS8yMDA5LDYvMzAvMjAwOSwsLFVTRCk=&amp;WINDOW=FIRST_POPUP&amp;HEIGH","T=450&amp;WIDTH=450&amp;START_MAXIMIZED=FALSE&amp;VAR:CALENDAR=US&amp;VAR:SYMBOL=HUM&amp;VAR:INDEX=0"}</definedName>
    <definedName name="_549__FDSAUDITLINK__" localSheetId="9" hidden="1">{"fdsup://directions/FAT Viewer?action=UPDATE&amp;creator=factset&amp;DYN_ARGS=TRUE&amp;DOC_NAME=FAT:FQL_AUDITING_CLIENT_TEMPLATE.FAT&amp;display_string=Audit&amp;VAR:KEY=ZGLMZIJSPM&amp;VAR:QUERY=RkZfRUJJVERBX09QRVIoUVRSLDQvMS8yMDA5LDYvMzAvMjAwOSwsLFVTRCk=&amp;WINDOW=FIRST_POPUP&amp;HEIGH","T=450&amp;WIDTH=450&amp;START_MAXIMIZED=FALSE&amp;VAR:CALENDAR=US&amp;VAR:SYMBOL=HUM&amp;VAR:INDEX=0"}</definedName>
    <definedName name="_549__FDSAUDITLINK__" localSheetId="8" hidden="1">{"fdsup://directions/FAT Viewer?action=UPDATE&amp;creator=factset&amp;DYN_ARGS=TRUE&amp;DOC_NAME=FAT:FQL_AUDITING_CLIENT_TEMPLATE.FAT&amp;display_string=Audit&amp;VAR:KEY=ZGLMZIJSPM&amp;VAR:QUERY=RkZfRUJJVERBX09QRVIoUVRSLDQvMS8yMDA5LDYvMzAvMjAwOSwsLFVTRCk=&amp;WINDOW=FIRST_POPUP&amp;HEIGH","T=450&amp;WIDTH=450&amp;START_MAXIMIZED=FALSE&amp;VAR:CALENDAR=US&amp;VAR:SYMBOL=HUM&amp;VAR:INDEX=0"}</definedName>
    <definedName name="_549__FDSAUDITLINK__" localSheetId="10" hidden="1">{"fdsup://directions/FAT Viewer?action=UPDATE&amp;creator=factset&amp;DYN_ARGS=TRUE&amp;DOC_NAME=FAT:FQL_AUDITING_CLIENT_TEMPLATE.FAT&amp;display_string=Audit&amp;VAR:KEY=ZGLMZIJSPM&amp;VAR:QUERY=RkZfRUJJVERBX09QRVIoUVRSLDQvMS8yMDA5LDYvMzAvMjAwOSwsLFVTRCk=&amp;WINDOW=FIRST_POPUP&amp;HEIGH","T=450&amp;WIDTH=450&amp;START_MAXIMIZED=FALSE&amp;VAR:CALENDAR=US&amp;VAR:SYMBOL=HUM&amp;VAR:INDEX=0"}</definedName>
    <definedName name="_549__FDSAUDITLINK__" localSheetId="3" hidden="1">{"fdsup://directions/FAT Viewer?action=UPDATE&amp;creator=factset&amp;DYN_ARGS=TRUE&amp;DOC_NAME=FAT:FQL_AUDITING_CLIENT_TEMPLATE.FAT&amp;display_string=Audit&amp;VAR:KEY=ZGLMZIJSPM&amp;VAR:QUERY=RkZfRUJJVERBX09QRVIoUVRSLDQvMS8yMDA5LDYvMzAvMjAwOSwsLFVTRCk=&amp;WINDOW=FIRST_POPUP&amp;HEIGH","T=450&amp;WIDTH=450&amp;START_MAXIMIZED=FALSE&amp;VAR:CALENDAR=US&amp;VAR:SYMBOL=HUM&amp;VAR:INDEX=0"}</definedName>
    <definedName name="_549__FDSAUDITLINK__" localSheetId="5" hidden="1">{"fdsup://directions/FAT Viewer?action=UPDATE&amp;creator=factset&amp;DYN_ARGS=TRUE&amp;DOC_NAME=FAT:FQL_AUDITING_CLIENT_TEMPLATE.FAT&amp;display_string=Audit&amp;VAR:KEY=ZGLMZIJSPM&amp;VAR:QUERY=RkZfRUJJVERBX09QRVIoUVRSLDQvMS8yMDA5LDYvMzAvMjAwOSwsLFVTRCk=&amp;WINDOW=FIRST_POPUP&amp;HEIGH","T=450&amp;WIDTH=450&amp;START_MAXIMIZED=FALSE&amp;VAR:CALENDAR=US&amp;VAR:SYMBOL=HUM&amp;VAR:INDEX=0"}</definedName>
    <definedName name="_549__FDSAUDITLINK__" localSheetId="1" hidden="1">{"fdsup://directions/FAT Viewer?action=UPDATE&amp;creator=factset&amp;DYN_ARGS=TRUE&amp;DOC_NAME=FAT:FQL_AUDITING_CLIENT_TEMPLATE.FAT&amp;display_string=Audit&amp;VAR:KEY=ZGLMZIJSPM&amp;VAR:QUERY=RkZfRUJJVERBX09QRVIoUVRSLDQvMS8yMDA5LDYvMzAvMjAwOSwsLFVTRCk=&amp;WINDOW=FIRST_POPUP&amp;HEIGH","T=450&amp;WIDTH=450&amp;START_MAXIMIZED=FALSE&amp;VAR:CALENDAR=US&amp;VAR:SYMBOL=HUM&amp;VAR:INDEX=0"}</definedName>
    <definedName name="_549__FDSAUDITLINK__" hidden="1">{"fdsup://directions/FAT Viewer?action=UPDATE&amp;creator=factset&amp;DYN_ARGS=TRUE&amp;DOC_NAME=FAT:FQL_AUDITING_CLIENT_TEMPLATE.FAT&amp;display_string=Audit&amp;VAR:KEY=ZGLMZIJSPM&amp;VAR:QUERY=RkZfRUJJVERBX09QRVIoUVRSLDQvMS8yMDA5LDYvMzAvMjAwOSwsLFVTRCk=&amp;WINDOW=FIRST_POPUP&amp;HEIGH","T=450&amp;WIDTH=450&amp;START_MAXIMIZED=FALSE&amp;VAR:CALENDAR=US&amp;VAR:SYMBOL=HUM&amp;VAR:INDEX=0"}</definedName>
    <definedName name="_55__FDSAUDITLINK__" localSheetId="7" hidden="1">{"fdsup://directions/FAT Viewer?action=UPDATE&amp;creator=factset&amp;DYN_ARGS=TRUE&amp;DOC_NAME=FAT:FQL_AUDITING_CLIENT_TEMPLATE.FAT&amp;display_string=Audit&amp;VAR:KEY=VGRGTIFCHE&amp;VAR:QUERY=RkZfRUJJVERBX09QRVIoUVRSLDQvMS8yMDA5LDYvMzAvMjAwOSwsLFVTRCk=&amp;WINDOW=FIRST_POPUP&amp;HEIGH","T=450&amp;WIDTH=450&amp;START_MAXIMIZED=FALSE&amp;VAR:CALENDAR=US&amp;VAR:SYMBOL=WDC&amp;VAR:INDEX=0"}</definedName>
    <definedName name="_55__FDSAUDITLINK__" localSheetId="9" hidden="1">{"fdsup://directions/FAT Viewer?action=UPDATE&amp;creator=factset&amp;DYN_ARGS=TRUE&amp;DOC_NAME=FAT:FQL_AUDITING_CLIENT_TEMPLATE.FAT&amp;display_string=Audit&amp;VAR:KEY=VGRGTIFCHE&amp;VAR:QUERY=RkZfRUJJVERBX09QRVIoUVRSLDQvMS8yMDA5LDYvMzAvMjAwOSwsLFVTRCk=&amp;WINDOW=FIRST_POPUP&amp;HEIGH","T=450&amp;WIDTH=450&amp;START_MAXIMIZED=FALSE&amp;VAR:CALENDAR=US&amp;VAR:SYMBOL=WDC&amp;VAR:INDEX=0"}</definedName>
    <definedName name="_55__FDSAUDITLINK__" localSheetId="8" hidden="1">{"fdsup://directions/FAT Viewer?action=UPDATE&amp;creator=factset&amp;DYN_ARGS=TRUE&amp;DOC_NAME=FAT:FQL_AUDITING_CLIENT_TEMPLATE.FAT&amp;display_string=Audit&amp;VAR:KEY=VGRGTIFCHE&amp;VAR:QUERY=RkZfRUJJVERBX09QRVIoUVRSLDQvMS8yMDA5LDYvMzAvMjAwOSwsLFVTRCk=&amp;WINDOW=FIRST_POPUP&amp;HEIGH","T=450&amp;WIDTH=450&amp;START_MAXIMIZED=FALSE&amp;VAR:CALENDAR=US&amp;VAR:SYMBOL=WDC&amp;VAR:INDEX=0"}</definedName>
    <definedName name="_55__FDSAUDITLINK__" localSheetId="10" hidden="1">{"fdsup://directions/FAT Viewer?action=UPDATE&amp;creator=factset&amp;DYN_ARGS=TRUE&amp;DOC_NAME=FAT:FQL_AUDITING_CLIENT_TEMPLATE.FAT&amp;display_string=Audit&amp;VAR:KEY=VGRGTIFCHE&amp;VAR:QUERY=RkZfRUJJVERBX09QRVIoUVRSLDQvMS8yMDA5LDYvMzAvMjAwOSwsLFVTRCk=&amp;WINDOW=FIRST_POPUP&amp;HEIGH","T=450&amp;WIDTH=450&amp;START_MAXIMIZED=FALSE&amp;VAR:CALENDAR=US&amp;VAR:SYMBOL=WDC&amp;VAR:INDEX=0"}</definedName>
    <definedName name="_55__FDSAUDITLINK__" localSheetId="3" hidden="1">{"fdsup://directions/FAT Viewer?action=UPDATE&amp;creator=factset&amp;DYN_ARGS=TRUE&amp;DOC_NAME=FAT:FQL_AUDITING_CLIENT_TEMPLATE.FAT&amp;display_string=Audit&amp;VAR:KEY=VGRGTIFCHE&amp;VAR:QUERY=RkZfRUJJVERBX09QRVIoUVRSLDQvMS8yMDA5LDYvMzAvMjAwOSwsLFVTRCk=&amp;WINDOW=FIRST_POPUP&amp;HEIGH","T=450&amp;WIDTH=450&amp;START_MAXIMIZED=FALSE&amp;VAR:CALENDAR=US&amp;VAR:SYMBOL=WDC&amp;VAR:INDEX=0"}</definedName>
    <definedName name="_55__FDSAUDITLINK__" localSheetId="5" hidden="1">{"fdsup://directions/FAT Viewer?action=UPDATE&amp;creator=factset&amp;DYN_ARGS=TRUE&amp;DOC_NAME=FAT:FQL_AUDITING_CLIENT_TEMPLATE.FAT&amp;display_string=Audit&amp;VAR:KEY=VGRGTIFCHE&amp;VAR:QUERY=RkZfRUJJVERBX09QRVIoUVRSLDQvMS8yMDA5LDYvMzAvMjAwOSwsLFVTRCk=&amp;WINDOW=FIRST_POPUP&amp;HEIGH","T=450&amp;WIDTH=450&amp;START_MAXIMIZED=FALSE&amp;VAR:CALENDAR=US&amp;VAR:SYMBOL=WDC&amp;VAR:INDEX=0"}</definedName>
    <definedName name="_55__FDSAUDITLINK__" localSheetId="1" hidden="1">{"fdsup://directions/FAT Viewer?action=UPDATE&amp;creator=factset&amp;DYN_ARGS=TRUE&amp;DOC_NAME=FAT:FQL_AUDITING_CLIENT_TEMPLATE.FAT&amp;display_string=Audit&amp;VAR:KEY=VGRGTIFCHE&amp;VAR:QUERY=RkZfRUJJVERBX09QRVIoUVRSLDQvMS8yMDA5LDYvMzAvMjAwOSwsLFVTRCk=&amp;WINDOW=FIRST_POPUP&amp;HEIGH","T=450&amp;WIDTH=450&amp;START_MAXIMIZED=FALSE&amp;VAR:CALENDAR=US&amp;VAR:SYMBOL=WDC&amp;VAR:INDEX=0"}</definedName>
    <definedName name="_55__FDSAUDITLINK__" hidden="1">{"fdsup://directions/FAT Viewer?action=UPDATE&amp;creator=factset&amp;DYN_ARGS=TRUE&amp;DOC_NAME=FAT:FQL_AUDITING_CLIENT_TEMPLATE.FAT&amp;display_string=Audit&amp;VAR:KEY=VGRGTIFCHE&amp;VAR:QUERY=RkZfRUJJVERBX09QRVIoUVRSLDQvMS8yMDA5LDYvMzAvMjAwOSwsLFVTRCk=&amp;WINDOW=FIRST_POPUP&amp;HEIGH","T=450&amp;WIDTH=450&amp;START_MAXIMIZED=FALSE&amp;VAR:CALENDAR=US&amp;VAR:SYMBOL=WDC&amp;VAR:INDEX=0"}</definedName>
    <definedName name="_550__FDSAUDITLINK__" localSheetId="7" hidden="1">{"fdsup://directions/FAT Viewer?action=UPDATE&amp;creator=factset&amp;DYN_ARGS=TRUE&amp;DOC_NAME=FAT:FQL_AUDITING_CLIENT_TEMPLATE.FAT&amp;display_string=Audit&amp;VAR:KEY=VIDYREHUTY&amp;VAR:QUERY=RkZfRUJJVERBX09QRVIoUVRSLDQvMS8yMDEwLDYvMzAvMjAxMCwsLFVTRCk=&amp;WINDOW=FIRST_POPUP&amp;HEIGH","T=450&amp;WIDTH=450&amp;START_MAXIMIZED=FALSE&amp;VAR:CALENDAR=US&amp;VAR:SYMBOL=HUM&amp;VAR:INDEX=0"}</definedName>
    <definedName name="_550__FDSAUDITLINK__" localSheetId="9" hidden="1">{"fdsup://directions/FAT Viewer?action=UPDATE&amp;creator=factset&amp;DYN_ARGS=TRUE&amp;DOC_NAME=FAT:FQL_AUDITING_CLIENT_TEMPLATE.FAT&amp;display_string=Audit&amp;VAR:KEY=VIDYREHUTY&amp;VAR:QUERY=RkZfRUJJVERBX09QRVIoUVRSLDQvMS8yMDEwLDYvMzAvMjAxMCwsLFVTRCk=&amp;WINDOW=FIRST_POPUP&amp;HEIGH","T=450&amp;WIDTH=450&amp;START_MAXIMIZED=FALSE&amp;VAR:CALENDAR=US&amp;VAR:SYMBOL=HUM&amp;VAR:INDEX=0"}</definedName>
    <definedName name="_550__FDSAUDITLINK__" localSheetId="8" hidden="1">{"fdsup://directions/FAT Viewer?action=UPDATE&amp;creator=factset&amp;DYN_ARGS=TRUE&amp;DOC_NAME=FAT:FQL_AUDITING_CLIENT_TEMPLATE.FAT&amp;display_string=Audit&amp;VAR:KEY=VIDYREHUTY&amp;VAR:QUERY=RkZfRUJJVERBX09QRVIoUVRSLDQvMS8yMDEwLDYvMzAvMjAxMCwsLFVTRCk=&amp;WINDOW=FIRST_POPUP&amp;HEIGH","T=450&amp;WIDTH=450&amp;START_MAXIMIZED=FALSE&amp;VAR:CALENDAR=US&amp;VAR:SYMBOL=HUM&amp;VAR:INDEX=0"}</definedName>
    <definedName name="_550__FDSAUDITLINK__" localSheetId="10" hidden="1">{"fdsup://directions/FAT Viewer?action=UPDATE&amp;creator=factset&amp;DYN_ARGS=TRUE&amp;DOC_NAME=FAT:FQL_AUDITING_CLIENT_TEMPLATE.FAT&amp;display_string=Audit&amp;VAR:KEY=VIDYREHUTY&amp;VAR:QUERY=RkZfRUJJVERBX09QRVIoUVRSLDQvMS8yMDEwLDYvMzAvMjAxMCwsLFVTRCk=&amp;WINDOW=FIRST_POPUP&amp;HEIGH","T=450&amp;WIDTH=450&amp;START_MAXIMIZED=FALSE&amp;VAR:CALENDAR=US&amp;VAR:SYMBOL=HUM&amp;VAR:INDEX=0"}</definedName>
    <definedName name="_550__FDSAUDITLINK__" localSheetId="3" hidden="1">{"fdsup://directions/FAT Viewer?action=UPDATE&amp;creator=factset&amp;DYN_ARGS=TRUE&amp;DOC_NAME=FAT:FQL_AUDITING_CLIENT_TEMPLATE.FAT&amp;display_string=Audit&amp;VAR:KEY=VIDYREHUTY&amp;VAR:QUERY=RkZfRUJJVERBX09QRVIoUVRSLDQvMS8yMDEwLDYvMzAvMjAxMCwsLFVTRCk=&amp;WINDOW=FIRST_POPUP&amp;HEIGH","T=450&amp;WIDTH=450&amp;START_MAXIMIZED=FALSE&amp;VAR:CALENDAR=US&amp;VAR:SYMBOL=HUM&amp;VAR:INDEX=0"}</definedName>
    <definedName name="_550__FDSAUDITLINK__" localSheetId="5" hidden="1">{"fdsup://directions/FAT Viewer?action=UPDATE&amp;creator=factset&amp;DYN_ARGS=TRUE&amp;DOC_NAME=FAT:FQL_AUDITING_CLIENT_TEMPLATE.FAT&amp;display_string=Audit&amp;VAR:KEY=VIDYREHUTY&amp;VAR:QUERY=RkZfRUJJVERBX09QRVIoUVRSLDQvMS8yMDEwLDYvMzAvMjAxMCwsLFVTRCk=&amp;WINDOW=FIRST_POPUP&amp;HEIGH","T=450&amp;WIDTH=450&amp;START_MAXIMIZED=FALSE&amp;VAR:CALENDAR=US&amp;VAR:SYMBOL=HUM&amp;VAR:INDEX=0"}</definedName>
    <definedName name="_550__FDSAUDITLINK__" localSheetId="1" hidden="1">{"fdsup://directions/FAT Viewer?action=UPDATE&amp;creator=factset&amp;DYN_ARGS=TRUE&amp;DOC_NAME=FAT:FQL_AUDITING_CLIENT_TEMPLATE.FAT&amp;display_string=Audit&amp;VAR:KEY=VIDYREHUTY&amp;VAR:QUERY=RkZfRUJJVERBX09QRVIoUVRSLDQvMS8yMDEwLDYvMzAvMjAxMCwsLFVTRCk=&amp;WINDOW=FIRST_POPUP&amp;HEIGH","T=450&amp;WIDTH=450&amp;START_MAXIMIZED=FALSE&amp;VAR:CALENDAR=US&amp;VAR:SYMBOL=HUM&amp;VAR:INDEX=0"}</definedName>
    <definedName name="_550__FDSAUDITLINK__" hidden="1">{"fdsup://directions/FAT Viewer?action=UPDATE&amp;creator=factset&amp;DYN_ARGS=TRUE&amp;DOC_NAME=FAT:FQL_AUDITING_CLIENT_TEMPLATE.FAT&amp;display_string=Audit&amp;VAR:KEY=VIDYREHUTY&amp;VAR:QUERY=RkZfRUJJVERBX09QRVIoUVRSLDQvMS8yMDEwLDYvMzAvMjAxMCwsLFVTRCk=&amp;WINDOW=FIRST_POPUP&amp;HEIGH","T=450&amp;WIDTH=450&amp;START_MAXIMIZED=FALSE&amp;VAR:CALENDAR=US&amp;VAR:SYMBOL=HUM&amp;VAR:INDEX=0"}</definedName>
    <definedName name="_551__FDSAUDITLINK__" localSheetId="7" hidden="1">{"fdsup://directions/FAT Viewer?action=UPDATE&amp;creator=factset&amp;DYN_ARGS=TRUE&amp;DOC_NAME=FAT:FQL_AUDITING_CLIENT_TEMPLATE.FAT&amp;display_string=Audit&amp;VAR:KEY=DMZCJKBGBS&amp;VAR:QUERY=RkZfRUJJVERBX09QRVIoUVRSLDQvMS8yMDA5LDYvMzAvMjAwOSwsLFVTRCk=&amp;WINDOW=FIRST_POPUP&amp;HEIGH","T=450&amp;WIDTH=450&amp;START_MAXIMIZED=FALSE&amp;VAR:CALENDAR=US&amp;VAR:SYMBOL=HSY&amp;VAR:INDEX=0"}</definedName>
    <definedName name="_551__FDSAUDITLINK__" localSheetId="9" hidden="1">{"fdsup://directions/FAT Viewer?action=UPDATE&amp;creator=factset&amp;DYN_ARGS=TRUE&amp;DOC_NAME=FAT:FQL_AUDITING_CLIENT_TEMPLATE.FAT&amp;display_string=Audit&amp;VAR:KEY=DMZCJKBGBS&amp;VAR:QUERY=RkZfRUJJVERBX09QRVIoUVRSLDQvMS8yMDA5LDYvMzAvMjAwOSwsLFVTRCk=&amp;WINDOW=FIRST_POPUP&amp;HEIGH","T=450&amp;WIDTH=450&amp;START_MAXIMIZED=FALSE&amp;VAR:CALENDAR=US&amp;VAR:SYMBOL=HSY&amp;VAR:INDEX=0"}</definedName>
    <definedName name="_551__FDSAUDITLINK__" localSheetId="8" hidden="1">{"fdsup://directions/FAT Viewer?action=UPDATE&amp;creator=factset&amp;DYN_ARGS=TRUE&amp;DOC_NAME=FAT:FQL_AUDITING_CLIENT_TEMPLATE.FAT&amp;display_string=Audit&amp;VAR:KEY=DMZCJKBGBS&amp;VAR:QUERY=RkZfRUJJVERBX09QRVIoUVRSLDQvMS8yMDA5LDYvMzAvMjAwOSwsLFVTRCk=&amp;WINDOW=FIRST_POPUP&amp;HEIGH","T=450&amp;WIDTH=450&amp;START_MAXIMIZED=FALSE&amp;VAR:CALENDAR=US&amp;VAR:SYMBOL=HSY&amp;VAR:INDEX=0"}</definedName>
    <definedName name="_551__FDSAUDITLINK__" localSheetId="10" hidden="1">{"fdsup://directions/FAT Viewer?action=UPDATE&amp;creator=factset&amp;DYN_ARGS=TRUE&amp;DOC_NAME=FAT:FQL_AUDITING_CLIENT_TEMPLATE.FAT&amp;display_string=Audit&amp;VAR:KEY=DMZCJKBGBS&amp;VAR:QUERY=RkZfRUJJVERBX09QRVIoUVRSLDQvMS8yMDA5LDYvMzAvMjAwOSwsLFVTRCk=&amp;WINDOW=FIRST_POPUP&amp;HEIGH","T=450&amp;WIDTH=450&amp;START_MAXIMIZED=FALSE&amp;VAR:CALENDAR=US&amp;VAR:SYMBOL=HSY&amp;VAR:INDEX=0"}</definedName>
    <definedName name="_551__FDSAUDITLINK__" localSheetId="3" hidden="1">{"fdsup://directions/FAT Viewer?action=UPDATE&amp;creator=factset&amp;DYN_ARGS=TRUE&amp;DOC_NAME=FAT:FQL_AUDITING_CLIENT_TEMPLATE.FAT&amp;display_string=Audit&amp;VAR:KEY=DMZCJKBGBS&amp;VAR:QUERY=RkZfRUJJVERBX09QRVIoUVRSLDQvMS8yMDA5LDYvMzAvMjAwOSwsLFVTRCk=&amp;WINDOW=FIRST_POPUP&amp;HEIGH","T=450&amp;WIDTH=450&amp;START_MAXIMIZED=FALSE&amp;VAR:CALENDAR=US&amp;VAR:SYMBOL=HSY&amp;VAR:INDEX=0"}</definedName>
    <definedName name="_551__FDSAUDITLINK__" localSheetId="5" hidden="1">{"fdsup://directions/FAT Viewer?action=UPDATE&amp;creator=factset&amp;DYN_ARGS=TRUE&amp;DOC_NAME=FAT:FQL_AUDITING_CLIENT_TEMPLATE.FAT&amp;display_string=Audit&amp;VAR:KEY=DMZCJKBGBS&amp;VAR:QUERY=RkZfRUJJVERBX09QRVIoUVRSLDQvMS8yMDA5LDYvMzAvMjAwOSwsLFVTRCk=&amp;WINDOW=FIRST_POPUP&amp;HEIGH","T=450&amp;WIDTH=450&amp;START_MAXIMIZED=FALSE&amp;VAR:CALENDAR=US&amp;VAR:SYMBOL=HSY&amp;VAR:INDEX=0"}</definedName>
    <definedName name="_551__FDSAUDITLINK__" localSheetId="1" hidden="1">{"fdsup://directions/FAT Viewer?action=UPDATE&amp;creator=factset&amp;DYN_ARGS=TRUE&amp;DOC_NAME=FAT:FQL_AUDITING_CLIENT_TEMPLATE.FAT&amp;display_string=Audit&amp;VAR:KEY=DMZCJKBGBS&amp;VAR:QUERY=RkZfRUJJVERBX09QRVIoUVRSLDQvMS8yMDA5LDYvMzAvMjAwOSwsLFVTRCk=&amp;WINDOW=FIRST_POPUP&amp;HEIGH","T=450&amp;WIDTH=450&amp;START_MAXIMIZED=FALSE&amp;VAR:CALENDAR=US&amp;VAR:SYMBOL=HSY&amp;VAR:INDEX=0"}</definedName>
    <definedName name="_551__FDSAUDITLINK__" hidden="1">{"fdsup://directions/FAT Viewer?action=UPDATE&amp;creator=factset&amp;DYN_ARGS=TRUE&amp;DOC_NAME=FAT:FQL_AUDITING_CLIENT_TEMPLATE.FAT&amp;display_string=Audit&amp;VAR:KEY=DMZCJKBGBS&amp;VAR:QUERY=RkZfRUJJVERBX09QRVIoUVRSLDQvMS8yMDA5LDYvMzAvMjAwOSwsLFVTRCk=&amp;WINDOW=FIRST_POPUP&amp;HEIGH","T=450&amp;WIDTH=450&amp;START_MAXIMIZED=FALSE&amp;VAR:CALENDAR=US&amp;VAR:SYMBOL=HSY&amp;VAR:INDEX=0"}</definedName>
    <definedName name="_552__FDSAUDITLINK__" localSheetId="7" hidden="1">{"fdsup://directions/FAT Viewer?action=UPDATE&amp;creator=factset&amp;DYN_ARGS=TRUE&amp;DOC_NAME=FAT:FQL_AUDITING_CLIENT_TEMPLATE.FAT&amp;display_string=Audit&amp;VAR:KEY=JEXGTMBUPE&amp;VAR:QUERY=RkZfRUJJVERBX09QRVIoUVRSLDQvMS8yMDEwLDYvMzAvMjAxMCwsLFVTRCk=&amp;WINDOW=FIRST_POPUP&amp;HEIGH","T=450&amp;WIDTH=450&amp;START_MAXIMIZED=FALSE&amp;VAR:CALENDAR=US&amp;VAR:SYMBOL=HSY&amp;VAR:INDEX=0"}</definedName>
    <definedName name="_552__FDSAUDITLINK__" localSheetId="9" hidden="1">{"fdsup://directions/FAT Viewer?action=UPDATE&amp;creator=factset&amp;DYN_ARGS=TRUE&amp;DOC_NAME=FAT:FQL_AUDITING_CLIENT_TEMPLATE.FAT&amp;display_string=Audit&amp;VAR:KEY=JEXGTMBUPE&amp;VAR:QUERY=RkZfRUJJVERBX09QRVIoUVRSLDQvMS8yMDEwLDYvMzAvMjAxMCwsLFVTRCk=&amp;WINDOW=FIRST_POPUP&amp;HEIGH","T=450&amp;WIDTH=450&amp;START_MAXIMIZED=FALSE&amp;VAR:CALENDAR=US&amp;VAR:SYMBOL=HSY&amp;VAR:INDEX=0"}</definedName>
    <definedName name="_552__FDSAUDITLINK__" localSheetId="8" hidden="1">{"fdsup://directions/FAT Viewer?action=UPDATE&amp;creator=factset&amp;DYN_ARGS=TRUE&amp;DOC_NAME=FAT:FQL_AUDITING_CLIENT_TEMPLATE.FAT&amp;display_string=Audit&amp;VAR:KEY=JEXGTMBUPE&amp;VAR:QUERY=RkZfRUJJVERBX09QRVIoUVRSLDQvMS8yMDEwLDYvMzAvMjAxMCwsLFVTRCk=&amp;WINDOW=FIRST_POPUP&amp;HEIGH","T=450&amp;WIDTH=450&amp;START_MAXIMIZED=FALSE&amp;VAR:CALENDAR=US&amp;VAR:SYMBOL=HSY&amp;VAR:INDEX=0"}</definedName>
    <definedName name="_552__FDSAUDITLINK__" localSheetId="10" hidden="1">{"fdsup://directions/FAT Viewer?action=UPDATE&amp;creator=factset&amp;DYN_ARGS=TRUE&amp;DOC_NAME=FAT:FQL_AUDITING_CLIENT_TEMPLATE.FAT&amp;display_string=Audit&amp;VAR:KEY=JEXGTMBUPE&amp;VAR:QUERY=RkZfRUJJVERBX09QRVIoUVRSLDQvMS8yMDEwLDYvMzAvMjAxMCwsLFVTRCk=&amp;WINDOW=FIRST_POPUP&amp;HEIGH","T=450&amp;WIDTH=450&amp;START_MAXIMIZED=FALSE&amp;VAR:CALENDAR=US&amp;VAR:SYMBOL=HSY&amp;VAR:INDEX=0"}</definedName>
    <definedName name="_552__FDSAUDITLINK__" localSheetId="3" hidden="1">{"fdsup://directions/FAT Viewer?action=UPDATE&amp;creator=factset&amp;DYN_ARGS=TRUE&amp;DOC_NAME=FAT:FQL_AUDITING_CLIENT_TEMPLATE.FAT&amp;display_string=Audit&amp;VAR:KEY=JEXGTMBUPE&amp;VAR:QUERY=RkZfRUJJVERBX09QRVIoUVRSLDQvMS8yMDEwLDYvMzAvMjAxMCwsLFVTRCk=&amp;WINDOW=FIRST_POPUP&amp;HEIGH","T=450&amp;WIDTH=450&amp;START_MAXIMIZED=FALSE&amp;VAR:CALENDAR=US&amp;VAR:SYMBOL=HSY&amp;VAR:INDEX=0"}</definedName>
    <definedName name="_552__FDSAUDITLINK__" localSheetId="5" hidden="1">{"fdsup://directions/FAT Viewer?action=UPDATE&amp;creator=factset&amp;DYN_ARGS=TRUE&amp;DOC_NAME=FAT:FQL_AUDITING_CLIENT_TEMPLATE.FAT&amp;display_string=Audit&amp;VAR:KEY=JEXGTMBUPE&amp;VAR:QUERY=RkZfRUJJVERBX09QRVIoUVRSLDQvMS8yMDEwLDYvMzAvMjAxMCwsLFVTRCk=&amp;WINDOW=FIRST_POPUP&amp;HEIGH","T=450&amp;WIDTH=450&amp;START_MAXIMIZED=FALSE&amp;VAR:CALENDAR=US&amp;VAR:SYMBOL=HSY&amp;VAR:INDEX=0"}</definedName>
    <definedName name="_552__FDSAUDITLINK__" localSheetId="1" hidden="1">{"fdsup://directions/FAT Viewer?action=UPDATE&amp;creator=factset&amp;DYN_ARGS=TRUE&amp;DOC_NAME=FAT:FQL_AUDITING_CLIENT_TEMPLATE.FAT&amp;display_string=Audit&amp;VAR:KEY=JEXGTMBUPE&amp;VAR:QUERY=RkZfRUJJVERBX09QRVIoUVRSLDQvMS8yMDEwLDYvMzAvMjAxMCwsLFVTRCk=&amp;WINDOW=FIRST_POPUP&amp;HEIGH","T=450&amp;WIDTH=450&amp;START_MAXIMIZED=FALSE&amp;VAR:CALENDAR=US&amp;VAR:SYMBOL=HSY&amp;VAR:INDEX=0"}</definedName>
    <definedName name="_552__FDSAUDITLINK__" hidden="1">{"fdsup://directions/FAT Viewer?action=UPDATE&amp;creator=factset&amp;DYN_ARGS=TRUE&amp;DOC_NAME=FAT:FQL_AUDITING_CLIENT_TEMPLATE.FAT&amp;display_string=Audit&amp;VAR:KEY=JEXGTMBUPE&amp;VAR:QUERY=RkZfRUJJVERBX09QRVIoUVRSLDQvMS8yMDEwLDYvMzAvMjAxMCwsLFVTRCk=&amp;WINDOW=FIRST_POPUP&amp;HEIGH","T=450&amp;WIDTH=450&amp;START_MAXIMIZED=FALSE&amp;VAR:CALENDAR=US&amp;VAR:SYMBOL=HSY&amp;VAR:INDEX=0"}</definedName>
    <definedName name="_553__FDSAUDITLINK__" localSheetId="7" hidden="1">{"fdsup://directions/FAT Viewer?action=UPDATE&amp;creator=factset&amp;DYN_ARGS=TRUE&amp;DOC_NAME=FAT:FQL_AUDITING_CLIENT_TEMPLATE.FAT&amp;display_string=Audit&amp;VAR:KEY=DKFCFYVABG&amp;VAR:QUERY=RkZfRUJJVERBX09QRVIoUVRSLDQvMS8yMDA5LDYvMzAvMjAwOSwsLFVTRCk=&amp;WINDOW=FIRST_POPUP&amp;HEIGH","T=450&amp;WIDTH=450&amp;START_MAXIMIZED=FALSE&amp;VAR:CALENDAR=US&amp;VAR:SYMBOL=HST&amp;VAR:INDEX=0"}</definedName>
    <definedName name="_553__FDSAUDITLINK__" localSheetId="9" hidden="1">{"fdsup://directions/FAT Viewer?action=UPDATE&amp;creator=factset&amp;DYN_ARGS=TRUE&amp;DOC_NAME=FAT:FQL_AUDITING_CLIENT_TEMPLATE.FAT&amp;display_string=Audit&amp;VAR:KEY=DKFCFYVABG&amp;VAR:QUERY=RkZfRUJJVERBX09QRVIoUVRSLDQvMS8yMDA5LDYvMzAvMjAwOSwsLFVTRCk=&amp;WINDOW=FIRST_POPUP&amp;HEIGH","T=450&amp;WIDTH=450&amp;START_MAXIMIZED=FALSE&amp;VAR:CALENDAR=US&amp;VAR:SYMBOL=HST&amp;VAR:INDEX=0"}</definedName>
    <definedName name="_553__FDSAUDITLINK__" localSheetId="8" hidden="1">{"fdsup://directions/FAT Viewer?action=UPDATE&amp;creator=factset&amp;DYN_ARGS=TRUE&amp;DOC_NAME=FAT:FQL_AUDITING_CLIENT_TEMPLATE.FAT&amp;display_string=Audit&amp;VAR:KEY=DKFCFYVABG&amp;VAR:QUERY=RkZfRUJJVERBX09QRVIoUVRSLDQvMS8yMDA5LDYvMzAvMjAwOSwsLFVTRCk=&amp;WINDOW=FIRST_POPUP&amp;HEIGH","T=450&amp;WIDTH=450&amp;START_MAXIMIZED=FALSE&amp;VAR:CALENDAR=US&amp;VAR:SYMBOL=HST&amp;VAR:INDEX=0"}</definedName>
    <definedName name="_553__FDSAUDITLINK__" localSheetId="10" hidden="1">{"fdsup://directions/FAT Viewer?action=UPDATE&amp;creator=factset&amp;DYN_ARGS=TRUE&amp;DOC_NAME=FAT:FQL_AUDITING_CLIENT_TEMPLATE.FAT&amp;display_string=Audit&amp;VAR:KEY=DKFCFYVABG&amp;VAR:QUERY=RkZfRUJJVERBX09QRVIoUVRSLDQvMS8yMDA5LDYvMzAvMjAwOSwsLFVTRCk=&amp;WINDOW=FIRST_POPUP&amp;HEIGH","T=450&amp;WIDTH=450&amp;START_MAXIMIZED=FALSE&amp;VAR:CALENDAR=US&amp;VAR:SYMBOL=HST&amp;VAR:INDEX=0"}</definedName>
    <definedName name="_553__FDSAUDITLINK__" localSheetId="3" hidden="1">{"fdsup://directions/FAT Viewer?action=UPDATE&amp;creator=factset&amp;DYN_ARGS=TRUE&amp;DOC_NAME=FAT:FQL_AUDITING_CLIENT_TEMPLATE.FAT&amp;display_string=Audit&amp;VAR:KEY=DKFCFYVABG&amp;VAR:QUERY=RkZfRUJJVERBX09QRVIoUVRSLDQvMS8yMDA5LDYvMzAvMjAwOSwsLFVTRCk=&amp;WINDOW=FIRST_POPUP&amp;HEIGH","T=450&amp;WIDTH=450&amp;START_MAXIMIZED=FALSE&amp;VAR:CALENDAR=US&amp;VAR:SYMBOL=HST&amp;VAR:INDEX=0"}</definedName>
    <definedName name="_553__FDSAUDITLINK__" localSheetId="5" hidden="1">{"fdsup://directions/FAT Viewer?action=UPDATE&amp;creator=factset&amp;DYN_ARGS=TRUE&amp;DOC_NAME=FAT:FQL_AUDITING_CLIENT_TEMPLATE.FAT&amp;display_string=Audit&amp;VAR:KEY=DKFCFYVABG&amp;VAR:QUERY=RkZfRUJJVERBX09QRVIoUVRSLDQvMS8yMDA5LDYvMzAvMjAwOSwsLFVTRCk=&amp;WINDOW=FIRST_POPUP&amp;HEIGH","T=450&amp;WIDTH=450&amp;START_MAXIMIZED=FALSE&amp;VAR:CALENDAR=US&amp;VAR:SYMBOL=HST&amp;VAR:INDEX=0"}</definedName>
    <definedName name="_553__FDSAUDITLINK__" localSheetId="1" hidden="1">{"fdsup://directions/FAT Viewer?action=UPDATE&amp;creator=factset&amp;DYN_ARGS=TRUE&amp;DOC_NAME=FAT:FQL_AUDITING_CLIENT_TEMPLATE.FAT&amp;display_string=Audit&amp;VAR:KEY=DKFCFYVABG&amp;VAR:QUERY=RkZfRUJJVERBX09QRVIoUVRSLDQvMS8yMDA5LDYvMzAvMjAwOSwsLFVTRCk=&amp;WINDOW=FIRST_POPUP&amp;HEIGH","T=450&amp;WIDTH=450&amp;START_MAXIMIZED=FALSE&amp;VAR:CALENDAR=US&amp;VAR:SYMBOL=HST&amp;VAR:INDEX=0"}</definedName>
    <definedName name="_553__FDSAUDITLINK__" hidden="1">{"fdsup://directions/FAT Viewer?action=UPDATE&amp;creator=factset&amp;DYN_ARGS=TRUE&amp;DOC_NAME=FAT:FQL_AUDITING_CLIENT_TEMPLATE.FAT&amp;display_string=Audit&amp;VAR:KEY=DKFCFYVABG&amp;VAR:QUERY=RkZfRUJJVERBX09QRVIoUVRSLDQvMS8yMDA5LDYvMzAvMjAwOSwsLFVTRCk=&amp;WINDOW=FIRST_POPUP&amp;HEIGH","T=450&amp;WIDTH=450&amp;START_MAXIMIZED=FALSE&amp;VAR:CALENDAR=US&amp;VAR:SYMBOL=HST&amp;VAR:INDEX=0"}</definedName>
    <definedName name="_554__FDSAUDITLINK__" localSheetId="7" hidden="1">{"fdsup://directions/FAT Viewer?action=UPDATE&amp;creator=factset&amp;DYN_ARGS=TRUE&amp;DOC_NAME=FAT:FQL_AUDITING_CLIENT_TEMPLATE.FAT&amp;display_string=Audit&amp;VAR:KEY=PADODARSBA&amp;VAR:QUERY=RkZfRUJJVERBX09QRVIoUVRSLDQvMS8yMDEwLDYvMzAvMjAxMCwsLFVTRCk=&amp;WINDOW=FIRST_POPUP&amp;HEIGH","T=450&amp;WIDTH=450&amp;START_MAXIMIZED=FALSE&amp;VAR:CALENDAR=US&amp;VAR:SYMBOL=HST&amp;VAR:INDEX=0"}</definedName>
    <definedName name="_554__FDSAUDITLINK__" localSheetId="9" hidden="1">{"fdsup://directions/FAT Viewer?action=UPDATE&amp;creator=factset&amp;DYN_ARGS=TRUE&amp;DOC_NAME=FAT:FQL_AUDITING_CLIENT_TEMPLATE.FAT&amp;display_string=Audit&amp;VAR:KEY=PADODARSBA&amp;VAR:QUERY=RkZfRUJJVERBX09QRVIoUVRSLDQvMS8yMDEwLDYvMzAvMjAxMCwsLFVTRCk=&amp;WINDOW=FIRST_POPUP&amp;HEIGH","T=450&amp;WIDTH=450&amp;START_MAXIMIZED=FALSE&amp;VAR:CALENDAR=US&amp;VAR:SYMBOL=HST&amp;VAR:INDEX=0"}</definedName>
    <definedName name="_554__FDSAUDITLINK__" localSheetId="8" hidden="1">{"fdsup://directions/FAT Viewer?action=UPDATE&amp;creator=factset&amp;DYN_ARGS=TRUE&amp;DOC_NAME=FAT:FQL_AUDITING_CLIENT_TEMPLATE.FAT&amp;display_string=Audit&amp;VAR:KEY=PADODARSBA&amp;VAR:QUERY=RkZfRUJJVERBX09QRVIoUVRSLDQvMS8yMDEwLDYvMzAvMjAxMCwsLFVTRCk=&amp;WINDOW=FIRST_POPUP&amp;HEIGH","T=450&amp;WIDTH=450&amp;START_MAXIMIZED=FALSE&amp;VAR:CALENDAR=US&amp;VAR:SYMBOL=HST&amp;VAR:INDEX=0"}</definedName>
    <definedName name="_554__FDSAUDITLINK__" localSheetId="10" hidden="1">{"fdsup://directions/FAT Viewer?action=UPDATE&amp;creator=factset&amp;DYN_ARGS=TRUE&amp;DOC_NAME=FAT:FQL_AUDITING_CLIENT_TEMPLATE.FAT&amp;display_string=Audit&amp;VAR:KEY=PADODARSBA&amp;VAR:QUERY=RkZfRUJJVERBX09QRVIoUVRSLDQvMS8yMDEwLDYvMzAvMjAxMCwsLFVTRCk=&amp;WINDOW=FIRST_POPUP&amp;HEIGH","T=450&amp;WIDTH=450&amp;START_MAXIMIZED=FALSE&amp;VAR:CALENDAR=US&amp;VAR:SYMBOL=HST&amp;VAR:INDEX=0"}</definedName>
    <definedName name="_554__FDSAUDITLINK__" localSheetId="3" hidden="1">{"fdsup://directions/FAT Viewer?action=UPDATE&amp;creator=factset&amp;DYN_ARGS=TRUE&amp;DOC_NAME=FAT:FQL_AUDITING_CLIENT_TEMPLATE.FAT&amp;display_string=Audit&amp;VAR:KEY=PADODARSBA&amp;VAR:QUERY=RkZfRUJJVERBX09QRVIoUVRSLDQvMS8yMDEwLDYvMzAvMjAxMCwsLFVTRCk=&amp;WINDOW=FIRST_POPUP&amp;HEIGH","T=450&amp;WIDTH=450&amp;START_MAXIMIZED=FALSE&amp;VAR:CALENDAR=US&amp;VAR:SYMBOL=HST&amp;VAR:INDEX=0"}</definedName>
    <definedName name="_554__FDSAUDITLINK__" localSheetId="5" hidden="1">{"fdsup://directions/FAT Viewer?action=UPDATE&amp;creator=factset&amp;DYN_ARGS=TRUE&amp;DOC_NAME=FAT:FQL_AUDITING_CLIENT_TEMPLATE.FAT&amp;display_string=Audit&amp;VAR:KEY=PADODARSBA&amp;VAR:QUERY=RkZfRUJJVERBX09QRVIoUVRSLDQvMS8yMDEwLDYvMzAvMjAxMCwsLFVTRCk=&amp;WINDOW=FIRST_POPUP&amp;HEIGH","T=450&amp;WIDTH=450&amp;START_MAXIMIZED=FALSE&amp;VAR:CALENDAR=US&amp;VAR:SYMBOL=HST&amp;VAR:INDEX=0"}</definedName>
    <definedName name="_554__FDSAUDITLINK__" localSheetId="1" hidden="1">{"fdsup://directions/FAT Viewer?action=UPDATE&amp;creator=factset&amp;DYN_ARGS=TRUE&amp;DOC_NAME=FAT:FQL_AUDITING_CLIENT_TEMPLATE.FAT&amp;display_string=Audit&amp;VAR:KEY=PADODARSBA&amp;VAR:QUERY=RkZfRUJJVERBX09QRVIoUVRSLDQvMS8yMDEwLDYvMzAvMjAxMCwsLFVTRCk=&amp;WINDOW=FIRST_POPUP&amp;HEIGH","T=450&amp;WIDTH=450&amp;START_MAXIMIZED=FALSE&amp;VAR:CALENDAR=US&amp;VAR:SYMBOL=HST&amp;VAR:INDEX=0"}</definedName>
    <definedName name="_554__FDSAUDITLINK__" hidden="1">{"fdsup://directions/FAT Viewer?action=UPDATE&amp;creator=factset&amp;DYN_ARGS=TRUE&amp;DOC_NAME=FAT:FQL_AUDITING_CLIENT_TEMPLATE.FAT&amp;display_string=Audit&amp;VAR:KEY=PADODARSBA&amp;VAR:QUERY=RkZfRUJJVERBX09QRVIoUVRSLDQvMS8yMDEwLDYvMzAvMjAxMCwsLFVTRCk=&amp;WINDOW=FIRST_POPUP&amp;HEIGH","T=450&amp;WIDTH=450&amp;START_MAXIMIZED=FALSE&amp;VAR:CALENDAR=US&amp;VAR:SYMBOL=HST&amp;VAR:INDEX=0"}</definedName>
    <definedName name="_555__FDSAUDITLINK__" localSheetId="7" hidden="1">{"fdsup://directions/FAT Viewer?action=UPDATE&amp;creator=factset&amp;DYN_ARGS=TRUE&amp;DOC_NAME=FAT:FQL_AUDITING_CLIENT_TEMPLATE.FAT&amp;display_string=Audit&amp;VAR:KEY=XCTONARMHK&amp;VAR:QUERY=RkZfRUJJVERBX09QRVIoUVRSLDQvMS8yMDA5LDYvMzAvMjAwOSwsLFVTRCk=&amp;WINDOW=FIRST_POPUP&amp;HEIGH","T=450&amp;WIDTH=450&amp;START_MAXIMIZED=FALSE&amp;VAR:CALENDAR=US&amp;VAR:SYMBOL=HSP&amp;VAR:INDEX=0"}</definedName>
    <definedName name="_555__FDSAUDITLINK__" localSheetId="9" hidden="1">{"fdsup://directions/FAT Viewer?action=UPDATE&amp;creator=factset&amp;DYN_ARGS=TRUE&amp;DOC_NAME=FAT:FQL_AUDITING_CLIENT_TEMPLATE.FAT&amp;display_string=Audit&amp;VAR:KEY=XCTONARMHK&amp;VAR:QUERY=RkZfRUJJVERBX09QRVIoUVRSLDQvMS8yMDA5LDYvMzAvMjAwOSwsLFVTRCk=&amp;WINDOW=FIRST_POPUP&amp;HEIGH","T=450&amp;WIDTH=450&amp;START_MAXIMIZED=FALSE&amp;VAR:CALENDAR=US&amp;VAR:SYMBOL=HSP&amp;VAR:INDEX=0"}</definedName>
    <definedName name="_555__FDSAUDITLINK__" localSheetId="8" hidden="1">{"fdsup://directions/FAT Viewer?action=UPDATE&amp;creator=factset&amp;DYN_ARGS=TRUE&amp;DOC_NAME=FAT:FQL_AUDITING_CLIENT_TEMPLATE.FAT&amp;display_string=Audit&amp;VAR:KEY=XCTONARMHK&amp;VAR:QUERY=RkZfRUJJVERBX09QRVIoUVRSLDQvMS8yMDA5LDYvMzAvMjAwOSwsLFVTRCk=&amp;WINDOW=FIRST_POPUP&amp;HEIGH","T=450&amp;WIDTH=450&amp;START_MAXIMIZED=FALSE&amp;VAR:CALENDAR=US&amp;VAR:SYMBOL=HSP&amp;VAR:INDEX=0"}</definedName>
    <definedName name="_555__FDSAUDITLINK__" localSheetId="10" hidden="1">{"fdsup://directions/FAT Viewer?action=UPDATE&amp;creator=factset&amp;DYN_ARGS=TRUE&amp;DOC_NAME=FAT:FQL_AUDITING_CLIENT_TEMPLATE.FAT&amp;display_string=Audit&amp;VAR:KEY=XCTONARMHK&amp;VAR:QUERY=RkZfRUJJVERBX09QRVIoUVRSLDQvMS8yMDA5LDYvMzAvMjAwOSwsLFVTRCk=&amp;WINDOW=FIRST_POPUP&amp;HEIGH","T=450&amp;WIDTH=450&amp;START_MAXIMIZED=FALSE&amp;VAR:CALENDAR=US&amp;VAR:SYMBOL=HSP&amp;VAR:INDEX=0"}</definedName>
    <definedName name="_555__FDSAUDITLINK__" localSheetId="3" hidden="1">{"fdsup://directions/FAT Viewer?action=UPDATE&amp;creator=factset&amp;DYN_ARGS=TRUE&amp;DOC_NAME=FAT:FQL_AUDITING_CLIENT_TEMPLATE.FAT&amp;display_string=Audit&amp;VAR:KEY=XCTONARMHK&amp;VAR:QUERY=RkZfRUJJVERBX09QRVIoUVRSLDQvMS8yMDA5LDYvMzAvMjAwOSwsLFVTRCk=&amp;WINDOW=FIRST_POPUP&amp;HEIGH","T=450&amp;WIDTH=450&amp;START_MAXIMIZED=FALSE&amp;VAR:CALENDAR=US&amp;VAR:SYMBOL=HSP&amp;VAR:INDEX=0"}</definedName>
    <definedName name="_555__FDSAUDITLINK__" localSheetId="5" hidden="1">{"fdsup://directions/FAT Viewer?action=UPDATE&amp;creator=factset&amp;DYN_ARGS=TRUE&amp;DOC_NAME=FAT:FQL_AUDITING_CLIENT_TEMPLATE.FAT&amp;display_string=Audit&amp;VAR:KEY=XCTONARMHK&amp;VAR:QUERY=RkZfRUJJVERBX09QRVIoUVRSLDQvMS8yMDA5LDYvMzAvMjAwOSwsLFVTRCk=&amp;WINDOW=FIRST_POPUP&amp;HEIGH","T=450&amp;WIDTH=450&amp;START_MAXIMIZED=FALSE&amp;VAR:CALENDAR=US&amp;VAR:SYMBOL=HSP&amp;VAR:INDEX=0"}</definedName>
    <definedName name="_555__FDSAUDITLINK__" localSheetId="1" hidden="1">{"fdsup://directions/FAT Viewer?action=UPDATE&amp;creator=factset&amp;DYN_ARGS=TRUE&amp;DOC_NAME=FAT:FQL_AUDITING_CLIENT_TEMPLATE.FAT&amp;display_string=Audit&amp;VAR:KEY=XCTONARMHK&amp;VAR:QUERY=RkZfRUJJVERBX09QRVIoUVRSLDQvMS8yMDA5LDYvMzAvMjAwOSwsLFVTRCk=&amp;WINDOW=FIRST_POPUP&amp;HEIGH","T=450&amp;WIDTH=450&amp;START_MAXIMIZED=FALSE&amp;VAR:CALENDAR=US&amp;VAR:SYMBOL=HSP&amp;VAR:INDEX=0"}</definedName>
    <definedName name="_555__FDSAUDITLINK__" hidden="1">{"fdsup://directions/FAT Viewer?action=UPDATE&amp;creator=factset&amp;DYN_ARGS=TRUE&amp;DOC_NAME=FAT:FQL_AUDITING_CLIENT_TEMPLATE.FAT&amp;display_string=Audit&amp;VAR:KEY=XCTONARMHK&amp;VAR:QUERY=RkZfRUJJVERBX09QRVIoUVRSLDQvMS8yMDA5LDYvMzAvMjAwOSwsLFVTRCk=&amp;WINDOW=FIRST_POPUP&amp;HEIGH","T=450&amp;WIDTH=450&amp;START_MAXIMIZED=FALSE&amp;VAR:CALENDAR=US&amp;VAR:SYMBOL=HSP&amp;VAR:INDEX=0"}</definedName>
    <definedName name="_556__FDSAUDITLINK__" localSheetId="7" hidden="1">{"fdsup://directions/FAT Viewer?action=UPDATE&amp;creator=factset&amp;DYN_ARGS=TRUE&amp;DOC_NAME=FAT:FQL_AUDITING_CLIENT_TEMPLATE.FAT&amp;display_string=Audit&amp;VAR:KEY=XAPEZIJWBG&amp;VAR:QUERY=RkZfRUJJVERBX09QRVIoUVRSLDQvMS8yMDEwLDYvMzAvMjAxMCwsLFVTRCk=&amp;WINDOW=FIRST_POPUP&amp;HEIGH","T=450&amp;WIDTH=450&amp;START_MAXIMIZED=FALSE&amp;VAR:CALENDAR=US&amp;VAR:SYMBOL=HSP&amp;VAR:INDEX=0"}</definedName>
    <definedName name="_556__FDSAUDITLINK__" localSheetId="9" hidden="1">{"fdsup://directions/FAT Viewer?action=UPDATE&amp;creator=factset&amp;DYN_ARGS=TRUE&amp;DOC_NAME=FAT:FQL_AUDITING_CLIENT_TEMPLATE.FAT&amp;display_string=Audit&amp;VAR:KEY=XAPEZIJWBG&amp;VAR:QUERY=RkZfRUJJVERBX09QRVIoUVRSLDQvMS8yMDEwLDYvMzAvMjAxMCwsLFVTRCk=&amp;WINDOW=FIRST_POPUP&amp;HEIGH","T=450&amp;WIDTH=450&amp;START_MAXIMIZED=FALSE&amp;VAR:CALENDAR=US&amp;VAR:SYMBOL=HSP&amp;VAR:INDEX=0"}</definedName>
    <definedName name="_556__FDSAUDITLINK__" localSheetId="8" hidden="1">{"fdsup://directions/FAT Viewer?action=UPDATE&amp;creator=factset&amp;DYN_ARGS=TRUE&amp;DOC_NAME=FAT:FQL_AUDITING_CLIENT_TEMPLATE.FAT&amp;display_string=Audit&amp;VAR:KEY=XAPEZIJWBG&amp;VAR:QUERY=RkZfRUJJVERBX09QRVIoUVRSLDQvMS8yMDEwLDYvMzAvMjAxMCwsLFVTRCk=&amp;WINDOW=FIRST_POPUP&amp;HEIGH","T=450&amp;WIDTH=450&amp;START_MAXIMIZED=FALSE&amp;VAR:CALENDAR=US&amp;VAR:SYMBOL=HSP&amp;VAR:INDEX=0"}</definedName>
    <definedName name="_556__FDSAUDITLINK__" localSheetId="10" hidden="1">{"fdsup://directions/FAT Viewer?action=UPDATE&amp;creator=factset&amp;DYN_ARGS=TRUE&amp;DOC_NAME=FAT:FQL_AUDITING_CLIENT_TEMPLATE.FAT&amp;display_string=Audit&amp;VAR:KEY=XAPEZIJWBG&amp;VAR:QUERY=RkZfRUJJVERBX09QRVIoUVRSLDQvMS8yMDEwLDYvMzAvMjAxMCwsLFVTRCk=&amp;WINDOW=FIRST_POPUP&amp;HEIGH","T=450&amp;WIDTH=450&amp;START_MAXIMIZED=FALSE&amp;VAR:CALENDAR=US&amp;VAR:SYMBOL=HSP&amp;VAR:INDEX=0"}</definedName>
    <definedName name="_556__FDSAUDITLINK__" localSheetId="3" hidden="1">{"fdsup://directions/FAT Viewer?action=UPDATE&amp;creator=factset&amp;DYN_ARGS=TRUE&amp;DOC_NAME=FAT:FQL_AUDITING_CLIENT_TEMPLATE.FAT&amp;display_string=Audit&amp;VAR:KEY=XAPEZIJWBG&amp;VAR:QUERY=RkZfRUJJVERBX09QRVIoUVRSLDQvMS8yMDEwLDYvMzAvMjAxMCwsLFVTRCk=&amp;WINDOW=FIRST_POPUP&amp;HEIGH","T=450&amp;WIDTH=450&amp;START_MAXIMIZED=FALSE&amp;VAR:CALENDAR=US&amp;VAR:SYMBOL=HSP&amp;VAR:INDEX=0"}</definedName>
    <definedName name="_556__FDSAUDITLINK__" localSheetId="5" hidden="1">{"fdsup://directions/FAT Viewer?action=UPDATE&amp;creator=factset&amp;DYN_ARGS=TRUE&amp;DOC_NAME=FAT:FQL_AUDITING_CLIENT_TEMPLATE.FAT&amp;display_string=Audit&amp;VAR:KEY=XAPEZIJWBG&amp;VAR:QUERY=RkZfRUJJVERBX09QRVIoUVRSLDQvMS8yMDEwLDYvMzAvMjAxMCwsLFVTRCk=&amp;WINDOW=FIRST_POPUP&amp;HEIGH","T=450&amp;WIDTH=450&amp;START_MAXIMIZED=FALSE&amp;VAR:CALENDAR=US&amp;VAR:SYMBOL=HSP&amp;VAR:INDEX=0"}</definedName>
    <definedName name="_556__FDSAUDITLINK__" localSheetId="1" hidden="1">{"fdsup://directions/FAT Viewer?action=UPDATE&amp;creator=factset&amp;DYN_ARGS=TRUE&amp;DOC_NAME=FAT:FQL_AUDITING_CLIENT_TEMPLATE.FAT&amp;display_string=Audit&amp;VAR:KEY=XAPEZIJWBG&amp;VAR:QUERY=RkZfRUJJVERBX09QRVIoUVRSLDQvMS8yMDEwLDYvMzAvMjAxMCwsLFVTRCk=&amp;WINDOW=FIRST_POPUP&amp;HEIGH","T=450&amp;WIDTH=450&amp;START_MAXIMIZED=FALSE&amp;VAR:CALENDAR=US&amp;VAR:SYMBOL=HSP&amp;VAR:INDEX=0"}</definedName>
    <definedName name="_556__FDSAUDITLINK__" hidden="1">{"fdsup://directions/FAT Viewer?action=UPDATE&amp;creator=factset&amp;DYN_ARGS=TRUE&amp;DOC_NAME=FAT:FQL_AUDITING_CLIENT_TEMPLATE.FAT&amp;display_string=Audit&amp;VAR:KEY=XAPEZIJWBG&amp;VAR:QUERY=RkZfRUJJVERBX09QRVIoUVRSLDQvMS8yMDEwLDYvMzAvMjAxMCwsLFVTRCk=&amp;WINDOW=FIRST_POPUP&amp;HEIGH","T=450&amp;WIDTH=450&amp;START_MAXIMIZED=FALSE&amp;VAR:CALENDAR=US&amp;VAR:SYMBOL=HSP&amp;VAR:INDEX=0"}</definedName>
    <definedName name="_557__FDSAUDITLINK__" localSheetId="7" hidden="1">{"fdsup://directions/FAT Viewer?action=UPDATE&amp;creator=factset&amp;DYN_ARGS=TRUE&amp;DOC_NAME=FAT:FQL_AUDITING_CLIENT_TEMPLATE.FAT&amp;display_string=Audit&amp;VAR:KEY=VAFULARKLW&amp;VAR:QUERY=RkZfRUJJVERBX09QRVIoUVRSLDQvMS8yMDA5LDYvMzAvMjAwOSwsLFVTRCk=&amp;WINDOW=FIRST_POPUP&amp;HEIGH","T=450&amp;WIDTH=450&amp;START_MAXIMIZED=FALSE&amp;VAR:CALENDAR=US&amp;VAR:SYMBOL=HRS&amp;VAR:INDEX=0"}</definedName>
    <definedName name="_557__FDSAUDITLINK__" localSheetId="9" hidden="1">{"fdsup://directions/FAT Viewer?action=UPDATE&amp;creator=factset&amp;DYN_ARGS=TRUE&amp;DOC_NAME=FAT:FQL_AUDITING_CLIENT_TEMPLATE.FAT&amp;display_string=Audit&amp;VAR:KEY=VAFULARKLW&amp;VAR:QUERY=RkZfRUJJVERBX09QRVIoUVRSLDQvMS8yMDA5LDYvMzAvMjAwOSwsLFVTRCk=&amp;WINDOW=FIRST_POPUP&amp;HEIGH","T=450&amp;WIDTH=450&amp;START_MAXIMIZED=FALSE&amp;VAR:CALENDAR=US&amp;VAR:SYMBOL=HRS&amp;VAR:INDEX=0"}</definedName>
    <definedName name="_557__FDSAUDITLINK__" localSheetId="8" hidden="1">{"fdsup://directions/FAT Viewer?action=UPDATE&amp;creator=factset&amp;DYN_ARGS=TRUE&amp;DOC_NAME=FAT:FQL_AUDITING_CLIENT_TEMPLATE.FAT&amp;display_string=Audit&amp;VAR:KEY=VAFULARKLW&amp;VAR:QUERY=RkZfRUJJVERBX09QRVIoUVRSLDQvMS8yMDA5LDYvMzAvMjAwOSwsLFVTRCk=&amp;WINDOW=FIRST_POPUP&amp;HEIGH","T=450&amp;WIDTH=450&amp;START_MAXIMIZED=FALSE&amp;VAR:CALENDAR=US&amp;VAR:SYMBOL=HRS&amp;VAR:INDEX=0"}</definedName>
    <definedName name="_557__FDSAUDITLINK__" localSheetId="10" hidden="1">{"fdsup://directions/FAT Viewer?action=UPDATE&amp;creator=factset&amp;DYN_ARGS=TRUE&amp;DOC_NAME=FAT:FQL_AUDITING_CLIENT_TEMPLATE.FAT&amp;display_string=Audit&amp;VAR:KEY=VAFULARKLW&amp;VAR:QUERY=RkZfRUJJVERBX09QRVIoUVRSLDQvMS8yMDA5LDYvMzAvMjAwOSwsLFVTRCk=&amp;WINDOW=FIRST_POPUP&amp;HEIGH","T=450&amp;WIDTH=450&amp;START_MAXIMIZED=FALSE&amp;VAR:CALENDAR=US&amp;VAR:SYMBOL=HRS&amp;VAR:INDEX=0"}</definedName>
    <definedName name="_557__FDSAUDITLINK__" localSheetId="3" hidden="1">{"fdsup://directions/FAT Viewer?action=UPDATE&amp;creator=factset&amp;DYN_ARGS=TRUE&amp;DOC_NAME=FAT:FQL_AUDITING_CLIENT_TEMPLATE.FAT&amp;display_string=Audit&amp;VAR:KEY=VAFULARKLW&amp;VAR:QUERY=RkZfRUJJVERBX09QRVIoUVRSLDQvMS8yMDA5LDYvMzAvMjAwOSwsLFVTRCk=&amp;WINDOW=FIRST_POPUP&amp;HEIGH","T=450&amp;WIDTH=450&amp;START_MAXIMIZED=FALSE&amp;VAR:CALENDAR=US&amp;VAR:SYMBOL=HRS&amp;VAR:INDEX=0"}</definedName>
    <definedName name="_557__FDSAUDITLINK__" localSheetId="5" hidden="1">{"fdsup://directions/FAT Viewer?action=UPDATE&amp;creator=factset&amp;DYN_ARGS=TRUE&amp;DOC_NAME=FAT:FQL_AUDITING_CLIENT_TEMPLATE.FAT&amp;display_string=Audit&amp;VAR:KEY=VAFULARKLW&amp;VAR:QUERY=RkZfRUJJVERBX09QRVIoUVRSLDQvMS8yMDA5LDYvMzAvMjAwOSwsLFVTRCk=&amp;WINDOW=FIRST_POPUP&amp;HEIGH","T=450&amp;WIDTH=450&amp;START_MAXIMIZED=FALSE&amp;VAR:CALENDAR=US&amp;VAR:SYMBOL=HRS&amp;VAR:INDEX=0"}</definedName>
    <definedName name="_557__FDSAUDITLINK__" localSheetId="1" hidden="1">{"fdsup://directions/FAT Viewer?action=UPDATE&amp;creator=factset&amp;DYN_ARGS=TRUE&amp;DOC_NAME=FAT:FQL_AUDITING_CLIENT_TEMPLATE.FAT&amp;display_string=Audit&amp;VAR:KEY=VAFULARKLW&amp;VAR:QUERY=RkZfRUJJVERBX09QRVIoUVRSLDQvMS8yMDA5LDYvMzAvMjAwOSwsLFVTRCk=&amp;WINDOW=FIRST_POPUP&amp;HEIGH","T=450&amp;WIDTH=450&amp;START_MAXIMIZED=FALSE&amp;VAR:CALENDAR=US&amp;VAR:SYMBOL=HRS&amp;VAR:INDEX=0"}</definedName>
    <definedName name="_557__FDSAUDITLINK__" hidden="1">{"fdsup://directions/FAT Viewer?action=UPDATE&amp;creator=factset&amp;DYN_ARGS=TRUE&amp;DOC_NAME=FAT:FQL_AUDITING_CLIENT_TEMPLATE.FAT&amp;display_string=Audit&amp;VAR:KEY=VAFULARKLW&amp;VAR:QUERY=RkZfRUJJVERBX09QRVIoUVRSLDQvMS8yMDA5LDYvMzAvMjAwOSwsLFVTRCk=&amp;WINDOW=FIRST_POPUP&amp;HEIGH","T=450&amp;WIDTH=450&amp;START_MAXIMIZED=FALSE&amp;VAR:CALENDAR=US&amp;VAR:SYMBOL=HRS&amp;VAR:INDEX=0"}</definedName>
    <definedName name="_558__FDSAUDITLINK__" localSheetId="7" hidden="1">{"fdsup://directions/FAT Viewer?action=UPDATE&amp;creator=factset&amp;DYN_ARGS=TRUE&amp;DOC_NAME=FAT:FQL_AUDITING_CLIENT_TEMPLATE.FAT&amp;display_string=Audit&amp;VAR:KEY=FSNENOPOHY&amp;VAR:QUERY=RkZfRUJJVERBX09QRVIoUVRSLDQvMS8yMDEwLDYvMzAvMjAxMCwsLFVTRCk=&amp;WINDOW=FIRST_POPUP&amp;HEIGH","T=450&amp;WIDTH=450&amp;START_MAXIMIZED=FALSE&amp;VAR:CALENDAR=US&amp;VAR:SYMBOL=HRS&amp;VAR:INDEX=0"}</definedName>
    <definedName name="_558__FDSAUDITLINK__" localSheetId="9" hidden="1">{"fdsup://directions/FAT Viewer?action=UPDATE&amp;creator=factset&amp;DYN_ARGS=TRUE&amp;DOC_NAME=FAT:FQL_AUDITING_CLIENT_TEMPLATE.FAT&amp;display_string=Audit&amp;VAR:KEY=FSNENOPOHY&amp;VAR:QUERY=RkZfRUJJVERBX09QRVIoUVRSLDQvMS8yMDEwLDYvMzAvMjAxMCwsLFVTRCk=&amp;WINDOW=FIRST_POPUP&amp;HEIGH","T=450&amp;WIDTH=450&amp;START_MAXIMIZED=FALSE&amp;VAR:CALENDAR=US&amp;VAR:SYMBOL=HRS&amp;VAR:INDEX=0"}</definedName>
    <definedName name="_558__FDSAUDITLINK__" localSheetId="8" hidden="1">{"fdsup://directions/FAT Viewer?action=UPDATE&amp;creator=factset&amp;DYN_ARGS=TRUE&amp;DOC_NAME=FAT:FQL_AUDITING_CLIENT_TEMPLATE.FAT&amp;display_string=Audit&amp;VAR:KEY=FSNENOPOHY&amp;VAR:QUERY=RkZfRUJJVERBX09QRVIoUVRSLDQvMS8yMDEwLDYvMzAvMjAxMCwsLFVTRCk=&amp;WINDOW=FIRST_POPUP&amp;HEIGH","T=450&amp;WIDTH=450&amp;START_MAXIMIZED=FALSE&amp;VAR:CALENDAR=US&amp;VAR:SYMBOL=HRS&amp;VAR:INDEX=0"}</definedName>
    <definedName name="_558__FDSAUDITLINK__" localSheetId="10" hidden="1">{"fdsup://directions/FAT Viewer?action=UPDATE&amp;creator=factset&amp;DYN_ARGS=TRUE&amp;DOC_NAME=FAT:FQL_AUDITING_CLIENT_TEMPLATE.FAT&amp;display_string=Audit&amp;VAR:KEY=FSNENOPOHY&amp;VAR:QUERY=RkZfRUJJVERBX09QRVIoUVRSLDQvMS8yMDEwLDYvMzAvMjAxMCwsLFVTRCk=&amp;WINDOW=FIRST_POPUP&amp;HEIGH","T=450&amp;WIDTH=450&amp;START_MAXIMIZED=FALSE&amp;VAR:CALENDAR=US&amp;VAR:SYMBOL=HRS&amp;VAR:INDEX=0"}</definedName>
    <definedName name="_558__FDSAUDITLINK__" localSheetId="3" hidden="1">{"fdsup://directions/FAT Viewer?action=UPDATE&amp;creator=factset&amp;DYN_ARGS=TRUE&amp;DOC_NAME=FAT:FQL_AUDITING_CLIENT_TEMPLATE.FAT&amp;display_string=Audit&amp;VAR:KEY=FSNENOPOHY&amp;VAR:QUERY=RkZfRUJJVERBX09QRVIoUVRSLDQvMS8yMDEwLDYvMzAvMjAxMCwsLFVTRCk=&amp;WINDOW=FIRST_POPUP&amp;HEIGH","T=450&amp;WIDTH=450&amp;START_MAXIMIZED=FALSE&amp;VAR:CALENDAR=US&amp;VAR:SYMBOL=HRS&amp;VAR:INDEX=0"}</definedName>
    <definedName name="_558__FDSAUDITLINK__" localSheetId="5" hidden="1">{"fdsup://directions/FAT Viewer?action=UPDATE&amp;creator=factset&amp;DYN_ARGS=TRUE&amp;DOC_NAME=FAT:FQL_AUDITING_CLIENT_TEMPLATE.FAT&amp;display_string=Audit&amp;VAR:KEY=FSNENOPOHY&amp;VAR:QUERY=RkZfRUJJVERBX09QRVIoUVRSLDQvMS8yMDEwLDYvMzAvMjAxMCwsLFVTRCk=&amp;WINDOW=FIRST_POPUP&amp;HEIGH","T=450&amp;WIDTH=450&amp;START_MAXIMIZED=FALSE&amp;VAR:CALENDAR=US&amp;VAR:SYMBOL=HRS&amp;VAR:INDEX=0"}</definedName>
    <definedName name="_558__FDSAUDITLINK__" localSheetId="1" hidden="1">{"fdsup://directions/FAT Viewer?action=UPDATE&amp;creator=factset&amp;DYN_ARGS=TRUE&amp;DOC_NAME=FAT:FQL_AUDITING_CLIENT_TEMPLATE.FAT&amp;display_string=Audit&amp;VAR:KEY=FSNENOPOHY&amp;VAR:QUERY=RkZfRUJJVERBX09QRVIoUVRSLDQvMS8yMDEwLDYvMzAvMjAxMCwsLFVTRCk=&amp;WINDOW=FIRST_POPUP&amp;HEIGH","T=450&amp;WIDTH=450&amp;START_MAXIMIZED=FALSE&amp;VAR:CALENDAR=US&amp;VAR:SYMBOL=HRS&amp;VAR:INDEX=0"}</definedName>
    <definedName name="_558__FDSAUDITLINK__" hidden="1">{"fdsup://directions/FAT Viewer?action=UPDATE&amp;creator=factset&amp;DYN_ARGS=TRUE&amp;DOC_NAME=FAT:FQL_AUDITING_CLIENT_TEMPLATE.FAT&amp;display_string=Audit&amp;VAR:KEY=FSNENOPOHY&amp;VAR:QUERY=RkZfRUJJVERBX09QRVIoUVRSLDQvMS8yMDEwLDYvMzAvMjAxMCwsLFVTRCk=&amp;WINDOW=FIRST_POPUP&amp;HEIGH","T=450&amp;WIDTH=450&amp;START_MAXIMIZED=FALSE&amp;VAR:CALENDAR=US&amp;VAR:SYMBOL=HRS&amp;VAR:INDEX=0"}</definedName>
    <definedName name="_559__FDSAUDITLINK__" localSheetId="7" hidden="1">{"fdsup://directions/FAT Viewer?action=UPDATE&amp;creator=factset&amp;DYN_ARGS=TRUE&amp;DOC_NAME=FAT:FQL_AUDITING_CLIENT_TEMPLATE.FAT&amp;display_string=Audit&amp;VAR:KEY=FCFAHCDIZA&amp;VAR:QUERY=RkZfRUJJVERBX09QRVIoUVRSLDQvMS8yMDA5LDYvMzAvMjAwOSwsLFVTRCk=&amp;WINDOW=FIRST_POPUP&amp;HEIGH","T=450&amp;WIDTH=450&amp;START_MAXIMIZED=FALSE&amp;VAR:CALENDAR=US&amp;VAR:SYMBOL=HRL&amp;VAR:INDEX=0"}</definedName>
    <definedName name="_559__FDSAUDITLINK__" localSheetId="9" hidden="1">{"fdsup://directions/FAT Viewer?action=UPDATE&amp;creator=factset&amp;DYN_ARGS=TRUE&amp;DOC_NAME=FAT:FQL_AUDITING_CLIENT_TEMPLATE.FAT&amp;display_string=Audit&amp;VAR:KEY=FCFAHCDIZA&amp;VAR:QUERY=RkZfRUJJVERBX09QRVIoUVRSLDQvMS8yMDA5LDYvMzAvMjAwOSwsLFVTRCk=&amp;WINDOW=FIRST_POPUP&amp;HEIGH","T=450&amp;WIDTH=450&amp;START_MAXIMIZED=FALSE&amp;VAR:CALENDAR=US&amp;VAR:SYMBOL=HRL&amp;VAR:INDEX=0"}</definedName>
    <definedName name="_559__FDSAUDITLINK__" localSheetId="8" hidden="1">{"fdsup://directions/FAT Viewer?action=UPDATE&amp;creator=factset&amp;DYN_ARGS=TRUE&amp;DOC_NAME=FAT:FQL_AUDITING_CLIENT_TEMPLATE.FAT&amp;display_string=Audit&amp;VAR:KEY=FCFAHCDIZA&amp;VAR:QUERY=RkZfRUJJVERBX09QRVIoUVRSLDQvMS8yMDA5LDYvMzAvMjAwOSwsLFVTRCk=&amp;WINDOW=FIRST_POPUP&amp;HEIGH","T=450&amp;WIDTH=450&amp;START_MAXIMIZED=FALSE&amp;VAR:CALENDAR=US&amp;VAR:SYMBOL=HRL&amp;VAR:INDEX=0"}</definedName>
    <definedName name="_559__FDSAUDITLINK__" localSheetId="10" hidden="1">{"fdsup://directions/FAT Viewer?action=UPDATE&amp;creator=factset&amp;DYN_ARGS=TRUE&amp;DOC_NAME=FAT:FQL_AUDITING_CLIENT_TEMPLATE.FAT&amp;display_string=Audit&amp;VAR:KEY=FCFAHCDIZA&amp;VAR:QUERY=RkZfRUJJVERBX09QRVIoUVRSLDQvMS8yMDA5LDYvMzAvMjAwOSwsLFVTRCk=&amp;WINDOW=FIRST_POPUP&amp;HEIGH","T=450&amp;WIDTH=450&amp;START_MAXIMIZED=FALSE&amp;VAR:CALENDAR=US&amp;VAR:SYMBOL=HRL&amp;VAR:INDEX=0"}</definedName>
    <definedName name="_559__FDSAUDITLINK__" localSheetId="3" hidden="1">{"fdsup://directions/FAT Viewer?action=UPDATE&amp;creator=factset&amp;DYN_ARGS=TRUE&amp;DOC_NAME=FAT:FQL_AUDITING_CLIENT_TEMPLATE.FAT&amp;display_string=Audit&amp;VAR:KEY=FCFAHCDIZA&amp;VAR:QUERY=RkZfRUJJVERBX09QRVIoUVRSLDQvMS8yMDA5LDYvMzAvMjAwOSwsLFVTRCk=&amp;WINDOW=FIRST_POPUP&amp;HEIGH","T=450&amp;WIDTH=450&amp;START_MAXIMIZED=FALSE&amp;VAR:CALENDAR=US&amp;VAR:SYMBOL=HRL&amp;VAR:INDEX=0"}</definedName>
    <definedName name="_559__FDSAUDITLINK__" localSheetId="5" hidden="1">{"fdsup://directions/FAT Viewer?action=UPDATE&amp;creator=factset&amp;DYN_ARGS=TRUE&amp;DOC_NAME=FAT:FQL_AUDITING_CLIENT_TEMPLATE.FAT&amp;display_string=Audit&amp;VAR:KEY=FCFAHCDIZA&amp;VAR:QUERY=RkZfRUJJVERBX09QRVIoUVRSLDQvMS8yMDA5LDYvMzAvMjAwOSwsLFVTRCk=&amp;WINDOW=FIRST_POPUP&amp;HEIGH","T=450&amp;WIDTH=450&amp;START_MAXIMIZED=FALSE&amp;VAR:CALENDAR=US&amp;VAR:SYMBOL=HRL&amp;VAR:INDEX=0"}</definedName>
    <definedName name="_559__FDSAUDITLINK__" localSheetId="1" hidden="1">{"fdsup://directions/FAT Viewer?action=UPDATE&amp;creator=factset&amp;DYN_ARGS=TRUE&amp;DOC_NAME=FAT:FQL_AUDITING_CLIENT_TEMPLATE.FAT&amp;display_string=Audit&amp;VAR:KEY=FCFAHCDIZA&amp;VAR:QUERY=RkZfRUJJVERBX09QRVIoUVRSLDQvMS8yMDA5LDYvMzAvMjAwOSwsLFVTRCk=&amp;WINDOW=FIRST_POPUP&amp;HEIGH","T=450&amp;WIDTH=450&amp;START_MAXIMIZED=FALSE&amp;VAR:CALENDAR=US&amp;VAR:SYMBOL=HRL&amp;VAR:INDEX=0"}</definedName>
    <definedName name="_559__FDSAUDITLINK__" hidden="1">{"fdsup://directions/FAT Viewer?action=UPDATE&amp;creator=factset&amp;DYN_ARGS=TRUE&amp;DOC_NAME=FAT:FQL_AUDITING_CLIENT_TEMPLATE.FAT&amp;display_string=Audit&amp;VAR:KEY=FCFAHCDIZA&amp;VAR:QUERY=RkZfRUJJVERBX09QRVIoUVRSLDQvMS8yMDA5LDYvMzAvMjAwOSwsLFVTRCk=&amp;WINDOW=FIRST_POPUP&amp;HEIGH","T=450&amp;WIDTH=450&amp;START_MAXIMIZED=FALSE&amp;VAR:CALENDAR=US&amp;VAR:SYMBOL=HRL&amp;VAR:INDEX=0"}</definedName>
    <definedName name="_56__FDSAUDITLINK__" localSheetId="7" hidden="1">{"fdsup://directions/FAT Viewer?action=UPDATE&amp;creator=factset&amp;DYN_ARGS=TRUE&amp;DOC_NAME=FAT:FQL_AUDITING_CLIENT_TEMPLATE.FAT&amp;display_string=Audit&amp;VAR:KEY=ZYPSNMTSNM&amp;VAR:QUERY=RkZfRUJJVERBX09QRVIoUVRSLDQvMS8yMDEwLDYvMzAvMjAxMCwsLFVTRCk=&amp;WINDOW=FIRST_POPUP&amp;HEIGH","T=450&amp;WIDTH=450&amp;START_MAXIMIZED=FALSE&amp;VAR:CALENDAR=US&amp;VAR:SYMBOL=WDC&amp;VAR:INDEX=0"}</definedName>
    <definedName name="_56__FDSAUDITLINK__" localSheetId="9" hidden="1">{"fdsup://directions/FAT Viewer?action=UPDATE&amp;creator=factset&amp;DYN_ARGS=TRUE&amp;DOC_NAME=FAT:FQL_AUDITING_CLIENT_TEMPLATE.FAT&amp;display_string=Audit&amp;VAR:KEY=ZYPSNMTSNM&amp;VAR:QUERY=RkZfRUJJVERBX09QRVIoUVRSLDQvMS8yMDEwLDYvMzAvMjAxMCwsLFVTRCk=&amp;WINDOW=FIRST_POPUP&amp;HEIGH","T=450&amp;WIDTH=450&amp;START_MAXIMIZED=FALSE&amp;VAR:CALENDAR=US&amp;VAR:SYMBOL=WDC&amp;VAR:INDEX=0"}</definedName>
    <definedName name="_56__FDSAUDITLINK__" localSheetId="8" hidden="1">{"fdsup://directions/FAT Viewer?action=UPDATE&amp;creator=factset&amp;DYN_ARGS=TRUE&amp;DOC_NAME=FAT:FQL_AUDITING_CLIENT_TEMPLATE.FAT&amp;display_string=Audit&amp;VAR:KEY=ZYPSNMTSNM&amp;VAR:QUERY=RkZfRUJJVERBX09QRVIoUVRSLDQvMS8yMDEwLDYvMzAvMjAxMCwsLFVTRCk=&amp;WINDOW=FIRST_POPUP&amp;HEIGH","T=450&amp;WIDTH=450&amp;START_MAXIMIZED=FALSE&amp;VAR:CALENDAR=US&amp;VAR:SYMBOL=WDC&amp;VAR:INDEX=0"}</definedName>
    <definedName name="_56__FDSAUDITLINK__" localSheetId="10" hidden="1">{"fdsup://directions/FAT Viewer?action=UPDATE&amp;creator=factset&amp;DYN_ARGS=TRUE&amp;DOC_NAME=FAT:FQL_AUDITING_CLIENT_TEMPLATE.FAT&amp;display_string=Audit&amp;VAR:KEY=ZYPSNMTSNM&amp;VAR:QUERY=RkZfRUJJVERBX09QRVIoUVRSLDQvMS8yMDEwLDYvMzAvMjAxMCwsLFVTRCk=&amp;WINDOW=FIRST_POPUP&amp;HEIGH","T=450&amp;WIDTH=450&amp;START_MAXIMIZED=FALSE&amp;VAR:CALENDAR=US&amp;VAR:SYMBOL=WDC&amp;VAR:INDEX=0"}</definedName>
    <definedName name="_56__FDSAUDITLINK__" localSheetId="3" hidden="1">{"fdsup://directions/FAT Viewer?action=UPDATE&amp;creator=factset&amp;DYN_ARGS=TRUE&amp;DOC_NAME=FAT:FQL_AUDITING_CLIENT_TEMPLATE.FAT&amp;display_string=Audit&amp;VAR:KEY=ZYPSNMTSNM&amp;VAR:QUERY=RkZfRUJJVERBX09QRVIoUVRSLDQvMS8yMDEwLDYvMzAvMjAxMCwsLFVTRCk=&amp;WINDOW=FIRST_POPUP&amp;HEIGH","T=450&amp;WIDTH=450&amp;START_MAXIMIZED=FALSE&amp;VAR:CALENDAR=US&amp;VAR:SYMBOL=WDC&amp;VAR:INDEX=0"}</definedName>
    <definedName name="_56__FDSAUDITLINK__" localSheetId="5" hidden="1">{"fdsup://directions/FAT Viewer?action=UPDATE&amp;creator=factset&amp;DYN_ARGS=TRUE&amp;DOC_NAME=FAT:FQL_AUDITING_CLIENT_TEMPLATE.FAT&amp;display_string=Audit&amp;VAR:KEY=ZYPSNMTSNM&amp;VAR:QUERY=RkZfRUJJVERBX09QRVIoUVRSLDQvMS8yMDEwLDYvMzAvMjAxMCwsLFVTRCk=&amp;WINDOW=FIRST_POPUP&amp;HEIGH","T=450&amp;WIDTH=450&amp;START_MAXIMIZED=FALSE&amp;VAR:CALENDAR=US&amp;VAR:SYMBOL=WDC&amp;VAR:INDEX=0"}</definedName>
    <definedName name="_56__FDSAUDITLINK__" localSheetId="1" hidden="1">{"fdsup://directions/FAT Viewer?action=UPDATE&amp;creator=factset&amp;DYN_ARGS=TRUE&amp;DOC_NAME=FAT:FQL_AUDITING_CLIENT_TEMPLATE.FAT&amp;display_string=Audit&amp;VAR:KEY=ZYPSNMTSNM&amp;VAR:QUERY=RkZfRUJJVERBX09QRVIoUVRSLDQvMS8yMDEwLDYvMzAvMjAxMCwsLFVTRCk=&amp;WINDOW=FIRST_POPUP&amp;HEIGH","T=450&amp;WIDTH=450&amp;START_MAXIMIZED=FALSE&amp;VAR:CALENDAR=US&amp;VAR:SYMBOL=WDC&amp;VAR:INDEX=0"}</definedName>
    <definedName name="_56__FDSAUDITLINK__" hidden="1">{"fdsup://directions/FAT Viewer?action=UPDATE&amp;creator=factset&amp;DYN_ARGS=TRUE&amp;DOC_NAME=FAT:FQL_AUDITING_CLIENT_TEMPLATE.FAT&amp;display_string=Audit&amp;VAR:KEY=ZYPSNMTSNM&amp;VAR:QUERY=RkZfRUJJVERBX09QRVIoUVRSLDQvMS8yMDEwLDYvMzAvMjAxMCwsLFVTRCk=&amp;WINDOW=FIRST_POPUP&amp;HEIGH","T=450&amp;WIDTH=450&amp;START_MAXIMIZED=FALSE&amp;VAR:CALENDAR=US&amp;VAR:SYMBOL=WDC&amp;VAR:INDEX=0"}</definedName>
    <definedName name="_560__FDSAUDITLINK__" localSheetId="7" hidden="1">{"fdsup://directions/FAT Viewer?action=UPDATE&amp;creator=factset&amp;DYN_ARGS=TRUE&amp;DOC_NAME=FAT:FQL_AUDITING_CLIENT_TEMPLATE.FAT&amp;display_string=Audit&amp;VAR:KEY=PARYBILGJK&amp;VAR:QUERY=RkZfRUJJVERBX09QRVIoUVRSLDQvMS8yMDEwLDYvMzAvMjAxMCwsLFVTRCk=&amp;WINDOW=FIRST_POPUP&amp;HEIGH","T=450&amp;WIDTH=450&amp;START_MAXIMIZED=FALSE&amp;VAR:CALENDAR=US&amp;VAR:SYMBOL=HRL&amp;VAR:INDEX=0"}</definedName>
    <definedName name="_560__FDSAUDITLINK__" localSheetId="9" hidden="1">{"fdsup://directions/FAT Viewer?action=UPDATE&amp;creator=factset&amp;DYN_ARGS=TRUE&amp;DOC_NAME=FAT:FQL_AUDITING_CLIENT_TEMPLATE.FAT&amp;display_string=Audit&amp;VAR:KEY=PARYBILGJK&amp;VAR:QUERY=RkZfRUJJVERBX09QRVIoUVRSLDQvMS8yMDEwLDYvMzAvMjAxMCwsLFVTRCk=&amp;WINDOW=FIRST_POPUP&amp;HEIGH","T=450&amp;WIDTH=450&amp;START_MAXIMIZED=FALSE&amp;VAR:CALENDAR=US&amp;VAR:SYMBOL=HRL&amp;VAR:INDEX=0"}</definedName>
    <definedName name="_560__FDSAUDITLINK__" localSheetId="8" hidden="1">{"fdsup://directions/FAT Viewer?action=UPDATE&amp;creator=factset&amp;DYN_ARGS=TRUE&amp;DOC_NAME=FAT:FQL_AUDITING_CLIENT_TEMPLATE.FAT&amp;display_string=Audit&amp;VAR:KEY=PARYBILGJK&amp;VAR:QUERY=RkZfRUJJVERBX09QRVIoUVRSLDQvMS8yMDEwLDYvMzAvMjAxMCwsLFVTRCk=&amp;WINDOW=FIRST_POPUP&amp;HEIGH","T=450&amp;WIDTH=450&amp;START_MAXIMIZED=FALSE&amp;VAR:CALENDAR=US&amp;VAR:SYMBOL=HRL&amp;VAR:INDEX=0"}</definedName>
    <definedName name="_560__FDSAUDITLINK__" localSheetId="10" hidden="1">{"fdsup://directions/FAT Viewer?action=UPDATE&amp;creator=factset&amp;DYN_ARGS=TRUE&amp;DOC_NAME=FAT:FQL_AUDITING_CLIENT_TEMPLATE.FAT&amp;display_string=Audit&amp;VAR:KEY=PARYBILGJK&amp;VAR:QUERY=RkZfRUJJVERBX09QRVIoUVRSLDQvMS8yMDEwLDYvMzAvMjAxMCwsLFVTRCk=&amp;WINDOW=FIRST_POPUP&amp;HEIGH","T=450&amp;WIDTH=450&amp;START_MAXIMIZED=FALSE&amp;VAR:CALENDAR=US&amp;VAR:SYMBOL=HRL&amp;VAR:INDEX=0"}</definedName>
    <definedName name="_560__FDSAUDITLINK__" localSheetId="3" hidden="1">{"fdsup://directions/FAT Viewer?action=UPDATE&amp;creator=factset&amp;DYN_ARGS=TRUE&amp;DOC_NAME=FAT:FQL_AUDITING_CLIENT_TEMPLATE.FAT&amp;display_string=Audit&amp;VAR:KEY=PARYBILGJK&amp;VAR:QUERY=RkZfRUJJVERBX09QRVIoUVRSLDQvMS8yMDEwLDYvMzAvMjAxMCwsLFVTRCk=&amp;WINDOW=FIRST_POPUP&amp;HEIGH","T=450&amp;WIDTH=450&amp;START_MAXIMIZED=FALSE&amp;VAR:CALENDAR=US&amp;VAR:SYMBOL=HRL&amp;VAR:INDEX=0"}</definedName>
    <definedName name="_560__FDSAUDITLINK__" localSheetId="5" hidden="1">{"fdsup://directions/FAT Viewer?action=UPDATE&amp;creator=factset&amp;DYN_ARGS=TRUE&amp;DOC_NAME=FAT:FQL_AUDITING_CLIENT_TEMPLATE.FAT&amp;display_string=Audit&amp;VAR:KEY=PARYBILGJK&amp;VAR:QUERY=RkZfRUJJVERBX09QRVIoUVRSLDQvMS8yMDEwLDYvMzAvMjAxMCwsLFVTRCk=&amp;WINDOW=FIRST_POPUP&amp;HEIGH","T=450&amp;WIDTH=450&amp;START_MAXIMIZED=FALSE&amp;VAR:CALENDAR=US&amp;VAR:SYMBOL=HRL&amp;VAR:INDEX=0"}</definedName>
    <definedName name="_560__FDSAUDITLINK__" localSheetId="1" hidden="1">{"fdsup://directions/FAT Viewer?action=UPDATE&amp;creator=factset&amp;DYN_ARGS=TRUE&amp;DOC_NAME=FAT:FQL_AUDITING_CLIENT_TEMPLATE.FAT&amp;display_string=Audit&amp;VAR:KEY=PARYBILGJK&amp;VAR:QUERY=RkZfRUJJVERBX09QRVIoUVRSLDQvMS8yMDEwLDYvMzAvMjAxMCwsLFVTRCk=&amp;WINDOW=FIRST_POPUP&amp;HEIGH","T=450&amp;WIDTH=450&amp;START_MAXIMIZED=FALSE&amp;VAR:CALENDAR=US&amp;VAR:SYMBOL=HRL&amp;VAR:INDEX=0"}</definedName>
    <definedName name="_560__FDSAUDITLINK__" hidden="1">{"fdsup://directions/FAT Viewer?action=UPDATE&amp;creator=factset&amp;DYN_ARGS=TRUE&amp;DOC_NAME=FAT:FQL_AUDITING_CLIENT_TEMPLATE.FAT&amp;display_string=Audit&amp;VAR:KEY=PARYBILGJK&amp;VAR:QUERY=RkZfRUJJVERBX09QRVIoUVRSLDQvMS8yMDEwLDYvMzAvMjAxMCwsLFVTRCk=&amp;WINDOW=FIRST_POPUP&amp;HEIGH","T=450&amp;WIDTH=450&amp;START_MAXIMIZED=FALSE&amp;VAR:CALENDAR=US&amp;VAR:SYMBOL=HRL&amp;VAR:INDEX=0"}</definedName>
    <definedName name="_561__FDSAUDITLINK__" localSheetId="7" hidden="1">{"fdsup://directions/FAT Viewer?action=UPDATE&amp;creator=factset&amp;DYN_ARGS=TRUE&amp;DOC_NAME=FAT:FQL_AUDITING_CLIENT_TEMPLATE.FAT&amp;display_string=Audit&amp;VAR:KEY=NENEZGNEVY&amp;VAR:QUERY=RkZfRUJJVERBX09QRVIoUVRSLDQvMS8yMDA5LDYvMzAvMjAwOSwsLFVTRCk=&amp;WINDOW=FIRST_POPUP&amp;HEIGH","T=450&amp;WIDTH=450&amp;START_MAXIMIZED=FALSE&amp;VAR:CALENDAR=US&amp;VAR:SYMBOL=HRB&amp;VAR:INDEX=0"}</definedName>
    <definedName name="_561__FDSAUDITLINK__" localSheetId="9" hidden="1">{"fdsup://directions/FAT Viewer?action=UPDATE&amp;creator=factset&amp;DYN_ARGS=TRUE&amp;DOC_NAME=FAT:FQL_AUDITING_CLIENT_TEMPLATE.FAT&amp;display_string=Audit&amp;VAR:KEY=NENEZGNEVY&amp;VAR:QUERY=RkZfRUJJVERBX09QRVIoUVRSLDQvMS8yMDA5LDYvMzAvMjAwOSwsLFVTRCk=&amp;WINDOW=FIRST_POPUP&amp;HEIGH","T=450&amp;WIDTH=450&amp;START_MAXIMIZED=FALSE&amp;VAR:CALENDAR=US&amp;VAR:SYMBOL=HRB&amp;VAR:INDEX=0"}</definedName>
    <definedName name="_561__FDSAUDITLINK__" localSheetId="8" hidden="1">{"fdsup://directions/FAT Viewer?action=UPDATE&amp;creator=factset&amp;DYN_ARGS=TRUE&amp;DOC_NAME=FAT:FQL_AUDITING_CLIENT_TEMPLATE.FAT&amp;display_string=Audit&amp;VAR:KEY=NENEZGNEVY&amp;VAR:QUERY=RkZfRUJJVERBX09QRVIoUVRSLDQvMS8yMDA5LDYvMzAvMjAwOSwsLFVTRCk=&amp;WINDOW=FIRST_POPUP&amp;HEIGH","T=450&amp;WIDTH=450&amp;START_MAXIMIZED=FALSE&amp;VAR:CALENDAR=US&amp;VAR:SYMBOL=HRB&amp;VAR:INDEX=0"}</definedName>
    <definedName name="_561__FDSAUDITLINK__" localSheetId="10" hidden="1">{"fdsup://directions/FAT Viewer?action=UPDATE&amp;creator=factset&amp;DYN_ARGS=TRUE&amp;DOC_NAME=FAT:FQL_AUDITING_CLIENT_TEMPLATE.FAT&amp;display_string=Audit&amp;VAR:KEY=NENEZGNEVY&amp;VAR:QUERY=RkZfRUJJVERBX09QRVIoUVRSLDQvMS8yMDA5LDYvMzAvMjAwOSwsLFVTRCk=&amp;WINDOW=FIRST_POPUP&amp;HEIGH","T=450&amp;WIDTH=450&amp;START_MAXIMIZED=FALSE&amp;VAR:CALENDAR=US&amp;VAR:SYMBOL=HRB&amp;VAR:INDEX=0"}</definedName>
    <definedName name="_561__FDSAUDITLINK__" localSheetId="3" hidden="1">{"fdsup://directions/FAT Viewer?action=UPDATE&amp;creator=factset&amp;DYN_ARGS=TRUE&amp;DOC_NAME=FAT:FQL_AUDITING_CLIENT_TEMPLATE.FAT&amp;display_string=Audit&amp;VAR:KEY=NENEZGNEVY&amp;VAR:QUERY=RkZfRUJJVERBX09QRVIoUVRSLDQvMS8yMDA5LDYvMzAvMjAwOSwsLFVTRCk=&amp;WINDOW=FIRST_POPUP&amp;HEIGH","T=450&amp;WIDTH=450&amp;START_MAXIMIZED=FALSE&amp;VAR:CALENDAR=US&amp;VAR:SYMBOL=HRB&amp;VAR:INDEX=0"}</definedName>
    <definedName name="_561__FDSAUDITLINK__" localSheetId="5" hidden="1">{"fdsup://directions/FAT Viewer?action=UPDATE&amp;creator=factset&amp;DYN_ARGS=TRUE&amp;DOC_NAME=FAT:FQL_AUDITING_CLIENT_TEMPLATE.FAT&amp;display_string=Audit&amp;VAR:KEY=NENEZGNEVY&amp;VAR:QUERY=RkZfRUJJVERBX09QRVIoUVRSLDQvMS8yMDA5LDYvMzAvMjAwOSwsLFVTRCk=&amp;WINDOW=FIRST_POPUP&amp;HEIGH","T=450&amp;WIDTH=450&amp;START_MAXIMIZED=FALSE&amp;VAR:CALENDAR=US&amp;VAR:SYMBOL=HRB&amp;VAR:INDEX=0"}</definedName>
    <definedName name="_561__FDSAUDITLINK__" localSheetId="1" hidden="1">{"fdsup://directions/FAT Viewer?action=UPDATE&amp;creator=factset&amp;DYN_ARGS=TRUE&amp;DOC_NAME=FAT:FQL_AUDITING_CLIENT_TEMPLATE.FAT&amp;display_string=Audit&amp;VAR:KEY=NENEZGNEVY&amp;VAR:QUERY=RkZfRUJJVERBX09QRVIoUVRSLDQvMS8yMDA5LDYvMzAvMjAwOSwsLFVTRCk=&amp;WINDOW=FIRST_POPUP&amp;HEIGH","T=450&amp;WIDTH=450&amp;START_MAXIMIZED=FALSE&amp;VAR:CALENDAR=US&amp;VAR:SYMBOL=HRB&amp;VAR:INDEX=0"}</definedName>
    <definedName name="_561__FDSAUDITLINK__" hidden="1">{"fdsup://directions/FAT Viewer?action=UPDATE&amp;creator=factset&amp;DYN_ARGS=TRUE&amp;DOC_NAME=FAT:FQL_AUDITING_CLIENT_TEMPLATE.FAT&amp;display_string=Audit&amp;VAR:KEY=NENEZGNEVY&amp;VAR:QUERY=RkZfRUJJVERBX09QRVIoUVRSLDQvMS8yMDA5LDYvMzAvMjAwOSwsLFVTRCk=&amp;WINDOW=FIRST_POPUP&amp;HEIGH","T=450&amp;WIDTH=450&amp;START_MAXIMIZED=FALSE&amp;VAR:CALENDAR=US&amp;VAR:SYMBOL=HRB&amp;VAR:INDEX=0"}</definedName>
    <definedName name="_562__FDSAUDITLINK__" localSheetId="7" hidden="1">{"fdsup://directions/FAT Viewer?action=UPDATE&amp;creator=factset&amp;DYN_ARGS=TRUE&amp;DOC_NAME=FAT:FQL_AUDITING_CLIENT_TEMPLATE.FAT&amp;display_string=Audit&amp;VAR:KEY=JSJWTEFSHQ&amp;VAR:QUERY=RkZfRUJJVERBX09QRVIoUVRSLDQvMS8yMDEwLDYvMzAvMjAxMCwsLFVTRCk=&amp;WINDOW=FIRST_POPUP&amp;HEIGH","T=450&amp;WIDTH=450&amp;START_MAXIMIZED=FALSE&amp;VAR:CALENDAR=US&amp;VAR:SYMBOL=HRB&amp;VAR:INDEX=0"}</definedName>
    <definedName name="_562__FDSAUDITLINK__" localSheetId="9" hidden="1">{"fdsup://directions/FAT Viewer?action=UPDATE&amp;creator=factset&amp;DYN_ARGS=TRUE&amp;DOC_NAME=FAT:FQL_AUDITING_CLIENT_TEMPLATE.FAT&amp;display_string=Audit&amp;VAR:KEY=JSJWTEFSHQ&amp;VAR:QUERY=RkZfRUJJVERBX09QRVIoUVRSLDQvMS8yMDEwLDYvMzAvMjAxMCwsLFVTRCk=&amp;WINDOW=FIRST_POPUP&amp;HEIGH","T=450&amp;WIDTH=450&amp;START_MAXIMIZED=FALSE&amp;VAR:CALENDAR=US&amp;VAR:SYMBOL=HRB&amp;VAR:INDEX=0"}</definedName>
    <definedName name="_562__FDSAUDITLINK__" localSheetId="8" hidden="1">{"fdsup://directions/FAT Viewer?action=UPDATE&amp;creator=factset&amp;DYN_ARGS=TRUE&amp;DOC_NAME=FAT:FQL_AUDITING_CLIENT_TEMPLATE.FAT&amp;display_string=Audit&amp;VAR:KEY=JSJWTEFSHQ&amp;VAR:QUERY=RkZfRUJJVERBX09QRVIoUVRSLDQvMS8yMDEwLDYvMzAvMjAxMCwsLFVTRCk=&amp;WINDOW=FIRST_POPUP&amp;HEIGH","T=450&amp;WIDTH=450&amp;START_MAXIMIZED=FALSE&amp;VAR:CALENDAR=US&amp;VAR:SYMBOL=HRB&amp;VAR:INDEX=0"}</definedName>
    <definedName name="_562__FDSAUDITLINK__" localSheetId="10" hidden="1">{"fdsup://directions/FAT Viewer?action=UPDATE&amp;creator=factset&amp;DYN_ARGS=TRUE&amp;DOC_NAME=FAT:FQL_AUDITING_CLIENT_TEMPLATE.FAT&amp;display_string=Audit&amp;VAR:KEY=JSJWTEFSHQ&amp;VAR:QUERY=RkZfRUJJVERBX09QRVIoUVRSLDQvMS8yMDEwLDYvMzAvMjAxMCwsLFVTRCk=&amp;WINDOW=FIRST_POPUP&amp;HEIGH","T=450&amp;WIDTH=450&amp;START_MAXIMIZED=FALSE&amp;VAR:CALENDAR=US&amp;VAR:SYMBOL=HRB&amp;VAR:INDEX=0"}</definedName>
    <definedName name="_562__FDSAUDITLINK__" localSheetId="3" hidden="1">{"fdsup://directions/FAT Viewer?action=UPDATE&amp;creator=factset&amp;DYN_ARGS=TRUE&amp;DOC_NAME=FAT:FQL_AUDITING_CLIENT_TEMPLATE.FAT&amp;display_string=Audit&amp;VAR:KEY=JSJWTEFSHQ&amp;VAR:QUERY=RkZfRUJJVERBX09QRVIoUVRSLDQvMS8yMDEwLDYvMzAvMjAxMCwsLFVTRCk=&amp;WINDOW=FIRST_POPUP&amp;HEIGH","T=450&amp;WIDTH=450&amp;START_MAXIMIZED=FALSE&amp;VAR:CALENDAR=US&amp;VAR:SYMBOL=HRB&amp;VAR:INDEX=0"}</definedName>
    <definedName name="_562__FDSAUDITLINK__" localSheetId="5" hidden="1">{"fdsup://directions/FAT Viewer?action=UPDATE&amp;creator=factset&amp;DYN_ARGS=TRUE&amp;DOC_NAME=FAT:FQL_AUDITING_CLIENT_TEMPLATE.FAT&amp;display_string=Audit&amp;VAR:KEY=JSJWTEFSHQ&amp;VAR:QUERY=RkZfRUJJVERBX09QRVIoUVRSLDQvMS8yMDEwLDYvMzAvMjAxMCwsLFVTRCk=&amp;WINDOW=FIRST_POPUP&amp;HEIGH","T=450&amp;WIDTH=450&amp;START_MAXIMIZED=FALSE&amp;VAR:CALENDAR=US&amp;VAR:SYMBOL=HRB&amp;VAR:INDEX=0"}</definedName>
    <definedName name="_562__FDSAUDITLINK__" localSheetId="1" hidden="1">{"fdsup://directions/FAT Viewer?action=UPDATE&amp;creator=factset&amp;DYN_ARGS=TRUE&amp;DOC_NAME=FAT:FQL_AUDITING_CLIENT_TEMPLATE.FAT&amp;display_string=Audit&amp;VAR:KEY=JSJWTEFSHQ&amp;VAR:QUERY=RkZfRUJJVERBX09QRVIoUVRSLDQvMS8yMDEwLDYvMzAvMjAxMCwsLFVTRCk=&amp;WINDOW=FIRST_POPUP&amp;HEIGH","T=450&amp;WIDTH=450&amp;START_MAXIMIZED=FALSE&amp;VAR:CALENDAR=US&amp;VAR:SYMBOL=HRB&amp;VAR:INDEX=0"}</definedName>
    <definedName name="_562__FDSAUDITLINK__" hidden="1">{"fdsup://directions/FAT Viewer?action=UPDATE&amp;creator=factset&amp;DYN_ARGS=TRUE&amp;DOC_NAME=FAT:FQL_AUDITING_CLIENT_TEMPLATE.FAT&amp;display_string=Audit&amp;VAR:KEY=JSJWTEFSHQ&amp;VAR:QUERY=RkZfRUJJVERBX09QRVIoUVRSLDQvMS8yMDEwLDYvMzAvMjAxMCwsLFVTRCk=&amp;WINDOW=FIRST_POPUP&amp;HEIGH","T=450&amp;WIDTH=450&amp;START_MAXIMIZED=FALSE&amp;VAR:CALENDAR=US&amp;VAR:SYMBOL=HRB&amp;VAR:INDEX=0"}</definedName>
    <definedName name="_563__FDSAUDITLINK__" localSheetId="7" hidden="1">{"fdsup://directions/FAT Viewer?action=UPDATE&amp;creator=factset&amp;DYN_ARGS=TRUE&amp;DOC_NAME=FAT:FQL_AUDITING_CLIENT_TEMPLATE.FAT&amp;display_string=Audit&amp;VAR:KEY=TCNWFQXQRU&amp;VAR:QUERY=RkZfRUJJVERBX09QRVIoUVRSLDQvMS8yMDA5LDYvMzAvMjAwOSwsLFVTRCk=&amp;WINDOW=FIRST_POPUP&amp;HEIGH","T=450&amp;WIDTH=450&amp;START_MAXIMIZED=FALSE&amp;VAR:CALENDAR=US&amp;VAR:SYMBOL=HPQ&amp;VAR:INDEX=0"}</definedName>
    <definedName name="_563__FDSAUDITLINK__" localSheetId="9" hidden="1">{"fdsup://directions/FAT Viewer?action=UPDATE&amp;creator=factset&amp;DYN_ARGS=TRUE&amp;DOC_NAME=FAT:FQL_AUDITING_CLIENT_TEMPLATE.FAT&amp;display_string=Audit&amp;VAR:KEY=TCNWFQXQRU&amp;VAR:QUERY=RkZfRUJJVERBX09QRVIoUVRSLDQvMS8yMDA5LDYvMzAvMjAwOSwsLFVTRCk=&amp;WINDOW=FIRST_POPUP&amp;HEIGH","T=450&amp;WIDTH=450&amp;START_MAXIMIZED=FALSE&amp;VAR:CALENDAR=US&amp;VAR:SYMBOL=HPQ&amp;VAR:INDEX=0"}</definedName>
    <definedName name="_563__FDSAUDITLINK__" localSheetId="8" hidden="1">{"fdsup://directions/FAT Viewer?action=UPDATE&amp;creator=factset&amp;DYN_ARGS=TRUE&amp;DOC_NAME=FAT:FQL_AUDITING_CLIENT_TEMPLATE.FAT&amp;display_string=Audit&amp;VAR:KEY=TCNWFQXQRU&amp;VAR:QUERY=RkZfRUJJVERBX09QRVIoUVRSLDQvMS8yMDA5LDYvMzAvMjAwOSwsLFVTRCk=&amp;WINDOW=FIRST_POPUP&amp;HEIGH","T=450&amp;WIDTH=450&amp;START_MAXIMIZED=FALSE&amp;VAR:CALENDAR=US&amp;VAR:SYMBOL=HPQ&amp;VAR:INDEX=0"}</definedName>
    <definedName name="_563__FDSAUDITLINK__" localSheetId="10" hidden="1">{"fdsup://directions/FAT Viewer?action=UPDATE&amp;creator=factset&amp;DYN_ARGS=TRUE&amp;DOC_NAME=FAT:FQL_AUDITING_CLIENT_TEMPLATE.FAT&amp;display_string=Audit&amp;VAR:KEY=TCNWFQXQRU&amp;VAR:QUERY=RkZfRUJJVERBX09QRVIoUVRSLDQvMS8yMDA5LDYvMzAvMjAwOSwsLFVTRCk=&amp;WINDOW=FIRST_POPUP&amp;HEIGH","T=450&amp;WIDTH=450&amp;START_MAXIMIZED=FALSE&amp;VAR:CALENDAR=US&amp;VAR:SYMBOL=HPQ&amp;VAR:INDEX=0"}</definedName>
    <definedName name="_563__FDSAUDITLINK__" localSheetId="3" hidden="1">{"fdsup://directions/FAT Viewer?action=UPDATE&amp;creator=factset&amp;DYN_ARGS=TRUE&amp;DOC_NAME=FAT:FQL_AUDITING_CLIENT_TEMPLATE.FAT&amp;display_string=Audit&amp;VAR:KEY=TCNWFQXQRU&amp;VAR:QUERY=RkZfRUJJVERBX09QRVIoUVRSLDQvMS8yMDA5LDYvMzAvMjAwOSwsLFVTRCk=&amp;WINDOW=FIRST_POPUP&amp;HEIGH","T=450&amp;WIDTH=450&amp;START_MAXIMIZED=FALSE&amp;VAR:CALENDAR=US&amp;VAR:SYMBOL=HPQ&amp;VAR:INDEX=0"}</definedName>
    <definedName name="_563__FDSAUDITLINK__" localSheetId="5" hidden="1">{"fdsup://directions/FAT Viewer?action=UPDATE&amp;creator=factset&amp;DYN_ARGS=TRUE&amp;DOC_NAME=FAT:FQL_AUDITING_CLIENT_TEMPLATE.FAT&amp;display_string=Audit&amp;VAR:KEY=TCNWFQXQRU&amp;VAR:QUERY=RkZfRUJJVERBX09QRVIoUVRSLDQvMS8yMDA5LDYvMzAvMjAwOSwsLFVTRCk=&amp;WINDOW=FIRST_POPUP&amp;HEIGH","T=450&amp;WIDTH=450&amp;START_MAXIMIZED=FALSE&amp;VAR:CALENDAR=US&amp;VAR:SYMBOL=HPQ&amp;VAR:INDEX=0"}</definedName>
    <definedName name="_563__FDSAUDITLINK__" localSheetId="1" hidden="1">{"fdsup://directions/FAT Viewer?action=UPDATE&amp;creator=factset&amp;DYN_ARGS=TRUE&amp;DOC_NAME=FAT:FQL_AUDITING_CLIENT_TEMPLATE.FAT&amp;display_string=Audit&amp;VAR:KEY=TCNWFQXQRU&amp;VAR:QUERY=RkZfRUJJVERBX09QRVIoUVRSLDQvMS8yMDA5LDYvMzAvMjAwOSwsLFVTRCk=&amp;WINDOW=FIRST_POPUP&amp;HEIGH","T=450&amp;WIDTH=450&amp;START_MAXIMIZED=FALSE&amp;VAR:CALENDAR=US&amp;VAR:SYMBOL=HPQ&amp;VAR:INDEX=0"}</definedName>
    <definedName name="_563__FDSAUDITLINK__" hidden="1">{"fdsup://directions/FAT Viewer?action=UPDATE&amp;creator=factset&amp;DYN_ARGS=TRUE&amp;DOC_NAME=FAT:FQL_AUDITING_CLIENT_TEMPLATE.FAT&amp;display_string=Audit&amp;VAR:KEY=TCNWFQXQRU&amp;VAR:QUERY=RkZfRUJJVERBX09QRVIoUVRSLDQvMS8yMDA5LDYvMzAvMjAwOSwsLFVTRCk=&amp;WINDOW=FIRST_POPUP&amp;HEIGH","T=450&amp;WIDTH=450&amp;START_MAXIMIZED=FALSE&amp;VAR:CALENDAR=US&amp;VAR:SYMBOL=HPQ&amp;VAR:INDEX=0"}</definedName>
    <definedName name="_564__FDSAUDITLINK__" localSheetId="7" hidden="1">{"fdsup://directions/FAT Viewer?action=UPDATE&amp;creator=factset&amp;DYN_ARGS=TRUE&amp;DOC_NAME=FAT:FQL_AUDITING_CLIENT_TEMPLATE.FAT&amp;display_string=Audit&amp;VAR:KEY=HSBMZYLYNY&amp;VAR:QUERY=RkZfRUJJVERBX09QRVIoUVRSLDQvMS8yMDEwLDYvMzAvMjAxMCwsLFVTRCk=&amp;WINDOW=FIRST_POPUP&amp;HEIGH","T=450&amp;WIDTH=450&amp;START_MAXIMIZED=FALSE&amp;VAR:CALENDAR=US&amp;VAR:SYMBOL=HPQ&amp;VAR:INDEX=0"}</definedName>
    <definedName name="_564__FDSAUDITLINK__" localSheetId="9" hidden="1">{"fdsup://directions/FAT Viewer?action=UPDATE&amp;creator=factset&amp;DYN_ARGS=TRUE&amp;DOC_NAME=FAT:FQL_AUDITING_CLIENT_TEMPLATE.FAT&amp;display_string=Audit&amp;VAR:KEY=HSBMZYLYNY&amp;VAR:QUERY=RkZfRUJJVERBX09QRVIoUVRSLDQvMS8yMDEwLDYvMzAvMjAxMCwsLFVTRCk=&amp;WINDOW=FIRST_POPUP&amp;HEIGH","T=450&amp;WIDTH=450&amp;START_MAXIMIZED=FALSE&amp;VAR:CALENDAR=US&amp;VAR:SYMBOL=HPQ&amp;VAR:INDEX=0"}</definedName>
    <definedName name="_564__FDSAUDITLINK__" localSheetId="8" hidden="1">{"fdsup://directions/FAT Viewer?action=UPDATE&amp;creator=factset&amp;DYN_ARGS=TRUE&amp;DOC_NAME=FAT:FQL_AUDITING_CLIENT_TEMPLATE.FAT&amp;display_string=Audit&amp;VAR:KEY=HSBMZYLYNY&amp;VAR:QUERY=RkZfRUJJVERBX09QRVIoUVRSLDQvMS8yMDEwLDYvMzAvMjAxMCwsLFVTRCk=&amp;WINDOW=FIRST_POPUP&amp;HEIGH","T=450&amp;WIDTH=450&amp;START_MAXIMIZED=FALSE&amp;VAR:CALENDAR=US&amp;VAR:SYMBOL=HPQ&amp;VAR:INDEX=0"}</definedName>
    <definedName name="_564__FDSAUDITLINK__" localSheetId="10" hidden="1">{"fdsup://directions/FAT Viewer?action=UPDATE&amp;creator=factset&amp;DYN_ARGS=TRUE&amp;DOC_NAME=FAT:FQL_AUDITING_CLIENT_TEMPLATE.FAT&amp;display_string=Audit&amp;VAR:KEY=HSBMZYLYNY&amp;VAR:QUERY=RkZfRUJJVERBX09QRVIoUVRSLDQvMS8yMDEwLDYvMzAvMjAxMCwsLFVTRCk=&amp;WINDOW=FIRST_POPUP&amp;HEIGH","T=450&amp;WIDTH=450&amp;START_MAXIMIZED=FALSE&amp;VAR:CALENDAR=US&amp;VAR:SYMBOL=HPQ&amp;VAR:INDEX=0"}</definedName>
    <definedName name="_564__FDSAUDITLINK__" localSheetId="3" hidden="1">{"fdsup://directions/FAT Viewer?action=UPDATE&amp;creator=factset&amp;DYN_ARGS=TRUE&amp;DOC_NAME=FAT:FQL_AUDITING_CLIENT_TEMPLATE.FAT&amp;display_string=Audit&amp;VAR:KEY=HSBMZYLYNY&amp;VAR:QUERY=RkZfRUJJVERBX09QRVIoUVRSLDQvMS8yMDEwLDYvMzAvMjAxMCwsLFVTRCk=&amp;WINDOW=FIRST_POPUP&amp;HEIGH","T=450&amp;WIDTH=450&amp;START_MAXIMIZED=FALSE&amp;VAR:CALENDAR=US&amp;VAR:SYMBOL=HPQ&amp;VAR:INDEX=0"}</definedName>
    <definedName name="_564__FDSAUDITLINK__" localSheetId="5" hidden="1">{"fdsup://directions/FAT Viewer?action=UPDATE&amp;creator=factset&amp;DYN_ARGS=TRUE&amp;DOC_NAME=FAT:FQL_AUDITING_CLIENT_TEMPLATE.FAT&amp;display_string=Audit&amp;VAR:KEY=HSBMZYLYNY&amp;VAR:QUERY=RkZfRUJJVERBX09QRVIoUVRSLDQvMS8yMDEwLDYvMzAvMjAxMCwsLFVTRCk=&amp;WINDOW=FIRST_POPUP&amp;HEIGH","T=450&amp;WIDTH=450&amp;START_MAXIMIZED=FALSE&amp;VAR:CALENDAR=US&amp;VAR:SYMBOL=HPQ&amp;VAR:INDEX=0"}</definedName>
    <definedName name="_564__FDSAUDITLINK__" localSheetId="1" hidden="1">{"fdsup://directions/FAT Viewer?action=UPDATE&amp;creator=factset&amp;DYN_ARGS=TRUE&amp;DOC_NAME=FAT:FQL_AUDITING_CLIENT_TEMPLATE.FAT&amp;display_string=Audit&amp;VAR:KEY=HSBMZYLYNY&amp;VAR:QUERY=RkZfRUJJVERBX09QRVIoUVRSLDQvMS8yMDEwLDYvMzAvMjAxMCwsLFVTRCk=&amp;WINDOW=FIRST_POPUP&amp;HEIGH","T=450&amp;WIDTH=450&amp;START_MAXIMIZED=FALSE&amp;VAR:CALENDAR=US&amp;VAR:SYMBOL=HPQ&amp;VAR:INDEX=0"}</definedName>
    <definedName name="_564__FDSAUDITLINK__" hidden="1">{"fdsup://directions/FAT Viewer?action=UPDATE&amp;creator=factset&amp;DYN_ARGS=TRUE&amp;DOC_NAME=FAT:FQL_AUDITING_CLIENT_TEMPLATE.FAT&amp;display_string=Audit&amp;VAR:KEY=HSBMZYLYNY&amp;VAR:QUERY=RkZfRUJJVERBX09QRVIoUVRSLDQvMS8yMDEwLDYvMzAvMjAxMCwsLFVTRCk=&amp;WINDOW=FIRST_POPUP&amp;HEIGH","T=450&amp;WIDTH=450&amp;START_MAXIMIZED=FALSE&amp;VAR:CALENDAR=US&amp;VAR:SYMBOL=HPQ&amp;VAR:INDEX=0"}</definedName>
    <definedName name="_565__FDSAUDITLINK__" localSheetId="7" hidden="1">{"fdsup://directions/FAT Viewer?action=UPDATE&amp;creator=factset&amp;DYN_ARGS=TRUE&amp;DOC_NAME=FAT:FQL_AUDITING_CLIENT_TEMPLATE.FAT&amp;display_string=Audit&amp;VAR:KEY=BYDCVARYNA&amp;VAR:QUERY=RkZfRUJJVERBX09QRVIoUVRSLDQvMS8yMDA5LDYvMzAvMjAwOSwsLFVTRCk=&amp;WINDOW=FIRST_POPUP&amp;HEIGH","T=450&amp;WIDTH=450&amp;START_MAXIMIZED=FALSE&amp;VAR:CALENDAR=US&amp;VAR:SYMBOL=HP&amp;VAR:INDEX=0"}</definedName>
    <definedName name="_565__FDSAUDITLINK__" localSheetId="9" hidden="1">{"fdsup://directions/FAT Viewer?action=UPDATE&amp;creator=factset&amp;DYN_ARGS=TRUE&amp;DOC_NAME=FAT:FQL_AUDITING_CLIENT_TEMPLATE.FAT&amp;display_string=Audit&amp;VAR:KEY=BYDCVARYNA&amp;VAR:QUERY=RkZfRUJJVERBX09QRVIoUVRSLDQvMS8yMDA5LDYvMzAvMjAwOSwsLFVTRCk=&amp;WINDOW=FIRST_POPUP&amp;HEIGH","T=450&amp;WIDTH=450&amp;START_MAXIMIZED=FALSE&amp;VAR:CALENDAR=US&amp;VAR:SYMBOL=HP&amp;VAR:INDEX=0"}</definedName>
    <definedName name="_565__FDSAUDITLINK__" localSheetId="8" hidden="1">{"fdsup://directions/FAT Viewer?action=UPDATE&amp;creator=factset&amp;DYN_ARGS=TRUE&amp;DOC_NAME=FAT:FQL_AUDITING_CLIENT_TEMPLATE.FAT&amp;display_string=Audit&amp;VAR:KEY=BYDCVARYNA&amp;VAR:QUERY=RkZfRUJJVERBX09QRVIoUVRSLDQvMS8yMDA5LDYvMzAvMjAwOSwsLFVTRCk=&amp;WINDOW=FIRST_POPUP&amp;HEIGH","T=450&amp;WIDTH=450&amp;START_MAXIMIZED=FALSE&amp;VAR:CALENDAR=US&amp;VAR:SYMBOL=HP&amp;VAR:INDEX=0"}</definedName>
    <definedName name="_565__FDSAUDITLINK__" localSheetId="10" hidden="1">{"fdsup://directions/FAT Viewer?action=UPDATE&amp;creator=factset&amp;DYN_ARGS=TRUE&amp;DOC_NAME=FAT:FQL_AUDITING_CLIENT_TEMPLATE.FAT&amp;display_string=Audit&amp;VAR:KEY=BYDCVARYNA&amp;VAR:QUERY=RkZfRUJJVERBX09QRVIoUVRSLDQvMS8yMDA5LDYvMzAvMjAwOSwsLFVTRCk=&amp;WINDOW=FIRST_POPUP&amp;HEIGH","T=450&amp;WIDTH=450&amp;START_MAXIMIZED=FALSE&amp;VAR:CALENDAR=US&amp;VAR:SYMBOL=HP&amp;VAR:INDEX=0"}</definedName>
    <definedName name="_565__FDSAUDITLINK__" localSheetId="3" hidden="1">{"fdsup://directions/FAT Viewer?action=UPDATE&amp;creator=factset&amp;DYN_ARGS=TRUE&amp;DOC_NAME=FAT:FQL_AUDITING_CLIENT_TEMPLATE.FAT&amp;display_string=Audit&amp;VAR:KEY=BYDCVARYNA&amp;VAR:QUERY=RkZfRUJJVERBX09QRVIoUVRSLDQvMS8yMDA5LDYvMzAvMjAwOSwsLFVTRCk=&amp;WINDOW=FIRST_POPUP&amp;HEIGH","T=450&amp;WIDTH=450&amp;START_MAXIMIZED=FALSE&amp;VAR:CALENDAR=US&amp;VAR:SYMBOL=HP&amp;VAR:INDEX=0"}</definedName>
    <definedName name="_565__FDSAUDITLINK__" localSheetId="5" hidden="1">{"fdsup://directions/FAT Viewer?action=UPDATE&amp;creator=factset&amp;DYN_ARGS=TRUE&amp;DOC_NAME=FAT:FQL_AUDITING_CLIENT_TEMPLATE.FAT&amp;display_string=Audit&amp;VAR:KEY=BYDCVARYNA&amp;VAR:QUERY=RkZfRUJJVERBX09QRVIoUVRSLDQvMS8yMDA5LDYvMzAvMjAwOSwsLFVTRCk=&amp;WINDOW=FIRST_POPUP&amp;HEIGH","T=450&amp;WIDTH=450&amp;START_MAXIMIZED=FALSE&amp;VAR:CALENDAR=US&amp;VAR:SYMBOL=HP&amp;VAR:INDEX=0"}</definedName>
    <definedName name="_565__FDSAUDITLINK__" localSheetId="1" hidden="1">{"fdsup://directions/FAT Viewer?action=UPDATE&amp;creator=factset&amp;DYN_ARGS=TRUE&amp;DOC_NAME=FAT:FQL_AUDITING_CLIENT_TEMPLATE.FAT&amp;display_string=Audit&amp;VAR:KEY=BYDCVARYNA&amp;VAR:QUERY=RkZfRUJJVERBX09QRVIoUVRSLDQvMS8yMDA5LDYvMzAvMjAwOSwsLFVTRCk=&amp;WINDOW=FIRST_POPUP&amp;HEIGH","T=450&amp;WIDTH=450&amp;START_MAXIMIZED=FALSE&amp;VAR:CALENDAR=US&amp;VAR:SYMBOL=HP&amp;VAR:INDEX=0"}</definedName>
    <definedName name="_565__FDSAUDITLINK__" hidden="1">{"fdsup://directions/FAT Viewer?action=UPDATE&amp;creator=factset&amp;DYN_ARGS=TRUE&amp;DOC_NAME=FAT:FQL_AUDITING_CLIENT_TEMPLATE.FAT&amp;display_string=Audit&amp;VAR:KEY=BYDCVARYNA&amp;VAR:QUERY=RkZfRUJJVERBX09QRVIoUVRSLDQvMS8yMDA5LDYvMzAvMjAwOSwsLFVTRCk=&amp;WINDOW=FIRST_POPUP&amp;HEIGH","T=450&amp;WIDTH=450&amp;START_MAXIMIZED=FALSE&amp;VAR:CALENDAR=US&amp;VAR:SYMBOL=HP&amp;VAR:INDEX=0"}</definedName>
    <definedName name="_566__FDSAUDITLINK__" localSheetId="7" hidden="1">{"fdsup://directions/FAT Viewer?action=UPDATE&amp;creator=factset&amp;DYN_ARGS=TRUE&amp;DOC_NAME=FAT:FQL_AUDITING_CLIENT_TEMPLATE.FAT&amp;display_string=Audit&amp;VAR:KEY=TKPKFSVKTY&amp;VAR:QUERY=RkZfRUJJVERBX09QRVIoUVRSLDQvMS8yMDEwLDYvMzAvMjAxMCwsLFVTRCk=&amp;WINDOW=FIRST_POPUP&amp;HEIGH","T=450&amp;WIDTH=450&amp;START_MAXIMIZED=FALSE&amp;VAR:CALENDAR=US&amp;VAR:SYMBOL=HP&amp;VAR:INDEX=0"}</definedName>
    <definedName name="_566__FDSAUDITLINK__" localSheetId="9" hidden="1">{"fdsup://directions/FAT Viewer?action=UPDATE&amp;creator=factset&amp;DYN_ARGS=TRUE&amp;DOC_NAME=FAT:FQL_AUDITING_CLIENT_TEMPLATE.FAT&amp;display_string=Audit&amp;VAR:KEY=TKPKFSVKTY&amp;VAR:QUERY=RkZfRUJJVERBX09QRVIoUVRSLDQvMS8yMDEwLDYvMzAvMjAxMCwsLFVTRCk=&amp;WINDOW=FIRST_POPUP&amp;HEIGH","T=450&amp;WIDTH=450&amp;START_MAXIMIZED=FALSE&amp;VAR:CALENDAR=US&amp;VAR:SYMBOL=HP&amp;VAR:INDEX=0"}</definedName>
    <definedName name="_566__FDSAUDITLINK__" localSheetId="8" hidden="1">{"fdsup://directions/FAT Viewer?action=UPDATE&amp;creator=factset&amp;DYN_ARGS=TRUE&amp;DOC_NAME=FAT:FQL_AUDITING_CLIENT_TEMPLATE.FAT&amp;display_string=Audit&amp;VAR:KEY=TKPKFSVKTY&amp;VAR:QUERY=RkZfRUJJVERBX09QRVIoUVRSLDQvMS8yMDEwLDYvMzAvMjAxMCwsLFVTRCk=&amp;WINDOW=FIRST_POPUP&amp;HEIGH","T=450&amp;WIDTH=450&amp;START_MAXIMIZED=FALSE&amp;VAR:CALENDAR=US&amp;VAR:SYMBOL=HP&amp;VAR:INDEX=0"}</definedName>
    <definedName name="_566__FDSAUDITLINK__" localSheetId="10" hidden="1">{"fdsup://directions/FAT Viewer?action=UPDATE&amp;creator=factset&amp;DYN_ARGS=TRUE&amp;DOC_NAME=FAT:FQL_AUDITING_CLIENT_TEMPLATE.FAT&amp;display_string=Audit&amp;VAR:KEY=TKPKFSVKTY&amp;VAR:QUERY=RkZfRUJJVERBX09QRVIoUVRSLDQvMS8yMDEwLDYvMzAvMjAxMCwsLFVTRCk=&amp;WINDOW=FIRST_POPUP&amp;HEIGH","T=450&amp;WIDTH=450&amp;START_MAXIMIZED=FALSE&amp;VAR:CALENDAR=US&amp;VAR:SYMBOL=HP&amp;VAR:INDEX=0"}</definedName>
    <definedName name="_566__FDSAUDITLINK__" localSheetId="3" hidden="1">{"fdsup://directions/FAT Viewer?action=UPDATE&amp;creator=factset&amp;DYN_ARGS=TRUE&amp;DOC_NAME=FAT:FQL_AUDITING_CLIENT_TEMPLATE.FAT&amp;display_string=Audit&amp;VAR:KEY=TKPKFSVKTY&amp;VAR:QUERY=RkZfRUJJVERBX09QRVIoUVRSLDQvMS8yMDEwLDYvMzAvMjAxMCwsLFVTRCk=&amp;WINDOW=FIRST_POPUP&amp;HEIGH","T=450&amp;WIDTH=450&amp;START_MAXIMIZED=FALSE&amp;VAR:CALENDAR=US&amp;VAR:SYMBOL=HP&amp;VAR:INDEX=0"}</definedName>
    <definedName name="_566__FDSAUDITLINK__" localSheetId="5" hidden="1">{"fdsup://directions/FAT Viewer?action=UPDATE&amp;creator=factset&amp;DYN_ARGS=TRUE&amp;DOC_NAME=FAT:FQL_AUDITING_CLIENT_TEMPLATE.FAT&amp;display_string=Audit&amp;VAR:KEY=TKPKFSVKTY&amp;VAR:QUERY=RkZfRUJJVERBX09QRVIoUVRSLDQvMS8yMDEwLDYvMzAvMjAxMCwsLFVTRCk=&amp;WINDOW=FIRST_POPUP&amp;HEIGH","T=450&amp;WIDTH=450&amp;START_MAXIMIZED=FALSE&amp;VAR:CALENDAR=US&amp;VAR:SYMBOL=HP&amp;VAR:INDEX=0"}</definedName>
    <definedName name="_566__FDSAUDITLINK__" localSheetId="1" hidden="1">{"fdsup://directions/FAT Viewer?action=UPDATE&amp;creator=factset&amp;DYN_ARGS=TRUE&amp;DOC_NAME=FAT:FQL_AUDITING_CLIENT_TEMPLATE.FAT&amp;display_string=Audit&amp;VAR:KEY=TKPKFSVKTY&amp;VAR:QUERY=RkZfRUJJVERBX09QRVIoUVRSLDQvMS8yMDEwLDYvMzAvMjAxMCwsLFVTRCk=&amp;WINDOW=FIRST_POPUP&amp;HEIGH","T=450&amp;WIDTH=450&amp;START_MAXIMIZED=FALSE&amp;VAR:CALENDAR=US&amp;VAR:SYMBOL=HP&amp;VAR:INDEX=0"}</definedName>
    <definedName name="_566__FDSAUDITLINK__" hidden="1">{"fdsup://directions/FAT Viewer?action=UPDATE&amp;creator=factset&amp;DYN_ARGS=TRUE&amp;DOC_NAME=FAT:FQL_AUDITING_CLIENT_TEMPLATE.FAT&amp;display_string=Audit&amp;VAR:KEY=TKPKFSVKTY&amp;VAR:QUERY=RkZfRUJJVERBX09QRVIoUVRSLDQvMS8yMDEwLDYvMzAvMjAxMCwsLFVTRCk=&amp;WINDOW=FIRST_POPUP&amp;HEIGH","T=450&amp;WIDTH=450&amp;START_MAXIMIZED=FALSE&amp;VAR:CALENDAR=US&amp;VAR:SYMBOL=HP&amp;VAR:INDEX=0"}</definedName>
    <definedName name="_567__FDSAUDITLINK__" localSheetId="7" hidden="1">{"fdsup://directions/FAT Viewer?action=UPDATE&amp;creator=factset&amp;DYN_ARGS=TRUE&amp;DOC_NAME=FAT:FQL_AUDITING_CLIENT_TEMPLATE.FAT&amp;display_string=Audit&amp;VAR:KEY=TYRCLQJYVU&amp;VAR:QUERY=RkZfRUJJVERBX09QRVIoUVRSLDQvMS8yMDA5LDYvMzAvMjAwOSwsLFVTRCk=&amp;WINDOW=FIRST_POPUP&amp;HEIGH","T=450&amp;WIDTH=450&amp;START_MAXIMIZED=FALSE&amp;VAR:CALENDAR=US&amp;VAR:SYMBOL=HOT&amp;VAR:INDEX=0"}</definedName>
    <definedName name="_567__FDSAUDITLINK__" localSheetId="9" hidden="1">{"fdsup://directions/FAT Viewer?action=UPDATE&amp;creator=factset&amp;DYN_ARGS=TRUE&amp;DOC_NAME=FAT:FQL_AUDITING_CLIENT_TEMPLATE.FAT&amp;display_string=Audit&amp;VAR:KEY=TYRCLQJYVU&amp;VAR:QUERY=RkZfRUJJVERBX09QRVIoUVRSLDQvMS8yMDA5LDYvMzAvMjAwOSwsLFVTRCk=&amp;WINDOW=FIRST_POPUP&amp;HEIGH","T=450&amp;WIDTH=450&amp;START_MAXIMIZED=FALSE&amp;VAR:CALENDAR=US&amp;VAR:SYMBOL=HOT&amp;VAR:INDEX=0"}</definedName>
    <definedName name="_567__FDSAUDITLINK__" localSheetId="8" hidden="1">{"fdsup://directions/FAT Viewer?action=UPDATE&amp;creator=factset&amp;DYN_ARGS=TRUE&amp;DOC_NAME=FAT:FQL_AUDITING_CLIENT_TEMPLATE.FAT&amp;display_string=Audit&amp;VAR:KEY=TYRCLQJYVU&amp;VAR:QUERY=RkZfRUJJVERBX09QRVIoUVRSLDQvMS8yMDA5LDYvMzAvMjAwOSwsLFVTRCk=&amp;WINDOW=FIRST_POPUP&amp;HEIGH","T=450&amp;WIDTH=450&amp;START_MAXIMIZED=FALSE&amp;VAR:CALENDAR=US&amp;VAR:SYMBOL=HOT&amp;VAR:INDEX=0"}</definedName>
    <definedName name="_567__FDSAUDITLINK__" localSheetId="10" hidden="1">{"fdsup://directions/FAT Viewer?action=UPDATE&amp;creator=factset&amp;DYN_ARGS=TRUE&amp;DOC_NAME=FAT:FQL_AUDITING_CLIENT_TEMPLATE.FAT&amp;display_string=Audit&amp;VAR:KEY=TYRCLQJYVU&amp;VAR:QUERY=RkZfRUJJVERBX09QRVIoUVRSLDQvMS8yMDA5LDYvMzAvMjAwOSwsLFVTRCk=&amp;WINDOW=FIRST_POPUP&amp;HEIGH","T=450&amp;WIDTH=450&amp;START_MAXIMIZED=FALSE&amp;VAR:CALENDAR=US&amp;VAR:SYMBOL=HOT&amp;VAR:INDEX=0"}</definedName>
    <definedName name="_567__FDSAUDITLINK__" localSheetId="3" hidden="1">{"fdsup://directions/FAT Viewer?action=UPDATE&amp;creator=factset&amp;DYN_ARGS=TRUE&amp;DOC_NAME=FAT:FQL_AUDITING_CLIENT_TEMPLATE.FAT&amp;display_string=Audit&amp;VAR:KEY=TYRCLQJYVU&amp;VAR:QUERY=RkZfRUJJVERBX09QRVIoUVRSLDQvMS8yMDA5LDYvMzAvMjAwOSwsLFVTRCk=&amp;WINDOW=FIRST_POPUP&amp;HEIGH","T=450&amp;WIDTH=450&amp;START_MAXIMIZED=FALSE&amp;VAR:CALENDAR=US&amp;VAR:SYMBOL=HOT&amp;VAR:INDEX=0"}</definedName>
    <definedName name="_567__FDSAUDITLINK__" localSheetId="5" hidden="1">{"fdsup://directions/FAT Viewer?action=UPDATE&amp;creator=factset&amp;DYN_ARGS=TRUE&amp;DOC_NAME=FAT:FQL_AUDITING_CLIENT_TEMPLATE.FAT&amp;display_string=Audit&amp;VAR:KEY=TYRCLQJYVU&amp;VAR:QUERY=RkZfRUJJVERBX09QRVIoUVRSLDQvMS8yMDA5LDYvMzAvMjAwOSwsLFVTRCk=&amp;WINDOW=FIRST_POPUP&amp;HEIGH","T=450&amp;WIDTH=450&amp;START_MAXIMIZED=FALSE&amp;VAR:CALENDAR=US&amp;VAR:SYMBOL=HOT&amp;VAR:INDEX=0"}</definedName>
    <definedName name="_567__FDSAUDITLINK__" localSheetId="1" hidden="1">{"fdsup://directions/FAT Viewer?action=UPDATE&amp;creator=factset&amp;DYN_ARGS=TRUE&amp;DOC_NAME=FAT:FQL_AUDITING_CLIENT_TEMPLATE.FAT&amp;display_string=Audit&amp;VAR:KEY=TYRCLQJYVU&amp;VAR:QUERY=RkZfRUJJVERBX09QRVIoUVRSLDQvMS8yMDA5LDYvMzAvMjAwOSwsLFVTRCk=&amp;WINDOW=FIRST_POPUP&amp;HEIGH","T=450&amp;WIDTH=450&amp;START_MAXIMIZED=FALSE&amp;VAR:CALENDAR=US&amp;VAR:SYMBOL=HOT&amp;VAR:INDEX=0"}</definedName>
    <definedName name="_567__FDSAUDITLINK__" hidden="1">{"fdsup://directions/FAT Viewer?action=UPDATE&amp;creator=factset&amp;DYN_ARGS=TRUE&amp;DOC_NAME=FAT:FQL_AUDITING_CLIENT_TEMPLATE.FAT&amp;display_string=Audit&amp;VAR:KEY=TYRCLQJYVU&amp;VAR:QUERY=RkZfRUJJVERBX09QRVIoUVRSLDQvMS8yMDA5LDYvMzAvMjAwOSwsLFVTRCk=&amp;WINDOW=FIRST_POPUP&amp;HEIGH","T=450&amp;WIDTH=450&amp;START_MAXIMIZED=FALSE&amp;VAR:CALENDAR=US&amp;VAR:SYMBOL=HOT&amp;VAR:INDEX=0"}</definedName>
    <definedName name="_568__FDSAUDITLINK__" localSheetId="7" hidden="1">{"fdsup://directions/FAT Viewer?action=UPDATE&amp;creator=factset&amp;DYN_ARGS=TRUE&amp;DOC_NAME=FAT:FQL_AUDITING_CLIENT_TEMPLATE.FAT&amp;display_string=Audit&amp;VAR:KEY=JCHGDOLOLC&amp;VAR:QUERY=RkZfRUJJVERBX09QRVIoUVRSLDQvMS8yMDEwLDYvMzAvMjAxMCwsLFVTRCk=&amp;WINDOW=FIRST_POPUP&amp;HEIGH","T=450&amp;WIDTH=450&amp;START_MAXIMIZED=FALSE&amp;VAR:CALENDAR=US&amp;VAR:SYMBOL=HOT&amp;VAR:INDEX=0"}</definedName>
    <definedName name="_568__FDSAUDITLINK__" localSheetId="9" hidden="1">{"fdsup://directions/FAT Viewer?action=UPDATE&amp;creator=factset&amp;DYN_ARGS=TRUE&amp;DOC_NAME=FAT:FQL_AUDITING_CLIENT_TEMPLATE.FAT&amp;display_string=Audit&amp;VAR:KEY=JCHGDOLOLC&amp;VAR:QUERY=RkZfRUJJVERBX09QRVIoUVRSLDQvMS8yMDEwLDYvMzAvMjAxMCwsLFVTRCk=&amp;WINDOW=FIRST_POPUP&amp;HEIGH","T=450&amp;WIDTH=450&amp;START_MAXIMIZED=FALSE&amp;VAR:CALENDAR=US&amp;VAR:SYMBOL=HOT&amp;VAR:INDEX=0"}</definedName>
    <definedName name="_568__FDSAUDITLINK__" localSheetId="8" hidden="1">{"fdsup://directions/FAT Viewer?action=UPDATE&amp;creator=factset&amp;DYN_ARGS=TRUE&amp;DOC_NAME=FAT:FQL_AUDITING_CLIENT_TEMPLATE.FAT&amp;display_string=Audit&amp;VAR:KEY=JCHGDOLOLC&amp;VAR:QUERY=RkZfRUJJVERBX09QRVIoUVRSLDQvMS8yMDEwLDYvMzAvMjAxMCwsLFVTRCk=&amp;WINDOW=FIRST_POPUP&amp;HEIGH","T=450&amp;WIDTH=450&amp;START_MAXIMIZED=FALSE&amp;VAR:CALENDAR=US&amp;VAR:SYMBOL=HOT&amp;VAR:INDEX=0"}</definedName>
    <definedName name="_568__FDSAUDITLINK__" localSheetId="10" hidden="1">{"fdsup://directions/FAT Viewer?action=UPDATE&amp;creator=factset&amp;DYN_ARGS=TRUE&amp;DOC_NAME=FAT:FQL_AUDITING_CLIENT_TEMPLATE.FAT&amp;display_string=Audit&amp;VAR:KEY=JCHGDOLOLC&amp;VAR:QUERY=RkZfRUJJVERBX09QRVIoUVRSLDQvMS8yMDEwLDYvMzAvMjAxMCwsLFVTRCk=&amp;WINDOW=FIRST_POPUP&amp;HEIGH","T=450&amp;WIDTH=450&amp;START_MAXIMIZED=FALSE&amp;VAR:CALENDAR=US&amp;VAR:SYMBOL=HOT&amp;VAR:INDEX=0"}</definedName>
    <definedName name="_568__FDSAUDITLINK__" localSheetId="3" hidden="1">{"fdsup://directions/FAT Viewer?action=UPDATE&amp;creator=factset&amp;DYN_ARGS=TRUE&amp;DOC_NAME=FAT:FQL_AUDITING_CLIENT_TEMPLATE.FAT&amp;display_string=Audit&amp;VAR:KEY=JCHGDOLOLC&amp;VAR:QUERY=RkZfRUJJVERBX09QRVIoUVRSLDQvMS8yMDEwLDYvMzAvMjAxMCwsLFVTRCk=&amp;WINDOW=FIRST_POPUP&amp;HEIGH","T=450&amp;WIDTH=450&amp;START_MAXIMIZED=FALSE&amp;VAR:CALENDAR=US&amp;VAR:SYMBOL=HOT&amp;VAR:INDEX=0"}</definedName>
    <definedName name="_568__FDSAUDITLINK__" localSheetId="5" hidden="1">{"fdsup://directions/FAT Viewer?action=UPDATE&amp;creator=factset&amp;DYN_ARGS=TRUE&amp;DOC_NAME=FAT:FQL_AUDITING_CLIENT_TEMPLATE.FAT&amp;display_string=Audit&amp;VAR:KEY=JCHGDOLOLC&amp;VAR:QUERY=RkZfRUJJVERBX09QRVIoUVRSLDQvMS8yMDEwLDYvMzAvMjAxMCwsLFVTRCk=&amp;WINDOW=FIRST_POPUP&amp;HEIGH","T=450&amp;WIDTH=450&amp;START_MAXIMIZED=FALSE&amp;VAR:CALENDAR=US&amp;VAR:SYMBOL=HOT&amp;VAR:INDEX=0"}</definedName>
    <definedName name="_568__FDSAUDITLINK__" localSheetId="1" hidden="1">{"fdsup://directions/FAT Viewer?action=UPDATE&amp;creator=factset&amp;DYN_ARGS=TRUE&amp;DOC_NAME=FAT:FQL_AUDITING_CLIENT_TEMPLATE.FAT&amp;display_string=Audit&amp;VAR:KEY=JCHGDOLOLC&amp;VAR:QUERY=RkZfRUJJVERBX09QRVIoUVRSLDQvMS8yMDEwLDYvMzAvMjAxMCwsLFVTRCk=&amp;WINDOW=FIRST_POPUP&amp;HEIGH","T=450&amp;WIDTH=450&amp;START_MAXIMIZED=FALSE&amp;VAR:CALENDAR=US&amp;VAR:SYMBOL=HOT&amp;VAR:INDEX=0"}</definedName>
    <definedName name="_568__FDSAUDITLINK__" hidden="1">{"fdsup://directions/FAT Viewer?action=UPDATE&amp;creator=factset&amp;DYN_ARGS=TRUE&amp;DOC_NAME=FAT:FQL_AUDITING_CLIENT_TEMPLATE.FAT&amp;display_string=Audit&amp;VAR:KEY=JCHGDOLOLC&amp;VAR:QUERY=RkZfRUJJVERBX09QRVIoUVRSLDQvMS8yMDEwLDYvMzAvMjAxMCwsLFVTRCk=&amp;WINDOW=FIRST_POPUP&amp;HEIGH","T=450&amp;WIDTH=450&amp;START_MAXIMIZED=FALSE&amp;VAR:CALENDAR=US&amp;VAR:SYMBOL=HOT&amp;VAR:INDEX=0"}</definedName>
    <definedName name="_569__FDSAUDITLINK__" localSheetId="7" hidden="1">{"fdsup://directions/FAT Viewer?action=UPDATE&amp;creator=factset&amp;DYN_ARGS=TRUE&amp;DOC_NAME=FAT:FQL_AUDITING_CLIENT_TEMPLATE.FAT&amp;display_string=Audit&amp;VAR:KEY=ZSLYXWJSLW&amp;VAR:QUERY=RkZfRUJJVERBX09QRVIoUVRSLDQvMS8yMDA5LDYvMzAvMjAwOSwsLFVTRCk=&amp;WINDOW=FIRST_POPUP&amp;HEIGH","T=450&amp;WIDTH=450&amp;START_MAXIMIZED=FALSE&amp;VAR:CALENDAR=US&amp;VAR:SYMBOL=HON&amp;VAR:INDEX=0"}</definedName>
    <definedName name="_569__FDSAUDITLINK__" localSheetId="9" hidden="1">{"fdsup://directions/FAT Viewer?action=UPDATE&amp;creator=factset&amp;DYN_ARGS=TRUE&amp;DOC_NAME=FAT:FQL_AUDITING_CLIENT_TEMPLATE.FAT&amp;display_string=Audit&amp;VAR:KEY=ZSLYXWJSLW&amp;VAR:QUERY=RkZfRUJJVERBX09QRVIoUVRSLDQvMS8yMDA5LDYvMzAvMjAwOSwsLFVTRCk=&amp;WINDOW=FIRST_POPUP&amp;HEIGH","T=450&amp;WIDTH=450&amp;START_MAXIMIZED=FALSE&amp;VAR:CALENDAR=US&amp;VAR:SYMBOL=HON&amp;VAR:INDEX=0"}</definedName>
    <definedName name="_569__FDSAUDITLINK__" localSheetId="8" hidden="1">{"fdsup://directions/FAT Viewer?action=UPDATE&amp;creator=factset&amp;DYN_ARGS=TRUE&amp;DOC_NAME=FAT:FQL_AUDITING_CLIENT_TEMPLATE.FAT&amp;display_string=Audit&amp;VAR:KEY=ZSLYXWJSLW&amp;VAR:QUERY=RkZfRUJJVERBX09QRVIoUVRSLDQvMS8yMDA5LDYvMzAvMjAwOSwsLFVTRCk=&amp;WINDOW=FIRST_POPUP&amp;HEIGH","T=450&amp;WIDTH=450&amp;START_MAXIMIZED=FALSE&amp;VAR:CALENDAR=US&amp;VAR:SYMBOL=HON&amp;VAR:INDEX=0"}</definedName>
    <definedName name="_569__FDSAUDITLINK__" localSheetId="10" hidden="1">{"fdsup://directions/FAT Viewer?action=UPDATE&amp;creator=factset&amp;DYN_ARGS=TRUE&amp;DOC_NAME=FAT:FQL_AUDITING_CLIENT_TEMPLATE.FAT&amp;display_string=Audit&amp;VAR:KEY=ZSLYXWJSLW&amp;VAR:QUERY=RkZfRUJJVERBX09QRVIoUVRSLDQvMS8yMDA5LDYvMzAvMjAwOSwsLFVTRCk=&amp;WINDOW=FIRST_POPUP&amp;HEIGH","T=450&amp;WIDTH=450&amp;START_MAXIMIZED=FALSE&amp;VAR:CALENDAR=US&amp;VAR:SYMBOL=HON&amp;VAR:INDEX=0"}</definedName>
    <definedName name="_569__FDSAUDITLINK__" localSheetId="3" hidden="1">{"fdsup://directions/FAT Viewer?action=UPDATE&amp;creator=factset&amp;DYN_ARGS=TRUE&amp;DOC_NAME=FAT:FQL_AUDITING_CLIENT_TEMPLATE.FAT&amp;display_string=Audit&amp;VAR:KEY=ZSLYXWJSLW&amp;VAR:QUERY=RkZfRUJJVERBX09QRVIoUVRSLDQvMS8yMDA5LDYvMzAvMjAwOSwsLFVTRCk=&amp;WINDOW=FIRST_POPUP&amp;HEIGH","T=450&amp;WIDTH=450&amp;START_MAXIMIZED=FALSE&amp;VAR:CALENDAR=US&amp;VAR:SYMBOL=HON&amp;VAR:INDEX=0"}</definedName>
    <definedName name="_569__FDSAUDITLINK__" localSheetId="5" hidden="1">{"fdsup://directions/FAT Viewer?action=UPDATE&amp;creator=factset&amp;DYN_ARGS=TRUE&amp;DOC_NAME=FAT:FQL_AUDITING_CLIENT_TEMPLATE.FAT&amp;display_string=Audit&amp;VAR:KEY=ZSLYXWJSLW&amp;VAR:QUERY=RkZfRUJJVERBX09QRVIoUVRSLDQvMS8yMDA5LDYvMzAvMjAwOSwsLFVTRCk=&amp;WINDOW=FIRST_POPUP&amp;HEIGH","T=450&amp;WIDTH=450&amp;START_MAXIMIZED=FALSE&amp;VAR:CALENDAR=US&amp;VAR:SYMBOL=HON&amp;VAR:INDEX=0"}</definedName>
    <definedName name="_569__FDSAUDITLINK__" localSheetId="1" hidden="1">{"fdsup://directions/FAT Viewer?action=UPDATE&amp;creator=factset&amp;DYN_ARGS=TRUE&amp;DOC_NAME=FAT:FQL_AUDITING_CLIENT_TEMPLATE.FAT&amp;display_string=Audit&amp;VAR:KEY=ZSLYXWJSLW&amp;VAR:QUERY=RkZfRUJJVERBX09QRVIoUVRSLDQvMS8yMDA5LDYvMzAvMjAwOSwsLFVTRCk=&amp;WINDOW=FIRST_POPUP&amp;HEIGH","T=450&amp;WIDTH=450&amp;START_MAXIMIZED=FALSE&amp;VAR:CALENDAR=US&amp;VAR:SYMBOL=HON&amp;VAR:INDEX=0"}</definedName>
    <definedName name="_569__FDSAUDITLINK__" hidden="1">{"fdsup://directions/FAT Viewer?action=UPDATE&amp;creator=factset&amp;DYN_ARGS=TRUE&amp;DOC_NAME=FAT:FQL_AUDITING_CLIENT_TEMPLATE.FAT&amp;display_string=Audit&amp;VAR:KEY=ZSLYXWJSLW&amp;VAR:QUERY=RkZfRUJJVERBX09QRVIoUVRSLDQvMS8yMDA5LDYvMzAvMjAwOSwsLFVTRCk=&amp;WINDOW=FIRST_POPUP&amp;HEIGH","T=450&amp;WIDTH=450&amp;START_MAXIMIZED=FALSE&amp;VAR:CALENDAR=US&amp;VAR:SYMBOL=HON&amp;VAR:INDEX=0"}</definedName>
    <definedName name="_57__FDSAUDITLINK__" localSheetId="7" hidden="1">{"fdsup://directions/FAT Viewer?action=UPDATE&amp;creator=factset&amp;DYN_ARGS=TRUE&amp;DOC_NAME=FAT:FQL_AUDITING_CLIENT_TEMPLATE.FAT&amp;display_string=Audit&amp;VAR:KEY=HETSREHMLY&amp;VAR:QUERY=RkZfRUJJVERBX09QRVIoUVRSLDQvMS8yMDA5LDYvMzAvMjAwOSwsLFVTRCk=&amp;WINDOW=FIRST_POPUP&amp;HEIGH","T=450&amp;WIDTH=450&amp;START_MAXIMIZED=FALSE&amp;VAR:CALENDAR=US&amp;VAR:SYMBOL=WAT&amp;VAR:INDEX=0"}</definedName>
    <definedName name="_57__FDSAUDITLINK__" localSheetId="9" hidden="1">{"fdsup://directions/FAT Viewer?action=UPDATE&amp;creator=factset&amp;DYN_ARGS=TRUE&amp;DOC_NAME=FAT:FQL_AUDITING_CLIENT_TEMPLATE.FAT&amp;display_string=Audit&amp;VAR:KEY=HETSREHMLY&amp;VAR:QUERY=RkZfRUJJVERBX09QRVIoUVRSLDQvMS8yMDA5LDYvMzAvMjAwOSwsLFVTRCk=&amp;WINDOW=FIRST_POPUP&amp;HEIGH","T=450&amp;WIDTH=450&amp;START_MAXIMIZED=FALSE&amp;VAR:CALENDAR=US&amp;VAR:SYMBOL=WAT&amp;VAR:INDEX=0"}</definedName>
    <definedName name="_57__FDSAUDITLINK__" localSheetId="8" hidden="1">{"fdsup://directions/FAT Viewer?action=UPDATE&amp;creator=factset&amp;DYN_ARGS=TRUE&amp;DOC_NAME=FAT:FQL_AUDITING_CLIENT_TEMPLATE.FAT&amp;display_string=Audit&amp;VAR:KEY=HETSREHMLY&amp;VAR:QUERY=RkZfRUJJVERBX09QRVIoUVRSLDQvMS8yMDA5LDYvMzAvMjAwOSwsLFVTRCk=&amp;WINDOW=FIRST_POPUP&amp;HEIGH","T=450&amp;WIDTH=450&amp;START_MAXIMIZED=FALSE&amp;VAR:CALENDAR=US&amp;VAR:SYMBOL=WAT&amp;VAR:INDEX=0"}</definedName>
    <definedName name="_57__FDSAUDITLINK__" localSheetId="10" hidden="1">{"fdsup://directions/FAT Viewer?action=UPDATE&amp;creator=factset&amp;DYN_ARGS=TRUE&amp;DOC_NAME=FAT:FQL_AUDITING_CLIENT_TEMPLATE.FAT&amp;display_string=Audit&amp;VAR:KEY=HETSREHMLY&amp;VAR:QUERY=RkZfRUJJVERBX09QRVIoUVRSLDQvMS8yMDA5LDYvMzAvMjAwOSwsLFVTRCk=&amp;WINDOW=FIRST_POPUP&amp;HEIGH","T=450&amp;WIDTH=450&amp;START_MAXIMIZED=FALSE&amp;VAR:CALENDAR=US&amp;VAR:SYMBOL=WAT&amp;VAR:INDEX=0"}</definedName>
    <definedName name="_57__FDSAUDITLINK__" localSheetId="3" hidden="1">{"fdsup://directions/FAT Viewer?action=UPDATE&amp;creator=factset&amp;DYN_ARGS=TRUE&amp;DOC_NAME=FAT:FQL_AUDITING_CLIENT_TEMPLATE.FAT&amp;display_string=Audit&amp;VAR:KEY=HETSREHMLY&amp;VAR:QUERY=RkZfRUJJVERBX09QRVIoUVRSLDQvMS8yMDA5LDYvMzAvMjAwOSwsLFVTRCk=&amp;WINDOW=FIRST_POPUP&amp;HEIGH","T=450&amp;WIDTH=450&amp;START_MAXIMIZED=FALSE&amp;VAR:CALENDAR=US&amp;VAR:SYMBOL=WAT&amp;VAR:INDEX=0"}</definedName>
    <definedName name="_57__FDSAUDITLINK__" localSheetId="5" hidden="1">{"fdsup://directions/FAT Viewer?action=UPDATE&amp;creator=factset&amp;DYN_ARGS=TRUE&amp;DOC_NAME=FAT:FQL_AUDITING_CLIENT_TEMPLATE.FAT&amp;display_string=Audit&amp;VAR:KEY=HETSREHMLY&amp;VAR:QUERY=RkZfRUJJVERBX09QRVIoUVRSLDQvMS8yMDA5LDYvMzAvMjAwOSwsLFVTRCk=&amp;WINDOW=FIRST_POPUP&amp;HEIGH","T=450&amp;WIDTH=450&amp;START_MAXIMIZED=FALSE&amp;VAR:CALENDAR=US&amp;VAR:SYMBOL=WAT&amp;VAR:INDEX=0"}</definedName>
    <definedName name="_57__FDSAUDITLINK__" localSheetId="1" hidden="1">{"fdsup://directions/FAT Viewer?action=UPDATE&amp;creator=factset&amp;DYN_ARGS=TRUE&amp;DOC_NAME=FAT:FQL_AUDITING_CLIENT_TEMPLATE.FAT&amp;display_string=Audit&amp;VAR:KEY=HETSREHMLY&amp;VAR:QUERY=RkZfRUJJVERBX09QRVIoUVRSLDQvMS8yMDA5LDYvMzAvMjAwOSwsLFVTRCk=&amp;WINDOW=FIRST_POPUP&amp;HEIGH","T=450&amp;WIDTH=450&amp;START_MAXIMIZED=FALSE&amp;VAR:CALENDAR=US&amp;VAR:SYMBOL=WAT&amp;VAR:INDEX=0"}</definedName>
    <definedName name="_57__FDSAUDITLINK__" hidden="1">{"fdsup://directions/FAT Viewer?action=UPDATE&amp;creator=factset&amp;DYN_ARGS=TRUE&amp;DOC_NAME=FAT:FQL_AUDITING_CLIENT_TEMPLATE.FAT&amp;display_string=Audit&amp;VAR:KEY=HETSREHMLY&amp;VAR:QUERY=RkZfRUJJVERBX09QRVIoUVRSLDQvMS8yMDA5LDYvMzAvMjAwOSwsLFVTRCk=&amp;WINDOW=FIRST_POPUP&amp;HEIGH","T=450&amp;WIDTH=450&amp;START_MAXIMIZED=FALSE&amp;VAR:CALENDAR=US&amp;VAR:SYMBOL=WAT&amp;VAR:INDEX=0"}</definedName>
    <definedName name="_570__FDSAUDITLINK__" localSheetId="7" hidden="1">{"fdsup://directions/FAT Viewer?action=UPDATE&amp;creator=factset&amp;DYN_ARGS=TRUE&amp;DOC_NAME=FAT:FQL_AUDITING_CLIENT_TEMPLATE.FAT&amp;display_string=Audit&amp;VAR:KEY=FWDYFWFCZC&amp;VAR:QUERY=RkZfRUJJVERBX09QRVIoUVRSLDQvMS8yMDEwLDYvMzAvMjAxMCwsLFVTRCk=&amp;WINDOW=FIRST_POPUP&amp;HEIGH","T=450&amp;WIDTH=450&amp;START_MAXIMIZED=FALSE&amp;VAR:CALENDAR=US&amp;VAR:SYMBOL=HON&amp;VAR:INDEX=0"}</definedName>
    <definedName name="_570__FDSAUDITLINK__" localSheetId="9" hidden="1">{"fdsup://directions/FAT Viewer?action=UPDATE&amp;creator=factset&amp;DYN_ARGS=TRUE&amp;DOC_NAME=FAT:FQL_AUDITING_CLIENT_TEMPLATE.FAT&amp;display_string=Audit&amp;VAR:KEY=FWDYFWFCZC&amp;VAR:QUERY=RkZfRUJJVERBX09QRVIoUVRSLDQvMS8yMDEwLDYvMzAvMjAxMCwsLFVTRCk=&amp;WINDOW=FIRST_POPUP&amp;HEIGH","T=450&amp;WIDTH=450&amp;START_MAXIMIZED=FALSE&amp;VAR:CALENDAR=US&amp;VAR:SYMBOL=HON&amp;VAR:INDEX=0"}</definedName>
    <definedName name="_570__FDSAUDITLINK__" localSheetId="8" hidden="1">{"fdsup://directions/FAT Viewer?action=UPDATE&amp;creator=factset&amp;DYN_ARGS=TRUE&amp;DOC_NAME=FAT:FQL_AUDITING_CLIENT_TEMPLATE.FAT&amp;display_string=Audit&amp;VAR:KEY=FWDYFWFCZC&amp;VAR:QUERY=RkZfRUJJVERBX09QRVIoUVRSLDQvMS8yMDEwLDYvMzAvMjAxMCwsLFVTRCk=&amp;WINDOW=FIRST_POPUP&amp;HEIGH","T=450&amp;WIDTH=450&amp;START_MAXIMIZED=FALSE&amp;VAR:CALENDAR=US&amp;VAR:SYMBOL=HON&amp;VAR:INDEX=0"}</definedName>
    <definedName name="_570__FDSAUDITLINK__" localSheetId="10" hidden="1">{"fdsup://directions/FAT Viewer?action=UPDATE&amp;creator=factset&amp;DYN_ARGS=TRUE&amp;DOC_NAME=FAT:FQL_AUDITING_CLIENT_TEMPLATE.FAT&amp;display_string=Audit&amp;VAR:KEY=FWDYFWFCZC&amp;VAR:QUERY=RkZfRUJJVERBX09QRVIoUVRSLDQvMS8yMDEwLDYvMzAvMjAxMCwsLFVTRCk=&amp;WINDOW=FIRST_POPUP&amp;HEIGH","T=450&amp;WIDTH=450&amp;START_MAXIMIZED=FALSE&amp;VAR:CALENDAR=US&amp;VAR:SYMBOL=HON&amp;VAR:INDEX=0"}</definedName>
    <definedName name="_570__FDSAUDITLINK__" localSheetId="3" hidden="1">{"fdsup://directions/FAT Viewer?action=UPDATE&amp;creator=factset&amp;DYN_ARGS=TRUE&amp;DOC_NAME=FAT:FQL_AUDITING_CLIENT_TEMPLATE.FAT&amp;display_string=Audit&amp;VAR:KEY=FWDYFWFCZC&amp;VAR:QUERY=RkZfRUJJVERBX09QRVIoUVRSLDQvMS8yMDEwLDYvMzAvMjAxMCwsLFVTRCk=&amp;WINDOW=FIRST_POPUP&amp;HEIGH","T=450&amp;WIDTH=450&amp;START_MAXIMIZED=FALSE&amp;VAR:CALENDAR=US&amp;VAR:SYMBOL=HON&amp;VAR:INDEX=0"}</definedName>
    <definedName name="_570__FDSAUDITLINK__" localSheetId="5" hidden="1">{"fdsup://directions/FAT Viewer?action=UPDATE&amp;creator=factset&amp;DYN_ARGS=TRUE&amp;DOC_NAME=FAT:FQL_AUDITING_CLIENT_TEMPLATE.FAT&amp;display_string=Audit&amp;VAR:KEY=FWDYFWFCZC&amp;VAR:QUERY=RkZfRUJJVERBX09QRVIoUVRSLDQvMS8yMDEwLDYvMzAvMjAxMCwsLFVTRCk=&amp;WINDOW=FIRST_POPUP&amp;HEIGH","T=450&amp;WIDTH=450&amp;START_MAXIMIZED=FALSE&amp;VAR:CALENDAR=US&amp;VAR:SYMBOL=HON&amp;VAR:INDEX=0"}</definedName>
    <definedName name="_570__FDSAUDITLINK__" localSheetId="1" hidden="1">{"fdsup://directions/FAT Viewer?action=UPDATE&amp;creator=factset&amp;DYN_ARGS=TRUE&amp;DOC_NAME=FAT:FQL_AUDITING_CLIENT_TEMPLATE.FAT&amp;display_string=Audit&amp;VAR:KEY=FWDYFWFCZC&amp;VAR:QUERY=RkZfRUJJVERBX09QRVIoUVRSLDQvMS8yMDEwLDYvMzAvMjAxMCwsLFVTRCk=&amp;WINDOW=FIRST_POPUP&amp;HEIGH","T=450&amp;WIDTH=450&amp;START_MAXIMIZED=FALSE&amp;VAR:CALENDAR=US&amp;VAR:SYMBOL=HON&amp;VAR:INDEX=0"}</definedName>
    <definedName name="_570__FDSAUDITLINK__" hidden="1">{"fdsup://directions/FAT Viewer?action=UPDATE&amp;creator=factset&amp;DYN_ARGS=TRUE&amp;DOC_NAME=FAT:FQL_AUDITING_CLIENT_TEMPLATE.FAT&amp;display_string=Audit&amp;VAR:KEY=FWDYFWFCZC&amp;VAR:QUERY=RkZfRUJJVERBX09QRVIoUVRSLDQvMS8yMDEwLDYvMzAvMjAxMCwsLFVTRCk=&amp;WINDOW=FIRST_POPUP&amp;HEIGH","T=450&amp;WIDTH=450&amp;START_MAXIMIZED=FALSE&amp;VAR:CALENDAR=US&amp;VAR:SYMBOL=HON&amp;VAR:INDEX=0"}</definedName>
    <definedName name="_571__FDSAUDITLINK__" localSheetId="7" hidden="1">{"fdsup://directions/FAT Viewer?action=UPDATE&amp;creator=factset&amp;DYN_ARGS=TRUE&amp;DOC_NAME=FAT:FQL_AUDITING_CLIENT_TEMPLATE.FAT&amp;display_string=Audit&amp;VAR:KEY=HOPCBUJIPI&amp;VAR:QUERY=RkZfRUJJVERBX09QRVIoUVRSLDQvMS8yMDA5LDYvMzAvMjAwOSwsLFVTRCk=&amp;WINDOW=FIRST_POPUP&amp;HEIGH","T=450&amp;WIDTH=450&amp;START_MAXIMIZED=FALSE&amp;VAR:CALENDAR=US&amp;VAR:SYMBOL=HOG&amp;VAR:INDEX=0"}</definedName>
    <definedName name="_571__FDSAUDITLINK__" localSheetId="9" hidden="1">{"fdsup://directions/FAT Viewer?action=UPDATE&amp;creator=factset&amp;DYN_ARGS=TRUE&amp;DOC_NAME=FAT:FQL_AUDITING_CLIENT_TEMPLATE.FAT&amp;display_string=Audit&amp;VAR:KEY=HOPCBUJIPI&amp;VAR:QUERY=RkZfRUJJVERBX09QRVIoUVRSLDQvMS8yMDA5LDYvMzAvMjAwOSwsLFVTRCk=&amp;WINDOW=FIRST_POPUP&amp;HEIGH","T=450&amp;WIDTH=450&amp;START_MAXIMIZED=FALSE&amp;VAR:CALENDAR=US&amp;VAR:SYMBOL=HOG&amp;VAR:INDEX=0"}</definedName>
    <definedName name="_571__FDSAUDITLINK__" localSheetId="8" hidden="1">{"fdsup://directions/FAT Viewer?action=UPDATE&amp;creator=factset&amp;DYN_ARGS=TRUE&amp;DOC_NAME=FAT:FQL_AUDITING_CLIENT_TEMPLATE.FAT&amp;display_string=Audit&amp;VAR:KEY=HOPCBUJIPI&amp;VAR:QUERY=RkZfRUJJVERBX09QRVIoUVRSLDQvMS8yMDA5LDYvMzAvMjAwOSwsLFVTRCk=&amp;WINDOW=FIRST_POPUP&amp;HEIGH","T=450&amp;WIDTH=450&amp;START_MAXIMIZED=FALSE&amp;VAR:CALENDAR=US&amp;VAR:SYMBOL=HOG&amp;VAR:INDEX=0"}</definedName>
    <definedName name="_571__FDSAUDITLINK__" localSheetId="10" hidden="1">{"fdsup://directions/FAT Viewer?action=UPDATE&amp;creator=factset&amp;DYN_ARGS=TRUE&amp;DOC_NAME=FAT:FQL_AUDITING_CLIENT_TEMPLATE.FAT&amp;display_string=Audit&amp;VAR:KEY=HOPCBUJIPI&amp;VAR:QUERY=RkZfRUJJVERBX09QRVIoUVRSLDQvMS8yMDA5LDYvMzAvMjAwOSwsLFVTRCk=&amp;WINDOW=FIRST_POPUP&amp;HEIGH","T=450&amp;WIDTH=450&amp;START_MAXIMIZED=FALSE&amp;VAR:CALENDAR=US&amp;VAR:SYMBOL=HOG&amp;VAR:INDEX=0"}</definedName>
    <definedName name="_571__FDSAUDITLINK__" localSheetId="3" hidden="1">{"fdsup://directions/FAT Viewer?action=UPDATE&amp;creator=factset&amp;DYN_ARGS=TRUE&amp;DOC_NAME=FAT:FQL_AUDITING_CLIENT_TEMPLATE.FAT&amp;display_string=Audit&amp;VAR:KEY=HOPCBUJIPI&amp;VAR:QUERY=RkZfRUJJVERBX09QRVIoUVRSLDQvMS8yMDA5LDYvMzAvMjAwOSwsLFVTRCk=&amp;WINDOW=FIRST_POPUP&amp;HEIGH","T=450&amp;WIDTH=450&amp;START_MAXIMIZED=FALSE&amp;VAR:CALENDAR=US&amp;VAR:SYMBOL=HOG&amp;VAR:INDEX=0"}</definedName>
    <definedName name="_571__FDSAUDITLINK__" localSheetId="5" hidden="1">{"fdsup://directions/FAT Viewer?action=UPDATE&amp;creator=factset&amp;DYN_ARGS=TRUE&amp;DOC_NAME=FAT:FQL_AUDITING_CLIENT_TEMPLATE.FAT&amp;display_string=Audit&amp;VAR:KEY=HOPCBUJIPI&amp;VAR:QUERY=RkZfRUJJVERBX09QRVIoUVRSLDQvMS8yMDA5LDYvMzAvMjAwOSwsLFVTRCk=&amp;WINDOW=FIRST_POPUP&amp;HEIGH","T=450&amp;WIDTH=450&amp;START_MAXIMIZED=FALSE&amp;VAR:CALENDAR=US&amp;VAR:SYMBOL=HOG&amp;VAR:INDEX=0"}</definedName>
    <definedName name="_571__FDSAUDITLINK__" localSheetId="1" hidden="1">{"fdsup://directions/FAT Viewer?action=UPDATE&amp;creator=factset&amp;DYN_ARGS=TRUE&amp;DOC_NAME=FAT:FQL_AUDITING_CLIENT_TEMPLATE.FAT&amp;display_string=Audit&amp;VAR:KEY=HOPCBUJIPI&amp;VAR:QUERY=RkZfRUJJVERBX09QRVIoUVRSLDQvMS8yMDA5LDYvMzAvMjAwOSwsLFVTRCk=&amp;WINDOW=FIRST_POPUP&amp;HEIGH","T=450&amp;WIDTH=450&amp;START_MAXIMIZED=FALSE&amp;VAR:CALENDAR=US&amp;VAR:SYMBOL=HOG&amp;VAR:INDEX=0"}</definedName>
    <definedName name="_571__FDSAUDITLINK__" hidden="1">{"fdsup://directions/FAT Viewer?action=UPDATE&amp;creator=factset&amp;DYN_ARGS=TRUE&amp;DOC_NAME=FAT:FQL_AUDITING_CLIENT_TEMPLATE.FAT&amp;display_string=Audit&amp;VAR:KEY=HOPCBUJIPI&amp;VAR:QUERY=RkZfRUJJVERBX09QRVIoUVRSLDQvMS8yMDA5LDYvMzAvMjAwOSwsLFVTRCk=&amp;WINDOW=FIRST_POPUP&amp;HEIGH","T=450&amp;WIDTH=450&amp;START_MAXIMIZED=FALSE&amp;VAR:CALENDAR=US&amp;VAR:SYMBOL=HOG&amp;VAR:INDEX=0"}</definedName>
    <definedName name="_572__FDSAUDITLINK__" localSheetId="7" hidden="1">{"fdsup://directions/FAT Viewer?action=UPDATE&amp;creator=factset&amp;DYN_ARGS=TRUE&amp;DOC_NAME=FAT:FQL_AUDITING_CLIENT_TEMPLATE.FAT&amp;display_string=Audit&amp;VAR:KEY=DCRMZYPIBY&amp;VAR:QUERY=RkZfRUJJVERBX09QRVIoUVRSLDQvMS8yMDEwLDYvMzAvMjAxMCwsLFVTRCk=&amp;WINDOW=FIRST_POPUP&amp;HEIGH","T=450&amp;WIDTH=450&amp;START_MAXIMIZED=FALSE&amp;VAR:CALENDAR=US&amp;VAR:SYMBOL=HOG&amp;VAR:INDEX=0"}</definedName>
    <definedName name="_572__FDSAUDITLINK__" localSheetId="9" hidden="1">{"fdsup://directions/FAT Viewer?action=UPDATE&amp;creator=factset&amp;DYN_ARGS=TRUE&amp;DOC_NAME=FAT:FQL_AUDITING_CLIENT_TEMPLATE.FAT&amp;display_string=Audit&amp;VAR:KEY=DCRMZYPIBY&amp;VAR:QUERY=RkZfRUJJVERBX09QRVIoUVRSLDQvMS8yMDEwLDYvMzAvMjAxMCwsLFVTRCk=&amp;WINDOW=FIRST_POPUP&amp;HEIGH","T=450&amp;WIDTH=450&amp;START_MAXIMIZED=FALSE&amp;VAR:CALENDAR=US&amp;VAR:SYMBOL=HOG&amp;VAR:INDEX=0"}</definedName>
    <definedName name="_572__FDSAUDITLINK__" localSheetId="8" hidden="1">{"fdsup://directions/FAT Viewer?action=UPDATE&amp;creator=factset&amp;DYN_ARGS=TRUE&amp;DOC_NAME=FAT:FQL_AUDITING_CLIENT_TEMPLATE.FAT&amp;display_string=Audit&amp;VAR:KEY=DCRMZYPIBY&amp;VAR:QUERY=RkZfRUJJVERBX09QRVIoUVRSLDQvMS8yMDEwLDYvMzAvMjAxMCwsLFVTRCk=&amp;WINDOW=FIRST_POPUP&amp;HEIGH","T=450&amp;WIDTH=450&amp;START_MAXIMIZED=FALSE&amp;VAR:CALENDAR=US&amp;VAR:SYMBOL=HOG&amp;VAR:INDEX=0"}</definedName>
    <definedName name="_572__FDSAUDITLINK__" localSheetId="10" hidden="1">{"fdsup://directions/FAT Viewer?action=UPDATE&amp;creator=factset&amp;DYN_ARGS=TRUE&amp;DOC_NAME=FAT:FQL_AUDITING_CLIENT_TEMPLATE.FAT&amp;display_string=Audit&amp;VAR:KEY=DCRMZYPIBY&amp;VAR:QUERY=RkZfRUJJVERBX09QRVIoUVRSLDQvMS8yMDEwLDYvMzAvMjAxMCwsLFVTRCk=&amp;WINDOW=FIRST_POPUP&amp;HEIGH","T=450&amp;WIDTH=450&amp;START_MAXIMIZED=FALSE&amp;VAR:CALENDAR=US&amp;VAR:SYMBOL=HOG&amp;VAR:INDEX=0"}</definedName>
    <definedName name="_572__FDSAUDITLINK__" localSheetId="3" hidden="1">{"fdsup://directions/FAT Viewer?action=UPDATE&amp;creator=factset&amp;DYN_ARGS=TRUE&amp;DOC_NAME=FAT:FQL_AUDITING_CLIENT_TEMPLATE.FAT&amp;display_string=Audit&amp;VAR:KEY=DCRMZYPIBY&amp;VAR:QUERY=RkZfRUJJVERBX09QRVIoUVRSLDQvMS8yMDEwLDYvMzAvMjAxMCwsLFVTRCk=&amp;WINDOW=FIRST_POPUP&amp;HEIGH","T=450&amp;WIDTH=450&amp;START_MAXIMIZED=FALSE&amp;VAR:CALENDAR=US&amp;VAR:SYMBOL=HOG&amp;VAR:INDEX=0"}</definedName>
    <definedName name="_572__FDSAUDITLINK__" localSheetId="5" hidden="1">{"fdsup://directions/FAT Viewer?action=UPDATE&amp;creator=factset&amp;DYN_ARGS=TRUE&amp;DOC_NAME=FAT:FQL_AUDITING_CLIENT_TEMPLATE.FAT&amp;display_string=Audit&amp;VAR:KEY=DCRMZYPIBY&amp;VAR:QUERY=RkZfRUJJVERBX09QRVIoUVRSLDQvMS8yMDEwLDYvMzAvMjAxMCwsLFVTRCk=&amp;WINDOW=FIRST_POPUP&amp;HEIGH","T=450&amp;WIDTH=450&amp;START_MAXIMIZED=FALSE&amp;VAR:CALENDAR=US&amp;VAR:SYMBOL=HOG&amp;VAR:INDEX=0"}</definedName>
    <definedName name="_572__FDSAUDITLINK__" localSheetId="1" hidden="1">{"fdsup://directions/FAT Viewer?action=UPDATE&amp;creator=factset&amp;DYN_ARGS=TRUE&amp;DOC_NAME=FAT:FQL_AUDITING_CLIENT_TEMPLATE.FAT&amp;display_string=Audit&amp;VAR:KEY=DCRMZYPIBY&amp;VAR:QUERY=RkZfRUJJVERBX09QRVIoUVRSLDQvMS8yMDEwLDYvMzAvMjAxMCwsLFVTRCk=&amp;WINDOW=FIRST_POPUP&amp;HEIGH","T=450&amp;WIDTH=450&amp;START_MAXIMIZED=FALSE&amp;VAR:CALENDAR=US&amp;VAR:SYMBOL=HOG&amp;VAR:INDEX=0"}</definedName>
    <definedName name="_572__FDSAUDITLINK__" hidden="1">{"fdsup://directions/FAT Viewer?action=UPDATE&amp;creator=factset&amp;DYN_ARGS=TRUE&amp;DOC_NAME=FAT:FQL_AUDITING_CLIENT_TEMPLATE.FAT&amp;display_string=Audit&amp;VAR:KEY=DCRMZYPIBY&amp;VAR:QUERY=RkZfRUJJVERBX09QRVIoUVRSLDQvMS8yMDEwLDYvMzAvMjAxMCwsLFVTRCk=&amp;WINDOW=FIRST_POPUP&amp;HEIGH","T=450&amp;WIDTH=450&amp;START_MAXIMIZED=FALSE&amp;VAR:CALENDAR=US&amp;VAR:SYMBOL=HOG&amp;VAR:INDEX=0"}</definedName>
    <definedName name="_573__FDSAUDITLINK__" localSheetId="7" hidden="1">{"fdsup://directions/FAT Viewer?action=UPDATE&amp;creator=factset&amp;DYN_ARGS=TRUE&amp;DOC_NAME=FAT:FQL_AUDITING_CLIENT_TEMPLATE.FAT&amp;display_string=Audit&amp;VAR:KEY=NSBYNMNGTO&amp;VAR:QUERY=RkZfRUJJVERBX09QRVIoUVRSLDQvMS8yMDA5LDYvMzAvMjAwOSwsLFVTRCk=&amp;WINDOW=FIRST_POPUP&amp;HEIGH","T=450&amp;WIDTH=450&amp;START_MAXIMIZED=FALSE&amp;VAR:CALENDAR=US&amp;VAR:SYMBOL=HNZ&amp;VAR:INDEX=0"}</definedName>
    <definedName name="_573__FDSAUDITLINK__" localSheetId="9" hidden="1">{"fdsup://directions/FAT Viewer?action=UPDATE&amp;creator=factset&amp;DYN_ARGS=TRUE&amp;DOC_NAME=FAT:FQL_AUDITING_CLIENT_TEMPLATE.FAT&amp;display_string=Audit&amp;VAR:KEY=NSBYNMNGTO&amp;VAR:QUERY=RkZfRUJJVERBX09QRVIoUVRSLDQvMS8yMDA5LDYvMzAvMjAwOSwsLFVTRCk=&amp;WINDOW=FIRST_POPUP&amp;HEIGH","T=450&amp;WIDTH=450&amp;START_MAXIMIZED=FALSE&amp;VAR:CALENDAR=US&amp;VAR:SYMBOL=HNZ&amp;VAR:INDEX=0"}</definedName>
    <definedName name="_573__FDSAUDITLINK__" localSheetId="8" hidden="1">{"fdsup://directions/FAT Viewer?action=UPDATE&amp;creator=factset&amp;DYN_ARGS=TRUE&amp;DOC_NAME=FAT:FQL_AUDITING_CLIENT_TEMPLATE.FAT&amp;display_string=Audit&amp;VAR:KEY=NSBYNMNGTO&amp;VAR:QUERY=RkZfRUJJVERBX09QRVIoUVRSLDQvMS8yMDA5LDYvMzAvMjAwOSwsLFVTRCk=&amp;WINDOW=FIRST_POPUP&amp;HEIGH","T=450&amp;WIDTH=450&amp;START_MAXIMIZED=FALSE&amp;VAR:CALENDAR=US&amp;VAR:SYMBOL=HNZ&amp;VAR:INDEX=0"}</definedName>
    <definedName name="_573__FDSAUDITLINK__" localSheetId="10" hidden="1">{"fdsup://directions/FAT Viewer?action=UPDATE&amp;creator=factset&amp;DYN_ARGS=TRUE&amp;DOC_NAME=FAT:FQL_AUDITING_CLIENT_TEMPLATE.FAT&amp;display_string=Audit&amp;VAR:KEY=NSBYNMNGTO&amp;VAR:QUERY=RkZfRUJJVERBX09QRVIoUVRSLDQvMS8yMDA5LDYvMzAvMjAwOSwsLFVTRCk=&amp;WINDOW=FIRST_POPUP&amp;HEIGH","T=450&amp;WIDTH=450&amp;START_MAXIMIZED=FALSE&amp;VAR:CALENDAR=US&amp;VAR:SYMBOL=HNZ&amp;VAR:INDEX=0"}</definedName>
    <definedName name="_573__FDSAUDITLINK__" localSheetId="3" hidden="1">{"fdsup://directions/FAT Viewer?action=UPDATE&amp;creator=factset&amp;DYN_ARGS=TRUE&amp;DOC_NAME=FAT:FQL_AUDITING_CLIENT_TEMPLATE.FAT&amp;display_string=Audit&amp;VAR:KEY=NSBYNMNGTO&amp;VAR:QUERY=RkZfRUJJVERBX09QRVIoUVRSLDQvMS8yMDA5LDYvMzAvMjAwOSwsLFVTRCk=&amp;WINDOW=FIRST_POPUP&amp;HEIGH","T=450&amp;WIDTH=450&amp;START_MAXIMIZED=FALSE&amp;VAR:CALENDAR=US&amp;VAR:SYMBOL=HNZ&amp;VAR:INDEX=0"}</definedName>
    <definedName name="_573__FDSAUDITLINK__" localSheetId="5" hidden="1">{"fdsup://directions/FAT Viewer?action=UPDATE&amp;creator=factset&amp;DYN_ARGS=TRUE&amp;DOC_NAME=FAT:FQL_AUDITING_CLIENT_TEMPLATE.FAT&amp;display_string=Audit&amp;VAR:KEY=NSBYNMNGTO&amp;VAR:QUERY=RkZfRUJJVERBX09QRVIoUVRSLDQvMS8yMDA5LDYvMzAvMjAwOSwsLFVTRCk=&amp;WINDOW=FIRST_POPUP&amp;HEIGH","T=450&amp;WIDTH=450&amp;START_MAXIMIZED=FALSE&amp;VAR:CALENDAR=US&amp;VAR:SYMBOL=HNZ&amp;VAR:INDEX=0"}</definedName>
    <definedName name="_573__FDSAUDITLINK__" localSheetId="1" hidden="1">{"fdsup://directions/FAT Viewer?action=UPDATE&amp;creator=factset&amp;DYN_ARGS=TRUE&amp;DOC_NAME=FAT:FQL_AUDITING_CLIENT_TEMPLATE.FAT&amp;display_string=Audit&amp;VAR:KEY=NSBYNMNGTO&amp;VAR:QUERY=RkZfRUJJVERBX09QRVIoUVRSLDQvMS8yMDA5LDYvMzAvMjAwOSwsLFVTRCk=&amp;WINDOW=FIRST_POPUP&amp;HEIGH","T=450&amp;WIDTH=450&amp;START_MAXIMIZED=FALSE&amp;VAR:CALENDAR=US&amp;VAR:SYMBOL=HNZ&amp;VAR:INDEX=0"}</definedName>
    <definedName name="_573__FDSAUDITLINK__" hidden="1">{"fdsup://directions/FAT Viewer?action=UPDATE&amp;creator=factset&amp;DYN_ARGS=TRUE&amp;DOC_NAME=FAT:FQL_AUDITING_CLIENT_TEMPLATE.FAT&amp;display_string=Audit&amp;VAR:KEY=NSBYNMNGTO&amp;VAR:QUERY=RkZfRUJJVERBX09QRVIoUVRSLDQvMS8yMDA5LDYvMzAvMjAwOSwsLFVTRCk=&amp;WINDOW=FIRST_POPUP&amp;HEIGH","T=450&amp;WIDTH=450&amp;START_MAXIMIZED=FALSE&amp;VAR:CALENDAR=US&amp;VAR:SYMBOL=HNZ&amp;VAR:INDEX=0"}</definedName>
    <definedName name="_574__FDSAUDITLINK__" localSheetId="7" hidden="1">{"fdsup://directions/FAT Viewer?action=UPDATE&amp;creator=factset&amp;DYN_ARGS=TRUE&amp;DOC_NAME=FAT:FQL_AUDITING_CLIENT_TEMPLATE.FAT&amp;display_string=Audit&amp;VAR:KEY=HWRAFCHEJE&amp;VAR:QUERY=RkZfRUJJVERBX09QRVIoUVRSLDQvMS8yMDEwLDYvMzAvMjAxMCwsLFVTRCk=&amp;WINDOW=FIRST_POPUP&amp;HEIGH","T=450&amp;WIDTH=450&amp;START_MAXIMIZED=FALSE&amp;VAR:CALENDAR=US&amp;VAR:SYMBOL=HNZ&amp;VAR:INDEX=0"}</definedName>
    <definedName name="_574__FDSAUDITLINK__" localSheetId="9" hidden="1">{"fdsup://directions/FAT Viewer?action=UPDATE&amp;creator=factset&amp;DYN_ARGS=TRUE&amp;DOC_NAME=FAT:FQL_AUDITING_CLIENT_TEMPLATE.FAT&amp;display_string=Audit&amp;VAR:KEY=HWRAFCHEJE&amp;VAR:QUERY=RkZfRUJJVERBX09QRVIoUVRSLDQvMS8yMDEwLDYvMzAvMjAxMCwsLFVTRCk=&amp;WINDOW=FIRST_POPUP&amp;HEIGH","T=450&amp;WIDTH=450&amp;START_MAXIMIZED=FALSE&amp;VAR:CALENDAR=US&amp;VAR:SYMBOL=HNZ&amp;VAR:INDEX=0"}</definedName>
    <definedName name="_574__FDSAUDITLINK__" localSheetId="8" hidden="1">{"fdsup://directions/FAT Viewer?action=UPDATE&amp;creator=factset&amp;DYN_ARGS=TRUE&amp;DOC_NAME=FAT:FQL_AUDITING_CLIENT_TEMPLATE.FAT&amp;display_string=Audit&amp;VAR:KEY=HWRAFCHEJE&amp;VAR:QUERY=RkZfRUJJVERBX09QRVIoUVRSLDQvMS8yMDEwLDYvMzAvMjAxMCwsLFVTRCk=&amp;WINDOW=FIRST_POPUP&amp;HEIGH","T=450&amp;WIDTH=450&amp;START_MAXIMIZED=FALSE&amp;VAR:CALENDAR=US&amp;VAR:SYMBOL=HNZ&amp;VAR:INDEX=0"}</definedName>
    <definedName name="_574__FDSAUDITLINK__" localSheetId="10" hidden="1">{"fdsup://directions/FAT Viewer?action=UPDATE&amp;creator=factset&amp;DYN_ARGS=TRUE&amp;DOC_NAME=FAT:FQL_AUDITING_CLIENT_TEMPLATE.FAT&amp;display_string=Audit&amp;VAR:KEY=HWRAFCHEJE&amp;VAR:QUERY=RkZfRUJJVERBX09QRVIoUVRSLDQvMS8yMDEwLDYvMzAvMjAxMCwsLFVTRCk=&amp;WINDOW=FIRST_POPUP&amp;HEIGH","T=450&amp;WIDTH=450&amp;START_MAXIMIZED=FALSE&amp;VAR:CALENDAR=US&amp;VAR:SYMBOL=HNZ&amp;VAR:INDEX=0"}</definedName>
    <definedName name="_574__FDSAUDITLINK__" localSheetId="3" hidden="1">{"fdsup://directions/FAT Viewer?action=UPDATE&amp;creator=factset&amp;DYN_ARGS=TRUE&amp;DOC_NAME=FAT:FQL_AUDITING_CLIENT_TEMPLATE.FAT&amp;display_string=Audit&amp;VAR:KEY=HWRAFCHEJE&amp;VAR:QUERY=RkZfRUJJVERBX09QRVIoUVRSLDQvMS8yMDEwLDYvMzAvMjAxMCwsLFVTRCk=&amp;WINDOW=FIRST_POPUP&amp;HEIGH","T=450&amp;WIDTH=450&amp;START_MAXIMIZED=FALSE&amp;VAR:CALENDAR=US&amp;VAR:SYMBOL=HNZ&amp;VAR:INDEX=0"}</definedName>
    <definedName name="_574__FDSAUDITLINK__" localSheetId="5" hidden="1">{"fdsup://directions/FAT Viewer?action=UPDATE&amp;creator=factset&amp;DYN_ARGS=TRUE&amp;DOC_NAME=FAT:FQL_AUDITING_CLIENT_TEMPLATE.FAT&amp;display_string=Audit&amp;VAR:KEY=HWRAFCHEJE&amp;VAR:QUERY=RkZfRUJJVERBX09QRVIoUVRSLDQvMS8yMDEwLDYvMzAvMjAxMCwsLFVTRCk=&amp;WINDOW=FIRST_POPUP&amp;HEIGH","T=450&amp;WIDTH=450&amp;START_MAXIMIZED=FALSE&amp;VAR:CALENDAR=US&amp;VAR:SYMBOL=HNZ&amp;VAR:INDEX=0"}</definedName>
    <definedName name="_574__FDSAUDITLINK__" localSheetId="1" hidden="1">{"fdsup://directions/FAT Viewer?action=UPDATE&amp;creator=factset&amp;DYN_ARGS=TRUE&amp;DOC_NAME=FAT:FQL_AUDITING_CLIENT_TEMPLATE.FAT&amp;display_string=Audit&amp;VAR:KEY=HWRAFCHEJE&amp;VAR:QUERY=RkZfRUJJVERBX09QRVIoUVRSLDQvMS8yMDEwLDYvMzAvMjAxMCwsLFVTRCk=&amp;WINDOW=FIRST_POPUP&amp;HEIGH","T=450&amp;WIDTH=450&amp;START_MAXIMIZED=FALSE&amp;VAR:CALENDAR=US&amp;VAR:SYMBOL=HNZ&amp;VAR:INDEX=0"}</definedName>
    <definedName name="_574__FDSAUDITLINK__" hidden="1">{"fdsup://directions/FAT Viewer?action=UPDATE&amp;creator=factset&amp;DYN_ARGS=TRUE&amp;DOC_NAME=FAT:FQL_AUDITING_CLIENT_TEMPLATE.FAT&amp;display_string=Audit&amp;VAR:KEY=HWRAFCHEJE&amp;VAR:QUERY=RkZfRUJJVERBX09QRVIoUVRSLDQvMS8yMDEwLDYvMzAvMjAxMCwsLFVTRCk=&amp;WINDOW=FIRST_POPUP&amp;HEIGH","T=450&amp;WIDTH=450&amp;START_MAXIMIZED=FALSE&amp;VAR:CALENDAR=US&amp;VAR:SYMBOL=HNZ&amp;VAR:INDEX=0"}</definedName>
    <definedName name="_575__FDSAUDITLINK__" localSheetId="7" hidden="1">{"fdsup://directions/FAT Viewer?action=UPDATE&amp;creator=factset&amp;DYN_ARGS=TRUE&amp;DOC_NAME=FAT:FQL_AUDITING_CLIENT_TEMPLATE.FAT&amp;display_string=Audit&amp;VAR:KEY=RWFYXIDUFS&amp;VAR:QUERY=RkZfRUJJVERBX09QRVIoUVRSLDQvMS8yMDA5LDYvMzAvMjAwOSwsLFVTRCk=&amp;WINDOW=FIRST_POPUP&amp;HEIGH","T=450&amp;WIDTH=450&amp;START_MAXIMIZED=FALSE&amp;VAR:CALENDAR=US&amp;VAR:SYMBOL=HIG&amp;VAR:INDEX=0"}</definedName>
    <definedName name="_575__FDSAUDITLINK__" localSheetId="9" hidden="1">{"fdsup://directions/FAT Viewer?action=UPDATE&amp;creator=factset&amp;DYN_ARGS=TRUE&amp;DOC_NAME=FAT:FQL_AUDITING_CLIENT_TEMPLATE.FAT&amp;display_string=Audit&amp;VAR:KEY=RWFYXIDUFS&amp;VAR:QUERY=RkZfRUJJVERBX09QRVIoUVRSLDQvMS8yMDA5LDYvMzAvMjAwOSwsLFVTRCk=&amp;WINDOW=FIRST_POPUP&amp;HEIGH","T=450&amp;WIDTH=450&amp;START_MAXIMIZED=FALSE&amp;VAR:CALENDAR=US&amp;VAR:SYMBOL=HIG&amp;VAR:INDEX=0"}</definedName>
    <definedName name="_575__FDSAUDITLINK__" localSheetId="8" hidden="1">{"fdsup://directions/FAT Viewer?action=UPDATE&amp;creator=factset&amp;DYN_ARGS=TRUE&amp;DOC_NAME=FAT:FQL_AUDITING_CLIENT_TEMPLATE.FAT&amp;display_string=Audit&amp;VAR:KEY=RWFYXIDUFS&amp;VAR:QUERY=RkZfRUJJVERBX09QRVIoUVRSLDQvMS8yMDA5LDYvMzAvMjAwOSwsLFVTRCk=&amp;WINDOW=FIRST_POPUP&amp;HEIGH","T=450&amp;WIDTH=450&amp;START_MAXIMIZED=FALSE&amp;VAR:CALENDAR=US&amp;VAR:SYMBOL=HIG&amp;VAR:INDEX=0"}</definedName>
    <definedName name="_575__FDSAUDITLINK__" localSheetId="10" hidden="1">{"fdsup://directions/FAT Viewer?action=UPDATE&amp;creator=factset&amp;DYN_ARGS=TRUE&amp;DOC_NAME=FAT:FQL_AUDITING_CLIENT_TEMPLATE.FAT&amp;display_string=Audit&amp;VAR:KEY=RWFYXIDUFS&amp;VAR:QUERY=RkZfRUJJVERBX09QRVIoUVRSLDQvMS8yMDA5LDYvMzAvMjAwOSwsLFVTRCk=&amp;WINDOW=FIRST_POPUP&amp;HEIGH","T=450&amp;WIDTH=450&amp;START_MAXIMIZED=FALSE&amp;VAR:CALENDAR=US&amp;VAR:SYMBOL=HIG&amp;VAR:INDEX=0"}</definedName>
    <definedName name="_575__FDSAUDITLINK__" localSheetId="3" hidden="1">{"fdsup://directions/FAT Viewer?action=UPDATE&amp;creator=factset&amp;DYN_ARGS=TRUE&amp;DOC_NAME=FAT:FQL_AUDITING_CLIENT_TEMPLATE.FAT&amp;display_string=Audit&amp;VAR:KEY=RWFYXIDUFS&amp;VAR:QUERY=RkZfRUJJVERBX09QRVIoUVRSLDQvMS8yMDA5LDYvMzAvMjAwOSwsLFVTRCk=&amp;WINDOW=FIRST_POPUP&amp;HEIGH","T=450&amp;WIDTH=450&amp;START_MAXIMIZED=FALSE&amp;VAR:CALENDAR=US&amp;VAR:SYMBOL=HIG&amp;VAR:INDEX=0"}</definedName>
    <definedName name="_575__FDSAUDITLINK__" localSheetId="5" hidden="1">{"fdsup://directions/FAT Viewer?action=UPDATE&amp;creator=factset&amp;DYN_ARGS=TRUE&amp;DOC_NAME=FAT:FQL_AUDITING_CLIENT_TEMPLATE.FAT&amp;display_string=Audit&amp;VAR:KEY=RWFYXIDUFS&amp;VAR:QUERY=RkZfRUJJVERBX09QRVIoUVRSLDQvMS8yMDA5LDYvMzAvMjAwOSwsLFVTRCk=&amp;WINDOW=FIRST_POPUP&amp;HEIGH","T=450&amp;WIDTH=450&amp;START_MAXIMIZED=FALSE&amp;VAR:CALENDAR=US&amp;VAR:SYMBOL=HIG&amp;VAR:INDEX=0"}</definedName>
    <definedName name="_575__FDSAUDITLINK__" localSheetId="1" hidden="1">{"fdsup://directions/FAT Viewer?action=UPDATE&amp;creator=factset&amp;DYN_ARGS=TRUE&amp;DOC_NAME=FAT:FQL_AUDITING_CLIENT_TEMPLATE.FAT&amp;display_string=Audit&amp;VAR:KEY=RWFYXIDUFS&amp;VAR:QUERY=RkZfRUJJVERBX09QRVIoUVRSLDQvMS8yMDA5LDYvMzAvMjAwOSwsLFVTRCk=&amp;WINDOW=FIRST_POPUP&amp;HEIGH","T=450&amp;WIDTH=450&amp;START_MAXIMIZED=FALSE&amp;VAR:CALENDAR=US&amp;VAR:SYMBOL=HIG&amp;VAR:INDEX=0"}</definedName>
    <definedName name="_575__FDSAUDITLINK__" hidden="1">{"fdsup://directions/FAT Viewer?action=UPDATE&amp;creator=factset&amp;DYN_ARGS=TRUE&amp;DOC_NAME=FAT:FQL_AUDITING_CLIENT_TEMPLATE.FAT&amp;display_string=Audit&amp;VAR:KEY=RWFYXIDUFS&amp;VAR:QUERY=RkZfRUJJVERBX09QRVIoUVRSLDQvMS8yMDA5LDYvMzAvMjAwOSwsLFVTRCk=&amp;WINDOW=FIRST_POPUP&amp;HEIGH","T=450&amp;WIDTH=450&amp;START_MAXIMIZED=FALSE&amp;VAR:CALENDAR=US&amp;VAR:SYMBOL=HIG&amp;VAR:INDEX=0"}</definedName>
    <definedName name="_576__FDSAUDITLINK__" localSheetId="7" hidden="1">{"fdsup://directions/FAT Viewer?action=UPDATE&amp;creator=factset&amp;DYN_ARGS=TRUE&amp;DOC_NAME=FAT:FQL_AUDITING_CLIENT_TEMPLATE.FAT&amp;display_string=Audit&amp;VAR:KEY=PMDSDAFOFK&amp;VAR:QUERY=RkZfRUJJVERBX09QRVIoUVRSLDQvMS8yMDEwLDYvMzAvMjAxMCwsLFVTRCk=&amp;WINDOW=FIRST_POPUP&amp;HEIGH","T=450&amp;WIDTH=450&amp;START_MAXIMIZED=FALSE&amp;VAR:CALENDAR=US&amp;VAR:SYMBOL=HIG&amp;VAR:INDEX=0"}</definedName>
    <definedName name="_576__FDSAUDITLINK__" localSheetId="9" hidden="1">{"fdsup://directions/FAT Viewer?action=UPDATE&amp;creator=factset&amp;DYN_ARGS=TRUE&amp;DOC_NAME=FAT:FQL_AUDITING_CLIENT_TEMPLATE.FAT&amp;display_string=Audit&amp;VAR:KEY=PMDSDAFOFK&amp;VAR:QUERY=RkZfRUJJVERBX09QRVIoUVRSLDQvMS8yMDEwLDYvMzAvMjAxMCwsLFVTRCk=&amp;WINDOW=FIRST_POPUP&amp;HEIGH","T=450&amp;WIDTH=450&amp;START_MAXIMIZED=FALSE&amp;VAR:CALENDAR=US&amp;VAR:SYMBOL=HIG&amp;VAR:INDEX=0"}</definedName>
    <definedName name="_576__FDSAUDITLINK__" localSheetId="8" hidden="1">{"fdsup://directions/FAT Viewer?action=UPDATE&amp;creator=factset&amp;DYN_ARGS=TRUE&amp;DOC_NAME=FAT:FQL_AUDITING_CLIENT_TEMPLATE.FAT&amp;display_string=Audit&amp;VAR:KEY=PMDSDAFOFK&amp;VAR:QUERY=RkZfRUJJVERBX09QRVIoUVRSLDQvMS8yMDEwLDYvMzAvMjAxMCwsLFVTRCk=&amp;WINDOW=FIRST_POPUP&amp;HEIGH","T=450&amp;WIDTH=450&amp;START_MAXIMIZED=FALSE&amp;VAR:CALENDAR=US&amp;VAR:SYMBOL=HIG&amp;VAR:INDEX=0"}</definedName>
    <definedName name="_576__FDSAUDITLINK__" localSheetId="10" hidden="1">{"fdsup://directions/FAT Viewer?action=UPDATE&amp;creator=factset&amp;DYN_ARGS=TRUE&amp;DOC_NAME=FAT:FQL_AUDITING_CLIENT_TEMPLATE.FAT&amp;display_string=Audit&amp;VAR:KEY=PMDSDAFOFK&amp;VAR:QUERY=RkZfRUJJVERBX09QRVIoUVRSLDQvMS8yMDEwLDYvMzAvMjAxMCwsLFVTRCk=&amp;WINDOW=FIRST_POPUP&amp;HEIGH","T=450&amp;WIDTH=450&amp;START_MAXIMIZED=FALSE&amp;VAR:CALENDAR=US&amp;VAR:SYMBOL=HIG&amp;VAR:INDEX=0"}</definedName>
    <definedName name="_576__FDSAUDITLINK__" localSheetId="3" hidden="1">{"fdsup://directions/FAT Viewer?action=UPDATE&amp;creator=factset&amp;DYN_ARGS=TRUE&amp;DOC_NAME=FAT:FQL_AUDITING_CLIENT_TEMPLATE.FAT&amp;display_string=Audit&amp;VAR:KEY=PMDSDAFOFK&amp;VAR:QUERY=RkZfRUJJVERBX09QRVIoUVRSLDQvMS8yMDEwLDYvMzAvMjAxMCwsLFVTRCk=&amp;WINDOW=FIRST_POPUP&amp;HEIGH","T=450&amp;WIDTH=450&amp;START_MAXIMIZED=FALSE&amp;VAR:CALENDAR=US&amp;VAR:SYMBOL=HIG&amp;VAR:INDEX=0"}</definedName>
    <definedName name="_576__FDSAUDITLINK__" localSheetId="5" hidden="1">{"fdsup://directions/FAT Viewer?action=UPDATE&amp;creator=factset&amp;DYN_ARGS=TRUE&amp;DOC_NAME=FAT:FQL_AUDITING_CLIENT_TEMPLATE.FAT&amp;display_string=Audit&amp;VAR:KEY=PMDSDAFOFK&amp;VAR:QUERY=RkZfRUJJVERBX09QRVIoUVRSLDQvMS8yMDEwLDYvMzAvMjAxMCwsLFVTRCk=&amp;WINDOW=FIRST_POPUP&amp;HEIGH","T=450&amp;WIDTH=450&amp;START_MAXIMIZED=FALSE&amp;VAR:CALENDAR=US&amp;VAR:SYMBOL=HIG&amp;VAR:INDEX=0"}</definedName>
    <definedName name="_576__FDSAUDITLINK__" localSheetId="1" hidden="1">{"fdsup://directions/FAT Viewer?action=UPDATE&amp;creator=factset&amp;DYN_ARGS=TRUE&amp;DOC_NAME=FAT:FQL_AUDITING_CLIENT_TEMPLATE.FAT&amp;display_string=Audit&amp;VAR:KEY=PMDSDAFOFK&amp;VAR:QUERY=RkZfRUJJVERBX09QRVIoUVRSLDQvMS8yMDEwLDYvMzAvMjAxMCwsLFVTRCk=&amp;WINDOW=FIRST_POPUP&amp;HEIGH","T=450&amp;WIDTH=450&amp;START_MAXIMIZED=FALSE&amp;VAR:CALENDAR=US&amp;VAR:SYMBOL=HIG&amp;VAR:INDEX=0"}</definedName>
    <definedName name="_576__FDSAUDITLINK__" hidden="1">{"fdsup://directions/FAT Viewer?action=UPDATE&amp;creator=factset&amp;DYN_ARGS=TRUE&amp;DOC_NAME=FAT:FQL_AUDITING_CLIENT_TEMPLATE.FAT&amp;display_string=Audit&amp;VAR:KEY=PMDSDAFOFK&amp;VAR:QUERY=RkZfRUJJVERBX09QRVIoUVRSLDQvMS8yMDEwLDYvMzAvMjAxMCwsLFVTRCk=&amp;WINDOW=FIRST_POPUP&amp;HEIGH","T=450&amp;WIDTH=450&amp;START_MAXIMIZED=FALSE&amp;VAR:CALENDAR=US&amp;VAR:SYMBOL=HIG&amp;VAR:INDEX=0"}</definedName>
    <definedName name="_577__FDSAUDITLINK__" localSheetId="7" hidden="1">{"fdsup://directions/FAT Viewer?action=UPDATE&amp;creator=factset&amp;DYN_ARGS=TRUE&amp;DOC_NAME=FAT:FQL_AUDITING_CLIENT_TEMPLATE.FAT&amp;display_string=Audit&amp;VAR:KEY=REPUFIZUVU&amp;VAR:QUERY=RkZfRUJJVERBX09QRVIoUVRSLDQvMS8yMDA5LDYvMzAvMjAwOSwsLFVTRCk=&amp;WINDOW=FIRST_POPUP&amp;HEIGH","T=450&amp;WIDTH=450&amp;START_MAXIMIZED=FALSE&amp;VAR:CALENDAR=US&amp;VAR:SYMBOL=HES&amp;VAR:INDEX=0"}</definedName>
    <definedName name="_577__FDSAUDITLINK__" localSheetId="9" hidden="1">{"fdsup://directions/FAT Viewer?action=UPDATE&amp;creator=factset&amp;DYN_ARGS=TRUE&amp;DOC_NAME=FAT:FQL_AUDITING_CLIENT_TEMPLATE.FAT&amp;display_string=Audit&amp;VAR:KEY=REPUFIZUVU&amp;VAR:QUERY=RkZfRUJJVERBX09QRVIoUVRSLDQvMS8yMDA5LDYvMzAvMjAwOSwsLFVTRCk=&amp;WINDOW=FIRST_POPUP&amp;HEIGH","T=450&amp;WIDTH=450&amp;START_MAXIMIZED=FALSE&amp;VAR:CALENDAR=US&amp;VAR:SYMBOL=HES&amp;VAR:INDEX=0"}</definedName>
    <definedName name="_577__FDSAUDITLINK__" localSheetId="8" hidden="1">{"fdsup://directions/FAT Viewer?action=UPDATE&amp;creator=factset&amp;DYN_ARGS=TRUE&amp;DOC_NAME=FAT:FQL_AUDITING_CLIENT_TEMPLATE.FAT&amp;display_string=Audit&amp;VAR:KEY=REPUFIZUVU&amp;VAR:QUERY=RkZfRUJJVERBX09QRVIoUVRSLDQvMS8yMDA5LDYvMzAvMjAwOSwsLFVTRCk=&amp;WINDOW=FIRST_POPUP&amp;HEIGH","T=450&amp;WIDTH=450&amp;START_MAXIMIZED=FALSE&amp;VAR:CALENDAR=US&amp;VAR:SYMBOL=HES&amp;VAR:INDEX=0"}</definedName>
    <definedName name="_577__FDSAUDITLINK__" localSheetId="10" hidden="1">{"fdsup://directions/FAT Viewer?action=UPDATE&amp;creator=factset&amp;DYN_ARGS=TRUE&amp;DOC_NAME=FAT:FQL_AUDITING_CLIENT_TEMPLATE.FAT&amp;display_string=Audit&amp;VAR:KEY=REPUFIZUVU&amp;VAR:QUERY=RkZfRUJJVERBX09QRVIoUVRSLDQvMS8yMDA5LDYvMzAvMjAwOSwsLFVTRCk=&amp;WINDOW=FIRST_POPUP&amp;HEIGH","T=450&amp;WIDTH=450&amp;START_MAXIMIZED=FALSE&amp;VAR:CALENDAR=US&amp;VAR:SYMBOL=HES&amp;VAR:INDEX=0"}</definedName>
    <definedName name="_577__FDSAUDITLINK__" localSheetId="3" hidden="1">{"fdsup://directions/FAT Viewer?action=UPDATE&amp;creator=factset&amp;DYN_ARGS=TRUE&amp;DOC_NAME=FAT:FQL_AUDITING_CLIENT_TEMPLATE.FAT&amp;display_string=Audit&amp;VAR:KEY=REPUFIZUVU&amp;VAR:QUERY=RkZfRUJJVERBX09QRVIoUVRSLDQvMS8yMDA5LDYvMzAvMjAwOSwsLFVTRCk=&amp;WINDOW=FIRST_POPUP&amp;HEIGH","T=450&amp;WIDTH=450&amp;START_MAXIMIZED=FALSE&amp;VAR:CALENDAR=US&amp;VAR:SYMBOL=HES&amp;VAR:INDEX=0"}</definedName>
    <definedName name="_577__FDSAUDITLINK__" localSheetId="5" hidden="1">{"fdsup://directions/FAT Viewer?action=UPDATE&amp;creator=factset&amp;DYN_ARGS=TRUE&amp;DOC_NAME=FAT:FQL_AUDITING_CLIENT_TEMPLATE.FAT&amp;display_string=Audit&amp;VAR:KEY=REPUFIZUVU&amp;VAR:QUERY=RkZfRUJJVERBX09QRVIoUVRSLDQvMS8yMDA5LDYvMzAvMjAwOSwsLFVTRCk=&amp;WINDOW=FIRST_POPUP&amp;HEIGH","T=450&amp;WIDTH=450&amp;START_MAXIMIZED=FALSE&amp;VAR:CALENDAR=US&amp;VAR:SYMBOL=HES&amp;VAR:INDEX=0"}</definedName>
    <definedName name="_577__FDSAUDITLINK__" localSheetId="1" hidden="1">{"fdsup://directions/FAT Viewer?action=UPDATE&amp;creator=factset&amp;DYN_ARGS=TRUE&amp;DOC_NAME=FAT:FQL_AUDITING_CLIENT_TEMPLATE.FAT&amp;display_string=Audit&amp;VAR:KEY=REPUFIZUVU&amp;VAR:QUERY=RkZfRUJJVERBX09QRVIoUVRSLDQvMS8yMDA5LDYvMzAvMjAwOSwsLFVTRCk=&amp;WINDOW=FIRST_POPUP&amp;HEIGH","T=450&amp;WIDTH=450&amp;START_MAXIMIZED=FALSE&amp;VAR:CALENDAR=US&amp;VAR:SYMBOL=HES&amp;VAR:INDEX=0"}</definedName>
    <definedName name="_577__FDSAUDITLINK__" hidden="1">{"fdsup://directions/FAT Viewer?action=UPDATE&amp;creator=factset&amp;DYN_ARGS=TRUE&amp;DOC_NAME=FAT:FQL_AUDITING_CLIENT_TEMPLATE.FAT&amp;display_string=Audit&amp;VAR:KEY=REPUFIZUVU&amp;VAR:QUERY=RkZfRUJJVERBX09QRVIoUVRSLDQvMS8yMDA5LDYvMzAvMjAwOSwsLFVTRCk=&amp;WINDOW=FIRST_POPUP&amp;HEIGH","T=450&amp;WIDTH=450&amp;START_MAXIMIZED=FALSE&amp;VAR:CALENDAR=US&amp;VAR:SYMBOL=HES&amp;VAR:INDEX=0"}</definedName>
    <definedName name="_578__FDSAUDITLINK__" localSheetId="7" hidden="1">{"fdsup://directions/FAT Viewer?action=UPDATE&amp;creator=factset&amp;DYN_ARGS=TRUE&amp;DOC_NAME=FAT:FQL_AUDITING_CLIENT_TEMPLATE.FAT&amp;display_string=Audit&amp;VAR:KEY=LYFUTWLWFU&amp;VAR:QUERY=RkZfRUJJVERBX09QRVIoUVRSLDQvMS8yMDEwLDYvMzAvMjAxMCwsLFVTRCk=&amp;WINDOW=FIRST_POPUP&amp;HEIGH","T=450&amp;WIDTH=450&amp;START_MAXIMIZED=FALSE&amp;VAR:CALENDAR=US&amp;VAR:SYMBOL=HES&amp;VAR:INDEX=0"}</definedName>
    <definedName name="_578__FDSAUDITLINK__" localSheetId="9" hidden="1">{"fdsup://directions/FAT Viewer?action=UPDATE&amp;creator=factset&amp;DYN_ARGS=TRUE&amp;DOC_NAME=FAT:FQL_AUDITING_CLIENT_TEMPLATE.FAT&amp;display_string=Audit&amp;VAR:KEY=LYFUTWLWFU&amp;VAR:QUERY=RkZfRUJJVERBX09QRVIoUVRSLDQvMS8yMDEwLDYvMzAvMjAxMCwsLFVTRCk=&amp;WINDOW=FIRST_POPUP&amp;HEIGH","T=450&amp;WIDTH=450&amp;START_MAXIMIZED=FALSE&amp;VAR:CALENDAR=US&amp;VAR:SYMBOL=HES&amp;VAR:INDEX=0"}</definedName>
    <definedName name="_578__FDSAUDITLINK__" localSheetId="8" hidden="1">{"fdsup://directions/FAT Viewer?action=UPDATE&amp;creator=factset&amp;DYN_ARGS=TRUE&amp;DOC_NAME=FAT:FQL_AUDITING_CLIENT_TEMPLATE.FAT&amp;display_string=Audit&amp;VAR:KEY=LYFUTWLWFU&amp;VAR:QUERY=RkZfRUJJVERBX09QRVIoUVRSLDQvMS8yMDEwLDYvMzAvMjAxMCwsLFVTRCk=&amp;WINDOW=FIRST_POPUP&amp;HEIGH","T=450&amp;WIDTH=450&amp;START_MAXIMIZED=FALSE&amp;VAR:CALENDAR=US&amp;VAR:SYMBOL=HES&amp;VAR:INDEX=0"}</definedName>
    <definedName name="_578__FDSAUDITLINK__" localSheetId="10" hidden="1">{"fdsup://directions/FAT Viewer?action=UPDATE&amp;creator=factset&amp;DYN_ARGS=TRUE&amp;DOC_NAME=FAT:FQL_AUDITING_CLIENT_TEMPLATE.FAT&amp;display_string=Audit&amp;VAR:KEY=LYFUTWLWFU&amp;VAR:QUERY=RkZfRUJJVERBX09QRVIoUVRSLDQvMS8yMDEwLDYvMzAvMjAxMCwsLFVTRCk=&amp;WINDOW=FIRST_POPUP&amp;HEIGH","T=450&amp;WIDTH=450&amp;START_MAXIMIZED=FALSE&amp;VAR:CALENDAR=US&amp;VAR:SYMBOL=HES&amp;VAR:INDEX=0"}</definedName>
    <definedName name="_578__FDSAUDITLINK__" localSheetId="3" hidden="1">{"fdsup://directions/FAT Viewer?action=UPDATE&amp;creator=factset&amp;DYN_ARGS=TRUE&amp;DOC_NAME=FAT:FQL_AUDITING_CLIENT_TEMPLATE.FAT&amp;display_string=Audit&amp;VAR:KEY=LYFUTWLWFU&amp;VAR:QUERY=RkZfRUJJVERBX09QRVIoUVRSLDQvMS8yMDEwLDYvMzAvMjAxMCwsLFVTRCk=&amp;WINDOW=FIRST_POPUP&amp;HEIGH","T=450&amp;WIDTH=450&amp;START_MAXIMIZED=FALSE&amp;VAR:CALENDAR=US&amp;VAR:SYMBOL=HES&amp;VAR:INDEX=0"}</definedName>
    <definedName name="_578__FDSAUDITLINK__" localSheetId="5" hidden="1">{"fdsup://directions/FAT Viewer?action=UPDATE&amp;creator=factset&amp;DYN_ARGS=TRUE&amp;DOC_NAME=FAT:FQL_AUDITING_CLIENT_TEMPLATE.FAT&amp;display_string=Audit&amp;VAR:KEY=LYFUTWLWFU&amp;VAR:QUERY=RkZfRUJJVERBX09QRVIoUVRSLDQvMS8yMDEwLDYvMzAvMjAxMCwsLFVTRCk=&amp;WINDOW=FIRST_POPUP&amp;HEIGH","T=450&amp;WIDTH=450&amp;START_MAXIMIZED=FALSE&amp;VAR:CALENDAR=US&amp;VAR:SYMBOL=HES&amp;VAR:INDEX=0"}</definedName>
    <definedName name="_578__FDSAUDITLINK__" localSheetId="1" hidden="1">{"fdsup://directions/FAT Viewer?action=UPDATE&amp;creator=factset&amp;DYN_ARGS=TRUE&amp;DOC_NAME=FAT:FQL_AUDITING_CLIENT_TEMPLATE.FAT&amp;display_string=Audit&amp;VAR:KEY=LYFUTWLWFU&amp;VAR:QUERY=RkZfRUJJVERBX09QRVIoUVRSLDQvMS8yMDEwLDYvMzAvMjAxMCwsLFVTRCk=&amp;WINDOW=FIRST_POPUP&amp;HEIGH","T=450&amp;WIDTH=450&amp;START_MAXIMIZED=FALSE&amp;VAR:CALENDAR=US&amp;VAR:SYMBOL=HES&amp;VAR:INDEX=0"}</definedName>
    <definedName name="_578__FDSAUDITLINK__" hidden="1">{"fdsup://directions/FAT Viewer?action=UPDATE&amp;creator=factset&amp;DYN_ARGS=TRUE&amp;DOC_NAME=FAT:FQL_AUDITING_CLIENT_TEMPLATE.FAT&amp;display_string=Audit&amp;VAR:KEY=LYFUTWLWFU&amp;VAR:QUERY=RkZfRUJJVERBX09QRVIoUVRSLDQvMS8yMDEwLDYvMzAvMjAxMCwsLFVTRCk=&amp;WINDOW=FIRST_POPUP&amp;HEIGH","T=450&amp;WIDTH=450&amp;START_MAXIMIZED=FALSE&amp;VAR:CALENDAR=US&amp;VAR:SYMBOL=HES&amp;VAR:INDEX=0"}</definedName>
    <definedName name="_579__FDSAUDITLINK__" localSheetId="7" hidden="1">{"fdsup://directions/FAT Viewer?action=UPDATE&amp;creator=factset&amp;DYN_ARGS=TRUE&amp;DOC_NAME=FAT:FQL_AUDITING_CLIENT_TEMPLATE.FAT&amp;display_string=Audit&amp;VAR:KEY=NEHGJIZURU&amp;VAR:QUERY=RkZfRUJJVERBX09QRVIoUVRSLDQvMS8yMDA5LDYvMzAvMjAwOSwsLFVTRCk=&amp;WINDOW=FIRST_POPUP&amp;HEIGH","T=450&amp;WIDTH=450&amp;START_MAXIMIZED=FALSE&amp;VAR:CALENDAR=US&amp;VAR:SYMBOL=HD&amp;VAR:INDEX=0"}</definedName>
    <definedName name="_579__FDSAUDITLINK__" localSheetId="9" hidden="1">{"fdsup://directions/FAT Viewer?action=UPDATE&amp;creator=factset&amp;DYN_ARGS=TRUE&amp;DOC_NAME=FAT:FQL_AUDITING_CLIENT_TEMPLATE.FAT&amp;display_string=Audit&amp;VAR:KEY=NEHGJIZURU&amp;VAR:QUERY=RkZfRUJJVERBX09QRVIoUVRSLDQvMS8yMDA5LDYvMzAvMjAwOSwsLFVTRCk=&amp;WINDOW=FIRST_POPUP&amp;HEIGH","T=450&amp;WIDTH=450&amp;START_MAXIMIZED=FALSE&amp;VAR:CALENDAR=US&amp;VAR:SYMBOL=HD&amp;VAR:INDEX=0"}</definedName>
    <definedName name="_579__FDSAUDITLINK__" localSheetId="8" hidden="1">{"fdsup://directions/FAT Viewer?action=UPDATE&amp;creator=factset&amp;DYN_ARGS=TRUE&amp;DOC_NAME=FAT:FQL_AUDITING_CLIENT_TEMPLATE.FAT&amp;display_string=Audit&amp;VAR:KEY=NEHGJIZURU&amp;VAR:QUERY=RkZfRUJJVERBX09QRVIoUVRSLDQvMS8yMDA5LDYvMzAvMjAwOSwsLFVTRCk=&amp;WINDOW=FIRST_POPUP&amp;HEIGH","T=450&amp;WIDTH=450&amp;START_MAXIMIZED=FALSE&amp;VAR:CALENDAR=US&amp;VAR:SYMBOL=HD&amp;VAR:INDEX=0"}</definedName>
    <definedName name="_579__FDSAUDITLINK__" localSheetId="10" hidden="1">{"fdsup://directions/FAT Viewer?action=UPDATE&amp;creator=factset&amp;DYN_ARGS=TRUE&amp;DOC_NAME=FAT:FQL_AUDITING_CLIENT_TEMPLATE.FAT&amp;display_string=Audit&amp;VAR:KEY=NEHGJIZURU&amp;VAR:QUERY=RkZfRUJJVERBX09QRVIoUVRSLDQvMS8yMDA5LDYvMzAvMjAwOSwsLFVTRCk=&amp;WINDOW=FIRST_POPUP&amp;HEIGH","T=450&amp;WIDTH=450&amp;START_MAXIMIZED=FALSE&amp;VAR:CALENDAR=US&amp;VAR:SYMBOL=HD&amp;VAR:INDEX=0"}</definedName>
    <definedName name="_579__FDSAUDITLINK__" localSheetId="3" hidden="1">{"fdsup://directions/FAT Viewer?action=UPDATE&amp;creator=factset&amp;DYN_ARGS=TRUE&amp;DOC_NAME=FAT:FQL_AUDITING_CLIENT_TEMPLATE.FAT&amp;display_string=Audit&amp;VAR:KEY=NEHGJIZURU&amp;VAR:QUERY=RkZfRUJJVERBX09QRVIoUVRSLDQvMS8yMDA5LDYvMzAvMjAwOSwsLFVTRCk=&amp;WINDOW=FIRST_POPUP&amp;HEIGH","T=450&amp;WIDTH=450&amp;START_MAXIMIZED=FALSE&amp;VAR:CALENDAR=US&amp;VAR:SYMBOL=HD&amp;VAR:INDEX=0"}</definedName>
    <definedName name="_579__FDSAUDITLINK__" localSheetId="5" hidden="1">{"fdsup://directions/FAT Viewer?action=UPDATE&amp;creator=factset&amp;DYN_ARGS=TRUE&amp;DOC_NAME=FAT:FQL_AUDITING_CLIENT_TEMPLATE.FAT&amp;display_string=Audit&amp;VAR:KEY=NEHGJIZURU&amp;VAR:QUERY=RkZfRUJJVERBX09QRVIoUVRSLDQvMS8yMDA5LDYvMzAvMjAwOSwsLFVTRCk=&amp;WINDOW=FIRST_POPUP&amp;HEIGH","T=450&amp;WIDTH=450&amp;START_MAXIMIZED=FALSE&amp;VAR:CALENDAR=US&amp;VAR:SYMBOL=HD&amp;VAR:INDEX=0"}</definedName>
    <definedName name="_579__FDSAUDITLINK__" localSheetId="1" hidden="1">{"fdsup://directions/FAT Viewer?action=UPDATE&amp;creator=factset&amp;DYN_ARGS=TRUE&amp;DOC_NAME=FAT:FQL_AUDITING_CLIENT_TEMPLATE.FAT&amp;display_string=Audit&amp;VAR:KEY=NEHGJIZURU&amp;VAR:QUERY=RkZfRUJJVERBX09QRVIoUVRSLDQvMS8yMDA5LDYvMzAvMjAwOSwsLFVTRCk=&amp;WINDOW=FIRST_POPUP&amp;HEIGH","T=450&amp;WIDTH=450&amp;START_MAXIMIZED=FALSE&amp;VAR:CALENDAR=US&amp;VAR:SYMBOL=HD&amp;VAR:INDEX=0"}</definedName>
    <definedName name="_579__FDSAUDITLINK__" hidden="1">{"fdsup://directions/FAT Viewer?action=UPDATE&amp;creator=factset&amp;DYN_ARGS=TRUE&amp;DOC_NAME=FAT:FQL_AUDITING_CLIENT_TEMPLATE.FAT&amp;display_string=Audit&amp;VAR:KEY=NEHGJIZURU&amp;VAR:QUERY=RkZfRUJJVERBX09QRVIoUVRSLDQvMS8yMDA5LDYvMzAvMjAwOSwsLFVTRCk=&amp;WINDOW=FIRST_POPUP&amp;HEIGH","T=450&amp;WIDTH=450&amp;START_MAXIMIZED=FALSE&amp;VAR:CALENDAR=US&amp;VAR:SYMBOL=HD&amp;VAR:INDEX=0"}</definedName>
    <definedName name="_58__FDSAUDITLINK__" localSheetId="7" hidden="1">{"fdsup://directions/FAT Viewer?action=UPDATE&amp;creator=factset&amp;DYN_ARGS=TRUE&amp;DOC_NAME=FAT:FQL_AUDITING_CLIENT_TEMPLATE.FAT&amp;display_string=Audit&amp;VAR:KEY=FUVCZOLSFI&amp;VAR:QUERY=RkZfRUJJVERBX09QRVIoUVRSLDQvMS8yMDEwLDYvMzAvMjAxMCwsLFVTRCk=&amp;WINDOW=FIRST_POPUP&amp;HEIGH","T=450&amp;WIDTH=450&amp;START_MAXIMIZED=FALSE&amp;VAR:CALENDAR=US&amp;VAR:SYMBOL=WAT&amp;VAR:INDEX=0"}</definedName>
    <definedName name="_58__FDSAUDITLINK__" localSheetId="9" hidden="1">{"fdsup://directions/FAT Viewer?action=UPDATE&amp;creator=factset&amp;DYN_ARGS=TRUE&amp;DOC_NAME=FAT:FQL_AUDITING_CLIENT_TEMPLATE.FAT&amp;display_string=Audit&amp;VAR:KEY=FUVCZOLSFI&amp;VAR:QUERY=RkZfRUJJVERBX09QRVIoUVRSLDQvMS8yMDEwLDYvMzAvMjAxMCwsLFVTRCk=&amp;WINDOW=FIRST_POPUP&amp;HEIGH","T=450&amp;WIDTH=450&amp;START_MAXIMIZED=FALSE&amp;VAR:CALENDAR=US&amp;VAR:SYMBOL=WAT&amp;VAR:INDEX=0"}</definedName>
    <definedName name="_58__FDSAUDITLINK__" localSheetId="8" hidden="1">{"fdsup://directions/FAT Viewer?action=UPDATE&amp;creator=factset&amp;DYN_ARGS=TRUE&amp;DOC_NAME=FAT:FQL_AUDITING_CLIENT_TEMPLATE.FAT&amp;display_string=Audit&amp;VAR:KEY=FUVCZOLSFI&amp;VAR:QUERY=RkZfRUJJVERBX09QRVIoUVRSLDQvMS8yMDEwLDYvMzAvMjAxMCwsLFVTRCk=&amp;WINDOW=FIRST_POPUP&amp;HEIGH","T=450&amp;WIDTH=450&amp;START_MAXIMIZED=FALSE&amp;VAR:CALENDAR=US&amp;VAR:SYMBOL=WAT&amp;VAR:INDEX=0"}</definedName>
    <definedName name="_58__FDSAUDITLINK__" localSheetId="10" hidden="1">{"fdsup://directions/FAT Viewer?action=UPDATE&amp;creator=factset&amp;DYN_ARGS=TRUE&amp;DOC_NAME=FAT:FQL_AUDITING_CLIENT_TEMPLATE.FAT&amp;display_string=Audit&amp;VAR:KEY=FUVCZOLSFI&amp;VAR:QUERY=RkZfRUJJVERBX09QRVIoUVRSLDQvMS8yMDEwLDYvMzAvMjAxMCwsLFVTRCk=&amp;WINDOW=FIRST_POPUP&amp;HEIGH","T=450&amp;WIDTH=450&amp;START_MAXIMIZED=FALSE&amp;VAR:CALENDAR=US&amp;VAR:SYMBOL=WAT&amp;VAR:INDEX=0"}</definedName>
    <definedName name="_58__FDSAUDITLINK__" localSheetId="3" hidden="1">{"fdsup://directions/FAT Viewer?action=UPDATE&amp;creator=factset&amp;DYN_ARGS=TRUE&amp;DOC_NAME=FAT:FQL_AUDITING_CLIENT_TEMPLATE.FAT&amp;display_string=Audit&amp;VAR:KEY=FUVCZOLSFI&amp;VAR:QUERY=RkZfRUJJVERBX09QRVIoUVRSLDQvMS8yMDEwLDYvMzAvMjAxMCwsLFVTRCk=&amp;WINDOW=FIRST_POPUP&amp;HEIGH","T=450&amp;WIDTH=450&amp;START_MAXIMIZED=FALSE&amp;VAR:CALENDAR=US&amp;VAR:SYMBOL=WAT&amp;VAR:INDEX=0"}</definedName>
    <definedName name="_58__FDSAUDITLINK__" localSheetId="5" hidden="1">{"fdsup://directions/FAT Viewer?action=UPDATE&amp;creator=factset&amp;DYN_ARGS=TRUE&amp;DOC_NAME=FAT:FQL_AUDITING_CLIENT_TEMPLATE.FAT&amp;display_string=Audit&amp;VAR:KEY=FUVCZOLSFI&amp;VAR:QUERY=RkZfRUJJVERBX09QRVIoUVRSLDQvMS8yMDEwLDYvMzAvMjAxMCwsLFVTRCk=&amp;WINDOW=FIRST_POPUP&amp;HEIGH","T=450&amp;WIDTH=450&amp;START_MAXIMIZED=FALSE&amp;VAR:CALENDAR=US&amp;VAR:SYMBOL=WAT&amp;VAR:INDEX=0"}</definedName>
    <definedName name="_58__FDSAUDITLINK__" localSheetId="1" hidden="1">{"fdsup://directions/FAT Viewer?action=UPDATE&amp;creator=factset&amp;DYN_ARGS=TRUE&amp;DOC_NAME=FAT:FQL_AUDITING_CLIENT_TEMPLATE.FAT&amp;display_string=Audit&amp;VAR:KEY=FUVCZOLSFI&amp;VAR:QUERY=RkZfRUJJVERBX09QRVIoUVRSLDQvMS8yMDEwLDYvMzAvMjAxMCwsLFVTRCk=&amp;WINDOW=FIRST_POPUP&amp;HEIGH","T=450&amp;WIDTH=450&amp;START_MAXIMIZED=FALSE&amp;VAR:CALENDAR=US&amp;VAR:SYMBOL=WAT&amp;VAR:INDEX=0"}</definedName>
    <definedName name="_58__FDSAUDITLINK__" hidden="1">{"fdsup://directions/FAT Viewer?action=UPDATE&amp;creator=factset&amp;DYN_ARGS=TRUE&amp;DOC_NAME=FAT:FQL_AUDITING_CLIENT_TEMPLATE.FAT&amp;display_string=Audit&amp;VAR:KEY=FUVCZOLSFI&amp;VAR:QUERY=RkZfRUJJVERBX09QRVIoUVRSLDQvMS8yMDEwLDYvMzAvMjAxMCwsLFVTRCk=&amp;WINDOW=FIRST_POPUP&amp;HEIGH","T=450&amp;WIDTH=450&amp;START_MAXIMIZED=FALSE&amp;VAR:CALENDAR=US&amp;VAR:SYMBOL=WAT&amp;VAR:INDEX=0"}</definedName>
    <definedName name="_580__FDSAUDITLINK__" localSheetId="7" hidden="1">{"fdsup://directions/FAT Viewer?action=UPDATE&amp;creator=factset&amp;DYN_ARGS=TRUE&amp;DOC_NAME=FAT:FQL_AUDITING_CLIENT_TEMPLATE.FAT&amp;display_string=Audit&amp;VAR:KEY=NWNKLWTEFY&amp;VAR:QUERY=RkZfRUJJVERBX09QRVIoUVRSLDQvMS8yMDEwLDYvMzAvMjAxMCwsLFVTRCk=&amp;WINDOW=FIRST_POPUP&amp;HEIGH","T=450&amp;WIDTH=450&amp;START_MAXIMIZED=FALSE&amp;VAR:CALENDAR=US&amp;VAR:SYMBOL=HD&amp;VAR:INDEX=0"}</definedName>
    <definedName name="_580__FDSAUDITLINK__" localSheetId="9" hidden="1">{"fdsup://directions/FAT Viewer?action=UPDATE&amp;creator=factset&amp;DYN_ARGS=TRUE&amp;DOC_NAME=FAT:FQL_AUDITING_CLIENT_TEMPLATE.FAT&amp;display_string=Audit&amp;VAR:KEY=NWNKLWTEFY&amp;VAR:QUERY=RkZfRUJJVERBX09QRVIoUVRSLDQvMS8yMDEwLDYvMzAvMjAxMCwsLFVTRCk=&amp;WINDOW=FIRST_POPUP&amp;HEIGH","T=450&amp;WIDTH=450&amp;START_MAXIMIZED=FALSE&amp;VAR:CALENDAR=US&amp;VAR:SYMBOL=HD&amp;VAR:INDEX=0"}</definedName>
    <definedName name="_580__FDSAUDITLINK__" localSheetId="8" hidden="1">{"fdsup://directions/FAT Viewer?action=UPDATE&amp;creator=factset&amp;DYN_ARGS=TRUE&amp;DOC_NAME=FAT:FQL_AUDITING_CLIENT_TEMPLATE.FAT&amp;display_string=Audit&amp;VAR:KEY=NWNKLWTEFY&amp;VAR:QUERY=RkZfRUJJVERBX09QRVIoUVRSLDQvMS8yMDEwLDYvMzAvMjAxMCwsLFVTRCk=&amp;WINDOW=FIRST_POPUP&amp;HEIGH","T=450&amp;WIDTH=450&amp;START_MAXIMIZED=FALSE&amp;VAR:CALENDAR=US&amp;VAR:SYMBOL=HD&amp;VAR:INDEX=0"}</definedName>
    <definedName name="_580__FDSAUDITLINK__" localSheetId="10" hidden="1">{"fdsup://directions/FAT Viewer?action=UPDATE&amp;creator=factset&amp;DYN_ARGS=TRUE&amp;DOC_NAME=FAT:FQL_AUDITING_CLIENT_TEMPLATE.FAT&amp;display_string=Audit&amp;VAR:KEY=NWNKLWTEFY&amp;VAR:QUERY=RkZfRUJJVERBX09QRVIoUVRSLDQvMS8yMDEwLDYvMzAvMjAxMCwsLFVTRCk=&amp;WINDOW=FIRST_POPUP&amp;HEIGH","T=450&amp;WIDTH=450&amp;START_MAXIMIZED=FALSE&amp;VAR:CALENDAR=US&amp;VAR:SYMBOL=HD&amp;VAR:INDEX=0"}</definedName>
    <definedName name="_580__FDSAUDITLINK__" localSheetId="3" hidden="1">{"fdsup://directions/FAT Viewer?action=UPDATE&amp;creator=factset&amp;DYN_ARGS=TRUE&amp;DOC_NAME=FAT:FQL_AUDITING_CLIENT_TEMPLATE.FAT&amp;display_string=Audit&amp;VAR:KEY=NWNKLWTEFY&amp;VAR:QUERY=RkZfRUJJVERBX09QRVIoUVRSLDQvMS8yMDEwLDYvMzAvMjAxMCwsLFVTRCk=&amp;WINDOW=FIRST_POPUP&amp;HEIGH","T=450&amp;WIDTH=450&amp;START_MAXIMIZED=FALSE&amp;VAR:CALENDAR=US&amp;VAR:SYMBOL=HD&amp;VAR:INDEX=0"}</definedName>
    <definedName name="_580__FDSAUDITLINK__" localSheetId="5" hidden="1">{"fdsup://directions/FAT Viewer?action=UPDATE&amp;creator=factset&amp;DYN_ARGS=TRUE&amp;DOC_NAME=FAT:FQL_AUDITING_CLIENT_TEMPLATE.FAT&amp;display_string=Audit&amp;VAR:KEY=NWNKLWTEFY&amp;VAR:QUERY=RkZfRUJJVERBX09QRVIoUVRSLDQvMS8yMDEwLDYvMzAvMjAxMCwsLFVTRCk=&amp;WINDOW=FIRST_POPUP&amp;HEIGH","T=450&amp;WIDTH=450&amp;START_MAXIMIZED=FALSE&amp;VAR:CALENDAR=US&amp;VAR:SYMBOL=HD&amp;VAR:INDEX=0"}</definedName>
    <definedName name="_580__FDSAUDITLINK__" localSheetId="1" hidden="1">{"fdsup://directions/FAT Viewer?action=UPDATE&amp;creator=factset&amp;DYN_ARGS=TRUE&amp;DOC_NAME=FAT:FQL_AUDITING_CLIENT_TEMPLATE.FAT&amp;display_string=Audit&amp;VAR:KEY=NWNKLWTEFY&amp;VAR:QUERY=RkZfRUJJVERBX09QRVIoUVRSLDQvMS8yMDEwLDYvMzAvMjAxMCwsLFVTRCk=&amp;WINDOW=FIRST_POPUP&amp;HEIGH","T=450&amp;WIDTH=450&amp;START_MAXIMIZED=FALSE&amp;VAR:CALENDAR=US&amp;VAR:SYMBOL=HD&amp;VAR:INDEX=0"}</definedName>
    <definedName name="_580__FDSAUDITLINK__" hidden="1">{"fdsup://directions/FAT Viewer?action=UPDATE&amp;creator=factset&amp;DYN_ARGS=TRUE&amp;DOC_NAME=FAT:FQL_AUDITING_CLIENT_TEMPLATE.FAT&amp;display_string=Audit&amp;VAR:KEY=NWNKLWTEFY&amp;VAR:QUERY=RkZfRUJJVERBX09QRVIoUVRSLDQvMS8yMDEwLDYvMzAvMjAxMCwsLFVTRCk=&amp;WINDOW=FIRST_POPUP&amp;HEIGH","T=450&amp;WIDTH=450&amp;START_MAXIMIZED=FALSE&amp;VAR:CALENDAR=US&amp;VAR:SYMBOL=HD&amp;VAR:INDEX=0"}</definedName>
    <definedName name="_581__FDSAUDITLINK__" localSheetId="7" hidden="1">{"fdsup://directions/FAT Viewer?action=UPDATE&amp;creator=factset&amp;DYN_ARGS=TRUE&amp;DOC_NAME=FAT:FQL_AUDITING_CLIENT_TEMPLATE.FAT&amp;display_string=Audit&amp;VAR:KEY=VIJKDGPEZQ&amp;VAR:QUERY=RkZfRUJJVERBX09QRVIoUVRSLDQvMS8yMDA5LDYvMzAvMjAwOSwsLFVTRCk=&amp;WINDOW=FIRST_POPUP&amp;HEIGH","T=450&amp;WIDTH=450&amp;START_MAXIMIZED=FALSE&amp;VAR:CALENDAR=US&amp;VAR:SYMBOL=HCP&amp;VAR:INDEX=0"}</definedName>
    <definedName name="_581__FDSAUDITLINK__" localSheetId="9" hidden="1">{"fdsup://directions/FAT Viewer?action=UPDATE&amp;creator=factset&amp;DYN_ARGS=TRUE&amp;DOC_NAME=FAT:FQL_AUDITING_CLIENT_TEMPLATE.FAT&amp;display_string=Audit&amp;VAR:KEY=VIJKDGPEZQ&amp;VAR:QUERY=RkZfRUJJVERBX09QRVIoUVRSLDQvMS8yMDA5LDYvMzAvMjAwOSwsLFVTRCk=&amp;WINDOW=FIRST_POPUP&amp;HEIGH","T=450&amp;WIDTH=450&amp;START_MAXIMIZED=FALSE&amp;VAR:CALENDAR=US&amp;VAR:SYMBOL=HCP&amp;VAR:INDEX=0"}</definedName>
    <definedName name="_581__FDSAUDITLINK__" localSheetId="8" hidden="1">{"fdsup://directions/FAT Viewer?action=UPDATE&amp;creator=factset&amp;DYN_ARGS=TRUE&amp;DOC_NAME=FAT:FQL_AUDITING_CLIENT_TEMPLATE.FAT&amp;display_string=Audit&amp;VAR:KEY=VIJKDGPEZQ&amp;VAR:QUERY=RkZfRUJJVERBX09QRVIoUVRSLDQvMS8yMDA5LDYvMzAvMjAwOSwsLFVTRCk=&amp;WINDOW=FIRST_POPUP&amp;HEIGH","T=450&amp;WIDTH=450&amp;START_MAXIMIZED=FALSE&amp;VAR:CALENDAR=US&amp;VAR:SYMBOL=HCP&amp;VAR:INDEX=0"}</definedName>
    <definedName name="_581__FDSAUDITLINK__" localSheetId="10" hidden="1">{"fdsup://directions/FAT Viewer?action=UPDATE&amp;creator=factset&amp;DYN_ARGS=TRUE&amp;DOC_NAME=FAT:FQL_AUDITING_CLIENT_TEMPLATE.FAT&amp;display_string=Audit&amp;VAR:KEY=VIJKDGPEZQ&amp;VAR:QUERY=RkZfRUJJVERBX09QRVIoUVRSLDQvMS8yMDA5LDYvMzAvMjAwOSwsLFVTRCk=&amp;WINDOW=FIRST_POPUP&amp;HEIGH","T=450&amp;WIDTH=450&amp;START_MAXIMIZED=FALSE&amp;VAR:CALENDAR=US&amp;VAR:SYMBOL=HCP&amp;VAR:INDEX=0"}</definedName>
    <definedName name="_581__FDSAUDITLINK__" localSheetId="3" hidden="1">{"fdsup://directions/FAT Viewer?action=UPDATE&amp;creator=factset&amp;DYN_ARGS=TRUE&amp;DOC_NAME=FAT:FQL_AUDITING_CLIENT_TEMPLATE.FAT&amp;display_string=Audit&amp;VAR:KEY=VIJKDGPEZQ&amp;VAR:QUERY=RkZfRUJJVERBX09QRVIoUVRSLDQvMS8yMDA5LDYvMzAvMjAwOSwsLFVTRCk=&amp;WINDOW=FIRST_POPUP&amp;HEIGH","T=450&amp;WIDTH=450&amp;START_MAXIMIZED=FALSE&amp;VAR:CALENDAR=US&amp;VAR:SYMBOL=HCP&amp;VAR:INDEX=0"}</definedName>
    <definedName name="_581__FDSAUDITLINK__" localSheetId="5" hidden="1">{"fdsup://directions/FAT Viewer?action=UPDATE&amp;creator=factset&amp;DYN_ARGS=TRUE&amp;DOC_NAME=FAT:FQL_AUDITING_CLIENT_TEMPLATE.FAT&amp;display_string=Audit&amp;VAR:KEY=VIJKDGPEZQ&amp;VAR:QUERY=RkZfRUJJVERBX09QRVIoUVRSLDQvMS8yMDA5LDYvMzAvMjAwOSwsLFVTRCk=&amp;WINDOW=FIRST_POPUP&amp;HEIGH","T=450&amp;WIDTH=450&amp;START_MAXIMIZED=FALSE&amp;VAR:CALENDAR=US&amp;VAR:SYMBOL=HCP&amp;VAR:INDEX=0"}</definedName>
    <definedName name="_581__FDSAUDITLINK__" localSheetId="1" hidden="1">{"fdsup://directions/FAT Viewer?action=UPDATE&amp;creator=factset&amp;DYN_ARGS=TRUE&amp;DOC_NAME=FAT:FQL_AUDITING_CLIENT_TEMPLATE.FAT&amp;display_string=Audit&amp;VAR:KEY=VIJKDGPEZQ&amp;VAR:QUERY=RkZfRUJJVERBX09QRVIoUVRSLDQvMS8yMDA5LDYvMzAvMjAwOSwsLFVTRCk=&amp;WINDOW=FIRST_POPUP&amp;HEIGH","T=450&amp;WIDTH=450&amp;START_MAXIMIZED=FALSE&amp;VAR:CALENDAR=US&amp;VAR:SYMBOL=HCP&amp;VAR:INDEX=0"}</definedName>
    <definedName name="_581__FDSAUDITLINK__" hidden="1">{"fdsup://directions/FAT Viewer?action=UPDATE&amp;creator=factset&amp;DYN_ARGS=TRUE&amp;DOC_NAME=FAT:FQL_AUDITING_CLIENT_TEMPLATE.FAT&amp;display_string=Audit&amp;VAR:KEY=VIJKDGPEZQ&amp;VAR:QUERY=RkZfRUJJVERBX09QRVIoUVRSLDQvMS8yMDA5LDYvMzAvMjAwOSwsLFVTRCk=&amp;WINDOW=FIRST_POPUP&amp;HEIGH","T=450&amp;WIDTH=450&amp;START_MAXIMIZED=FALSE&amp;VAR:CALENDAR=US&amp;VAR:SYMBOL=HCP&amp;VAR:INDEX=0"}</definedName>
    <definedName name="_582__FDSAUDITLINK__" localSheetId="7" hidden="1">{"fdsup://directions/FAT Viewer?action=UPDATE&amp;creator=factset&amp;DYN_ARGS=TRUE&amp;DOC_NAME=FAT:FQL_AUDITING_CLIENT_TEMPLATE.FAT&amp;display_string=Audit&amp;VAR:KEY=XKREZGNMZI&amp;VAR:QUERY=RkZfRUJJVERBX09QRVIoUVRSLDQvMS8yMDEwLDYvMzAvMjAxMCwsLFVTRCk=&amp;WINDOW=FIRST_POPUP&amp;HEIGH","T=450&amp;WIDTH=450&amp;START_MAXIMIZED=FALSE&amp;VAR:CALENDAR=US&amp;VAR:SYMBOL=HCP&amp;VAR:INDEX=0"}</definedName>
    <definedName name="_582__FDSAUDITLINK__" localSheetId="9" hidden="1">{"fdsup://directions/FAT Viewer?action=UPDATE&amp;creator=factset&amp;DYN_ARGS=TRUE&amp;DOC_NAME=FAT:FQL_AUDITING_CLIENT_TEMPLATE.FAT&amp;display_string=Audit&amp;VAR:KEY=XKREZGNMZI&amp;VAR:QUERY=RkZfRUJJVERBX09QRVIoUVRSLDQvMS8yMDEwLDYvMzAvMjAxMCwsLFVTRCk=&amp;WINDOW=FIRST_POPUP&amp;HEIGH","T=450&amp;WIDTH=450&amp;START_MAXIMIZED=FALSE&amp;VAR:CALENDAR=US&amp;VAR:SYMBOL=HCP&amp;VAR:INDEX=0"}</definedName>
    <definedName name="_582__FDSAUDITLINK__" localSheetId="8" hidden="1">{"fdsup://directions/FAT Viewer?action=UPDATE&amp;creator=factset&amp;DYN_ARGS=TRUE&amp;DOC_NAME=FAT:FQL_AUDITING_CLIENT_TEMPLATE.FAT&amp;display_string=Audit&amp;VAR:KEY=XKREZGNMZI&amp;VAR:QUERY=RkZfRUJJVERBX09QRVIoUVRSLDQvMS8yMDEwLDYvMzAvMjAxMCwsLFVTRCk=&amp;WINDOW=FIRST_POPUP&amp;HEIGH","T=450&amp;WIDTH=450&amp;START_MAXIMIZED=FALSE&amp;VAR:CALENDAR=US&amp;VAR:SYMBOL=HCP&amp;VAR:INDEX=0"}</definedName>
    <definedName name="_582__FDSAUDITLINK__" localSheetId="10" hidden="1">{"fdsup://directions/FAT Viewer?action=UPDATE&amp;creator=factset&amp;DYN_ARGS=TRUE&amp;DOC_NAME=FAT:FQL_AUDITING_CLIENT_TEMPLATE.FAT&amp;display_string=Audit&amp;VAR:KEY=XKREZGNMZI&amp;VAR:QUERY=RkZfRUJJVERBX09QRVIoUVRSLDQvMS8yMDEwLDYvMzAvMjAxMCwsLFVTRCk=&amp;WINDOW=FIRST_POPUP&amp;HEIGH","T=450&amp;WIDTH=450&amp;START_MAXIMIZED=FALSE&amp;VAR:CALENDAR=US&amp;VAR:SYMBOL=HCP&amp;VAR:INDEX=0"}</definedName>
    <definedName name="_582__FDSAUDITLINK__" localSheetId="3" hidden="1">{"fdsup://directions/FAT Viewer?action=UPDATE&amp;creator=factset&amp;DYN_ARGS=TRUE&amp;DOC_NAME=FAT:FQL_AUDITING_CLIENT_TEMPLATE.FAT&amp;display_string=Audit&amp;VAR:KEY=XKREZGNMZI&amp;VAR:QUERY=RkZfRUJJVERBX09QRVIoUVRSLDQvMS8yMDEwLDYvMzAvMjAxMCwsLFVTRCk=&amp;WINDOW=FIRST_POPUP&amp;HEIGH","T=450&amp;WIDTH=450&amp;START_MAXIMIZED=FALSE&amp;VAR:CALENDAR=US&amp;VAR:SYMBOL=HCP&amp;VAR:INDEX=0"}</definedName>
    <definedName name="_582__FDSAUDITLINK__" localSheetId="5" hidden="1">{"fdsup://directions/FAT Viewer?action=UPDATE&amp;creator=factset&amp;DYN_ARGS=TRUE&amp;DOC_NAME=FAT:FQL_AUDITING_CLIENT_TEMPLATE.FAT&amp;display_string=Audit&amp;VAR:KEY=XKREZGNMZI&amp;VAR:QUERY=RkZfRUJJVERBX09QRVIoUVRSLDQvMS8yMDEwLDYvMzAvMjAxMCwsLFVTRCk=&amp;WINDOW=FIRST_POPUP&amp;HEIGH","T=450&amp;WIDTH=450&amp;START_MAXIMIZED=FALSE&amp;VAR:CALENDAR=US&amp;VAR:SYMBOL=HCP&amp;VAR:INDEX=0"}</definedName>
    <definedName name="_582__FDSAUDITLINK__" localSheetId="1" hidden="1">{"fdsup://directions/FAT Viewer?action=UPDATE&amp;creator=factset&amp;DYN_ARGS=TRUE&amp;DOC_NAME=FAT:FQL_AUDITING_CLIENT_TEMPLATE.FAT&amp;display_string=Audit&amp;VAR:KEY=XKREZGNMZI&amp;VAR:QUERY=RkZfRUJJVERBX09QRVIoUVRSLDQvMS8yMDEwLDYvMzAvMjAxMCwsLFVTRCk=&amp;WINDOW=FIRST_POPUP&amp;HEIGH","T=450&amp;WIDTH=450&amp;START_MAXIMIZED=FALSE&amp;VAR:CALENDAR=US&amp;VAR:SYMBOL=HCP&amp;VAR:INDEX=0"}</definedName>
    <definedName name="_582__FDSAUDITLINK__" hidden="1">{"fdsup://directions/FAT Viewer?action=UPDATE&amp;creator=factset&amp;DYN_ARGS=TRUE&amp;DOC_NAME=FAT:FQL_AUDITING_CLIENT_TEMPLATE.FAT&amp;display_string=Audit&amp;VAR:KEY=XKREZGNMZI&amp;VAR:QUERY=RkZfRUJJVERBX09QRVIoUVRSLDQvMS8yMDEwLDYvMzAvMjAxMCwsLFVTRCk=&amp;WINDOW=FIRST_POPUP&amp;HEIGH","T=450&amp;WIDTH=450&amp;START_MAXIMIZED=FALSE&amp;VAR:CALENDAR=US&amp;VAR:SYMBOL=HCP&amp;VAR:INDEX=0"}</definedName>
    <definedName name="_583__FDSAUDITLINK__" localSheetId="7" hidden="1">{"fdsup://directions/FAT Viewer?action=UPDATE&amp;creator=factset&amp;DYN_ARGS=TRUE&amp;DOC_NAME=FAT:FQL_AUDITING_CLIENT_TEMPLATE.FAT&amp;display_string=Audit&amp;VAR:KEY=RADIDSBOHE&amp;VAR:QUERY=RkZfRUJJVERBX09QRVIoUVRSLDQvMS8yMDA5LDYvMzAvMjAwOSwsLFVTRCk=&amp;WINDOW=FIRST_POPUP&amp;HEIGH","T=450&amp;WIDTH=450&amp;START_MAXIMIZED=FALSE&amp;VAR:CALENDAR=US&amp;VAR:SYMBOL=HCN&amp;VAR:INDEX=0"}</definedName>
    <definedName name="_583__FDSAUDITLINK__" localSheetId="9" hidden="1">{"fdsup://directions/FAT Viewer?action=UPDATE&amp;creator=factset&amp;DYN_ARGS=TRUE&amp;DOC_NAME=FAT:FQL_AUDITING_CLIENT_TEMPLATE.FAT&amp;display_string=Audit&amp;VAR:KEY=RADIDSBOHE&amp;VAR:QUERY=RkZfRUJJVERBX09QRVIoUVRSLDQvMS8yMDA5LDYvMzAvMjAwOSwsLFVTRCk=&amp;WINDOW=FIRST_POPUP&amp;HEIGH","T=450&amp;WIDTH=450&amp;START_MAXIMIZED=FALSE&amp;VAR:CALENDAR=US&amp;VAR:SYMBOL=HCN&amp;VAR:INDEX=0"}</definedName>
    <definedName name="_583__FDSAUDITLINK__" localSheetId="8" hidden="1">{"fdsup://directions/FAT Viewer?action=UPDATE&amp;creator=factset&amp;DYN_ARGS=TRUE&amp;DOC_NAME=FAT:FQL_AUDITING_CLIENT_TEMPLATE.FAT&amp;display_string=Audit&amp;VAR:KEY=RADIDSBOHE&amp;VAR:QUERY=RkZfRUJJVERBX09QRVIoUVRSLDQvMS8yMDA5LDYvMzAvMjAwOSwsLFVTRCk=&amp;WINDOW=FIRST_POPUP&amp;HEIGH","T=450&amp;WIDTH=450&amp;START_MAXIMIZED=FALSE&amp;VAR:CALENDAR=US&amp;VAR:SYMBOL=HCN&amp;VAR:INDEX=0"}</definedName>
    <definedName name="_583__FDSAUDITLINK__" localSheetId="10" hidden="1">{"fdsup://directions/FAT Viewer?action=UPDATE&amp;creator=factset&amp;DYN_ARGS=TRUE&amp;DOC_NAME=FAT:FQL_AUDITING_CLIENT_TEMPLATE.FAT&amp;display_string=Audit&amp;VAR:KEY=RADIDSBOHE&amp;VAR:QUERY=RkZfRUJJVERBX09QRVIoUVRSLDQvMS8yMDA5LDYvMzAvMjAwOSwsLFVTRCk=&amp;WINDOW=FIRST_POPUP&amp;HEIGH","T=450&amp;WIDTH=450&amp;START_MAXIMIZED=FALSE&amp;VAR:CALENDAR=US&amp;VAR:SYMBOL=HCN&amp;VAR:INDEX=0"}</definedName>
    <definedName name="_583__FDSAUDITLINK__" localSheetId="3" hidden="1">{"fdsup://directions/FAT Viewer?action=UPDATE&amp;creator=factset&amp;DYN_ARGS=TRUE&amp;DOC_NAME=FAT:FQL_AUDITING_CLIENT_TEMPLATE.FAT&amp;display_string=Audit&amp;VAR:KEY=RADIDSBOHE&amp;VAR:QUERY=RkZfRUJJVERBX09QRVIoUVRSLDQvMS8yMDA5LDYvMzAvMjAwOSwsLFVTRCk=&amp;WINDOW=FIRST_POPUP&amp;HEIGH","T=450&amp;WIDTH=450&amp;START_MAXIMIZED=FALSE&amp;VAR:CALENDAR=US&amp;VAR:SYMBOL=HCN&amp;VAR:INDEX=0"}</definedName>
    <definedName name="_583__FDSAUDITLINK__" localSheetId="5" hidden="1">{"fdsup://directions/FAT Viewer?action=UPDATE&amp;creator=factset&amp;DYN_ARGS=TRUE&amp;DOC_NAME=FAT:FQL_AUDITING_CLIENT_TEMPLATE.FAT&amp;display_string=Audit&amp;VAR:KEY=RADIDSBOHE&amp;VAR:QUERY=RkZfRUJJVERBX09QRVIoUVRSLDQvMS8yMDA5LDYvMzAvMjAwOSwsLFVTRCk=&amp;WINDOW=FIRST_POPUP&amp;HEIGH","T=450&amp;WIDTH=450&amp;START_MAXIMIZED=FALSE&amp;VAR:CALENDAR=US&amp;VAR:SYMBOL=HCN&amp;VAR:INDEX=0"}</definedName>
    <definedName name="_583__FDSAUDITLINK__" localSheetId="1" hidden="1">{"fdsup://directions/FAT Viewer?action=UPDATE&amp;creator=factset&amp;DYN_ARGS=TRUE&amp;DOC_NAME=FAT:FQL_AUDITING_CLIENT_TEMPLATE.FAT&amp;display_string=Audit&amp;VAR:KEY=RADIDSBOHE&amp;VAR:QUERY=RkZfRUJJVERBX09QRVIoUVRSLDQvMS8yMDA5LDYvMzAvMjAwOSwsLFVTRCk=&amp;WINDOW=FIRST_POPUP&amp;HEIGH","T=450&amp;WIDTH=450&amp;START_MAXIMIZED=FALSE&amp;VAR:CALENDAR=US&amp;VAR:SYMBOL=HCN&amp;VAR:INDEX=0"}</definedName>
    <definedName name="_583__FDSAUDITLINK__" hidden="1">{"fdsup://directions/FAT Viewer?action=UPDATE&amp;creator=factset&amp;DYN_ARGS=TRUE&amp;DOC_NAME=FAT:FQL_AUDITING_CLIENT_TEMPLATE.FAT&amp;display_string=Audit&amp;VAR:KEY=RADIDSBOHE&amp;VAR:QUERY=RkZfRUJJVERBX09QRVIoUVRSLDQvMS8yMDA5LDYvMzAvMjAwOSwsLFVTRCk=&amp;WINDOW=FIRST_POPUP&amp;HEIGH","T=450&amp;WIDTH=450&amp;START_MAXIMIZED=FALSE&amp;VAR:CALENDAR=US&amp;VAR:SYMBOL=HCN&amp;VAR:INDEX=0"}</definedName>
    <definedName name="_584__FDSAUDITLINK__" localSheetId="7" hidden="1">{"fdsup://directions/FAT Viewer?action=UPDATE&amp;creator=factset&amp;DYN_ARGS=TRUE&amp;DOC_NAME=FAT:FQL_AUDITING_CLIENT_TEMPLATE.FAT&amp;display_string=Audit&amp;VAR:KEY=XSNKTSXEPQ&amp;VAR:QUERY=RkZfRUJJVERBX09QRVIoUVRSLDQvMS8yMDEwLDYvMzAvMjAxMCwsLFVTRCk=&amp;WINDOW=FIRST_POPUP&amp;HEIGH","T=450&amp;WIDTH=450&amp;START_MAXIMIZED=FALSE&amp;VAR:CALENDAR=US&amp;VAR:SYMBOL=HCN&amp;VAR:INDEX=0"}</definedName>
    <definedName name="_584__FDSAUDITLINK__" localSheetId="9" hidden="1">{"fdsup://directions/FAT Viewer?action=UPDATE&amp;creator=factset&amp;DYN_ARGS=TRUE&amp;DOC_NAME=FAT:FQL_AUDITING_CLIENT_TEMPLATE.FAT&amp;display_string=Audit&amp;VAR:KEY=XSNKTSXEPQ&amp;VAR:QUERY=RkZfRUJJVERBX09QRVIoUVRSLDQvMS8yMDEwLDYvMzAvMjAxMCwsLFVTRCk=&amp;WINDOW=FIRST_POPUP&amp;HEIGH","T=450&amp;WIDTH=450&amp;START_MAXIMIZED=FALSE&amp;VAR:CALENDAR=US&amp;VAR:SYMBOL=HCN&amp;VAR:INDEX=0"}</definedName>
    <definedName name="_584__FDSAUDITLINK__" localSheetId="8" hidden="1">{"fdsup://directions/FAT Viewer?action=UPDATE&amp;creator=factset&amp;DYN_ARGS=TRUE&amp;DOC_NAME=FAT:FQL_AUDITING_CLIENT_TEMPLATE.FAT&amp;display_string=Audit&amp;VAR:KEY=XSNKTSXEPQ&amp;VAR:QUERY=RkZfRUJJVERBX09QRVIoUVRSLDQvMS8yMDEwLDYvMzAvMjAxMCwsLFVTRCk=&amp;WINDOW=FIRST_POPUP&amp;HEIGH","T=450&amp;WIDTH=450&amp;START_MAXIMIZED=FALSE&amp;VAR:CALENDAR=US&amp;VAR:SYMBOL=HCN&amp;VAR:INDEX=0"}</definedName>
    <definedName name="_584__FDSAUDITLINK__" localSheetId="10" hidden="1">{"fdsup://directions/FAT Viewer?action=UPDATE&amp;creator=factset&amp;DYN_ARGS=TRUE&amp;DOC_NAME=FAT:FQL_AUDITING_CLIENT_TEMPLATE.FAT&amp;display_string=Audit&amp;VAR:KEY=XSNKTSXEPQ&amp;VAR:QUERY=RkZfRUJJVERBX09QRVIoUVRSLDQvMS8yMDEwLDYvMzAvMjAxMCwsLFVTRCk=&amp;WINDOW=FIRST_POPUP&amp;HEIGH","T=450&amp;WIDTH=450&amp;START_MAXIMIZED=FALSE&amp;VAR:CALENDAR=US&amp;VAR:SYMBOL=HCN&amp;VAR:INDEX=0"}</definedName>
    <definedName name="_584__FDSAUDITLINK__" localSheetId="3" hidden="1">{"fdsup://directions/FAT Viewer?action=UPDATE&amp;creator=factset&amp;DYN_ARGS=TRUE&amp;DOC_NAME=FAT:FQL_AUDITING_CLIENT_TEMPLATE.FAT&amp;display_string=Audit&amp;VAR:KEY=XSNKTSXEPQ&amp;VAR:QUERY=RkZfRUJJVERBX09QRVIoUVRSLDQvMS8yMDEwLDYvMzAvMjAxMCwsLFVTRCk=&amp;WINDOW=FIRST_POPUP&amp;HEIGH","T=450&amp;WIDTH=450&amp;START_MAXIMIZED=FALSE&amp;VAR:CALENDAR=US&amp;VAR:SYMBOL=HCN&amp;VAR:INDEX=0"}</definedName>
    <definedName name="_584__FDSAUDITLINK__" localSheetId="5" hidden="1">{"fdsup://directions/FAT Viewer?action=UPDATE&amp;creator=factset&amp;DYN_ARGS=TRUE&amp;DOC_NAME=FAT:FQL_AUDITING_CLIENT_TEMPLATE.FAT&amp;display_string=Audit&amp;VAR:KEY=XSNKTSXEPQ&amp;VAR:QUERY=RkZfRUJJVERBX09QRVIoUVRSLDQvMS8yMDEwLDYvMzAvMjAxMCwsLFVTRCk=&amp;WINDOW=FIRST_POPUP&amp;HEIGH","T=450&amp;WIDTH=450&amp;START_MAXIMIZED=FALSE&amp;VAR:CALENDAR=US&amp;VAR:SYMBOL=HCN&amp;VAR:INDEX=0"}</definedName>
    <definedName name="_584__FDSAUDITLINK__" localSheetId="1" hidden="1">{"fdsup://directions/FAT Viewer?action=UPDATE&amp;creator=factset&amp;DYN_ARGS=TRUE&amp;DOC_NAME=FAT:FQL_AUDITING_CLIENT_TEMPLATE.FAT&amp;display_string=Audit&amp;VAR:KEY=XSNKTSXEPQ&amp;VAR:QUERY=RkZfRUJJVERBX09QRVIoUVRSLDQvMS8yMDEwLDYvMzAvMjAxMCwsLFVTRCk=&amp;WINDOW=FIRST_POPUP&amp;HEIGH","T=450&amp;WIDTH=450&amp;START_MAXIMIZED=FALSE&amp;VAR:CALENDAR=US&amp;VAR:SYMBOL=HCN&amp;VAR:INDEX=0"}</definedName>
    <definedName name="_584__FDSAUDITLINK__" hidden="1">{"fdsup://directions/FAT Viewer?action=UPDATE&amp;creator=factset&amp;DYN_ARGS=TRUE&amp;DOC_NAME=FAT:FQL_AUDITING_CLIENT_TEMPLATE.FAT&amp;display_string=Audit&amp;VAR:KEY=XSNKTSXEPQ&amp;VAR:QUERY=RkZfRUJJVERBX09QRVIoUVRSLDQvMS8yMDEwLDYvMzAvMjAxMCwsLFVTRCk=&amp;WINDOW=FIRST_POPUP&amp;HEIGH","T=450&amp;WIDTH=450&amp;START_MAXIMIZED=FALSE&amp;VAR:CALENDAR=US&amp;VAR:SYMBOL=HCN&amp;VAR:INDEX=0"}</definedName>
    <definedName name="_585__FDSAUDITLINK__" localSheetId="7" hidden="1">{"fdsup://directions/FAT Viewer?action=UPDATE&amp;creator=factset&amp;DYN_ARGS=TRUE&amp;DOC_NAME=FAT:FQL_AUDITING_CLIENT_TEMPLATE.FAT&amp;display_string=Audit&amp;VAR:KEY=XOHSNOPGBO&amp;VAR:QUERY=RkZfRUJJVERBX09QRVIoUVRSLDQvMS8yMDA5LDYvMzAvMjAwOSwsLFVTRCk=&amp;WINDOW=FIRST_POPUP&amp;HEIGH","T=450&amp;WIDTH=450&amp;START_MAXIMIZED=FALSE&amp;VAR:CALENDAR=US&amp;VAR:SYMBOL=HCBK&amp;VAR:INDEX=0"}</definedName>
    <definedName name="_585__FDSAUDITLINK__" localSheetId="9" hidden="1">{"fdsup://directions/FAT Viewer?action=UPDATE&amp;creator=factset&amp;DYN_ARGS=TRUE&amp;DOC_NAME=FAT:FQL_AUDITING_CLIENT_TEMPLATE.FAT&amp;display_string=Audit&amp;VAR:KEY=XOHSNOPGBO&amp;VAR:QUERY=RkZfRUJJVERBX09QRVIoUVRSLDQvMS8yMDA5LDYvMzAvMjAwOSwsLFVTRCk=&amp;WINDOW=FIRST_POPUP&amp;HEIGH","T=450&amp;WIDTH=450&amp;START_MAXIMIZED=FALSE&amp;VAR:CALENDAR=US&amp;VAR:SYMBOL=HCBK&amp;VAR:INDEX=0"}</definedName>
    <definedName name="_585__FDSAUDITLINK__" localSheetId="8" hidden="1">{"fdsup://directions/FAT Viewer?action=UPDATE&amp;creator=factset&amp;DYN_ARGS=TRUE&amp;DOC_NAME=FAT:FQL_AUDITING_CLIENT_TEMPLATE.FAT&amp;display_string=Audit&amp;VAR:KEY=XOHSNOPGBO&amp;VAR:QUERY=RkZfRUJJVERBX09QRVIoUVRSLDQvMS8yMDA5LDYvMzAvMjAwOSwsLFVTRCk=&amp;WINDOW=FIRST_POPUP&amp;HEIGH","T=450&amp;WIDTH=450&amp;START_MAXIMIZED=FALSE&amp;VAR:CALENDAR=US&amp;VAR:SYMBOL=HCBK&amp;VAR:INDEX=0"}</definedName>
    <definedName name="_585__FDSAUDITLINK__" localSheetId="10" hidden="1">{"fdsup://directions/FAT Viewer?action=UPDATE&amp;creator=factset&amp;DYN_ARGS=TRUE&amp;DOC_NAME=FAT:FQL_AUDITING_CLIENT_TEMPLATE.FAT&amp;display_string=Audit&amp;VAR:KEY=XOHSNOPGBO&amp;VAR:QUERY=RkZfRUJJVERBX09QRVIoUVRSLDQvMS8yMDA5LDYvMzAvMjAwOSwsLFVTRCk=&amp;WINDOW=FIRST_POPUP&amp;HEIGH","T=450&amp;WIDTH=450&amp;START_MAXIMIZED=FALSE&amp;VAR:CALENDAR=US&amp;VAR:SYMBOL=HCBK&amp;VAR:INDEX=0"}</definedName>
    <definedName name="_585__FDSAUDITLINK__" localSheetId="3" hidden="1">{"fdsup://directions/FAT Viewer?action=UPDATE&amp;creator=factset&amp;DYN_ARGS=TRUE&amp;DOC_NAME=FAT:FQL_AUDITING_CLIENT_TEMPLATE.FAT&amp;display_string=Audit&amp;VAR:KEY=XOHSNOPGBO&amp;VAR:QUERY=RkZfRUJJVERBX09QRVIoUVRSLDQvMS8yMDA5LDYvMzAvMjAwOSwsLFVTRCk=&amp;WINDOW=FIRST_POPUP&amp;HEIGH","T=450&amp;WIDTH=450&amp;START_MAXIMIZED=FALSE&amp;VAR:CALENDAR=US&amp;VAR:SYMBOL=HCBK&amp;VAR:INDEX=0"}</definedName>
    <definedName name="_585__FDSAUDITLINK__" localSheetId="5" hidden="1">{"fdsup://directions/FAT Viewer?action=UPDATE&amp;creator=factset&amp;DYN_ARGS=TRUE&amp;DOC_NAME=FAT:FQL_AUDITING_CLIENT_TEMPLATE.FAT&amp;display_string=Audit&amp;VAR:KEY=XOHSNOPGBO&amp;VAR:QUERY=RkZfRUJJVERBX09QRVIoUVRSLDQvMS8yMDA5LDYvMzAvMjAwOSwsLFVTRCk=&amp;WINDOW=FIRST_POPUP&amp;HEIGH","T=450&amp;WIDTH=450&amp;START_MAXIMIZED=FALSE&amp;VAR:CALENDAR=US&amp;VAR:SYMBOL=HCBK&amp;VAR:INDEX=0"}</definedName>
    <definedName name="_585__FDSAUDITLINK__" localSheetId="1" hidden="1">{"fdsup://directions/FAT Viewer?action=UPDATE&amp;creator=factset&amp;DYN_ARGS=TRUE&amp;DOC_NAME=FAT:FQL_AUDITING_CLIENT_TEMPLATE.FAT&amp;display_string=Audit&amp;VAR:KEY=XOHSNOPGBO&amp;VAR:QUERY=RkZfRUJJVERBX09QRVIoUVRSLDQvMS8yMDA5LDYvMzAvMjAwOSwsLFVTRCk=&amp;WINDOW=FIRST_POPUP&amp;HEIGH","T=450&amp;WIDTH=450&amp;START_MAXIMIZED=FALSE&amp;VAR:CALENDAR=US&amp;VAR:SYMBOL=HCBK&amp;VAR:INDEX=0"}</definedName>
    <definedName name="_585__FDSAUDITLINK__" hidden="1">{"fdsup://directions/FAT Viewer?action=UPDATE&amp;creator=factset&amp;DYN_ARGS=TRUE&amp;DOC_NAME=FAT:FQL_AUDITING_CLIENT_TEMPLATE.FAT&amp;display_string=Audit&amp;VAR:KEY=XOHSNOPGBO&amp;VAR:QUERY=RkZfRUJJVERBX09QRVIoUVRSLDQvMS8yMDA5LDYvMzAvMjAwOSwsLFVTRCk=&amp;WINDOW=FIRST_POPUP&amp;HEIGH","T=450&amp;WIDTH=450&amp;START_MAXIMIZED=FALSE&amp;VAR:CALENDAR=US&amp;VAR:SYMBOL=HCBK&amp;VAR:INDEX=0"}</definedName>
    <definedName name="_586__FDSAUDITLINK__" localSheetId="7" hidden="1">{"fdsup://directions/FAT Viewer?action=UPDATE&amp;creator=factset&amp;DYN_ARGS=TRUE&amp;DOC_NAME=FAT:FQL_AUDITING_CLIENT_TEMPLATE.FAT&amp;display_string=Audit&amp;VAR:KEY=NEFSLYDQNA&amp;VAR:QUERY=RkZfRUJJVERBX09QRVIoUVRSLDQvMS8yMDEwLDYvMzAvMjAxMCwsLFVTRCk=&amp;WINDOW=FIRST_POPUP&amp;HEIGH","T=450&amp;WIDTH=450&amp;START_MAXIMIZED=FALSE&amp;VAR:CALENDAR=US&amp;VAR:SYMBOL=HCBK&amp;VAR:INDEX=0"}</definedName>
    <definedName name="_586__FDSAUDITLINK__" localSheetId="9" hidden="1">{"fdsup://directions/FAT Viewer?action=UPDATE&amp;creator=factset&amp;DYN_ARGS=TRUE&amp;DOC_NAME=FAT:FQL_AUDITING_CLIENT_TEMPLATE.FAT&amp;display_string=Audit&amp;VAR:KEY=NEFSLYDQNA&amp;VAR:QUERY=RkZfRUJJVERBX09QRVIoUVRSLDQvMS8yMDEwLDYvMzAvMjAxMCwsLFVTRCk=&amp;WINDOW=FIRST_POPUP&amp;HEIGH","T=450&amp;WIDTH=450&amp;START_MAXIMIZED=FALSE&amp;VAR:CALENDAR=US&amp;VAR:SYMBOL=HCBK&amp;VAR:INDEX=0"}</definedName>
    <definedName name="_586__FDSAUDITLINK__" localSheetId="8" hidden="1">{"fdsup://directions/FAT Viewer?action=UPDATE&amp;creator=factset&amp;DYN_ARGS=TRUE&amp;DOC_NAME=FAT:FQL_AUDITING_CLIENT_TEMPLATE.FAT&amp;display_string=Audit&amp;VAR:KEY=NEFSLYDQNA&amp;VAR:QUERY=RkZfRUJJVERBX09QRVIoUVRSLDQvMS8yMDEwLDYvMzAvMjAxMCwsLFVTRCk=&amp;WINDOW=FIRST_POPUP&amp;HEIGH","T=450&amp;WIDTH=450&amp;START_MAXIMIZED=FALSE&amp;VAR:CALENDAR=US&amp;VAR:SYMBOL=HCBK&amp;VAR:INDEX=0"}</definedName>
    <definedName name="_586__FDSAUDITLINK__" localSheetId="10" hidden="1">{"fdsup://directions/FAT Viewer?action=UPDATE&amp;creator=factset&amp;DYN_ARGS=TRUE&amp;DOC_NAME=FAT:FQL_AUDITING_CLIENT_TEMPLATE.FAT&amp;display_string=Audit&amp;VAR:KEY=NEFSLYDQNA&amp;VAR:QUERY=RkZfRUJJVERBX09QRVIoUVRSLDQvMS8yMDEwLDYvMzAvMjAxMCwsLFVTRCk=&amp;WINDOW=FIRST_POPUP&amp;HEIGH","T=450&amp;WIDTH=450&amp;START_MAXIMIZED=FALSE&amp;VAR:CALENDAR=US&amp;VAR:SYMBOL=HCBK&amp;VAR:INDEX=0"}</definedName>
    <definedName name="_586__FDSAUDITLINK__" localSheetId="3" hidden="1">{"fdsup://directions/FAT Viewer?action=UPDATE&amp;creator=factset&amp;DYN_ARGS=TRUE&amp;DOC_NAME=FAT:FQL_AUDITING_CLIENT_TEMPLATE.FAT&amp;display_string=Audit&amp;VAR:KEY=NEFSLYDQNA&amp;VAR:QUERY=RkZfRUJJVERBX09QRVIoUVRSLDQvMS8yMDEwLDYvMzAvMjAxMCwsLFVTRCk=&amp;WINDOW=FIRST_POPUP&amp;HEIGH","T=450&amp;WIDTH=450&amp;START_MAXIMIZED=FALSE&amp;VAR:CALENDAR=US&amp;VAR:SYMBOL=HCBK&amp;VAR:INDEX=0"}</definedName>
    <definedName name="_586__FDSAUDITLINK__" localSheetId="5" hidden="1">{"fdsup://directions/FAT Viewer?action=UPDATE&amp;creator=factset&amp;DYN_ARGS=TRUE&amp;DOC_NAME=FAT:FQL_AUDITING_CLIENT_TEMPLATE.FAT&amp;display_string=Audit&amp;VAR:KEY=NEFSLYDQNA&amp;VAR:QUERY=RkZfRUJJVERBX09QRVIoUVRSLDQvMS8yMDEwLDYvMzAvMjAxMCwsLFVTRCk=&amp;WINDOW=FIRST_POPUP&amp;HEIGH","T=450&amp;WIDTH=450&amp;START_MAXIMIZED=FALSE&amp;VAR:CALENDAR=US&amp;VAR:SYMBOL=HCBK&amp;VAR:INDEX=0"}</definedName>
    <definedName name="_586__FDSAUDITLINK__" localSheetId="1" hidden="1">{"fdsup://directions/FAT Viewer?action=UPDATE&amp;creator=factset&amp;DYN_ARGS=TRUE&amp;DOC_NAME=FAT:FQL_AUDITING_CLIENT_TEMPLATE.FAT&amp;display_string=Audit&amp;VAR:KEY=NEFSLYDQNA&amp;VAR:QUERY=RkZfRUJJVERBX09QRVIoUVRSLDQvMS8yMDEwLDYvMzAvMjAxMCwsLFVTRCk=&amp;WINDOW=FIRST_POPUP&amp;HEIGH","T=450&amp;WIDTH=450&amp;START_MAXIMIZED=FALSE&amp;VAR:CALENDAR=US&amp;VAR:SYMBOL=HCBK&amp;VAR:INDEX=0"}</definedName>
    <definedName name="_586__FDSAUDITLINK__" hidden="1">{"fdsup://directions/FAT Viewer?action=UPDATE&amp;creator=factset&amp;DYN_ARGS=TRUE&amp;DOC_NAME=FAT:FQL_AUDITING_CLIENT_TEMPLATE.FAT&amp;display_string=Audit&amp;VAR:KEY=NEFSLYDQNA&amp;VAR:QUERY=RkZfRUJJVERBX09QRVIoUVRSLDQvMS8yMDEwLDYvMzAvMjAxMCwsLFVTRCk=&amp;WINDOW=FIRST_POPUP&amp;HEIGH","T=450&amp;WIDTH=450&amp;START_MAXIMIZED=FALSE&amp;VAR:CALENDAR=US&amp;VAR:SYMBOL=HCBK&amp;VAR:INDEX=0"}</definedName>
    <definedName name="_587__FDSAUDITLINK__" localSheetId="7" hidden="1">{"fdsup://directions/FAT Viewer?action=UPDATE&amp;creator=factset&amp;DYN_ARGS=TRUE&amp;DOC_NAME=FAT:FQL_AUDITING_CLIENT_TEMPLATE.FAT&amp;display_string=Audit&amp;VAR:KEY=HIFOBWNEPW&amp;VAR:QUERY=RkZfRUJJVERBX09QRVIoUVRSLDQvMS8yMDA5LDYvMzAvMjAwOSwsLFVTRCk=&amp;WINDOW=FIRST_POPUP&amp;HEIGH","T=450&amp;WIDTH=450&amp;START_MAXIMIZED=FALSE&amp;VAR:CALENDAR=US&amp;VAR:SYMBOL=HBAN&amp;VAR:INDEX=0"}</definedName>
    <definedName name="_587__FDSAUDITLINK__" localSheetId="9" hidden="1">{"fdsup://directions/FAT Viewer?action=UPDATE&amp;creator=factset&amp;DYN_ARGS=TRUE&amp;DOC_NAME=FAT:FQL_AUDITING_CLIENT_TEMPLATE.FAT&amp;display_string=Audit&amp;VAR:KEY=HIFOBWNEPW&amp;VAR:QUERY=RkZfRUJJVERBX09QRVIoUVRSLDQvMS8yMDA5LDYvMzAvMjAwOSwsLFVTRCk=&amp;WINDOW=FIRST_POPUP&amp;HEIGH","T=450&amp;WIDTH=450&amp;START_MAXIMIZED=FALSE&amp;VAR:CALENDAR=US&amp;VAR:SYMBOL=HBAN&amp;VAR:INDEX=0"}</definedName>
    <definedName name="_587__FDSAUDITLINK__" localSheetId="8" hidden="1">{"fdsup://directions/FAT Viewer?action=UPDATE&amp;creator=factset&amp;DYN_ARGS=TRUE&amp;DOC_NAME=FAT:FQL_AUDITING_CLIENT_TEMPLATE.FAT&amp;display_string=Audit&amp;VAR:KEY=HIFOBWNEPW&amp;VAR:QUERY=RkZfRUJJVERBX09QRVIoUVRSLDQvMS8yMDA5LDYvMzAvMjAwOSwsLFVTRCk=&amp;WINDOW=FIRST_POPUP&amp;HEIGH","T=450&amp;WIDTH=450&amp;START_MAXIMIZED=FALSE&amp;VAR:CALENDAR=US&amp;VAR:SYMBOL=HBAN&amp;VAR:INDEX=0"}</definedName>
    <definedName name="_587__FDSAUDITLINK__" localSheetId="10" hidden="1">{"fdsup://directions/FAT Viewer?action=UPDATE&amp;creator=factset&amp;DYN_ARGS=TRUE&amp;DOC_NAME=FAT:FQL_AUDITING_CLIENT_TEMPLATE.FAT&amp;display_string=Audit&amp;VAR:KEY=HIFOBWNEPW&amp;VAR:QUERY=RkZfRUJJVERBX09QRVIoUVRSLDQvMS8yMDA5LDYvMzAvMjAwOSwsLFVTRCk=&amp;WINDOW=FIRST_POPUP&amp;HEIGH","T=450&amp;WIDTH=450&amp;START_MAXIMIZED=FALSE&amp;VAR:CALENDAR=US&amp;VAR:SYMBOL=HBAN&amp;VAR:INDEX=0"}</definedName>
    <definedName name="_587__FDSAUDITLINK__" localSheetId="3" hidden="1">{"fdsup://directions/FAT Viewer?action=UPDATE&amp;creator=factset&amp;DYN_ARGS=TRUE&amp;DOC_NAME=FAT:FQL_AUDITING_CLIENT_TEMPLATE.FAT&amp;display_string=Audit&amp;VAR:KEY=HIFOBWNEPW&amp;VAR:QUERY=RkZfRUJJVERBX09QRVIoUVRSLDQvMS8yMDA5LDYvMzAvMjAwOSwsLFVTRCk=&amp;WINDOW=FIRST_POPUP&amp;HEIGH","T=450&amp;WIDTH=450&amp;START_MAXIMIZED=FALSE&amp;VAR:CALENDAR=US&amp;VAR:SYMBOL=HBAN&amp;VAR:INDEX=0"}</definedName>
    <definedName name="_587__FDSAUDITLINK__" localSheetId="5" hidden="1">{"fdsup://directions/FAT Viewer?action=UPDATE&amp;creator=factset&amp;DYN_ARGS=TRUE&amp;DOC_NAME=FAT:FQL_AUDITING_CLIENT_TEMPLATE.FAT&amp;display_string=Audit&amp;VAR:KEY=HIFOBWNEPW&amp;VAR:QUERY=RkZfRUJJVERBX09QRVIoUVRSLDQvMS8yMDA5LDYvMzAvMjAwOSwsLFVTRCk=&amp;WINDOW=FIRST_POPUP&amp;HEIGH","T=450&amp;WIDTH=450&amp;START_MAXIMIZED=FALSE&amp;VAR:CALENDAR=US&amp;VAR:SYMBOL=HBAN&amp;VAR:INDEX=0"}</definedName>
    <definedName name="_587__FDSAUDITLINK__" localSheetId="1" hidden="1">{"fdsup://directions/FAT Viewer?action=UPDATE&amp;creator=factset&amp;DYN_ARGS=TRUE&amp;DOC_NAME=FAT:FQL_AUDITING_CLIENT_TEMPLATE.FAT&amp;display_string=Audit&amp;VAR:KEY=HIFOBWNEPW&amp;VAR:QUERY=RkZfRUJJVERBX09QRVIoUVRSLDQvMS8yMDA5LDYvMzAvMjAwOSwsLFVTRCk=&amp;WINDOW=FIRST_POPUP&amp;HEIGH","T=450&amp;WIDTH=450&amp;START_MAXIMIZED=FALSE&amp;VAR:CALENDAR=US&amp;VAR:SYMBOL=HBAN&amp;VAR:INDEX=0"}</definedName>
    <definedName name="_587__FDSAUDITLINK__" hidden="1">{"fdsup://directions/FAT Viewer?action=UPDATE&amp;creator=factset&amp;DYN_ARGS=TRUE&amp;DOC_NAME=FAT:FQL_AUDITING_CLIENT_TEMPLATE.FAT&amp;display_string=Audit&amp;VAR:KEY=HIFOBWNEPW&amp;VAR:QUERY=RkZfRUJJVERBX09QRVIoUVRSLDQvMS8yMDA5LDYvMzAvMjAwOSwsLFVTRCk=&amp;WINDOW=FIRST_POPUP&amp;HEIGH","T=450&amp;WIDTH=450&amp;START_MAXIMIZED=FALSE&amp;VAR:CALENDAR=US&amp;VAR:SYMBOL=HBAN&amp;VAR:INDEX=0"}</definedName>
    <definedName name="_588__FDSAUDITLINK__" localSheetId="7" hidden="1">{"fdsup://directions/FAT Viewer?action=UPDATE&amp;creator=factset&amp;DYN_ARGS=TRUE&amp;DOC_NAME=FAT:FQL_AUDITING_CLIENT_TEMPLATE.FAT&amp;display_string=Audit&amp;VAR:KEY=ZAXIXIBWLS&amp;VAR:QUERY=RkZfRUJJVERBX09QRVIoUVRSLDQvMS8yMDEwLDYvMzAvMjAxMCwsLFVTRCk=&amp;WINDOW=FIRST_POPUP&amp;HEIGH","T=450&amp;WIDTH=450&amp;START_MAXIMIZED=FALSE&amp;VAR:CALENDAR=US&amp;VAR:SYMBOL=HBAN&amp;VAR:INDEX=0"}</definedName>
    <definedName name="_588__FDSAUDITLINK__" localSheetId="9" hidden="1">{"fdsup://directions/FAT Viewer?action=UPDATE&amp;creator=factset&amp;DYN_ARGS=TRUE&amp;DOC_NAME=FAT:FQL_AUDITING_CLIENT_TEMPLATE.FAT&amp;display_string=Audit&amp;VAR:KEY=ZAXIXIBWLS&amp;VAR:QUERY=RkZfRUJJVERBX09QRVIoUVRSLDQvMS8yMDEwLDYvMzAvMjAxMCwsLFVTRCk=&amp;WINDOW=FIRST_POPUP&amp;HEIGH","T=450&amp;WIDTH=450&amp;START_MAXIMIZED=FALSE&amp;VAR:CALENDAR=US&amp;VAR:SYMBOL=HBAN&amp;VAR:INDEX=0"}</definedName>
    <definedName name="_588__FDSAUDITLINK__" localSheetId="8" hidden="1">{"fdsup://directions/FAT Viewer?action=UPDATE&amp;creator=factset&amp;DYN_ARGS=TRUE&amp;DOC_NAME=FAT:FQL_AUDITING_CLIENT_TEMPLATE.FAT&amp;display_string=Audit&amp;VAR:KEY=ZAXIXIBWLS&amp;VAR:QUERY=RkZfRUJJVERBX09QRVIoUVRSLDQvMS8yMDEwLDYvMzAvMjAxMCwsLFVTRCk=&amp;WINDOW=FIRST_POPUP&amp;HEIGH","T=450&amp;WIDTH=450&amp;START_MAXIMIZED=FALSE&amp;VAR:CALENDAR=US&amp;VAR:SYMBOL=HBAN&amp;VAR:INDEX=0"}</definedName>
    <definedName name="_588__FDSAUDITLINK__" localSheetId="10" hidden="1">{"fdsup://directions/FAT Viewer?action=UPDATE&amp;creator=factset&amp;DYN_ARGS=TRUE&amp;DOC_NAME=FAT:FQL_AUDITING_CLIENT_TEMPLATE.FAT&amp;display_string=Audit&amp;VAR:KEY=ZAXIXIBWLS&amp;VAR:QUERY=RkZfRUJJVERBX09QRVIoUVRSLDQvMS8yMDEwLDYvMzAvMjAxMCwsLFVTRCk=&amp;WINDOW=FIRST_POPUP&amp;HEIGH","T=450&amp;WIDTH=450&amp;START_MAXIMIZED=FALSE&amp;VAR:CALENDAR=US&amp;VAR:SYMBOL=HBAN&amp;VAR:INDEX=0"}</definedName>
    <definedName name="_588__FDSAUDITLINK__" localSheetId="3" hidden="1">{"fdsup://directions/FAT Viewer?action=UPDATE&amp;creator=factset&amp;DYN_ARGS=TRUE&amp;DOC_NAME=FAT:FQL_AUDITING_CLIENT_TEMPLATE.FAT&amp;display_string=Audit&amp;VAR:KEY=ZAXIXIBWLS&amp;VAR:QUERY=RkZfRUJJVERBX09QRVIoUVRSLDQvMS8yMDEwLDYvMzAvMjAxMCwsLFVTRCk=&amp;WINDOW=FIRST_POPUP&amp;HEIGH","T=450&amp;WIDTH=450&amp;START_MAXIMIZED=FALSE&amp;VAR:CALENDAR=US&amp;VAR:SYMBOL=HBAN&amp;VAR:INDEX=0"}</definedName>
    <definedName name="_588__FDSAUDITLINK__" localSheetId="5" hidden="1">{"fdsup://directions/FAT Viewer?action=UPDATE&amp;creator=factset&amp;DYN_ARGS=TRUE&amp;DOC_NAME=FAT:FQL_AUDITING_CLIENT_TEMPLATE.FAT&amp;display_string=Audit&amp;VAR:KEY=ZAXIXIBWLS&amp;VAR:QUERY=RkZfRUJJVERBX09QRVIoUVRSLDQvMS8yMDEwLDYvMzAvMjAxMCwsLFVTRCk=&amp;WINDOW=FIRST_POPUP&amp;HEIGH","T=450&amp;WIDTH=450&amp;START_MAXIMIZED=FALSE&amp;VAR:CALENDAR=US&amp;VAR:SYMBOL=HBAN&amp;VAR:INDEX=0"}</definedName>
    <definedName name="_588__FDSAUDITLINK__" localSheetId="1" hidden="1">{"fdsup://directions/FAT Viewer?action=UPDATE&amp;creator=factset&amp;DYN_ARGS=TRUE&amp;DOC_NAME=FAT:FQL_AUDITING_CLIENT_TEMPLATE.FAT&amp;display_string=Audit&amp;VAR:KEY=ZAXIXIBWLS&amp;VAR:QUERY=RkZfRUJJVERBX09QRVIoUVRSLDQvMS8yMDEwLDYvMzAvMjAxMCwsLFVTRCk=&amp;WINDOW=FIRST_POPUP&amp;HEIGH","T=450&amp;WIDTH=450&amp;START_MAXIMIZED=FALSE&amp;VAR:CALENDAR=US&amp;VAR:SYMBOL=HBAN&amp;VAR:INDEX=0"}</definedName>
    <definedName name="_588__FDSAUDITLINK__" hidden="1">{"fdsup://directions/FAT Viewer?action=UPDATE&amp;creator=factset&amp;DYN_ARGS=TRUE&amp;DOC_NAME=FAT:FQL_AUDITING_CLIENT_TEMPLATE.FAT&amp;display_string=Audit&amp;VAR:KEY=ZAXIXIBWLS&amp;VAR:QUERY=RkZfRUJJVERBX09QRVIoUVRSLDQvMS8yMDEwLDYvMzAvMjAxMCwsLFVTRCk=&amp;WINDOW=FIRST_POPUP&amp;HEIGH","T=450&amp;WIDTH=450&amp;START_MAXIMIZED=FALSE&amp;VAR:CALENDAR=US&amp;VAR:SYMBOL=HBAN&amp;VAR:INDEX=0"}</definedName>
    <definedName name="_589__FDSAUDITLINK__" localSheetId="7" hidden="1">{"fdsup://directions/FAT Viewer?action=UPDATE&amp;creator=factset&amp;DYN_ARGS=TRUE&amp;DOC_NAME=FAT:FQL_AUDITING_CLIENT_TEMPLATE.FAT&amp;display_string=Audit&amp;VAR:KEY=BAVEVWJCRA&amp;VAR:QUERY=RkZfRUJJVERBX09QRVIoUVRSLDQvMS8yMDA5LDYvMzAvMjAwOSwsLFVTRCk=&amp;WINDOW=FIRST_POPUP&amp;HEIGH","T=450&amp;WIDTH=450&amp;START_MAXIMIZED=FALSE&amp;VAR:CALENDAR=US&amp;VAR:SYMBOL=HAS&amp;VAR:INDEX=0"}</definedName>
    <definedName name="_589__FDSAUDITLINK__" localSheetId="9" hidden="1">{"fdsup://directions/FAT Viewer?action=UPDATE&amp;creator=factset&amp;DYN_ARGS=TRUE&amp;DOC_NAME=FAT:FQL_AUDITING_CLIENT_TEMPLATE.FAT&amp;display_string=Audit&amp;VAR:KEY=BAVEVWJCRA&amp;VAR:QUERY=RkZfRUJJVERBX09QRVIoUVRSLDQvMS8yMDA5LDYvMzAvMjAwOSwsLFVTRCk=&amp;WINDOW=FIRST_POPUP&amp;HEIGH","T=450&amp;WIDTH=450&amp;START_MAXIMIZED=FALSE&amp;VAR:CALENDAR=US&amp;VAR:SYMBOL=HAS&amp;VAR:INDEX=0"}</definedName>
    <definedName name="_589__FDSAUDITLINK__" localSheetId="8" hidden="1">{"fdsup://directions/FAT Viewer?action=UPDATE&amp;creator=factset&amp;DYN_ARGS=TRUE&amp;DOC_NAME=FAT:FQL_AUDITING_CLIENT_TEMPLATE.FAT&amp;display_string=Audit&amp;VAR:KEY=BAVEVWJCRA&amp;VAR:QUERY=RkZfRUJJVERBX09QRVIoUVRSLDQvMS8yMDA5LDYvMzAvMjAwOSwsLFVTRCk=&amp;WINDOW=FIRST_POPUP&amp;HEIGH","T=450&amp;WIDTH=450&amp;START_MAXIMIZED=FALSE&amp;VAR:CALENDAR=US&amp;VAR:SYMBOL=HAS&amp;VAR:INDEX=0"}</definedName>
    <definedName name="_589__FDSAUDITLINK__" localSheetId="10" hidden="1">{"fdsup://directions/FAT Viewer?action=UPDATE&amp;creator=factset&amp;DYN_ARGS=TRUE&amp;DOC_NAME=FAT:FQL_AUDITING_CLIENT_TEMPLATE.FAT&amp;display_string=Audit&amp;VAR:KEY=BAVEVWJCRA&amp;VAR:QUERY=RkZfRUJJVERBX09QRVIoUVRSLDQvMS8yMDA5LDYvMzAvMjAwOSwsLFVTRCk=&amp;WINDOW=FIRST_POPUP&amp;HEIGH","T=450&amp;WIDTH=450&amp;START_MAXIMIZED=FALSE&amp;VAR:CALENDAR=US&amp;VAR:SYMBOL=HAS&amp;VAR:INDEX=0"}</definedName>
    <definedName name="_589__FDSAUDITLINK__" localSheetId="3" hidden="1">{"fdsup://directions/FAT Viewer?action=UPDATE&amp;creator=factset&amp;DYN_ARGS=TRUE&amp;DOC_NAME=FAT:FQL_AUDITING_CLIENT_TEMPLATE.FAT&amp;display_string=Audit&amp;VAR:KEY=BAVEVWJCRA&amp;VAR:QUERY=RkZfRUJJVERBX09QRVIoUVRSLDQvMS8yMDA5LDYvMzAvMjAwOSwsLFVTRCk=&amp;WINDOW=FIRST_POPUP&amp;HEIGH","T=450&amp;WIDTH=450&amp;START_MAXIMIZED=FALSE&amp;VAR:CALENDAR=US&amp;VAR:SYMBOL=HAS&amp;VAR:INDEX=0"}</definedName>
    <definedName name="_589__FDSAUDITLINK__" localSheetId="5" hidden="1">{"fdsup://directions/FAT Viewer?action=UPDATE&amp;creator=factset&amp;DYN_ARGS=TRUE&amp;DOC_NAME=FAT:FQL_AUDITING_CLIENT_TEMPLATE.FAT&amp;display_string=Audit&amp;VAR:KEY=BAVEVWJCRA&amp;VAR:QUERY=RkZfRUJJVERBX09QRVIoUVRSLDQvMS8yMDA5LDYvMzAvMjAwOSwsLFVTRCk=&amp;WINDOW=FIRST_POPUP&amp;HEIGH","T=450&amp;WIDTH=450&amp;START_MAXIMIZED=FALSE&amp;VAR:CALENDAR=US&amp;VAR:SYMBOL=HAS&amp;VAR:INDEX=0"}</definedName>
    <definedName name="_589__FDSAUDITLINK__" localSheetId="1" hidden="1">{"fdsup://directions/FAT Viewer?action=UPDATE&amp;creator=factset&amp;DYN_ARGS=TRUE&amp;DOC_NAME=FAT:FQL_AUDITING_CLIENT_TEMPLATE.FAT&amp;display_string=Audit&amp;VAR:KEY=BAVEVWJCRA&amp;VAR:QUERY=RkZfRUJJVERBX09QRVIoUVRSLDQvMS8yMDA5LDYvMzAvMjAwOSwsLFVTRCk=&amp;WINDOW=FIRST_POPUP&amp;HEIGH","T=450&amp;WIDTH=450&amp;START_MAXIMIZED=FALSE&amp;VAR:CALENDAR=US&amp;VAR:SYMBOL=HAS&amp;VAR:INDEX=0"}</definedName>
    <definedName name="_589__FDSAUDITLINK__" hidden="1">{"fdsup://directions/FAT Viewer?action=UPDATE&amp;creator=factset&amp;DYN_ARGS=TRUE&amp;DOC_NAME=FAT:FQL_AUDITING_CLIENT_TEMPLATE.FAT&amp;display_string=Audit&amp;VAR:KEY=BAVEVWJCRA&amp;VAR:QUERY=RkZfRUJJVERBX09QRVIoUVRSLDQvMS8yMDA5LDYvMzAvMjAwOSwsLFVTRCk=&amp;WINDOW=FIRST_POPUP&amp;HEIGH","T=450&amp;WIDTH=450&amp;START_MAXIMIZED=FALSE&amp;VAR:CALENDAR=US&amp;VAR:SYMBOL=HAS&amp;VAR:INDEX=0"}</definedName>
    <definedName name="_59__FDSAUDITLINK__" localSheetId="7" hidden="1">{"fdsup://directions/FAT Viewer?action=UPDATE&amp;creator=factset&amp;DYN_ARGS=TRUE&amp;DOC_NAME=FAT:FQL_AUDITING_CLIENT_TEMPLATE.FAT&amp;display_string=Audit&amp;VAR:KEY=BYVSZEXUDA&amp;VAR:QUERY=RkZfRUJJVERBX09QRVIoUVRSLDQvMS8yMDA5LDYvMzAvMjAwOSwsLFVTRCk=&amp;WINDOW=FIRST_POPUP&amp;HEIGH","T=450&amp;WIDTH=450&amp;START_MAXIMIZED=FALSE&amp;VAR:CALENDAR=US&amp;VAR:SYMBOL=WAG&amp;VAR:INDEX=0"}</definedName>
    <definedName name="_59__FDSAUDITLINK__" localSheetId="9" hidden="1">{"fdsup://directions/FAT Viewer?action=UPDATE&amp;creator=factset&amp;DYN_ARGS=TRUE&amp;DOC_NAME=FAT:FQL_AUDITING_CLIENT_TEMPLATE.FAT&amp;display_string=Audit&amp;VAR:KEY=BYVSZEXUDA&amp;VAR:QUERY=RkZfRUJJVERBX09QRVIoUVRSLDQvMS8yMDA5LDYvMzAvMjAwOSwsLFVTRCk=&amp;WINDOW=FIRST_POPUP&amp;HEIGH","T=450&amp;WIDTH=450&amp;START_MAXIMIZED=FALSE&amp;VAR:CALENDAR=US&amp;VAR:SYMBOL=WAG&amp;VAR:INDEX=0"}</definedName>
    <definedName name="_59__FDSAUDITLINK__" localSheetId="8" hidden="1">{"fdsup://directions/FAT Viewer?action=UPDATE&amp;creator=factset&amp;DYN_ARGS=TRUE&amp;DOC_NAME=FAT:FQL_AUDITING_CLIENT_TEMPLATE.FAT&amp;display_string=Audit&amp;VAR:KEY=BYVSZEXUDA&amp;VAR:QUERY=RkZfRUJJVERBX09QRVIoUVRSLDQvMS8yMDA5LDYvMzAvMjAwOSwsLFVTRCk=&amp;WINDOW=FIRST_POPUP&amp;HEIGH","T=450&amp;WIDTH=450&amp;START_MAXIMIZED=FALSE&amp;VAR:CALENDAR=US&amp;VAR:SYMBOL=WAG&amp;VAR:INDEX=0"}</definedName>
    <definedName name="_59__FDSAUDITLINK__" localSheetId="10" hidden="1">{"fdsup://directions/FAT Viewer?action=UPDATE&amp;creator=factset&amp;DYN_ARGS=TRUE&amp;DOC_NAME=FAT:FQL_AUDITING_CLIENT_TEMPLATE.FAT&amp;display_string=Audit&amp;VAR:KEY=BYVSZEXUDA&amp;VAR:QUERY=RkZfRUJJVERBX09QRVIoUVRSLDQvMS8yMDA5LDYvMzAvMjAwOSwsLFVTRCk=&amp;WINDOW=FIRST_POPUP&amp;HEIGH","T=450&amp;WIDTH=450&amp;START_MAXIMIZED=FALSE&amp;VAR:CALENDAR=US&amp;VAR:SYMBOL=WAG&amp;VAR:INDEX=0"}</definedName>
    <definedName name="_59__FDSAUDITLINK__" localSheetId="3" hidden="1">{"fdsup://directions/FAT Viewer?action=UPDATE&amp;creator=factset&amp;DYN_ARGS=TRUE&amp;DOC_NAME=FAT:FQL_AUDITING_CLIENT_TEMPLATE.FAT&amp;display_string=Audit&amp;VAR:KEY=BYVSZEXUDA&amp;VAR:QUERY=RkZfRUJJVERBX09QRVIoUVRSLDQvMS8yMDA5LDYvMzAvMjAwOSwsLFVTRCk=&amp;WINDOW=FIRST_POPUP&amp;HEIGH","T=450&amp;WIDTH=450&amp;START_MAXIMIZED=FALSE&amp;VAR:CALENDAR=US&amp;VAR:SYMBOL=WAG&amp;VAR:INDEX=0"}</definedName>
    <definedName name="_59__FDSAUDITLINK__" localSheetId="5" hidden="1">{"fdsup://directions/FAT Viewer?action=UPDATE&amp;creator=factset&amp;DYN_ARGS=TRUE&amp;DOC_NAME=FAT:FQL_AUDITING_CLIENT_TEMPLATE.FAT&amp;display_string=Audit&amp;VAR:KEY=BYVSZEXUDA&amp;VAR:QUERY=RkZfRUJJVERBX09QRVIoUVRSLDQvMS8yMDA5LDYvMzAvMjAwOSwsLFVTRCk=&amp;WINDOW=FIRST_POPUP&amp;HEIGH","T=450&amp;WIDTH=450&amp;START_MAXIMIZED=FALSE&amp;VAR:CALENDAR=US&amp;VAR:SYMBOL=WAG&amp;VAR:INDEX=0"}</definedName>
    <definedName name="_59__FDSAUDITLINK__" localSheetId="1" hidden="1">{"fdsup://directions/FAT Viewer?action=UPDATE&amp;creator=factset&amp;DYN_ARGS=TRUE&amp;DOC_NAME=FAT:FQL_AUDITING_CLIENT_TEMPLATE.FAT&amp;display_string=Audit&amp;VAR:KEY=BYVSZEXUDA&amp;VAR:QUERY=RkZfRUJJVERBX09QRVIoUVRSLDQvMS8yMDA5LDYvMzAvMjAwOSwsLFVTRCk=&amp;WINDOW=FIRST_POPUP&amp;HEIGH","T=450&amp;WIDTH=450&amp;START_MAXIMIZED=FALSE&amp;VAR:CALENDAR=US&amp;VAR:SYMBOL=WAG&amp;VAR:INDEX=0"}</definedName>
    <definedName name="_59__FDSAUDITLINK__" hidden="1">{"fdsup://directions/FAT Viewer?action=UPDATE&amp;creator=factset&amp;DYN_ARGS=TRUE&amp;DOC_NAME=FAT:FQL_AUDITING_CLIENT_TEMPLATE.FAT&amp;display_string=Audit&amp;VAR:KEY=BYVSZEXUDA&amp;VAR:QUERY=RkZfRUJJVERBX09QRVIoUVRSLDQvMS8yMDA5LDYvMzAvMjAwOSwsLFVTRCk=&amp;WINDOW=FIRST_POPUP&amp;HEIGH","T=450&amp;WIDTH=450&amp;START_MAXIMIZED=FALSE&amp;VAR:CALENDAR=US&amp;VAR:SYMBOL=WAG&amp;VAR:INDEX=0"}</definedName>
    <definedName name="_590__FDSAUDITLINK__" localSheetId="7" hidden="1">{"fdsup://directions/FAT Viewer?action=UPDATE&amp;creator=factset&amp;DYN_ARGS=TRUE&amp;DOC_NAME=FAT:FQL_AUDITING_CLIENT_TEMPLATE.FAT&amp;display_string=Audit&amp;VAR:KEY=ZGLEPSPUNC&amp;VAR:QUERY=RkZfRUJJVERBX09QRVIoUVRSLDQvMS8yMDEwLDYvMzAvMjAxMCwsLFVTRCk=&amp;WINDOW=FIRST_POPUP&amp;HEIGH","T=450&amp;WIDTH=450&amp;START_MAXIMIZED=FALSE&amp;VAR:CALENDAR=US&amp;VAR:SYMBOL=HAS&amp;VAR:INDEX=0"}</definedName>
    <definedName name="_590__FDSAUDITLINK__" localSheetId="9" hidden="1">{"fdsup://directions/FAT Viewer?action=UPDATE&amp;creator=factset&amp;DYN_ARGS=TRUE&amp;DOC_NAME=FAT:FQL_AUDITING_CLIENT_TEMPLATE.FAT&amp;display_string=Audit&amp;VAR:KEY=ZGLEPSPUNC&amp;VAR:QUERY=RkZfRUJJVERBX09QRVIoUVRSLDQvMS8yMDEwLDYvMzAvMjAxMCwsLFVTRCk=&amp;WINDOW=FIRST_POPUP&amp;HEIGH","T=450&amp;WIDTH=450&amp;START_MAXIMIZED=FALSE&amp;VAR:CALENDAR=US&amp;VAR:SYMBOL=HAS&amp;VAR:INDEX=0"}</definedName>
    <definedName name="_590__FDSAUDITLINK__" localSheetId="8" hidden="1">{"fdsup://directions/FAT Viewer?action=UPDATE&amp;creator=factset&amp;DYN_ARGS=TRUE&amp;DOC_NAME=FAT:FQL_AUDITING_CLIENT_TEMPLATE.FAT&amp;display_string=Audit&amp;VAR:KEY=ZGLEPSPUNC&amp;VAR:QUERY=RkZfRUJJVERBX09QRVIoUVRSLDQvMS8yMDEwLDYvMzAvMjAxMCwsLFVTRCk=&amp;WINDOW=FIRST_POPUP&amp;HEIGH","T=450&amp;WIDTH=450&amp;START_MAXIMIZED=FALSE&amp;VAR:CALENDAR=US&amp;VAR:SYMBOL=HAS&amp;VAR:INDEX=0"}</definedName>
    <definedName name="_590__FDSAUDITLINK__" localSheetId="10" hidden="1">{"fdsup://directions/FAT Viewer?action=UPDATE&amp;creator=factset&amp;DYN_ARGS=TRUE&amp;DOC_NAME=FAT:FQL_AUDITING_CLIENT_TEMPLATE.FAT&amp;display_string=Audit&amp;VAR:KEY=ZGLEPSPUNC&amp;VAR:QUERY=RkZfRUJJVERBX09QRVIoUVRSLDQvMS8yMDEwLDYvMzAvMjAxMCwsLFVTRCk=&amp;WINDOW=FIRST_POPUP&amp;HEIGH","T=450&amp;WIDTH=450&amp;START_MAXIMIZED=FALSE&amp;VAR:CALENDAR=US&amp;VAR:SYMBOL=HAS&amp;VAR:INDEX=0"}</definedName>
    <definedName name="_590__FDSAUDITLINK__" localSheetId="3" hidden="1">{"fdsup://directions/FAT Viewer?action=UPDATE&amp;creator=factset&amp;DYN_ARGS=TRUE&amp;DOC_NAME=FAT:FQL_AUDITING_CLIENT_TEMPLATE.FAT&amp;display_string=Audit&amp;VAR:KEY=ZGLEPSPUNC&amp;VAR:QUERY=RkZfRUJJVERBX09QRVIoUVRSLDQvMS8yMDEwLDYvMzAvMjAxMCwsLFVTRCk=&amp;WINDOW=FIRST_POPUP&amp;HEIGH","T=450&amp;WIDTH=450&amp;START_MAXIMIZED=FALSE&amp;VAR:CALENDAR=US&amp;VAR:SYMBOL=HAS&amp;VAR:INDEX=0"}</definedName>
    <definedName name="_590__FDSAUDITLINK__" localSheetId="5" hidden="1">{"fdsup://directions/FAT Viewer?action=UPDATE&amp;creator=factset&amp;DYN_ARGS=TRUE&amp;DOC_NAME=FAT:FQL_AUDITING_CLIENT_TEMPLATE.FAT&amp;display_string=Audit&amp;VAR:KEY=ZGLEPSPUNC&amp;VAR:QUERY=RkZfRUJJVERBX09QRVIoUVRSLDQvMS8yMDEwLDYvMzAvMjAxMCwsLFVTRCk=&amp;WINDOW=FIRST_POPUP&amp;HEIGH","T=450&amp;WIDTH=450&amp;START_MAXIMIZED=FALSE&amp;VAR:CALENDAR=US&amp;VAR:SYMBOL=HAS&amp;VAR:INDEX=0"}</definedName>
    <definedName name="_590__FDSAUDITLINK__" localSheetId="1" hidden="1">{"fdsup://directions/FAT Viewer?action=UPDATE&amp;creator=factset&amp;DYN_ARGS=TRUE&amp;DOC_NAME=FAT:FQL_AUDITING_CLIENT_TEMPLATE.FAT&amp;display_string=Audit&amp;VAR:KEY=ZGLEPSPUNC&amp;VAR:QUERY=RkZfRUJJVERBX09QRVIoUVRSLDQvMS8yMDEwLDYvMzAvMjAxMCwsLFVTRCk=&amp;WINDOW=FIRST_POPUP&amp;HEIGH","T=450&amp;WIDTH=450&amp;START_MAXIMIZED=FALSE&amp;VAR:CALENDAR=US&amp;VAR:SYMBOL=HAS&amp;VAR:INDEX=0"}</definedName>
    <definedName name="_590__FDSAUDITLINK__" hidden="1">{"fdsup://directions/FAT Viewer?action=UPDATE&amp;creator=factset&amp;DYN_ARGS=TRUE&amp;DOC_NAME=FAT:FQL_AUDITING_CLIENT_TEMPLATE.FAT&amp;display_string=Audit&amp;VAR:KEY=ZGLEPSPUNC&amp;VAR:QUERY=RkZfRUJJVERBX09QRVIoUVRSLDQvMS8yMDEwLDYvMzAvMjAxMCwsLFVTRCk=&amp;WINDOW=FIRST_POPUP&amp;HEIGH","T=450&amp;WIDTH=450&amp;START_MAXIMIZED=FALSE&amp;VAR:CALENDAR=US&amp;VAR:SYMBOL=HAS&amp;VAR:INDEX=0"}</definedName>
    <definedName name="_591__FDSAUDITLINK__" localSheetId="7" hidden="1">{"fdsup://directions/FAT Viewer?action=UPDATE&amp;creator=factset&amp;DYN_ARGS=TRUE&amp;DOC_NAME=FAT:FQL_AUDITING_CLIENT_TEMPLATE.FAT&amp;display_string=Audit&amp;VAR:KEY=NSPIVOZUTC&amp;VAR:QUERY=RkZfRUJJVERBX09QRVIoUVRSLDQvMS8yMDA5LDYvMzAvMjAwOSwsLFVTRCk=&amp;WINDOW=FIRST_POPUP&amp;HEIGH","T=450&amp;WIDTH=450&amp;START_MAXIMIZED=FALSE&amp;VAR:CALENDAR=US&amp;VAR:SYMBOL=HAR&amp;VAR:INDEX=0"}</definedName>
    <definedName name="_591__FDSAUDITLINK__" localSheetId="9" hidden="1">{"fdsup://directions/FAT Viewer?action=UPDATE&amp;creator=factset&amp;DYN_ARGS=TRUE&amp;DOC_NAME=FAT:FQL_AUDITING_CLIENT_TEMPLATE.FAT&amp;display_string=Audit&amp;VAR:KEY=NSPIVOZUTC&amp;VAR:QUERY=RkZfRUJJVERBX09QRVIoUVRSLDQvMS8yMDA5LDYvMzAvMjAwOSwsLFVTRCk=&amp;WINDOW=FIRST_POPUP&amp;HEIGH","T=450&amp;WIDTH=450&amp;START_MAXIMIZED=FALSE&amp;VAR:CALENDAR=US&amp;VAR:SYMBOL=HAR&amp;VAR:INDEX=0"}</definedName>
    <definedName name="_591__FDSAUDITLINK__" localSheetId="8" hidden="1">{"fdsup://directions/FAT Viewer?action=UPDATE&amp;creator=factset&amp;DYN_ARGS=TRUE&amp;DOC_NAME=FAT:FQL_AUDITING_CLIENT_TEMPLATE.FAT&amp;display_string=Audit&amp;VAR:KEY=NSPIVOZUTC&amp;VAR:QUERY=RkZfRUJJVERBX09QRVIoUVRSLDQvMS8yMDA5LDYvMzAvMjAwOSwsLFVTRCk=&amp;WINDOW=FIRST_POPUP&amp;HEIGH","T=450&amp;WIDTH=450&amp;START_MAXIMIZED=FALSE&amp;VAR:CALENDAR=US&amp;VAR:SYMBOL=HAR&amp;VAR:INDEX=0"}</definedName>
    <definedName name="_591__FDSAUDITLINK__" localSheetId="10" hidden="1">{"fdsup://directions/FAT Viewer?action=UPDATE&amp;creator=factset&amp;DYN_ARGS=TRUE&amp;DOC_NAME=FAT:FQL_AUDITING_CLIENT_TEMPLATE.FAT&amp;display_string=Audit&amp;VAR:KEY=NSPIVOZUTC&amp;VAR:QUERY=RkZfRUJJVERBX09QRVIoUVRSLDQvMS8yMDA5LDYvMzAvMjAwOSwsLFVTRCk=&amp;WINDOW=FIRST_POPUP&amp;HEIGH","T=450&amp;WIDTH=450&amp;START_MAXIMIZED=FALSE&amp;VAR:CALENDAR=US&amp;VAR:SYMBOL=HAR&amp;VAR:INDEX=0"}</definedName>
    <definedName name="_591__FDSAUDITLINK__" localSheetId="3" hidden="1">{"fdsup://directions/FAT Viewer?action=UPDATE&amp;creator=factset&amp;DYN_ARGS=TRUE&amp;DOC_NAME=FAT:FQL_AUDITING_CLIENT_TEMPLATE.FAT&amp;display_string=Audit&amp;VAR:KEY=NSPIVOZUTC&amp;VAR:QUERY=RkZfRUJJVERBX09QRVIoUVRSLDQvMS8yMDA5LDYvMzAvMjAwOSwsLFVTRCk=&amp;WINDOW=FIRST_POPUP&amp;HEIGH","T=450&amp;WIDTH=450&amp;START_MAXIMIZED=FALSE&amp;VAR:CALENDAR=US&amp;VAR:SYMBOL=HAR&amp;VAR:INDEX=0"}</definedName>
    <definedName name="_591__FDSAUDITLINK__" localSheetId="5" hidden="1">{"fdsup://directions/FAT Viewer?action=UPDATE&amp;creator=factset&amp;DYN_ARGS=TRUE&amp;DOC_NAME=FAT:FQL_AUDITING_CLIENT_TEMPLATE.FAT&amp;display_string=Audit&amp;VAR:KEY=NSPIVOZUTC&amp;VAR:QUERY=RkZfRUJJVERBX09QRVIoUVRSLDQvMS8yMDA5LDYvMzAvMjAwOSwsLFVTRCk=&amp;WINDOW=FIRST_POPUP&amp;HEIGH","T=450&amp;WIDTH=450&amp;START_MAXIMIZED=FALSE&amp;VAR:CALENDAR=US&amp;VAR:SYMBOL=HAR&amp;VAR:INDEX=0"}</definedName>
    <definedName name="_591__FDSAUDITLINK__" localSheetId="1" hidden="1">{"fdsup://directions/FAT Viewer?action=UPDATE&amp;creator=factset&amp;DYN_ARGS=TRUE&amp;DOC_NAME=FAT:FQL_AUDITING_CLIENT_TEMPLATE.FAT&amp;display_string=Audit&amp;VAR:KEY=NSPIVOZUTC&amp;VAR:QUERY=RkZfRUJJVERBX09QRVIoUVRSLDQvMS8yMDA5LDYvMzAvMjAwOSwsLFVTRCk=&amp;WINDOW=FIRST_POPUP&amp;HEIGH","T=450&amp;WIDTH=450&amp;START_MAXIMIZED=FALSE&amp;VAR:CALENDAR=US&amp;VAR:SYMBOL=HAR&amp;VAR:INDEX=0"}</definedName>
    <definedName name="_591__FDSAUDITLINK__" hidden="1">{"fdsup://directions/FAT Viewer?action=UPDATE&amp;creator=factset&amp;DYN_ARGS=TRUE&amp;DOC_NAME=FAT:FQL_AUDITING_CLIENT_TEMPLATE.FAT&amp;display_string=Audit&amp;VAR:KEY=NSPIVOZUTC&amp;VAR:QUERY=RkZfRUJJVERBX09QRVIoUVRSLDQvMS8yMDA5LDYvMzAvMjAwOSwsLFVTRCk=&amp;WINDOW=FIRST_POPUP&amp;HEIGH","T=450&amp;WIDTH=450&amp;START_MAXIMIZED=FALSE&amp;VAR:CALENDAR=US&amp;VAR:SYMBOL=HAR&amp;VAR:INDEX=0"}</definedName>
    <definedName name="_592__FDSAUDITLINK__" localSheetId="7" hidden="1">{"fdsup://directions/FAT Viewer?action=UPDATE&amp;creator=factset&amp;DYN_ARGS=TRUE&amp;DOC_NAME=FAT:FQL_AUDITING_CLIENT_TEMPLATE.FAT&amp;display_string=Audit&amp;VAR:KEY=ZWRSHWHCXW&amp;VAR:QUERY=RkZfRUJJVERBX09QRVIoUVRSLDQvMS8yMDEwLDYvMzAvMjAxMCwsLFVTRCk=&amp;WINDOW=FIRST_POPUP&amp;HEIGH","T=450&amp;WIDTH=450&amp;START_MAXIMIZED=FALSE&amp;VAR:CALENDAR=US&amp;VAR:SYMBOL=HAR&amp;VAR:INDEX=0"}</definedName>
    <definedName name="_592__FDSAUDITLINK__" localSheetId="9" hidden="1">{"fdsup://directions/FAT Viewer?action=UPDATE&amp;creator=factset&amp;DYN_ARGS=TRUE&amp;DOC_NAME=FAT:FQL_AUDITING_CLIENT_TEMPLATE.FAT&amp;display_string=Audit&amp;VAR:KEY=ZWRSHWHCXW&amp;VAR:QUERY=RkZfRUJJVERBX09QRVIoUVRSLDQvMS8yMDEwLDYvMzAvMjAxMCwsLFVTRCk=&amp;WINDOW=FIRST_POPUP&amp;HEIGH","T=450&amp;WIDTH=450&amp;START_MAXIMIZED=FALSE&amp;VAR:CALENDAR=US&amp;VAR:SYMBOL=HAR&amp;VAR:INDEX=0"}</definedName>
    <definedName name="_592__FDSAUDITLINK__" localSheetId="8" hidden="1">{"fdsup://directions/FAT Viewer?action=UPDATE&amp;creator=factset&amp;DYN_ARGS=TRUE&amp;DOC_NAME=FAT:FQL_AUDITING_CLIENT_TEMPLATE.FAT&amp;display_string=Audit&amp;VAR:KEY=ZWRSHWHCXW&amp;VAR:QUERY=RkZfRUJJVERBX09QRVIoUVRSLDQvMS8yMDEwLDYvMzAvMjAxMCwsLFVTRCk=&amp;WINDOW=FIRST_POPUP&amp;HEIGH","T=450&amp;WIDTH=450&amp;START_MAXIMIZED=FALSE&amp;VAR:CALENDAR=US&amp;VAR:SYMBOL=HAR&amp;VAR:INDEX=0"}</definedName>
    <definedName name="_592__FDSAUDITLINK__" localSheetId="10" hidden="1">{"fdsup://directions/FAT Viewer?action=UPDATE&amp;creator=factset&amp;DYN_ARGS=TRUE&amp;DOC_NAME=FAT:FQL_AUDITING_CLIENT_TEMPLATE.FAT&amp;display_string=Audit&amp;VAR:KEY=ZWRSHWHCXW&amp;VAR:QUERY=RkZfRUJJVERBX09QRVIoUVRSLDQvMS8yMDEwLDYvMzAvMjAxMCwsLFVTRCk=&amp;WINDOW=FIRST_POPUP&amp;HEIGH","T=450&amp;WIDTH=450&amp;START_MAXIMIZED=FALSE&amp;VAR:CALENDAR=US&amp;VAR:SYMBOL=HAR&amp;VAR:INDEX=0"}</definedName>
    <definedName name="_592__FDSAUDITLINK__" localSheetId="3" hidden="1">{"fdsup://directions/FAT Viewer?action=UPDATE&amp;creator=factset&amp;DYN_ARGS=TRUE&amp;DOC_NAME=FAT:FQL_AUDITING_CLIENT_TEMPLATE.FAT&amp;display_string=Audit&amp;VAR:KEY=ZWRSHWHCXW&amp;VAR:QUERY=RkZfRUJJVERBX09QRVIoUVRSLDQvMS8yMDEwLDYvMzAvMjAxMCwsLFVTRCk=&amp;WINDOW=FIRST_POPUP&amp;HEIGH","T=450&amp;WIDTH=450&amp;START_MAXIMIZED=FALSE&amp;VAR:CALENDAR=US&amp;VAR:SYMBOL=HAR&amp;VAR:INDEX=0"}</definedName>
    <definedName name="_592__FDSAUDITLINK__" localSheetId="5" hidden="1">{"fdsup://directions/FAT Viewer?action=UPDATE&amp;creator=factset&amp;DYN_ARGS=TRUE&amp;DOC_NAME=FAT:FQL_AUDITING_CLIENT_TEMPLATE.FAT&amp;display_string=Audit&amp;VAR:KEY=ZWRSHWHCXW&amp;VAR:QUERY=RkZfRUJJVERBX09QRVIoUVRSLDQvMS8yMDEwLDYvMzAvMjAxMCwsLFVTRCk=&amp;WINDOW=FIRST_POPUP&amp;HEIGH","T=450&amp;WIDTH=450&amp;START_MAXIMIZED=FALSE&amp;VAR:CALENDAR=US&amp;VAR:SYMBOL=HAR&amp;VAR:INDEX=0"}</definedName>
    <definedName name="_592__FDSAUDITLINK__" localSheetId="1" hidden="1">{"fdsup://directions/FAT Viewer?action=UPDATE&amp;creator=factset&amp;DYN_ARGS=TRUE&amp;DOC_NAME=FAT:FQL_AUDITING_CLIENT_TEMPLATE.FAT&amp;display_string=Audit&amp;VAR:KEY=ZWRSHWHCXW&amp;VAR:QUERY=RkZfRUJJVERBX09QRVIoUVRSLDQvMS8yMDEwLDYvMzAvMjAxMCwsLFVTRCk=&amp;WINDOW=FIRST_POPUP&amp;HEIGH","T=450&amp;WIDTH=450&amp;START_MAXIMIZED=FALSE&amp;VAR:CALENDAR=US&amp;VAR:SYMBOL=HAR&amp;VAR:INDEX=0"}</definedName>
    <definedName name="_592__FDSAUDITLINK__" hidden="1">{"fdsup://directions/FAT Viewer?action=UPDATE&amp;creator=factset&amp;DYN_ARGS=TRUE&amp;DOC_NAME=FAT:FQL_AUDITING_CLIENT_TEMPLATE.FAT&amp;display_string=Audit&amp;VAR:KEY=ZWRSHWHCXW&amp;VAR:QUERY=RkZfRUJJVERBX09QRVIoUVRSLDQvMS8yMDEwLDYvMzAvMjAxMCwsLFVTRCk=&amp;WINDOW=FIRST_POPUP&amp;HEIGH","T=450&amp;WIDTH=450&amp;START_MAXIMIZED=FALSE&amp;VAR:CALENDAR=US&amp;VAR:SYMBOL=HAR&amp;VAR:INDEX=0"}</definedName>
    <definedName name="_593__FDSAUDITLINK__" localSheetId="7" hidden="1">{"fdsup://directions/FAT Viewer?action=UPDATE&amp;creator=factset&amp;DYN_ARGS=TRUE&amp;DOC_NAME=FAT:FQL_AUDITING_CLIENT_TEMPLATE.FAT&amp;display_string=Audit&amp;VAR:KEY=HMRYFOJSVE&amp;VAR:QUERY=RkZfRUJJVERBX09QRVIoUVRSLDQvMS8yMDA5LDYvMzAvMjAwOSwsLFVTRCk=&amp;WINDOW=FIRST_POPUP&amp;HEIGH","T=450&amp;WIDTH=450&amp;START_MAXIMIZED=FALSE&amp;VAR:CALENDAR=US&amp;VAR:SYMBOL=HAL&amp;VAR:INDEX=0"}</definedName>
    <definedName name="_593__FDSAUDITLINK__" localSheetId="9" hidden="1">{"fdsup://directions/FAT Viewer?action=UPDATE&amp;creator=factset&amp;DYN_ARGS=TRUE&amp;DOC_NAME=FAT:FQL_AUDITING_CLIENT_TEMPLATE.FAT&amp;display_string=Audit&amp;VAR:KEY=HMRYFOJSVE&amp;VAR:QUERY=RkZfRUJJVERBX09QRVIoUVRSLDQvMS8yMDA5LDYvMzAvMjAwOSwsLFVTRCk=&amp;WINDOW=FIRST_POPUP&amp;HEIGH","T=450&amp;WIDTH=450&amp;START_MAXIMIZED=FALSE&amp;VAR:CALENDAR=US&amp;VAR:SYMBOL=HAL&amp;VAR:INDEX=0"}</definedName>
    <definedName name="_593__FDSAUDITLINK__" localSheetId="8" hidden="1">{"fdsup://directions/FAT Viewer?action=UPDATE&amp;creator=factset&amp;DYN_ARGS=TRUE&amp;DOC_NAME=FAT:FQL_AUDITING_CLIENT_TEMPLATE.FAT&amp;display_string=Audit&amp;VAR:KEY=HMRYFOJSVE&amp;VAR:QUERY=RkZfRUJJVERBX09QRVIoUVRSLDQvMS8yMDA5LDYvMzAvMjAwOSwsLFVTRCk=&amp;WINDOW=FIRST_POPUP&amp;HEIGH","T=450&amp;WIDTH=450&amp;START_MAXIMIZED=FALSE&amp;VAR:CALENDAR=US&amp;VAR:SYMBOL=HAL&amp;VAR:INDEX=0"}</definedName>
    <definedName name="_593__FDSAUDITLINK__" localSheetId="10" hidden="1">{"fdsup://directions/FAT Viewer?action=UPDATE&amp;creator=factset&amp;DYN_ARGS=TRUE&amp;DOC_NAME=FAT:FQL_AUDITING_CLIENT_TEMPLATE.FAT&amp;display_string=Audit&amp;VAR:KEY=HMRYFOJSVE&amp;VAR:QUERY=RkZfRUJJVERBX09QRVIoUVRSLDQvMS8yMDA5LDYvMzAvMjAwOSwsLFVTRCk=&amp;WINDOW=FIRST_POPUP&amp;HEIGH","T=450&amp;WIDTH=450&amp;START_MAXIMIZED=FALSE&amp;VAR:CALENDAR=US&amp;VAR:SYMBOL=HAL&amp;VAR:INDEX=0"}</definedName>
    <definedName name="_593__FDSAUDITLINK__" localSheetId="3" hidden="1">{"fdsup://directions/FAT Viewer?action=UPDATE&amp;creator=factset&amp;DYN_ARGS=TRUE&amp;DOC_NAME=FAT:FQL_AUDITING_CLIENT_TEMPLATE.FAT&amp;display_string=Audit&amp;VAR:KEY=HMRYFOJSVE&amp;VAR:QUERY=RkZfRUJJVERBX09QRVIoUVRSLDQvMS8yMDA5LDYvMzAvMjAwOSwsLFVTRCk=&amp;WINDOW=FIRST_POPUP&amp;HEIGH","T=450&amp;WIDTH=450&amp;START_MAXIMIZED=FALSE&amp;VAR:CALENDAR=US&amp;VAR:SYMBOL=HAL&amp;VAR:INDEX=0"}</definedName>
    <definedName name="_593__FDSAUDITLINK__" localSheetId="5" hidden="1">{"fdsup://directions/FAT Viewer?action=UPDATE&amp;creator=factset&amp;DYN_ARGS=TRUE&amp;DOC_NAME=FAT:FQL_AUDITING_CLIENT_TEMPLATE.FAT&amp;display_string=Audit&amp;VAR:KEY=HMRYFOJSVE&amp;VAR:QUERY=RkZfRUJJVERBX09QRVIoUVRSLDQvMS8yMDA5LDYvMzAvMjAwOSwsLFVTRCk=&amp;WINDOW=FIRST_POPUP&amp;HEIGH","T=450&amp;WIDTH=450&amp;START_MAXIMIZED=FALSE&amp;VAR:CALENDAR=US&amp;VAR:SYMBOL=HAL&amp;VAR:INDEX=0"}</definedName>
    <definedName name="_593__FDSAUDITLINK__" localSheetId="1" hidden="1">{"fdsup://directions/FAT Viewer?action=UPDATE&amp;creator=factset&amp;DYN_ARGS=TRUE&amp;DOC_NAME=FAT:FQL_AUDITING_CLIENT_TEMPLATE.FAT&amp;display_string=Audit&amp;VAR:KEY=HMRYFOJSVE&amp;VAR:QUERY=RkZfRUJJVERBX09QRVIoUVRSLDQvMS8yMDA5LDYvMzAvMjAwOSwsLFVTRCk=&amp;WINDOW=FIRST_POPUP&amp;HEIGH","T=450&amp;WIDTH=450&amp;START_MAXIMIZED=FALSE&amp;VAR:CALENDAR=US&amp;VAR:SYMBOL=HAL&amp;VAR:INDEX=0"}</definedName>
    <definedName name="_593__FDSAUDITLINK__" hidden="1">{"fdsup://directions/FAT Viewer?action=UPDATE&amp;creator=factset&amp;DYN_ARGS=TRUE&amp;DOC_NAME=FAT:FQL_AUDITING_CLIENT_TEMPLATE.FAT&amp;display_string=Audit&amp;VAR:KEY=HMRYFOJSVE&amp;VAR:QUERY=RkZfRUJJVERBX09QRVIoUVRSLDQvMS8yMDA5LDYvMzAvMjAwOSwsLFVTRCk=&amp;WINDOW=FIRST_POPUP&amp;HEIGH","T=450&amp;WIDTH=450&amp;START_MAXIMIZED=FALSE&amp;VAR:CALENDAR=US&amp;VAR:SYMBOL=HAL&amp;VAR:INDEX=0"}</definedName>
    <definedName name="_594__FDSAUDITLINK__" localSheetId="7" hidden="1">{"fdsup://directions/FAT Viewer?action=UPDATE&amp;creator=factset&amp;DYN_ARGS=TRUE&amp;DOC_NAME=FAT:FQL_AUDITING_CLIENT_TEMPLATE.FAT&amp;display_string=Audit&amp;VAR:KEY=XOPKVWPCHQ&amp;VAR:QUERY=RkZfRUJJVERBX09QRVIoUVRSLDQvMS8yMDEwLDYvMzAvMjAxMCwsLFVTRCk=&amp;WINDOW=FIRST_POPUP&amp;HEIGH","T=450&amp;WIDTH=450&amp;START_MAXIMIZED=FALSE&amp;VAR:CALENDAR=US&amp;VAR:SYMBOL=HAL&amp;VAR:INDEX=0"}</definedName>
    <definedName name="_594__FDSAUDITLINK__" localSheetId="9" hidden="1">{"fdsup://directions/FAT Viewer?action=UPDATE&amp;creator=factset&amp;DYN_ARGS=TRUE&amp;DOC_NAME=FAT:FQL_AUDITING_CLIENT_TEMPLATE.FAT&amp;display_string=Audit&amp;VAR:KEY=XOPKVWPCHQ&amp;VAR:QUERY=RkZfRUJJVERBX09QRVIoUVRSLDQvMS8yMDEwLDYvMzAvMjAxMCwsLFVTRCk=&amp;WINDOW=FIRST_POPUP&amp;HEIGH","T=450&amp;WIDTH=450&amp;START_MAXIMIZED=FALSE&amp;VAR:CALENDAR=US&amp;VAR:SYMBOL=HAL&amp;VAR:INDEX=0"}</definedName>
    <definedName name="_594__FDSAUDITLINK__" localSheetId="8" hidden="1">{"fdsup://directions/FAT Viewer?action=UPDATE&amp;creator=factset&amp;DYN_ARGS=TRUE&amp;DOC_NAME=FAT:FQL_AUDITING_CLIENT_TEMPLATE.FAT&amp;display_string=Audit&amp;VAR:KEY=XOPKVWPCHQ&amp;VAR:QUERY=RkZfRUJJVERBX09QRVIoUVRSLDQvMS8yMDEwLDYvMzAvMjAxMCwsLFVTRCk=&amp;WINDOW=FIRST_POPUP&amp;HEIGH","T=450&amp;WIDTH=450&amp;START_MAXIMIZED=FALSE&amp;VAR:CALENDAR=US&amp;VAR:SYMBOL=HAL&amp;VAR:INDEX=0"}</definedName>
    <definedName name="_594__FDSAUDITLINK__" localSheetId="10" hidden="1">{"fdsup://directions/FAT Viewer?action=UPDATE&amp;creator=factset&amp;DYN_ARGS=TRUE&amp;DOC_NAME=FAT:FQL_AUDITING_CLIENT_TEMPLATE.FAT&amp;display_string=Audit&amp;VAR:KEY=XOPKVWPCHQ&amp;VAR:QUERY=RkZfRUJJVERBX09QRVIoUVRSLDQvMS8yMDEwLDYvMzAvMjAxMCwsLFVTRCk=&amp;WINDOW=FIRST_POPUP&amp;HEIGH","T=450&amp;WIDTH=450&amp;START_MAXIMIZED=FALSE&amp;VAR:CALENDAR=US&amp;VAR:SYMBOL=HAL&amp;VAR:INDEX=0"}</definedName>
    <definedName name="_594__FDSAUDITLINK__" localSheetId="3" hidden="1">{"fdsup://directions/FAT Viewer?action=UPDATE&amp;creator=factset&amp;DYN_ARGS=TRUE&amp;DOC_NAME=FAT:FQL_AUDITING_CLIENT_TEMPLATE.FAT&amp;display_string=Audit&amp;VAR:KEY=XOPKVWPCHQ&amp;VAR:QUERY=RkZfRUJJVERBX09QRVIoUVRSLDQvMS8yMDEwLDYvMzAvMjAxMCwsLFVTRCk=&amp;WINDOW=FIRST_POPUP&amp;HEIGH","T=450&amp;WIDTH=450&amp;START_MAXIMIZED=FALSE&amp;VAR:CALENDAR=US&amp;VAR:SYMBOL=HAL&amp;VAR:INDEX=0"}</definedName>
    <definedName name="_594__FDSAUDITLINK__" localSheetId="5" hidden="1">{"fdsup://directions/FAT Viewer?action=UPDATE&amp;creator=factset&amp;DYN_ARGS=TRUE&amp;DOC_NAME=FAT:FQL_AUDITING_CLIENT_TEMPLATE.FAT&amp;display_string=Audit&amp;VAR:KEY=XOPKVWPCHQ&amp;VAR:QUERY=RkZfRUJJVERBX09QRVIoUVRSLDQvMS8yMDEwLDYvMzAvMjAxMCwsLFVTRCk=&amp;WINDOW=FIRST_POPUP&amp;HEIGH","T=450&amp;WIDTH=450&amp;START_MAXIMIZED=FALSE&amp;VAR:CALENDAR=US&amp;VAR:SYMBOL=HAL&amp;VAR:INDEX=0"}</definedName>
    <definedName name="_594__FDSAUDITLINK__" localSheetId="1" hidden="1">{"fdsup://directions/FAT Viewer?action=UPDATE&amp;creator=factset&amp;DYN_ARGS=TRUE&amp;DOC_NAME=FAT:FQL_AUDITING_CLIENT_TEMPLATE.FAT&amp;display_string=Audit&amp;VAR:KEY=XOPKVWPCHQ&amp;VAR:QUERY=RkZfRUJJVERBX09QRVIoUVRSLDQvMS8yMDEwLDYvMzAvMjAxMCwsLFVTRCk=&amp;WINDOW=FIRST_POPUP&amp;HEIGH","T=450&amp;WIDTH=450&amp;START_MAXIMIZED=FALSE&amp;VAR:CALENDAR=US&amp;VAR:SYMBOL=HAL&amp;VAR:INDEX=0"}</definedName>
    <definedName name="_594__FDSAUDITLINK__" hidden="1">{"fdsup://directions/FAT Viewer?action=UPDATE&amp;creator=factset&amp;DYN_ARGS=TRUE&amp;DOC_NAME=FAT:FQL_AUDITING_CLIENT_TEMPLATE.FAT&amp;display_string=Audit&amp;VAR:KEY=XOPKVWPCHQ&amp;VAR:QUERY=RkZfRUJJVERBX09QRVIoUVRSLDQvMS8yMDEwLDYvMzAvMjAxMCwsLFVTRCk=&amp;WINDOW=FIRST_POPUP&amp;HEIGH","T=450&amp;WIDTH=450&amp;START_MAXIMIZED=FALSE&amp;VAR:CALENDAR=US&amp;VAR:SYMBOL=HAL&amp;VAR:INDEX=0"}</definedName>
    <definedName name="_595__FDSAUDITLINK__" localSheetId="7" hidden="1">{"fdsup://directions/FAT Viewer?action=UPDATE&amp;creator=factset&amp;DYN_ARGS=TRUE&amp;DOC_NAME=FAT:FQL_AUDITING_CLIENT_TEMPLATE.FAT&amp;display_string=Audit&amp;VAR:KEY=VWLIHMXOJM&amp;VAR:QUERY=RkZfRUJJVERBX09QRVIoUVRSLDQvMS8yMDA5LDYvMzAvMjAwOSwsLFVTRCk=&amp;WINDOW=FIRST_POPUP&amp;HEIGH","T=450&amp;WIDTH=450&amp;START_MAXIMIZED=FALSE&amp;VAR:CALENDAR=US&amp;VAR:SYMBOL=GWW&amp;VAR:INDEX=0"}</definedName>
    <definedName name="_595__FDSAUDITLINK__" localSheetId="9" hidden="1">{"fdsup://directions/FAT Viewer?action=UPDATE&amp;creator=factset&amp;DYN_ARGS=TRUE&amp;DOC_NAME=FAT:FQL_AUDITING_CLIENT_TEMPLATE.FAT&amp;display_string=Audit&amp;VAR:KEY=VWLIHMXOJM&amp;VAR:QUERY=RkZfRUJJVERBX09QRVIoUVRSLDQvMS8yMDA5LDYvMzAvMjAwOSwsLFVTRCk=&amp;WINDOW=FIRST_POPUP&amp;HEIGH","T=450&amp;WIDTH=450&amp;START_MAXIMIZED=FALSE&amp;VAR:CALENDAR=US&amp;VAR:SYMBOL=GWW&amp;VAR:INDEX=0"}</definedName>
    <definedName name="_595__FDSAUDITLINK__" localSheetId="8" hidden="1">{"fdsup://directions/FAT Viewer?action=UPDATE&amp;creator=factset&amp;DYN_ARGS=TRUE&amp;DOC_NAME=FAT:FQL_AUDITING_CLIENT_TEMPLATE.FAT&amp;display_string=Audit&amp;VAR:KEY=VWLIHMXOJM&amp;VAR:QUERY=RkZfRUJJVERBX09QRVIoUVRSLDQvMS8yMDA5LDYvMzAvMjAwOSwsLFVTRCk=&amp;WINDOW=FIRST_POPUP&amp;HEIGH","T=450&amp;WIDTH=450&amp;START_MAXIMIZED=FALSE&amp;VAR:CALENDAR=US&amp;VAR:SYMBOL=GWW&amp;VAR:INDEX=0"}</definedName>
    <definedName name="_595__FDSAUDITLINK__" localSheetId="10" hidden="1">{"fdsup://directions/FAT Viewer?action=UPDATE&amp;creator=factset&amp;DYN_ARGS=TRUE&amp;DOC_NAME=FAT:FQL_AUDITING_CLIENT_TEMPLATE.FAT&amp;display_string=Audit&amp;VAR:KEY=VWLIHMXOJM&amp;VAR:QUERY=RkZfRUJJVERBX09QRVIoUVRSLDQvMS8yMDA5LDYvMzAvMjAwOSwsLFVTRCk=&amp;WINDOW=FIRST_POPUP&amp;HEIGH","T=450&amp;WIDTH=450&amp;START_MAXIMIZED=FALSE&amp;VAR:CALENDAR=US&amp;VAR:SYMBOL=GWW&amp;VAR:INDEX=0"}</definedName>
    <definedName name="_595__FDSAUDITLINK__" localSheetId="3" hidden="1">{"fdsup://directions/FAT Viewer?action=UPDATE&amp;creator=factset&amp;DYN_ARGS=TRUE&amp;DOC_NAME=FAT:FQL_AUDITING_CLIENT_TEMPLATE.FAT&amp;display_string=Audit&amp;VAR:KEY=VWLIHMXOJM&amp;VAR:QUERY=RkZfRUJJVERBX09QRVIoUVRSLDQvMS8yMDA5LDYvMzAvMjAwOSwsLFVTRCk=&amp;WINDOW=FIRST_POPUP&amp;HEIGH","T=450&amp;WIDTH=450&amp;START_MAXIMIZED=FALSE&amp;VAR:CALENDAR=US&amp;VAR:SYMBOL=GWW&amp;VAR:INDEX=0"}</definedName>
    <definedName name="_595__FDSAUDITLINK__" localSheetId="5" hidden="1">{"fdsup://directions/FAT Viewer?action=UPDATE&amp;creator=factset&amp;DYN_ARGS=TRUE&amp;DOC_NAME=FAT:FQL_AUDITING_CLIENT_TEMPLATE.FAT&amp;display_string=Audit&amp;VAR:KEY=VWLIHMXOJM&amp;VAR:QUERY=RkZfRUJJVERBX09QRVIoUVRSLDQvMS8yMDA5LDYvMzAvMjAwOSwsLFVTRCk=&amp;WINDOW=FIRST_POPUP&amp;HEIGH","T=450&amp;WIDTH=450&amp;START_MAXIMIZED=FALSE&amp;VAR:CALENDAR=US&amp;VAR:SYMBOL=GWW&amp;VAR:INDEX=0"}</definedName>
    <definedName name="_595__FDSAUDITLINK__" localSheetId="1" hidden="1">{"fdsup://directions/FAT Viewer?action=UPDATE&amp;creator=factset&amp;DYN_ARGS=TRUE&amp;DOC_NAME=FAT:FQL_AUDITING_CLIENT_TEMPLATE.FAT&amp;display_string=Audit&amp;VAR:KEY=VWLIHMXOJM&amp;VAR:QUERY=RkZfRUJJVERBX09QRVIoUVRSLDQvMS8yMDA5LDYvMzAvMjAwOSwsLFVTRCk=&amp;WINDOW=FIRST_POPUP&amp;HEIGH","T=450&amp;WIDTH=450&amp;START_MAXIMIZED=FALSE&amp;VAR:CALENDAR=US&amp;VAR:SYMBOL=GWW&amp;VAR:INDEX=0"}</definedName>
    <definedName name="_595__FDSAUDITLINK__" hidden="1">{"fdsup://directions/FAT Viewer?action=UPDATE&amp;creator=factset&amp;DYN_ARGS=TRUE&amp;DOC_NAME=FAT:FQL_AUDITING_CLIENT_TEMPLATE.FAT&amp;display_string=Audit&amp;VAR:KEY=VWLIHMXOJM&amp;VAR:QUERY=RkZfRUJJVERBX09QRVIoUVRSLDQvMS8yMDA5LDYvMzAvMjAwOSwsLFVTRCk=&amp;WINDOW=FIRST_POPUP&amp;HEIGH","T=450&amp;WIDTH=450&amp;START_MAXIMIZED=FALSE&amp;VAR:CALENDAR=US&amp;VAR:SYMBOL=GWW&amp;VAR:INDEX=0"}</definedName>
    <definedName name="_596__FDSAUDITLINK__" localSheetId="7" hidden="1">{"fdsup://directions/FAT Viewer?action=UPDATE&amp;creator=factset&amp;DYN_ARGS=TRUE&amp;DOC_NAME=FAT:FQL_AUDITING_CLIENT_TEMPLATE.FAT&amp;display_string=Audit&amp;VAR:KEY=PCLEHALCPQ&amp;VAR:QUERY=RkZfRUJJVERBX09QRVIoUVRSLDQvMS8yMDEwLDYvMzAvMjAxMCwsLFVTRCk=&amp;WINDOW=FIRST_POPUP&amp;HEIGH","T=450&amp;WIDTH=450&amp;START_MAXIMIZED=FALSE&amp;VAR:CALENDAR=US&amp;VAR:SYMBOL=GWW&amp;VAR:INDEX=0"}</definedName>
    <definedName name="_596__FDSAUDITLINK__" localSheetId="9" hidden="1">{"fdsup://directions/FAT Viewer?action=UPDATE&amp;creator=factset&amp;DYN_ARGS=TRUE&amp;DOC_NAME=FAT:FQL_AUDITING_CLIENT_TEMPLATE.FAT&amp;display_string=Audit&amp;VAR:KEY=PCLEHALCPQ&amp;VAR:QUERY=RkZfRUJJVERBX09QRVIoUVRSLDQvMS8yMDEwLDYvMzAvMjAxMCwsLFVTRCk=&amp;WINDOW=FIRST_POPUP&amp;HEIGH","T=450&amp;WIDTH=450&amp;START_MAXIMIZED=FALSE&amp;VAR:CALENDAR=US&amp;VAR:SYMBOL=GWW&amp;VAR:INDEX=0"}</definedName>
    <definedName name="_596__FDSAUDITLINK__" localSheetId="8" hidden="1">{"fdsup://directions/FAT Viewer?action=UPDATE&amp;creator=factset&amp;DYN_ARGS=TRUE&amp;DOC_NAME=FAT:FQL_AUDITING_CLIENT_TEMPLATE.FAT&amp;display_string=Audit&amp;VAR:KEY=PCLEHALCPQ&amp;VAR:QUERY=RkZfRUJJVERBX09QRVIoUVRSLDQvMS8yMDEwLDYvMzAvMjAxMCwsLFVTRCk=&amp;WINDOW=FIRST_POPUP&amp;HEIGH","T=450&amp;WIDTH=450&amp;START_MAXIMIZED=FALSE&amp;VAR:CALENDAR=US&amp;VAR:SYMBOL=GWW&amp;VAR:INDEX=0"}</definedName>
    <definedName name="_596__FDSAUDITLINK__" localSheetId="10" hidden="1">{"fdsup://directions/FAT Viewer?action=UPDATE&amp;creator=factset&amp;DYN_ARGS=TRUE&amp;DOC_NAME=FAT:FQL_AUDITING_CLIENT_TEMPLATE.FAT&amp;display_string=Audit&amp;VAR:KEY=PCLEHALCPQ&amp;VAR:QUERY=RkZfRUJJVERBX09QRVIoUVRSLDQvMS8yMDEwLDYvMzAvMjAxMCwsLFVTRCk=&amp;WINDOW=FIRST_POPUP&amp;HEIGH","T=450&amp;WIDTH=450&amp;START_MAXIMIZED=FALSE&amp;VAR:CALENDAR=US&amp;VAR:SYMBOL=GWW&amp;VAR:INDEX=0"}</definedName>
    <definedName name="_596__FDSAUDITLINK__" localSheetId="3" hidden="1">{"fdsup://directions/FAT Viewer?action=UPDATE&amp;creator=factset&amp;DYN_ARGS=TRUE&amp;DOC_NAME=FAT:FQL_AUDITING_CLIENT_TEMPLATE.FAT&amp;display_string=Audit&amp;VAR:KEY=PCLEHALCPQ&amp;VAR:QUERY=RkZfRUJJVERBX09QRVIoUVRSLDQvMS8yMDEwLDYvMzAvMjAxMCwsLFVTRCk=&amp;WINDOW=FIRST_POPUP&amp;HEIGH","T=450&amp;WIDTH=450&amp;START_MAXIMIZED=FALSE&amp;VAR:CALENDAR=US&amp;VAR:SYMBOL=GWW&amp;VAR:INDEX=0"}</definedName>
    <definedName name="_596__FDSAUDITLINK__" localSheetId="5" hidden="1">{"fdsup://directions/FAT Viewer?action=UPDATE&amp;creator=factset&amp;DYN_ARGS=TRUE&amp;DOC_NAME=FAT:FQL_AUDITING_CLIENT_TEMPLATE.FAT&amp;display_string=Audit&amp;VAR:KEY=PCLEHALCPQ&amp;VAR:QUERY=RkZfRUJJVERBX09QRVIoUVRSLDQvMS8yMDEwLDYvMzAvMjAxMCwsLFVTRCk=&amp;WINDOW=FIRST_POPUP&amp;HEIGH","T=450&amp;WIDTH=450&amp;START_MAXIMIZED=FALSE&amp;VAR:CALENDAR=US&amp;VAR:SYMBOL=GWW&amp;VAR:INDEX=0"}</definedName>
    <definedName name="_596__FDSAUDITLINK__" localSheetId="1" hidden="1">{"fdsup://directions/FAT Viewer?action=UPDATE&amp;creator=factset&amp;DYN_ARGS=TRUE&amp;DOC_NAME=FAT:FQL_AUDITING_CLIENT_TEMPLATE.FAT&amp;display_string=Audit&amp;VAR:KEY=PCLEHALCPQ&amp;VAR:QUERY=RkZfRUJJVERBX09QRVIoUVRSLDQvMS8yMDEwLDYvMzAvMjAxMCwsLFVTRCk=&amp;WINDOW=FIRST_POPUP&amp;HEIGH","T=450&amp;WIDTH=450&amp;START_MAXIMIZED=FALSE&amp;VAR:CALENDAR=US&amp;VAR:SYMBOL=GWW&amp;VAR:INDEX=0"}</definedName>
    <definedName name="_596__FDSAUDITLINK__" hidden="1">{"fdsup://directions/FAT Viewer?action=UPDATE&amp;creator=factset&amp;DYN_ARGS=TRUE&amp;DOC_NAME=FAT:FQL_AUDITING_CLIENT_TEMPLATE.FAT&amp;display_string=Audit&amp;VAR:KEY=PCLEHALCPQ&amp;VAR:QUERY=RkZfRUJJVERBX09QRVIoUVRSLDQvMS8yMDEwLDYvMzAvMjAxMCwsLFVTRCk=&amp;WINDOW=FIRST_POPUP&amp;HEIGH","T=450&amp;WIDTH=450&amp;START_MAXIMIZED=FALSE&amp;VAR:CALENDAR=US&amp;VAR:SYMBOL=GWW&amp;VAR:INDEX=0"}</definedName>
    <definedName name="_597__FDSAUDITLINK__" localSheetId="7" hidden="1">{"fdsup://directions/FAT Viewer?action=UPDATE&amp;creator=factset&amp;DYN_ARGS=TRUE&amp;DOC_NAME=FAT:FQL_AUDITING_CLIENT_TEMPLATE.FAT&amp;display_string=Audit&amp;VAR:KEY=RYXIXKBCXE&amp;VAR:QUERY=RkZfRUJJVERBX09QRVIoUVRSLDQvMS8yMDA5LDYvMzAvMjAwOSwsLFVTRCk=&amp;WINDOW=FIRST_POPUP&amp;HEIGH","T=450&amp;WIDTH=450&amp;START_MAXIMIZED=FALSE&amp;VAR:CALENDAR=US&amp;VAR:SYMBOL=GT&amp;VAR:INDEX=0"}</definedName>
    <definedName name="_597__FDSAUDITLINK__" localSheetId="9" hidden="1">{"fdsup://directions/FAT Viewer?action=UPDATE&amp;creator=factset&amp;DYN_ARGS=TRUE&amp;DOC_NAME=FAT:FQL_AUDITING_CLIENT_TEMPLATE.FAT&amp;display_string=Audit&amp;VAR:KEY=RYXIXKBCXE&amp;VAR:QUERY=RkZfRUJJVERBX09QRVIoUVRSLDQvMS8yMDA5LDYvMzAvMjAwOSwsLFVTRCk=&amp;WINDOW=FIRST_POPUP&amp;HEIGH","T=450&amp;WIDTH=450&amp;START_MAXIMIZED=FALSE&amp;VAR:CALENDAR=US&amp;VAR:SYMBOL=GT&amp;VAR:INDEX=0"}</definedName>
    <definedName name="_597__FDSAUDITLINK__" localSheetId="8" hidden="1">{"fdsup://directions/FAT Viewer?action=UPDATE&amp;creator=factset&amp;DYN_ARGS=TRUE&amp;DOC_NAME=FAT:FQL_AUDITING_CLIENT_TEMPLATE.FAT&amp;display_string=Audit&amp;VAR:KEY=RYXIXKBCXE&amp;VAR:QUERY=RkZfRUJJVERBX09QRVIoUVRSLDQvMS8yMDA5LDYvMzAvMjAwOSwsLFVTRCk=&amp;WINDOW=FIRST_POPUP&amp;HEIGH","T=450&amp;WIDTH=450&amp;START_MAXIMIZED=FALSE&amp;VAR:CALENDAR=US&amp;VAR:SYMBOL=GT&amp;VAR:INDEX=0"}</definedName>
    <definedName name="_597__FDSAUDITLINK__" localSheetId="10" hidden="1">{"fdsup://directions/FAT Viewer?action=UPDATE&amp;creator=factset&amp;DYN_ARGS=TRUE&amp;DOC_NAME=FAT:FQL_AUDITING_CLIENT_TEMPLATE.FAT&amp;display_string=Audit&amp;VAR:KEY=RYXIXKBCXE&amp;VAR:QUERY=RkZfRUJJVERBX09QRVIoUVRSLDQvMS8yMDA5LDYvMzAvMjAwOSwsLFVTRCk=&amp;WINDOW=FIRST_POPUP&amp;HEIGH","T=450&amp;WIDTH=450&amp;START_MAXIMIZED=FALSE&amp;VAR:CALENDAR=US&amp;VAR:SYMBOL=GT&amp;VAR:INDEX=0"}</definedName>
    <definedName name="_597__FDSAUDITLINK__" localSheetId="3" hidden="1">{"fdsup://directions/FAT Viewer?action=UPDATE&amp;creator=factset&amp;DYN_ARGS=TRUE&amp;DOC_NAME=FAT:FQL_AUDITING_CLIENT_TEMPLATE.FAT&amp;display_string=Audit&amp;VAR:KEY=RYXIXKBCXE&amp;VAR:QUERY=RkZfRUJJVERBX09QRVIoUVRSLDQvMS8yMDA5LDYvMzAvMjAwOSwsLFVTRCk=&amp;WINDOW=FIRST_POPUP&amp;HEIGH","T=450&amp;WIDTH=450&amp;START_MAXIMIZED=FALSE&amp;VAR:CALENDAR=US&amp;VAR:SYMBOL=GT&amp;VAR:INDEX=0"}</definedName>
    <definedName name="_597__FDSAUDITLINK__" localSheetId="5" hidden="1">{"fdsup://directions/FAT Viewer?action=UPDATE&amp;creator=factset&amp;DYN_ARGS=TRUE&amp;DOC_NAME=FAT:FQL_AUDITING_CLIENT_TEMPLATE.FAT&amp;display_string=Audit&amp;VAR:KEY=RYXIXKBCXE&amp;VAR:QUERY=RkZfRUJJVERBX09QRVIoUVRSLDQvMS8yMDA5LDYvMzAvMjAwOSwsLFVTRCk=&amp;WINDOW=FIRST_POPUP&amp;HEIGH","T=450&amp;WIDTH=450&amp;START_MAXIMIZED=FALSE&amp;VAR:CALENDAR=US&amp;VAR:SYMBOL=GT&amp;VAR:INDEX=0"}</definedName>
    <definedName name="_597__FDSAUDITLINK__" localSheetId="1" hidden="1">{"fdsup://directions/FAT Viewer?action=UPDATE&amp;creator=factset&amp;DYN_ARGS=TRUE&amp;DOC_NAME=FAT:FQL_AUDITING_CLIENT_TEMPLATE.FAT&amp;display_string=Audit&amp;VAR:KEY=RYXIXKBCXE&amp;VAR:QUERY=RkZfRUJJVERBX09QRVIoUVRSLDQvMS8yMDA5LDYvMzAvMjAwOSwsLFVTRCk=&amp;WINDOW=FIRST_POPUP&amp;HEIGH","T=450&amp;WIDTH=450&amp;START_MAXIMIZED=FALSE&amp;VAR:CALENDAR=US&amp;VAR:SYMBOL=GT&amp;VAR:INDEX=0"}</definedName>
    <definedName name="_597__FDSAUDITLINK__" hidden="1">{"fdsup://directions/FAT Viewer?action=UPDATE&amp;creator=factset&amp;DYN_ARGS=TRUE&amp;DOC_NAME=FAT:FQL_AUDITING_CLIENT_TEMPLATE.FAT&amp;display_string=Audit&amp;VAR:KEY=RYXIXKBCXE&amp;VAR:QUERY=RkZfRUJJVERBX09QRVIoUVRSLDQvMS8yMDA5LDYvMzAvMjAwOSwsLFVTRCk=&amp;WINDOW=FIRST_POPUP&amp;HEIGH","T=450&amp;WIDTH=450&amp;START_MAXIMIZED=FALSE&amp;VAR:CALENDAR=US&amp;VAR:SYMBOL=GT&amp;VAR:INDEX=0"}</definedName>
    <definedName name="_598__FDSAUDITLINK__" localSheetId="7" hidden="1">{"fdsup://directions/FAT Viewer?action=UPDATE&amp;creator=factset&amp;DYN_ARGS=TRUE&amp;DOC_NAME=FAT:FQL_AUDITING_CLIENT_TEMPLATE.FAT&amp;display_string=Audit&amp;VAR:KEY=ZCRWDUXKRM&amp;VAR:QUERY=RkZfRUJJVERBX09QRVIoUVRSLDQvMS8yMDEwLDYvMzAvMjAxMCwsLFVTRCk=&amp;WINDOW=FIRST_POPUP&amp;HEIGH","T=450&amp;WIDTH=450&amp;START_MAXIMIZED=FALSE&amp;VAR:CALENDAR=US&amp;VAR:SYMBOL=GT&amp;VAR:INDEX=0"}</definedName>
    <definedName name="_598__FDSAUDITLINK__" localSheetId="9" hidden="1">{"fdsup://directions/FAT Viewer?action=UPDATE&amp;creator=factset&amp;DYN_ARGS=TRUE&amp;DOC_NAME=FAT:FQL_AUDITING_CLIENT_TEMPLATE.FAT&amp;display_string=Audit&amp;VAR:KEY=ZCRWDUXKRM&amp;VAR:QUERY=RkZfRUJJVERBX09QRVIoUVRSLDQvMS8yMDEwLDYvMzAvMjAxMCwsLFVTRCk=&amp;WINDOW=FIRST_POPUP&amp;HEIGH","T=450&amp;WIDTH=450&amp;START_MAXIMIZED=FALSE&amp;VAR:CALENDAR=US&amp;VAR:SYMBOL=GT&amp;VAR:INDEX=0"}</definedName>
    <definedName name="_598__FDSAUDITLINK__" localSheetId="8" hidden="1">{"fdsup://directions/FAT Viewer?action=UPDATE&amp;creator=factset&amp;DYN_ARGS=TRUE&amp;DOC_NAME=FAT:FQL_AUDITING_CLIENT_TEMPLATE.FAT&amp;display_string=Audit&amp;VAR:KEY=ZCRWDUXKRM&amp;VAR:QUERY=RkZfRUJJVERBX09QRVIoUVRSLDQvMS8yMDEwLDYvMzAvMjAxMCwsLFVTRCk=&amp;WINDOW=FIRST_POPUP&amp;HEIGH","T=450&amp;WIDTH=450&amp;START_MAXIMIZED=FALSE&amp;VAR:CALENDAR=US&amp;VAR:SYMBOL=GT&amp;VAR:INDEX=0"}</definedName>
    <definedName name="_598__FDSAUDITLINK__" localSheetId="10" hidden="1">{"fdsup://directions/FAT Viewer?action=UPDATE&amp;creator=factset&amp;DYN_ARGS=TRUE&amp;DOC_NAME=FAT:FQL_AUDITING_CLIENT_TEMPLATE.FAT&amp;display_string=Audit&amp;VAR:KEY=ZCRWDUXKRM&amp;VAR:QUERY=RkZfRUJJVERBX09QRVIoUVRSLDQvMS8yMDEwLDYvMzAvMjAxMCwsLFVTRCk=&amp;WINDOW=FIRST_POPUP&amp;HEIGH","T=450&amp;WIDTH=450&amp;START_MAXIMIZED=FALSE&amp;VAR:CALENDAR=US&amp;VAR:SYMBOL=GT&amp;VAR:INDEX=0"}</definedName>
    <definedName name="_598__FDSAUDITLINK__" localSheetId="3" hidden="1">{"fdsup://directions/FAT Viewer?action=UPDATE&amp;creator=factset&amp;DYN_ARGS=TRUE&amp;DOC_NAME=FAT:FQL_AUDITING_CLIENT_TEMPLATE.FAT&amp;display_string=Audit&amp;VAR:KEY=ZCRWDUXKRM&amp;VAR:QUERY=RkZfRUJJVERBX09QRVIoUVRSLDQvMS8yMDEwLDYvMzAvMjAxMCwsLFVTRCk=&amp;WINDOW=FIRST_POPUP&amp;HEIGH","T=450&amp;WIDTH=450&amp;START_MAXIMIZED=FALSE&amp;VAR:CALENDAR=US&amp;VAR:SYMBOL=GT&amp;VAR:INDEX=0"}</definedName>
    <definedName name="_598__FDSAUDITLINK__" localSheetId="5" hidden="1">{"fdsup://directions/FAT Viewer?action=UPDATE&amp;creator=factset&amp;DYN_ARGS=TRUE&amp;DOC_NAME=FAT:FQL_AUDITING_CLIENT_TEMPLATE.FAT&amp;display_string=Audit&amp;VAR:KEY=ZCRWDUXKRM&amp;VAR:QUERY=RkZfRUJJVERBX09QRVIoUVRSLDQvMS8yMDEwLDYvMzAvMjAxMCwsLFVTRCk=&amp;WINDOW=FIRST_POPUP&amp;HEIGH","T=450&amp;WIDTH=450&amp;START_MAXIMIZED=FALSE&amp;VAR:CALENDAR=US&amp;VAR:SYMBOL=GT&amp;VAR:INDEX=0"}</definedName>
    <definedName name="_598__FDSAUDITLINK__" localSheetId="1" hidden="1">{"fdsup://directions/FAT Viewer?action=UPDATE&amp;creator=factset&amp;DYN_ARGS=TRUE&amp;DOC_NAME=FAT:FQL_AUDITING_CLIENT_TEMPLATE.FAT&amp;display_string=Audit&amp;VAR:KEY=ZCRWDUXKRM&amp;VAR:QUERY=RkZfRUJJVERBX09QRVIoUVRSLDQvMS8yMDEwLDYvMzAvMjAxMCwsLFVTRCk=&amp;WINDOW=FIRST_POPUP&amp;HEIGH","T=450&amp;WIDTH=450&amp;START_MAXIMIZED=FALSE&amp;VAR:CALENDAR=US&amp;VAR:SYMBOL=GT&amp;VAR:INDEX=0"}</definedName>
    <definedName name="_598__FDSAUDITLINK__" hidden="1">{"fdsup://directions/FAT Viewer?action=UPDATE&amp;creator=factset&amp;DYN_ARGS=TRUE&amp;DOC_NAME=FAT:FQL_AUDITING_CLIENT_TEMPLATE.FAT&amp;display_string=Audit&amp;VAR:KEY=ZCRWDUXKRM&amp;VAR:QUERY=RkZfRUJJVERBX09QRVIoUVRSLDQvMS8yMDEwLDYvMzAvMjAxMCwsLFVTRCk=&amp;WINDOW=FIRST_POPUP&amp;HEIGH","T=450&amp;WIDTH=450&amp;START_MAXIMIZED=FALSE&amp;VAR:CALENDAR=US&amp;VAR:SYMBOL=GT&amp;VAR:INDEX=0"}</definedName>
    <definedName name="_599__FDSAUDITLINK__" localSheetId="7" hidden="1">{"fdsup://directions/FAT Viewer?action=UPDATE&amp;creator=factset&amp;DYN_ARGS=TRUE&amp;DOC_NAME=FAT:FQL_AUDITING_CLIENT_TEMPLATE.FAT&amp;display_string=Audit&amp;VAR:KEY=HIZATQLCTY&amp;VAR:QUERY=RkZfRUJJVERBX09QRVIoUVRSLDQvMS8yMDA5LDYvMzAvMjAwOSwsLFVTRCk=&amp;WINDOW=FIRST_POPUP&amp;HEIGH","T=450&amp;WIDTH=450&amp;START_MAXIMIZED=FALSE&amp;VAR:CALENDAR=US&amp;VAR:SYMBOL=GS&amp;VAR:INDEX=0"}</definedName>
    <definedName name="_599__FDSAUDITLINK__" localSheetId="9" hidden="1">{"fdsup://directions/FAT Viewer?action=UPDATE&amp;creator=factset&amp;DYN_ARGS=TRUE&amp;DOC_NAME=FAT:FQL_AUDITING_CLIENT_TEMPLATE.FAT&amp;display_string=Audit&amp;VAR:KEY=HIZATQLCTY&amp;VAR:QUERY=RkZfRUJJVERBX09QRVIoUVRSLDQvMS8yMDA5LDYvMzAvMjAwOSwsLFVTRCk=&amp;WINDOW=FIRST_POPUP&amp;HEIGH","T=450&amp;WIDTH=450&amp;START_MAXIMIZED=FALSE&amp;VAR:CALENDAR=US&amp;VAR:SYMBOL=GS&amp;VAR:INDEX=0"}</definedName>
    <definedName name="_599__FDSAUDITLINK__" localSheetId="8" hidden="1">{"fdsup://directions/FAT Viewer?action=UPDATE&amp;creator=factset&amp;DYN_ARGS=TRUE&amp;DOC_NAME=FAT:FQL_AUDITING_CLIENT_TEMPLATE.FAT&amp;display_string=Audit&amp;VAR:KEY=HIZATQLCTY&amp;VAR:QUERY=RkZfRUJJVERBX09QRVIoUVRSLDQvMS8yMDA5LDYvMzAvMjAwOSwsLFVTRCk=&amp;WINDOW=FIRST_POPUP&amp;HEIGH","T=450&amp;WIDTH=450&amp;START_MAXIMIZED=FALSE&amp;VAR:CALENDAR=US&amp;VAR:SYMBOL=GS&amp;VAR:INDEX=0"}</definedName>
    <definedName name="_599__FDSAUDITLINK__" localSheetId="10" hidden="1">{"fdsup://directions/FAT Viewer?action=UPDATE&amp;creator=factset&amp;DYN_ARGS=TRUE&amp;DOC_NAME=FAT:FQL_AUDITING_CLIENT_TEMPLATE.FAT&amp;display_string=Audit&amp;VAR:KEY=HIZATQLCTY&amp;VAR:QUERY=RkZfRUJJVERBX09QRVIoUVRSLDQvMS8yMDA5LDYvMzAvMjAwOSwsLFVTRCk=&amp;WINDOW=FIRST_POPUP&amp;HEIGH","T=450&amp;WIDTH=450&amp;START_MAXIMIZED=FALSE&amp;VAR:CALENDAR=US&amp;VAR:SYMBOL=GS&amp;VAR:INDEX=0"}</definedName>
    <definedName name="_599__FDSAUDITLINK__" localSheetId="3" hidden="1">{"fdsup://directions/FAT Viewer?action=UPDATE&amp;creator=factset&amp;DYN_ARGS=TRUE&amp;DOC_NAME=FAT:FQL_AUDITING_CLIENT_TEMPLATE.FAT&amp;display_string=Audit&amp;VAR:KEY=HIZATQLCTY&amp;VAR:QUERY=RkZfRUJJVERBX09QRVIoUVRSLDQvMS8yMDA5LDYvMzAvMjAwOSwsLFVTRCk=&amp;WINDOW=FIRST_POPUP&amp;HEIGH","T=450&amp;WIDTH=450&amp;START_MAXIMIZED=FALSE&amp;VAR:CALENDAR=US&amp;VAR:SYMBOL=GS&amp;VAR:INDEX=0"}</definedName>
    <definedName name="_599__FDSAUDITLINK__" localSheetId="5" hidden="1">{"fdsup://directions/FAT Viewer?action=UPDATE&amp;creator=factset&amp;DYN_ARGS=TRUE&amp;DOC_NAME=FAT:FQL_AUDITING_CLIENT_TEMPLATE.FAT&amp;display_string=Audit&amp;VAR:KEY=HIZATQLCTY&amp;VAR:QUERY=RkZfRUJJVERBX09QRVIoUVRSLDQvMS8yMDA5LDYvMzAvMjAwOSwsLFVTRCk=&amp;WINDOW=FIRST_POPUP&amp;HEIGH","T=450&amp;WIDTH=450&amp;START_MAXIMIZED=FALSE&amp;VAR:CALENDAR=US&amp;VAR:SYMBOL=GS&amp;VAR:INDEX=0"}</definedName>
    <definedName name="_599__FDSAUDITLINK__" localSheetId="1" hidden="1">{"fdsup://directions/FAT Viewer?action=UPDATE&amp;creator=factset&amp;DYN_ARGS=TRUE&amp;DOC_NAME=FAT:FQL_AUDITING_CLIENT_TEMPLATE.FAT&amp;display_string=Audit&amp;VAR:KEY=HIZATQLCTY&amp;VAR:QUERY=RkZfRUJJVERBX09QRVIoUVRSLDQvMS8yMDA5LDYvMzAvMjAwOSwsLFVTRCk=&amp;WINDOW=FIRST_POPUP&amp;HEIGH","T=450&amp;WIDTH=450&amp;START_MAXIMIZED=FALSE&amp;VAR:CALENDAR=US&amp;VAR:SYMBOL=GS&amp;VAR:INDEX=0"}</definedName>
    <definedName name="_599__FDSAUDITLINK__" hidden="1">{"fdsup://directions/FAT Viewer?action=UPDATE&amp;creator=factset&amp;DYN_ARGS=TRUE&amp;DOC_NAME=FAT:FQL_AUDITING_CLIENT_TEMPLATE.FAT&amp;display_string=Audit&amp;VAR:KEY=HIZATQLCTY&amp;VAR:QUERY=RkZfRUJJVERBX09QRVIoUVRSLDQvMS8yMDA5LDYvMzAvMjAwOSwsLFVTRCk=&amp;WINDOW=FIRST_POPUP&amp;HEIGH","T=450&amp;WIDTH=450&amp;START_MAXIMIZED=FALSE&amp;VAR:CALENDAR=US&amp;VAR:SYMBOL=GS&amp;VAR:INDEX=0"}</definedName>
    <definedName name="_6__FDSAUDITLINK__" localSheetId="7" hidden="1">{"fdsup://Directions/FactSet Auditing Viewer?action=AUDIT_VALUE&amp;DB=129&amp;ID1=11132010&amp;VALUEID=02001&amp;SDATE=200903&amp;PERIODTYPE=QTR_STD&amp;window=popup_no_bar&amp;width=385&amp;height=120&amp;START_MAXIMIZED=FALSE&amp;creator=factset&amp;display_string=Audit"}</definedName>
    <definedName name="_6__FDSAUDITLINK__" localSheetId="9" hidden="1">{"fdsup://Directions/FactSet Auditing Viewer?action=AUDIT_VALUE&amp;DB=129&amp;ID1=11132010&amp;VALUEID=02001&amp;SDATE=200903&amp;PERIODTYPE=QTR_STD&amp;window=popup_no_bar&amp;width=385&amp;height=120&amp;START_MAXIMIZED=FALSE&amp;creator=factset&amp;display_string=Audit"}</definedName>
    <definedName name="_6__FDSAUDITLINK__" localSheetId="8" hidden="1">{"fdsup://Directions/FactSet Auditing Viewer?action=AUDIT_VALUE&amp;DB=129&amp;ID1=11132010&amp;VALUEID=02001&amp;SDATE=200903&amp;PERIODTYPE=QTR_STD&amp;window=popup_no_bar&amp;width=385&amp;height=120&amp;START_MAXIMIZED=FALSE&amp;creator=factset&amp;display_string=Audit"}</definedName>
    <definedName name="_6__FDSAUDITLINK__" localSheetId="10" hidden="1">{"fdsup://Directions/FactSet Auditing Viewer?action=AUDIT_VALUE&amp;DB=129&amp;ID1=11132010&amp;VALUEID=02001&amp;SDATE=200903&amp;PERIODTYPE=QTR_STD&amp;window=popup_no_bar&amp;width=385&amp;height=120&amp;START_MAXIMIZED=FALSE&amp;creator=factset&amp;display_string=Audit"}</definedName>
    <definedName name="_6__FDSAUDITLINK__" localSheetId="3" hidden="1">{"fdsup://Directions/FactSet Auditing Viewer?action=AUDIT_VALUE&amp;DB=129&amp;ID1=11132010&amp;VALUEID=02001&amp;SDATE=200903&amp;PERIODTYPE=QTR_STD&amp;window=popup_no_bar&amp;width=385&amp;height=120&amp;START_MAXIMIZED=FALSE&amp;creator=factset&amp;display_string=Audit"}</definedName>
    <definedName name="_6__FDSAUDITLINK__" localSheetId="5" hidden="1">{"fdsup://Directions/FactSet Auditing Viewer?action=AUDIT_VALUE&amp;DB=129&amp;ID1=11132010&amp;VALUEID=02001&amp;SDATE=200903&amp;PERIODTYPE=QTR_STD&amp;window=popup_no_bar&amp;width=385&amp;height=120&amp;START_MAXIMIZED=FALSE&amp;creator=factset&amp;display_string=Audit"}</definedName>
    <definedName name="_6__FDSAUDITLINK__" localSheetId="1" hidden="1">{"fdsup://directions/FAT Viewer?action=UPDATE&amp;creator=factset&amp;DYN_ARGS=TRUE&amp;DOC_NAME=FAT:FQL_AUDITING_CLIENT_TEMPLATE.FAT&amp;display_string=Audit&amp;VAR:KEY=VENGBKJMHO&amp;VAR:QUERY=RkZfRUJJVERBX09QRVIoUVRSLDQvMS8yMDEwLDYvMzAvMjAxMCwsLFVTRCk=&amp;WINDOW=FIRST_POPUP&amp;HEIGH","T=450&amp;WIDTH=450&amp;START_MAXIMIZED=FALSE&amp;VAR:CALENDAR=US&amp;VAR:SYMBOL=YUM&amp;VAR:INDEX=0"}</definedName>
    <definedName name="_6__FDSAUDITLINK__" hidden="1">{"fdsup://Directions/FactSet Auditing Viewer?action=AUDIT_VALUE&amp;DB=129&amp;ID1=11132010&amp;VALUEID=02001&amp;SDATE=200903&amp;PERIODTYPE=QTR_STD&amp;window=popup_no_bar&amp;width=385&amp;height=120&amp;START_MAXIMIZED=FALSE&amp;creator=factset&amp;display_string=Audit"}</definedName>
    <definedName name="_60__FDSAUDITLINK__" localSheetId="7" hidden="1">{"fdsup://directions/FAT Viewer?action=UPDATE&amp;creator=factset&amp;DYN_ARGS=TRUE&amp;DOC_NAME=FAT:FQL_AUDITING_CLIENT_TEMPLATE.FAT&amp;display_string=Audit&amp;VAR:KEY=VUBSXILMJM&amp;VAR:QUERY=RkZfRUJJVERBX09QRVIoUVRSLDQvMS8yMDEwLDYvMzAvMjAxMCwsLFVTRCk=&amp;WINDOW=FIRST_POPUP&amp;HEIGH","T=450&amp;WIDTH=450&amp;START_MAXIMIZED=FALSE&amp;VAR:CALENDAR=US&amp;VAR:SYMBOL=WAG&amp;VAR:INDEX=0"}</definedName>
    <definedName name="_60__FDSAUDITLINK__" localSheetId="9" hidden="1">{"fdsup://directions/FAT Viewer?action=UPDATE&amp;creator=factset&amp;DYN_ARGS=TRUE&amp;DOC_NAME=FAT:FQL_AUDITING_CLIENT_TEMPLATE.FAT&amp;display_string=Audit&amp;VAR:KEY=VUBSXILMJM&amp;VAR:QUERY=RkZfRUJJVERBX09QRVIoUVRSLDQvMS8yMDEwLDYvMzAvMjAxMCwsLFVTRCk=&amp;WINDOW=FIRST_POPUP&amp;HEIGH","T=450&amp;WIDTH=450&amp;START_MAXIMIZED=FALSE&amp;VAR:CALENDAR=US&amp;VAR:SYMBOL=WAG&amp;VAR:INDEX=0"}</definedName>
    <definedName name="_60__FDSAUDITLINK__" localSheetId="8" hidden="1">{"fdsup://directions/FAT Viewer?action=UPDATE&amp;creator=factset&amp;DYN_ARGS=TRUE&amp;DOC_NAME=FAT:FQL_AUDITING_CLIENT_TEMPLATE.FAT&amp;display_string=Audit&amp;VAR:KEY=VUBSXILMJM&amp;VAR:QUERY=RkZfRUJJVERBX09QRVIoUVRSLDQvMS8yMDEwLDYvMzAvMjAxMCwsLFVTRCk=&amp;WINDOW=FIRST_POPUP&amp;HEIGH","T=450&amp;WIDTH=450&amp;START_MAXIMIZED=FALSE&amp;VAR:CALENDAR=US&amp;VAR:SYMBOL=WAG&amp;VAR:INDEX=0"}</definedName>
    <definedName name="_60__FDSAUDITLINK__" localSheetId="10" hidden="1">{"fdsup://directions/FAT Viewer?action=UPDATE&amp;creator=factset&amp;DYN_ARGS=TRUE&amp;DOC_NAME=FAT:FQL_AUDITING_CLIENT_TEMPLATE.FAT&amp;display_string=Audit&amp;VAR:KEY=VUBSXILMJM&amp;VAR:QUERY=RkZfRUJJVERBX09QRVIoUVRSLDQvMS8yMDEwLDYvMzAvMjAxMCwsLFVTRCk=&amp;WINDOW=FIRST_POPUP&amp;HEIGH","T=450&amp;WIDTH=450&amp;START_MAXIMIZED=FALSE&amp;VAR:CALENDAR=US&amp;VAR:SYMBOL=WAG&amp;VAR:INDEX=0"}</definedName>
    <definedName name="_60__FDSAUDITLINK__" localSheetId="3" hidden="1">{"fdsup://directions/FAT Viewer?action=UPDATE&amp;creator=factset&amp;DYN_ARGS=TRUE&amp;DOC_NAME=FAT:FQL_AUDITING_CLIENT_TEMPLATE.FAT&amp;display_string=Audit&amp;VAR:KEY=VUBSXILMJM&amp;VAR:QUERY=RkZfRUJJVERBX09QRVIoUVRSLDQvMS8yMDEwLDYvMzAvMjAxMCwsLFVTRCk=&amp;WINDOW=FIRST_POPUP&amp;HEIGH","T=450&amp;WIDTH=450&amp;START_MAXIMIZED=FALSE&amp;VAR:CALENDAR=US&amp;VAR:SYMBOL=WAG&amp;VAR:INDEX=0"}</definedName>
    <definedName name="_60__FDSAUDITLINK__" localSheetId="5" hidden="1">{"fdsup://directions/FAT Viewer?action=UPDATE&amp;creator=factset&amp;DYN_ARGS=TRUE&amp;DOC_NAME=FAT:FQL_AUDITING_CLIENT_TEMPLATE.FAT&amp;display_string=Audit&amp;VAR:KEY=VUBSXILMJM&amp;VAR:QUERY=RkZfRUJJVERBX09QRVIoUVRSLDQvMS8yMDEwLDYvMzAvMjAxMCwsLFVTRCk=&amp;WINDOW=FIRST_POPUP&amp;HEIGH","T=450&amp;WIDTH=450&amp;START_MAXIMIZED=FALSE&amp;VAR:CALENDAR=US&amp;VAR:SYMBOL=WAG&amp;VAR:INDEX=0"}</definedName>
    <definedName name="_60__FDSAUDITLINK__" localSheetId="1" hidden="1">{"fdsup://directions/FAT Viewer?action=UPDATE&amp;creator=factset&amp;DYN_ARGS=TRUE&amp;DOC_NAME=FAT:FQL_AUDITING_CLIENT_TEMPLATE.FAT&amp;display_string=Audit&amp;VAR:KEY=VUBSXILMJM&amp;VAR:QUERY=RkZfRUJJVERBX09QRVIoUVRSLDQvMS8yMDEwLDYvMzAvMjAxMCwsLFVTRCk=&amp;WINDOW=FIRST_POPUP&amp;HEIGH","T=450&amp;WIDTH=450&amp;START_MAXIMIZED=FALSE&amp;VAR:CALENDAR=US&amp;VAR:SYMBOL=WAG&amp;VAR:INDEX=0"}</definedName>
    <definedName name="_60__FDSAUDITLINK__" hidden="1">{"fdsup://directions/FAT Viewer?action=UPDATE&amp;creator=factset&amp;DYN_ARGS=TRUE&amp;DOC_NAME=FAT:FQL_AUDITING_CLIENT_TEMPLATE.FAT&amp;display_string=Audit&amp;VAR:KEY=VUBSXILMJM&amp;VAR:QUERY=RkZfRUJJVERBX09QRVIoUVRSLDQvMS8yMDEwLDYvMzAvMjAxMCwsLFVTRCk=&amp;WINDOW=FIRST_POPUP&amp;HEIGH","T=450&amp;WIDTH=450&amp;START_MAXIMIZED=FALSE&amp;VAR:CALENDAR=US&amp;VAR:SYMBOL=WAG&amp;VAR:INDEX=0"}</definedName>
    <definedName name="_600__FDSAUDITLINK__" localSheetId="7" hidden="1">{"fdsup://directions/FAT Viewer?action=UPDATE&amp;creator=factset&amp;DYN_ARGS=TRUE&amp;DOC_NAME=FAT:FQL_AUDITING_CLIENT_TEMPLATE.FAT&amp;display_string=Audit&amp;VAR:KEY=ZMPIXSZSBA&amp;VAR:QUERY=RkZfRUJJVERBX09QRVIoUVRSLDQvMS8yMDEwLDYvMzAvMjAxMCwsLFVTRCk=&amp;WINDOW=FIRST_POPUP&amp;HEIGH","T=450&amp;WIDTH=450&amp;START_MAXIMIZED=FALSE&amp;VAR:CALENDAR=US&amp;VAR:SYMBOL=GS&amp;VAR:INDEX=0"}</definedName>
    <definedName name="_600__FDSAUDITLINK__" localSheetId="9" hidden="1">{"fdsup://directions/FAT Viewer?action=UPDATE&amp;creator=factset&amp;DYN_ARGS=TRUE&amp;DOC_NAME=FAT:FQL_AUDITING_CLIENT_TEMPLATE.FAT&amp;display_string=Audit&amp;VAR:KEY=ZMPIXSZSBA&amp;VAR:QUERY=RkZfRUJJVERBX09QRVIoUVRSLDQvMS8yMDEwLDYvMzAvMjAxMCwsLFVTRCk=&amp;WINDOW=FIRST_POPUP&amp;HEIGH","T=450&amp;WIDTH=450&amp;START_MAXIMIZED=FALSE&amp;VAR:CALENDAR=US&amp;VAR:SYMBOL=GS&amp;VAR:INDEX=0"}</definedName>
    <definedName name="_600__FDSAUDITLINK__" localSheetId="8" hidden="1">{"fdsup://directions/FAT Viewer?action=UPDATE&amp;creator=factset&amp;DYN_ARGS=TRUE&amp;DOC_NAME=FAT:FQL_AUDITING_CLIENT_TEMPLATE.FAT&amp;display_string=Audit&amp;VAR:KEY=ZMPIXSZSBA&amp;VAR:QUERY=RkZfRUJJVERBX09QRVIoUVRSLDQvMS8yMDEwLDYvMzAvMjAxMCwsLFVTRCk=&amp;WINDOW=FIRST_POPUP&amp;HEIGH","T=450&amp;WIDTH=450&amp;START_MAXIMIZED=FALSE&amp;VAR:CALENDAR=US&amp;VAR:SYMBOL=GS&amp;VAR:INDEX=0"}</definedName>
    <definedName name="_600__FDSAUDITLINK__" localSheetId="10" hidden="1">{"fdsup://directions/FAT Viewer?action=UPDATE&amp;creator=factset&amp;DYN_ARGS=TRUE&amp;DOC_NAME=FAT:FQL_AUDITING_CLIENT_TEMPLATE.FAT&amp;display_string=Audit&amp;VAR:KEY=ZMPIXSZSBA&amp;VAR:QUERY=RkZfRUJJVERBX09QRVIoUVRSLDQvMS8yMDEwLDYvMzAvMjAxMCwsLFVTRCk=&amp;WINDOW=FIRST_POPUP&amp;HEIGH","T=450&amp;WIDTH=450&amp;START_MAXIMIZED=FALSE&amp;VAR:CALENDAR=US&amp;VAR:SYMBOL=GS&amp;VAR:INDEX=0"}</definedName>
    <definedName name="_600__FDSAUDITLINK__" localSheetId="3" hidden="1">{"fdsup://directions/FAT Viewer?action=UPDATE&amp;creator=factset&amp;DYN_ARGS=TRUE&amp;DOC_NAME=FAT:FQL_AUDITING_CLIENT_TEMPLATE.FAT&amp;display_string=Audit&amp;VAR:KEY=ZMPIXSZSBA&amp;VAR:QUERY=RkZfRUJJVERBX09QRVIoUVRSLDQvMS8yMDEwLDYvMzAvMjAxMCwsLFVTRCk=&amp;WINDOW=FIRST_POPUP&amp;HEIGH","T=450&amp;WIDTH=450&amp;START_MAXIMIZED=FALSE&amp;VAR:CALENDAR=US&amp;VAR:SYMBOL=GS&amp;VAR:INDEX=0"}</definedName>
    <definedName name="_600__FDSAUDITLINK__" localSheetId="5" hidden="1">{"fdsup://directions/FAT Viewer?action=UPDATE&amp;creator=factset&amp;DYN_ARGS=TRUE&amp;DOC_NAME=FAT:FQL_AUDITING_CLIENT_TEMPLATE.FAT&amp;display_string=Audit&amp;VAR:KEY=ZMPIXSZSBA&amp;VAR:QUERY=RkZfRUJJVERBX09QRVIoUVRSLDQvMS8yMDEwLDYvMzAvMjAxMCwsLFVTRCk=&amp;WINDOW=FIRST_POPUP&amp;HEIGH","T=450&amp;WIDTH=450&amp;START_MAXIMIZED=FALSE&amp;VAR:CALENDAR=US&amp;VAR:SYMBOL=GS&amp;VAR:INDEX=0"}</definedName>
    <definedName name="_600__FDSAUDITLINK__" localSheetId="1" hidden="1">{"fdsup://directions/FAT Viewer?action=UPDATE&amp;creator=factset&amp;DYN_ARGS=TRUE&amp;DOC_NAME=FAT:FQL_AUDITING_CLIENT_TEMPLATE.FAT&amp;display_string=Audit&amp;VAR:KEY=ZMPIXSZSBA&amp;VAR:QUERY=RkZfRUJJVERBX09QRVIoUVRSLDQvMS8yMDEwLDYvMzAvMjAxMCwsLFVTRCk=&amp;WINDOW=FIRST_POPUP&amp;HEIGH","T=450&amp;WIDTH=450&amp;START_MAXIMIZED=FALSE&amp;VAR:CALENDAR=US&amp;VAR:SYMBOL=GS&amp;VAR:INDEX=0"}</definedName>
    <definedName name="_600__FDSAUDITLINK__" hidden="1">{"fdsup://directions/FAT Viewer?action=UPDATE&amp;creator=factset&amp;DYN_ARGS=TRUE&amp;DOC_NAME=FAT:FQL_AUDITING_CLIENT_TEMPLATE.FAT&amp;display_string=Audit&amp;VAR:KEY=ZMPIXSZSBA&amp;VAR:QUERY=RkZfRUJJVERBX09QRVIoUVRSLDQvMS8yMDEwLDYvMzAvMjAxMCwsLFVTRCk=&amp;WINDOW=FIRST_POPUP&amp;HEIGH","T=450&amp;WIDTH=450&amp;START_MAXIMIZED=FALSE&amp;VAR:CALENDAR=US&amp;VAR:SYMBOL=GS&amp;VAR:INDEX=0"}</definedName>
    <definedName name="_601__FDSAUDITLINK__" localSheetId="7" hidden="1">{"fdsup://directions/FAT Viewer?action=UPDATE&amp;creator=factset&amp;DYN_ARGS=TRUE&amp;DOC_NAME=FAT:FQL_AUDITING_CLIENT_TEMPLATE.FAT&amp;display_string=Audit&amp;VAR:KEY=LABCTEZCXQ&amp;VAR:QUERY=RkZfRUJJVERBX09QRVIoUVRSLDQvMS8yMDA5LDYvMzAvMjAwOSwsLFVTRCk=&amp;WINDOW=FIRST_POPUP&amp;HEIGH","T=450&amp;WIDTH=450&amp;START_MAXIMIZED=FALSE&amp;VAR:CALENDAR=US&amp;VAR:SYMBOL=GR&amp;VAR:INDEX=0"}</definedName>
    <definedName name="_601__FDSAUDITLINK__" localSheetId="9" hidden="1">{"fdsup://directions/FAT Viewer?action=UPDATE&amp;creator=factset&amp;DYN_ARGS=TRUE&amp;DOC_NAME=FAT:FQL_AUDITING_CLIENT_TEMPLATE.FAT&amp;display_string=Audit&amp;VAR:KEY=LABCTEZCXQ&amp;VAR:QUERY=RkZfRUJJVERBX09QRVIoUVRSLDQvMS8yMDA5LDYvMzAvMjAwOSwsLFVTRCk=&amp;WINDOW=FIRST_POPUP&amp;HEIGH","T=450&amp;WIDTH=450&amp;START_MAXIMIZED=FALSE&amp;VAR:CALENDAR=US&amp;VAR:SYMBOL=GR&amp;VAR:INDEX=0"}</definedName>
    <definedName name="_601__FDSAUDITLINK__" localSheetId="8" hidden="1">{"fdsup://directions/FAT Viewer?action=UPDATE&amp;creator=factset&amp;DYN_ARGS=TRUE&amp;DOC_NAME=FAT:FQL_AUDITING_CLIENT_TEMPLATE.FAT&amp;display_string=Audit&amp;VAR:KEY=LABCTEZCXQ&amp;VAR:QUERY=RkZfRUJJVERBX09QRVIoUVRSLDQvMS8yMDA5LDYvMzAvMjAwOSwsLFVTRCk=&amp;WINDOW=FIRST_POPUP&amp;HEIGH","T=450&amp;WIDTH=450&amp;START_MAXIMIZED=FALSE&amp;VAR:CALENDAR=US&amp;VAR:SYMBOL=GR&amp;VAR:INDEX=0"}</definedName>
    <definedName name="_601__FDSAUDITLINK__" localSheetId="10" hidden="1">{"fdsup://directions/FAT Viewer?action=UPDATE&amp;creator=factset&amp;DYN_ARGS=TRUE&amp;DOC_NAME=FAT:FQL_AUDITING_CLIENT_TEMPLATE.FAT&amp;display_string=Audit&amp;VAR:KEY=LABCTEZCXQ&amp;VAR:QUERY=RkZfRUJJVERBX09QRVIoUVRSLDQvMS8yMDA5LDYvMzAvMjAwOSwsLFVTRCk=&amp;WINDOW=FIRST_POPUP&amp;HEIGH","T=450&amp;WIDTH=450&amp;START_MAXIMIZED=FALSE&amp;VAR:CALENDAR=US&amp;VAR:SYMBOL=GR&amp;VAR:INDEX=0"}</definedName>
    <definedName name="_601__FDSAUDITLINK__" localSheetId="3" hidden="1">{"fdsup://directions/FAT Viewer?action=UPDATE&amp;creator=factset&amp;DYN_ARGS=TRUE&amp;DOC_NAME=FAT:FQL_AUDITING_CLIENT_TEMPLATE.FAT&amp;display_string=Audit&amp;VAR:KEY=LABCTEZCXQ&amp;VAR:QUERY=RkZfRUJJVERBX09QRVIoUVRSLDQvMS8yMDA5LDYvMzAvMjAwOSwsLFVTRCk=&amp;WINDOW=FIRST_POPUP&amp;HEIGH","T=450&amp;WIDTH=450&amp;START_MAXIMIZED=FALSE&amp;VAR:CALENDAR=US&amp;VAR:SYMBOL=GR&amp;VAR:INDEX=0"}</definedName>
    <definedName name="_601__FDSAUDITLINK__" localSheetId="5" hidden="1">{"fdsup://directions/FAT Viewer?action=UPDATE&amp;creator=factset&amp;DYN_ARGS=TRUE&amp;DOC_NAME=FAT:FQL_AUDITING_CLIENT_TEMPLATE.FAT&amp;display_string=Audit&amp;VAR:KEY=LABCTEZCXQ&amp;VAR:QUERY=RkZfRUJJVERBX09QRVIoUVRSLDQvMS8yMDA5LDYvMzAvMjAwOSwsLFVTRCk=&amp;WINDOW=FIRST_POPUP&amp;HEIGH","T=450&amp;WIDTH=450&amp;START_MAXIMIZED=FALSE&amp;VAR:CALENDAR=US&amp;VAR:SYMBOL=GR&amp;VAR:INDEX=0"}</definedName>
    <definedName name="_601__FDSAUDITLINK__" localSheetId="1" hidden="1">{"fdsup://directions/FAT Viewer?action=UPDATE&amp;creator=factset&amp;DYN_ARGS=TRUE&amp;DOC_NAME=FAT:FQL_AUDITING_CLIENT_TEMPLATE.FAT&amp;display_string=Audit&amp;VAR:KEY=LABCTEZCXQ&amp;VAR:QUERY=RkZfRUJJVERBX09QRVIoUVRSLDQvMS8yMDA5LDYvMzAvMjAwOSwsLFVTRCk=&amp;WINDOW=FIRST_POPUP&amp;HEIGH","T=450&amp;WIDTH=450&amp;START_MAXIMIZED=FALSE&amp;VAR:CALENDAR=US&amp;VAR:SYMBOL=GR&amp;VAR:INDEX=0"}</definedName>
    <definedName name="_601__FDSAUDITLINK__" hidden="1">{"fdsup://directions/FAT Viewer?action=UPDATE&amp;creator=factset&amp;DYN_ARGS=TRUE&amp;DOC_NAME=FAT:FQL_AUDITING_CLIENT_TEMPLATE.FAT&amp;display_string=Audit&amp;VAR:KEY=LABCTEZCXQ&amp;VAR:QUERY=RkZfRUJJVERBX09QRVIoUVRSLDQvMS8yMDA5LDYvMzAvMjAwOSwsLFVTRCk=&amp;WINDOW=FIRST_POPUP&amp;HEIGH","T=450&amp;WIDTH=450&amp;START_MAXIMIZED=FALSE&amp;VAR:CALENDAR=US&amp;VAR:SYMBOL=GR&amp;VAR:INDEX=0"}</definedName>
    <definedName name="_602__FDSAUDITLINK__" localSheetId="7" hidden="1">{"fdsup://directions/FAT Viewer?action=UPDATE&amp;creator=factset&amp;DYN_ARGS=TRUE&amp;DOC_NAME=FAT:FQL_AUDITING_CLIENT_TEMPLATE.FAT&amp;display_string=Audit&amp;VAR:KEY=ROHWVCFGBW&amp;VAR:QUERY=RkZfRUJJVERBX09QRVIoUVRSLDQvMS8yMDEwLDYvMzAvMjAxMCwsLFVTRCk=&amp;WINDOW=FIRST_POPUP&amp;HEIGH","T=450&amp;WIDTH=450&amp;START_MAXIMIZED=FALSE&amp;VAR:CALENDAR=US&amp;VAR:SYMBOL=GR&amp;VAR:INDEX=0"}</definedName>
    <definedName name="_602__FDSAUDITLINK__" localSheetId="9" hidden="1">{"fdsup://directions/FAT Viewer?action=UPDATE&amp;creator=factset&amp;DYN_ARGS=TRUE&amp;DOC_NAME=FAT:FQL_AUDITING_CLIENT_TEMPLATE.FAT&amp;display_string=Audit&amp;VAR:KEY=ROHWVCFGBW&amp;VAR:QUERY=RkZfRUJJVERBX09QRVIoUVRSLDQvMS8yMDEwLDYvMzAvMjAxMCwsLFVTRCk=&amp;WINDOW=FIRST_POPUP&amp;HEIGH","T=450&amp;WIDTH=450&amp;START_MAXIMIZED=FALSE&amp;VAR:CALENDAR=US&amp;VAR:SYMBOL=GR&amp;VAR:INDEX=0"}</definedName>
    <definedName name="_602__FDSAUDITLINK__" localSheetId="8" hidden="1">{"fdsup://directions/FAT Viewer?action=UPDATE&amp;creator=factset&amp;DYN_ARGS=TRUE&amp;DOC_NAME=FAT:FQL_AUDITING_CLIENT_TEMPLATE.FAT&amp;display_string=Audit&amp;VAR:KEY=ROHWVCFGBW&amp;VAR:QUERY=RkZfRUJJVERBX09QRVIoUVRSLDQvMS8yMDEwLDYvMzAvMjAxMCwsLFVTRCk=&amp;WINDOW=FIRST_POPUP&amp;HEIGH","T=450&amp;WIDTH=450&amp;START_MAXIMIZED=FALSE&amp;VAR:CALENDAR=US&amp;VAR:SYMBOL=GR&amp;VAR:INDEX=0"}</definedName>
    <definedName name="_602__FDSAUDITLINK__" localSheetId="10" hidden="1">{"fdsup://directions/FAT Viewer?action=UPDATE&amp;creator=factset&amp;DYN_ARGS=TRUE&amp;DOC_NAME=FAT:FQL_AUDITING_CLIENT_TEMPLATE.FAT&amp;display_string=Audit&amp;VAR:KEY=ROHWVCFGBW&amp;VAR:QUERY=RkZfRUJJVERBX09QRVIoUVRSLDQvMS8yMDEwLDYvMzAvMjAxMCwsLFVTRCk=&amp;WINDOW=FIRST_POPUP&amp;HEIGH","T=450&amp;WIDTH=450&amp;START_MAXIMIZED=FALSE&amp;VAR:CALENDAR=US&amp;VAR:SYMBOL=GR&amp;VAR:INDEX=0"}</definedName>
    <definedName name="_602__FDSAUDITLINK__" localSheetId="3" hidden="1">{"fdsup://directions/FAT Viewer?action=UPDATE&amp;creator=factset&amp;DYN_ARGS=TRUE&amp;DOC_NAME=FAT:FQL_AUDITING_CLIENT_TEMPLATE.FAT&amp;display_string=Audit&amp;VAR:KEY=ROHWVCFGBW&amp;VAR:QUERY=RkZfRUJJVERBX09QRVIoUVRSLDQvMS8yMDEwLDYvMzAvMjAxMCwsLFVTRCk=&amp;WINDOW=FIRST_POPUP&amp;HEIGH","T=450&amp;WIDTH=450&amp;START_MAXIMIZED=FALSE&amp;VAR:CALENDAR=US&amp;VAR:SYMBOL=GR&amp;VAR:INDEX=0"}</definedName>
    <definedName name="_602__FDSAUDITLINK__" localSheetId="5" hidden="1">{"fdsup://directions/FAT Viewer?action=UPDATE&amp;creator=factset&amp;DYN_ARGS=TRUE&amp;DOC_NAME=FAT:FQL_AUDITING_CLIENT_TEMPLATE.FAT&amp;display_string=Audit&amp;VAR:KEY=ROHWVCFGBW&amp;VAR:QUERY=RkZfRUJJVERBX09QRVIoUVRSLDQvMS8yMDEwLDYvMzAvMjAxMCwsLFVTRCk=&amp;WINDOW=FIRST_POPUP&amp;HEIGH","T=450&amp;WIDTH=450&amp;START_MAXIMIZED=FALSE&amp;VAR:CALENDAR=US&amp;VAR:SYMBOL=GR&amp;VAR:INDEX=0"}</definedName>
    <definedName name="_602__FDSAUDITLINK__" localSheetId="1" hidden="1">{"fdsup://directions/FAT Viewer?action=UPDATE&amp;creator=factset&amp;DYN_ARGS=TRUE&amp;DOC_NAME=FAT:FQL_AUDITING_CLIENT_TEMPLATE.FAT&amp;display_string=Audit&amp;VAR:KEY=ROHWVCFGBW&amp;VAR:QUERY=RkZfRUJJVERBX09QRVIoUVRSLDQvMS8yMDEwLDYvMzAvMjAxMCwsLFVTRCk=&amp;WINDOW=FIRST_POPUP&amp;HEIGH","T=450&amp;WIDTH=450&amp;START_MAXIMIZED=FALSE&amp;VAR:CALENDAR=US&amp;VAR:SYMBOL=GR&amp;VAR:INDEX=0"}</definedName>
    <definedName name="_602__FDSAUDITLINK__" hidden="1">{"fdsup://directions/FAT Viewer?action=UPDATE&amp;creator=factset&amp;DYN_ARGS=TRUE&amp;DOC_NAME=FAT:FQL_AUDITING_CLIENT_TEMPLATE.FAT&amp;display_string=Audit&amp;VAR:KEY=ROHWVCFGBW&amp;VAR:QUERY=RkZfRUJJVERBX09QRVIoUVRSLDQvMS8yMDEwLDYvMzAvMjAxMCwsLFVTRCk=&amp;WINDOW=FIRST_POPUP&amp;HEIGH","T=450&amp;WIDTH=450&amp;START_MAXIMIZED=FALSE&amp;VAR:CALENDAR=US&amp;VAR:SYMBOL=GR&amp;VAR:INDEX=0"}</definedName>
    <definedName name="_603__FDSAUDITLINK__" localSheetId="7" hidden="1">{"fdsup://directions/FAT Viewer?action=UPDATE&amp;creator=factset&amp;DYN_ARGS=TRUE&amp;DOC_NAME=FAT:FQL_AUDITING_CLIENT_TEMPLATE.FAT&amp;display_string=Audit&amp;VAR:KEY=ZIZYRSLQBI&amp;VAR:QUERY=RkZfRUJJVERBX09QRVIoUVRSLDQvMS8yMDA5LDYvMzAvMjAwOSwsLFVTRCk=&amp;WINDOW=FIRST_POPUP&amp;HEIGH","T=450&amp;WIDTH=450&amp;START_MAXIMIZED=FALSE&amp;VAR:CALENDAR=US&amp;VAR:SYMBOL=GPS&amp;VAR:INDEX=0"}</definedName>
    <definedName name="_603__FDSAUDITLINK__" localSheetId="9" hidden="1">{"fdsup://directions/FAT Viewer?action=UPDATE&amp;creator=factset&amp;DYN_ARGS=TRUE&amp;DOC_NAME=FAT:FQL_AUDITING_CLIENT_TEMPLATE.FAT&amp;display_string=Audit&amp;VAR:KEY=ZIZYRSLQBI&amp;VAR:QUERY=RkZfRUJJVERBX09QRVIoUVRSLDQvMS8yMDA5LDYvMzAvMjAwOSwsLFVTRCk=&amp;WINDOW=FIRST_POPUP&amp;HEIGH","T=450&amp;WIDTH=450&amp;START_MAXIMIZED=FALSE&amp;VAR:CALENDAR=US&amp;VAR:SYMBOL=GPS&amp;VAR:INDEX=0"}</definedName>
    <definedName name="_603__FDSAUDITLINK__" localSheetId="8" hidden="1">{"fdsup://directions/FAT Viewer?action=UPDATE&amp;creator=factset&amp;DYN_ARGS=TRUE&amp;DOC_NAME=FAT:FQL_AUDITING_CLIENT_TEMPLATE.FAT&amp;display_string=Audit&amp;VAR:KEY=ZIZYRSLQBI&amp;VAR:QUERY=RkZfRUJJVERBX09QRVIoUVRSLDQvMS8yMDA5LDYvMzAvMjAwOSwsLFVTRCk=&amp;WINDOW=FIRST_POPUP&amp;HEIGH","T=450&amp;WIDTH=450&amp;START_MAXIMIZED=FALSE&amp;VAR:CALENDAR=US&amp;VAR:SYMBOL=GPS&amp;VAR:INDEX=0"}</definedName>
    <definedName name="_603__FDSAUDITLINK__" localSheetId="10" hidden="1">{"fdsup://directions/FAT Viewer?action=UPDATE&amp;creator=factset&amp;DYN_ARGS=TRUE&amp;DOC_NAME=FAT:FQL_AUDITING_CLIENT_TEMPLATE.FAT&amp;display_string=Audit&amp;VAR:KEY=ZIZYRSLQBI&amp;VAR:QUERY=RkZfRUJJVERBX09QRVIoUVRSLDQvMS8yMDA5LDYvMzAvMjAwOSwsLFVTRCk=&amp;WINDOW=FIRST_POPUP&amp;HEIGH","T=450&amp;WIDTH=450&amp;START_MAXIMIZED=FALSE&amp;VAR:CALENDAR=US&amp;VAR:SYMBOL=GPS&amp;VAR:INDEX=0"}</definedName>
    <definedName name="_603__FDSAUDITLINK__" localSheetId="3" hidden="1">{"fdsup://directions/FAT Viewer?action=UPDATE&amp;creator=factset&amp;DYN_ARGS=TRUE&amp;DOC_NAME=FAT:FQL_AUDITING_CLIENT_TEMPLATE.FAT&amp;display_string=Audit&amp;VAR:KEY=ZIZYRSLQBI&amp;VAR:QUERY=RkZfRUJJVERBX09QRVIoUVRSLDQvMS8yMDA5LDYvMzAvMjAwOSwsLFVTRCk=&amp;WINDOW=FIRST_POPUP&amp;HEIGH","T=450&amp;WIDTH=450&amp;START_MAXIMIZED=FALSE&amp;VAR:CALENDAR=US&amp;VAR:SYMBOL=GPS&amp;VAR:INDEX=0"}</definedName>
    <definedName name="_603__FDSAUDITLINK__" localSheetId="5" hidden="1">{"fdsup://directions/FAT Viewer?action=UPDATE&amp;creator=factset&amp;DYN_ARGS=TRUE&amp;DOC_NAME=FAT:FQL_AUDITING_CLIENT_TEMPLATE.FAT&amp;display_string=Audit&amp;VAR:KEY=ZIZYRSLQBI&amp;VAR:QUERY=RkZfRUJJVERBX09QRVIoUVRSLDQvMS8yMDA5LDYvMzAvMjAwOSwsLFVTRCk=&amp;WINDOW=FIRST_POPUP&amp;HEIGH","T=450&amp;WIDTH=450&amp;START_MAXIMIZED=FALSE&amp;VAR:CALENDAR=US&amp;VAR:SYMBOL=GPS&amp;VAR:INDEX=0"}</definedName>
    <definedName name="_603__FDSAUDITLINK__" localSheetId="1" hidden="1">{"fdsup://directions/FAT Viewer?action=UPDATE&amp;creator=factset&amp;DYN_ARGS=TRUE&amp;DOC_NAME=FAT:FQL_AUDITING_CLIENT_TEMPLATE.FAT&amp;display_string=Audit&amp;VAR:KEY=ZIZYRSLQBI&amp;VAR:QUERY=RkZfRUJJVERBX09QRVIoUVRSLDQvMS8yMDA5LDYvMzAvMjAwOSwsLFVTRCk=&amp;WINDOW=FIRST_POPUP&amp;HEIGH","T=450&amp;WIDTH=450&amp;START_MAXIMIZED=FALSE&amp;VAR:CALENDAR=US&amp;VAR:SYMBOL=GPS&amp;VAR:INDEX=0"}</definedName>
    <definedName name="_603__FDSAUDITLINK__" hidden="1">{"fdsup://directions/FAT Viewer?action=UPDATE&amp;creator=factset&amp;DYN_ARGS=TRUE&amp;DOC_NAME=FAT:FQL_AUDITING_CLIENT_TEMPLATE.FAT&amp;display_string=Audit&amp;VAR:KEY=ZIZYRSLQBI&amp;VAR:QUERY=RkZfRUJJVERBX09QRVIoUVRSLDQvMS8yMDA5LDYvMzAvMjAwOSwsLFVTRCk=&amp;WINDOW=FIRST_POPUP&amp;HEIGH","T=450&amp;WIDTH=450&amp;START_MAXIMIZED=FALSE&amp;VAR:CALENDAR=US&amp;VAR:SYMBOL=GPS&amp;VAR:INDEX=0"}</definedName>
    <definedName name="_604__FDSAUDITLINK__" localSheetId="7" hidden="1">{"fdsup://directions/FAT Viewer?action=UPDATE&amp;creator=factset&amp;DYN_ARGS=TRUE&amp;DOC_NAME=FAT:FQL_AUDITING_CLIENT_TEMPLATE.FAT&amp;display_string=Audit&amp;VAR:KEY=XALOZWXULE&amp;VAR:QUERY=RkZfRUJJVERBX09QRVIoUVRSLDQvMS8yMDEwLDYvMzAvMjAxMCwsLFVTRCk=&amp;WINDOW=FIRST_POPUP&amp;HEIGH","T=450&amp;WIDTH=450&amp;START_MAXIMIZED=FALSE&amp;VAR:CALENDAR=US&amp;VAR:SYMBOL=GPS&amp;VAR:INDEX=0"}</definedName>
    <definedName name="_604__FDSAUDITLINK__" localSheetId="9" hidden="1">{"fdsup://directions/FAT Viewer?action=UPDATE&amp;creator=factset&amp;DYN_ARGS=TRUE&amp;DOC_NAME=FAT:FQL_AUDITING_CLIENT_TEMPLATE.FAT&amp;display_string=Audit&amp;VAR:KEY=XALOZWXULE&amp;VAR:QUERY=RkZfRUJJVERBX09QRVIoUVRSLDQvMS8yMDEwLDYvMzAvMjAxMCwsLFVTRCk=&amp;WINDOW=FIRST_POPUP&amp;HEIGH","T=450&amp;WIDTH=450&amp;START_MAXIMIZED=FALSE&amp;VAR:CALENDAR=US&amp;VAR:SYMBOL=GPS&amp;VAR:INDEX=0"}</definedName>
    <definedName name="_604__FDSAUDITLINK__" localSheetId="8" hidden="1">{"fdsup://directions/FAT Viewer?action=UPDATE&amp;creator=factset&amp;DYN_ARGS=TRUE&amp;DOC_NAME=FAT:FQL_AUDITING_CLIENT_TEMPLATE.FAT&amp;display_string=Audit&amp;VAR:KEY=XALOZWXULE&amp;VAR:QUERY=RkZfRUJJVERBX09QRVIoUVRSLDQvMS8yMDEwLDYvMzAvMjAxMCwsLFVTRCk=&amp;WINDOW=FIRST_POPUP&amp;HEIGH","T=450&amp;WIDTH=450&amp;START_MAXIMIZED=FALSE&amp;VAR:CALENDAR=US&amp;VAR:SYMBOL=GPS&amp;VAR:INDEX=0"}</definedName>
    <definedName name="_604__FDSAUDITLINK__" localSheetId="10" hidden="1">{"fdsup://directions/FAT Viewer?action=UPDATE&amp;creator=factset&amp;DYN_ARGS=TRUE&amp;DOC_NAME=FAT:FQL_AUDITING_CLIENT_TEMPLATE.FAT&amp;display_string=Audit&amp;VAR:KEY=XALOZWXULE&amp;VAR:QUERY=RkZfRUJJVERBX09QRVIoUVRSLDQvMS8yMDEwLDYvMzAvMjAxMCwsLFVTRCk=&amp;WINDOW=FIRST_POPUP&amp;HEIGH","T=450&amp;WIDTH=450&amp;START_MAXIMIZED=FALSE&amp;VAR:CALENDAR=US&amp;VAR:SYMBOL=GPS&amp;VAR:INDEX=0"}</definedName>
    <definedName name="_604__FDSAUDITLINK__" localSheetId="3" hidden="1">{"fdsup://directions/FAT Viewer?action=UPDATE&amp;creator=factset&amp;DYN_ARGS=TRUE&amp;DOC_NAME=FAT:FQL_AUDITING_CLIENT_TEMPLATE.FAT&amp;display_string=Audit&amp;VAR:KEY=XALOZWXULE&amp;VAR:QUERY=RkZfRUJJVERBX09QRVIoUVRSLDQvMS8yMDEwLDYvMzAvMjAxMCwsLFVTRCk=&amp;WINDOW=FIRST_POPUP&amp;HEIGH","T=450&amp;WIDTH=450&amp;START_MAXIMIZED=FALSE&amp;VAR:CALENDAR=US&amp;VAR:SYMBOL=GPS&amp;VAR:INDEX=0"}</definedName>
    <definedName name="_604__FDSAUDITLINK__" localSheetId="5" hidden="1">{"fdsup://directions/FAT Viewer?action=UPDATE&amp;creator=factset&amp;DYN_ARGS=TRUE&amp;DOC_NAME=FAT:FQL_AUDITING_CLIENT_TEMPLATE.FAT&amp;display_string=Audit&amp;VAR:KEY=XALOZWXULE&amp;VAR:QUERY=RkZfRUJJVERBX09QRVIoUVRSLDQvMS8yMDEwLDYvMzAvMjAxMCwsLFVTRCk=&amp;WINDOW=FIRST_POPUP&amp;HEIGH","T=450&amp;WIDTH=450&amp;START_MAXIMIZED=FALSE&amp;VAR:CALENDAR=US&amp;VAR:SYMBOL=GPS&amp;VAR:INDEX=0"}</definedName>
    <definedName name="_604__FDSAUDITLINK__" localSheetId="1" hidden="1">{"fdsup://directions/FAT Viewer?action=UPDATE&amp;creator=factset&amp;DYN_ARGS=TRUE&amp;DOC_NAME=FAT:FQL_AUDITING_CLIENT_TEMPLATE.FAT&amp;display_string=Audit&amp;VAR:KEY=XALOZWXULE&amp;VAR:QUERY=RkZfRUJJVERBX09QRVIoUVRSLDQvMS8yMDEwLDYvMzAvMjAxMCwsLFVTRCk=&amp;WINDOW=FIRST_POPUP&amp;HEIGH","T=450&amp;WIDTH=450&amp;START_MAXIMIZED=FALSE&amp;VAR:CALENDAR=US&amp;VAR:SYMBOL=GPS&amp;VAR:INDEX=0"}</definedName>
    <definedName name="_604__FDSAUDITLINK__" hidden="1">{"fdsup://directions/FAT Viewer?action=UPDATE&amp;creator=factset&amp;DYN_ARGS=TRUE&amp;DOC_NAME=FAT:FQL_AUDITING_CLIENT_TEMPLATE.FAT&amp;display_string=Audit&amp;VAR:KEY=XALOZWXULE&amp;VAR:QUERY=RkZfRUJJVERBX09QRVIoUVRSLDQvMS8yMDEwLDYvMzAvMjAxMCwsLFVTRCk=&amp;WINDOW=FIRST_POPUP&amp;HEIGH","T=450&amp;WIDTH=450&amp;START_MAXIMIZED=FALSE&amp;VAR:CALENDAR=US&amp;VAR:SYMBOL=GPS&amp;VAR:INDEX=0"}</definedName>
    <definedName name="_605__FDSAUDITLINK__" localSheetId="7" hidden="1">{"fdsup://directions/FAT Viewer?action=UPDATE&amp;creator=factset&amp;DYN_ARGS=TRUE&amp;DOC_NAME=FAT:FQL_AUDITING_CLIENT_TEMPLATE.FAT&amp;display_string=Audit&amp;VAR:KEY=FITYRMXUBU&amp;VAR:QUERY=RkZfRUJJVERBX09QRVIoUVRSLDQvMS8yMDA5LDYvMzAvMjAwOSwsLFVTRCk=&amp;WINDOW=FIRST_POPUP&amp;HEIGH","T=450&amp;WIDTH=450&amp;START_MAXIMIZED=FALSE&amp;VAR:CALENDAR=US&amp;VAR:SYMBOL=GPC&amp;VAR:INDEX=0"}</definedName>
    <definedName name="_605__FDSAUDITLINK__" localSheetId="9" hidden="1">{"fdsup://directions/FAT Viewer?action=UPDATE&amp;creator=factset&amp;DYN_ARGS=TRUE&amp;DOC_NAME=FAT:FQL_AUDITING_CLIENT_TEMPLATE.FAT&amp;display_string=Audit&amp;VAR:KEY=FITYRMXUBU&amp;VAR:QUERY=RkZfRUJJVERBX09QRVIoUVRSLDQvMS8yMDA5LDYvMzAvMjAwOSwsLFVTRCk=&amp;WINDOW=FIRST_POPUP&amp;HEIGH","T=450&amp;WIDTH=450&amp;START_MAXIMIZED=FALSE&amp;VAR:CALENDAR=US&amp;VAR:SYMBOL=GPC&amp;VAR:INDEX=0"}</definedName>
    <definedName name="_605__FDSAUDITLINK__" localSheetId="8" hidden="1">{"fdsup://directions/FAT Viewer?action=UPDATE&amp;creator=factset&amp;DYN_ARGS=TRUE&amp;DOC_NAME=FAT:FQL_AUDITING_CLIENT_TEMPLATE.FAT&amp;display_string=Audit&amp;VAR:KEY=FITYRMXUBU&amp;VAR:QUERY=RkZfRUJJVERBX09QRVIoUVRSLDQvMS8yMDA5LDYvMzAvMjAwOSwsLFVTRCk=&amp;WINDOW=FIRST_POPUP&amp;HEIGH","T=450&amp;WIDTH=450&amp;START_MAXIMIZED=FALSE&amp;VAR:CALENDAR=US&amp;VAR:SYMBOL=GPC&amp;VAR:INDEX=0"}</definedName>
    <definedName name="_605__FDSAUDITLINK__" localSheetId="10" hidden="1">{"fdsup://directions/FAT Viewer?action=UPDATE&amp;creator=factset&amp;DYN_ARGS=TRUE&amp;DOC_NAME=FAT:FQL_AUDITING_CLIENT_TEMPLATE.FAT&amp;display_string=Audit&amp;VAR:KEY=FITYRMXUBU&amp;VAR:QUERY=RkZfRUJJVERBX09QRVIoUVRSLDQvMS8yMDA5LDYvMzAvMjAwOSwsLFVTRCk=&amp;WINDOW=FIRST_POPUP&amp;HEIGH","T=450&amp;WIDTH=450&amp;START_MAXIMIZED=FALSE&amp;VAR:CALENDAR=US&amp;VAR:SYMBOL=GPC&amp;VAR:INDEX=0"}</definedName>
    <definedName name="_605__FDSAUDITLINK__" localSheetId="3" hidden="1">{"fdsup://directions/FAT Viewer?action=UPDATE&amp;creator=factset&amp;DYN_ARGS=TRUE&amp;DOC_NAME=FAT:FQL_AUDITING_CLIENT_TEMPLATE.FAT&amp;display_string=Audit&amp;VAR:KEY=FITYRMXUBU&amp;VAR:QUERY=RkZfRUJJVERBX09QRVIoUVRSLDQvMS8yMDA5LDYvMzAvMjAwOSwsLFVTRCk=&amp;WINDOW=FIRST_POPUP&amp;HEIGH","T=450&amp;WIDTH=450&amp;START_MAXIMIZED=FALSE&amp;VAR:CALENDAR=US&amp;VAR:SYMBOL=GPC&amp;VAR:INDEX=0"}</definedName>
    <definedName name="_605__FDSAUDITLINK__" localSheetId="5" hidden="1">{"fdsup://directions/FAT Viewer?action=UPDATE&amp;creator=factset&amp;DYN_ARGS=TRUE&amp;DOC_NAME=FAT:FQL_AUDITING_CLIENT_TEMPLATE.FAT&amp;display_string=Audit&amp;VAR:KEY=FITYRMXUBU&amp;VAR:QUERY=RkZfRUJJVERBX09QRVIoUVRSLDQvMS8yMDA5LDYvMzAvMjAwOSwsLFVTRCk=&amp;WINDOW=FIRST_POPUP&amp;HEIGH","T=450&amp;WIDTH=450&amp;START_MAXIMIZED=FALSE&amp;VAR:CALENDAR=US&amp;VAR:SYMBOL=GPC&amp;VAR:INDEX=0"}</definedName>
    <definedName name="_605__FDSAUDITLINK__" localSheetId="1" hidden="1">{"fdsup://directions/FAT Viewer?action=UPDATE&amp;creator=factset&amp;DYN_ARGS=TRUE&amp;DOC_NAME=FAT:FQL_AUDITING_CLIENT_TEMPLATE.FAT&amp;display_string=Audit&amp;VAR:KEY=FITYRMXUBU&amp;VAR:QUERY=RkZfRUJJVERBX09QRVIoUVRSLDQvMS8yMDA5LDYvMzAvMjAwOSwsLFVTRCk=&amp;WINDOW=FIRST_POPUP&amp;HEIGH","T=450&amp;WIDTH=450&amp;START_MAXIMIZED=FALSE&amp;VAR:CALENDAR=US&amp;VAR:SYMBOL=GPC&amp;VAR:INDEX=0"}</definedName>
    <definedName name="_605__FDSAUDITLINK__" hidden="1">{"fdsup://directions/FAT Viewer?action=UPDATE&amp;creator=factset&amp;DYN_ARGS=TRUE&amp;DOC_NAME=FAT:FQL_AUDITING_CLIENT_TEMPLATE.FAT&amp;display_string=Audit&amp;VAR:KEY=FITYRMXUBU&amp;VAR:QUERY=RkZfRUJJVERBX09QRVIoUVRSLDQvMS8yMDA5LDYvMzAvMjAwOSwsLFVTRCk=&amp;WINDOW=FIRST_POPUP&amp;HEIGH","T=450&amp;WIDTH=450&amp;START_MAXIMIZED=FALSE&amp;VAR:CALENDAR=US&amp;VAR:SYMBOL=GPC&amp;VAR:INDEX=0"}</definedName>
    <definedName name="_606__FDSAUDITLINK__" localSheetId="7" hidden="1">{"fdsup://directions/FAT Viewer?action=UPDATE&amp;creator=factset&amp;DYN_ARGS=TRUE&amp;DOC_NAME=FAT:FQL_AUDITING_CLIENT_TEMPLATE.FAT&amp;display_string=Audit&amp;VAR:KEY=HEDYVOBIVY&amp;VAR:QUERY=RkZfRUJJVERBX09QRVIoUVRSLDQvMS8yMDEwLDYvMzAvMjAxMCwsLFVTRCk=&amp;WINDOW=FIRST_POPUP&amp;HEIGH","T=450&amp;WIDTH=450&amp;START_MAXIMIZED=FALSE&amp;VAR:CALENDAR=US&amp;VAR:SYMBOL=GPC&amp;VAR:INDEX=0"}</definedName>
    <definedName name="_606__FDSAUDITLINK__" localSheetId="9" hidden="1">{"fdsup://directions/FAT Viewer?action=UPDATE&amp;creator=factset&amp;DYN_ARGS=TRUE&amp;DOC_NAME=FAT:FQL_AUDITING_CLIENT_TEMPLATE.FAT&amp;display_string=Audit&amp;VAR:KEY=HEDYVOBIVY&amp;VAR:QUERY=RkZfRUJJVERBX09QRVIoUVRSLDQvMS8yMDEwLDYvMzAvMjAxMCwsLFVTRCk=&amp;WINDOW=FIRST_POPUP&amp;HEIGH","T=450&amp;WIDTH=450&amp;START_MAXIMIZED=FALSE&amp;VAR:CALENDAR=US&amp;VAR:SYMBOL=GPC&amp;VAR:INDEX=0"}</definedName>
    <definedName name="_606__FDSAUDITLINK__" localSheetId="8" hidden="1">{"fdsup://directions/FAT Viewer?action=UPDATE&amp;creator=factset&amp;DYN_ARGS=TRUE&amp;DOC_NAME=FAT:FQL_AUDITING_CLIENT_TEMPLATE.FAT&amp;display_string=Audit&amp;VAR:KEY=HEDYVOBIVY&amp;VAR:QUERY=RkZfRUJJVERBX09QRVIoUVRSLDQvMS8yMDEwLDYvMzAvMjAxMCwsLFVTRCk=&amp;WINDOW=FIRST_POPUP&amp;HEIGH","T=450&amp;WIDTH=450&amp;START_MAXIMIZED=FALSE&amp;VAR:CALENDAR=US&amp;VAR:SYMBOL=GPC&amp;VAR:INDEX=0"}</definedName>
    <definedName name="_606__FDSAUDITLINK__" localSheetId="10" hidden="1">{"fdsup://directions/FAT Viewer?action=UPDATE&amp;creator=factset&amp;DYN_ARGS=TRUE&amp;DOC_NAME=FAT:FQL_AUDITING_CLIENT_TEMPLATE.FAT&amp;display_string=Audit&amp;VAR:KEY=HEDYVOBIVY&amp;VAR:QUERY=RkZfRUJJVERBX09QRVIoUVRSLDQvMS8yMDEwLDYvMzAvMjAxMCwsLFVTRCk=&amp;WINDOW=FIRST_POPUP&amp;HEIGH","T=450&amp;WIDTH=450&amp;START_MAXIMIZED=FALSE&amp;VAR:CALENDAR=US&amp;VAR:SYMBOL=GPC&amp;VAR:INDEX=0"}</definedName>
    <definedName name="_606__FDSAUDITLINK__" localSheetId="3" hidden="1">{"fdsup://directions/FAT Viewer?action=UPDATE&amp;creator=factset&amp;DYN_ARGS=TRUE&amp;DOC_NAME=FAT:FQL_AUDITING_CLIENT_TEMPLATE.FAT&amp;display_string=Audit&amp;VAR:KEY=HEDYVOBIVY&amp;VAR:QUERY=RkZfRUJJVERBX09QRVIoUVRSLDQvMS8yMDEwLDYvMzAvMjAxMCwsLFVTRCk=&amp;WINDOW=FIRST_POPUP&amp;HEIGH","T=450&amp;WIDTH=450&amp;START_MAXIMIZED=FALSE&amp;VAR:CALENDAR=US&amp;VAR:SYMBOL=GPC&amp;VAR:INDEX=0"}</definedName>
    <definedName name="_606__FDSAUDITLINK__" localSheetId="5" hidden="1">{"fdsup://directions/FAT Viewer?action=UPDATE&amp;creator=factset&amp;DYN_ARGS=TRUE&amp;DOC_NAME=FAT:FQL_AUDITING_CLIENT_TEMPLATE.FAT&amp;display_string=Audit&amp;VAR:KEY=HEDYVOBIVY&amp;VAR:QUERY=RkZfRUJJVERBX09QRVIoUVRSLDQvMS8yMDEwLDYvMzAvMjAxMCwsLFVTRCk=&amp;WINDOW=FIRST_POPUP&amp;HEIGH","T=450&amp;WIDTH=450&amp;START_MAXIMIZED=FALSE&amp;VAR:CALENDAR=US&amp;VAR:SYMBOL=GPC&amp;VAR:INDEX=0"}</definedName>
    <definedName name="_606__FDSAUDITLINK__" localSheetId="1" hidden="1">{"fdsup://directions/FAT Viewer?action=UPDATE&amp;creator=factset&amp;DYN_ARGS=TRUE&amp;DOC_NAME=FAT:FQL_AUDITING_CLIENT_TEMPLATE.FAT&amp;display_string=Audit&amp;VAR:KEY=HEDYVOBIVY&amp;VAR:QUERY=RkZfRUJJVERBX09QRVIoUVRSLDQvMS8yMDEwLDYvMzAvMjAxMCwsLFVTRCk=&amp;WINDOW=FIRST_POPUP&amp;HEIGH","T=450&amp;WIDTH=450&amp;START_MAXIMIZED=FALSE&amp;VAR:CALENDAR=US&amp;VAR:SYMBOL=GPC&amp;VAR:INDEX=0"}</definedName>
    <definedName name="_606__FDSAUDITLINK__" hidden="1">{"fdsup://directions/FAT Viewer?action=UPDATE&amp;creator=factset&amp;DYN_ARGS=TRUE&amp;DOC_NAME=FAT:FQL_AUDITING_CLIENT_TEMPLATE.FAT&amp;display_string=Audit&amp;VAR:KEY=HEDYVOBIVY&amp;VAR:QUERY=RkZfRUJJVERBX09QRVIoUVRSLDQvMS8yMDEwLDYvMzAvMjAxMCwsLFVTRCk=&amp;WINDOW=FIRST_POPUP&amp;HEIGH","T=450&amp;WIDTH=450&amp;START_MAXIMIZED=FALSE&amp;VAR:CALENDAR=US&amp;VAR:SYMBOL=GPC&amp;VAR:INDEX=0"}</definedName>
    <definedName name="_607__FDSAUDITLINK__" localSheetId="7" hidden="1">{"fdsup://directions/FAT Viewer?action=UPDATE&amp;creator=factset&amp;DYN_ARGS=TRUE&amp;DOC_NAME=FAT:FQL_AUDITING_CLIENT_TEMPLATE.FAT&amp;display_string=Audit&amp;VAR:KEY=BADQJMNKPK&amp;VAR:QUERY=RkZfRUJJVERBX09QRVIoUVRSLDQvMS8yMDA5LDYvMzAvMjAwOSwsLFVTRCk=&amp;WINDOW=FIRST_POPUP&amp;HEIGH","T=450&amp;WIDTH=450&amp;START_MAXIMIZED=FALSE&amp;VAR:CALENDAR=US&amp;VAR:SYMBOL=GOOG&amp;VAR:INDEX=0"}</definedName>
    <definedName name="_607__FDSAUDITLINK__" localSheetId="9" hidden="1">{"fdsup://directions/FAT Viewer?action=UPDATE&amp;creator=factset&amp;DYN_ARGS=TRUE&amp;DOC_NAME=FAT:FQL_AUDITING_CLIENT_TEMPLATE.FAT&amp;display_string=Audit&amp;VAR:KEY=BADQJMNKPK&amp;VAR:QUERY=RkZfRUJJVERBX09QRVIoUVRSLDQvMS8yMDA5LDYvMzAvMjAwOSwsLFVTRCk=&amp;WINDOW=FIRST_POPUP&amp;HEIGH","T=450&amp;WIDTH=450&amp;START_MAXIMIZED=FALSE&amp;VAR:CALENDAR=US&amp;VAR:SYMBOL=GOOG&amp;VAR:INDEX=0"}</definedName>
    <definedName name="_607__FDSAUDITLINK__" localSheetId="8" hidden="1">{"fdsup://directions/FAT Viewer?action=UPDATE&amp;creator=factset&amp;DYN_ARGS=TRUE&amp;DOC_NAME=FAT:FQL_AUDITING_CLIENT_TEMPLATE.FAT&amp;display_string=Audit&amp;VAR:KEY=BADQJMNKPK&amp;VAR:QUERY=RkZfRUJJVERBX09QRVIoUVRSLDQvMS8yMDA5LDYvMzAvMjAwOSwsLFVTRCk=&amp;WINDOW=FIRST_POPUP&amp;HEIGH","T=450&amp;WIDTH=450&amp;START_MAXIMIZED=FALSE&amp;VAR:CALENDAR=US&amp;VAR:SYMBOL=GOOG&amp;VAR:INDEX=0"}</definedName>
    <definedName name="_607__FDSAUDITLINK__" localSheetId="10" hidden="1">{"fdsup://directions/FAT Viewer?action=UPDATE&amp;creator=factset&amp;DYN_ARGS=TRUE&amp;DOC_NAME=FAT:FQL_AUDITING_CLIENT_TEMPLATE.FAT&amp;display_string=Audit&amp;VAR:KEY=BADQJMNKPK&amp;VAR:QUERY=RkZfRUJJVERBX09QRVIoUVRSLDQvMS8yMDA5LDYvMzAvMjAwOSwsLFVTRCk=&amp;WINDOW=FIRST_POPUP&amp;HEIGH","T=450&amp;WIDTH=450&amp;START_MAXIMIZED=FALSE&amp;VAR:CALENDAR=US&amp;VAR:SYMBOL=GOOG&amp;VAR:INDEX=0"}</definedName>
    <definedName name="_607__FDSAUDITLINK__" localSheetId="3" hidden="1">{"fdsup://directions/FAT Viewer?action=UPDATE&amp;creator=factset&amp;DYN_ARGS=TRUE&amp;DOC_NAME=FAT:FQL_AUDITING_CLIENT_TEMPLATE.FAT&amp;display_string=Audit&amp;VAR:KEY=BADQJMNKPK&amp;VAR:QUERY=RkZfRUJJVERBX09QRVIoUVRSLDQvMS8yMDA5LDYvMzAvMjAwOSwsLFVTRCk=&amp;WINDOW=FIRST_POPUP&amp;HEIGH","T=450&amp;WIDTH=450&amp;START_MAXIMIZED=FALSE&amp;VAR:CALENDAR=US&amp;VAR:SYMBOL=GOOG&amp;VAR:INDEX=0"}</definedName>
    <definedName name="_607__FDSAUDITLINK__" localSheetId="5" hidden="1">{"fdsup://directions/FAT Viewer?action=UPDATE&amp;creator=factset&amp;DYN_ARGS=TRUE&amp;DOC_NAME=FAT:FQL_AUDITING_CLIENT_TEMPLATE.FAT&amp;display_string=Audit&amp;VAR:KEY=BADQJMNKPK&amp;VAR:QUERY=RkZfRUJJVERBX09QRVIoUVRSLDQvMS8yMDA5LDYvMzAvMjAwOSwsLFVTRCk=&amp;WINDOW=FIRST_POPUP&amp;HEIGH","T=450&amp;WIDTH=450&amp;START_MAXIMIZED=FALSE&amp;VAR:CALENDAR=US&amp;VAR:SYMBOL=GOOG&amp;VAR:INDEX=0"}</definedName>
    <definedName name="_607__FDSAUDITLINK__" localSheetId="1" hidden="1">{"fdsup://directions/FAT Viewer?action=UPDATE&amp;creator=factset&amp;DYN_ARGS=TRUE&amp;DOC_NAME=FAT:FQL_AUDITING_CLIENT_TEMPLATE.FAT&amp;display_string=Audit&amp;VAR:KEY=BADQJMNKPK&amp;VAR:QUERY=RkZfRUJJVERBX09QRVIoUVRSLDQvMS8yMDA5LDYvMzAvMjAwOSwsLFVTRCk=&amp;WINDOW=FIRST_POPUP&amp;HEIGH","T=450&amp;WIDTH=450&amp;START_MAXIMIZED=FALSE&amp;VAR:CALENDAR=US&amp;VAR:SYMBOL=GOOG&amp;VAR:INDEX=0"}</definedName>
    <definedName name="_607__FDSAUDITLINK__" hidden="1">{"fdsup://directions/FAT Viewer?action=UPDATE&amp;creator=factset&amp;DYN_ARGS=TRUE&amp;DOC_NAME=FAT:FQL_AUDITING_CLIENT_TEMPLATE.FAT&amp;display_string=Audit&amp;VAR:KEY=BADQJMNKPK&amp;VAR:QUERY=RkZfRUJJVERBX09QRVIoUVRSLDQvMS8yMDA5LDYvMzAvMjAwOSwsLFVTRCk=&amp;WINDOW=FIRST_POPUP&amp;HEIGH","T=450&amp;WIDTH=450&amp;START_MAXIMIZED=FALSE&amp;VAR:CALENDAR=US&amp;VAR:SYMBOL=GOOG&amp;VAR:INDEX=0"}</definedName>
    <definedName name="_608__FDSAUDITLINK__" localSheetId="7" hidden="1">{"fdsup://directions/FAT Viewer?action=UPDATE&amp;creator=factset&amp;DYN_ARGS=TRUE&amp;DOC_NAME=FAT:FQL_AUDITING_CLIENT_TEMPLATE.FAT&amp;display_string=Audit&amp;VAR:KEY=VCBAJOZAZO&amp;VAR:QUERY=RkZfRUJJVERBX09QRVIoUVRSLDQvMS8yMDEwLDYvMzAvMjAxMCwsLFVTRCk=&amp;WINDOW=FIRST_POPUP&amp;HEIGH","T=450&amp;WIDTH=450&amp;START_MAXIMIZED=FALSE&amp;VAR:CALENDAR=US&amp;VAR:SYMBOL=GOOG&amp;VAR:INDEX=0"}</definedName>
    <definedName name="_608__FDSAUDITLINK__" localSheetId="9" hidden="1">{"fdsup://directions/FAT Viewer?action=UPDATE&amp;creator=factset&amp;DYN_ARGS=TRUE&amp;DOC_NAME=FAT:FQL_AUDITING_CLIENT_TEMPLATE.FAT&amp;display_string=Audit&amp;VAR:KEY=VCBAJOZAZO&amp;VAR:QUERY=RkZfRUJJVERBX09QRVIoUVRSLDQvMS8yMDEwLDYvMzAvMjAxMCwsLFVTRCk=&amp;WINDOW=FIRST_POPUP&amp;HEIGH","T=450&amp;WIDTH=450&amp;START_MAXIMIZED=FALSE&amp;VAR:CALENDAR=US&amp;VAR:SYMBOL=GOOG&amp;VAR:INDEX=0"}</definedName>
    <definedName name="_608__FDSAUDITLINK__" localSheetId="8" hidden="1">{"fdsup://directions/FAT Viewer?action=UPDATE&amp;creator=factset&amp;DYN_ARGS=TRUE&amp;DOC_NAME=FAT:FQL_AUDITING_CLIENT_TEMPLATE.FAT&amp;display_string=Audit&amp;VAR:KEY=VCBAJOZAZO&amp;VAR:QUERY=RkZfRUJJVERBX09QRVIoUVRSLDQvMS8yMDEwLDYvMzAvMjAxMCwsLFVTRCk=&amp;WINDOW=FIRST_POPUP&amp;HEIGH","T=450&amp;WIDTH=450&amp;START_MAXIMIZED=FALSE&amp;VAR:CALENDAR=US&amp;VAR:SYMBOL=GOOG&amp;VAR:INDEX=0"}</definedName>
    <definedName name="_608__FDSAUDITLINK__" localSheetId="10" hidden="1">{"fdsup://directions/FAT Viewer?action=UPDATE&amp;creator=factset&amp;DYN_ARGS=TRUE&amp;DOC_NAME=FAT:FQL_AUDITING_CLIENT_TEMPLATE.FAT&amp;display_string=Audit&amp;VAR:KEY=VCBAJOZAZO&amp;VAR:QUERY=RkZfRUJJVERBX09QRVIoUVRSLDQvMS8yMDEwLDYvMzAvMjAxMCwsLFVTRCk=&amp;WINDOW=FIRST_POPUP&amp;HEIGH","T=450&amp;WIDTH=450&amp;START_MAXIMIZED=FALSE&amp;VAR:CALENDAR=US&amp;VAR:SYMBOL=GOOG&amp;VAR:INDEX=0"}</definedName>
    <definedName name="_608__FDSAUDITLINK__" localSheetId="3" hidden="1">{"fdsup://directions/FAT Viewer?action=UPDATE&amp;creator=factset&amp;DYN_ARGS=TRUE&amp;DOC_NAME=FAT:FQL_AUDITING_CLIENT_TEMPLATE.FAT&amp;display_string=Audit&amp;VAR:KEY=VCBAJOZAZO&amp;VAR:QUERY=RkZfRUJJVERBX09QRVIoUVRSLDQvMS8yMDEwLDYvMzAvMjAxMCwsLFVTRCk=&amp;WINDOW=FIRST_POPUP&amp;HEIGH","T=450&amp;WIDTH=450&amp;START_MAXIMIZED=FALSE&amp;VAR:CALENDAR=US&amp;VAR:SYMBOL=GOOG&amp;VAR:INDEX=0"}</definedName>
    <definedName name="_608__FDSAUDITLINK__" localSheetId="5" hidden="1">{"fdsup://directions/FAT Viewer?action=UPDATE&amp;creator=factset&amp;DYN_ARGS=TRUE&amp;DOC_NAME=FAT:FQL_AUDITING_CLIENT_TEMPLATE.FAT&amp;display_string=Audit&amp;VAR:KEY=VCBAJOZAZO&amp;VAR:QUERY=RkZfRUJJVERBX09QRVIoUVRSLDQvMS8yMDEwLDYvMzAvMjAxMCwsLFVTRCk=&amp;WINDOW=FIRST_POPUP&amp;HEIGH","T=450&amp;WIDTH=450&amp;START_MAXIMIZED=FALSE&amp;VAR:CALENDAR=US&amp;VAR:SYMBOL=GOOG&amp;VAR:INDEX=0"}</definedName>
    <definedName name="_608__FDSAUDITLINK__" localSheetId="1" hidden="1">{"fdsup://directions/FAT Viewer?action=UPDATE&amp;creator=factset&amp;DYN_ARGS=TRUE&amp;DOC_NAME=FAT:FQL_AUDITING_CLIENT_TEMPLATE.FAT&amp;display_string=Audit&amp;VAR:KEY=VCBAJOZAZO&amp;VAR:QUERY=RkZfRUJJVERBX09QRVIoUVRSLDQvMS8yMDEwLDYvMzAvMjAxMCwsLFVTRCk=&amp;WINDOW=FIRST_POPUP&amp;HEIGH","T=450&amp;WIDTH=450&amp;START_MAXIMIZED=FALSE&amp;VAR:CALENDAR=US&amp;VAR:SYMBOL=GOOG&amp;VAR:INDEX=0"}</definedName>
    <definedName name="_608__FDSAUDITLINK__" hidden="1">{"fdsup://directions/FAT Viewer?action=UPDATE&amp;creator=factset&amp;DYN_ARGS=TRUE&amp;DOC_NAME=FAT:FQL_AUDITING_CLIENT_TEMPLATE.FAT&amp;display_string=Audit&amp;VAR:KEY=VCBAJOZAZO&amp;VAR:QUERY=RkZfRUJJVERBX09QRVIoUVRSLDQvMS8yMDEwLDYvMzAvMjAxMCwsLFVTRCk=&amp;WINDOW=FIRST_POPUP&amp;HEIGH","T=450&amp;WIDTH=450&amp;START_MAXIMIZED=FALSE&amp;VAR:CALENDAR=US&amp;VAR:SYMBOL=GOOG&amp;VAR:INDEX=0"}</definedName>
    <definedName name="_609__FDSAUDITLINK__" localSheetId="7" hidden="1">{"fdsup://directions/FAT Viewer?action=UPDATE&amp;creator=factset&amp;DYN_ARGS=TRUE&amp;DOC_NAME=FAT:FQL_AUDITING_CLIENT_TEMPLATE.FAT&amp;display_string=Audit&amp;VAR:KEY=ZSNAHGRAHO&amp;VAR:QUERY=RkZfRUJJVERBX09QRVIoUVRSLDQvMS8yMDA5LDYvMzAvMjAwOSwsLFVTRCk=&amp;WINDOW=FIRST_POPUP&amp;HEIGH","T=450&amp;WIDTH=450&amp;START_MAXIMIZED=FALSE&amp;VAR:CALENDAR=US&amp;VAR:SYMBOL=GNW&amp;VAR:INDEX=0"}</definedName>
    <definedName name="_609__FDSAUDITLINK__" localSheetId="9" hidden="1">{"fdsup://directions/FAT Viewer?action=UPDATE&amp;creator=factset&amp;DYN_ARGS=TRUE&amp;DOC_NAME=FAT:FQL_AUDITING_CLIENT_TEMPLATE.FAT&amp;display_string=Audit&amp;VAR:KEY=ZSNAHGRAHO&amp;VAR:QUERY=RkZfRUJJVERBX09QRVIoUVRSLDQvMS8yMDA5LDYvMzAvMjAwOSwsLFVTRCk=&amp;WINDOW=FIRST_POPUP&amp;HEIGH","T=450&amp;WIDTH=450&amp;START_MAXIMIZED=FALSE&amp;VAR:CALENDAR=US&amp;VAR:SYMBOL=GNW&amp;VAR:INDEX=0"}</definedName>
    <definedName name="_609__FDSAUDITLINK__" localSheetId="8" hidden="1">{"fdsup://directions/FAT Viewer?action=UPDATE&amp;creator=factset&amp;DYN_ARGS=TRUE&amp;DOC_NAME=FAT:FQL_AUDITING_CLIENT_TEMPLATE.FAT&amp;display_string=Audit&amp;VAR:KEY=ZSNAHGRAHO&amp;VAR:QUERY=RkZfRUJJVERBX09QRVIoUVRSLDQvMS8yMDA5LDYvMzAvMjAwOSwsLFVTRCk=&amp;WINDOW=FIRST_POPUP&amp;HEIGH","T=450&amp;WIDTH=450&amp;START_MAXIMIZED=FALSE&amp;VAR:CALENDAR=US&amp;VAR:SYMBOL=GNW&amp;VAR:INDEX=0"}</definedName>
    <definedName name="_609__FDSAUDITLINK__" localSheetId="10" hidden="1">{"fdsup://directions/FAT Viewer?action=UPDATE&amp;creator=factset&amp;DYN_ARGS=TRUE&amp;DOC_NAME=FAT:FQL_AUDITING_CLIENT_TEMPLATE.FAT&amp;display_string=Audit&amp;VAR:KEY=ZSNAHGRAHO&amp;VAR:QUERY=RkZfRUJJVERBX09QRVIoUVRSLDQvMS8yMDA5LDYvMzAvMjAwOSwsLFVTRCk=&amp;WINDOW=FIRST_POPUP&amp;HEIGH","T=450&amp;WIDTH=450&amp;START_MAXIMIZED=FALSE&amp;VAR:CALENDAR=US&amp;VAR:SYMBOL=GNW&amp;VAR:INDEX=0"}</definedName>
    <definedName name="_609__FDSAUDITLINK__" localSheetId="3" hidden="1">{"fdsup://directions/FAT Viewer?action=UPDATE&amp;creator=factset&amp;DYN_ARGS=TRUE&amp;DOC_NAME=FAT:FQL_AUDITING_CLIENT_TEMPLATE.FAT&amp;display_string=Audit&amp;VAR:KEY=ZSNAHGRAHO&amp;VAR:QUERY=RkZfRUJJVERBX09QRVIoUVRSLDQvMS8yMDA5LDYvMzAvMjAwOSwsLFVTRCk=&amp;WINDOW=FIRST_POPUP&amp;HEIGH","T=450&amp;WIDTH=450&amp;START_MAXIMIZED=FALSE&amp;VAR:CALENDAR=US&amp;VAR:SYMBOL=GNW&amp;VAR:INDEX=0"}</definedName>
    <definedName name="_609__FDSAUDITLINK__" localSheetId="5" hidden="1">{"fdsup://directions/FAT Viewer?action=UPDATE&amp;creator=factset&amp;DYN_ARGS=TRUE&amp;DOC_NAME=FAT:FQL_AUDITING_CLIENT_TEMPLATE.FAT&amp;display_string=Audit&amp;VAR:KEY=ZSNAHGRAHO&amp;VAR:QUERY=RkZfRUJJVERBX09QRVIoUVRSLDQvMS8yMDA5LDYvMzAvMjAwOSwsLFVTRCk=&amp;WINDOW=FIRST_POPUP&amp;HEIGH","T=450&amp;WIDTH=450&amp;START_MAXIMIZED=FALSE&amp;VAR:CALENDAR=US&amp;VAR:SYMBOL=GNW&amp;VAR:INDEX=0"}</definedName>
    <definedName name="_609__FDSAUDITLINK__" localSheetId="1" hidden="1">{"fdsup://directions/FAT Viewer?action=UPDATE&amp;creator=factset&amp;DYN_ARGS=TRUE&amp;DOC_NAME=FAT:FQL_AUDITING_CLIENT_TEMPLATE.FAT&amp;display_string=Audit&amp;VAR:KEY=ZSNAHGRAHO&amp;VAR:QUERY=RkZfRUJJVERBX09QRVIoUVRSLDQvMS8yMDA5LDYvMzAvMjAwOSwsLFVTRCk=&amp;WINDOW=FIRST_POPUP&amp;HEIGH","T=450&amp;WIDTH=450&amp;START_MAXIMIZED=FALSE&amp;VAR:CALENDAR=US&amp;VAR:SYMBOL=GNW&amp;VAR:INDEX=0"}</definedName>
    <definedName name="_609__FDSAUDITLINK__" hidden="1">{"fdsup://directions/FAT Viewer?action=UPDATE&amp;creator=factset&amp;DYN_ARGS=TRUE&amp;DOC_NAME=FAT:FQL_AUDITING_CLIENT_TEMPLATE.FAT&amp;display_string=Audit&amp;VAR:KEY=ZSNAHGRAHO&amp;VAR:QUERY=RkZfRUJJVERBX09QRVIoUVRSLDQvMS8yMDA5LDYvMzAvMjAwOSwsLFVTRCk=&amp;WINDOW=FIRST_POPUP&amp;HEIGH","T=450&amp;WIDTH=450&amp;START_MAXIMIZED=FALSE&amp;VAR:CALENDAR=US&amp;VAR:SYMBOL=GNW&amp;VAR:INDEX=0"}</definedName>
    <definedName name="_61__FDSAUDITLINK__" localSheetId="7" hidden="1">{"fdsup://directions/FAT Viewer?action=UPDATE&amp;creator=factset&amp;DYN_ARGS=TRUE&amp;DOC_NAME=FAT:FQL_AUDITING_CLIENT_TEMPLATE.FAT&amp;display_string=Audit&amp;VAR:KEY=TWRMDUXGBK&amp;VAR:QUERY=RkZfRUJJVERBX09QRVIoUVRSLDQvMS8yMDA5LDYvMzAvMjAwOSwsLFVTRCk=&amp;WINDOW=FIRST_POPUP&amp;HEIGH","T=450&amp;WIDTH=450&amp;START_MAXIMIZED=FALSE&amp;VAR:CALENDAR=US&amp;VAR:SYMBOL=VZ&amp;VAR:INDEX=0"}</definedName>
    <definedName name="_61__FDSAUDITLINK__" localSheetId="9" hidden="1">{"fdsup://directions/FAT Viewer?action=UPDATE&amp;creator=factset&amp;DYN_ARGS=TRUE&amp;DOC_NAME=FAT:FQL_AUDITING_CLIENT_TEMPLATE.FAT&amp;display_string=Audit&amp;VAR:KEY=TWRMDUXGBK&amp;VAR:QUERY=RkZfRUJJVERBX09QRVIoUVRSLDQvMS8yMDA5LDYvMzAvMjAwOSwsLFVTRCk=&amp;WINDOW=FIRST_POPUP&amp;HEIGH","T=450&amp;WIDTH=450&amp;START_MAXIMIZED=FALSE&amp;VAR:CALENDAR=US&amp;VAR:SYMBOL=VZ&amp;VAR:INDEX=0"}</definedName>
    <definedName name="_61__FDSAUDITLINK__" localSheetId="8" hidden="1">{"fdsup://directions/FAT Viewer?action=UPDATE&amp;creator=factset&amp;DYN_ARGS=TRUE&amp;DOC_NAME=FAT:FQL_AUDITING_CLIENT_TEMPLATE.FAT&amp;display_string=Audit&amp;VAR:KEY=TWRMDUXGBK&amp;VAR:QUERY=RkZfRUJJVERBX09QRVIoUVRSLDQvMS8yMDA5LDYvMzAvMjAwOSwsLFVTRCk=&amp;WINDOW=FIRST_POPUP&amp;HEIGH","T=450&amp;WIDTH=450&amp;START_MAXIMIZED=FALSE&amp;VAR:CALENDAR=US&amp;VAR:SYMBOL=VZ&amp;VAR:INDEX=0"}</definedName>
    <definedName name="_61__FDSAUDITLINK__" localSheetId="10" hidden="1">{"fdsup://directions/FAT Viewer?action=UPDATE&amp;creator=factset&amp;DYN_ARGS=TRUE&amp;DOC_NAME=FAT:FQL_AUDITING_CLIENT_TEMPLATE.FAT&amp;display_string=Audit&amp;VAR:KEY=TWRMDUXGBK&amp;VAR:QUERY=RkZfRUJJVERBX09QRVIoUVRSLDQvMS8yMDA5LDYvMzAvMjAwOSwsLFVTRCk=&amp;WINDOW=FIRST_POPUP&amp;HEIGH","T=450&amp;WIDTH=450&amp;START_MAXIMIZED=FALSE&amp;VAR:CALENDAR=US&amp;VAR:SYMBOL=VZ&amp;VAR:INDEX=0"}</definedName>
    <definedName name="_61__FDSAUDITLINK__" localSheetId="3" hidden="1">{"fdsup://directions/FAT Viewer?action=UPDATE&amp;creator=factset&amp;DYN_ARGS=TRUE&amp;DOC_NAME=FAT:FQL_AUDITING_CLIENT_TEMPLATE.FAT&amp;display_string=Audit&amp;VAR:KEY=TWRMDUXGBK&amp;VAR:QUERY=RkZfRUJJVERBX09QRVIoUVRSLDQvMS8yMDA5LDYvMzAvMjAwOSwsLFVTRCk=&amp;WINDOW=FIRST_POPUP&amp;HEIGH","T=450&amp;WIDTH=450&amp;START_MAXIMIZED=FALSE&amp;VAR:CALENDAR=US&amp;VAR:SYMBOL=VZ&amp;VAR:INDEX=0"}</definedName>
    <definedName name="_61__FDSAUDITLINK__" localSheetId="5" hidden="1">{"fdsup://directions/FAT Viewer?action=UPDATE&amp;creator=factset&amp;DYN_ARGS=TRUE&amp;DOC_NAME=FAT:FQL_AUDITING_CLIENT_TEMPLATE.FAT&amp;display_string=Audit&amp;VAR:KEY=TWRMDUXGBK&amp;VAR:QUERY=RkZfRUJJVERBX09QRVIoUVRSLDQvMS8yMDA5LDYvMzAvMjAwOSwsLFVTRCk=&amp;WINDOW=FIRST_POPUP&amp;HEIGH","T=450&amp;WIDTH=450&amp;START_MAXIMIZED=FALSE&amp;VAR:CALENDAR=US&amp;VAR:SYMBOL=VZ&amp;VAR:INDEX=0"}</definedName>
    <definedName name="_61__FDSAUDITLINK__" localSheetId="1" hidden="1">{"fdsup://directions/FAT Viewer?action=UPDATE&amp;creator=factset&amp;DYN_ARGS=TRUE&amp;DOC_NAME=FAT:FQL_AUDITING_CLIENT_TEMPLATE.FAT&amp;display_string=Audit&amp;VAR:KEY=TWRMDUXGBK&amp;VAR:QUERY=RkZfRUJJVERBX09QRVIoUVRSLDQvMS8yMDA5LDYvMzAvMjAwOSwsLFVTRCk=&amp;WINDOW=FIRST_POPUP&amp;HEIGH","T=450&amp;WIDTH=450&amp;START_MAXIMIZED=FALSE&amp;VAR:CALENDAR=US&amp;VAR:SYMBOL=VZ&amp;VAR:INDEX=0"}</definedName>
    <definedName name="_61__FDSAUDITLINK__" hidden="1">{"fdsup://directions/FAT Viewer?action=UPDATE&amp;creator=factset&amp;DYN_ARGS=TRUE&amp;DOC_NAME=FAT:FQL_AUDITING_CLIENT_TEMPLATE.FAT&amp;display_string=Audit&amp;VAR:KEY=TWRMDUXGBK&amp;VAR:QUERY=RkZfRUJJVERBX09QRVIoUVRSLDQvMS8yMDA5LDYvMzAvMjAwOSwsLFVTRCk=&amp;WINDOW=FIRST_POPUP&amp;HEIGH","T=450&amp;WIDTH=450&amp;START_MAXIMIZED=FALSE&amp;VAR:CALENDAR=US&amp;VAR:SYMBOL=VZ&amp;VAR:INDEX=0"}</definedName>
    <definedName name="_610__FDSAUDITLINK__" localSheetId="7" hidden="1">{"fdsup://directions/FAT Viewer?action=UPDATE&amp;creator=factset&amp;DYN_ARGS=TRUE&amp;DOC_NAME=FAT:FQL_AUDITING_CLIENT_TEMPLATE.FAT&amp;display_string=Audit&amp;VAR:KEY=RAZALQXGBK&amp;VAR:QUERY=RkZfRUJJVERBX09QRVIoUVRSLDQvMS8yMDEwLDYvMzAvMjAxMCwsLFVTRCk=&amp;WINDOW=FIRST_POPUP&amp;HEIGH","T=450&amp;WIDTH=450&amp;START_MAXIMIZED=FALSE&amp;VAR:CALENDAR=US&amp;VAR:SYMBOL=GNW&amp;VAR:INDEX=0"}</definedName>
    <definedName name="_610__FDSAUDITLINK__" localSheetId="9" hidden="1">{"fdsup://directions/FAT Viewer?action=UPDATE&amp;creator=factset&amp;DYN_ARGS=TRUE&amp;DOC_NAME=FAT:FQL_AUDITING_CLIENT_TEMPLATE.FAT&amp;display_string=Audit&amp;VAR:KEY=RAZALQXGBK&amp;VAR:QUERY=RkZfRUJJVERBX09QRVIoUVRSLDQvMS8yMDEwLDYvMzAvMjAxMCwsLFVTRCk=&amp;WINDOW=FIRST_POPUP&amp;HEIGH","T=450&amp;WIDTH=450&amp;START_MAXIMIZED=FALSE&amp;VAR:CALENDAR=US&amp;VAR:SYMBOL=GNW&amp;VAR:INDEX=0"}</definedName>
    <definedName name="_610__FDSAUDITLINK__" localSheetId="8" hidden="1">{"fdsup://directions/FAT Viewer?action=UPDATE&amp;creator=factset&amp;DYN_ARGS=TRUE&amp;DOC_NAME=FAT:FQL_AUDITING_CLIENT_TEMPLATE.FAT&amp;display_string=Audit&amp;VAR:KEY=RAZALQXGBK&amp;VAR:QUERY=RkZfRUJJVERBX09QRVIoUVRSLDQvMS8yMDEwLDYvMzAvMjAxMCwsLFVTRCk=&amp;WINDOW=FIRST_POPUP&amp;HEIGH","T=450&amp;WIDTH=450&amp;START_MAXIMIZED=FALSE&amp;VAR:CALENDAR=US&amp;VAR:SYMBOL=GNW&amp;VAR:INDEX=0"}</definedName>
    <definedName name="_610__FDSAUDITLINK__" localSheetId="10" hidden="1">{"fdsup://directions/FAT Viewer?action=UPDATE&amp;creator=factset&amp;DYN_ARGS=TRUE&amp;DOC_NAME=FAT:FQL_AUDITING_CLIENT_TEMPLATE.FAT&amp;display_string=Audit&amp;VAR:KEY=RAZALQXGBK&amp;VAR:QUERY=RkZfRUJJVERBX09QRVIoUVRSLDQvMS8yMDEwLDYvMzAvMjAxMCwsLFVTRCk=&amp;WINDOW=FIRST_POPUP&amp;HEIGH","T=450&amp;WIDTH=450&amp;START_MAXIMIZED=FALSE&amp;VAR:CALENDAR=US&amp;VAR:SYMBOL=GNW&amp;VAR:INDEX=0"}</definedName>
    <definedName name="_610__FDSAUDITLINK__" localSheetId="3" hidden="1">{"fdsup://directions/FAT Viewer?action=UPDATE&amp;creator=factset&amp;DYN_ARGS=TRUE&amp;DOC_NAME=FAT:FQL_AUDITING_CLIENT_TEMPLATE.FAT&amp;display_string=Audit&amp;VAR:KEY=RAZALQXGBK&amp;VAR:QUERY=RkZfRUJJVERBX09QRVIoUVRSLDQvMS8yMDEwLDYvMzAvMjAxMCwsLFVTRCk=&amp;WINDOW=FIRST_POPUP&amp;HEIGH","T=450&amp;WIDTH=450&amp;START_MAXIMIZED=FALSE&amp;VAR:CALENDAR=US&amp;VAR:SYMBOL=GNW&amp;VAR:INDEX=0"}</definedName>
    <definedName name="_610__FDSAUDITLINK__" localSheetId="5" hidden="1">{"fdsup://directions/FAT Viewer?action=UPDATE&amp;creator=factset&amp;DYN_ARGS=TRUE&amp;DOC_NAME=FAT:FQL_AUDITING_CLIENT_TEMPLATE.FAT&amp;display_string=Audit&amp;VAR:KEY=RAZALQXGBK&amp;VAR:QUERY=RkZfRUJJVERBX09QRVIoUVRSLDQvMS8yMDEwLDYvMzAvMjAxMCwsLFVTRCk=&amp;WINDOW=FIRST_POPUP&amp;HEIGH","T=450&amp;WIDTH=450&amp;START_MAXIMIZED=FALSE&amp;VAR:CALENDAR=US&amp;VAR:SYMBOL=GNW&amp;VAR:INDEX=0"}</definedName>
    <definedName name="_610__FDSAUDITLINK__" localSheetId="1" hidden="1">{"fdsup://directions/FAT Viewer?action=UPDATE&amp;creator=factset&amp;DYN_ARGS=TRUE&amp;DOC_NAME=FAT:FQL_AUDITING_CLIENT_TEMPLATE.FAT&amp;display_string=Audit&amp;VAR:KEY=RAZALQXGBK&amp;VAR:QUERY=RkZfRUJJVERBX09QRVIoUVRSLDQvMS8yMDEwLDYvMzAvMjAxMCwsLFVTRCk=&amp;WINDOW=FIRST_POPUP&amp;HEIGH","T=450&amp;WIDTH=450&amp;START_MAXIMIZED=FALSE&amp;VAR:CALENDAR=US&amp;VAR:SYMBOL=GNW&amp;VAR:INDEX=0"}</definedName>
    <definedName name="_610__FDSAUDITLINK__" hidden="1">{"fdsup://directions/FAT Viewer?action=UPDATE&amp;creator=factset&amp;DYN_ARGS=TRUE&amp;DOC_NAME=FAT:FQL_AUDITING_CLIENT_TEMPLATE.FAT&amp;display_string=Audit&amp;VAR:KEY=RAZALQXGBK&amp;VAR:QUERY=RkZfRUJJVERBX09QRVIoUVRSLDQvMS8yMDEwLDYvMzAvMjAxMCwsLFVTRCk=&amp;WINDOW=FIRST_POPUP&amp;HEIGH","T=450&amp;WIDTH=450&amp;START_MAXIMIZED=FALSE&amp;VAR:CALENDAR=US&amp;VAR:SYMBOL=GNW&amp;VAR:INDEX=0"}</definedName>
    <definedName name="_611__FDSAUDITLINK__" localSheetId="7" hidden="1">{"fdsup://directions/FAT Viewer?action=UPDATE&amp;creator=factset&amp;DYN_ARGS=TRUE&amp;DOC_NAME=FAT:FQL_AUDITING_CLIENT_TEMPLATE.FAT&amp;display_string=Audit&amp;VAR:KEY=NMVQVOHYVY&amp;VAR:QUERY=RkZfRUJJVERBX09QRVIoUVRSLDQvMS8yMDA5LDYvMzAvMjAwOSwsLFVTRCk=&amp;WINDOW=FIRST_POPUP&amp;HEIGH","T=450&amp;WIDTH=450&amp;START_MAXIMIZED=FALSE&amp;VAR:CALENDAR=US&amp;VAR:SYMBOL=GME&amp;VAR:INDEX=0"}</definedName>
    <definedName name="_611__FDSAUDITLINK__" localSheetId="9" hidden="1">{"fdsup://directions/FAT Viewer?action=UPDATE&amp;creator=factset&amp;DYN_ARGS=TRUE&amp;DOC_NAME=FAT:FQL_AUDITING_CLIENT_TEMPLATE.FAT&amp;display_string=Audit&amp;VAR:KEY=NMVQVOHYVY&amp;VAR:QUERY=RkZfRUJJVERBX09QRVIoUVRSLDQvMS8yMDA5LDYvMzAvMjAwOSwsLFVTRCk=&amp;WINDOW=FIRST_POPUP&amp;HEIGH","T=450&amp;WIDTH=450&amp;START_MAXIMIZED=FALSE&amp;VAR:CALENDAR=US&amp;VAR:SYMBOL=GME&amp;VAR:INDEX=0"}</definedName>
    <definedName name="_611__FDSAUDITLINK__" localSheetId="8" hidden="1">{"fdsup://directions/FAT Viewer?action=UPDATE&amp;creator=factset&amp;DYN_ARGS=TRUE&amp;DOC_NAME=FAT:FQL_AUDITING_CLIENT_TEMPLATE.FAT&amp;display_string=Audit&amp;VAR:KEY=NMVQVOHYVY&amp;VAR:QUERY=RkZfRUJJVERBX09QRVIoUVRSLDQvMS8yMDA5LDYvMzAvMjAwOSwsLFVTRCk=&amp;WINDOW=FIRST_POPUP&amp;HEIGH","T=450&amp;WIDTH=450&amp;START_MAXIMIZED=FALSE&amp;VAR:CALENDAR=US&amp;VAR:SYMBOL=GME&amp;VAR:INDEX=0"}</definedName>
    <definedName name="_611__FDSAUDITLINK__" localSheetId="10" hidden="1">{"fdsup://directions/FAT Viewer?action=UPDATE&amp;creator=factset&amp;DYN_ARGS=TRUE&amp;DOC_NAME=FAT:FQL_AUDITING_CLIENT_TEMPLATE.FAT&amp;display_string=Audit&amp;VAR:KEY=NMVQVOHYVY&amp;VAR:QUERY=RkZfRUJJVERBX09QRVIoUVRSLDQvMS8yMDA5LDYvMzAvMjAwOSwsLFVTRCk=&amp;WINDOW=FIRST_POPUP&amp;HEIGH","T=450&amp;WIDTH=450&amp;START_MAXIMIZED=FALSE&amp;VAR:CALENDAR=US&amp;VAR:SYMBOL=GME&amp;VAR:INDEX=0"}</definedName>
    <definedName name="_611__FDSAUDITLINK__" localSheetId="3" hidden="1">{"fdsup://directions/FAT Viewer?action=UPDATE&amp;creator=factset&amp;DYN_ARGS=TRUE&amp;DOC_NAME=FAT:FQL_AUDITING_CLIENT_TEMPLATE.FAT&amp;display_string=Audit&amp;VAR:KEY=NMVQVOHYVY&amp;VAR:QUERY=RkZfRUJJVERBX09QRVIoUVRSLDQvMS8yMDA5LDYvMzAvMjAwOSwsLFVTRCk=&amp;WINDOW=FIRST_POPUP&amp;HEIGH","T=450&amp;WIDTH=450&amp;START_MAXIMIZED=FALSE&amp;VAR:CALENDAR=US&amp;VAR:SYMBOL=GME&amp;VAR:INDEX=0"}</definedName>
    <definedName name="_611__FDSAUDITLINK__" localSheetId="5" hidden="1">{"fdsup://directions/FAT Viewer?action=UPDATE&amp;creator=factset&amp;DYN_ARGS=TRUE&amp;DOC_NAME=FAT:FQL_AUDITING_CLIENT_TEMPLATE.FAT&amp;display_string=Audit&amp;VAR:KEY=NMVQVOHYVY&amp;VAR:QUERY=RkZfRUJJVERBX09QRVIoUVRSLDQvMS8yMDA5LDYvMzAvMjAwOSwsLFVTRCk=&amp;WINDOW=FIRST_POPUP&amp;HEIGH","T=450&amp;WIDTH=450&amp;START_MAXIMIZED=FALSE&amp;VAR:CALENDAR=US&amp;VAR:SYMBOL=GME&amp;VAR:INDEX=0"}</definedName>
    <definedName name="_611__FDSAUDITLINK__" localSheetId="1" hidden="1">{"fdsup://directions/FAT Viewer?action=UPDATE&amp;creator=factset&amp;DYN_ARGS=TRUE&amp;DOC_NAME=FAT:FQL_AUDITING_CLIENT_TEMPLATE.FAT&amp;display_string=Audit&amp;VAR:KEY=NMVQVOHYVY&amp;VAR:QUERY=RkZfRUJJVERBX09QRVIoUVRSLDQvMS8yMDA5LDYvMzAvMjAwOSwsLFVTRCk=&amp;WINDOW=FIRST_POPUP&amp;HEIGH","T=450&amp;WIDTH=450&amp;START_MAXIMIZED=FALSE&amp;VAR:CALENDAR=US&amp;VAR:SYMBOL=GME&amp;VAR:INDEX=0"}</definedName>
    <definedName name="_611__FDSAUDITLINK__" hidden="1">{"fdsup://directions/FAT Viewer?action=UPDATE&amp;creator=factset&amp;DYN_ARGS=TRUE&amp;DOC_NAME=FAT:FQL_AUDITING_CLIENT_TEMPLATE.FAT&amp;display_string=Audit&amp;VAR:KEY=NMVQVOHYVY&amp;VAR:QUERY=RkZfRUJJVERBX09QRVIoUVRSLDQvMS8yMDA5LDYvMzAvMjAwOSwsLFVTRCk=&amp;WINDOW=FIRST_POPUP&amp;HEIGH","T=450&amp;WIDTH=450&amp;START_MAXIMIZED=FALSE&amp;VAR:CALENDAR=US&amp;VAR:SYMBOL=GME&amp;VAR:INDEX=0"}</definedName>
    <definedName name="_612__FDSAUDITLINK__" localSheetId="7" hidden="1">{"fdsup://directions/FAT Viewer?action=UPDATE&amp;creator=factset&amp;DYN_ARGS=TRUE&amp;DOC_NAME=FAT:FQL_AUDITING_CLIENT_TEMPLATE.FAT&amp;display_string=Audit&amp;VAR:KEY=TMJSVITSZU&amp;VAR:QUERY=RkZfRUJJVERBX09QRVIoUVRSLDQvMS8yMDEwLDYvMzAvMjAxMCwsLFVTRCk=&amp;WINDOW=FIRST_POPUP&amp;HEIGH","T=450&amp;WIDTH=450&amp;START_MAXIMIZED=FALSE&amp;VAR:CALENDAR=US&amp;VAR:SYMBOL=GME&amp;VAR:INDEX=0"}</definedName>
    <definedName name="_612__FDSAUDITLINK__" localSheetId="9" hidden="1">{"fdsup://directions/FAT Viewer?action=UPDATE&amp;creator=factset&amp;DYN_ARGS=TRUE&amp;DOC_NAME=FAT:FQL_AUDITING_CLIENT_TEMPLATE.FAT&amp;display_string=Audit&amp;VAR:KEY=TMJSVITSZU&amp;VAR:QUERY=RkZfRUJJVERBX09QRVIoUVRSLDQvMS8yMDEwLDYvMzAvMjAxMCwsLFVTRCk=&amp;WINDOW=FIRST_POPUP&amp;HEIGH","T=450&amp;WIDTH=450&amp;START_MAXIMIZED=FALSE&amp;VAR:CALENDAR=US&amp;VAR:SYMBOL=GME&amp;VAR:INDEX=0"}</definedName>
    <definedName name="_612__FDSAUDITLINK__" localSheetId="8" hidden="1">{"fdsup://directions/FAT Viewer?action=UPDATE&amp;creator=factset&amp;DYN_ARGS=TRUE&amp;DOC_NAME=FAT:FQL_AUDITING_CLIENT_TEMPLATE.FAT&amp;display_string=Audit&amp;VAR:KEY=TMJSVITSZU&amp;VAR:QUERY=RkZfRUJJVERBX09QRVIoUVRSLDQvMS8yMDEwLDYvMzAvMjAxMCwsLFVTRCk=&amp;WINDOW=FIRST_POPUP&amp;HEIGH","T=450&amp;WIDTH=450&amp;START_MAXIMIZED=FALSE&amp;VAR:CALENDAR=US&amp;VAR:SYMBOL=GME&amp;VAR:INDEX=0"}</definedName>
    <definedName name="_612__FDSAUDITLINK__" localSheetId="10" hidden="1">{"fdsup://directions/FAT Viewer?action=UPDATE&amp;creator=factset&amp;DYN_ARGS=TRUE&amp;DOC_NAME=FAT:FQL_AUDITING_CLIENT_TEMPLATE.FAT&amp;display_string=Audit&amp;VAR:KEY=TMJSVITSZU&amp;VAR:QUERY=RkZfRUJJVERBX09QRVIoUVRSLDQvMS8yMDEwLDYvMzAvMjAxMCwsLFVTRCk=&amp;WINDOW=FIRST_POPUP&amp;HEIGH","T=450&amp;WIDTH=450&amp;START_MAXIMIZED=FALSE&amp;VAR:CALENDAR=US&amp;VAR:SYMBOL=GME&amp;VAR:INDEX=0"}</definedName>
    <definedName name="_612__FDSAUDITLINK__" localSheetId="3" hidden="1">{"fdsup://directions/FAT Viewer?action=UPDATE&amp;creator=factset&amp;DYN_ARGS=TRUE&amp;DOC_NAME=FAT:FQL_AUDITING_CLIENT_TEMPLATE.FAT&amp;display_string=Audit&amp;VAR:KEY=TMJSVITSZU&amp;VAR:QUERY=RkZfRUJJVERBX09QRVIoUVRSLDQvMS8yMDEwLDYvMzAvMjAxMCwsLFVTRCk=&amp;WINDOW=FIRST_POPUP&amp;HEIGH","T=450&amp;WIDTH=450&amp;START_MAXIMIZED=FALSE&amp;VAR:CALENDAR=US&amp;VAR:SYMBOL=GME&amp;VAR:INDEX=0"}</definedName>
    <definedName name="_612__FDSAUDITLINK__" localSheetId="5" hidden="1">{"fdsup://directions/FAT Viewer?action=UPDATE&amp;creator=factset&amp;DYN_ARGS=TRUE&amp;DOC_NAME=FAT:FQL_AUDITING_CLIENT_TEMPLATE.FAT&amp;display_string=Audit&amp;VAR:KEY=TMJSVITSZU&amp;VAR:QUERY=RkZfRUJJVERBX09QRVIoUVRSLDQvMS8yMDEwLDYvMzAvMjAxMCwsLFVTRCk=&amp;WINDOW=FIRST_POPUP&amp;HEIGH","T=450&amp;WIDTH=450&amp;START_MAXIMIZED=FALSE&amp;VAR:CALENDAR=US&amp;VAR:SYMBOL=GME&amp;VAR:INDEX=0"}</definedName>
    <definedName name="_612__FDSAUDITLINK__" localSheetId="1" hidden="1">{"fdsup://directions/FAT Viewer?action=UPDATE&amp;creator=factset&amp;DYN_ARGS=TRUE&amp;DOC_NAME=FAT:FQL_AUDITING_CLIENT_TEMPLATE.FAT&amp;display_string=Audit&amp;VAR:KEY=TMJSVITSZU&amp;VAR:QUERY=RkZfRUJJVERBX09QRVIoUVRSLDQvMS8yMDEwLDYvMzAvMjAxMCwsLFVTRCk=&amp;WINDOW=FIRST_POPUP&amp;HEIGH","T=450&amp;WIDTH=450&amp;START_MAXIMIZED=FALSE&amp;VAR:CALENDAR=US&amp;VAR:SYMBOL=GME&amp;VAR:INDEX=0"}</definedName>
    <definedName name="_612__FDSAUDITLINK__" hidden="1">{"fdsup://directions/FAT Viewer?action=UPDATE&amp;creator=factset&amp;DYN_ARGS=TRUE&amp;DOC_NAME=FAT:FQL_AUDITING_CLIENT_TEMPLATE.FAT&amp;display_string=Audit&amp;VAR:KEY=TMJSVITSZU&amp;VAR:QUERY=RkZfRUJJVERBX09QRVIoUVRSLDQvMS8yMDEwLDYvMzAvMjAxMCwsLFVTRCk=&amp;WINDOW=FIRST_POPUP&amp;HEIGH","T=450&amp;WIDTH=450&amp;START_MAXIMIZED=FALSE&amp;VAR:CALENDAR=US&amp;VAR:SYMBOL=GME&amp;VAR:INDEX=0"}</definedName>
    <definedName name="_613__FDSAUDITLINK__" localSheetId="7" hidden="1">{"fdsup://directions/FAT Viewer?action=UPDATE&amp;creator=factset&amp;DYN_ARGS=TRUE&amp;DOC_NAME=FAT:FQL_AUDITING_CLIENT_TEMPLATE.FAT&amp;display_string=Audit&amp;VAR:KEY=PGDKLSTWDU&amp;VAR:QUERY=RkZfRUJJVERBX09QRVIoUVRSLDQvMS8yMDA5LDYvMzAvMjAwOSwsLFVTRCk=&amp;WINDOW=FIRST_POPUP&amp;HEIGH","T=450&amp;WIDTH=450&amp;START_MAXIMIZED=FALSE&amp;VAR:CALENDAR=US&amp;VAR:SYMBOL=GLW&amp;VAR:INDEX=0"}</definedName>
    <definedName name="_613__FDSAUDITLINK__" localSheetId="9" hidden="1">{"fdsup://directions/FAT Viewer?action=UPDATE&amp;creator=factset&amp;DYN_ARGS=TRUE&amp;DOC_NAME=FAT:FQL_AUDITING_CLIENT_TEMPLATE.FAT&amp;display_string=Audit&amp;VAR:KEY=PGDKLSTWDU&amp;VAR:QUERY=RkZfRUJJVERBX09QRVIoUVRSLDQvMS8yMDA5LDYvMzAvMjAwOSwsLFVTRCk=&amp;WINDOW=FIRST_POPUP&amp;HEIGH","T=450&amp;WIDTH=450&amp;START_MAXIMIZED=FALSE&amp;VAR:CALENDAR=US&amp;VAR:SYMBOL=GLW&amp;VAR:INDEX=0"}</definedName>
    <definedName name="_613__FDSAUDITLINK__" localSheetId="8" hidden="1">{"fdsup://directions/FAT Viewer?action=UPDATE&amp;creator=factset&amp;DYN_ARGS=TRUE&amp;DOC_NAME=FAT:FQL_AUDITING_CLIENT_TEMPLATE.FAT&amp;display_string=Audit&amp;VAR:KEY=PGDKLSTWDU&amp;VAR:QUERY=RkZfRUJJVERBX09QRVIoUVRSLDQvMS8yMDA5LDYvMzAvMjAwOSwsLFVTRCk=&amp;WINDOW=FIRST_POPUP&amp;HEIGH","T=450&amp;WIDTH=450&amp;START_MAXIMIZED=FALSE&amp;VAR:CALENDAR=US&amp;VAR:SYMBOL=GLW&amp;VAR:INDEX=0"}</definedName>
    <definedName name="_613__FDSAUDITLINK__" localSheetId="10" hidden="1">{"fdsup://directions/FAT Viewer?action=UPDATE&amp;creator=factset&amp;DYN_ARGS=TRUE&amp;DOC_NAME=FAT:FQL_AUDITING_CLIENT_TEMPLATE.FAT&amp;display_string=Audit&amp;VAR:KEY=PGDKLSTWDU&amp;VAR:QUERY=RkZfRUJJVERBX09QRVIoUVRSLDQvMS8yMDA5LDYvMzAvMjAwOSwsLFVTRCk=&amp;WINDOW=FIRST_POPUP&amp;HEIGH","T=450&amp;WIDTH=450&amp;START_MAXIMIZED=FALSE&amp;VAR:CALENDAR=US&amp;VAR:SYMBOL=GLW&amp;VAR:INDEX=0"}</definedName>
    <definedName name="_613__FDSAUDITLINK__" localSheetId="3" hidden="1">{"fdsup://directions/FAT Viewer?action=UPDATE&amp;creator=factset&amp;DYN_ARGS=TRUE&amp;DOC_NAME=FAT:FQL_AUDITING_CLIENT_TEMPLATE.FAT&amp;display_string=Audit&amp;VAR:KEY=PGDKLSTWDU&amp;VAR:QUERY=RkZfRUJJVERBX09QRVIoUVRSLDQvMS8yMDA5LDYvMzAvMjAwOSwsLFVTRCk=&amp;WINDOW=FIRST_POPUP&amp;HEIGH","T=450&amp;WIDTH=450&amp;START_MAXIMIZED=FALSE&amp;VAR:CALENDAR=US&amp;VAR:SYMBOL=GLW&amp;VAR:INDEX=0"}</definedName>
    <definedName name="_613__FDSAUDITLINK__" localSheetId="5" hidden="1">{"fdsup://directions/FAT Viewer?action=UPDATE&amp;creator=factset&amp;DYN_ARGS=TRUE&amp;DOC_NAME=FAT:FQL_AUDITING_CLIENT_TEMPLATE.FAT&amp;display_string=Audit&amp;VAR:KEY=PGDKLSTWDU&amp;VAR:QUERY=RkZfRUJJVERBX09QRVIoUVRSLDQvMS8yMDA5LDYvMzAvMjAwOSwsLFVTRCk=&amp;WINDOW=FIRST_POPUP&amp;HEIGH","T=450&amp;WIDTH=450&amp;START_MAXIMIZED=FALSE&amp;VAR:CALENDAR=US&amp;VAR:SYMBOL=GLW&amp;VAR:INDEX=0"}</definedName>
    <definedName name="_613__FDSAUDITLINK__" localSheetId="1" hidden="1">{"fdsup://directions/FAT Viewer?action=UPDATE&amp;creator=factset&amp;DYN_ARGS=TRUE&amp;DOC_NAME=FAT:FQL_AUDITING_CLIENT_TEMPLATE.FAT&amp;display_string=Audit&amp;VAR:KEY=PGDKLSTWDU&amp;VAR:QUERY=RkZfRUJJVERBX09QRVIoUVRSLDQvMS8yMDA5LDYvMzAvMjAwOSwsLFVTRCk=&amp;WINDOW=FIRST_POPUP&amp;HEIGH","T=450&amp;WIDTH=450&amp;START_MAXIMIZED=FALSE&amp;VAR:CALENDAR=US&amp;VAR:SYMBOL=GLW&amp;VAR:INDEX=0"}</definedName>
    <definedName name="_613__FDSAUDITLINK__" hidden="1">{"fdsup://directions/FAT Viewer?action=UPDATE&amp;creator=factset&amp;DYN_ARGS=TRUE&amp;DOC_NAME=FAT:FQL_AUDITING_CLIENT_TEMPLATE.FAT&amp;display_string=Audit&amp;VAR:KEY=PGDKLSTWDU&amp;VAR:QUERY=RkZfRUJJVERBX09QRVIoUVRSLDQvMS8yMDA5LDYvMzAvMjAwOSwsLFVTRCk=&amp;WINDOW=FIRST_POPUP&amp;HEIGH","T=450&amp;WIDTH=450&amp;START_MAXIMIZED=FALSE&amp;VAR:CALENDAR=US&amp;VAR:SYMBOL=GLW&amp;VAR:INDEX=0"}</definedName>
    <definedName name="_614__FDSAUDITLINK__" localSheetId="7" hidden="1">{"fdsup://directions/FAT Viewer?action=UPDATE&amp;creator=factset&amp;DYN_ARGS=TRUE&amp;DOC_NAME=FAT:FQL_AUDITING_CLIENT_TEMPLATE.FAT&amp;display_string=Audit&amp;VAR:KEY=FYDMXSNYVK&amp;VAR:QUERY=RkZfRUJJVERBX09QRVIoUVRSLDQvMS8yMDEwLDYvMzAvMjAxMCwsLFVTRCk=&amp;WINDOW=FIRST_POPUP&amp;HEIGH","T=450&amp;WIDTH=450&amp;START_MAXIMIZED=FALSE&amp;VAR:CALENDAR=US&amp;VAR:SYMBOL=GLW&amp;VAR:INDEX=0"}</definedName>
    <definedName name="_614__FDSAUDITLINK__" localSheetId="9" hidden="1">{"fdsup://directions/FAT Viewer?action=UPDATE&amp;creator=factset&amp;DYN_ARGS=TRUE&amp;DOC_NAME=FAT:FQL_AUDITING_CLIENT_TEMPLATE.FAT&amp;display_string=Audit&amp;VAR:KEY=FYDMXSNYVK&amp;VAR:QUERY=RkZfRUJJVERBX09QRVIoUVRSLDQvMS8yMDEwLDYvMzAvMjAxMCwsLFVTRCk=&amp;WINDOW=FIRST_POPUP&amp;HEIGH","T=450&amp;WIDTH=450&amp;START_MAXIMIZED=FALSE&amp;VAR:CALENDAR=US&amp;VAR:SYMBOL=GLW&amp;VAR:INDEX=0"}</definedName>
    <definedName name="_614__FDSAUDITLINK__" localSheetId="8" hidden="1">{"fdsup://directions/FAT Viewer?action=UPDATE&amp;creator=factset&amp;DYN_ARGS=TRUE&amp;DOC_NAME=FAT:FQL_AUDITING_CLIENT_TEMPLATE.FAT&amp;display_string=Audit&amp;VAR:KEY=FYDMXSNYVK&amp;VAR:QUERY=RkZfRUJJVERBX09QRVIoUVRSLDQvMS8yMDEwLDYvMzAvMjAxMCwsLFVTRCk=&amp;WINDOW=FIRST_POPUP&amp;HEIGH","T=450&amp;WIDTH=450&amp;START_MAXIMIZED=FALSE&amp;VAR:CALENDAR=US&amp;VAR:SYMBOL=GLW&amp;VAR:INDEX=0"}</definedName>
    <definedName name="_614__FDSAUDITLINK__" localSheetId="10" hidden="1">{"fdsup://directions/FAT Viewer?action=UPDATE&amp;creator=factset&amp;DYN_ARGS=TRUE&amp;DOC_NAME=FAT:FQL_AUDITING_CLIENT_TEMPLATE.FAT&amp;display_string=Audit&amp;VAR:KEY=FYDMXSNYVK&amp;VAR:QUERY=RkZfRUJJVERBX09QRVIoUVRSLDQvMS8yMDEwLDYvMzAvMjAxMCwsLFVTRCk=&amp;WINDOW=FIRST_POPUP&amp;HEIGH","T=450&amp;WIDTH=450&amp;START_MAXIMIZED=FALSE&amp;VAR:CALENDAR=US&amp;VAR:SYMBOL=GLW&amp;VAR:INDEX=0"}</definedName>
    <definedName name="_614__FDSAUDITLINK__" localSheetId="3" hidden="1">{"fdsup://directions/FAT Viewer?action=UPDATE&amp;creator=factset&amp;DYN_ARGS=TRUE&amp;DOC_NAME=FAT:FQL_AUDITING_CLIENT_TEMPLATE.FAT&amp;display_string=Audit&amp;VAR:KEY=FYDMXSNYVK&amp;VAR:QUERY=RkZfRUJJVERBX09QRVIoUVRSLDQvMS8yMDEwLDYvMzAvMjAxMCwsLFVTRCk=&amp;WINDOW=FIRST_POPUP&amp;HEIGH","T=450&amp;WIDTH=450&amp;START_MAXIMIZED=FALSE&amp;VAR:CALENDAR=US&amp;VAR:SYMBOL=GLW&amp;VAR:INDEX=0"}</definedName>
    <definedName name="_614__FDSAUDITLINK__" localSheetId="5" hidden="1">{"fdsup://directions/FAT Viewer?action=UPDATE&amp;creator=factset&amp;DYN_ARGS=TRUE&amp;DOC_NAME=FAT:FQL_AUDITING_CLIENT_TEMPLATE.FAT&amp;display_string=Audit&amp;VAR:KEY=FYDMXSNYVK&amp;VAR:QUERY=RkZfRUJJVERBX09QRVIoUVRSLDQvMS8yMDEwLDYvMzAvMjAxMCwsLFVTRCk=&amp;WINDOW=FIRST_POPUP&amp;HEIGH","T=450&amp;WIDTH=450&amp;START_MAXIMIZED=FALSE&amp;VAR:CALENDAR=US&amp;VAR:SYMBOL=GLW&amp;VAR:INDEX=0"}</definedName>
    <definedName name="_614__FDSAUDITLINK__" localSheetId="1" hidden="1">{"fdsup://directions/FAT Viewer?action=UPDATE&amp;creator=factset&amp;DYN_ARGS=TRUE&amp;DOC_NAME=FAT:FQL_AUDITING_CLIENT_TEMPLATE.FAT&amp;display_string=Audit&amp;VAR:KEY=FYDMXSNYVK&amp;VAR:QUERY=RkZfRUJJVERBX09QRVIoUVRSLDQvMS8yMDEwLDYvMzAvMjAxMCwsLFVTRCk=&amp;WINDOW=FIRST_POPUP&amp;HEIGH","T=450&amp;WIDTH=450&amp;START_MAXIMIZED=FALSE&amp;VAR:CALENDAR=US&amp;VAR:SYMBOL=GLW&amp;VAR:INDEX=0"}</definedName>
    <definedName name="_614__FDSAUDITLINK__" hidden="1">{"fdsup://directions/FAT Viewer?action=UPDATE&amp;creator=factset&amp;DYN_ARGS=TRUE&amp;DOC_NAME=FAT:FQL_AUDITING_CLIENT_TEMPLATE.FAT&amp;display_string=Audit&amp;VAR:KEY=FYDMXSNYVK&amp;VAR:QUERY=RkZfRUJJVERBX09QRVIoUVRSLDQvMS8yMDEwLDYvMzAvMjAxMCwsLFVTRCk=&amp;WINDOW=FIRST_POPUP&amp;HEIGH","T=450&amp;WIDTH=450&amp;START_MAXIMIZED=FALSE&amp;VAR:CALENDAR=US&amp;VAR:SYMBOL=GLW&amp;VAR:INDEX=0"}</definedName>
    <definedName name="_615__FDSAUDITLINK__" localSheetId="7" hidden="1">{"fdsup://directions/FAT Viewer?action=UPDATE&amp;creator=factset&amp;DYN_ARGS=TRUE&amp;DOC_NAME=FAT:FQL_AUDITING_CLIENT_TEMPLATE.FAT&amp;display_string=Audit&amp;VAR:KEY=DWZWHMJMZM&amp;VAR:QUERY=RkZfRUJJVERBX09QRVIoUVRSLDQvMS8yMDA5LDYvMzAvMjAwOSwsLFVTRCk=&amp;WINDOW=FIRST_POPUP&amp;HEIGH","T=450&amp;WIDTH=450&amp;START_MAXIMIZED=FALSE&amp;VAR:CALENDAR=US&amp;VAR:SYMBOL=GIS&amp;VAR:INDEX=0"}</definedName>
    <definedName name="_615__FDSAUDITLINK__" localSheetId="9" hidden="1">{"fdsup://directions/FAT Viewer?action=UPDATE&amp;creator=factset&amp;DYN_ARGS=TRUE&amp;DOC_NAME=FAT:FQL_AUDITING_CLIENT_TEMPLATE.FAT&amp;display_string=Audit&amp;VAR:KEY=DWZWHMJMZM&amp;VAR:QUERY=RkZfRUJJVERBX09QRVIoUVRSLDQvMS8yMDA5LDYvMzAvMjAwOSwsLFVTRCk=&amp;WINDOW=FIRST_POPUP&amp;HEIGH","T=450&amp;WIDTH=450&amp;START_MAXIMIZED=FALSE&amp;VAR:CALENDAR=US&amp;VAR:SYMBOL=GIS&amp;VAR:INDEX=0"}</definedName>
    <definedName name="_615__FDSAUDITLINK__" localSheetId="8" hidden="1">{"fdsup://directions/FAT Viewer?action=UPDATE&amp;creator=factset&amp;DYN_ARGS=TRUE&amp;DOC_NAME=FAT:FQL_AUDITING_CLIENT_TEMPLATE.FAT&amp;display_string=Audit&amp;VAR:KEY=DWZWHMJMZM&amp;VAR:QUERY=RkZfRUJJVERBX09QRVIoUVRSLDQvMS8yMDA5LDYvMzAvMjAwOSwsLFVTRCk=&amp;WINDOW=FIRST_POPUP&amp;HEIGH","T=450&amp;WIDTH=450&amp;START_MAXIMIZED=FALSE&amp;VAR:CALENDAR=US&amp;VAR:SYMBOL=GIS&amp;VAR:INDEX=0"}</definedName>
    <definedName name="_615__FDSAUDITLINK__" localSheetId="10" hidden="1">{"fdsup://directions/FAT Viewer?action=UPDATE&amp;creator=factset&amp;DYN_ARGS=TRUE&amp;DOC_NAME=FAT:FQL_AUDITING_CLIENT_TEMPLATE.FAT&amp;display_string=Audit&amp;VAR:KEY=DWZWHMJMZM&amp;VAR:QUERY=RkZfRUJJVERBX09QRVIoUVRSLDQvMS8yMDA5LDYvMzAvMjAwOSwsLFVTRCk=&amp;WINDOW=FIRST_POPUP&amp;HEIGH","T=450&amp;WIDTH=450&amp;START_MAXIMIZED=FALSE&amp;VAR:CALENDAR=US&amp;VAR:SYMBOL=GIS&amp;VAR:INDEX=0"}</definedName>
    <definedName name="_615__FDSAUDITLINK__" localSheetId="3" hidden="1">{"fdsup://directions/FAT Viewer?action=UPDATE&amp;creator=factset&amp;DYN_ARGS=TRUE&amp;DOC_NAME=FAT:FQL_AUDITING_CLIENT_TEMPLATE.FAT&amp;display_string=Audit&amp;VAR:KEY=DWZWHMJMZM&amp;VAR:QUERY=RkZfRUJJVERBX09QRVIoUVRSLDQvMS8yMDA5LDYvMzAvMjAwOSwsLFVTRCk=&amp;WINDOW=FIRST_POPUP&amp;HEIGH","T=450&amp;WIDTH=450&amp;START_MAXIMIZED=FALSE&amp;VAR:CALENDAR=US&amp;VAR:SYMBOL=GIS&amp;VAR:INDEX=0"}</definedName>
    <definedName name="_615__FDSAUDITLINK__" localSheetId="5" hidden="1">{"fdsup://directions/FAT Viewer?action=UPDATE&amp;creator=factset&amp;DYN_ARGS=TRUE&amp;DOC_NAME=FAT:FQL_AUDITING_CLIENT_TEMPLATE.FAT&amp;display_string=Audit&amp;VAR:KEY=DWZWHMJMZM&amp;VAR:QUERY=RkZfRUJJVERBX09QRVIoUVRSLDQvMS8yMDA5LDYvMzAvMjAwOSwsLFVTRCk=&amp;WINDOW=FIRST_POPUP&amp;HEIGH","T=450&amp;WIDTH=450&amp;START_MAXIMIZED=FALSE&amp;VAR:CALENDAR=US&amp;VAR:SYMBOL=GIS&amp;VAR:INDEX=0"}</definedName>
    <definedName name="_615__FDSAUDITLINK__" localSheetId="1" hidden="1">{"fdsup://directions/FAT Viewer?action=UPDATE&amp;creator=factset&amp;DYN_ARGS=TRUE&amp;DOC_NAME=FAT:FQL_AUDITING_CLIENT_TEMPLATE.FAT&amp;display_string=Audit&amp;VAR:KEY=DWZWHMJMZM&amp;VAR:QUERY=RkZfRUJJVERBX09QRVIoUVRSLDQvMS8yMDA5LDYvMzAvMjAwOSwsLFVTRCk=&amp;WINDOW=FIRST_POPUP&amp;HEIGH","T=450&amp;WIDTH=450&amp;START_MAXIMIZED=FALSE&amp;VAR:CALENDAR=US&amp;VAR:SYMBOL=GIS&amp;VAR:INDEX=0"}</definedName>
    <definedName name="_615__FDSAUDITLINK__" hidden="1">{"fdsup://directions/FAT Viewer?action=UPDATE&amp;creator=factset&amp;DYN_ARGS=TRUE&amp;DOC_NAME=FAT:FQL_AUDITING_CLIENT_TEMPLATE.FAT&amp;display_string=Audit&amp;VAR:KEY=DWZWHMJMZM&amp;VAR:QUERY=RkZfRUJJVERBX09QRVIoUVRSLDQvMS8yMDA5LDYvMzAvMjAwOSwsLFVTRCk=&amp;WINDOW=FIRST_POPUP&amp;HEIGH","T=450&amp;WIDTH=450&amp;START_MAXIMIZED=FALSE&amp;VAR:CALENDAR=US&amp;VAR:SYMBOL=GIS&amp;VAR:INDEX=0"}</definedName>
    <definedName name="_616__FDSAUDITLINK__" localSheetId="7" hidden="1">{"fdsup://directions/FAT Viewer?action=UPDATE&amp;creator=factset&amp;DYN_ARGS=TRUE&amp;DOC_NAME=FAT:FQL_AUDITING_CLIENT_TEMPLATE.FAT&amp;display_string=Audit&amp;VAR:KEY=RIHOFKROZQ&amp;VAR:QUERY=RkZfRUJJVERBX09QRVIoUVRSLDQvMS8yMDEwLDYvMzAvMjAxMCwsLFVTRCk=&amp;WINDOW=FIRST_POPUP&amp;HEIGH","T=450&amp;WIDTH=450&amp;START_MAXIMIZED=FALSE&amp;VAR:CALENDAR=US&amp;VAR:SYMBOL=GIS&amp;VAR:INDEX=0"}</definedName>
    <definedName name="_616__FDSAUDITLINK__" localSheetId="9" hidden="1">{"fdsup://directions/FAT Viewer?action=UPDATE&amp;creator=factset&amp;DYN_ARGS=TRUE&amp;DOC_NAME=FAT:FQL_AUDITING_CLIENT_TEMPLATE.FAT&amp;display_string=Audit&amp;VAR:KEY=RIHOFKROZQ&amp;VAR:QUERY=RkZfRUJJVERBX09QRVIoUVRSLDQvMS8yMDEwLDYvMzAvMjAxMCwsLFVTRCk=&amp;WINDOW=FIRST_POPUP&amp;HEIGH","T=450&amp;WIDTH=450&amp;START_MAXIMIZED=FALSE&amp;VAR:CALENDAR=US&amp;VAR:SYMBOL=GIS&amp;VAR:INDEX=0"}</definedName>
    <definedName name="_616__FDSAUDITLINK__" localSheetId="8" hidden="1">{"fdsup://directions/FAT Viewer?action=UPDATE&amp;creator=factset&amp;DYN_ARGS=TRUE&amp;DOC_NAME=FAT:FQL_AUDITING_CLIENT_TEMPLATE.FAT&amp;display_string=Audit&amp;VAR:KEY=RIHOFKROZQ&amp;VAR:QUERY=RkZfRUJJVERBX09QRVIoUVRSLDQvMS8yMDEwLDYvMzAvMjAxMCwsLFVTRCk=&amp;WINDOW=FIRST_POPUP&amp;HEIGH","T=450&amp;WIDTH=450&amp;START_MAXIMIZED=FALSE&amp;VAR:CALENDAR=US&amp;VAR:SYMBOL=GIS&amp;VAR:INDEX=0"}</definedName>
    <definedName name="_616__FDSAUDITLINK__" localSheetId="10" hidden="1">{"fdsup://directions/FAT Viewer?action=UPDATE&amp;creator=factset&amp;DYN_ARGS=TRUE&amp;DOC_NAME=FAT:FQL_AUDITING_CLIENT_TEMPLATE.FAT&amp;display_string=Audit&amp;VAR:KEY=RIHOFKROZQ&amp;VAR:QUERY=RkZfRUJJVERBX09QRVIoUVRSLDQvMS8yMDEwLDYvMzAvMjAxMCwsLFVTRCk=&amp;WINDOW=FIRST_POPUP&amp;HEIGH","T=450&amp;WIDTH=450&amp;START_MAXIMIZED=FALSE&amp;VAR:CALENDAR=US&amp;VAR:SYMBOL=GIS&amp;VAR:INDEX=0"}</definedName>
    <definedName name="_616__FDSAUDITLINK__" localSheetId="3" hidden="1">{"fdsup://directions/FAT Viewer?action=UPDATE&amp;creator=factset&amp;DYN_ARGS=TRUE&amp;DOC_NAME=FAT:FQL_AUDITING_CLIENT_TEMPLATE.FAT&amp;display_string=Audit&amp;VAR:KEY=RIHOFKROZQ&amp;VAR:QUERY=RkZfRUJJVERBX09QRVIoUVRSLDQvMS8yMDEwLDYvMzAvMjAxMCwsLFVTRCk=&amp;WINDOW=FIRST_POPUP&amp;HEIGH","T=450&amp;WIDTH=450&amp;START_MAXIMIZED=FALSE&amp;VAR:CALENDAR=US&amp;VAR:SYMBOL=GIS&amp;VAR:INDEX=0"}</definedName>
    <definedName name="_616__FDSAUDITLINK__" localSheetId="5" hidden="1">{"fdsup://directions/FAT Viewer?action=UPDATE&amp;creator=factset&amp;DYN_ARGS=TRUE&amp;DOC_NAME=FAT:FQL_AUDITING_CLIENT_TEMPLATE.FAT&amp;display_string=Audit&amp;VAR:KEY=RIHOFKROZQ&amp;VAR:QUERY=RkZfRUJJVERBX09QRVIoUVRSLDQvMS8yMDEwLDYvMzAvMjAxMCwsLFVTRCk=&amp;WINDOW=FIRST_POPUP&amp;HEIGH","T=450&amp;WIDTH=450&amp;START_MAXIMIZED=FALSE&amp;VAR:CALENDAR=US&amp;VAR:SYMBOL=GIS&amp;VAR:INDEX=0"}</definedName>
    <definedName name="_616__FDSAUDITLINK__" localSheetId="1" hidden="1">{"fdsup://directions/FAT Viewer?action=UPDATE&amp;creator=factset&amp;DYN_ARGS=TRUE&amp;DOC_NAME=FAT:FQL_AUDITING_CLIENT_TEMPLATE.FAT&amp;display_string=Audit&amp;VAR:KEY=RIHOFKROZQ&amp;VAR:QUERY=RkZfRUJJVERBX09QRVIoUVRSLDQvMS8yMDEwLDYvMzAvMjAxMCwsLFVTRCk=&amp;WINDOW=FIRST_POPUP&amp;HEIGH","T=450&amp;WIDTH=450&amp;START_MAXIMIZED=FALSE&amp;VAR:CALENDAR=US&amp;VAR:SYMBOL=GIS&amp;VAR:INDEX=0"}</definedName>
    <definedName name="_616__FDSAUDITLINK__" hidden="1">{"fdsup://directions/FAT Viewer?action=UPDATE&amp;creator=factset&amp;DYN_ARGS=TRUE&amp;DOC_NAME=FAT:FQL_AUDITING_CLIENT_TEMPLATE.FAT&amp;display_string=Audit&amp;VAR:KEY=RIHOFKROZQ&amp;VAR:QUERY=RkZfRUJJVERBX09QRVIoUVRSLDQvMS8yMDEwLDYvMzAvMjAxMCwsLFVTRCk=&amp;WINDOW=FIRST_POPUP&amp;HEIGH","T=450&amp;WIDTH=450&amp;START_MAXIMIZED=FALSE&amp;VAR:CALENDAR=US&amp;VAR:SYMBOL=GIS&amp;VAR:INDEX=0"}</definedName>
    <definedName name="_617__FDSAUDITLINK__" localSheetId="7" hidden="1">{"fdsup://directions/FAT Viewer?action=UPDATE&amp;creator=factset&amp;DYN_ARGS=TRUE&amp;DOC_NAME=FAT:FQL_AUDITING_CLIENT_TEMPLATE.FAT&amp;display_string=Audit&amp;VAR:KEY=BGFOTGZAVM&amp;VAR:QUERY=RkZfRUJJVERBX09QRVIoUVRSLDQvMS8yMDA5LDYvMzAvMjAwOSwsLFVTRCk=&amp;WINDOW=FIRST_POPUP&amp;HEIGH","T=450&amp;WIDTH=450&amp;START_MAXIMIZED=FALSE&amp;VAR:CALENDAR=US&amp;VAR:SYMBOL=GILD&amp;VAR:INDEX=0"}</definedName>
    <definedName name="_617__FDSAUDITLINK__" localSheetId="9" hidden="1">{"fdsup://directions/FAT Viewer?action=UPDATE&amp;creator=factset&amp;DYN_ARGS=TRUE&amp;DOC_NAME=FAT:FQL_AUDITING_CLIENT_TEMPLATE.FAT&amp;display_string=Audit&amp;VAR:KEY=BGFOTGZAVM&amp;VAR:QUERY=RkZfRUJJVERBX09QRVIoUVRSLDQvMS8yMDA5LDYvMzAvMjAwOSwsLFVTRCk=&amp;WINDOW=FIRST_POPUP&amp;HEIGH","T=450&amp;WIDTH=450&amp;START_MAXIMIZED=FALSE&amp;VAR:CALENDAR=US&amp;VAR:SYMBOL=GILD&amp;VAR:INDEX=0"}</definedName>
    <definedName name="_617__FDSAUDITLINK__" localSheetId="8" hidden="1">{"fdsup://directions/FAT Viewer?action=UPDATE&amp;creator=factset&amp;DYN_ARGS=TRUE&amp;DOC_NAME=FAT:FQL_AUDITING_CLIENT_TEMPLATE.FAT&amp;display_string=Audit&amp;VAR:KEY=BGFOTGZAVM&amp;VAR:QUERY=RkZfRUJJVERBX09QRVIoUVRSLDQvMS8yMDA5LDYvMzAvMjAwOSwsLFVTRCk=&amp;WINDOW=FIRST_POPUP&amp;HEIGH","T=450&amp;WIDTH=450&amp;START_MAXIMIZED=FALSE&amp;VAR:CALENDAR=US&amp;VAR:SYMBOL=GILD&amp;VAR:INDEX=0"}</definedName>
    <definedName name="_617__FDSAUDITLINK__" localSheetId="10" hidden="1">{"fdsup://directions/FAT Viewer?action=UPDATE&amp;creator=factset&amp;DYN_ARGS=TRUE&amp;DOC_NAME=FAT:FQL_AUDITING_CLIENT_TEMPLATE.FAT&amp;display_string=Audit&amp;VAR:KEY=BGFOTGZAVM&amp;VAR:QUERY=RkZfRUJJVERBX09QRVIoUVRSLDQvMS8yMDA5LDYvMzAvMjAwOSwsLFVTRCk=&amp;WINDOW=FIRST_POPUP&amp;HEIGH","T=450&amp;WIDTH=450&amp;START_MAXIMIZED=FALSE&amp;VAR:CALENDAR=US&amp;VAR:SYMBOL=GILD&amp;VAR:INDEX=0"}</definedName>
    <definedName name="_617__FDSAUDITLINK__" localSheetId="3" hidden="1">{"fdsup://directions/FAT Viewer?action=UPDATE&amp;creator=factset&amp;DYN_ARGS=TRUE&amp;DOC_NAME=FAT:FQL_AUDITING_CLIENT_TEMPLATE.FAT&amp;display_string=Audit&amp;VAR:KEY=BGFOTGZAVM&amp;VAR:QUERY=RkZfRUJJVERBX09QRVIoUVRSLDQvMS8yMDA5LDYvMzAvMjAwOSwsLFVTRCk=&amp;WINDOW=FIRST_POPUP&amp;HEIGH","T=450&amp;WIDTH=450&amp;START_MAXIMIZED=FALSE&amp;VAR:CALENDAR=US&amp;VAR:SYMBOL=GILD&amp;VAR:INDEX=0"}</definedName>
    <definedName name="_617__FDSAUDITLINK__" localSheetId="5" hidden="1">{"fdsup://directions/FAT Viewer?action=UPDATE&amp;creator=factset&amp;DYN_ARGS=TRUE&amp;DOC_NAME=FAT:FQL_AUDITING_CLIENT_TEMPLATE.FAT&amp;display_string=Audit&amp;VAR:KEY=BGFOTGZAVM&amp;VAR:QUERY=RkZfRUJJVERBX09QRVIoUVRSLDQvMS8yMDA5LDYvMzAvMjAwOSwsLFVTRCk=&amp;WINDOW=FIRST_POPUP&amp;HEIGH","T=450&amp;WIDTH=450&amp;START_MAXIMIZED=FALSE&amp;VAR:CALENDAR=US&amp;VAR:SYMBOL=GILD&amp;VAR:INDEX=0"}</definedName>
    <definedName name="_617__FDSAUDITLINK__" localSheetId="1" hidden="1">{"fdsup://directions/FAT Viewer?action=UPDATE&amp;creator=factset&amp;DYN_ARGS=TRUE&amp;DOC_NAME=FAT:FQL_AUDITING_CLIENT_TEMPLATE.FAT&amp;display_string=Audit&amp;VAR:KEY=BGFOTGZAVM&amp;VAR:QUERY=RkZfRUJJVERBX09QRVIoUVRSLDQvMS8yMDA5LDYvMzAvMjAwOSwsLFVTRCk=&amp;WINDOW=FIRST_POPUP&amp;HEIGH","T=450&amp;WIDTH=450&amp;START_MAXIMIZED=FALSE&amp;VAR:CALENDAR=US&amp;VAR:SYMBOL=GILD&amp;VAR:INDEX=0"}</definedName>
    <definedName name="_617__FDSAUDITLINK__" hidden="1">{"fdsup://directions/FAT Viewer?action=UPDATE&amp;creator=factset&amp;DYN_ARGS=TRUE&amp;DOC_NAME=FAT:FQL_AUDITING_CLIENT_TEMPLATE.FAT&amp;display_string=Audit&amp;VAR:KEY=BGFOTGZAVM&amp;VAR:QUERY=RkZfRUJJVERBX09QRVIoUVRSLDQvMS8yMDA5LDYvMzAvMjAwOSwsLFVTRCk=&amp;WINDOW=FIRST_POPUP&amp;HEIGH","T=450&amp;WIDTH=450&amp;START_MAXIMIZED=FALSE&amp;VAR:CALENDAR=US&amp;VAR:SYMBOL=GILD&amp;VAR:INDEX=0"}</definedName>
    <definedName name="_618__FDSAUDITLINK__" localSheetId="7" hidden="1">{"fdsup://directions/FAT Viewer?action=UPDATE&amp;creator=factset&amp;DYN_ARGS=TRUE&amp;DOC_NAME=FAT:FQL_AUDITING_CLIENT_TEMPLATE.FAT&amp;display_string=Audit&amp;VAR:KEY=DENYDEVYLE&amp;VAR:QUERY=RkZfRUJJVERBX09QRVIoUVRSLDQvMS8yMDEwLDYvMzAvMjAxMCwsLFVTRCk=&amp;WINDOW=FIRST_POPUP&amp;HEIGH","T=450&amp;WIDTH=450&amp;START_MAXIMIZED=FALSE&amp;VAR:CALENDAR=US&amp;VAR:SYMBOL=GILD&amp;VAR:INDEX=0"}</definedName>
    <definedName name="_618__FDSAUDITLINK__" localSheetId="9" hidden="1">{"fdsup://directions/FAT Viewer?action=UPDATE&amp;creator=factset&amp;DYN_ARGS=TRUE&amp;DOC_NAME=FAT:FQL_AUDITING_CLIENT_TEMPLATE.FAT&amp;display_string=Audit&amp;VAR:KEY=DENYDEVYLE&amp;VAR:QUERY=RkZfRUJJVERBX09QRVIoUVRSLDQvMS8yMDEwLDYvMzAvMjAxMCwsLFVTRCk=&amp;WINDOW=FIRST_POPUP&amp;HEIGH","T=450&amp;WIDTH=450&amp;START_MAXIMIZED=FALSE&amp;VAR:CALENDAR=US&amp;VAR:SYMBOL=GILD&amp;VAR:INDEX=0"}</definedName>
    <definedName name="_618__FDSAUDITLINK__" localSheetId="8" hidden="1">{"fdsup://directions/FAT Viewer?action=UPDATE&amp;creator=factset&amp;DYN_ARGS=TRUE&amp;DOC_NAME=FAT:FQL_AUDITING_CLIENT_TEMPLATE.FAT&amp;display_string=Audit&amp;VAR:KEY=DENYDEVYLE&amp;VAR:QUERY=RkZfRUJJVERBX09QRVIoUVRSLDQvMS8yMDEwLDYvMzAvMjAxMCwsLFVTRCk=&amp;WINDOW=FIRST_POPUP&amp;HEIGH","T=450&amp;WIDTH=450&amp;START_MAXIMIZED=FALSE&amp;VAR:CALENDAR=US&amp;VAR:SYMBOL=GILD&amp;VAR:INDEX=0"}</definedName>
    <definedName name="_618__FDSAUDITLINK__" localSheetId="10" hidden="1">{"fdsup://directions/FAT Viewer?action=UPDATE&amp;creator=factset&amp;DYN_ARGS=TRUE&amp;DOC_NAME=FAT:FQL_AUDITING_CLIENT_TEMPLATE.FAT&amp;display_string=Audit&amp;VAR:KEY=DENYDEVYLE&amp;VAR:QUERY=RkZfRUJJVERBX09QRVIoUVRSLDQvMS8yMDEwLDYvMzAvMjAxMCwsLFVTRCk=&amp;WINDOW=FIRST_POPUP&amp;HEIGH","T=450&amp;WIDTH=450&amp;START_MAXIMIZED=FALSE&amp;VAR:CALENDAR=US&amp;VAR:SYMBOL=GILD&amp;VAR:INDEX=0"}</definedName>
    <definedName name="_618__FDSAUDITLINK__" localSheetId="3" hidden="1">{"fdsup://directions/FAT Viewer?action=UPDATE&amp;creator=factset&amp;DYN_ARGS=TRUE&amp;DOC_NAME=FAT:FQL_AUDITING_CLIENT_TEMPLATE.FAT&amp;display_string=Audit&amp;VAR:KEY=DENYDEVYLE&amp;VAR:QUERY=RkZfRUJJVERBX09QRVIoUVRSLDQvMS8yMDEwLDYvMzAvMjAxMCwsLFVTRCk=&amp;WINDOW=FIRST_POPUP&amp;HEIGH","T=450&amp;WIDTH=450&amp;START_MAXIMIZED=FALSE&amp;VAR:CALENDAR=US&amp;VAR:SYMBOL=GILD&amp;VAR:INDEX=0"}</definedName>
    <definedName name="_618__FDSAUDITLINK__" localSheetId="5" hidden="1">{"fdsup://directions/FAT Viewer?action=UPDATE&amp;creator=factset&amp;DYN_ARGS=TRUE&amp;DOC_NAME=FAT:FQL_AUDITING_CLIENT_TEMPLATE.FAT&amp;display_string=Audit&amp;VAR:KEY=DENYDEVYLE&amp;VAR:QUERY=RkZfRUJJVERBX09QRVIoUVRSLDQvMS8yMDEwLDYvMzAvMjAxMCwsLFVTRCk=&amp;WINDOW=FIRST_POPUP&amp;HEIGH","T=450&amp;WIDTH=450&amp;START_MAXIMIZED=FALSE&amp;VAR:CALENDAR=US&amp;VAR:SYMBOL=GILD&amp;VAR:INDEX=0"}</definedName>
    <definedName name="_618__FDSAUDITLINK__" localSheetId="1" hidden="1">{"fdsup://directions/FAT Viewer?action=UPDATE&amp;creator=factset&amp;DYN_ARGS=TRUE&amp;DOC_NAME=FAT:FQL_AUDITING_CLIENT_TEMPLATE.FAT&amp;display_string=Audit&amp;VAR:KEY=DENYDEVYLE&amp;VAR:QUERY=RkZfRUJJVERBX09QRVIoUVRSLDQvMS8yMDEwLDYvMzAvMjAxMCwsLFVTRCk=&amp;WINDOW=FIRST_POPUP&amp;HEIGH","T=450&amp;WIDTH=450&amp;START_MAXIMIZED=FALSE&amp;VAR:CALENDAR=US&amp;VAR:SYMBOL=GILD&amp;VAR:INDEX=0"}</definedName>
    <definedName name="_618__FDSAUDITLINK__" hidden="1">{"fdsup://directions/FAT Viewer?action=UPDATE&amp;creator=factset&amp;DYN_ARGS=TRUE&amp;DOC_NAME=FAT:FQL_AUDITING_CLIENT_TEMPLATE.FAT&amp;display_string=Audit&amp;VAR:KEY=DENYDEVYLE&amp;VAR:QUERY=RkZfRUJJVERBX09QRVIoUVRSLDQvMS8yMDEwLDYvMzAvMjAxMCwsLFVTRCk=&amp;WINDOW=FIRST_POPUP&amp;HEIGH","T=450&amp;WIDTH=450&amp;START_MAXIMIZED=FALSE&amp;VAR:CALENDAR=US&amp;VAR:SYMBOL=GILD&amp;VAR:INDEX=0"}</definedName>
    <definedName name="_619__FDSAUDITLINK__" localSheetId="7" hidden="1">{"fdsup://directions/FAT Viewer?action=UPDATE&amp;creator=factset&amp;DYN_ARGS=TRUE&amp;DOC_NAME=FAT:FQL_AUDITING_CLIENT_TEMPLATE.FAT&amp;display_string=Audit&amp;VAR:KEY=RIBOHWXGHK&amp;VAR:QUERY=RkZfRUJJVERBX09QRVIoUVRSLDQvMS8yMDA5LDYvMzAvMjAwOSwsLFVTRCk=&amp;WINDOW=FIRST_POPUP&amp;HEIGH","T=450&amp;WIDTH=450&amp;START_MAXIMIZED=FALSE&amp;VAR:CALENDAR=US&amp;VAR:SYMBOL=GENZ&amp;VAR:INDEX=0"}</definedName>
    <definedName name="_619__FDSAUDITLINK__" localSheetId="9" hidden="1">{"fdsup://directions/FAT Viewer?action=UPDATE&amp;creator=factset&amp;DYN_ARGS=TRUE&amp;DOC_NAME=FAT:FQL_AUDITING_CLIENT_TEMPLATE.FAT&amp;display_string=Audit&amp;VAR:KEY=RIBOHWXGHK&amp;VAR:QUERY=RkZfRUJJVERBX09QRVIoUVRSLDQvMS8yMDA5LDYvMzAvMjAwOSwsLFVTRCk=&amp;WINDOW=FIRST_POPUP&amp;HEIGH","T=450&amp;WIDTH=450&amp;START_MAXIMIZED=FALSE&amp;VAR:CALENDAR=US&amp;VAR:SYMBOL=GENZ&amp;VAR:INDEX=0"}</definedName>
    <definedName name="_619__FDSAUDITLINK__" localSheetId="8" hidden="1">{"fdsup://directions/FAT Viewer?action=UPDATE&amp;creator=factset&amp;DYN_ARGS=TRUE&amp;DOC_NAME=FAT:FQL_AUDITING_CLIENT_TEMPLATE.FAT&amp;display_string=Audit&amp;VAR:KEY=RIBOHWXGHK&amp;VAR:QUERY=RkZfRUJJVERBX09QRVIoUVRSLDQvMS8yMDA5LDYvMzAvMjAwOSwsLFVTRCk=&amp;WINDOW=FIRST_POPUP&amp;HEIGH","T=450&amp;WIDTH=450&amp;START_MAXIMIZED=FALSE&amp;VAR:CALENDAR=US&amp;VAR:SYMBOL=GENZ&amp;VAR:INDEX=0"}</definedName>
    <definedName name="_619__FDSAUDITLINK__" localSheetId="10" hidden="1">{"fdsup://directions/FAT Viewer?action=UPDATE&amp;creator=factset&amp;DYN_ARGS=TRUE&amp;DOC_NAME=FAT:FQL_AUDITING_CLIENT_TEMPLATE.FAT&amp;display_string=Audit&amp;VAR:KEY=RIBOHWXGHK&amp;VAR:QUERY=RkZfRUJJVERBX09QRVIoUVRSLDQvMS8yMDA5LDYvMzAvMjAwOSwsLFVTRCk=&amp;WINDOW=FIRST_POPUP&amp;HEIGH","T=450&amp;WIDTH=450&amp;START_MAXIMIZED=FALSE&amp;VAR:CALENDAR=US&amp;VAR:SYMBOL=GENZ&amp;VAR:INDEX=0"}</definedName>
    <definedName name="_619__FDSAUDITLINK__" localSheetId="3" hidden="1">{"fdsup://directions/FAT Viewer?action=UPDATE&amp;creator=factset&amp;DYN_ARGS=TRUE&amp;DOC_NAME=FAT:FQL_AUDITING_CLIENT_TEMPLATE.FAT&amp;display_string=Audit&amp;VAR:KEY=RIBOHWXGHK&amp;VAR:QUERY=RkZfRUJJVERBX09QRVIoUVRSLDQvMS8yMDA5LDYvMzAvMjAwOSwsLFVTRCk=&amp;WINDOW=FIRST_POPUP&amp;HEIGH","T=450&amp;WIDTH=450&amp;START_MAXIMIZED=FALSE&amp;VAR:CALENDAR=US&amp;VAR:SYMBOL=GENZ&amp;VAR:INDEX=0"}</definedName>
    <definedName name="_619__FDSAUDITLINK__" localSheetId="5" hidden="1">{"fdsup://directions/FAT Viewer?action=UPDATE&amp;creator=factset&amp;DYN_ARGS=TRUE&amp;DOC_NAME=FAT:FQL_AUDITING_CLIENT_TEMPLATE.FAT&amp;display_string=Audit&amp;VAR:KEY=RIBOHWXGHK&amp;VAR:QUERY=RkZfRUJJVERBX09QRVIoUVRSLDQvMS8yMDA5LDYvMzAvMjAwOSwsLFVTRCk=&amp;WINDOW=FIRST_POPUP&amp;HEIGH","T=450&amp;WIDTH=450&amp;START_MAXIMIZED=FALSE&amp;VAR:CALENDAR=US&amp;VAR:SYMBOL=GENZ&amp;VAR:INDEX=0"}</definedName>
    <definedName name="_619__FDSAUDITLINK__" localSheetId="1" hidden="1">{"fdsup://directions/FAT Viewer?action=UPDATE&amp;creator=factset&amp;DYN_ARGS=TRUE&amp;DOC_NAME=FAT:FQL_AUDITING_CLIENT_TEMPLATE.FAT&amp;display_string=Audit&amp;VAR:KEY=RIBOHWXGHK&amp;VAR:QUERY=RkZfRUJJVERBX09QRVIoUVRSLDQvMS8yMDA5LDYvMzAvMjAwOSwsLFVTRCk=&amp;WINDOW=FIRST_POPUP&amp;HEIGH","T=450&amp;WIDTH=450&amp;START_MAXIMIZED=FALSE&amp;VAR:CALENDAR=US&amp;VAR:SYMBOL=GENZ&amp;VAR:INDEX=0"}</definedName>
    <definedName name="_619__FDSAUDITLINK__" hidden="1">{"fdsup://directions/FAT Viewer?action=UPDATE&amp;creator=factset&amp;DYN_ARGS=TRUE&amp;DOC_NAME=FAT:FQL_AUDITING_CLIENT_TEMPLATE.FAT&amp;display_string=Audit&amp;VAR:KEY=RIBOHWXGHK&amp;VAR:QUERY=RkZfRUJJVERBX09QRVIoUVRSLDQvMS8yMDA5LDYvMzAvMjAwOSwsLFVTRCk=&amp;WINDOW=FIRST_POPUP&amp;HEIGH","T=450&amp;WIDTH=450&amp;START_MAXIMIZED=FALSE&amp;VAR:CALENDAR=US&amp;VAR:SYMBOL=GENZ&amp;VAR:INDEX=0"}</definedName>
    <definedName name="_62__FDSAUDITLINK__" localSheetId="7" hidden="1">{"fdsup://directions/FAT Viewer?action=UPDATE&amp;creator=factset&amp;DYN_ARGS=TRUE&amp;DOC_NAME=FAT:FQL_AUDITING_CLIENT_TEMPLATE.FAT&amp;display_string=Audit&amp;VAR:KEY=XWXMRCJGTU&amp;VAR:QUERY=RkZfRUJJVERBX09QRVIoUVRSLDQvMS8yMDEwLDYvMzAvMjAxMCwsLFVTRCk=&amp;WINDOW=FIRST_POPUP&amp;HEIGH","T=450&amp;WIDTH=450&amp;START_MAXIMIZED=FALSE&amp;VAR:CALENDAR=US&amp;VAR:SYMBOL=VZ&amp;VAR:INDEX=0"}</definedName>
    <definedName name="_62__FDSAUDITLINK__" localSheetId="9" hidden="1">{"fdsup://directions/FAT Viewer?action=UPDATE&amp;creator=factset&amp;DYN_ARGS=TRUE&amp;DOC_NAME=FAT:FQL_AUDITING_CLIENT_TEMPLATE.FAT&amp;display_string=Audit&amp;VAR:KEY=XWXMRCJGTU&amp;VAR:QUERY=RkZfRUJJVERBX09QRVIoUVRSLDQvMS8yMDEwLDYvMzAvMjAxMCwsLFVTRCk=&amp;WINDOW=FIRST_POPUP&amp;HEIGH","T=450&amp;WIDTH=450&amp;START_MAXIMIZED=FALSE&amp;VAR:CALENDAR=US&amp;VAR:SYMBOL=VZ&amp;VAR:INDEX=0"}</definedName>
    <definedName name="_62__FDSAUDITLINK__" localSheetId="8" hidden="1">{"fdsup://directions/FAT Viewer?action=UPDATE&amp;creator=factset&amp;DYN_ARGS=TRUE&amp;DOC_NAME=FAT:FQL_AUDITING_CLIENT_TEMPLATE.FAT&amp;display_string=Audit&amp;VAR:KEY=XWXMRCJGTU&amp;VAR:QUERY=RkZfRUJJVERBX09QRVIoUVRSLDQvMS8yMDEwLDYvMzAvMjAxMCwsLFVTRCk=&amp;WINDOW=FIRST_POPUP&amp;HEIGH","T=450&amp;WIDTH=450&amp;START_MAXIMIZED=FALSE&amp;VAR:CALENDAR=US&amp;VAR:SYMBOL=VZ&amp;VAR:INDEX=0"}</definedName>
    <definedName name="_62__FDSAUDITLINK__" localSheetId="10" hidden="1">{"fdsup://directions/FAT Viewer?action=UPDATE&amp;creator=factset&amp;DYN_ARGS=TRUE&amp;DOC_NAME=FAT:FQL_AUDITING_CLIENT_TEMPLATE.FAT&amp;display_string=Audit&amp;VAR:KEY=XWXMRCJGTU&amp;VAR:QUERY=RkZfRUJJVERBX09QRVIoUVRSLDQvMS8yMDEwLDYvMzAvMjAxMCwsLFVTRCk=&amp;WINDOW=FIRST_POPUP&amp;HEIGH","T=450&amp;WIDTH=450&amp;START_MAXIMIZED=FALSE&amp;VAR:CALENDAR=US&amp;VAR:SYMBOL=VZ&amp;VAR:INDEX=0"}</definedName>
    <definedName name="_62__FDSAUDITLINK__" localSheetId="3" hidden="1">{"fdsup://directions/FAT Viewer?action=UPDATE&amp;creator=factset&amp;DYN_ARGS=TRUE&amp;DOC_NAME=FAT:FQL_AUDITING_CLIENT_TEMPLATE.FAT&amp;display_string=Audit&amp;VAR:KEY=XWXMRCJGTU&amp;VAR:QUERY=RkZfRUJJVERBX09QRVIoUVRSLDQvMS8yMDEwLDYvMzAvMjAxMCwsLFVTRCk=&amp;WINDOW=FIRST_POPUP&amp;HEIGH","T=450&amp;WIDTH=450&amp;START_MAXIMIZED=FALSE&amp;VAR:CALENDAR=US&amp;VAR:SYMBOL=VZ&amp;VAR:INDEX=0"}</definedName>
    <definedName name="_62__FDSAUDITLINK__" localSheetId="5" hidden="1">{"fdsup://directions/FAT Viewer?action=UPDATE&amp;creator=factset&amp;DYN_ARGS=TRUE&amp;DOC_NAME=FAT:FQL_AUDITING_CLIENT_TEMPLATE.FAT&amp;display_string=Audit&amp;VAR:KEY=XWXMRCJGTU&amp;VAR:QUERY=RkZfRUJJVERBX09QRVIoUVRSLDQvMS8yMDEwLDYvMzAvMjAxMCwsLFVTRCk=&amp;WINDOW=FIRST_POPUP&amp;HEIGH","T=450&amp;WIDTH=450&amp;START_MAXIMIZED=FALSE&amp;VAR:CALENDAR=US&amp;VAR:SYMBOL=VZ&amp;VAR:INDEX=0"}</definedName>
    <definedName name="_62__FDSAUDITLINK__" localSheetId="1" hidden="1">{"fdsup://directions/FAT Viewer?action=UPDATE&amp;creator=factset&amp;DYN_ARGS=TRUE&amp;DOC_NAME=FAT:FQL_AUDITING_CLIENT_TEMPLATE.FAT&amp;display_string=Audit&amp;VAR:KEY=XWXMRCJGTU&amp;VAR:QUERY=RkZfRUJJVERBX09QRVIoUVRSLDQvMS8yMDEwLDYvMzAvMjAxMCwsLFVTRCk=&amp;WINDOW=FIRST_POPUP&amp;HEIGH","T=450&amp;WIDTH=450&amp;START_MAXIMIZED=FALSE&amp;VAR:CALENDAR=US&amp;VAR:SYMBOL=VZ&amp;VAR:INDEX=0"}</definedName>
    <definedName name="_62__FDSAUDITLINK__" hidden="1">{"fdsup://directions/FAT Viewer?action=UPDATE&amp;creator=factset&amp;DYN_ARGS=TRUE&amp;DOC_NAME=FAT:FQL_AUDITING_CLIENT_TEMPLATE.FAT&amp;display_string=Audit&amp;VAR:KEY=XWXMRCJGTU&amp;VAR:QUERY=RkZfRUJJVERBX09QRVIoUVRSLDQvMS8yMDEwLDYvMzAvMjAxMCwsLFVTRCk=&amp;WINDOW=FIRST_POPUP&amp;HEIGH","T=450&amp;WIDTH=450&amp;START_MAXIMIZED=FALSE&amp;VAR:CALENDAR=US&amp;VAR:SYMBOL=VZ&amp;VAR:INDEX=0"}</definedName>
    <definedName name="_620__FDSAUDITLINK__" localSheetId="7" hidden="1">{"fdsup://directions/FAT Viewer?action=UPDATE&amp;creator=factset&amp;DYN_ARGS=TRUE&amp;DOC_NAME=FAT:FQL_AUDITING_CLIENT_TEMPLATE.FAT&amp;display_string=Audit&amp;VAR:KEY=TQBGZUJSRC&amp;VAR:QUERY=RkZfRUJJVERBX09QRVIoUVRSLDQvMS8yMDEwLDYvMzAvMjAxMCwsLFVTRCk=&amp;WINDOW=FIRST_POPUP&amp;HEIGH","T=450&amp;WIDTH=450&amp;START_MAXIMIZED=FALSE&amp;VAR:CALENDAR=US&amp;VAR:SYMBOL=GENZ&amp;VAR:INDEX=0"}</definedName>
    <definedName name="_620__FDSAUDITLINK__" localSheetId="9" hidden="1">{"fdsup://directions/FAT Viewer?action=UPDATE&amp;creator=factset&amp;DYN_ARGS=TRUE&amp;DOC_NAME=FAT:FQL_AUDITING_CLIENT_TEMPLATE.FAT&amp;display_string=Audit&amp;VAR:KEY=TQBGZUJSRC&amp;VAR:QUERY=RkZfRUJJVERBX09QRVIoUVRSLDQvMS8yMDEwLDYvMzAvMjAxMCwsLFVTRCk=&amp;WINDOW=FIRST_POPUP&amp;HEIGH","T=450&amp;WIDTH=450&amp;START_MAXIMIZED=FALSE&amp;VAR:CALENDAR=US&amp;VAR:SYMBOL=GENZ&amp;VAR:INDEX=0"}</definedName>
    <definedName name="_620__FDSAUDITLINK__" localSheetId="8" hidden="1">{"fdsup://directions/FAT Viewer?action=UPDATE&amp;creator=factset&amp;DYN_ARGS=TRUE&amp;DOC_NAME=FAT:FQL_AUDITING_CLIENT_TEMPLATE.FAT&amp;display_string=Audit&amp;VAR:KEY=TQBGZUJSRC&amp;VAR:QUERY=RkZfRUJJVERBX09QRVIoUVRSLDQvMS8yMDEwLDYvMzAvMjAxMCwsLFVTRCk=&amp;WINDOW=FIRST_POPUP&amp;HEIGH","T=450&amp;WIDTH=450&amp;START_MAXIMIZED=FALSE&amp;VAR:CALENDAR=US&amp;VAR:SYMBOL=GENZ&amp;VAR:INDEX=0"}</definedName>
    <definedName name="_620__FDSAUDITLINK__" localSheetId="10" hidden="1">{"fdsup://directions/FAT Viewer?action=UPDATE&amp;creator=factset&amp;DYN_ARGS=TRUE&amp;DOC_NAME=FAT:FQL_AUDITING_CLIENT_TEMPLATE.FAT&amp;display_string=Audit&amp;VAR:KEY=TQBGZUJSRC&amp;VAR:QUERY=RkZfRUJJVERBX09QRVIoUVRSLDQvMS8yMDEwLDYvMzAvMjAxMCwsLFVTRCk=&amp;WINDOW=FIRST_POPUP&amp;HEIGH","T=450&amp;WIDTH=450&amp;START_MAXIMIZED=FALSE&amp;VAR:CALENDAR=US&amp;VAR:SYMBOL=GENZ&amp;VAR:INDEX=0"}</definedName>
    <definedName name="_620__FDSAUDITLINK__" localSheetId="3" hidden="1">{"fdsup://directions/FAT Viewer?action=UPDATE&amp;creator=factset&amp;DYN_ARGS=TRUE&amp;DOC_NAME=FAT:FQL_AUDITING_CLIENT_TEMPLATE.FAT&amp;display_string=Audit&amp;VAR:KEY=TQBGZUJSRC&amp;VAR:QUERY=RkZfRUJJVERBX09QRVIoUVRSLDQvMS8yMDEwLDYvMzAvMjAxMCwsLFVTRCk=&amp;WINDOW=FIRST_POPUP&amp;HEIGH","T=450&amp;WIDTH=450&amp;START_MAXIMIZED=FALSE&amp;VAR:CALENDAR=US&amp;VAR:SYMBOL=GENZ&amp;VAR:INDEX=0"}</definedName>
    <definedName name="_620__FDSAUDITLINK__" localSheetId="5" hidden="1">{"fdsup://directions/FAT Viewer?action=UPDATE&amp;creator=factset&amp;DYN_ARGS=TRUE&amp;DOC_NAME=FAT:FQL_AUDITING_CLIENT_TEMPLATE.FAT&amp;display_string=Audit&amp;VAR:KEY=TQBGZUJSRC&amp;VAR:QUERY=RkZfRUJJVERBX09QRVIoUVRSLDQvMS8yMDEwLDYvMzAvMjAxMCwsLFVTRCk=&amp;WINDOW=FIRST_POPUP&amp;HEIGH","T=450&amp;WIDTH=450&amp;START_MAXIMIZED=FALSE&amp;VAR:CALENDAR=US&amp;VAR:SYMBOL=GENZ&amp;VAR:INDEX=0"}</definedName>
    <definedName name="_620__FDSAUDITLINK__" localSheetId="1" hidden="1">{"fdsup://directions/FAT Viewer?action=UPDATE&amp;creator=factset&amp;DYN_ARGS=TRUE&amp;DOC_NAME=FAT:FQL_AUDITING_CLIENT_TEMPLATE.FAT&amp;display_string=Audit&amp;VAR:KEY=TQBGZUJSRC&amp;VAR:QUERY=RkZfRUJJVERBX09QRVIoUVRSLDQvMS8yMDEwLDYvMzAvMjAxMCwsLFVTRCk=&amp;WINDOW=FIRST_POPUP&amp;HEIGH","T=450&amp;WIDTH=450&amp;START_MAXIMIZED=FALSE&amp;VAR:CALENDAR=US&amp;VAR:SYMBOL=GENZ&amp;VAR:INDEX=0"}</definedName>
    <definedName name="_620__FDSAUDITLINK__" hidden="1">{"fdsup://directions/FAT Viewer?action=UPDATE&amp;creator=factset&amp;DYN_ARGS=TRUE&amp;DOC_NAME=FAT:FQL_AUDITING_CLIENT_TEMPLATE.FAT&amp;display_string=Audit&amp;VAR:KEY=TQBGZUJSRC&amp;VAR:QUERY=RkZfRUJJVERBX09QRVIoUVRSLDQvMS8yMDEwLDYvMzAvMjAxMCwsLFVTRCk=&amp;WINDOW=FIRST_POPUP&amp;HEIGH","T=450&amp;WIDTH=450&amp;START_MAXIMIZED=FALSE&amp;VAR:CALENDAR=US&amp;VAR:SYMBOL=GENZ&amp;VAR:INDEX=0"}</definedName>
    <definedName name="_621__FDSAUDITLINK__" localSheetId="7" hidden="1">{"fdsup://directions/FAT Viewer?action=UPDATE&amp;creator=factset&amp;DYN_ARGS=TRUE&amp;DOC_NAME=FAT:FQL_AUDITING_CLIENT_TEMPLATE.FAT&amp;display_string=Audit&amp;VAR:KEY=NGLCNCBMTG&amp;VAR:QUERY=RkZfRUJJVERBX09QRVIoUVRSLDQvMS8yMDA5LDYvMzAvMjAwOSwsLFVTRCk=&amp;WINDOW=FIRST_POPUP&amp;HEIGH","T=450&amp;WIDTH=450&amp;START_MAXIMIZED=FALSE&amp;VAR:CALENDAR=US&amp;VAR:SYMBOL=GE&amp;VAR:INDEX=0"}</definedName>
    <definedName name="_621__FDSAUDITLINK__" localSheetId="9" hidden="1">{"fdsup://directions/FAT Viewer?action=UPDATE&amp;creator=factset&amp;DYN_ARGS=TRUE&amp;DOC_NAME=FAT:FQL_AUDITING_CLIENT_TEMPLATE.FAT&amp;display_string=Audit&amp;VAR:KEY=NGLCNCBMTG&amp;VAR:QUERY=RkZfRUJJVERBX09QRVIoUVRSLDQvMS8yMDA5LDYvMzAvMjAwOSwsLFVTRCk=&amp;WINDOW=FIRST_POPUP&amp;HEIGH","T=450&amp;WIDTH=450&amp;START_MAXIMIZED=FALSE&amp;VAR:CALENDAR=US&amp;VAR:SYMBOL=GE&amp;VAR:INDEX=0"}</definedName>
    <definedName name="_621__FDSAUDITLINK__" localSheetId="8" hidden="1">{"fdsup://directions/FAT Viewer?action=UPDATE&amp;creator=factset&amp;DYN_ARGS=TRUE&amp;DOC_NAME=FAT:FQL_AUDITING_CLIENT_TEMPLATE.FAT&amp;display_string=Audit&amp;VAR:KEY=NGLCNCBMTG&amp;VAR:QUERY=RkZfRUJJVERBX09QRVIoUVRSLDQvMS8yMDA5LDYvMzAvMjAwOSwsLFVTRCk=&amp;WINDOW=FIRST_POPUP&amp;HEIGH","T=450&amp;WIDTH=450&amp;START_MAXIMIZED=FALSE&amp;VAR:CALENDAR=US&amp;VAR:SYMBOL=GE&amp;VAR:INDEX=0"}</definedName>
    <definedName name="_621__FDSAUDITLINK__" localSheetId="10" hidden="1">{"fdsup://directions/FAT Viewer?action=UPDATE&amp;creator=factset&amp;DYN_ARGS=TRUE&amp;DOC_NAME=FAT:FQL_AUDITING_CLIENT_TEMPLATE.FAT&amp;display_string=Audit&amp;VAR:KEY=NGLCNCBMTG&amp;VAR:QUERY=RkZfRUJJVERBX09QRVIoUVRSLDQvMS8yMDA5LDYvMzAvMjAwOSwsLFVTRCk=&amp;WINDOW=FIRST_POPUP&amp;HEIGH","T=450&amp;WIDTH=450&amp;START_MAXIMIZED=FALSE&amp;VAR:CALENDAR=US&amp;VAR:SYMBOL=GE&amp;VAR:INDEX=0"}</definedName>
    <definedName name="_621__FDSAUDITLINK__" localSheetId="3" hidden="1">{"fdsup://directions/FAT Viewer?action=UPDATE&amp;creator=factset&amp;DYN_ARGS=TRUE&amp;DOC_NAME=FAT:FQL_AUDITING_CLIENT_TEMPLATE.FAT&amp;display_string=Audit&amp;VAR:KEY=NGLCNCBMTG&amp;VAR:QUERY=RkZfRUJJVERBX09QRVIoUVRSLDQvMS8yMDA5LDYvMzAvMjAwOSwsLFVTRCk=&amp;WINDOW=FIRST_POPUP&amp;HEIGH","T=450&amp;WIDTH=450&amp;START_MAXIMIZED=FALSE&amp;VAR:CALENDAR=US&amp;VAR:SYMBOL=GE&amp;VAR:INDEX=0"}</definedName>
    <definedName name="_621__FDSAUDITLINK__" localSheetId="5" hidden="1">{"fdsup://directions/FAT Viewer?action=UPDATE&amp;creator=factset&amp;DYN_ARGS=TRUE&amp;DOC_NAME=FAT:FQL_AUDITING_CLIENT_TEMPLATE.FAT&amp;display_string=Audit&amp;VAR:KEY=NGLCNCBMTG&amp;VAR:QUERY=RkZfRUJJVERBX09QRVIoUVRSLDQvMS8yMDA5LDYvMzAvMjAwOSwsLFVTRCk=&amp;WINDOW=FIRST_POPUP&amp;HEIGH","T=450&amp;WIDTH=450&amp;START_MAXIMIZED=FALSE&amp;VAR:CALENDAR=US&amp;VAR:SYMBOL=GE&amp;VAR:INDEX=0"}</definedName>
    <definedName name="_621__FDSAUDITLINK__" localSheetId="1" hidden="1">{"fdsup://directions/FAT Viewer?action=UPDATE&amp;creator=factset&amp;DYN_ARGS=TRUE&amp;DOC_NAME=FAT:FQL_AUDITING_CLIENT_TEMPLATE.FAT&amp;display_string=Audit&amp;VAR:KEY=NGLCNCBMTG&amp;VAR:QUERY=RkZfRUJJVERBX09QRVIoUVRSLDQvMS8yMDA5LDYvMzAvMjAwOSwsLFVTRCk=&amp;WINDOW=FIRST_POPUP&amp;HEIGH","T=450&amp;WIDTH=450&amp;START_MAXIMIZED=FALSE&amp;VAR:CALENDAR=US&amp;VAR:SYMBOL=GE&amp;VAR:INDEX=0"}</definedName>
    <definedName name="_621__FDSAUDITLINK__" hidden="1">{"fdsup://directions/FAT Viewer?action=UPDATE&amp;creator=factset&amp;DYN_ARGS=TRUE&amp;DOC_NAME=FAT:FQL_AUDITING_CLIENT_TEMPLATE.FAT&amp;display_string=Audit&amp;VAR:KEY=NGLCNCBMTG&amp;VAR:QUERY=RkZfRUJJVERBX09QRVIoUVRSLDQvMS8yMDA5LDYvMzAvMjAwOSwsLFVTRCk=&amp;WINDOW=FIRST_POPUP&amp;HEIGH","T=450&amp;WIDTH=450&amp;START_MAXIMIZED=FALSE&amp;VAR:CALENDAR=US&amp;VAR:SYMBOL=GE&amp;VAR:INDEX=0"}</definedName>
    <definedName name="_622__FDSAUDITLINK__" localSheetId="7" hidden="1">{"fdsup://directions/FAT Viewer?action=UPDATE&amp;creator=factset&amp;DYN_ARGS=TRUE&amp;DOC_NAME=FAT:FQL_AUDITING_CLIENT_TEMPLATE.FAT&amp;display_string=Audit&amp;VAR:KEY=VELCHEZYZU&amp;VAR:QUERY=RkZfRUJJVERBX09QRVIoUVRSLDQvMS8yMDEwLDYvMzAvMjAxMCwsLFVTRCk=&amp;WINDOW=FIRST_POPUP&amp;HEIGH","T=450&amp;WIDTH=450&amp;START_MAXIMIZED=FALSE&amp;VAR:CALENDAR=US&amp;VAR:SYMBOL=GE&amp;VAR:INDEX=0"}</definedName>
    <definedName name="_622__FDSAUDITLINK__" localSheetId="9" hidden="1">{"fdsup://directions/FAT Viewer?action=UPDATE&amp;creator=factset&amp;DYN_ARGS=TRUE&amp;DOC_NAME=FAT:FQL_AUDITING_CLIENT_TEMPLATE.FAT&amp;display_string=Audit&amp;VAR:KEY=VELCHEZYZU&amp;VAR:QUERY=RkZfRUJJVERBX09QRVIoUVRSLDQvMS8yMDEwLDYvMzAvMjAxMCwsLFVTRCk=&amp;WINDOW=FIRST_POPUP&amp;HEIGH","T=450&amp;WIDTH=450&amp;START_MAXIMIZED=FALSE&amp;VAR:CALENDAR=US&amp;VAR:SYMBOL=GE&amp;VAR:INDEX=0"}</definedName>
    <definedName name="_622__FDSAUDITLINK__" localSheetId="8" hidden="1">{"fdsup://directions/FAT Viewer?action=UPDATE&amp;creator=factset&amp;DYN_ARGS=TRUE&amp;DOC_NAME=FAT:FQL_AUDITING_CLIENT_TEMPLATE.FAT&amp;display_string=Audit&amp;VAR:KEY=VELCHEZYZU&amp;VAR:QUERY=RkZfRUJJVERBX09QRVIoUVRSLDQvMS8yMDEwLDYvMzAvMjAxMCwsLFVTRCk=&amp;WINDOW=FIRST_POPUP&amp;HEIGH","T=450&amp;WIDTH=450&amp;START_MAXIMIZED=FALSE&amp;VAR:CALENDAR=US&amp;VAR:SYMBOL=GE&amp;VAR:INDEX=0"}</definedName>
    <definedName name="_622__FDSAUDITLINK__" localSheetId="10" hidden="1">{"fdsup://directions/FAT Viewer?action=UPDATE&amp;creator=factset&amp;DYN_ARGS=TRUE&amp;DOC_NAME=FAT:FQL_AUDITING_CLIENT_TEMPLATE.FAT&amp;display_string=Audit&amp;VAR:KEY=VELCHEZYZU&amp;VAR:QUERY=RkZfRUJJVERBX09QRVIoUVRSLDQvMS8yMDEwLDYvMzAvMjAxMCwsLFVTRCk=&amp;WINDOW=FIRST_POPUP&amp;HEIGH","T=450&amp;WIDTH=450&amp;START_MAXIMIZED=FALSE&amp;VAR:CALENDAR=US&amp;VAR:SYMBOL=GE&amp;VAR:INDEX=0"}</definedName>
    <definedName name="_622__FDSAUDITLINK__" localSheetId="3" hidden="1">{"fdsup://directions/FAT Viewer?action=UPDATE&amp;creator=factset&amp;DYN_ARGS=TRUE&amp;DOC_NAME=FAT:FQL_AUDITING_CLIENT_TEMPLATE.FAT&amp;display_string=Audit&amp;VAR:KEY=VELCHEZYZU&amp;VAR:QUERY=RkZfRUJJVERBX09QRVIoUVRSLDQvMS8yMDEwLDYvMzAvMjAxMCwsLFVTRCk=&amp;WINDOW=FIRST_POPUP&amp;HEIGH","T=450&amp;WIDTH=450&amp;START_MAXIMIZED=FALSE&amp;VAR:CALENDAR=US&amp;VAR:SYMBOL=GE&amp;VAR:INDEX=0"}</definedName>
    <definedName name="_622__FDSAUDITLINK__" localSheetId="5" hidden="1">{"fdsup://directions/FAT Viewer?action=UPDATE&amp;creator=factset&amp;DYN_ARGS=TRUE&amp;DOC_NAME=FAT:FQL_AUDITING_CLIENT_TEMPLATE.FAT&amp;display_string=Audit&amp;VAR:KEY=VELCHEZYZU&amp;VAR:QUERY=RkZfRUJJVERBX09QRVIoUVRSLDQvMS8yMDEwLDYvMzAvMjAxMCwsLFVTRCk=&amp;WINDOW=FIRST_POPUP&amp;HEIGH","T=450&amp;WIDTH=450&amp;START_MAXIMIZED=FALSE&amp;VAR:CALENDAR=US&amp;VAR:SYMBOL=GE&amp;VAR:INDEX=0"}</definedName>
    <definedName name="_622__FDSAUDITLINK__" localSheetId="1" hidden="1">{"fdsup://directions/FAT Viewer?action=UPDATE&amp;creator=factset&amp;DYN_ARGS=TRUE&amp;DOC_NAME=FAT:FQL_AUDITING_CLIENT_TEMPLATE.FAT&amp;display_string=Audit&amp;VAR:KEY=VELCHEZYZU&amp;VAR:QUERY=RkZfRUJJVERBX09QRVIoUVRSLDQvMS8yMDEwLDYvMzAvMjAxMCwsLFVTRCk=&amp;WINDOW=FIRST_POPUP&amp;HEIGH","T=450&amp;WIDTH=450&amp;START_MAXIMIZED=FALSE&amp;VAR:CALENDAR=US&amp;VAR:SYMBOL=GE&amp;VAR:INDEX=0"}</definedName>
    <definedName name="_622__FDSAUDITLINK__" hidden="1">{"fdsup://directions/FAT Viewer?action=UPDATE&amp;creator=factset&amp;DYN_ARGS=TRUE&amp;DOC_NAME=FAT:FQL_AUDITING_CLIENT_TEMPLATE.FAT&amp;display_string=Audit&amp;VAR:KEY=VELCHEZYZU&amp;VAR:QUERY=RkZfRUJJVERBX09QRVIoUVRSLDQvMS8yMDEwLDYvMzAvMjAxMCwsLFVTRCk=&amp;WINDOW=FIRST_POPUP&amp;HEIGH","T=450&amp;WIDTH=450&amp;START_MAXIMIZED=FALSE&amp;VAR:CALENDAR=US&amp;VAR:SYMBOL=GE&amp;VAR:INDEX=0"}</definedName>
    <definedName name="_623__FDSAUDITLINK__" localSheetId="7" hidden="1">{"fdsup://directions/FAT Viewer?action=UPDATE&amp;creator=factset&amp;DYN_ARGS=TRUE&amp;DOC_NAME=FAT:FQL_AUDITING_CLIENT_TEMPLATE.FAT&amp;display_string=Audit&amp;VAR:KEY=JONMNQLKFG&amp;VAR:QUERY=RkZfRUJJVERBX09QRVIoUVRSLDQvMS8yMDA5LDYvMzAvMjAwOSwsLFVTRCk=&amp;WINDOW=FIRST_POPUP&amp;HEIGH","T=450&amp;WIDTH=450&amp;START_MAXIMIZED=FALSE&amp;VAR:CALENDAR=US&amp;VAR:SYMBOL=GD&amp;VAR:INDEX=0"}</definedName>
    <definedName name="_623__FDSAUDITLINK__" localSheetId="9" hidden="1">{"fdsup://directions/FAT Viewer?action=UPDATE&amp;creator=factset&amp;DYN_ARGS=TRUE&amp;DOC_NAME=FAT:FQL_AUDITING_CLIENT_TEMPLATE.FAT&amp;display_string=Audit&amp;VAR:KEY=JONMNQLKFG&amp;VAR:QUERY=RkZfRUJJVERBX09QRVIoUVRSLDQvMS8yMDA5LDYvMzAvMjAwOSwsLFVTRCk=&amp;WINDOW=FIRST_POPUP&amp;HEIGH","T=450&amp;WIDTH=450&amp;START_MAXIMIZED=FALSE&amp;VAR:CALENDAR=US&amp;VAR:SYMBOL=GD&amp;VAR:INDEX=0"}</definedName>
    <definedName name="_623__FDSAUDITLINK__" localSheetId="8" hidden="1">{"fdsup://directions/FAT Viewer?action=UPDATE&amp;creator=factset&amp;DYN_ARGS=TRUE&amp;DOC_NAME=FAT:FQL_AUDITING_CLIENT_TEMPLATE.FAT&amp;display_string=Audit&amp;VAR:KEY=JONMNQLKFG&amp;VAR:QUERY=RkZfRUJJVERBX09QRVIoUVRSLDQvMS8yMDA5LDYvMzAvMjAwOSwsLFVTRCk=&amp;WINDOW=FIRST_POPUP&amp;HEIGH","T=450&amp;WIDTH=450&amp;START_MAXIMIZED=FALSE&amp;VAR:CALENDAR=US&amp;VAR:SYMBOL=GD&amp;VAR:INDEX=0"}</definedName>
    <definedName name="_623__FDSAUDITLINK__" localSheetId="10" hidden="1">{"fdsup://directions/FAT Viewer?action=UPDATE&amp;creator=factset&amp;DYN_ARGS=TRUE&amp;DOC_NAME=FAT:FQL_AUDITING_CLIENT_TEMPLATE.FAT&amp;display_string=Audit&amp;VAR:KEY=JONMNQLKFG&amp;VAR:QUERY=RkZfRUJJVERBX09QRVIoUVRSLDQvMS8yMDA5LDYvMzAvMjAwOSwsLFVTRCk=&amp;WINDOW=FIRST_POPUP&amp;HEIGH","T=450&amp;WIDTH=450&amp;START_MAXIMIZED=FALSE&amp;VAR:CALENDAR=US&amp;VAR:SYMBOL=GD&amp;VAR:INDEX=0"}</definedName>
    <definedName name="_623__FDSAUDITLINK__" localSheetId="3" hidden="1">{"fdsup://directions/FAT Viewer?action=UPDATE&amp;creator=factset&amp;DYN_ARGS=TRUE&amp;DOC_NAME=FAT:FQL_AUDITING_CLIENT_TEMPLATE.FAT&amp;display_string=Audit&amp;VAR:KEY=JONMNQLKFG&amp;VAR:QUERY=RkZfRUJJVERBX09QRVIoUVRSLDQvMS8yMDA5LDYvMzAvMjAwOSwsLFVTRCk=&amp;WINDOW=FIRST_POPUP&amp;HEIGH","T=450&amp;WIDTH=450&amp;START_MAXIMIZED=FALSE&amp;VAR:CALENDAR=US&amp;VAR:SYMBOL=GD&amp;VAR:INDEX=0"}</definedName>
    <definedName name="_623__FDSAUDITLINK__" localSheetId="5" hidden="1">{"fdsup://directions/FAT Viewer?action=UPDATE&amp;creator=factset&amp;DYN_ARGS=TRUE&amp;DOC_NAME=FAT:FQL_AUDITING_CLIENT_TEMPLATE.FAT&amp;display_string=Audit&amp;VAR:KEY=JONMNQLKFG&amp;VAR:QUERY=RkZfRUJJVERBX09QRVIoUVRSLDQvMS8yMDA5LDYvMzAvMjAwOSwsLFVTRCk=&amp;WINDOW=FIRST_POPUP&amp;HEIGH","T=450&amp;WIDTH=450&amp;START_MAXIMIZED=FALSE&amp;VAR:CALENDAR=US&amp;VAR:SYMBOL=GD&amp;VAR:INDEX=0"}</definedName>
    <definedName name="_623__FDSAUDITLINK__" localSheetId="1" hidden="1">{"fdsup://directions/FAT Viewer?action=UPDATE&amp;creator=factset&amp;DYN_ARGS=TRUE&amp;DOC_NAME=FAT:FQL_AUDITING_CLIENT_TEMPLATE.FAT&amp;display_string=Audit&amp;VAR:KEY=JONMNQLKFG&amp;VAR:QUERY=RkZfRUJJVERBX09QRVIoUVRSLDQvMS8yMDA5LDYvMzAvMjAwOSwsLFVTRCk=&amp;WINDOW=FIRST_POPUP&amp;HEIGH","T=450&amp;WIDTH=450&amp;START_MAXIMIZED=FALSE&amp;VAR:CALENDAR=US&amp;VAR:SYMBOL=GD&amp;VAR:INDEX=0"}</definedName>
    <definedName name="_623__FDSAUDITLINK__" hidden="1">{"fdsup://directions/FAT Viewer?action=UPDATE&amp;creator=factset&amp;DYN_ARGS=TRUE&amp;DOC_NAME=FAT:FQL_AUDITING_CLIENT_TEMPLATE.FAT&amp;display_string=Audit&amp;VAR:KEY=JONMNQLKFG&amp;VAR:QUERY=RkZfRUJJVERBX09QRVIoUVRSLDQvMS8yMDA5LDYvMzAvMjAwOSwsLFVTRCk=&amp;WINDOW=FIRST_POPUP&amp;HEIGH","T=450&amp;WIDTH=450&amp;START_MAXIMIZED=FALSE&amp;VAR:CALENDAR=US&amp;VAR:SYMBOL=GD&amp;VAR:INDEX=0"}</definedName>
    <definedName name="_624__FDSAUDITLINK__" localSheetId="7" hidden="1">{"fdsup://directions/FAT Viewer?action=UPDATE&amp;creator=factset&amp;DYN_ARGS=TRUE&amp;DOC_NAME=FAT:FQL_AUDITING_CLIENT_TEMPLATE.FAT&amp;display_string=Audit&amp;VAR:KEY=HYZSZUTCDM&amp;VAR:QUERY=RkZfRUJJVERBX09QRVIoUVRSLDQvMS8yMDEwLDYvMzAvMjAxMCwsLFVTRCk=&amp;WINDOW=FIRST_POPUP&amp;HEIGH","T=450&amp;WIDTH=450&amp;START_MAXIMIZED=FALSE&amp;VAR:CALENDAR=US&amp;VAR:SYMBOL=GD&amp;VAR:INDEX=0"}</definedName>
    <definedName name="_624__FDSAUDITLINK__" localSheetId="9" hidden="1">{"fdsup://directions/FAT Viewer?action=UPDATE&amp;creator=factset&amp;DYN_ARGS=TRUE&amp;DOC_NAME=FAT:FQL_AUDITING_CLIENT_TEMPLATE.FAT&amp;display_string=Audit&amp;VAR:KEY=HYZSZUTCDM&amp;VAR:QUERY=RkZfRUJJVERBX09QRVIoUVRSLDQvMS8yMDEwLDYvMzAvMjAxMCwsLFVTRCk=&amp;WINDOW=FIRST_POPUP&amp;HEIGH","T=450&amp;WIDTH=450&amp;START_MAXIMIZED=FALSE&amp;VAR:CALENDAR=US&amp;VAR:SYMBOL=GD&amp;VAR:INDEX=0"}</definedName>
    <definedName name="_624__FDSAUDITLINK__" localSheetId="8" hidden="1">{"fdsup://directions/FAT Viewer?action=UPDATE&amp;creator=factset&amp;DYN_ARGS=TRUE&amp;DOC_NAME=FAT:FQL_AUDITING_CLIENT_TEMPLATE.FAT&amp;display_string=Audit&amp;VAR:KEY=HYZSZUTCDM&amp;VAR:QUERY=RkZfRUJJVERBX09QRVIoUVRSLDQvMS8yMDEwLDYvMzAvMjAxMCwsLFVTRCk=&amp;WINDOW=FIRST_POPUP&amp;HEIGH","T=450&amp;WIDTH=450&amp;START_MAXIMIZED=FALSE&amp;VAR:CALENDAR=US&amp;VAR:SYMBOL=GD&amp;VAR:INDEX=0"}</definedName>
    <definedName name="_624__FDSAUDITLINK__" localSheetId="10" hidden="1">{"fdsup://directions/FAT Viewer?action=UPDATE&amp;creator=factset&amp;DYN_ARGS=TRUE&amp;DOC_NAME=FAT:FQL_AUDITING_CLIENT_TEMPLATE.FAT&amp;display_string=Audit&amp;VAR:KEY=HYZSZUTCDM&amp;VAR:QUERY=RkZfRUJJVERBX09QRVIoUVRSLDQvMS8yMDEwLDYvMzAvMjAxMCwsLFVTRCk=&amp;WINDOW=FIRST_POPUP&amp;HEIGH","T=450&amp;WIDTH=450&amp;START_MAXIMIZED=FALSE&amp;VAR:CALENDAR=US&amp;VAR:SYMBOL=GD&amp;VAR:INDEX=0"}</definedName>
    <definedName name="_624__FDSAUDITLINK__" localSheetId="3" hidden="1">{"fdsup://directions/FAT Viewer?action=UPDATE&amp;creator=factset&amp;DYN_ARGS=TRUE&amp;DOC_NAME=FAT:FQL_AUDITING_CLIENT_TEMPLATE.FAT&amp;display_string=Audit&amp;VAR:KEY=HYZSZUTCDM&amp;VAR:QUERY=RkZfRUJJVERBX09QRVIoUVRSLDQvMS8yMDEwLDYvMzAvMjAxMCwsLFVTRCk=&amp;WINDOW=FIRST_POPUP&amp;HEIGH","T=450&amp;WIDTH=450&amp;START_MAXIMIZED=FALSE&amp;VAR:CALENDAR=US&amp;VAR:SYMBOL=GD&amp;VAR:INDEX=0"}</definedName>
    <definedName name="_624__FDSAUDITLINK__" localSheetId="5" hidden="1">{"fdsup://directions/FAT Viewer?action=UPDATE&amp;creator=factset&amp;DYN_ARGS=TRUE&amp;DOC_NAME=FAT:FQL_AUDITING_CLIENT_TEMPLATE.FAT&amp;display_string=Audit&amp;VAR:KEY=HYZSZUTCDM&amp;VAR:QUERY=RkZfRUJJVERBX09QRVIoUVRSLDQvMS8yMDEwLDYvMzAvMjAxMCwsLFVTRCk=&amp;WINDOW=FIRST_POPUP&amp;HEIGH","T=450&amp;WIDTH=450&amp;START_MAXIMIZED=FALSE&amp;VAR:CALENDAR=US&amp;VAR:SYMBOL=GD&amp;VAR:INDEX=0"}</definedName>
    <definedName name="_624__FDSAUDITLINK__" localSheetId="1" hidden="1">{"fdsup://directions/FAT Viewer?action=UPDATE&amp;creator=factset&amp;DYN_ARGS=TRUE&amp;DOC_NAME=FAT:FQL_AUDITING_CLIENT_TEMPLATE.FAT&amp;display_string=Audit&amp;VAR:KEY=HYZSZUTCDM&amp;VAR:QUERY=RkZfRUJJVERBX09QRVIoUVRSLDQvMS8yMDEwLDYvMzAvMjAxMCwsLFVTRCk=&amp;WINDOW=FIRST_POPUP&amp;HEIGH","T=450&amp;WIDTH=450&amp;START_MAXIMIZED=FALSE&amp;VAR:CALENDAR=US&amp;VAR:SYMBOL=GD&amp;VAR:INDEX=0"}</definedName>
    <definedName name="_624__FDSAUDITLINK__" hidden="1">{"fdsup://directions/FAT Viewer?action=UPDATE&amp;creator=factset&amp;DYN_ARGS=TRUE&amp;DOC_NAME=FAT:FQL_AUDITING_CLIENT_TEMPLATE.FAT&amp;display_string=Audit&amp;VAR:KEY=HYZSZUTCDM&amp;VAR:QUERY=RkZfRUJJVERBX09QRVIoUVRSLDQvMS8yMDEwLDYvMzAvMjAxMCwsLFVTRCk=&amp;WINDOW=FIRST_POPUP&amp;HEIGH","T=450&amp;WIDTH=450&amp;START_MAXIMIZED=FALSE&amp;VAR:CALENDAR=US&amp;VAR:SYMBOL=GD&amp;VAR:INDEX=0"}</definedName>
    <definedName name="_625__FDSAUDITLINK__" localSheetId="7" hidden="1">{"fdsup://directions/FAT Viewer?action=UPDATE&amp;creator=factset&amp;DYN_ARGS=TRUE&amp;DOC_NAME=FAT:FQL_AUDITING_CLIENT_TEMPLATE.FAT&amp;display_string=Audit&amp;VAR:KEY=ZOPKHGXYNI&amp;VAR:QUERY=RkZfRUJJVERBX09QRVIoUVRSLDQvMS8yMDA5LDYvMzAvMjAwOSwsLFVTRCk=&amp;WINDOW=FIRST_POPUP&amp;HEIGH","T=450&amp;WIDTH=450&amp;START_MAXIMIZED=FALSE&amp;VAR:CALENDAR=US&amp;VAR:SYMBOL=GCI&amp;VAR:INDEX=0"}</definedName>
    <definedName name="_625__FDSAUDITLINK__" localSheetId="9" hidden="1">{"fdsup://directions/FAT Viewer?action=UPDATE&amp;creator=factset&amp;DYN_ARGS=TRUE&amp;DOC_NAME=FAT:FQL_AUDITING_CLIENT_TEMPLATE.FAT&amp;display_string=Audit&amp;VAR:KEY=ZOPKHGXYNI&amp;VAR:QUERY=RkZfRUJJVERBX09QRVIoUVRSLDQvMS8yMDA5LDYvMzAvMjAwOSwsLFVTRCk=&amp;WINDOW=FIRST_POPUP&amp;HEIGH","T=450&amp;WIDTH=450&amp;START_MAXIMIZED=FALSE&amp;VAR:CALENDAR=US&amp;VAR:SYMBOL=GCI&amp;VAR:INDEX=0"}</definedName>
    <definedName name="_625__FDSAUDITLINK__" localSheetId="8" hidden="1">{"fdsup://directions/FAT Viewer?action=UPDATE&amp;creator=factset&amp;DYN_ARGS=TRUE&amp;DOC_NAME=FAT:FQL_AUDITING_CLIENT_TEMPLATE.FAT&amp;display_string=Audit&amp;VAR:KEY=ZOPKHGXYNI&amp;VAR:QUERY=RkZfRUJJVERBX09QRVIoUVRSLDQvMS8yMDA5LDYvMzAvMjAwOSwsLFVTRCk=&amp;WINDOW=FIRST_POPUP&amp;HEIGH","T=450&amp;WIDTH=450&amp;START_MAXIMIZED=FALSE&amp;VAR:CALENDAR=US&amp;VAR:SYMBOL=GCI&amp;VAR:INDEX=0"}</definedName>
    <definedName name="_625__FDSAUDITLINK__" localSheetId="10" hidden="1">{"fdsup://directions/FAT Viewer?action=UPDATE&amp;creator=factset&amp;DYN_ARGS=TRUE&amp;DOC_NAME=FAT:FQL_AUDITING_CLIENT_TEMPLATE.FAT&amp;display_string=Audit&amp;VAR:KEY=ZOPKHGXYNI&amp;VAR:QUERY=RkZfRUJJVERBX09QRVIoUVRSLDQvMS8yMDA5LDYvMzAvMjAwOSwsLFVTRCk=&amp;WINDOW=FIRST_POPUP&amp;HEIGH","T=450&amp;WIDTH=450&amp;START_MAXIMIZED=FALSE&amp;VAR:CALENDAR=US&amp;VAR:SYMBOL=GCI&amp;VAR:INDEX=0"}</definedName>
    <definedName name="_625__FDSAUDITLINK__" localSheetId="3" hidden="1">{"fdsup://directions/FAT Viewer?action=UPDATE&amp;creator=factset&amp;DYN_ARGS=TRUE&amp;DOC_NAME=FAT:FQL_AUDITING_CLIENT_TEMPLATE.FAT&amp;display_string=Audit&amp;VAR:KEY=ZOPKHGXYNI&amp;VAR:QUERY=RkZfRUJJVERBX09QRVIoUVRSLDQvMS8yMDA5LDYvMzAvMjAwOSwsLFVTRCk=&amp;WINDOW=FIRST_POPUP&amp;HEIGH","T=450&amp;WIDTH=450&amp;START_MAXIMIZED=FALSE&amp;VAR:CALENDAR=US&amp;VAR:SYMBOL=GCI&amp;VAR:INDEX=0"}</definedName>
    <definedName name="_625__FDSAUDITLINK__" localSheetId="5" hidden="1">{"fdsup://directions/FAT Viewer?action=UPDATE&amp;creator=factset&amp;DYN_ARGS=TRUE&amp;DOC_NAME=FAT:FQL_AUDITING_CLIENT_TEMPLATE.FAT&amp;display_string=Audit&amp;VAR:KEY=ZOPKHGXYNI&amp;VAR:QUERY=RkZfRUJJVERBX09QRVIoUVRSLDQvMS8yMDA5LDYvMzAvMjAwOSwsLFVTRCk=&amp;WINDOW=FIRST_POPUP&amp;HEIGH","T=450&amp;WIDTH=450&amp;START_MAXIMIZED=FALSE&amp;VAR:CALENDAR=US&amp;VAR:SYMBOL=GCI&amp;VAR:INDEX=0"}</definedName>
    <definedName name="_625__FDSAUDITLINK__" localSheetId="1" hidden="1">{"fdsup://directions/FAT Viewer?action=UPDATE&amp;creator=factset&amp;DYN_ARGS=TRUE&amp;DOC_NAME=FAT:FQL_AUDITING_CLIENT_TEMPLATE.FAT&amp;display_string=Audit&amp;VAR:KEY=ZOPKHGXYNI&amp;VAR:QUERY=RkZfRUJJVERBX09QRVIoUVRSLDQvMS8yMDA5LDYvMzAvMjAwOSwsLFVTRCk=&amp;WINDOW=FIRST_POPUP&amp;HEIGH","T=450&amp;WIDTH=450&amp;START_MAXIMIZED=FALSE&amp;VAR:CALENDAR=US&amp;VAR:SYMBOL=GCI&amp;VAR:INDEX=0"}</definedName>
    <definedName name="_625__FDSAUDITLINK__" hidden="1">{"fdsup://directions/FAT Viewer?action=UPDATE&amp;creator=factset&amp;DYN_ARGS=TRUE&amp;DOC_NAME=FAT:FQL_AUDITING_CLIENT_TEMPLATE.FAT&amp;display_string=Audit&amp;VAR:KEY=ZOPKHGXYNI&amp;VAR:QUERY=RkZfRUJJVERBX09QRVIoUVRSLDQvMS8yMDA5LDYvMzAvMjAwOSwsLFVTRCk=&amp;WINDOW=FIRST_POPUP&amp;HEIGH","T=450&amp;WIDTH=450&amp;START_MAXIMIZED=FALSE&amp;VAR:CALENDAR=US&amp;VAR:SYMBOL=GCI&amp;VAR:INDEX=0"}</definedName>
    <definedName name="_626__FDSAUDITLINK__" localSheetId="7" hidden="1">{"fdsup://directions/FAT Viewer?action=UPDATE&amp;creator=factset&amp;DYN_ARGS=TRUE&amp;DOC_NAME=FAT:FQL_AUDITING_CLIENT_TEMPLATE.FAT&amp;display_string=Audit&amp;VAR:KEY=XIHKZSHGVG&amp;VAR:QUERY=RkZfRUJJVERBX09QRVIoUVRSLDQvMS8yMDEwLDYvMzAvMjAxMCwsLFVTRCk=&amp;WINDOW=FIRST_POPUP&amp;HEIGH","T=450&amp;WIDTH=450&amp;START_MAXIMIZED=FALSE&amp;VAR:CALENDAR=US&amp;VAR:SYMBOL=GCI&amp;VAR:INDEX=0"}</definedName>
    <definedName name="_626__FDSAUDITLINK__" localSheetId="9" hidden="1">{"fdsup://directions/FAT Viewer?action=UPDATE&amp;creator=factset&amp;DYN_ARGS=TRUE&amp;DOC_NAME=FAT:FQL_AUDITING_CLIENT_TEMPLATE.FAT&amp;display_string=Audit&amp;VAR:KEY=XIHKZSHGVG&amp;VAR:QUERY=RkZfRUJJVERBX09QRVIoUVRSLDQvMS8yMDEwLDYvMzAvMjAxMCwsLFVTRCk=&amp;WINDOW=FIRST_POPUP&amp;HEIGH","T=450&amp;WIDTH=450&amp;START_MAXIMIZED=FALSE&amp;VAR:CALENDAR=US&amp;VAR:SYMBOL=GCI&amp;VAR:INDEX=0"}</definedName>
    <definedName name="_626__FDSAUDITLINK__" localSheetId="8" hidden="1">{"fdsup://directions/FAT Viewer?action=UPDATE&amp;creator=factset&amp;DYN_ARGS=TRUE&amp;DOC_NAME=FAT:FQL_AUDITING_CLIENT_TEMPLATE.FAT&amp;display_string=Audit&amp;VAR:KEY=XIHKZSHGVG&amp;VAR:QUERY=RkZfRUJJVERBX09QRVIoUVRSLDQvMS8yMDEwLDYvMzAvMjAxMCwsLFVTRCk=&amp;WINDOW=FIRST_POPUP&amp;HEIGH","T=450&amp;WIDTH=450&amp;START_MAXIMIZED=FALSE&amp;VAR:CALENDAR=US&amp;VAR:SYMBOL=GCI&amp;VAR:INDEX=0"}</definedName>
    <definedName name="_626__FDSAUDITLINK__" localSheetId="10" hidden="1">{"fdsup://directions/FAT Viewer?action=UPDATE&amp;creator=factset&amp;DYN_ARGS=TRUE&amp;DOC_NAME=FAT:FQL_AUDITING_CLIENT_TEMPLATE.FAT&amp;display_string=Audit&amp;VAR:KEY=XIHKZSHGVG&amp;VAR:QUERY=RkZfRUJJVERBX09QRVIoUVRSLDQvMS8yMDEwLDYvMzAvMjAxMCwsLFVTRCk=&amp;WINDOW=FIRST_POPUP&amp;HEIGH","T=450&amp;WIDTH=450&amp;START_MAXIMIZED=FALSE&amp;VAR:CALENDAR=US&amp;VAR:SYMBOL=GCI&amp;VAR:INDEX=0"}</definedName>
    <definedName name="_626__FDSAUDITLINK__" localSheetId="3" hidden="1">{"fdsup://directions/FAT Viewer?action=UPDATE&amp;creator=factset&amp;DYN_ARGS=TRUE&amp;DOC_NAME=FAT:FQL_AUDITING_CLIENT_TEMPLATE.FAT&amp;display_string=Audit&amp;VAR:KEY=XIHKZSHGVG&amp;VAR:QUERY=RkZfRUJJVERBX09QRVIoUVRSLDQvMS8yMDEwLDYvMzAvMjAxMCwsLFVTRCk=&amp;WINDOW=FIRST_POPUP&amp;HEIGH","T=450&amp;WIDTH=450&amp;START_MAXIMIZED=FALSE&amp;VAR:CALENDAR=US&amp;VAR:SYMBOL=GCI&amp;VAR:INDEX=0"}</definedName>
    <definedName name="_626__FDSAUDITLINK__" localSheetId="5" hidden="1">{"fdsup://directions/FAT Viewer?action=UPDATE&amp;creator=factset&amp;DYN_ARGS=TRUE&amp;DOC_NAME=FAT:FQL_AUDITING_CLIENT_TEMPLATE.FAT&amp;display_string=Audit&amp;VAR:KEY=XIHKZSHGVG&amp;VAR:QUERY=RkZfRUJJVERBX09QRVIoUVRSLDQvMS8yMDEwLDYvMzAvMjAxMCwsLFVTRCk=&amp;WINDOW=FIRST_POPUP&amp;HEIGH","T=450&amp;WIDTH=450&amp;START_MAXIMIZED=FALSE&amp;VAR:CALENDAR=US&amp;VAR:SYMBOL=GCI&amp;VAR:INDEX=0"}</definedName>
    <definedName name="_626__FDSAUDITLINK__" localSheetId="1" hidden="1">{"fdsup://directions/FAT Viewer?action=UPDATE&amp;creator=factset&amp;DYN_ARGS=TRUE&amp;DOC_NAME=FAT:FQL_AUDITING_CLIENT_TEMPLATE.FAT&amp;display_string=Audit&amp;VAR:KEY=XIHKZSHGVG&amp;VAR:QUERY=RkZfRUJJVERBX09QRVIoUVRSLDQvMS8yMDEwLDYvMzAvMjAxMCwsLFVTRCk=&amp;WINDOW=FIRST_POPUP&amp;HEIGH","T=450&amp;WIDTH=450&amp;START_MAXIMIZED=FALSE&amp;VAR:CALENDAR=US&amp;VAR:SYMBOL=GCI&amp;VAR:INDEX=0"}</definedName>
    <definedName name="_626__FDSAUDITLINK__" hidden="1">{"fdsup://directions/FAT Viewer?action=UPDATE&amp;creator=factset&amp;DYN_ARGS=TRUE&amp;DOC_NAME=FAT:FQL_AUDITING_CLIENT_TEMPLATE.FAT&amp;display_string=Audit&amp;VAR:KEY=XIHKZSHGVG&amp;VAR:QUERY=RkZfRUJJVERBX09QRVIoUVRSLDQvMS8yMDEwLDYvMzAvMjAxMCwsLFVTRCk=&amp;WINDOW=FIRST_POPUP&amp;HEIGH","T=450&amp;WIDTH=450&amp;START_MAXIMIZED=FALSE&amp;VAR:CALENDAR=US&amp;VAR:SYMBOL=GCI&amp;VAR:INDEX=0"}</definedName>
    <definedName name="_627__FDSAUDITLINK__" localSheetId="7" hidden="1">{"fdsup://directions/FAT Viewer?action=UPDATE&amp;creator=factset&amp;DYN_ARGS=TRUE&amp;DOC_NAME=FAT:FQL_AUDITING_CLIENT_TEMPLATE.FAT&amp;display_string=Audit&amp;VAR:KEY=NWJEPWJWHM&amp;VAR:QUERY=RkZfRUJJVERBX09QRVIoUVRSLDQvMS8yMDA5LDYvMzAvMjAwOSwsLFVTRCk=&amp;WINDOW=FIRST_POPUP&amp;HEIGH","T=450&amp;WIDTH=450&amp;START_MAXIMIZED=FALSE&amp;VAR:CALENDAR=US&amp;VAR:SYMBOL=GAS&amp;VAR:INDEX=0"}</definedName>
    <definedName name="_627__FDSAUDITLINK__" localSheetId="9" hidden="1">{"fdsup://directions/FAT Viewer?action=UPDATE&amp;creator=factset&amp;DYN_ARGS=TRUE&amp;DOC_NAME=FAT:FQL_AUDITING_CLIENT_TEMPLATE.FAT&amp;display_string=Audit&amp;VAR:KEY=NWJEPWJWHM&amp;VAR:QUERY=RkZfRUJJVERBX09QRVIoUVRSLDQvMS8yMDA5LDYvMzAvMjAwOSwsLFVTRCk=&amp;WINDOW=FIRST_POPUP&amp;HEIGH","T=450&amp;WIDTH=450&amp;START_MAXIMIZED=FALSE&amp;VAR:CALENDAR=US&amp;VAR:SYMBOL=GAS&amp;VAR:INDEX=0"}</definedName>
    <definedName name="_627__FDSAUDITLINK__" localSheetId="8" hidden="1">{"fdsup://directions/FAT Viewer?action=UPDATE&amp;creator=factset&amp;DYN_ARGS=TRUE&amp;DOC_NAME=FAT:FQL_AUDITING_CLIENT_TEMPLATE.FAT&amp;display_string=Audit&amp;VAR:KEY=NWJEPWJWHM&amp;VAR:QUERY=RkZfRUJJVERBX09QRVIoUVRSLDQvMS8yMDA5LDYvMzAvMjAwOSwsLFVTRCk=&amp;WINDOW=FIRST_POPUP&amp;HEIGH","T=450&amp;WIDTH=450&amp;START_MAXIMIZED=FALSE&amp;VAR:CALENDAR=US&amp;VAR:SYMBOL=GAS&amp;VAR:INDEX=0"}</definedName>
    <definedName name="_627__FDSAUDITLINK__" localSheetId="10" hidden="1">{"fdsup://directions/FAT Viewer?action=UPDATE&amp;creator=factset&amp;DYN_ARGS=TRUE&amp;DOC_NAME=FAT:FQL_AUDITING_CLIENT_TEMPLATE.FAT&amp;display_string=Audit&amp;VAR:KEY=NWJEPWJWHM&amp;VAR:QUERY=RkZfRUJJVERBX09QRVIoUVRSLDQvMS8yMDA5LDYvMzAvMjAwOSwsLFVTRCk=&amp;WINDOW=FIRST_POPUP&amp;HEIGH","T=450&amp;WIDTH=450&amp;START_MAXIMIZED=FALSE&amp;VAR:CALENDAR=US&amp;VAR:SYMBOL=GAS&amp;VAR:INDEX=0"}</definedName>
    <definedName name="_627__FDSAUDITLINK__" localSheetId="3" hidden="1">{"fdsup://directions/FAT Viewer?action=UPDATE&amp;creator=factset&amp;DYN_ARGS=TRUE&amp;DOC_NAME=FAT:FQL_AUDITING_CLIENT_TEMPLATE.FAT&amp;display_string=Audit&amp;VAR:KEY=NWJEPWJWHM&amp;VAR:QUERY=RkZfRUJJVERBX09QRVIoUVRSLDQvMS8yMDA5LDYvMzAvMjAwOSwsLFVTRCk=&amp;WINDOW=FIRST_POPUP&amp;HEIGH","T=450&amp;WIDTH=450&amp;START_MAXIMIZED=FALSE&amp;VAR:CALENDAR=US&amp;VAR:SYMBOL=GAS&amp;VAR:INDEX=0"}</definedName>
    <definedName name="_627__FDSAUDITLINK__" localSheetId="5" hidden="1">{"fdsup://directions/FAT Viewer?action=UPDATE&amp;creator=factset&amp;DYN_ARGS=TRUE&amp;DOC_NAME=FAT:FQL_AUDITING_CLIENT_TEMPLATE.FAT&amp;display_string=Audit&amp;VAR:KEY=NWJEPWJWHM&amp;VAR:QUERY=RkZfRUJJVERBX09QRVIoUVRSLDQvMS8yMDA5LDYvMzAvMjAwOSwsLFVTRCk=&amp;WINDOW=FIRST_POPUP&amp;HEIGH","T=450&amp;WIDTH=450&amp;START_MAXIMIZED=FALSE&amp;VAR:CALENDAR=US&amp;VAR:SYMBOL=GAS&amp;VAR:INDEX=0"}</definedName>
    <definedName name="_627__FDSAUDITLINK__" localSheetId="1" hidden="1">{"fdsup://directions/FAT Viewer?action=UPDATE&amp;creator=factset&amp;DYN_ARGS=TRUE&amp;DOC_NAME=FAT:FQL_AUDITING_CLIENT_TEMPLATE.FAT&amp;display_string=Audit&amp;VAR:KEY=NWJEPWJWHM&amp;VAR:QUERY=RkZfRUJJVERBX09QRVIoUVRSLDQvMS8yMDA5LDYvMzAvMjAwOSwsLFVTRCk=&amp;WINDOW=FIRST_POPUP&amp;HEIGH","T=450&amp;WIDTH=450&amp;START_MAXIMIZED=FALSE&amp;VAR:CALENDAR=US&amp;VAR:SYMBOL=GAS&amp;VAR:INDEX=0"}</definedName>
    <definedName name="_627__FDSAUDITLINK__" hidden="1">{"fdsup://directions/FAT Viewer?action=UPDATE&amp;creator=factset&amp;DYN_ARGS=TRUE&amp;DOC_NAME=FAT:FQL_AUDITING_CLIENT_TEMPLATE.FAT&amp;display_string=Audit&amp;VAR:KEY=NWJEPWJWHM&amp;VAR:QUERY=RkZfRUJJVERBX09QRVIoUVRSLDQvMS8yMDA5LDYvMzAvMjAwOSwsLFVTRCk=&amp;WINDOW=FIRST_POPUP&amp;HEIGH","T=450&amp;WIDTH=450&amp;START_MAXIMIZED=FALSE&amp;VAR:CALENDAR=US&amp;VAR:SYMBOL=GAS&amp;VAR:INDEX=0"}</definedName>
    <definedName name="_628__FDSAUDITLINK__" localSheetId="7" hidden="1">{"fdsup://directions/FAT Viewer?action=UPDATE&amp;creator=factset&amp;DYN_ARGS=TRUE&amp;DOC_NAME=FAT:FQL_AUDITING_CLIENT_TEMPLATE.FAT&amp;display_string=Audit&amp;VAR:KEY=DELCHGFIZK&amp;VAR:QUERY=RkZfRUJJVERBX09QRVIoUVRSLDQvMS8yMDEwLDYvMzAvMjAxMCwsLFVTRCk=&amp;WINDOW=FIRST_POPUP&amp;HEIGH","T=450&amp;WIDTH=450&amp;START_MAXIMIZED=FALSE&amp;VAR:CALENDAR=US&amp;VAR:SYMBOL=GAS&amp;VAR:INDEX=0"}</definedName>
    <definedName name="_628__FDSAUDITLINK__" localSheetId="9" hidden="1">{"fdsup://directions/FAT Viewer?action=UPDATE&amp;creator=factset&amp;DYN_ARGS=TRUE&amp;DOC_NAME=FAT:FQL_AUDITING_CLIENT_TEMPLATE.FAT&amp;display_string=Audit&amp;VAR:KEY=DELCHGFIZK&amp;VAR:QUERY=RkZfRUJJVERBX09QRVIoUVRSLDQvMS8yMDEwLDYvMzAvMjAxMCwsLFVTRCk=&amp;WINDOW=FIRST_POPUP&amp;HEIGH","T=450&amp;WIDTH=450&amp;START_MAXIMIZED=FALSE&amp;VAR:CALENDAR=US&amp;VAR:SYMBOL=GAS&amp;VAR:INDEX=0"}</definedName>
    <definedName name="_628__FDSAUDITLINK__" localSheetId="8" hidden="1">{"fdsup://directions/FAT Viewer?action=UPDATE&amp;creator=factset&amp;DYN_ARGS=TRUE&amp;DOC_NAME=FAT:FQL_AUDITING_CLIENT_TEMPLATE.FAT&amp;display_string=Audit&amp;VAR:KEY=DELCHGFIZK&amp;VAR:QUERY=RkZfRUJJVERBX09QRVIoUVRSLDQvMS8yMDEwLDYvMzAvMjAxMCwsLFVTRCk=&amp;WINDOW=FIRST_POPUP&amp;HEIGH","T=450&amp;WIDTH=450&amp;START_MAXIMIZED=FALSE&amp;VAR:CALENDAR=US&amp;VAR:SYMBOL=GAS&amp;VAR:INDEX=0"}</definedName>
    <definedName name="_628__FDSAUDITLINK__" localSheetId="10" hidden="1">{"fdsup://directions/FAT Viewer?action=UPDATE&amp;creator=factset&amp;DYN_ARGS=TRUE&amp;DOC_NAME=FAT:FQL_AUDITING_CLIENT_TEMPLATE.FAT&amp;display_string=Audit&amp;VAR:KEY=DELCHGFIZK&amp;VAR:QUERY=RkZfRUJJVERBX09QRVIoUVRSLDQvMS8yMDEwLDYvMzAvMjAxMCwsLFVTRCk=&amp;WINDOW=FIRST_POPUP&amp;HEIGH","T=450&amp;WIDTH=450&amp;START_MAXIMIZED=FALSE&amp;VAR:CALENDAR=US&amp;VAR:SYMBOL=GAS&amp;VAR:INDEX=0"}</definedName>
    <definedName name="_628__FDSAUDITLINK__" localSheetId="3" hidden="1">{"fdsup://directions/FAT Viewer?action=UPDATE&amp;creator=factset&amp;DYN_ARGS=TRUE&amp;DOC_NAME=FAT:FQL_AUDITING_CLIENT_TEMPLATE.FAT&amp;display_string=Audit&amp;VAR:KEY=DELCHGFIZK&amp;VAR:QUERY=RkZfRUJJVERBX09QRVIoUVRSLDQvMS8yMDEwLDYvMzAvMjAxMCwsLFVTRCk=&amp;WINDOW=FIRST_POPUP&amp;HEIGH","T=450&amp;WIDTH=450&amp;START_MAXIMIZED=FALSE&amp;VAR:CALENDAR=US&amp;VAR:SYMBOL=GAS&amp;VAR:INDEX=0"}</definedName>
    <definedName name="_628__FDSAUDITLINK__" localSheetId="5" hidden="1">{"fdsup://directions/FAT Viewer?action=UPDATE&amp;creator=factset&amp;DYN_ARGS=TRUE&amp;DOC_NAME=FAT:FQL_AUDITING_CLIENT_TEMPLATE.FAT&amp;display_string=Audit&amp;VAR:KEY=DELCHGFIZK&amp;VAR:QUERY=RkZfRUJJVERBX09QRVIoUVRSLDQvMS8yMDEwLDYvMzAvMjAxMCwsLFVTRCk=&amp;WINDOW=FIRST_POPUP&amp;HEIGH","T=450&amp;WIDTH=450&amp;START_MAXIMIZED=FALSE&amp;VAR:CALENDAR=US&amp;VAR:SYMBOL=GAS&amp;VAR:INDEX=0"}</definedName>
    <definedName name="_628__FDSAUDITLINK__" localSheetId="1" hidden="1">{"fdsup://directions/FAT Viewer?action=UPDATE&amp;creator=factset&amp;DYN_ARGS=TRUE&amp;DOC_NAME=FAT:FQL_AUDITING_CLIENT_TEMPLATE.FAT&amp;display_string=Audit&amp;VAR:KEY=DELCHGFIZK&amp;VAR:QUERY=RkZfRUJJVERBX09QRVIoUVRSLDQvMS8yMDEwLDYvMzAvMjAxMCwsLFVTRCk=&amp;WINDOW=FIRST_POPUP&amp;HEIGH","T=450&amp;WIDTH=450&amp;START_MAXIMIZED=FALSE&amp;VAR:CALENDAR=US&amp;VAR:SYMBOL=GAS&amp;VAR:INDEX=0"}</definedName>
    <definedName name="_628__FDSAUDITLINK__" hidden="1">{"fdsup://directions/FAT Viewer?action=UPDATE&amp;creator=factset&amp;DYN_ARGS=TRUE&amp;DOC_NAME=FAT:FQL_AUDITING_CLIENT_TEMPLATE.FAT&amp;display_string=Audit&amp;VAR:KEY=DELCHGFIZK&amp;VAR:QUERY=RkZfRUJJVERBX09QRVIoUVRSLDQvMS8yMDEwLDYvMzAvMjAxMCwsLFVTRCk=&amp;WINDOW=FIRST_POPUP&amp;HEIGH","T=450&amp;WIDTH=450&amp;START_MAXIMIZED=FALSE&amp;VAR:CALENDAR=US&amp;VAR:SYMBOL=GAS&amp;VAR:INDEX=0"}</definedName>
    <definedName name="_629__FDSAUDITLINK__" localSheetId="7" hidden="1">{"fdsup://directions/FAT Viewer?action=UPDATE&amp;creator=factset&amp;DYN_ARGS=TRUE&amp;DOC_NAME=FAT:FQL_AUDITING_CLIENT_TEMPLATE.FAT&amp;display_string=Audit&amp;VAR:KEY=PSBEPOTQFI&amp;VAR:QUERY=RkZfRUJJVERBX09QRVIoUVRSLDQvMS8yMDA5LDYvMzAvMjAwOSwsLFVTRCk=&amp;WINDOW=FIRST_POPUP&amp;HEIGH","T=450&amp;WIDTH=450&amp;START_MAXIMIZED=FALSE&amp;VAR:CALENDAR=US&amp;VAR:SYMBOL=FTR&amp;VAR:INDEX=0"}</definedName>
    <definedName name="_629__FDSAUDITLINK__" localSheetId="9" hidden="1">{"fdsup://directions/FAT Viewer?action=UPDATE&amp;creator=factset&amp;DYN_ARGS=TRUE&amp;DOC_NAME=FAT:FQL_AUDITING_CLIENT_TEMPLATE.FAT&amp;display_string=Audit&amp;VAR:KEY=PSBEPOTQFI&amp;VAR:QUERY=RkZfRUJJVERBX09QRVIoUVRSLDQvMS8yMDA5LDYvMzAvMjAwOSwsLFVTRCk=&amp;WINDOW=FIRST_POPUP&amp;HEIGH","T=450&amp;WIDTH=450&amp;START_MAXIMIZED=FALSE&amp;VAR:CALENDAR=US&amp;VAR:SYMBOL=FTR&amp;VAR:INDEX=0"}</definedName>
    <definedName name="_629__FDSAUDITLINK__" localSheetId="8" hidden="1">{"fdsup://directions/FAT Viewer?action=UPDATE&amp;creator=factset&amp;DYN_ARGS=TRUE&amp;DOC_NAME=FAT:FQL_AUDITING_CLIENT_TEMPLATE.FAT&amp;display_string=Audit&amp;VAR:KEY=PSBEPOTQFI&amp;VAR:QUERY=RkZfRUJJVERBX09QRVIoUVRSLDQvMS8yMDA5LDYvMzAvMjAwOSwsLFVTRCk=&amp;WINDOW=FIRST_POPUP&amp;HEIGH","T=450&amp;WIDTH=450&amp;START_MAXIMIZED=FALSE&amp;VAR:CALENDAR=US&amp;VAR:SYMBOL=FTR&amp;VAR:INDEX=0"}</definedName>
    <definedName name="_629__FDSAUDITLINK__" localSheetId="10" hidden="1">{"fdsup://directions/FAT Viewer?action=UPDATE&amp;creator=factset&amp;DYN_ARGS=TRUE&amp;DOC_NAME=FAT:FQL_AUDITING_CLIENT_TEMPLATE.FAT&amp;display_string=Audit&amp;VAR:KEY=PSBEPOTQFI&amp;VAR:QUERY=RkZfRUJJVERBX09QRVIoUVRSLDQvMS8yMDA5LDYvMzAvMjAwOSwsLFVTRCk=&amp;WINDOW=FIRST_POPUP&amp;HEIGH","T=450&amp;WIDTH=450&amp;START_MAXIMIZED=FALSE&amp;VAR:CALENDAR=US&amp;VAR:SYMBOL=FTR&amp;VAR:INDEX=0"}</definedName>
    <definedName name="_629__FDSAUDITLINK__" localSheetId="3" hidden="1">{"fdsup://directions/FAT Viewer?action=UPDATE&amp;creator=factset&amp;DYN_ARGS=TRUE&amp;DOC_NAME=FAT:FQL_AUDITING_CLIENT_TEMPLATE.FAT&amp;display_string=Audit&amp;VAR:KEY=PSBEPOTQFI&amp;VAR:QUERY=RkZfRUJJVERBX09QRVIoUVRSLDQvMS8yMDA5LDYvMzAvMjAwOSwsLFVTRCk=&amp;WINDOW=FIRST_POPUP&amp;HEIGH","T=450&amp;WIDTH=450&amp;START_MAXIMIZED=FALSE&amp;VAR:CALENDAR=US&amp;VAR:SYMBOL=FTR&amp;VAR:INDEX=0"}</definedName>
    <definedName name="_629__FDSAUDITLINK__" localSheetId="5" hidden="1">{"fdsup://directions/FAT Viewer?action=UPDATE&amp;creator=factset&amp;DYN_ARGS=TRUE&amp;DOC_NAME=FAT:FQL_AUDITING_CLIENT_TEMPLATE.FAT&amp;display_string=Audit&amp;VAR:KEY=PSBEPOTQFI&amp;VAR:QUERY=RkZfRUJJVERBX09QRVIoUVRSLDQvMS8yMDA5LDYvMzAvMjAwOSwsLFVTRCk=&amp;WINDOW=FIRST_POPUP&amp;HEIGH","T=450&amp;WIDTH=450&amp;START_MAXIMIZED=FALSE&amp;VAR:CALENDAR=US&amp;VAR:SYMBOL=FTR&amp;VAR:INDEX=0"}</definedName>
    <definedName name="_629__FDSAUDITLINK__" localSheetId="1" hidden="1">{"fdsup://directions/FAT Viewer?action=UPDATE&amp;creator=factset&amp;DYN_ARGS=TRUE&amp;DOC_NAME=FAT:FQL_AUDITING_CLIENT_TEMPLATE.FAT&amp;display_string=Audit&amp;VAR:KEY=PSBEPOTQFI&amp;VAR:QUERY=RkZfRUJJVERBX09QRVIoUVRSLDQvMS8yMDA5LDYvMzAvMjAwOSwsLFVTRCk=&amp;WINDOW=FIRST_POPUP&amp;HEIGH","T=450&amp;WIDTH=450&amp;START_MAXIMIZED=FALSE&amp;VAR:CALENDAR=US&amp;VAR:SYMBOL=FTR&amp;VAR:INDEX=0"}</definedName>
    <definedName name="_629__FDSAUDITLINK__" hidden="1">{"fdsup://directions/FAT Viewer?action=UPDATE&amp;creator=factset&amp;DYN_ARGS=TRUE&amp;DOC_NAME=FAT:FQL_AUDITING_CLIENT_TEMPLATE.FAT&amp;display_string=Audit&amp;VAR:KEY=PSBEPOTQFI&amp;VAR:QUERY=RkZfRUJJVERBX09QRVIoUVRSLDQvMS8yMDA5LDYvMzAvMjAwOSwsLFVTRCk=&amp;WINDOW=FIRST_POPUP&amp;HEIGH","T=450&amp;WIDTH=450&amp;START_MAXIMIZED=FALSE&amp;VAR:CALENDAR=US&amp;VAR:SYMBOL=FTR&amp;VAR:INDEX=0"}</definedName>
    <definedName name="_63__FDSAUDITLINK__" localSheetId="7" hidden="1">{"fdsup://directions/FAT Viewer?action=UPDATE&amp;creator=factset&amp;DYN_ARGS=TRUE&amp;DOC_NAME=FAT:FQL_AUDITING_CLIENT_TEMPLATE.FAT&amp;display_string=Audit&amp;VAR:KEY=JYTWPOHYXI&amp;VAR:QUERY=RkZfRUJJVERBX09QRVIoUVRSLDQvMS8yMDA5LDYvMzAvMjAwOSwsLFVTRCk=&amp;WINDOW=FIRST_POPUP&amp;HEIGH","T=450&amp;WIDTH=450&amp;START_MAXIMIZED=FALSE&amp;VAR:CALENDAR=US&amp;VAR:SYMBOL=VTR&amp;VAR:INDEX=0"}</definedName>
    <definedName name="_63__FDSAUDITLINK__" localSheetId="9" hidden="1">{"fdsup://directions/FAT Viewer?action=UPDATE&amp;creator=factset&amp;DYN_ARGS=TRUE&amp;DOC_NAME=FAT:FQL_AUDITING_CLIENT_TEMPLATE.FAT&amp;display_string=Audit&amp;VAR:KEY=JYTWPOHYXI&amp;VAR:QUERY=RkZfRUJJVERBX09QRVIoUVRSLDQvMS8yMDA5LDYvMzAvMjAwOSwsLFVTRCk=&amp;WINDOW=FIRST_POPUP&amp;HEIGH","T=450&amp;WIDTH=450&amp;START_MAXIMIZED=FALSE&amp;VAR:CALENDAR=US&amp;VAR:SYMBOL=VTR&amp;VAR:INDEX=0"}</definedName>
    <definedName name="_63__FDSAUDITLINK__" localSheetId="8" hidden="1">{"fdsup://directions/FAT Viewer?action=UPDATE&amp;creator=factset&amp;DYN_ARGS=TRUE&amp;DOC_NAME=FAT:FQL_AUDITING_CLIENT_TEMPLATE.FAT&amp;display_string=Audit&amp;VAR:KEY=JYTWPOHYXI&amp;VAR:QUERY=RkZfRUJJVERBX09QRVIoUVRSLDQvMS8yMDA5LDYvMzAvMjAwOSwsLFVTRCk=&amp;WINDOW=FIRST_POPUP&amp;HEIGH","T=450&amp;WIDTH=450&amp;START_MAXIMIZED=FALSE&amp;VAR:CALENDAR=US&amp;VAR:SYMBOL=VTR&amp;VAR:INDEX=0"}</definedName>
    <definedName name="_63__FDSAUDITLINK__" localSheetId="10" hidden="1">{"fdsup://directions/FAT Viewer?action=UPDATE&amp;creator=factset&amp;DYN_ARGS=TRUE&amp;DOC_NAME=FAT:FQL_AUDITING_CLIENT_TEMPLATE.FAT&amp;display_string=Audit&amp;VAR:KEY=JYTWPOHYXI&amp;VAR:QUERY=RkZfRUJJVERBX09QRVIoUVRSLDQvMS8yMDA5LDYvMzAvMjAwOSwsLFVTRCk=&amp;WINDOW=FIRST_POPUP&amp;HEIGH","T=450&amp;WIDTH=450&amp;START_MAXIMIZED=FALSE&amp;VAR:CALENDAR=US&amp;VAR:SYMBOL=VTR&amp;VAR:INDEX=0"}</definedName>
    <definedName name="_63__FDSAUDITLINK__" localSheetId="3" hidden="1">{"fdsup://directions/FAT Viewer?action=UPDATE&amp;creator=factset&amp;DYN_ARGS=TRUE&amp;DOC_NAME=FAT:FQL_AUDITING_CLIENT_TEMPLATE.FAT&amp;display_string=Audit&amp;VAR:KEY=JYTWPOHYXI&amp;VAR:QUERY=RkZfRUJJVERBX09QRVIoUVRSLDQvMS8yMDA5LDYvMzAvMjAwOSwsLFVTRCk=&amp;WINDOW=FIRST_POPUP&amp;HEIGH","T=450&amp;WIDTH=450&amp;START_MAXIMIZED=FALSE&amp;VAR:CALENDAR=US&amp;VAR:SYMBOL=VTR&amp;VAR:INDEX=0"}</definedName>
    <definedName name="_63__FDSAUDITLINK__" localSheetId="5" hidden="1">{"fdsup://directions/FAT Viewer?action=UPDATE&amp;creator=factset&amp;DYN_ARGS=TRUE&amp;DOC_NAME=FAT:FQL_AUDITING_CLIENT_TEMPLATE.FAT&amp;display_string=Audit&amp;VAR:KEY=JYTWPOHYXI&amp;VAR:QUERY=RkZfRUJJVERBX09QRVIoUVRSLDQvMS8yMDA5LDYvMzAvMjAwOSwsLFVTRCk=&amp;WINDOW=FIRST_POPUP&amp;HEIGH","T=450&amp;WIDTH=450&amp;START_MAXIMIZED=FALSE&amp;VAR:CALENDAR=US&amp;VAR:SYMBOL=VTR&amp;VAR:INDEX=0"}</definedName>
    <definedName name="_63__FDSAUDITLINK__" localSheetId="1" hidden="1">{"fdsup://directions/FAT Viewer?action=UPDATE&amp;creator=factset&amp;DYN_ARGS=TRUE&amp;DOC_NAME=FAT:FQL_AUDITING_CLIENT_TEMPLATE.FAT&amp;display_string=Audit&amp;VAR:KEY=JYTWPOHYXI&amp;VAR:QUERY=RkZfRUJJVERBX09QRVIoUVRSLDQvMS8yMDA5LDYvMzAvMjAwOSwsLFVTRCk=&amp;WINDOW=FIRST_POPUP&amp;HEIGH","T=450&amp;WIDTH=450&amp;START_MAXIMIZED=FALSE&amp;VAR:CALENDAR=US&amp;VAR:SYMBOL=VTR&amp;VAR:INDEX=0"}</definedName>
    <definedName name="_63__FDSAUDITLINK__" hidden="1">{"fdsup://directions/FAT Viewer?action=UPDATE&amp;creator=factset&amp;DYN_ARGS=TRUE&amp;DOC_NAME=FAT:FQL_AUDITING_CLIENT_TEMPLATE.FAT&amp;display_string=Audit&amp;VAR:KEY=JYTWPOHYXI&amp;VAR:QUERY=RkZfRUJJVERBX09QRVIoUVRSLDQvMS8yMDA5LDYvMzAvMjAwOSwsLFVTRCk=&amp;WINDOW=FIRST_POPUP&amp;HEIGH","T=450&amp;WIDTH=450&amp;START_MAXIMIZED=FALSE&amp;VAR:CALENDAR=US&amp;VAR:SYMBOL=VTR&amp;VAR:INDEX=0"}</definedName>
    <definedName name="_630__FDSAUDITLINK__" localSheetId="7" hidden="1">{"fdsup://directions/FAT Viewer?action=UPDATE&amp;creator=factset&amp;DYN_ARGS=TRUE&amp;DOC_NAME=FAT:FQL_AUDITING_CLIENT_TEMPLATE.FAT&amp;display_string=Audit&amp;VAR:KEY=PYTORKRKXA&amp;VAR:QUERY=RkZfRUJJVERBX09QRVIoUVRSLDQvMS8yMDEwLDYvMzAvMjAxMCwsLFVTRCk=&amp;WINDOW=FIRST_POPUP&amp;HEIGH","T=450&amp;WIDTH=450&amp;START_MAXIMIZED=FALSE&amp;VAR:CALENDAR=US&amp;VAR:SYMBOL=FTR&amp;VAR:INDEX=0"}</definedName>
    <definedName name="_630__FDSAUDITLINK__" localSheetId="9" hidden="1">{"fdsup://directions/FAT Viewer?action=UPDATE&amp;creator=factset&amp;DYN_ARGS=TRUE&amp;DOC_NAME=FAT:FQL_AUDITING_CLIENT_TEMPLATE.FAT&amp;display_string=Audit&amp;VAR:KEY=PYTORKRKXA&amp;VAR:QUERY=RkZfRUJJVERBX09QRVIoUVRSLDQvMS8yMDEwLDYvMzAvMjAxMCwsLFVTRCk=&amp;WINDOW=FIRST_POPUP&amp;HEIGH","T=450&amp;WIDTH=450&amp;START_MAXIMIZED=FALSE&amp;VAR:CALENDAR=US&amp;VAR:SYMBOL=FTR&amp;VAR:INDEX=0"}</definedName>
    <definedName name="_630__FDSAUDITLINK__" localSheetId="8" hidden="1">{"fdsup://directions/FAT Viewer?action=UPDATE&amp;creator=factset&amp;DYN_ARGS=TRUE&amp;DOC_NAME=FAT:FQL_AUDITING_CLIENT_TEMPLATE.FAT&amp;display_string=Audit&amp;VAR:KEY=PYTORKRKXA&amp;VAR:QUERY=RkZfRUJJVERBX09QRVIoUVRSLDQvMS8yMDEwLDYvMzAvMjAxMCwsLFVTRCk=&amp;WINDOW=FIRST_POPUP&amp;HEIGH","T=450&amp;WIDTH=450&amp;START_MAXIMIZED=FALSE&amp;VAR:CALENDAR=US&amp;VAR:SYMBOL=FTR&amp;VAR:INDEX=0"}</definedName>
    <definedName name="_630__FDSAUDITLINK__" localSheetId="10" hidden="1">{"fdsup://directions/FAT Viewer?action=UPDATE&amp;creator=factset&amp;DYN_ARGS=TRUE&amp;DOC_NAME=FAT:FQL_AUDITING_CLIENT_TEMPLATE.FAT&amp;display_string=Audit&amp;VAR:KEY=PYTORKRKXA&amp;VAR:QUERY=RkZfRUJJVERBX09QRVIoUVRSLDQvMS8yMDEwLDYvMzAvMjAxMCwsLFVTRCk=&amp;WINDOW=FIRST_POPUP&amp;HEIGH","T=450&amp;WIDTH=450&amp;START_MAXIMIZED=FALSE&amp;VAR:CALENDAR=US&amp;VAR:SYMBOL=FTR&amp;VAR:INDEX=0"}</definedName>
    <definedName name="_630__FDSAUDITLINK__" localSheetId="3" hidden="1">{"fdsup://directions/FAT Viewer?action=UPDATE&amp;creator=factset&amp;DYN_ARGS=TRUE&amp;DOC_NAME=FAT:FQL_AUDITING_CLIENT_TEMPLATE.FAT&amp;display_string=Audit&amp;VAR:KEY=PYTORKRKXA&amp;VAR:QUERY=RkZfRUJJVERBX09QRVIoUVRSLDQvMS8yMDEwLDYvMzAvMjAxMCwsLFVTRCk=&amp;WINDOW=FIRST_POPUP&amp;HEIGH","T=450&amp;WIDTH=450&amp;START_MAXIMIZED=FALSE&amp;VAR:CALENDAR=US&amp;VAR:SYMBOL=FTR&amp;VAR:INDEX=0"}</definedName>
    <definedName name="_630__FDSAUDITLINK__" localSheetId="5" hidden="1">{"fdsup://directions/FAT Viewer?action=UPDATE&amp;creator=factset&amp;DYN_ARGS=TRUE&amp;DOC_NAME=FAT:FQL_AUDITING_CLIENT_TEMPLATE.FAT&amp;display_string=Audit&amp;VAR:KEY=PYTORKRKXA&amp;VAR:QUERY=RkZfRUJJVERBX09QRVIoUVRSLDQvMS8yMDEwLDYvMzAvMjAxMCwsLFVTRCk=&amp;WINDOW=FIRST_POPUP&amp;HEIGH","T=450&amp;WIDTH=450&amp;START_MAXIMIZED=FALSE&amp;VAR:CALENDAR=US&amp;VAR:SYMBOL=FTR&amp;VAR:INDEX=0"}</definedName>
    <definedName name="_630__FDSAUDITLINK__" localSheetId="1" hidden="1">{"fdsup://directions/FAT Viewer?action=UPDATE&amp;creator=factset&amp;DYN_ARGS=TRUE&amp;DOC_NAME=FAT:FQL_AUDITING_CLIENT_TEMPLATE.FAT&amp;display_string=Audit&amp;VAR:KEY=PYTORKRKXA&amp;VAR:QUERY=RkZfRUJJVERBX09QRVIoUVRSLDQvMS8yMDEwLDYvMzAvMjAxMCwsLFVTRCk=&amp;WINDOW=FIRST_POPUP&amp;HEIGH","T=450&amp;WIDTH=450&amp;START_MAXIMIZED=FALSE&amp;VAR:CALENDAR=US&amp;VAR:SYMBOL=FTR&amp;VAR:INDEX=0"}</definedName>
    <definedName name="_630__FDSAUDITLINK__" hidden="1">{"fdsup://directions/FAT Viewer?action=UPDATE&amp;creator=factset&amp;DYN_ARGS=TRUE&amp;DOC_NAME=FAT:FQL_AUDITING_CLIENT_TEMPLATE.FAT&amp;display_string=Audit&amp;VAR:KEY=PYTORKRKXA&amp;VAR:QUERY=RkZfRUJJVERBX09QRVIoUVRSLDQvMS8yMDEwLDYvMzAvMjAxMCwsLFVTRCk=&amp;WINDOW=FIRST_POPUP&amp;HEIGH","T=450&amp;WIDTH=450&amp;START_MAXIMIZED=FALSE&amp;VAR:CALENDAR=US&amp;VAR:SYMBOL=FTR&amp;VAR:INDEX=0"}</definedName>
    <definedName name="_631__FDSAUDITLINK__" localSheetId="7" hidden="1">{"fdsup://directions/FAT Viewer?action=UPDATE&amp;creator=factset&amp;DYN_ARGS=TRUE&amp;DOC_NAME=FAT:FQL_AUDITING_CLIENT_TEMPLATE.FAT&amp;display_string=Audit&amp;VAR:KEY=JITQVIHKBS&amp;VAR:QUERY=RkZfRUJJVERBX09QRVIoUVRSLDQvMS8yMDA5LDYvMzAvMjAwOSwsLFVTRCk=&amp;WINDOW=FIRST_POPUP&amp;HEIGH","T=450&amp;WIDTH=450&amp;START_MAXIMIZED=FALSE&amp;VAR:CALENDAR=US&amp;VAR:SYMBOL=FTI&amp;VAR:INDEX=0"}</definedName>
    <definedName name="_631__FDSAUDITLINK__" localSheetId="9" hidden="1">{"fdsup://directions/FAT Viewer?action=UPDATE&amp;creator=factset&amp;DYN_ARGS=TRUE&amp;DOC_NAME=FAT:FQL_AUDITING_CLIENT_TEMPLATE.FAT&amp;display_string=Audit&amp;VAR:KEY=JITQVIHKBS&amp;VAR:QUERY=RkZfRUJJVERBX09QRVIoUVRSLDQvMS8yMDA5LDYvMzAvMjAwOSwsLFVTRCk=&amp;WINDOW=FIRST_POPUP&amp;HEIGH","T=450&amp;WIDTH=450&amp;START_MAXIMIZED=FALSE&amp;VAR:CALENDAR=US&amp;VAR:SYMBOL=FTI&amp;VAR:INDEX=0"}</definedName>
    <definedName name="_631__FDSAUDITLINK__" localSheetId="8" hidden="1">{"fdsup://directions/FAT Viewer?action=UPDATE&amp;creator=factset&amp;DYN_ARGS=TRUE&amp;DOC_NAME=FAT:FQL_AUDITING_CLIENT_TEMPLATE.FAT&amp;display_string=Audit&amp;VAR:KEY=JITQVIHKBS&amp;VAR:QUERY=RkZfRUJJVERBX09QRVIoUVRSLDQvMS8yMDA5LDYvMzAvMjAwOSwsLFVTRCk=&amp;WINDOW=FIRST_POPUP&amp;HEIGH","T=450&amp;WIDTH=450&amp;START_MAXIMIZED=FALSE&amp;VAR:CALENDAR=US&amp;VAR:SYMBOL=FTI&amp;VAR:INDEX=0"}</definedName>
    <definedName name="_631__FDSAUDITLINK__" localSheetId="10" hidden="1">{"fdsup://directions/FAT Viewer?action=UPDATE&amp;creator=factset&amp;DYN_ARGS=TRUE&amp;DOC_NAME=FAT:FQL_AUDITING_CLIENT_TEMPLATE.FAT&amp;display_string=Audit&amp;VAR:KEY=JITQVIHKBS&amp;VAR:QUERY=RkZfRUJJVERBX09QRVIoUVRSLDQvMS8yMDA5LDYvMzAvMjAwOSwsLFVTRCk=&amp;WINDOW=FIRST_POPUP&amp;HEIGH","T=450&amp;WIDTH=450&amp;START_MAXIMIZED=FALSE&amp;VAR:CALENDAR=US&amp;VAR:SYMBOL=FTI&amp;VAR:INDEX=0"}</definedName>
    <definedName name="_631__FDSAUDITLINK__" localSheetId="3" hidden="1">{"fdsup://directions/FAT Viewer?action=UPDATE&amp;creator=factset&amp;DYN_ARGS=TRUE&amp;DOC_NAME=FAT:FQL_AUDITING_CLIENT_TEMPLATE.FAT&amp;display_string=Audit&amp;VAR:KEY=JITQVIHKBS&amp;VAR:QUERY=RkZfRUJJVERBX09QRVIoUVRSLDQvMS8yMDA5LDYvMzAvMjAwOSwsLFVTRCk=&amp;WINDOW=FIRST_POPUP&amp;HEIGH","T=450&amp;WIDTH=450&amp;START_MAXIMIZED=FALSE&amp;VAR:CALENDAR=US&amp;VAR:SYMBOL=FTI&amp;VAR:INDEX=0"}</definedName>
    <definedName name="_631__FDSAUDITLINK__" localSheetId="5" hidden="1">{"fdsup://directions/FAT Viewer?action=UPDATE&amp;creator=factset&amp;DYN_ARGS=TRUE&amp;DOC_NAME=FAT:FQL_AUDITING_CLIENT_TEMPLATE.FAT&amp;display_string=Audit&amp;VAR:KEY=JITQVIHKBS&amp;VAR:QUERY=RkZfRUJJVERBX09QRVIoUVRSLDQvMS8yMDA5LDYvMzAvMjAwOSwsLFVTRCk=&amp;WINDOW=FIRST_POPUP&amp;HEIGH","T=450&amp;WIDTH=450&amp;START_MAXIMIZED=FALSE&amp;VAR:CALENDAR=US&amp;VAR:SYMBOL=FTI&amp;VAR:INDEX=0"}</definedName>
    <definedName name="_631__FDSAUDITLINK__" localSheetId="1" hidden="1">{"fdsup://directions/FAT Viewer?action=UPDATE&amp;creator=factset&amp;DYN_ARGS=TRUE&amp;DOC_NAME=FAT:FQL_AUDITING_CLIENT_TEMPLATE.FAT&amp;display_string=Audit&amp;VAR:KEY=JITQVIHKBS&amp;VAR:QUERY=RkZfRUJJVERBX09QRVIoUVRSLDQvMS8yMDA5LDYvMzAvMjAwOSwsLFVTRCk=&amp;WINDOW=FIRST_POPUP&amp;HEIGH","T=450&amp;WIDTH=450&amp;START_MAXIMIZED=FALSE&amp;VAR:CALENDAR=US&amp;VAR:SYMBOL=FTI&amp;VAR:INDEX=0"}</definedName>
    <definedName name="_631__FDSAUDITLINK__" hidden="1">{"fdsup://directions/FAT Viewer?action=UPDATE&amp;creator=factset&amp;DYN_ARGS=TRUE&amp;DOC_NAME=FAT:FQL_AUDITING_CLIENT_TEMPLATE.FAT&amp;display_string=Audit&amp;VAR:KEY=JITQVIHKBS&amp;VAR:QUERY=RkZfRUJJVERBX09QRVIoUVRSLDQvMS8yMDA5LDYvMzAvMjAwOSwsLFVTRCk=&amp;WINDOW=FIRST_POPUP&amp;HEIGH","T=450&amp;WIDTH=450&amp;START_MAXIMIZED=FALSE&amp;VAR:CALENDAR=US&amp;VAR:SYMBOL=FTI&amp;VAR:INDEX=0"}</definedName>
    <definedName name="_632__FDSAUDITLINK__" localSheetId="7" hidden="1">{"fdsup://directions/FAT Viewer?action=UPDATE&amp;creator=factset&amp;DYN_ARGS=TRUE&amp;DOC_NAME=FAT:FQL_AUDITING_CLIENT_TEMPLATE.FAT&amp;display_string=Audit&amp;VAR:KEY=FKFUBADUNC&amp;VAR:QUERY=RkZfRUJJVERBX09QRVIoUVRSLDQvMS8yMDEwLDYvMzAvMjAxMCwsLFVTRCk=&amp;WINDOW=FIRST_POPUP&amp;HEIGH","T=450&amp;WIDTH=450&amp;START_MAXIMIZED=FALSE&amp;VAR:CALENDAR=US&amp;VAR:SYMBOL=FTI&amp;VAR:INDEX=0"}</definedName>
    <definedName name="_632__FDSAUDITLINK__" localSheetId="9" hidden="1">{"fdsup://directions/FAT Viewer?action=UPDATE&amp;creator=factset&amp;DYN_ARGS=TRUE&amp;DOC_NAME=FAT:FQL_AUDITING_CLIENT_TEMPLATE.FAT&amp;display_string=Audit&amp;VAR:KEY=FKFUBADUNC&amp;VAR:QUERY=RkZfRUJJVERBX09QRVIoUVRSLDQvMS8yMDEwLDYvMzAvMjAxMCwsLFVTRCk=&amp;WINDOW=FIRST_POPUP&amp;HEIGH","T=450&amp;WIDTH=450&amp;START_MAXIMIZED=FALSE&amp;VAR:CALENDAR=US&amp;VAR:SYMBOL=FTI&amp;VAR:INDEX=0"}</definedName>
    <definedName name="_632__FDSAUDITLINK__" localSheetId="8" hidden="1">{"fdsup://directions/FAT Viewer?action=UPDATE&amp;creator=factset&amp;DYN_ARGS=TRUE&amp;DOC_NAME=FAT:FQL_AUDITING_CLIENT_TEMPLATE.FAT&amp;display_string=Audit&amp;VAR:KEY=FKFUBADUNC&amp;VAR:QUERY=RkZfRUJJVERBX09QRVIoUVRSLDQvMS8yMDEwLDYvMzAvMjAxMCwsLFVTRCk=&amp;WINDOW=FIRST_POPUP&amp;HEIGH","T=450&amp;WIDTH=450&amp;START_MAXIMIZED=FALSE&amp;VAR:CALENDAR=US&amp;VAR:SYMBOL=FTI&amp;VAR:INDEX=0"}</definedName>
    <definedName name="_632__FDSAUDITLINK__" localSheetId="10" hidden="1">{"fdsup://directions/FAT Viewer?action=UPDATE&amp;creator=factset&amp;DYN_ARGS=TRUE&amp;DOC_NAME=FAT:FQL_AUDITING_CLIENT_TEMPLATE.FAT&amp;display_string=Audit&amp;VAR:KEY=FKFUBADUNC&amp;VAR:QUERY=RkZfRUJJVERBX09QRVIoUVRSLDQvMS8yMDEwLDYvMzAvMjAxMCwsLFVTRCk=&amp;WINDOW=FIRST_POPUP&amp;HEIGH","T=450&amp;WIDTH=450&amp;START_MAXIMIZED=FALSE&amp;VAR:CALENDAR=US&amp;VAR:SYMBOL=FTI&amp;VAR:INDEX=0"}</definedName>
    <definedName name="_632__FDSAUDITLINK__" localSheetId="3" hidden="1">{"fdsup://directions/FAT Viewer?action=UPDATE&amp;creator=factset&amp;DYN_ARGS=TRUE&amp;DOC_NAME=FAT:FQL_AUDITING_CLIENT_TEMPLATE.FAT&amp;display_string=Audit&amp;VAR:KEY=FKFUBADUNC&amp;VAR:QUERY=RkZfRUJJVERBX09QRVIoUVRSLDQvMS8yMDEwLDYvMzAvMjAxMCwsLFVTRCk=&amp;WINDOW=FIRST_POPUP&amp;HEIGH","T=450&amp;WIDTH=450&amp;START_MAXIMIZED=FALSE&amp;VAR:CALENDAR=US&amp;VAR:SYMBOL=FTI&amp;VAR:INDEX=0"}</definedName>
    <definedName name="_632__FDSAUDITLINK__" localSheetId="5" hidden="1">{"fdsup://directions/FAT Viewer?action=UPDATE&amp;creator=factset&amp;DYN_ARGS=TRUE&amp;DOC_NAME=FAT:FQL_AUDITING_CLIENT_TEMPLATE.FAT&amp;display_string=Audit&amp;VAR:KEY=FKFUBADUNC&amp;VAR:QUERY=RkZfRUJJVERBX09QRVIoUVRSLDQvMS8yMDEwLDYvMzAvMjAxMCwsLFVTRCk=&amp;WINDOW=FIRST_POPUP&amp;HEIGH","T=450&amp;WIDTH=450&amp;START_MAXIMIZED=FALSE&amp;VAR:CALENDAR=US&amp;VAR:SYMBOL=FTI&amp;VAR:INDEX=0"}</definedName>
    <definedName name="_632__FDSAUDITLINK__" localSheetId="1" hidden="1">{"fdsup://directions/FAT Viewer?action=UPDATE&amp;creator=factset&amp;DYN_ARGS=TRUE&amp;DOC_NAME=FAT:FQL_AUDITING_CLIENT_TEMPLATE.FAT&amp;display_string=Audit&amp;VAR:KEY=FKFUBADUNC&amp;VAR:QUERY=RkZfRUJJVERBX09QRVIoUVRSLDQvMS8yMDEwLDYvMzAvMjAxMCwsLFVTRCk=&amp;WINDOW=FIRST_POPUP&amp;HEIGH","T=450&amp;WIDTH=450&amp;START_MAXIMIZED=FALSE&amp;VAR:CALENDAR=US&amp;VAR:SYMBOL=FTI&amp;VAR:INDEX=0"}</definedName>
    <definedName name="_632__FDSAUDITLINK__" hidden="1">{"fdsup://directions/FAT Viewer?action=UPDATE&amp;creator=factset&amp;DYN_ARGS=TRUE&amp;DOC_NAME=FAT:FQL_AUDITING_CLIENT_TEMPLATE.FAT&amp;display_string=Audit&amp;VAR:KEY=FKFUBADUNC&amp;VAR:QUERY=RkZfRUJJVERBX09QRVIoUVRSLDQvMS8yMDEwLDYvMzAvMjAxMCwsLFVTRCk=&amp;WINDOW=FIRST_POPUP&amp;HEIGH","T=450&amp;WIDTH=450&amp;START_MAXIMIZED=FALSE&amp;VAR:CALENDAR=US&amp;VAR:SYMBOL=FTI&amp;VAR:INDEX=0"}</definedName>
    <definedName name="_633__FDSAUDITLINK__" localSheetId="7" hidden="1">{"fdsup://directions/FAT Viewer?action=UPDATE&amp;creator=factset&amp;DYN_ARGS=TRUE&amp;DOC_NAME=FAT:FQL_AUDITING_CLIENT_TEMPLATE.FAT&amp;display_string=Audit&amp;VAR:KEY=BIDGVSHURM&amp;VAR:QUERY=RkZfRUJJVERBX09QRVIoUVRSLDQvMS8yMDA5LDYvMzAvMjAwOSwsLFVTRCk=&amp;WINDOW=FIRST_POPUP&amp;HEIGH","T=450&amp;WIDTH=450&amp;START_MAXIMIZED=FALSE&amp;VAR:CALENDAR=US&amp;VAR:SYMBOL=FSLR&amp;VAR:INDEX=0"}</definedName>
    <definedName name="_633__FDSAUDITLINK__" localSheetId="9" hidden="1">{"fdsup://directions/FAT Viewer?action=UPDATE&amp;creator=factset&amp;DYN_ARGS=TRUE&amp;DOC_NAME=FAT:FQL_AUDITING_CLIENT_TEMPLATE.FAT&amp;display_string=Audit&amp;VAR:KEY=BIDGVSHURM&amp;VAR:QUERY=RkZfRUJJVERBX09QRVIoUVRSLDQvMS8yMDA5LDYvMzAvMjAwOSwsLFVTRCk=&amp;WINDOW=FIRST_POPUP&amp;HEIGH","T=450&amp;WIDTH=450&amp;START_MAXIMIZED=FALSE&amp;VAR:CALENDAR=US&amp;VAR:SYMBOL=FSLR&amp;VAR:INDEX=0"}</definedName>
    <definedName name="_633__FDSAUDITLINK__" localSheetId="8" hidden="1">{"fdsup://directions/FAT Viewer?action=UPDATE&amp;creator=factset&amp;DYN_ARGS=TRUE&amp;DOC_NAME=FAT:FQL_AUDITING_CLIENT_TEMPLATE.FAT&amp;display_string=Audit&amp;VAR:KEY=BIDGVSHURM&amp;VAR:QUERY=RkZfRUJJVERBX09QRVIoUVRSLDQvMS8yMDA5LDYvMzAvMjAwOSwsLFVTRCk=&amp;WINDOW=FIRST_POPUP&amp;HEIGH","T=450&amp;WIDTH=450&amp;START_MAXIMIZED=FALSE&amp;VAR:CALENDAR=US&amp;VAR:SYMBOL=FSLR&amp;VAR:INDEX=0"}</definedName>
    <definedName name="_633__FDSAUDITLINK__" localSheetId="10" hidden="1">{"fdsup://directions/FAT Viewer?action=UPDATE&amp;creator=factset&amp;DYN_ARGS=TRUE&amp;DOC_NAME=FAT:FQL_AUDITING_CLIENT_TEMPLATE.FAT&amp;display_string=Audit&amp;VAR:KEY=BIDGVSHURM&amp;VAR:QUERY=RkZfRUJJVERBX09QRVIoUVRSLDQvMS8yMDA5LDYvMzAvMjAwOSwsLFVTRCk=&amp;WINDOW=FIRST_POPUP&amp;HEIGH","T=450&amp;WIDTH=450&amp;START_MAXIMIZED=FALSE&amp;VAR:CALENDAR=US&amp;VAR:SYMBOL=FSLR&amp;VAR:INDEX=0"}</definedName>
    <definedName name="_633__FDSAUDITLINK__" localSheetId="3" hidden="1">{"fdsup://directions/FAT Viewer?action=UPDATE&amp;creator=factset&amp;DYN_ARGS=TRUE&amp;DOC_NAME=FAT:FQL_AUDITING_CLIENT_TEMPLATE.FAT&amp;display_string=Audit&amp;VAR:KEY=BIDGVSHURM&amp;VAR:QUERY=RkZfRUJJVERBX09QRVIoUVRSLDQvMS8yMDA5LDYvMzAvMjAwOSwsLFVTRCk=&amp;WINDOW=FIRST_POPUP&amp;HEIGH","T=450&amp;WIDTH=450&amp;START_MAXIMIZED=FALSE&amp;VAR:CALENDAR=US&amp;VAR:SYMBOL=FSLR&amp;VAR:INDEX=0"}</definedName>
    <definedName name="_633__FDSAUDITLINK__" localSheetId="5" hidden="1">{"fdsup://directions/FAT Viewer?action=UPDATE&amp;creator=factset&amp;DYN_ARGS=TRUE&amp;DOC_NAME=FAT:FQL_AUDITING_CLIENT_TEMPLATE.FAT&amp;display_string=Audit&amp;VAR:KEY=BIDGVSHURM&amp;VAR:QUERY=RkZfRUJJVERBX09QRVIoUVRSLDQvMS8yMDA5LDYvMzAvMjAwOSwsLFVTRCk=&amp;WINDOW=FIRST_POPUP&amp;HEIGH","T=450&amp;WIDTH=450&amp;START_MAXIMIZED=FALSE&amp;VAR:CALENDAR=US&amp;VAR:SYMBOL=FSLR&amp;VAR:INDEX=0"}</definedName>
    <definedName name="_633__FDSAUDITLINK__" localSheetId="1" hidden="1">{"fdsup://directions/FAT Viewer?action=UPDATE&amp;creator=factset&amp;DYN_ARGS=TRUE&amp;DOC_NAME=FAT:FQL_AUDITING_CLIENT_TEMPLATE.FAT&amp;display_string=Audit&amp;VAR:KEY=BIDGVSHURM&amp;VAR:QUERY=RkZfRUJJVERBX09QRVIoUVRSLDQvMS8yMDA5LDYvMzAvMjAwOSwsLFVTRCk=&amp;WINDOW=FIRST_POPUP&amp;HEIGH","T=450&amp;WIDTH=450&amp;START_MAXIMIZED=FALSE&amp;VAR:CALENDAR=US&amp;VAR:SYMBOL=FSLR&amp;VAR:INDEX=0"}</definedName>
    <definedName name="_633__FDSAUDITLINK__" hidden="1">{"fdsup://directions/FAT Viewer?action=UPDATE&amp;creator=factset&amp;DYN_ARGS=TRUE&amp;DOC_NAME=FAT:FQL_AUDITING_CLIENT_TEMPLATE.FAT&amp;display_string=Audit&amp;VAR:KEY=BIDGVSHURM&amp;VAR:QUERY=RkZfRUJJVERBX09QRVIoUVRSLDQvMS8yMDA5LDYvMzAvMjAwOSwsLFVTRCk=&amp;WINDOW=FIRST_POPUP&amp;HEIGH","T=450&amp;WIDTH=450&amp;START_MAXIMIZED=FALSE&amp;VAR:CALENDAR=US&amp;VAR:SYMBOL=FSLR&amp;VAR:INDEX=0"}</definedName>
    <definedName name="_634__FDSAUDITLINK__" localSheetId="7" hidden="1">{"fdsup://directions/FAT Viewer?action=UPDATE&amp;creator=factset&amp;DYN_ARGS=TRUE&amp;DOC_NAME=FAT:FQL_AUDITING_CLIENT_TEMPLATE.FAT&amp;display_string=Audit&amp;VAR:KEY=BYNYJMLOJK&amp;VAR:QUERY=RkZfRUJJVERBX09QRVIoUVRSLDQvMS8yMDEwLDYvMzAvMjAxMCwsLFVTRCk=&amp;WINDOW=FIRST_POPUP&amp;HEIGH","T=450&amp;WIDTH=450&amp;START_MAXIMIZED=FALSE&amp;VAR:CALENDAR=US&amp;VAR:SYMBOL=FSLR&amp;VAR:INDEX=0"}</definedName>
    <definedName name="_634__FDSAUDITLINK__" localSheetId="9" hidden="1">{"fdsup://directions/FAT Viewer?action=UPDATE&amp;creator=factset&amp;DYN_ARGS=TRUE&amp;DOC_NAME=FAT:FQL_AUDITING_CLIENT_TEMPLATE.FAT&amp;display_string=Audit&amp;VAR:KEY=BYNYJMLOJK&amp;VAR:QUERY=RkZfRUJJVERBX09QRVIoUVRSLDQvMS8yMDEwLDYvMzAvMjAxMCwsLFVTRCk=&amp;WINDOW=FIRST_POPUP&amp;HEIGH","T=450&amp;WIDTH=450&amp;START_MAXIMIZED=FALSE&amp;VAR:CALENDAR=US&amp;VAR:SYMBOL=FSLR&amp;VAR:INDEX=0"}</definedName>
    <definedName name="_634__FDSAUDITLINK__" localSheetId="8" hidden="1">{"fdsup://directions/FAT Viewer?action=UPDATE&amp;creator=factset&amp;DYN_ARGS=TRUE&amp;DOC_NAME=FAT:FQL_AUDITING_CLIENT_TEMPLATE.FAT&amp;display_string=Audit&amp;VAR:KEY=BYNYJMLOJK&amp;VAR:QUERY=RkZfRUJJVERBX09QRVIoUVRSLDQvMS8yMDEwLDYvMzAvMjAxMCwsLFVTRCk=&amp;WINDOW=FIRST_POPUP&amp;HEIGH","T=450&amp;WIDTH=450&amp;START_MAXIMIZED=FALSE&amp;VAR:CALENDAR=US&amp;VAR:SYMBOL=FSLR&amp;VAR:INDEX=0"}</definedName>
    <definedName name="_634__FDSAUDITLINK__" localSheetId="10" hidden="1">{"fdsup://directions/FAT Viewer?action=UPDATE&amp;creator=factset&amp;DYN_ARGS=TRUE&amp;DOC_NAME=FAT:FQL_AUDITING_CLIENT_TEMPLATE.FAT&amp;display_string=Audit&amp;VAR:KEY=BYNYJMLOJK&amp;VAR:QUERY=RkZfRUJJVERBX09QRVIoUVRSLDQvMS8yMDEwLDYvMzAvMjAxMCwsLFVTRCk=&amp;WINDOW=FIRST_POPUP&amp;HEIGH","T=450&amp;WIDTH=450&amp;START_MAXIMIZED=FALSE&amp;VAR:CALENDAR=US&amp;VAR:SYMBOL=FSLR&amp;VAR:INDEX=0"}</definedName>
    <definedName name="_634__FDSAUDITLINK__" localSheetId="3" hidden="1">{"fdsup://directions/FAT Viewer?action=UPDATE&amp;creator=factset&amp;DYN_ARGS=TRUE&amp;DOC_NAME=FAT:FQL_AUDITING_CLIENT_TEMPLATE.FAT&amp;display_string=Audit&amp;VAR:KEY=BYNYJMLOJK&amp;VAR:QUERY=RkZfRUJJVERBX09QRVIoUVRSLDQvMS8yMDEwLDYvMzAvMjAxMCwsLFVTRCk=&amp;WINDOW=FIRST_POPUP&amp;HEIGH","T=450&amp;WIDTH=450&amp;START_MAXIMIZED=FALSE&amp;VAR:CALENDAR=US&amp;VAR:SYMBOL=FSLR&amp;VAR:INDEX=0"}</definedName>
    <definedName name="_634__FDSAUDITLINK__" localSheetId="5" hidden="1">{"fdsup://directions/FAT Viewer?action=UPDATE&amp;creator=factset&amp;DYN_ARGS=TRUE&amp;DOC_NAME=FAT:FQL_AUDITING_CLIENT_TEMPLATE.FAT&amp;display_string=Audit&amp;VAR:KEY=BYNYJMLOJK&amp;VAR:QUERY=RkZfRUJJVERBX09QRVIoUVRSLDQvMS8yMDEwLDYvMzAvMjAxMCwsLFVTRCk=&amp;WINDOW=FIRST_POPUP&amp;HEIGH","T=450&amp;WIDTH=450&amp;START_MAXIMIZED=FALSE&amp;VAR:CALENDAR=US&amp;VAR:SYMBOL=FSLR&amp;VAR:INDEX=0"}</definedName>
    <definedName name="_634__FDSAUDITLINK__" localSheetId="1" hidden="1">{"fdsup://directions/FAT Viewer?action=UPDATE&amp;creator=factset&amp;DYN_ARGS=TRUE&amp;DOC_NAME=FAT:FQL_AUDITING_CLIENT_TEMPLATE.FAT&amp;display_string=Audit&amp;VAR:KEY=BYNYJMLOJK&amp;VAR:QUERY=RkZfRUJJVERBX09QRVIoUVRSLDQvMS8yMDEwLDYvMzAvMjAxMCwsLFVTRCk=&amp;WINDOW=FIRST_POPUP&amp;HEIGH","T=450&amp;WIDTH=450&amp;START_MAXIMIZED=FALSE&amp;VAR:CALENDAR=US&amp;VAR:SYMBOL=FSLR&amp;VAR:INDEX=0"}</definedName>
    <definedName name="_634__FDSAUDITLINK__" hidden="1">{"fdsup://directions/FAT Viewer?action=UPDATE&amp;creator=factset&amp;DYN_ARGS=TRUE&amp;DOC_NAME=FAT:FQL_AUDITING_CLIENT_TEMPLATE.FAT&amp;display_string=Audit&amp;VAR:KEY=BYNYJMLOJK&amp;VAR:QUERY=RkZfRUJJVERBX09QRVIoUVRSLDQvMS8yMDEwLDYvMzAvMjAxMCwsLFVTRCk=&amp;WINDOW=FIRST_POPUP&amp;HEIGH","T=450&amp;WIDTH=450&amp;START_MAXIMIZED=FALSE&amp;VAR:CALENDAR=US&amp;VAR:SYMBOL=FSLR&amp;VAR:INDEX=0"}</definedName>
    <definedName name="_635__FDSAUDITLINK__" localSheetId="7" hidden="1">{"fdsup://directions/FAT Viewer?action=UPDATE&amp;creator=factset&amp;DYN_ARGS=TRUE&amp;DOC_NAME=FAT:FQL_AUDITING_CLIENT_TEMPLATE.FAT&amp;display_string=Audit&amp;VAR:KEY=DGZWXQNETG&amp;VAR:QUERY=RkZfRUJJVERBX09QRVIoUVRSLDQvMS8yMDA5LDYvMzAvMjAwOSwsLFVTRCk=&amp;WINDOW=FIRST_POPUP&amp;HEIGH","T=450&amp;WIDTH=450&amp;START_MAXIMIZED=FALSE&amp;VAR:CALENDAR=US&amp;VAR:SYMBOL=FRX&amp;VAR:INDEX=0"}</definedName>
    <definedName name="_635__FDSAUDITLINK__" localSheetId="9" hidden="1">{"fdsup://directions/FAT Viewer?action=UPDATE&amp;creator=factset&amp;DYN_ARGS=TRUE&amp;DOC_NAME=FAT:FQL_AUDITING_CLIENT_TEMPLATE.FAT&amp;display_string=Audit&amp;VAR:KEY=DGZWXQNETG&amp;VAR:QUERY=RkZfRUJJVERBX09QRVIoUVRSLDQvMS8yMDA5LDYvMzAvMjAwOSwsLFVTRCk=&amp;WINDOW=FIRST_POPUP&amp;HEIGH","T=450&amp;WIDTH=450&amp;START_MAXIMIZED=FALSE&amp;VAR:CALENDAR=US&amp;VAR:SYMBOL=FRX&amp;VAR:INDEX=0"}</definedName>
    <definedName name="_635__FDSAUDITLINK__" localSheetId="8" hidden="1">{"fdsup://directions/FAT Viewer?action=UPDATE&amp;creator=factset&amp;DYN_ARGS=TRUE&amp;DOC_NAME=FAT:FQL_AUDITING_CLIENT_TEMPLATE.FAT&amp;display_string=Audit&amp;VAR:KEY=DGZWXQNETG&amp;VAR:QUERY=RkZfRUJJVERBX09QRVIoUVRSLDQvMS8yMDA5LDYvMzAvMjAwOSwsLFVTRCk=&amp;WINDOW=FIRST_POPUP&amp;HEIGH","T=450&amp;WIDTH=450&amp;START_MAXIMIZED=FALSE&amp;VAR:CALENDAR=US&amp;VAR:SYMBOL=FRX&amp;VAR:INDEX=0"}</definedName>
    <definedName name="_635__FDSAUDITLINK__" localSheetId="10" hidden="1">{"fdsup://directions/FAT Viewer?action=UPDATE&amp;creator=factset&amp;DYN_ARGS=TRUE&amp;DOC_NAME=FAT:FQL_AUDITING_CLIENT_TEMPLATE.FAT&amp;display_string=Audit&amp;VAR:KEY=DGZWXQNETG&amp;VAR:QUERY=RkZfRUJJVERBX09QRVIoUVRSLDQvMS8yMDA5LDYvMzAvMjAwOSwsLFVTRCk=&amp;WINDOW=FIRST_POPUP&amp;HEIGH","T=450&amp;WIDTH=450&amp;START_MAXIMIZED=FALSE&amp;VAR:CALENDAR=US&amp;VAR:SYMBOL=FRX&amp;VAR:INDEX=0"}</definedName>
    <definedName name="_635__FDSAUDITLINK__" localSheetId="3" hidden="1">{"fdsup://directions/FAT Viewer?action=UPDATE&amp;creator=factset&amp;DYN_ARGS=TRUE&amp;DOC_NAME=FAT:FQL_AUDITING_CLIENT_TEMPLATE.FAT&amp;display_string=Audit&amp;VAR:KEY=DGZWXQNETG&amp;VAR:QUERY=RkZfRUJJVERBX09QRVIoUVRSLDQvMS8yMDA5LDYvMzAvMjAwOSwsLFVTRCk=&amp;WINDOW=FIRST_POPUP&amp;HEIGH","T=450&amp;WIDTH=450&amp;START_MAXIMIZED=FALSE&amp;VAR:CALENDAR=US&amp;VAR:SYMBOL=FRX&amp;VAR:INDEX=0"}</definedName>
    <definedName name="_635__FDSAUDITLINK__" localSheetId="5" hidden="1">{"fdsup://directions/FAT Viewer?action=UPDATE&amp;creator=factset&amp;DYN_ARGS=TRUE&amp;DOC_NAME=FAT:FQL_AUDITING_CLIENT_TEMPLATE.FAT&amp;display_string=Audit&amp;VAR:KEY=DGZWXQNETG&amp;VAR:QUERY=RkZfRUJJVERBX09QRVIoUVRSLDQvMS8yMDA5LDYvMzAvMjAwOSwsLFVTRCk=&amp;WINDOW=FIRST_POPUP&amp;HEIGH","T=450&amp;WIDTH=450&amp;START_MAXIMIZED=FALSE&amp;VAR:CALENDAR=US&amp;VAR:SYMBOL=FRX&amp;VAR:INDEX=0"}</definedName>
    <definedName name="_635__FDSAUDITLINK__" localSheetId="1" hidden="1">{"fdsup://directions/FAT Viewer?action=UPDATE&amp;creator=factset&amp;DYN_ARGS=TRUE&amp;DOC_NAME=FAT:FQL_AUDITING_CLIENT_TEMPLATE.FAT&amp;display_string=Audit&amp;VAR:KEY=DGZWXQNETG&amp;VAR:QUERY=RkZfRUJJVERBX09QRVIoUVRSLDQvMS8yMDA5LDYvMzAvMjAwOSwsLFVTRCk=&amp;WINDOW=FIRST_POPUP&amp;HEIGH","T=450&amp;WIDTH=450&amp;START_MAXIMIZED=FALSE&amp;VAR:CALENDAR=US&amp;VAR:SYMBOL=FRX&amp;VAR:INDEX=0"}</definedName>
    <definedName name="_635__FDSAUDITLINK__" hidden="1">{"fdsup://directions/FAT Viewer?action=UPDATE&amp;creator=factset&amp;DYN_ARGS=TRUE&amp;DOC_NAME=FAT:FQL_AUDITING_CLIENT_TEMPLATE.FAT&amp;display_string=Audit&amp;VAR:KEY=DGZWXQNETG&amp;VAR:QUERY=RkZfRUJJVERBX09QRVIoUVRSLDQvMS8yMDA5LDYvMzAvMjAwOSwsLFVTRCk=&amp;WINDOW=FIRST_POPUP&amp;HEIGH","T=450&amp;WIDTH=450&amp;START_MAXIMIZED=FALSE&amp;VAR:CALENDAR=US&amp;VAR:SYMBOL=FRX&amp;VAR:INDEX=0"}</definedName>
    <definedName name="_636__FDSAUDITLINK__" localSheetId="7" hidden="1">{"fdsup://directions/FAT Viewer?action=UPDATE&amp;creator=factset&amp;DYN_ARGS=TRUE&amp;DOC_NAME=FAT:FQL_AUDITING_CLIENT_TEMPLATE.FAT&amp;display_string=Audit&amp;VAR:KEY=JSLGDCHWRQ&amp;VAR:QUERY=RkZfRUJJVERBX09QRVIoUVRSLDQvMS8yMDEwLDYvMzAvMjAxMCwsLFVTRCk=&amp;WINDOW=FIRST_POPUP&amp;HEIGH","T=450&amp;WIDTH=450&amp;START_MAXIMIZED=FALSE&amp;VAR:CALENDAR=US&amp;VAR:SYMBOL=FRX&amp;VAR:INDEX=0"}</definedName>
    <definedName name="_636__FDSAUDITLINK__" localSheetId="9" hidden="1">{"fdsup://directions/FAT Viewer?action=UPDATE&amp;creator=factset&amp;DYN_ARGS=TRUE&amp;DOC_NAME=FAT:FQL_AUDITING_CLIENT_TEMPLATE.FAT&amp;display_string=Audit&amp;VAR:KEY=JSLGDCHWRQ&amp;VAR:QUERY=RkZfRUJJVERBX09QRVIoUVRSLDQvMS8yMDEwLDYvMzAvMjAxMCwsLFVTRCk=&amp;WINDOW=FIRST_POPUP&amp;HEIGH","T=450&amp;WIDTH=450&amp;START_MAXIMIZED=FALSE&amp;VAR:CALENDAR=US&amp;VAR:SYMBOL=FRX&amp;VAR:INDEX=0"}</definedName>
    <definedName name="_636__FDSAUDITLINK__" localSheetId="8" hidden="1">{"fdsup://directions/FAT Viewer?action=UPDATE&amp;creator=factset&amp;DYN_ARGS=TRUE&amp;DOC_NAME=FAT:FQL_AUDITING_CLIENT_TEMPLATE.FAT&amp;display_string=Audit&amp;VAR:KEY=JSLGDCHWRQ&amp;VAR:QUERY=RkZfRUJJVERBX09QRVIoUVRSLDQvMS8yMDEwLDYvMzAvMjAxMCwsLFVTRCk=&amp;WINDOW=FIRST_POPUP&amp;HEIGH","T=450&amp;WIDTH=450&amp;START_MAXIMIZED=FALSE&amp;VAR:CALENDAR=US&amp;VAR:SYMBOL=FRX&amp;VAR:INDEX=0"}</definedName>
    <definedName name="_636__FDSAUDITLINK__" localSheetId="10" hidden="1">{"fdsup://directions/FAT Viewer?action=UPDATE&amp;creator=factset&amp;DYN_ARGS=TRUE&amp;DOC_NAME=FAT:FQL_AUDITING_CLIENT_TEMPLATE.FAT&amp;display_string=Audit&amp;VAR:KEY=JSLGDCHWRQ&amp;VAR:QUERY=RkZfRUJJVERBX09QRVIoUVRSLDQvMS8yMDEwLDYvMzAvMjAxMCwsLFVTRCk=&amp;WINDOW=FIRST_POPUP&amp;HEIGH","T=450&amp;WIDTH=450&amp;START_MAXIMIZED=FALSE&amp;VAR:CALENDAR=US&amp;VAR:SYMBOL=FRX&amp;VAR:INDEX=0"}</definedName>
    <definedName name="_636__FDSAUDITLINK__" localSheetId="3" hidden="1">{"fdsup://directions/FAT Viewer?action=UPDATE&amp;creator=factset&amp;DYN_ARGS=TRUE&amp;DOC_NAME=FAT:FQL_AUDITING_CLIENT_TEMPLATE.FAT&amp;display_string=Audit&amp;VAR:KEY=JSLGDCHWRQ&amp;VAR:QUERY=RkZfRUJJVERBX09QRVIoUVRSLDQvMS8yMDEwLDYvMzAvMjAxMCwsLFVTRCk=&amp;WINDOW=FIRST_POPUP&amp;HEIGH","T=450&amp;WIDTH=450&amp;START_MAXIMIZED=FALSE&amp;VAR:CALENDAR=US&amp;VAR:SYMBOL=FRX&amp;VAR:INDEX=0"}</definedName>
    <definedName name="_636__FDSAUDITLINK__" localSheetId="5" hidden="1">{"fdsup://directions/FAT Viewer?action=UPDATE&amp;creator=factset&amp;DYN_ARGS=TRUE&amp;DOC_NAME=FAT:FQL_AUDITING_CLIENT_TEMPLATE.FAT&amp;display_string=Audit&amp;VAR:KEY=JSLGDCHWRQ&amp;VAR:QUERY=RkZfRUJJVERBX09QRVIoUVRSLDQvMS8yMDEwLDYvMzAvMjAxMCwsLFVTRCk=&amp;WINDOW=FIRST_POPUP&amp;HEIGH","T=450&amp;WIDTH=450&amp;START_MAXIMIZED=FALSE&amp;VAR:CALENDAR=US&amp;VAR:SYMBOL=FRX&amp;VAR:INDEX=0"}</definedName>
    <definedName name="_636__FDSAUDITLINK__" localSheetId="1" hidden="1">{"fdsup://directions/FAT Viewer?action=UPDATE&amp;creator=factset&amp;DYN_ARGS=TRUE&amp;DOC_NAME=FAT:FQL_AUDITING_CLIENT_TEMPLATE.FAT&amp;display_string=Audit&amp;VAR:KEY=JSLGDCHWRQ&amp;VAR:QUERY=RkZfRUJJVERBX09QRVIoUVRSLDQvMS8yMDEwLDYvMzAvMjAxMCwsLFVTRCk=&amp;WINDOW=FIRST_POPUP&amp;HEIGH","T=450&amp;WIDTH=450&amp;START_MAXIMIZED=FALSE&amp;VAR:CALENDAR=US&amp;VAR:SYMBOL=FRX&amp;VAR:INDEX=0"}</definedName>
    <definedName name="_636__FDSAUDITLINK__" hidden="1">{"fdsup://directions/FAT Viewer?action=UPDATE&amp;creator=factset&amp;DYN_ARGS=TRUE&amp;DOC_NAME=FAT:FQL_AUDITING_CLIENT_TEMPLATE.FAT&amp;display_string=Audit&amp;VAR:KEY=JSLGDCHWRQ&amp;VAR:QUERY=RkZfRUJJVERBX09QRVIoUVRSLDQvMS8yMDEwLDYvMzAvMjAxMCwsLFVTRCk=&amp;WINDOW=FIRST_POPUP&amp;HEIGH","T=450&amp;WIDTH=450&amp;START_MAXIMIZED=FALSE&amp;VAR:CALENDAR=US&amp;VAR:SYMBOL=FRX&amp;VAR:INDEX=0"}</definedName>
    <definedName name="_637__FDSAUDITLINK__" localSheetId="7" hidden="1">{"fdsup://directions/FAT Viewer?action=UPDATE&amp;creator=factset&amp;DYN_ARGS=TRUE&amp;DOC_NAME=FAT:FQL_AUDITING_CLIENT_TEMPLATE.FAT&amp;display_string=Audit&amp;VAR:KEY=FEDMFYXMFW&amp;VAR:QUERY=RkZfRUJJVERBX09QRVIoUVRSLDQvMS8yMDA5LDYvMzAvMjAwOSwsLFVTRCk=&amp;WINDOW=FIRST_POPUP&amp;HEIGH","T=450&amp;WIDTH=450&amp;START_MAXIMIZED=FALSE&amp;VAR:CALENDAR=US&amp;VAR:SYMBOL=FO&amp;VAR:INDEX=0"}</definedName>
    <definedName name="_637__FDSAUDITLINK__" localSheetId="9" hidden="1">{"fdsup://directions/FAT Viewer?action=UPDATE&amp;creator=factset&amp;DYN_ARGS=TRUE&amp;DOC_NAME=FAT:FQL_AUDITING_CLIENT_TEMPLATE.FAT&amp;display_string=Audit&amp;VAR:KEY=FEDMFYXMFW&amp;VAR:QUERY=RkZfRUJJVERBX09QRVIoUVRSLDQvMS8yMDA5LDYvMzAvMjAwOSwsLFVTRCk=&amp;WINDOW=FIRST_POPUP&amp;HEIGH","T=450&amp;WIDTH=450&amp;START_MAXIMIZED=FALSE&amp;VAR:CALENDAR=US&amp;VAR:SYMBOL=FO&amp;VAR:INDEX=0"}</definedName>
    <definedName name="_637__FDSAUDITLINK__" localSheetId="8" hidden="1">{"fdsup://directions/FAT Viewer?action=UPDATE&amp;creator=factset&amp;DYN_ARGS=TRUE&amp;DOC_NAME=FAT:FQL_AUDITING_CLIENT_TEMPLATE.FAT&amp;display_string=Audit&amp;VAR:KEY=FEDMFYXMFW&amp;VAR:QUERY=RkZfRUJJVERBX09QRVIoUVRSLDQvMS8yMDA5LDYvMzAvMjAwOSwsLFVTRCk=&amp;WINDOW=FIRST_POPUP&amp;HEIGH","T=450&amp;WIDTH=450&amp;START_MAXIMIZED=FALSE&amp;VAR:CALENDAR=US&amp;VAR:SYMBOL=FO&amp;VAR:INDEX=0"}</definedName>
    <definedName name="_637__FDSAUDITLINK__" localSheetId="10" hidden="1">{"fdsup://directions/FAT Viewer?action=UPDATE&amp;creator=factset&amp;DYN_ARGS=TRUE&amp;DOC_NAME=FAT:FQL_AUDITING_CLIENT_TEMPLATE.FAT&amp;display_string=Audit&amp;VAR:KEY=FEDMFYXMFW&amp;VAR:QUERY=RkZfRUJJVERBX09QRVIoUVRSLDQvMS8yMDA5LDYvMzAvMjAwOSwsLFVTRCk=&amp;WINDOW=FIRST_POPUP&amp;HEIGH","T=450&amp;WIDTH=450&amp;START_MAXIMIZED=FALSE&amp;VAR:CALENDAR=US&amp;VAR:SYMBOL=FO&amp;VAR:INDEX=0"}</definedName>
    <definedName name="_637__FDSAUDITLINK__" localSheetId="3" hidden="1">{"fdsup://directions/FAT Viewer?action=UPDATE&amp;creator=factset&amp;DYN_ARGS=TRUE&amp;DOC_NAME=FAT:FQL_AUDITING_CLIENT_TEMPLATE.FAT&amp;display_string=Audit&amp;VAR:KEY=FEDMFYXMFW&amp;VAR:QUERY=RkZfRUJJVERBX09QRVIoUVRSLDQvMS8yMDA5LDYvMzAvMjAwOSwsLFVTRCk=&amp;WINDOW=FIRST_POPUP&amp;HEIGH","T=450&amp;WIDTH=450&amp;START_MAXIMIZED=FALSE&amp;VAR:CALENDAR=US&amp;VAR:SYMBOL=FO&amp;VAR:INDEX=0"}</definedName>
    <definedName name="_637__FDSAUDITLINK__" localSheetId="5" hidden="1">{"fdsup://directions/FAT Viewer?action=UPDATE&amp;creator=factset&amp;DYN_ARGS=TRUE&amp;DOC_NAME=FAT:FQL_AUDITING_CLIENT_TEMPLATE.FAT&amp;display_string=Audit&amp;VAR:KEY=FEDMFYXMFW&amp;VAR:QUERY=RkZfRUJJVERBX09QRVIoUVRSLDQvMS8yMDA5LDYvMzAvMjAwOSwsLFVTRCk=&amp;WINDOW=FIRST_POPUP&amp;HEIGH","T=450&amp;WIDTH=450&amp;START_MAXIMIZED=FALSE&amp;VAR:CALENDAR=US&amp;VAR:SYMBOL=FO&amp;VAR:INDEX=0"}</definedName>
    <definedName name="_637__FDSAUDITLINK__" localSheetId="1" hidden="1">{"fdsup://directions/FAT Viewer?action=UPDATE&amp;creator=factset&amp;DYN_ARGS=TRUE&amp;DOC_NAME=FAT:FQL_AUDITING_CLIENT_TEMPLATE.FAT&amp;display_string=Audit&amp;VAR:KEY=FEDMFYXMFW&amp;VAR:QUERY=RkZfRUJJVERBX09QRVIoUVRSLDQvMS8yMDA5LDYvMzAvMjAwOSwsLFVTRCk=&amp;WINDOW=FIRST_POPUP&amp;HEIGH","T=450&amp;WIDTH=450&amp;START_MAXIMIZED=FALSE&amp;VAR:CALENDAR=US&amp;VAR:SYMBOL=FO&amp;VAR:INDEX=0"}</definedName>
    <definedName name="_637__FDSAUDITLINK__" hidden="1">{"fdsup://directions/FAT Viewer?action=UPDATE&amp;creator=factset&amp;DYN_ARGS=TRUE&amp;DOC_NAME=FAT:FQL_AUDITING_CLIENT_TEMPLATE.FAT&amp;display_string=Audit&amp;VAR:KEY=FEDMFYXMFW&amp;VAR:QUERY=RkZfRUJJVERBX09QRVIoUVRSLDQvMS8yMDA5LDYvMzAvMjAwOSwsLFVTRCk=&amp;WINDOW=FIRST_POPUP&amp;HEIGH","T=450&amp;WIDTH=450&amp;START_MAXIMIZED=FALSE&amp;VAR:CALENDAR=US&amp;VAR:SYMBOL=FO&amp;VAR:INDEX=0"}</definedName>
    <definedName name="_638__FDSAUDITLINK__" localSheetId="7" hidden="1">{"fdsup://directions/FAT Viewer?action=UPDATE&amp;creator=factset&amp;DYN_ARGS=TRUE&amp;DOC_NAME=FAT:FQL_AUDITING_CLIENT_TEMPLATE.FAT&amp;display_string=Audit&amp;VAR:KEY=TANWJARMLE&amp;VAR:QUERY=RkZfRUJJVERBX09QRVIoUVRSLDQvMS8yMDEwLDYvMzAvMjAxMCwsLFVTRCk=&amp;WINDOW=FIRST_POPUP&amp;HEIGH","T=450&amp;WIDTH=450&amp;START_MAXIMIZED=FALSE&amp;VAR:CALENDAR=US&amp;VAR:SYMBOL=FO&amp;VAR:INDEX=0"}</definedName>
    <definedName name="_638__FDSAUDITLINK__" localSheetId="9" hidden="1">{"fdsup://directions/FAT Viewer?action=UPDATE&amp;creator=factset&amp;DYN_ARGS=TRUE&amp;DOC_NAME=FAT:FQL_AUDITING_CLIENT_TEMPLATE.FAT&amp;display_string=Audit&amp;VAR:KEY=TANWJARMLE&amp;VAR:QUERY=RkZfRUJJVERBX09QRVIoUVRSLDQvMS8yMDEwLDYvMzAvMjAxMCwsLFVTRCk=&amp;WINDOW=FIRST_POPUP&amp;HEIGH","T=450&amp;WIDTH=450&amp;START_MAXIMIZED=FALSE&amp;VAR:CALENDAR=US&amp;VAR:SYMBOL=FO&amp;VAR:INDEX=0"}</definedName>
    <definedName name="_638__FDSAUDITLINK__" localSheetId="8" hidden="1">{"fdsup://directions/FAT Viewer?action=UPDATE&amp;creator=factset&amp;DYN_ARGS=TRUE&amp;DOC_NAME=FAT:FQL_AUDITING_CLIENT_TEMPLATE.FAT&amp;display_string=Audit&amp;VAR:KEY=TANWJARMLE&amp;VAR:QUERY=RkZfRUJJVERBX09QRVIoUVRSLDQvMS8yMDEwLDYvMzAvMjAxMCwsLFVTRCk=&amp;WINDOW=FIRST_POPUP&amp;HEIGH","T=450&amp;WIDTH=450&amp;START_MAXIMIZED=FALSE&amp;VAR:CALENDAR=US&amp;VAR:SYMBOL=FO&amp;VAR:INDEX=0"}</definedName>
    <definedName name="_638__FDSAUDITLINK__" localSheetId="10" hidden="1">{"fdsup://directions/FAT Viewer?action=UPDATE&amp;creator=factset&amp;DYN_ARGS=TRUE&amp;DOC_NAME=FAT:FQL_AUDITING_CLIENT_TEMPLATE.FAT&amp;display_string=Audit&amp;VAR:KEY=TANWJARMLE&amp;VAR:QUERY=RkZfRUJJVERBX09QRVIoUVRSLDQvMS8yMDEwLDYvMzAvMjAxMCwsLFVTRCk=&amp;WINDOW=FIRST_POPUP&amp;HEIGH","T=450&amp;WIDTH=450&amp;START_MAXIMIZED=FALSE&amp;VAR:CALENDAR=US&amp;VAR:SYMBOL=FO&amp;VAR:INDEX=0"}</definedName>
    <definedName name="_638__FDSAUDITLINK__" localSheetId="3" hidden="1">{"fdsup://directions/FAT Viewer?action=UPDATE&amp;creator=factset&amp;DYN_ARGS=TRUE&amp;DOC_NAME=FAT:FQL_AUDITING_CLIENT_TEMPLATE.FAT&amp;display_string=Audit&amp;VAR:KEY=TANWJARMLE&amp;VAR:QUERY=RkZfRUJJVERBX09QRVIoUVRSLDQvMS8yMDEwLDYvMzAvMjAxMCwsLFVTRCk=&amp;WINDOW=FIRST_POPUP&amp;HEIGH","T=450&amp;WIDTH=450&amp;START_MAXIMIZED=FALSE&amp;VAR:CALENDAR=US&amp;VAR:SYMBOL=FO&amp;VAR:INDEX=0"}</definedName>
    <definedName name="_638__FDSAUDITLINK__" localSheetId="5" hidden="1">{"fdsup://directions/FAT Viewer?action=UPDATE&amp;creator=factset&amp;DYN_ARGS=TRUE&amp;DOC_NAME=FAT:FQL_AUDITING_CLIENT_TEMPLATE.FAT&amp;display_string=Audit&amp;VAR:KEY=TANWJARMLE&amp;VAR:QUERY=RkZfRUJJVERBX09QRVIoUVRSLDQvMS8yMDEwLDYvMzAvMjAxMCwsLFVTRCk=&amp;WINDOW=FIRST_POPUP&amp;HEIGH","T=450&amp;WIDTH=450&amp;START_MAXIMIZED=FALSE&amp;VAR:CALENDAR=US&amp;VAR:SYMBOL=FO&amp;VAR:INDEX=0"}</definedName>
    <definedName name="_638__FDSAUDITLINK__" localSheetId="1" hidden="1">{"fdsup://directions/FAT Viewer?action=UPDATE&amp;creator=factset&amp;DYN_ARGS=TRUE&amp;DOC_NAME=FAT:FQL_AUDITING_CLIENT_TEMPLATE.FAT&amp;display_string=Audit&amp;VAR:KEY=TANWJARMLE&amp;VAR:QUERY=RkZfRUJJVERBX09QRVIoUVRSLDQvMS8yMDEwLDYvMzAvMjAxMCwsLFVTRCk=&amp;WINDOW=FIRST_POPUP&amp;HEIGH","T=450&amp;WIDTH=450&amp;START_MAXIMIZED=FALSE&amp;VAR:CALENDAR=US&amp;VAR:SYMBOL=FO&amp;VAR:INDEX=0"}</definedName>
    <definedName name="_638__FDSAUDITLINK__" hidden="1">{"fdsup://directions/FAT Viewer?action=UPDATE&amp;creator=factset&amp;DYN_ARGS=TRUE&amp;DOC_NAME=FAT:FQL_AUDITING_CLIENT_TEMPLATE.FAT&amp;display_string=Audit&amp;VAR:KEY=TANWJARMLE&amp;VAR:QUERY=RkZfRUJJVERBX09QRVIoUVRSLDQvMS8yMDEwLDYvMzAvMjAxMCwsLFVTRCk=&amp;WINDOW=FIRST_POPUP&amp;HEIGH","T=450&amp;WIDTH=450&amp;START_MAXIMIZED=FALSE&amp;VAR:CALENDAR=US&amp;VAR:SYMBOL=FO&amp;VAR:INDEX=0"}</definedName>
    <definedName name="_639__FDSAUDITLINK__" localSheetId="7" hidden="1">{"fdsup://directions/FAT Viewer?action=UPDATE&amp;creator=factset&amp;DYN_ARGS=TRUE&amp;DOC_NAME=FAT:FQL_AUDITING_CLIENT_TEMPLATE.FAT&amp;display_string=Audit&amp;VAR:KEY=JSPWFMDCLU&amp;VAR:QUERY=RkZfRUJJVERBX09QRVIoUVRSLDQvMS8yMDA5LDYvMzAvMjAwOSwsLFVTRCk=&amp;WINDOW=FIRST_POPUP&amp;HEIGH","T=450&amp;WIDTH=450&amp;START_MAXIMIZED=FALSE&amp;VAR:CALENDAR=US&amp;VAR:SYMBOL=FMC&amp;VAR:INDEX=0"}</definedName>
    <definedName name="_639__FDSAUDITLINK__" localSheetId="9" hidden="1">{"fdsup://directions/FAT Viewer?action=UPDATE&amp;creator=factset&amp;DYN_ARGS=TRUE&amp;DOC_NAME=FAT:FQL_AUDITING_CLIENT_TEMPLATE.FAT&amp;display_string=Audit&amp;VAR:KEY=JSPWFMDCLU&amp;VAR:QUERY=RkZfRUJJVERBX09QRVIoUVRSLDQvMS8yMDA5LDYvMzAvMjAwOSwsLFVTRCk=&amp;WINDOW=FIRST_POPUP&amp;HEIGH","T=450&amp;WIDTH=450&amp;START_MAXIMIZED=FALSE&amp;VAR:CALENDAR=US&amp;VAR:SYMBOL=FMC&amp;VAR:INDEX=0"}</definedName>
    <definedName name="_639__FDSAUDITLINK__" localSheetId="8" hidden="1">{"fdsup://directions/FAT Viewer?action=UPDATE&amp;creator=factset&amp;DYN_ARGS=TRUE&amp;DOC_NAME=FAT:FQL_AUDITING_CLIENT_TEMPLATE.FAT&amp;display_string=Audit&amp;VAR:KEY=JSPWFMDCLU&amp;VAR:QUERY=RkZfRUJJVERBX09QRVIoUVRSLDQvMS8yMDA5LDYvMzAvMjAwOSwsLFVTRCk=&amp;WINDOW=FIRST_POPUP&amp;HEIGH","T=450&amp;WIDTH=450&amp;START_MAXIMIZED=FALSE&amp;VAR:CALENDAR=US&amp;VAR:SYMBOL=FMC&amp;VAR:INDEX=0"}</definedName>
    <definedName name="_639__FDSAUDITLINK__" localSheetId="10" hidden="1">{"fdsup://directions/FAT Viewer?action=UPDATE&amp;creator=factset&amp;DYN_ARGS=TRUE&amp;DOC_NAME=FAT:FQL_AUDITING_CLIENT_TEMPLATE.FAT&amp;display_string=Audit&amp;VAR:KEY=JSPWFMDCLU&amp;VAR:QUERY=RkZfRUJJVERBX09QRVIoUVRSLDQvMS8yMDA5LDYvMzAvMjAwOSwsLFVTRCk=&amp;WINDOW=FIRST_POPUP&amp;HEIGH","T=450&amp;WIDTH=450&amp;START_MAXIMIZED=FALSE&amp;VAR:CALENDAR=US&amp;VAR:SYMBOL=FMC&amp;VAR:INDEX=0"}</definedName>
    <definedName name="_639__FDSAUDITLINK__" localSheetId="3" hidden="1">{"fdsup://directions/FAT Viewer?action=UPDATE&amp;creator=factset&amp;DYN_ARGS=TRUE&amp;DOC_NAME=FAT:FQL_AUDITING_CLIENT_TEMPLATE.FAT&amp;display_string=Audit&amp;VAR:KEY=JSPWFMDCLU&amp;VAR:QUERY=RkZfRUJJVERBX09QRVIoUVRSLDQvMS8yMDA5LDYvMzAvMjAwOSwsLFVTRCk=&amp;WINDOW=FIRST_POPUP&amp;HEIGH","T=450&amp;WIDTH=450&amp;START_MAXIMIZED=FALSE&amp;VAR:CALENDAR=US&amp;VAR:SYMBOL=FMC&amp;VAR:INDEX=0"}</definedName>
    <definedName name="_639__FDSAUDITLINK__" localSheetId="5" hidden="1">{"fdsup://directions/FAT Viewer?action=UPDATE&amp;creator=factset&amp;DYN_ARGS=TRUE&amp;DOC_NAME=FAT:FQL_AUDITING_CLIENT_TEMPLATE.FAT&amp;display_string=Audit&amp;VAR:KEY=JSPWFMDCLU&amp;VAR:QUERY=RkZfRUJJVERBX09QRVIoUVRSLDQvMS8yMDA5LDYvMzAvMjAwOSwsLFVTRCk=&amp;WINDOW=FIRST_POPUP&amp;HEIGH","T=450&amp;WIDTH=450&amp;START_MAXIMIZED=FALSE&amp;VAR:CALENDAR=US&amp;VAR:SYMBOL=FMC&amp;VAR:INDEX=0"}</definedName>
    <definedName name="_639__FDSAUDITLINK__" localSheetId="1" hidden="1">{"fdsup://directions/FAT Viewer?action=UPDATE&amp;creator=factset&amp;DYN_ARGS=TRUE&amp;DOC_NAME=FAT:FQL_AUDITING_CLIENT_TEMPLATE.FAT&amp;display_string=Audit&amp;VAR:KEY=JSPWFMDCLU&amp;VAR:QUERY=RkZfRUJJVERBX09QRVIoUVRSLDQvMS8yMDA5LDYvMzAvMjAwOSwsLFVTRCk=&amp;WINDOW=FIRST_POPUP&amp;HEIGH","T=450&amp;WIDTH=450&amp;START_MAXIMIZED=FALSE&amp;VAR:CALENDAR=US&amp;VAR:SYMBOL=FMC&amp;VAR:INDEX=0"}</definedName>
    <definedName name="_639__FDSAUDITLINK__" hidden="1">{"fdsup://directions/FAT Viewer?action=UPDATE&amp;creator=factset&amp;DYN_ARGS=TRUE&amp;DOC_NAME=FAT:FQL_AUDITING_CLIENT_TEMPLATE.FAT&amp;display_string=Audit&amp;VAR:KEY=JSPWFMDCLU&amp;VAR:QUERY=RkZfRUJJVERBX09QRVIoUVRSLDQvMS8yMDA5LDYvMzAvMjAwOSwsLFVTRCk=&amp;WINDOW=FIRST_POPUP&amp;HEIGH","T=450&amp;WIDTH=450&amp;START_MAXIMIZED=FALSE&amp;VAR:CALENDAR=US&amp;VAR:SYMBOL=FMC&amp;VAR:INDEX=0"}</definedName>
    <definedName name="_64__FDSAUDITLINK__" localSheetId="7" hidden="1">{"fdsup://directions/FAT Viewer?action=UPDATE&amp;creator=factset&amp;DYN_ARGS=TRUE&amp;DOC_NAME=FAT:FQL_AUDITING_CLIENT_TEMPLATE.FAT&amp;display_string=Audit&amp;VAR:KEY=ZGZWRKBGDO&amp;VAR:QUERY=RkZfRUJJVERBX09QRVIoUVRSLDQvMS8yMDEwLDYvMzAvMjAxMCwsLFVTRCk=&amp;WINDOW=FIRST_POPUP&amp;HEIGH","T=450&amp;WIDTH=450&amp;START_MAXIMIZED=FALSE&amp;VAR:CALENDAR=US&amp;VAR:SYMBOL=VTR&amp;VAR:INDEX=0"}</definedName>
    <definedName name="_64__FDSAUDITLINK__" localSheetId="9" hidden="1">{"fdsup://directions/FAT Viewer?action=UPDATE&amp;creator=factset&amp;DYN_ARGS=TRUE&amp;DOC_NAME=FAT:FQL_AUDITING_CLIENT_TEMPLATE.FAT&amp;display_string=Audit&amp;VAR:KEY=ZGZWRKBGDO&amp;VAR:QUERY=RkZfRUJJVERBX09QRVIoUVRSLDQvMS8yMDEwLDYvMzAvMjAxMCwsLFVTRCk=&amp;WINDOW=FIRST_POPUP&amp;HEIGH","T=450&amp;WIDTH=450&amp;START_MAXIMIZED=FALSE&amp;VAR:CALENDAR=US&amp;VAR:SYMBOL=VTR&amp;VAR:INDEX=0"}</definedName>
    <definedName name="_64__FDSAUDITLINK__" localSheetId="8" hidden="1">{"fdsup://directions/FAT Viewer?action=UPDATE&amp;creator=factset&amp;DYN_ARGS=TRUE&amp;DOC_NAME=FAT:FQL_AUDITING_CLIENT_TEMPLATE.FAT&amp;display_string=Audit&amp;VAR:KEY=ZGZWRKBGDO&amp;VAR:QUERY=RkZfRUJJVERBX09QRVIoUVRSLDQvMS8yMDEwLDYvMzAvMjAxMCwsLFVTRCk=&amp;WINDOW=FIRST_POPUP&amp;HEIGH","T=450&amp;WIDTH=450&amp;START_MAXIMIZED=FALSE&amp;VAR:CALENDAR=US&amp;VAR:SYMBOL=VTR&amp;VAR:INDEX=0"}</definedName>
    <definedName name="_64__FDSAUDITLINK__" localSheetId="10" hidden="1">{"fdsup://directions/FAT Viewer?action=UPDATE&amp;creator=factset&amp;DYN_ARGS=TRUE&amp;DOC_NAME=FAT:FQL_AUDITING_CLIENT_TEMPLATE.FAT&amp;display_string=Audit&amp;VAR:KEY=ZGZWRKBGDO&amp;VAR:QUERY=RkZfRUJJVERBX09QRVIoUVRSLDQvMS8yMDEwLDYvMzAvMjAxMCwsLFVTRCk=&amp;WINDOW=FIRST_POPUP&amp;HEIGH","T=450&amp;WIDTH=450&amp;START_MAXIMIZED=FALSE&amp;VAR:CALENDAR=US&amp;VAR:SYMBOL=VTR&amp;VAR:INDEX=0"}</definedName>
    <definedName name="_64__FDSAUDITLINK__" localSheetId="3" hidden="1">{"fdsup://directions/FAT Viewer?action=UPDATE&amp;creator=factset&amp;DYN_ARGS=TRUE&amp;DOC_NAME=FAT:FQL_AUDITING_CLIENT_TEMPLATE.FAT&amp;display_string=Audit&amp;VAR:KEY=ZGZWRKBGDO&amp;VAR:QUERY=RkZfRUJJVERBX09QRVIoUVRSLDQvMS8yMDEwLDYvMzAvMjAxMCwsLFVTRCk=&amp;WINDOW=FIRST_POPUP&amp;HEIGH","T=450&amp;WIDTH=450&amp;START_MAXIMIZED=FALSE&amp;VAR:CALENDAR=US&amp;VAR:SYMBOL=VTR&amp;VAR:INDEX=0"}</definedName>
    <definedName name="_64__FDSAUDITLINK__" localSheetId="5" hidden="1">{"fdsup://directions/FAT Viewer?action=UPDATE&amp;creator=factset&amp;DYN_ARGS=TRUE&amp;DOC_NAME=FAT:FQL_AUDITING_CLIENT_TEMPLATE.FAT&amp;display_string=Audit&amp;VAR:KEY=ZGZWRKBGDO&amp;VAR:QUERY=RkZfRUJJVERBX09QRVIoUVRSLDQvMS8yMDEwLDYvMzAvMjAxMCwsLFVTRCk=&amp;WINDOW=FIRST_POPUP&amp;HEIGH","T=450&amp;WIDTH=450&amp;START_MAXIMIZED=FALSE&amp;VAR:CALENDAR=US&amp;VAR:SYMBOL=VTR&amp;VAR:INDEX=0"}</definedName>
    <definedName name="_64__FDSAUDITLINK__" localSheetId="1" hidden="1">{"fdsup://directions/FAT Viewer?action=UPDATE&amp;creator=factset&amp;DYN_ARGS=TRUE&amp;DOC_NAME=FAT:FQL_AUDITING_CLIENT_TEMPLATE.FAT&amp;display_string=Audit&amp;VAR:KEY=ZGZWRKBGDO&amp;VAR:QUERY=RkZfRUJJVERBX09QRVIoUVRSLDQvMS8yMDEwLDYvMzAvMjAxMCwsLFVTRCk=&amp;WINDOW=FIRST_POPUP&amp;HEIGH","T=450&amp;WIDTH=450&amp;START_MAXIMIZED=FALSE&amp;VAR:CALENDAR=US&amp;VAR:SYMBOL=VTR&amp;VAR:INDEX=0"}</definedName>
    <definedName name="_64__FDSAUDITLINK__" hidden="1">{"fdsup://directions/FAT Viewer?action=UPDATE&amp;creator=factset&amp;DYN_ARGS=TRUE&amp;DOC_NAME=FAT:FQL_AUDITING_CLIENT_TEMPLATE.FAT&amp;display_string=Audit&amp;VAR:KEY=ZGZWRKBGDO&amp;VAR:QUERY=RkZfRUJJVERBX09QRVIoUVRSLDQvMS8yMDEwLDYvMzAvMjAxMCwsLFVTRCk=&amp;WINDOW=FIRST_POPUP&amp;HEIGH","T=450&amp;WIDTH=450&amp;START_MAXIMIZED=FALSE&amp;VAR:CALENDAR=US&amp;VAR:SYMBOL=VTR&amp;VAR:INDEX=0"}</definedName>
    <definedName name="_640__FDSAUDITLINK__" localSheetId="7" hidden="1">{"fdsup://directions/FAT Viewer?action=UPDATE&amp;creator=factset&amp;DYN_ARGS=TRUE&amp;DOC_NAME=FAT:FQL_AUDITING_CLIENT_TEMPLATE.FAT&amp;display_string=Audit&amp;VAR:KEY=LUBWJSPQZY&amp;VAR:QUERY=RkZfRUJJVERBX09QRVIoUVRSLDQvMS8yMDEwLDYvMzAvMjAxMCwsLFVTRCk=&amp;WINDOW=FIRST_POPUP&amp;HEIGH","T=450&amp;WIDTH=450&amp;START_MAXIMIZED=FALSE&amp;VAR:CALENDAR=US&amp;VAR:SYMBOL=FMC&amp;VAR:INDEX=0"}</definedName>
    <definedName name="_640__FDSAUDITLINK__" localSheetId="9" hidden="1">{"fdsup://directions/FAT Viewer?action=UPDATE&amp;creator=factset&amp;DYN_ARGS=TRUE&amp;DOC_NAME=FAT:FQL_AUDITING_CLIENT_TEMPLATE.FAT&amp;display_string=Audit&amp;VAR:KEY=LUBWJSPQZY&amp;VAR:QUERY=RkZfRUJJVERBX09QRVIoUVRSLDQvMS8yMDEwLDYvMzAvMjAxMCwsLFVTRCk=&amp;WINDOW=FIRST_POPUP&amp;HEIGH","T=450&amp;WIDTH=450&amp;START_MAXIMIZED=FALSE&amp;VAR:CALENDAR=US&amp;VAR:SYMBOL=FMC&amp;VAR:INDEX=0"}</definedName>
    <definedName name="_640__FDSAUDITLINK__" localSheetId="8" hidden="1">{"fdsup://directions/FAT Viewer?action=UPDATE&amp;creator=factset&amp;DYN_ARGS=TRUE&amp;DOC_NAME=FAT:FQL_AUDITING_CLIENT_TEMPLATE.FAT&amp;display_string=Audit&amp;VAR:KEY=LUBWJSPQZY&amp;VAR:QUERY=RkZfRUJJVERBX09QRVIoUVRSLDQvMS8yMDEwLDYvMzAvMjAxMCwsLFVTRCk=&amp;WINDOW=FIRST_POPUP&amp;HEIGH","T=450&amp;WIDTH=450&amp;START_MAXIMIZED=FALSE&amp;VAR:CALENDAR=US&amp;VAR:SYMBOL=FMC&amp;VAR:INDEX=0"}</definedName>
    <definedName name="_640__FDSAUDITLINK__" localSheetId="10" hidden="1">{"fdsup://directions/FAT Viewer?action=UPDATE&amp;creator=factset&amp;DYN_ARGS=TRUE&amp;DOC_NAME=FAT:FQL_AUDITING_CLIENT_TEMPLATE.FAT&amp;display_string=Audit&amp;VAR:KEY=LUBWJSPQZY&amp;VAR:QUERY=RkZfRUJJVERBX09QRVIoUVRSLDQvMS8yMDEwLDYvMzAvMjAxMCwsLFVTRCk=&amp;WINDOW=FIRST_POPUP&amp;HEIGH","T=450&amp;WIDTH=450&amp;START_MAXIMIZED=FALSE&amp;VAR:CALENDAR=US&amp;VAR:SYMBOL=FMC&amp;VAR:INDEX=0"}</definedName>
    <definedName name="_640__FDSAUDITLINK__" localSheetId="3" hidden="1">{"fdsup://directions/FAT Viewer?action=UPDATE&amp;creator=factset&amp;DYN_ARGS=TRUE&amp;DOC_NAME=FAT:FQL_AUDITING_CLIENT_TEMPLATE.FAT&amp;display_string=Audit&amp;VAR:KEY=LUBWJSPQZY&amp;VAR:QUERY=RkZfRUJJVERBX09QRVIoUVRSLDQvMS8yMDEwLDYvMzAvMjAxMCwsLFVTRCk=&amp;WINDOW=FIRST_POPUP&amp;HEIGH","T=450&amp;WIDTH=450&amp;START_MAXIMIZED=FALSE&amp;VAR:CALENDAR=US&amp;VAR:SYMBOL=FMC&amp;VAR:INDEX=0"}</definedName>
    <definedName name="_640__FDSAUDITLINK__" localSheetId="5" hidden="1">{"fdsup://directions/FAT Viewer?action=UPDATE&amp;creator=factset&amp;DYN_ARGS=TRUE&amp;DOC_NAME=FAT:FQL_AUDITING_CLIENT_TEMPLATE.FAT&amp;display_string=Audit&amp;VAR:KEY=LUBWJSPQZY&amp;VAR:QUERY=RkZfRUJJVERBX09QRVIoUVRSLDQvMS8yMDEwLDYvMzAvMjAxMCwsLFVTRCk=&amp;WINDOW=FIRST_POPUP&amp;HEIGH","T=450&amp;WIDTH=450&amp;START_MAXIMIZED=FALSE&amp;VAR:CALENDAR=US&amp;VAR:SYMBOL=FMC&amp;VAR:INDEX=0"}</definedName>
    <definedName name="_640__FDSAUDITLINK__" localSheetId="1" hidden="1">{"fdsup://directions/FAT Viewer?action=UPDATE&amp;creator=factset&amp;DYN_ARGS=TRUE&amp;DOC_NAME=FAT:FQL_AUDITING_CLIENT_TEMPLATE.FAT&amp;display_string=Audit&amp;VAR:KEY=LUBWJSPQZY&amp;VAR:QUERY=RkZfRUJJVERBX09QRVIoUVRSLDQvMS8yMDEwLDYvMzAvMjAxMCwsLFVTRCk=&amp;WINDOW=FIRST_POPUP&amp;HEIGH","T=450&amp;WIDTH=450&amp;START_MAXIMIZED=FALSE&amp;VAR:CALENDAR=US&amp;VAR:SYMBOL=FMC&amp;VAR:INDEX=0"}</definedName>
    <definedName name="_640__FDSAUDITLINK__" hidden="1">{"fdsup://directions/FAT Viewer?action=UPDATE&amp;creator=factset&amp;DYN_ARGS=TRUE&amp;DOC_NAME=FAT:FQL_AUDITING_CLIENT_TEMPLATE.FAT&amp;display_string=Audit&amp;VAR:KEY=LUBWJSPQZY&amp;VAR:QUERY=RkZfRUJJVERBX09QRVIoUVRSLDQvMS8yMDEwLDYvMzAvMjAxMCwsLFVTRCk=&amp;WINDOW=FIRST_POPUP&amp;HEIGH","T=450&amp;WIDTH=450&amp;START_MAXIMIZED=FALSE&amp;VAR:CALENDAR=US&amp;VAR:SYMBOL=FMC&amp;VAR:INDEX=0"}</definedName>
    <definedName name="_641__FDSAUDITLINK__" localSheetId="7" hidden="1">{"fdsup://directions/FAT Viewer?action=UPDATE&amp;creator=factset&amp;DYN_ARGS=TRUE&amp;DOC_NAME=FAT:FQL_AUDITING_CLIENT_TEMPLATE.FAT&amp;display_string=Audit&amp;VAR:KEY=NKBEFQHERQ&amp;VAR:QUERY=RkZfRUJJVERBX09QRVIoUVRSLDQvMS8yMDA5LDYvMzAvMjAwOSwsLFVTRCk=&amp;WINDOW=FIRST_POPUP&amp;HEIGH","T=450&amp;WIDTH=450&amp;START_MAXIMIZED=FALSE&amp;VAR:CALENDAR=US&amp;VAR:SYMBOL=FLS&amp;VAR:INDEX=0"}</definedName>
    <definedName name="_641__FDSAUDITLINK__" localSheetId="9" hidden="1">{"fdsup://directions/FAT Viewer?action=UPDATE&amp;creator=factset&amp;DYN_ARGS=TRUE&amp;DOC_NAME=FAT:FQL_AUDITING_CLIENT_TEMPLATE.FAT&amp;display_string=Audit&amp;VAR:KEY=NKBEFQHERQ&amp;VAR:QUERY=RkZfRUJJVERBX09QRVIoUVRSLDQvMS8yMDA5LDYvMzAvMjAwOSwsLFVTRCk=&amp;WINDOW=FIRST_POPUP&amp;HEIGH","T=450&amp;WIDTH=450&amp;START_MAXIMIZED=FALSE&amp;VAR:CALENDAR=US&amp;VAR:SYMBOL=FLS&amp;VAR:INDEX=0"}</definedName>
    <definedName name="_641__FDSAUDITLINK__" localSheetId="8" hidden="1">{"fdsup://directions/FAT Viewer?action=UPDATE&amp;creator=factset&amp;DYN_ARGS=TRUE&amp;DOC_NAME=FAT:FQL_AUDITING_CLIENT_TEMPLATE.FAT&amp;display_string=Audit&amp;VAR:KEY=NKBEFQHERQ&amp;VAR:QUERY=RkZfRUJJVERBX09QRVIoUVRSLDQvMS8yMDA5LDYvMzAvMjAwOSwsLFVTRCk=&amp;WINDOW=FIRST_POPUP&amp;HEIGH","T=450&amp;WIDTH=450&amp;START_MAXIMIZED=FALSE&amp;VAR:CALENDAR=US&amp;VAR:SYMBOL=FLS&amp;VAR:INDEX=0"}</definedName>
    <definedName name="_641__FDSAUDITLINK__" localSheetId="10" hidden="1">{"fdsup://directions/FAT Viewer?action=UPDATE&amp;creator=factset&amp;DYN_ARGS=TRUE&amp;DOC_NAME=FAT:FQL_AUDITING_CLIENT_TEMPLATE.FAT&amp;display_string=Audit&amp;VAR:KEY=NKBEFQHERQ&amp;VAR:QUERY=RkZfRUJJVERBX09QRVIoUVRSLDQvMS8yMDA5LDYvMzAvMjAwOSwsLFVTRCk=&amp;WINDOW=FIRST_POPUP&amp;HEIGH","T=450&amp;WIDTH=450&amp;START_MAXIMIZED=FALSE&amp;VAR:CALENDAR=US&amp;VAR:SYMBOL=FLS&amp;VAR:INDEX=0"}</definedName>
    <definedName name="_641__FDSAUDITLINK__" localSheetId="3" hidden="1">{"fdsup://directions/FAT Viewer?action=UPDATE&amp;creator=factset&amp;DYN_ARGS=TRUE&amp;DOC_NAME=FAT:FQL_AUDITING_CLIENT_TEMPLATE.FAT&amp;display_string=Audit&amp;VAR:KEY=NKBEFQHERQ&amp;VAR:QUERY=RkZfRUJJVERBX09QRVIoUVRSLDQvMS8yMDA5LDYvMzAvMjAwOSwsLFVTRCk=&amp;WINDOW=FIRST_POPUP&amp;HEIGH","T=450&amp;WIDTH=450&amp;START_MAXIMIZED=FALSE&amp;VAR:CALENDAR=US&amp;VAR:SYMBOL=FLS&amp;VAR:INDEX=0"}</definedName>
    <definedName name="_641__FDSAUDITLINK__" localSheetId="5" hidden="1">{"fdsup://directions/FAT Viewer?action=UPDATE&amp;creator=factset&amp;DYN_ARGS=TRUE&amp;DOC_NAME=FAT:FQL_AUDITING_CLIENT_TEMPLATE.FAT&amp;display_string=Audit&amp;VAR:KEY=NKBEFQHERQ&amp;VAR:QUERY=RkZfRUJJVERBX09QRVIoUVRSLDQvMS8yMDA5LDYvMzAvMjAwOSwsLFVTRCk=&amp;WINDOW=FIRST_POPUP&amp;HEIGH","T=450&amp;WIDTH=450&amp;START_MAXIMIZED=FALSE&amp;VAR:CALENDAR=US&amp;VAR:SYMBOL=FLS&amp;VAR:INDEX=0"}</definedName>
    <definedName name="_641__FDSAUDITLINK__" localSheetId="1" hidden="1">{"fdsup://directions/FAT Viewer?action=UPDATE&amp;creator=factset&amp;DYN_ARGS=TRUE&amp;DOC_NAME=FAT:FQL_AUDITING_CLIENT_TEMPLATE.FAT&amp;display_string=Audit&amp;VAR:KEY=NKBEFQHERQ&amp;VAR:QUERY=RkZfRUJJVERBX09QRVIoUVRSLDQvMS8yMDA5LDYvMzAvMjAwOSwsLFVTRCk=&amp;WINDOW=FIRST_POPUP&amp;HEIGH","T=450&amp;WIDTH=450&amp;START_MAXIMIZED=FALSE&amp;VAR:CALENDAR=US&amp;VAR:SYMBOL=FLS&amp;VAR:INDEX=0"}</definedName>
    <definedName name="_641__FDSAUDITLINK__" hidden="1">{"fdsup://directions/FAT Viewer?action=UPDATE&amp;creator=factset&amp;DYN_ARGS=TRUE&amp;DOC_NAME=FAT:FQL_AUDITING_CLIENT_TEMPLATE.FAT&amp;display_string=Audit&amp;VAR:KEY=NKBEFQHERQ&amp;VAR:QUERY=RkZfRUJJVERBX09QRVIoUVRSLDQvMS8yMDA5LDYvMzAvMjAwOSwsLFVTRCk=&amp;WINDOW=FIRST_POPUP&amp;HEIGH","T=450&amp;WIDTH=450&amp;START_MAXIMIZED=FALSE&amp;VAR:CALENDAR=US&amp;VAR:SYMBOL=FLS&amp;VAR:INDEX=0"}</definedName>
    <definedName name="_642__FDSAUDITLINK__" localSheetId="7" hidden="1">{"fdsup://directions/FAT Viewer?action=UPDATE&amp;creator=factset&amp;DYN_ARGS=TRUE&amp;DOC_NAME=FAT:FQL_AUDITING_CLIENT_TEMPLATE.FAT&amp;display_string=Audit&amp;VAR:KEY=TITUDYNYNS&amp;VAR:QUERY=RkZfRUJJVERBX09QRVIoUVRSLDQvMS8yMDEwLDYvMzAvMjAxMCwsLFVTRCk=&amp;WINDOW=FIRST_POPUP&amp;HEIGH","T=450&amp;WIDTH=450&amp;START_MAXIMIZED=FALSE&amp;VAR:CALENDAR=US&amp;VAR:SYMBOL=FLS&amp;VAR:INDEX=0"}</definedName>
    <definedName name="_642__FDSAUDITLINK__" localSheetId="9" hidden="1">{"fdsup://directions/FAT Viewer?action=UPDATE&amp;creator=factset&amp;DYN_ARGS=TRUE&amp;DOC_NAME=FAT:FQL_AUDITING_CLIENT_TEMPLATE.FAT&amp;display_string=Audit&amp;VAR:KEY=TITUDYNYNS&amp;VAR:QUERY=RkZfRUJJVERBX09QRVIoUVRSLDQvMS8yMDEwLDYvMzAvMjAxMCwsLFVTRCk=&amp;WINDOW=FIRST_POPUP&amp;HEIGH","T=450&amp;WIDTH=450&amp;START_MAXIMIZED=FALSE&amp;VAR:CALENDAR=US&amp;VAR:SYMBOL=FLS&amp;VAR:INDEX=0"}</definedName>
    <definedName name="_642__FDSAUDITLINK__" localSheetId="8" hidden="1">{"fdsup://directions/FAT Viewer?action=UPDATE&amp;creator=factset&amp;DYN_ARGS=TRUE&amp;DOC_NAME=FAT:FQL_AUDITING_CLIENT_TEMPLATE.FAT&amp;display_string=Audit&amp;VAR:KEY=TITUDYNYNS&amp;VAR:QUERY=RkZfRUJJVERBX09QRVIoUVRSLDQvMS8yMDEwLDYvMzAvMjAxMCwsLFVTRCk=&amp;WINDOW=FIRST_POPUP&amp;HEIGH","T=450&amp;WIDTH=450&amp;START_MAXIMIZED=FALSE&amp;VAR:CALENDAR=US&amp;VAR:SYMBOL=FLS&amp;VAR:INDEX=0"}</definedName>
    <definedName name="_642__FDSAUDITLINK__" localSheetId="10" hidden="1">{"fdsup://directions/FAT Viewer?action=UPDATE&amp;creator=factset&amp;DYN_ARGS=TRUE&amp;DOC_NAME=FAT:FQL_AUDITING_CLIENT_TEMPLATE.FAT&amp;display_string=Audit&amp;VAR:KEY=TITUDYNYNS&amp;VAR:QUERY=RkZfRUJJVERBX09QRVIoUVRSLDQvMS8yMDEwLDYvMzAvMjAxMCwsLFVTRCk=&amp;WINDOW=FIRST_POPUP&amp;HEIGH","T=450&amp;WIDTH=450&amp;START_MAXIMIZED=FALSE&amp;VAR:CALENDAR=US&amp;VAR:SYMBOL=FLS&amp;VAR:INDEX=0"}</definedName>
    <definedName name="_642__FDSAUDITLINK__" localSheetId="3" hidden="1">{"fdsup://directions/FAT Viewer?action=UPDATE&amp;creator=factset&amp;DYN_ARGS=TRUE&amp;DOC_NAME=FAT:FQL_AUDITING_CLIENT_TEMPLATE.FAT&amp;display_string=Audit&amp;VAR:KEY=TITUDYNYNS&amp;VAR:QUERY=RkZfRUJJVERBX09QRVIoUVRSLDQvMS8yMDEwLDYvMzAvMjAxMCwsLFVTRCk=&amp;WINDOW=FIRST_POPUP&amp;HEIGH","T=450&amp;WIDTH=450&amp;START_MAXIMIZED=FALSE&amp;VAR:CALENDAR=US&amp;VAR:SYMBOL=FLS&amp;VAR:INDEX=0"}</definedName>
    <definedName name="_642__FDSAUDITLINK__" localSheetId="5" hidden="1">{"fdsup://directions/FAT Viewer?action=UPDATE&amp;creator=factset&amp;DYN_ARGS=TRUE&amp;DOC_NAME=FAT:FQL_AUDITING_CLIENT_TEMPLATE.FAT&amp;display_string=Audit&amp;VAR:KEY=TITUDYNYNS&amp;VAR:QUERY=RkZfRUJJVERBX09QRVIoUVRSLDQvMS8yMDEwLDYvMzAvMjAxMCwsLFVTRCk=&amp;WINDOW=FIRST_POPUP&amp;HEIGH","T=450&amp;WIDTH=450&amp;START_MAXIMIZED=FALSE&amp;VAR:CALENDAR=US&amp;VAR:SYMBOL=FLS&amp;VAR:INDEX=0"}</definedName>
    <definedName name="_642__FDSAUDITLINK__" localSheetId="1" hidden="1">{"fdsup://directions/FAT Viewer?action=UPDATE&amp;creator=factset&amp;DYN_ARGS=TRUE&amp;DOC_NAME=FAT:FQL_AUDITING_CLIENT_TEMPLATE.FAT&amp;display_string=Audit&amp;VAR:KEY=TITUDYNYNS&amp;VAR:QUERY=RkZfRUJJVERBX09QRVIoUVRSLDQvMS8yMDEwLDYvMzAvMjAxMCwsLFVTRCk=&amp;WINDOW=FIRST_POPUP&amp;HEIGH","T=450&amp;WIDTH=450&amp;START_MAXIMIZED=FALSE&amp;VAR:CALENDAR=US&amp;VAR:SYMBOL=FLS&amp;VAR:INDEX=0"}</definedName>
    <definedName name="_642__FDSAUDITLINK__" hidden="1">{"fdsup://directions/FAT Viewer?action=UPDATE&amp;creator=factset&amp;DYN_ARGS=TRUE&amp;DOC_NAME=FAT:FQL_AUDITING_CLIENT_TEMPLATE.FAT&amp;display_string=Audit&amp;VAR:KEY=TITUDYNYNS&amp;VAR:QUERY=RkZfRUJJVERBX09QRVIoUVRSLDQvMS8yMDEwLDYvMzAvMjAxMCwsLFVTRCk=&amp;WINDOW=FIRST_POPUP&amp;HEIGH","T=450&amp;WIDTH=450&amp;START_MAXIMIZED=FALSE&amp;VAR:CALENDAR=US&amp;VAR:SYMBOL=FLS&amp;VAR:INDEX=0"}</definedName>
    <definedName name="_643__FDSAUDITLINK__" localSheetId="7" hidden="1">{"fdsup://directions/FAT Viewer?action=UPDATE&amp;creator=factset&amp;DYN_ARGS=TRUE&amp;DOC_NAME=FAT:FQL_AUDITING_CLIENT_TEMPLATE.FAT&amp;display_string=Audit&amp;VAR:KEY=FIXABYVSPC&amp;VAR:QUERY=RkZfRUJJVERBX09QRVIoUVRSLDQvMS8yMDA5LDYvMzAvMjAwOSwsLFVTRCk=&amp;WINDOW=FIRST_POPUP&amp;HEIGH","T=450&amp;WIDTH=450&amp;START_MAXIMIZED=FALSE&amp;VAR:CALENDAR=US&amp;VAR:SYMBOL=FLR&amp;VAR:INDEX=0"}</definedName>
    <definedName name="_643__FDSAUDITLINK__" localSheetId="9" hidden="1">{"fdsup://directions/FAT Viewer?action=UPDATE&amp;creator=factset&amp;DYN_ARGS=TRUE&amp;DOC_NAME=FAT:FQL_AUDITING_CLIENT_TEMPLATE.FAT&amp;display_string=Audit&amp;VAR:KEY=FIXABYVSPC&amp;VAR:QUERY=RkZfRUJJVERBX09QRVIoUVRSLDQvMS8yMDA5LDYvMzAvMjAwOSwsLFVTRCk=&amp;WINDOW=FIRST_POPUP&amp;HEIGH","T=450&amp;WIDTH=450&amp;START_MAXIMIZED=FALSE&amp;VAR:CALENDAR=US&amp;VAR:SYMBOL=FLR&amp;VAR:INDEX=0"}</definedName>
    <definedName name="_643__FDSAUDITLINK__" localSheetId="8" hidden="1">{"fdsup://directions/FAT Viewer?action=UPDATE&amp;creator=factset&amp;DYN_ARGS=TRUE&amp;DOC_NAME=FAT:FQL_AUDITING_CLIENT_TEMPLATE.FAT&amp;display_string=Audit&amp;VAR:KEY=FIXABYVSPC&amp;VAR:QUERY=RkZfRUJJVERBX09QRVIoUVRSLDQvMS8yMDA5LDYvMzAvMjAwOSwsLFVTRCk=&amp;WINDOW=FIRST_POPUP&amp;HEIGH","T=450&amp;WIDTH=450&amp;START_MAXIMIZED=FALSE&amp;VAR:CALENDAR=US&amp;VAR:SYMBOL=FLR&amp;VAR:INDEX=0"}</definedName>
    <definedName name="_643__FDSAUDITLINK__" localSheetId="10" hidden="1">{"fdsup://directions/FAT Viewer?action=UPDATE&amp;creator=factset&amp;DYN_ARGS=TRUE&amp;DOC_NAME=FAT:FQL_AUDITING_CLIENT_TEMPLATE.FAT&amp;display_string=Audit&amp;VAR:KEY=FIXABYVSPC&amp;VAR:QUERY=RkZfRUJJVERBX09QRVIoUVRSLDQvMS8yMDA5LDYvMzAvMjAwOSwsLFVTRCk=&amp;WINDOW=FIRST_POPUP&amp;HEIGH","T=450&amp;WIDTH=450&amp;START_MAXIMIZED=FALSE&amp;VAR:CALENDAR=US&amp;VAR:SYMBOL=FLR&amp;VAR:INDEX=0"}</definedName>
    <definedName name="_643__FDSAUDITLINK__" localSheetId="3" hidden="1">{"fdsup://directions/FAT Viewer?action=UPDATE&amp;creator=factset&amp;DYN_ARGS=TRUE&amp;DOC_NAME=FAT:FQL_AUDITING_CLIENT_TEMPLATE.FAT&amp;display_string=Audit&amp;VAR:KEY=FIXABYVSPC&amp;VAR:QUERY=RkZfRUJJVERBX09QRVIoUVRSLDQvMS8yMDA5LDYvMzAvMjAwOSwsLFVTRCk=&amp;WINDOW=FIRST_POPUP&amp;HEIGH","T=450&amp;WIDTH=450&amp;START_MAXIMIZED=FALSE&amp;VAR:CALENDAR=US&amp;VAR:SYMBOL=FLR&amp;VAR:INDEX=0"}</definedName>
    <definedName name="_643__FDSAUDITLINK__" localSheetId="5" hidden="1">{"fdsup://directions/FAT Viewer?action=UPDATE&amp;creator=factset&amp;DYN_ARGS=TRUE&amp;DOC_NAME=FAT:FQL_AUDITING_CLIENT_TEMPLATE.FAT&amp;display_string=Audit&amp;VAR:KEY=FIXABYVSPC&amp;VAR:QUERY=RkZfRUJJVERBX09QRVIoUVRSLDQvMS8yMDA5LDYvMzAvMjAwOSwsLFVTRCk=&amp;WINDOW=FIRST_POPUP&amp;HEIGH","T=450&amp;WIDTH=450&amp;START_MAXIMIZED=FALSE&amp;VAR:CALENDAR=US&amp;VAR:SYMBOL=FLR&amp;VAR:INDEX=0"}</definedName>
    <definedName name="_643__FDSAUDITLINK__" localSheetId="1" hidden="1">{"fdsup://directions/FAT Viewer?action=UPDATE&amp;creator=factset&amp;DYN_ARGS=TRUE&amp;DOC_NAME=FAT:FQL_AUDITING_CLIENT_TEMPLATE.FAT&amp;display_string=Audit&amp;VAR:KEY=FIXABYVSPC&amp;VAR:QUERY=RkZfRUJJVERBX09QRVIoUVRSLDQvMS8yMDA5LDYvMzAvMjAwOSwsLFVTRCk=&amp;WINDOW=FIRST_POPUP&amp;HEIGH","T=450&amp;WIDTH=450&amp;START_MAXIMIZED=FALSE&amp;VAR:CALENDAR=US&amp;VAR:SYMBOL=FLR&amp;VAR:INDEX=0"}</definedName>
    <definedName name="_643__FDSAUDITLINK__" hidden="1">{"fdsup://directions/FAT Viewer?action=UPDATE&amp;creator=factset&amp;DYN_ARGS=TRUE&amp;DOC_NAME=FAT:FQL_AUDITING_CLIENT_TEMPLATE.FAT&amp;display_string=Audit&amp;VAR:KEY=FIXABYVSPC&amp;VAR:QUERY=RkZfRUJJVERBX09QRVIoUVRSLDQvMS8yMDA5LDYvMzAvMjAwOSwsLFVTRCk=&amp;WINDOW=FIRST_POPUP&amp;HEIGH","T=450&amp;WIDTH=450&amp;START_MAXIMIZED=FALSE&amp;VAR:CALENDAR=US&amp;VAR:SYMBOL=FLR&amp;VAR:INDEX=0"}</definedName>
    <definedName name="_644__FDSAUDITLINK__" localSheetId="7" hidden="1">{"fdsup://directions/FAT Viewer?action=UPDATE&amp;creator=factset&amp;DYN_ARGS=TRUE&amp;DOC_NAME=FAT:FQL_AUDITING_CLIENT_TEMPLATE.FAT&amp;display_string=Audit&amp;VAR:KEY=DKVCHEPCFM&amp;VAR:QUERY=RkZfRUJJVERBX09QRVIoUVRSLDQvMS8yMDEwLDYvMzAvMjAxMCwsLFVTRCk=&amp;WINDOW=FIRST_POPUP&amp;HEIGH","T=450&amp;WIDTH=450&amp;START_MAXIMIZED=FALSE&amp;VAR:CALENDAR=US&amp;VAR:SYMBOL=FLR&amp;VAR:INDEX=0"}</definedName>
    <definedName name="_644__FDSAUDITLINK__" localSheetId="9" hidden="1">{"fdsup://directions/FAT Viewer?action=UPDATE&amp;creator=factset&amp;DYN_ARGS=TRUE&amp;DOC_NAME=FAT:FQL_AUDITING_CLIENT_TEMPLATE.FAT&amp;display_string=Audit&amp;VAR:KEY=DKVCHEPCFM&amp;VAR:QUERY=RkZfRUJJVERBX09QRVIoUVRSLDQvMS8yMDEwLDYvMzAvMjAxMCwsLFVTRCk=&amp;WINDOW=FIRST_POPUP&amp;HEIGH","T=450&amp;WIDTH=450&amp;START_MAXIMIZED=FALSE&amp;VAR:CALENDAR=US&amp;VAR:SYMBOL=FLR&amp;VAR:INDEX=0"}</definedName>
    <definedName name="_644__FDSAUDITLINK__" localSheetId="8" hidden="1">{"fdsup://directions/FAT Viewer?action=UPDATE&amp;creator=factset&amp;DYN_ARGS=TRUE&amp;DOC_NAME=FAT:FQL_AUDITING_CLIENT_TEMPLATE.FAT&amp;display_string=Audit&amp;VAR:KEY=DKVCHEPCFM&amp;VAR:QUERY=RkZfRUJJVERBX09QRVIoUVRSLDQvMS8yMDEwLDYvMzAvMjAxMCwsLFVTRCk=&amp;WINDOW=FIRST_POPUP&amp;HEIGH","T=450&amp;WIDTH=450&amp;START_MAXIMIZED=FALSE&amp;VAR:CALENDAR=US&amp;VAR:SYMBOL=FLR&amp;VAR:INDEX=0"}</definedName>
    <definedName name="_644__FDSAUDITLINK__" localSheetId="10" hidden="1">{"fdsup://directions/FAT Viewer?action=UPDATE&amp;creator=factset&amp;DYN_ARGS=TRUE&amp;DOC_NAME=FAT:FQL_AUDITING_CLIENT_TEMPLATE.FAT&amp;display_string=Audit&amp;VAR:KEY=DKVCHEPCFM&amp;VAR:QUERY=RkZfRUJJVERBX09QRVIoUVRSLDQvMS8yMDEwLDYvMzAvMjAxMCwsLFVTRCk=&amp;WINDOW=FIRST_POPUP&amp;HEIGH","T=450&amp;WIDTH=450&amp;START_MAXIMIZED=FALSE&amp;VAR:CALENDAR=US&amp;VAR:SYMBOL=FLR&amp;VAR:INDEX=0"}</definedName>
    <definedName name="_644__FDSAUDITLINK__" localSheetId="3" hidden="1">{"fdsup://directions/FAT Viewer?action=UPDATE&amp;creator=factset&amp;DYN_ARGS=TRUE&amp;DOC_NAME=FAT:FQL_AUDITING_CLIENT_TEMPLATE.FAT&amp;display_string=Audit&amp;VAR:KEY=DKVCHEPCFM&amp;VAR:QUERY=RkZfRUJJVERBX09QRVIoUVRSLDQvMS8yMDEwLDYvMzAvMjAxMCwsLFVTRCk=&amp;WINDOW=FIRST_POPUP&amp;HEIGH","T=450&amp;WIDTH=450&amp;START_MAXIMIZED=FALSE&amp;VAR:CALENDAR=US&amp;VAR:SYMBOL=FLR&amp;VAR:INDEX=0"}</definedName>
    <definedName name="_644__FDSAUDITLINK__" localSheetId="5" hidden="1">{"fdsup://directions/FAT Viewer?action=UPDATE&amp;creator=factset&amp;DYN_ARGS=TRUE&amp;DOC_NAME=FAT:FQL_AUDITING_CLIENT_TEMPLATE.FAT&amp;display_string=Audit&amp;VAR:KEY=DKVCHEPCFM&amp;VAR:QUERY=RkZfRUJJVERBX09QRVIoUVRSLDQvMS8yMDEwLDYvMzAvMjAxMCwsLFVTRCk=&amp;WINDOW=FIRST_POPUP&amp;HEIGH","T=450&amp;WIDTH=450&amp;START_MAXIMIZED=FALSE&amp;VAR:CALENDAR=US&amp;VAR:SYMBOL=FLR&amp;VAR:INDEX=0"}</definedName>
    <definedName name="_644__FDSAUDITLINK__" localSheetId="1" hidden="1">{"fdsup://directions/FAT Viewer?action=UPDATE&amp;creator=factset&amp;DYN_ARGS=TRUE&amp;DOC_NAME=FAT:FQL_AUDITING_CLIENT_TEMPLATE.FAT&amp;display_string=Audit&amp;VAR:KEY=DKVCHEPCFM&amp;VAR:QUERY=RkZfRUJJVERBX09QRVIoUVRSLDQvMS8yMDEwLDYvMzAvMjAxMCwsLFVTRCk=&amp;WINDOW=FIRST_POPUP&amp;HEIGH","T=450&amp;WIDTH=450&amp;START_MAXIMIZED=FALSE&amp;VAR:CALENDAR=US&amp;VAR:SYMBOL=FLR&amp;VAR:INDEX=0"}</definedName>
    <definedName name="_644__FDSAUDITLINK__" hidden="1">{"fdsup://directions/FAT Viewer?action=UPDATE&amp;creator=factset&amp;DYN_ARGS=TRUE&amp;DOC_NAME=FAT:FQL_AUDITING_CLIENT_TEMPLATE.FAT&amp;display_string=Audit&amp;VAR:KEY=DKVCHEPCFM&amp;VAR:QUERY=RkZfRUJJVERBX09QRVIoUVRSLDQvMS8yMDEwLDYvMzAvMjAxMCwsLFVTRCk=&amp;WINDOW=FIRST_POPUP&amp;HEIGH","T=450&amp;WIDTH=450&amp;START_MAXIMIZED=FALSE&amp;VAR:CALENDAR=US&amp;VAR:SYMBOL=FLR&amp;VAR:INDEX=0"}</definedName>
    <definedName name="_645__FDSAUDITLINK__" localSheetId="7" hidden="1">{"fdsup://directions/FAT Viewer?action=UPDATE&amp;creator=factset&amp;DYN_ARGS=TRUE&amp;DOC_NAME=FAT:FQL_AUDITING_CLIENT_TEMPLATE.FAT&amp;display_string=Audit&amp;VAR:KEY=LSHOFWZWTS&amp;VAR:QUERY=RkZfRUJJVERBX09QRVIoUVRSLDQvMS8yMDA5LDYvMzAvMjAwOSwsLFVTRCk=&amp;WINDOW=FIRST_POPUP&amp;HEIGH","T=450&amp;WIDTH=450&amp;START_MAXIMIZED=FALSE&amp;VAR:CALENDAR=US&amp;VAR:SYMBOL=FLIR&amp;VAR:INDEX=0"}</definedName>
    <definedName name="_645__FDSAUDITLINK__" localSheetId="9" hidden="1">{"fdsup://directions/FAT Viewer?action=UPDATE&amp;creator=factset&amp;DYN_ARGS=TRUE&amp;DOC_NAME=FAT:FQL_AUDITING_CLIENT_TEMPLATE.FAT&amp;display_string=Audit&amp;VAR:KEY=LSHOFWZWTS&amp;VAR:QUERY=RkZfRUJJVERBX09QRVIoUVRSLDQvMS8yMDA5LDYvMzAvMjAwOSwsLFVTRCk=&amp;WINDOW=FIRST_POPUP&amp;HEIGH","T=450&amp;WIDTH=450&amp;START_MAXIMIZED=FALSE&amp;VAR:CALENDAR=US&amp;VAR:SYMBOL=FLIR&amp;VAR:INDEX=0"}</definedName>
    <definedName name="_645__FDSAUDITLINK__" localSheetId="8" hidden="1">{"fdsup://directions/FAT Viewer?action=UPDATE&amp;creator=factset&amp;DYN_ARGS=TRUE&amp;DOC_NAME=FAT:FQL_AUDITING_CLIENT_TEMPLATE.FAT&amp;display_string=Audit&amp;VAR:KEY=LSHOFWZWTS&amp;VAR:QUERY=RkZfRUJJVERBX09QRVIoUVRSLDQvMS8yMDA5LDYvMzAvMjAwOSwsLFVTRCk=&amp;WINDOW=FIRST_POPUP&amp;HEIGH","T=450&amp;WIDTH=450&amp;START_MAXIMIZED=FALSE&amp;VAR:CALENDAR=US&amp;VAR:SYMBOL=FLIR&amp;VAR:INDEX=0"}</definedName>
    <definedName name="_645__FDSAUDITLINK__" localSheetId="10" hidden="1">{"fdsup://directions/FAT Viewer?action=UPDATE&amp;creator=factset&amp;DYN_ARGS=TRUE&amp;DOC_NAME=FAT:FQL_AUDITING_CLIENT_TEMPLATE.FAT&amp;display_string=Audit&amp;VAR:KEY=LSHOFWZWTS&amp;VAR:QUERY=RkZfRUJJVERBX09QRVIoUVRSLDQvMS8yMDA5LDYvMzAvMjAwOSwsLFVTRCk=&amp;WINDOW=FIRST_POPUP&amp;HEIGH","T=450&amp;WIDTH=450&amp;START_MAXIMIZED=FALSE&amp;VAR:CALENDAR=US&amp;VAR:SYMBOL=FLIR&amp;VAR:INDEX=0"}</definedName>
    <definedName name="_645__FDSAUDITLINK__" localSheetId="3" hidden="1">{"fdsup://directions/FAT Viewer?action=UPDATE&amp;creator=factset&amp;DYN_ARGS=TRUE&amp;DOC_NAME=FAT:FQL_AUDITING_CLIENT_TEMPLATE.FAT&amp;display_string=Audit&amp;VAR:KEY=LSHOFWZWTS&amp;VAR:QUERY=RkZfRUJJVERBX09QRVIoUVRSLDQvMS8yMDA5LDYvMzAvMjAwOSwsLFVTRCk=&amp;WINDOW=FIRST_POPUP&amp;HEIGH","T=450&amp;WIDTH=450&amp;START_MAXIMIZED=FALSE&amp;VAR:CALENDAR=US&amp;VAR:SYMBOL=FLIR&amp;VAR:INDEX=0"}</definedName>
    <definedName name="_645__FDSAUDITLINK__" localSheetId="5" hidden="1">{"fdsup://directions/FAT Viewer?action=UPDATE&amp;creator=factset&amp;DYN_ARGS=TRUE&amp;DOC_NAME=FAT:FQL_AUDITING_CLIENT_TEMPLATE.FAT&amp;display_string=Audit&amp;VAR:KEY=LSHOFWZWTS&amp;VAR:QUERY=RkZfRUJJVERBX09QRVIoUVRSLDQvMS8yMDA5LDYvMzAvMjAwOSwsLFVTRCk=&amp;WINDOW=FIRST_POPUP&amp;HEIGH","T=450&amp;WIDTH=450&amp;START_MAXIMIZED=FALSE&amp;VAR:CALENDAR=US&amp;VAR:SYMBOL=FLIR&amp;VAR:INDEX=0"}</definedName>
    <definedName name="_645__FDSAUDITLINK__" localSheetId="1" hidden="1">{"fdsup://directions/FAT Viewer?action=UPDATE&amp;creator=factset&amp;DYN_ARGS=TRUE&amp;DOC_NAME=FAT:FQL_AUDITING_CLIENT_TEMPLATE.FAT&amp;display_string=Audit&amp;VAR:KEY=LSHOFWZWTS&amp;VAR:QUERY=RkZfRUJJVERBX09QRVIoUVRSLDQvMS8yMDA5LDYvMzAvMjAwOSwsLFVTRCk=&amp;WINDOW=FIRST_POPUP&amp;HEIGH","T=450&amp;WIDTH=450&amp;START_MAXIMIZED=FALSE&amp;VAR:CALENDAR=US&amp;VAR:SYMBOL=FLIR&amp;VAR:INDEX=0"}</definedName>
    <definedName name="_645__FDSAUDITLINK__" hidden="1">{"fdsup://directions/FAT Viewer?action=UPDATE&amp;creator=factset&amp;DYN_ARGS=TRUE&amp;DOC_NAME=FAT:FQL_AUDITING_CLIENT_TEMPLATE.FAT&amp;display_string=Audit&amp;VAR:KEY=LSHOFWZWTS&amp;VAR:QUERY=RkZfRUJJVERBX09QRVIoUVRSLDQvMS8yMDA5LDYvMzAvMjAwOSwsLFVTRCk=&amp;WINDOW=FIRST_POPUP&amp;HEIGH","T=450&amp;WIDTH=450&amp;START_MAXIMIZED=FALSE&amp;VAR:CALENDAR=US&amp;VAR:SYMBOL=FLIR&amp;VAR:INDEX=0"}</definedName>
    <definedName name="_646__FDSAUDITLINK__" localSheetId="7" hidden="1">{"fdsup://directions/FAT Viewer?action=UPDATE&amp;creator=factset&amp;DYN_ARGS=TRUE&amp;DOC_NAME=FAT:FQL_AUDITING_CLIENT_TEMPLATE.FAT&amp;display_string=Audit&amp;VAR:KEY=PCVCXSLIDY&amp;VAR:QUERY=RkZfRUJJVERBX09QRVIoUVRSLDQvMS8yMDEwLDYvMzAvMjAxMCwsLFVTRCk=&amp;WINDOW=FIRST_POPUP&amp;HEIGH","T=450&amp;WIDTH=450&amp;START_MAXIMIZED=FALSE&amp;VAR:CALENDAR=US&amp;VAR:SYMBOL=FLIR&amp;VAR:INDEX=0"}</definedName>
    <definedName name="_646__FDSAUDITLINK__" localSheetId="9" hidden="1">{"fdsup://directions/FAT Viewer?action=UPDATE&amp;creator=factset&amp;DYN_ARGS=TRUE&amp;DOC_NAME=FAT:FQL_AUDITING_CLIENT_TEMPLATE.FAT&amp;display_string=Audit&amp;VAR:KEY=PCVCXSLIDY&amp;VAR:QUERY=RkZfRUJJVERBX09QRVIoUVRSLDQvMS8yMDEwLDYvMzAvMjAxMCwsLFVTRCk=&amp;WINDOW=FIRST_POPUP&amp;HEIGH","T=450&amp;WIDTH=450&amp;START_MAXIMIZED=FALSE&amp;VAR:CALENDAR=US&amp;VAR:SYMBOL=FLIR&amp;VAR:INDEX=0"}</definedName>
    <definedName name="_646__FDSAUDITLINK__" localSheetId="8" hidden="1">{"fdsup://directions/FAT Viewer?action=UPDATE&amp;creator=factset&amp;DYN_ARGS=TRUE&amp;DOC_NAME=FAT:FQL_AUDITING_CLIENT_TEMPLATE.FAT&amp;display_string=Audit&amp;VAR:KEY=PCVCXSLIDY&amp;VAR:QUERY=RkZfRUJJVERBX09QRVIoUVRSLDQvMS8yMDEwLDYvMzAvMjAxMCwsLFVTRCk=&amp;WINDOW=FIRST_POPUP&amp;HEIGH","T=450&amp;WIDTH=450&amp;START_MAXIMIZED=FALSE&amp;VAR:CALENDAR=US&amp;VAR:SYMBOL=FLIR&amp;VAR:INDEX=0"}</definedName>
    <definedName name="_646__FDSAUDITLINK__" localSheetId="10" hidden="1">{"fdsup://directions/FAT Viewer?action=UPDATE&amp;creator=factset&amp;DYN_ARGS=TRUE&amp;DOC_NAME=FAT:FQL_AUDITING_CLIENT_TEMPLATE.FAT&amp;display_string=Audit&amp;VAR:KEY=PCVCXSLIDY&amp;VAR:QUERY=RkZfRUJJVERBX09QRVIoUVRSLDQvMS8yMDEwLDYvMzAvMjAxMCwsLFVTRCk=&amp;WINDOW=FIRST_POPUP&amp;HEIGH","T=450&amp;WIDTH=450&amp;START_MAXIMIZED=FALSE&amp;VAR:CALENDAR=US&amp;VAR:SYMBOL=FLIR&amp;VAR:INDEX=0"}</definedName>
    <definedName name="_646__FDSAUDITLINK__" localSheetId="3" hidden="1">{"fdsup://directions/FAT Viewer?action=UPDATE&amp;creator=factset&amp;DYN_ARGS=TRUE&amp;DOC_NAME=FAT:FQL_AUDITING_CLIENT_TEMPLATE.FAT&amp;display_string=Audit&amp;VAR:KEY=PCVCXSLIDY&amp;VAR:QUERY=RkZfRUJJVERBX09QRVIoUVRSLDQvMS8yMDEwLDYvMzAvMjAxMCwsLFVTRCk=&amp;WINDOW=FIRST_POPUP&amp;HEIGH","T=450&amp;WIDTH=450&amp;START_MAXIMIZED=FALSE&amp;VAR:CALENDAR=US&amp;VAR:SYMBOL=FLIR&amp;VAR:INDEX=0"}</definedName>
    <definedName name="_646__FDSAUDITLINK__" localSheetId="5" hidden="1">{"fdsup://directions/FAT Viewer?action=UPDATE&amp;creator=factset&amp;DYN_ARGS=TRUE&amp;DOC_NAME=FAT:FQL_AUDITING_CLIENT_TEMPLATE.FAT&amp;display_string=Audit&amp;VAR:KEY=PCVCXSLIDY&amp;VAR:QUERY=RkZfRUJJVERBX09QRVIoUVRSLDQvMS8yMDEwLDYvMzAvMjAxMCwsLFVTRCk=&amp;WINDOW=FIRST_POPUP&amp;HEIGH","T=450&amp;WIDTH=450&amp;START_MAXIMIZED=FALSE&amp;VAR:CALENDAR=US&amp;VAR:SYMBOL=FLIR&amp;VAR:INDEX=0"}</definedName>
    <definedName name="_646__FDSAUDITLINK__" localSheetId="1" hidden="1">{"fdsup://directions/FAT Viewer?action=UPDATE&amp;creator=factset&amp;DYN_ARGS=TRUE&amp;DOC_NAME=FAT:FQL_AUDITING_CLIENT_TEMPLATE.FAT&amp;display_string=Audit&amp;VAR:KEY=PCVCXSLIDY&amp;VAR:QUERY=RkZfRUJJVERBX09QRVIoUVRSLDQvMS8yMDEwLDYvMzAvMjAxMCwsLFVTRCk=&amp;WINDOW=FIRST_POPUP&amp;HEIGH","T=450&amp;WIDTH=450&amp;START_MAXIMIZED=FALSE&amp;VAR:CALENDAR=US&amp;VAR:SYMBOL=FLIR&amp;VAR:INDEX=0"}</definedName>
    <definedName name="_646__FDSAUDITLINK__" hidden="1">{"fdsup://directions/FAT Viewer?action=UPDATE&amp;creator=factset&amp;DYN_ARGS=TRUE&amp;DOC_NAME=FAT:FQL_AUDITING_CLIENT_TEMPLATE.FAT&amp;display_string=Audit&amp;VAR:KEY=PCVCXSLIDY&amp;VAR:QUERY=RkZfRUJJVERBX09QRVIoUVRSLDQvMS8yMDEwLDYvMzAvMjAxMCwsLFVTRCk=&amp;WINDOW=FIRST_POPUP&amp;HEIGH","T=450&amp;WIDTH=450&amp;START_MAXIMIZED=FALSE&amp;VAR:CALENDAR=US&amp;VAR:SYMBOL=FLIR&amp;VAR:INDEX=0"}</definedName>
    <definedName name="_647__FDSAUDITLINK__" localSheetId="7" hidden="1">{"fdsup://directions/FAT Viewer?action=UPDATE&amp;creator=factset&amp;DYN_ARGS=TRUE&amp;DOC_NAME=FAT:FQL_AUDITING_CLIENT_TEMPLATE.FAT&amp;display_string=Audit&amp;VAR:KEY=FQHGDCFCJC&amp;VAR:QUERY=RkZfRUJJVERBX09QRVIoUVRSLDQvMS8yMDA5LDYvMzAvMjAwOSwsLFVTRCk=&amp;WINDOW=FIRST_POPUP&amp;HEIGH","T=450&amp;WIDTH=450&amp;START_MAXIMIZED=FALSE&amp;VAR:CALENDAR=US&amp;VAR:SYMBOL=FITB&amp;VAR:INDEX=0"}</definedName>
    <definedName name="_647__FDSAUDITLINK__" localSheetId="9" hidden="1">{"fdsup://directions/FAT Viewer?action=UPDATE&amp;creator=factset&amp;DYN_ARGS=TRUE&amp;DOC_NAME=FAT:FQL_AUDITING_CLIENT_TEMPLATE.FAT&amp;display_string=Audit&amp;VAR:KEY=FQHGDCFCJC&amp;VAR:QUERY=RkZfRUJJVERBX09QRVIoUVRSLDQvMS8yMDA5LDYvMzAvMjAwOSwsLFVTRCk=&amp;WINDOW=FIRST_POPUP&amp;HEIGH","T=450&amp;WIDTH=450&amp;START_MAXIMIZED=FALSE&amp;VAR:CALENDAR=US&amp;VAR:SYMBOL=FITB&amp;VAR:INDEX=0"}</definedName>
    <definedName name="_647__FDSAUDITLINK__" localSheetId="8" hidden="1">{"fdsup://directions/FAT Viewer?action=UPDATE&amp;creator=factset&amp;DYN_ARGS=TRUE&amp;DOC_NAME=FAT:FQL_AUDITING_CLIENT_TEMPLATE.FAT&amp;display_string=Audit&amp;VAR:KEY=FQHGDCFCJC&amp;VAR:QUERY=RkZfRUJJVERBX09QRVIoUVRSLDQvMS8yMDA5LDYvMzAvMjAwOSwsLFVTRCk=&amp;WINDOW=FIRST_POPUP&amp;HEIGH","T=450&amp;WIDTH=450&amp;START_MAXIMIZED=FALSE&amp;VAR:CALENDAR=US&amp;VAR:SYMBOL=FITB&amp;VAR:INDEX=0"}</definedName>
    <definedName name="_647__FDSAUDITLINK__" localSheetId="10" hidden="1">{"fdsup://directions/FAT Viewer?action=UPDATE&amp;creator=factset&amp;DYN_ARGS=TRUE&amp;DOC_NAME=FAT:FQL_AUDITING_CLIENT_TEMPLATE.FAT&amp;display_string=Audit&amp;VAR:KEY=FQHGDCFCJC&amp;VAR:QUERY=RkZfRUJJVERBX09QRVIoUVRSLDQvMS8yMDA5LDYvMzAvMjAwOSwsLFVTRCk=&amp;WINDOW=FIRST_POPUP&amp;HEIGH","T=450&amp;WIDTH=450&amp;START_MAXIMIZED=FALSE&amp;VAR:CALENDAR=US&amp;VAR:SYMBOL=FITB&amp;VAR:INDEX=0"}</definedName>
    <definedName name="_647__FDSAUDITLINK__" localSheetId="3" hidden="1">{"fdsup://directions/FAT Viewer?action=UPDATE&amp;creator=factset&amp;DYN_ARGS=TRUE&amp;DOC_NAME=FAT:FQL_AUDITING_CLIENT_TEMPLATE.FAT&amp;display_string=Audit&amp;VAR:KEY=FQHGDCFCJC&amp;VAR:QUERY=RkZfRUJJVERBX09QRVIoUVRSLDQvMS8yMDA5LDYvMzAvMjAwOSwsLFVTRCk=&amp;WINDOW=FIRST_POPUP&amp;HEIGH","T=450&amp;WIDTH=450&amp;START_MAXIMIZED=FALSE&amp;VAR:CALENDAR=US&amp;VAR:SYMBOL=FITB&amp;VAR:INDEX=0"}</definedName>
    <definedName name="_647__FDSAUDITLINK__" localSheetId="5" hidden="1">{"fdsup://directions/FAT Viewer?action=UPDATE&amp;creator=factset&amp;DYN_ARGS=TRUE&amp;DOC_NAME=FAT:FQL_AUDITING_CLIENT_TEMPLATE.FAT&amp;display_string=Audit&amp;VAR:KEY=FQHGDCFCJC&amp;VAR:QUERY=RkZfRUJJVERBX09QRVIoUVRSLDQvMS8yMDA5LDYvMzAvMjAwOSwsLFVTRCk=&amp;WINDOW=FIRST_POPUP&amp;HEIGH","T=450&amp;WIDTH=450&amp;START_MAXIMIZED=FALSE&amp;VAR:CALENDAR=US&amp;VAR:SYMBOL=FITB&amp;VAR:INDEX=0"}</definedName>
    <definedName name="_647__FDSAUDITLINK__" localSheetId="1" hidden="1">{"fdsup://directions/FAT Viewer?action=UPDATE&amp;creator=factset&amp;DYN_ARGS=TRUE&amp;DOC_NAME=FAT:FQL_AUDITING_CLIENT_TEMPLATE.FAT&amp;display_string=Audit&amp;VAR:KEY=FQHGDCFCJC&amp;VAR:QUERY=RkZfRUJJVERBX09QRVIoUVRSLDQvMS8yMDA5LDYvMzAvMjAwOSwsLFVTRCk=&amp;WINDOW=FIRST_POPUP&amp;HEIGH","T=450&amp;WIDTH=450&amp;START_MAXIMIZED=FALSE&amp;VAR:CALENDAR=US&amp;VAR:SYMBOL=FITB&amp;VAR:INDEX=0"}</definedName>
    <definedName name="_647__FDSAUDITLINK__" hidden="1">{"fdsup://directions/FAT Viewer?action=UPDATE&amp;creator=factset&amp;DYN_ARGS=TRUE&amp;DOC_NAME=FAT:FQL_AUDITING_CLIENT_TEMPLATE.FAT&amp;display_string=Audit&amp;VAR:KEY=FQHGDCFCJC&amp;VAR:QUERY=RkZfRUJJVERBX09QRVIoUVRSLDQvMS8yMDA5LDYvMzAvMjAwOSwsLFVTRCk=&amp;WINDOW=FIRST_POPUP&amp;HEIGH","T=450&amp;WIDTH=450&amp;START_MAXIMIZED=FALSE&amp;VAR:CALENDAR=US&amp;VAR:SYMBOL=FITB&amp;VAR:INDEX=0"}</definedName>
    <definedName name="_648__FDSAUDITLINK__" localSheetId="7" hidden="1">{"fdsup://directions/FAT Viewer?action=UPDATE&amp;creator=factset&amp;DYN_ARGS=TRUE&amp;DOC_NAME=FAT:FQL_AUDITING_CLIENT_TEMPLATE.FAT&amp;display_string=Audit&amp;VAR:KEY=TYTKJUBSZG&amp;VAR:QUERY=RkZfRUJJVERBX09QRVIoUVRSLDQvMS8yMDEwLDYvMzAvMjAxMCwsLFVTRCk=&amp;WINDOW=FIRST_POPUP&amp;HEIGH","T=450&amp;WIDTH=450&amp;START_MAXIMIZED=FALSE&amp;VAR:CALENDAR=US&amp;VAR:SYMBOL=FITB&amp;VAR:INDEX=0"}</definedName>
    <definedName name="_648__FDSAUDITLINK__" localSheetId="9" hidden="1">{"fdsup://directions/FAT Viewer?action=UPDATE&amp;creator=factset&amp;DYN_ARGS=TRUE&amp;DOC_NAME=FAT:FQL_AUDITING_CLIENT_TEMPLATE.FAT&amp;display_string=Audit&amp;VAR:KEY=TYTKJUBSZG&amp;VAR:QUERY=RkZfRUJJVERBX09QRVIoUVRSLDQvMS8yMDEwLDYvMzAvMjAxMCwsLFVTRCk=&amp;WINDOW=FIRST_POPUP&amp;HEIGH","T=450&amp;WIDTH=450&amp;START_MAXIMIZED=FALSE&amp;VAR:CALENDAR=US&amp;VAR:SYMBOL=FITB&amp;VAR:INDEX=0"}</definedName>
    <definedName name="_648__FDSAUDITLINK__" localSheetId="8" hidden="1">{"fdsup://directions/FAT Viewer?action=UPDATE&amp;creator=factset&amp;DYN_ARGS=TRUE&amp;DOC_NAME=FAT:FQL_AUDITING_CLIENT_TEMPLATE.FAT&amp;display_string=Audit&amp;VAR:KEY=TYTKJUBSZG&amp;VAR:QUERY=RkZfRUJJVERBX09QRVIoUVRSLDQvMS8yMDEwLDYvMzAvMjAxMCwsLFVTRCk=&amp;WINDOW=FIRST_POPUP&amp;HEIGH","T=450&amp;WIDTH=450&amp;START_MAXIMIZED=FALSE&amp;VAR:CALENDAR=US&amp;VAR:SYMBOL=FITB&amp;VAR:INDEX=0"}</definedName>
    <definedName name="_648__FDSAUDITLINK__" localSheetId="10" hidden="1">{"fdsup://directions/FAT Viewer?action=UPDATE&amp;creator=factset&amp;DYN_ARGS=TRUE&amp;DOC_NAME=FAT:FQL_AUDITING_CLIENT_TEMPLATE.FAT&amp;display_string=Audit&amp;VAR:KEY=TYTKJUBSZG&amp;VAR:QUERY=RkZfRUJJVERBX09QRVIoUVRSLDQvMS8yMDEwLDYvMzAvMjAxMCwsLFVTRCk=&amp;WINDOW=FIRST_POPUP&amp;HEIGH","T=450&amp;WIDTH=450&amp;START_MAXIMIZED=FALSE&amp;VAR:CALENDAR=US&amp;VAR:SYMBOL=FITB&amp;VAR:INDEX=0"}</definedName>
    <definedName name="_648__FDSAUDITLINK__" localSheetId="3" hidden="1">{"fdsup://directions/FAT Viewer?action=UPDATE&amp;creator=factset&amp;DYN_ARGS=TRUE&amp;DOC_NAME=FAT:FQL_AUDITING_CLIENT_TEMPLATE.FAT&amp;display_string=Audit&amp;VAR:KEY=TYTKJUBSZG&amp;VAR:QUERY=RkZfRUJJVERBX09QRVIoUVRSLDQvMS8yMDEwLDYvMzAvMjAxMCwsLFVTRCk=&amp;WINDOW=FIRST_POPUP&amp;HEIGH","T=450&amp;WIDTH=450&amp;START_MAXIMIZED=FALSE&amp;VAR:CALENDAR=US&amp;VAR:SYMBOL=FITB&amp;VAR:INDEX=0"}</definedName>
    <definedName name="_648__FDSAUDITLINK__" localSheetId="5" hidden="1">{"fdsup://directions/FAT Viewer?action=UPDATE&amp;creator=factset&amp;DYN_ARGS=TRUE&amp;DOC_NAME=FAT:FQL_AUDITING_CLIENT_TEMPLATE.FAT&amp;display_string=Audit&amp;VAR:KEY=TYTKJUBSZG&amp;VAR:QUERY=RkZfRUJJVERBX09QRVIoUVRSLDQvMS8yMDEwLDYvMzAvMjAxMCwsLFVTRCk=&amp;WINDOW=FIRST_POPUP&amp;HEIGH","T=450&amp;WIDTH=450&amp;START_MAXIMIZED=FALSE&amp;VAR:CALENDAR=US&amp;VAR:SYMBOL=FITB&amp;VAR:INDEX=0"}</definedName>
    <definedName name="_648__FDSAUDITLINK__" localSheetId="1" hidden="1">{"fdsup://directions/FAT Viewer?action=UPDATE&amp;creator=factset&amp;DYN_ARGS=TRUE&amp;DOC_NAME=FAT:FQL_AUDITING_CLIENT_TEMPLATE.FAT&amp;display_string=Audit&amp;VAR:KEY=TYTKJUBSZG&amp;VAR:QUERY=RkZfRUJJVERBX09QRVIoUVRSLDQvMS8yMDEwLDYvMzAvMjAxMCwsLFVTRCk=&amp;WINDOW=FIRST_POPUP&amp;HEIGH","T=450&amp;WIDTH=450&amp;START_MAXIMIZED=FALSE&amp;VAR:CALENDAR=US&amp;VAR:SYMBOL=FITB&amp;VAR:INDEX=0"}</definedName>
    <definedName name="_648__FDSAUDITLINK__" hidden="1">{"fdsup://directions/FAT Viewer?action=UPDATE&amp;creator=factset&amp;DYN_ARGS=TRUE&amp;DOC_NAME=FAT:FQL_AUDITING_CLIENT_TEMPLATE.FAT&amp;display_string=Audit&amp;VAR:KEY=TYTKJUBSZG&amp;VAR:QUERY=RkZfRUJJVERBX09QRVIoUVRSLDQvMS8yMDEwLDYvMzAvMjAxMCwsLFVTRCk=&amp;WINDOW=FIRST_POPUP&amp;HEIGH","T=450&amp;WIDTH=450&amp;START_MAXIMIZED=FALSE&amp;VAR:CALENDAR=US&amp;VAR:SYMBOL=FITB&amp;VAR:INDEX=0"}</definedName>
    <definedName name="_649__FDSAUDITLINK__" localSheetId="7" hidden="1">{"fdsup://directions/FAT Viewer?action=UPDATE&amp;creator=factset&amp;DYN_ARGS=TRUE&amp;DOC_NAME=FAT:FQL_AUDITING_CLIENT_TEMPLATE.FAT&amp;display_string=Audit&amp;VAR:KEY=NGNCTAPQZW&amp;VAR:QUERY=RkZfRUJJVERBX09QRVIoUVRSLDQvMS8yMDA5LDYvMzAvMjAwOSwsLFVTRCk=&amp;WINDOW=FIRST_POPUP&amp;HEIGH","T=450&amp;WIDTH=450&amp;START_MAXIMIZED=FALSE&amp;VAR:CALENDAR=US&amp;VAR:SYMBOL=FISV&amp;VAR:INDEX=0"}</definedName>
    <definedName name="_649__FDSAUDITLINK__" localSheetId="9" hidden="1">{"fdsup://directions/FAT Viewer?action=UPDATE&amp;creator=factset&amp;DYN_ARGS=TRUE&amp;DOC_NAME=FAT:FQL_AUDITING_CLIENT_TEMPLATE.FAT&amp;display_string=Audit&amp;VAR:KEY=NGNCTAPQZW&amp;VAR:QUERY=RkZfRUJJVERBX09QRVIoUVRSLDQvMS8yMDA5LDYvMzAvMjAwOSwsLFVTRCk=&amp;WINDOW=FIRST_POPUP&amp;HEIGH","T=450&amp;WIDTH=450&amp;START_MAXIMIZED=FALSE&amp;VAR:CALENDAR=US&amp;VAR:SYMBOL=FISV&amp;VAR:INDEX=0"}</definedName>
    <definedName name="_649__FDSAUDITLINK__" localSheetId="8" hidden="1">{"fdsup://directions/FAT Viewer?action=UPDATE&amp;creator=factset&amp;DYN_ARGS=TRUE&amp;DOC_NAME=FAT:FQL_AUDITING_CLIENT_TEMPLATE.FAT&amp;display_string=Audit&amp;VAR:KEY=NGNCTAPQZW&amp;VAR:QUERY=RkZfRUJJVERBX09QRVIoUVRSLDQvMS8yMDA5LDYvMzAvMjAwOSwsLFVTRCk=&amp;WINDOW=FIRST_POPUP&amp;HEIGH","T=450&amp;WIDTH=450&amp;START_MAXIMIZED=FALSE&amp;VAR:CALENDAR=US&amp;VAR:SYMBOL=FISV&amp;VAR:INDEX=0"}</definedName>
    <definedName name="_649__FDSAUDITLINK__" localSheetId="10" hidden="1">{"fdsup://directions/FAT Viewer?action=UPDATE&amp;creator=factset&amp;DYN_ARGS=TRUE&amp;DOC_NAME=FAT:FQL_AUDITING_CLIENT_TEMPLATE.FAT&amp;display_string=Audit&amp;VAR:KEY=NGNCTAPQZW&amp;VAR:QUERY=RkZfRUJJVERBX09QRVIoUVRSLDQvMS8yMDA5LDYvMzAvMjAwOSwsLFVTRCk=&amp;WINDOW=FIRST_POPUP&amp;HEIGH","T=450&amp;WIDTH=450&amp;START_MAXIMIZED=FALSE&amp;VAR:CALENDAR=US&amp;VAR:SYMBOL=FISV&amp;VAR:INDEX=0"}</definedName>
    <definedName name="_649__FDSAUDITLINK__" localSheetId="3" hidden="1">{"fdsup://directions/FAT Viewer?action=UPDATE&amp;creator=factset&amp;DYN_ARGS=TRUE&amp;DOC_NAME=FAT:FQL_AUDITING_CLIENT_TEMPLATE.FAT&amp;display_string=Audit&amp;VAR:KEY=NGNCTAPQZW&amp;VAR:QUERY=RkZfRUJJVERBX09QRVIoUVRSLDQvMS8yMDA5LDYvMzAvMjAwOSwsLFVTRCk=&amp;WINDOW=FIRST_POPUP&amp;HEIGH","T=450&amp;WIDTH=450&amp;START_MAXIMIZED=FALSE&amp;VAR:CALENDAR=US&amp;VAR:SYMBOL=FISV&amp;VAR:INDEX=0"}</definedName>
    <definedName name="_649__FDSAUDITLINK__" localSheetId="5" hidden="1">{"fdsup://directions/FAT Viewer?action=UPDATE&amp;creator=factset&amp;DYN_ARGS=TRUE&amp;DOC_NAME=FAT:FQL_AUDITING_CLIENT_TEMPLATE.FAT&amp;display_string=Audit&amp;VAR:KEY=NGNCTAPQZW&amp;VAR:QUERY=RkZfRUJJVERBX09QRVIoUVRSLDQvMS8yMDA5LDYvMzAvMjAwOSwsLFVTRCk=&amp;WINDOW=FIRST_POPUP&amp;HEIGH","T=450&amp;WIDTH=450&amp;START_MAXIMIZED=FALSE&amp;VAR:CALENDAR=US&amp;VAR:SYMBOL=FISV&amp;VAR:INDEX=0"}</definedName>
    <definedName name="_649__FDSAUDITLINK__" localSheetId="1" hidden="1">{"fdsup://directions/FAT Viewer?action=UPDATE&amp;creator=factset&amp;DYN_ARGS=TRUE&amp;DOC_NAME=FAT:FQL_AUDITING_CLIENT_TEMPLATE.FAT&amp;display_string=Audit&amp;VAR:KEY=NGNCTAPQZW&amp;VAR:QUERY=RkZfRUJJVERBX09QRVIoUVRSLDQvMS8yMDA5LDYvMzAvMjAwOSwsLFVTRCk=&amp;WINDOW=FIRST_POPUP&amp;HEIGH","T=450&amp;WIDTH=450&amp;START_MAXIMIZED=FALSE&amp;VAR:CALENDAR=US&amp;VAR:SYMBOL=FISV&amp;VAR:INDEX=0"}</definedName>
    <definedName name="_649__FDSAUDITLINK__" hidden="1">{"fdsup://directions/FAT Viewer?action=UPDATE&amp;creator=factset&amp;DYN_ARGS=TRUE&amp;DOC_NAME=FAT:FQL_AUDITING_CLIENT_TEMPLATE.FAT&amp;display_string=Audit&amp;VAR:KEY=NGNCTAPQZW&amp;VAR:QUERY=RkZfRUJJVERBX09QRVIoUVRSLDQvMS8yMDA5LDYvMzAvMjAwOSwsLFVTRCk=&amp;WINDOW=FIRST_POPUP&amp;HEIGH","T=450&amp;WIDTH=450&amp;START_MAXIMIZED=FALSE&amp;VAR:CALENDAR=US&amp;VAR:SYMBOL=FISV&amp;VAR:INDEX=0"}</definedName>
    <definedName name="_65__FDSAUDITLINK__" localSheetId="7" hidden="1">{"fdsup://directions/FAT Viewer?action=UPDATE&amp;creator=factset&amp;DYN_ARGS=TRUE&amp;DOC_NAME=FAT:FQL_AUDITING_CLIENT_TEMPLATE.FAT&amp;display_string=Audit&amp;VAR:KEY=HWVQTGHUZA&amp;VAR:QUERY=RkZfRUJJVERBX09QRVIoUVRSLDQvMS8yMDA5LDYvMzAvMjAwOSwsLFVTRCk=&amp;WINDOW=FIRST_POPUP&amp;HEIGH","T=450&amp;WIDTH=450&amp;START_MAXIMIZED=FALSE&amp;VAR:CALENDAR=US&amp;VAR:SYMBOL=VRSN&amp;VAR:INDEX=0"}</definedName>
    <definedName name="_65__FDSAUDITLINK__" localSheetId="9" hidden="1">{"fdsup://directions/FAT Viewer?action=UPDATE&amp;creator=factset&amp;DYN_ARGS=TRUE&amp;DOC_NAME=FAT:FQL_AUDITING_CLIENT_TEMPLATE.FAT&amp;display_string=Audit&amp;VAR:KEY=HWVQTGHUZA&amp;VAR:QUERY=RkZfRUJJVERBX09QRVIoUVRSLDQvMS8yMDA5LDYvMzAvMjAwOSwsLFVTRCk=&amp;WINDOW=FIRST_POPUP&amp;HEIGH","T=450&amp;WIDTH=450&amp;START_MAXIMIZED=FALSE&amp;VAR:CALENDAR=US&amp;VAR:SYMBOL=VRSN&amp;VAR:INDEX=0"}</definedName>
    <definedName name="_65__FDSAUDITLINK__" localSheetId="8" hidden="1">{"fdsup://directions/FAT Viewer?action=UPDATE&amp;creator=factset&amp;DYN_ARGS=TRUE&amp;DOC_NAME=FAT:FQL_AUDITING_CLIENT_TEMPLATE.FAT&amp;display_string=Audit&amp;VAR:KEY=HWVQTGHUZA&amp;VAR:QUERY=RkZfRUJJVERBX09QRVIoUVRSLDQvMS8yMDA5LDYvMzAvMjAwOSwsLFVTRCk=&amp;WINDOW=FIRST_POPUP&amp;HEIGH","T=450&amp;WIDTH=450&amp;START_MAXIMIZED=FALSE&amp;VAR:CALENDAR=US&amp;VAR:SYMBOL=VRSN&amp;VAR:INDEX=0"}</definedName>
    <definedName name="_65__FDSAUDITLINK__" localSheetId="10" hidden="1">{"fdsup://directions/FAT Viewer?action=UPDATE&amp;creator=factset&amp;DYN_ARGS=TRUE&amp;DOC_NAME=FAT:FQL_AUDITING_CLIENT_TEMPLATE.FAT&amp;display_string=Audit&amp;VAR:KEY=HWVQTGHUZA&amp;VAR:QUERY=RkZfRUJJVERBX09QRVIoUVRSLDQvMS8yMDA5LDYvMzAvMjAwOSwsLFVTRCk=&amp;WINDOW=FIRST_POPUP&amp;HEIGH","T=450&amp;WIDTH=450&amp;START_MAXIMIZED=FALSE&amp;VAR:CALENDAR=US&amp;VAR:SYMBOL=VRSN&amp;VAR:INDEX=0"}</definedName>
    <definedName name="_65__FDSAUDITLINK__" localSheetId="3" hidden="1">{"fdsup://directions/FAT Viewer?action=UPDATE&amp;creator=factset&amp;DYN_ARGS=TRUE&amp;DOC_NAME=FAT:FQL_AUDITING_CLIENT_TEMPLATE.FAT&amp;display_string=Audit&amp;VAR:KEY=HWVQTGHUZA&amp;VAR:QUERY=RkZfRUJJVERBX09QRVIoUVRSLDQvMS8yMDA5LDYvMzAvMjAwOSwsLFVTRCk=&amp;WINDOW=FIRST_POPUP&amp;HEIGH","T=450&amp;WIDTH=450&amp;START_MAXIMIZED=FALSE&amp;VAR:CALENDAR=US&amp;VAR:SYMBOL=VRSN&amp;VAR:INDEX=0"}</definedName>
    <definedName name="_65__FDSAUDITLINK__" localSheetId="5" hidden="1">{"fdsup://directions/FAT Viewer?action=UPDATE&amp;creator=factset&amp;DYN_ARGS=TRUE&amp;DOC_NAME=FAT:FQL_AUDITING_CLIENT_TEMPLATE.FAT&amp;display_string=Audit&amp;VAR:KEY=HWVQTGHUZA&amp;VAR:QUERY=RkZfRUJJVERBX09QRVIoUVRSLDQvMS8yMDA5LDYvMzAvMjAwOSwsLFVTRCk=&amp;WINDOW=FIRST_POPUP&amp;HEIGH","T=450&amp;WIDTH=450&amp;START_MAXIMIZED=FALSE&amp;VAR:CALENDAR=US&amp;VAR:SYMBOL=VRSN&amp;VAR:INDEX=0"}</definedName>
    <definedName name="_65__FDSAUDITLINK__" localSheetId="1" hidden="1">{"fdsup://directions/FAT Viewer?action=UPDATE&amp;creator=factset&amp;DYN_ARGS=TRUE&amp;DOC_NAME=FAT:FQL_AUDITING_CLIENT_TEMPLATE.FAT&amp;display_string=Audit&amp;VAR:KEY=HWVQTGHUZA&amp;VAR:QUERY=RkZfRUJJVERBX09QRVIoUVRSLDQvMS8yMDA5LDYvMzAvMjAwOSwsLFVTRCk=&amp;WINDOW=FIRST_POPUP&amp;HEIGH","T=450&amp;WIDTH=450&amp;START_MAXIMIZED=FALSE&amp;VAR:CALENDAR=US&amp;VAR:SYMBOL=VRSN&amp;VAR:INDEX=0"}</definedName>
    <definedName name="_65__FDSAUDITLINK__" hidden="1">{"fdsup://directions/FAT Viewer?action=UPDATE&amp;creator=factset&amp;DYN_ARGS=TRUE&amp;DOC_NAME=FAT:FQL_AUDITING_CLIENT_TEMPLATE.FAT&amp;display_string=Audit&amp;VAR:KEY=HWVQTGHUZA&amp;VAR:QUERY=RkZfRUJJVERBX09QRVIoUVRSLDQvMS8yMDA5LDYvMzAvMjAwOSwsLFVTRCk=&amp;WINDOW=FIRST_POPUP&amp;HEIGH","T=450&amp;WIDTH=450&amp;START_MAXIMIZED=FALSE&amp;VAR:CALENDAR=US&amp;VAR:SYMBOL=VRSN&amp;VAR:INDEX=0"}</definedName>
    <definedName name="_650__FDSAUDITLINK__" localSheetId="7" hidden="1">{"fdsup://directions/FAT Viewer?action=UPDATE&amp;creator=factset&amp;DYN_ARGS=TRUE&amp;DOC_NAME=FAT:FQL_AUDITING_CLIENT_TEMPLATE.FAT&amp;display_string=Audit&amp;VAR:KEY=FQFKVKHWZQ&amp;VAR:QUERY=RkZfRUJJVERBX09QRVIoUVRSLDQvMS8yMDEwLDYvMzAvMjAxMCwsLFVTRCk=&amp;WINDOW=FIRST_POPUP&amp;HEIGH","T=450&amp;WIDTH=450&amp;START_MAXIMIZED=FALSE&amp;VAR:CALENDAR=US&amp;VAR:SYMBOL=FISV&amp;VAR:INDEX=0"}</definedName>
    <definedName name="_650__FDSAUDITLINK__" localSheetId="9" hidden="1">{"fdsup://directions/FAT Viewer?action=UPDATE&amp;creator=factset&amp;DYN_ARGS=TRUE&amp;DOC_NAME=FAT:FQL_AUDITING_CLIENT_TEMPLATE.FAT&amp;display_string=Audit&amp;VAR:KEY=FQFKVKHWZQ&amp;VAR:QUERY=RkZfRUJJVERBX09QRVIoUVRSLDQvMS8yMDEwLDYvMzAvMjAxMCwsLFVTRCk=&amp;WINDOW=FIRST_POPUP&amp;HEIGH","T=450&amp;WIDTH=450&amp;START_MAXIMIZED=FALSE&amp;VAR:CALENDAR=US&amp;VAR:SYMBOL=FISV&amp;VAR:INDEX=0"}</definedName>
    <definedName name="_650__FDSAUDITLINK__" localSheetId="8" hidden="1">{"fdsup://directions/FAT Viewer?action=UPDATE&amp;creator=factset&amp;DYN_ARGS=TRUE&amp;DOC_NAME=FAT:FQL_AUDITING_CLIENT_TEMPLATE.FAT&amp;display_string=Audit&amp;VAR:KEY=FQFKVKHWZQ&amp;VAR:QUERY=RkZfRUJJVERBX09QRVIoUVRSLDQvMS8yMDEwLDYvMzAvMjAxMCwsLFVTRCk=&amp;WINDOW=FIRST_POPUP&amp;HEIGH","T=450&amp;WIDTH=450&amp;START_MAXIMIZED=FALSE&amp;VAR:CALENDAR=US&amp;VAR:SYMBOL=FISV&amp;VAR:INDEX=0"}</definedName>
    <definedName name="_650__FDSAUDITLINK__" localSheetId="10" hidden="1">{"fdsup://directions/FAT Viewer?action=UPDATE&amp;creator=factset&amp;DYN_ARGS=TRUE&amp;DOC_NAME=FAT:FQL_AUDITING_CLIENT_TEMPLATE.FAT&amp;display_string=Audit&amp;VAR:KEY=FQFKVKHWZQ&amp;VAR:QUERY=RkZfRUJJVERBX09QRVIoUVRSLDQvMS8yMDEwLDYvMzAvMjAxMCwsLFVTRCk=&amp;WINDOW=FIRST_POPUP&amp;HEIGH","T=450&amp;WIDTH=450&amp;START_MAXIMIZED=FALSE&amp;VAR:CALENDAR=US&amp;VAR:SYMBOL=FISV&amp;VAR:INDEX=0"}</definedName>
    <definedName name="_650__FDSAUDITLINK__" localSheetId="3" hidden="1">{"fdsup://directions/FAT Viewer?action=UPDATE&amp;creator=factset&amp;DYN_ARGS=TRUE&amp;DOC_NAME=FAT:FQL_AUDITING_CLIENT_TEMPLATE.FAT&amp;display_string=Audit&amp;VAR:KEY=FQFKVKHWZQ&amp;VAR:QUERY=RkZfRUJJVERBX09QRVIoUVRSLDQvMS8yMDEwLDYvMzAvMjAxMCwsLFVTRCk=&amp;WINDOW=FIRST_POPUP&amp;HEIGH","T=450&amp;WIDTH=450&amp;START_MAXIMIZED=FALSE&amp;VAR:CALENDAR=US&amp;VAR:SYMBOL=FISV&amp;VAR:INDEX=0"}</definedName>
    <definedName name="_650__FDSAUDITLINK__" localSheetId="5" hidden="1">{"fdsup://directions/FAT Viewer?action=UPDATE&amp;creator=factset&amp;DYN_ARGS=TRUE&amp;DOC_NAME=FAT:FQL_AUDITING_CLIENT_TEMPLATE.FAT&amp;display_string=Audit&amp;VAR:KEY=FQFKVKHWZQ&amp;VAR:QUERY=RkZfRUJJVERBX09QRVIoUVRSLDQvMS8yMDEwLDYvMzAvMjAxMCwsLFVTRCk=&amp;WINDOW=FIRST_POPUP&amp;HEIGH","T=450&amp;WIDTH=450&amp;START_MAXIMIZED=FALSE&amp;VAR:CALENDAR=US&amp;VAR:SYMBOL=FISV&amp;VAR:INDEX=0"}</definedName>
    <definedName name="_650__FDSAUDITLINK__" localSheetId="1" hidden="1">{"fdsup://directions/FAT Viewer?action=UPDATE&amp;creator=factset&amp;DYN_ARGS=TRUE&amp;DOC_NAME=FAT:FQL_AUDITING_CLIENT_TEMPLATE.FAT&amp;display_string=Audit&amp;VAR:KEY=FQFKVKHWZQ&amp;VAR:QUERY=RkZfRUJJVERBX09QRVIoUVRSLDQvMS8yMDEwLDYvMzAvMjAxMCwsLFVTRCk=&amp;WINDOW=FIRST_POPUP&amp;HEIGH","T=450&amp;WIDTH=450&amp;START_MAXIMIZED=FALSE&amp;VAR:CALENDAR=US&amp;VAR:SYMBOL=FISV&amp;VAR:INDEX=0"}</definedName>
    <definedName name="_650__FDSAUDITLINK__" hidden="1">{"fdsup://directions/FAT Viewer?action=UPDATE&amp;creator=factset&amp;DYN_ARGS=TRUE&amp;DOC_NAME=FAT:FQL_AUDITING_CLIENT_TEMPLATE.FAT&amp;display_string=Audit&amp;VAR:KEY=FQFKVKHWZQ&amp;VAR:QUERY=RkZfRUJJVERBX09QRVIoUVRSLDQvMS8yMDEwLDYvMzAvMjAxMCwsLFVTRCk=&amp;WINDOW=FIRST_POPUP&amp;HEIGH","T=450&amp;WIDTH=450&amp;START_MAXIMIZED=FALSE&amp;VAR:CALENDAR=US&amp;VAR:SYMBOL=FISV&amp;VAR:INDEX=0"}</definedName>
    <definedName name="_651__FDSAUDITLINK__" localSheetId="7" hidden="1">{"fdsup://directions/FAT Viewer?action=UPDATE&amp;creator=factset&amp;DYN_ARGS=TRUE&amp;DOC_NAME=FAT:FQL_AUDITING_CLIENT_TEMPLATE.FAT&amp;display_string=Audit&amp;VAR:KEY=JSFOJIFELM&amp;VAR:QUERY=RkZfRUJJVERBX09QRVIoUVRSLDQvMS8yMDA5LDYvMzAvMjAwOSwsLFVTRCk=&amp;WINDOW=FIRST_POPUP&amp;HEIGH","T=450&amp;WIDTH=450&amp;START_MAXIMIZED=FALSE&amp;VAR:CALENDAR=US&amp;VAR:SYMBOL=FIS&amp;VAR:INDEX=0"}</definedName>
    <definedName name="_651__FDSAUDITLINK__" localSheetId="9" hidden="1">{"fdsup://directions/FAT Viewer?action=UPDATE&amp;creator=factset&amp;DYN_ARGS=TRUE&amp;DOC_NAME=FAT:FQL_AUDITING_CLIENT_TEMPLATE.FAT&amp;display_string=Audit&amp;VAR:KEY=JSFOJIFELM&amp;VAR:QUERY=RkZfRUJJVERBX09QRVIoUVRSLDQvMS8yMDA5LDYvMzAvMjAwOSwsLFVTRCk=&amp;WINDOW=FIRST_POPUP&amp;HEIGH","T=450&amp;WIDTH=450&amp;START_MAXIMIZED=FALSE&amp;VAR:CALENDAR=US&amp;VAR:SYMBOL=FIS&amp;VAR:INDEX=0"}</definedName>
    <definedName name="_651__FDSAUDITLINK__" localSheetId="8" hidden="1">{"fdsup://directions/FAT Viewer?action=UPDATE&amp;creator=factset&amp;DYN_ARGS=TRUE&amp;DOC_NAME=FAT:FQL_AUDITING_CLIENT_TEMPLATE.FAT&amp;display_string=Audit&amp;VAR:KEY=JSFOJIFELM&amp;VAR:QUERY=RkZfRUJJVERBX09QRVIoUVRSLDQvMS8yMDA5LDYvMzAvMjAwOSwsLFVTRCk=&amp;WINDOW=FIRST_POPUP&amp;HEIGH","T=450&amp;WIDTH=450&amp;START_MAXIMIZED=FALSE&amp;VAR:CALENDAR=US&amp;VAR:SYMBOL=FIS&amp;VAR:INDEX=0"}</definedName>
    <definedName name="_651__FDSAUDITLINK__" localSheetId="10" hidden="1">{"fdsup://directions/FAT Viewer?action=UPDATE&amp;creator=factset&amp;DYN_ARGS=TRUE&amp;DOC_NAME=FAT:FQL_AUDITING_CLIENT_TEMPLATE.FAT&amp;display_string=Audit&amp;VAR:KEY=JSFOJIFELM&amp;VAR:QUERY=RkZfRUJJVERBX09QRVIoUVRSLDQvMS8yMDA5LDYvMzAvMjAwOSwsLFVTRCk=&amp;WINDOW=FIRST_POPUP&amp;HEIGH","T=450&amp;WIDTH=450&amp;START_MAXIMIZED=FALSE&amp;VAR:CALENDAR=US&amp;VAR:SYMBOL=FIS&amp;VAR:INDEX=0"}</definedName>
    <definedName name="_651__FDSAUDITLINK__" localSheetId="3" hidden="1">{"fdsup://directions/FAT Viewer?action=UPDATE&amp;creator=factset&amp;DYN_ARGS=TRUE&amp;DOC_NAME=FAT:FQL_AUDITING_CLIENT_TEMPLATE.FAT&amp;display_string=Audit&amp;VAR:KEY=JSFOJIFELM&amp;VAR:QUERY=RkZfRUJJVERBX09QRVIoUVRSLDQvMS8yMDA5LDYvMzAvMjAwOSwsLFVTRCk=&amp;WINDOW=FIRST_POPUP&amp;HEIGH","T=450&amp;WIDTH=450&amp;START_MAXIMIZED=FALSE&amp;VAR:CALENDAR=US&amp;VAR:SYMBOL=FIS&amp;VAR:INDEX=0"}</definedName>
    <definedName name="_651__FDSAUDITLINK__" localSheetId="5" hidden="1">{"fdsup://directions/FAT Viewer?action=UPDATE&amp;creator=factset&amp;DYN_ARGS=TRUE&amp;DOC_NAME=FAT:FQL_AUDITING_CLIENT_TEMPLATE.FAT&amp;display_string=Audit&amp;VAR:KEY=JSFOJIFELM&amp;VAR:QUERY=RkZfRUJJVERBX09QRVIoUVRSLDQvMS8yMDA5LDYvMzAvMjAwOSwsLFVTRCk=&amp;WINDOW=FIRST_POPUP&amp;HEIGH","T=450&amp;WIDTH=450&amp;START_MAXIMIZED=FALSE&amp;VAR:CALENDAR=US&amp;VAR:SYMBOL=FIS&amp;VAR:INDEX=0"}</definedName>
    <definedName name="_651__FDSAUDITLINK__" localSheetId="1" hidden="1">{"fdsup://directions/FAT Viewer?action=UPDATE&amp;creator=factset&amp;DYN_ARGS=TRUE&amp;DOC_NAME=FAT:FQL_AUDITING_CLIENT_TEMPLATE.FAT&amp;display_string=Audit&amp;VAR:KEY=JSFOJIFELM&amp;VAR:QUERY=RkZfRUJJVERBX09QRVIoUVRSLDQvMS8yMDA5LDYvMzAvMjAwOSwsLFVTRCk=&amp;WINDOW=FIRST_POPUP&amp;HEIGH","T=450&amp;WIDTH=450&amp;START_MAXIMIZED=FALSE&amp;VAR:CALENDAR=US&amp;VAR:SYMBOL=FIS&amp;VAR:INDEX=0"}</definedName>
    <definedName name="_651__FDSAUDITLINK__" hidden="1">{"fdsup://directions/FAT Viewer?action=UPDATE&amp;creator=factset&amp;DYN_ARGS=TRUE&amp;DOC_NAME=FAT:FQL_AUDITING_CLIENT_TEMPLATE.FAT&amp;display_string=Audit&amp;VAR:KEY=JSFOJIFELM&amp;VAR:QUERY=RkZfRUJJVERBX09QRVIoUVRSLDQvMS8yMDA5LDYvMzAvMjAwOSwsLFVTRCk=&amp;WINDOW=FIRST_POPUP&amp;HEIGH","T=450&amp;WIDTH=450&amp;START_MAXIMIZED=FALSE&amp;VAR:CALENDAR=US&amp;VAR:SYMBOL=FIS&amp;VAR:INDEX=0"}</definedName>
    <definedName name="_652__FDSAUDITLINK__" localSheetId="7" hidden="1">{"fdsup://directions/FAT Viewer?action=UPDATE&amp;creator=factset&amp;DYN_ARGS=TRUE&amp;DOC_NAME=FAT:FQL_AUDITING_CLIENT_TEMPLATE.FAT&amp;display_string=Audit&amp;VAR:KEY=NCFMPMPAFA&amp;VAR:QUERY=RkZfRUJJVERBX09QRVIoUVRSLDQvMS8yMDEwLDYvMzAvMjAxMCwsLFVTRCk=&amp;WINDOW=FIRST_POPUP&amp;HEIGH","T=450&amp;WIDTH=450&amp;START_MAXIMIZED=FALSE&amp;VAR:CALENDAR=US&amp;VAR:SYMBOL=FIS&amp;VAR:INDEX=0"}</definedName>
    <definedName name="_652__FDSAUDITLINK__" localSheetId="9" hidden="1">{"fdsup://directions/FAT Viewer?action=UPDATE&amp;creator=factset&amp;DYN_ARGS=TRUE&amp;DOC_NAME=FAT:FQL_AUDITING_CLIENT_TEMPLATE.FAT&amp;display_string=Audit&amp;VAR:KEY=NCFMPMPAFA&amp;VAR:QUERY=RkZfRUJJVERBX09QRVIoUVRSLDQvMS8yMDEwLDYvMzAvMjAxMCwsLFVTRCk=&amp;WINDOW=FIRST_POPUP&amp;HEIGH","T=450&amp;WIDTH=450&amp;START_MAXIMIZED=FALSE&amp;VAR:CALENDAR=US&amp;VAR:SYMBOL=FIS&amp;VAR:INDEX=0"}</definedName>
    <definedName name="_652__FDSAUDITLINK__" localSheetId="8" hidden="1">{"fdsup://directions/FAT Viewer?action=UPDATE&amp;creator=factset&amp;DYN_ARGS=TRUE&amp;DOC_NAME=FAT:FQL_AUDITING_CLIENT_TEMPLATE.FAT&amp;display_string=Audit&amp;VAR:KEY=NCFMPMPAFA&amp;VAR:QUERY=RkZfRUJJVERBX09QRVIoUVRSLDQvMS8yMDEwLDYvMzAvMjAxMCwsLFVTRCk=&amp;WINDOW=FIRST_POPUP&amp;HEIGH","T=450&amp;WIDTH=450&amp;START_MAXIMIZED=FALSE&amp;VAR:CALENDAR=US&amp;VAR:SYMBOL=FIS&amp;VAR:INDEX=0"}</definedName>
    <definedName name="_652__FDSAUDITLINK__" localSheetId="10" hidden="1">{"fdsup://directions/FAT Viewer?action=UPDATE&amp;creator=factset&amp;DYN_ARGS=TRUE&amp;DOC_NAME=FAT:FQL_AUDITING_CLIENT_TEMPLATE.FAT&amp;display_string=Audit&amp;VAR:KEY=NCFMPMPAFA&amp;VAR:QUERY=RkZfRUJJVERBX09QRVIoUVRSLDQvMS8yMDEwLDYvMzAvMjAxMCwsLFVTRCk=&amp;WINDOW=FIRST_POPUP&amp;HEIGH","T=450&amp;WIDTH=450&amp;START_MAXIMIZED=FALSE&amp;VAR:CALENDAR=US&amp;VAR:SYMBOL=FIS&amp;VAR:INDEX=0"}</definedName>
    <definedName name="_652__FDSAUDITLINK__" localSheetId="3" hidden="1">{"fdsup://directions/FAT Viewer?action=UPDATE&amp;creator=factset&amp;DYN_ARGS=TRUE&amp;DOC_NAME=FAT:FQL_AUDITING_CLIENT_TEMPLATE.FAT&amp;display_string=Audit&amp;VAR:KEY=NCFMPMPAFA&amp;VAR:QUERY=RkZfRUJJVERBX09QRVIoUVRSLDQvMS8yMDEwLDYvMzAvMjAxMCwsLFVTRCk=&amp;WINDOW=FIRST_POPUP&amp;HEIGH","T=450&amp;WIDTH=450&amp;START_MAXIMIZED=FALSE&amp;VAR:CALENDAR=US&amp;VAR:SYMBOL=FIS&amp;VAR:INDEX=0"}</definedName>
    <definedName name="_652__FDSAUDITLINK__" localSheetId="5" hidden="1">{"fdsup://directions/FAT Viewer?action=UPDATE&amp;creator=factset&amp;DYN_ARGS=TRUE&amp;DOC_NAME=FAT:FQL_AUDITING_CLIENT_TEMPLATE.FAT&amp;display_string=Audit&amp;VAR:KEY=NCFMPMPAFA&amp;VAR:QUERY=RkZfRUJJVERBX09QRVIoUVRSLDQvMS8yMDEwLDYvMzAvMjAxMCwsLFVTRCk=&amp;WINDOW=FIRST_POPUP&amp;HEIGH","T=450&amp;WIDTH=450&amp;START_MAXIMIZED=FALSE&amp;VAR:CALENDAR=US&amp;VAR:SYMBOL=FIS&amp;VAR:INDEX=0"}</definedName>
    <definedName name="_652__FDSAUDITLINK__" localSheetId="1" hidden="1">{"fdsup://directions/FAT Viewer?action=UPDATE&amp;creator=factset&amp;DYN_ARGS=TRUE&amp;DOC_NAME=FAT:FQL_AUDITING_CLIENT_TEMPLATE.FAT&amp;display_string=Audit&amp;VAR:KEY=NCFMPMPAFA&amp;VAR:QUERY=RkZfRUJJVERBX09QRVIoUVRSLDQvMS8yMDEwLDYvMzAvMjAxMCwsLFVTRCk=&amp;WINDOW=FIRST_POPUP&amp;HEIGH","T=450&amp;WIDTH=450&amp;START_MAXIMIZED=FALSE&amp;VAR:CALENDAR=US&amp;VAR:SYMBOL=FIS&amp;VAR:INDEX=0"}</definedName>
    <definedName name="_652__FDSAUDITLINK__" hidden="1">{"fdsup://directions/FAT Viewer?action=UPDATE&amp;creator=factset&amp;DYN_ARGS=TRUE&amp;DOC_NAME=FAT:FQL_AUDITING_CLIENT_TEMPLATE.FAT&amp;display_string=Audit&amp;VAR:KEY=NCFMPMPAFA&amp;VAR:QUERY=RkZfRUJJVERBX09QRVIoUVRSLDQvMS8yMDEwLDYvMzAvMjAxMCwsLFVTRCk=&amp;WINDOW=FIRST_POPUP&amp;HEIGH","T=450&amp;WIDTH=450&amp;START_MAXIMIZED=FALSE&amp;VAR:CALENDAR=US&amp;VAR:SYMBOL=FIS&amp;VAR:INDEX=0"}</definedName>
    <definedName name="_653__FDSAUDITLINK__" localSheetId="7" hidden="1">{"fdsup://directions/FAT Viewer?action=UPDATE&amp;creator=factset&amp;DYN_ARGS=TRUE&amp;DOC_NAME=FAT:FQL_AUDITING_CLIENT_TEMPLATE.FAT&amp;display_string=Audit&amp;VAR:KEY=PORMZSNKXE&amp;VAR:QUERY=RkZfRUJJVERBX09QRVIoUVRSLDQvMS8yMDA5LDYvMzAvMjAwOSwsLFVTRCk=&amp;WINDOW=FIRST_POPUP&amp;HEIGH","T=450&amp;WIDTH=450&amp;START_MAXIMIZED=FALSE&amp;VAR:CALENDAR=US&amp;VAR:SYMBOL=FII&amp;VAR:INDEX=0"}</definedName>
    <definedName name="_653__FDSAUDITLINK__" localSheetId="9" hidden="1">{"fdsup://directions/FAT Viewer?action=UPDATE&amp;creator=factset&amp;DYN_ARGS=TRUE&amp;DOC_NAME=FAT:FQL_AUDITING_CLIENT_TEMPLATE.FAT&amp;display_string=Audit&amp;VAR:KEY=PORMZSNKXE&amp;VAR:QUERY=RkZfRUJJVERBX09QRVIoUVRSLDQvMS8yMDA5LDYvMzAvMjAwOSwsLFVTRCk=&amp;WINDOW=FIRST_POPUP&amp;HEIGH","T=450&amp;WIDTH=450&amp;START_MAXIMIZED=FALSE&amp;VAR:CALENDAR=US&amp;VAR:SYMBOL=FII&amp;VAR:INDEX=0"}</definedName>
    <definedName name="_653__FDSAUDITLINK__" localSheetId="8" hidden="1">{"fdsup://directions/FAT Viewer?action=UPDATE&amp;creator=factset&amp;DYN_ARGS=TRUE&amp;DOC_NAME=FAT:FQL_AUDITING_CLIENT_TEMPLATE.FAT&amp;display_string=Audit&amp;VAR:KEY=PORMZSNKXE&amp;VAR:QUERY=RkZfRUJJVERBX09QRVIoUVRSLDQvMS8yMDA5LDYvMzAvMjAwOSwsLFVTRCk=&amp;WINDOW=FIRST_POPUP&amp;HEIGH","T=450&amp;WIDTH=450&amp;START_MAXIMIZED=FALSE&amp;VAR:CALENDAR=US&amp;VAR:SYMBOL=FII&amp;VAR:INDEX=0"}</definedName>
    <definedName name="_653__FDSAUDITLINK__" localSheetId="10" hidden="1">{"fdsup://directions/FAT Viewer?action=UPDATE&amp;creator=factset&amp;DYN_ARGS=TRUE&amp;DOC_NAME=FAT:FQL_AUDITING_CLIENT_TEMPLATE.FAT&amp;display_string=Audit&amp;VAR:KEY=PORMZSNKXE&amp;VAR:QUERY=RkZfRUJJVERBX09QRVIoUVRSLDQvMS8yMDA5LDYvMzAvMjAwOSwsLFVTRCk=&amp;WINDOW=FIRST_POPUP&amp;HEIGH","T=450&amp;WIDTH=450&amp;START_MAXIMIZED=FALSE&amp;VAR:CALENDAR=US&amp;VAR:SYMBOL=FII&amp;VAR:INDEX=0"}</definedName>
    <definedName name="_653__FDSAUDITLINK__" localSheetId="3" hidden="1">{"fdsup://directions/FAT Viewer?action=UPDATE&amp;creator=factset&amp;DYN_ARGS=TRUE&amp;DOC_NAME=FAT:FQL_AUDITING_CLIENT_TEMPLATE.FAT&amp;display_string=Audit&amp;VAR:KEY=PORMZSNKXE&amp;VAR:QUERY=RkZfRUJJVERBX09QRVIoUVRSLDQvMS8yMDA5LDYvMzAvMjAwOSwsLFVTRCk=&amp;WINDOW=FIRST_POPUP&amp;HEIGH","T=450&amp;WIDTH=450&amp;START_MAXIMIZED=FALSE&amp;VAR:CALENDAR=US&amp;VAR:SYMBOL=FII&amp;VAR:INDEX=0"}</definedName>
    <definedName name="_653__FDSAUDITLINK__" localSheetId="5" hidden="1">{"fdsup://directions/FAT Viewer?action=UPDATE&amp;creator=factset&amp;DYN_ARGS=TRUE&amp;DOC_NAME=FAT:FQL_AUDITING_CLIENT_TEMPLATE.FAT&amp;display_string=Audit&amp;VAR:KEY=PORMZSNKXE&amp;VAR:QUERY=RkZfRUJJVERBX09QRVIoUVRSLDQvMS8yMDA5LDYvMzAvMjAwOSwsLFVTRCk=&amp;WINDOW=FIRST_POPUP&amp;HEIGH","T=450&amp;WIDTH=450&amp;START_MAXIMIZED=FALSE&amp;VAR:CALENDAR=US&amp;VAR:SYMBOL=FII&amp;VAR:INDEX=0"}</definedName>
    <definedName name="_653__FDSAUDITLINK__" localSheetId="1" hidden="1">{"fdsup://directions/FAT Viewer?action=UPDATE&amp;creator=factset&amp;DYN_ARGS=TRUE&amp;DOC_NAME=FAT:FQL_AUDITING_CLIENT_TEMPLATE.FAT&amp;display_string=Audit&amp;VAR:KEY=PORMZSNKXE&amp;VAR:QUERY=RkZfRUJJVERBX09QRVIoUVRSLDQvMS8yMDA5LDYvMzAvMjAwOSwsLFVTRCk=&amp;WINDOW=FIRST_POPUP&amp;HEIGH","T=450&amp;WIDTH=450&amp;START_MAXIMIZED=FALSE&amp;VAR:CALENDAR=US&amp;VAR:SYMBOL=FII&amp;VAR:INDEX=0"}</definedName>
    <definedName name="_653__FDSAUDITLINK__" hidden="1">{"fdsup://directions/FAT Viewer?action=UPDATE&amp;creator=factset&amp;DYN_ARGS=TRUE&amp;DOC_NAME=FAT:FQL_AUDITING_CLIENT_TEMPLATE.FAT&amp;display_string=Audit&amp;VAR:KEY=PORMZSNKXE&amp;VAR:QUERY=RkZfRUJJVERBX09QRVIoUVRSLDQvMS8yMDA5LDYvMzAvMjAwOSwsLFVTRCk=&amp;WINDOW=FIRST_POPUP&amp;HEIGH","T=450&amp;WIDTH=450&amp;START_MAXIMIZED=FALSE&amp;VAR:CALENDAR=US&amp;VAR:SYMBOL=FII&amp;VAR:INDEX=0"}</definedName>
    <definedName name="_654__FDSAUDITLINK__" localSheetId="7" hidden="1">{"fdsup://directions/FAT Viewer?action=UPDATE&amp;creator=factset&amp;DYN_ARGS=TRUE&amp;DOC_NAME=FAT:FQL_AUDITING_CLIENT_TEMPLATE.FAT&amp;display_string=Audit&amp;VAR:KEY=XSNCNCDYZQ&amp;VAR:QUERY=RkZfRUJJVERBX09QRVIoUVRSLDQvMS8yMDEwLDYvMzAvMjAxMCwsLFVTRCk=&amp;WINDOW=FIRST_POPUP&amp;HEIGH","T=450&amp;WIDTH=450&amp;START_MAXIMIZED=FALSE&amp;VAR:CALENDAR=US&amp;VAR:SYMBOL=FII&amp;VAR:INDEX=0"}</definedName>
    <definedName name="_654__FDSAUDITLINK__" localSheetId="9" hidden="1">{"fdsup://directions/FAT Viewer?action=UPDATE&amp;creator=factset&amp;DYN_ARGS=TRUE&amp;DOC_NAME=FAT:FQL_AUDITING_CLIENT_TEMPLATE.FAT&amp;display_string=Audit&amp;VAR:KEY=XSNCNCDYZQ&amp;VAR:QUERY=RkZfRUJJVERBX09QRVIoUVRSLDQvMS8yMDEwLDYvMzAvMjAxMCwsLFVTRCk=&amp;WINDOW=FIRST_POPUP&amp;HEIGH","T=450&amp;WIDTH=450&amp;START_MAXIMIZED=FALSE&amp;VAR:CALENDAR=US&amp;VAR:SYMBOL=FII&amp;VAR:INDEX=0"}</definedName>
    <definedName name="_654__FDSAUDITLINK__" localSheetId="8" hidden="1">{"fdsup://directions/FAT Viewer?action=UPDATE&amp;creator=factset&amp;DYN_ARGS=TRUE&amp;DOC_NAME=FAT:FQL_AUDITING_CLIENT_TEMPLATE.FAT&amp;display_string=Audit&amp;VAR:KEY=XSNCNCDYZQ&amp;VAR:QUERY=RkZfRUJJVERBX09QRVIoUVRSLDQvMS8yMDEwLDYvMzAvMjAxMCwsLFVTRCk=&amp;WINDOW=FIRST_POPUP&amp;HEIGH","T=450&amp;WIDTH=450&amp;START_MAXIMIZED=FALSE&amp;VAR:CALENDAR=US&amp;VAR:SYMBOL=FII&amp;VAR:INDEX=0"}</definedName>
    <definedName name="_654__FDSAUDITLINK__" localSheetId="10" hidden="1">{"fdsup://directions/FAT Viewer?action=UPDATE&amp;creator=factset&amp;DYN_ARGS=TRUE&amp;DOC_NAME=FAT:FQL_AUDITING_CLIENT_TEMPLATE.FAT&amp;display_string=Audit&amp;VAR:KEY=XSNCNCDYZQ&amp;VAR:QUERY=RkZfRUJJVERBX09QRVIoUVRSLDQvMS8yMDEwLDYvMzAvMjAxMCwsLFVTRCk=&amp;WINDOW=FIRST_POPUP&amp;HEIGH","T=450&amp;WIDTH=450&amp;START_MAXIMIZED=FALSE&amp;VAR:CALENDAR=US&amp;VAR:SYMBOL=FII&amp;VAR:INDEX=0"}</definedName>
    <definedName name="_654__FDSAUDITLINK__" localSheetId="3" hidden="1">{"fdsup://directions/FAT Viewer?action=UPDATE&amp;creator=factset&amp;DYN_ARGS=TRUE&amp;DOC_NAME=FAT:FQL_AUDITING_CLIENT_TEMPLATE.FAT&amp;display_string=Audit&amp;VAR:KEY=XSNCNCDYZQ&amp;VAR:QUERY=RkZfRUJJVERBX09QRVIoUVRSLDQvMS8yMDEwLDYvMzAvMjAxMCwsLFVTRCk=&amp;WINDOW=FIRST_POPUP&amp;HEIGH","T=450&amp;WIDTH=450&amp;START_MAXIMIZED=FALSE&amp;VAR:CALENDAR=US&amp;VAR:SYMBOL=FII&amp;VAR:INDEX=0"}</definedName>
    <definedName name="_654__FDSAUDITLINK__" localSheetId="5" hidden="1">{"fdsup://directions/FAT Viewer?action=UPDATE&amp;creator=factset&amp;DYN_ARGS=TRUE&amp;DOC_NAME=FAT:FQL_AUDITING_CLIENT_TEMPLATE.FAT&amp;display_string=Audit&amp;VAR:KEY=XSNCNCDYZQ&amp;VAR:QUERY=RkZfRUJJVERBX09QRVIoUVRSLDQvMS8yMDEwLDYvMzAvMjAxMCwsLFVTRCk=&amp;WINDOW=FIRST_POPUP&amp;HEIGH","T=450&amp;WIDTH=450&amp;START_MAXIMIZED=FALSE&amp;VAR:CALENDAR=US&amp;VAR:SYMBOL=FII&amp;VAR:INDEX=0"}</definedName>
    <definedName name="_654__FDSAUDITLINK__" localSheetId="1" hidden="1">{"fdsup://directions/FAT Viewer?action=UPDATE&amp;creator=factset&amp;DYN_ARGS=TRUE&amp;DOC_NAME=FAT:FQL_AUDITING_CLIENT_TEMPLATE.FAT&amp;display_string=Audit&amp;VAR:KEY=XSNCNCDYZQ&amp;VAR:QUERY=RkZfRUJJVERBX09QRVIoUVRSLDQvMS8yMDEwLDYvMzAvMjAxMCwsLFVTRCk=&amp;WINDOW=FIRST_POPUP&amp;HEIGH","T=450&amp;WIDTH=450&amp;START_MAXIMIZED=FALSE&amp;VAR:CALENDAR=US&amp;VAR:SYMBOL=FII&amp;VAR:INDEX=0"}</definedName>
    <definedName name="_654__FDSAUDITLINK__" hidden="1">{"fdsup://directions/FAT Viewer?action=UPDATE&amp;creator=factset&amp;DYN_ARGS=TRUE&amp;DOC_NAME=FAT:FQL_AUDITING_CLIENT_TEMPLATE.FAT&amp;display_string=Audit&amp;VAR:KEY=XSNCNCDYZQ&amp;VAR:QUERY=RkZfRUJJVERBX09QRVIoUVRSLDQvMS8yMDEwLDYvMzAvMjAxMCwsLFVTRCk=&amp;WINDOW=FIRST_POPUP&amp;HEIGH","T=450&amp;WIDTH=450&amp;START_MAXIMIZED=FALSE&amp;VAR:CALENDAR=US&amp;VAR:SYMBOL=FII&amp;VAR:INDEX=0"}</definedName>
    <definedName name="_655__FDSAUDITLINK__" localSheetId="7" hidden="1">{"fdsup://directions/FAT Viewer?action=UPDATE&amp;creator=factset&amp;DYN_ARGS=TRUE&amp;DOC_NAME=FAT:FQL_AUDITING_CLIENT_TEMPLATE.FAT&amp;display_string=Audit&amp;VAR:KEY=VCDWBMFWFS&amp;VAR:QUERY=RkZfRUJJVERBX09QRVIoUVRSLDQvMS8yMDA5LDYvMzAvMjAwOSwsLFVTRCk=&amp;WINDOW=FIRST_POPUP&amp;HEIGH","T=450&amp;WIDTH=450&amp;START_MAXIMIZED=FALSE&amp;VAR:CALENDAR=US&amp;VAR:SYMBOL=FHN&amp;VAR:INDEX=0"}</definedName>
    <definedName name="_655__FDSAUDITLINK__" localSheetId="9" hidden="1">{"fdsup://directions/FAT Viewer?action=UPDATE&amp;creator=factset&amp;DYN_ARGS=TRUE&amp;DOC_NAME=FAT:FQL_AUDITING_CLIENT_TEMPLATE.FAT&amp;display_string=Audit&amp;VAR:KEY=VCDWBMFWFS&amp;VAR:QUERY=RkZfRUJJVERBX09QRVIoUVRSLDQvMS8yMDA5LDYvMzAvMjAwOSwsLFVTRCk=&amp;WINDOW=FIRST_POPUP&amp;HEIGH","T=450&amp;WIDTH=450&amp;START_MAXIMIZED=FALSE&amp;VAR:CALENDAR=US&amp;VAR:SYMBOL=FHN&amp;VAR:INDEX=0"}</definedName>
    <definedName name="_655__FDSAUDITLINK__" localSheetId="8" hidden="1">{"fdsup://directions/FAT Viewer?action=UPDATE&amp;creator=factset&amp;DYN_ARGS=TRUE&amp;DOC_NAME=FAT:FQL_AUDITING_CLIENT_TEMPLATE.FAT&amp;display_string=Audit&amp;VAR:KEY=VCDWBMFWFS&amp;VAR:QUERY=RkZfRUJJVERBX09QRVIoUVRSLDQvMS8yMDA5LDYvMzAvMjAwOSwsLFVTRCk=&amp;WINDOW=FIRST_POPUP&amp;HEIGH","T=450&amp;WIDTH=450&amp;START_MAXIMIZED=FALSE&amp;VAR:CALENDAR=US&amp;VAR:SYMBOL=FHN&amp;VAR:INDEX=0"}</definedName>
    <definedName name="_655__FDSAUDITLINK__" localSheetId="10" hidden="1">{"fdsup://directions/FAT Viewer?action=UPDATE&amp;creator=factset&amp;DYN_ARGS=TRUE&amp;DOC_NAME=FAT:FQL_AUDITING_CLIENT_TEMPLATE.FAT&amp;display_string=Audit&amp;VAR:KEY=VCDWBMFWFS&amp;VAR:QUERY=RkZfRUJJVERBX09QRVIoUVRSLDQvMS8yMDA5LDYvMzAvMjAwOSwsLFVTRCk=&amp;WINDOW=FIRST_POPUP&amp;HEIGH","T=450&amp;WIDTH=450&amp;START_MAXIMIZED=FALSE&amp;VAR:CALENDAR=US&amp;VAR:SYMBOL=FHN&amp;VAR:INDEX=0"}</definedName>
    <definedName name="_655__FDSAUDITLINK__" localSheetId="3" hidden="1">{"fdsup://directions/FAT Viewer?action=UPDATE&amp;creator=factset&amp;DYN_ARGS=TRUE&amp;DOC_NAME=FAT:FQL_AUDITING_CLIENT_TEMPLATE.FAT&amp;display_string=Audit&amp;VAR:KEY=VCDWBMFWFS&amp;VAR:QUERY=RkZfRUJJVERBX09QRVIoUVRSLDQvMS8yMDA5LDYvMzAvMjAwOSwsLFVTRCk=&amp;WINDOW=FIRST_POPUP&amp;HEIGH","T=450&amp;WIDTH=450&amp;START_MAXIMIZED=FALSE&amp;VAR:CALENDAR=US&amp;VAR:SYMBOL=FHN&amp;VAR:INDEX=0"}</definedName>
    <definedName name="_655__FDSAUDITLINK__" localSheetId="5" hidden="1">{"fdsup://directions/FAT Viewer?action=UPDATE&amp;creator=factset&amp;DYN_ARGS=TRUE&amp;DOC_NAME=FAT:FQL_AUDITING_CLIENT_TEMPLATE.FAT&amp;display_string=Audit&amp;VAR:KEY=VCDWBMFWFS&amp;VAR:QUERY=RkZfRUJJVERBX09QRVIoUVRSLDQvMS8yMDA5LDYvMzAvMjAwOSwsLFVTRCk=&amp;WINDOW=FIRST_POPUP&amp;HEIGH","T=450&amp;WIDTH=450&amp;START_MAXIMIZED=FALSE&amp;VAR:CALENDAR=US&amp;VAR:SYMBOL=FHN&amp;VAR:INDEX=0"}</definedName>
    <definedName name="_655__FDSAUDITLINK__" localSheetId="1" hidden="1">{"fdsup://directions/FAT Viewer?action=UPDATE&amp;creator=factset&amp;DYN_ARGS=TRUE&amp;DOC_NAME=FAT:FQL_AUDITING_CLIENT_TEMPLATE.FAT&amp;display_string=Audit&amp;VAR:KEY=VCDWBMFWFS&amp;VAR:QUERY=RkZfRUJJVERBX09QRVIoUVRSLDQvMS8yMDA5LDYvMzAvMjAwOSwsLFVTRCk=&amp;WINDOW=FIRST_POPUP&amp;HEIGH","T=450&amp;WIDTH=450&amp;START_MAXIMIZED=FALSE&amp;VAR:CALENDAR=US&amp;VAR:SYMBOL=FHN&amp;VAR:INDEX=0"}</definedName>
    <definedName name="_655__FDSAUDITLINK__" hidden="1">{"fdsup://directions/FAT Viewer?action=UPDATE&amp;creator=factset&amp;DYN_ARGS=TRUE&amp;DOC_NAME=FAT:FQL_AUDITING_CLIENT_TEMPLATE.FAT&amp;display_string=Audit&amp;VAR:KEY=VCDWBMFWFS&amp;VAR:QUERY=RkZfRUJJVERBX09QRVIoUVRSLDQvMS8yMDA5LDYvMzAvMjAwOSwsLFVTRCk=&amp;WINDOW=FIRST_POPUP&amp;HEIGH","T=450&amp;WIDTH=450&amp;START_MAXIMIZED=FALSE&amp;VAR:CALENDAR=US&amp;VAR:SYMBOL=FHN&amp;VAR:INDEX=0"}</definedName>
    <definedName name="_656__FDSAUDITLINK__" localSheetId="7" hidden="1">{"fdsup://directions/FAT Viewer?action=UPDATE&amp;creator=factset&amp;DYN_ARGS=TRUE&amp;DOC_NAME=FAT:FQL_AUDITING_CLIENT_TEMPLATE.FAT&amp;display_string=Audit&amp;VAR:KEY=TYPKDIVCNK&amp;VAR:QUERY=RkZfRUJJVERBX09QRVIoUVRSLDQvMS8yMDEwLDYvMzAvMjAxMCwsLFVTRCk=&amp;WINDOW=FIRST_POPUP&amp;HEIGH","T=450&amp;WIDTH=450&amp;START_MAXIMIZED=FALSE&amp;VAR:CALENDAR=US&amp;VAR:SYMBOL=FHN&amp;VAR:INDEX=0"}</definedName>
    <definedName name="_656__FDSAUDITLINK__" localSheetId="9" hidden="1">{"fdsup://directions/FAT Viewer?action=UPDATE&amp;creator=factset&amp;DYN_ARGS=TRUE&amp;DOC_NAME=FAT:FQL_AUDITING_CLIENT_TEMPLATE.FAT&amp;display_string=Audit&amp;VAR:KEY=TYPKDIVCNK&amp;VAR:QUERY=RkZfRUJJVERBX09QRVIoUVRSLDQvMS8yMDEwLDYvMzAvMjAxMCwsLFVTRCk=&amp;WINDOW=FIRST_POPUP&amp;HEIGH","T=450&amp;WIDTH=450&amp;START_MAXIMIZED=FALSE&amp;VAR:CALENDAR=US&amp;VAR:SYMBOL=FHN&amp;VAR:INDEX=0"}</definedName>
    <definedName name="_656__FDSAUDITLINK__" localSheetId="8" hidden="1">{"fdsup://directions/FAT Viewer?action=UPDATE&amp;creator=factset&amp;DYN_ARGS=TRUE&amp;DOC_NAME=FAT:FQL_AUDITING_CLIENT_TEMPLATE.FAT&amp;display_string=Audit&amp;VAR:KEY=TYPKDIVCNK&amp;VAR:QUERY=RkZfRUJJVERBX09QRVIoUVRSLDQvMS8yMDEwLDYvMzAvMjAxMCwsLFVTRCk=&amp;WINDOW=FIRST_POPUP&amp;HEIGH","T=450&amp;WIDTH=450&amp;START_MAXIMIZED=FALSE&amp;VAR:CALENDAR=US&amp;VAR:SYMBOL=FHN&amp;VAR:INDEX=0"}</definedName>
    <definedName name="_656__FDSAUDITLINK__" localSheetId="10" hidden="1">{"fdsup://directions/FAT Viewer?action=UPDATE&amp;creator=factset&amp;DYN_ARGS=TRUE&amp;DOC_NAME=FAT:FQL_AUDITING_CLIENT_TEMPLATE.FAT&amp;display_string=Audit&amp;VAR:KEY=TYPKDIVCNK&amp;VAR:QUERY=RkZfRUJJVERBX09QRVIoUVRSLDQvMS8yMDEwLDYvMzAvMjAxMCwsLFVTRCk=&amp;WINDOW=FIRST_POPUP&amp;HEIGH","T=450&amp;WIDTH=450&amp;START_MAXIMIZED=FALSE&amp;VAR:CALENDAR=US&amp;VAR:SYMBOL=FHN&amp;VAR:INDEX=0"}</definedName>
    <definedName name="_656__FDSAUDITLINK__" localSheetId="3" hidden="1">{"fdsup://directions/FAT Viewer?action=UPDATE&amp;creator=factset&amp;DYN_ARGS=TRUE&amp;DOC_NAME=FAT:FQL_AUDITING_CLIENT_TEMPLATE.FAT&amp;display_string=Audit&amp;VAR:KEY=TYPKDIVCNK&amp;VAR:QUERY=RkZfRUJJVERBX09QRVIoUVRSLDQvMS8yMDEwLDYvMzAvMjAxMCwsLFVTRCk=&amp;WINDOW=FIRST_POPUP&amp;HEIGH","T=450&amp;WIDTH=450&amp;START_MAXIMIZED=FALSE&amp;VAR:CALENDAR=US&amp;VAR:SYMBOL=FHN&amp;VAR:INDEX=0"}</definedName>
    <definedName name="_656__FDSAUDITLINK__" localSheetId="5" hidden="1">{"fdsup://directions/FAT Viewer?action=UPDATE&amp;creator=factset&amp;DYN_ARGS=TRUE&amp;DOC_NAME=FAT:FQL_AUDITING_CLIENT_TEMPLATE.FAT&amp;display_string=Audit&amp;VAR:KEY=TYPKDIVCNK&amp;VAR:QUERY=RkZfRUJJVERBX09QRVIoUVRSLDQvMS8yMDEwLDYvMzAvMjAxMCwsLFVTRCk=&amp;WINDOW=FIRST_POPUP&amp;HEIGH","T=450&amp;WIDTH=450&amp;START_MAXIMIZED=FALSE&amp;VAR:CALENDAR=US&amp;VAR:SYMBOL=FHN&amp;VAR:INDEX=0"}</definedName>
    <definedName name="_656__FDSAUDITLINK__" localSheetId="1" hidden="1">{"fdsup://directions/FAT Viewer?action=UPDATE&amp;creator=factset&amp;DYN_ARGS=TRUE&amp;DOC_NAME=FAT:FQL_AUDITING_CLIENT_TEMPLATE.FAT&amp;display_string=Audit&amp;VAR:KEY=TYPKDIVCNK&amp;VAR:QUERY=RkZfRUJJVERBX09QRVIoUVRSLDQvMS8yMDEwLDYvMzAvMjAxMCwsLFVTRCk=&amp;WINDOW=FIRST_POPUP&amp;HEIGH","T=450&amp;WIDTH=450&amp;START_MAXIMIZED=FALSE&amp;VAR:CALENDAR=US&amp;VAR:SYMBOL=FHN&amp;VAR:INDEX=0"}</definedName>
    <definedName name="_656__FDSAUDITLINK__" hidden="1">{"fdsup://directions/FAT Viewer?action=UPDATE&amp;creator=factset&amp;DYN_ARGS=TRUE&amp;DOC_NAME=FAT:FQL_AUDITING_CLIENT_TEMPLATE.FAT&amp;display_string=Audit&amp;VAR:KEY=TYPKDIVCNK&amp;VAR:QUERY=RkZfRUJJVERBX09QRVIoUVRSLDQvMS8yMDEwLDYvMzAvMjAxMCwsLFVTRCk=&amp;WINDOW=FIRST_POPUP&amp;HEIGH","T=450&amp;WIDTH=450&amp;START_MAXIMIZED=FALSE&amp;VAR:CALENDAR=US&amp;VAR:SYMBOL=FHN&amp;VAR:INDEX=0"}</definedName>
    <definedName name="_657__FDSAUDITLINK__" localSheetId="7" hidden="1">{"fdsup://directions/FAT Viewer?action=UPDATE&amp;creator=factset&amp;DYN_ARGS=TRUE&amp;DOC_NAME=FAT:FQL_AUDITING_CLIENT_TEMPLATE.FAT&amp;display_string=Audit&amp;VAR:KEY=RALANEZGTY&amp;VAR:QUERY=RkZfRUJJVERBX09QRVIoUVRSLDQvMS8yMDA5LDYvMzAvMjAwOSwsLFVTRCk=&amp;WINDOW=FIRST_POPUP&amp;HEIGH","T=450&amp;WIDTH=450&amp;START_MAXIMIZED=FALSE&amp;VAR:CALENDAR=US&amp;VAR:SYMBOL=FE&amp;VAR:INDEX=0"}</definedName>
    <definedName name="_657__FDSAUDITLINK__" localSheetId="9" hidden="1">{"fdsup://directions/FAT Viewer?action=UPDATE&amp;creator=factset&amp;DYN_ARGS=TRUE&amp;DOC_NAME=FAT:FQL_AUDITING_CLIENT_TEMPLATE.FAT&amp;display_string=Audit&amp;VAR:KEY=RALANEZGTY&amp;VAR:QUERY=RkZfRUJJVERBX09QRVIoUVRSLDQvMS8yMDA5LDYvMzAvMjAwOSwsLFVTRCk=&amp;WINDOW=FIRST_POPUP&amp;HEIGH","T=450&amp;WIDTH=450&amp;START_MAXIMIZED=FALSE&amp;VAR:CALENDAR=US&amp;VAR:SYMBOL=FE&amp;VAR:INDEX=0"}</definedName>
    <definedName name="_657__FDSAUDITLINK__" localSheetId="8" hidden="1">{"fdsup://directions/FAT Viewer?action=UPDATE&amp;creator=factset&amp;DYN_ARGS=TRUE&amp;DOC_NAME=FAT:FQL_AUDITING_CLIENT_TEMPLATE.FAT&amp;display_string=Audit&amp;VAR:KEY=RALANEZGTY&amp;VAR:QUERY=RkZfRUJJVERBX09QRVIoUVRSLDQvMS8yMDA5LDYvMzAvMjAwOSwsLFVTRCk=&amp;WINDOW=FIRST_POPUP&amp;HEIGH","T=450&amp;WIDTH=450&amp;START_MAXIMIZED=FALSE&amp;VAR:CALENDAR=US&amp;VAR:SYMBOL=FE&amp;VAR:INDEX=0"}</definedName>
    <definedName name="_657__FDSAUDITLINK__" localSheetId="10" hidden="1">{"fdsup://directions/FAT Viewer?action=UPDATE&amp;creator=factset&amp;DYN_ARGS=TRUE&amp;DOC_NAME=FAT:FQL_AUDITING_CLIENT_TEMPLATE.FAT&amp;display_string=Audit&amp;VAR:KEY=RALANEZGTY&amp;VAR:QUERY=RkZfRUJJVERBX09QRVIoUVRSLDQvMS8yMDA5LDYvMzAvMjAwOSwsLFVTRCk=&amp;WINDOW=FIRST_POPUP&amp;HEIGH","T=450&amp;WIDTH=450&amp;START_MAXIMIZED=FALSE&amp;VAR:CALENDAR=US&amp;VAR:SYMBOL=FE&amp;VAR:INDEX=0"}</definedName>
    <definedName name="_657__FDSAUDITLINK__" localSheetId="3" hidden="1">{"fdsup://directions/FAT Viewer?action=UPDATE&amp;creator=factset&amp;DYN_ARGS=TRUE&amp;DOC_NAME=FAT:FQL_AUDITING_CLIENT_TEMPLATE.FAT&amp;display_string=Audit&amp;VAR:KEY=RALANEZGTY&amp;VAR:QUERY=RkZfRUJJVERBX09QRVIoUVRSLDQvMS8yMDA5LDYvMzAvMjAwOSwsLFVTRCk=&amp;WINDOW=FIRST_POPUP&amp;HEIGH","T=450&amp;WIDTH=450&amp;START_MAXIMIZED=FALSE&amp;VAR:CALENDAR=US&amp;VAR:SYMBOL=FE&amp;VAR:INDEX=0"}</definedName>
    <definedName name="_657__FDSAUDITLINK__" localSheetId="5" hidden="1">{"fdsup://directions/FAT Viewer?action=UPDATE&amp;creator=factset&amp;DYN_ARGS=TRUE&amp;DOC_NAME=FAT:FQL_AUDITING_CLIENT_TEMPLATE.FAT&amp;display_string=Audit&amp;VAR:KEY=RALANEZGTY&amp;VAR:QUERY=RkZfRUJJVERBX09QRVIoUVRSLDQvMS8yMDA5LDYvMzAvMjAwOSwsLFVTRCk=&amp;WINDOW=FIRST_POPUP&amp;HEIGH","T=450&amp;WIDTH=450&amp;START_MAXIMIZED=FALSE&amp;VAR:CALENDAR=US&amp;VAR:SYMBOL=FE&amp;VAR:INDEX=0"}</definedName>
    <definedName name="_657__FDSAUDITLINK__" localSheetId="1" hidden="1">{"fdsup://directions/FAT Viewer?action=UPDATE&amp;creator=factset&amp;DYN_ARGS=TRUE&amp;DOC_NAME=FAT:FQL_AUDITING_CLIENT_TEMPLATE.FAT&amp;display_string=Audit&amp;VAR:KEY=RALANEZGTY&amp;VAR:QUERY=RkZfRUJJVERBX09QRVIoUVRSLDQvMS8yMDA5LDYvMzAvMjAwOSwsLFVTRCk=&amp;WINDOW=FIRST_POPUP&amp;HEIGH","T=450&amp;WIDTH=450&amp;START_MAXIMIZED=FALSE&amp;VAR:CALENDAR=US&amp;VAR:SYMBOL=FE&amp;VAR:INDEX=0"}</definedName>
    <definedName name="_657__FDSAUDITLINK__" hidden="1">{"fdsup://directions/FAT Viewer?action=UPDATE&amp;creator=factset&amp;DYN_ARGS=TRUE&amp;DOC_NAME=FAT:FQL_AUDITING_CLIENT_TEMPLATE.FAT&amp;display_string=Audit&amp;VAR:KEY=RALANEZGTY&amp;VAR:QUERY=RkZfRUJJVERBX09QRVIoUVRSLDQvMS8yMDA5LDYvMzAvMjAwOSwsLFVTRCk=&amp;WINDOW=FIRST_POPUP&amp;HEIGH","T=450&amp;WIDTH=450&amp;START_MAXIMIZED=FALSE&amp;VAR:CALENDAR=US&amp;VAR:SYMBOL=FE&amp;VAR:INDEX=0"}</definedName>
    <definedName name="_658__FDSAUDITLINK__" localSheetId="7" hidden="1">{"fdsup://directions/FAT Viewer?action=UPDATE&amp;creator=factset&amp;DYN_ARGS=TRUE&amp;DOC_NAME=FAT:FQL_AUDITING_CLIENT_TEMPLATE.FAT&amp;display_string=Audit&amp;VAR:KEY=RQBWJGHCLK&amp;VAR:QUERY=RkZfRUJJVERBX09QRVIoUVRSLDQvMS8yMDEwLDYvMzAvMjAxMCwsLFVTRCk=&amp;WINDOW=FIRST_POPUP&amp;HEIGH","T=450&amp;WIDTH=450&amp;START_MAXIMIZED=FALSE&amp;VAR:CALENDAR=US&amp;VAR:SYMBOL=FE&amp;VAR:INDEX=0"}</definedName>
    <definedName name="_658__FDSAUDITLINK__" localSheetId="9" hidden="1">{"fdsup://directions/FAT Viewer?action=UPDATE&amp;creator=factset&amp;DYN_ARGS=TRUE&amp;DOC_NAME=FAT:FQL_AUDITING_CLIENT_TEMPLATE.FAT&amp;display_string=Audit&amp;VAR:KEY=RQBWJGHCLK&amp;VAR:QUERY=RkZfRUJJVERBX09QRVIoUVRSLDQvMS8yMDEwLDYvMzAvMjAxMCwsLFVTRCk=&amp;WINDOW=FIRST_POPUP&amp;HEIGH","T=450&amp;WIDTH=450&amp;START_MAXIMIZED=FALSE&amp;VAR:CALENDAR=US&amp;VAR:SYMBOL=FE&amp;VAR:INDEX=0"}</definedName>
    <definedName name="_658__FDSAUDITLINK__" localSheetId="8" hidden="1">{"fdsup://directions/FAT Viewer?action=UPDATE&amp;creator=factset&amp;DYN_ARGS=TRUE&amp;DOC_NAME=FAT:FQL_AUDITING_CLIENT_TEMPLATE.FAT&amp;display_string=Audit&amp;VAR:KEY=RQBWJGHCLK&amp;VAR:QUERY=RkZfRUJJVERBX09QRVIoUVRSLDQvMS8yMDEwLDYvMzAvMjAxMCwsLFVTRCk=&amp;WINDOW=FIRST_POPUP&amp;HEIGH","T=450&amp;WIDTH=450&amp;START_MAXIMIZED=FALSE&amp;VAR:CALENDAR=US&amp;VAR:SYMBOL=FE&amp;VAR:INDEX=0"}</definedName>
    <definedName name="_658__FDSAUDITLINK__" localSheetId="10" hidden="1">{"fdsup://directions/FAT Viewer?action=UPDATE&amp;creator=factset&amp;DYN_ARGS=TRUE&amp;DOC_NAME=FAT:FQL_AUDITING_CLIENT_TEMPLATE.FAT&amp;display_string=Audit&amp;VAR:KEY=RQBWJGHCLK&amp;VAR:QUERY=RkZfRUJJVERBX09QRVIoUVRSLDQvMS8yMDEwLDYvMzAvMjAxMCwsLFVTRCk=&amp;WINDOW=FIRST_POPUP&amp;HEIGH","T=450&amp;WIDTH=450&amp;START_MAXIMIZED=FALSE&amp;VAR:CALENDAR=US&amp;VAR:SYMBOL=FE&amp;VAR:INDEX=0"}</definedName>
    <definedName name="_658__FDSAUDITLINK__" localSheetId="3" hidden="1">{"fdsup://directions/FAT Viewer?action=UPDATE&amp;creator=factset&amp;DYN_ARGS=TRUE&amp;DOC_NAME=FAT:FQL_AUDITING_CLIENT_TEMPLATE.FAT&amp;display_string=Audit&amp;VAR:KEY=RQBWJGHCLK&amp;VAR:QUERY=RkZfRUJJVERBX09QRVIoUVRSLDQvMS8yMDEwLDYvMzAvMjAxMCwsLFVTRCk=&amp;WINDOW=FIRST_POPUP&amp;HEIGH","T=450&amp;WIDTH=450&amp;START_MAXIMIZED=FALSE&amp;VAR:CALENDAR=US&amp;VAR:SYMBOL=FE&amp;VAR:INDEX=0"}</definedName>
    <definedName name="_658__FDSAUDITLINK__" localSheetId="5" hidden="1">{"fdsup://directions/FAT Viewer?action=UPDATE&amp;creator=factset&amp;DYN_ARGS=TRUE&amp;DOC_NAME=FAT:FQL_AUDITING_CLIENT_TEMPLATE.FAT&amp;display_string=Audit&amp;VAR:KEY=RQBWJGHCLK&amp;VAR:QUERY=RkZfRUJJVERBX09QRVIoUVRSLDQvMS8yMDEwLDYvMzAvMjAxMCwsLFVTRCk=&amp;WINDOW=FIRST_POPUP&amp;HEIGH","T=450&amp;WIDTH=450&amp;START_MAXIMIZED=FALSE&amp;VAR:CALENDAR=US&amp;VAR:SYMBOL=FE&amp;VAR:INDEX=0"}</definedName>
    <definedName name="_658__FDSAUDITLINK__" localSheetId="1" hidden="1">{"fdsup://directions/FAT Viewer?action=UPDATE&amp;creator=factset&amp;DYN_ARGS=TRUE&amp;DOC_NAME=FAT:FQL_AUDITING_CLIENT_TEMPLATE.FAT&amp;display_string=Audit&amp;VAR:KEY=RQBWJGHCLK&amp;VAR:QUERY=RkZfRUJJVERBX09QRVIoUVRSLDQvMS8yMDEwLDYvMzAvMjAxMCwsLFVTRCk=&amp;WINDOW=FIRST_POPUP&amp;HEIGH","T=450&amp;WIDTH=450&amp;START_MAXIMIZED=FALSE&amp;VAR:CALENDAR=US&amp;VAR:SYMBOL=FE&amp;VAR:INDEX=0"}</definedName>
    <definedName name="_658__FDSAUDITLINK__" hidden="1">{"fdsup://directions/FAT Viewer?action=UPDATE&amp;creator=factset&amp;DYN_ARGS=TRUE&amp;DOC_NAME=FAT:FQL_AUDITING_CLIENT_TEMPLATE.FAT&amp;display_string=Audit&amp;VAR:KEY=RQBWJGHCLK&amp;VAR:QUERY=RkZfRUJJVERBX09QRVIoUVRSLDQvMS8yMDEwLDYvMzAvMjAxMCwsLFVTRCk=&amp;WINDOW=FIRST_POPUP&amp;HEIGH","T=450&amp;WIDTH=450&amp;START_MAXIMIZED=FALSE&amp;VAR:CALENDAR=US&amp;VAR:SYMBOL=FE&amp;VAR:INDEX=0"}</definedName>
    <definedName name="_659__FDSAUDITLINK__" localSheetId="7" hidden="1">{"fdsup://directions/FAT Viewer?action=UPDATE&amp;creator=factset&amp;DYN_ARGS=TRUE&amp;DOC_NAME=FAT:FQL_AUDITING_CLIENT_TEMPLATE.FAT&amp;display_string=Audit&amp;VAR:KEY=LONKLYZWTA&amp;VAR:QUERY=RkZfRUJJVERBX09QRVIoUVRSLDQvMS8yMDA5LDYvMzAvMjAwOSwsLFVTRCk=&amp;WINDOW=FIRST_POPUP&amp;HEIGH","T=450&amp;WIDTH=450&amp;START_MAXIMIZED=FALSE&amp;VAR:CALENDAR=US&amp;VAR:SYMBOL=FDX&amp;VAR:INDEX=0"}</definedName>
    <definedName name="_659__FDSAUDITLINK__" localSheetId="9" hidden="1">{"fdsup://directions/FAT Viewer?action=UPDATE&amp;creator=factset&amp;DYN_ARGS=TRUE&amp;DOC_NAME=FAT:FQL_AUDITING_CLIENT_TEMPLATE.FAT&amp;display_string=Audit&amp;VAR:KEY=LONKLYZWTA&amp;VAR:QUERY=RkZfRUJJVERBX09QRVIoUVRSLDQvMS8yMDA5LDYvMzAvMjAwOSwsLFVTRCk=&amp;WINDOW=FIRST_POPUP&amp;HEIGH","T=450&amp;WIDTH=450&amp;START_MAXIMIZED=FALSE&amp;VAR:CALENDAR=US&amp;VAR:SYMBOL=FDX&amp;VAR:INDEX=0"}</definedName>
    <definedName name="_659__FDSAUDITLINK__" localSheetId="8" hidden="1">{"fdsup://directions/FAT Viewer?action=UPDATE&amp;creator=factset&amp;DYN_ARGS=TRUE&amp;DOC_NAME=FAT:FQL_AUDITING_CLIENT_TEMPLATE.FAT&amp;display_string=Audit&amp;VAR:KEY=LONKLYZWTA&amp;VAR:QUERY=RkZfRUJJVERBX09QRVIoUVRSLDQvMS8yMDA5LDYvMzAvMjAwOSwsLFVTRCk=&amp;WINDOW=FIRST_POPUP&amp;HEIGH","T=450&amp;WIDTH=450&amp;START_MAXIMIZED=FALSE&amp;VAR:CALENDAR=US&amp;VAR:SYMBOL=FDX&amp;VAR:INDEX=0"}</definedName>
    <definedName name="_659__FDSAUDITLINK__" localSheetId="10" hidden="1">{"fdsup://directions/FAT Viewer?action=UPDATE&amp;creator=factset&amp;DYN_ARGS=TRUE&amp;DOC_NAME=FAT:FQL_AUDITING_CLIENT_TEMPLATE.FAT&amp;display_string=Audit&amp;VAR:KEY=LONKLYZWTA&amp;VAR:QUERY=RkZfRUJJVERBX09QRVIoUVRSLDQvMS8yMDA5LDYvMzAvMjAwOSwsLFVTRCk=&amp;WINDOW=FIRST_POPUP&amp;HEIGH","T=450&amp;WIDTH=450&amp;START_MAXIMIZED=FALSE&amp;VAR:CALENDAR=US&amp;VAR:SYMBOL=FDX&amp;VAR:INDEX=0"}</definedName>
    <definedName name="_659__FDSAUDITLINK__" localSheetId="3" hidden="1">{"fdsup://directions/FAT Viewer?action=UPDATE&amp;creator=factset&amp;DYN_ARGS=TRUE&amp;DOC_NAME=FAT:FQL_AUDITING_CLIENT_TEMPLATE.FAT&amp;display_string=Audit&amp;VAR:KEY=LONKLYZWTA&amp;VAR:QUERY=RkZfRUJJVERBX09QRVIoUVRSLDQvMS8yMDA5LDYvMzAvMjAwOSwsLFVTRCk=&amp;WINDOW=FIRST_POPUP&amp;HEIGH","T=450&amp;WIDTH=450&amp;START_MAXIMIZED=FALSE&amp;VAR:CALENDAR=US&amp;VAR:SYMBOL=FDX&amp;VAR:INDEX=0"}</definedName>
    <definedName name="_659__FDSAUDITLINK__" localSheetId="5" hidden="1">{"fdsup://directions/FAT Viewer?action=UPDATE&amp;creator=factset&amp;DYN_ARGS=TRUE&amp;DOC_NAME=FAT:FQL_AUDITING_CLIENT_TEMPLATE.FAT&amp;display_string=Audit&amp;VAR:KEY=LONKLYZWTA&amp;VAR:QUERY=RkZfRUJJVERBX09QRVIoUVRSLDQvMS8yMDA5LDYvMzAvMjAwOSwsLFVTRCk=&amp;WINDOW=FIRST_POPUP&amp;HEIGH","T=450&amp;WIDTH=450&amp;START_MAXIMIZED=FALSE&amp;VAR:CALENDAR=US&amp;VAR:SYMBOL=FDX&amp;VAR:INDEX=0"}</definedName>
    <definedName name="_659__FDSAUDITLINK__" localSheetId="1" hidden="1">{"fdsup://directions/FAT Viewer?action=UPDATE&amp;creator=factset&amp;DYN_ARGS=TRUE&amp;DOC_NAME=FAT:FQL_AUDITING_CLIENT_TEMPLATE.FAT&amp;display_string=Audit&amp;VAR:KEY=LONKLYZWTA&amp;VAR:QUERY=RkZfRUJJVERBX09QRVIoUVRSLDQvMS8yMDA5LDYvMzAvMjAwOSwsLFVTRCk=&amp;WINDOW=FIRST_POPUP&amp;HEIGH","T=450&amp;WIDTH=450&amp;START_MAXIMIZED=FALSE&amp;VAR:CALENDAR=US&amp;VAR:SYMBOL=FDX&amp;VAR:INDEX=0"}</definedName>
    <definedName name="_659__FDSAUDITLINK__" hidden="1">{"fdsup://directions/FAT Viewer?action=UPDATE&amp;creator=factset&amp;DYN_ARGS=TRUE&amp;DOC_NAME=FAT:FQL_AUDITING_CLIENT_TEMPLATE.FAT&amp;display_string=Audit&amp;VAR:KEY=LONKLYZWTA&amp;VAR:QUERY=RkZfRUJJVERBX09QRVIoUVRSLDQvMS8yMDA5LDYvMzAvMjAwOSwsLFVTRCk=&amp;WINDOW=FIRST_POPUP&amp;HEIGH","T=450&amp;WIDTH=450&amp;START_MAXIMIZED=FALSE&amp;VAR:CALENDAR=US&amp;VAR:SYMBOL=FDX&amp;VAR:INDEX=0"}</definedName>
    <definedName name="_66__FDSAUDITLINK__" localSheetId="7" hidden="1">{"fdsup://directions/FAT Viewer?action=UPDATE&amp;creator=factset&amp;DYN_ARGS=TRUE&amp;DOC_NAME=FAT:FQL_AUDITING_CLIENT_TEMPLATE.FAT&amp;display_string=Audit&amp;VAR:KEY=ZIVETKXMXC&amp;VAR:QUERY=RkZfRUJJVERBX09QRVIoUVRSLDQvMS8yMDEwLDYvMzAvMjAxMCwsLFVTRCk=&amp;WINDOW=FIRST_POPUP&amp;HEIGH","T=450&amp;WIDTH=450&amp;START_MAXIMIZED=FALSE&amp;VAR:CALENDAR=US&amp;VAR:SYMBOL=VRSN&amp;VAR:INDEX=0"}</definedName>
    <definedName name="_66__FDSAUDITLINK__" localSheetId="9" hidden="1">{"fdsup://directions/FAT Viewer?action=UPDATE&amp;creator=factset&amp;DYN_ARGS=TRUE&amp;DOC_NAME=FAT:FQL_AUDITING_CLIENT_TEMPLATE.FAT&amp;display_string=Audit&amp;VAR:KEY=ZIVETKXMXC&amp;VAR:QUERY=RkZfRUJJVERBX09QRVIoUVRSLDQvMS8yMDEwLDYvMzAvMjAxMCwsLFVTRCk=&amp;WINDOW=FIRST_POPUP&amp;HEIGH","T=450&amp;WIDTH=450&amp;START_MAXIMIZED=FALSE&amp;VAR:CALENDAR=US&amp;VAR:SYMBOL=VRSN&amp;VAR:INDEX=0"}</definedName>
    <definedName name="_66__FDSAUDITLINK__" localSheetId="8" hidden="1">{"fdsup://directions/FAT Viewer?action=UPDATE&amp;creator=factset&amp;DYN_ARGS=TRUE&amp;DOC_NAME=FAT:FQL_AUDITING_CLIENT_TEMPLATE.FAT&amp;display_string=Audit&amp;VAR:KEY=ZIVETKXMXC&amp;VAR:QUERY=RkZfRUJJVERBX09QRVIoUVRSLDQvMS8yMDEwLDYvMzAvMjAxMCwsLFVTRCk=&amp;WINDOW=FIRST_POPUP&amp;HEIGH","T=450&amp;WIDTH=450&amp;START_MAXIMIZED=FALSE&amp;VAR:CALENDAR=US&amp;VAR:SYMBOL=VRSN&amp;VAR:INDEX=0"}</definedName>
    <definedName name="_66__FDSAUDITLINK__" localSheetId="10" hidden="1">{"fdsup://directions/FAT Viewer?action=UPDATE&amp;creator=factset&amp;DYN_ARGS=TRUE&amp;DOC_NAME=FAT:FQL_AUDITING_CLIENT_TEMPLATE.FAT&amp;display_string=Audit&amp;VAR:KEY=ZIVETKXMXC&amp;VAR:QUERY=RkZfRUJJVERBX09QRVIoUVRSLDQvMS8yMDEwLDYvMzAvMjAxMCwsLFVTRCk=&amp;WINDOW=FIRST_POPUP&amp;HEIGH","T=450&amp;WIDTH=450&amp;START_MAXIMIZED=FALSE&amp;VAR:CALENDAR=US&amp;VAR:SYMBOL=VRSN&amp;VAR:INDEX=0"}</definedName>
    <definedName name="_66__FDSAUDITLINK__" localSheetId="3" hidden="1">{"fdsup://directions/FAT Viewer?action=UPDATE&amp;creator=factset&amp;DYN_ARGS=TRUE&amp;DOC_NAME=FAT:FQL_AUDITING_CLIENT_TEMPLATE.FAT&amp;display_string=Audit&amp;VAR:KEY=ZIVETKXMXC&amp;VAR:QUERY=RkZfRUJJVERBX09QRVIoUVRSLDQvMS8yMDEwLDYvMzAvMjAxMCwsLFVTRCk=&amp;WINDOW=FIRST_POPUP&amp;HEIGH","T=450&amp;WIDTH=450&amp;START_MAXIMIZED=FALSE&amp;VAR:CALENDAR=US&amp;VAR:SYMBOL=VRSN&amp;VAR:INDEX=0"}</definedName>
    <definedName name="_66__FDSAUDITLINK__" localSheetId="5" hidden="1">{"fdsup://directions/FAT Viewer?action=UPDATE&amp;creator=factset&amp;DYN_ARGS=TRUE&amp;DOC_NAME=FAT:FQL_AUDITING_CLIENT_TEMPLATE.FAT&amp;display_string=Audit&amp;VAR:KEY=ZIVETKXMXC&amp;VAR:QUERY=RkZfRUJJVERBX09QRVIoUVRSLDQvMS8yMDEwLDYvMzAvMjAxMCwsLFVTRCk=&amp;WINDOW=FIRST_POPUP&amp;HEIGH","T=450&amp;WIDTH=450&amp;START_MAXIMIZED=FALSE&amp;VAR:CALENDAR=US&amp;VAR:SYMBOL=VRSN&amp;VAR:INDEX=0"}</definedName>
    <definedName name="_66__FDSAUDITLINK__" localSheetId="1" hidden="1">{"fdsup://directions/FAT Viewer?action=UPDATE&amp;creator=factset&amp;DYN_ARGS=TRUE&amp;DOC_NAME=FAT:FQL_AUDITING_CLIENT_TEMPLATE.FAT&amp;display_string=Audit&amp;VAR:KEY=ZIVETKXMXC&amp;VAR:QUERY=RkZfRUJJVERBX09QRVIoUVRSLDQvMS8yMDEwLDYvMzAvMjAxMCwsLFVTRCk=&amp;WINDOW=FIRST_POPUP&amp;HEIGH","T=450&amp;WIDTH=450&amp;START_MAXIMIZED=FALSE&amp;VAR:CALENDAR=US&amp;VAR:SYMBOL=VRSN&amp;VAR:INDEX=0"}</definedName>
    <definedName name="_66__FDSAUDITLINK__" hidden="1">{"fdsup://directions/FAT Viewer?action=UPDATE&amp;creator=factset&amp;DYN_ARGS=TRUE&amp;DOC_NAME=FAT:FQL_AUDITING_CLIENT_TEMPLATE.FAT&amp;display_string=Audit&amp;VAR:KEY=ZIVETKXMXC&amp;VAR:QUERY=RkZfRUJJVERBX09QRVIoUVRSLDQvMS8yMDEwLDYvMzAvMjAxMCwsLFVTRCk=&amp;WINDOW=FIRST_POPUP&amp;HEIGH","T=450&amp;WIDTH=450&amp;START_MAXIMIZED=FALSE&amp;VAR:CALENDAR=US&amp;VAR:SYMBOL=VRSN&amp;VAR:INDEX=0"}</definedName>
    <definedName name="_660__FDSAUDITLINK__" localSheetId="7" hidden="1">{"fdsup://directions/FAT Viewer?action=UPDATE&amp;creator=factset&amp;DYN_ARGS=TRUE&amp;DOC_NAME=FAT:FQL_AUDITING_CLIENT_TEMPLATE.FAT&amp;display_string=Audit&amp;VAR:KEY=JWPODCHGNO&amp;VAR:QUERY=RkZfRUJJVERBX09QRVIoUVRSLDQvMS8yMDEwLDYvMzAvMjAxMCwsLFVTRCk=&amp;WINDOW=FIRST_POPUP&amp;HEIGH","T=450&amp;WIDTH=450&amp;START_MAXIMIZED=FALSE&amp;VAR:CALENDAR=US&amp;VAR:SYMBOL=FDX&amp;VAR:INDEX=0"}</definedName>
    <definedName name="_660__FDSAUDITLINK__" localSheetId="9" hidden="1">{"fdsup://directions/FAT Viewer?action=UPDATE&amp;creator=factset&amp;DYN_ARGS=TRUE&amp;DOC_NAME=FAT:FQL_AUDITING_CLIENT_TEMPLATE.FAT&amp;display_string=Audit&amp;VAR:KEY=JWPODCHGNO&amp;VAR:QUERY=RkZfRUJJVERBX09QRVIoUVRSLDQvMS8yMDEwLDYvMzAvMjAxMCwsLFVTRCk=&amp;WINDOW=FIRST_POPUP&amp;HEIGH","T=450&amp;WIDTH=450&amp;START_MAXIMIZED=FALSE&amp;VAR:CALENDAR=US&amp;VAR:SYMBOL=FDX&amp;VAR:INDEX=0"}</definedName>
    <definedName name="_660__FDSAUDITLINK__" localSheetId="8" hidden="1">{"fdsup://directions/FAT Viewer?action=UPDATE&amp;creator=factset&amp;DYN_ARGS=TRUE&amp;DOC_NAME=FAT:FQL_AUDITING_CLIENT_TEMPLATE.FAT&amp;display_string=Audit&amp;VAR:KEY=JWPODCHGNO&amp;VAR:QUERY=RkZfRUJJVERBX09QRVIoUVRSLDQvMS8yMDEwLDYvMzAvMjAxMCwsLFVTRCk=&amp;WINDOW=FIRST_POPUP&amp;HEIGH","T=450&amp;WIDTH=450&amp;START_MAXIMIZED=FALSE&amp;VAR:CALENDAR=US&amp;VAR:SYMBOL=FDX&amp;VAR:INDEX=0"}</definedName>
    <definedName name="_660__FDSAUDITLINK__" localSheetId="10" hidden="1">{"fdsup://directions/FAT Viewer?action=UPDATE&amp;creator=factset&amp;DYN_ARGS=TRUE&amp;DOC_NAME=FAT:FQL_AUDITING_CLIENT_TEMPLATE.FAT&amp;display_string=Audit&amp;VAR:KEY=JWPODCHGNO&amp;VAR:QUERY=RkZfRUJJVERBX09QRVIoUVRSLDQvMS8yMDEwLDYvMzAvMjAxMCwsLFVTRCk=&amp;WINDOW=FIRST_POPUP&amp;HEIGH","T=450&amp;WIDTH=450&amp;START_MAXIMIZED=FALSE&amp;VAR:CALENDAR=US&amp;VAR:SYMBOL=FDX&amp;VAR:INDEX=0"}</definedName>
    <definedName name="_660__FDSAUDITLINK__" localSheetId="3" hidden="1">{"fdsup://directions/FAT Viewer?action=UPDATE&amp;creator=factset&amp;DYN_ARGS=TRUE&amp;DOC_NAME=FAT:FQL_AUDITING_CLIENT_TEMPLATE.FAT&amp;display_string=Audit&amp;VAR:KEY=JWPODCHGNO&amp;VAR:QUERY=RkZfRUJJVERBX09QRVIoUVRSLDQvMS8yMDEwLDYvMzAvMjAxMCwsLFVTRCk=&amp;WINDOW=FIRST_POPUP&amp;HEIGH","T=450&amp;WIDTH=450&amp;START_MAXIMIZED=FALSE&amp;VAR:CALENDAR=US&amp;VAR:SYMBOL=FDX&amp;VAR:INDEX=0"}</definedName>
    <definedName name="_660__FDSAUDITLINK__" localSheetId="5" hidden="1">{"fdsup://directions/FAT Viewer?action=UPDATE&amp;creator=factset&amp;DYN_ARGS=TRUE&amp;DOC_NAME=FAT:FQL_AUDITING_CLIENT_TEMPLATE.FAT&amp;display_string=Audit&amp;VAR:KEY=JWPODCHGNO&amp;VAR:QUERY=RkZfRUJJVERBX09QRVIoUVRSLDQvMS8yMDEwLDYvMzAvMjAxMCwsLFVTRCk=&amp;WINDOW=FIRST_POPUP&amp;HEIGH","T=450&amp;WIDTH=450&amp;START_MAXIMIZED=FALSE&amp;VAR:CALENDAR=US&amp;VAR:SYMBOL=FDX&amp;VAR:INDEX=0"}</definedName>
    <definedName name="_660__FDSAUDITLINK__" localSheetId="1" hidden="1">{"fdsup://directions/FAT Viewer?action=UPDATE&amp;creator=factset&amp;DYN_ARGS=TRUE&amp;DOC_NAME=FAT:FQL_AUDITING_CLIENT_TEMPLATE.FAT&amp;display_string=Audit&amp;VAR:KEY=JWPODCHGNO&amp;VAR:QUERY=RkZfRUJJVERBX09QRVIoUVRSLDQvMS8yMDEwLDYvMzAvMjAxMCwsLFVTRCk=&amp;WINDOW=FIRST_POPUP&amp;HEIGH","T=450&amp;WIDTH=450&amp;START_MAXIMIZED=FALSE&amp;VAR:CALENDAR=US&amp;VAR:SYMBOL=FDX&amp;VAR:INDEX=0"}</definedName>
    <definedName name="_660__FDSAUDITLINK__" hidden="1">{"fdsup://directions/FAT Viewer?action=UPDATE&amp;creator=factset&amp;DYN_ARGS=TRUE&amp;DOC_NAME=FAT:FQL_AUDITING_CLIENT_TEMPLATE.FAT&amp;display_string=Audit&amp;VAR:KEY=JWPODCHGNO&amp;VAR:QUERY=RkZfRUJJVERBX09QRVIoUVRSLDQvMS8yMDEwLDYvMzAvMjAxMCwsLFVTRCk=&amp;WINDOW=FIRST_POPUP&amp;HEIGH","T=450&amp;WIDTH=450&amp;START_MAXIMIZED=FALSE&amp;VAR:CALENDAR=US&amp;VAR:SYMBOL=FDX&amp;VAR:INDEX=0"}</definedName>
    <definedName name="_661__FDSAUDITLINK__" localSheetId="7" hidden="1">{"fdsup://directions/FAT Viewer?action=UPDATE&amp;creator=factset&amp;DYN_ARGS=TRUE&amp;DOC_NAME=FAT:FQL_AUDITING_CLIENT_TEMPLATE.FAT&amp;display_string=Audit&amp;VAR:KEY=TUXMTETGZY&amp;VAR:QUERY=RkZfRUJJVERBX09QRVIoUVRSLDQvMS8yMDA5LDYvMzAvMjAwOSwsLFVTRCk=&amp;WINDOW=FIRST_POPUP&amp;HEIGH","T=450&amp;WIDTH=450&amp;START_MAXIMIZED=FALSE&amp;VAR:CALENDAR=US&amp;VAR:SYMBOL=FDO&amp;VAR:INDEX=0"}</definedName>
    <definedName name="_661__FDSAUDITLINK__" localSheetId="9" hidden="1">{"fdsup://directions/FAT Viewer?action=UPDATE&amp;creator=factset&amp;DYN_ARGS=TRUE&amp;DOC_NAME=FAT:FQL_AUDITING_CLIENT_TEMPLATE.FAT&amp;display_string=Audit&amp;VAR:KEY=TUXMTETGZY&amp;VAR:QUERY=RkZfRUJJVERBX09QRVIoUVRSLDQvMS8yMDA5LDYvMzAvMjAwOSwsLFVTRCk=&amp;WINDOW=FIRST_POPUP&amp;HEIGH","T=450&amp;WIDTH=450&amp;START_MAXIMIZED=FALSE&amp;VAR:CALENDAR=US&amp;VAR:SYMBOL=FDO&amp;VAR:INDEX=0"}</definedName>
    <definedName name="_661__FDSAUDITLINK__" localSheetId="8" hidden="1">{"fdsup://directions/FAT Viewer?action=UPDATE&amp;creator=factset&amp;DYN_ARGS=TRUE&amp;DOC_NAME=FAT:FQL_AUDITING_CLIENT_TEMPLATE.FAT&amp;display_string=Audit&amp;VAR:KEY=TUXMTETGZY&amp;VAR:QUERY=RkZfRUJJVERBX09QRVIoUVRSLDQvMS8yMDA5LDYvMzAvMjAwOSwsLFVTRCk=&amp;WINDOW=FIRST_POPUP&amp;HEIGH","T=450&amp;WIDTH=450&amp;START_MAXIMIZED=FALSE&amp;VAR:CALENDAR=US&amp;VAR:SYMBOL=FDO&amp;VAR:INDEX=0"}</definedName>
    <definedName name="_661__FDSAUDITLINK__" localSheetId="10" hidden="1">{"fdsup://directions/FAT Viewer?action=UPDATE&amp;creator=factset&amp;DYN_ARGS=TRUE&amp;DOC_NAME=FAT:FQL_AUDITING_CLIENT_TEMPLATE.FAT&amp;display_string=Audit&amp;VAR:KEY=TUXMTETGZY&amp;VAR:QUERY=RkZfRUJJVERBX09QRVIoUVRSLDQvMS8yMDA5LDYvMzAvMjAwOSwsLFVTRCk=&amp;WINDOW=FIRST_POPUP&amp;HEIGH","T=450&amp;WIDTH=450&amp;START_MAXIMIZED=FALSE&amp;VAR:CALENDAR=US&amp;VAR:SYMBOL=FDO&amp;VAR:INDEX=0"}</definedName>
    <definedName name="_661__FDSAUDITLINK__" localSheetId="3" hidden="1">{"fdsup://directions/FAT Viewer?action=UPDATE&amp;creator=factset&amp;DYN_ARGS=TRUE&amp;DOC_NAME=FAT:FQL_AUDITING_CLIENT_TEMPLATE.FAT&amp;display_string=Audit&amp;VAR:KEY=TUXMTETGZY&amp;VAR:QUERY=RkZfRUJJVERBX09QRVIoUVRSLDQvMS8yMDA5LDYvMzAvMjAwOSwsLFVTRCk=&amp;WINDOW=FIRST_POPUP&amp;HEIGH","T=450&amp;WIDTH=450&amp;START_MAXIMIZED=FALSE&amp;VAR:CALENDAR=US&amp;VAR:SYMBOL=FDO&amp;VAR:INDEX=0"}</definedName>
    <definedName name="_661__FDSAUDITLINK__" localSheetId="5" hidden="1">{"fdsup://directions/FAT Viewer?action=UPDATE&amp;creator=factset&amp;DYN_ARGS=TRUE&amp;DOC_NAME=FAT:FQL_AUDITING_CLIENT_TEMPLATE.FAT&amp;display_string=Audit&amp;VAR:KEY=TUXMTETGZY&amp;VAR:QUERY=RkZfRUJJVERBX09QRVIoUVRSLDQvMS8yMDA5LDYvMzAvMjAwOSwsLFVTRCk=&amp;WINDOW=FIRST_POPUP&amp;HEIGH","T=450&amp;WIDTH=450&amp;START_MAXIMIZED=FALSE&amp;VAR:CALENDAR=US&amp;VAR:SYMBOL=FDO&amp;VAR:INDEX=0"}</definedName>
    <definedName name="_661__FDSAUDITLINK__" localSheetId="1" hidden="1">{"fdsup://directions/FAT Viewer?action=UPDATE&amp;creator=factset&amp;DYN_ARGS=TRUE&amp;DOC_NAME=FAT:FQL_AUDITING_CLIENT_TEMPLATE.FAT&amp;display_string=Audit&amp;VAR:KEY=TUXMTETGZY&amp;VAR:QUERY=RkZfRUJJVERBX09QRVIoUVRSLDQvMS8yMDA5LDYvMzAvMjAwOSwsLFVTRCk=&amp;WINDOW=FIRST_POPUP&amp;HEIGH","T=450&amp;WIDTH=450&amp;START_MAXIMIZED=FALSE&amp;VAR:CALENDAR=US&amp;VAR:SYMBOL=FDO&amp;VAR:INDEX=0"}</definedName>
    <definedName name="_661__FDSAUDITLINK__" hidden="1">{"fdsup://directions/FAT Viewer?action=UPDATE&amp;creator=factset&amp;DYN_ARGS=TRUE&amp;DOC_NAME=FAT:FQL_AUDITING_CLIENT_TEMPLATE.FAT&amp;display_string=Audit&amp;VAR:KEY=TUXMTETGZY&amp;VAR:QUERY=RkZfRUJJVERBX09QRVIoUVRSLDQvMS8yMDA5LDYvMzAvMjAwOSwsLFVTRCk=&amp;WINDOW=FIRST_POPUP&amp;HEIGH","T=450&amp;WIDTH=450&amp;START_MAXIMIZED=FALSE&amp;VAR:CALENDAR=US&amp;VAR:SYMBOL=FDO&amp;VAR:INDEX=0"}</definedName>
    <definedName name="_662__FDSAUDITLINK__" localSheetId="7" hidden="1">{"fdsup://directions/FAT Viewer?action=UPDATE&amp;creator=factset&amp;DYN_ARGS=TRUE&amp;DOC_NAME=FAT:FQL_AUDITING_CLIENT_TEMPLATE.FAT&amp;display_string=Audit&amp;VAR:KEY=FYVODOXCFG&amp;VAR:QUERY=RkZfRUJJVERBX09QRVIoUVRSLDQvMS8yMDEwLDYvMzAvMjAxMCwsLFVTRCk=&amp;WINDOW=FIRST_POPUP&amp;HEIGH","T=450&amp;WIDTH=450&amp;START_MAXIMIZED=FALSE&amp;VAR:CALENDAR=US&amp;VAR:SYMBOL=FDO&amp;VAR:INDEX=0"}</definedName>
    <definedName name="_662__FDSAUDITLINK__" localSheetId="9" hidden="1">{"fdsup://directions/FAT Viewer?action=UPDATE&amp;creator=factset&amp;DYN_ARGS=TRUE&amp;DOC_NAME=FAT:FQL_AUDITING_CLIENT_TEMPLATE.FAT&amp;display_string=Audit&amp;VAR:KEY=FYVODOXCFG&amp;VAR:QUERY=RkZfRUJJVERBX09QRVIoUVRSLDQvMS8yMDEwLDYvMzAvMjAxMCwsLFVTRCk=&amp;WINDOW=FIRST_POPUP&amp;HEIGH","T=450&amp;WIDTH=450&amp;START_MAXIMIZED=FALSE&amp;VAR:CALENDAR=US&amp;VAR:SYMBOL=FDO&amp;VAR:INDEX=0"}</definedName>
    <definedName name="_662__FDSAUDITLINK__" localSheetId="8" hidden="1">{"fdsup://directions/FAT Viewer?action=UPDATE&amp;creator=factset&amp;DYN_ARGS=TRUE&amp;DOC_NAME=FAT:FQL_AUDITING_CLIENT_TEMPLATE.FAT&amp;display_string=Audit&amp;VAR:KEY=FYVODOXCFG&amp;VAR:QUERY=RkZfRUJJVERBX09QRVIoUVRSLDQvMS8yMDEwLDYvMzAvMjAxMCwsLFVTRCk=&amp;WINDOW=FIRST_POPUP&amp;HEIGH","T=450&amp;WIDTH=450&amp;START_MAXIMIZED=FALSE&amp;VAR:CALENDAR=US&amp;VAR:SYMBOL=FDO&amp;VAR:INDEX=0"}</definedName>
    <definedName name="_662__FDSAUDITLINK__" localSheetId="10" hidden="1">{"fdsup://directions/FAT Viewer?action=UPDATE&amp;creator=factset&amp;DYN_ARGS=TRUE&amp;DOC_NAME=FAT:FQL_AUDITING_CLIENT_TEMPLATE.FAT&amp;display_string=Audit&amp;VAR:KEY=FYVODOXCFG&amp;VAR:QUERY=RkZfRUJJVERBX09QRVIoUVRSLDQvMS8yMDEwLDYvMzAvMjAxMCwsLFVTRCk=&amp;WINDOW=FIRST_POPUP&amp;HEIGH","T=450&amp;WIDTH=450&amp;START_MAXIMIZED=FALSE&amp;VAR:CALENDAR=US&amp;VAR:SYMBOL=FDO&amp;VAR:INDEX=0"}</definedName>
    <definedName name="_662__FDSAUDITLINK__" localSheetId="3" hidden="1">{"fdsup://directions/FAT Viewer?action=UPDATE&amp;creator=factset&amp;DYN_ARGS=TRUE&amp;DOC_NAME=FAT:FQL_AUDITING_CLIENT_TEMPLATE.FAT&amp;display_string=Audit&amp;VAR:KEY=FYVODOXCFG&amp;VAR:QUERY=RkZfRUJJVERBX09QRVIoUVRSLDQvMS8yMDEwLDYvMzAvMjAxMCwsLFVTRCk=&amp;WINDOW=FIRST_POPUP&amp;HEIGH","T=450&amp;WIDTH=450&amp;START_MAXIMIZED=FALSE&amp;VAR:CALENDAR=US&amp;VAR:SYMBOL=FDO&amp;VAR:INDEX=0"}</definedName>
    <definedName name="_662__FDSAUDITLINK__" localSheetId="5" hidden="1">{"fdsup://directions/FAT Viewer?action=UPDATE&amp;creator=factset&amp;DYN_ARGS=TRUE&amp;DOC_NAME=FAT:FQL_AUDITING_CLIENT_TEMPLATE.FAT&amp;display_string=Audit&amp;VAR:KEY=FYVODOXCFG&amp;VAR:QUERY=RkZfRUJJVERBX09QRVIoUVRSLDQvMS8yMDEwLDYvMzAvMjAxMCwsLFVTRCk=&amp;WINDOW=FIRST_POPUP&amp;HEIGH","T=450&amp;WIDTH=450&amp;START_MAXIMIZED=FALSE&amp;VAR:CALENDAR=US&amp;VAR:SYMBOL=FDO&amp;VAR:INDEX=0"}</definedName>
    <definedName name="_662__FDSAUDITLINK__" localSheetId="1" hidden="1">{"fdsup://directions/FAT Viewer?action=UPDATE&amp;creator=factset&amp;DYN_ARGS=TRUE&amp;DOC_NAME=FAT:FQL_AUDITING_CLIENT_TEMPLATE.FAT&amp;display_string=Audit&amp;VAR:KEY=FYVODOXCFG&amp;VAR:QUERY=RkZfRUJJVERBX09QRVIoUVRSLDQvMS8yMDEwLDYvMzAvMjAxMCwsLFVTRCk=&amp;WINDOW=FIRST_POPUP&amp;HEIGH","T=450&amp;WIDTH=450&amp;START_MAXIMIZED=FALSE&amp;VAR:CALENDAR=US&amp;VAR:SYMBOL=FDO&amp;VAR:INDEX=0"}</definedName>
    <definedName name="_662__FDSAUDITLINK__" hidden="1">{"fdsup://directions/FAT Viewer?action=UPDATE&amp;creator=factset&amp;DYN_ARGS=TRUE&amp;DOC_NAME=FAT:FQL_AUDITING_CLIENT_TEMPLATE.FAT&amp;display_string=Audit&amp;VAR:KEY=FYVODOXCFG&amp;VAR:QUERY=RkZfRUJJVERBX09QRVIoUVRSLDQvMS8yMDEwLDYvMzAvMjAxMCwsLFVTRCk=&amp;WINDOW=FIRST_POPUP&amp;HEIGH","T=450&amp;WIDTH=450&amp;START_MAXIMIZED=FALSE&amp;VAR:CALENDAR=US&amp;VAR:SYMBOL=FDO&amp;VAR:INDEX=0"}</definedName>
    <definedName name="_663__FDSAUDITLINK__" localSheetId="7" hidden="1">{"fdsup://directions/FAT Viewer?action=UPDATE&amp;creator=factset&amp;DYN_ARGS=TRUE&amp;DOC_NAME=FAT:FQL_AUDITING_CLIENT_TEMPLATE.FAT&amp;display_string=Audit&amp;VAR:KEY=LINATWRQVK&amp;VAR:QUERY=RkZfRUJJVERBX09QRVIoUVRSLDQvMS8yMDA5LDYvMzAvMjAwOSwsLFVTRCk=&amp;WINDOW=FIRST_POPUP&amp;HEIGH","T=450&amp;WIDTH=450&amp;START_MAXIMIZED=FALSE&amp;VAR:CALENDAR=US&amp;VAR:SYMBOL=FCX&amp;VAR:INDEX=0"}</definedName>
    <definedName name="_663__FDSAUDITLINK__" localSheetId="9" hidden="1">{"fdsup://directions/FAT Viewer?action=UPDATE&amp;creator=factset&amp;DYN_ARGS=TRUE&amp;DOC_NAME=FAT:FQL_AUDITING_CLIENT_TEMPLATE.FAT&amp;display_string=Audit&amp;VAR:KEY=LINATWRQVK&amp;VAR:QUERY=RkZfRUJJVERBX09QRVIoUVRSLDQvMS8yMDA5LDYvMzAvMjAwOSwsLFVTRCk=&amp;WINDOW=FIRST_POPUP&amp;HEIGH","T=450&amp;WIDTH=450&amp;START_MAXIMIZED=FALSE&amp;VAR:CALENDAR=US&amp;VAR:SYMBOL=FCX&amp;VAR:INDEX=0"}</definedName>
    <definedName name="_663__FDSAUDITLINK__" localSheetId="8" hidden="1">{"fdsup://directions/FAT Viewer?action=UPDATE&amp;creator=factset&amp;DYN_ARGS=TRUE&amp;DOC_NAME=FAT:FQL_AUDITING_CLIENT_TEMPLATE.FAT&amp;display_string=Audit&amp;VAR:KEY=LINATWRQVK&amp;VAR:QUERY=RkZfRUJJVERBX09QRVIoUVRSLDQvMS8yMDA5LDYvMzAvMjAwOSwsLFVTRCk=&amp;WINDOW=FIRST_POPUP&amp;HEIGH","T=450&amp;WIDTH=450&amp;START_MAXIMIZED=FALSE&amp;VAR:CALENDAR=US&amp;VAR:SYMBOL=FCX&amp;VAR:INDEX=0"}</definedName>
    <definedName name="_663__FDSAUDITLINK__" localSheetId="10" hidden="1">{"fdsup://directions/FAT Viewer?action=UPDATE&amp;creator=factset&amp;DYN_ARGS=TRUE&amp;DOC_NAME=FAT:FQL_AUDITING_CLIENT_TEMPLATE.FAT&amp;display_string=Audit&amp;VAR:KEY=LINATWRQVK&amp;VAR:QUERY=RkZfRUJJVERBX09QRVIoUVRSLDQvMS8yMDA5LDYvMzAvMjAwOSwsLFVTRCk=&amp;WINDOW=FIRST_POPUP&amp;HEIGH","T=450&amp;WIDTH=450&amp;START_MAXIMIZED=FALSE&amp;VAR:CALENDAR=US&amp;VAR:SYMBOL=FCX&amp;VAR:INDEX=0"}</definedName>
    <definedName name="_663__FDSAUDITLINK__" localSheetId="3" hidden="1">{"fdsup://directions/FAT Viewer?action=UPDATE&amp;creator=factset&amp;DYN_ARGS=TRUE&amp;DOC_NAME=FAT:FQL_AUDITING_CLIENT_TEMPLATE.FAT&amp;display_string=Audit&amp;VAR:KEY=LINATWRQVK&amp;VAR:QUERY=RkZfRUJJVERBX09QRVIoUVRSLDQvMS8yMDA5LDYvMzAvMjAwOSwsLFVTRCk=&amp;WINDOW=FIRST_POPUP&amp;HEIGH","T=450&amp;WIDTH=450&amp;START_MAXIMIZED=FALSE&amp;VAR:CALENDAR=US&amp;VAR:SYMBOL=FCX&amp;VAR:INDEX=0"}</definedName>
    <definedName name="_663__FDSAUDITLINK__" localSheetId="5" hidden="1">{"fdsup://directions/FAT Viewer?action=UPDATE&amp;creator=factset&amp;DYN_ARGS=TRUE&amp;DOC_NAME=FAT:FQL_AUDITING_CLIENT_TEMPLATE.FAT&amp;display_string=Audit&amp;VAR:KEY=LINATWRQVK&amp;VAR:QUERY=RkZfRUJJVERBX09QRVIoUVRSLDQvMS8yMDA5LDYvMzAvMjAwOSwsLFVTRCk=&amp;WINDOW=FIRST_POPUP&amp;HEIGH","T=450&amp;WIDTH=450&amp;START_MAXIMIZED=FALSE&amp;VAR:CALENDAR=US&amp;VAR:SYMBOL=FCX&amp;VAR:INDEX=0"}</definedName>
    <definedName name="_663__FDSAUDITLINK__" localSheetId="1" hidden="1">{"fdsup://directions/FAT Viewer?action=UPDATE&amp;creator=factset&amp;DYN_ARGS=TRUE&amp;DOC_NAME=FAT:FQL_AUDITING_CLIENT_TEMPLATE.FAT&amp;display_string=Audit&amp;VAR:KEY=LINATWRQVK&amp;VAR:QUERY=RkZfRUJJVERBX09QRVIoUVRSLDQvMS8yMDA5LDYvMzAvMjAwOSwsLFVTRCk=&amp;WINDOW=FIRST_POPUP&amp;HEIGH","T=450&amp;WIDTH=450&amp;START_MAXIMIZED=FALSE&amp;VAR:CALENDAR=US&amp;VAR:SYMBOL=FCX&amp;VAR:INDEX=0"}</definedName>
    <definedName name="_663__FDSAUDITLINK__" hidden="1">{"fdsup://directions/FAT Viewer?action=UPDATE&amp;creator=factset&amp;DYN_ARGS=TRUE&amp;DOC_NAME=FAT:FQL_AUDITING_CLIENT_TEMPLATE.FAT&amp;display_string=Audit&amp;VAR:KEY=LINATWRQVK&amp;VAR:QUERY=RkZfRUJJVERBX09QRVIoUVRSLDQvMS8yMDA5LDYvMzAvMjAwOSwsLFVTRCk=&amp;WINDOW=FIRST_POPUP&amp;HEIGH","T=450&amp;WIDTH=450&amp;START_MAXIMIZED=FALSE&amp;VAR:CALENDAR=US&amp;VAR:SYMBOL=FCX&amp;VAR:INDEX=0"}</definedName>
    <definedName name="_664__FDSAUDITLINK__" localSheetId="7" hidden="1">{"fdsup://directions/FAT Viewer?action=UPDATE&amp;creator=factset&amp;DYN_ARGS=TRUE&amp;DOC_NAME=FAT:FQL_AUDITING_CLIENT_TEMPLATE.FAT&amp;display_string=Audit&amp;VAR:KEY=RKJYRMHITE&amp;VAR:QUERY=RkZfRUJJVERBX09QRVIoUVRSLDQvMS8yMDEwLDYvMzAvMjAxMCwsLFVTRCk=&amp;WINDOW=FIRST_POPUP&amp;HEIGH","T=450&amp;WIDTH=450&amp;START_MAXIMIZED=FALSE&amp;VAR:CALENDAR=US&amp;VAR:SYMBOL=FCX&amp;VAR:INDEX=0"}</definedName>
    <definedName name="_664__FDSAUDITLINK__" localSheetId="9" hidden="1">{"fdsup://directions/FAT Viewer?action=UPDATE&amp;creator=factset&amp;DYN_ARGS=TRUE&amp;DOC_NAME=FAT:FQL_AUDITING_CLIENT_TEMPLATE.FAT&amp;display_string=Audit&amp;VAR:KEY=RKJYRMHITE&amp;VAR:QUERY=RkZfRUJJVERBX09QRVIoUVRSLDQvMS8yMDEwLDYvMzAvMjAxMCwsLFVTRCk=&amp;WINDOW=FIRST_POPUP&amp;HEIGH","T=450&amp;WIDTH=450&amp;START_MAXIMIZED=FALSE&amp;VAR:CALENDAR=US&amp;VAR:SYMBOL=FCX&amp;VAR:INDEX=0"}</definedName>
    <definedName name="_664__FDSAUDITLINK__" localSheetId="8" hidden="1">{"fdsup://directions/FAT Viewer?action=UPDATE&amp;creator=factset&amp;DYN_ARGS=TRUE&amp;DOC_NAME=FAT:FQL_AUDITING_CLIENT_TEMPLATE.FAT&amp;display_string=Audit&amp;VAR:KEY=RKJYRMHITE&amp;VAR:QUERY=RkZfRUJJVERBX09QRVIoUVRSLDQvMS8yMDEwLDYvMzAvMjAxMCwsLFVTRCk=&amp;WINDOW=FIRST_POPUP&amp;HEIGH","T=450&amp;WIDTH=450&amp;START_MAXIMIZED=FALSE&amp;VAR:CALENDAR=US&amp;VAR:SYMBOL=FCX&amp;VAR:INDEX=0"}</definedName>
    <definedName name="_664__FDSAUDITLINK__" localSheetId="10" hidden="1">{"fdsup://directions/FAT Viewer?action=UPDATE&amp;creator=factset&amp;DYN_ARGS=TRUE&amp;DOC_NAME=FAT:FQL_AUDITING_CLIENT_TEMPLATE.FAT&amp;display_string=Audit&amp;VAR:KEY=RKJYRMHITE&amp;VAR:QUERY=RkZfRUJJVERBX09QRVIoUVRSLDQvMS8yMDEwLDYvMzAvMjAxMCwsLFVTRCk=&amp;WINDOW=FIRST_POPUP&amp;HEIGH","T=450&amp;WIDTH=450&amp;START_MAXIMIZED=FALSE&amp;VAR:CALENDAR=US&amp;VAR:SYMBOL=FCX&amp;VAR:INDEX=0"}</definedName>
    <definedName name="_664__FDSAUDITLINK__" localSheetId="3" hidden="1">{"fdsup://directions/FAT Viewer?action=UPDATE&amp;creator=factset&amp;DYN_ARGS=TRUE&amp;DOC_NAME=FAT:FQL_AUDITING_CLIENT_TEMPLATE.FAT&amp;display_string=Audit&amp;VAR:KEY=RKJYRMHITE&amp;VAR:QUERY=RkZfRUJJVERBX09QRVIoUVRSLDQvMS8yMDEwLDYvMzAvMjAxMCwsLFVTRCk=&amp;WINDOW=FIRST_POPUP&amp;HEIGH","T=450&amp;WIDTH=450&amp;START_MAXIMIZED=FALSE&amp;VAR:CALENDAR=US&amp;VAR:SYMBOL=FCX&amp;VAR:INDEX=0"}</definedName>
    <definedName name="_664__FDSAUDITLINK__" localSheetId="5" hidden="1">{"fdsup://directions/FAT Viewer?action=UPDATE&amp;creator=factset&amp;DYN_ARGS=TRUE&amp;DOC_NAME=FAT:FQL_AUDITING_CLIENT_TEMPLATE.FAT&amp;display_string=Audit&amp;VAR:KEY=RKJYRMHITE&amp;VAR:QUERY=RkZfRUJJVERBX09QRVIoUVRSLDQvMS8yMDEwLDYvMzAvMjAxMCwsLFVTRCk=&amp;WINDOW=FIRST_POPUP&amp;HEIGH","T=450&amp;WIDTH=450&amp;START_MAXIMIZED=FALSE&amp;VAR:CALENDAR=US&amp;VAR:SYMBOL=FCX&amp;VAR:INDEX=0"}</definedName>
    <definedName name="_664__FDSAUDITLINK__" localSheetId="1" hidden="1">{"fdsup://directions/FAT Viewer?action=UPDATE&amp;creator=factset&amp;DYN_ARGS=TRUE&amp;DOC_NAME=FAT:FQL_AUDITING_CLIENT_TEMPLATE.FAT&amp;display_string=Audit&amp;VAR:KEY=RKJYRMHITE&amp;VAR:QUERY=RkZfRUJJVERBX09QRVIoUVRSLDQvMS8yMDEwLDYvMzAvMjAxMCwsLFVTRCk=&amp;WINDOW=FIRST_POPUP&amp;HEIGH","T=450&amp;WIDTH=450&amp;START_MAXIMIZED=FALSE&amp;VAR:CALENDAR=US&amp;VAR:SYMBOL=FCX&amp;VAR:INDEX=0"}</definedName>
    <definedName name="_664__FDSAUDITLINK__" hidden="1">{"fdsup://directions/FAT Viewer?action=UPDATE&amp;creator=factset&amp;DYN_ARGS=TRUE&amp;DOC_NAME=FAT:FQL_AUDITING_CLIENT_TEMPLATE.FAT&amp;display_string=Audit&amp;VAR:KEY=RKJYRMHITE&amp;VAR:QUERY=RkZfRUJJVERBX09QRVIoUVRSLDQvMS8yMDEwLDYvMzAvMjAxMCwsLFVTRCk=&amp;WINDOW=FIRST_POPUP&amp;HEIGH","T=450&amp;WIDTH=450&amp;START_MAXIMIZED=FALSE&amp;VAR:CALENDAR=US&amp;VAR:SYMBOL=FCX&amp;VAR:INDEX=0"}</definedName>
    <definedName name="_665__FDSAUDITLINK__" localSheetId="7" hidden="1">{"fdsup://directions/FAT Viewer?action=UPDATE&amp;creator=factset&amp;DYN_ARGS=TRUE&amp;DOC_NAME=FAT:FQL_AUDITING_CLIENT_TEMPLATE.FAT&amp;display_string=Audit&amp;VAR:KEY=JEZQREPWDW&amp;VAR:QUERY=RkZfRUJJVERBX09QRVIoUVRSLDQvMS8yMDA5LDYvMzAvMjAwOSwsLFVTRCk=&amp;WINDOW=FIRST_POPUP&amp;HEIGH","T=450&amp;WIDTH=450&amp;START_MAXIMIZED=FALSE&amp;VAR:CALENDAR=US&amp;VAR:SYMBOL=FAST&amp;VAR:INDEX=0"}</definedName>
    <definedName name="_665__FDSAUDITLINK__" localSheetId="9" hidden="1">{"fdsup://directions/FAT Viewer?action=UPDATE&amp;creator=factset&amp;DYN_ARGS=TRUE&amp;DOC_NAME=FAT:FQL_AUDITING_CLIENT_TEMPLATE.FAT&amp;display_string=Audit&amp;VAR:KEY=JEZQREPWDW&amp;VAR:QUERY=RkZfRUJJVERBX09QRVIoUVRSLDQvMS8yMDA5LDYvMzAvMjAwOSwsLFVTRCk=&amp;WINDOW=FIRST_POPUP&amp;HEIGH","T=450&amp;WIDTH=450&amp;START_MAXIMIZED=FALSE&amp;VAR:CALENDAR=US&amp;VAR:SYMBOL=FAST&amp;VAR:INDEX=0"}</definedName>
    <definedName name="_665__FDSAUDITLINK__" localSheetId="8" hidden="1">{"fdsup://directions/FAT Viewer?action=UPDATE&amp;creator=factset&amp;DYN_ARGS=TRUE&amp;DOC_NAME=FAT:FQL_AUDITING_CLIENT_TEMPLATE.FAT&amp;display_string=Audit&amp;VAR:KEY=JEZQREPWDW&amp;VAR:QUERY=RkZfRUJJVERBX09QRVIoUVRSLDQvMS8yMDA5LDYvMzAvMjAwOSwsLFVTRCk=&amp;WINDOW=FIRST_POPUP&amp;HEIGH","T=450&amp;WIDTH=450&amp;START_MAXIMIZED=FALSE&amp;VAR:CALENDAR=US&amp;VAR:SYMBOL=FAST&amp;VAR:INDEX=0"}</definedName>
    <definedName name="_665__FDSAUDITLINK__" localSheetId="10" hidden="1">{"fdsup://directions/FAT Viewer?action=UPDATE&amp;creator=factset&amp;DYN_ARGS=TRUE&amp;DOC_NAME=FAT:FQL_AUDITING_CLIENT_TEMPLATE.FAT&amp;display_string=Audit&amp;VAR:KEY=JEZQREPWDW&amp;VAR:QUERY=RkZfRUJJVERBX09QRVIoUVRSLDQvMS8yMDA5LDYvMzAvMjAwOSwsLFVTRCk=&amp;WINDOW=FIRST_POPUP&amp;HEIGH","T=450&amp;WIDTH=450&amp;START_MAXIMIZED=FALSE&amp;VAR:CALENDAR=US&amp;VAR:SYMBOL=FAST&amp;VAR:INDEX=0"}</definedName>
    <definedName name="_665__FDSAUDITLINK__" localSheetId="3" hidden="1">{"fdsup://directions/FAT Viewer?action=UPDATE&amp;creator=factset&amp;DYN_ARGS=TRUE&amp;DOC_NAME=FAT:FQL_AUDITING_CLIENT_TEMPLATE.FAT&amp;display_string=Audit&amp;VAR:KEY=JEZQREPWDW&amp;VAR:QUERY=RkZfRUJJVERBX09QRVIoUVRSLDQvMS8yMDA5LDYvMzAvMjAwOSwsLFVTRCk=&amp;WINDOW=FIRST_POPUP&amp;HEIGH","T=450&amp;WIDTH=450&amp;START_MAXIMIZED=FALSE&amp;VAR:CALENDAR=US&amp;VAR:SYMBOL=FAST&amp;VAR:INDEX=0"}</definedName>
    <definedName name="_665__FDSAUDITLINK__" localSheetId="5" hidden="1">{"fdsup://directions/FAT Viewer?action=UPDATE&amp;creator=factset&amp;DYN_ARGS=TRUE&amp;DOC_NAME=FAT:FQL_AUDITING_CLIENT_TEMPLATE.FAT&amp;display_string=Audit&amp;VAR:KEY=JEZQREPWDW&amp;VAR:QUERY=RkZfRUJJVERBX09QRVIoUVRSLDQvMS8yMDA5LDYvMzAvMjAwOSwsLFVTRCk=&amp;WINDOW=FIRST_POPUP&amp;HEIGH","T=450&amp;WIDTH=450&amp;START_MAXIMIZED=FALSE&amp;VAR:CALENDAR=US&amp;VAR:SYMBOL=FAST&amp;VAR:INDEX=0"}</definedName>
    <definedName name="_665__FDSAUDITLINK__" localSheetId="1" hidden="1">{"fdsup://directions/FAT Viewer?action=UPDATE&amp;creator=factset&amp;DYN_ARGS=TRUE&amp;DOC_NAME=FAT:FQL_AUDITING_CLIENT_TEMPLATE.FAT&amp;display_string=Audit&amp;VAR:KEY=JEZQREPWDW&amp;VAR:QUERY=RkZfRUJJVERBX09QRVIoUVRSLDQvMS8yMDA5LDYvMzAvMjAwOSwsLFVTRCk=&amp;WINDOW=FIRST_POPUP&amp;HEIGH","T=450&amp;WIDTH=450&amp;START_MAXIMIZED=FALSE&amp;VAR:CALENDAR=US&amp;VAR:SYMBOL=FAST&amp;VAR:INDEX=0"}</definedName>
    <definedName name="_665__FDSAUDITLINK__" hidden="1">{"fdsup://directions/FAT Viewer?action=UPDATE&amp;creator=factset&amp;DYN_ARGS=TRUE&amp;DOC_NAME=FAT:FQL_AUDITING_CLIENT_TEMPLATE.FAT&amp;display_string=Audit&amp;VAR:KEY=JEZQREPWDW&amp;VAR:QUERY=RkZfRUJJVERBX09QRVIoUVRSLDQvMS8yMDA5LDYvMzAvMjAwOSwsLFVTRCk=&amp;WINDOW=FIRST_POPUP&amp;HEIGH","T=450&amp;WIDTH=450&amp;START_MAXIMIZED=FALSE&amp;VAR:CALENDAR=US&amp;VAR:SYMBOL=FAST&amp;VAR:INDEX=0"}</definedName>
    <definedName name="_666__FDSAUDITLINK__" localSheetId="7" hidden="1">{"fdsup://directions/FAT Viewer?action=UPDATE&amp;creator=factset&amp;DYN_ARGS=TRUE&amp;DOC_NAME=FAT:FQL_AUDITING_CLIENT_TEMPLATE.FAT&amp;display_string=Audit&amp;VAR:KEY=ZOVGNOLQXS&amp;VAR:QUERY=RkZfRUJJVERBX09QRVIoUVRSLDQvMS8yMDEwLDYvMzAvMjAxMCwsLFVTRCk=&amp;WINDOW=FIRST_POPUP&amp;HEIGH","T=450&amp;WIDTH=450&amp;START_MAXIMIZED=FALSE&amp;VAR:CALENDAR=US&amp;VAR:SYMBOL=FAST&amp;VAR:INDEX=0"}</definedName>
    <definedName name="_666__FDSAUDITLINK__" localSheetId="9" hidden="1">{"fdsup://directions/FAT Viewer?action=UPDATE&amp;creator=factset&amp;DYN_ARGS=TRUE&amp;DOC_NAME=FAT:FQL_AUDITING_CLIENT_TEMPLATE.FAT&amp;display_string=Audit&amp;VAR:KEY=ZOVGNOLQXS&amp;VAR:QUERY=RkZfRUJJVERBX09QRVIoUVRSLDQvMS8yMDEwLDYvMzAvMjAxMCwsLFVTRCk=&amp;WINDOW=FIRST_POPUP&amp;HEIGH","T=450&amp;WIDTH=450&amp;START_MAXIMIZED=FALSE&amp;VAR:CALENDAR=US&amp;VAR:SYMBOL=FAST&amp;VAR:INDEX=0"}</definedName>
    <definedName name="_666__FDSAUDITLINK__" localSheetId="8" hidden="1">{"fdsup://directions/FAT Viewer?action=UPDATE&amp;creator=factset&amp;DYN_ARGS=TRUE&amp;DOC_NAME=FAT:FQL_AUDITING_CLIENT_TEMPLATE.FAT&amp;display_string=Audit&amp;VAR:KEY=ZOVGNOLQXS&amp;VAR:QUERY=RkZfRUJJVERBX09QRVIoUVRSLDQvMS8yMDEwLDYvMzAvMjAxMCwsLFVTRCk=&amp;WINDOW=FIRST_POPUP&amp;HEIGH","T=450&amp;WIDTH=450&amp;START_MAXIMIZED=FALSE&amp;VAR:CALENDAR=US&amp;VAR:SYMBOL=FAST&amp;VAR:INDEX=0"}</definedName>
    <definedName name="_666__FDSAUDITLINK__" localSheetId="10" hidden="1">{"fdsup://directions/FAT Viewer?action=UPDATE&amp;creator=factset&amp;DYN_ARGS=TRUE&amp;DOC_NAME=FAT:FQL_AUDITING_CLIENT_TEMPLATE.FAT&amp;display_string=Audit&amp;VAR:KEY=ZOVGNOLQXS&amp;VAR:QUERY=RkZfRUJJVERBX09QRVIoUVRSLDQvMS8yMDEwLDYvMzAvMjAxMCwsLFVTRCk=&amp;WINDOW=FIRST_POPUP&amp;HEIGH","T=450&amp;WIDTH=450&amp;START_MAXIMIZED=FALSE&amp;VAR:CALENDAR=US&amp;VAR:SYMBOL=FAST&amp;VAR:INDEX=0"}</definedName>
    <definedName name="_666__FDSAUDITLINK__" localSheetId="3" hidden="1">{"fdsup://directions/FAT Viewer?action=UPDATE&amp;creator=factset&amp;DYN_ARGS=TRUE&amp;DOC_NAME=FAT:FQL_AUDITING_CLIENT_TEMPLATE.FAT&amp;display_string=Audit&amp;VAR:KEY=ZOVGNOLQXS&amp;VAR:QUERY=RkZfRUJJVERBX09QRVIoUVRSLDQvMS8yMDEwLDYvMzAvMjAxMCwsLFVTRCk=&amp;WINDOW=FIRST_POPUP&amp;HEIGH","T=450&amp;WIDTH=450&amp;START_MAXIMIZED=FALSE&amp;VAR:CALENDAR=US&amp;VAR:SYMBOL=FAST&amp;VAR:INDEX=0"}</definedName>
    <definedName name="_666__FDSAUDITLINK__" localSheetId="5" hidden="1">{"fdsup://directions/FAT Viewer?action=UPDATE&amp;creator=factset&amp;DYN_ARGS=TRUE&amp;DOC_NAME=FAT:FQL_AUDITING_CLIENT_TEMPLATE.FAT&amp;display_string=Audit&amp;VAR:KEY=ZOVGNOLQXS&amp;VAR:QUERY=RkZfRUJJVERBX09QRVIoUVRSLDQvMS8yMDEwLDYvMzAvMjAxMCwsLFVTRCk=&amp;WINDOW=FIRST_POPUP&amp;HEIGH","T=450&amp;WIDTH=450&amp;START_MAXIMIZED=FALSE&amp;VAR:CALENDAR=US&amp;VAR:SYMBOL=FAST&amp;VAR:INDEX=0"}</definedName>
    <definedName name="_666__FDSAUDITLINK__" localSheetId="1" hidden="1">{"fdsup://directions/FAT Viewer?action=UPDATE&amp;creator=factset&amp;DYN_ARGS=TRUE&amp;DOC_NAME=FAT:FQL_AUDITING_CLIENT_TEMPLATE.FAT&amp;display_string=Audit&amp;VAR:KEY=ZOVGNOLQXS&amp;VAR:QUERY=RkZfRUJJVERBX09QRVIoUVRSLDQvMS8yMDEwLDYvMzAvMjAxMCwsLFVTRCk=&amp;WINDOW=FIRST_POPUP&amp;HEIGH","T=450&amp;WIDTH=450&amp;START_MAXIMIZED=FALSE&amp;VAR:CALENDAR=US&amp;VAR:SYMBOL=FAST&amp;VAR:INDEX=0"}</definedName>
    <definedName name="_666__FDSAUDITLINK__" hidden="1">{"fdsup://directions/FAT Viewer?action=UPDATE&amp;creator=factset&amp;DYN_ARGS=TRUE&amp;DOC_NAME=FAT:FQL_AUDITING_CLIENT_TEMPLATE.FAT&amp;display_string=Audit&amp;VAR:KEY=ZOVGNOLQXS&amp;VAR:QUERY=RkZfRUJJVERBX09QRVIoUVRSLDQvMS8yMDEwLDYvMzAvMjAxMCwsLFVTRCk=&amp;WINDOW=FIRST_POPUP&amp;HEIGH","T=450&amp;WIDTH=450&amp;START_MAXIMIZED=FALSE&amp;VAR:CALENDAR=US&amp;VAR:SYMBOL=FAST&amp;VAR:INDEX=0"}</definedName>
    <definedName name="_667__FDSAUDITLINK__" localSheetId="7" hidden="1">{"fdsup://directions/FAT Viewer?action=UPDATE&amp;creator=factset&amp;DYN_ARGS=TRUE&amp;DOC_NAME=FAT:FQL_AUDITING_CLIENT_TEMPLATE.FAT&amp;display_string=Audit&amp;VAR:KEY=VQJOJKTYNG&amp;VAR:QUERY=RkZfRUJJVERBX09QRVIoUVRSLDQvMS8yMDA5LDYvMzAvMjAwOSwsLFVTRCk=&amp;WINDOW=FIRST_POPUP&amp;HEIGH","T=450&amp;WIDTH=450&amp;START_MAXIMIZED=FALSE&amp;VAR:CALENDAR=US&amp;VAR:SYMBOL=F&amp;VAR:INDEX=0"}</definedName>
    <definedName name="_667__FDSAUDITLINK__" localSheetId="9" hidden="1">{"fdsup://directions/FAT Viewer?action=UPDATE&amp;creator=factset&amp;DYN_ARGS=TRUE&amp;DOC_NAME=FAT:FQL_AUDITING_CLIENT_TEMPLATE.FAT&amp;display_string=Audit&amp;VAR:KEY=VQJOJKTYNG&amp;VAR:QUERY=RkZfRUJJVERBX09QRVIoUVRSLDQvMS8yMDA5LDYvMzAvMjAwOSwsLFVTRCk=&amp;WINDOW=FIRST_POPUP&amp;HEIGH","T=450&amp;WIDTH=450&amp;START_MAXIMIZED=FALSE&amp;VAR:CALENDAR=US&amp;VAR:SYMBOL=F&amp;VAR:INDEX=0"}</definedName>
    <definedName name="_667__FDSAUDITLINK__" localSheetId="8" hidden="1">{"fdsup://directions/FAT Viewer?action=UPDATE&amp;creator=factset&amp;DYN_ARGS=TRUE&amp;DOC_NAME=FAT:FQL_AUDITING_CLIENT_TEMPLATE.FAT&amp;display_string=Audit&amp;VAR:KEY=VQJOJKTYNG&amp;VAR:QUERY=RkZfRUJJVERBX09QRVIoUVRSLDQvMS8yMDA5LDYvMzAvMjAwOSwsLFVTRCk=&amp;WINDOW=FIRST_POPUP&amp;HEIGH","T=450&amp;WIDTH=450&amp;START_MAXIMIZED=FALSE&amp;VAR:CALENDAR=US&amp;VAR:SYMBOL=F&amp;VAR:INDEX=0"}</definedName>
    <definedName name="_667__FDSAUDITLINK__" localSheetId="10" hidden="1">{"fdsup://directions/FAT Viewer?action=UPDATE&amp;creator=factset&amp;DYN_ARGS=TRUE&amp;DOC_NAME=FAT:FQL_AUDITING_CLIENT_TEMPLATE.FAT&amp;display_string=Audit&amp;VAR:KEY=VQJOJKTYNG&amp;VAR:QUERY=RkZfRUJJVERBX09QRVIoUVRSLDQvMS8yMDA5LDYvMzAvMjAwOSwsLFVTRCk=&amp;WINDOW=FIRST_POPUP&amp;HEIGH","T=450&amp;WIDTH=450&amp;START_MAXIMIZED=FALSE&amp;VAR:CALENDAR=US&amp;VAR:SYMBOL=F&amp;VAR:INDEX=0"}</definedName>
    <definedName name="_667__FDSAUDITLINK__" localSheetId="3" hidden="1">{"fdsup://directions/FAT Viewer?action=UPDATE&amp;creator=factset&amp;DYN_ARGS=TRUE&amp;DOC_NAME=FAT:FQL_AUDITING_CLIENT_TEMPLATE.FAT&amp;display_string=Audit&amp;VAR:KEY=VQJOJKTYNG&amp;VAR:QUERY=RkZfRUJJVERBX09QRVIoUVRSLDQvMS8yMDA5LDYvMzAvMjAwOSwsLFVTRCk=&amp;WINDOW=FIRST_POPUP&amp;HEIGH","T=450&amp;WIDTH=450&amp;START_MAXIMIZED=FALSE&amp;VAR:CALENDAR=US&amp;VAR:SYMBOL=F&amp;VAR:INDEX=0"}</definedName>
    <definedName name="_667__FDSAUDITLINK__" localSheetId="5" hidden="1">{"fdsup://directions/FAT Viewer?action=UPDATE&amp;creator=factset&amp;DYN_ARGS=TRUE&amp;DOC_NAME=FAT:FQL_AUDITING_CLIENT_TEMPLATE.FAT&amp;display_string=Audit&amp;VAR:KEY=VQJOJKTYNG&amp;VAR:QUERY=RkZfRUJJVERBX09QRVIoUVRSLDQvMS8yMDA5LDYvMzAvMjAwOSwsLFVTRCk=&amp;WINDOW=FIRST_POPUP&amp;HEIGH","T=450&amp;WIDTH=450&amp;START_MAXIMIZED=FALSE&amp;VAR:CALENDAR=US&amp;VAR:SYMBOL=F&amp;VAR:INDEX=0"}</definedName>
    <definedName name="_667__FDSAUDITLINK__" localSheetId="1" hidden="1">{"fdsup://directions/FAT Viewer?action=UPDATE&amp;creator=factset&amp;DYN_ARGS=TRUE&amp;DOC_NAME=FAT:FQL_AUDITING_CLIENT_TEMPLATE.FAT&amp;display_string=Audit&amp;VAR:KEY=VQJOJKTYNG&amp;VAR:QUERY=RkZfRUJJVERBX09QRVIoUVRSLDQvMS8yMDA5LDYvMzAvMjAwOSwsLFVTRCk=&amp;WINDOW=FIRST_POPUP&amp;HEIGH","T=450&amp;WIDTH=450&amp;START_MAXIMIZED=FALSE&amp;VAR:CALENDAR=US&amp;VAR:SYMBOL=F&amp;VAR:INDEX=0"}</definedName>
    <definedName name="_667__FDSAUDITLINK__" hidden="1">{"fdsup://directions/FAT Viewer?action=UPDATE&amp;creator=factset&amp;DYN_ARGS=TRUE&amp;DOC_NAME=FAT:FQL_AUDITING_CLIENT_TEMPLATE.FAT&amp;display_string=Audit&amp;VAR:KEY=VQJOJKTYNG&amp;VAR:QUERY=RkZfRUJJVERBX09QRVIoUVRSLDQvMS8yMDA5LDYvMzAvMjAwOSwsLFVTRCk=&amp;WINDOW=FIRST_POPUP&amp;HEIGH","T=450&amp;WIDTH=450&amp;START_MAXIMIZED=FALSE&amp;VAR:CALENDAR=US&amp;VAR:SYMBOL=F&amp;VAR:INDEX=0"}</definedName>
    <definedName name="_668__FDSAUDITLINK__" localSheetId="7" hidden="1">{"fdsup://directions/FAT Viewer?action=UPDATE&amp;creator=factset&amp;DYN_ARGS=TRUE&amp;DOC_NAME=FAT:FQL_AUDITING_CLIENT_TEMPLATE.FAT&amp;display_string=Audit&amp;VAR:KEY=LCRWTGVGZU&amp;VAR:QUERY=RkZfRUJJVERBX09QRVIoUVRSLDQvMS8yMDEwLDYvMzAvMjAxMCwsLFVTRCk=&amp;WINDOW=FIRST_POPUP&amp;HEIGH","T=450&amp;WIDTH=450&amp;START_MAXIMIZED=FALSE&amp;VAR:CALENDAR=US&amp;VAR:SYMBOL=F&amp;VAR:INDEX=0"}</definedName>
    <definedName name="_668__FDSAUDITLINK__" localSheetId="9" hidden="1">{"fdsup://directions/FAT Viewer?action=UPDATE&amp;creator=factset&amp;DYN_ARGS=TRUE&amp;DOC_NAME=FAT:FQL_AUDITING_CLIENT_TEMPLATE.FAT&amp;display_string=Audit&amp;VAR:KEY=LCRWTGVGZU&amp;VAR:QUERY=RkZfRUJJVERBX09QRVIoUVRSLDQvMS8yMDEwLDYvMzAvMjAxMCwsLFVTRCk=&amp;WINDOW=FIRST_POPUP&amp;HEIGH","T=450&amp;WIDTH=450&amp;START_MAXIMIZED=FALSE&amp;VAR:CALENDAR=US&amp;VAR:SYMBOL=F&amp;VAR:INDEX=0"}</definedName>
    <definedName name="_668__FDSAUDITLINK__" localSheetId="8" hidden="1">{"fdsup://directions/FAT Viewer?action=UPDATE&amp;creator=factset&amp;DYN_ARGS=TRUE&amp;DOC_NAME=FAT:FQL_AUDITING_CLIENT_TEMPLATE.FAT&amp;display_string=Audit&amp;VAR:KEY=LCRWTGVGZU&amp;VAR:QUERY=RkZfRUJJVERBX09QRVIoUVRSLDQvMS8yMDEwLDYvMzAvMjAxMCwsLFVTRCk=&amp;WINDOW=FIRST_POPUP&amp;HEIGH","T=450&amp;WIDTH=450&amp;START_MAXIMIZED=FALSE&amp;VAR:CALENDAR=US&amp;VAR:SYMBOL=F&amp;VAR:INDEX=0"}</definedName>
    <definedName name="_668__FDSAUDITLINK__" localSheetId="10" hidden="1">{"fdsup://directions/FAT Viewer?action=UPDATE&amp;creator=factset&amp;DYN_ARGS=TRUE&amp;DOC_NAME=FAT:FQL_AUDITING_CLIENT_TEMPLATE.FAT&amp;display_string=Audit&amp;VAR:KEY=LCRWTGVGZU&amp;VAR:QUERY=RkZfRUJJVERBX09QRVIoUVRSLDQvMS8yMDEwLDYvMzAvMjAxMCwsLFVTRCk=&amp;WINDOW=FIRST_POPUP&amp;HEIGH","T=450&amp;WIDTH=450&amp;START_MAXIMIZED=FALSE&amp;VAR:CALENDAR=US&amp;VAR:SYMBOL=F&amp;VAR:INDEX=0"}</definedName>
    <definedName name="_668__FDSAUDITLINK__" localSheetId="3" hidden="1">{"fdsup://directions/FAT Viewer?action=UPDATE&amp;creator=factset&amp;DYN_ARGS=TRUE&amp;DOC_NAME=FAT:FQL_AUDITING_CLIENT_TEMPLATE.FAT&amp;display_string=Audit&amp;VAR:KEY=LCRWTGVGZU&amp;VAR:QUERY=RkZfRUJJVERBX09QRVIoUVRSLDQvMS8yMDEwLDYvMzAvMjAxMCwsLFVTRCk=&amp;WINDOW=FIRST_POPUP&amp;HEIGH","T=450&amp;WIDTH=450&amp;START_MAXIMIZED=FALSE&amp;VAR:CALENDAR=US&amp;VAR:SYMBOL=F&amp;VAR:INDEX=0"}</definedName>
    <definedName name="_668__FDSAUDITLINK__" localSheetId="5" hidden="1">{"fdsup://directions/FAT Viewer?action=UPDATE&amp;creator=factset&amp;DYN_ARGS=TRUE&amp;DOC_NAME=FAT:FQL_AUDITING_CLIENT_TEMPLATE.FAT&amp;display_string=Audit&amp;VAR:KEY=LCRWTGVGZU&amp;VAR:QUERY=RkZfRUJJVERBX09QRVIoUVRSLDQvMS8yMDEwLDYvMzAvMjAxMCwsLFVTRCk=&amp;WINDOW=FIRST_POPUP&amp;HEIGH","T=450&amp;WIDTH=450&amp;START_MAXIMIZED=FALSE&amp;VAR:CALENDAR=US&amp;VAR:SYMBOL=F&amp;VAR:INDEX=0"}</definedName>
    <definedName name="_668__FDSAUDITLINK__" localSheetId="1" hidden="1">{"fdsup://directions/FAT Viewer?action=UPDATE&amp;creator=factset&amp;DYN_ARGS=TRUE&amp;DOC_NAME=FAT:FQL_AUDITING_CLIENT_TEMPLATE.FAT&amp;display_string=Audit&amp;VAR:KEY=LCRWTGVGZU&amp;VAR:QUERY=RkZfRUJJVERBX09QRVIoUVRSLDQvMS8yMDEwLDYvMzAvMjAxMCwsLFVTRCk=&amp;WINDOW=FIRST_POPUP&amp;HEIGH","T=450&amp;WIDTH=450&amp;START_MAXIMIZED=FALSE&amp;VAR:CALENDAR=US&amp;VAR:SYMBOL=F&amp;VAR:INDEX=0"}</definedName>
    <definedName name="_668__FDSAUDITLINK__" hidden="1">{"fdsup://directions/FAT Viewer?action=UPDATE&amp;creator=factset&amp;DYN_ARGS=TRUE&amp;DOC_NAME=FAT:FQL_AUDITING_CLIENT_TEMPLATE.FAT&amp;display_string=Audit&amp;VAR:KEY=LCRWTGVGZU&amp;VAR:QUERY=RkZfRUJJVERBX09QRVIoUVRSLDQvMS8yMDEwLDYvMzAvMjAxMCwsLFVTRCk=&amp;WINDOW=FIRST_POPUP&amp;HEIGH","T=450&amp;WIDTH=450&amp;START_MAXIMIZED=FALSE&amp;VAR:CALENDAR=US&amp;VAR:SYMBOL=F&amp;VAR:INDEX=0"}</definedName>
    <definedName name="_669__FDSAUDITLINK__" localSheetId="7" hidden="1">{"fdsup://directions/FAT Viewer?action=UPDATE&amp;creator=factset&amp;DYN_ARGS=TRUE&amp;DOC_NAME=FAT:FQL_AUDITING_CLIENT_TEMPLATE.FAT&amp;display_string=Audit&amp;VAR:KEY=RSPGJOBADK&amp;VAR:QUERY=RkZfRUJJVERBX09QRVIoUVRSLDQvMS8yMDA5LDYvMzAvMjAwOSwsLFVTRCk=&amp;WINDOW=FIRST_POPUP&amp;HEIGH","T=450&amp;WIDTH=450&amp;START_MAXIMIZED=FALSE&amp;VAR:CALENDAR=US&amp;VAR:SYMBOL=EXPE&amp;VAR:INDEX=0"}</definedName>
    <definedName name="_669__FDSAUDITLINK__" localSheetId="9" hidden="1">{"fdsup://directions/FAT Viewer?action=UPDATE&amp;creator=factset&amp;DYN_ARGS=TRUE&amp;DOC_NAME=FAT:FQL_AUDITING_CLIENT_TEMPLATE.FAT&amp;display_string=Audit&amp;VAR:KEY=RSPGJOBADK&amp;VAR:QUERY=RkZfRUJJVERBX09QRVIoUVRSLDQvMS8yMDA5LDYvMzAvMjAwOSwsLFVTRCk=&amp;WINDOW=FIRST_POPUP&amp;HEIGH","T=450&amp;WIDTH=450&amp;START_MAXIMIZED=FALSE&amp;VAR:CALENDAR=US&amp;VAR:SYMBOL=EXPE&amp;VAR:INDEX=0"}</definedName>
    <definedName name="_669__FDSAUDITLINK__" localSheetId="8" hidden="1">{"fdsup://directions/FAT Viewer?action=UPDATE&amp;creator=factset&amp;DYN_ARGS=TRUE&amp;DOC_NAME=FAT:FQL_AUDITING_CLIENT_TEMPLATE.FAT&amp;display_string=Audit&amp;VAR:KEY=RSPGJOBADK&amp;VAR:QUERY=RkZfRUJJVERBX09QRVIoUVRSLDQvMS8yMDA5LDYvMzAvMjAwOSwsLFVTRCk=&amp;WINDOW=FIRST_POPUP&amp;HEIGH","T=450&amp;WIDTH=450&amp;START_MAXIMIZED=FALSE&amp;VAR:CALENDAR=US&amp;VAR:SYMBOL=EXPE&amp;VAR:INDEX=0"}</definedName>
    <definedName name="_669__FDSAUDITLINK__" localSheetId="10" hidden="1">{"fdsup://directions/FAT Viewer?action=UPDATE&amp;creator=factset&amp;DYN_ARGS=TRUE&amp;DOC_NAME=FAT:FQL_AUDITING_CLIENT_TEMPLATE.FAT&amp;display_string=Audit&amp;VAR:KEY=RSPGJOBADK&amp;VAR:QUERY=RkZfRUJJVERBX09QRVIoUVRSLDQvMS8yMDA5LDYvMzAvMjAwOSwsLFVTRCk=&amp;WINDOW=FIRST_POPUP&amp;HEIGH","T=450&amp;WIDTH=450&amp;START_MAXIMIZED=FALSE&amp;VAR:CALENDAR=US&amp;VAR:SYMBOL=EXPE&amp;VAR:INDEX=0"}</definedName>
    <definedName name="_669__FDSAUDITLINK__" localSheetId="3" hidden="1">{"fdsup://directions/FAT Viewer?action=UPDATE&amp;creator=factset&amp;DYN_ARGS=TRUE&amp;DOC_NAME=FAT:FQL_AUDITING_CLIENT_TEMPLATE.FAT&amp;display_string=Audit&amp;VAR:KEY=RSPGJOBADK&amp;VAR:QUERY=RkZfRUJJVERBX09QRVIoUVRSLDQvMS8yMDA5LDYvMzAvMjAwOSwsLFVTRCk=&amp;WINDOW=FIRST_POPUP&amp;HEIGH","T=450&amp;WIDTH=450&amp;START_MAXIMIZED=FALSE&amp;VAR:CALENDAR=US&amp;VAR:SYMBOL=EXPE&amp;VAR:INDEX=0"}</definedName>
    <definedName name="_669__FDSAUDITLINK__" localSheetId="5" hidden="1">{"fdsup://directions/FAT Viewer?action=UPDATE&amp;creator=factset&amp;DYN_ARGS=TRUE&amp;DOC_NAME=FAT:FQL_AUDITING_CLIENT_TEMPLATE.FAT&amp;display_string=Audit&amp;VAR:KEY=RSPGJOBADK&amp;VAR:QUERY=RkZfRUJJVERBX09QRVIoUVRSLDQvMS8yMDA5LDYvMzAvMjAwOSwsLFVTRCk=&amp;WINDOW=FIRST_POPUP&amp;HEIGH","T=450&amp;WIDTH=450&amp;START_MAXIMIZED=FALSE&amp;VAR:CALENDAR=US&amp;VAR:SYMBOL=EXPE&amp;VAR:INDEX=0"}</definedName>
    <definedName name="_669__FDSAUDITLINK__" localSheetId="1" hidden="1">{"fdsup://directions/FAT Viewer?action=UPDATE&amp;creator=factset&amp;DYN_ARGS=TRUE&amp;DOC_NAME=FAT:FQL_AUDITING_CLIENT_TEMPLATE.FAT&amp;display_string=Audit&amp;VAR:KEY=RSPGJOBADK&amp;VAR:QUERY=RkZfRUJJVERBX09QRVIoUVRSLDQvMS8yMDA5LDYvMzAvMjAwOSwsLFVTRCk=&amp;WINDOW=FIRST_POPUP&amp;HEIGH","T=450&amp;WIDTH=450&amp;START_MAXIMIZED=FALSE&amp;VAR:CALENDAR=US&amp;VAR:SYMBOL=EXPE&amp;VAR:INDEX=0"}</definedName>
    <definedName name="_669__FDSAUDITLINK__" hidden="1">{"fdsup://directions/FAT Viewer?action=UPDATE&amp;creator=factset&amp;DYN_ARGS=TRUE&amp;DOC_NAME=FAT:FQL_AUDITING_CLIENT_TEMPLATE.FAT&amp;display_string=Audit&amp;VAR:KEY=RSPGJOBADK&amp;VAR:QUERY=RkZfRUJJVERBX09QRVIoUVRSLDQvMS8yMDA5LDYvMzAvMjAwOSwsLFVTRCk=&amp;WINDOW=FIRST_POPUP&amp;HEIGH","T=450&amp;WIDTH=450&amp;START_MAXIMIZED=FALSE&amp;VAR:CALENDAR=US&amp;VAR:SYMBOL=EXPE&amp;VAR:INDEX=0"}</definedName>
    <definedName name="_67__FDSAUDITLINK__" localSheetId="7" hidden="1">{"fdsup://directions/FAT Viewer?action=UPDATE&amp;creator=factset&amp;DYN_ARGS=TRUE&amp;DOC_NAME=FAT:FQL_AUDITING_CLIENT_TEMPLATE.FAT&amp;display_string=Audit&amp;VAR:KEY=RSXOBMFUNK&amp;VAR:QUERY=RkZfRUJJVERBX09QRVIoUVRSLDQvMS8yMDA5LDYvMzAvMjAwOSwsLFVTRCk=&amp;WINDOW=FIRST_POPUP&amp;HEIGH","T=450&amp;WIDTH=450&amp;START_MAXIMIZED=FALSE&amp;VAR:CALENDAR=US&amp;VAR:SYMBOL=VNO&amp;VAR:INDEX=0"}</definedName>
    <definedName name="_67__FDSAUDITLINK__" localSheetId="9" hidden="1">{"fdsup://directions/FAT Viewer?action=UPDATE&amp;creator=factset&amp;DYN_ARGS=TRUE&amp;DOC_NAME=FAT:FQL_AUDITING_CLIENT_TEMPLATE.FAT&amp;display_string=Audit&amp;VAR:KEY=RSXOBMFUNK&amp;VAR:QUERY=RkZfRUJJVERBX09QRVIoUVRSLDQvMS8yMDA5LDYvMzAvMjAwOSwsLFVTRCk=&amp;WINDOW=FIRST_POPUP&amp;HEIGH","T=450&amp;WIDTH=450&amp;START_MAXIMIZED=FALSE&amp;VAR:CALENDAR=US&amp;VAR:SYMBOL=VNO&amp;VAR:INDEX=0"}</definedName>
    <definedName name="_67__FDSAUDITLINK__" localSheetId="8" hidden="1">{"fdsup://directions/FAT Viewer?action=UPDATE&amp;creator=factset&amp;DYN_ARGS=TRUE&amp;DOC_NAME=FAT:FQL_AUDITING_CLIENT_TEMPLATE.FAT&amp;display_string=Audit&amp;VAR:KEY=RSXOBMFUNK&amp;VAR:QUERY=RkZfRUJJVERBX09QRVIoUVRSLDQvMS8yMDA5LDYvMzAvMjAwOSwsLFVTRCk=&amp;WINDOW=FIRST_POPUP&amp;HEIGH","T=450&amp;WIDTH=450&amp;START_MAXIMIZED=FALSE&amp;VAR:CALENDAR=US&amp;VAR:SYMBOL=VNO&amp;VAR:INDEX=0"}</definedName>
    <definedName name="_67__FDSAUDITLINK__" localSheetId="10" hidden="1">{"fdsup://directions/FAT Viewer?action=UPDATE&amp;creator=factset&amp;DYN_ARGS=TRUE&amp;DOC_NAME=FAT:FQL_AUDITING_CLIENT_TEMPLATE.FAT&amp;display_string=Audit&amp;VAR:KEY=RSXOBMFUNK&amp;VAR:QUERY=RkZfRUJJVERBX09QRVIoUVRSLDQvMS8yMDA5LDYvMzAvMjAwOSwsLFVTRCk=&amp;WINDOW=FIRST_POPUP&amp;HEIGH","T=450&amp;WIDTH=450&amp;START_MAXIMIZED=FALSE&amp;VAR:CALENDAR=US&amp;VAR:SYMBOL=VNO&amp;VAR:INDEX=0"}</definedName>
    <definedName name="_67__FDSAUDITLINK__" localSheetId="3" hidden="1">{"fdsup://directions/FAT Viewer?action=UPDATE&amp;creator=factset&amp;DYN_ARGS=TRUE&amp;DOC_NAME=FAT:FQL_AUDITING_CLIENT_TEMPLATE.FAT&amp;display_string=Audit&amp;VAR:KEY=RSXOBMFUNK&amp;VAR:QUERY=RkZfRUJJVERBX09QRVIoUVRSLDQvMS8yMDA5LDYvMzAvMjAwOSwsLFVTRCk=&amp;WINDOW=FIRST_POPUP&amp;HEIGH","T=450&amp;WIDTH=450&amp;START_MAXIMIZED=FALSE&amp;VAR:CALENDAR=US&amp;VAR:SYMBOL=VNO&amp;VAR:INDEX=0"}</definedName>
    <definedName name="_67__FDSAUDITLINK__" localSheetId="5" hidden="1">{"fdsup://directions/FAT Viewer?action=UPDATE&amp;creator=factset&amp;DYN_ARGS=TRUE&amp;DOC_NAME=FAT:FQL_AUDITING_CLIENT_TEMPLATE.FAT&amp;display_string=Audit&amp;VAR:KEY=RSXOBMFUNK&amp;VAR:QUERY=RkZfRUJJVERBX09QRVIoUVRSLDQvMS8yMDA5LDYvMzAvMjAwOSwsLFVTRCk=&amp;WINDOW=FIRST_POPUP&amp;HEIGH","T=450&amp;WIDTH=450&amp;START_MAXIMIZED=FALSE&amp;VAR:CALENDAR=US&amp;VAR:SYMBOL=VNO&amp;VAR:INDEX=0"}</definedName>
    <definedName name="_67__FDSAUDITLINK__" localSheetId="1" hidden="1">{"fdsup://directions/FAT Viewer?action=UPDATE&amp;creator=factset&amp;DYN_ARGS=TRUE&amp;DOC_NAME=FAT:FQL_AUDITING_CLIENT_TEMPLATE.FAT&amp;display_string=Audit&amp;VAR:KEY=RSXOBMFUNK&amp;VAR:QUERY=RkZfRUJJVERBX09QRVIoUVRSLDQvMS8yMDA5LDYvMzAvMjAwOSwsLFVTRCk=&amp;WINDOW=FIRST_POPUP&amp;HEIGH","T=450&amp;WIDTH=450&amp;START_MAXIMIZED=FALSE&amp;VAR:CALENDAR=US&amp;VAR:SYMBOL=VNO&amp;VAR:INDEX=0"}</definedName>
    <definedName name="_67__FDSAUDITLINK__" hidden="1">{"fdsup://directions/FAT Viewer?action=UPDATE&amp;creator=factset&amp;DYN_ARGS=TRUE&amp;DOC_NAME=FAT:FQL_AUDITING_CLIENT_TEMPLATE.FAT&amp;display_string=Audit&amp;VAR:KEY=RSXOBMFUNK&amp;VAR:QUERY=RkZfRUJJVERBX09QRVIoUVRSLDQvMS8yMDA5LDYvMzAvMjAwOSwsLFVTRCk=&amp;WINDOW=FIRST_POPUP&amp;HEIGH","T=450&amp;WIDTH=450&amp;START_MAXIMIZED=FALSE&amp;VAR:CALENDAR=US&amp;VAR:SYMBOL=VNO&amp;VAR:INDEX=0"}</definedName>
    <definedName name="_670__FDSAUDITLINK__" localSheetId="7" hidden="1">{"fdsup://directions/FAT Viewer?action=UPDATE&amp;creator=factset&amp;DYN_ARGS=TRUE&amp;DOC_NAME=FAT:FQL_AUDITING_CLIENT_TEMPLATE.FAT&amp;display_string=Audit&amp;VAR:KEY=NGJWJIJEDE&amp;VAR:QUERY=RkZfRUJJVERBX09QRVIoUVRSLDQvMS8yMDEwLDYvMzAvMjAxMCwsLFVTRCk=&amp;WINDOW=FIRST_POPUP&amp;HEIGH","T=450&amp;WIDTH=450&amp;START_MAXIMIZED=FALSE&amp;VAR:CALENDAR=US&amp;VAR:SYMBOL=EXPE&amp;VAR:INDEX=0"}</definedName>
    <definedName name="_670__FDSAUDITLINK__" localSheetId="9" hidden="1">{"fdsup://directions/FAT Viewer?action=UPDATE&amp;creator=factset&amp;DYN_ARGS=TRUE&amp;DOC_NAME=FAT:FQL_AUDITING_CLIENT_TEMPLATE.FAT&amp;display_string=Audit&amp;VAR:KEY=NGJWJIJEDE&amp;VAR:QUERY=RkZfRUJJVERBX09QRVIoUVRSLDQvMS8yMDEwLDYvMzAvMjAxMCwsLFVTRCk=&amp;WINDOW=FIRST_POPUP&amp;HEIGH","T=450&amp;WIDTH=450&amp;START_MAXIMIZED=FALSE&amp;VAR:CALENDAR=US&amp;VAR:SYMBOL=EXPE&amp;VAR:INDEX=0"}</definedName>
    <definedName name="_670__FDSAUDITLINK__" localSheetId="8" hidden="1">{"fdsup://directions/FAT Viewer?action=UPDATE&amp;creator=factset&amp;DYN_ARGS=TRUE&amp;DOC_NAME=FAT:FQL_AUDITING_CLIENT_TEMPLATE.FAT&amp;display_string=Audit&amp;VAR:KEY=NGJWJIJEDE&amp;VAR:QUERY=RkZfRUJJVERBX09QRVIoUVRSLDQvMS8yMDEwLDYvMzAvMjAxMCwsLFVTRCk=&amp;WINDOW=FIRST_POPUP&amp;HEIGH","T=450&amp;WIDTH=450&amp;START_MAXIMIZED=FALSE&amp;VAR:CALENDAR=US&amp;VAR:SYMBOL=EXPE&amp;VAR:INDEX=0"}</definedName>
    <definedName name="_670__FDSAUDITLINK__" localSheetId="10" hidden="1">{"fdsup://directions/FAT Viewer?action=UPDATE&amp;creator=factset&amp;DYN_ARGS=TRUE&amp;DOC_NAME=FAT:FQL_AUDITING_CLIENT_TEMPLATE.FAT&amp;display_string=Audit&amp;VAR:KEY=NGJWJIJEDE&amp;VAR:QUERY=RkZfRUJJVERBX09QRVIoUVRSLDQvMS8yMDEwLDYvMzAvMjAxMCwsLFVTRCk=&amp;WINDOW=FIRST_POPUP&amp;HEIGH","T=450&amp;WIDTH=450&amp;START_MAXIMIZED=FALSE&amp;VAR:CALENDAR=US&amp;VAR:SYMBOL=EXPE&amp;VAR:INDEX=0"}</definedName>
    <definedName name="_670__FDSAUDITLINK__" localSheetId="3" hidden="1">{"fdsup://directions/FAT Viewer?action=UPDATE&amp;creator=factset&amp;DYN_ARGS=TRUE&amp;DOC_NAME=FAT:FQL_AUDITING_CLIENT_TEMPLATE.FAT&amp;display_string=Audit&amp;VAR:KEY=NGJWJIJEDE&amp;VAR:QUERY=RkZfRUJJVERBX09QRVIoUVRSLDQvMS8yMDEwLDYvMzAvMjAxMCwsLFVTRCk=&amp;WINDOW=FIRST_POPUP&amp;HEIGH","T=450&amp;WIDTH=450&amp;START_MAXIMIZED=FALSE&amp;VAR:CALENDAR=US&amp;VAR:SYMBOL=EXPE&amp;VAR:INDEX=0"}</definedName>
    <definedName name="_670__FDSAUDITLINK__" localSheetId="5" hidden="1">{"fdsup://directions/FAT Viewer?action=UPDATE&amp;creator=factset&amp;DYN_ARGS=TRUE&amp;DOC_NAME=FAT:FQL_AUDITING_CLIENT_TEMPLATE.FAT&amp;display_string=Audit&amp;VAR:KEY=NGJWJIJEDE&amp;VAR:QUERY=RkZfRUJJVERBX09QRVIoUVRSLDQvMS8yMDEwLDYvMzAvMjAxMCwsLFVTRCk=&amp;WINDOW=FIRST_POPUP&amp;HEIGH","T=450&amp;WIDTH=450&amp;START_MAXIMIZED=FALSE&amp;VAR:CALENDAR=US&amp;VAR:SYMBOL=EXPE&amp;VAR:INDEX=0"}</definedName>
    <definedName name="_670__FDSAUDITLINK__" localSheetId="1" hidden="1">{"fdsup://directions/FAT Viewer?action=UPDATE&amp;creator=factset&amp;DYN_ARGS=TRUE&amp;DOC_NAME=FAT:FQL_AUDITING_CLIENT_TEMPLATE.FAT&amp;display_string=Audit&amp;VAR:KEY=NGJWJIJEDE&amp;VAR:QUERY=RkZfRUJJVERBX09QRVIoUVRSLDQvMS8yMDEwLDYvMzAvMjAxMCwsLFVTRCk=&amp;WINDOW=FIRST_POPUP&amp;HEIGH","T=450&amp;WIDTH=450&amp;START_MAXIMIZED=FALSE&amp;VAR:CALENDAR=US&amp;VAR:SYMBOL=EXPE&amp;VAR:INDEX=0"}</definedName>
    <definedName name="_670__FDSAUDITLINK__" hidden="1">{"fdsup://directions/FAT Viewer?action=UPDATE&amp;creator=factset&amp;DYN_ARGS=TRUE&amp;DOC_NAME=FAT:FQL_AUDITING_CLIENT_TEMPLATE.FAT&amp;display_string=Audit&amp;VAR:KEY=NGJWJIJEDE&amp;VAR:QUERY=RkZfRUJJVERBX09QRVIoUVRSLDQvMS8yMDEwLDYvMzAvMjAxMCwsLFVTRCk=&amp;WINDOW=FIRST_POPUP&amp;HEIGH","T=450&amp;WIDTH=450&amp;START_MAXIMIZED=FALSE&amp;VAR:CALENDAR=US&amp;VAR:SYMBOL=EXPE&amp;VAR:INDEX=0"}</definedName>
    <definedName name="_671__FDSAUDITLINK__" localSheetId="7" hidden="1">{"fdsup://directions/FAT Viewer?action=UPDATE&amp;creator=factset&amp;DYN_ARGS=TRUE&amp;DOC_NAME=FAT:FQL_AUDITING_CLIENT_TEMPLATE.FAT&amp;display_string=Audit&amp;VAR:KEY=LCHWREFKDC&amp;VAR:QUERY=RkZfRUJJVERBX09QRVIoUVRSLDQvMS8yMDA5LDYvMzAvMjAwOSwsLFVTRCk=&amp;WINDOW=FIRST_POPUP&amp;HEIGH","T=450&amp;WIDTH=450&amp;START_MAXIMIZED=FALSE&amp;VAR:CALENDAR=US&amp;VAR:SYMBOL=EXPD&amp;VAR:INDEX=0"}</definedName>
    <definedName name="_671__FDSAUDITLINK__" localSheetId="9" hidden="1">{"fdsup://directions/FAT Viewer?action=UPDATE&amp;creator=factset&amp;DYN_ARGS=TRUE&amp;DOC_NAME=FAT:FQL_AUDITING_CLIENT_TEMPLATE.FAT&amp;display_string=Audit&amp;VAR:KEY=LCHWREFKDC&amp;VAR:QUERY=RkZfRUJJVERBX09QRVIoUVRSLDQvMS8yMDA5LDYvMzAvMjAwOSwsLFVTRCk=&amp;WINDOW=FIRST_POPUP&amp;HEIGH","T=450&amp;WIDTH=450&amp;START_MAXIMIZED=FALSE&amp;VAR:CALENDAR=US&amp;VAR:SYMBOL=EXPD&amp;VAR:INDEX=0"}</definedName>
    <definedName name="_671__FDSAUDITLINK__" localSheetId="8" hidden="1">{"fdsup://directions/FAT Viewer?action=UPDATE&amp;creator=factset&amp;DYN_ARGS=TRUE&amp;DOC_NAME=FAT:FQL_AUDITING_CLIENT_TEMPLATE.FAT&amp;display_string=Audit&amp;VAR:KEY=LCHWREFKDC&amp;VAR:QUERY=RkZfRUJJVERBX09QRVIoUVRSLDQvMS8yMDA5LDYvMzAvMjAwOSwsLFVTRCk=&amp;WINDOW=FIRST_POPUP&amp;HEIGH","T=450&amp;WIDTH=450&amp;START_MAXIMIZED=FALSE&amp;VAR:CALENDAR=US&amp;VAR:SYMBOL=EXPD&amp;VAR:INDEX=0"}</definedName>
    <definedName name="_671__FDSAUDITLINK__" localSheetId="10" hidden="1">{"fdsup://directions/FAT Viewer?action=UPDATE&amp;creator=factset&amp;DYN_ARGS=TRUE&amp;DOC_NAME=FAT:FQL_AUDITING_CLIENT_TEMPLATE.FAT&amp;display_string=Audit&amp;VAR:KEY=LCHWREFKDC&amp;VAR:QUERY=RkZfRUJJVERBX09QRVIoUVRSLDQvMS8yMDA5LDYvMzAvMjAwOSwsLFVTRCk=&amp;WINDOW=FIRST_POPUP&amp;HEIGH","T=450&amp;WIDTH=450&amp;START_MAXIMIZED=FALSE&amp;VAR:CALENDAR=US&amp;VAR:SYMBOL=EXPD&amp;VAR:INDEX=0"}</definedName>
    <definedName name="_671__FDSAUDITLINK__" localSheetId="3" hidden="1">{"fdsup://directions/FAT Viewer?action=UPDATE&amp;creator=factset&amp;DYN_ARGS=TRUE&amp;DOC_NAME=FAT:FQL_AUDITING_CLIENT_TEMPLATE.FAT&amp;display_string=Audit&amp;VAR:KEY=LCHWREFKDC&amp;VAR:QUERY=RkZfRUJJVERBX09QRVIoUVRSLDQvMS8yMDA5LDYvMzAvMjAwOSwsLFVTRCk=&amp;WINDOW=FIRST_POPUP&amp;HEIGH","T=450&amp;WIDTH=450&amp;START_MAXIMIZED=FALSE&amp;VAR:CALENDAR=US&amp;VAR:SYMBOL=EXPD&amp;VAR:INDEX=0"}</definedName>
    <definedName name="_671__FDSAUDITLINK__" localSheetId="5" hidden="1">{"fdsup://directions/FAT Viewer?action=UPDATE&amp;creator=factset&amp;DYN_ARGS=TRUE&amp;DOC_NAME=FAT:FQL_AUDITING_CLIENT_TEMPLATE.FAT&amp;display_string=Audit&amp;VAR:KEY=LCHWREFKDC&amp;VAR:QUERY=RkZfRUJJVERBX09QRVIoUVRSLDQvMS8yMDA5LDYvMzAvMjAwOSwsLFVTRCk=&amp;WINDOW=FIRST_POPUP&amp;HEIGH","T=450&amp;WIDTH=450&amp;START_MAXIMIZED=FALSE&amp;VAR:CALENDAR=US&amp;VAR:SYMBOL=EXPD&amp;VAR:INDEX=0"}</definedName>
    <definedName name="_671__FDSAUDITLINK__" localSheetId="1" hidden="1">{"fdsup://directions/FAT Viewer?action=UPDATE&amp;creator=factset&amp;DYN_ARGS=TRUE&amp;DOC_NAME=FAT:FQL_AUDITING_CLIENT_TEMPLATE.FAT&amp;display_string=Audit&amp;VAR:KEY=LCHWREFKDC&amp;VAR:QUERY=RkZfRUJJVERBX09QRVIoUVRSLDQvMS8yMDA5LDYvMzAvMjAwOSwsLFVTRCk=&amp;WINDOW=FIRST_POPUP&amp;HEIGH","T=450&amp;WIDTH=450&amp;START_MAXIMIZED=FALSE&amp;VAR:CALENDAR=US&amp;VAR:SYMBOL=EXPD&amp;VAR:INDEX=0"}</definedName>
    <definedName name="_671__FDSAUDITLINK__" hidden="1">{"fdsup://directions/FAT Viewer?action=UPDATE&amp;creator=factset&amp;DYN_ARGS=TRUE&amp;DOC_NAME=FAT:FQL_AUDITING_CLIENT_TEMPLATE.FAT&amp;display_string=Audit&amp;VAR:KEY=LCHWREFKDC&amp;VAR:QUERY=RkZfRUJJVERBX09QRVIoUVRSLDQvMS8yMDA5LDYvMzAvMjAwOSwsLFVTRCk=&amp;WINDOW=FIRST_POPUP&amp;HEIGH","T=450&amp;WIDTH=450&amp;START_MAXIMIZED=FALSE&amp;VAR:CALENDAR=US&amp;VAR:SYMBOL=EXPD&amp;VAR:INDEX=0"}</definedName>
    <definedName name="_672__FDSAUDITLINK__" localSheetId="7" hidden="1">{"fdsup://directions/FAT Viewer?action=UPDATE&amp;creator=factset&amp;DYN_ARGS=TRUE&amp;DOC_NAME=FAT:FQL_AUDITING_CLIENT_TEMPLATE.FAT&amp;display_string=Audit&amp;VAR:KEY=PAVKRIZSNM&amp;VAR:QUERY=RkZfRUJJVERBX09QRVIoUVRSLDQvMS8yMDEwLDYvMzAvMjAxMCwsLFVTRCk=&amp;WINDOW=FIRST_POPUP&amp;HEIGH","T=450&amp;WIDTH=450&amp;START_MAXIMIZED=FALSE&amp;VAR:CALENDAR=US&amp;VAR:SYMBOL=EXPD&amp;VAR:INDEX=0"}</definedName>
    <definedName name="_672__FDSAUDITLINK__" localSheetId="9" hidden="1">{"fdsup://directions/FAT Viewer?action=UPDATE&amp;creator=factset&amp;DYN_ARGS=TRUE&amp;DOC_NAME=FAT:FQL_AUDITING_CLIENT_TEMPLATE.FAT&amp;display_string=Audit&amp;VAR:KEY=PAVKRIZSNM&amp;VAR:QUERY=RkZfRUJJVERBX09QRVIoUVRSLDQvMS8yMDEwLDYvMzAvMjAxMCwsLFVTRCk=&amp;WINDOW=FIRST_POPUP&amp;HEIGH","T=450&amp;WIDTH=450&amp;START_MAXIMIZED=FALSE&amp;VAR:CALENDAR=US&amp;VAR:SYMBOL=EXPD&amp;VAR:INDEX=0"}</definedName>
    <definedName name="_672__FDSAUDITLINK__" localSheetId="8" hidden="1">{"fdsup://directions/FAT Viewer?action=UPDATE&amp;creator=factset&amp;DYN_ARGS=TRUE&amp;DOC_NAME=FAT:FQL_AUDITING_CLIENT_TEMPLATE.FAT&amp;display_string=Audit&amp;VAR:KEY=PAVKRIZSNM&amp;VAR:QUERY=RkZfRUJJVERBX09QRVIoUVRSLDQvMS8yMDEwLDYvMzAvMjAxMCwsLFVTRCk=&amp;WINDOW=FIRST_POPUP&amp;HEIGH","T=450&amp;WIDTH=450&amp;START_MAXIMIZED=FALSE&amp;VAR:CALENDAR=US&amp;VAR:SYMBOL=EXPD&amp;VAR:INDEX=0"}</definedName>
    <definedName name="_672__FDSAUDITLINK__" localSheetId="10" hidden="1">{"fdsup://directions/FAT Viewer?action=UPDATE&amp;creator=factset&amp;DYN_ARGS=TRUE&amp;DOC_NAME=FAT:FQL_AUDITING_CLIENT_TEMPLATE.FAT&amp;display_string=Audit&amp;VAR:KEY=PAVKRIZSNM&amp;VAR:QUERY=RkZfRUJJVERBX09QRVIoUVRSLDQvMS8yMDEwLDYvMzAvMjAxMCwsLFVTRCk=&amp;WINDOW=FIRST_POPUP&amp;HEIGH","T=450&amp;WIDTH=450&amp;START_MAXIMIZED=FALSE&amp;VAR:CALENDAR=US&amp;VAR:SYMBOL=EXPD&amp;VAR:INDEX=0"}</definedName>
    <definedName name="_672__FDSAUDITLINK__" localSheetId="3" hidden="1">{"fdsup://directions/FAT Viewer?action=UPDATE&amp;creator=factset&amp;DYN_ARGS=TRUE&amp;DOC_NAME=FAT:FQL_AUDITING_CLIENT_TEMPLATE.FAT&amp;display_string=Audit&amp;VAR:KEY=PAVKRIZSNM&amp;VAR:QUERY=RkZfRUJJVERBX09QRVIoUVRSLDQvMS8yMDEwLDYvMzAvMjAxMCwsLFVTRCk=&amp;WINDOW=FIRST_POPUP&amp;HEIGH","T=450&amp;WIDTH=450&amp;START_MAXIMIZED=FALSE&amp;VAR:CALENDAR=US&amp;VAR:SYMBOL=EXPD&amp;VAR:INDEX=0"}</definedName>
    <definedName name="_672__FDSAUDITLINK__" localSheetId="5" hidden="1">{"fdsup://directions/FAT Viewer?action=UPDATE&amp;creator=factset&amp;DYN_ARGS=TRUE&amp;DOC_NAME=FAT:FQL_AUDITING_CLIENT_TEMPLATE.FAT&amp;display_string=Audit&amp;VAR:KEY=PAVKRIZSNM&amp;VAR:QUERY=RkZfRUJJVERBX09QRVIoUVRSLDQvMS8yMDEwLDYvMzAvMjAxMCwsLFVTRCk=&amp;WINDOW=FIRST_POPUP&amp;HEIGH","T=450&amp;WIDTH=450&amp;START_MAXIMIZED=FALSE&amp;VAR:CALENDAR=US&amp;VAR:SYMBOL=EXPD&amp;VAR:INDEX=0"}</definedName>
    <definedName name="_672__FDSAUDITLINK__" localSheetId="1" hidden="1">{"fdsup://directions/FAT Viewer?action=UPDATE&amp;creator=factset&amp;DYN_ARGS=TRUE&amp;DOC_NAME=FAT:FQL_AUDITING_CLIENT_TEMPLATE.FAT&amp;display_string=Audit&amp;VAR:KEY=PAVKRIZSNM&amp;VAR:QUERY=RkZfRUJJVERBX09QRVIoUVRSLDQvMS8yMDEwLDYvMzAvMjAxMCwsLFVTRCk=&amp;WINDOW=FIRST_POPUP&amp;HEIGH","T=450&amp;WIDTH=450&amp;START_MAXIMIZED=FALSE&amp;VAR:CALENDAR=US&amp;VAR:SYMBOL=EXPD&amp;VAR:INDEX=0"}</definedName>
    <definedName name="_672__FDSAUDITLINK__" hidden="1">{"fdsup://directions/FAT Viewer?action=UPDATE&amp;creator=factset&amp;DYN_ARGS=TRUE&amp;DOC_NAME=FAT:FQL_AUDITING_CLIENT_TEMPLATE.FAT&amp;display_string=Audit&amp;VAR:KEY=PAVKRIZSNM&amp;VAR:QUERY=RkZfRUJJVERBX09QRVIoUVRSLDQvMS8yMDEwLDYvMzAvMjAxMCwsLFVTRCk=&amp;WINDOW=FIRST_POPUP&amp;HEIGH","T=450&amp;WIDTH=450&amp;START_MAXIMIZED=FALSE&amp;VAR:CALENDAR=US&amp;VAR:SYMBOL=EXPD&amp;VAR:INDEX=0"}</definedName>
    <definedName name="_673__FDSAUDITLINK__" localSheetId="7" hidden="1">{"fdsup://directions/FAT Viewer?action=UPDATE&amp;creator=factset&amp;DYN_ARGS=TRUE&amp;DOC_NAME=FAT:FQL_AUDITING_CLIENT_TEMPLATE.FAT&amp;display_string=Audit&amp;VAR:KEY=HSBMZAJIPK&amp;VAR:QUERY=RkZfRUJJVERBX09QRVIoUVRSLDQvMS8yMDA5LDYvMzAvMjAwOSwsLFVTRCk=&amp;WINDOW=FIRST_POPUP&amp;HEIGH","T=450&amp;WIDTH=450&amp;START_MAXIMIZED=FALSE&amp;VAR:CALENDAR=US&amp;VAR:SYMBOL=EXC&amp;VAR:INDEX=0"}</definedName>
    <definedName name="_673__FDSAUDITLINK__" localSheetId="9" hidden="1">{"fdsup://directions/FAT Viewer?action=UPDATE&amp;creator=factset&amp;DYN_ARGS=TRUE&amp;DOC_NAME=FAT:FQL_AUDITING_CLIENT_TEMPLATE.FAT&amp;display_string=Audit&amp;VAR:KEY=HSBMZAJIPK&amp;VAR:QUERY=RkZfRUJJVERBX09QRVIoUVRSLDQvMS8yMDA5LDYvMzAvMjAwOSwsLFVTRCk=&amp;WINDOW=FIRST_POPUP&amp;HEIGH","T=450&amp;WIDTH=450&amp;START_MAXIMIZED=FALSE&amp;VAR:CALENDAR=US&amp;VAR:SYMBOL=EXC&amp;VAR:INDEX=0"}</definedName>
    <definedName name="_673__FDSAUDITLINK__" localSheetId="8" hidden="1">{"fdsup://directions/FAT Viewer?action=UPDATE&amp;creator=factset&amp;DYN_ARGS=TRUE&amp;DOC_NAME=FAT:FQL_AUDITING_CLIENT_TEMPLATE.FAT&amp;display_string=Audit&amp;VAR:KEY=HSBMZAJIPK&amp;VAR:QUERY=RkZfRUJJVERBX09QRVIoUVRSLDQvMS8yMDA5LDYvMzAvMjAwOSwsLFVTRCk=&amp;WINDOW=FIRST_POPUP&amp;HEIGH","T=450&amp;WIDTH=450&amp;START_MAXIMIZED=FALSE&amp;VAR:CALENDAR=US&amp;VAR:SYMBOL=EXC&amp;VAR:INDEX=0"}</definedName>
    <definedName name="_673__FDSAUDITLINK__" localSheetId="10" hidden="1">{"fdsup://directions/FAT Viewer?action=UPDATE&amp;creator=factset&amp;DYN_ARGS=TRUE&amp;DOC_NAME=FAT:FQL_AUDITING_CLIENT_TEMPLATE.FAT&amp;display_string=Audit&amp;VAR:KEY=HSBMZAJIPK&amp;VAR:QUERY=RkZfRUJJVERBX09QRVIoUVRSLDQvMS8yMDA5LDYvMzAvMjAwOSwsLFVTRCk=&amp;WINDOW=FIRST_POPUP&amp;HEIGH","T=450&amp;WIDTH=450&amp;START_MAXIMIZED=FALSE&amp;VAR:CALENDAR=US&amp;VAR:SYMBOL=EXC&amp;VAR:INDEX=0"}</definedName>
    <definedName name="_673__FDSAUDITLINK__" localSheetId="3" hidden="1">{"fdsup://directions/FAT Viewer?action=UPDATE&amp;creator=factset&amp;DYN_ARGS=TRUE&amp;DOC_NAME=FAT:FQL_AUDITING_CLIENT_TEMPLATE.FAT&amp;display_string=Audit&amp;VAR:KEY=HSBMZAJIPK&amp;VAR:QUERY=RkZfRUJJVERBX09QRVIoUVRSLDQvMS8yMDA5LDYvMzAvMjAwOSwsLFVTRCk=&amp;WINDOW=FIRST_POPUP&amp;HEIGH","T=450&amp;WIDTH=450&amp;START_MAXIMIZED=FALSE&amp;VAR:CALENDAR=US&amp;VAR:SYMBOL=EXC&amp;VAR:INDEX=0"}</definedName>
    <definedName name="_673__FDSAUDITLINK__" localSheetId="5" hidden="1">{"fdsup://directions/FAT Viewer?action=UPDATE&amp;creator=factset&amp;DYN_ARGS=TRUE&amp;DOC_NAME=FAT:FQL_AUDITING_CLIENT_TEMPLATE.FAT&amp;display_string=Audit&amp;VAR:KEY=HSBMZAJIPK&amp;VAR:QUERY=RkZfRUJJVERBX09QRVIoUVRSLDQvMS8yMDA5LDYvMzAvMjAwOSwsLFVTRCk=&amp;WINDOW=FIRST_POPUP&amp;HEIGH","T=450&amp;WIDTH=450&amp;START_MAXIMIZED=FALSE&amp;VAR:CALENDAR=US&amp;VAR:SYMBOL=EXC&amp;VAR:INDEX=0"}</definedName>
    <definedName name="_673__FDSAUDITLINK__" localSheetId="1" hidden="1">{"fdsup://directions/FAT Viewer?action=UPDATE&amp;creator=factset&amp;DYN_ARGS=TRUE&amp;DOC_NAME=FAT:FQL_AUDITING_CLIENT_TEMPLATE.FAT&amp;display_string=Audit&amp;VAR:KEY=HSBMZAJIPK&amp;VAR:QUERY=RkZfRUJJVERBX09QRVIoUVRSLDQvMS8yMDA5LDYvMzAvMjAwOSwsLFVTRCk=&amp;WINDOW=FIRST_POPUP&amp;HEIGH","T=450&amp;WIDTH=450&amp;START_MAXIMIZED=FALSE&amp;VAR:CALENDAR=US&amp;VAR:SYMBOL=EXC&amp;VAR:INDEX=0"}</definedName>
    <definedName name="_673__FDSAUDITLINK__" hidden="1">{"fdsup://directions/FAT Viewer?action=UPDATE&amp;creator=factset&amp;DYN_ARGS=TRUE&amp;DOC_NAME=FAT:FQL_AUDITING_CLIENT_TEMPLATE.FAT&amp;display_string=Audit&amp;VAR:KEY=HSBMZAJIPK&amp;VAR:QUERY=RkZfRUJJVERBX09QRVIoUVRSLDQvMS8yMDA5LDYvMzAvMjAwOSwsLFVTRCk=&amp;WINDOW=FIRST_POPUP&amp;HEIGH","T=450&amp;WIDTH=450&amp;START_MAXIMIZED=FALSE&amp;VAR:CALENDAR=US&amp;VAR:SYMBOL=EXC&amp;VAR:INDEX=0"}</definedName>
    <definedName name="_674__FDSAUDITLINK__" localSheetId="7" hidden="1">{"fdsup://directions/FAT Viewer?action=UPDATE&amp;creator=factset&amp;DYN_ARGS=TRUE&amp;DOC_NAME=FAT:FQL_AUDITING_CLIENT_TEMPLATE.FAT&amp;display_string=Audit&amp;VAR:KEY=VIXYPABMTM&amp;VAR:QUERY=RkZfRUJJVERBX09QRVIoUVRSLDQvMS8yMDEwLDYvMzAvMjAxMCwsLFVTRCk=&amp;WINDOW=FIRST_POPUP&amp;HEIGH","T=450&amp;WIDTH=450&amp;START_MAXIMIZED=FALSE&amp;VAR:CALENDAR=US&amp;VAR:SYMBOL=EXC&amp;VAR:INDEX=0"}</definedName>
    <definedName name="_674__FDSAUDITLINK__" localSheetId="9" hidden="1">{"fdsup://directions/FAT Viewer?action=UPDATE&amp;creator=factset&amp;DYN_ARGS=TRUE&amp;DOC_NAME=FAT:FQL_AUDITING_CLIENT_TEMPLATE.FAT&amp;display_string=Audit&amp;VAR:KEY=VIXYPABMTM&amp;VAR:QUERY=RkZfRUJJVERBX09QRVIoUVRSLDQvMS8yMDEwLDYvMzAvMjAxMCwsLFVTRCk=&amp;WINDOW=FIRST_POPUP&amp;HEIGH","T=450&amp;WIDTH=450&amp;START_MAXIMIZED=FALSE&amp;VAR:CALENDAR=US&amp;VAR:SYMBOL=EXC&amp;VAR:INDEX=0"}</definedName>
    <definedName name="_674__FDSAUDITLINK__" localSheetId="8" hidden="1">{"fdsup://directions/FAT Viewer?action=UPDATE&amp;creator=factset&amp;DYN_ARGS=TRUE&amp;DOC_NAME=FAT:FQL_AUDITING_CLIENT_TEMPLATE.FAT&amp;display_string=Audit&amp;VAR:KEY=VIXYPABMTM&amp;VAR:QUERY=RkZfRUJJVERBX09QRVIoUVRSLDQvMS8yMDEwLDYvMzAvMjAxMCwsLFVTRCk=&amp;WINDOW=FIRST_POPUP&amp;HEIGH","T=450&amp;WIDTH=450&amp;START_MAXIMIZED=FALSE&amp;VAR:CALENDAR=US&amp;VAR:SYMBOL=EXC&amp;VAR:INDEX=0"}</definedName>
    <definedName name="_674__FDSAUDITLINK__" localSheetId="10" hidden="1">{"fdsup://directions/FAT Viewer?action=UPDATE&amp;creator=factset&amp;DYN_ARGS=TRUE&amp;DOC_NAME=FAT:FQL_AUDITING_CLIENT_TEMPLATE.FAT&amp;display_string=Audit&amp;VAR:KEY=VIXYPABMTM&amp;VAR:QUERY=RkZfRUJJVERBX09QRVIoUVRSLDQvMS8yMDEwLDYvMzAvMjAxMCwsLFVTRCk=&amp;WINDOW=FIRST_POPUP&amp;HEIGH","T=450&amp;WIDTH=450&amp;START_MAXIMIZED=FALSE&amp;VAR:CALENDAR=US&amp;VAR:SYMBOL=EXC&amp;VAR:INDEX=0"}</definedName>
    <definedName name="_674__FDSAUDITLINK__" localSheetId="3" hidden="1">{"fdsup://directions/FAT Viewer?action=UPDATE&amp;creator=factset&amp;DYN_ARGS=TRUE&amp;DOC_NAME=FAT:FQL_AUDITING_CLIENT_TEMPLATE.FAT&amp;display_string=Audit&amp;VAR:KEY=VIXYPABMTM&amp;VAR:QUERY=RkZfRUJJVERBX09QRVIoUVRSLDQvMS8yMDEwLDYvMzAvMjAxMCwsLFVTRCk=&amp;WINDOW=FIRST_POPUP&amp;HEIGH","T=450&amp;WIDTH=450&amp;START_MAXIMIZED=FALSE&amp;VAR:CALENDAR=US&amp;VAR:SYMBOL=EXC&amp;VAR:INDEX=0"}</definedName>
    <definedName name="_674__FDSAUDITLINK__" localSheetId="5" hidden="1">{"fdsup://directions/FAT Viewer?action=UPDATE&amp;creator=factset&amp;DYN_ARGS=TRUE&amp;DOC_NAME=FAT:FQL_AUDITING_CLIENT_TEMPLATE.FAT&amp;display_string=Audit&amp;VAR:KEY=VIXYPABMTM&amp;VAR:QUERY=RkZfRUJJVERBX09QRVIoUVRSLDQvMS8yMDEwLDYvMzAvMjAxMCwsLFVTRCk=&amp;WINDOW=FIRST_POPUP&amp;HEIGH","T=450&amp;WIDTH=450&amp;START_MAXIMIZED=FALSE&amp;VAR:CALENDAR=US&amp;VAR:SYMBOL=EXC&amp;VAR:INDEX=0"}</definedName>
    <definedName name="_674__FDSAUDITLINK__" localSheetId="1" hidden="1">{"fdsup://directions/FAT Viewer?action=UPDATE&amp;creator=factset&amp;DYN_ARGS=TRUE&amp;DOC_NAME=FAT:FQL_AUDITING_CLIENT_TEMPLATE.FAT&amp;display_string=Audit&amp;VAR:KEY=VIXYPABMTM&amp;VAR:QUERY=RkZfRUJJVERBX09QRVIoUVRSLDQvMS8yMDEwLDYvMzAvMjAxMCwsLFVTRCk=&amp;WINDOW=FIRST_POPUP&amp;HEIGH","T=450&amp;WIDTH=450&amp;START_MAXIMIZED=FALSE&amp;VAR:CALENDAR=US&amp;VAR:SYMBOL=EXC&amp;VAR:INDEX=0"}</definedName>
    <definedName name="_674__FDSAUDITLINK__" hidden="1">{"fdsup://directions/FAT Viewer?action=UPDATE&amp;creator=factset&amp;DYN_ARGS=TRUE&amp;DOC_NAME=FAT:FQL_AUDITING_CLIENT_TEMPLATE.FAT&amp;display_string=Audit&amp;VAR:KEY=VIXYPABMTM&amp;VAR:QUERY=RkZfRUJJVERBX09QRVIoUVRSLDQvMS8yMDEwLDYvMzAvMjAxMCwsLFVTRCk=&amp;WINDOW=FIRST_POPUP&amp;HEIGH","T=450&amp;WIDTH=450&amp;START_MAXIMIZED=FALSE&amp;VAR:CALENDAR=US&amp;VAR:SYMBOL=EXC&amp;VAR:INDEX=0"}</definedName>
    <definedName name="_675__FDSAUDITLINK__" localSheetId="7" hidden="1">{"fdsup://directions/FAT Viewer?action=UPDATE&amp;creator=factset&amp;DYN_ARGS=TRUE&amp;DOC_NAME=FAT:FQL_AUDITING_CLIENT_TEMPLATE.FAT&amp;display_string=Audit&amp;VAR:KEY=DWLWBIXEFG&amp;VAR:QUERY=RkZfRUJJVERBX09QRVIoUVRSLDQvMS8yMDA5LDYvMzAvMjAwOSwsLFVTRCk=&amp;WINDOW=FIRST_POPUP&amp;HEIGH","T=450&amp;WIDTH=450&amp;START_MAXIMIZED=FALSE&amp;VAR:CALENDAR=US&amp;VAR:SYMBOL=ETR&amp;VAR:INDEX=0"}</definedName>
    <definedName name="_675__FDSAUDITLINK__" localSheetId="9" hidden="1">{"fdsup://directions/FAT Viewer?action=UPDATE&amp;creator=factset&amp;DYN_ARGS=TRUE&amp;DOC_NAME=FAT:FQL_AUDITING_CLIENT_TEMPLATE.FAT&amp;display_string=Audit&amp;VAR:KEY=DWLWBIXEFG&amp;VAR:QUERY=RkZfRUJJVERBX09QRVIoUVRSLDQvMS8yMDA5LDYvMzAvMjAwOSwsLFVTRCk=&amp;WINDOW=FIRST_POPUP&amp;HEIGH","T=450&amp;WIDTH=450&amp;START_MAXIMIZED=FALSE&amp;VAR:CALENDAR=US&amp;VAR:SYMBOL=ETR&amp;VAR:INDEX=0"}</definedName>
    <definedName name="_675__FDSAUDITLINK__" localSheetId="8" hidden="1">{"fdsup://directions/FAT Viewer?action=UPDATE&amp;creator=factset&amp;DYN_ARGS=TRUE&amp;DOC_NAME=FAT:FQL_AUDITING_CLIENT_TEMPLATE.FAT&amp;display_string=Audit&amp;VAR:KEY=DWLWBIXEFG&amp;VAR:QUERY=RkZfRUJJVERBX09QRVIoUVRSLDQvMS8yMDA5LDYvMzAvMjAwOSwsLFVTRCk=&amp;WINDOW=FIRST_POPUP&amp;HEIGH","T=450&amp;WIDTH=450&amp;START_MAXIMIZED=FALSE&amp;VAR:CALENDAR=US&amp;VAR:SYMBOL=ETR&amp;VAR:INDEX=0"}</definedName>
    <definedName name="_675__FDSAUDITLINK__" localSheetId="10" hidden="1">{"fdsup://directions/FAT Viewer?action=UPDATE&amp;creator=factset&amp;DYN_ARGS=TRUE&amp;DOC_NAME=FAT:FQL_AUDITING_CLIENT_TEMPLATE.FAT&amp;display_string=Audit&amp;VAR:KEY=DWLWBIXEFG&amp;VAR:QUERY=RkZfRUJJVERBX09QRVIoUVRSLDQvMS8yMDA5LDYvMzAvMjAwOSwsLFVTRCk=&amp;WINDOW=FIRST_POPUP&amp;HEIGH","T=450&amp;WIDTH=450&amp;START_MAXIMIZED=FALSE&amp;VAR:CALENDAR=US&amp;VAR:SYMBOL=ETR&amp;VAR:INDEX=0"}</definedName>
    <definedName name="_675__FDSAUDITLINK__" localSheetId="3" hidden="1">{"fdsup://directions/FAT Viewer?action=UPDATE&amp;creator=factset&amp;DYN_ARGS=TRUE&amp;DOC_NAME=FAT:FQL_AUDITING_CLIENT_TEMPLATE.FAT&amp;display_string=Audit&amp;VAR:KEY=DWLWBIXEFG&amp;VAR:QUERY=RkZfRUJJVERBX09QRVIoUVRSLDQvMS8yMDA5LDYvMzAvMjAwOSwsLFVTRCk=&amp;WINDOW=FIRST_POPUP&amp;HEIGH","T=450&amp;WIDTH=450&amp;START_MAXIMIZED=FALSE&amp;VAR:CALENDAR=US&amp;VAR:SYMBOL=ETR&amp;VAR:INDEX=0"}</definedName>
    <definedName name="_675__FDSAUDITLINK__" localSheetId="5" hidden="1">{"fdsup://directions/FAT Viewer?action=UPDATE&amp;creator=factset&amp;DYN_ARGS=TRUE&amp;DOC_NAME=FAT:FQL_AUDITING_CLIENT_TEMPLATE.FAT&amp;display_string=Audit&amp;VAR:KEY=DWLWBIXEFG&amp;VAR:QUERY=RkZfRUJJVERBX09QRVIoUVRSLDQvMS8yMDA5LDYvMzAvMjAwOSwsLFVTRCk=&amp;WINDOW=FIRST_POPUP&amp;HEIGH","T=450&amp;WIDTH=450&amp;START_MAXIMIZED=FALSE&amp;VAR:CALENDAR=US&amp;VAR:SYMBOL=ETR&amp;VAR:INDEX=0"}</definedName>
    <definedName name="_675__FDSAUDITLINK__" localSheetId="1" hidden="1">{"fdsup://directions/FAT Viewer?action=UPDATE&amp;creator=factset&amp;DYN_ARGS=TRUE&amp;DOC_NAME=FAT:FQL_AUDITING_CLIENT_TEMPLATE.FAT&amp;display_string=Audit&amp;VAR:KEY=DWLWBIXEFG&amp;VAR:QUERY=RkZfRUJJVERBX09QRVIoUVRSLDQvMS8yMDA5LDYvMzAvMjAwOSwsLFVTRCk=&amp;WINDOW=FIRST_POPUP&amp;HEIGH","T=450&amp;WIDTH=450&amp;START_MAXIMIZED=FALSE&amp;VAR:CALENDAR=US&amp;VAR:SYMBOL=ETR&amp;VAR:INDEX=0"}</definedName>
    <definedName name="_675__FDSAUDITLINK__" hidden="1">{"fdsup://directions/FAT Viewer?action=UPDATE&amp;creator=factset&amp;DYN_ARGS=TRUE&amp;DOC_NAME=FAT:FQL_AUDITING_CLIENT_TEMPLATE.FAT&amp;display_string=Audit&amp;VAR:KEY=DWLWBIXEFG&amp;VAR:QUERY=RkZfRUJJVERBX09QRVIoUVRSLDQvMS8yMDA5LDYvMzAvMjAwOSwsLFVTRCk=&amp;WINDOW=FIRST_POPUP&amp;HEIGH","T=450&amp;WIDTH=450&amp;START_MAXIMIZED=FALSE&amp;VAR:CALENDAR=US&amp;VAR:SYMBOL=ETR&amp;VAR:INDEX=0"}</definedName>
    <definedName name="_676__FDSAUDITLINK__" localSheetId="7" hidden="1">{"fdsup://directions/FAT Viewer?action=UPDATE&amp;creator=factset&amp;DYN_ARGS=TRUE&amp;DOC_NAME=FAT:FQL_AUDITING_CLIENT_TEMPLATE.FAT&amp;display_string=Audit&amp;VAR:KEY=FIJMNUTQPG&amp;VAR:QUERY=RkZfRUJJVERBX09QRVIoUVRSLDQvMS8yMDEwLDYvMzAvMjAxMCwsLFVTRCk=&amp;WINDOW=FIRST_POPUP&amp;HEIGH","T=450&amp;WIDTH=450&amp;START_MAXIMIZED=FALSE&amp;VAR:CALENDAR=US&amp;VAR:SYMBOL=ETR&amp;VAR:INDEX=0"}</definedName>
    <definedName name="_676__FDSAUDITLINK__" localSheetId="9" hidden="1">{"fdsup://directions/FAT Viewer?action=UPDATE&amp;creator=factset&amp;DYN_ARGS=TRUE&amp;DOC_NAME=FAT:FQL_AUDITING_CLIENT_TEMPLATE.FAT&amp;display_string=Audit&amp;VAR:KEY=FIJMNUTQPG&amp;VAR:QUERY=RkZfRUJJVERBX09QRVIoUVRSLDQvMS8yMDEwLDYvMzAvMjAxMCwsLFVTRCk=&amp;WINDOW=FIRST_POPUP&amp;HEIGH","T=450&amp;WIDTH=450&amp;START_MAXIMIZED=FALSE&amp;VAR:CALENDAR=US&amp;VAR:SYMBOL=ETR&amp;VAR:INDEX=0"}</definedName>
    <definedName name="_676__FDSAUDITLINK__" localSheetId="8" hidden="1">{"fdsup://directions/FAT Viewer?action=UPDATE&amp;creator=factset&amp;DYN_ARGS=TRUE&amp;DOC_NAME=FAT:FQL_AUDITING_CLIENT_TEMPLATE.FAT&amp;display_string=Audit&amp;VAR:KEY=FIJMNUTQPG&amp;VAR:QUERY=RkZfRUJJVERBX09QRVIoUVRSLDQvMS8yMDEwLDYvMzAvMjAxMCwsLFVTRCk=&amp;WINDOW=FIRST_POPUP&amp;HEIGH","T=450&amp;WIDTH=450&amp;START_MAXIMIZED=FALSE&amp;VAR:CALENDAR=US&amp;VAR:SYMBOL=ETR&amp;VAR:INDEX=0"}</definedName>
    <definedName name="_676__FDSAUDITLINK__" localSheetId="10" hidden="1">{"fdsup://directions/FAT Viewer?action=UPDATE&amp;creator=factset&amp;DYN_ARGS=TRUE&amp;DOC_NAME=FAT:FQL_AUDITING_CLIENT_TEMPLATE.FAT&amp;display_string=Audit&amp;VAR:KEY=FIJMNUTQPG&amp;VAR:QUERY=RkZfRUJJVERBX09QRVIoUVRSLDQvMS8yMDEwLDYvMzAvMjAxMCwsLFVTRCk=&amp;WINDOW=FIRST_POPUP&amp;HEIGH","T=450&amp;WIDTH=450&amp;START_MAXIMIZED=FALSE&amp;VAR:CALENDAR=US&amp;VAR:SYMBOL=ETR&amp;VAR:INDEX=0"}</definedName>
    <definedName name="_676__FDSAUDITLINK__" localSheetId="3" hidden="1">{"fdsup://directions/FAT Viewer?action=UPDATE&amp;creator=factset&amp;DYN_ARGS=TRUE&amp;DOC_NAME=FAT:FQL_AUDITING_CLIENT_TEMPLATE.FAT&amp;display_string=Audit&amp;VAR:KEY=FIJMNUTQPG&amp;VAR:QUERY=RkZfRUJJVERBX09QRVIoUVRSLDQvMS8yMDEwLDYvMzAvMjAxMCwsLFVTRCk=&amp;WINDOW=FIRST_POPUP&amp;HEIGH","T=450&amp;WIDTH=450&amp;START_MAXIMIZED=FALSE&amp;VAR:CALENDAR=US&amp;VAR:SYMBOL=ETR&amp;VAR:INDEX=0"}</definedName>
    <definedName name="_676__FDSAUDITLINK__" localSheetId="5" hidden="1">{"fdsup://directions/FAT Viewer?action=UPDATE&amp;creator=factset&amp;DYN_ARGS=TRUE&amp;DOC_NAME=FAT:FQL_AUDITING_CLIENT_TEMPLATE.FAT&amp;display_string=Audit&amp;VAR:KEY=FIJMNUTQPG&amp;VAR:QUERY=RkZfRUJJVERBX09QRVIoUVRSLDQvMS8yMDEwLDYvMzAvMjAxMCwsLFVTRCk=&amp;WINDOW=FIRST_POPUP&amp;HEIGH","T=450&amp;WIDTH=450&amp;START_MAXIMIZED=FALSE&amp;VAR:CALENDAR=US&amp;VAR:SYMBOL=ETR&amp;VAR:INDEX=0"}</definedName>
    <definedName name="_676__FDSAUDITLINK__" localSheetId="1" hidden="1">{"fdsup://directions/FAT Viewer?action=UPDATE&amp;creator=factset&amp;DYN_ARGS=TRUE&amp;DOC_NAME=FAT:FQL_AUDITING_CLIENT_TEMPLATE.FAT&amp;display_string=Audit&amp;VAR:KEY=FIJMNUTQPG&amp;VAR:QUERY=RkZfRUJJVERBX09QRVIoUVRSLDQvMS8yMDEwLDYvMzAvMjAxMCwsLFVTRCk=&amp;WINDOW=FIRST_POPUP&amp;HEIGH","T=450&amp;WIDTH=450&amp;START_MAXIMIZED=FALSE&amp;VAR:CALENDAR=US&amp;VAR:SYMBOL=ETR&amp;VAR:INDEX=0"}</definedName>
    <definedName name="_676__FDSAUDITLINK__" hidden="1">{"fdsup://directions/FAT Viewer?action=UPDATE&amp;creator=factset&amp;DYN_ARGS=TRUE&amp;DOC_NAME=FAT:FQL_AUDITING_CLIENT_TEMPLATE.FAT&amp;display_string=Audit&amp;VAR:KEY=FIJMNUTQPG&amp;VAR:QUERY=RkZfRUJJVERBX09QRVIoUVRSLDQvMS8yMDEwLDYvMzAvMjAxMCwsLFVTRCk=&amp;WINDOW=FIRST_POPUP&amp;HEIGH","T=450&amp;WIDTH=450&amp;START_MAXIMIZED=FALSE&amp;VAR:CALENDAR=US&amp;VAR:SYMBOL=ETR&amp;VAR:INDEX=0"}</definedName>
    <definedName name="_677__FDSAUDITLINK__" localSheetId="7" hidden="1">{"fdsup://directions/FAT Viewer?action=UPDATE&amp;creator=factset&amp;DYN_ARGS=TRUE&amp;DOC_NAME=FAT:FQL_AUDITING_CLIENT_TEMPLATE.FAT&amp;display_string=Audit&amp;VAR:KEY=XGTKZIFQDW&amp;VAR:QUERY=RkZfRUJJVERBX09QRVIoUVRSLDQvMS8yMDA5LDYvMzAvMjAwOSwsLFVTRCk=&amp;WINDOW=FIRST_POPUP&amp;HEIGH","T=450&amp;WIDTH=450&amp;START_MAXIMIZED=FALSE&amp;VAR:CALENDAR=US&amp;VAR:SYMBOL=ETN&amp;VAR:INDEX=0"}</definedName>
    <definedName name="_677__FDSAUDITLINK__" localSheetId="9" hidden="1">{"fdsup://directions/FAT Viewer?action=UPDATE&amp;creator=factset&amp;DYN_ARGS=TRUE&amp;DOC_NAME=FAT:FQL_AUDITING_CLIENT_TEMPLATE.FAT&amp;display_string=Audit&amp;VAR:KEY=XGTKZIFQDW&amp;VAR:QUERY=RkZfRUJJVERBX09QRVIoUVRSLDQvMS8yMDA5LDYvMzAvMjAwOSwsLFVTRCk=&amp;WINDOW=FIRST_POPUP&amp;HEIGH","T=450&amp;WIDTH=450&amp;START_MAXIMIZED=FALSE&amp;VAR:CALENDAR=US&amp;VAR:SYMBOL=ETN&amp;VAR:INDEX=0"}</definedName>
    <definedName name="_677__FDSAUDITLINK__" localSheetId="8" hidden="1">{"fdsup://directions/FAT Viewer?action=UPDATE&amp;creator=factset&amp;DYN_ARGS=TRUE&amp;DOC_NAME=FAT:FQL_AUDITING_CLIENT_TEMPLATE.FAT&amp;display_string=Audit&amp;VAR:KEY=XGTKZIFQDW&amp;VAR:QUERY=RkZfRUJJVERBX09QRVIoUVRSLDQvMS8yMDA5LDYvMzAvMjAwOSwsLFVTRCk=&amp;WINDOW=FIRST_POPUP&amp;HEIGH","T=450&amp;WIDTH=450&amp;START_MAXIMIZED=FALSE&amp;VAR:CALENDAR=US&amp;VAR:SYMBOL=ETN&amp;VAR:INDEX=0"}</definedName>
    <definedName name="_677__FDSAUDITLINK__" localSheetId="10" hidden="1">{"fdsup://directions/FAT Viewer?action=UPDATE&amp;creator=factset&amp;DYN_ARGS=TRUE&amp;DOC_NAME=FAT:FQL_AUDITING_CLIENT_TEMPLATE.FAT&amp;display_string=Audit&amp;VAR:KEY=XGTKZIFQDW&amp;VAR:QUERY=RkZfRUJJVERBX09QRVIoUVRSLDQvMS8yMDA5LDYvMzAvMjAwOSwsLFVTRCk=&amp;WINDOW=FIRST_POPUP&amp;HEIGH","T=450&amp;WIDTH=450&amp;START_MAXIMIZED=FALSE&amp;VAR:CALENDAR=US&amp;VAR:SYMBOL=ETN&amp;VAR:INDEX=0"}</definedName>
    <definedName name="_677__FDSAUDITLINK__" localSheetId="3" hidden="1">{"fdsup://directions/FAT Viewer?action=UPDATE&amp;creator=factset&amp;DYN_ARGS=TRUE&amp;DOC_NAME=FAT:FQL_AUDITING_CLIENT_TEMPLATE.FAT&amp;display_string=Audit&amp;VAR:KEY=XGTKZIFQDW&amp;VAR:QUERY=RkZfRUJJVERBX09QRVIoUVRSLDQvMS8yMDA5LDYvMzAvMjAwOSwsLFVTRCk=&amp;WINDOW=FIRST_POPUP&amp;HEIGH","T=450&amp;WIDTH=450&amp;START_MAXIMIZED=FALSE&amp;VAR:CALENDAR=US&amp;VAR:SYMBOL=ETN&amp;VAR:INDEX=0"}</definedName>
    <definedName name="_677__FDSAUDITLINK__" localSheetId="5" hidden="1">{"fdsup://directions/FAT Viewer?action=UPDATE&amp;creator=factset&amp;DYN_ARGS=TRUE&amp;DOC_NAME=FAT:FQL_AUDITING_CLIENT_TEMPLATE.FAT&amp;display_string=Audit&amp;VAR:KEY=XGTKZIFQDW&amp;VAR:QUERY=RkZfRUJJVERBX09QRVIoUVRSLDQvMS8yMDA5LDYvMzAvMjAwOSwsLFVTRCk=&amp;WINDOW=FIRST_POPUP&amp;HEIGH","T=450&amp;WIDTH=450&amp;START_MAXIMIZED=FALSE&amp;VAR:CALENDAR=US&amp;VAR:SYMBOL=ETN&amp;VAR:INDEX=0"}</definedName>
    <definedName name="_677__FDSAUDITLINK__" localSheetId="1" hidden="1">{"fdsup://directions/FAT Viewer?action=UPDATE&amp;creator=factset&amp;DYN_ARGS=TRUE&amp;DOC_NAME=FAT:FQL_AUDITING_CLIENT_TEMPLATE.FAT&amp;display_string=Audit&amp;VAR:KEY=XGTKZIFQDW&amp;VAR:QUERY=RkZfRUJJVERBX09QRVIoUVRSLDQvMS8yMDA5LDYvMzAvMjAwOSwsLFVTRCk=&amp;WINDOW=FIRST_POPUP&amp;HEIGH","T=450&amp;WIDTH=450&amp;START_MAXIMIZED=FALSE&amp;VAR:CALENDAR=US&amp;VAR:SYMBOL=ETN&amp;VAR:INDEX=0"}</definedName>
    <definedName name="_677__FDSAUDITLINK__" hidden="1">{"fdsup://directions/FAT Viewer?action=UPDATE&amp;creator=factset&amp;DYN_ARGS=TRUE&amp;DOC_NAME=FAT:FQL_AUDITING_CLIENT_TEMPLATE.FAT&amp;display_string=Audit&amp;VAR:KEY=XGTKZIFQDW&amp;VAR:QUERY=RkZfRUJJVERBX09QRVIoUVRSLDQvMS8yMDA5LDYvMzAvMjAwOSwsLFVTRCk=&amp;WINDOW=FIRST_POPUP&amp;HEIGH","T=450&amp;WIDTH=450&amp;START_MAXIMIZED=FALSE&amp;VAR:CALENDAR=US&amp;VAR:SYMBOL=ETN&amp;VAR:INDEX=0"}</definedName>
    <definedName name="_678__FDSAUDITLINK__" localSheetId="7" hidden="1">{"fdsup://directions/FAT Viewer?action=UPDATE&amp;creator=factset&amp;DYN_ARGS=TRUE&amp;DOC_NAME=FAT:FQL_AUDITING_CLIENT_TEMPLATE.FAT&amp;display_string=Audit&amp;VAR:KEY=FSTWDCVCJA&amp;VAR:QUERY=RkZfRUJJVERBX09QRVIoUVRSLDQvMS8yMDEwLDYvMzAvMjAxMCwsLFVTRCk=&amp;WINDOW=FIRST_POPUP&amp;HEIGH","T=450&amp;WIDTH=450&amp;START_MAXIMIZED=FALSE&amp;VAR:CALENDAR=US&amp;VAR:SYMBOL=ETN&amp;VAR:INDEX=0"}</definedName>
    <definedName name="_678__FDSAUDITLINK__" localSheetId="9" hidden="1">{"fdsup://directions/FAT Viewer?action=UPDATE&amp;creator=factset&amp;DYN_ARGS=TRUE&amp;DOC_NAME=FAT:FQL_AUDITING_CLIENT_TEMPLATE.FAT&amp;display_string=Audit&amp;VAR:KEY=FSTWDCVCJA&amp;VAR:QUERY=RkZfRUJJVERBX09QRVIoUVRSLDQvMS8yMDEwLDYvMzAvMjAxMCwsLFVTRCk=&amp;WINDOW=FIRST_POPUP&amp;HEIGH","T=450&amp;WIDTH=450&amp;START_MAXIMIZED=FALSE&amp;VAR:CALENDAR=US&amp;VAR:SYMBOL=ETN&amp;VAR:INDEX=0"}</definedName>
    <definedName name="_678__FDSAUDITLINK__" localSheetId="8" hidden="1">{"fdsup://directions/FAT Viewer?action=UPDATE&amp;creator=factset&amp;DYN_ARGS=TRUE&amp;DOC_NAME=FAT:FQL_AUDITING_CLIENT_TEMPLATE.FAT&amp;display_string=Audit&amp;VAR:KEY=FSTWDCVCJA&amp;VAR:QUERY=RkZfRUJJVERBX09QRVIoUVRSLDQvMS8yMDEwLDYvMzAvMjAxMCwsLFVTRCk=&amp;WINDOW=FIRST_POPUP&amp;HEIGH","T=450&amp;WIDTH=450&amp;START_MAXIMIZED=FALSE&amp;VAR:CALENDAR=US&amp;VAR:SYMBOL=ETN&amp;VAR:INDEX=0"}</definedName>
    <definedName name="_678__FDSAUDITLINK__" localSheetId="10" hidden="1">{"fdsup://directions/FAT Viewer?action=UPDATE&amp;creator=factset&amp;DYN_ARGS=TRUE&amp;DOC_NAME=FAT:FQL_AUDITING_CLIENT_TEMPLATE.FAT&amp;display_string=Audit&amp;VAR:KEY=FSTWDCVCJA&amp;VAR:QUERY=RkZfRUJJVERBX09QRVIoUVRSLDQvMS8yMDEwLDYvMzAvMjAxMCwsLFVTRCk=&amp;WINDOW=FIRST_POPUP&amp;HEIGH","T=450&amp;WIDTH=450&amp;START_MAXIMIZED=FALSE&amp;VAR:CALENDAR=US&amp;VAR:SYMBOL=ETN&amp;VAR:INDEX=0"}</definedName>
    <definedName name="_678__FDSAUDITLINK__" localSheetId="3" hidden="1">{"fdsup://directions/FAT Viewer?action=UPDATE&amp;creator=factset&amp;DYN_ARGS=TRUE&amp;DOC_NAME=FAT:FQL_AUDITING_CLIENT_TEMPLATE.FAT&amp;display_string=Audit&amp;VAR:KEY=FSTWDCVCJA&amp;VAR:QUERY=RkZfRUJJVERBX09QRVIoUVRSLDQvMS8yMDEwLDYvMzAvMjAxMCwsLFVTRCk=&amp;WINDOW=FIRST_POPUP&amp;HEIGH","T=450&amp;WIDTH=450&amp;START_MAXIMIZED=FALSE&amp;VAR:CALENDAR=US&amp;VAR:SYMBOL=ETN&amp;VAR:INDEX=0"}</definedName>
    <definedName name="_678__FDSAUDITLINK__" localSheetId="5" hidden="1">{"fdsup://directions/FAT Viewer?action=UPDATE&amp;creator=factset&amp;DYN_ARGS=TRUE&amp;DOC_NAME=FAT:FQL_AUDITING_CLIENT_TEMPLATE.FAT&amp;display_string=Audit&amp;VAR:KEY=FSTWDCVCJA&amp;VAR:QUERY=RkZfRUJJVERBX09QRVIoUVRSLDQvMS8yMDEwLDYvMzAvMjAxMCwsLFVTRCk=&amp;WINDOW=FIRST_POPUP&amp;HEIGH","T=450&amp;WIDTH=450&amp;START_MAXIMIZED=FALSE&amp;VAR:CALENDAR=US&amp;VAR:SYMBOL=ETN&amp;VAR:INDEX=0"}</definedName>
    <definedName name="_678__FDSAUDITLINK__" localSheetId="1" hidden="1">{"fdsup://directions/FAT Viewer?action=UPDATE&amp;creator=factset&amp;DYN_ARGS=TRUE&amp;DOC_NAME=FAT:FQL_AUDITING_CLIENT_TEMPLATE.FAT&amp;display_string=Audit&amp;VAR:KEY=FSTWDCVCJA&amp;VAR:QUERY=RkZfRUJJVERBX09QRVIoUVRSLDQvMS8yMDEwLDYvMzAvMjAxMCwsLFVTRCk=&amp;WINDOW=FIRST_POPUP&amp;HEIGH","T=450&amp;WIDTH=450&amp;START_MAXIMIZED=FALSE&amp;VAR:CALENDAR=US&amp;VAR:SYMBOL=ETN&amp;VAR:INDEX=0"}</definedName>
    <definedName name="_678__FDSAUDITLINK__" hidden="1">{"fdsup://directions/FAT Viewer?action=UPDATE&amp;creator=factset&amp;DYN_ARGS=TRUE&amp;DOC_NAME=FAT:FQL_AUDITING_CLIENT_TEMPLATE.FAT&amp;display_string=Audit&amp;VAR:KEY=FSTWDCVCJA&amp;VAR:QUERY=RkZfRUJJVERBX09QRVIoUVRSLDQvMS8yMDEwLDYvMzAvMjAxMCwsLFVTRCk=&amp;WINDOW=FIRST_POPUP&amp;HEIGH","T=450&amp;WIDTH=450&amp;START_MAXIMIZED=FALSE&amp;VAR:CALENDAR=US&amp;VAR:SYMBOL=ETN&amp;VAR:INDEX=0"}</definedName>
    <definedName name="_679__FDSAUDITLINK__" localSheetId="7" hidden="1">{"fdsup://directions/FAT Viewer?action=UPDATE&amp;creator=factset&amp;DYN_ARGS=TRUE&amp;DOC_NAME=FAT:FQL_AUDITING_CLIENT_TEMPLATE.FAT&amp;display_string=Audit&amp;VAR:KEY=DILKHKBULA&amp;VAR:QUERY=RkZfRUJJVERBX09QRVIoUVRSLDQvMS8yMDA5LDYvMzAvMjAwOSwsLFVTRCk=&amp;WINDOW=FIRST_POPUP&amp;HEIGH","T=450&amp;WIDTH=450&amp;START_MAXIMIZED=FALSE&amp;VAR:CALENDAR=US&amp;VAR:SYMBOL=ETFC&amp;VAR:INDEX=0"}</definedName>
    <definedName name="_679__FDSAUDITLINK__" localSheetId="9" hidden="1">{"fdsup://directions/FAT Viewer?action=UPDATE&amp;creator=factset&amp;DYN_ARGS=TRUE&amp;DOC_NAME=FAT:FQL_AUDITING_CLIENT_TEMPLATE.FAT&amp;display_string=Audit&amp;VAR:KEY=DILKHKBULA&amp;VAR:QUERY=RkZfRUJJVERBX09QRVIoUVRSLDQvMS8yMDA5LDYvMzAvMjAwOSwsLFVTRCk=&amp;WINDOW=FIRST_POPUP&amp;HEIGH","T=450&amp;WIDTH=450&amp;START_MAXIMIZED=FALSE&amp;VAR:CALENDAR=US&amp;VAR:SYMBOL=ETFC&amp;VAR:INDEX=0"}</definedName>
    <definedName name="_679__FDSAUDITLINK__" localSheetId="8" hidden="1">{"fdsup://directions/FAT Viewer?action=UPDATE&amp;creator=factset&amp;DYN_ARGS=TRUE&amp;DOC_NAME=FAT:FQL_AUDITING_CLIENT_TEMPLATE.FAT&amp;display_string=Audit&amp;VAR:KEY=DILKHKBULA&amp;VAR:QUERY=RkZfRUJJVERBX09QRVIoUVRSLDQvMS8yMDA5LDYvMzAvMjAwOSwsLFVTRCk=&amp;WINDOW=FIRST_POPUP&amp;HEIGH","T=450&amp;WIDTH=450&amp;START_MAXIMIZED=FALSE&amp;VAR:CALENDAR=US&amp;VAR:SYMBOL=ETFC&amp;VAR:INDEX=0"}</definedName>
    <definedName name="_679__FDSAUDITLINK__" localSheetId="10" hidden="1">{"fdsup://directions/FAT Viewer?action=UPDATE&amp;creator=factset&amp;DYN_ARGS=TRUE&amp;DOC_NAME=FAT:FQL_AUDITING_CLIENT_TEMPLATE.FAT&amp;display_string=Audit&amp;VAR:KEY=DILKHKBULA&amp;VAR:QUERY=RkZfRUJJVERBX09QRVIoUVRSLDQvMS8yMDA5LDYvMzAvMjAwOSwsLFVTRCk=&amp;WINDOW=FIRST_POPUP&amp;HEIGH","T=450&amp;WIDTH=450&amp;START_MAXIMIZED=FALSE&amp;VAR:CALENDAR=US&amp;VAR:SYMBOL=ETFC&amp;VAR:INDEX=0"}</definedName>
    <definedName name="_679__FDSAUDITLINK__" localSheetId="3" hidden="1">{"fdsup://directions/FAT Viewer?action=UPDATE&amp;creator=factset&amp;DYN_ARGS=TRUE&amp;DOC_NAME=FAT:FQL_AUDITING_CLIENT_TEMPLATE.FAT&amp;display_string=Audit&amp;VAR:KEY=DILKHKBULA&amp;VAR:QUERY=RkZfRUJJVERBX09QRVIoUVRSLDQvMS8yMDA5LDYvMzAvMjAwOSwsLFVTRCk=&amp;WINDOW=FIRST_POPUP&amp;HEIGH","T=450&amp;WIDTH=450&amp;START_MAXIMIZED=FALSE&amp;VAR:CALENDAR=US&amp;VAR:SYMBOL=ETFC&amp;VAR:INDEX=0"}</definedName>
    <definedName name="_679__FDSAUDITLINK__" localSheetId="5" hidden="1">{"fdsup://directions/FAT Viewer?action=UPDATE&amp;creator=factset&amp;DYN_ARGS=TRUE&amp;DOC_NAME=FAT:FQL_AUDITING_CLIENT_TEMPLATE.FAT&amp;display_string=Audit&amp;VAR:KEY=DILKHKBULA&amp;VAR:QUERY=RkZfRUJJVERBX09QRVIoUVRSLDQvMS8yMDA5LDYvMzAvMjAwOSwsLFVTRCk=&amp;WINDOW=FIRST_POPUP&amp;HEIGH","T=450&amp;WIDTH=450&amp;START_MAXIMIZED=FALSE&amp;VAR:CALENDAR=US&amp;VAR:SYMBOL=ETFC&amp;VAR:INDEX=0"}</definedName>
    <definedName name="_679__FDSAUDITLINK__" localSheetId="1" hidden="1">{"fdsup://directions/FAT Viewer?action=UPDATE&amp;creator=factset&amp;DYN_ARGS=TRUE&amp;DOC_NAME=FAT:FQL_AUDITING_CLIENT_TEMPLATE.FAT&amp;display_string=Audit&amp;VAR:KEY=DILKHKBULA&amp;VAR:QUERY=RkZfRUJJVERBX09QRVIoUVRSLDQvMS8yMDA5LDYvMzAvMjAwOSwsLFVTRCk=&amp;WINDOW=FIRST_POPUP&amp;HEIGH","T=450&amp;WIDTH=450&amp;START_MAXIMIZED=FALSE&amp;VAR:CALENDAR=US&amp;VAR:SYMBOL=ETFC&amp;VAR:INDEX=0"}</definedName>
    <definedName name="_679__FDSAUDITLINK__" hidden="1">{"fdsup://directions/FAT Viewer?action=UPDATE&amp;creator=factset&amp;DYN_ARGS=TRUE&amp;DOC_NAME=FAT:FQL_AUDITING_CLIENT_TEMPLATE.FAT&amp;display_string=Audit&amp;VAR:KEY=DILKHKBULA&amp;VAR:QUERY=RkZfRUJJVERBX09QRVIoUVRSLDQvMS8yMDA5LDYvMzAvMjAwOSwsLFVTRCk=&amp;WINDOW=FIRST_POPUP&amp;HEIGH","T=450&amp;WIDTH=450&amp;START_MAXIMIZED=FALSE&amp;VAR:CALENDAR=US&amp;VAR:SYMBOL=ETFC&amp;VAR:INDEX=0"}</definedName>
    <definedName name="_68__FDSAUDITLINK__" localSheetId="7" hidden="1">{"fdsup://directions/FAT Viewer?action=UPDATE&amp;creator=factset&amp;DYN_ARGS=TRUE&amp;DOC_NAME=FAT:FQL_AUDITING_CLIENT_TEMPLATE.FAT&amp;display_string=Audit&amp;VAR:KEY=NUNYJGJWNY&amp;VAR:QUERY=RkZfRUJJVERBX09QRVIoUVRSLDQvMS8yMDEwLDYvMzAvMjAxMCwsLFVTRCk=&amp;WINDOW=FIRST_POPUP&amp;HEIGH","T=450&amp;WIDTH=450&amp;START_MAXIMIZED=FALSE&amp;VAR:CALENDAR=US&amp;VAR:SYMBOL=VNO&amp;VAR:INDEX=0"}</definedName>
    <definedName name="_68__FDSAUDITLINK__" localSheetId="9" hidden="1">{"fdsup://directions/FAT Viewer?action=UPDATE&amp;creator=factset&amp;DYN_ARGS=TRUE&amp;DOC_NAME=FAT:FQL_AUDITING_CLIENT_TEMPLATE.FAT&amp;display_string=Audit&amp;VAR:KEY=NUNYJGJWNY&amp;VAR:QUERY=RkZfRUJJVERBX09QRVIoUVRSLDQvMS8yMDEwLDYvMzAvMjAxMCwsLFVTRCk=&amp;WINDOW=FIRST_POPUP&amp;HEIGH","T=450&amp;WIDTH=450&amp;START_MAXIMIZED=FALSE&amp;VAR:CALENDAR=US&amp;VAR:SYMBOL=VNO&amp;VAR:INDEX=0"}</definedName>
    <definedName name="_68__FDSAUDITLINK__" localSheetId="8" hidden="1">{"fdsup://directions/FAT Viewer?action=UPDATE&amp;creator=factset&amp;DYN_ARGS=TRUE&amp;DOC_NAME=FAT:FQL_AUDITING_CLIENT_TEMPLATE.FAT&amp;display_string=Audit&amp;VAR:KEY=NUNYJGJWNY&amp;VAR:QUERY=RkZfRUJJVERBX09QRVIoUVRSLDQvMS8yMDEwLDYvMzAvMjAxMCwsLFVTRCk=&amp;WINDOW=FIRST_POPUP&amp;HEIGH","T=450&amp;WIDTH=450&amp;START_MAXIMIZED=FALSE&amp;VAR:CALENDAR=US&amp;VAR:SYMBOL=VNO&amp;VAR:INDEX=0"}</definedName>
    <definedName name="_68__FDSAUDITLINK__" localSheetId="10" hidden="1">{"fdsup://directions/FAT Viewer?action=UPDATE&amp;creator=factset&amp;DYN_ARGS=TRUE&amp;DOC_NAME=FAT:FQL_AUDITING_CLIENT_TEMPLATE.FAT&amp;display_string=Audit&amp;VAR:KEY=NUNYJGJWNY&amp;VAR:QUERY=RkZfRUJJVERBX09QRVIoUVRSLDQvMS8yMDEwLDYvMzAvMjAxMCwsLFVTRCk=&amp;WINDOW=FIRST_POPUP&amp;HEIGH","T=450&amp;WIDTH=450&amp;START_MAXIMIZED=FALSE&amp;VAR:CALENDAR=US&amp;VAR:SYMBOL=VNO&amp;VAR:INDEX=0"}</definedName>
    <definedName name="_68__FDSAUDITLINK__" localSheetId="3" hidden="1">{"fdsup://directions/FAT Viewer?action=UPDATE&amp;creator=factset&amp;DYN_ARGS=TRUE&amp;DOC_NAME=FAT:FQL_AUDITING_CLIENT_TEMPLATE.FAT&amp;display_string=Audit&amp;VAR:KEY=NUNYJGJWNY&amp;VAR:QUERY=RkZfRUJJVERBX09QRVIoUVRSLDQvMS8yMDEwLDYvMzAvMjAxMCwsLFVTRCk=&amp;WINDOW=FIRST_POPUP&amp;HEIGH","T=450&amp;WIDTH=450&amp;START_MAXIMIZED=FALSE&amp;VAR:CALENDAR=US&amp;VAR:SYMBOL=VNO&amp;VAR:INDEX=0"}</definedName>
    <definedName name="_68__FDSAUDITLINK__" localSheetId="5" hidden="1">{"fdsup://directions/FAT Viewer?action=UPDATE&amp;creator=factset&amp;DYN_ARGS=TRUE&amp;DOC_NAME=FAT:FQL_AUDITING_CLIENT_TEMPLATE.FAT&amp;display_string=Audit&amp;VAR:KEY=NUNYJGJWNY&amp;VAR:QUERY=RkZfRUJJVERBX09QRVIoUVRSLDQvMS8yMDEwLDYvMzAvMjAxMCwsLFVTRCk=&amp;WINDOW=FIRST_POPUP&amp;HEIGH","T=450&amp;WIDTH=450&amp;START_MAXIMIZED=FALSE&amp;VAR:CALENDAR=US&amp;VAR:SYMBOL=VNO&amp;VAR:INDEX=0"}</definedName>
    <definedName name="_68__FDSAUDITLINK__" localSheetId="1" hidden="1">{"fdsup://directions/FAT Viewer?action=UPDATE&amp;creator=factset&amp;DYN_ARGS=TRUE&amp;DOC_NAME=FAT:FQL_AUDITING_CLIENT_TEMPLATE.FAT&amp;display_string=Audit&amp;VAR:KEY=NUNYJGJWNY&amp;VAR:QUERY=RkZfRUJJVERBX09QRVIoUVRSLDQvMS8yMDEwLDYvMzAvMjAxMCwsLFVTRCk=&amp;WINDOW=FIRST_POPUP&amp;HEIGH","T=450&amp;WIDTH=450&amp;START_MAXIMIZED=FALSE&amp;VAR:CALENDAR=US&amp;VAR:SYMBOL=VNO&amp;VAR:INDEX=0"}</definedName>
    <definedName name="_68__FDSAUDITLINK__" hidden="1">{"fdsup://directions/FAT Viewer?action=UPDATE&amp;creator=factset&amp;DYN_ARGS=TRUE&amp;DOC_NAME=FAT:FQL_AUDITING_CLIENT_TEMPLATE.FAT&amp;display_string=Audit&amp;VAR:KEY=NUNYJGJWNY&amp;VAR:QUERY=RkZfRUJJVERBX09QRVIoUVRSLDQvMS8yMDEwLDYvMzAvMjAxMCwsLFVTRCk=&amp;WINDOW=FIRST_POPUP&amp;HEIGH","T=450&amp;WIDTH=450&amp;START_MAXIMIZED=FALSE&amp;VAR:CALENDAR=US&amp;VAR:SYMBOL=VNO&amp;VAR:INDEX=0"}</definedName>
    <definedName name="_680__FDSAUDITLINK__" localSheetId="7" hidden="1">{"fdsup://directions/FAT Viewer?action=UPDATE&amp;creator=factset&amp;DYN_ARGS=TRUE&amp;DOC_NAME=FAT:FQL_AUDITING_CLIENT_TEMPLATE.FAT&amp;display_string=Audit&amp;VAR:KEY=NQBYFQDYJE&amp;VAR:QUERY=RkZfRUJJVERBX09QRVIoUVRSLDQvMS8yMDEwLDYvMzAvMjAxMCwsLFVTRCk=&amp;WINDOW=FIRST_POPUP&amp;HEIGH","T=450&amp;WIDTH=450&amp;START_MAXIMIZED=FALSE&amp;VAR:CALENDAR=US&amp;VAR:SYMBOL=ETFC&amp;VAR:INDEX=0"}</definedName>
    <definedName name="_680__FDSAUDITLINK__" localSheetId="9" hidden="1">{"fdsup://directions/FAT Viewer?action=UPDATE&amp;creator=factset&amp;DYN_ARGS=TRUE&amp;DOC_NAME=FAT:FQL_AUDITING_CLIENT_TEMPLATE.FAT&amp;display_string=Audit&amp;VAR:KEY=NQBYFQDYJE&amp;VAR:QUERY=RkZfRUJJVERBX09QRVIoUVRSLDQvMS8yMDEwLDYvMzAvMjAxMCwsLFVTRCk=&amp;WINDOW=FIRST_POPUP&amp;HEIGH","T=450&amp;WIDTH=450&amp;START_MAXIMIZED=FALSE&amp;VAR:CALENDAR=US&amp;VAR:SYMBOL=ETFC&amp;VAR:INDEX=0"}</definedName>
    <definedName name="_680__FDSAUDITLINK__" localSheetId="8" hidden="1">{"fdsup://directions/FAT Viewer?action=UPDATE&amp;creator=factset&amp;DYN_ARGS=TRUE&amp;DOC_NAME=FAT:FQL_AUDITING_CLIENT_TEMPLATE.FAT&amp;display_string=Audit&amp;VAR:KEY=NQBYFQDYJE&amp;VAR:QUERY=RkZfRUJJVERBX09QRVIoUVRSLDQvMS8yMDEwLDYvMzAvMjAxMCwsLFVTRCk=&amp;WINDOW=FIRST_POPUP&amp;HEIGH","T=450&amp;WIDTH=450&amp;START_MAXIMIZED=FALSE&amp;VAR:CALENDAR=US&amp;VAR:SYMBOL=ETFC&amp;VAR:INDEX=0"}</definedName>
    <definedName name="_680__FDSAUDITLINK__" localSheetId="10" hidden="1">{"fdsup://directions/FAT Viewer?action=UPDATE&amp;creator=factset&amp;DYN_ARGS=TRUE&amp;DOC_NAME=FAT:FQL_AUDITING_CLIENT_TEMPLATE.FAT&amp;display_string=Audit&amp;VAR:KEY=NQBYFQDYJE&amp;VAR:QUERY=RkZfRUJJVERBX09QRVIoUVRSLDQvMS8yMDEwLDYvMzAvMjAxMCwsLFVTRCk=&amp;WINDOW=FIRST_POPUP&amp;HEIGH","T=450&amp;WIDTH=450&amp;START_MAXIMIZED=FALSE&amp;VAR:CALENDAR=US&amp;VAR:SYMBOL=ETFC&amp;VAR:INDEX=0"}</definedName>
    <definedName name="_680__FDSAUDITLINK__" localSheetId="3" hidden="1">{"fdsup://directions/FAT Viewer?action=UPDATE&amp;creator=factset&amp;DYN_ARGS=TRUE&amp;DOC_NAME=FAT:FQL_AUDITING_CLIENT_TEMPLATE.FAT&amp;display_string=Audit&amp;VAR:KEY=NQBYFQDYJE&amp;VAR:QUERY=RkZfRUJJVERBX09QRVIoUVRSLDQvMS8yMDEwLDYvMzAvMjAxMCwsLFVTRCk=&amp;WINDOW=FIRST_POPUP&amp;HEIGH","T=450&amp;WIDTH=450&amp;START_MAXIMIZED=FALSE&amp;VAR:CALENDAR=US&amp;VAR:SYMBOL=ETFC&amp;VAR:INDEX=0"}</definedName>
    <definedName name="_680__FDSAUDITLINK__" localSheetId="5" hidden="1">{"fdsup://directions/FAT Viewer?action=UPDATE&amp;creator=factset&amp;DYN_ARGS=TRUE&amp;DOC_NAME=FAT:FQL_AUDITING_CLIENT_TEMPLATE.FAT&amp;display_string=Audit&amp;VAR:KEY=NQBYFQDYJE&amp;VAR:QUERY=RkZfRUJJVERBX09QRVIoUVRSLDQvMS8yMDEwLDYvMzAvMjAxMCwsLFVTRCk=&amp;WINDOW=FIRST_POPUP&amp;HEIGH","T=450&amp;WIDTH=450&amp;START_MAXIMIZED=FALSE&amp;VAR:CALENDAR=US&amp;VAR:SYMBOL=ETFC&amp;VAR:INDEX=0"}</definedName>
    <definedName name="_680__FDSAUDITLINK__" localSheetId="1" hidden="1">{"fdsup://directions/FAT Viewer?action=UPDATE&amp;creator=factset&amp;DYN_ARGS=TRUE&amp;DOC_NAME=FAT:FQL_AUDITING_CLIENT_TEMPLATE.FAT&amp;display_string=Audit&amp;VAR:KEY=NQBYFQDYJE&amp;VAR:QUERY=RkZfRUJJVERBX09QRVIoUVRSLDQvMS8yMDEwLDYvMzAvMjAxMCwsLFVTRCk=&amp;WINDOW=FIRST_POPUP&amp;HEIGH","T=450&amp;WIDTH=450&amp;START_MAXIMIZED=FALSE&amp;VAR:CALENDAR=US&amp;VAR:SYMBOL=ETFC&amp;VAR:INDEX=0"}</definedName>
    <definedName name="_680__FDSAUDITLINK__" hidden="1">{"fdsup://directions/FAT Viewer?action=UPDATE&amp;creator=factset&amp;DYN_ARGS=TRUE&amp;DOC_NAME=FAT:FQL_AUDITING_CLIENT_TEMPLATE.FAT&amp;display_string=Audit&amp;VAR:KEY=NQBYFQDYJE&amp;VAR:QUERY=RkZfRUJJVERBX09QRVIoUVRSLDQvMS8yMDEwLDYvMzAvMjAxMCwsLFVTRCk=&amp;WINDOW=FIRST_POPUP&amp;HEIGH","T=450&amp;WIDTH=450&amp;START_MAXIMIZED=FALSE&amp;VAR:CALENDAR=US&amp;VAR:SYMBOL=ETFC&amp;VAR:INDEX=0"}</definedName>
    <definedName name="_681__FDSAUDITLINK__" localSheetId="7" hidden="1">{"fdsup://directions/FAT Viewer?action=UPDATE&amp;creator=factset&amp;DYN_ARGS=TRUE&amp;DOC_NAME=FAT:FQL_AUDITING_CLIENT_TEMPLATE.FAT&amp;display_string=Audit&amp;VAR:KEY=LYNGZKJAJU&amp;VAR:QUERY=RkZfRUJJVERBX09QRVIoUVRSLDQvMS8yMDA5LDYvMzAvMjAwOSwsLFVTRCk=&amp;WINDOW=FIRST_POPUP&amp;HEIGH","T=450&amp;WIDTH=450&amp;START_MAXIMIZED=FALSE&amp;VAR:CALENDAR=US&amp;VAR:SYMBOL=ESRX&amp;VAR:INDEX=0"}</definedName>
    <definedName name="_681__FDSAUDITLINK__" localSheetId="9" hidden="1">{"fdsup://directions/FAT Viewer?action=UPDATE&amp;creator=factset&amp;DYN_ARGS=TRUE&amp;DOC_NAME=FAT:FQL_AUDITING_CLIENT_TEMPLATE.FAT&amp;display_string=Audit&amp;VAR:KEY=LYNGZKJAJU&amp;VAR:QUERY=RkZfRUJJVERBX09QRVIoUVRSLDQvMS8yMDA5LDYvMzAvMjAwOSwsLFVTRCk=&amp;WINDOW=FIRST_POPUP&amp;HEIGH","T=450&amp;WIDTH=450&amp;START_MAXIMIZED=FALSE&amp;VAR:CALENDAR=US&amp;VAR:SYMBOL=ESRX&amp;VAR:INDEX=0"}</definedName>
    <definedName name="_681__FDSAUDITLINK__" localSheetId="8" hidden="1">{"fdsup://directions/FAT Viewer?action=UPDATE&amp;creator=factset&amp;DYN_ARGS=TRUE&amp;DOC_NAME=FAT:FQL_AUDITING_CLIENT_TEMPLATE.FAT&amp;display_string=Audit&amp;VAR:KEY=LYNGZKJAJU&amp;VAR:QUERY=RkZfRUJJVERBX09QRVIoUVRSLDQvMS8yMDA5LDYvMzAvMjAwOSwsLFVTRCk=&amp;WINDOW=FIRST_POPUP&amp;HEIGH","T=450&amp;WIDTH=450&amp;START_MAXIMIZED=FALSE&amp;VAR:CALENDAR=US&amp;VAR:SYMBOL=ESRX&amp;VAR:INDEX=0"}</definedName>
    <definedName name="_681__FDSAUDITLINK__" localSheetId="10" hidden="1">{"fdsup://directions/FAT Viewer?action=UPDATE&amp;creator=factset&amp;DYN_ARGS=TRUE&amp;DOC_NAME=FAT:FQL_AUDITING_CLIENT_TEMPLATE.FAT&amp;display_string=Audit&amp;VAR:KEY=LYNGZKJAJU&amp;VAR:QUERY=RkZfRUJJVERBX09QRVIoUVRSLDQvMS8yMDA5LDYvMzAvMjAwOSwsLFVTRCk=&amp;WINDOW=FIRST_POPUP&amp;HEIGH","T=450&amp;WIDTH=450&amp;START_MAXIMIZED=FALSE&amp;VAR:CALENDAR=US&amp;VAR:SYMBOL=ESRX&amp;VAR:INDEX=0"}</definedName>
    <definedName name="_681__FDSAUDITLINK__" localSheetId="3" hidden="1">{"fdsup://directions/FAT Viewer?action=UPDATE&amp;creator=factset&amp;DYN_ARGS=TRUE&amp;DOC_NAME=FAT:FQL_AUDITING_CLIENT_TEMPLATE.FAT&amp;display_string=Audit&amp;VAR:KEY=LYNGZKJAJU&amp;VAR:QUERY=RkZfRUJJVERBX09QRVIoUVRSLDQvMS8yMDA5LDYvMzAvMjAwOSwsLFVTRCk=&amp;WINDOW=FIRST_POPUP&amp;HEIGH","T=450&amp;WIDTH=450&amp;START_MAXIMIZED=FALSE&amp;VAR:CALENDAR=US&amp;VAR:SYMBOL=ESRX&amp;VAR:INDEX=0"}</definedName>
    <definedName name="_681__FDSAUDITLINK__" localSheetId="5" hidden="1">{"fdsup://directions/FAT Viewer?action=UPDATE&amp;creator=factset&amp;DYN_ARGS=TRUE&amp;DOC_NAME=FAT:FQL_AUDITING_CLIENT_TEMPLATE.FAT&amp;display_string=Audit&amp;VAR:KEY=LYNGZKJAJU&amp;VAR:QUERY=RkZfRUJJVERBX09QRVIoUVRSLDQvMS8yMDA5LDYvMzAvMjAwOSwsLFVTRCk=&amp;WINDOW=FIRST_POPUP&amp;HEIGH","T=450&amp;WIDTH=450&amp;START_MAXIMIZED=FALSE&amp;VAR:CALENDAR=US&amp;VAR:SYMBOL=ESRX&amp;VAR:INDEX=0"}</definedName>
    <definedName name="_681__FDSAUDITLINK__" localSheetId="1" hidden="1">{"fdsup://directions/FAT Viewer?action=UPDATE&amp;creator=factset&amp;DYN_ARGS=TRUE&amp;DOC_NAME=FAT:FQL_AUDITING_CLIENT_TEMPLATE.FAT&amp;display_string=Audit&amp;VAR:KEY=LYNGZKJAJU&amp;VAR:QUERY=RkZfRUJJVERBX09QRVIoUVRSLDQvMS8yMDA5LDYvMzAvMjAwOSwsLFVTRCk=&amp;WINDOW=FIRST_POPUP&amp;HEIGH","T=450&amp;WIDTH=450&amp;START_MAXIMIZED=FALSE&amp;VAR:CALENDAR=US&amp;VAR:SYMBOL=ESRX&amp;VAR:INDEX=0"}</definedName>
    <definedName name="_681__FDSAUDITLINK__" hidden="1">{"fdsup://directions/FAT Viewer?action=UPDATE&amp;creator=factset&amp;DYN_ARGS=TRUE&amp;DOC_NAME=FAT:FQL_AUDITING_CLIENT_TEMPLATE.FAT&amp;display_string=Audit&amp;VAR:KEY=LYNGZKJAJU&amp;VAR:QUERY=RkZfRUJJVERBX09QRVIoUVRSLDQvMS8yMDA5LDYvMzAvMjAwOSwsLFVTRCk=&amp;WINDOW=FIRST_POPUP&amp;HEIGH","T=450&amp;WIDTH=450&amp;START_MAXIMIZED=FALSE&amp;VAR:CALENDAR=US&amp;VAR:SYMBOL=ESRX&amp;VAR:INDEX=0"}</definedName>
    <definedName name="_682__FDSAUDITLINK__" localSheetId="7" hidden="1">{"fdsup://directions/FAT Viewer?action=UPDATE&amp;creator=factset&amp;DYN_ARGS=TRUE&amp;DOC_NAME=FAT:FQL_AUDITING_CLIENT_TEMPLATE.FAT&amp;display_string=Audit&amp;VAR:KEY=FWXYTWTQNC&amp;VAR:QUERY=RkZfRUJJVERBX09QRVIoUVRSLDQvMS8yMDEwLDYvMzAvMjAxMCwsLFVTRCk=&amp;WINDOW=FIRST_POPUP&amp;HEIGH","T=450&amp;WIDTH=450&amp;START_MAXIMIZED=FALSE&amp;VAR:CALENDAR=US&amp;VAR:SYMBOL=ESRX&amp;VAR:INDEX=0"}</definedName>
    <definedName name="_682__FDSAUDITLINK__" localSheetId="9" hidden="1">{"fdsup://directions/FAT Viewer?action=UPDATE&amp;creator=factset&amp;DYN_ARGS=TRUE&amp;DOC_NAME=FAT:FQL_AUDITING_CLIENT_TEMPLATE.FAT&amp;display_string=Audit&amp;VAR:KEY=FWXYTWTQNC&amp;VAR:QUERY=RkZfRUJJVERBX09QRVIoUVRSLDQvMS8yMDEwLDYvMzAvMjAxMCwsLFVTRCk=&amp;WINDOW=FIRST_POPUP&amp;HEIGH","T=450&amp;WIDTH=450&amp;START_MAXIMIZED=FALSE&amp;VAR:CALENDAR=US&amp;VAR:SYMBOL=ESRX&amp;VAR:INDEX=0"}</definedName>
    <definedName name="_682__FDSAUDITLINK__" localSheetId="8" hidden="1">{"fdsup://directions/FAT Viewer?action=UPDATE&amp;creator=factset&amp;DYN_ARGS=TRUE&amp;DOC_NAME=FAT:FQL_AUDITING_CLIENT_TEMPLATE.FAT&amp;display_string=Audit&amp;VAR:KEY=FWXYTWTQNC&amp;VAR:QUERY=RkZfRUJJVERBX09QRVIoUVRSLDQvMS8yMDEwLDYvMzAvMjAxMCwsLFVTRCk=&amp;WINDOW=FIRST_POPUP&amp;HEIGH","T=450&amp;WIDTH=450&amp;START_MAXIMIZED=FALSE&amp;VAR:CALENDAR=US&amp;VAR:SYMBOL=ESRX&amp;VAR:INDEX=0"}</definedName>
    <definedName name="_682__FDSAUDITLINK__" localSheetId="10" hidden="1">{"fdsup://directions/FAT Viewer?action=UPDATE&amp;creator=factset&amp;DYN_ARGS=TRUE&amp;DOC_NAME=FAT:FQL_AUDITING_CLIENT_TEMPLATE.FAT&amp;display_string=Audit&amp;VAR:KEY=FWXYTWTQNC&amp;VAR:QUERY=RkZfRUJJVERBX09QRVIoUVRSLDQvMS8yMDEwLDYvMzAvMjAxMCwsLFVTRCk=&amp;WINDOW=FIRST_POPUP&amp;HEIGH","T=450&amp;WIDTH=450&amp;START_MAXIMIZED=FALSE&amp;VAR:CALENDAR=US&amp;VAR:SYMBOL=ESRX&amp;VAR:INDEX=0"}</definedName>
    <definedName name="_682__FDSAUDITLINK__" localSheetId="3" hidden="1">{"fdsup://directions/FAT Viewer?action=UPDATE&amp;creator=factset&amp;DYN_ARGS=TRUE&amp;DOC_NAME=FAT:FQL_AUDITING_CLIENT_TEMPLATE.FAT&amp;display_string=Audit&amp;VAR:KEY=FWXYTWTQNC&amp;VAR:QUERY=RkZfRUJJVERBX09QRVIoUVRSLDQvMS8yMDEwLDYvMzAvMjAxMCwsLFVTRCk=&amp;WINDOW=FIRST_POPUP&amp;HEIGH","T=450&amp;WIDTH=450&amp;START_MAXIMIZED=FALSE&amp;VAR:CALENDAR=US&amp;VAR:SYMBOL=ESRX&amp;VAR:INDEX=0"}</definedName>
    <definedName name="_682__FDSAUDITLINK__" localSheetId="5" hidden="1">{"fdsup://directions/FAT Viewer?action=UPDATE&amp;creator=factset&amp;DYN_ARGS=TRUE&amp;DOC_NAME=FAT:FQL_AUDITING_CLIENT_TEMPLATE.FAT&amp;display_string=Audit&amp;VAR:KEY=FWXYTWTQNC&amp;VAR:QUERY=RkZfRUJJVERBX09QRVIoUVRSLDQvMS8yMDEwLDYvMzAvMjAxMCwsLFVTRCk=&amp;WINDOW=FIRST_POPUP&amp;HEIGH","T=450&amp;WIDTH=450&amp;START_MAXIMIZED=FALSE&amp;VAR:CALENDAR=US&amp;VAR:SYMBOL=ESRX&amp;VAR:INDEX=0"}</definedName>
    <definedName name="_682__FDSAUDITLINK__" localSheetId="1" hidden="1">{"fdsup://directions/FAT Viewer?action=UPDATE&amp;creator=factset&amp;DYN_ARGS=TRUE&amp;DOC_NAME=FAT:FQL_AUDITING_CLIENT_TEMPLATE.FAT&amp;display_string=Audit&amp;VAR:KEY=FWXYTWTQNC&amp;VAR:QUERY=RkZfRUJJVERBX09QRVIoUVRSLDQvMS8yMDEwLDYvMzAvMjAxMCwsLFVTRCk=&amp;WINDOW=FIRST_POPUP&amp;HEIGH","T=450&amp;WIDTH=450&amp;START_MAXIMIZED=FALSE&amp;VAR:CALENDAR=US&amp;VAR:SYMBOL=ESRX&amp;VAR:INDEX=0"}</definedName>
    <definedName name="_682__FDSAUDITLINK__" hidden="1">{"fdsup://directions/FAT Viewer?action=UPDATE&amp;creator=factset&amp;DYN_ARGS=TRUE&amp;DOC_NAME=FAT:FQL_AUDITING_CLIENT_TEMPLATE.FAT&amp;display_string=Audit&amp;VAR:KEY=FWXYTWTQNC&amp;VAR:QUERY=RkZfRUJJVERBX09QRVIoUVRSLDQvMS8yMDEwLDYvMzAvMjAxMCwsLFVTRCk=&amp;WINDOW=FIRST_POPUP&amp;HEIGH","T=450&amp;WIDTH=450&amp;START_MAXIMIZED=FALSE&amp;VAR:CALENDAR=US&amp;VAR:SYMBOL=ESRX&amp;VAR:INDEX=0"}</definedName>
    <definedName name="_683__FDSAUDITLINK__" localSheetId="7" hidden="1">{"fdsup://directions/FAT Viewer?action=UPDATE&amp;creator=factset&amp;DYN_ARGS=TRUE&amp;DOC_NAME=FAT:FQL_AUDITING_CLIENT_TEMPLATE.FAT&amp;display_string=Audit&amp;VAR:KEY=HMDYPAHURC&amp;VAR:QUERY=RkZfRUJJVERBX09QRVIoUVRSLDQvMS8yMDA5LDYvMzAvMjAwOSwsLFVTRCk=&amp;WINDOW=FIRST_POPUP&amp;HEIGH","T=450&amp;WIDTH=450&amp;START_MAXIMIZED=FALSE&amp;VAR:CALENDAR=US&amp;VAR:SYMBOL=ERTS&amp;VAR:INDEX=0"}</definedName>
    <definedName name="_683__FDSAUDITLINK__" localSheetId="9" hidden="1">{"fdsup://directions/FAT Viewer?action=UPDATE&amp;creator=factset&amp;DYN_ARGS=TRUE&amp;DOC_NAME=FAT:FQL_AUDITING_CLIENT_TEMPLATE.FAT&amp;display_string=Audit&amp;VAR:KEY=HMDYPAHURC&amp;VAR:QUERY=RkZfRUJJVERBX09QRVIoUVRSLDQvMS8yMDA5LDYvMzAvMjAwOSwsLFVTRCk=&amp;WINDOW=FIRST_POPUP&amp;HEIGH","T=450&amp;WIDTH=450&amp;START_MAXIMIZED=FALSE&amp;VAR:CALENDAR=US&amp;VAR:SYMBOL=ERTS&amp;VAR:INDEX=0"}</definedName>
    <definedName name="_683__FDSAUDITLINK__" localSheetId="8" hidden="1">{"fdsup://directions/FAT Viewer?action=UPDATE&amp;creator=factset&amp;DYN_ARGS=TRUE&amp;DOC_NAME=FAT:FQL_AUDITING_CLIENT_TEMPLATE.FAT&amp;display_string=Audit&amp;VAR:KEY=HMDYPAHURC&amp;VAR:QUERY=RkZfRUJJVERBX09QRVIoUVRSLDQvMS8yMDA5LDYvMzAvMjAwOSwsLFVTRCk=&amp;WINDOW=FIRST_POPUP&amp;HEIGH","T=450&amp;WIDTH=450&amp;START_MAXIMIZED=FALSE&amp;VAR:CALENDAR=US&amp;VAR:SYMBOL=ERTS&amp;VAR:INDEX=0"}</definedName>
    <definedName name="_683__FDSAUDITLINK__" localSheetId="10" hidden="1">{"fdsup://directions/FAT Viewer?action=UPDATE&amp;creator=factset&amp;DYN_ARGS=TRUE&amp;DOC_NAME=FAT:FQL_AUDITING_CLIENT_TEMPLATE.FAT&amp;display_string=Audit&amp;VAR:KEY=HMDYPAHURC&amp;VAR:QUERY=RkZfRUJJVERBX09QRVIoUVRSLDQvMS8yMDA5LDYvMzAvMjAwOSwsLFVTRCk=&amp;WINDOW=FIRST_POPUP&amp;HEIGH","T=450&amp;WIDTH=450&amp;START_MAXIMIZED=FALSE&amp;VAR:CALENDAR=US&amp;VAR:SYMBOL=ERTS&amp;VAR:INDEX=0"}</definedName>
    <definedName name="_683__FDSAUDITLINK__" localSheetId="3" hidden="1">{"fdsup://directions/FAT Viewer?action=UPDATE&amp;creator=factset&amp;DYN_ARGS=TRUE&amp;DOC_NAME=FAT:FQL_AUDITING_CLIENT_TEMPLATE.FAT&amp;display_string=Audit&amp;VAR:KEY=HMDYPAHURC&amp;VAR:QUERY=RkZfRUJJVERBX09QRVIoUVRSLDQvMS8yMDA5LDYvMzAvMjAwOSwsLFVTRCk=&amp;WINDOW=FIRST_POPUP&amp;HEIGH","T=450&amp;WIDTH=450&amp;START_MAXIMIZED=FALSE&amp;VAR:CALENDAR=US&amp;VAR:SYMBOL=ERTS&amp;VAR:INDEX=0"}</definedName>
    <definedName name="_683__FDSAUDITLINK__" localSheetId="5" hidden="1">{"fdsup://directions/FAT Viewer?action=UPDATE&amp;creator=factset&amp;DYN_ARGS=TRUE&amp;DOC_NAME=FAT:FQL_AUDITING_CLIENT_TEMPLATE.FAT&amp;display_string=Audit&amp;VAR:KEY=HMDYPAHURC&amp;VAR:QUERY=RkZfRUJJVERBX09QRVIoUVRSLDQvMS8yMDA5LDYvMzAvMjAwOSwsLFVTRCk=&amp;WINDOW=FIRST_POPUP&amp;HEIGH","T=450&amp;WIDTH=450&amp;START_MAXIMIZED=FALSE&amp;VAR:CALENDAR=US&amp;VAR:SYMBOL=ERTS&amp;VAR:INDEX=0"}</definedName>
    <definedName name="_683__FDSAUDITLINK__" localSheetId="1" hidden="1">{"fdsup://directions/FAT Viewer?action=UPDATE&amp;creator=factset&amp;DYN_ARGS=TRUE&amp;DOC_NAME=FAT:FQL_AUDITING_CLIENT_TEMPLATE.FAT&amp;display_string=Audit&amp;VAR:KEY=HMDYPAHURC&amp;VAR:QUERY=RkZfRUJJVERBX09QRVIoUVRSLDQvMS8yMDA5LDYvMzAvMjAwOSwsLFVTRCk=&amp;WINDOW=FIRST_POPUP&amp;HEIGH","T=450&amp;WIDTH=450&amp;START_MAXIMIZED=FALSE&amp;VAR:CALENDAR=US&amp;VAR:SYMBOL=ERTS&amp;VAR:INDEX=0"}</definedName>
    <definedName name="_683__FDSAUDITLINK__" hidden="1">{"fdsup://directions/FAT Viewer?action=UPDATE&amp;creator=factset&amp;DYN_ARGS=TRUE&amp;DOC_NAME=FAT:FQL_AUDITING_CLIENT_TEMPLATE.FAT&amp;display_string=Audit&amp;VAR:KEY=HMDYPAHURC&amp;VAR:QUERY=RkZfRUJJVERBX09QRVIoUVRSLDQvMS8yMDA5LDYvMzAvMjAwOSwsLFVTRCk=&amp;WINDOW=FIRST_POPUP&amp;HEIGH","T=450&amp;WIDTH=450&amp;START_MAXIMIZED=FALSE&amp;VAR:CALENDAR=US&amp;VAR:SYMBOL=ERTS&amp;VAR:INDEX=0"}</definedName>
    <definedName name="_684__FDSAUDITLINK__" localSheetId="7" hidden="1">{"fdsup://directions/FAT Viewer?action=UPDATE&amp;creator=factset&amp;DYN_ARGS=TRUE&amp;DOC_NAME=FAT:FQL_AUDITING_CLIENT_TEMPLATE.FAT&amp;display_string=Audit&amp;VAR:KEY=BCDAXMPCXQ&amp;VAR:QUERY=RkZfRUJJVERBX09QRVIoUVRSLDQvMS8yMDEwLDYvMzAvMjAxMCwsLFVTRCk=&amp;WINDOW=FIRST_POPUP&amp;HEIGH","T=450&amp;WIDTH=450&amp;START_MAXIMIZED=FALSE&amp;VAR:CALENDAR=US&amp;VAR:SYMBOL=ERTS&amp;VAR:INDEX=0"}</definedName>
    <definedName name="_684__FDSAUDITLINK__" localSheetId="9" hidden="1">{"fdsup://directions/FAT Viewer?action=UPDATE&amp;creator=factset&amp;DYN_ARGS=TRUE&amp;DOC_NAME=FAT:FQL_AUDITING_CLIENT_TEMPLATE.FAT&amp;display_string=Audit&amp;VAR:KEY=BCDAXMPCXQ&amp;VAR:QUERY=RkZfRUJJVERBX09QRVIoUVRSLDQvMS8yMDEwLDYvMzAvMjAxMCwsLFVTRCk=&amp;WINDOW=FIRST_POPUP&amp;HEIGH","T=450&amp;WIDTH=450&amp;START_MAXIMIZED=FALSE&amp;VAR:CALENDAR=US&amp;VAR:SYMBOL=ERTS&amp;VAR:INDEX=0"}</definedName>
    <definedName name="_684__FDSAUDITLINK__" localSheetId="8" hidden="1">{"fdsup://directions/FAT Viewer?action=UPDATE&amp;creator=factset&amp;DYN_ARGS=TRUE&amp;DOC_NAME=FAT:FQL_AUDITING_CLIENT_TEMPLATE.FAT&amp;display_string=Audit&amp;VAR:KEY=BCDAXMPCXQ&amp;VAR:QUERY=RkZfRUJJVERBX09QRVIoUVRSLDQvMS8yMDEwLDYvMzAvMjAxMCwsLFVTRCk=&amp;WINDOW=FIRST_POPUP&amp;HEIGH","T=450&amp;WIDTH=450&amp;START_MAXIMIZED=FALSE&amp;VAR:CALENDAR=US&amp;VAR:SYMBOL=ERTS&amp;VAR:INDEX=0"}</definedName>
    <definedName name="_684__FDSAUDITLINK__" localSheetId="10" hidden="1">{"fdsup://directions/FAT Viewer?action=UPDATE&amp;creator=factset&amp;DYN_ARGS=TRUE&amp;DOC_NAME=FAT:FQL_AUDITING_CLIENT_TEMPLATE.FAT&amp;display_string=Audit&amp;VAR:KEY=BCDAXMPCXQ&amp;VAR:QUERY=RkZfRUJJVERBX09QRVIoUVRSLDQvMS8yMDEwLDYvMzAvMjAxMCwsLFVTRCk=&amp;WINDOW=FIRST_POPUP&amp;HEIGH","T=450&amp;WIDTH=450&amp;START_MAXIMIZED=FALSE&amp;VAR:CALENDAR=US&amp;VAR:SYMBOL=ERTS&amp;VAR:INDEX=0"}</definedName>
    <definedName name="_684__FDSAUDITLINK__" localSheetId="3" hidden="1">{"fdsup://directions/FAT Viewer?action=UPDATE&amp;creator=factset&amp;DYN_ARGS=TRUE&amp;DOC_NAME=FAT:FQL_AUDITING_CLIENT_TEMPLATE.FAT&amp;display_string=Audit&amp;VAR:KEY=BCDAXMPCXQ&amp;VAR:QUERY=RkZfRUJJVERBX09QRVIoUVRSLDQvMS8yMDEwLDYvMzAvMjAxMCwsLFVTRCk=&amp;WINDOW=FIRST_POPUP&amp;HEIGH","T=450&amp;WIDTH=450&amp;START_MAXIMIZED=FALSE&amp;VAR:CALENDAR=US&amp;VAR:SYMBOL=ERTS&amp;VAR:INDEX=0"}</definedName>
    <definedName name="_684__FDSAUDITLINK__" localSheetId="5" hidden="1">{"fdsup://directions/FAT Viewer?action=UPDATE&amp;creator=factset&amp;DYN_ARGS=TRUE&amp;DOC_NAME=FAT:FQL_AUDITING_CLIENT_TEMPLATE.FAT&amp;display_string=Audit&amp;VAR:KEY=BCDAXMPCXQ&amp;VAR:QUERY=RkZfRUJJVERBX09QRVIoUVRSLDQvMS8yMDEwLDYvMzAvMjAxMCwsLFVTRCk=&amp;WINDOW=FIRST_POPUP&amp;HEIGH","T=450&amp;WIDTH=450&amp;START_MAXIMIZED=FALSE&amp;VAR:CALENDAR=US&amp;VAR:SYMBOL=ERTS&amp;VAR:INDEX=0"}</definedName>
    <definedName name="_684__FDSAUDITLINK__" localSheetId="1" hidden="1">{"fdsup://directions/FAT Viewer?action=UPDATE&amp;creator=factset&amp;DYN_ARGS=TRUE&amp;DOC_NAME=FAT:FQL_AUDITING_CLIENT_TEMPLATE.FAT&amp;display_string=Audit&amp;VAR:KEY=BCDAXMPCXQ&amp;VAR:QUERY=RkZfRUJJVERBX09QRVIoUVRSLDQvMS8yMDEwLDYvMzAvMjAxMCwsLFVTRCk=&amp;WINDOW=FIRST_POPUP&amp;HEIGH","T=450&amp;WIDTH=450&amp;START_MAXIMIZED=FALSE&amp;VAR:CALENDAR=US&amp;VAR:SYMBOL=ERTS&amp;VAR:INDEX=0"}</definedName>
    <definedName name="_684__FDSAUDITLINK__" hidden="1">{"fdsup://directions/FAT Viewer?action=UPDATE&amp;creator=factset&amp;DYN_ARGS=TRUE&amp;DOC_NAME=FAT:FQL_AUDITING_CLIENT_TEMPLATE.FAT&amp;display_string=Audit&amp;VAR:KEY=BCDAXMPCXQ&amp;VAR:QUERY=RkZfRUJJVERBX09QRVIoUVRSLDQvMS8yMDEwLDYvMzAvMjAxMCwsLFVTRCk=&amp;WINDOW=FIRST_POPUP&amp;HEIGH","T=450&amp;WIDTH=450&amp;START_MAXIMIZED=FALSE&amp;VAR:CALENDAR=US&amp;VAR:SYMBOL=ERTS&amp;VAR:INDEX=0"}</definedName>
    <definedName name="_685__FDSAUDITLINK__" localSheetId="7" hidden="1">{"fdsup://directions/FAT Viewer?action=UPDATE&amp;creator=factset&amp;DYN_ARGS=TRUE&amp;DOC_NAME=FAT:FQL_AUDITING_CLIENT_TEMPLATE.FAT&amp;display_string=Audit&amp;VAR:KEY=JAZQHEVGVY&amp;VAR:QUERY=RkZfRUJJVERBX09QRVIoUVRSLDQvMS8yMDA5LDYvMzAvMjAwOSwsLFVTRCk=&amp;WINDOW=FIRST_POPUP&amp;HEIGH","T=450&amp;WIDTH=450&amp;START_MAXIMIZED=FALSE&amp;VAR:CALENDAR=US&amp;VAR:SYMBOL=EQT&amp;VAR:INDEX=0"}</definedName>
    <definedName name="_685__FDSAUDITLINK__" localSheetId="9" hidden="1">{"fdsup://directions/FAT Viewer?action=UPDATE&amp;creator=factset&amp;DYN_ARGS=TRUE&amp;DOC_NAME=FAT:FQL_AUDITING_CLIENT_TEMPLATE.FAT&amp;display_string=Audit&amp;VAR:KEY=JAZQHEVGVY&amp;VAR:QUERY=RkZfRUJJVERBX09QRVIoUVRSLDQvMS8yMDA5LDYvMzAvMjAwOSwsLFVTRCk=&amp;WINDOW=FIRST_POPUP&amp;HEIGH","T=450&amp;WIDTH=450&amp;START_MAXIMIZED=FALSE&amp;VAR:CALENDAR=US&amp;VAR:SYMBOL=EQT&amp;VAR:INDEX=0"}</definedName>
    <definedName name="_685__FDSAUDITLINK__" localSheetId="8" hidden="1">{"fdsup://directions/FAT Viewer?action=UPDATE&amp;creator=factset&amp;DYN_ARGS=TRUE&amp;DOC_NAME=FAT:FQL_AUDITING_CLIENT_TEMPLATE.FAT&amp;display_string=Audit&amp;VAR:KEY=JAZQHEVGVY&amp;VAR:QUERY=RkZfRUJJVERBX09QRVIoUVRSLDQvMS8yMDA5LDYvMzAvMjAwOSwsLFVTRCk=&amp;WINDOW=FIRST_POPUP&amp;HEIGH","T=450&amp;WIDTH=450&amp;START_MAXIMIZED=FALSE&amp;VAR:CALENDAR=US&amp;VAR:SYMBOL=EQT&amp;VAR:INDEX=0"}</definedName>
    <definedName name="_685__FDSAUDITLINK__" localSheetId="10" hidden="1">{"fdsup://directions/FAT Viewer?action=UPDATE&amp;creator=factset&amp;DYN_ARGS=TRUE&amp;DOC_NAME=FAT:FQL_AUDITING_CLIENT_TEMPLATE.FAT&amp;display_string=Audit&amp;VAR:KEY=JAZQHEVGVY&amp;VAR:QUERY=RkZfRUJJVERBX09QRVIoUVRSLDQvMS8yMDA5LDYvMzAvMjAwOSwsLFVTRCk=&amp;WINDOW=FIRST_POPUP&amp;HEIGH","T=450&amp;WIDTH=450&amp;START_MAXIMIZED=FALSE&amp;VAR:CALENDAR=US&amp;VAR:SYMBOL=EQT&amp;VAR:INDEX=0"}</definedName>
    <definedName name="_685__FDSAUDITLINK__" localSheetId="3" hidden="1">{"fdsup://directions/FAT Viewer?action=UPDATE&amp;creator=factset&amp;DYN_ARGS=TRUE&amp;DOC_NAME=FAT:FQL_AUDITING_CLIENT_TEMPLATE.FAT&amp;display_string=Audit&amp;VAR:KEY=JAZQHEVGVY&amp;VAR:QUERY=RkZfRUJJVERBX09QRVIoUVRSLDQvMS8yMDA5LDYvMzAvMjAwOSwsLFVTRCk=&amp;WINDOW=FIRST_POPUP&amp;HEIGH","T=450&amp;WIDTH=450&amp;START_MAXIMIZED=FALSE&amp;VAR:CALENDAR=US&amp;VAR:SYMBOL=EQT&amp;VAR:INDEX=0"}</definedName>
    <definedName name="_685__FDSAUDITLINK__" localSheetId="5" hidden="1">{"fdsup://directions/FAT Viewer?action=UPDATE&amp;creator=factset&amp;DYN_ARGS=TRUE&amp;DOC_NAME=FAT:FQL_AUDITING_CLIENT_TEMPLATE.FAT&amp;display_string=Audit&amp;VAR:KEY=JAZQHEVGVY&amp;VAR:QUERY=RkZfRUJJVERBX09QRVIoUVRSLDQvMS8yMDA5LDYvMzAvMjAwOSwsLFVTRCk=&amp;WINDOW=FIRST_POPUP&amp;HEIGH","T=450&amp;WIDTH=450&amp;START_MAXIMIZED=FALSE&amp;VAR:CALENDAR=US&amp;VAR:SYMBOL=EQT&amp;VAR:INDEX=0"}</definedName>
    <definedName name="_685__FDSAUDITLINK__" localSheetId="1" hidden="1">{"fdsup://directions/FAT Viewer?action=UPDATE&amp;creator=factset&amp;DYN_ARGS=TRUE&amp;DOC_NAME=FAT:FQL_AUDITING_CLIENT_TEMPLATE.FAT&amp;display_string=Audit&amp;VAR:KEY=JAZQHEVGVY&amp;VAR:QUERY=RkZfRUJJVERBX09QRVIoUVRSLDQvMS8yMDA5LDYvMzAvMjAwOSwsLFVTRCk=&amp;WINDOW=FIRST_POPUP&amp;HEIGH","T=450&amp;WIDTH=450&amp;START_MAXIMIZED=FALSE&amp;VAR:CALENDAR=US&amp;VAR:SYMBOL=EQT&amp;VAR:INDEX=0"}</definedName>
    <definedName name="_685__FDSAUDITLINK__" hidden="1">{"fdsup://directions/FAT Viewer?action=UPDATE&amp;creator=factset&amp;DYN_ARGS=TRUE&amp;DOC_NAME=FAT:FQL_AUDITING_CLIENT_TEMPLATE.FAT&amp;display_string=Audit&amp;VAR:KEY=JAZQHEVGVY&amp;VAR:QUERY=RkZfRUJJVERBX09QRVIoUVRSLDQvMS8yMDA5LDYvMzAvMjAwOSwsLFVTRCk=&amp;WINDOW=FIRST_POPUP&amp;HEIGH","T=450&amp;WIDTH=450&amp;START_MAXIMIZED=FALSE&amp;VAR:CALENDAR=US&amp;VAR:SYMBOL=EQT&amp;VAR:INDEX=0"}</definedName>
    <definedName name="_686__FDSAUDITLINK__" localSheetId="7" hidden="1">{"fdsup://directions/FAT Viewer?action=UPDATE&amp;creator=factset&amp;DYN_ARGS=TRUE&amp;DOC_NAME=FAT:FQL_AUDITING_CLIENT_TEMPLATE.FAT&amp;display_string=Audit&amp;VAR:KEY=RKZWPAZEDQ&amp;VAR:QUERY=RkZfRUJJVERBX09QRVIoUVRSLDQvMS8yMDEwLDYvMzAvMjAxMCwsLFVTRCk=&amp;WINDOW=FIRST_POPUP&amp;HEIGH","T=450&amp;WIDTH=450&amp;START_MAXIMIZED=FALSE&amp;VAR:CALENDAR=US&amp;VAR:SYMBOL=EQT&amp;VAR:INDEX=0"}</definedName>
    <definedName name="_686__FDSAUDITLINK__" localSheetId="9" hidden="1">{"fdsup://directions/FAT Viewer?action=UPDATE&amp;creator=factset&amp;DYN_ARGS=TRUE&amp;DOC_NAME=FAT:FQL_AUDITING_CLIENT_TEMPLATE.FAT&amp;display_string=Audit&amp;VAR:KEY=RKZWPAZEDQ&amp;VAR:QUERY=RkZfRUJJVERBX09QRVIoUVRSLDQvMS8yMDEwLDYvMzAvMjAxMCwsLFVTRCk=&amp;WINDOW=FIRST_POPUP&amp;HEIGH","T=450&amp;WIDTH=450&amp;START_MAXIMIZED=FALSE&amp;VAR:CALENDAR=US&amp;VAR:SYMBOL=EQT&amp;VAR:INDEX=0"}</definedName>
    <definedName name="_686__FDSAUDITLINK__" localSheetId="8" hidden="1">{"fdsup://directions/FAT Viewer?action=UPDATE&amp;creator=factset&amp;DYN_ARGS=TRUE&amp;DOC_NAME=FAT:FQL_AUDITING_CLIENT_TEMPLATE.FAT&amp;display_string=Audit&amp;VAR:KEY=RKZWPAZEDQ&amp;VAR:QUERY=RkZfRUJJVERBX09QRVIoUVRSLDQvMS8yMDEwLDYvMzAvMjAxMCwsLFVTRCk=&amp;WINDOW=FIRST_POPUP&amp;HEIGH","T=450&amp;WIDTH=450&amp;START_MAXIMIZED=FALSE&amp;VAR:CALENDAR=US&amp;VAR:SYMBOL=EQT&amp;VAR:INDEX=0"}</definedName>
    <definedName name="_686__FDSAUDITLINK__" localSheetId="10" hidden="1">{"fdsup://directions/FAT Viewer?action=UPDATE&amp;creator=factset&amp;DYN_ARGS=TRUE&amp;DOC_NAME=FAT:FQL_AUDITING_CLIENT_TEMPLATE.FAT&amp;display_string=Audit&amp;VAR:KEY=RKZWPAZEDQ&amp;VAR:QUERY=RkZfRUJJVERBX09QRVIoUVRSLDQvMS8yMDEwLDYvMzAvMjAxMCwsLFVTRCk=&amp;WINDOW=FIRST_POPUP&amp;HEIGH","T=450&amp;WIDTH=450&amp;START_MAXIMIZED=FALSE&amp;VAR:CALENDAR=US&amp;VAR:SYMBOL=EQT&amp;VAR:INDEX=0"}</definedName>
    <definedName name="_686__FDSAUDITLINK__" localSheetId="3" hidden="1">{"fdsup://directions/FAT Viewer?action=UPDATE&amp;creator=factset&amp;DYN_ARGS=TRUE&amp;DOC_NAME=FAT:FQL_AUDITING_CLIENT_TEMPLATE.FAT&amp;display_string=Audit&amp;VAR:KEY=RKZWPAZEDQ&amp;VAR:QUERY=RkZfRUJJVERBX09QRVIoUVRSLDQvMS8yMDEwLDYvMzAvMjAxMCwsLFVTRCk=&amp;WINDOW=FIRST_POPUP&amp;HEIGH","T=450&amp;WIDTH=450&amp;START_MAXIMIZED=FALSE&amp;VAR:CALENDAR=US&amp;VAR:SYMBOL=EQT&amp;VAR:INDEX=0"}</definedName>
    <definedName name="_686__FDSAUDITLINK__" localSheetId="5" hidden="1">{"fdsup://directions/FAT Viewer?action=UPDATE&amp;creator=factset&amp;DYN_ARGS=TRUE&amp;DOC_NAME=FAT:FQL_AUDITING_CLIENT_TEMPLATE.FAT&amp;display_string=Audit&amp;VAR:KEY=RKZWPAZEDQ&amp;VAR:QUERY=RkZfRUJJVERBX09QRVIoUVRSLDQvMS8yMDEwLDYvMzAvMjAxMCwsLFVTRCk=&amp;WINDOW=FIRST_POPUP&amp;HEIGH","T=450&amp;WIDTH=450&amp;START_MAXIMIZED=FALSE&amp;VAR:CALENDAR=US&amp;VAR:SYMBOL=EQT&amp;VAR:INDEX=0"}</definedName>
    <definedName name="_686__FDSAUDITLINK__" localSheetId="1" hidden="1">{"fdsup://directions/FAT Viewer?action=UPDATE&amp;creator=factset&amp;DYN_ARGS=TRUE&amp;DOC_NAME=FAT:FQL_AUDITING_CLIENT_TEMPLATE.FAT&amp;display_string=Audit&amp;VAR:KEY=RKZWPAZEDQ&amp;VAR:QUERY=RkZfRUJJVERBX09QRVIoUVRSLDQvMS8yMDEwLDYvMzAvMjAxMCwsLFVTRCk=&amp;WINDOW=FIRST_POPUP&amp;HEIGH","T=450&amp;WIDTH=450&amp;START_MAXIMIZED=FALSE&amp;VAR:CALENDAR=US&amp;VAR:SYMBOL=EQT&amp;VAR:INDEX=0"}</definedName>
    <definedName name="_686__FDSAUDITLINK__" hidden="1">{"fdsup://directions/FAT Viewer?action=UPDATE&amp;creator=factset&amp;DYN_ARGS=TRUE&amp;DOC_NAME=FAT:FQL_AUDITING_CLIENT_TEMPLATE.FAT&amp;display_string=Audit&amp;VAR:KEY=RKZWPAZEDQ&amp;VAR:QUERY=RkZfRUJJVERBX09QRVIoUVRSLDQvMS8yMDEwLDYvMzAvMjAxMCwsLFVTRCk=&amp;WINDOW=FIRST_POPUP&amp;HEIGH","T=450&amp;WIDTH=450&amp;START_MAXIMIZED=FALSE&amp;VAR:CALENDAR=US&amp;VAR:SYMBOL=EQT&amp;VAR:INDEX=0"}</definedName>
    <definedName name="_687__FDSAUDITLINK__" localSheetId="7" hidden="1">{"fdsup://directions/FAT Viewer?action=UPDATE&amp;creator=factset&amp;DYN_ARGS=TRUE&amp;DOC_NAME=FAT:FQL_AUDITING_CLIENT_TEMPLATE.FAT&amp;display_string=Audit&amp;VAR:KEY=NIDKNWFOXM&amp;VAR:QUERY=RkZfRUJJVERBX09QRVIoUVRSLDQvMS8yMDA5LDYvMzAvMjAwOSwsLFVTRCk=&amp;WINDOW=FIRST_POPUP&amp;HEIGH","T=450&amp;WIDTH=450&amp;START_MAXIMIZED=FALSE&amp;VAR:CALENDAR=US&amp;VAR:SYMBOL=EQR&amp;VAR:INDEX=0"}</definedName>
    <definedName name="_687__FDSAUDITLINK__" localSheetId="9" hidden="1">{"fdsup://directions/FAT Viewer?action=UPDATE&amp;creator=factset&amp;DYN_ARGS=TRUE&amp;DOC_NAME=FAT:FQL_AUDITING_CLIENT_TEMPLATE.FAT&amp;display_string=Audit&amp;VAR:KEY=NIDKNWFOXM&amp;VAR:QUERY=RkZfRUJJVERBX09QRVIoUVRSLDQvMS8yMDA5LDYvMzAvMjAwOSwsLFVTRCk=&amp;WINDOW=FIRST_POPUP&amp;HEIGH","T=450&amp;WIDTH=450&amp;START_MAXIMIZED=FALSE&amp;VAR:CALENDAR=US&amp;VAR:SYMBOL=EQR&amp;VAR:INDEX=0"}</definedName>
    <definedName name="_687__FDSAUDITLINK__" localSheetId="8" hidden="1">{"fdsup://directions/FAT Viewer?action=UPDATE&amp;creator=factset&amp;DYN_ARGS=TRUE&amp;DOC_NAME=FAT:FQL_AUDITING_CLIENT_TEMPLATE.FAT&amp;display_string=Audit&amp;VAR:KEY=NIDKNWFOXM&amp;VAR:QUERY=RkZfRUJJVERBX09QRVIoUVRSLDQvMS8yMDA5LDYvMzAvMjAwOSwsLFVTRCk=&amp;WINDOW=FIRST_POPUP&amp;HEIGH","T=450&amp;WIDTH=450&amp;START_MAXIMIZED=FALSE&amp;VAR:CALENDAR=US&amp;VAR:SYMBOL=EQR&amp;VAR:INDEX=0"}</definedName>
    <definedName name="_687__FDSAUDITLINK__" localSheetId="10" hidden="1">{"fdsup://directions/FAT Viewer?action=UPDATE&amp;creator=factset&amp;DYN_ARGS=TRUE&amp;DOC_NAME=FAT:FQL_AUDITING_CLIENT_TEMPLATE.FAT&amp;display_string=Audit&amp;VAR:KEY=NIDKNWFOXM&amp;VAR:QUERY=RkZfRUJJVERBX09QRVIoUVRSLDQvMS8yMDA5LDYvMzAvMjAwOSwsLFVTRCk=&amp;WINDOW=FIRST_POPUP&amp;HEIGH","T=450&amp;WIDTH=450&amp;START_MAXIMIZED=FALSE&amp;VAR:CALENDAR=US&amp;VAR:SYMBOL=EQR&amp;VAR:INDEX=0"}</definedName>
    <definedName name="_687__FDSAUDITLINK__" localSheetId="3" hidden="1">{"fdsup://directions/FAT Viewer?action=UPDATE&amp;creator=factset&amp;DYN_ARGS=TRUE&amp;DOC_NAME=FAT:FQL_AUDITING_CLIENT_TEMPLATE.FAT&amp;display_string=Audit&amp;VAR:KEY=NIDKNWFOXM&amp;VAR:QUERY=RkZfRUJJVERBX09QRVIoUVRSLDQvMS8yMDA5LDYvMzAvMjAwOSwsLFVTRCk=&amp;WINDOW=FIRST_POPUP&amp;HEIGH","T=450&amp;WIDTH=450&amp;START_MAXIMIZED=FALSE&amp;VAR:CALENDAR=US&amp;VAR:SYMBOL=EQR&amp;VAR:INDEX=0"}</definedName>
    <definedName name="_687__FDSAUDITLINK__" localSheetId="5" hidden="1">{"fdsup://directions/FAT Viewer?action=UPDATE&amp;creator=factset&amp;DYN_ARGS=TRUE&amp;DOC_NAME=FAT:FQL_AUDITING_CLIENT_TEMPLATE.FAT&amp;display_string=Audit&amp;VAR:KEY=NIDKNWFOXM&amp;VAR:QUERY=RkZfRUJJVERBX09QRVIoUVRSLDQvMS8yMDA5LDYvMzAvMjAwOSwsLFVTRCk=&amp;WINDOW=FIRST_POPUP&amp;HEIGH","T=450&amp;WIDTH=450&amp;START_MAXIMIZED=FALSE&amp;VAR:CALENDAR=US&amp;VAR:SYMBOL=EQR&amp;VAR:INDEX=0"}</definedName>
    <definedName name="_687__FDSAUDITLINK__" localSheetId="1" hidden="1">{"fdsup://directions/FAT Viewer?action=UPDATE&amp;creator=factset&amp;DYN_ARGS=TRUE&amp;DOC_NAME=FAT:FQL_AUDITING_CLIENT_TEMPLATE.FAT&amp;display_string=Audit&amp;VAR:KEY=NIDKNWFOXM&amp;VAR:QUERY=RkZfRUJJVERBX09QRVIoUVRSLDQvMS8yMDA5LDYvMzAvMjAwOSwsLFVTRCk=&amp;WINDOW=FIRST_POPUP&amp;HEIGH","T=450&amp;WIDTH=450&amp;START_MAXIMIZED=FALSE&amp;VAR:CALENDAR=US&amp;VAR:SYMBOL=EQR&amp;VAR:INDEX=0"}</definedName>
    <definedName name="_687__FDSAUDITLINK__" hidden="1">{"fdsup://directions/FAT Viewer?action=UPDATE&amp;creator=factset&amp;DYN_ARGS=TRUE&amp;DOC_NAME=FAT:FQL_AUDITING_CLIENT_TEMPLATE.FAT&amp;display_string=Audit&amp;VAR:KEY=NIDKNWFOXM&amp;VAR:QUERY=RkZfRUJJVERBX09QRVIoUVRSLDQvMS8yMDA5LDYvMzAvMjAwOSwsLFVTRCk=&amp;WINDOW=FIRST_POPUP&amp;HEIGH","T=450&amp;WIDTH=450&amp;START_MAXIMIZED=FALSE&amp;VAR:CALENDAR=US&amp;VAR:SYMBOL=EQR&amp;VAR:INDEX=0"}</definedName>
    <definedName name="_688__FDSAUDITLINK__" localSheetId="7" hidden="1">{"fdsup://directions/FAT Viewer?action=UPDATE&amp;creator=factset&amp;DYN_ARGS=TRUE&amp;DOC_NAME=FAT:FQL_AUDITING_CLIENT_TEMPLATE.FAT&amp;display_string=Audit&amp;VAR:KEY=JWVSVABCDC&amp;VAR:QUERY=RkZfRUJJVERBX09QRVIoUVRSLDQvMS8yMDEwLDYvMzAvMjAxMCwsLFVTRCk=&amp;WINDOW=FIRST_POPUP&amp;HEIGH","T=450&amp;WIDTH=450&amp;START_MAXIMIZED=FALSE&amp;VAR:CALENDAR=US&amp;VAR:SYMBOL=EQR&amp;VAR:INDEX=0"}</definedName>
    <definedName name="_688__FDSAUDITLINK__" localSheetId="9" hidden="1">{"fdsup://directions/FAT Viewer?action=UPDATE&amp;creator=factset&amp;DYN_ARGS=TRUE&amp;DOC_NAME=FAT:FQL_AUDITING_CLIENT_TEMPLATE.FAT&amp;display_string=Audit&amp;VAR:KEY=JWVSVABCDC&amp;VAR:QUERY=RkZfRUJJVERBX09QRVIoUVRSLDQvMS8yMDEwLDYvMzAvMjAxMCwsLFVTRCk=&amp;WINDOW=FIRST_POPUP&amp;HEIGH","T=450&amp;WIDTH=450&amp;START_MAXIMIZED=FALSE&amp;VAR:CALENDAR=US&amp;VAR:SYMBOL=EQR&amp;VAR:INDEX=0"}</definedName>
    <definedName name="_688__FDSAUDITLINK__" localSheetId="8" hidden="1">{"fdsup://directions/FAT Viewer?action=UPDATE&amp;creator=factset&amp;DYN_ARGS=TRUE&amp;DOC_NAME=FAT:FQL_AUDITING_CLIENT_TEMPLATE.FAT&amp;display_string=Audit&amp;VAR:KEY=JWVSVABCDC&amp;VAR:QUERY=RkZfRUJJVERBX09QRVIoUVRSLDQvMS8yMDEwLDYvMzAvMjAxMCwsLFVTRCk=&amp;WINDOW=FIRST_POPUP&amp;HEIGH","T=450&amp;WIDTH=450&amp;START_MAXIMIZED=FALSE&amp;VAR:CALENDAR=US&amp;VAR:SYMBOL=EQR&amp;VAR:INDEX=0"}</definedName>
    <definedName name="_688__FDSAUDITLINK__" localSheetId="10" hidden="1">{"fdsup://directions/FAT Viewer?action=UPDATE&amp;creator=factset&amp;DYN_ARGS=TRUE&amp;DOC_NAME=FAT:FQL_AUDITING_CLIENT_TEMPLATE.FAT&amp;display_string=Audit&amp;VAR:KEY=JWVSVABCDC&amp;VAR:QUERY=RkZfRUJJVERBX09QRVIoUVRSLDQvMS8yMDEwLDYvMzAvMjAxMCwsLFVTRCk=&amp;WINDOW=FIRST_POPUP&amp;HEIGH","T=450&amp;WIDTH=450&amp;START_MAXIMIZED=FALSE&amp;VAR:CALENDAR=US&amp;VAR:SYMBOL=EQR&amp;VAR:INDEX=0"}</definedName>
    <definedName name="_688__FDSAUDITLINK__" localSheetId="3" hidden="1">{"fdsup://directions/FAT Viewer?action=UPDATE&amp;creator=factset&amp;DYN_ARGS=TRUE&amp;DOC_NAME=FAT:FQL_AUDITING_CLIENT_TEMPLATE.FAT&amp;display_string=Audit&amp;VAR:KEY=JWVSVABCDC&amp;VAR:QUERY=RkZfRUJJVERBX09QRVIoUVRSLDQvMS8yMDEwLDYvMzAvMjAxMCwsLFVTRCk=&amp;WINDOW=FIRST_POPUP&amp;HEIGH","T=450&amp;WIDTH=450&amp;START_MAXIMIZED=FALSE&amp;VAR:CALENDAR=US&amp;VAR:SYMBOL=EQR&amp;VAR:INDEX=0"}</definedName>
    <definedName name="_688__FDSAUDITLINK__" localSheetId="5" hidden="1">{"fdsup://directions/FAT Viewer?action=UPDATE&amp;creator=factset&amp;DYN_ARGS=TRUE&amp;DOC_NAME=FAT:FQL_AUDITING_CLIENT_TEMPLATE.FAT&amp;display_string=Audit&amp;VAR:KEY=JWVSVABCDC&amp;VAR:QUERY=RkZfRUJJVERBX09QRVIoUVRSLDQvMS8yMDEwLDYvMzAvMjAxMCwsLFVTRCk=&amp;WINDOW=FIRST_POPUP&amp;HEIGH","T=450&amp;WIDTH=450&amp;START_MAXIMIZED=FALSE&amp;VAR:CALENDAR=US&amp;VAR:SYMBOL=EQR&amp;VAR:INDEX=0"}</definedName>
    <definedName name="_688__FDSAUDITLINK__" localSheetId="1" hidden="1">{"fdsup://directions/FAT Viewer?action=UPDATE&amp;creator=factset&amp;DYN_ARGS=TRUE&amp;DOC_NAME=FAT:FQL_AUDITING_CLIENT_TEMPLATE.FAT&amp;display_string=Audit&amp;VAR:KEY=JWVSVABCDC&amp;VAR:QUERY=RkZfRUJJVERBX09QRVIoUVRSLDQvMS8yMDEwLDYvMzAvMjAxMCwsLFVTRCk=&amp;WINDOW=FIRST_POPUP&amp;HEIGH","T=450&amp;WIDTH=450&amp;START_MAXIMIZED=FALSE&amp;VAR:CALENDAR=US&amp;VAR:SYMBOL=EQR&amp;VAR:INDEX=0"}</definedName>
    <definedName name="_688__FDSAUDITLINK__" hidden="1">{"fdsup://directions/FAT Viewer?action=UPDATE&amp;creator=factset&amp;DYN_ARGS=TRUE&amp;DOC_NAME=FAT:FQL_AUDITING_CLIENT_TEMPLATE.FAT&amp;display_string=Audit&amp;VAR:KEY=JWVSVABCDC&amp;VAR:QUERY=RkZfRUJJVERBX09QRVIoUVRSLDQvMS8yMDEwLDYvMzAvMjAxMCwsLFVTRCk=&amp;WINDOW=FIRST_POPUP&amp;HEIGH","T=450&amp;WIDTH=450&amp;START_MAXIMIZED=FALSE&amp;VAR:CALENDAR=US&amp;VAR:SYMBOL=EQR&amp;VAR:INDEX=0"}</definedName>
    <definedName name="_689__FDSAUDITLINK__" localSheetId="7" hidden="1">{"fdsup://directions/FAT Viewer?action=UPDATE&amp;creator=factset&amp;DYN_ARGS=TRUE&amp;DOC_NAME=FAT:FQL_AUDITING_CLIENT_TEMPLATE.FAT&amp;display_string=Audit&amp;VAR:KEY=BCRQPUZMVE&amp;VAR:QUERY=RkZfRUJJVERBX09QRVIoUVRSLDQvMS8yMDA5LDYvMzAvMjAwOSwsLFVTRCk=&amp;WINDOW=FIRST_POPUP&amp;HEIGH","T=450&amp;WIDTH=450&amp;START_MAXIMIZED=FALSE&amp;VAR:CALENDAR=US&amp;VAR:SYMBOL=EP&amp;VAR:INDEX=0"}</definedName>
    <definedName name="_689__FDSAUDITLINK__" localSheetId="9" hidden="1">{"fdsup://directions/FAT Viewer?action=UPDATE&amp;creator=factset&amp;DYN_ARGS=TRUE&amp;DOC_NAME=FAT:FQL_AUDITING_CLIENT_TEMPLATE.FAT&amp;display_string=Audit&amp;VAR:KEY=BCRQPUZMVE&amp;VAR:QUERY=RkZfRUJJVERBX09QRVIoUVRSLDQvMS8yMDA5LDYvMzAvMjAwOSwsLFVTRCk=&amp;WINDOW=FIRST_POPUP&amp;HEIGH","T=450&amp;WIDTH=450&amp;START_MAXIMIZED=FALSE&amp;VAR:CALENDAR=US&amp;VAR:SYMBOL=EP&amp;VAR:INDEX=0"}</definedName>
    <definedName name="_689__FDSAUDITLINK__" localSheetId="8" hidden="1">{"fdsup://directions/FAT Viewer?action=UPDATE&amp;creator=factset&amp;DYN_ARGS=TRUE&amp;DOC_NAME=FAT:FQL_AUDITING_CLIENT_TEMPLATE.FAT&amp;display_string=Audit&amp;VAR:KEY=BCRQPUZMVE&amp;VAR:QUERY=RkZfRUJJVERBX09QRVIoUVRSLDQvMS8yMDA5LDYvMzAvMjAwOSwsLFVTRCk=&amp;WINDOW=FIRST_POPUP&amp;HEIGH","T=450&amp;WIDTH=450&amp;START_MAXIMIZED=FALSE&amp;VAR:CALENDAR=US&amp;VAR:SYMBOL=EP&amp;VAR:INDEX=0"}</definedName>
    <definedName name="_689__FDSAUDITLINK__" localSheetId="10" hidden="1">{"fdsup://directions/FAT Viewer?action=UPDATE&amp;creator=factset&amp;DYN_ARGS=TRUE&amp;DOC_NAME=FAT:FQL_AUDITING_CLIENT_TEMPLATE.FAT&amp;display_string=Audit&amp;VAR:KEY=BCRQPUZMVE&amp;VAR:QUERY=RkZfRUJJVERBX09QRVIoUVRSLDQvMS8yMDA5LDYvMzAvMjAwOSwsLFVTRCk=&amp;WINDOW=FIRST_POPUP&amp;HEIGH","T=450&amp;WIDTH=450&amp;START_MAXIMIZED=FALSE&amp;VAR:CALENDAR=US&amp;VAR:SYMBOL=EP&amp;VAR:INDEX=0"}</definedName>
    <definedName name="_689__FDSAUDITLINK__" localSheetId="3" hidden="1">{"fdsup://directions/FAT Viewer?action=UPDATE&amp;creator=factset&amp;DYN_ARGS=TRUE&amp;DOC_NAME=FAT:FQL_AUDITING_CLIENT_TEMPLATE.FAT&amp;display_string=Audit&amp;VAR:KEY=BCRQPUZMVE&amp;VAR:QUERY=RkZfRUJJVERBX09QRVIoUVRSLDQvMS8yMDA5LDYvMzAvMjAwOSwsLFVTRCk=&amp;WINDOW=FIRST_POPUP&amp;HEIGH","T=450&amp;WIDTH=450&amp;START_MAXIMIZED=FALSE&amp;VAR:CALENDAR=US&amp;VAR:SYMBOL=EP&amp;VAR:INDEX=0"}</definedName>
    <definedName name="_689__FDSAUDITLINK__" localSheetId="5" hidden="1">{"fdsup://directions/FAT Viewer?action=UPDATE&amp;creator=factset&amp;DYN_ARGS=TRUE&amp;DOC_NAME=FAT:FQL_AUDITING_CLIENT_TEMPLATE.FAT&amp;display_string=Audit&amp;VAR:KEY=BCRQPUZMVE&amp;VAR:QUERY=RkZfRUJJVERBX09QRVIoUVRSLDQvMS8yMDA5LDYvMzAvMjAwOSwsLFVTRCk=&amp;WINDOW=FIRST_POPUP&amp;HEIGH","T=450&amp;WIDTH=450&amp;START_MAXIMIZED=FALSE&amp;VAR:CALENDAR=US&amp;VAR:SYMBOL=EP&amp;VAR:INDEX=0"}</definedName>
    <definedName name="_689__FDSAUDITLINK__" localSheetId="1" hidden="1">{"fdsup://directions/FAT Viewer?action=UPDATE&amp;creator=factset&amp;DYN_ARGS=TRUE&amp;DOC_NAME=FAT:FQL_AUDITING_CLIENT_TEMPLATE.FAT&amp;display_string=Audit&amp;VAR:KEY=BCRQPUZMVE&amp;VAR:QUERY=RkZfRUJJVERBX09QRVIoUVRSLDQvMS8yMDA5LDYvMzAvMjAwOSwsLFVTRCk=&amp;WINDOW=FIRST_POPUP&amp;HEIGH","T=450&amp;WIDTH=450&amp;START_MAXIMIZED=FALSE&amp;VAR:CALENDAR=US&amp;VAR:SYMBOL=EP&amp;VAR:INDEX=0"}</definedName>
    <definedName name="_689__FDSAUDITLINK__" hidden="1">{"fdsup://directions/FAT Viewer?action=UPDATE&amp;creator=factset&amp;DYN_ARGS=TRUE&amp;DOC_NAME=FAT:FQL_AUDITING_CLIENT_TEMPLATE.FAT&amp;display_string=Audit&amp;VAR:KEY=BCRQPUZMVE&amp;VAR:QUERY=RkZfRUJJVERBX09QRVIoUVRSLDQvMS8yMDA5LDYvMzAvMjAwOSwsLFVTRCk=&amp;WINDOW=FIRST_POPUP&amp;HEIGH","T=450&amp;WIDTH=450&amp;START_MAXIMIZED=FALSE&amp;VAR:CALENDAR=US&amp;VAR:SYMBOL=EP&amp;VAR:INDEX=0"}</definedName>
    <definedName name="_69__FDSAUDITLINK__" localSheetId="7" hidden="1">{"fdsup://directions/FAT Viewer?action=UPDATE&amp;creator=factset&amp;DYN_ARGS=TRUE&amp;DOC_NAME=FAT:FQL_AUDITING_CLIENT_TEMPLATE.FAT&amp;display_string=Audit&amp;VAR:KEY=LADYLKZWVS&amp;VAR:QUERY=RkZfRUJJVERBX09QRVIoUVRSLDQvMS8yMDA5LDYvMzAvMjAwOSwsLFVTRCk=&amp;WINDOW=FIRST_POPUP&amp;HEIGH","T=450&amp;WIDTH=450&amp;START_MAXIMIZED=FALSE&amp;VAR:CALENDAR=US&amp;VAR:SYMBOL=VMC&amp;VAR:INDEX=0"}</definedName>
    <definedName name="_69__FDSAUDITLINK__" localSheetId="9" hidden="1">{"fdsup://directions/FAT Viewer?action=UPDATE&amp;creator=factset&amp;DYN_ARGS=TRUE&amp;DOC_NAME=FAT:FQL_AUDITING_CLIENT_TEMPLATE.FAT&amp;display_string=Audit&amp;VAR:KEY=LADYLKZWVS&amp;VAR:QUERY=RkZfRUJJVERBX09QRVIoUVRSLDQvMS8yMDA5LDYvMzAvMjAwOSwsLFVTRCk=&amp;WINDOW=FIRST_POPUP&amp;HEIGH","T=450&amp;WIDTH=450&amp;START_MAXIMIZED=FALSE&amp;VAR:CALENDAR=US&amp;VAR:SYMBOL=VMC&amp;VAR:INDEX=0"}</definedName>
    <definedName name="_69__FDSAUDITLINK__" localSheetId="8" hidden="1">{"fdsup://directions/FAT Viewer?action=UPDATE&amp;creator=factset&amp;DYN_ARGS=TRUE&amp;DOC_NAME=FAT:FQL_AUDITING_CLIENT_TEMPLATE.FAT&amp;display_string=Audit&amp;VAR:KEY=LADYLKZWVS&amp;VAR:QUERY=RkZfRUJJVERBX09QRVIoUVRSLDQvMS8yMDA5LDYvMzAvMjAwOSwsLFVTRCk=&amp;WINDOW=FIRST_POPUP&amp;HEIGH","T=450&amp;WIDTH=450&amp;START_MAXIMIZED=FALSE&amp;VAR:CALENDAR=US&amp;VAR:SYMBOL=VMC&amp;VAR:INDEX=0"}</definedName>
    <definedName name="_69__FDSAUDITLINK__" localSheetId="10" hidden="1">{"fdsup://directions/FAT Viewer?action=UPDATE&amp;creator=factset&amp;DYN_ARGS=TRUE&amp;DOC_NAME=FAT:FQL_AUDITING_CLIENT_TEMPLATE.FAT&amp;display_string=Audit&amp;VAR:KEY=LADYLKZWVS&amp;VAR:QUERY=RkZfRUJJVERBX09QRVIoUVRSLDQvMS8yMDA5LDYvMzAvMjAwOSwsLFVTRCk=&amp;WINDOW=FIRST_POPUP&amp;HEIGH","T=450&amp;WIDTH=450&amp;START_MAXIMIZED=FALSE&amp;VAR:CALENDAR=US&amp;VAR:SYMBOL=VMC&amp;VAR:INDEX=0"}</definedName>
    <definedName name="_69__FDSAUDITLINK__" localSheetId="3" hidden="1">{"fdsup://directions/FAT Viewer?action=UPDATE&amp;creator=factset&amp;DYN_ARGS=TRUE&amp;DOC_NAME=FAT:FQL_AUDITING_CLIENT_TEMPLATE.FAT&amp;display_string=Audit&amp;VAR:KEY=LADYLKZWVS&amp;VAR:QUERY=RkZfRUJJVERBX09QRVIoUVRSLDQvMS8yMDA5LDYvMzAvMjAwOSwsLFVTRCk=&amp;WINDOW=FIRST_POPUP&amp;HEIGH","T=450&amp;WIDTH=450&amp;START_MAXIMIZED=FALSE&amp;VAR:CALENDAR=US&amp;VAR:SYMBOL=VMC&amp;VAR:INDEX=0"}</definedName>
    <definedName name="_69__FDSAUDITLINK__" localSheetId="5" hidden="1">{"fdsup://directions/FAT Viewer?action=UPDATE&amp;creator=factset&amp;DYN_ARGS=TRUE&amp;DOC_NAME=FAT:FQL_AUDITING_CLIENT_TEMPLATE.FAT&amp;display_string=Audit&amp;VAR:KEY=LADYLKZWVS&amp;VAR:QUERY=RkZfRUJJVERBX09QRVIoUVRSLDQvMS8yMDA5LDYvMzAvMjAwOSwsLFVTRCk=&amp;WINDOW=FIRST_POPUP&amp;HEIGH","T=450&amp;WIDTH=450&amp;START_MAXIMIZED=FALSE&amp;VAR:CALENDAR=US&amp;VAR:SYMBOL=VMC&amp;VAR:INDEX=0"}</definedName>
    <definedName name="_69__FDSAUDITLINK__" localSheetId="1" hidden="1">{"fdsup://directions/FAT Viewer?action=UPDATE&amp;creator=factset&amp;DYN_ARGS=TRUE&amp;DOC_NAME=FAT:FQL_AUDITING_CLIENT_TEMPLATE.FAT&amp;display_string=Audit&amp;VAR:KEY=LADYLKZWVS&amp;VAR:QUERY=RkZfRUJJVERBX09QRVIoUVRSLDQvMS8yMDA5LDYvMzAvMjAwOSwsLFVTRCk=&amp;WINDOW=FIRST_POPUP&amp;HEIGH","T=450&amp;WIDTH=450&amp;START_MAXIMIZED=FALSE&amp;VAR:CALENDAR=US&amp;VAR:SYMBOL=VMC&amp;VAR:INDEX=0"}</definedName>
    <definedName name="_69__FDSAUDITLINK__" hidden="1">{"fdsup://directions/FAT Viewer?action=UPDATE&amp;creator=factset&amp;DYN_ARGS=TRUE&amp;DOC_NAME=FAT:FQL_AUDITING_CLIENT_TEMPLATE.FAT&amp;display_string=Audit&amp;VAR:KEY=LADYLKZWVS&amp;VAR:QUERY=RkZfRUJJVERBX09QRVIoUVRSLDQvMS8yMDA5LDYvMzAvMjAwOSwsLFVTRCk=&amp;WINDOW=FIRST_POPUP&amp;HEIGH","T=450&amp;WIDTH=450&amp;START_MAXIMIZED=FALSE&amp;VAR:CALENDAR=US&amp;VAR:SYMBOL=VMC&amp;VAR:INDEX=0"}</definedName>
    <definedName name="_690__FDSAUDITLINK__" localSheetId="7" hidden="1">{"fdsup://directions/FAT Viewer?action=UPDATE&amp;creator=factset&amp;DYN_ARGS=TRUE&amp;DOC_NAME=FAT:FQL_AUDITING_CLIENT_TEMPLATE.FAT&amp;display_string=Audit&amp;VAR:KEY=XMTORQHYBU&amp;VAR:QUERY=RkZfRUJJVERBX09QRVIoUVRSLDQvMS8yMDEwLDYvMzAvMjAxMCwsLFVTRCk=&amp;WINDOW=FIRST_POPUP&amp;HEIGH","T=450&amp;WIDTH=450&amp;START_MAXIMIZED=FALSE&amp;VAR:CALENDAR=US&amp;VAR:SYMBOL=EP&amp;VAR:INDEX=0"}</definedName>
    <definedName name="_690__FDSAUDITLINK__" localSheetId="9" hidden="1">{"fdsup://directions/FAT Viewer?action=UPDATE&amp;creator=factset&amp;DYN_ARGS=TRUE&amp;DOC_NAME=FAT:FQL_AUDITING_CLIENT_TEMPLATE.FAT&amp;display_string=Audit&amp;VAR:KEY=XMTORQHYBU&amp;VAR:QUERY=RkZfRUJJVERBX09QRVIoUVRSLDQvMS8yMDEwLDYvMzAvMjAxMCwsLFVTRCk=&amp;WINDOW=FIRST_POPUP&amp;HEIGH","T=450&amp;WIDTH=450&amp;START_MAXIMIZED=FALSE&amp;VAR:CALENDAR=US&amp;VAR:SYMBOL=EP&amp;VAR:INDEX=0"}</definedName>
    <definedName name="_690__FDSAUDITLINK__" localSheetId="8" hidden="1">{"fdsup://directions/FAT Viewer?action=UPDATE&amp;creator=factset&amp;DYN_ARGS=TRUE&amp;DOC_NAME=FAT:FQL_AUDITING_CLIENT_TEMPLATE.FAT&amp;display_string=Audit&amp;VAR:KEY=XMTORQHYBU&amp;VAR:QUERY=RkZfRUJJVERBX09QRVIoUVRSLDQvMS8yMDEwLDYvMzAvMjAxMCwsLFVTRCk=&amp;WINDOW=FIRST_POPUP&amp;HEIGH","T=450&amp;WIDTH=450&amp;START_MAXIMIZED=FALSE&amp;VAR:CALENDAR=US&amp;VAR:SYMBOL=EP&amp;VAR:INDEX=0"}</definedName>
    <definedName name="_690__FDSAUDITLINK__" localSheetId="10" hidden="1">{"fdsup://directions/FAT Viewer?action=UPDATE&amp;creator=factset&amp;DYN_ARGS=TRUE&amp;DOC_NAME=FAT:FQL_AUDITING_CLIENT_TEMPLATE.FAT&amp;display_string=Audit&amp;VAR:KEY=XMTORQHYBU&amp;VAR:QUERY=RkZfRUJJVERBX09QRVIoUVRSLDQvMS8yMDEwLDYvMzAvMjAxMCwsLFVTRCk=&amp;WINDOW=FIRST_POPUP&amp;HEIGH","T=450&amp;WIDTH=450&amp;START_MAXIMIZED=FALSE&amp;VAR:CALENDAR=US&amp;VAR:SYMBOL=EP&amp;VAR:INDEX=0"}</definedName>
    <definedName name="_690__FDSAUDITLINK__" localSheetId="3" hidden="1">{"fdsup://directions/FAT Viewer?action=UPDATE&amp;creator=factset&amp;DYN_ARGS=TRUE&amp;DOC_NAME=FAT:FQL_AUDITING_CLIENT_TEMPLATE.FAT&amp;display_string=Audit&amp;VAR:KEY=XMTORQHYBU&amp;VAR:QUERY=RkZfRUJJVERBX09QRVIoUVRSLDQvMS8yMDEwLDYvMzAvMjAxMCwsLFVTRCk=&amp;WINDOW=FIRST_POPUP&amp;HEIGH","T=450&amp;WIDTH=450&amp;START_MAXIMIZED=FALSE&amp;VAR:CALENDAR=US&amp;VAR:SYMBOL=EP&amp;VAR:INDEX=0"}</definedName>
    <definedName name="_690__FDSAUDITLINK__" localSheetId="5" hidden="1">{"fdsup://directions/FAT Viewer?action=UPDATE&amp;creator=factset&amp;DYN_ARGS=TRUE&amp;DOC_NAME=FAT:FQL_AUDITING_CLIENT_TEMPLATE.FAT&amp;display_string=Audit&amp;VAR:KEY=XMTORQHYBU&amp;VAR:QUERY=RkZfRUJJVERBX09QRVIoUVRSLDQvMS8yMDEwLDYvMzAvMjAxMCwsLFVTRCk=&amp;WINDOW=FIRST_POPUP&amp;HEIGH","T=450&amp;WIDTH=450&amp;START_MAXIMIZED=FALSE&amp;VAR:CALENDAR=US&amp;VAR:SYMBOL=EP&amp;VAR:INDEX=0"}</definedName>
    <definedName name="_690__FDSAUDITLINK__" localSheetId="1" hidden="1">{"fdsup://directions/FAT Viewer?action=UPDATE&amp;creator=factset&amp;DYN_ARGS=TRUE&amp;DOC_NAME=FAT:FQL_AUDITING_CLIENT_TEMPLATE.FAT&amp;display_string=Audit&amp;VAR:KEY=XMTORQHYBU&amp;VAR:QUERY=RkZfRUJJVERBX09QRVIoUVRSLDQvMS8yMDEwLDYvMzAvMjAxMCwsLFVTRCk=&amp;WINDOW=FIRST_POPUP&amp;HEIGH","T=450&amp;WIDTH=450&amp;START_MAXIMIZED=FALSE&amp;VAR:CALENDAR=US&amp;VAR:SYMBOL=EP&amp;VAR:INDEX=0"}</definedName>
    <definedName name="_690__FDSAUDITLINK__" hidden="1">{"fdsup://directions/FAT Viewer?action=UPDATE&amp;creator=factset&amp;DYN_ARGS=TRUE&amp;DOC_NAME=FAT:FQL_AUDITING_CLIENT_TEMPLATE.FAT&amp;display_string=Audit&amp;VAR:KEY=XMTORQHYBU&amp;VAR:QUERY=RkZfRUJJVERBX09QRVIoUVRSLDQvMS8yMDEwLDYvMzAvMjAxMCwsLFVTRCk=&amp;WINDOW=FIRST_POPUP&amp;HEIGH","T=450&amp;WIDTH=450&amp;START_MAXIMIZED=FALSE&amp;VAR:CALENDAR=US&amp;VAR:SYMBOL=EP&amp;VAR:INDEX=0"}</definedName>
    <definedName name="_691__FDSAUDITLINK__" localSheetId="7" hidden="1">{"fdsup://directions/FAT Viewer?action=UPDATE&amp;creator=factset&amp;DYN_ARGS=TRUE&amp;DOC_NAME=FAT:FQL_AUDITING_CLIENT_TEMPLATE.FAT&amp;display_string=Audit&amp;VAR:KEY=VWXEVIBITA&amp;VAR:QUERY=RkZfRUJJVERBX09QRVIoUVRSLDQvMS8yMDA5LDYvMzAvMjAwOSwsLFVTRCk=&amp;WINDOW=FIRST_POPUP&amp;HEIGH","T=450&amp;WIDTH=450&amp;START_MAXIMIZED=FALSE&amp;VAR:CALENDAR=US&amp;VAR:SYMBOL=EOG&amp;VAR:INDEX=0"}</definedName>
    <definedName name="_691__FDSAUDITLINK__" localSheetId="9" hidden="1">{"fdsup://directions/FAT Viewer?action=UPDATE&amp;creator=factset&amp;DYN_ARGS=TRUE&amp;DOC_NAME=FAT:FQL_AUDITING_CLIENT_TEMPLATE.FAT&amp;display_string=Audit&amp;VAR:KEY=VWXEVIBITA&amp;VAR:QUERY=RkZfRUJJVERBX09QRVIoUVRSLDQvMS8yMDA5LDYvMzAvMjAwOSwsLFVTRCk=&amp;WINDOW=FIRST_POPUP&amp;HEIGH","T=450&amp;WIDTH=450&amp;START_MAXIMIZED=FALSE&amp;VAR:CALENDAR=US&amp;VAR:SYMBOL=EOG&amp;VAR:INDEX=0"}</definedName>
    <definedName name="_691__FDSAUDITLINK__" localSheetId="8" hidden="1">{"fdsup://directions/FAT Viewer?action=UPDATE&amp;creator=factset&amp;DYN_ARGS=TRUE&amp;DOC_NAME=FAT:FQL_AUDITING_CLIENT_TEMPLATE.FAT&amp;display_string=Audit&amp;VAR:KEY=VWXEVIBITA&amp;VAR:QUERY=RkZfRUJJVERBX09QRVIoUVRSLDQvMS8yMDA5LDYvMzAvMjAwOSwsLFVTRCk=&amp;WINDOW=FIRST_POPUP&amp;HEIGH","T=450&amp;WIDTH=450&amp;START_MAXIMIZED=FALSE&amp;VAR:CALENDAR=US&amp;VAR:SYMBOL=EOG&amp;VAR:INDEX=0"}</definedName>
    <definedName name="_691__FDSAUDITLINK__" localSheetId="10" hidden="1">{"fdsup://directions/FAT Viewer?action=UPDATE&amp;creator=factset&amp;DYN_ARGS=TRUE&amp;DOC_NAME=FAT:FQL_AUDITING_CLIENT_TEMPLATE.FAT&amp;display_string=Audit&amp;VAR:KEY=VWXEVIBITA&amp;VAR:QUERY=RkZfRUJJVERBX09QRVIoUVRSLDQvMS8yMDA5LDYvMzAvMjAwOSwsLFVTRCk=&amp;WINDOW=FIRST_POPUP&amp;HEIGH","T=450&amp;WIDTH=450&amp;START_MAXIMIZED=FALSE&amp;VAR:CALENDAR=US&amp;VAR:SYMBOL=EOG&amp;VAR:INDEX=0"}</definedName>
    <definedName name="_691__FDSAUDITLINK__" localSheetId="3" hidden="1">{"fdsup://directions/FAT Viewer?action=UPDATE&amp;creator=factset&amp;DYN_ARGS=TRUE&amp;DOC_NAME=FAT:FQL_AUDITING_CLIENT_TEMPLATE.FAT&amp;display_string=Audit&amp;VAR:KEY=VWXEVIBITA&amp;VAR:QUERY=RkZfRUJJVERBX09QRVIoUVRSLDQvMS8yMDA5LDYvMzAvMjAwOSwsLFVTRCk=&amp;WINDOW=FIRST_POPUP&amp;HEIGH","T=450&amp;WIDTH=450&amp;START_MAXIMIZED=FALSE&amp;VAR:CALENDAR=US&amp;VAR:SYMBOL=EOG&amp;VAR:INDEX=0"}</definedName>
    <definedName name="_691__FDSAUDITLINK__" localSheetId="5" hidden="1">{"fdsup://directions/FAT Viewer?action=UPDATE&amp;creator=factset&amp;DYN_ARGS=TRUE&amp;DOC_NAME=FAT:FQL_AUDITING_CLIENT_TEMPLATE.FAT&amp;display_string=Audit&amp;VAR:KEY=VWXEVIBITA&amp;VAR:QUERY=RkZfRUJJVERBX09QRVIoUVRSLDQvMS8yMDA5LDYvMzAvMjAwOSwsLFVTRCk=&amp;WINDOW=FIRST_POPUP&amp;HEIGH","T=450&amp;WIDTH=450&amp;START_MAXIMIZED=FALSE&amp;VAR:CALENDAR=US&amp;VAR:SYMBOL=EOG&amp;VAR:INDEX=0"}</definedName>
    <definedName name="_691__FDSAUDITLINK__" localSheetId="1" hidden="1">{"fdsup://directions/FAT Viewer?action=UPDATE&amp;creator=factset&amp;DYN_ARGS=TRUE&amp;DOC_NAME=FAT:FQL_AUDITING_CLIENT_TEMPLATE.FAT&amp;display_string=Audit&amp;VAR:KEY=VWXEVIBITA&amp;VAR:QUERY=RkZfRUJJVERBX09QRVIoUVRSLDQvMS8yMDA5LDYvMzAvMjAwOSwsLFVTRCk=&amp;WINDOW=FIRST_POPUP&amp;HEIGH","T=450&amp;WIDTH=450&amp;START_MAXIMIZED=FALSE&amp;VAR:CALENDAR=US&amp;VAR:SYMBOL=EOG&amp;VAR:INDEX=0"}</definedName>
    <definedName name="_691__FDSAUDITLINK__" hidden="1">{"fdsup://directions/FAT Viewer?action=UPDATE&amp;creator=factset&amp;DYN_ARGS=TRUE&amp;DOC_NAME=FAT:FQL_AUDITING_CLIENT_TEMPLATE.FAT&amp;display_string=Audit&amp;VAR:KEY=VWXEVIBITA&amp;VAR:QUERY=RkZfRUJJVERBX09QRVIoUVRSLDQvMS8yMDA5LDYvMzAvMjAwOSwsLFVTRCk=&amp;WINDOW=FIRST_POPUP&amp;HEIGH","T=450&amp;WIDTH=450&amp;START_MAXIMIZED=FALSE&amp;VAR:CALENDAR=US&amp;VAR:SYMBOL=EOG&amp;VAR:INDEX=0"}</definedName>
    <definedName name="_692__FDSAUDITLINK__" localSheetId="7" hidden="1">{"fdsup://directions/FAT Viewer?action=UPDATE&amp;creator=factset&amp;DYN_ARGS=TRUE&amp;DOC_NAME=FAT:FQL_AUDITING_CLIENT_TEMPLATE.FAT&amp;display_string=Audit&amp;VAR:KEY=LWZMBQZULI&amp;VAR:QUERY=RkZfRUJJVERBX09QRVIoUVRSLDQvMS8yMDEwLDYvMzAvMjAxMCwsLFVTRCk=&amp;WINDOW=FIRST_POPUP&amp;HEIGH","T=450&amp;WIDTH=450&amp;START_MAXIMIZED=FALSE&amp;VAR:CALENDAR=US&amp;VAR:SYMBOL=EOG&amp;VAR:INDEX=0"}</definedName>
    <definedName name="_692__FDSAUDITLINK__" localSheetId="9" hidden="1">{"fdsup://directions/FAT Viewer?action=UPDATE&amp;creator=factset&amp;DYN_ARGS=TRUE&amp;DOC_NAME=FAT:FQL_AUDITING_CLIENT_TEMPLATE.FAT&amp;display_string=Audit&amp;VAR:KEY=LWZMBQZULI&amp;VAR:QUERY=RkZfRUJJVERBX09QRVIoUVRSLDQvMS8yMDEwLDYvMzAvMjAxMCwsLFVTRCk=&amp;WINDOW=FIRST_POPUP&amp;HEIGH","T=450&amp;WIDTH=450&amp;START_MAXIMIZED=FALSE&amp;VAR:CALENDAR=US&amp;VAR:SYMBOL=EOG&amp;VAR:INDEX=0"}</definedName>
    <definedName name="_692__FDSAUDITLINK__" localSheetId="8" hidden="1">{"fdsup://directions/FAT Viewer?action=UPDATE&amp;creator=factset&amp;DYN_ARGS=TRUE&amp;DOC_NAME=FAT:FQL_AUDITING_CLIENT_TEMPLATE.FAT&amp;display_string=Audit&amp;VAR:KEY=LWZMBQZULI&amp;VAR:QUERY=RkZfRUJJVERBX09QRVIoUVRSLDQvMS8yMDEwLDYvMzAvMjAxMCwsLFVTRCk=&amp;WINDOW=FIRST_POPUP&amp;HEIGH","T=450&amp;WIDTH=450&amp;START_MAXIMIZED=FALSE&amp;VAR:CALENDAR=US&amp;VAR:SYMBOL=EOG&amp;VAR:INDEX=0"}</definedName>
    <definedName name="_692__FDSAUDITLINK__" localSheetId="10" hidden="1">{"fdsup://directions/FAT Viewer?action=UPDATE&amp;creator=factset&amp;DYN_ARGS=TRUE&amp;DOC_NAME=FAT:FQL_AUDITING_CLIENT_TEMPLATE.FAT&amp;display_string=Audit&amp;VAR:KEY=LWZMBQZULI&amp;VAR:QUERY=RkZfRUJJVERBX09QRVIoUVRSLDQvMS8yMDEwLDYvMzAvMjAxMCwsLFVTRCk=&amp;WINDOW=FIRST_POPUP&amp;HEIGH","T=450&amp;WIDTH=450&amp;START_MAXIMIZED=FALSE&amp;VAR:CALENDAR=US&amp;VAR:SYMBOL=EOG&amp;VAR:INDEX=0"}</definedName>
    <definedName name="_692__FDSAUDITLINK__" localSheetId="3" hidden="1">{"fdsup://directions/FAT Viewer?action=UPDATE&amp;creator=factset&amp;DYN_ARGS=TRUE&amp;DOC_NAME=FAT:FQL_AUDITING_CLIENT_TEMPLATE.FAT&amp;display_string=Audit&amp;VAR:KEY=LWZMBQZULI&amp;VAR:QUERY=RkZfRUJJVERBX09QRVIoUVRSLDQvMS8yMDEwLDYvMzAvMjAxMCwsLFVTRCk=&amp;WINDOW=FIRST_POPUP&amp;HEIGH","T=450&amp;WIDTH=450&amp;START_MAXIMIZED=FALSE&amp;VAR:CALENDAR=US&amp;VAR:SYMBOL=EOG&amp;VAR:INDEX=0"}</definedName>
    <definedName name="_692__FDSAUDITLINK__" localSheetId="5" hidden="1">{"fdsup://directions/FAT Viewer?action=UPDATE&amp;creator=factset&amp;DYN_ARGS=TRUE&amp;DOC_NAME=FAT:FQL_AUDITING_CLIENT_TEMPLATE.FAT&amp;display_string=Audit&amp;VAR:KEY=LWZMBQZULI&amp;VAR:QUERY=RkZfRUJJVERBX09QRVIoUVRSLDQvMS8yMDEwLDYvMzAvMjAxMCwsLFVTRCk=&amp;WINDOW=FIRST_POPUP&amp;HEIGH","T=450&amp;WIDTH=450&amp;START_MAXIMIZED=FALSE&amp;VAR:CALENDAR=US&amp;VAR:SYMBOL=EOG&amp;VAR:INDEX=0"}</definedName>
    <definedName name="_692__FDSAUDITLINK__" localSheetId="1" hidden="1">{"fdsup://directions/FAT Viewer?action=UPDATE&amp;creator=factset&amp;DYN_ARGS=TRUE&amp;DOC_NAME=FAT:FQL_AUDITING_CLIENT_TEMPLATE.FAT&amp;display_string=Audit&amp;VAR:KEY=LWZMBQZULI&amp;VAR:QUERY=RkZfRUJJVERBX09QRVIoUVRSLDQvMS8yMDEwLDYvMzAvMjAxMCwsLFVTRCk=&amp;WINDOW=FIRST_POPUP&amp;HEIGH","T=450&amp;WIDTH=450&amp;START_MAXIMIZED=FALSE&amp;VAR:CALENDAR=US&amp;VAR:SYMBOL=EOG&amp;VAR:INDEX=0"}</definedName>
    <definedName name="_692__FDSAUDITLINK__" hidden="1">{"fdsup://directions/FAT Viewer?action=UPDATE&amp;creator=factset&amp;DYN_ARGS=TRUE&amp;DOC_NAME=FAT:FQL_AUDITING_CLIENT_TEMPLATE.FAT&amp;display_string=Audit&amp;VAR:KEY=LWZMBQZULI&amp;VAR:QUERY=RkZfRUJJVERBX09QRVIoUVRSLDQvMS8yMDEwLDYvMzAvMjAxMCwsLFVTRCk=&amp;WINDOW=FIRST_POPUP&amp;HEIGH","T=450&amp;WIDTH=450&amp;START_MAXIMIZED=FALSE&amp;VAR:CALENDAR=US&amp;VAR:SYMBOL=EOG&amp;VAR:INDEX=0"}</definedName>
    <definedName name="_693__FDSAUDITLINK__" localSheetId="7" hidden="1">{"fdsup://directions/FAT Viewer?action=UPDATE&amp;creator=factset&amp;DYN_ARGS=TRUE&amp;DOC_NAME=FAT:FQL_AUDITING_CLIENT_TEMPLATE.FAT&amp;display_string=Audit&amp;VAR:KEY=HIDOZSTEFG&amp;VAR:QUERY=RkZfRUJJVERBX09QRVIoUVRSLDQvMS8yMDA5LDYvMzAvMjAwOSwsLFVTRCk=&amp;WINDOW=FIRST_POPUP&amp;HEIGH","T=450&amp;WIDTH=450&amp;START_MAXIMIZED=FALSE&amp;VAR:CALENDAR=US&amp;VAR:SYMBOL=EMR&amp;VAR:INDEX=0"}</definedName>
    <definedName name="_693__FDSAUDITLINK__" localSheetId="9" hidden="1">{"fdsup://directions/FAT Viewer?action=UPDATE&amp;creator=factset&amp;DYN_ARGS=TRUE&amp;DOC_NAME=FAT:FQL_AUDITING_CLIENT_TEMPLATE.FAT&amp;display_string=Audit&amp;VAR:KEY=HIDOZSTEFG&amp;VAR:QUERY=RkZfRUJJVERBX09QRVIoUVRSLDQvMS8yMDA5LDYvMzAvMjAwOSwsLFVTRCk=&amp;WINDOW=FIRST_POPUP&amp;HEIGH","T=450&amp;WIDTH=450&amp;START_MAXIMIZED=FALSE&amp;VAR:CALENDAR=US&amp;VAR:SYMBOL=EMR&amp;VAR:INDEX=0"}</definedName>
    <definedName name="_693__FDSAUDITLINK__" localSheetId="8" hidden="1">{"fdsup://directions/FAT Viewer?action=UPDATE&amp;creator=factset&amp;DYN_ARGS=TRUE&amp;DOC_NAME=FAT:FQL_AUDITING_CLIENT_TEMPLATE.FAT&amp;display_string=Audit&amp;VAR:KEY=HIDOZSTEFG&amp;VAR:QUERY=RkZfRUJJVERBX09QRVIoUVRSLDQvMS8yMDA5LDYvMzAvMjAwOSwsLFVTRCk=&amp;WINDOW=FIRST_POPUP&amp;HEIGH","T=450&amp;WIDTH=450&amp;START_MAXIMIZED=FALSE&amp;VAR:CALENDAR=US&amp;VAR:SYMBOL=EMR&amp;VAR:INDEX=0"}</definedName>
    <definedName name="_693__FDSAUDITLINK__" localSheetId="10" hidden="1">{"fdsup://directions/FAT Viewer?action=UPDATE&amp;creator=factset&amp;DYN_ARGS=TRUE&amp;DOC_NAME=FAT:FQL_AUDITING_CLIENT_TEMPLATE.FAT&amp;display_string=Audit&amp;VAR:KEY=HIDOZSTEFG&amp;VAR:QUERY=RkZfRUJJVERBX09QRVIoUVRSLDQvMS8yMDA5LDYvMzAvMjAwOSwsLFVTRCk=&amp;WINDOW=FIRST_POPUP&amp;HEIGH","T=450&amp;WIDTH=450&amp;START_MAXIMIZED=FALSE&amp;VAR:CALENDAR=US&amp;VAR:SYMBOL=EMR&amp;VAR:INDEX=0"}</definedName>
    <definedName name="_693__FDSAUDITLINK__" localSheetId="3" hidden="1">{"fdsup://directions/FAT Viewer?action=UPDATE&amp;creator=factset&amp;DYN_ARGS=TRUE&amp;DOC_NAME=FAT:FQL_AUDITING_CLIENT_TEMPLATE.FAT&amp;display_string=Audit&amp;VAR:KEY=HIDOZSTEFG&amp;VAR:QUERY=RkZfRUJJVERBX09QRVIoUVRSLDQvMS8yMDA5LDYvMzAvMjAwOSwsLFVTRCk=&amp;WINDOW=FIRST_POPUP&amp;HEIGH","T=450&amp;WIDTH=450&amp;START_MAXIMIZED=FALSE&amp;VAR:CALENDAR=US&amp;VAR:SYMBOL=EMR&amp;VAR:INDEX=0"}</definedName>
    <definedName name="_693__FDSAUDITLINK__" localSheetId="5" hidden="1">{"fdsup://directions/FAT Viewer?action=UPDATE&amp;creator=factset&amp;DYN_ARGS=TRUE&amp;DOC_NAME=FAT:FQL_AUDITING_CLIENT_TEMPLATE.FAT&amp;display_string=Audit&amp;VAR:KEY=HIDOZSTEFG&amp;VAR:QUERY=RkZfRUJJVERBX09QRVIoUVRSLDQvMS8yMDA5LDYvMzAvMjAwOSwsLFVTRCk=&amp;WINDOW=FIRST_POPUP&amp;HEIGH","T=450&amp;WIDTH=450&amp;START_MAXIMIZED=FALSE&amp;VAR:CALENDAR=US&amp;VAR:SYMBOL=EMR&amp;VAR:INDEX=0"}</definedName>
    <definedName name="_693__FDSAUDITLINK__" localSheetId="1" hidden="1">{"fdsup://directions/FAT Viewer?action=UPDATE&amp;creator=factset&amp;DYN_ARGS=TRUE&amp;DOC_NAME=FAT:FQL_AUDITING_CLIENT_TEMPLATE.FAT&amp;display_string=Audit&amp;VAR:KEY=HIDOZSTEFG&amp;VAR:QUERY=RkZfRUJJVERBX09QRVIoUVRSLDQvMS8yMDA5LDYvMzAvMjAwOSwsLFVTRCk=&amp;WINDOW=FIRST_POPUP&amp;HEIGH","T=450&amp;WIDTH=450&amp;START_MAXIMIZED=FALSE&amp;VAR:CALENDAR=US&amp;VAR:SYMBOL=EMR&amp;VAR:INDEX=0"}</definedName>
    <definedName name="_693__FDSAUDITLINK__" hidden="1">{"fdsup://directions/FAT Viewer?action=UPDATE&amp;creator=factset&amp;DYN_ARGS=TRUE&amp;DOC_NAME=FAT:FQL_AUDITING_CLIENT_TEMPLATE.FAT&amp;display_string=Audit&amp;VAR:KEY=HIDOZSTEFG&amp;VAR:QUERY=RkZfRUJJVERBX09QRVIoUVRSLDQvMS8yMDA5LDYvMzAvMjAwOSwsLFVTRCk=&amp;WINDOW=FIRST_POPUP&amp;HEIGH","T=450&amp;WIDTH=450&amp;START_MAXIMIZED=FALSE&amp;VAR:CALENDAR=US&amp;VAR:SYMBOL=EMR&amp;VAR:INDEX=0"}</definedName>
    <definedName name="_694__FDSAUDITLINK__" localSheetId="7" hidden="1">{"fdsup://directions/FAT Viewer?action=UPDATE&amp;creator=factset&amp;DYN_ARGS=TRUE&amp;DOC_NAME=FAT:FQL_AUDITING_CLIENT_TEMPLATE.FAT&amp;display_string=Audit&amp;VAR:KEY=TOTMLSXUPY&amp;VAR:QUERY=RkZfRUJJVERBX09QRVIoUVRSLDQvMS8yMDEwLDYvMzAvMjAxMCwsLFVTRCk=&amp;WINDOW=FIRST_POPUP&amp;HEIGH","T=450&amp;WIDTH=450&amp;START_MAXIMIZED=FALSE&amp;VAR:CALENDAR=US&amp;VAR:SYMBOL=EMR&amp;VAR:INDEX=0"}</definedName>
    <definedName name="_694__FDSAUDITLINK__" localSheetId="9" hidden="1">{"fdsup://directions/FAT Viewer?action=UPDATE&amp;creator=factset&amp;DYN_ARGS=TRUE&amp;DOC_NAME=FAT:FQL_AUDITING_CLIENT_TEMPLATE.FAT&amp;display_string=Audit&amp;VAR:KEY=TOTMLSXUPY&amp;VAR:QUERY=RkZfRUJJVERBX09QRVIoUVRSLDQvMS8yMDEwLDYvMzAvMjAxMCwsLFVTRCk=&amp;WINDOW=FIRST_POPUP&amp;HEIGH","T=450&amp;WIDTH=450&amp;START_MAXIMIZED=FALSE&amp;VAR:CALENDAR=US&amp;VAR:SYMBOL=EMR&amp;VAR:INDEX=0"}</definedName>
    <definedName name="_694__FDSAUDITLINK__" localSheetId="8" hidden="1">{"fdsup://directions/FAT Viewer?action=UPDATE&amp;creator=factset&amp;DYN_ARGS=TRUE&amp;DOC_NAME=FAT:FQL_AUDITING_CLIENT_TEMPLATE.FAT&amp;display_string=Audit&amp;VAR:KEY=TOTMLSXUPY&amp;VAR:QUERY=RkZfRUJJVERBX09QRVIoUVRSLDQvMS8yMDEwLDYvMzAvMjAxMCwsLFVTRCk=&amp;WINDOW=FIRST_POPUP&amp;HEIGH","T=450&amp;WIDTH=450&amp;START_MAXIMIZED=FALSE&amp;VAR:CALENDAR=US&amp;VAR:SYMBOL=EMR&amp;VAR:INDEX=0"}</definedName>
    <definedName name="_694__FDSAUDITLINK__" localSheetId="10" hidden="1">{"fdsup://directions/FAT Viewer?action=UPDATE&amp;creator=factset&amp;DYN_ARGS=TRUE&amp;DOC_NAME=FAT:FQL_AUDITING_CLIENT_TEMPLATE.FAT&amp;display_string=Audit&amp;VAR:KEY=TOTMLSXUPY&amp;VAR:QUERY=RkZfRUJJVERBX09QRVIoUVRSLDQvMS8yMDEwLDYvMzAvMjAxMCwsLFVTRCk=&amp;WINDOW=FIRST_POPUP&amp;HEIGH","T=450&amp;WIDTH=450&amp;START_MAXIMIZED=FALSE&amp;VAR:CALENDAR=US&amp;VAR:SYMBOL=EMR&amp;VAR:INDEX=0"}</definedName>
    <definedName name="_694__FDSAUDITLINK__" localSheetId="3" hidden="1">{"fdsup://directions/FAT Viewer?action=UPDATE&amp;creator=factset&amp;DYN_ARGS=TRUE&amp;DOC_NAME=FAT:FQL_AUDITING_CLIENT_TEMPLATE.FAT&amp;display_string=Audit&amp;VAR:KEY=TOTMLSXUPY&amp;VAR:QUERY=RkZfRUJJVERBX09QRVIoUVRSLDQvMS8yMDEwLDYvMzAvMjAxMCwsLFVTRCk=&amp;WINDOW=FIRST_POPUP&amp;HEIGH","T=450&amp;WIDTH=450&amp;START_MAXIMIZED=FALSE&amp;VAR:CALENDAR=US&amp;VAR:SYMBOL=EMR&amp;VAR:INDEX=0"}</definedName>
    <definedName name="_694__FDSAUDITLINK__" localSheetId="5" hidden="1">{"fdsup://directions/FAT Viewer?action=UPDATE&amp;creator=factset&amp;DYN_ARGS=TRUE&amp;DOC_NAME=FAT:FQL_AUDITING_CLIENT_TEMPLATE.FAT&amp;display_string=Audit&amp;VAR:KEY=TOTMLSXUPY&amp;VAR:QUERY=RkZfRUJJVERBX09QRVIoUVRSLDQvMS8yMDEwLDYvMzAvMjAxMCwsLFVTRCk=&amp;WINDOW=FIRST_POPUP&amp;HEIGH","T=450&amp;WIDTH=450&amp;START_MAXIMIZED=FALSE&amp;VAR:CALENDAR=US&amp;VAR:SYMBOL=EMR&amp;VAR:INDEX=0"}</definedName>
    <definedName name="_694__FDSAUDITLINK__" localSheetId="1" hidden="1">{"fdsup://directions/FAT Viewer?action=UPDATE&amp;creator=factset&amp;DYN_ARGS=TRUE&amp;DOC_NAME=FAT:FQL_AUDITING_CLIENT_TEMPLATE.FAT&amp;display_string=Audit&amp;VAR:KEY=TOTMLSXUPY&amp;VAR:QUERY=RkZfRUJJVERBX09QRVIoUVRSLDQvMS8yMDEwLDYvMzAvMjAxMCwsLFVTRCk=&amp;WINDOW=FIRST_POPUP&amp;HEIGH","T=450&amp;WIDTH=450&amp;START_MAXIMIZED=FALSE&amp;VAR:CALENDAR=US&amp;VAR:SYMBOL=EMR&amp;VAR:INDEX=0"}</definedName>
    <definedName name="_694__FDSAUDITLINK__" hidden="1">{"fdsup://directions/FAT Viewer?action=UPDATE&amp;creator=factset&amp;DYN_ARGS=TRUE&amp;DOC_NAME=FAT:FQL_AUDITING_CLIENT_TEMPLATE.FAT&amp;display_string=Audit&amp;VAR:KEY=TOTMLSXUPY&amp;VAR:QUERY=RkZfRUJJVERBX09QRVIoUVRSLDQvMS8yMDEwLDYvMzAvMjAxMCwsLFVTRCk=&amp;WINDOW=FIRST_POPUP&amp;HEIGH","T=450&amp;WIDTH=450&amp;START_MAXIMIZED=FALSE&amp;VAR:CALENDAR=US&amp;VAR:SYMBOL=EMR&amp;VAR:INDEX=0"}</definedName>
    <definedName name="_695__FDSAUDITLINK__" localSheetId="7" hidden="1">{"fdsup://directions/FAT Viewer?action=UPDATE&amp;creator=factset&amp;DYN_ARGS=TRUE&amp;DOC_NAME=FAT:FQL_AUDITING_CLIENT_TEMPLATE.FAT&amp;display_string=Audit&amp;VAR:KEY=NCFCBQBATU&amp;VAR:QUERY=RkZfRUJJVERBX09QRVIoUVRSLDQvMS8yMDA5LDYvMzAvMjAwOSwsLFVTRCk=&amp;WINDOW=FIRST_POPUP&amp;HEIGH","T=450&amp;WIDTH=450&amp;START_MAXIMIZED=FALSE&amp;VAR:CALENDAR=US&amp;VAR:SYMBOL=EMN&amp;VAR:INDEX=0"}</definedName>
    <definedName name="_695__FDSAUDITLINK__" localSheetId="9" hidden="1">{"fdsup://directions/FAT Viewer?action=UPDATE&amp;creator=factset&amp;DYN_ARGS=TRUE&amp;DOC_NAME=FAT:FQL_AUDITING_CLIENT_TEMPLATE.FAT&amp;display_string=Audit&amp;VAR:KEY=NCFCBQBATU&amp;VAR:QUERY=RkZfRUJJVERBX09QRVIoUVRSLDQvMS8yMDA5LDYvMzAvMjAwOSwsLFVTRCk=&amp;WINDOW=FIRST_POPUP&amp;HEIGH","T=450&amp;WIDTH=450&amp;START_MAXIMIZED=FALSE&amp;VAR:CALENDAR=US&amp;VAR:SYMBOL=EMN&amp;VAR:INDEX=0"}</definedName>
    <definedName name="_695__FDSAUDITLINK__" localSheetId="8" hidden="1">{"fdsup://directions/FAT Viewer?action=UPDATE&amp;creator=factset&amp;DYN_ARGS=TRUE&amp;DOC_NAME=FAT:FQL_AUDITING_CLIENT_TEMPLATE.FAT&amp;display_string=Audit&amp;VAR:KEY=NCFCBQBATU&amp;VAR:QUERY=RkZfRUJJVERBX09QRVIoUVRSLDQvMS8yMDA5LDYvMzAvMjAwOSwsLFVTRCk=&amp;WINDOW=FIRST_POPUP&amp;HEIGH","T=450&amp;WIDTH=450&amp;START_MAXIMIZED=FALSE&amp;VAR:CALENDAR=US&amp;VAR:SYMBOL=EMN&amp;VAR:INDEX=0"}</definedName>
    <definedName name="_695__FDSAUDITLINK__" localSheetId="10" hidden="1">{"fdsup://directions/FAT Viewer?action=UPDATE&amp;creator=factset&amp;DYN_ARGS=TRUE&amp;DOC_NAME=FAT:FQL_AUDITING_CLIENT_TEMPLATE.FAT&amp;display_string=Audit&amp;VAR:KEY=NCFCBQBATU&amp;VAR:QUERY=RkZfRUJJVERBX09QRVIoUVRSLDQvMS8yMDA5LDYvMzAvMjAwOSwsLFVTRCk=&amp;WINDOW=FIRST_POPUP&amp;HEIGH","T=450&amp;WIDTH=450&amp;START_MAXIMIZED=FALSE&amp;VAR:CALENDAR=US&amp;VAR:SYMBOL=EMN&amp;VAR:INDEX=0"}</definedName>
    <definedName name="_695__FDSAUDITLINK__" localSheetId="3" hidden="1">{"fdsup://directions/FAT Viewer?action=UPDATE&amp;creator=factset&amp;DYN_ARGS=TRUE&amp;DOC_NAME=FAT:FQL_AUDITING_CLIENT_TEMPLATE.FAT&amp;display_string=Audit&amp;VAR:KEY=NCFCBQBATU&amp;VAR:QUERY=RkZfRUJJVERBX09QRVIoUVRSLDQvMS8yMDA5LDYvMzAvMjAwOSwsLFVTRCk=&amp;WINDOW=FIRST_POPUP&amp;HEIGH","T=450&amp;WIDTH=450&amp;START_MAXIMIZED=FALSE&amp;VAR:CALENDAR=US&amp;VAR:SYMBOL=EMN&amp;VAR:INDEX=0"}</definedName>
    <definedName name="_695__FDSAUDITLINK__" localSheetId="5" hidden="1">{"fdsup://directions/FAT Viewer?action=UPDATE&amp;creator=factset&amp;DYN_ARGS=TRUE&amp;DOC_NAME=FAT:FQL_AUDITING_CLIENT_TEMPLATE.FAT&amp;display_string=Audit&amp;VAR:KEY=NCFCBQBATU&amp;VAR:QUERY=RkZfRUJJVERBX09QRVIoUVRSLDQvMS8yMDA5LDYvMzAvMjAwOSwsLFVTRCk=&amp;WINDOW=FIRST_POPUP&amp;HEIGH","T=450&amp;WIDTH=450&amp;START_MAXIMIZED=FALSE&amp;VAR:CALENDAR=US&amp;VAR:SYMBOL=EMN&amp;VAR:INDEX=0"}</definedName>
    <definedName name="_695__FDSAUDITLINK__" localSheetId="1" hidden="1">{"fdsup://directions/FAT Viewer?action=UPDATE&amp;creator=factset&amp;DYN_ARGS=TRUE&amp;DOC_NAME=FAT:FQL_AUDITING_CLIENT_TEMPLATE.FAT&amp;display_string=Audit&amp;VAR:KEY=NCFCBQBATU&amp;VAR:QUERY=RkZfRUJJVERBX09QRVIoUVRSLDQvMS8yMDA5LDYvMzAvMjAwOSwsLFVTRCk=&amp;WINDOW=FIRST_POPUP&amp;HEIGH","T=450&amp;WIDTH=450&amp;START_MAXIMIZED=FALSE&amp;VAR:CALENDAR=US&amp;VAR:SYMBOL=EMN&amp;VAR:INDEX=0"}</definedName>
    <definedName name="_695__FDSAUDITLINK__" hidden="1">{"fdsup://directions/FAT Viewer?action=UPDATE&amp;creator=factset&amp;DYN_ARGS=TRUE&amp;DOC_NAME=FAT:FQL_AUDITING_CLIENT_TEMPLATE.FAT&amp;display_string=Audit&amp;VAR:KEY=NCFCBQBATU&amp;VAR:QUERY=RkZfRUJJVERBX09QRVIoUVRSLDQvMS8yMDA5LDYvMzAvMjAwOSwsLFVTRCk=&amp;WINDOW=FIRST_POPUP&amp;HEIGH","T=450&amp;WIDTH=450&amp;START_MAXIMIZED=FALSE&amp;VAR:CALENDAR=US&amp;VAR:SYMBOL=EMN&amp;VAR:INDEX=0"}</definedName>
    <definedName name="_696__FDSAUDITLINK__" localSheetId="7" hidden="1">{"fdsup://directions/FAT Viewer?action=UPDATE&amp;creator=factset&amp;DYN_ARGS=TRUE&amp;DOC_NAME=FAT:FQL_AUDITING_CLIENT_TEMPLATE.FAT&amp;display_string=Audit&amp;VAR:KEY=VMXQPOHKJS&amp;VAR:QUERY=RkZfRUJJVERBX09QRVIoUVRSLDQvMS8yMDEwLDYvMzAvMjAxMCwsLFVTRCk=&amp;WINDOW=FIRST_POPUP&amp;HEIGH","T=450&amp;WIDTH=450&amp;START_MAXIMIZED=FALSE&amp;VAR:CALENDAR=US&amp;VAR:SYMBOL=EMN&amp;VAR:INDEX=0"}</definedName>
    <definedName name="_696__FDSAUDITLINK__" localSheetId="9" hidden="1">{"fdsup://directions/FAT Viewer?action=UPDATE&amp;creator=factset&amp;DYN_ARGS=TRUE&amp;DOC_NAME=FAT:FQL_AUDITING_CLIENT_TEMPLATE.FAT&amp;display_string=Audit&amp;VAR:KEY=VMXQPOHKJS&amp;VAR:QUERY=RkZfRUJJVERBX09QRVIoUVRSLDQvMS8yMDEwLDYvMzAvMjAxMCwsLFVTRCk=&amp;WINDOW=FIRST_POPUP&amp;HEIGH","T=450&amp;WIDTH=450&amp;START_MAXIMIZED=FALSE&amp;VAR:CALENDAR=US&amp;VAR:SYMBOL=EMN&amp;VAR:INDEX=0"}</definedName>
    <definedName name="_696__FDSAUDITLINK__" localSheetId="8" hidden="1">{"fdsup://directions/FAT Viewer?action=UPDATE&amp;creator=factset&amp;DYN_ARGS=TRUE&amp;DOC_NAME=FAT:FQL_AUDITING_CLIENT_TEMPLATE.FAT&amp;display_string=Audit&amp;VAR:KEY=VMXQPOHKJS&amp;VAR:QUERY=RkZfRUJJVERBX09QRVIoUVRSLDQvMS8yMDEwLDYvMzAvMjAxMCwsLFVTRCk=&amp;WINDOW=FIRST_POPUP&amp;HEIGH","T=450&amp;WIDTH=450&amp;START_MAXIMIZED=FALSE&amp;VAR:CALENDAR=US&amp;VAR:SYMBOL=EMN&amp;VAR:INDEX=0"}</definedName>
    <definedName name="_696__FDSAUDITLINK__" localSheetId="10" hidden="1">{"fdsup://directions/FAT Viewer?action=UPDATE&amp;creator=factset&amp;DYN_ARGS=TRUE&amp;DOC_NAME=FAT:FQL_AUDITING_CLIENT_TEMPLATE.FAT&amp;display_string=Audit&amp;VAR:KEY=VMXQPOHKJS&amp;VAR:QUERY=RkZfRUJJVERBX09QRVIoUVRSLDQvMS8yMDEwLDYvMzAvMjAxMCwsLFVTRCk=&amp;WINDOW=FIRST_POPUP&amp;HEIGH","T=450&amp;WIDTH=450&amp;START_MAXIMIZED=FALSE&amp;VAR:CALENDAR=US&amp;VAR:SYMBOL=EMN&amp;VAR:INDEX=0"}</definedName>
    <definedName name="_696__FDSAUDITLINK__" localSheetId="3" hidden="1">{"fdsup://directions/FAT Viewer?action=UPDATE&amp;creator=factset&amp;DYN_ARGS=TRUE&amp;DOC_NAME=FAT:FQL_AUDITING_CLIENT_TEMPLATE.FAT&amp;display_string=Audit&amp;VAR:KEY=VMXQPOHKJS&amp;VAR:QUERY=RkZfRUJJVERBX09QRVIoUVRSLDQvMS8yMDEwLDYvMzAvMjAxMCwsLFVTRCk=&amp;WINDOW=FIRST_POPUP&amp;HEIGH","T=450&amp;WIDTH=450&amp;START_MAXIMIZED=FALSE&amp;VAR:CALENDAR=US&amp;VAR:SYMBOL=EMN&amp;VAR:INDEX=0"}</definedName>
    <definedName name="_696__FDSAUDITLINK__" localSheetId="5" hidden="1">{"fdsup://directions/FAT Viewer?action=UPDATE&amp;creator=factset&amp;DYN_ARGS=TRUE&amp;DOC_NAME=FAT:FQL_AUDITING_CLIENT_TEMPLATE.FAT&amp;display_string=Audit&amp;VAR:KEY=VMXQPOHKJS&amp;VAR:QUERY=RkZfRUJJVERBX09QRVIoUVRSLDQvMS8yMDEwLDYvMzAvMjAxMCwsLFVTRCk=&amp;WINDOW=FIRST_POPUP&amp;HEIGH","T=450&amp;WIDTH=450&amp;START_MAXIMIZED=FALSE&amp;VAR:CALENDAR=US&amp;VAR:SYMBOL=EMN&amp;VAR:INDEX=0"}</definedName>
    <definedName name="_696__FDSAUDITLINK__" localSheetId="1" hidden="1">{"fdsup://directions/FAT Viewer?action=UPDATE&amp;creator=factset&amp;DYN_ARGS=TRUE&amp;DOC_NAME=FAT:FQL_AUDITING_CLIENT_TEMPLATE.FAT&amp;display_string=Audit&amp;VAR:KEY=VMXQPOHKJS&amp;VAR:QUERY=RkZfRUJJVERBX09QRVIoUVRSLDQvMS8yMDEwLDYvMzAvMjAxMCwsLFVTRCk=&amp;WINDOW=FIRST_POPUP&amp;HEIGH","T=450&amp;WIDTH=450&amp;START_MAXIMIZED=FALSE&amp;VAR:CALENDAR=US&amp;VAR:SYMBOL=EMN&amp;VAR:INDEX=0"}</definedName>
    <definedName name="_696__FDSAUDITLINK__" hidden="1">{"fdsup://directions/FAT Viewer?action=UPDATE&amp;creator=factset&amp;DYN_ARGS=TRUE&amp;DOC_NAME=FAT:FQL_AUDITING_CLIENT_TEMPLATE.FAT&amp;display_string=Audit&amp;VAR:KEY=VMXQPOHKJS&amp;VAR:QUERY=RkZfRUJJVERBX09QRVIoUVRSLDQvMS8yMDEwLDYvMzAvMjAxMCwsLFVTRCk=&amp;WINDOW=FIRST_POPUP&amp;HEIGH","T=450&amp;WIDTH=450&amp;START_MAXIMIZED=FALSE&amp;VAR:CALENDAR=US&amp;VAR:SYMBOL=EMN&amp;VAR:INDEX=0"}</definedName>
    <definedName name="_697__FDSAUDITLINK__" localSheetId="7" hidden="1">{"fdsup://directions/FAT Viewer?action=UPDATE&amp;creator=factset&amp;DYN_ARGS=TRUE&amp;DOC_NAME=FAT:FQL_AUDITING_CLIENT_TEMPLATE.FAT&amp;display_string=Audit&amp;VAR:KEY=LORYLSRAVW&amp;VAR:QUERY=RkZfRUJJVERBX09QRVIoUVRSLDQvMS8yMDA5LDYvMzAvMjAwOSwsLFVTRCk=&amp;WINDOW=FIRST_POPUP&amp;HEIGH","T=450&amp;WIDTH=450&amp;START_MAXIMIZED=FALSE&amp;VAR:CALENDAR=US&amp;VAR:SYMBOL=EMC&amp;VAR:INDEX=0"}</definedName>
    <definedName name="_697__FDSAUDITLINK__" localSheetId="9" hidden="1">{"fdsup://directions/FAT Viewer?action=UPDATE&amp;creator=factset&amp;DYN_ARGS=TRUE&amp;DOC_NAME=FAT:FQL_AUDITING_CLIENT_TEMPLATE.FAT&amp;display_string=Audit&amp;VAR:KEY=LORYLSRAVW&amp;VAR:QUERY=RkZfRUJJVERBX09QRVIoUVRSLDQvMS8yMDA5LDYvMzAvMjAwOSwsLFVTRCk=&amp;WINDOW=FIRST_POPUP&amp;HEIGH","T=450&amp;WIDTH=450&amp;START_MAXIMIZED=FALSE&amp;VAR:CALENDAR=US&amp;VAR:SYMBOL=EMC&amp;VAR:INDEX=0"}</definedName>
    <definedName name="_697__FDSAUDITLINK__" localSheetId="8" hidden="1">{"fdsup://directions/FAT Viewer?action=UPDATE&amp;creator=factset&amp;DYN_ARGS=TRUE&amp;DOC_NAME=FAT:FQL_AUDITING_CLIENT_TEMPLATE.FAT&amp;display_string=Audit&amp;VAR:KEY=LORYLSRAVW&amp;VAR:QUERY=RkZfRUJJVERBX09QRVIoUVRSLDQvMS8yMDA5LDYvMzAvMjAwOSwsLFVTRCk=&amp;WINDOW=FIRST_POPUP&amp;HEIGH","T=450&amp;WIDTH=450&amp;START_MAXIMIZED=FALSE&amp;VAR:CALENDAR=US&amp;VAR:SYMBOL=EMC&amp;VAR:INDEX=0"}</definedName>
    <definedName name="_697__FDSAUDITLINK__" localSheetId="10" hidden="1">{"fdsup://directions/FAT Viewer?action=UPDATE&amp;creator=factset&amp;DYN_ARGS=TRUE&amp;DOC_NAME=FAT:FQL_AUDITING_CLIENT_TEMPLATE.FAT&amp;display_string=Audit&amp;VAR:KEY=LORYLSRAVW&amp;VAR:QUERY=RkZfRUJJVERBX09QRVIoUVRSLDQvMS8yMDA5LDYvMzAvMjAwOSwsLFVTRCk=&amp;WINDOW=FIRST_POPUP&amp;HEIGH","T=450&amp;WIDTH=450&amp;START_MAXIMIZED=FALSE&amp;VAR:CALENDAR=US&amp;VAR:SYMBOL=EMC&amp;VAR:INDEX=0"}</definedName>
    <definedName name="_697__FDSAUDITLINK__" localSheetId="3" hidden="1">{"fdsup://directions/FAT Viewer?action=UPDATE&amp;creator=factset&amp;DYN_ARGS=TRUE&amp;DOC_NAME=FAT:FQL_AUDITING_CLIENT_TEMPLATE.FAT&amp;display_string=Audit&amp;VAR:KEY=LORYLSRAVW&amp;VAR:QUERY=RkZfRUJJVERBX09QRVIoUVRSLDQvMS8yMDA5LDYvMzAvMjAwOSwsLFVTRCk=&amp;WINDOW=FIRST_POPUP&amp;HEIGH","T=450&amp;WIDTH=450&amp;START_MAXIMIZED=FALSE&amp;VAR:CALENDAR=US&amp;VAR:SYMBOL=EMC&amp;VAR:INDEX=0"}</definedName>
    <definedName name="_697__FDSAUDITLINK__" localSheetId="5" hidden="1">{"fdsup://directions/FAT Viewer?action=UPDATE&amp;creator=factset&amp;DYN_ARGS=TRUE&amp;DOC_NAME=FAT:FQL_AUDITING_CLIENT_TEMPLATE.FAT&amp;display_string=Audit&amp;VAR:KEY=LORYLSRAVW&amp;VAR:QUERY=RkZfRUJJVERBX09QRVIoUVRSLDQvMS8yMDA5LDYvMzAvMjAwOSwsLFVTRCk=&amp;WINDOW=FIRST_POPUP&amp;HEIGH","T=450&amp;WIDTH=450&amp;START_MAXIMIZED=FALSE&amp;VAR:CALENDAR=US&amp;VAR:SYMBOL=EMC&amp;VAR:INDEX=0"}</definedName>
    <definedName name="_697__FDSAUDITLINK__" localSheetId="1" hidden="1">{"fdsup://directions/FAT Viewer?action=UPDATE&amp;creator=factset&amp;DYN_ARGS=TRUE&amp;DOC_NAME=FAT:FQL_AUDITING_CLIENT_TEMPLATE.FAT&amp;display_string=Audit&amp;VAR:KEY=LORYLSRAVW&amp;VAR:QUERY=RkZfRUJJVERBX09QRVIoUVRSLDQvMS8yMDA5LDYvMzAvMjAwOSwsLFVTRCk=&amp;WINDOW=FIRST_POPUP&amp;HEIGH","T=450&amp;WIDTH=450&amp;START_MAXIMIZED=FALSE&amp;VAR:CALENDAR=US&amp;VAR:SYMBOL=EMC&amp;VAR:INDEX=0"}</definedName>
    <definedName name="_697__FDSAUDITLINK__" hidden="1">{"fdsup://directions/FAT Viewer?action=UPDATE&amp;creator=factset&amp;DYN_ARGS=TRUE&amp;DOC_NAME=FAT:FQL_AUDITING_CLIENT_TEMPLATE.FAT&amp;display_string=Audit&amp;VAR:KEY=LORYLSRAVW&amp;VAR:QUERY=RkZfRUJJVERBX09QRVIoUVRSLDQvMS8yMDA5LDYvMzAvMjAwOSwsLFVTRCk=&amp;WINDOW=FIRST_POPUP&amp;HEIGH","T=450&amp;WIDTH=450&amp;START_MAXIMIZED=FALSE&amp;VAR:CALENDAR=US&amp;VAR:SYMBOL=EMC&amp;VAR:INDEX=0"}</definedName>
    <definedName name="_698__FDSAUDITLINK__" localSheetId="7" hidden="1">{"fdsup://directions/FAT Viewer?action=UPDATE&amp;creator=factset&amp;DYN_ARGS=TRUE&amp;DOC_NAME=FAT:FQL_AUDITING_CLIENT_TEMPLATE.FAT&amp;display_string=Audit&amp;VAR:KEY=PKLIBGDSXA&amp;VAR:QUERY=RkZfRUJJVERBX09QRVIoUVRSLDQvMS8yMDEwLDYvMzAvMjAxMCwsLFVTRCk=&amp;WINDOW=FIRST_POPUP&amp;HEIGH","T=450&amp;WIDTH=450&amp;START_MAXIMIZED=FALSE&amp;VAR:CALENDAR=US&amp;VAR:SYMBOL=EMC&amp;VAR:INDEX=0"}</definedName>
    <definedName name="_698__FDSAUDITLINK__" localSheetId="9" hidden="1">{"fdsup://directions/FAT Viewer?action=UPDATE&amp;creator=factset&amp;DYN_ARGS=TRUE&amp;DOC_NAME=FAT:FQL_AUDITING_CLIENT_TEMPLATE.FAT&amp;display_string=Audit&amp;VAR:KEY=PKLIBGDSXA&amp;VAR:QUERY=RkZfRUJJVERBX09QRVIoUVRSLDQvMS8yMDEwLDYvMzAvMjAxMCwsLFVTRCk=&amp;WINDOW=FIRST_POPUP&amp;HEIGH","T=450&amp;WIDTH=450&amp;START_MAXIMIZED=FALSE&amp;VAR:CALENDAR=US&amp;VAR:SYMBOL=EMC&amp;VAR:INDEX=0"}</definedName>
    <definedName name="_698__FDSAUDITLINK__" localSheetId="8" hidden="1">{"fdsup://directions/FAT Viewer?action=UPDATE&amp;creator=factset&amp;DYN_ARGS=TRUE&amp;DOC_NAME=FAT:FQL_AUDITING_CLIENT_TEMPLATE.FAT&amp;display_string=Audit&amp;VAR:KEY=PKLIBGDSXA&amp;VAR:QUERY=RkZfRUJJVERBX09QRVIoUVRSLDQvMS8yMDEwLDYvMzAvMjAxMCwsLFVTRCk=&amp;WINDOW=FIRST_POPUP&amp;HEIGH","T=450&amp;WIDTH=450&amp;START_MAXIMIZED=FALSE&amp;VAR:CALENDAR=US&amp;VAR:SYMBOL=EMC&amp;VAR:INDEX=0"}</definedName>
    <definedName name="_698__FDSAUDITLINK__" localSheetId="10" hidden="1">{"fdsup://directions/FAT Viewer?action=UPDATE&amp;creator=factset&amp;DYN_ARGS=TRUE&amp;DOC_NAME=FAT:FQL_AUDITING_CLIENT_TEMPLATE.FAT&amp;display_string=Audit&amp;VAR:KEY=PKLIBGDSXA&amp;VAR:QUERY=RkZfRUJJVERBX09QRVIoUVRSLDQvMS8yMDEwLDYvMzAvMjAxMCwsLFVTRCk=&amp;WINDOW=FIRST_POPUP&amp;HEIGH","T=450&amp;WIDTH=450&amp;START_MAXIMIZED=FALSE&amp;VAR:CALENDAR=US&amp;VAR:SYMBOL=EMC&amp;VAR:INDEX=0"}</definedName>
    <definedName name="_698__FDSAUDITLINK__" localSheetId="3" hidden="1">{"fdsup://directions/FAT Viewer?action=UPDATE&amp;creator=factset&amp;DYN_ARGS=TRUE&amp;DOC_NAME=FAT:FQL_AUDITING_CLIENT_TEMPLATE.FAT&amp;display_string=Audit&amp;VAR:KEY=PKLIBGDSXA&amp;VAR:QUERY=RkZfRUJJVERBX09QRVIoUVRSLDQvMS8yMDEwLDYvMzAvMjAxMCwsLFVTRCk=&amp;WINDOW=FIRST_POPUP&amp;HEIGH","T=450&amp;WIDTH=450&amp;START_MAXIMIZED=FALSE&amp;VAR:CALENDAR=US&amp;VAR:SYMBOL=EMC&amp;VAR:INDEX=0"}</definedName>
    <definedName name="_698__FDSAUDITLINK__" localSheetId="5" hidden="1">{"fdsup://directions/FAT Viewer?action=UPDATE&amp;creator=factset&amp;DYN_ARGS=TRUE&amp;DOC_NAME=FAT:FQL_AUDITING_CLIENT_TEMPLATE.FAT&amp;display_string=Audit&amp;VAR:KEY=PKLIBGDSXA&amp;VAR:QUERY=RkZfRUJJVERBX09QRVIoUVRSLDQvMS8yMDEwLDYvMzAvMjAxMCwsLFVTRCk=&amp;WINDOW=FIRST_POPUP&amp;HEIGH","T=450&amp;WIDTH=450&amp;START_MAXIMIZED=FALSE&amp;VAR:CALENDAR=US&amp;VAR:SYMBOL=EMC&amp;VAR:INDEX=0"}</definedName>
    <definedName name="_698__FDSAUDITLINK__" localSheetId="1" hidden="1">{"fdsup://directions/FAT Viewer?action=UPDATE&amp;creator=factset&amp;DYN_ARGS=TRUE&amp;DOC_NAME=FAT:FQL_AUDITING_CLIENT_TEMPLATE.FAT&amp;display_string=Audit&amp;VAR:KEY=PKLIBGDSXA&amp;VAR:QUERY=RkZfRUJJVERBX09QRVIoUVRSLDQvMS8yMDEwLDYvMzAvMjAxMCwsLFVTRCk=&amp;WINDOW=FIRST_POPUP&amp;HEIGH","T=450&amp;WIDTH=450&amp;START_MAXIMIZED=FALSE&amp;VAR:CALENDAR=US&amp;VAR:SYMBOL=EMC&amp;VAR:INDEX=0"}</definedName>
    <definedName name="_698__FDSAUDITLINK__" hidden="1">{"fdsup://directions/FAT Viewer?action=UPDATE&amp;creator=factset&amp;DYN_ARGS=TRUE&amp;DOC_NAME=FAT:FQL_AUDITING_CLIENT_TEMPLATE.FAT&amp;display_string=Audit&amp;VAR:KEY=PKLIBGDSXA&amp;VAR:QUERY=RkZfRUJJVERBX09QRVIoUVRSLDQvMS8yMDEwLDYvMzAvMjAxMCwsLFVTRCk=&amp;WINDOW=FIRST_POPUP&amp;HEIGH","T=450&amp;WIDTH=450&amp;START_MAXIMIZED=FALSE&amp;VAR:CALENDAR=US&amp;VAR:SYMBOL=EMC&amp;VAR:INDEX=0"}</definedName>
    <definedName name="_699__FDSAUDITLINK__" localSheetId="7" hidden="1">{"fdsup://directions/FAT Viewer?action=UPDATE&amp;creator=factset&amp;DYN_ARGS=TRUE&amp;DOC_NAME=FAT:FQL_AUDITING_CLIENT_TEMPLATE.FAT&amp;display_string=Audit&amp;VAR:KEY=TEJEJMRSRA&amp;VAR:QUERY=RkZfRUJJVERBX09QRVIoUVRSLDQvMS8yMDA5LDYvMzAvMjAwOSwsLFVTRCk=&amp;WINDOW=FIRST_POPUP&amp;HEIGH","T=450&amp;WIDTH=450&amp;START_MAXIMIZED=FALSE&amp;VAR:CALENDAR=US&amp;VAR:SYMBOL=EL&amp;VAR:INDEX=0"}</definedName>
    <definedName name="_699__FDSAUDITLINK__" localSheetId="9" hidden="1">{"fdsup://directions/FAT Viewer?action=UPDATE&amp;creator=factset&amp;DYN_ARGS=TRUE&amp;DOC_NAME=FAT:FQL_AUDITING_CLIENT_TEMPLATE.FAT&amp;display_string=Audit&amp;VAR:KEY=TEJEJMRSRA&amp;VAR:QUERY=RkZfRUJJVERBX09QRVIoUVRSLDQvMS8yMDA5LDYvMzAvMjAwOSwsLFVTRCk=&amp;WINDOW=FIRST_POPUP&amp;HEIGH","T=450&amp;WIDTH=450&amp;START_MAXIMIZED=FALSE&amp;VAR:CALENDAR=US&amp;VAR:SYMBOL=EL&amp;VAR:INDEX=0"}</definedName>
    <definedName name="_699__FDSAUDITLINK__" localSheetId="8" hidden="1">{"fdsup://directions/FAT Viewer?action=UPDATE&amp;creator=factset&amp;DYN_ARGS=TRUE&amp;DOC_NAME=FAT:FQL_AUDITING_CLIENT_TEMPLATE.FAT&amp;display_string=Audit&amp;VAR:KEY=TEJEJMRSRA&amp;VAR:QUERY=RkZfRUJJVERBX09QRVIoUVRSLDQvMS8yMDA5LDYvMzAvMjAwOSwsLFVTRCk=&amp;WINDOW=FIRST_POPUP&amp;HEIGH","T=450&amp;WIDTH=450&amp;START_MAXIMIZED=FALSE&amp;VAR:CALENDAR=US&amp;VAR:SYMBOL=EL&amp;VAR:INDEX=0"}</definedName>
    <definedName name="_699__FDSAUDITLINK__" localSheetId="10" hidden="1">{"fdsup://directions/FAT Viewer?action=UPDATE&amp;creator=factset&amp;DYN_ARGS=TRUE&amp;DOC_NAME=FAT:FQL_AUDITING_CLIENT_TEMPLATE.FAT&amp;display_string=Audit&amp;VAR:KEY=TEJEJMRSRA&amp;VAR:QUERY=RkZfRUJJVERBX09QRVIoUVRSLDQvMS8yMDA5LDYvMzAvMjAwOSwsLFVTRCk=&amp;WINDOW=FIRST_POPUP&amp;HEIGH","T=450&amp;WIDTH=450&amp;START_MAXIMIZED=FALSE&amp;VAR:CALENDAR=US&amp;VAR:SYMBOL=EL&amp;VAR:INDEX=0"}</definedName>
    <definedName name="_699__FDSAUDITLINK__" localSheetId="3" hidden="1">{"fdsup://directions/FAT Viewer?action=UPDATE&amp;creator=factset&amp;DYN_ARGS=TRUE&amp;DOC_NAME=FAT:FQL_AUDITING_CLIENT_TEMPLATE.FAT&amp;display_string=Audit&amp;VAR:KEY=TEJEJMRSRA&amp;VAR:QUERY=RkZfRUJJVERBX09QRVIoUVRSLDQvMS8yMDA5LDYvMzAvMjAwOSwsLFVTRCk=&amp;WINDOW=FIRST_POPUP&amp;HEIGH","T=450&amp;WIDTH=450&amp;START_MAXIMIZED=FALSE&amp;VAR:CALENDAR=US&amp;VAR:SYMBOL=EL&amp;VAR:INDEX=0"}</definedName>
    <definedName name="_699__FDSAUDITLINK__" localSheetId="5" hidden="1">{"fdsup://directions/FAT Viewer?action=UPDATE&amp;creator=factset&amp;DYN_ARGS=TRUE&amp;DOC_NAME=FAT:FQL_AUDITING_CLIENT_TEMPLATE.FAT&amp;display_string=Audit&amp;VAR:KEY=TEJEJMRSRA&amp;VAR:QUERY=RkZfRUJJVERBX09QRVIoUVRSLDQvMS8yMDA5LDYvMzAvMjAwOSwsLFVTRCk=&amp;WINDOW=FIRST_POPUP&amp;HEIGH","T=450&amp;WIDTH=450&amp;START_MAXIMIZED=FALSE&amp;VAR:CALENDAR=US&amp;VAR:SYMBOL=EL&amp;VAR:INDEX=0"}</definedName>
    <definedName name="_699__FDSAUDITLINK__" localSheetId="1" hidden="1">{"fdsup://directions/FAT Viewer?action=UPDATE&amp;creator=factset&amp;DYN_ARGS=TRUE&amp;DOC_NAME=FAT:FQL_AUDITING_CLIENT_TEMPLATE.FAT&amp;display_string=Audit&amp;VAR:KEY=TEJEJMRSRA&amp;VAR:QUERY=RkZfRUJJVERBX09QRVIoUVRSLDQvMS8yMDA5LDYvMzAvMjAwOSwsLFVTRCk=&amp;WINDOW=FIRST_POPUP&amp;HEIGH","T=450&amp;WIDTH=450&amp;START_MAXIMIZED=FALSE&amp;VAR:CALENDAR=US&amp;VAR:SYMBOL=EL&amp;VAR:INDEX=0"}</definedName>
    <definedName name="_699__FDSAUDITLINK__" hidden="1">{"fdsup://directions/FAT Viewer?action=UPDATE&amp;creator=factset&amp;DYN_ARGS=TRUE&amp;DOC_NAME=FAT:FQL_AUDITING_CLIENT_TEMPLATE.FAT&amp;display_string=Audit&amp;VAR:KEY=TEJEJMRSRA&amp;VAR:QUERY=RkZfRUJJVERBX09QRVIoUVRSLDQvMS8yMDA5LDYvMzAvMjAwOSwsLFVTRCk=&amp;WINDOW=FIRST_POPUP&amp;HEIGH","T=450&amp;WIDTH=450&amp;START_MAXIMIZED=FALSE&amp;VAR:CALENDAR=US&amp;VAR:SYMBOL=EL&amp;VAR:INDEX=0"}</definedName>
    <definedName name="_7__FDSAUDITLINK__" localSheetId="7" hidden="1">{"fdsup://Directions/FactSet Auditing Viewer?action=AUDIT_VALUE&amp;DB=129&amp;ID1=88250810&amp;VALUEID=02001&amp;SDATE=200903&amp;PERIODTYPE=QTR_STD&amp;window=popup_no_bar&amp;width=385&amp;height=120&amp;START_MAXIMIZED=FALSE&amp;creator=factset&amp;display_string=Audit"}</definedName>
    <definedName name="_7__FDSAUDITLINK__" localSheetId="9" hidden="1">{"fdsup://Directions/FactSet Auditing Viewer?action=AUDIT_VALUE&amp;DB=129&amp;ID1=88250810&amp;VALUEID=02001&amp;SDATE=200903&amp;PERIODTYPE=QTR_STD&amp;window=popup_no_bar&amp;width=385&amp;height=120&amp;START_MAXIMIZED=FALSE&amp;creator=factset&amp;display_string=Audit"}</definedName>
    <definedName name="_7__FDSAUDITLINK__" localSheetId="8" hidden="1">{"fdsup://Directions/FactSet Auditing Viewer?action=AUDIT_VALUE&amp;DB=129&amp;ID1=88250810&amp;VALUEID=02001&amp;SDATE=200903&amp;PERIODTYPE=QTR_STD&amp;window=popup_no_bar&amp;width=385&amp;height=120&amp;START_MAXIMIZED=FALSE&amp;creator=factset&amp;display_string=Audit"}</definedName>
    <definedName name="_7__FDSAUDITLINK__" localSheetId="10" hidden="1">{"fdsup://Directions/FactSet Auditing Viewer?action=AUDIT_VALUE&amp;DB=129&amp;ID1=88250810&amp;VALUEID=02001&amp;SDATE=200903&amp;PERIODTYPE=QTR_STD&amp;window=popup_no_bar&amp;width=385&amp;height=120&amp;START_MAXIMIZED=FALSE&amp;creator=factset&amp;display_string=Audit"}</definedName>
    <definedName name="_7__FDSAUDITLINK__" localSheetId="3" hidden="1">{"fdsup://Directions/FactSet Auditing Viewer?action=AUDIT_VALUE&amp;DB=129&amp;ID1=88250810&amp;VALUEID=02001&amp;SDATE=200903&amp;PERIODTYPE=QTR_STD&amp;window=popup_no_bar&amp;width=385&amp;height=120&amp;START_MAXIMIZED=FALSE&amp;creator=factset&amp;display_string=Audit"}</definedName>
    <definedName name="_7__FDSAUDITLINK__" localSheetId="5" hidden="1">{"fdsup://Directions/FactSet Auditing Viewer?action=AUDIT_VALUE&amp;DB=129&amp;ID1=88250810&amp;VALUEID=02001&amp;SDATE=200903&amp;PERIODTYPE=QTR_STD&amp;window=popup_no_bar&amp;width=385&amp;height=120&amp;START_MAXIMIZED=FALSE&amp;creator=factset&amp;display_string=Audit"}</definedName>
    <definedName name="_7__FDSAUDITLINK__" localSheetId="1" hidden="1">{"fdsup://directions/FAT Viewer?action=UPDATE&amp;creator=factset&amp;DYN_ARGS=TRUE&amp;DOC_NAME=FAT:FQL_AUDITING_CLIENT_TEMPLATE.FAT&amp;display_string=Audit&amp;VAR:KEY=RQRAXKREZW&amp;VAR:QUERY=RkZfRUJJVERBX09QRVIoUVRSLDQvMS8yMDA5LDYvMzAvMjAwOSwsLFVTRCk=&amp;WINDOW=FIRST_POPUP&amp;HEIGH","T=450&amp;WIDTH=450&amp;START_MAXIMIZED=FALSE&amp;VAR:CALENDAR=US&amp;VAR:SYMBOL=YHOO&amp;VAR:INDEX=0"}</definedName>
    <definedName name="_7__FDSAUDITLINK__" hidden="1">{"fdsup://Directions/FactSet Auditing Viewer?action=AUDIT_VALUE&amp;DB=129&amp;ID1=88250810&amp;VALUEID=02001&amp;SDATE=200903&amp;PERIODTYPE=QTR_STD&amp;window=popup_no_bar&amp;width=385&amp;height=120&amp;START_MAXIMIZED=FALSE&amp;creator=factset&amp;display_string=Audit"}</definedName>
    <definedName name="_70__FDSAUDITLINK__" localSheetId="7" hidden="1">{"fdsup://directions/FAT Viewer?action=UPDATE&amp;creator=factset&amp;DYN_ARGS=TRUE&amp;DOC_NAME=FAT:FQL_AUDITING_CLIENT_TEMPLATE.FAT&amp;display_string=Audit&amp;VAR:KEY=JWPMNADMTO&amp;VAR:QUERY=RkZfRUJJVERBX09QRVIoUVRSLDQvMS8yMDEwLDYvMzAvMjAxMCwsLFVTRCk=&amp;WINDOW=FIRST_POPUP&amp;HEIGH","T=450&amp;WIDTH=450&amp;START_MAXIMIZED=FALSE&amp;VAR:CALENDAR=US&amp;VAR:SYMBOL=VMC&amp;VAR:INDEX=0"}</definedName>
    <definedName name="_70__FDSAUDITLINK__" localSheetId="9" hidden="1">{"fdsup://directions/FAT Viewer?action=UPDATE&amp;creator=factset&amp;DYN_ARGS=TRUE&amp;DOC_NAME=FAT:FQL_AUDITING_CLIENT_TEMPLATE.FAT&amp;display_string=Audit&amp;VAR:KEY=JWPMNADMTO&amp;VAR:QUERY=RkZfRUJJVERBX09QRVIoUVRSLDQvMS8yMDEwLDYvMzAvMjAxMCwsLFVTRCk=&amp;WINDOW=FIRST_POPUP&amp;HEIGH","T=450&amp;WIDTH=450&amp;START_MAXIMIZED=FALSE&amp;VAR:CALENDAR=US&amp;VAR:SYMBOL=VMC&amp;VAR:INDEX=0"}</definedName>
    <definedName name="_70__FDSAUDITLINK__" localSheetId="8" hidden="1">{"fdsup://directions/FAT Viewer?action=UPDATE&amp;creator=factset&amp;DYN_ARGS=TRUE&amp;DOC_NAME=FAT:FQL_AUDITING_CLIENT_TEMPLATE.FAT&amp;display_string=Audit&amp;VAR:KEY=JWPMNADMTO&amp;VAR:QUERY=RkZfRUJJVERBX09QRVIoUVRSLDQvMS8yMDEwLDYvMzAvMjAxMCwsLFVTRCk=&amp;WINDOW=FIRST_POPUP&amp;HEIGH","T=450&amp;WIDTH=450&amp;START_MAXIMIZED=FALSE&amp;VAR:CALENDAR=US&amp;VAR:SYMBOL=VMC&amp;VAR:INDEX=0"}</definedName>
    <definedName name="_70__FDSAUDITLINK__" localSheetId="10" hidden="1">{"fdsup://directions/FAT Viewer?action=UPDATE&amp;creator=factset&amp;DYN_ARGS=TRUE&amp;DOC_NAME=FAT:FQL_AUDITING_CLIENT_TEMPLATE.FAT&amp;display_string=Audit&amp;VAR:KEY=JWPMNADMTO&amp;VAR:QUERY=RkZfRUJJVERBX09QRVIoUVRSLDQvMS8yMDEwLDYvMzAvMjAxMCwsLFVTRCk=&amp;WINDOW=FIRST_POPUP&amp;HEIGH","T=450&amp;WIDTH=450&amp;START_MAXIMIZED=FALSE&amp;VAR:CALENDAR=US&amp;VAR:SYMBOL=VMC&amp;VAR:INDEX=0"}</definedName>
    <definedName name="_70__FDSAUDITLINK__" localSheetId="3" hidden="1">{"fdsup://directions/FAT Viewer?action=UPDATE&amp;creator=factset&amp;DYN_ARGS=TRUE&amp;DOC_NAME=FAT:FQL_AUDITING_CLIENT_TEMPLATE.FAT&amp;display_string=Audit&amp;VAR:KEY=JWPMNADMTO&amp;VAR:QUERY=RkZfRUJJVERBX09QRVIoUVRSLDQvMS8yMDEwLDYvMzAvMjAxMCwsLFVTRCk=&amp;WINDOW=FIRST_POPUP&amp;HEIGH","T=450&amp;WIDTH=450&amp;START_MAXIMIZED=FALSE&amp;VAR:CALENDAR=US&amp;VAR:SYMBOL=VMC&amp;VAR:INDEX=0"}</definedName>
    <definedName name="_70__FDSAUDITLINK__" localSheetId="5" hidden="1">{"fdsup://directions/FAT Viewer?action=UPDATE&amp;creator=factset&amp;DYN_ARGS=TRUE&amp;DOC_NAME=FAT:FQL_AUDITING_CLIENT_TEMPLATE.FAT&amp;display_string=Audit&amp;VAR:KEY=JWPMNADMTO&amp;VAR:QUERY=RkZfRUJJVERBX09QRVIoUVRSLDQvMS8yMDEwLDYvMzAvMjAxMCwsLFVTRCk=&amp;WINDOW=FIRST_POPUP&amp;HEIGH","T=450&amp;WIDTH=450&amp;START_MAXIMIZED=FALSE&amp;VAR:CALENDAR=US&amp;VAR:SYMBOL=VMC&amp;VAR:INDEX=0"}</definedName>
    <definedName name="_70__FDSAUDITLINK__" localSheetId="1" hidden="1">{"fdsup://directions/FAT Viewer?action=UPDATE&amp;creator=factset&amp;DYN_ARGS=TRUE&amp;DOC_NAME=FAT:FQL_AUDITING_CLIENT_TEMPLATE.FAT&amp;display_string=Audit&amp;VAR:KEY=JWPMNADMTO&amp;VAR:QUERY=RkZfRUJJVERBX09QRVIoUVRSLDQvMS8yMDEwLDYvMzAvMjAxMCwsLFVTRCk=&amp;WINDOW=FIRST_POPUP&amp;HEIGH","T=450&amp;WIDTH=450&amp;START_MAXIMIZED=FALSE&amp;VAR:CALENDAR=US&amp;VAR:SYMBOL=VMC&amp;VAR:INDEX=0"}</definedName>
    <definedName name="_70__FDSAUDITLINK__" hidden="1">{"fdsup://directions/FAT Viewer?action=UPDATE&amp;creator=factset&amp;DYN_ARGS=TRUE&amp;DOC_NAME=FAT:FQL_AUDITING_CLIENT_TEMPLATE.FAT&amp;display_string=Audit&amp;VAR:KEY=JWPMNADMTO&amp;VAR:QUERY=RkZfRUJJVERBX09QRVIoUVRSLDQvMS8yMDEwLDYvMzAvMjAxMCwsLFVTRCk=&amp;WINDOW=FIRST_POPUP&amp;HEIGH","T=450&amp;WIDTH=450&amp;START_MAXIMIZED=FALSE&amp;VAR:CALENDAR=US&amp;VAR:SYMBOL=VMC&amp;VAR:INDEX=0"}</definedName>
    <definedName name="_700__FDSAUDITLINK__" localSheetId="7" hidden="1">{"fdsup://directions/FAT Viewer?action=UPDATE&amp;creator=factset&amp;DYN_ARGS=TRUE&amp;DOC_NAME=FAT:FQL_AUDITING_CLIENT_TEMPLATE.FAT&amp;display_string=Audit&amp;VAR:KEY=RUNYRABSZM&amp;VAR:QUERY=RkZfRUJJVERBX09QRVIoUVRSLDQvMS8yMDEwLDYvMzAvMjAxMCwsLFVTRCk=&amp;WINDOW=FIRST_POPUP&amp;HEIGH","T=450&amp;WIDTH=450&amp;START_MAXIMIZED=FALSE&amp;VAR:CALENDAR=US&amp;VAR:SYMBOL=EL&amp;VAR:INDEX=0"}</definedName>
    <definedName name="_700__FDSAUDITLINK__" localSheetId="9" hidden="1">{"fdsup://directions/FAT Viewer?action=UPDATE&amp;creator=factset&amp;DYN_ARGS=TRUE&amp;DOC_NAME=FAT:FQL_AUDITING_CLIENT_TEMPLATE.FAT&amp;display_string=Audit&amp;VAR:KEY=RUNYRABSZM&amp;VAR:QUERY=RkZfRUJJVERBX09QRVIoUVRSLDQvMS8yMDEwLDYvMzAvMjAxMCwsLFVTRCk=&amp;WINDOW=FIRST_POPUP&amp;HEIGH","T=450&amp;WIDTH=450&amp;START_MAXIMIZED=FALSE&amp;VAR:CALENDAR=US&amp;VAR:SYMBOL=EL&amp;VAR:INDEX=0"}</definedName>
    <definedName name="_700__FDSAUDITLINK__" localSheetId="8" hidden="1">{"fdsup://directions/FAT Viewer?action=UPDATE&amp;creator=factset&amp;DYN_ARGS=TRUE&amp;DOC_NAME=FAT:FQL_AUDITING_CLIENT_TEMPLATE.FAT&amp;display_string=Audit&amp;VAR:KEY=RUNYRABSZM&amp;VAR:QUERY=RkZfRUJJVERBX09QRVIoUVRSLDQvMS8yMDEwLDYvMzAvMjAxMCwsLFVTRCk=&amp;WINDOW=FIRST_POPUP&amp;HEIGH","T=450&amp;WIDTH=450&amp;START_MAXIMIZED=FALSE&amp;VAR:CALENDAR=US&amp;VAR:SYMBOL=EL&amp;VAR:INDEX=0"}</definedName>
    <definedName name="_700__FDSAUDITLINK__" localSheetId="10" hidden="1">{"fdsup://directions/FAT Viewer?action=UPDATE&amp;creator=factset&amp;DYN_ARGS=TRUE&amp;DOC_NAME=FAT:FQL_AUDITING_CLIENT_TEMPLATE.FAT&amp;display_string=Audit&amp;VAR:KEY=RUNYRABSZM&amp;VAR:QUERY=RkZfRUJJVERBX09QRVIoUVRSLDQvMS8yMDEwLDYvMzAvMjAxMCwsLFVTRCk=&amp;WINDOW=FIRST_POPUP&amp;HEIGH","T=450&amp;WIDTH=450&amp;START_MAXIMIZED=FALSE&amp;VAR:CALENDAR=US&amp;VAR:SYMBOL=EL&amp;VAR:INDEX=0"}</definedName>
    <definedName name="_700__FDSAUDITLINK__" localSheetId="3" hidden="1">{"fdsup://directions/FAT Viewer?action=UPDATE&amp;creator=factset&amp;DYN_ARGS=TRUE&amp;DOC_NAME=FAT:FQL_AUDITING_CLIENT_TEMPLATE.FAT&amp;display_string=Audit&amp;VAR:KEY=RUNYRABSZM&amp;VAR:QUERY=RkZfRUJJVERBX09QRVIoUVRSLDQvMS8yMDEwLDYvMzAvMjAxMCwsLFVTRCk=&amp;WINDOW=FIRST_POPUP&amp;HEIGH","T=450&amp;WIDTH=450&amp;START_MAXIMIZED=FALSE&amp;VAR:CALENDAR=US&amp;VAR:SYMBOL=EL&amp;VAR:INDEX=0"}</definedName>
    <definedName name="_700__FDSAUDITLINK__" localSheetId="5" hidden="1">{"fdsup://directions/FAT Viewer?action=UPDATE&amp;creator=factset&amp;DYN_ARGS=TRUE&amp;DOC_NAME=FAT:FQL_AUDITING_CLIENT_TEMPLATE.FAT&amp;display_string=Audit&amp;VAR:KEY=RUNYRABSZM&amp;VAR:QUERY=RkZfRUJJVERBX09QRVIoUVRSLDQvMS8yMDEwLDYvMzAvMjAxMCwsLFVTRCk=&amp;WINDOW=FIRST_POPUP&amp;HEIGH","T=450&amp;WIDTH=450&amp;START_MAXIMIZED=FALSE&amp;VAR:CALENDAR=US&amp;VAR:SYMBOL=EL&amp;VAR:INDEX=0"}</definedName>
    <definedName name="_700__FDSAUDITLINK__" localSheetId="1" hidden="1">{"fdsup://directions/FAT Viewer?action=UPDATE&amp;creator=factset&amp;DYN_ARGS=TRUE&amp;DOC_NAME=FAT:FQL_AUDITING_CLIENT_TEMPLATE.FAT&amp;display_string=Audit&amp;VAR:KEY=RUNYRABSZM&amp;VAR:QUERY=RkZfRUJJVERBX09QRVIoUVRSLDQvMS8yMDEwLDYvMzAvMjAxMCwsLFVTRCk=&amp;WINDOW=FIRST_POPUP&amp;HEIGH","T=450&amp;WIDTH=450&amp;START_MAXIMIZED=FALSE&amp;VAR:CALENDAR=US&amp;VAR:SYMBOL=EL&amp;VAR:INDEX=0"}</definedName>
    <definedName name="_700__FDSAUDITLINK__" hidden="1">{"fdsup://directions/FAT Viewer?action=UPDATE&amp;creator=factset&amp;DYN_ARGS=TRUE&amp;DOC_NAME=FAT:FQL_AUDITING_CLIENT_TEMPLATE.FAT&amp;display_string=Audit&amp;VAR:KEY=RUNYRABSZM&amp;VAR:QUERY=RkZfRUJJVERBX09QRVIoUVRSLDQvMS8yMDEwLDYvMzAvMjAxMCwsLFVTRCk=&amp;WINDOW=FIRST_POPUP&amp;HEIGH","T=450&amp;WIDTH=450&amp;START_MAXIMIZED=FALSE&amp;VAR:CALENDAR=US&amp;VAR:SYMBOL=EL&amp;VAR:INDEX=0"}</definedName>
    <definedName name="_701__FDSAUDITLINK__" localSheetId="7" hidden="1">{"fdsup://directions/FAT Viewer?action=UPDATE&amp;creator=factset&amp;DYN_ARGS=TRUE&amp;DOC_NAME=FAT:FQL_AUDITING_CLIENT_TEMPLATE.FAT&amp;display_string=Audit&amp;VAR:KEY=JWLIZOFMBE&amp;VAR:QUERY=RkZfRUJJVERBX09QRVIoUVRSLDQvMS8yMDA5LDYvMzAvMjAwOSwsLFVTRCk=&amp;WINDOW=FIRST_POPUP&amp;HEIGH","T=450&amp;WIDTH=450&amp;START_MAXIMIZED=FALSE&amp;VAR:CALENDAR=US&amp;VAR:SYMBOL=EK&amp;VAR:INDEX=0"}</definedName>
    <definedName name="_701__FDSAUDITLINK__" localSheetId="9" hidden="1">{"fdsup://directions/FAT Viewer?action=UPDATE&amp;creator=factset&amp;DYN_ARGS=TRUE&amp;DOC_NAME=FAT:FQL_AUDITING_CLIENT_TEMPLATE.FAT&amp;display_string=Audit&amp;VAR:KEY=JWLIZOFMBE&amp;VAR:QUERY=RkZfRUJJVERBX09QRVIoUVRSLDQvMS8yMDA5LDYvMzAvMjAwOSwsLFVTRCk=&amp;WINDOW=FIRST_POPUP&amp;HEIGH","T=450&amp;WIDTH=450&amp;START_MAXIMIZED=FALSE&amp;VAR:CALENDAR=US&amp;VAR:SYMBOL=EK&amp;VAR:INDEX=0"}</definedName>
    <definedName name="_701__FDSAUDITLINK__" localSheetId="8" hidden="1">{"fdsup://directions/FAT Viewer?action=UPDATE&amp;creator=factset&amp;DYN_ARGS=TRUE&amp;DOC_NAME=FAT:FQL_AUDITING_CLIENT_TEMPLATE.FAT&amp;display_string=Audit&amp;VAR:KEY=JWLIZOFMBE&amp;VAR:QUERY=RkZfRUJJVERBX09QRVIoUVRSLDQvMS8yMDA5LDYvMzAvMjAwOSwsLFVTRCk=&amp;WINDOW=FIRST_POPUP&amp;HEIGH","T=450&amp;WIDTH=450&amp;START_MAXIMIZED=FALSE&amp;VAR:CALENDAR=US&amp;VAR:SYMBOL=EK&amp;VAR:INDEX=0"}</definedName>
    <definedName name="_701__FDSAUDITLINK__" localSheetId="10" hidden="1">{"fdsup://directions/FAT Viewer?action=UPDATE&amp;creator=factset&amp;DYN_ARGS=TRUE&amp;DOC_NAME=FAT:FQL_AUDITING_CLIENT_TEMPLATE.FAT&amp;display_string=Audit&amp;VAR:KEY=JWLIZOFMBE&amp;VAR:QUERY=RkZfRUJJVERBX09QRVIoUVRSLDQvMS8yMDA5LDYvMzAvMjAwOSwsLFVTRCk=&amp;WINDOW=FIRST_POPUP&amp;HEIGH","T=450&amp;WIDTH=450&amp;START_MAXIMIZED=FALSE&amp;VAR:CALENDAR=US&amp;VAR:SYMBOL=EK&amp;VAR:INDEX=0"}</definedName>
    <definedName name="_701__FDSAUDITLINK__" localSheetId="3" hidden="1">{"fdsup://directions/FAT Viewer?action=UPDATE&amp;creator=factset&amp;DYN_ARGS=TRUE&amp;DOC_NAME=FAT:FQL_AUDITING_CLIENT_TEMPLATE.FAT&amp;display_string=Audit&amp;VAR:KEY=JWLIZOFMBE&amp;VAR:QUERY=RkZfRUJJVERBX09QRVIoUVRSLDQvMS8yMDA5LDYvMzAvMjAwOSwsLFVTRCk=&amp;WINDOW=FIRST_POPUP&amp;HEIGH","T=450&amp;WIDTH=450&amp;START_MAXIMIZED=FALSE&amp;VAR:CALENDAR=US&amp;VAR:SYMBOL=EK&amp;VAR:INDEX=0"}</definedName>
    <definedName name="_701__FDSAUDITLINK__" localSheetId="5" hidden="1">{"fdsup://directions/FAT Viewer?action=UPDATE&amp;creator=factset&amp;DYN_ARGS=TRUE&amp;DOC_NAME=FAT:FQL_AUDITING_CLIENT_TEMPLATE.FAT&amp;display_string=Audit&amp;VAR:KEY=JWLIZOFMBE&amp;VAR:QUERY=RkZfRUJJVERBX09QRVIoUVRSLDQvMS8yMDA5LDYvMzAvMjAwOSwsLFVTRCk=&amp;WINDOW=FIRST_POPUP&amp;HEIGH","T=450&amp;WIDTH=450&amp;START_MAXIMIZED=FALSE&amp;VAR:CALENDAR=US&amp;VAR:SYMBOL=EK&amp;VAR:INDEX=0"}</definedName>
    <definedName name="_701__FDSAUDITLINK__" localSheetId="1" hidden="1">{"fdsup://directions/FAT Viewer?action=UPDATE&amp;creator=factset&amp;DYN_ARGS=TRUE&amp;DOC_NAME=FAT:FQL_AUDITING_CLIENT_TEMPLATE.FAT&amp;display_string=Audit&amp;VAR:KEY=JWLIZOFMBE&amp;VAR:QUERY=RkZfRUJJVERBX09QRVIoUVRSLDQvMS8yMDA5LDYvMzAvMjAwOSwsLFVTRCk=&amp;WINDOW=FIRST_POPUP&amp;HEIGH","T=450&amp;WIDTH=450&amp;START_MAXIMIZED=FALSE&amp;VAR:CALENDAR=US&amp;VAR:SYMBOL=EK&amp;VAR:INDEX=0"}</definedName>
    <definedName name="_701__FDSAUDITLINK__" hidden="1">{"fdsup://directions/FAT Viewer?action=UPDATE&amp;creator=factset&amp;DYN_ARGS=TRUE&amp;DOC_NAME=FAT:FQL_AUDITING_CLIENT_TEMPLATE.FAT&amp;display_string=Audit&amp;VAR:KEY=JWLIZOFMBE&amp;VAR:QUERY=RkZfRUJJVERBX09QRVIoUVRSLDQvMS8yMDA5LDYvMzAvMjAwOSwsLFVTRCk=&amp;WINDOW=FIRST_POPUP&amp;HEIGH","T=450&amp;WIDTH=450&amp;START_MAXIMIZED=FALSE&amp;VAR:CALENDAR=US&amp;VAR:SYMBOL=EK&amp;VAR:INDEX=0"}</definedName>
    <definedName name="_702__FDSAUDITLINK__" localSheetId="7" hidden="1">{"fdsup://directions/FAT Viewer?action=UPDATE&amp;creator=factset&amp;DYN_ARGS=TRUE&amp;DOC_NAME=FAT:FQL_AUDITING_CLIENT_TEMPLATE.FAT&amp;display_string=Audit&amp;VAR:KEY=XKVIBURQPS&amp;VAR:QUERY=RkZfRUJJVERBX09QRVIoUVRSLDQvMS8yMDEwLDYvMzAvMjAxMCwsLFVTRCk=&amp;WINDOW=FIRST_POPUP&amp;HEIGH","T=450&amp;WIDTH=450&amp;START_MAXIMIZED=FALSE&amp;VAR:CALENDAR=US&amp;VAR:SYMBOL=EK&amp;VAR:INDEX=0"}</definedName>
    <definedName name="_702__FDSAUDITLINK__" localSheetId="9" hidden="1">{"fdsup://directions/FAT Viewer?action=UPDATE&amp;creator=factset&amp;DYN_ARGS=TRUE&amp;DOC_NAME=FAT:FQL_AUDITING_CLIENT_TEMPLATE.FAT&amp;display_string=Audit&amp;VAR:KEY=XKVIBURQPS&amp;VAR:QUERY=RkZfRUJJVERBX09QRVIoUVRSLDQvMS8yMDEwLDYvMzAvMjAxMCwsLFVTRCk=&amp;WINDOW=FIRST_POPUP&amp;HEIGH","T=450&amp;WIDTH=450&amp;START_MAXIMIZED=FALSE&amp;VAR:CALENDAR=US&amp;VAR:SYMBOL=EK&amp;VAR:INDEX=0"}</definedName>
    <definedName name="_702__FDSAUDITLINK__" localSheetId="8" hidden="1">{"fdsup://directions/FAT Viewer?action=UPDATE&amp;creator=factset&amp;DYN_ARGS=TRUE&amp;DOC_NAME=FAT:FQL_AUDITING_CLIENT_TEMPLATE.FAT&amp;display_string=Audit&amp;VAR:KEY=XKVIBURQPS&amp;VAR:QUERY=RkZfRUJJVERBX09QRVIoUVRSLDQvMS8yMDEwLDYvMzAvMjAxMCwsLFVTRCk=&amp;WINDOW=FIRST_POPUP&amp;HEIGH","T=450&amp;WIDTH=450&amp;START_MAXIMIZED=FALSE&amp;VAR:CALENDAR=US&amp;VAR:SYMBOL=EK&amp;VAR:INDEX=0"}</definedName>
    <definedName name="_702__FDSAUDITLINK__" localSheetId="10" hidden="1">{"fdsup://directions/FAT Viewer?action=UPDATE&amp;creator=factset&amp;DYN_ARGS=TRUE&amp;DOC_NAME=FAT:FQL_AUDITING_CLIENT_TEMPLATE.FAT&amp;display_string=Audit&amp;VAR:KEY=XKVIBURQPS&amp;VAR:QUERY=RkZfRUJJVERBX09QRVIoUVRSLDQvMS8yMDEwLDYvMzAvMjAxMCwsLFVTRCk=&amp;WINDOW=FIRST_POPUP&amp;HEIGH","T=450&amp;WIDTH=450&amp;START_MAXIMIZED=FALSE&amp;VAR:CALENDAR=US&amp;VAR:SYMBOL=EK&amp;VAR:INDEX=0"}</definedName>
    <definedName name="_702__FDSAUDITLINK__" localSheetId="3" hidden="1">{"fdsup://directions/FAT Viewer?action=UPDATE&amp;creator=factset&amp;DYN_ARGS=TRUE&amp;DOC_NAME=FAT:FQL_AUDITING_CLIENT_TEMPLATE.FAT&amp;display_string=Audit&amp;VAR:KEY=XKVIBURQPS&amp;VAR:QUERY=RkZfRUJJVERBX09QRVIoUVRSLDQvMS8yMDEwLDYvMzAvMjAxMCwsLFVTRCk=&amp;WINDOW=FIRST_POPUP&amp;HEIGH","T=450&amp;WIDTH=450&amp;START_MAXIMIZED=FALSE&amp;VAR:CALENDAR=US&amp;VAR:SYMBOL=EK&amp;VAR:INDEX=0"}</definedName>
    <definedName name="_702__FDSAUDITLINK__" localSheetId="5" hidden="1">{"fdsup://directions/FAT Viewer?action=UPDATE&amp;creator=factset&amp;DYN_ARGS=TRUE&amp;DOC_NAME=FAT:FQL_AUDITING_CLIENT_TEMPLATE.FAT&amp;display_string=Audit&amp;VAR:KEY=XKVIBURQPS&amp;VAR:QUERY=RkZfRUJJVERBX09QRVIoUVRSLDQvMS8yMDEwLDYvMzAvMjAxMCwsLFVTRCk=&amp;WINDOW=FIRST_POPUP&amp;HEIGH","T=450&amp;WIDTH=450&amp;START_MAXIMIZED=FALSE&amp;VAR:CALENDAR=US&amp;VAR:SYMBOL=EK&amp;VAR:INDEX=0"}</definedName>
    <definedName name="_702__FDSAUDITLINK__" localSheetId="1" hidden="1">{"fdsup://directions/FAT Viewer?action=UPDATE&amp;creator=factset&amp;DYN_ARGS=TRUE&amp;DOC_NAME=FAT:FQL_AUDITING_CLIENT_TEMPLATE.FAT&amp;display_string=Audit&amp;VAR:KEY=XKVIBURQPS&amp;VAR:QUERY=RkZfRUJJVERBX09QRVIoUVRSLDQvMS8yMDEwLDYvMzAvMjAxMCwsLFVTRCk=&amp;WINDOW=FIRST_POPUP&amp;HEIGH","T=450&amp;WIDTH=450&amp;START_MAXIMIZED=FALSE&amp;VAR:CALENDAR=US&amp;VAR:SYMBOL=EK&amp;VAR:INDEX=0"}</definedName>
    <definedName name="_702__FDSAUDITLINK__" hidden="1">{"fdsup://directions/FAT Viewer?action=UPDATE&amp;creator=factset&amp;DYN_ARGS=TRUE&amp;DOC_NAME=FAT:FQL_AUDITING_CLIENT_TEMPLATE.FAT&amp;display_string=Audit&amp;VAR:KEY=XKVIBURQPS&amp;VAR:QUERY=RkZfRUJJVERBX09QRVIoUVRSLDQvMS8yMDEwLDYvMzAvMjAxMCwsLFVTRCk=&amp;WINDOW=FIRST_POPUP&amp;HEIGH","T=450&amp;WIDTH=450&amp;START_MAXIMIZED=FALSE&amp;VAR:CALENDAR=US&amp;VAR:SYMBOL=EK&amp;VAR:INDEX=0"}</definedName>
    <definedName name="_703__FDSAUDITLINK__" localSheetId="7" hidden="1">{"fdsup://directions/FAT Viewer?action=UPDATE&amp;creator=factset&amp;DYN_ARGS=TRUE&amp;DOC_NAME=FAT:FQL_AUDITING_CLIENT_TEMPLATE.FAT&amp;display_string=Audit&amp;VAR:KEY=NYVEVARMTY&amp;VAR:QUERY=RkZfRUJJVERBX09QRVIoUVRSLDQvMS8yMDA5LDYvMzAvMjAwOSwsLFVTRCk=&amp;WINDOW=FIRST_POPUP&amp;HEIGH","T=450&amp;WIDTH=450&amp;START_MAXIMIZED=FALSE&amp;VAR:CALENDAR=US&amp;VAR:SYMBOL=EIX&amp;VAR:INDEX=0"}</definedName>
    <definedName name="_703__FDSAUDITLINK__" localSheetId="9" hidden="1">{"fdsup://directions/FAT Viewer?action=UPDATE&amp;creator=factset&amp;DYN_ARGS=TRUE&amp;DOC_NAME=FAT:FQL_AUDITING_CLIENT_TEMPLATE.FAT&amp;display_string=Audit&amp;VAR:KEY=NYVEVARMTY&amp;VAR:QUERY=RkZfRUJJVERBX09QRVIoUVRSLDQvMS8yMDA5LDYvMzAvMjAwOSwsLFVTRCk=&amp;WINDOW=FIRST_POPUP&amp;HEIGH","T=450&amp;WIDTH=450&amp;START_MAXIMIZED=FALSE&amp;VAR:CALENDAR=US&amp;VAR:SYMBOL=EIX&amp;VAR:INDEX=0"}</definedName>
    <definedName name="_703__FDSAUDITLINK__" localSheetId="8" hidden="1">{"fdsup://directions/FAT Viewer?action=UPDATE&amp;creator=factset&amp;DYN_ARGS=TRUE&amp;DOC_NAME=FAT:FQL_AUDITING_CLIENT_TEMPLATE.FAT&amp;display_string=Audit&amp;VAR:KEY=NYVEVARMTY&amp;VAR:QUERY=RkZfRUJJVERBX09QRVIoUVRSLDQvMS8yMDA5LDYvMzAvMjAwOSwsLFVTRCk=&amp;WINDOW=FIRST_POPUP&amp;HEIGH","T=450&amp;WIDTH=450&amp;START_MAXIMIZED=FALSE&amp;VAR:CALENDAR=US&amp;VAR:SYMBOL=EIX&amp;VAR:INDEX=0"}</definedName>
    <definedName name="_703__FDSAUDITLINK__" localSheetId="10" hidden="1">{"fdsup://directions/FAT Viewer?action=UPDATE&amp;creator=factset&amp;DYN_ARGS=TRUE&amp;DOC_NAME=FAT:FQL_AUDITING_CLIENT_TEMPLATE.FAT&amp;display_string=Audit&amp;VAR:KEY=NYVEVARMTY&amp;VAR:QUERY=RkZfRUJJVERBX09QRVIoUVRSLDQvMS8yMDA5LDYvMzAvMjAwOSwsLFVTRCk=&amp;WINDOW=FIRST_POPUP&amp;HEIGH","T=450&amp;WIDTH=450&amp;START_MAXIMIZED=FALSE&amp;VAR:CALENDAR=US&amp;VAR:SYMBOL=EIX&amp;VAR:INDEX=0"}</definedName>
    <definedName name="_703__FDSAUDITLINK__" localSheetId="3" hidden="1">{"fdsup://directions/FAT Viewer?action=UPDATE&amp;creator=factset&amp;DYN_ARGS=TRUE&amp;DOC_NAME=FAT:FQL_AUDITING_CLIENT_TEMPLATE.FAT&amp;display_string=Audit&amp;VAR:KEY=NYVEVARMTY&amp;VAR:QUERY=RkZfRUJJVERBX09QRVIoUVRSLDQvMS8yMDA5LDYvMzAvMjAwOSwsLFVTRCk=&amp;WINDOW=FIRST_POPUP&amp;HEIGH","T=450&amp;WIDTH=450&amp;START_MAXIMIZED=FALSE&amp;VAR:CALENDAR=US&amp;VAR:SYMBOL=EIX&amp;VAR:INDEX=0"}</definedName>
    <definedName name="_703__FDSAUDITLINK__" localSheetId="5" hidden="1">{"fdsup://directions/FAT Viewer?action=UPDATE&amp;creator=factset&amp;DYN_ARGS=TRUE&amp;DOC_NAME=FAT:FQL_AUDITING_CLIENT_TEMPLATE.FAT&amp;display_string=Audit&amp;VAR:KEY=NYVEVARMTY&amp;VAR:QUERY=RkZfRUJJVERBX09QRVIoUVRSLDQvMS8yMDA5LDYvMzAvMjAwOSwsLFVTRCk=&amp;WINDOW=FIRST_POPUP&amp;HEIGH","T=450&amp;WIDTH=450&amp;START_MAXIMIZED=FALSE&amp;VAR:CALENDAR=US&amp;VAR:SYMBOL=EIX&amp;VAR:INDEX=0"}</definedName>
    <definedName name="_703__FDSAUDITLINK__" localSheetId="1" hidden="1">{"fdsup://directions/FAT Viewer?action=UPDATE&amp;creator=factset&amp;DYN_ARGS=TRUE&amp;DOC_NAME=FAT:FQL_AUDITING_CLIENT_TEMPLATE.FAT&amp;display_string=Audit&amp;VAR:KEY=NYVEVARMTY&amp;VAR:QUERY=RkZfRUJJVERBX09QRVIoUVRSLDQvMS8yMDA5LDYvMzAvMjAwOSwsLFVTRCk=&amp;WINDOW=FIRST_POPUP&amp;HEIGH","T=450&amp;WIDTH=450&amp;START_MAXIMIZED=FALSE&amp;VAR:CALENDAR=US&amp;VAR:SYMBOL=EIX&amp;VAR:INDEX=0"}</definedName>
    <definedName name="_703__FDSAUDITLINK__" hidden="1">{"fdsup://directions/FAT Viewer?action=UPDATE&amp;creator=factset&amp;DYN_ARGS=TRUE&amp;DOC_NAME=FAT:FQL_AUDITING_CLIENT_TEMPLATE.FAT&amp;display_string=Audit&amp;VAR:KEY=NYVEVARMTY&amp;VAR:QUERY=RkZfRUJJVERBX09QRVIoUVRSLDQvMS8yMDA5LDYvMzAvMjAwOSwsLFVTRCk=&amp;WINDOW=FIRST_POPUP&amp;HEIGH","T=450&amp;WIDTH=450&amp;START_MAXIMIZED=FALSE&amp;VAR:CALENDAR=US&amp;VAR:SYMBOL=EIX&amp;VAR:INDEX=0"}</definedName>
    <definedName name="_704__FDSAUDITLINK__" localSheetId="7" hidden="1">{"fdsup://directions/FAT Viewer?action=UPDATE&amp;creator=factset&amp;DYN_ARGS=TRUE&amp;DOC_NAME=FAT:FQL_AUDITING_CLIENT_TEMPLATE.FAT&amp;display_string=Audit&amp;VAR:KEY=VQNIHQHGNI&amp;VAR:QUERY=RkZfRUJJVERBX09QRVIoUVRSLDQvMS8yMDEwLDYvMzAvMjAxMCwsLFVTRCk=&amp;WINDOW=FIRST_POPUP&amp;HEIGH","T=450&amp;WIDTH=450&amp;START_MAXIMIZED=FALSE&amp;VAR:CALENDAR=US&amp;VAR:SYMBOL=EIX&amp;VAR:INDEX=0"}</definedName>
    <definedName name="_704__FDSAUDITLINK__" localSheetId="9" hidden="1">{"fdsup://directions/FAT Viewer?action=UPDATE&amp;creator=factset&amp;DYN_ARGS=TRUE&amp;DOC_NAME=FAT:FQL_AUDITING_CLIENT_TEMPLATE.FAT&amp;display_string=Audit&amp;VAR:KEY=VQNIHQHGNI&amp;VAR:QUERY=RkZfRUJJVERBX09QRVIoUVRSLDQvMS8yMDEwLDYvMzAvMjAxMCwsLFVTRCk=&amp;WINDOW=FIRST_POPUP&amp;HEIGH","T=450&amp;WIDTH=450&amp;START_MAXIMIZED=FALSE&amp;VAR:CALENDAR=US&amp;VAR:SYMBOL=EIX&amp;VAR:INDEX=0"}</definedName>
    <definedName name="_704__FDSAUDITLINK__" localSheetId="8" hidden="1">{"fdsup://directions/FAT Viewer?action=UPDATE&amp;creator=factset&amp;DYN_ARGS=TRUE&amp;DOC_NAME=FAT:FQL_AUDITING_CLIENT_TEMPLATE.FAT&amp;display_string=Audit&amp;VAR:KEY=VQNIHQHGNI&amp;VAR:QUERY=RkZfRUJJVERBX09QRVIoUVRSLDQvMS8yMDEwLDYvMzAvMjAxMCwsLFVTRCk=&amp;WINDOW=FIRST_POPUP&amp;HEIGH","T=450&amp;WIDTH=450&amp;START_MAXIMIZED=FALSE&amp;VAR:CALENDAR=US&amp;VAR:SYMBOL=EIX&amp;VAR:INDEX=0"}</definedName>
    <definedName name="_704__FDSAUDITLINK__" localSheetId="10" hidden="1">{"fdsup://directions/FAT Viewer?action=UPDATE&amp;creator=factset&amp;DYN_ARGS=TRUE&amp;DOC_NAME=FAT:FQL_AUDITING_CLIENT_TEMPLATE.FAT&amp;display_string=Audit&amp;VAR:KEY=VQNIHQHGNI&amp;VAR:QUERY=RkZfRUJJVERBX09QRVIoUVRSLDQvMS8yMDEwLDYvMzAvMjAxMCwsLFVTRCk=&amp;WINDOW=FIRST_POPUP&amp;HEIGH","T=450&amp;WIDTH=450&amp;START_MAXIMIZED=FALSE&amp;VAR:CALENDAR=US&amp;VAR:SYMBOL=EIX&amp;VAR:INDEX=0"}</definedName>
    <definedName name="_704__FDSAUDITLINK__" localSheetId="3" hidden="1">{"fdsup://directions/FAT Viewer?action=UPDATE&amp;creator=factset&amp;DYN_ARGS=TRUE&amp;DOC_NAME=FAT:FQL_AUDITING_CLIENT_TEMPLATE.FAT&amp;display_string=Audit&amp;VAR:KEY=VQNIHQHGNI&amp;VAR:QUERY=RkZfRUJJVERBX09QRVIoUVRSLDQvMS8yMDEwLDYvMzAvMjAxMCwsLFVTRCk=&amp;WINDOW=FIRST_POPUP&amp;HEIGH","T=450&amp;WIDTH=450&amp;START_MAXIMIZED=FALSE&amp;VAR:CALENDAR=US&amp;VAR:SYMBOL=EIX&amp;VAR:INDEX=0"}</definedName>
    <definedName name="_704__FDSAUDITLINK__" localSheetId="5" hidden="1">{"fdsup://directions/FAT Viewer?action=UPDATE&amp;creator=factset&amp;DYN_ARGS=TRUE&amp;DOC_NAME=FAT:FQL_AUDITING_CLIENT_TEMPLATE.FAT&amp;display_string=Audit&amp;VAR:KEY=VQNIHQHGNI&amp;VAR:QUERY=RkZfRUJJVERBX09QRVIoUVRSLDQvMS8yMDEwLDYvMzAvMjAxMCwsLFVTRCk=&amp;WINDOW=FIRST_POPUP&amp;HEIGH","T=450&amp;WIDTH=450&amp;START_MAXIMIZED=FALSE&amp;VAR:CALENDAR=US&amp;VAR:SYMBOL=EIX&amp;VAR:INDEX=0"}</definedName>
    <definedName name="_704__FDSAUDITLINK__" localSheetId="1" hidden="1">{"fdsup://directions/FAT Viewer?action=UPDATE&amp;creator=factset&amp;DYN_ARGS=TRUE&amp;DOC_NAME=FAT:FQL_AUDITING_CLIENT_TEMPLATE.FAT&amp;display_string=Audit&amp;VAR:KEY=VQNIHQHGNI&amp;VAR:QUERY=RkZfRUJJVERBX09QRVIoUVRSLDQvMS8yMDEwLDYvMzAvMjAxMCwsLFVTRCk=&amp;WINDOW=FIRST_POPUP&amp;HEIGH","T=450&amp;WIDTH=450&amp;START_MAXIMIZED=FALSE&amp;VAR:CALENDAR=US&amp;VAR:SYMBOL=EIX&amp;VAR:INDEX=0"}</definedName>
    <definedName name="_704__FDSAUDITLINK__" hidden="1">{"fdsup://directions/FAT Viewer?action=UPDATE&amp;creator=factset&amp;DYN_ARGS=TRUE&amp;DOC_NAME=FAT:FQL_AUDITING_CLIENT_TEMPLATE.FAT&amp;display_string=Audit&amp;VAR:KEY=VQNIHQHGNI&amp;VAR:QUERY=RkZfRUJJVERBX09QRVIoUVRSLDQvMS8yMDEwLDYvMzAvMjAxMCwsLFVTRCk=&amp;WINDOW=FIRST_POPUP&amp;HEIGH","T=450&amp;WIDTH=450&amp;START_MAXIMIZED=FALSE&amp;VAR:CALENDAR=US&amp;VAR:SYMBOL=EIX&amp;VAR:INDEX=0"}</definedName>
    <definedName name="_705__FDSAUDITLINK__" localSheetId="7" hidden="1">{"fdsup://directions/FAT Viewer?action=UPDATE&amp;creator=factset&amp;DYN_ARGS=TRUE&amp;DOC_NAME=FAT:FQL_AUDITING_CLIENT_TEMPLATE.FAT&amp;display_string=Audit&amp;VAR:KEY=PMTKZODCDO&amp;VAR:QUERY=RkZfRUJJVERBX09QRVIoUVRSLDQvMS8yMDA5LDYvMzAvMjAwOSwsLFVTRCk=&amp;WINDOW=FIRST_POPUP&amp;HEIGH","T=450&amp;WIDTH=450&amp;START_MAXIMIZED=FALSE&amp;VAR:CALENDAR=US&amp;VAR:SYMBOL=EFX&amp;VAR:INDEX=0"}</definedName>
    <definedName name="_705__FDSAUDITLINK__" localSheetId="9" hidden="1">{"fdsup://directions/FAT Viewer?action=UPDATE&amp;creator=factset&amp;DYN_ARGS=TRUE&amp;DOC_NAME=FAT:FQL_AUDITING_CLIENT_TEMPLATE.FAT&amp;display_string=Audit&amp;VAR:KEY=PMTKZODCDO&amp;VAR:QUERY=RkZfRUJJVERBX09QRVIoUVRSLDQvMS8yMDA5LDYvMzAvMjAwOSwsLFVTRCk=&amp;WINDOW=FIRST_POPUP&amp;HEIGH","T=450&amp;WIDTH=450&amp;START_MAXIMIZED=FALSE&amp;VAR:CALENDAR=US&amp;VAR:SYMBOL=EFX&amp;VAR:INDEX=0"}</definedName>
    <definedName name="_705__FDSAUDITLINK__" localSheetId="8" hidden="1">{"fdsup://directions/FAT Viewer?action=UPDATE&amp;creator=factset&amp;DYN_ARGS=TRUE&amp;DOC_NAME=FAT:FQL_AUDITING_CLIENT_TEMPLATE.FAT&amp;display_string=Audit&amp;VAR:KEY=PMTKZODCDO&amp;VAR:QUERY=RkZfRUJJVERBX09QRVIoUVRSLDQvMS8yMDA5LDYvMzAvMjAwOSwsLFVTRCk=&amp;WINDOW=FIRST_POPUP&amp;HEIGH","T=450&amp;WIDTH=450&amp;START_MAXIMIZED=FALSE&amp;VAR:CALENDAR=US&amp;VAR:SYMBOL=EFX&amp;VAR:INDEX=0"}</definedName>
    <definedName name="_705__FDSAUDITLINK__" localSheetId="10" hidden="1">{"fdsup://directions/FAT Viewer?action=UPDATE&amp;creator=factset&amp;DYN_ARGS=TRUE&amp;DOC_NAME=FAT:FQL_AUDITING_CLIENT_TEMPLATE.FAT&amp;display_string=Audit&amp;VAR:KEY=PMTKZODCDO&amp;VAR:QUERY=RkZfRUJJVERBX09QRVIoUVRSLDQvMS8yMDA5LDYvMzAvMjAwOSwsLFVTRCk=&amp;WINDOW=FIRST_POPUP&amp;HEIGH","T=450&amp;WIDTH=450&amp;START_MAXIMIZED=FALSE&amp;VAR:CALENDAR=US&amp;VAR:SYMBOL=EFX&amp;VAR:INDEX=0"}</definedName>
    <definedName name="_705__FDSAUDITLINK__" localSheetId="3" hidden="1">{"fdsup://directions/FAT Viewer?action=UPDATE&amp;creator=factset&amp;DYN_ARGS=TRUE&amp;DOC_NAME=FAT:FQL_AUDITING_CLIENT_TEMPLATE.FAT&amp;display_string=Audit&amp;VAR:KEY=PMTKZODCDO&amp;VAR:QUERY=RkZfRUJJVERBX09QRVIoUVRSLDQvMS8yMDA5LDYvMzAvMjAwOSwsLFVTRCk=&amp;WINDOW=FIRST_POPUP&amp;HEIGH","T=450&amp;WIDTH=450&amp;START_MAXIMIZED=FALSE&amp;VAR:CALENDAR=US&amp;VAR:SYMBOL=EFX&amp;VAR:INDEX=0"}</definedName>
    <definedName name="_705__FDSAUDITLINK__" localSheetId="5" hidden="1">{"fdsup://directions/FAT Viewer?action=UPDATE&amp;creator=factset&amp;DYN_ARGS=TRUE&amp;DOC_NAME=FAT:FQL_AUDITING_CLIENT_TEMPLATE.FAT&amp;display_string=Audit&amp;VAR:KEY=PMTKZODCDO&amp;VAR:QUERY=RkZfRUJJVERBX09QRVIoUVRSLDQvMS8yMDA5LDYvMzAvMjAwOSwsLFVTRCk=&amp;WINDOW=FIRST_POPUP&amp;HEIGH","T=450&amp;WIDTH=450&amp;START_MAXIMIZED=FALSE&amp;VAR:CALENDAR=US&amp;VAR:SYMBOL=EFX&amp;VAR:INDEX=0"}</definedName>
    <definedName name="_705__FDSAUDITLINK__" localSheetId="1" hidden="1">{"fdsup://directions/FAT Viewer?action=UPDATE&amp;creator=factset&amp;DYN_ARGS=TRUE&amp;DOC_NAME=FAT:FQL_AUDITING_CLIENT_TEMPLATE.FAT&amp;display_string=Audit&amp;VAR:KEY=PMTKZODCDO&amp;VAR:QUERY=RkZfRUJJVERBX09QRVIoUVRSLDQvMS8yMDA5LDYvMzAvMjAwOSwsLFVTRCk=&amp;WINDOW=FIRST_POPUP&amp;HEIGH","T=450&amp;WIDTH=450&amp;START_MAXIMIZED=FALSE&amp;VAR:CALENDAR=US&amp;VAR:SYMBOL=EFX&amp;VAR:INDEX=0"}</definedName>
    <definedName name="_705__FDSAUDITLINK__" hidden="1">{"fdsup://directions/FAT Viewer?action=UPDATE&amp;creator=factset&amp;DYN_ARGS=TRUE&amp;DOC_NAME=FAT:FQL_AUDITING_CLIENT_TEMPLATE.FAT&amp;display_string=Audit&amp;VAR:KEY=PMTKZODCDO&amp;VAR:QUERY=RkZfRUJJVERBX09QRVIoUVRSLDQvMS8yMDA5LDYvMzAvMjAwOSwsLFVTRCk=&amp;WINDOW=FIRST_POPUP&amp;HEIGH","T=450&amp;WIDTH=450&amp;START_MAXIMIZED=FALSE&amp;VAR:CALENDAR=US&amp;VAR:SYMBOL=EFX&amp;VAR:INDEX=0"}</definedName>
    <definedName name="_706__FDSAUDITLINK__" localSheetId="7" hidden="1">{"fdsup://directions/FAT Viewer?action=UPDATE&amp;creator=factset&amp;DYN_ARGS=TRUE&amp;DOC_NAME=FAT:FQL_AUDITING_CLIENT_TEMPLATE.FAT&amp;display_string=Audit&amp;VAR:KEY=HUDWJSBCPA&amp;VAR:QUERY=RkZfRUJJVERBX09QRVIoUVRSLDQvMS8yMDEwLDYvMzAvMjAxMCwsLFVTRCk=&amp;WINDOW=FIRST_POPUP&amp;HEIGH","T=450&amp;WIDTH=450&amp;START_MAXIMIZED=FALSE&amp;VAR:CALENDAR=US&amp;VAR:SYMBOL=EFX&amp;VAR:INDEX=0"}</definedName>
    <definedName name="_706__FDSAUDITLINK__" localSheetId="9" hidden="1">{"fdsup://directions/FAT Viewer?action=UPDATE&amp;creator=factset&amp;DYN_ARGS=TRUE&amp;DOC_NAME=FAT:FQL_AUDITING_CLIENT_TEMPLATE.FAT&amp;display_string=Audit&amp;VAR:KEY=HUDWJSBCPA&amp;VAR:QUERY=RkZfRUJJVERBX09QRVIoUVRSLDQvMS8yMDEwLDYvMzAvMjAxMCwsLFVTRCk=&amp;WINDOW=FIRST_POPUP&amp;HEIGH","T=450&amp;WIDTH=450&amp;START_MAXIMIZED=FALSE&amp;VAR:CALENDAR=US&amp;VAR:SYMBOL=EFX&amp;VAR:INDEX=0"}</definedName>
    <definedName name="_706__FDSAUDITLINK__" localSheetId="8" hidden="1">{"fdsup://directions/FAT Viewer?action=UPDATE&amp;creator=factset&amp;DYN_ARGS=TRUE&amp;DOC_NAME=FAT:FQL_AUDITING_CLIENT_TEMPLATE.FAT&amp;display_string=Audit&amp;VAR:KEY=HUDWJSBCPA&amp;VAR:QUERY=RkZfRUJJVERBX09QRVIoUVRSLDQvMS8yMDEwLDYvMzAvMjAxMCwsLFVTRCk=&amp;WINDOW=FIRST_POPUP&amp;HEIGH","T=450&amp;WIDTH=450&amp;START_MAXIMIZED=FALSE&amp;VAR:CALENDAR=US&amp;VAR:SYMBOL=EFX&amp;VAR:INDEX=0"}</definedName>
    <definedName name="_706__FDSAUDITLINK__" localSheetId="10" hidden="1">{"fdsup://directions/FAT Viewer?action=UPDATE&amp;creator=factset&amp;DYN_ARGS=TRUE&amp;DOC_NAME=FAT:FQL_AUDITING_CLIENT_TEMPLATE.FAT&amp;display_string=Audit&amp;VAR:KEY=HUDWJSBCPA&amp;VAR:QUERY=RkZfRUJJVERBX09QRVIoUVRSLDQvMS8yMDEwLDYvMzAvMjAxMCwsLFVTRCk=&amp;WINDOW=FIRST_POPUP&amp;HEIGH","T=450&amp;WIDTH=450&amp;START_MAXIMIZED=FALSE&amp;VAR:CALENDAR=US&amp;VAR:SYMBOL=EFX&amp;VAR:INDEX=0"}</definedName>
    <definedName name="_706__FDSAUDITLINK__" localSheetId="3" hidden="1">{"fdsup://directions/FAT Viewer?action=UPDATE&amp;creator=factset&amp;DYN_ARGS=TRUE&amp;DOC_NAME=FAT:FQL_AUDITING_CLIENT_TEMPLATE.FAT&amp;display_string=Audit&amp;VAR:KEY=HUDWJSBCPA&amp;VAR:QUERY=RkZfRUJJVERBX09QRVIoUVRSLDQvMS8yMDEwLDYvMzAvMjAxMCwsLFVTRCk=&amp;WINDOW=FIRST_POPUP&amp;HEIGH","T=450&amp;WIDTH=450&amp;START_MAXIMIZED=FALSE&amp;VAR:CALENDAR=US&amp;VAR:SYMBOL=EFX&amp;VAR:INDEX=0"}</definedName>
    <definedName name="_706__FDSAUDITLINK__" localSheetId="5" hidden="1">{"fdsup://directions/FAT Viewer?action=UPDATE&amp;creator=factset&amp;DYN_ARGS=TRUE&amp;DOC_NAME=FAT:FQL_AUDITING_CLIENT_TEMPLATE.FAT&amp;display_string=Audit&amp;VAR:KEY=HUDWJSBCPA&amp;VAR:QUERY=RkZfRUJJVERBX09QRVIoUVRSLDQvMS8yMDEwLDYvMzAvMjAxMCwsLFVTRCk=&amp;WINDOW=FIRST_POPUP&amp;HEIGH","T=450&amp;WIDTH=450&amp;START_MAXIMIZED=FALSE&amp;VAR:CALENDAR=US&amp;VAR:SYMBOL=EFX&amp;VAR:INDEX=0"}</definedName>
    <definedName name="_706__FDSAUDITLINK__" localSheetId="1" hidden="1">{"fdsup://directions/FAT Viewer?action=UPDATE&amp;creator=factset&amp;DYN_ARGS=TRUE&amp;DOC_NAME=FAT:FQL_AUDITING_CLIENT_TEMPLATE.FAT&amp;display_string=Audit&amp;VAR:KEY=HUDWJSBCPA&amp;VAR:QUERY=RkZfRUJJVERBX09QRVIoUVRSLDQvMS8yMDEwLDYvMzAvMjAxMCwsLFVTRCk=&amp;WINDOW=FIRST_POPUP&amp;HEIGH","T=450&amp;WIDTH=450&amp;START_MAXIMIZED=FALSE&amp;VAR:CALENDAR=US&amp;VAR:SYMBOL=EFX&amp;VAR:INDEX=0"}</definedName>
    <definedName name="_706__FDSAUDITLINK__" hidden="1">{"fdsup://directions/FAT Viewer?action=UPDATE&amp;creator=factset&amp;DYN_ARGS=TRUE&amp;DOC_NAME=FAT:FQL_AUDITING_CLIENT_TEMPLATE.FAT&amp;display_string=Audit&amp;VAR:KEY=HUDWJSBCPA&amp;VAR:QUERY=RkZfRUJJVERBX09QRVIoUVRSLDQvMS8yMDEwLDYvMzAvMjAxMCwsLFVTRCk=&amp;WINDOW=FIRST_POPUP&amp;HEIGH","T=450&amp;WIDTH=450&amp;START_MAXIMIZED=FALSE&amp;VAR:CALENDAR=US&amp;VAR:SYMBOL=EFX&amp;VAR:INDEX=0"}</definedName>
    <definedName name="_707__FDSAUDITLINK__" localSheetId="7" hidden="1">{"fdsup://directions/FAT Viewer?action=UPDATE&amp;creator=factset&amp;DYN_ARGS=TRUE&amp;DOC_NAME=FAT:FQL_AUDITING_CLIENT_TEMPLATE.FAT&amp;display_string=Audit&amp;VAR:KEY=HSFGNGPULC&amp;VAR:QUERY=RkZfRUJJVERBX09QRVIoUVRSLDQvMS8yMDA5LDYvMzAvMjAwOSwsLFVTRCk=&amp;WINDOW=FIRST_POPUP&amp;HEIGH","T=450&amp;WIDTH=450&amp;START_MAXIMIZED=FALSE&amp;VAR:CALENDAR=US&amp;VAR:SYMBOL=ED&amp;VAR:INDEX=0"}</definedName>
    <definedName name="_707__FDSAUDITLINK__" localSheetId="9" hidden="1">{"fdsup://directions/FAT Viewer?action=UPDATE&amp;creator=factset&amp;DYN_ARGS=TRUE&amp;DOC_NAME=FAT:FQL_AUDITING_CLIENT_TEMPLATE.FAT&amp;display_string=Audit&amp;VAR:KEY=HSFGNGPULC&amp;VAR:QUERY=RkZfRUJJVERBX09QRVIoUVRSLDQvMS8yMDA5LDYvMzAvMjAwOSwsLFVTRCk=&amp;WINDOW=FIRST_POPUP&amp;HEIGH","T=450&amp;WIDTH=450&amp;START_MAXIMIZED=FALSE&amp;VAR:CALENDAR=US&amp;VAR:SYMBOL=ED&amp;VAR:INDEX=0"}</definedName>
    <definedName name="_707__FDSAUDITLINK__" localSheetId="8" hidden="1">{"fdsup://directions/FAT Viewer?action=UPDATE&amp;creator=factset&amp;DYN_ARGS=TRUE&amp;DOC_NAME=FAT:FQL_AUDITING_CLIENT_TEMPLATE.FAT&amp;display_string=Audit&amp;VAR:KEY=HSFGNGPULC&amp;VAR:QUERY=RkZfRUJJVERBX09QRVIoUVRSLDQvMS8yMDA5LDYvMzAvMjAwOSwsLFVTRCk=&amp;WINDOW=FIRST_POPUP&amp;HEIGH","T=450&amp;WIDTH=450&amp;START_MAXIMIZED=FALSE&amp;VAR:CALENDAR=US&amp;VAR:SYMBOL=ED&amp;VAR:INDEX=0"}</definedName>
    <definedName name="_707__FDSAUDITLINK__" localSheetId="10" hidden="1">{"fdsup://directions/FAT Viewer?action=UPDATE&amp;creator=factset&amp;DYN_ARGS=TRUE&amp;DOC_NAME=FAT:FQL_AUDITING_CLIENT_TEMPLATE.FAT&amp;display_string=Audit&amp;VAR:KEY=HSFGNGPULC&amp;VAR:QUERY=RkZfRUJJVERBX09QRVIoUVRSLDQvMS8yMDA5LDYvMzAvMjAwOSwsLFVTRCk=&amp;WINDOW=FIRST_POPUP&amp;HEIGH","T=450&amp;WIDTH=450&amp;START_MAXIMIZED=FALSE&amp;VAR:CALENDAR=US&amp;VAR:SYMBOL=ED&amp;VAR:INDEX=0"}</definedName>
    <definedName name="_707__FDSAUDITLINK__" localSheetId="3" hidden="1">{"fdsup://directions/FAT Viewer?action=UPDATE&amp;creator=factset&amp;DYN_ARGS=TRUE&amp;DOC_NAME=FAT:FQL_AUDITING_CLIENT_TEMPLATE.FAT&amp;display_string=Audit&amp;VAR:KEY=HSFGNGPULC&amp;VAR:QUERY=RkZfRUJJVERBX09QRVIoUVRSLDQvMS8yMDA5LDYvMzAvMjAwOSwsLFVTRCk=&amp;WINDOW=FIRST_POPUP&amp;HEIGH","T=450&amp;WIDTH=450&amp;START_MAXIMIZED=FALSE&amp;VAR:CALENDAR=US&amp;VAR:SYMBOL=ED&amp;VAR:INDEX=0"}</definedName>
    <definedName name="_707__FDSAUDITLINK__" localSheetId="5" hidden="1">{"fdsup://directions/FAT Viewer?action=UPDATE&amp;creator=factset&amp;DYN_ARGS=TRUE&amp;DOC_NAME=FAT:FQL_AUDITING_CLIENT_TEMPLATE.FAT&amp;display_string=Audit&amp;VAR:KEY=HSFGNGPULC&amp;VAR:QUERY=RkZfRUJJVERBX09QRVIoUVRSLDQvMS8yMDA5LDYvMzAvMjAwOSwsLFVTRCk=&amp;WINDOW=FIRST_POPUP&amp;HEIGH","T=450&amp;WIDTH=450&amp;START_MAXIMIZED=FALSE&amp;VAR:CALENDAR=US&amp;VAR:SYMBOL=ED&amp;VAR:INDEX=0"}</definedName>
    <definedName name="_707__FDSAUDITLINK__" localSheetId="1" hidden="1">{"fdsup://directions/FAT Viewer?action=UPDATE&amp;creator=factset&amp;DYN_ARGS=TRUE&amp;DOC_NAME=FAT:FQL_AUDITING_CLIENT_TEMPLATE.FAT&amp;display_string=Audit&amp;VAR:KEY=HSFGNGPULC&amp;VAR:QUERY=RkZfRUJJVERBX09QRVIoUVRSLDQvMS8yMDA5LDYvMzAvMjAwOSwsLFVTRCk=&amp;WINDOW=FIRST_POPUP&amp;HEIGH","T=450&amp;WIDTH=450&amp;START_MAXIMIZED=FALSE&amp;VAR:CALENDAR=US&amp;VAR:SYMBOL=ED&amp;VAR:INDEX=0"}</definedName>
    <definedName name="_707__FDSAUDITLINK__" hidden="1">{"fdsup://directions/FAT Viewer?action=UPDATE&amp;creator=factset&amp;DYN_ARGS=TRUE&amp;DOC_NAME=FAT:FQL_AUDITING_CLIENT_TEMPLATE.FAT&amp;display_string=Audit&amp;VAR:KEY=HSFGNGPULC&amp;VAR:QUERY=RkZfRUJJVERBX09QRVIoUVRSLDQvMS8yMDA5LDYvMzAvMjAwOSwsLFVTRCk=&amp;WINDOW=FIRST_POPUP&amp;HEIGH","T=450&amp;WIDTH=450&amp;START_MAXIMIZED=FALSE&amp;VAR:CALENDAR=US&amp;VAR:SYMBOL=ED&amp;VAR:INDEX=0"}</definedName>
    <definedName name="_708__FDSAUDITLINK__" localSheetId="7" hidden="1">{"fdsup://directions/FAT Viewer?action=UPDATE&amp;creator=factset&amp;DYN_ARGS=TRUE&amp;DOC_NAME=FAT:FQL_AUDITING_CLIENT_TEMPLATE.FAT&amp;display_string=Audit&amp;VAR:KEY=VQVOTWDIBU&amp;VAR:QUERY=RkZfRUJJVERBX09QRVIoUVRSLDQvMS8yMDEwLDYvMzAvMjAxMCwsLFVTRCk=&amp;WINDOW=FIRST_POPUP&amp;HEIGH","T=450&amp;WIDTH=450&amp;START_MAXIMIZED=FALSE&amp;VAR:CALENDAR=US&amp;VAR:SYMBOL=ED&amp;VAR:INDEX=0"}</definedName>
    <definedName name="_708__FDSAUDITLINK__" localSheetId="9" hidden="1">{"fdsup://directions/FAT Viewer?action=UPDATE&amp;creator=factset&amp;DYN_ARGS=TRUE&amp;DOC_NAME=FAT:FQL_AUDITING_CLIENT_TEMPLATE.FAT&amp;display_string=Audit&amp;VAR:KEY=VQVOTWDIBU&amp;VAR:QUERY=RkZfRUJJVERBX09QRVIoUVRSLDQvMS8yMDEwLDYvMzAvMjAxMCwsLFVTRCk=&amp;WINDOW=FIRST_POPUP&amp;HEIGH","T=450&amp;WIDTH=450&amp;START_MAXIMIZED=FALSE&amp;VAR:CALENDAR=US&amp;VAR:SYMBOL=ED&amp;VAR:INDEX=0"}</definedName>
    <definedName name="_708__FDSAUDITLINK__" localSheetId="8" hidden="1">{"fdsup://directions/FAT Viewer?action=UPDATE&amp;creator=factset&amp;DYN_ARGS=TRUE&amp;DOC_NAME=FAT:FQL_AUDITING_CLIENT_TEMPLATE.FAT&amp;display_string=Audit&amp;VAR:KEY=VQVOTWDIBU&amp;VAR:QUERY=RkZfRUJJVERBX09QRVIoUVRSLDQvMS8yMDEwLDYvMzAvMjAxMCwsLFVTRCk=&amp;WINDOW=FIRST_POPUP&amp;HEIGH","T=450&amp;WIDTH=450&amp;START_MAXIMIZED=FALSE&amp;VAR:CALENDAR=US&amp;VAR:SYMBOL=ED&amp;VAR:INDEX=0"}</definedName>
    <definedName name="_708__FDSAUDITLINK__" localSheetId="10" hidden="1">{"fdsup://directions/FAT Viewer?action=UPDATE&amp;creator=factset&amp;DYN_ARGS=TRUE&amp;DOC_NAME=FAT:FQL_AUDITING_CLIENT_TEMPLATE.FAT&amp;display_string=Audit&amp;VAR:KEY=VQVOTWDIBU&amp;VAR:QUERY=RkZfRUJJVERBX09QRVIoUVRSLDQvMS8yMDEwLDYvMzAvMjAxMCwsLFVTRCk=&amp;WINDOW=FIRST_POPUP&amp;HEIGH","T=450&amp;WIDTH=450&amp;START_MAXIMIZED=FALSE&amp;VAR:CALENDAR=US&amp;VAR:SYMBOL=ED&amp;VAR:INDEX=0"}</definedName>
    <definedName name="_708__FDSAUDITLINK__" localSheetId="3" hidden="1">{"fdsup://directions/FAT Viewer?action=UPDATE&amp;creator=factset&amp;DYN_ARGS=TRUE&amp;DOC_NAME=FAT:FQL_AUDITING_CLIENT_TEMPLATE.FAT&amp;display_string=Audit&amp;VAR:KEY=VQVOTWDIBU&amp;VAR:QUERY=RkZfRUJJVERBX09QRVIoUVRSLDQvMS8yMDEwLDYvMzAvMjAxMCwsLFVTRCk=&amp;WINDOW=FIRST_POPUP&amp;HEIGH","T=450&amp;WIDTH=450&amp;START_MAXIMIZED=FALSE&amp;VAR:CALENDAR=US&amp;VAR:SYMBOL=ED&amp;VAR:INDEX=0"}</definedName>
    <definedName name="_708__FDSAUDITLINK__" localSheetId="5" hidden="1">{"fdsup://directions/FAT Viewer?action=UPDATE&amp;creator=factset&amp;DYN_ARGS=TRUE&amp;DOC_NAME=FAT:FQL_AUDITING_CLIENT_TEMPLATE.FAT&amp;display_string=Audit&amp;VAR:KEY=VQVOTWDIBU&amp;VAR:QUERY=RkZfRUJJVERBX09QRVIoUVRSLDQvMS8yMDEwLDYvMzAvMjAxMCwsLFVTRCk=&amp;WINDOW=FIRST_POPUP&amp;HEIGH","T=450&amp;WIDTH=450&amp;START_MAXIMIZED=FALSE&amp;VAR:CALENDAR=US&amp;VAR:SYMBOL=ED&amp;VAR:INDEX=0"}</definedName>
    <definedName name="_708__FDSAUDITLINK__" localSheetId="1" hidden="1">{"fdsup://directions/FAT Viewer?action=UPDATE&amp;creator=factset&amp;DYN_ARGS=TRUE&amp;DOC_NAME=FAT:FQL_AUDITING_CLIENT_TEMPLATE.FAT&amp;display_string=Audit&amp;VAR:KEY=VQVOTWDIBU&amp;VAR:QUERY=RkZfRUJJVERBX09QRVIoUVRSLDQvMS8yMDEwLDYvMzAvMjAxMCwsLFVTRCk=&amp;WINDOW=FIRST_POPUP&amp;HEIGH","T=450&amp;WIDTH=450&amp;START_MAXIMIZED=FALSE&amp;VAR:CALENDAR=US&amp;VAR:SYMBOL=ED&amp;VAR:INDEX=0"}</definedName>
    <definedName name="_708__FDSAUDITLINK__" hidden="1">{"fdsup://directions/FAT Viewer?action=UPDATE&amp;creator=factset&amp;DYN_ARGS=TRUE&amp;DOC_NAME=FAT:FQL_AUDITING_CLIENT_TEMPLATE.FAT&amp;display_string=Audit&amp;VAR:KEY=VQVOTWDIBU&amp;VAR:QUERY=RkZfRUJJVERBX09QRVIoUVRSLDQvMS8yMDEwLDYvMzAvMjAxMCwsLFVTRCk=&amp;WINDOW=FIRST_POPUP&amp;HEIGH","T=450&amp;WIDTH=450&amp;START_MAXIMIZED=FALSE&amp;VAR:CALENDAR=US&amp;VAR:SYMBOL=ED&amp;VAR:INDEX=0"}</definedName>
    <definedName name="_709__FDSAUDITLINK__" localSheetId="7" hidden="1">{"fdsup://directions/FAT Viewer?action=UPDATE&amp;creator=factset&amp;DYN_ARGS=TRUE&amp;DOC_NAME=FAT:FQL_AUDITING_CLIENT_TEMPLATE.FAT&amp;display_string=Audit&amp;VAR:KEY=DOZWDCREDY&amp;VAR:QUERY=RkZfRUJJVERBX09QRVIoUVRSLDQvMS8yMDA5LDYvMzAvMjAwOSwsLFVTRCk=&amp;WINDOW=FIRST_POPUP&amp;HEIGH","T=450&amp;WIDTH=450&amp;START_MAXIMIZED=FALSE&amp;VAR:CALENDAR=US&amp;VAR:SYMBOL=ECL&amp;VAR:INDEX=0"}</definedName>
    <definedName name="_709__FDSAUDITLINK__" localSheetId="9" hidden="1">{"fdsup://directions/FAT Viewer?action=UPDATE&amp;creator=factset&amp;DYN_ARGS=TRUE&amp;DOC_NAME=FAT:FQL_AUDITING_CLIENT_TEMPLATE.FAT&amp;display_string=Audit&amp;VAR:KEY=DOZWDCREDY&amp;VAR:QUERY=RkZfRUJJVERBX09QRVIoUVRSLDQvMS8yMDA5LDYvMzAvMjAwOSwsLFVTRCk=&amp;WINDOW=FIRST_POPUP&amp;HEIGH","T=450&amp;WIDTH=450&amp;START_MAXIMIZED=FALSE&amp;VAR:CALENDAR=US&amp;VAR:SYMBOL=ECL&amp;VAR:INDEX=0"}</definedName>
    <definedName name="_709__FDSAUDITLINK__" localSheetId="8" hidden="1">{"fdsup://directions/FAT Viewer?action=UPDATE&amp;creator=factset&amp;DYN_ARGS=TRUE&amp;DOC_NAME=FAT:FQL_AUDITING_CLIENT_TEMPLATE.FAT&amp;display_string=Audit&amp;VAR:KEY=DOZWDCREDY&amp;VAR:QUERY=RkZfRUJJVERBX09QRVIoUVRSLDQvMS8yMDA5LDYvMzAvMjAwOSwsLFVTRCk=&amp;WINDOW=FIRST_POPUP&amp;HEIGH","T=450&amp;WIDTH=450&amp;START_MAXIMIZED=FALSE&amp;VAR:CALENDAR=US&amp;VAR:SYMBOL=ECL&amp;VAR:INDEX=0"}</definedName>
    <definedName name="_709__FDSAUDITLINK__" localSheetId="10" hidden="1">{"fdsup://directions/FAT Viewer?action=UPDATE&amp;creator=factset&amp;DYN_ARGS=TRUE&amp;DOC_NAME=FAT:FQL_AUDITING_CLIENT_TEMPLATE.FAT&amp;display_string=Audit&amp;VAR:KEY=DOZWDCREDY&amp;VAR:QUERY=RkZfRUJJVERBX09QRVIoUVRSLDQvMS8yMDA5LDYvMzAvMjAwOSwsLFVTRCk=&amp;WINDOW=FIRST_POPUP&amp;HEIGH","T=450&amp;WIDTH=450&amp;START_MAXIMIZED=FALSE&amp;VAR:CALENDAR=US&amp;VAR:SYMBOL=ECL&amp;VAR:INDEX=0"}</definedName>
    <definedName name="_709__FDSAUDITLINK__" localSheetId="3" hidden="1">{"fdsup://directions/FAT Viewer?action=UPDATE&amp;creator=factset&amp;DYN_ARGS=TRUE&amp;DOC_NAME=FAT:FQL_AUDITING_CLIENT_TEMPLATE.FAT&amp;display_string=Audit&amp;VAR:KEY=DOZWDCREDY&amp;VAR:QUERY=RkZfRUJJVERBX09QRVIoUVRSLDQvMS8yMDA5LDYvMzAvMjAwOSwsLFVTRCk=&amp;WINDOW=FIRST_POPUP&amp;HEIGH","T=450&amp;WIDTH=450&amp;START_MAXIMIZED=FALSE&amp;VAR:CALENDAR=US&amp;VAR:SYMBOL=ECL&amp;VAR:INDEX=0"}</definedName>
    <definedName name="_709__FDSAUDITLINK__" localSheetId="5" hidden="1">{"fdsup://directions/FAT Viewer?action=UPDATE&amp;creator=factset&amp;DYN_ARGS=TRUE&amp;DOC_NAME=FAT:FQL_AUDITING_CLIENT_TEMPLATE.FAT&amp;display_string=Audit&amp;VAR:KEY=DOZWDCREDY&amp;VAR:QUERY=RkZfRUJJVERBX09QRVIoUVRSLDQvMS8yMDA5LDYvMzAvMjAwOSwsLFVTRCk=&amp;WINDOW=FIRST_POPUP&amp;HEIGH","T=450&amp;WIDTH=450&amp;START_MAXIMIZED=FALSE&amp;VAR:CALENDAR=US&amp;VAR:SYMBOL=ECL&amp;VAR:INDEX=0"}</definedName>
    <definedName name="_709__FDSAUDITLINK__" localSheetId="1" hidden="1">{"fdsup://directions/FAT Viewer?action=UPDATE&amp;creator=factset&amp;DYN_ARGS=TRUE&amp;DOC_NAME=FAT:FQL_AUDITING_CLIENT_TEMPLATE.FAT&amp;display_string=Audit&amp;VAR:KEY=DOZWDCREDY&amp;VAR:QUERY=RkZfRUJJVERBX09QRVIoUVRSLDQvMS8yMDA5LDYvMzAvMjAwOSwsLFVTRCk=&amp;WINDOW=FIRST_POPUP&amp;HEIGH","T=450&amp;WIDTH=450&amp;START_MAXIMIZED=FALSE&amp;VAR:CALENDAR=US&amp;VAR:SYMBOL=ECL&amp;VAR:INDEX=0"}</definedName>
    <definedName name="_709__FDSAUDITLINK__" hidden="1">{"fdsup://directions/FAT Viewer?action=UPDATE&amp;creator=factset&amp;DYN_ARGS=TRUE&amp;DOC_NAME=FAT:FQL_AUDITING_CLIENT_TEMPLATE.FAT&amp;display_string=Audit&amp;VAR:KEY=DOZWDCREDY&amp;VAR:QUERY=RkZfRUJJVERBX09QRVIoUVRSLDQvMS8yMDA5LDYvMzAvMjAwOSwsLFVTRCk=&amp;WINDOW=FIRST_POPUP&amp;HEIGH","T=450&amp;WIDTH=450&amp;START_MAXIMIZED=FALSE&amp;VAR:CALENDAR=US&amp;VAR:SYMBOL=ECL&amp;VAR:INDEX=0"}</definedName>
    <definedName name="_71__FDSAUDITLINK__" localSheetId="7" hidden="1">{"fdsup://directions/FAT Viewer?action=UPDATE&amp;creator=factset&amp;DYN_ARGS=TRUE&amp;DOC_NAME=FAT:FQL_AUDITING_CLIENT_TEMPLATE.FAT&amp;display_string=Audit&amp;VAR:KEY=TGZUHSJAXU&amp;VAR:QUERY=RkZfRUJJVERBX09QRVIoUVRSLDQvMS8yMDA5LDYvMzAvMjAwOSwsLFVTRCk=&amp;WINDOW=FIRST_POPUP&amp;HEIGH","T=450&amp;WIDTH=450&amp;START_MAXIMIZED=FALSE&amp;VAR:CALENDAR=US&amp;VAR:SYMBOL=VLO&amp;VAR:INDEX=0"}</definedName>
    <definedName name="_71__FDSAUDITLINK__" localSheetId="9" hidden="1">{"fdsup://directions/FAT Viewer?action=UPDATE&amp;creator=factset&amp;DYN_ARGS=TRUE&amp;DOC_NAME=FAT:FQL_AUDITING_CLIENT_TEMPLATE.FAT&amp;display_string=Audit&amp;VAR:KEY=TGZUHSJAXU&amp;VAR:QUERY=RkZfRUJJVERBX09QRVIoUVRSLDQvMS8yMDA5LDYvMzAvMjAwOSwsLFVTRCk=&amp;WINDOW=FIRST_POPUP&amp;HEIGH","T=450&amp;WIDTH=450&amp;START_MAXIMIZED=FALSE&amp;VAR:CALENDAR=US&amp;VAR:SYMBOL=VLO&amp;VAR:INDEX=0"}</definedName>
    <definedName name="_71__FDSAUDITLINK__" localSheetId="8" hidden="1">{"fdsup://directions/FAT Viewer?action=UPDATE&amp;creator=factset&amp;DYN_ARGS=TRUE&amp;DOC_NAME=FAT:FQL_AUDITING_CLIENT_TEMPLATE.FAT&amp;display_string=Audit&amp;VAR:KEY=TGZUHSJAXU&amp;VAR:QUERY=RkZfRUJJVERBX09QRVIoUVRSLDQvMS8yMDA5LDYvMzAvMjAwOSwsLFVTRCk=&amp;WINDOW=FIRST_POPUP&amp;HEIGH","T=450&amp;WIDTH=450&amp;START_MAXIMIZED=FALSE&amp;VAR:CALENDAR=US&amp;VAR:SYMBOL=VLO&amp;VAR:INDEX=0"}</definedName>
    <definedName name="_71__FDSAUDITLINK__" localSheetId="10" hidden="1">{"fdsup://directions/FAT Viewer?action=UPDATE&amp;creator=factset&amp;DYN_ARGS=TRUE&amp;DOC_NAME=FAT:FQL_AUDITING_CLIENT_TEMPLATE.FAT&amp;display_string=Audit&amp;VAR:KEY=TGZUHSJAXU&amp;VAR:QUERY=RkZfRUJJVERBX09QRVIoUVRSLDQvMS8yMDA5LDYvMzAvMjAwOSwsLFVTRCk=&amp;WINDOW=FIRST_POPUP&amp;HEIGH","T=450&amp;WIDTH=450&amp;START_MAXIMIZED=FALSE&amp;VAR:CALENDAR=US&amp;VAR:SYMBOL=VLO&amp;VAR:INDEX=0"}</definedName>
    <definedName name="_71__FDSAUDITLINK__" localSheetId="3" hidden="1">{"fdsup://directions/FAT Viewer?action=UPDATE&amp;creator=factset&amp;DYN_ARGS=TRUE&amp;DOC_NAME=FAT:FQL_AUDITING_CLIENT_TEMPLATE.FAT&amp;display_string=Audit&amp;VAR:KEY=TGZUHSJAXU&amp;VAR:QUERY=RkZfRUJJVERBX09QRVIoUVRSLDQvMS8yMDA5LDYvMzAvMjAwOSwsLFVTRCk=&amp;WINDOW=FIRST_POPUP&amp;HEIGH","T=450&amp;WIDTH=450&amp;START_MAXIMIZED=FALSE&amp;VAR:CALENDAR=US&amp;VAR:SYMBOL=VLO&amp;VAR:INDEX=0"}</definedName>
    <definedName name="_71__FDSAUDITLINK__" localSheetId="5" hidden="1">{"fdsup://directions/FAT Viewer?action=UPDATE&amp;creator=factset&amp;DYN_ARGS=TRUE&amp;DOC_NAME=FAT:FQL_AUDITING_CLIENT_TEMPLATE.FAT&amp;display_string=Audit&amp;VAR:KEY=TGZUHSJAXU&amp;VAR:QUERY=RkZfRUJJVERBX09QRVIoUVRSLDQvMS8yMDA5LDYvMzAvMjAwOSwsLFVTRCk=&amp;WINDOW=FIRST_POPUP&amp;HEIGH","T=450&amp;WIDTH=450&amp;START_MAXIMIZED=FALSE&amp;VAR:CALENDAR=US&amp;VAR:SYMBOL=VLO&amp;VAR:INDEX=0"}</definedName>
    <definedName name="_71__FDSAUDITLINK__" localSheetId="1" hidden="1">{"fdsup://directions/FAT Viewer?action=UPDATE&amp;creator=factset&amp;DYN_ARGS=TRUE&amp;DOC_NAME=FAT:FQL_AUDITING_CLIENT_TEMPLATE.FAT&amp;display_string=Audit&amp;VAR:KEY=TGZUHSJAXU&amp;VAR:QUERY=RkZfRUJJVERBX09QRVIoUVRSLDQvMS8yMDA5LDYvMzAvMjAwOSwsLFVTRCk=&amp;WINDOW=FIRST_POPUP&amp;HEIGH","T=450&amp;WIDTH=450&amp;START_MAXIMIZED=FALSE&amp;VAR:CALENDAR=US&amp;VAR:SYMBOL=VLO&amp;VAR:INDEX=0"}</definedName>
    <definedName name="_71__FDSAUDITLINK__" hidden="1">{"fdsup://directions/FAT Viewer?action=UPDATE&amp;creator=factset&amp;DYN_ARGS=TRUE&amp;DOC_NAME=FAT:FQL_AUDITING_CLIENT_TEMPLATE.FAT&amp;display_string=Audit&amp;VAR:KEY=TGZUHSJAXU&amp;VAR:QUERY=RkZfRUJJVERBX09QRVIoUVRSLDQvMS8yMDA5LDYvMzAvMjAwOSwsLFVTRCk=&amp;WINDOW=FIRST_POPUP&amp;HEIGH","T=450&amp;WIDTH=450&amp;START_MAXIMIZED=FALSE&amp;VAR:CALENDAR=US&amp;VAR:SYMBOL=VLO&amp;VAR:INDEX=0"}</definedName>
    <definedName name="_710__FDSAUDITLINK__" localSheetId="7" hidden="1">{"fdsup://directions/FAT Viewer?action=UPDATE&amp;creator=factset&amp;DYN_ARGS=TRUE&amp;DOC_NAME=FAT:FQL_AUDITING_CLIENT_TEMPLATE.FAT&amp;display_string=Audit&amp;VAR:KEY=TCJEBCPKLM&amp;VAR:QUERY=RkZfRUJJVERBX09QRVIoUVRSLDQvMS8yMDEwLDYvMzAvMjAxMCwsLFVTRCk=&amp;WINDOW=FIRST_POPUP&amp;HEIGH","T=450&amp;WIDTH=450&amp;START_MAXIMIZED=FALSE&amp;VAR:CALENDAR=US&amp;VAR:SYMBOL=ECL&amp;VAR:INDEX=0"}</definedName>
    <definedName name="_710__FDSAUDITLINK__" localSheetId="9" hidden="1">{"fdsup://directions/FAT Viewer?action=UPDATE&amp;creator=factset&amp;DYN_ARGS=TRUE&amp;DOC_NAME=FAT:FQL_AUDITING_CLIENT_TEMPLATE.FAT&amp;display_string=Audit&amp;VAR:KEY=TCJEBCPKLM&amp;VAR:QUERY=RkZfRUJJVERBX09QRVIoUVRSLDQvMS8yMDEwLDYvMzAvMjAxMCwsLFVTRCk=&amp;WINDOW=FIRST_POPUP&amp;HEIGH","T=450&amp;WIDTH=450&amp;START_MAXIMIZED=FALSE&amp;VAR:CALENDAR=US&amp;VAR:SYMBOL=ECL&amp;VAR:INDEX=0"}</definedName>
    <definedName name="_710__FDSAUDITLINK__" localSheetId="8" hidden="1">{"fdsup://directions/FAT Viewer?action=UPDATE&amp;creator=factset&amp;DYN_ARGS=TRUE&amp;DOC_NAME=FAT:FQL_AUDITING_CLIENT_TEMPLATE.FAT&amp;display_string=Audit&amp;VAR:KEY=TCJEBCPKLM&amp;VAR:QUERY=RkZfRUJJVERBX09QRVIoUVRSLDQvMS8yMDEwLDYvMzAvMjAxMCwsLFVTRCk=&amp;WINDOW=FIRST_POPUP&amp;HEIGH","T=450&amp;WIDTH=450&amp;START_MAXIMIZED=FALSE&amp;VAR:CALENDAR=US&amp;VAR:SYMBOL=ECL&amp;VAR:INDEX=0"}</definedName>
    <definedName name="_710__FDSAUDITLINK__" localSheetId="10" hidden="1">{"fdsup://directions/FAT Viewer?action=UPDATE&amp;creator=factset&amp;DYN_ARGS=TRUE&amp;DOC_NAME=FAT:FQL_AUDITING_CLIENT_TEMPLATE.FAT&amp;display_string=Audit&amp;VAR:KEY=TCJEBCPKLM&amp;VAR:QUERY=RkZfRUJJVERBX09QRVIoUVRSLDQvMS8yMDEwLDYvMzAvMjAxMCwsLFVTRCk=&amp;WINDOW=FIRST_POPUP&amp;HEIGH","T=450&amp;WIDTH=450&amp;START_MAXIMIZED=FALSE&amp;VAR:CALENDAR=US&amp;VAR:SYMBOL=ECL&amp;VAR:INDEX=0"}</definedName>
    <definedName name="_710__FDSAUDITLINK__" localSheetId="3" hidden="1">{"fdsup://directions/FAT Viewer?action=UPDATE&amp;creator=factset&amp;DYN_ARGS=TRUE&amp;DOC_NAME=FAT:FQL_AUDITING_CLIENT_TEMPLATE.FAT&amp;display_string=Audit&amp;VAR:KEY=TCJEBCPKLM&amp;VAR:QUERY=RkZfRUJJVERBX09QRVIoUVRSLDQvMS8yMDEwLDYvMzAvMjAxMCwsLFVTRCk=&amp;WINDOW=FIRST_POPUP&amp;HEIGH","T=450&amp;WIDTH=450&amp;START_MAXIMIZED=FALSE&amp;VAR:CALENDAR=US&amp;VAR:SYMBOL=ECL&amp;VAR:INDEX=0"}</definedName>
    <definedName name="_710__FDSAUDITLINK__" localSheetId="5" hidden="1">{"fdsup://directions/FAT Viewer?action=UPDATE&amp;creator=factset&amp;DYN_ARGS=TRUE&amp;DOC_NAME=FAT:FQL_AUDITING_CLIENT_TEMPLATE.FAT&amp;display_string=Audit&amp;VAR:KEY=TCJEBCPKLM&amp;VAR:QUERY=RkZfRUJJVERBX09QRVIoUVRSLDQvMS8yMDEwLDYvMzAvMjAxMCwsLFVTRCk=&amp;WINDOW=FIRST_POPUP&amp;HEIGH","T=450&amp;WIDTH=450&amp;START_MAXIMIZED=FALSE&amp;VAR:CALENDAR=US&amp;VAR:SYMBOL=ECL&amp;VAR:INDEX=0"}</definedName>
    <definedName name="_710__FDSAUDITLINK__" localSheetId="1" hidden="1">{"fdsup://directions/FAT Viewer?action=UPDATE&amp;creator=factset&amp;DYN_ARGS=TRUE&amp;DOC_NAME=FAT:FQL_AUDITING_CLIENT_TEMPLATE.FAT&amp;display_string=Audit&amp;VAR:KEY=TCJEBCPKLM&amp;VAR:QUERY=RkZfRUJJVERBX09QRVIoUVRSLDQvMS8yMDEwLDYvMzAvMjAxMCwsLFVTRCk=&amp;WINDOW=FIRST_POPUP&amp;HEIGH","T=450&amp;WIDTH=450&amp;START_MAXIMIZED=FALSE&amp;VAR:CALENDAR=US&amp;VAR:SYMBOL=ECL&amp;VAR:INDEX=0"}</definedName>
    <definedName name="_710__FDSAUDITLINK__" hidden="1">{"fdsup://directions/FAT Viewer?action=UPDATE&amp;creator=factset&amp;DYN_ARGS=TRUE&amp;DOC_NAME=FAT:FQL_AUDITING_CLIENT_TEMPLATE.FAT&amp;display_string=Audit&amp;VAR:KEY=TCJEBCPKLM&amp;VAR:QUERY=RkZfRUJJVERBX09QRVIoUVRSLDQvMS8yMDEwLDYvMzAvMjAxMCwsLFVTRCk=&amp;WINDOW=FIRST_POPUP&amp;HEIGH","T=450&amp;WIDTH=450&amp;START_MAXIMIZED=FALSE&amp;VAR:CALENDAR=US&amp;VAR:SYMBOL=ECL&amp;VAR:INDEX=0"}</definedName>
    <definedName name="_711__FDSAUDITLINK__" localSheetId="7" hidden="1">{"fdsup://directions/FAT Viewer?action=UPDATE&amp;creator=factset&amp;DYN_ARGS=TRUE&amp;DOC_NAME=FAT:FQL_AUDITING_CLIENT_TEMPLATE.FAT&amp;display_string=Audit&amp;VAR:KEY=LOFWFOFMPW&amp;VAR:QUERY=RkZfRUJJVERBX09QRVIoUVRSLDQvMS8yMDA5LDYvMzAvMjAwOSwsLFVTRCk=&amp;WINDOW=FIRST_POPUP&amp;HEIGH","T=450&amp;WIDTH=450&amp;START_MAXIMIZED=FALSE&amp;VAR:CALENDAR=US&amp;VAR:SYMBOL=EBAY&amp;VAR:INDEX=0"}</definedName>
    <definedName name="_711__FDSAUDITLINK__" localSheetId="9" hidden="1">{"fdsup://directions/FAT Viewer?action=UPDATE&amp;creator=factset&amp;DYN_ARGS=TRUE&amp;DOC_NAME=FAT:FQL_AUDITING_CLIENT_TEMPLATE.FAT&amp;display_string=Audit&amp;VAR:KEY=LOFWFOFMPW&amp;VAR:QUERY=RkZfRUJJVERBX09QRVIoUVRSLDQvMS8yMDA5LDYvMzAvMjAwOSwsLFVTRCk=&amp;WINDOW=FIRST_POPUP&amp;HEIGH","T=450&amp;WIDTH=450&amp;START_MAXIMIZED=FALSE&amp;VAR:CALENDAR=US&amp;VAR:SYMBOL=EBAY&amp;VAR:INDEX=0"}</definedName>
    <definedName name="_711__FDSAUDITLINK__" localSheetId="8" hidden="1">{"fdsup://directions/FAT Viewer?action=UPDATE&amp;creator=factset&amp;DYN_ARGS=TRUE&amp;DOC_NAME=FAT:FQL_AUDITING_CLIENT_TEMPLATE.FAT&amp;display_string=Audit&amp;VAR:KEY=LOFWFOFMPW&amp;VAR:QUERY=RkZfRUJJVERBX09QRVIoUVRSLDQvMS8yMDA5LDYvMzAvMjAwOSwsLFVTRCk=&amp;WINDOW=FIRST_POPUP&amp;HEIGH","T=450&amp;WIDTH=450&amp;START_MAXIMIZED=FALSE&amp;VAR:CALENDAR=US&amp;VAR:SYMBOL=EBAY&amp;VAR:INDEX=0"}</definedName>
    <definedName name="_711__FDSAUDITLINK__" localSheetId="10" hidden="1">{"fdsup://directions/FAT Viewer?action=UPDATE&amp;creator=factset&amp;DYN_ARGS=TRUE&amp;DOC_NAME=FAT:FQL_AUDITING_CLIENT_TEMPLATE.FAT&amp;display_string=Audit&amp;VAR:KEY=LOFWFOFMPW&amp;VAR:QUERY=RkZfRUJJVERBX09QRVIoUVRSLDQvMS8yMDA5LDYvMzAvMjAwOSwsLFVTRCk=&amp;WINDOW=FIRST_POPUP&amp;HEIGH","T=450&amp;WIDTH=450&amp;START_MAXIMIZED=FALSE&amp;VAR:CALENDAR=US&amp;VAR:SYMBOL=EBAY&amp;VAR:INDEX=0"}</definedName>
    <definedName name="_711__FDSAUDITLINK__" localSheetId="3" hidden="1">{"fdsup://directions/FAT Viewer?action=UPDATE&amp;creator=factset&amp;DYN_ARGS=TRUE&amp;DOC_NAME=FAT:FQL_AUDITING_CLIENT_TEMPLATE.FAT&amp;display_string=Audit&amp;VAR:KEY=LOFWFOFMPW&amp;VAR:QUERY=RkZfRUJJVERBX09QRVIoUVRSLDQvMS8yMDA5LDYvMzAvMjAwOSwsLFVTRCk=&amp;WINDOW=FIRST_POPUP&amp;HEIGH","T=450&amp;WIDTH=450&amp;START_MAXIMIZED=FALSE&amp;VAR:CALENDAR=US&amp;VAR:SYMBOL=EBAY&amp;VAR:INDEX=0"}</definedName>
    <definedName name="_711__FDSAUDITLINK__" localSheetId="5" hidden="1">{"fdsup://directions/FAT Viewer?action=UPDATE&amp;creator=factset&amp;DYN_ARGS=TRUE&amp;DOC_NAME=FAT:FQL_AUDITING_CLIENT_TEMPLATE.FAT&amp;display_string=Audit&amp;VAR:KEY=LOFWFOFMPW&amp;VAR:QUERY=RkZfRUJJVERBX09QRVIoUVRSLDQvMS8yMDA5LDYvMzAvMjAwOSwsLFVTRCk=&amp;WINDOW=FIRST_POPUP&amp;HEIGH","T=450&amp;WIDTH=450&amp;START_MAXIMIZED=FALSE&amp;VAR:CALENDAR=US&amp;VAR:SYMBOL=EBAY&amp;VAR:INDEX=0"}</definedName>
    <definedName name="_711__FDSAUDITLINK__" localSheetId="1" hidden="1">{"fdsup://directions/FAT Viewer?action=UPDATE&amp;creator=factset&amp;DYN_ARGS=TRUE&amp;DOC_NAME=FAT:FQL_AUDITING_CLIENT_TEMPLATE.FAT&amp;display_string=Audit&amp;VAR:KEY=LOFWFOFMPW&amp;VAR:QUERY=RkZfRUJJVERBX09QRVIoUVRSLDQvMS8yMDA5LDYvMzAvMjAwOSwsLFVTRCk=&amp;WINDOW=FIRST_POPUP&amp;HEIGH","T=450&amp;WIDTH=450&amp;START_MAXIMIZED=FALSE&amp;VAR:CALENDAR=US&amp;VAR:SYMBOL=EBAY&amp;VAR:INDEX=0"}</definedName>
    <definedName name="_711__FDSAUDITLINK__" hidden="1">{"fdsup://directions/FAT Viewer?action=UPDATE&amp;creator=factset&amp;DYN_ARGS=TRUE&amp;DOC_NAME=FAT:FQL_AUDITING_CLIENT_TEMPLATE.FAT&amp;display_string=Audit&amp;VAR:KEY=LOFWFOFMPW&amp;VAR:QUERY=RkZfRUJJVERBX09QRVIoUVRSLDQvMS8yMDA5LDYvMzAvMjAwOSwsLFVTRCk=&amp;WINDOW=FIRST_POPUP&amp;HEIGH","T=450&amp;WIDTH=450&amp;START_MAXIMIZED=FALSE&amp;VAR:CALENDAR=US&amp;VAR:SYMBOL=EBAY&amp;VAR:INDEX=0"}</definedName>
    <definedName name="_712__FDSAUDITLINK__" localSheetId="7" hidden="1">{"fdsup://directions/FAT Viewer?action=UPDATE&amp;creator=factset&amp;DYN_ARGS=TRUE&amp;DOC_NAME=FAT:FQL_AUDITING_CLIENT_TEMPLATE.FAT&amp;display_string=Audit&amp;VAR:KEY=FETQDEPYLQ&amp;VAR:QUERY=RkZfRUJJVERBX09QRVIoUVRSLDQvMS8yMDEwLDYvMzAvMjAxMCwsLFVTRCk=&amp;WINDOW=FIRST_POPUP&amp;HEIGH","T=450&amp;WIDTH=450&amp;START_MAXIMIZED=FALSE&amp;VAR:CALENDAR=US&amp;VAR:SYMBOL=EBAY&amp;VAR:INDEX=0"}</definedName>
    <definedName name="_712__FDSAUDITLINK__" localSheetId="9" hidden="1">{"fdsup://directions/FAT Viewer?action=UPDATE&amp;creator=factset&amp;DYN_ARGS=TRUE&amp;DOC_NAME=FAT:FQL_AUDITING_CLIENT_TEMPLATE.FAT&amp;display_string=Audit&amp;VAR:KEY=FETQDEPYLQ&amp;VAR:QUERY=RkZfRUJJVERBX09QRVIoUVRSLDQvMS8yMDEwLDYvMzAvMjAxMCwsLFVTRCk=&amp;WINDOW=FIRST_POPUP&amp;HEIGH","T=450&amp;WIDTH=450&amp;START_MAXIMIZED=FALSE&amp;VAR:CALENDAR=US&amp;VAR:SYMBOL=EBAY&amp;VAR:INDEX=0"}</definedName>
    <definedName name="_712__FDSAUDITLINK__" localSheetId="8" hidden="1">{"fdsup://directions/FAT Viewer?action=UPDATE&amp;creator=factset&amp;DYN_ARGS=TRUE&amp;DOC_NAME=FAT:FQL_AUDITING_CLIENT_TEMPLATE.FAT&amp;display_string=Audit&amp;VAR:KEY=FETQDEPYLQ&amp;VAR:QUERY=RkZfRUJJVERBX09QRVIoUVRSLDQvMS8yMDEwLDYvMzAvMjAxMCwsLFVTRCk=&amp;WINDOW=FIRST_POPUP&amp;HEIGH","T=450&amp;WIDTH=450&amp;START_MAXIMIZED=FALSE&amp;VAR:CALENDAR=US&amp;VAR:SYMBOL=EBAY&amp;VAR:INDEX=0"}</definedName>
    <definedName name="_712__FDSAUDITLINK__" localSheetId="10" hidden="1">{"fdsup://directions/FAT Viewer?action=UPDATE&amp;creator=factset&amp;DYN_ARGS=TRUE&amp;DOC_NAME=FAT:FQL_AUDITING_CLIENT_TEMPLATE.FAT&amp;display_string=Audit&amp;VAR:KEY=FETQDEPYLQ&amp;VAR:QUERY=RkZfRUJJVERBX09QRVIoUVRSLDQvMS8yMDEwLDYvMzAvMjAxMCwsLFVTRCk=&amp;WINDOW=FIRST_POPUP&amp;HEIGH","T=450&amp;WIDTH=450&amp;START_MAXIMIZED=FALSE&amp;VAR:CALENDAR=US&amp;VAR:SYMBOL=EBAY&amp;VAR:INDEX=0"}</definedName>
    <definedName name="_712__FDSAUDITLINK__" localSheetId="3" hidden="1">{"fdsup://directions/FAT Viewer?action=UPDATE&amp;creator=factset&amp;DYN_ARGS=TRUE&amp;DOC_NAME=FAT:FQL_AUDITING_CLIENT_TEMPLATE.FAT&amp;display_string=Audit&amp;VAR:KEY=FETQDEPYLQ&amp;VAR:QUERY=RkZfRUJJVERBX09QRVIoUVRSLDQvMS8yMDEwLDYvMzAvMjAxMCwsLFVTRCk=&amp;WINDOW=FIRST_POPUP&amp;HEIGH","T=450&amp;WIDTH=450&amp;START_MAXIMIZED=FALSE&amp;VAR:CALENDAR=US&amp;VAR:SYMBOL=EBAY&amp;VAR:INDEX=0"}</definedName>
    <definedName name="_712__FDSAUDITLINK__" localSheetId="5" hidden="1">{"fdsup://directions/FAT Viewer?action=UPDATE&amp;creator=factset&amp;DYN_ARGS=TRUE&amp;DOC_NAME=FAT:FQL_AUDITING_CLIENT_TEMPLATE.FAT&amp;display_string=Audit&amp;VAR:KEY=FETQDEPYLQ&amp;VAR:QUERY=RkZfRUJJVERBX09QRVIoUVRSLDQvMS8yMDEwLDYvMzAvMjAxMCwsLFVTRCk=&amp;WINDOW=FIRST_POPUP&amp;HEIGH","T=450&amp;WIDTH=450&amp;START_MAXIMIZED=FALSE&amp;VAR:CALENDAR=US&amp;VAR:SYMBOL=EBAY&amp;VAR:INDEX=0"}</definedName>
    <definedName name="_712__FDSAUDITLINK__" localSheetId="1" hidden="1">{"fdsup://directions/FAT Viewer?action=UPDATE&amp;creator=factset&amp;DYN_ARGS=TRUE&amp;DOC_NAME=FAT:FQL_AUDITING_CLIENT_TEMPLATE.FAT&amp;display_string=Audit&amp;VAR:KEY=FETQDEPYLQ&amp;VAR:QUERY=RkZfRUJJVERBX09QRVIoUVRSLDQvMS8yMDEwLDYvMzAvMjAxMCwsLFVTRCk=&amp;WINDOW=FIRST_POPUP&amp;HEIGH","T=450&amp;WIDTH=450&amp;START_MAXIMIZED=FALSE&amp;VAR:CALENDAR=US&amp;VAR:SYMBOL=EBAY&amp;VAR:INDEX=0"}</definedName>
    <definedName name="_712__FDSAUDITLINK__" hidden="1">{"fdsup://directions/FAT Viewer?action=UPDATE&amp;creator=factset&amp;DYN_ARGS=TRUE&amp;DOC_NAME=FAT:FQL_AUDITING_CLIENT_TEMPLATE.FAT&amp;display_string=Audit&amp;VAR:KEY=FETQDEPYLQ&amp;VAR:QUERY=RkZfRUJJVERBX09QRVIoUVRSLDQvMS8yMDEwLDYvMzAvMjAxMCwsLFVTRCk=&amp;WINDOW=FIRST_POPUP&amp;HEIGH","T=450&amp;WIDTH=450&amp;START_MAXIMIZED=FALSE&amp;VAR:CALENDAR=US&amp;VAR:SYMBOL=EBAY&amp;VAR:INDEX=0"}</definedName>
    <definedName name="_713__FDSAUDITLINK__" localSheetId="7" hidden="1">{"fdsup://directions/FAT Viewer?action=UPDATE&amp;creator=factset&amp;DYN_ARGS=TRUE&amp;DOC_NAME=FAT:FQL_AUDITING_CLIENT_TEMPLATE.FAT&amp;display_string=Audit&amp;VAR:KEY=TYROFKTUNE&amp;VAR:QUERY=RkZfRUJJVERBX09QRVIoUVRSLDQvMS8yMDA5LDYvMzAvMjAwOSwsLFVTRCk=&amp;WINDOW=FIRST_POPUP&amp;HEIGH","T=450&amp;WIDTH=450&amp;START_MAXIMIZED=FALSE&amp;VAR:CALENDAR=US&amp;VAR:SYMBOL=DVN&amp;VAR:INDEX=0"}</definedName>
    <definedName name="_713__FDSAUDITLINK__" localSheetId="9" hidden="1">{"fdsup://directions/FAT Viewer?action=UPDATE&amp;creator=factset&amp;DYN_ARGS=TRUE&amp;DOC_NAME=FAT:FQL_AUDITING_CLIENT_TEMPLATE.FAT&amp;display_string=Audit&amp;VAR:KEY=TYROFKTUNE&amp;VAR:QUERY=RkZfRUJJVERBX09QRVIoUVRSLDQvMS8yMDA5LDYvMzAvMjAwOSwsLFVTRCk=&amp;WINDOW=FIRST_POPUP&amp;HEIGH","T=450&amp;WIDTH=450&amp;START_MAXIMIZED=FALSE&amp;VAR:CALENDAR=US&amp;VAR:SYMBOL=DVN&amp;VAR:INDEX=0"}</definedName>
    <definedName name="_713__FDSAUDITLINK__" localSheetId="8" hidden="1">{"fdsup://directions/FAT Viewer?action=UPDATE&amp;creator=factset&amp;DYN_ARGS=TRUE&amp;DOC_NAME=FAT:FQL_AUDITING_CLIENT_TEMPLATE.FAT&amp;display_string=Audit&amp;VAR:KEY=TYROFKTUNE&amp;VAR:QUERY=RkZfRUJJVERBX09QRVIoUVRSLDQvMS8yMDA5LDYvMzAvMjAwOSwsLFVTRCk=&amp;WINDOW=FIRST_POPUP&amp;HEIGH","T=450&amp;WIDTH=450&amp;START_MAXIMIZED=FALSE&amp;VAR:CALENDAR=US&amp;VAR:SYMBOL=DVN&amp;VAR:INDEX=0"}</definedName>
    <definedName name="_713__FDSAUDITLINK__" localSheetId="10" hidden="1">{"fdsup://directions/FAT Viewer?action=UPDATE&amp;creator=factset&amp;DYN_ARGS=TRUE&amp;DOC_NAME=FAT:FQL_AUDITING_CLIENT_TEMPLATE.FAT&amp;display_string=Audit&amp;VAR:KEY=TYROFKTUNE&amp;VAR:QUERY=RkZfRUJJVERBX09QRVIoUVRSLDQvMS8yMDA5LDYvMzAvMjAwOSwsLFVTRCk=&amp;WINDOW=FIRST_POPUP&amp;HEIGH","T=450&amp;WIDTH=450&amp;START_MAXIMIZED=FALSE&amp;VAR:CALENDAR=US&amp;VAR:SYMBOL=DVN&amp;VAR:INDEX=0"}</definedName>
    <definedName name="_713__FDSAUDITLINK__" localSheetId="3" hidden="1">{"fdsup://directions/FAT Viewer?action=UPDATE&amp;creator=factset&amp;DYN_ARGS=TRUE&amp;DOC_NAME=FAT:FQL_AUDITING_CLIENT_TEMPLATE.FAT&amp;display_string=Audit&amp;VAR:KEY=TYROFKTUNE&amp;VAR:QUERY=RkZfRUJJVERBX09QRVIoUVRSLDQvMS8yMDA5LDYvMzAvMjAwOSwsLFVTRCk=&amp;WINDOW=FIRST_POPUP&amp;HEIGH","T=450&amp;WIDTH=450&amp;START_MAXIMIZED=FALSE&amp;VAR:CALENDAR=US&amp;VAR:SYMBOL=DVN&amp;VAR:INDEX=0"}</definedName>
    <definedName name="_713__FDSAUDITLINK__" localSheetId="5" hidden="1">{"fdsup://directions/FAT Viewer?action=UPDATE&amp;creator=factset&amp;DYN_ARGS=TRUE&amp;DOC_NAME=FAT:FQL_AUDITING_CLIENT_TEMPLATE.FAT&amp;display_string=Audit&amp;VAR:KEY=TYROFKTUNE&amp;VAR:QUERY=RkZfRUJJVERBX09QRVIoUVRSLDQvMS8yMDA5LDYvMzAvMjAwOSwsLFVTRCk=&amp;WINDOW=FIRST_POPUP&amp;HEIGH","T=450&amp;WIDTH=450&amp;START_MAXIMIZED=FALSE&amp;VAR:CALENDAR=US&amp;VAR:SYMBOL=DVN&amp;VAR:INDEX=0"}</definedName>
    <definedName name="_713__FDSAUDITLINK__" localSheetId="1" hidden="1">{"fdsup://directions/FAT Viewer?action=UPDATE&amp;creator=factset&amp;DYN_ARGS=TRUE&amp;DOC_NAME=FAT:FQL_AUDITING_CLIENT_TEMPLATE.FAT&amp;display_string=Audit&amp;VAR:KEY=TYROFKTUNE&amp;VAR:QUERY=RkZfRUJJVERBX09QRVIoUVRSLDQvMS8yMDA5LDYvMzAvMjAwOSwsLFVTRCk=&amp;WINDOW=FIRST_POPUP&amp;HEIGH","T=450&amp;WIDTH=450&amp;START_MAXIMIZED=FALSE&amp;VAR:CALENDAR=US&amp;VAR:SYMBOL=DVN&amp;VAR:INDEX=0"}</definedName>
    <definedName name="_713__FDSAUDITLINK__" hidden="1">{"fdsup://directions/FAT Viewer?action=UPDATE&amp;creator=factset&amp;DYN_ARGS=TRUE&amp;DOC_NAME=FAT:FQL_AUDITING_CLIENT_TEMPLATE.FAT&amp;display_string=Audit&amp;VAR:KEY=TYROFKTUNE&amp;VAR:QUERY=RkZfRUJJVERBX09QRVIoUVRSLDQvMS8yMDA5LDYvMzAvMjAwOSwsLFVTRCk=&amp;WINDOW=FIRST_POPUP&amp;HEIGH","T=450&amp;WIDTH=450&amp;START_MAXIMIZED=FALSE&amp;VAR:CALENDAR=US&amp;VAR:SYMBOL=DVN&amp;VAR:INDEX=0"}</definedName>
    <definedName name="_714__FDSAUDITLINK__" localSheetId="7" hidden="1">{"fdsup://directions/FAT Viewer?action=UPDATE&amp;creator=factset&amp;DYN_ARGS=TRUE&amp;DOC_NAME=FAT:FQL_AUDITING_CLIENT_TEMPLATE.FAT&amp;display_string=Audit&amp;VAR:KEY=BOTWVCBMJO&amp;VAR:QUERY=RkZfRUJJVERBX09QRVIoUVRSLDQvMS8yMDEwLDYvMzAvMjAxMCwsLFVTRCk=&amp;WINDOW=FIRST_POPUP&amp;HEIGH","T=450&amp;WIDTH=450&amp;START_MAXIMIZED=FALSE&amp;VAR:CALENDAR=US&amp;VAR:SYMBOL=DVN&amp;VAR:INDEX=0"}</definedName>
    <definedName name="_714__FDSAUDITLINK__" localSheetId="9" hidden="1">{"fdsup://directions/FAT Viewer?action=UPDATE&amp;creator=factset&amp;DYN_ARGS=TRUE&amp;DOC_NAME=FAT:FQL_AUDITING_CLIENT_TEMPLATE.FAT&amp;display_string=Audit&amp;VAR:KEY=BOTWVCBMJO&amp;VAR:QUERY=RkZfRUJJVERBX09QRVIoUVRSLDQvMS8yMDEwLDYvMzAvMjAxMCwsLFVTRCk=&amp;WINDOW=FIRST_POPUP&amp;HEIGH","T=450&amp;WIDTH=450&amp;START_MAXIMIZED=FALSE&amp;VAR:CALENDAR=US&amp;VAR:SYMBOL=DVN&amp;VAR:INDEX=0"}</definedName>
    <definedName name="_714__FDSAUDITLINK__" localSheetId="8" hidden="1">{"fdsup://directions/FAT Viewer?action=UPDATE&amp;creator=factset&amp;DYN_ARGS=TRUE&amp;DOC_NAME=FAT:FQL_AUDITING_CLIENT_TEMPLATE.FAT&amp;display_string=Audit&amp;VAR:KEY=BOTWVCBMJO&amp;VAR:QUERY=RkZfRUJJVERBX09QRVIoUVRSLDQvMS8yMDEwLDYvMzAvMjAxMCwsLFVTRCk=&amp;WINDOW=FIRST_POPUP&amp;HEIGH","T=450&amp;WIDTH=450&amp;START_MAXIMIZED=FALSE&amp;VAR:CALENDAR=US&amp;VAR:SYMBOL=DVN&amp;VAR:INDEX=0"}</definedName>
    <definedName name="_714__FDSAUDITLINK__" localSheetId="10" hidden="1">{"fdsup://directions/FAT Viewer?action=UPDATE&amp;creator=factset&amp;DYN_ARGS=TRUE&amp;DOC_NAME=FAT:FQL_AUDITING_CLIENT_TEMPLATE.FAT&amp;display_string=Audit&amp;VAR:KEY=BOTWVCBMJO&amp;VAR:QUERY=RkZfRUJJVERBX09QRVIoUVRSLDQvMS8yMDEwLDYvMzAvMjAxMCwsLFVTRCk=&amp;WINDOW=FIRST_POPUP&amp;HEIGH","T=450&amp;WIDTH=450&amp;START_MAXIMIZED=FALSE&amp;VAR:CALENDAR=US&amp;VAR:SYMBOL=DVN&amp;VAR:INDEX=0"}</definedName>
    <definedName name="_714__FDSAUDITLINK__" localSheetId="3" hidden="1">{"fdsup://directions/FAT Viewer?action=UPDATE&amp;creator=factset&amp;DYN_ARGS=TRUE&amp;DOC_NAME=FAT:FQL_AUDITING_CLIENT_TEMPLATE.FAT&amp;display_string=Audit&amp;VAR:KEY=BOTWVCBMJO&amp;VAR:QUERY=RkZfRUJJVERBX09QRVIoUVRSLDQvMS8yMDEwLDYvMzAvMjAxMCwsLFVTRCk=&amp;WINDOW=FIRST_POPUP&amp;HEIGH","T=450&amp;WIDTH=450&amp;START_MAXIMIZED=FALSE&amp;VAR:CALENDAR=US&amp;VAR:SYMBOL=DVN&amp;VAR:INDEX=0"}</definedName>
    <definedName name="_714__FDSAUDITLINK__" localSheetId="5" hidden="1">{"fdsup://directions/FAT Viewer?action=UPDATE&amp;creator=factset&amp;DYN_ARGS=TRUE&amp;DOC_NAME=FAT:FQL_AUDITING_CLIENT_TEMPLATE.FAT&amp;display_string=Audit&amp;VAR:KEY=BOTWVCBMJO&amp;VAR:QUERY=RkZfRUJJVERBX09QRVIoUVRSLDQvMS8yMDEwLDYvMzAvMjAxMCwsLFVTRCk=&amp;WINDOW=FIRST_POPUP&amp;HEIGH","T=450&amp;WIDTH=450&amp;START_MAXIMIZED=FALSE&amp;VAR:CALENDAR=US&amp;VAR:SYMBOL=DVN&amp;VAR:INDEX=0"}</definedName>
    <definedName name="_714__FDSAUDITLINK__" localSheetId="1" hidden="1">{"fdsup://directions/FAT Viewer?action=UPDATE&amp;creator=factset&amp;DYN_ARGS=TRUE&amp;DOC_NAME=FAT:FQL_AUDITING_CLIENT_TEMPLATE.FAT&amp;display_string=Audit&amp;VAR:KEY=BOTWVCBMJO&amp;VAR:QUERY=RkZfRUJJVERBX09QRVIoUVRSLDQvMS8yMDEwLDYvMzAvMjAxMCwsLFVTRCk=&amp;WINDOW=FIRST_POPUP&amp;HEIGH","T=450&amp;WIDTH=450&amp;START_MAXIMIZED=FALSE&amp;VAR:CALENDAR=US&amp;VAR:SYMBOL=DVN&amp;VAR:INDEX=0"}</definedName>
    <definedName name="_714__FDSAUDITLINK__" hidden="1">{"fdsup://directions/FAT Viewer?action=UPDATE&amp;creator=factset&amp;DYN_ARGS=TRUE&amp;DOC_NAME=FAT:FQL_AUDITING_CLIENT_TEMPLATE.FAT&amp;display_string=Audit&amp;VAR:KEY=BOTWVCBMJO&amp;VAR:QUERY=RkZfRUJJVERBX09QRVIoUVRSLDQvMS8yMDEwLDYvMzAvMjAxMCwsLFVTRCk=&amp;WINDOW=FIRST_POPUP&amp;HEIGH","T=450&amp;WIDTH=450&amp;START_MAXIMIZED=FALSE&amp;VAR:CALENDAR=US&amp;VAR:SYMBOL=DVN&amp;VAR:INDEX=0"}</definedName>
    <definedName name="_715__FDSAUDITLINK__" localSheetId="7" hidden="1">{"fdsup://directions/FAT Viewer?action=UPDATE&amp;creator=factset&amp;DYN_ARGS=TRUE&amp;DOC_NAME=FAT:FQL_AUDITING_CLIENT_TEMPLATE.FAT&amp;display_string=Audit&amp;VAR:KEY=TEZSBCHMXO&amp;VAR:QUERY=RkZfRUJJVERBX09QRVIoUVRSLDQvMS8yMDA5LDYvMzAvMjAwOSwsLFVTRCk=&amp;WINDOW=FIRST_POPUP&amp;HEIGH","T=450&amp;WIDTH=450&amp;START_MAXIMIZED=FALSE&amp;VAR:CALENDAR=US&amp;VAR:SYMBOL=DVA&amp;VAR:INDEX=0"}</definedName>
    <definedName name="_715__FDSAUDITLINK__" localSheetId="9" hidden="1">{"fdsup://directions/FAT Viewer?action=UPDATE&amp;creator=factset&amp;DYN_ARGS=TRUE&amp;DOC_NAME=FAT:FQL_AUDITING_CLIENT_TEMPLATE.FAT&amp;display_string=Audit&amp;VAR:KEY=TEZSBCHMXO&amp;VAR:QUERY=RkZfRUJJVERBX09QRVIoUVRSLDQvMS8yMDA5LDYvMzAvMjAwOSwsLFVTRCk=&amp;WINDOW=FIRST_POPUP&amp;HEIGH","T=450&amp;WIDTH=450&amp;START_MAXIMIZED=FALSE&amp;VAR:CALENDAR=US&amp;VAR:SYMBOL=DVA&amp;VAR:INDEX=0"}</definedName>
    <definedName name="_715__FDSAUDITLINK__" localSheetId="8" hidden="1">{"fdsup://directions/FAT Viewer?action=UPDATE&amp;creator=factset&amp;DYN_ARGS=TRUE&amp;DOC_NAME=FAT:FQL_AUDITING_CLIENT_TEMPLATE.FAT&amp;display_string=Audit&amp;VAR:KEY=TEZSBCHMXO&amp;VAR:QUERY=RkZfRUJJVERBX09QRVIoUVRSLDQvMS8yMDA5LDYvMzAvMjAwOSwsLFVTRCk=&amp;WINDOW=FIRST_POPUP&amp;HEIGH","T=450&amp;WIDTH=450&amp;START_MAXIMIZED=FALSE&amp;VAR:CALENDAR=US&amp;VAR:SYMBOL=DVA&amp;VAR:INDEX=0"}</definedName>
    <definedName name="_715__FDSAUDITLINK__" localSheetId="10" hidden="1">{"fdsup://directions/FAT Viewer?action=UPDATE&amp;creator=factset&amp;DYN_ARGS=TRUE&amp;DOC_NAME=FAT:FQL_AUDITING_CLIENT_TEMPLATE.FAT&amp;display_string=Audit&amp;VAR:KEY=TEZSBCHMXO&amp;VAR:QUERY=RkZfRUJJVERBX09QRVIoUVRSLDQvMS8yMDA5LDYvMzAvMjAwOSwsLFVTRCk=&amp;WINDOW=FIRST_POPUP&amp;HEIGH","T=450&amp;WIDTH=450&amp;START_MAXIMIZED=FALSE&amp;VAR:CALENDAR=US&amp;VAR:SYMBOL=DVA&amp;VAR:INDEX=0"}</definedName>
    <definedName name="_715__FDSAUDITLINK__" localSheetId="3" hidden="1">{"fdsup://directions/FAT Viewer?action=UPDATE&amp;creator=factset&amp;DYN_ARGS=TRUE&amp;DOC_NAME=FAT:FQL_AUDITING_CLIENT_TEMPLATE.FAT&amp;display_string=Audit&amp;VAR:KEY=TEZSBCHMXO&amp;VAR:QUERY=RkZfRUJJVERBX09QRVIoUVRSLDQvMS8yMDA5LDYvMzAvMjAwOSwsLFVTRCk=&amp;WINDOW=FIRST_POPUP&amp;HEIGH","T=450&amp;WIDTH=450&amp;START_MAXIMIZED=FALSE&amp;VAR:CALENDAR=US&amp;VAR:SYMBOL=DVA&amp;VAR:INDEX=0"}</definedName>
    <definedName name="_715__FDSAUDITLINK__" localSheetId="5" hidden="1">{"fdsup://directions/FAT Viewer?action=UPDATE&amp;creator=factset&amp;DYN_ARGS=TRUE&amp;DOC_NAME=FAT:FQL_AUDITING_CLIENT_TEMPLATE.FAT&amp;display_string=Audit&amp;VAR:KEY=TEZSBCHMXO&amp;VAR:QUERY=RkZfRUJJVERBX09QRVIoUVRSLDQvMS8yMDA5LDYvMzAvMjAwOSwsLFVTRCk=&amp;WINDOW=FIRST_POPUP&amp;HEIGH","T=450&amp;WIDTH=450&amp;START_MAXIMIZED=FALSE&amp;VAR:CALENDAR=US&amp;VAR:SYMBOL=DVA&amp;VAR:INDEX=0"}</definedName>
    <definedName name="_715__FDSAUDITLINK__" localSheetId="1" hidden="1">{"fdsup://directions/FAT Viewer?action=UPDATE&amp;creator=factset&amp;DYN_ARGS=TRUE&amp;DOC_NAME=FAT:FQL_AUDITING_CLIENT_TEMPLATE.FAT&amp;display_string=Audit&amp;VAR:KEY=TEZSBCHMXO&amp;VAR:QUERY=RkZfRUJJVERBX09QRVIoUVRSLDQvMS8yMDA5LDYvMzAvMjAwOSwsLFVTRCk=&amp;WINDOW=FIRST_POPUP&amp;HEIGH","T=450&amp;WIDTH=450&amp;START_MAXIMIZED=FALSE&amp;VAR:CALENDAR=US&amp;VAR:SYMBOL=DVA&amp;VAR:INDEX=0"}</definedName>
    <definedName name="_715__FDSAUDITLINK__" hidden="1">{"fdsup://directions/FAT Viewer?action=UPDATE&amp;creator=factset&amp;DYN_ARGS=TRUE&amp;DOC_NAME=FAT:FQL_AUDITING_CLIENT_TEMPLATE.FAT&amp;display_string=Audit&amp;VAR:KEY=TEZSBCHMXO&amp;VAR:QUERY=RkZfRUJJVERBX09QRVIoUVRSLDQvMS8yMDA5LDYvMzAvMjAwOSwsLFVTRCk=&amp;WINDOW=FIRST_POPUP&amp;HEIGH","T=450&amp;WIDTH=450&amp;START_MAXIMIZED=FALSE&amp;VAR:CALENDAR=US&amp;VAR:SYMBOL=DVA&amp;VAR:INDEX=0"}</definedName>
    <definedName name="_716__FDSAUDITLINK__" localSheetId="7" hidden="1">{"fdsup://directions/FAT Viewer?action=UPDATE&amp;creator=factset&amp;DYN_ARGS=TRUE&amp;DOC_NAME=FAT:FQL_AUDITING_CLIENT_TEMPLATE.FAT&amp;display_string=Audit&amp;VAR:KEY=NWZILMROHM&amp;VAR:QUERY=RkZfRUJJVERBX09QRVIoUVRSLDQvMS8yMDEwLDYvMzAvMjAxMCwsLFVTRCk=&amp;WINDOW=FIRST_POPUP&amp;HEIGH","T=450&amp;WIDTH=450&amp;START_MAXIMIZED=FALSE&amp;VAR:CALENDAR=US&amp;VAR:SYMBOL=DVA&amp;VAR:INDEX=0"}</definedName>
    <definedName name="_716__FDSAUDITLINK__" localSheetId="9" hidden="1">{"fdsup://directions/FAT Viewer?action=UPDATE&amp;creator=factset&amp;DYN_ARGS=TRUE&amp;DOC_NAME=FAT:FQL_AUDITING_CLIENT_TEMPLATE.FAT&amp;display_string=Audit&amp;VAR:KEY=NWZILMROHM&amp;VAR:QUERY=RkZfRUJJVERBX09QRVIoUVRSLDQvMS8yMDEwLDYvMzAvMjAxMCwsLFVTRCk=&amp;WINDOW=FIRST_POPUP&amp;HEIGH","T=450&amp;WIDTH=450&amp;START_MAXIMIZED=FALSE&amp;VAR:CALENDAR=US&amp;VAR:SYMBOL=DVA&amp;VAR:INDEX=0"}</definedName>
    <definedName name="_716__FDSAUDITLINK__" localSheetId="8" hidden="1">{"fdsup://directions/FAT Viewer?action=UPDATE&amp;creator=factset&amp;DYN_ARGS=TRUE&amp;DOC_NAME=FAT:FQL_AUDITING_CLIENT_TEMPLATE.FAT&amp;display_string=Audit&amp;VAR:KEY=NWZILMROHM&amp;VAR:QUERY=RkZfRUJJVERBX09QRVIoUVRSLDQvMS8yMDEwLDYvMzAvMjAxMCwsLFVTRCk=&amp;WINDOW=FIRST_POPUP&amp;HEIGH","T=450&amp;WIDTH=450&amp;START_MAXIMIZED=FALSE&amp;VAR:CALENDAR=US&amp;VAR:SYMBOL=DVA&amp;VAR:INDEX=0"}</definedName>
    <definedName name="_716__FDSAUDITLINK__" localSheetId="10" hidden="1">{"fdsup://directions/FAT Viewer?action=UPDATE&amp;creator=factset&amp;DYN_ARGS=TRUE&amp;DOC_NAME=FAT:FQL_AUDITING_CLIENT_TEMPLATE.FAT&amp;display_string=Audit&amp;VAR:KEY=NWZILMROHM&amp;VAR:QUERY=RkZfRUJJVERBX09QRVIoUVRSLDQvMS8yMDEwLDYvMzAvMjAxMCwsLFVTRCk=&amp;WINDOW=FIRST_POPUP&amp;HEIGH","T=450&amp;WIDTH=450&amp;START_MAXIMIZED=FALSE&amp;VAR:CALENDAR=US&amp;VAR:SYMBOL=DVA&amp;VAR:INDEX=0"}</definedName>
    <definedName name="_716__FDSAUDITLINK__" localSheetId="3" hidden="1">{"fdsup://directions/FAT Viewer?action=UPDATE&amp;creator=factset&amp;DYN_ARGS=TRUE&amp;DOC_NAME=FAT:FQL_AUDITING_CLIENT_TEMPLATE.FAT&amp;display_string=Audit&amp;VAR:KEY=NWZILMROHM&amp;VAR:QUERY=RkZfRUJJVERBX09QRVIoUVRSLDQvMS8yMDEwLDYvMzAvMjAxMCwsLFVTRCk=&amp;WINDOW=FIRST_POPUP&amp;HEIGH","T=450&amp;WIDTH=450&amp;START_MAXIMIZED=FALSE&amp;VAR:CALENDAR=US&amp;VAR:SYMBOL=DVA&amp;VAR:INDEX=0"}</definedName>
    <definedName name="_716__FDSAUDITLINK__" localSheetId="5" hidden="1">{"fdsup://directions/FAT Viewer?action=UPDATE&amp;creator=factset&amp;DYN_ARGS=TRUE&amp;DOC_NAME=FAT:FQL_AUDITING_CLIENT_TEMPLATE.FAT&amp;display_string=Audit&amp;VAR:KEY=NWZILMROHM&amp;VAR:QUERY=RkZfRUJJVERBX09QRVIoUVRSLDQvMS8yMDEwLDYvMzAvMjAxMCwsLFVTRCk=&amp;WINDOW=FIRST_POPUP&amp;HEIGH","T=450&amp;WIDTH=450&amp;START_MAXIMIZED=FALSE&amp;VAR:CALENDAR=US&amp;VAR:SYMBOL=DVA&amp;VAR:INDEX=0"}</definedName>
    <definedName name="_716__FDSAUDITLINK__" localSheetId="1" hidden="1">{"fdsup://directions/FAT Viewer?action=UPDATE&amp;creator=factset&amp;DYN_ARGS=TRUE&amp;DOC_NAME=FAT:FQL_AUDITING_CLIENT_TEMPLATE.FAT&amp;display_string=Audit&amp;VAR:KEY=NWZILMROHM&amp;VAR:QUERY=RkZfRUJJVERBX09QRVIoUVRSLDQvMS8yMDEwLDYvMzAvMjAxMCwsLFVTRCk=&amp;WINDOW=FIRST_POPUP&amp;HEIGH","T=450&amp;WIDTH=450&amp;START_MAXIMIZED=FALSE&amp;VAR:CALENDAR=US&amp;VAR:SYMBOL=DVA&amp;VAR:INDEX=0"}</definedName>
    <definedName name="_716__FDSAUDITLINK__" hidden="1">{"fdsup://directions/FAT Viewer?action=UPDATE&amp;creator=factset&amp;DYN_ARGS=TRUE&amp;DOC_NAME=FAT:FQL_AUDITING_CLIENT_TEMPLATE.FAT&amp;display_string=Audit&amp;VAR:KEY=NWZILMROHM&amp;VAR:QUERY=RkZfRUJJVERBX09QRVIoUVRSLDQvMS8yMDEwLDYvMzAvMjAxMCwsLFVTRCk=&amp;WINDOW=FIRST_POPUP&amp;HEIGH","T=450&amp;WIDTH=450&amp;START_MAXIMIZED=FALSE&amp;VAR:CALENDAR=US&amp;VAR:SYMBOL=DVA&amp;VAR:INDEX=0"}</definedName>
    <definedName name="_717__FDSAUDITLINK__" localSheetId="7" hidden="1">{"fdsup://directions/FAT Viewer?action=UPDATE&amp;creator=factset&amp;DYN_ARGS=TRUE&amp;DOC_NAME=FAT:FQL_AUDITING_CLIENT_TEMPLATE.FAT&amp;display_string=Audit&amp;VAR:KEY=HMDOZKTYRI&amp;VAR:QUERY=RkZfRUJJVERBX09QRVIoUVRSLDQvMS8yMDA5LDYvMzAvMjAwOSwsLFVTRCk=&amp;WINDOW=FIRST_POPUP&amp;HEIGH","T=450&amp;WIDTH=450&amp;START_MAXIMIZED=FALSE&amp;VAR:CALENDAR=US&amp;VAR:SYMBOL=DV&amp;VAR:INDEX=0"}</definedName>
    <definedName name="_717__FDSAUDITLINK__" localSheetId="9" hidden="1">{"fdsup://directions/FAT Viewer?action=UPDATE&amp;creator=factset&amp;DYN_ARGS=TRUE&amp;DOC_NAME=FAT:FQL_AUDITING_CLIENT_TEMPLATE.FAT&amp;display_string=Audit&amp;VAR:KEY=HMDOZKTYRI&amp;VAR:QUERY=RkZfRUJJVERBX09QRVIoUVRSLDQvMS8yMDA5LDYvMzAvMjAwOSwsLFVTRCk=&amp;WINDOW=FIRST_POPUP&amp;HEIGH","T=450&amp;WIDTH=450&amp;START_MAXIMIZED=FALSE&amp;VAR:CALENDAR=US&amp;VAR:SYMBOL=DV&amp;VAR:INDEX=0"}</definedName>
    <definedName name="_717__FDSAUDITLINK__" localSheetId="8" hidden="1">{"fdsup://directions/FAT Viewer?action=UPDATE&amp;creator=factset&amp;DYN_ARGS=TRUE&amp;DOC_NAME=FAT:FQL_AUDITING_CLIENT_TEMPLATE.FAT&amp;display_string=Audit&amp;VAR:KEY=HMDOZKTYRI&amp;VAR:QUERY=RkZfRUJJVERBX09QRVIoUVRSLDQvMS8yMDA5LDYvMzAvMjAwOSwsLFVTRCk=&amp;WINDOW=FIRST_POPUP&amp;HEIGH","T=450&amp;WIDTH=450&amp;START_MAXIMIZED=FALSE&amp;VAR:CALENDAR=US&amp;VAR:SYMBOL=DV&amp;VAR:INDEX=0"}</definedName>
    <definedName name="_717__FDSAUDITLINK__" localSheetId="10" hidden="1">{"fdsup://directions/FAT Viewer?action=UPDATE&amp;creator=factset&amp;DYN_ARGS=TRUE&amp;DOC_NAME=FAT:FQL_AUDITING_CLIENT_TEMPLATE.FAT&amp;display_string=Audit&amp;VAR:KEY=HMDOZKTYRI&amp;VAR:QUERY=RkZfRUJJVERBX09QRVIoUVRSLDQvMS8yMDA5LDYvMzAvMjAwOSwsLFVTRCk=&amp;WINDOW=FIRST_POPUP&amp;HEIGH","T=450&amp;WIDTH=450&amp;START_MAXIMIZED=FALSE&amp;VAR:CALENDAR=US&amp;VAR:SYMBOL=DV&amp;VAR:INDEX=0"}</definedName>
    <definedName name="_717__FDSAUDITLINK__" localSheetId="3" hidden="1">{"fdsup://directions/FAT Viewer?action=UPDATE&amp;creator=factset&amp;DYN_ARGS=TRUE&amp;DOC_NAME=FAT:FQL_AUDITING_CLIENT_TEMPLATE.FAT&amp;display_string=Audit&amp;VAR:KEY=HMDOZKTYRI&amp;VAR:QUERY=RkZfRUJJVERBX09QRVIoUVRSLDQvMS8yMDA5LDYvMzAvMjAwOSwsLFVTRCk=&amp;WINDOW=FIRST_POPUP&amp;HEIGH","T=450&amp;WIDTH=450&amp;START_MAXIMIZED=FALSE&amp;VAR:CALENDAR=US&amp;VAR:SYMBOL=DV&amp;VAR:INDEX=0"}</definedName>
    <definedName name="_717__FDSAUDITLINK__" localSheetId="5" hidden="1">{"fdsup://directions/FAT Viewer?action=UPDATE&amp;creator=factset&amp;DYN_ARGS=TRUE&amp;DOC_NAME=FAT:FQL_AUDITING_CLIENT_TEMPLATE.FAT&amp;display_string=Audit&amp;VAR:KEY=HMDOZKTYRI&amp;VAR:QUERY=RkZfRUJJVERBX09QRVIoUVRSLDQvMS8yMDA5LDYvMzAvMjAwOSwsLFVTRCk=&amp;WINDOW=FIRST_POPUP&amp;HEIGH","T=450&amp;WIDTH=450&amp;START_MAXIMIZED=FALSE&amp;VAR:CALENDAR=US&amp;VAR:SYMBOL=DV&amp;VAR:INDEX=0"}</definedName>
    <definedName name="_717__FDSAUDITLINK__" localSheetId="1" hidden="1">{"fdsup://directions/FAT Viewer?action=UPDATE&amp;creator=factset&amp;DYN_ARGS=TRUE&amp;DOC_NAME=FAT:FQL_AUDITING_CLIENT_TEMPLATE.FAT&amp;display_string=Audit&amp;VAR:KEY=HMDOZKTYRI&amp;VAR:QUERY=RkZfRUJJVERBX09QRVIoUVRSLDQvMS8yMDA5LDYvMzAvMjAwOSwsLFVTRCk=&amp;WINDOW=FIRST_POPUP&amp;HEIGH","T=450&amp;WIDTH=450&amp;START_MAXIMIZED=FALSE&amp;VAR:CALENDAR=US&amp;VAR:SYMBOL=DV&amp;VAR:INDEX=0"}</definedName>
    <definedName name="_717__FDSAUDITLINK__" hidden="1">{"fdsup://directions/FAT Viewer?action=UPDATE&amp;creator=factset&amp;DYN_ARGS=TRUE&amp;DOC_NAME=FAT:FQL_AUDITING_CLIENT_TEMPLATE.FAT&amp;display_string=Audit&amp;VAR:KEY=HMDOZKTYRI&amp;VAR:QUERY=RkZfRUJJVERBX09QRVIoUVRSLDQvMS8yMDA5LDYvMzAvMjAwOSwsLFVTRCk=&amp;WINDOW=FIRST_POPUP&amp;HEIGH","T=450&amp;WIDTH=450&amp;START_MAXIMIZED=FALSE&amp;VAR:CALENDAR=US&amp;VAR:SYMBOL=DV&amp;VAR:INDEX=0"}</definedName>
    <definedName name="_718__FDSAUDITLINK__" localSheetId="7" hidden="1">{"fdsup://directions/FAT Viewer?action=UPDATE&amp;creator=factset&amp;DYN_ARGS=TRUE&amp;DOC_NAME=FAT:FQL_AUDITING_CLIENT_TEMPLATE.FAT&amp;display_string=Audit&amp;VAR:KEY=JMPSPGVOVM&amp;VAR:QUERY=RkZfRUJJVERBX09QRVIoUVRSLDQvMS8yMDEwLDYvMzAvMjAxMCwsLFVTRCk=&amp;WINDOW=FIRST_POPUP&amp;HEIGH","T=450&amp;WIDTH=450&amp;START_MAXIMIZED=FALSE&amp;VAR:CALENDAR=US&amp;VAR:SYMBOL=DV&amp;VAR:INDEX=0"}</definedName>
    <definedName name="_718__FDSAUDITLINK__" localSheetId="9" hidden="1">{"fdsup://directions/FAT Viewer?action=UPDATE&amp;creator=factset&amp;DYN_ARGS=TRUE&amp;DOC_NAME=FAT:FQL_AUDITING_CLIENT_TEMPLATE.FAT&amp;display_string=Audit&amp;VAR:KEY=JMPSPGVOVM&amp;VAR:QUERY=RkZfRUJJVERBX09QRVIoUVRSLDQvMS8yMDEwLDYvMzAvMjAxMCwsLFVTRCk=&amp;WINDOW=FIRST_POPUP&amp;HEIGH","T=450&amp;WIDTH=450&amp;START_MAXIMIZED=FALSE&amp;VAR:CALENDAR=US&amp;VAR:SYMBOL=DV&amp;VAR:INDEX=0"}</definedName>
    <definedName name="_718__FDSAUDITLINK__" localSheetId="8" hidden="1">{"fdsup://directions/FAT Viewer?action=UPDATE&amp;creator=factset&amp;DYN_ARGS=TRUE&amp;DOC_NAME=FAT:FQL_AUDITING_CLIENT_TEMPLATE.FAT&amp;display_string=Audit&amp;VAR:KEY=JMPSPGVOVM&amp;VAR:QUERY=RkZfRUJJVERBX09QRVIoUVRSLDQvMS8yMDEwLDYvMzAvMjAxMCwsLFVTRCk=&amp;WINDOW=FIRST_POPUP&amp;HEIGH","T=450&amp;WIDTH=450&amp;START_MAXIMIZED=FALSE&amp;VAR:CALENDAR=US&amp;VAR:SYMBOL=DV&amp;VAR:INDEX=0"}</definedName>
    <definedName name="_718__FDSAUDITLINK__" localSheetId="10" hidden="1">{"fdsup://directions/FAT Viewer?action=UPDATE&amp;creator=factset&amp;DYN_ARGS=TRUE&amp;DOC_NAME=FAT:FQL_AUDITING_CLIENT_TEMPLATE.FAT&amp;display_string=Audit&amp;VAR:KEY=JMPSPGVOVM&amp;VAR:QUERY=RkZfRUJJVERBX09QRVIoUVRSLDQvMS8yMDEwLDYvMzAvMjAxMCwsLFVTRCk=&amp;WINDOW=FIRST_POPUP&amp;HEIGH","T=450&amp;WIDTH=450&amp;START_MAXIMIZED=FALSE&amp;VAR:CALENDAR=US&amp;VAR:SYMBOL=DV&amp;VAR:INDEX=0"}</definedName>
    <definedName name="_718__FDSAUDITLINK__" localSheetId="3" hidden="1">{"fdsup://directions/FAT Viewer?action=UPDATE&amp;creator=factset&amp;DYN_ARGS=TRUE&amp;DOC_NAME=FAT:FQL_AUDITING_CLIENT_TEMPLATE.FAT&amp;display_string=Audit&amp;VAR:KEY=JMPSPGVOVM&amp;VAR:QUERY=RkZfRUJJVERBX09QRVIoUVRSLDQvMS8yMDEwLDYvMzAvMjAxMCwsLFVTRCk=&amp;WINDOW=FIRST_POPUP&amp;HEIGH","T=450&amp;WIDTH=450&amp;START_MAXIMIZED=FALSE&amp;VAR:CALENDAR=US&amp;VAR:SYMBOL=DV&amp;VAR:INDEX=0"}</definedName>
    <definedName name="_718__FDSAUDITLINK__" localSheetId="5" hidden="1">{"fdsup://directions/FAT Viewer?action=UPDATE&amp;creator=factset&amp;DYN_ARGS=TRUE&amp;DOC_NAME=FAT:FQL_AUDITING_CLIENT_TEMPLATE.FAT&amp;display_string=Audit&amp;VAR:KEY=JMPSPGVOVM&amp;VAR:QUERY=RkZfRUJJVERBX09QRVIoUVRSLDQvMS8yMDEwLDYvMzAvMjAxMCwsLFVTRCk=&amp;WINDOW=FIRST_POPUP&amp;HEIGH","T=450&amp;WIDTH=450&amp;START_MAXIMIZED=FALSE&amp;VAR:CALENDAR=US&amp;VAR:SYMBOL=DV&amp;VAR:INDEX=0"}</definedName>
    <definedName name="_718__FDSAUDITLINK__" localSheetId="1" hidden="1">{"fdsup://directions/FAT Viewer?action=UPDATE&amp;creator=factset&amp;DYN_ARGS=TRUE&amp;DOC_NAME=FAT:FQL_AUDITING_CLIENT_TEMPLATE.FAT&amp;display_string=Audit&amp;VAR:KEY=JMPSPGVOVM&amp;VAR:QUERY=RkZfRUJJVERBX09QRVIoUVRSLDQvMS8yMDEwLDYvMzAvMjAxMCwsLFVTRCk=&amp;WINDOW=FIRST_POPUP&amp;HEIGH","T=450&amp;WIDTH=450&amp;START_MAXIMIZED=FALSE&amp;VAR:CALENDAR=US&amp;VAR:SYMBOL=DV&amp;VAR:INDEX=0"}</definedName>
    <definedName name="_718__FDSAUDITLINK__" hidden="1">{"fdsup://directions/FAT Viewer?action=UPDATE&amp;creator=factset&amp;DYN_ARGS=TRUE&amp;DOC_NAME=FAT:FQL_AUDITING_CLIENT_TEMPLATE.FAT&amp;display_string=Audit&amp;VAR:KEY=JMPSPGVOVM&amp;VAR:QUERY=RkZfRUJJVERBX09QRVIoUVRSLDQvMS8yMDEwLDYvMzAvMjAxMCwsLFVTRCk=&amp;WINDOW=FIRST_POPUP&amp;HEIGH","T=450&amp;WIDTH=450&amp;START_MAXIMIZED=FALSE&amp;VAR:CALENDAR=US&amp;VAR:SYMBOL=DV&amp;VAR:INDEX=0"}</definedName>
    <definedName name="_719__FDSAUDITLINK__" localSheetId="7" hidden="1">{"fdsup://directions/FAT Viewer?action=UPDATE&amp;creator=factset&amp;DYN_ARGS=TRUE&amp;DOC_NAME=FAT:FQL_AUDITING_CLIENT_TEMPLATE.FAT&amp;display_string=Audit&amp;VAR:KEY=LQPIRYZIDY&amp;VAR:QUERY=RkZfRUJJVERBX09QRVIoUVRSLDQvMS8yMDA5LDYvMzAvMjAwOSwsLFVTRCk=&amp;WINDOW=FIRST_POPUP&amp;HEIGH","T=450&amp;WIDTH=450&amp;START_MAXIMIZED=FALSE&amp;VAR:CALENDAR=US&amp;VAR:SYMBOL=DUK&amp;VAR:INDEX=0"}</definedName>
    <definedName name="_719__FDSAUDITLINK__" localSheetId="9" hidden="1">{"fdsup://directions/FAT Viewer?action=UPDATE&amp;creator=factset&amp;DYN_ARGS=TRUE&amp;DOC_NAME=FAT:FQL_AUDITING_CLIENT_TEMPLATE.FAT&amp;display_string=Audit&amp;VAR:KEY=LQPIRYZIDY&amp;VAR:QUERY=RkZfRUJJVERBX09QRVIoUVRSLDQvMS8yMDA5LDYvMzAvMjAwOSwsLFVTRCk=&amp;WINDOW=FIRST_POPUP&amp;HEIGH","T=450&amp;WIDTH=450&amp;START_MAXIMIZED=FALSE&amp;VAR:CALENDAR=US&amp;VAR:SYMBOL=DUK&amp;VAR:INDEX=0"}</definedName>
    <definedName name="_719__FDSAUDITLINK__" localSheetId="8" hidden="1">{"fdsup://directions/FAT Viewer?action=UPDATE&amp;creator=factset&amp;DYN_ARGS=TRUE&amp;DOC_NAME=FAT:FQL_AUDITING_CLIENT_TEMPLATE.FAT&amp;display_string=Audit&amp;VAR:KEY=LQPIRYZIDY&amp;VAR:QUERY=RkZfRUJJVERBX09QRVIoUVRSLDQvMS8yMDA5LDYvMzAvMjAwOSwsLFVTRCk=&amp;WINDOW=FIRST_POPUP&amp;HEIGH","T=450&amp;WIDTH=450&amp;START_MAXIMIZED=FALSE&amp;VAR:CALENDAR=US&amp;VAR:SYMBOL=DUK&amp;VAR:INDEX=0"}</definedName>
    <definedName name="_719__FDSAUDITLINK__" localSheetId="10" hidden="1">{"fdsup://directions/FAT Viewer?action=UPDATE&amp;creator=factset&amp;DYN_ARGS=TRUE&amp;DOC_NAME=FAT:FQL_AUDITING_CLIENT_TEMPLATE.FAT&amp;display_string=Audit&amp;VAR:KEY=LQPIRYZIDY&amp;VAR:QUERY=RkZfRUJJVERBX09QRVIoUVRSLDQvMS8yMDA5LDYvMzAvMjAwOSwsLFVTRCk=&amp;WINDOW=FIRST_POPUP&amp;HEIGH","T=450&amp;WIDTH=450&amp;START_MAXIMIZED=FALSE&amp;VAR:CALENDAR=US&amp;VAR:SYMBOL=DUK&amp;VAR:INDEX=0"}</definedName>
    <definedName name="_719__FDSAUDITLINK__" localSheetId="3" hidden="1">{"fdsup://directions/FAT Viewer?action=UPDATE&amp;creator=factset&amp;DYN_ARGS=TRUE&amp;DOC_NAME=FAT:FQL_AUDITING_CLIENT_TEMPLATE.FAT&amp;display_string=Audit&amp;VAR:KEY=LQPIRYZIDY&amp;VAR:QUERY=RkZfRUJJVERBX09QRVIoUVRSLDQvMS8yMDA5LDYvMzAvMjAwOSwsLFVTRCk=&amp;WINDOW=FIRST_POPUP&amp;HEIGH","T=450&amp;WIDTH=450&amp;START_MAXIMIZED=FALSE&amp;VAR:CALENDAR=US&amp;VAR:SYMBOL=DUK&amp;VAR:INDEX=0"}</definedName>
    <definedName name="_719__FDSAUDITLINK__" localSheetId="5" hidden="1">{"fdsup://directions/FAT Viewer?action=UPDATE&amp;creator=factset&amp;DYN_ARGS=TRUE&amp;DOC_NAME=FAT:FQL_AUDITING_CLIENT_TEMPLATE.FAT&amp;display_string=Audit&amp;VAR:KEY=LQPIRYZIDY&amp;VAR:QUERY=RkZfRUJJVERBX09QRVIoUVRSLDQvMS8yMDA5LDYvMzAvMjAwOSwsLFVTRCk=&amp;WINDOW=FIRST_POPUP&amp;HEIGH","T=450&amp;WIDTH=450&amp;START_MAXIMIZED=FALSE&amp;VAR:CALENDAR=US&amp;VAR:SYMBOL=DUK&amp;VAR:INDEX=0"}</definedName>
    <definedName name="_719__FDSAUDITLINK__" localSheetId="1" hidden="1">{"fdsup://directions/FAT Viewer?action=UPDATE&amp;creator=factset&amp;DYN_ARGS=TRUE&amp;DOC_NAME=FAT:FQL_AUDITING_CLIENT_TEMPLATE.FAT&amp;display_string=Audit&amp;VAR:KEY=LQPIRYZIDY&amp;VAR:QUERY=RkZfRUJJVERBX09QRVIoUVRSLDQvMS8yMDA5LDYvMzAvMjAwOSwsLFVTRCk=&amp;WINDOW=FIRST_POPUP&amp;HEIGH","T=450&amp;WIDTH=450&amp;START_MAXIMIZED=FALSE&amp;VAR:CALENDAR=US&amp;VAR:SYMBOL=DUK&amp;VAR:INDEX=0"}</definedName>
    <definedName name="_719__FDSAUDITLINK__" hidden="1">{"fdsup://directions/FAT Viewer?action=UPDATE&amp;creator=factset&amp;DYN_ARGS=TRUE&amp;DOC_NAME=FAT:FQL_AUDITING_CLIENT_TEMPLATE.FAT&amp;display_string=Audit&amp;VAR:KEY=LQPIRYZIDY&amp;VAR:QUERY=RkZfRUJJVERBX09QRVIoUVRSLDQvMS8yMDA5LDYvMzAvMjAwOSwsLFVTRCk=&amp;WINDOW=FIRST_POPUP&amp;HEIGH","T=450&amp;WIDTH=450&amp;START_MAXIMIZED=FALSE&amp;VAR:CALENDAR=US&amp;VAR:SYMBOL=DUK&amp;VAR:INDEX=0"}</definedName>
    <definedName name="_72__FDSAUDITLINK__" localSheetId="7" hidden="1">{"fdsup://directions/FAT Viewer?action=UPDATE&amp;creator=factset&amp;DYN_ARGS=TRUE&amp;DOC_NAME=FAT:FQL_AUDITING_CLIENT_TEMPLATE.FAT&amp;display_string=Audit&amp;VAR:KEY=JCBWBODWZQ&amp;VAR:QUERY=RkZfRUJJVERBX09QRVIoUVRSLDQvMS8yMDEwLDYvMzAvMjAxMCwsLFVTRCk=&amp;WINDOW=FIRST_POPUP&amp;HEIGH","T=450&amp;WIDTH=450&amp;START_MAXIMIZED=FALSE&amp;VAR:CALENDAR=US&amp;VAR:SYMBOL=VLO&amp;VAR:INDEX=0"}</definedName>
    <definedName name="_72__FDSAUDITLINK__" localSheetId="9" hidden="1">{"fdsup://directions/FAT Viewer?action=UPDATE&amp;creator=factset&amp;DYN_ARGS=TRUE&amp;DOC_NAME=FAT:FQL_AUDITING_CLIENT_TEMPLATE.FAT&amp;display_string=Audit&amp;VAR:KEY=JCBWBODWZQ&amp;VAR:QUERY=RkZfRUJJVERBX09QRVIoUVRSLDQvMS8yMDEwLDYvMzAvMjAxMCwsLFVTRCk=&amp;WINDOW=FIRST_POPUP&amp;HEIGH","T=450&amp;WIDTH=450&amp;START_MAXIMIZED=FALSE&amp;VAR:CALENDAR=US&amp;VAR:SYMBOL=VLO&amp;VAR:INDEX=0"}</definedName>
    <definedName name="_72__FDSAUDITLINK__" localSheetId="8" hidden="1">{"fdsup://directions/FAT Viewer?action=UPDATE&amp;creator=factset&amp;DYN_ARGS=TRUE&amp;DOC_NAME=FAT:FQL_AUDITING_CLIENT_TEMPLATE.FAT&amp;display_string=Audit&amp;VAR:KEY=JCBWBODWZQ&amp;VAR:QUERY=RkZfRUJJVERBX09QRVIoUVRSLDQvMS8yMDEwLDYvMzAvMjAxMCwsLFVTRCk=&amp;WINDOW=FIRST_POPUP&amp;HEIGH","T=450&amp;WIDTH=450&amp;START_MAXIMIZED=FALSE&amp;VAR:CALENDAR=US&amp;VAR:SYMBOL=VLO&amp;VAR:INDEX=0"}</definedName>
    <definedName name="_72__FDSAUDITLINK__" localSheetId="10" hidden="1">{"fdsup://directions/FAT Viewer?action=UPDATE&amp;creator=factset&amp;DYN_ARGS=TRUE&amp;DOC_NAME=FAT:FQL_AUDITING_CLIENT_TEMPLATE.FAT&amp;display_string=Audit&amp;VAR:KEY=JCBWBODWZQ&amp;VAR:QUERY=RkZfRUJJVERBX09QRVIoUVRSLDQvMS8yMDEwLDYvMzAvMjAxMCwsLFVTRCk=&amp;WINDOW=FIRST_POPUP&amp;HEIGH","T=450&amp;WIDTH=450&amp;START_MAXIMIZED=FALSE&amp;VAR:CALENDAR=US&amp;VAR:SYMBOL=VLO&amp;VAR:INDEX=0"}</definedName>
    <definedName name="_72__FDSAUDITLINK__" localSheetId="3" hidden="1">{"fdsup://directions/FAT Viewer?action=UPDATE&amp;creator=factset&amp;DYN_ARGS=TRUE&amp;DOC_NAME=FAT:FQL_AUDITING_CLIENT_TEMPLATE.FAT&amp;display_string=Audit&amp;VAR:KEY=JCBWBODWZQ&amp;VAR:QUERY=RkZfRUJJVERBX09QRVIoUVRSLDQvMS8yMDEwLDYvMzAvMjAxMCwsLFVTRCk=&amp;WINDOW=FIRST_POPUP&amp;HEIGH","T=450&amp;WIDTH=450&amp;START_MAXIMIZED=FALSE&amp;VAR:CALENDAR=US&amp;VAR:SYMBOL=VLO&amp;VAR:INDEX=0"}</definedName>
    <definedName name="_72__FDSAUDITLINK__" localSheetId="5" hidden="1">{"fdsup://directions/FAT Viewer?action=UPDATE&amp;creator=factset&amp;DYN_ARGS=TRUE&amp;DOC_NAME=FAT:FQL_AUDITING_CLIENT_TEMPLATE.FAT&amp;display_string=Audit&amp;VAR:KEY=JCBWBODWZQ&amp;VAR:QUERY=RkZfRUJJVERBX09QRVIoUVRSLDQvMS8yMDEwLDYvMzAvMjAxMCwsLFVTRCk=&amp;WINDOW=FIRST_POPUP&amp;HEIGH","T=450&amp;WIDTH=450&amp;START_MAXIMIZED=FALSE&amp;VAR:CALENDAR=US&amp;VAR:SYMBOL=VLO&amp;VAR:INDEX=0"}</definedName>
    <definedName name="_72__FDSAUDITLINK__" localSheetId="1" hidden="1">{"fdsup://directions/FAT Viewer?action=UPDATE&amp;creator=factset&amp;DYN_ARGS=TRUE&amp;DOC_NAME=FAT:FQL_AUDITING_CLIENT_TEMPLATE.FAT&amp;display_string=Audit&amp;VAR:KEY=JCBWBODWZQ&amp;VAR:QUERY=RkZfRUJJVERBX09QRVIoUVRSLDQvMS8yMDEwLDYvMzAvMjAxMCwsLFVTRCk=&amp;WINDOW=FIRST_POPUP&amp;HEIGH","T=450&amp;WIDTH=450&amp;START_MAXIMIZED=FALSE&amp;VAR:CALENDAR=US&amp;VAR:SYMBOL=VLO&amp;VAR:INDEX=0"}</definedName>
    <definedName name="_72__FDSAUDITLINK__" hidden="1">{"fdsup://directions/FAT Viewer?action=UPDATE&amp;creator=factset&amp;DYN_ARGS=TRUE&amp;DOC_NAME=FAT:FQL_AUDITING_CLIENT_TEMPLATE.FAT&amp;display_string=Audit&amp;VAR:KEY=JCBWBODWZQ&amp;VAR:QUERY=RkZfRUJJVERBX09QRVIoUVRSLDQvMS8yMDEwLDYvMzAvMjAxMCwsLFVTRCk=&amp;WINDOW=FIRST_POPUP&amp;HEIGH","T=450&amp;WIDTH=450&amp;START_MAXIMIZED=FALSE&amp;VAR:CALENDAR=US&amp;VAR:SYMBOL=VLO&amp;VAR:INDEX=0"}</definedName>
    <definedName name="_720__FDSAUDITLINK__" localSheetId="7" hidden="1">{"fdsup://directions/FAT Viewer?action=UPDATE&amp;creator=factset&amp;DYN_ARGS=TRUE&amp;DOC_NAME=FAT:FQL_AUDITING_CLIENT_TEMPLATE.FAT&amp;display_string=Audit&amp;VAR:KEY=PMRAZAJSTQ&amp;VAR:QUERY=RkZfRUJJVERBX09QRVIoUVRSLDQvMS8yMDEwLDYvMzAvMjAxMCwsLFVTRCk=&amp;WINDOW=FIRST_POPUP&amp;HEIGH","T=450&amp;WIDTH=450&amp;START_MAXIMIZED=FALSE&amp;VAR:CALENDAR=US&amp;VAR:SYMBOL=DUK&amp;VAR:INDEX=0"}</definedName>
    <definedName name="_720__FDSAUDITLINK__" localSheetId="9" hidden="1">{"fdsup://directions/FAT Viewer?action=UPDATE&amp;creator=factset&amp;DYN_ARGS=TRUE&amp;DOC_NAME=FAT:FQL_AUDITING_CLIENT_TEMPLATE.FAT&amp;display_string=Audit&amp;VAR:KEY=PMRAZAJSTQ&amp;VAR:QUERY=RkZfRUJJVERBX09QRVIoUVRSLDQvMS8yMDEwLDYvMzAvMjAxMCwsLFVTRCk=&amp;WINDOW=FIRST_POPUP&amp;HEIGH","T=450&amp;WIDTH=450&amp;START_MAXIMIZED=FALSE&amp;VAR:CALENDAR=US&amp;VAR:SYMBOL=DUK&amp;VAR:INDEX=0"}</definedName>
    <definedName name="_720__FDSAUDITLINK__" localSheetId="8" hidden="1">{"fdsup://directions/FAT Viewer?action=UPDATE&amp;creator=factset&amp;DYN_ARGS=TRUE&amp;DOC_NAME=FAT:FQL_AUDITING_CLIENT_TEMPLATE.FAT&amp;display_string=Audit&amp;VAR:KEY=PMRAZAJSTQ&amp;VAR:QUERY=RkZfRUJJVERBX09QRVIoUVRSLDQvMS8yMDEwLDYvMzAvMjAxMCwsLFVTRCk=&amp;WINDOW=FIRST_POPUP&amp;HEIGH","T=450&amp;WIDTH=450&amp;START_MAXIMIZED=FALSE&amp;VAR:CALENDAR=US&amp;VAR:SYMBOL=DUK&amp;VAR:INDEX=0"}</definedName>
    <definedName name="_720__FDSAUDITLINK__" localSheetId="10" hidden="1">{"fdsup://directions/FAT Viewer?action=UPDATE&amp;creator=factset&amp;DYN_ARGS=TRUE&amp;DOC_NAME=FAT:FQL_AUDITING_CLIENT_TEMPLATE.FAT&amp;display_string=Audit&amp;VAR:KEY=PMRAZAJSTQ&amp;VAR:QUERY=RkZfRUJJVERBX09QRVIoUVRSLDQvMS8yMDEwLDYvMzAvMjAxMCwsLFVTRCk=&amp;WINDOW=FIRST_POPUP&amp;HEIGH","T=450&amp;WIDTH=450&amp;START_MAXIMIZED=FALSE&amp;VAR:CALENDAR=US&amp;VAR:SYMBOL=DUK&amp;VAR:INDEX=0"}</definedName>
    <definedName name="_720__FDSAUDITLINK__" localSheetId="3" hidden="1">{"fdsup://directions/FAT Viewer?action=UPDATE&amp;creator=factset&amp;DYN_ARGS=TRUE&amp;DOC_NAME=FAT:FQL_AUDITING_CLIENT_TEMPLATE.FAT&amp;display_string=Audit&amp;VAR:KEY=PMRAZAJSTQ&amp;VAR:QUERY=RkZfRUJJVERBX09QRVIoUVRSLDQvMS8yMDEwLDYvMzAvMjAxMCwsLFVTRCk=&amp;WINDOW=FIRST_POPUP&amp;HEIGH","T=450&amp;WIDTH=450&amp;START_MAXIMIZED=FALSE&amp;VAR:CALENDAR=US&amp;VAR:SYMBOL=DUK&amp;VAR:INDEX=0"}</definedName>
    <definedName name="_720__FDSAUDITLINK__" localSheetId="5" hidden="1">{"fdsup://directions/FAT Viewer?action=UPDATE&amp;creator=factset&amp;DYN_ARGS=TRUE&amp;DOC_NAME=FAT:FQL_AUDITING_CLIENT_TEMPLATE.FAT&amp;display_string=Audit&amp;VAR:KEY=PMRAZAJSTQ&amp;VAR:QUERY=RkZfRUJJVERBX09QRVIoUVRSLDQvMS8yMDEwLDYvMzAvMjAxMCwsLFVTRCk=&amp;WINDOW=FIRST_POPUP&amp;HEIGH","T=450&amp;WIDTH=450&amp;START_MAXIMIZED=FALSE&amp;VAR:CALENDAR=US&amp;VAR:SYMBOL=DUK&amp;VAR:INDEX=0"}</definedName>
    <definedName name="_720__FDSAUDITLINK__" localSheetId="1" hidden="1">{"fdsup://directions/FAT Viewer?action=UPDATE&amp;creator=factset&amp;DYN_ARGS=TRUE&amp;DOC_NAME=FAT:FQL_AUDITING_CLIENT_TEMPLATE.FAT&amp;display_string=Audit&amp;VAR:KEY=PMRAZAJSTQ&amp;VAR:QUERY=RkZfRUJJVERBX09QRVIoUVRSLDQvMS8yMDEwLDYvMzAvMjAxMCwsLFVTRCk=&amp;WINDOW=FIRST_POPUP&amp;HEIGH","T=450&amp;WIDTH=450&amp;START_MAXIMIZED=FALSE&amp;VAR:CALENDAR=US&amp;VAR:SYMBOL=DUK&amp;VAR:INDEX=0"}</definedName>
    <definedName name="_720__FDSAUDITLINK__" hidden="1">{"fdsup://directions/FAT Viewer?action=UPDATE&amp;creator=factset&amp;DYN_ARGS=TRUE&amp;DOC_NAME=FAT:FQL_AUDITING_CLIENT_TEMPLATE.FAT&amp;display_string=Audit&amp;VAR:KEY=PMRAZAJSTQ&amp;VAR:QUERY=RkZfRUJJVERBX09QRVIoUVRSLDQvMS8yMDEwLDYvMzAvMjAxMCwsLFVTRCk=&amp;WINDOW=FIRST_POPUP&amp;HEIGH","T=450&amp;WIDTH=450&amp;START_MAXIMIZED=FALSE&amp;VAR:CALENDAR=US&amp;VAR:SYMBOL=DUK&amp;VAR:INDEX=0"}</definedName>
    <definedName name="_721__FDSAUDITLINK__" localSheetId="7" hidden="1">{"fdsup://directions/FAT Viewer?action=UPDATE&amp;creator=factset&amp;DYN_ARGS=TRUE&amp;DOC_NAME=FAT:FQL_AUDITING_CLIENT_TEMPLATE.FAT&amp;display_string=Audit&amp;VAR:KEY=JKHMXWRURQ&amp;VAR:QUERY=RkZfRUJJVERBX09QRVIoUVRSLDQvMS8yMDA5LDYvMzAvMjAwOSwsLFVTRCk=&amp;WINDOW=FIRST_POPUP&amp;HEIGH","T=450&amp;WIDTH=450&amp;START_MAXIMIZED=FALSE&amp;VAR:CALENDAR=US&amp;VAR:SYMBOL=DTV&amp;VAR:INDEX=0"}</definedName>
    <definedName name="_721__FDSAUDITLINK__" localSheetId="9" hidden="1">{"fdsup://directions/FAT Viewer?action=UPDATE&amp;creator=factset&amp;DYN_ARGS=TRUE&amp;DOC_NAME=FAT:FQL_AUDITING_CLIENT_TEMPLATE.FAT&amp;display_string=Audit&amp;VAR:KEY=JKHMXWRURQ&amp;VAR:QUERY=RkZfRUJJVERBX09QRVIoUVRSLDQvMS8yMDA5LDYvMzAvMjAwOSwsLFVTRCk=&amp;WINDOW=FIRST_POPUP&amp;HEIGH","T=450&amp;WIDTH=450&amp;START_MAXIMIZED=FALSE&amp;VAR:CALENDAR=US&amp;VAR:SYMBOL=DTV&amp;VAR:INDEX=0"}</definedName>
    <definedName name="_721__FDSAUDITLINK__" localSheetId="8" hidden="1">{"fdsup://directions/FAT Viewer?action=UPDATE&amp;creator=factset&amp;DYN_ARGS=TRUE&amp;DOC_NAME=FAT:FQL_AUDITING_CLIENT_TEMPLATE.FAT&amp;display_string=Audit&amp;VAR:KEY=JKHMXWRURQ&amp;VAR:QUERY=RkZfRUJJVERBX09QRVIoUVRSLDQvMS8yMDA5LDYvMzAvMjAwOSwsLFVTRCk=&amp;WINDOW=FIRST_POPUP&amp;HEIGH","T=450&amp;WIDTH=450&amp;START_MAXIMIZED=FALSE&amp;VAR:CALENDAR=US&amp;VAR:SYMBOL=DTV&amp;VAR:INDEX=0"}</definedName>
    <definedName name="_721__FDSAUDITLINK__" localSheetId="10" hidden="1">{"fdsup://directions/FAT Viewer?action=UPDATE&amp;creator=factset&amp;DYN_ARGS=TRUE&amp;DOC_NAME=FAT:FQL_AUDITING_CLIENT_TEMPLATE.FAT&amp;display_string=Audit&amp;VAR:KEY=JKHMXWRURQ&amp;VAR:QUERY=RkZfRUJJVERBX09QRVIoUVRSLDQvMS8yMDA5LDYvMzAvMjAwOSwsLFVTRCk=&amp;WINDOW=FIRST_POPUP&amp;HEIGH","T=450&amp;WIDTH=450&amp;START_MAXIMIZED=FALSE&amp;VAR:CALENDAR=US&amp;VAR:SYMBOL=DTV&amp;VAR:INDEX=0"}</definedName>
    <definedName name="_721__FDSAUDITLINK__" localSheetId="3" hidden="1">{"fdsup://directions/FAT Viewer?action=UPDATE&amp;creator=factset&amp;DYN_ARGS=TRUE&amp;DOC_NAME=FAT:FQL_AUDITING_CLIENT_TEMPLATE.FAT&amp;display_string=Audit&amp;VAR:KEY=JKHMXWRURQ&amp;VAR:QUERY=RkZfRUJJVERBX09QRVIoUVRSLDQvMS8yMDA5LDYvMzAvMjAwOSwsLFVTRCk=&amp;WINDOW=FIRST_POPUP&amp;HEIGH","T=450&amp;WIDTH=450&amp;START_MAXIMIZED=FALSE&amp;VAR:CALENDAR=US&amp;VAR:SYMBOL=DTV&amp;VAR:INDEX=0"}</definedName>
    <definedName name="_721__FDSAUDITLINK__" localSheetId="5" hidden="1">{"fdsup://directions/FAT Viewer?action=UPDATE&amp;creator=factset&amp;DYN_ARGS=TRUE&amp;DOC_NAME=FAT:FQL_AUDITING_CLIENT_TEMPLATE.FAT&amp;display_string=Audit&amp;VAR:KEY=JKHMXWRURQ&amp;VAR:QUERY=RkZfRUJJVERBX09QRVIoUVRSLDQvMS8yMDA5LDYvMzAvMjAwOSwsLFVTRCk=&amp;WINDOW=FIRST_POPUP&amp;HEIGH","T=450&amp;WIDTH=450&amp;START_MAXIMIZED=FALSE&amp;VAR:CALENDAR=US&amp;VAR:SYMBOL=DTV&amp;VAR:INDEX=0"}</definedName>
    <definedName name="_721__FDSAUDITLINK__" localSheetId="1" hidden="1">{"fdsup://directions/FAT Viewer?action=UPDATE&amp;creator=factset&amp;DYN_ARGS=TRUE&amp;DOC_NAME=FAT:FQL_AUDITING_CLIENT_TEMPLATE.FAT&amp;display_string=Audit&amp;VAR:KEY=JKHMXWRURQ&amp;VAR:QUERY=RkZfRUJJVERBX09QRVIoUVRSLDQvMS8yMDA5LDYvMzAvMjAwOSwsLFVTRCk=&amp;WINDOW=FIRST_POPUP&amp;HEIGH","T=450&amp;WIDTH=450&amp;START_MAXIMIZED=FALSE&amp;VAR:CALENDAR=US&amp;VAR:SYMBOL=DTV&amp;VAR:INDEX=0"}</definedName>
    <definedName name="_721__FDSAUDITLINK__" hidden="1">{"fdsup://directions/FAT Viewer?action=UPDATE&amp;creator=factset&amp;DYN_ARGS=TRUE&amp;DOC_NAME=FAT:FQL_AUDITING_CLIENT_TEMPLATE.FAT&amp;display_string=Audit&amp;VAR:KEY=JKHMXWRURQ&amp;VAR:QUERY=RkZfRUJJVERBX09QRVIoUVRSLDQvMS8yMDA5LDYvMzAvMjAwOSwsLFVTRCk=&amp;WINDOW=FIRST_POPUP&amp;HEIGH","T=450&amp;WIDTH=450&amp;START_MAXIMIZED=FALSE&amp;VAR:CALENDAR=US&amp;VAR:SYMBOL=DTV&amp;VAR:INDEX=0"}</definedName>
    <definedName name="_722__FDSAUDITLINK__" localSheetId="7" hidden="1">{"fdsup://directions/FAT Viewer?action=UPDATE&amp;creator=factset&amp;DYN_ARGS=TRUE&amp;DOC_NAME=FAT:FQL_AUDITING_CLIENT_TEMPLATE.FAT&amp;display_string=Audit&amp;VAR:KEY=XOBMVIJQDK&amp;VAR:QUERY=RkZfRUJJVERBX09QRVIoUVRSLDQvMS8yMDEwLDYvMzAvMjAxMCwsLFVTRCk=&amp;WINDOW=FIRST_POPUP&amp;HEIGH","T=450&amp;WIDTH=450&amp;START_MAXIMIZED=FALSE&amp;VAR:CALENDAR=US&amp;VAR:SYMBOL=DTV&amp;VAR:INDEX=0"}</definedName>
    <definedName name="_722__FDSAUDITLINK__" localSheetId="9" hidden="1">{"fdsup://directions/FAT Viewer?action=UPDATE&amp;creator=factset&amp;DYN_ARGS=TRUE&amp;DOC_NAME=FAT:FQL_AUDITING_CLIENT_TEMPLATE.FAT&amp;display_string=Audit&amp;VAR:KEY=XOBMVIJQDK&amp;VAR:QUERY=RkZfRUJJVERBX09QRVIoUVRSLDQvMS8yMDEwLDYvMzAvMjAxMCwsLFVTRCk=&amp;WINDOW=FIRST_POPUP&amp;HEIGH","T=450&amp;WIDTH=450&amp;START_MAXIMIZED=FALSE&amp;VAR:CALENDAR=US&amp;VAR:SYMBOL=DTV&amp;VAR:INDEX=0"}</definedName>
    <definedName name="_722__FDSAUDITLINK__" localSheetId="8" hidden="1">{"fdsup://directions/FAT Viewer?action=UPDATE&amp;creator=factset&amp;DYN_ARGS=TRUE&amp;DOC_NAME=FAT:FQL_AUDITING_CLIENT_TEMPLATE.FAT&amp;display_string=Audit&amp;VAR:KEY=XOBMVIJQDK&amp;VAR:QUERY=RkZfRUJJVERBX09QRVIoUVRSLDQvMS8yMDEwLDYvMzAvMjAxMCwsLFVTRCk=&amp;WINDOW=FIRST_POPUP&amp;HEIGH","T=450&amp;WIDTH=450&amp;START_MAXIMIZED=FALSE&amp;VAR:CALENDAR=US&amp;VAR:SYMBOL=DTV&amp;VAR:INDEX=0"}</definedName>
    <definedName name="_722__FDSAUDITLINK__" localSheetId="10" hidden="1">{"fdsup://directions/FAT Viewer?action=UPDATE&amp;creator=factset&amp;DYN_ARGS=TRUE&amp;DOC_NAME=FAT:FQL_AUDITING_CLIENT_TEMPLATE.FAT&amp;display_string=Audit&amp;VAR:KEY=XOBMVIJQDK&amp;VAR:QUERY=RkZfRUJJVERBX09QRVIoUVRSLDQvMS8yMDEwLDYvMzAvMjAxMCwsLFVTRCk=&amp;WINDOW=FIRST_POPUP&amp;HEIGH","T=450&amp;WIDTH=450&amp;START_MAXIMIZED=FALSE&amp;VAR:CALENDAR=US&amp;VAR:SYMBOL=DTV&amp;VAR:INDEX=0"}</definedName>
    <definedName name="_722__FDSAUDITLINK__" localSheetId="3" hidden="1">{"fdsup://directions/FAT Viewer?action=UPDATE&amp;creator=factset&amp;DYN_ARGS=TRUE&amp;DOC_NAME=FAT:FQL_AUDITING_CLIENT_TEMPLATE.FAT&amp;display_string=Audit&amp;VAR:KEY=XOBMVIJQDK&amp;VAR:QUERY=RkZfRUJJVERBX09QRVIoUVRSLDQvMS8yMDEwLDYvMzAvMjAxMCwsLFVTRCk=&amp;WINDOW=FIRST_POPUP&amp;HEIGH","T=450&amp;WIDTH=450&amp;START_MAXIMIZED=FALSE&amp;VAR:CALENDAR=US&amp;VAR:SYMBOL=DTV&amp;VAR:INDEX=0"}</definedName>
    <definedName name="_722__FDSAUDITLINK__" localSheetId="5" hidden="1">{"fdsup://directions/FAT Viewer?action=UPDATE&amp;creator=factset&amp;DYN_ARGS=TRUE&amp;DOC_NAME=FAT:FQL_AUDITING_CLIENT_TEMPLATE.FAT&amp;display_string=Audit&amp;VAR:KEY=XOBMVIJQDK&amp;VAR:QUERY=RkZfRUJJVERBX09QRVIoUVRSLDQvMS8yMDEwLDYvMzAvMjAxMCwsLFVTRCk=&amp;WINDOW=FIRST_POPUP&amp;HEIGH","T=450&amp;WIDTH=450&amp;START_MAXIMIZED=FALSE&amp;VAR:CALENDAR=US&amp;VAR:SYMBOL=DTV&amp;VAR:INDEX=0"}</definedName>
    <definedName name="_722__FDSAUDITLINK__" localSheetId="1" hidden="1">{"fdsup://directions/FAT Viewer?action=UPDATE&amp;creator=factset&amp;DYN_ARGS=TRUE&amp;DOC_NAME=FAT:FQL_AUDITING_CLIENT_TEMPLATE.FAT&amp;display_string=Audit&amp;VAR:KEY=XOBMVIJQDK&amp;VAR:QUERY=RkZfRUJJVERBX09QRVIoUVRSLDQvMS8yMDEwLDYvMzAvMjAxMCwsLFVTRCk=&amp;WINDOW=FIRST_POPUP&amp;HEIGH","T=450&amp;WIDTH=450&amp;START_MAXIMIZED=FALSE&amp;VAR:CALENDAR=US&amp;VAR:SYMBOL=DTV&amp;VAR:INDEX=0"}</definedName>
    <definedName name="_722__FDSAUDITLINK__" hidden="1">{"fdsup://directions/FAT Viewer?action=UPDATE&amp;creator=factset&amp;DYN_ARGS=TRUE&amp;DOC_NAME=FAT:FQL_AUDITING_CLIENT_TEMPLATE.FAT&amp;display_string=Audit&amp;VAR:KEY=XOBMVIJQDK&amp;VAR:QUERY=RkZfRUJJVERBX09QRVIoUVRSLDQvMS8yMDEwLDYvMzAvMjAxMCwsLFVTRCk=&amp;WINDOW=FIRST_POPUP&amp;HEIGH","T=450&amp;WIDTH=450&amp;START_MAXIMIZED=FALSE&amp;VAR:CALENDAR=US&amp;VAR:SYMBOL=DTV&amp;VAR:INDEX=0"}</definedName>
    <definedName name="_723__FDSAUDITLINK__" localSheetId="7" hidden="1">{"fdsup://directions/FAT Viewer?action=UPDATE&amp;creator=factset&amp;DYN_ARGS=TRUE&amp;DOC_NAME=FAT:FQL_AUDITING_CLIENT_TEMPLATE.FAT&amp;display_string=Audit&amp;VAR:KEY=PAVGXEHORS&amp;VAR:QUERY=RkZfRUJJVERBX09QRVIoUVRSLDQvMS8yMDA5LDYvMzAvMjAwOSwsLFVTRCk=&amp;WINDOW=FIRST_POPUP&amp;HEIGH","T=450&amp;WIDTH=450&amp;START_MAXIMIZED=FALSE&amp;VAR:CALENDAR=US&amp;VAR:SYMBOL=DTE&amp;VAR:INDEX=0"}</definedName>
    <definedName name="_723__FDSAUDITLINK__" localSheetId="9" hidden="1">{"fdsup://directions/FAT Viewer?action=UPDATE&amp;creator=factset&amp;DYN_ARGS=TRUE&amp;DOC_NAME=FAT:FQL_AUDITING_CLIENT_TEMPLATE.FAT&amp;display_string=Audit&amp;VAR:KEY=PAVGXEHORS&amp;VAR:QUERY=RkZfRUJJVERBX09QRVIoUVRSLDQvMS8yMDA5LDYvMzAvMjAwOSwsLFVTRCk=&amp;WINDOW=FIRST_POPUP&amp;HEIGH","T=450&amp;WIDTH=450&amp;START_MAXIMIZED=FALSE&amp;VAR:CALENDAR=US&amp;VAR:SYMBOL=DTE&amp;VAR:INDEX=0"}</definedName>
    <definedName name="_723__FDSAUDITLINK__" localSheetId="8" hidden="1">{"fdsup://directions/FAT Viewer?action=UPDATE&amp;creator=factset&amp;DYN_ARGS=TRUE&amp;DOC_NAME=FAT:FQL_AUDITING_CLIENT_TEMPLATE.FAT&amp;display_string=Audit&amp;VAR:KEY=PAVGXEHORS&amp;VAR:QUERY=RkZfRUJJVERBX09QRVIoUVRSLDQvMS8yMDA5LDYvMzAvMjAwOSwsLFVTRCk=&amp;WINDOW=FIRST_POPUP&amp;HEIGH","T=450&amp;WIDTH=450&amp;START_MAXIMIZED=FALSE&amp;VAR:CALENDAR=US&amp;VAR:SYMBOL=DTE&amp;VAR:INDEX=0"}</definedName>
    <definedName name="_723__FDSAUDITLINK__" localSheetId="10" hidden="1">{"fdsup://directions/FAT Viewer?action=UPDATE&amp;creator=factset&amp;DYN_ARGS=TRUE&amp;DOC_NAME=FAT:FQL_AUDITING_CLIENT_TEMPLATE.FAT&amp;display_string=Audit&amp;VAR:KEY=PAVGXEHORS&amp;VAR:QUERY=RkZfRUJJVERBX09QRVIoUVRSLDQvMS8yMDA5LDYvMzAvMjAwOSwsLFVTRCk=&amp;WINDOW=FIRST_POPUP&amp;HEIGH","T=450&amp;WIDTH=450&amp;START_MAXIMIZED=FALSE&amp;VAR:CALENDAR=US&amp;VAR:SYMBOL=DTE&amp;VAR:INDEX=0"}</definedName>
    <definedName name="_723__FDSAUDITLINK__" localSheetId="3" hidden="1">{"fdsup://directions/FAT Viewer?action=UPDATE&amp;creator=factset&amp;DYN_ARGS=TRUE&amp;DOC_NAME=FAT:FQL_AUDITING_CLIENT_TEMPLATE.FAT&amp;display_string=Audit&amp;VAR:KEY=PAVGXEHORS&amp;VAR:QUERY=RkZfRUJJVERBX09QRVIoUVRSLDQvMS8yMDA5LDYvMzAvMjAwOSwsLFVTRCk=&amp;WINDOW=FIRST_POPUP&amp;HEIGH","T=450&amp;WIDTH=450&amp;START_MAXIMIZED=FALSE&amp;VAR:CALENDAR=US&amp;VAR:SYMBOL=DTE&amp;VAR:INDEX=0"}</definedName>
    <definedName name="_723__FDSAUDITLINK__" localSheetId="5" hidden="1">{"fdsup://directions/FAT Viewer?action=UPDATE&amp;creator=factset&amp;DYN_ARGS=TRUE&amp;DOC_NAME=FAT:FQL_AUDITING_CLIENT_TEMPLATE.FAT&amp;display_string=Audit&amp;VAR:KEY=PAVGXEHORS&amp;VAR:QUERY=RkZfRUJJVERBX09QRVIoUVRSLDQvMS8yMDA5LDYvMzAvMjAwOSwsLFVTRCk=&amp;WINDOW=FIRST_POPUP&amp;HEIGH","T=450&amp;WIDTH=450&amp;START_MAXIMIZED=FALSE&amp;VAR:CALENDAR=US&amp;VAR:SYMBOL=DTE&amp;VAR:INDEX=0"}</definedName>
    <definedName name="_723__FDSAUDITLINK__" localSheetId="1" hidden="1">{"fdsup://directions/FAT Viewer?action=UPDATE&amp;creator=factset&amp;DYN_ARGS=TRUE&amp;DOC_NAME=FAT:FQL_AUDITING_CLIENT_TEMPLATE.FAT&amp;display_string=Audit&amp;VAR:KEY=PAVGXEHORS&amp;VAR:QUERY=RkZfRUJJVERBX09QRVIoUVRSLDQvMS8yMDA5LDYvMzAvMjAwOSwsLFVTRCk=&amp;WINDOW=FIRST_POPUP&amp;HEIGH","T=450&amp;WIDTH=450&amp;START_MAXIMIZED=FALSE&amp;VAR:CALENDAR=US&amp;VAR:SYMBOL=DTE&amp;VAR:INDEX=0"}</definedName>
    <definedName name="_723__FDSAUDITLINK__" hidden="1">{"fdsup://directions/FAT Viewer?action=UPDATE&amp;creator=factset&amp;DYN_ARGS=TRUE&amp;DOC_NAME=FAT:FQL_AUDITING_CLIENT_TEMPLATE.FAT&amp;display_string=Audit&amp;VAR:KEY=PAVGXEHORS&amp;VAR:QUERY=RkZfRUJJVERBX09QRVIoUVRSLDQvMS8yMDA5LDYvMzAvMjAwOSwsLFVTRCk=&amp;WINDOW=FIRST_POPUP&amp;HEIGH","T=450&amp;WIDTH=450&amp;START_MAXIMIZED=FALSE&amp;VAR:CALENDAR=US&amp;VAR:SYMBOL=DTE&amp;VAR:INDEX=0"}</definedName>
    <definedName name="_724__FDSAUDITLINK__" localSheetId="7" hidden="1">{"fdsup://directions/FAT Viewer?action=UPDATE&amp;creator=factset&amp;DYN_ARGS=TRUE&amp;DOC_NAME=FAT:FQL_AUDITING_CLIENT_TEMPLATE.FAT&amp;display_string=Audit&amp;VAR:KEY=BEHGFIXOPA&amp;VAR:QUERY=RkZfRUJJVERBX09QRVIoUVRSLDQvMS8yMDEwLDYvMzAvMjAxMCwsLFVTRCk=&amp;WINDOW=FIRST_POPUP&amp;HEIGH","T=450&amp;WIDTH=450&amp;START_MAXIMIZED=FALSE&amp;VAR:CALENDAR=US&amp;VAR:SYMBOL=DTE&amp;VAR:INDEX=0"}</definedName>
    <definedName name="_724__FDSAUDITLINK__" localSheetId="9" hidden="1">{"fdsup://directions/FAT Viewer?action=UPDATE&amp;creator=factset&amp;DYN_ARGS=TRUE&amp;DOC_NAME=FAT:FQL_AUDITING_CLIENT_TEMPLATE.FAT&amp;display_string=Audit&amp;VAR:KEY=BEHGFIXOPA&amp;VAR:QUERY=RkZfRUJJVERBX09QRVIoUVRSLDQvMS8yMDEwLDYvMzAvMjAxMCwsLFVTRCk=&amp;WINDOW=FIRST_POPUP&amp;HEIGH","T=450&amp;WIDTH=450&amp;START_MAXIMIZED=FALSE&amp;VAR:CALENDAR=US&amp;VAR:SYMBOL=DTE&amp;VAR:INDEX=0"}</definedName>
    <definedName name="_724__FDSAUDITLINK__" localSheetId="8" hidden="1">{"fdsup://directions/FAT Viewer?action=UPDATE&amp;creator=factset&amp;DYN_ARGS=TRUE&amp;DOC_NAME=FAT:FQL_AUDITING_CLIENT_TEMPLATE.FAT&amp;display_string=Audit&amp;VAR:KEY=BEHGFIXOPA&amp;VAR:QUERY=RkZfRUJJVERBX09QRVIoUVRSLDQvMS8yMDEwLDYvMzAvMjAxMCwsLFVTRCk=&amp;WINDOW=FIRST_POPUP&amp;HEIGH","T=450&amp;WIDTH=450&amp;START_MAXIMIZED=FALSE&amp;VAR:CALENDAR=US&amp;VAR:SYMBOL=DTE&amp;VAR:INDEX=0"}</definedName>
    <definedName name="_724__FDSAUDITLINK__" localSheetId="10" hidden="1">{"fdsup://directions/FAT Viewer?action=UPDATE&amp;creator=factset&amp;DYN_ARGS=TRUE&amp;DOC_NAME=FAT:FQL_AUDITING_CLIENT_TEMPLATE.FAT&amp;display_string=Audit&amp;VAR:KEY=BEHGFIXOPA&amp;VAR:QUERY=RkZfRUJJVERBX09QRVIoUVRSLDQvMS8yMDEwLDYvMzAvMjAxMCwsLFVTRCk=&amp;WINDOW=FIRST_POPUP&amp;HEIGH","T=450&amp;WIDTH=450&amp;START_MAXIMIZED=FALSE&amp;VAR:CALENDAR=US&amp;VAR:SYMBOL=DTE&amp;VAR:INDEX=0"}</definedName>
    <definedName name="_724__FDSAUDITLINK__" localSheetId="3" hidden="1">{"fdsup://directions/FAT Viewer?action=UPDATE&amp;creator=factset&amp;DYN_ARGS=TRUE&amp;DOC_NAME=FAT:FQL_AUDITING_CLIENT_TEMPLATE.FAT&amp;display_string=Audit&amp;VAR:KEY=BEHGFIXOPA&amp;VAR:QUERY=RkZfRUJJVERBX09QRVIoUVRSLDQvMS8yMDEwLDYvMzAvMjAxMCwsLFVTRCk=&amp;WINDOW=FIRST_POPUP&amp;HEIGH","T=450&amp;WIDTH=450&amp;START_MAXIMIZED=FALSE&amp;VAR:CALENDAR=US&amp;VAR:SYMBOL=DTE&amp;VAR:INDEX=0"}</definedName>
    <definedName name="_724__FDSAUDITLINK__" localSheetId="5" hidden="1">{"fdsup://directions/FAT Viewer?action=UPDATE&amp;creator=factset&amp;DYN_ARGS=TRUE&amp;DOC_NAME=FAT:FQL_AUDITING_CLIENT_TEMPLATE.FAT&amp;display_string=Audit&amp;VAR:KEY=BEHGFIXOPA&amp;VAR:QUERY=RkZfRUJJVERBX09QRVIoUVRSLDQvMS8yMDEwLDYvMzAvMjAxMCwsLFVTRCk=&amp;WINDOW=FIRST_POPUP&amp;HEIGH","T=450&amp;WIDTH=450&amp;START_MAXIMIZED=FALSE&amp;VAR:CALENDAR=US&amp;VAR:SYMBOL=DTE&amp;VAR:INDEX=0"}</definedName>
    <definedName name="_724__FDSAUDITLINK__" localSheetId="1" hidden="1">{"fdsup://directions/FAT Viewer?action=UPDATE&amp;creator=factset&amp;DYN_ARGS=TRUE&amp;DOC_NAME=FAT:FQL_AUDITING_CLIENT_TEMPLATE.FAT&amp;display_string=Audit&amp;VAR:KEY=BEHGFIXOPA&amp;VAR:QUERY=RkZfRUJJVERBX09QRVIoUVRSLDQvMS8yMDEwLDYvMzAvMjAxMCwsLFVTRCk=&amp;WINDOW=FIRST_POPUP&amp;HEIGH","T=450&amp;WIDTH=450&amp;START_MAXIMIZED=FALSE&amp;VAR:CALENDAR=US&amp;VAR:SYMBOL=DTE&amp;VAR:INDEX=0"}</definedName>
    <definedName name="_724__FDSAUDITLINK__" hidden="1">{"fdsup://directions/FAT Viewer?action=UPDATE&amp;creator=factset&amp;DYN_ARGS=TRUE&amp;DOC_NAME=FAT:FQL_AUDITING_CLIENT_TEMPLATE.FAT&amp;display_string=Audit&amp;VAR:KEY=BEHGFIXOPA&amp;VAR:QUERY=RkZfRUJJVERBX09QRVIoUVRSLDQvMS8yMDEwLDYvMzAvMjAxMCwsLFVTRCk=&amp;WINDOW=FIRST_POPUP&amp;HEIGH","T=450&amp;WIDTH=450&amp;START_MAXIMIZED=FALSE&amp;VAR:CALENDAR=US&amp;VAR:SYMBOL=DTE&amp;VAR:INDEX=0"}</definedName>
    <definedName name="_725__FDSAUDITLINK__" localSheetId="7" hidden="1">{"fdsup://directions/FAT Viewer?action=UPDATE&amp;creator=factset&amp;DYN_ARGS=TRUE&amp;DOC_NAME=FAT:FQL_AUDITING_CLIENT_TEMPLATE.FAT&amp;display_string=Audit&amp;VAR:KEY=HAXCDWREPQ&amp;VAR:QUERY=RkZfRUJJVERBX09QRVIoUVRSLDQvMS8yMDA5LDYvMzAvMjAwOSwsLFVTRCk=&amp;WINDOW=FIRST_POPUP&amp;HEIGH","T=450&amp;WIDTH=450&amp;START_MAXIMIZED=FALSE&amp;VAR:CALENDAR=US&amp;VAR:SYMBOL=DRI&amp;VAR:INDEX=0"}</definedName>
    <definedName name="_725__FDSAUDITLINK__" localSheetId="9" hidden="1">{"fdsup://directions/FAT Viewer?action=UPDATE&amp;creator=factset&amp;DYN_ARGS=TRUE&amp;DOC_NAME=FAT:FQL_AUDITING_CLIENT_TEMPLATE.FAT&amp;display_string=Audit&amp;VAR:KEY=HAXCDWREPQ&amp;VAR:QUERY=RkZfRUJJVERBX09QRVIoUVRSLDQvMS8yMDA5LDYvMzAvMjAwOSwsLFVTRCk=&amp;WINDOW=FIRST_POPUP&amp;HEIGH","T=450&amp;WIDTH=450&amp;START_MAXIMIZED=FALSE&amp;VAR:CALENDAR=US&amp;VAR:SYMBOL=DRI&amp;VAR:INDEX=0"}</definedName>
    <definedName name="_725__FDSAUDITLINK__" localSheetId="8" hidden="1">{"fdsup://directions/FAT Viewer?action=UPDATE&amp;creator=factset&amp;DYN_ARGS=TRUE&amp;DOC_NAME=FAT:FQL_AUDITING_CLIENT_TEMPLATE.FAT&amp;display_string=Audit&amp;VAR:KEY=HAXCDWREPQ&amp;VAR:QUERY=RkZfRUJJVERBX09QRVIoUVRSLDQvMS8yMDA5LDYvMzAvMjAwOSwsLFVTRCk=&amp;WINDOW=FIRST_POPUP&amp;HEIGH","T=450&amp;WIDTH=450&amp;START_MAXIMIZED=FALSE&amp;VAR:CALENDAR=US&amp;VAR:SYMBOL=DRI&amp;VAR:INDEX=0"}</definedName>
    <definedName name="_725__FDSAUDITLINK__" localSheetId="10" hidden="1">{"fdsup://directions/FAT Viewer?action=UPDATE&amp;creator=factset&amp;DYN_ARGS=TRUE&amp;DOC_NAME=FAT:FQL_AUDITING_CLIENT_TEMPLATE.FAT&amp;display_string=Audit&amp;VAR:KEY=HAXCDWREPQ&amp;VAR:QUERY=RkZfRUJJVERBX09QRVIoUVRSLDQvMS8yMDA5LDYvMzAvMjAwOSwsLFVTRCk=&amp;WINDOW=FIRST_POPUP&amp;HEIGH","T=450&amp;WIDTH=450&amp;START_MAXIMIZED=FALSE&amp;VAR:CALENDAR=US&amp;VAR:SYMBOL=DRI&amp;VAR:INDEX=0"}</definedName>
    <definedName name="_725__FDSAUDITLINK__" localSheetId="3" hidden="1">{"fdsup://directions/FAT Viewer?action=UPDATE&amp;creator=factset&amp;DYN_ARGS=TRUE&amp;DOC_NAME=FAT:FQL_AUDITING_CLIENT_TEMPLATE.FAT&amp;display_string=Audit&amp;VAR:KEY=HAXCDWREPQ&amp;VAR:QUERY=RkZfRUJJVERBX09QRVIoUVRSLDQvMS8yMDA5LDYvMzAvMjAwOSwsLFVTRCk=&amp;WINDOW=FIRST_POPUP&amp;HEIGH","T=450&amp;WIDTH=450&amp;START_MAXIMIZED=FALSE&amp;VAR:CALENDAR=US&amp;VAR:SYMBOL=DRI&amp;VAR:INDEX=0"}</definedName>
    <definedName name="_725__FDSAUDITLINK__" localSheetId="5" hidden="1">{"fdsup://directions/FAT Viewer?action=UPDATE&amp;creator=factset&amp;DYN_ARGS=TRUE&amp;DOC_NAME=FAT:FQL_AUDITING_CLIENT_TEMPLATE.FAT&amp;display_string=Audit&amp;VAR:KEY=HAXCDWREPQ&amp;VAR:QUERY=RkZfRUJJVERBX09QRVIoUVRSLDQvMS8yMDA5LDYvMzAvMjAwOSwsLFVTRCk=&amp;WINDOW=FIRST_POPUP&amp;HEIGH","T=450&amp;WIDTH=450&amp;START_MAXIMIZED=FALSE&amp;VAR:CALENDAR=US&amp;VAR:SYMBOL=DRI&amp;VAR:INDEX=0"}</definedName>
    <definedName name="_725__FDSAUDITLINK__" localSheetId="1" hidden="1">{"fdsup://directions/FAT Viewer?action=UPDATE&amp;creator=factset&amp;DYN_ARGS=TRUE&amp;DOC_NAME=FAT:FQL_AUDITING_CLIENT_TEMPLATE.FAT&amp;display_string=Audit&amp;VAR:KEY=HAXCDWREPQ&amp;VAR:QUERY=RkZfRUJJVERBX09QRVIoUVRSLDQvMS8yMDA5LDYvMzAvMjAwOSwsLFVTRCk=&amp;WINDOW=FIRST_POPUP&amp;HEIGH","T=450&amp;WIDTH=450&amp;START_MAXIMIZED=FALSE&amp;VAR:CALENDAR=US&amp;VAR:SYMBOL=DRI&amp;VAR:INDEX=0"}</definedName>
    <definedName name="_725__FDSAUDITLINK__" hidden="1">{"fdsup://directions/FAT Viewer?action=UPDATE&amp;creator=factset&amp;DYN_ARGS=TRUE&amp;DOC_NAME=FAT:FQL_AUDITING_CLIENT_TEMPLATE.FAT&amp;display_string=Audit&amp;VAR:KEY=HAXCDWREPQ&amp;VAR:QUERY=RkZfRUJJVERBX09QRVIoUVRSLDQvMS8yMDA5LDYvMzAvMjAwOSwsLFVTRCk=&amp;WINDOW=FIRST_POPUP&amp;HEIGH","T=450&amp;WIDTH=450&amp;START_MAXIMIZED=FALSE&amp;VAR:CALENDAR=US&amp;VAR:SYMBOL=DRI&amp;VAR:INDEX=0"}</definedName>
    <definedName name="_726__FDSAUDITLINK__" localSheetId="7" hidden="1">{"fdsup://directions/FAT Viewer?action=UPDATE&amp;creator=factset&amp;DYN_ARGS=TRUE&amp;DOC_NAME=FAT:FQL_AUDITING_CLIENT_TEMPLATE.FAT&amp;display_string=Audit&amp;VAR:KEY=PWPIVYLIXQ&amp;VAR:QUERY=RkZfRUJJVERBX09QRVIoUVRSLDQvMS8yMDEwLDYvMzAvMjAxMCwsLFVTRCk=&amp;WINDOW=FIRST_POPUP&amp;HEIGH","T=450&amp;WIDTH=450&amp;START_MAXIMIZED=FALSE&amp;VAR:CALENDAR=US&amp;VAR:SYMBOL=DRI&amp;VAR:INDEX=0"}</definedName>
    <definedName name="_726__FDSAUDITLINK__" localSheetId="9" hidden="1">{"fdsup://directions/FAT Viewer?action=UPDATE&amp;creator=factset&amp;DYN_ARGS=TRUE&amp;DOC_NAME=FAT:FQL_AUDITING_CLIENT_TEMPLATE.FAT&amp;display_string=Audit&amp;VAR:KEY=PWPIVYLIXQ&amp;VAR:QUERY=RkZfRUJJVERBX09QRVIoUVRSLDQvMS8yMDEwLDYvMzAvMjAxMCwsLFVTRCk=&amp;WINDOW=FIRST_POPUP&amp;HEIGH","T=450&amp;WIDTH=450&amp;START_MAXIMIZED=FALSE&amp;VAR:CALENDAR=US&amp;VAR:SYMBOL=DRI&amp;VAR:INDEX=0"}</definedName>
    <definedName name="_726__FDSAUDITLINK__" localSheetId="8" hidden="1">{"fdsup://directions/FAT Viewer?action=UPDATE&amp;creator=factset&amp;DYN_ARGS=TRUE&amp;DOC_NAME=FAT:FQL_AUDITING_CLIENT_TEMPLATE.FAT&amp;display_string=Audit&amp;VAR:KEY=PWPIVYLIXQ&amp;VAR:QUERY=RkZfRUJJVERBX09QRVIoUVRSLDQvMS8yMDEwLDYvMzAvMjAxMCwsLFVTRCk=&amp;WINDOW=FIRST_POPUP&amp;HEIGH","T=450&amp;WIDTH=450&amp;START_MAXIMIZED=FALSE&amp;VAR:CALENDAR=US&amp;VAR:SYMBOL=DRI&amp;VAR:INDEX=0"}</definedName>
    <definedName name="_726__FDSAUDITLINK__" localSheetId="10" hidden="1">{"fdsup://directions/FAT Viewer?action=UPDATE&amp;creator=factset&amp;DYN_ARGS=TRUE&amp;DOC_NAME=FAT:FQL_AUDITING_CLIENT_TEMPLATE.FAT&amp;display_string=Audit&amp;VAR:KEY=PWPIVYLIXQ&amp;VAR:QUERY=RkZfRUJJVERBX09QRVIoUVRSLDQvMS8yMDEwLDYvMzAvMjAxMCwsLFVTRCk=&amp;WINDOW=FIRST_POPUP&amp;HEIGH","T=450&amp;WIDTH=450&amp;START_MAXIMIZED=FALSE&amp;VAR:CALENDAR=US&amp;VAR:SYMBOL=DRI&amp;VAR:INDEX=0"}</definedName>
    <definedName name="_726__FDSAUDITLINK__" localSheetId="3" hidden="1">{"fdsup://directions/FAT Viewer?action=UPDATE&amp;creator=factset&amp;DYN_ARGS=TRUE&amp;DOC_NAME=FAT:FQL_AUDITING_CLIENT_TEMPLATE.FAT&amp;display_string=Audit&amp;VAR:KEY=PWPIVYLIXQ&amp;VAR:QUERY=RkZfRUJJVERBX09QRVIoUVRSLDQvMS8yMDEwLDYvMzAvMjAxMCwsLFVTRCk=&amp;WINDOW=FIRST_POPUP&amp;HEIGH","T=450&amp;WIDTH=450&amp;START_MAXIMIZED=FALSE&amp;VAR:CALENDAR=US&amp;VAR:SYMBOL=DRI&amp;VAR:INDEX=0"}</definedName>
    <definedName name="_726__FDSAUDITLINK__" localSheetId="5" hidden="1">{"fdsup://directions/FAT Viewer?action=UPDATE&amp;creator=factset&amp;DYN_ARGS=TRUE&amp;DOC_NAME=FAT:FQL_AUDITING_CLIENT_TEMPLATE.FAT&amp;display_string=Audit&amp;VAR:KEY=PWPIVYLIXQ&amp;VAR:QUERY=RkZfRUJJVERBX09QRVIoUVRSLDQvMS8yMDEwLDYvMzAvMjAxMCwsLFVTRCk=&amp;WINDOW=FIRST_POPUP&amp;HEIGH","T=450&amp;WIDTH=450&amp;START_MAXIMIZED=FALSE&amp;VAR:CALENDAR=US&amp;VAR:SYMBOL=DRI&amp;VAR:INDEX=0"}</definedName>
    <definedName name="_726__FDSAUDITLINK__" localSheetId="1" hidden="1">{"fdsup://directions/FAT Viewer?action=UPDATE&amp;creator=factset&amp;DYN_ARGS=TRUE&amp;DOC_NAME=FAT:FQL_AUDITING_CLIENT_TEMPLATE.FAT&amp;display_string=Audit&amp;VAR:KEY=PWPIVYLIXQ&amp;VAR:QUERY=RkZfRUJJVERBX09QRVIoUVRSLDQvMS8yMDEwLDYvMzAvMjAxMCwsLFVTRCk=&amp;WINDOW=FIRST_POPUP&amp;HEIGH","T=450&amp;WIDTH=450&amp;START_MAXIMIZED=FALSE&amp;VAR:CALENDAR=US&amp;VAR:SYMBOL=DRI&amp;VAR:INDEX=0"}</definedName>
    <definedName name="_726__FDSAUDITLINK__" hidden="1">{"fdsup://directions/FAT Viewer?action=UPDATE&amp;creator=factset&amp;DYN_ARGS=TRUE&amp;DOC_NAME=FAT:FQL_AUDITING_CLIENT_TEMPLATE.FAT&amp;display_string=Audit&amp;VAR:KEY=PWPIVYLIXQ&amp;VAR:QUERY=RkZfRUJJVERBX09QRVIoUVRSLDQvMS8yMDEwLDYvMzAvMjAxMCwsLFVTRCk=&amp;WINDOW=FIRST_POPUP&amp;HEIGH","T=450&amp;WIDTH=450&amp;START_MAXIMIZED=FALSE&amp;VAR:CALENDAR=US&amp;VAR:SYMBOL=DRI&amp;VAR:INDEX=0"}</definedName>
    <definedName name="_727__FDSAUDITLINK__" localSheetId="7" hidden="1">{"fdsup://directions/FAT Viewer?action=UPDATE&amp;creator=factset&amp;DYN_ARGS=TRUE&amp;DOC_NAME=FAT:FQL_AUDITING_CLIENT_TEMPLATE.FAT&amp;display_string=Audit&amp;VAR:KEY=ZAPYTWJEBA&amp;VAR:QUERY=RkZfRUJJVERBX09QRVIoUVRSLDQvMS8yMDA5LDYvMzAvMjAwOSwsLFVTRCk=&amp;WINDOW=FIRST_POPUP&amp;HEIGH","T=450&amp;WIDTH=450&amp;START_MAXIMIZED=FALSE&amp;VAR:CALENDAR=US&amp;VAR:SYMBOL=DPS&amp;VAR:INDEX=0"}</definedName>
    <definedName name="_727__FDSAUDITLINK__" localSheetId="9" hidden="1">{"fdsup://directions/FAT Viewer?action=UPDATE&amp;creator=factset&amp;DYN_ARGS=TRUE&amp;DOC_NAME=FAT:FQL_AUDITING_CLIENT_TEMPLATE.FAT&amp;display_string=Audit&amp;VAR:KEY=ZAPYTWJEBA&amp;VAR:QUERY=RkZfRUJJVERBX09QRVIoUVRSLDQvMS8yMDA5LDYvMzAvMjAwOSwsLFVTRCk=&amp;WINDOW=FIRST_POPUP&amp;HEIGH","T=450&amp;WIDTH=450&amp;START_MAXIMIZED=FALSE&amp;VAR:CALENDAR=US&amp;VAR:SYMBOL=DPS&amp;VAR:INDEX=0"}</definedName>
    <definedName name="_727__FDSAUDITLINK__" localSheetId="8" hidden="1">{"fdsup://directions/FAT Viewer?action=UPDATE&amp;creator=factset&amp;DYN_ARGS=TRUE&amp;DOC_NAME=FAT:FQL_AUDITING_CLIENT_TEMPLATE.FAT&amp;display_string=Audit&amp;VAR:KEY=ZAPYTWJEBA&amp;VAR:QUERY=RkZfRUJJVERBX09QRVIoUVRSLDQvMS8yMDA5LDYvMzAvMjAwOSwsLFVTRCk=&amp;WINDOW=FIRST_POPUP&amp;HEIGH","T=450&amp;WIDTH=450&amp;START_MAXIMIZED=FALSE&amp;VAR:CALENDAR=US&amp;VAR:SYMBOL=DPS&amp;VAR:INDEX=0"}</definedName>
    <definedName name="_727__FDSAUDITLINK__" localSheetId="10" hidden="1">{"fdsup://directions/FAT Viewer?action=UPDATE&amp;creator=factset&amp;DYN_ARGS=TRUE&amp;DOC_NAME=FAT:FQL_AUDITING_CLIENT_TEMPLATE.FAT&amp;display_string=Audit&amp;VAR:KEY=ZAPYTWJEBA&amp;VAR:QUERY=RkZfRUJJVERBX09QRVIoUVRSLDQvMS8yMDA5LDYvMzAvMjAwOSwsLFVTRCk=&amp;WINDOW=FIRST_POPUP&amp;HEIGH","T=450&amp;WIDTH=450&amp;START_MAXIMIZED=FALSE&amp;VAR:CALENDAR=US&amp;VAR:SYMBOL=DPS&amp;VAR:INDEX=0"}</definedName>
    <definedName name="_727__FDSAUDITLINK__" localSheetId="3" hidden="1">{"fdsup://directions/FAT Viewer?action=UPDATE&amp;creator=factset&amp;DYN_ARGS=TRUE&amp;DOC_NAME=FAT:FQL_AUDITING_CLIENT_TEMPLATE.FAT&amp;display_string=Audit&amp;VAR:KEY=ZAPYTWJEBA&amp;VAR:QUERY=RkZfRUJJVERBX09QRVIoUVRSLDQvMS8yMDA5LDYvMzAvMjAwOSwsLFVTRCk=&amp;WINDOW=FIRST_POPUP&amp;HEIGH","T=450&amp;WIDTH=450&amp;START_MAXIMIZED=FALSE&amp;VAR:CALENDAR=US&amp;VAR:SYMBOL=DPS&amp;VAR:INDEX=0"}</definedName>
    <definedName name="_727__FDSAUDITLINK__" localSheetId="5" hidden="1">{"fdsup://directions/FAT Viewer?action=UPDATE&amp;creator=factset&amp;DYN_ARGS=TRUE&amp;DOC_NAME=FAT:FQL_AUDITING_CLIENT_TEMPLATE.FAT&amp;display_string=Audit&amp;VAR:KEY=ZAPYTWJEBA&amp;VAR:QUERY=RkZfRUJJVERBX09QRVIoUVRSLDQvMS8yMDA5LDYvMzAvMjAwOSwsLFVTRCk=&amp;WINDOW=FIRST_POPUP&amp;HEIGH","T=450&amp;WIDTH=450&amp;START_MAXIMIZED=FALSE&amp;VAR:CALENDAR=US&amp;VAR:SYMBOL=DPS&amp;VAR:INDEX=0"}</definedName>
    <definedName name="_727__FDSAUDITLINK__" localSheetId="1" hidden="1">{"fdsup://directions/FAT Viewer?action=UPDATE&amp;creator=factset&amp;DYN_ARGS=TRUE&amp;DOC_NAME=FAT:FQL_AUDITING_CLIENT_TEMPLATE.FAT&amp;display_string=Audit&amp;VAR:KEY=ZAPYTWJEBA&amp;VAR:QUERY=RkZfRUJJVERBX09QRVIoUVRSLDQvMS8yMDA5LDYvMzAvMjAwOSwsLFVTRCk=&amp;WINDOW=FIRST_POPUP&amp;HEIGH","T=450&amp;WIDTH=450&amp;START_MAXIMIZED=FALSE&amp;VAR:CALENDAR=US&amp;VAR:SYMBOL=DPS&amp;VAR:INDEX=0"}</definedName>
    <definedName name="_727__FDSAUDITLINK__" hidden="1">{"fdsup://directions/FAT Viewer?action=UPDATE&amp;creator=factset&amp;DYN_ARGS=TRUE&amp;DOC_NAME=FAT:FQL_AUDITING_CLIENT_TEMPLATE.FAT&amp;display_string=Audit&amp;VAR:KEY=ZAPYTWJEBA&amp;VAR:QUERY=RkZfRUJJVERBX09QRVIoUVRSLDQvMS8yMDA5LDYvMzAvMjAwOSwsLFVTRCk=&amp;WINDOW=FIRST_POPUP&amp;HEIGH","T=450&amp;WIDTH=450&amp;START_MAXIMIZED=FALSE&amp;VAR:CALENDAR=US&amp;VAR:SYMBOL=DPS&amp;VAR:INDEX=0"}</definedName>
    <definedName name="_728__FDSAUDITLINK__" localSheetId="7" hidden="1">{"fdsup://directions/FAT Viewer?action=UPDATE&amp;creator=factset&amp;DYN_ARGS=TRUE&amp;DOC_NAME=FAT:FQL_AUDITING_CLIENT_TEMPLATE.FAT&amp;display_string=Audit&amp;VAR:KEY=JCDETENKHU&amp;VAR:QUERY=RkZfRUJJVERBX09QRVIoUVRSLDQvMS8yMDEwLDYvMzAvMjAxMCwsLFVTRCk=&amp;WINDOW=FIRST_POPUP&amp;HEIGH","T=450&amp;WIDTH=450&amp;START_MAXIMIZED=FALSE&amp;VAR:CALENDAR=US&amp;VAR:SYMBOL=DPS&amp;VAR:INDEX=0"}</definedName>
    <definedName name="_728__FDSAUDITLINK__" localSheetId="9" hidden="1">{"fdsup://directions/FAT Viewer?action=UPDATE&amp;creator=factset&amp;DYN_ARGS=TRUE&amp;DOC_NAME=FAT:FQL_AUDITING_CLIENT_TEMPLATE.FAT&amp;display_string=Audit&amp;VAR:KEY=JCDETENKHU&amp;VAR:QUERY=RkZfRUJJVERBX09QRVIoUVRSLDQvMS8yMDEwLDYvMzAvMjAxMCwsLFVTRCk=&amp;WINDOW=FIRST_POPUP&amp;HEIGH","T=450&amp;WIDTH=450&amp;START_MAXIMIZED=FALSE&amp;VAR:CALENDAR=US&amp;VAR:SYMBOL=DPS&amp;VAR:INDEX=0"}</definedName>
    <definedName name="_728__FDSAUDITLINK__" localSheetId="8" hidden="1">{"fdsup://directions/FAT Viewer?action=UPDATE&amp;creator=factset&amp;DYN_ARGS=TRUE&amp;DOC_NAME=FAT:FQL_AUDITING_CLIENT_TEMPLATE.FAT&amp;display_string=Audit&amp;VAR:KEY=JCDETENKHU&amp;VAR:QUERY=RkZfRUJJVERBX09QRVIoUVRSLDQvMS8yMDEwLDYvMzAvMjAxMCwsLFVTRCk=&amp;WINDOW=FIRST_POPUP&amp;HEIGH","T=450&amp;WIDTH=450&amp;START_MAXIMIZED=FALSE&amp;VAR:CALENDAR=US&amp;VAR:SYMBOL=DPS&amp;VAR:INDEX=0"}</definedName>
    <definedName name="_728__FDSAUDITLINK__" localSheetId="10" hidden="1">{"fdsup://directions/FAT Viewer?action=UPDATE&amp;creator=factset&amp;DYN_ARGS=TRUE&amp;DOC_NAME=FAT:FQL_AUDITING_CLIENT_TEMPLATE.FAT&amp;display_string=Audit&amp;VAR:KEY=JCDETENKHU&amp;VAR:QUERY=RkZfRUJJVERBX09QRVIoUVRSLDQvMS8yMDEwLDYvMzAvMjAxMCwsLFVTRCk=&amp;WINDOW=FIRST_POPUP&amp;HEIGH","T=450&amp;WIDTH=450&amp;START_MAXIMIZED=FALSE&amp;VAR:CALENDAR=US&amp;VAR:SYMBOL=DPS&amp;VAR:INDEX=0"}</definedName>
    <definedName name="_728__FDSAUDITLINK__" localSheetId="3" hidden="1">{"fdsup://directions/FAT Viewer?action=UPDATE&amp;creator=factset&amp;DYN_ARGS=TRUE&amp;DOC_NAME=FAT:FQL_AUDITING_CLIENT_TEMPLATE.FAT&amp;display_string=Audit&amp;VAR:KEY=JCDETENKHU&amp;VAR:QUERY=RkZfRUJJVERBX09QRVIoUVRSLDQvMS8yMDEwLDYvMzAvMjAxMCwsLFVTRCk=&amp;WINDOW=FIRST_POPUP&amp;HEIGH","T=450&amp;WIDTH=450&amp;START_MAXIMIZED=FALSE&amp;VAR:CALENDAR=US&amp;VAR:SYMBOL=DPS&amp;VAR:INDEX=0"}</definedName>
    <definedName name="_728__FDSAUDITLINK__" localSheetId="5" hidden="1">{"fdsup://directions/FAT Viewer?action=UPDATE&amp;creator=factset&amp;DYN_ARGS=TRUE&amp;DOC_NAME=FAT:FQL_AUDITING_CLIENT_TEMPLATE.FAT&amp;display_string=Audit&amp;VAR:KEY=JCDETENKHU&amp;VAR:QUERY=RkZfRUJJVERBX09QRVIoUVRSLDQvMS8yMDEwLDYvMzAvMjAxMCwsLFVTRCk=&amp;WINDOW=FIRST_POPUP&amp;HEIGH","T=450&amp;WIDTH=450&amp;START_MAXIMIZED=FALSE&amp;VAR:CALENDAR=US&amp;VAR:SYMBOL=DPS&amp;VAR:INDEX=0"}</definedName>
    <definedName name="_728__FDSAUDITLINK__" localSheetId="1" hidden="1">{"fdsup://directions/FAT Viewer?action=UPDATE&amp;creator=factset&amp;DYN_ARGS=TRUE&amp;DOC_NAME=FAT:FQL_AUDITING_CLIENT_TEMPLATE.FAT&amp;display_string=Audit&amp;VAR:KEY=JCDETENKHU&amp;VAR:QUERY=RkZfRUJJVERBX09QRVIoUVRSLDQvMS8yMDEwLDYvMzAvMjAxMCwsLFVTRCk=&amp;WINDOW=FIRST_POPUP&amp;HEIGH","T=450&amp;WIDTH=450&amp;START_MAXIMIZED=FALSE&amp;VAR:CALENDAR=US&amp;VAR:SYMBOL=DPS&amp;VAR:INDEX=0"}</definedName>
    <definedName name="_728__FDSAUDITLINK__" hidden="1">{"fdsup://directions/FAT Viewer?action=UPDATE&amp;creator=factset&amp;DYN_ARGS=TRUE&amp;DOC_NAME=FAT:FQL_AUDITING_CLIENT_TEMPLATE.FAT&amp;display_string=Audit&amp;VAR:KEY=JCDETENKHU&amp;VAR:QUERY=RkZfRUJJVERBX09QRVIoUVRSLDQvMS8yMDEwLDYvMzAvMjAxMCwsLFVTRCk=&amp;WINDOW=FIRST_POPUP&amp;HEIGH","T=450&amp;WIDTH=450&amp;START_MAXIMIZED=FALSE&amp;VAR:CALENDAR=US&amp;VAR:SYMBOL=DPS&amp;VAR:INDEX=0"}</definedName>
    <definedName name="_729__FDSAUDITLINK__" localSheetId="7" hidden="1">{"fdsup://directions/FAT Viewer?action=UPDATE&amp;creator=factset&amp;DYN_ARGS=TRUE&amp;DOC_NAME=FAT:FQL_AUDITING_CLIENT_TEMPLATE.FAT&amp;display_string=Audit&amp;VAR:KEY=TALMVGRMDY&amp;VAR:QUERY=RkZfRUJJVERBX09QRVIoUVRSLDQvMS8yMDA5LDYvMzAvMjAwOSwsLFVTRCk=&amp;WINDOW=FIRST_POPUP&amp;HEIGH","T=450&amp;WIDTH=450&amp;START_MAXIMIZED=FALSE&amp;VAR:CALENDAR=US&amp;VAR:SYMBOL=DOW&amp;VAR:INDEX=0"}</definedName>
    <definedName name="_729__FDSAUDITLINK__" localSheetId="9" hidden="1">{"fdsup://directions/FAT Viewer?action=UPDATE&amp;creator=factset&amp;DYN_ARGS=TRUE&amp;DOC_NAME=FAT:FQL_AUDITING_CLIENT_TEMPLATE.FAT&amp;display_string=Audit&amp;VAR:KEY=TALMVGRMDY&amp;VAR:QUERY=RkZfRUJJVERBX09QRVIoUVRSLDQvMS8yMDA5LDYvMzAvMjAwOSwsLFVTRCk=&amp;WINDOW=FIRST_POPUP&amp;HEIGH","T=450&amp;WIDTH=450&amp;START_MAXIMIZED=FALSE&amp;VAR:CALENDAR=US&amp;VAR:SYMBOL=DOW&amp;VAR:INDEX=0"}</definedName>
    <definedName name="_729__FDSAUDITLINK__" localSheetId="8" hidden="1">{"fdsup://directions/FAT Viewer?action=UPDATE&amp;creator=factset&amp;DYN_ARGS=TRUE&amp;DOC_NAME=FAT:FQL_AUDITING_CLIENT_TEMPLATE.FAT&amp;display_string=Audit&amp;VAR:KEY=TALMVGRMDY&amp;VAR:QUERY=RkZfRUJJVERBX09QRVIoUVRSLDQvMS8yMDA5LDYvMzAvMjAwOSwsLFVTRCk=&amp;WINDOW=FIRST_POPUP&amp;HEIGH","T=450&amp;WIDTH=450&amp;START_MAXIMIZED=FALSE&amp;VAR:CALENDAR=US&amp;VAR:SYMBOL=DOW&amp;VAR:INDEX=0"}</definedName>
    <definedName name="_729__FDSAUDITLINK__" localSheetId="10" hidden="1">{"fdsup://directions/FAT Viewer?action=UPDATE&amp;creator=factset&amp;DYN_ARGS=TRUE&amp;DOC_NAME=FAT:FQL_AUDITING_CLIENT_TEMPLATE.FAT&amp;display_string=Audit&amp;VAR:KEY=TALMVGRMDY&amp;VAR:QUERY=RkZfRUJJVERBX09QRVIoUVRSLDQvMS8yMDA5LDYvMzAvMjAwOSwsLFVTRCk=&amp;WINDOW=FIRST_POPUP&amp;HEIGH","T=450&amp;WIDTH=450&amp;START_MAXIMIZED=FALSE&amp;VAR:CALENDAR=US&amp;VAR:SYMBOL=DOW&amp;VAR:INDEX=0"}</definedName>
    <definedName name="_729__FDSAUDITLINK__" localSheetId="3" hidden="1">{"fdsup://directions/FAT Viewer?action=UPDATE&amp;creator=factset&amp;DYN_ARGS=TRUE&amp;DOC_NAME=FAT:FQL_AUDITING_CLIENT_TEMPLATE.FAT&amp;display_string=Audit&amp;VAR:KEY=TALMVGRMDY&amp;VAR:QUERY=RkZfRUJJVERBX09QRVIoUVRSLDQvMS8yMDA5LDYvMzAvMjAwOSwsLFVTRCk=&amp;WINDOW=FIRST_POPUP&amp;HEIGH","T=450&amp;WIDTH=450&amp;START_MAXIMIZED=FALSE&amp;VAR:CALENDAR=US&amp;VAR:SYMBOL=DOW&amp;VAR:INDEX=0"}</definedName>
    <definedName name="_729__FDSAUDITLINK__" localSheetId="5" hidden="1">{"fdsup://directions/FAT Viewer?action=UPDATE&amp;creator=factset&amp;DYN_ARGS=TRUE&amp;DOC_NAME=FAT:FQL_AUDITING_CLIENT_TEMPLATE.FAT&amp;display_string=Audit&amp;VAR:KEY=TALMVGRMDY&amp;VAR:QUERY=RkZfRUJJVERBX09QRVIoUVRSLDQvMS8yMDA5LDYvMzAvMjAwOSwsLFVTRCk=&amp;WINDOW=FIRST_POPUP&amp;HEIGH","T=450&amp;WIDTH=450&amp;START_MAXIMIZED=FALSE&amp;VAR:CALENDAR=US&amp;VAR:SYMBOL=DOW&amp;VAR:INDEX=0"}</definedName>
    <definedName name="_729__FDSAUDITLINK__" localSheetId="1" hidden="1">{"fdsup://directions/FAT Viewer?action=UPDATE&amp;creator=factset&amp;DYN_ARGS=TRUE&amp;DOC_NAME=FAT:FQL_AUDITING_CLIENT_TEMPLATE.FAT&amp;display_string=Audit&amp;VAR:KEY=TALMVGRMDY&amp;VAR:QUERY=RkZfRUJJVERBX09QRVIoUVRSLDQvMS8yMDA5LDYvMzAvMjAwOSwsLFVTRCk=&amp;WINDOW=FIRST_POPUP&amp;HEIGH","T=450&amp;WIDTH=450&amp;START_MAXIMIZED=FALSE&amp;VAR:CALENDAR=US&amp;VAR:SYMBOL=DOW&amp;VAR:INDEX=0"}</definedName>
    <definedName name="_729__FDSAUDITLINK__" hidden="1">{"fdsup://directions/FAT Viewer?action=UPDATE&amp;creator=factset&amp;DYN_ARGS=TRUE&amp;DOC_NAME=FAT:FQL_AUDITING_CLIENT_TEMPLATE.FAT&amp;display_string=Audit&amp;VAR:KEY=TALMVGRMDY&amp;VAR:QUERY=RkZfRUJJVERBX09QRVIoUVRSLDQvMS8yMDA5LDYvMzAvMjAwOSwsLFVTRCk=&amp;WINDOW=FIRST_POPUP&amp;HEIGH","T=450&amp;WIDTH=450&amp;START_MAXIMIZED=FALSE&amp;VAR:CALENDAR=US&amp;VAR:SYMBOL=DOW&amp;VAR:INDEX=0"}</definedName>
    <definedName name="_73__FDSAUDITLINK__" localSheetId="7" hidden="1">{"fdsup://directions/FAT Viewer?action=UPDATE&amp;creator=factset&amp;DYN_ARGS=TRUE&amp;DOC_NAME=FAT:FQL_AUDITING_CLIENT_TEMPLATE.FAT&amp;display_string=Audit&amp;VAR:KEY=TUPIPKHQXU&amp;VAR:QUERY=RkZfRUJJVERBX09QRVIoUVRSLDQvMS8yMDA5LDYvMzAvMjAwOSwsLFVTRCk=&amp;WINDOW=FIRST_POPUP&amp;HEIGH","T=450&amp;WIDTH=450&amp;START_MAXIMIZED=FALSE&amp;VAR:CALENDAR=US&amp;VAR:SYMBOL=VIA.B&amp;VAR:INDEX=0"}</definedName>
    <definedName name="_73__FDSAUDITLINK__" localSheetId="9" hidden="1">{"fdsup://directions/FAT Viewer?action=UPDATE&amp;creator=factset&amp;DYN_ARGS=TRUE&amp;DOC_NAME=FAT:FQL_AUDITING_CLIENT_TEMPLATE.FAT&amp;display_string=Audit&amp;VAR:KEY=TUPIPKHQXU&amp;VAR:QUERY=RkZfRUJJVERBX09QRVIoUVRSLDQvMS8yMDA5LDYvMzAvMjAwOSwsLFVTRCk=&amp;WINDOW=FIRST_POPUP&amp;HEIGH","T=450&amp;WIDTH=450&amp;START_MAXIMIZED=FALSE&amp;VAR:CALENDAR=US&amp;VAR:SYMBOL=VIA.B&amp;VAR:INDEX=0"}</definedName>
    <definedName name="_73__FDSAUDITLINK__" localSheetId="8" hidden="1">{"fdsup://directions/FAT Viewer?action=UPDATE&amp;creator=factset&amp;DYN_ARGS=TRUE&amp;DOC_NAME=FAT:FQL_AUDITING_CLIENT_TEMPLATE.FAT&amp;display_string=Audit&amp;VAR:KEY=TUPIPKHQXU&amp;VAR:QUERY=RkZfRUJJVERBX09QRVIoUVRSLDQvMS8yMDA5LDYvMzAvMjAwOSwsLFVTRCk=&amp;WINDOW=FIRST_POPUP&amp;HEIGH","T=450&amp;WIDTH=450&amp;START_MAXIMIZED=FALSE&amp;VAR:CALENDAR=US&amp;VAR:SYMBOL=VIA.B&amp;VAR:INDEX=0"}</definedName>
    <definedName name="_73__FDSAUDITLINK__" localSheetId="10" hidden="1">{"fdsup://directions/FAT Viewer?action=UPDATE&amp;creator=factset&amp;DYN_ARGS=TRUE&amp;DOC_NAME=FAT:FQL_AUDITING_CLIENT_TEMPLATE.FAT&amp;display_string=Audit&amp;VAR:KEY=TUPIPKHQXU&amp;VAR:QUERY=RkZfRUJJVERBX09QRVIoUVRSLDQvMS8yMDA5LDYvMzAvMjAwOSwsLFVTRCk=&amp;WINDOW=FIRST_POPUP&amp;HEIGH","T=450&amp;WIDTH=450&amp;START_MAXIMIZED=FALSE&amp;VAR:CALENDAR=US&amp;VAR:SYMBOL=VIA.B&amp;VAR:INDEX=0"}</definedName>
    <definedName name="_73__FDSAUDITLINK__" localSheetId="3" hidden="1">{"fdsup://directions/FAT Viewer?action=UPDATE&amp;creator=factset&amp;DYN_ARGS=TRUE&amp;DOC_NAME=FAT:FQL_AUDITING_CLIENT_TEMPLATE.FAT&amp;display_string=Audit&amp;VAR:KEY=TUPIPKHQXU&amp;VAR:QUERY=RkZfRUJJVERBX09QRVIoUVRSLDQvMS8yMDA5LDYvMzAvMjAwOSwsLFVTRCk=&amp;WINDOW=FIRST_POPUP&amp;HEIGH","T=450&amp;WIDTH=450&amp;START_MAXIMIZED=FALSE&amp;VAR:CALENDAR=US&amp;VAR:SYMBOL=VIA.B&amp;VAR:INDEX=0"}</definedName>
    <definedName name="_73__FDSAUDITLINK__" localSheetId="5" hidden="1">{"fdsup://directions/FAT Viewer?action=UPDATE&amp;creator=factset&amp;DYN_ARGS=TRUE&amp;DOC_NAME=FAT:FQL_AUDITING_CLIENT_TEMPLATE.FAT&amp;display_string=Audit&amp;VAR:KEY=TUPIPKHQXU&amp;VAR:QUERY=RkZfRUJJVERBX09QRVIoUVRSLDQvMS8yMDA5LDYvMzAvMjAwOSwsLFVTRCk=&amp;WINDOW=FIRST_POPUP&amp;HEIGH","T=450&amp;WIDTH=450&amp;START_MAXIMIZED=FALSE&amp;VAR:CALENDAR=US&amp;VAR:SYMBOL=VIA.B&amp;VAR:INDEX=0"}</definedName>
    <definedName name="_73__FDSAUDITLINK__" localSheetId="1" hidden="1">{"fdsup://directions/FAT Viewer?action=UPDATE&amp;creator=factset&amp;DYN_ARGS=TRUE&amp;DOC_NAME=FAT:FQL_AUDITING_CLIENT_TEMPLATE.FAT&amp;display_string=Audit&amp;VAR:KEY=TUPIPKHQXU&amp;VAR:QUERY=RkZfRUJJVERBX09QRVIoUVRSLDQvMS8yMDA5LDYvMzAvMjAwOSwsLFVTRCk=&amp;WINDOW=FIRST_POPUP&amp;HEIGH","T=450&amp;WIDTH=450&amp;START_MAXIMIZED=FALSE&amp;VAR:CALENDAR=US&amp;VAR:SYMBOL=VIA.B&amp;VAR:INDEX=0"}</definedName>
    <definedName name="_73__FDSAUDITLINK__" hidden="1">{"fdsup://directions/FAT Viewer?action=UPDATE&amp;creator=factset&amp;DYN_ARGS=TRUE&amp;DOC_NAME=FAT:FQL_AUDITING_CLIENT_TEMPLATE.FAT&amp;display_string=Audit&amp;VAR:KEY=TUPIPKHQXU&amp;VAR:QUERY=RkZfRUJJVERBX09QRVIoUVRSLDQvMS8yMDA5LDYvMzAvMjAwOSwsLFVTRCk=&amp;WINDOW=FIRST_POPUP&amp;HEIGH","T=450&amp;WIDTH=450&amp;START_MAXIMIZED=FALSE&amp;VAR:CALENDAR=US&amp;VAR:SYMBOL=VIA.B&amp;VAR:INDEX=0"}</definedName>
    <definedName name="_730__FDSAUDITLINK__" localSheetId="7" hidden="1">{"fdsup://directions/FAT Viewer?action=UPDATE&amp;creator=factset&amp;DYN_ARGS=TRUE&amp;DOC_NAME=FAT:FQL_AUDITING_CLIENT_TEMPLATE.FAT&amp;display_string=Audit&amp;VAR:KEY=NUJEPYBODK&amp;VAR:QUERY=RkZfRUJJVERBX09QRVIoUVRSLDQvMS8yMDEwLDYvMzAvMjAxMCwsLFVTRCk=&amp;WINDOW=FIRST_POPUP&amp;HEIGH","T=450&amp;WIDTH=450&amp;START_MAXIMIZED=FALSE&amp;VAR:CALENDAR=US&amp;VAR:SYMBOL=DOW&amp;VAR:INDEX=0"}</definedName>
    <definedName name="_730__FDSAUDITLINK__" localSheetId="9" hidden="1">{"fdsup://directions/FAT Viewer?action=UPDATE&amp;creator=factset&amp;DYN_ARGS=TRUE&amp;DOC_NAME=FAT:FQL_AUDITING_CLIENT_TEMPLATE.FAT&amp;display_string=Audit&amp;VAR:KEY=NUJEPYBODK&amp;VAR:QUERY=RkZfRUJJVERBX09QRVIoUVRSLDQvMS8yMDEwLDYvMzAvMjAxMCwsLFVTRCk=&amp;WINDOW=FIRST_POPUP&amp;HEIGH","T=450&amp;WIDTH=450&amp;START_MAXIMIZED=FALSE&amp;VAR:CALENDAR=US&amp;VAR:SYMBOL=DOW&amp;VAR:INDEX=0"}</definedName>
    <definedName name="_730__FDSAUDITLINK__" localSheetId="8" hidden="1">{"fdsup://directions/FAT Viewer?action=UPDATE&amp;creator=factset&amp;DYN_ARGS=TRUE&amp;DOC_NAME=FAT:FQL_AUDITING_CLIENT_TEMPLATE.FAT&amp;display_string=Audit&amp;VAR:KEY=NUJEPYBODK&amp;VAR:QUERY=RkZfRUJJVERBX09QRVIoUVRSLDQvMS8yMDEwLDYvMzAvMjAxMCwsLFVTRCk=&amp;WINDOW=FIRST_POPUP&amp;HEIGH","T=450&amp;WIDTH=450&amp;START_MAXIMIZED=FALSE&amp;VAR:CALENDAR=US&amp;VAR:SYMBOL=DOW&amp;VAR:INDEX=0"}</definedName>
    <definedName name="_730__FDSAUDITLINK__" localSheetId="10" hidden="1">{"fdsup://directions/FAT Viewer?action=UPDATE&amp;creator=factset&amp;DYN_ARGS=TRUE&amp;DOC_NAME=FAT:FQL_AUDITING_CLIENT_TEMPLATE.FAT&amp;display_string=Audit&amp;VAR:KEY=NUJEPYBODK&amp;VAR:QUERY=RkZfRUJJVERBX09QRVIoUVRSLDQvMS8yMDEwLDYvMzAvMjAxMCwsLFVTRCk=&amp;WINDOW=FIRST_POPUP&amp;HEIGH","T=450&amp;WIDTH=450&amp;START_MAXIMIZED=FALSE&amp;VAR:CALENDAR=US&amp;VAR:SYMBOL=DOW&amp;VAR:INDEX=0"}</definedName>
    <definedName name="_730__FDSAUDITLINK__" localSheetId="3" hidden="1">{"fdsup://directions/FAT Viewer?action=UPDATE&amp;creator=factset&amp;DYN_ARGS=TRUE&amp;DOC_NAME=FAT:FQL_AUDITING_CLIENT_TEMPLATE.FAT&amp;display_string=Audit&amp;VAR:KEY=NUJEPYBODK&amp;VAR:QUERY=RkZfRUJJVERBX09QRVIoUVRSLDQvMS8yMDEwLDYvMzAvMjAxMCwsLFVTRCk=&amp;WINDOW=FIRST_POPUP&amp;HEIGH","T=450&amp;WIDTH=450&amp;START_MAXIMIZED=FALSE&amp;VAR:CALENDAR=US&amp;VAR:SYMBOL=DOW&amp;VAR:INDEX=0"}</definedName>
    <definedName name="_730__FDSAUDITLINK__" localSheetId="5" hidden="1">{"fdsup://directions/FAT Viewer?action=UPDATE&amp;creator=factset&amp;DYN_ARGS=TRUE&amp;DOC_NAME=FAT:FQL_AUDITING_CLIENT_TEMPLATE.FAT&amp;display_string=Audit&amp;VAR:KEY=NUJEPYBODK&amp;VAR:QUERY=RkZfRUJJVERBX09QRVIoUVRSLDQvMS8yMDEwLDYvMzAvMjAxMCwsLFVTRCk=&amp;WINDOW=FIRST_POPUP&amp;HEIGH","T=450&amp;WIDTH=450&amp;START_MAXIMIZED=FALSE&amp;VAR:CALENDAR=US&amp;VAR:SYMBOL=DOW&amp;VAR:INDEX=0"}</definedName>
    <definedName name="_730__FDSAUDITLINK__" localSheetId="1" hidden="1">{"fdsup://directions/FAT Viewer?action=UPDATE&amp;creator=factset&amp;DYN_ARGS=TRUE&amp;DOC_NAME=FAT:FQL_AUDITING_CLIENT_TEMPLATE.FAT&amp;display_string=Audit&amp;VAR:KEY=NUJEPYBODK&amp;VAR:QUERY=RkZfRUJJVERBX09QRVIoUVRSLDQvMS8yMDEwLDYvMzAvMjAxMCwsLFVTRCk=&amp;WINDOW=FIRST_POPUP&amp;HEIGH","T=450&amp;WIDTH=450&amp;START_MAXIMIZED=FALSE&amp;VAR:CALENDAR=US&amp;VAR:SYMBOL=DOW&amp;VAR:INDEX=0"}</definedName>
    <definedName name="_730__FDSAUDITLINK__" hidden="1">{"fdsup://directions/FAT Viewer?action=UPDATE&amp;creator=factset&amp;DYN_ARGS=TRUE&amp;DOC_NAME=FAT:FQL_AUDITING_CLIENT_TEMPLATE.FAT&amp;display_string=Audit&amp;VAR:KEY=NUJEPYBODK&amp;VAR:QUERY=RkZfRUJJVERBX09QRVIoUVRSLDQvMS8yMDEwLDYvMzAvMjAxMCwsLFVTRCk=&amp;WINDOW=FIRST_POPUP&amp;HEIGH","T=450&amp;WIDTH=450&amp;START_MAXIMIZED=FALSE&amp;VAR:CALENDAR=US&amp;VAR:SYMBOL=DOW&amp;VAR:INDEX=0"}</definedName>
    <definedName name="_731__FDSAUDITLINK__" localSheetId="7" hidden="1">{"fdsup://directions/FAT Viewer?action=UPDATE&amp;creator=factset&amp;DYN_ARGS=TRUE&amp;DOC_NAME=FAT:FQL_AUDITING_CLIENT_TEMPLATE.FAT&amp;display_string=Audit&amp;VAR:KEY=ZEVMPYJOZU&amp;VAR:QUERY=RkZfRUJJVERBX09QRVIoUVRSLDQvMS8yMDA5LDYvMzAvMjAwOSwsLFVTRCk=&amp;WINDOW=FIRST_POPUP&amp;HEIGH","T=450&amp;WIDTH=450&amp;START_MAXIMIZED=FALSE&amp;VAR:CALENDAR=US&amp;VAR:SYMBOL=DOV&amp;VAR:INDEX=0"}</definedName>
    <definedName name="_731__FDSAUDITLINK__" localSheetId="9" hidden="1">{"fdsup://directions/FAT Viewer?action=UPDATE&amp;creator=factset&amp;DYN_ARGS=TRUE&amp;DOC_NAME=FAT:FQL_AUDITING_CLIENT_TEMPLATE.FAT&amp;display_string=Audit&amp;VAR:KEY=ZEVMPYJOZU&amp;VAR:QUERY=RkZfRUJJVERBX09QRVIoUVRSLDQvMS8yMDA5LDYvMzAvMjAwOSwsLFVTRCk=&amp;WINDOW=FIRST_POPUP&amp;HEIGH","T=450&amp;WIDTH=450&amp;START_MAXIMIZED=FALSE&amp;VAR:CALENDAR=US&amp;VAR:SYMBOL=DOV&amp;VAR:INDEX=0"}</definedName>
    <definedName name="_731__FDSAUDITLINK__" localSheetId="8" hidden="1">{"fdsup://directions/FAT Viewer?action=UPDATE&amp;creator=factset&amp;DYN_ARGS=TRUE&amp;DOC_NAME=FAT:FQL_AUDITING_CLIENT_TEMPLATE.FAT&amp;display_string=Audit&amp;VAR:KEY=ZEVMPYJOZU&amp;VAR:QUERY=RkZfRUJJVERBX09QRVIoUVRSLDQvMS8yMDA5LDYvMzAvMjAwOSwsLFVTRCk=&amp;WINDOW=FIRST_POPUP&amp;HEIGH","T=450&amp;WIDTH=450&amp;START_MAXIMIZED=FALSE&amp;VAR:CALENDAR=US&amp;VAR:SYMBOL=DOV&amp;VAR:INDEX=0"}</definedName>
    <definedName name="_731__FDSAUDITLINK__" localSheetId="10" hidden="1">{"fdsup://directions/FAT Viewer?action=UPDATE&amp;creator=factset&amp;DYN_ARGS=TRUE&amp;DOC_NAME=FAT:FQL_AUDITING_CLIENT_TEMPLATE.FAT&amp;display_string=Audit&amp;VAR:KEY=ZEVMPYJOZU&amp;VAR:QUERY=RkZfRUJJVERBX09QRVIoUVRSLDQvMS8yMDA5LDYvMzAvMjAwOSwsLFVTRCk=&amp;WINDOW=FIRST_POPUP&amp;HEIGH","T=450&amp;WIDTH=450&amp;START_MAXIMIZED=FALSE&amp;VAR:CALENDAR=US&amp;VAR:SYMBOL=DOV&amp;VAR:INDEX=0"}</definedName>
    <definedName name="_731__FDSAUDITLINK__" localSheetId="3" hidden="1">{"fdsup://directions/FAT Viewer?action=UPDATE&amp;creator=factset&amp;DYN_ARGS=TRUE&amp;DOC_NAME=FAT:FQL_AUDITING_CLIENT_TEMPLATE.FAT&amp;display_string=Audit&amp;VAR:KEY=ZEVMPYJOZU&amp;VAR:QUERY=RkZfRUJJVERBX09QRVIoUVRSLDQvMS8yMDA5LDYvMzAvMjAwOSwsLFVTRCk=&amp;WINDOW=FIRST_POPUP&amp;HEIGH","T=450&amp;WIDTH=450&amp;START_MAXIMIZED=FALSE&amp;VAR:CALENDAR=US&amp;VAR:SYMBOL=DOV&amp;VAR:INDEX=0"}</definedName>
    <definedName name="_731__FDSAUDITLINK__" localSheetId="5" hidden="1">{"fdsup://directions/FAT Viewer?action=UPDATE&amp;creator=factset&amp;DYN_ARGS=TRUE&amp;DOC_NAME=FAT:FQL_AUDITING_CLIENT_TEMPLATE.FAT&amp;display_string=Audit&amp;VAR:KEY=ZEVMPYJOZU&amp;VAR:QUERY=RkZfRUJJVERBX09QRVIoUVRSLDQvMS8yMDA5LDYvMzAvMjAwOSwsLFVTRCk=&amp;WINDOW=FIRST_POPUP&amp;HEIGH","T=450&amp;WIDTH=450&amp;START_MAXIMIZED=FALSE&amp;VAR:CALENDAR=US&amp;VAR:SYMBOL=DOV&amp;VAR:INDEX=0"}</definedName>
    <definedName name="_731__FDSAUDITLINK__" localSheetId="1" hidden="1">{"fdsup://directions/FAT Viewer?action=UPDATE&amp;creator=factset&amp;DYN_ARGS=TRUE&amp;DOC_NAME=FAT:FQL_AUDITING_CLIENT_TEMPLATE.FAT&amp;display_string=Audit&amp;VAR:KEY=ZEVMPYJOZU&amp;VAR:QUERY=RkZfRUJJVERBX09QRVIoUVRSLDQvMS8yMDA5LDYvMzAvMjAwOSwsLFVTRCk=&amp;WINDOW=FIRST_POPUP&amp;HEIGH","T=450&amp;WIDTH=450&amp;START_MAXIMIZED=FALSE&amp;VAR:CALENDAR=US&amp;VAR:SYMBOL=DOV&amp;VAR:INDEX=0"}</definedName>
    <definedName name="_731__FDSAUDITLINK__" hidden="1">{"fdsup://directions/FAT Viewer?action=UPDATE&amp;creator=factset&amp;DYN_ARGS=TRUE&amp;DOC_NAME=FAT:FQL_AUDITING_CLIENT_TEMPLATE.FAT&amp;display_string=Audit&amp;VAR:KEY=ZEVMPYJOZU&amp;VAR:QUERY=RkZfRUJJVERBX09QRVIoUVRSLDQvMS8yMDA5LDYvMzAvMjAwOSwsLFVTRCk=&amp;WINDOW=FIRST_POPUP&amp;HEIGH","T=450&amp;WIDTH=450&amp;START_MAXIMIZED=FALSE&amp;VAR:CALENDAR=US&amp;VAR:SYMBOL=DOV&amp;VAR:INDEX=0"}</definedName>
    <definedName name="_732__FDSAUDITLINK__" localSheetId="7" hidden="1">{"fdsup://directions/FAT Viewer?action=UPDATE&amp;creator=factset&amp;DYN_ARGS=TRUE&amp;DOC_NAME=FAT:FQL_AUDITING_CLIENT_TEMPLATE.FAT&amp;display_string=Audit&amp;VAR:KEY=ZMBWFADSXC&amp;VAR:QUERY=RkZfRUJJVERBX09QRVIoUVRSLDQvMS8yMDEwLDYvMzAvMjAxMCwsLFVTRCk=&amp;WINDOW=FIRST_POPUP&amp;HEIGH","T=450&amp;WIDTH=450&amp;START_MAXIMIZED=FALSE&amp;VAR:CALENDAR=US&amp;VAR:SYMBOL=DOV&amp;VAR:INDEX=0"}</definedName>
    <definedName name="_732__FDSAUDITLINK__" localSheetId="9" hidden="1">{"fdsup://directions/FAT Viewer?action=UPDATE&amp;creator=factset&amp;DYN_ARGS=TRUE&amp;DOC_NAME=FAT:FQL_AUDITING_CLIENT_TEMPLATE.FAT&amp;display_string=Audit&amp;VAR:KEY=ZMBWFADSXC&amp;VAR:QUERY=RkZfRUJJVERBX09QRVIoUVRSLDQvMS8yMDEwLDYvMzAvMjAxMCwsLFVTRCk=&amp;WINDOW=FIRST_POPUP&amp;HEIGH","T=450&amp;WIDTH=450&amp;START_MAXIMIZED=FALSE&amp;VAR:CALENDAR=US&amp;VAR:SYMBOL=DOV&amp;VAR:INDEX=0"}</definedName>
    <definedName name="_732__FDSAUDITLINK__" localSheetId="8" hidden="1">{"fdsup://directions/FAT Viewer?action=UPDATE&amp;creator=factset&amp;DYN_ARGS=TRUE&amp;DOC_NAME=FAT:FQL_AUDITING_CLIENT_TEMPLATE.FAT&amp;display_string=Audit&amp;VAR:KEY=ZMBWFADSXC&amp;VAR:QUERY=RkZfRUJJVERBX09QRVIoUVRSLDQvMS8yMDEwLDYvMzAvMjAxMCwsLFVTRCk=&amp;WINDOW=FIRST_POPUP&amp;HEIGH","T=450&amp;WIDTH=450&amp;START_MAXIMIZED=FALSE&amp;VAR:CALENDAR=US&amp;VAR:SYMBOL=DOV&amp;VAR:INDEX=0"}</definedName>
    <definedName name="_732__FDSAUDITLINK__" localSheetId="10" hidden="1">{"fdsup://directions/FAT Viewer?action=UPDATE&amp;creator=factset&amp;DYN_ARGS=TRUE&amp;DOC_NAME=FAT:FQL_AUDITING_CLIENT_TEMPLATE.FAT&amp;display_string=Audit&amp;VAR:KEY=ZMBWFADSXC&amp;VAR:QUERY=RkZfRUJJVERBX09QRVIoUVRSLDQvMS8yMDEwLDYvMzAvMjAxMCwsLFVTRCk=&amp;WINDOW=FIRST_POPUP&amp;HEIGH","T=450&amp;WIDTH=450&amp;START_MAXIMIZED=FALSE&amp;VAR:CALENDAR=US&amp;VAR:SYMBOL=DOV&amp;VAR:INDEX=0"}</definedName>
    <definedName name="_732__FDSAUDITLINK__" localSheetId="3" hidden="1">{"fdsup://directions/FAT Viewer?action=UPDATE&amp;creator=factset&amp;DYN_ARGS=TRUE&amp;DOC_NAME=FAT:FQL_AUDITING_CLIENT_TEMPLATE.FAT&amp;display_string=Audit&amp;VAR:KEY=ZMBWFADSXC&amp;VAR:QUERY=RkZfRUJJVERBX09QRVIoUVRSLDQvMS8yMDEwLDYvMzAvMjAxMCwsLFVTRCk=&amp;WINDOW=FIRST_POPUP&amp;HEIGH","T=450&amp;WIDTH=450&amp;START_MAXIMIZED=FALSE&amp;VAR:CALENDAR=US&amp;VAR:SYMBOL=DOV&amp;VAR:INDEX=0"}</definedName>
    <definedName name="_732__FDSAUDITLINK__" localSheetId="5" hidden="1">{"fdsup://directions/FAT Viewer?action=UPDATE&amp;creator=factset&amp;DYN_ARGS=TRUE&amp;DOC_NAME=FAT:FQL_AUDITING_CLIENT_TEMPLATE.FAT&amp;display_string=Audit&amp;VAR:KEY=ZMBWFADSXC&amp;VAR:QUERY=RkZfRUJJVERBX09QRVIoUVRSLDQvMS8yMDEwLDYvMzAvMjAxMCwsLFVTRCk=&amp;WINDOW=FIRST_POPUP&amp;HEIGH","T=450&amp;WIDTH=450&amp;START_MAXIMIZED=FALSE&amp;VAR:CALENDAR=US&amp;VAR:SYMBOL=DOV&amp;VAR:INDEX=0"}</definedName>
    <definedName name="_732__FDSAUDITLINK__" localSheetId="1" hidden="1">{"fdsup://directions/FAT Viewer?action=UPDATE&amp;creator=factset&amp;DYN_ARGS=TRUE&amp;DOC_NAME=FAT:FQL_AUDITING_CLIENT_TEMPLATE.FAT&amp;display_string=Audit&amp;VAR:KEY=ZMBWFADSXC&amp;VAR:QUERY=RkZfRUJJVERBX09QRVIoUVRSLDQvMS8yMDEwLDYvMzAvMjAxMCwsLFVTRCk=&amp;WINDOW=FIRST_POPUP&amp;HEIGH","T=450&amp;WIDTH=450&amp;START_MAXIMIZED=FALSE&amp;VAR:CALENDAR=US&amp;VAR:SYMBOL=DOV&amp;VAR:INDEX=0"}</definedName>
    <definedName name="_732__FDSAUDITLINK__" hidden="1">{"fdsup://directions/FAT Viewer?action=UPDATE&amp;creator=factset&amp;DYN_ARGS=TRUE&amp;DOC_NAME=FAT:FQL_AUDITING_CLIENT_TEMPLATE.FAT&amp;display_string=Audit&amp;VAR:KEY=ZMBWFADSXC&amp;VAR:QUERY=RkZfRUJJVERBX09QRVIoUVRSLDQvMS8yMDEwLDYvMzAvMjAxMCwsLFVTRCk=&amp;WINDOW=FIRST_POPUP&amp;HEIGH","T=450&amp;WIDTH=450&amp;START_MAXIMIZED=FALSE&amp;VAR:CALENDAR=US&amp;VAR:SYMBOL=DOV&amp;VAR:INDEX=0"}</definedName>
    <definedName name="_733__FDSAUDITLINK__" localSheetId="7" hidden="1">{"fdsup://directions/FAT Viewer?action=UPDATE&amp;creator=factset&amp;DYN_ARGS=TRUE&amp;DOC_NAME=FAT:FQL_AUDITING_CLIENT_TEMPLATE.FAT&amp;display_string=Audit&amp;VAR:KEY=LEBKJQXMDQ&amp;VAR:QUERY=RkZfRUJJVERBX09QRVIoUVRSLDQvMS8yMDA5LDYvMzAvMjAwOSwsLFVTRCk=&amp;WINDOW=FIRST_POPUP&amp;HEIGH","T=450&amp;WIDTH=450&amp;START_MAXIMIZED=FALSE&amp;VAR:CALENDAR=US&amp;VAR:SYMBOL=DO&amp;VAR:INDEX=0"}</definedName>
    <definedName name="_733__FDSAUDITLINK__" localSheetId="9" hidden="1">{"fdsup://directions/FAT Viewer?action=UPDATE&amp;creator=factset&amp;DYN_ARGS=TRUE&amp;DOC_NAME=FAT:FQL_AUDITING_CLIENT_TEMPLATE.FAT&amp;display_string=Audit&amp;VAR:KEY=LEBKJQXMDQ&amp;VAR:QUERY=RkZfRUJJVERBX09QRVIoUVRSLDQvMS8yMDA5LDYvMzAvMjAwOSwsLFVTRCk=&amp;WINDOW=FIRST_POPUP&amp;HEIGH","T=450&amp;WIDTH=450&amp;START_MAXIMIZED=FALSE&amp;VAR:CALENDAR=US&amp;VAR:SYMBOL=DO&amp;VAR:INDEX=0"}</definedName>
    <definedName name="_733__FDSAUDITLINK__" localSheetId="8" hidden="1">{"fdsup://directions/FAT Viewer?action=UPDATE&amp;creator=factset&amp;DYN_ARGS=TRUE&amp;DOC_NAME=FAT:FQL_AUDITING_CLIENT_TEMPLATE.FAT&amp;display_string=Audit&amp;VAR:KEY=LEBKJQXMDQ&amp;VAR:QUERY=RkZfRUJJVERBX09QRVIoUVRSLDQvMS8yMDA5LDYvMzAvMjAwOSwsLFVTRCk=&amp;WINDOW=FIRST_POPUP&amp;HEIGH","T=450&amp;WIDTH=450&amp;START_MAXIMIZED=FALSE&amp;VAR:CALENDAR=US&amp;VAR:SYMBOL=DO&amp;VAR:INDEX=0"}</definedName>
    <definedName name="_733__FDSAUDITLINK__" localSheetId="10" hidden="1">{"fdsup://directions/FAT Viewer?action=UPDATE&amp;creator=factset&amp;DYN_ARGS=TRUE&amp;DOC_NAME=FAT:FQL_AUDITING_CLIENT_TEMPLATE.FAT&amp;display_string=Audit&amp;VAR:KEY=LEBKJQXMDQ&amp;VAR:QUERY=RkZfRUJJVERBX09QRVIoUVRSLDQvMS8yMDA5LDYvMzAvMjAwOSwsLFVTRCk=&amp;WINDOW=FIRST_POPUP&amp;HEIGH","T=450&amp;WIDTH=450&amp;START_MAXIMIZED=FALSE&amp;VAR:CALENDAR=US&amp;VAR:SYMBOL=DO&amp;VAR:INDEX=0"}</definedName>
    <definedName name="_733__FDSAUDITLINK__" localSheetId="3" hidden="1">{"fdsup://directions/FAT Viewer?action=UPDATE&amp;creator=factset&amp;DYN_ARGS=TRUE&amp;DOC_NAME=FAT:FQL_AUDITING_CLIENT_TEMPLATE.FAT&amp;display_string=Audit&amp;VAR:KEY=LEBKJQXMDQ&amp;VAR:QUERY=RkZfRUJJVERBX09QRVIoUVRSLDQvMS8yMDA5LDYvMzAvMjAwOSwsLFVTRCk=&amp;WINDOW=FIRST_POPUP&amp;HEIGH","T=450&amp;WIDTH=450&amp;START_MAXIMIZED=FALSE&amp;VAR:CALENDAR=US&amp;VAR:SYMBOL=DO&amp;VAR:INDEX=0"}</definedName>
    <definedName name="_733__FDSAUDITLINK__" localSheetId="5" hidden="1">{"fdsup://directions/FAT Viewer?action=UPDATE&amp;creator=factset&amp;DYN_ARGS=TRUE&amp;DOC_NAME=FAT:FQL_AUDITING_CLIENT_TEMPLATE.FAT&amp;display_string=Audit&amp;VAR:KEY=LEBKJQXMDQ&amp;VAR:QUERY=RkZfRUJJVERBX09QRVIoUVRSLDQvMS8yMDA5LDYvMzAvMjAwOSwsLFVTRCk=&amp;WINDOW=FIRST_POPUP&amp;HEIGH","T=450&amp;WIDTH=450&amp;START_MAXIMIZED=FALSE&amp;VAR:CALENDAR=US&amp;VAR:SYMBOL=DO&amp;VAR:INDEX=0"}</definedName>
    <definedName name="_733__FDSAUDITLINK__" localSheetId="1" hidden="1">{"fdsup://directions/FAT Viewer?action=UPDATE&amp;creator=factset&amp;DYN_ARGS=TRUE&amp;DOC_NAME=FAT:FQL_AUDITING_CLIENT_TEMPLATE.FAT&amp;display_string=Audit&amp;VAR:KEY=LEBKJQXMDQ&amp;VAR:QUERY=RkZfRUJJVERBX09QRVIoUVRSLDQvMS8yMDA5LDYvMzAvMjAwOSwsLFVTRCk=&amp;WINDOW=FIRST_POPUP&amp;HEIGH","T=450&amp;WIDTH=450&amp;START_MAXIMIZED=FALSE&amp;VAR:CALENDAR=US&amp;VAR:SYMBOL=DO&amp;VAR:INDEX=0"}</definedName>
    <definedName name="_733__FDSAUDITLINK__" hidden="1">{"fdsup://directions/FAT Viewer?action=UPDATE&amp;creator=factset&amp;DYN_ARGS=TRUE&amp;DOC_NAME=FAT:FQL_AUDITING_CLIENT_TEMPLATE.FAT&amp;display_string=Audit&amp;VAR:KEY=LEBKJQXMDQ&amp;VAR:QUERY=RkZfRUJJVERBX09QRVIoUVRSLDQvMS8yMDA5LDYvMzAvMjAwOSwsLFVTRCk=&amp;WINDOW=FIRST_POPUP&amp;HEIGH","T=450&amp;WIDTH=450&amp;START_MAXIMIZED=FALSE&amp;VAR:CALENDAR=US&amp;VAR:SYMBOL=DO&amp;VAR:INDEX=0"}</definedName>
    <definedName name="_734__FDSAUDITLINK__" localSheetId="7" hidden="1">{"fdsup://directions/FAT Viewer?action=UPDATE&amp;creator=factset&amp;DYN_ARGS=TRUE&amp;DOC_NAME=FAT:FQL_AUDITING_CLIENT_TEMPLATE.FAT&amp;display_string=Audit&amp;VAR:KEY=TIJEFIVORE&amp;VAR:QUERY=RkZfRUJJVERBX09QRVIoUVRSLDQvMS8yMDEwLDYvMzAvMjAxMCwsLFVTRCk=&amp;WINDOW=FIRST_POPUP&amp;HEIGH","T=450&amp;WIDTH=450&amp;START_MAXIMIZED=FALSE&amp;VAR:CALENDAR=US&amp;VAR:SYMBOL=DO&amp;VAR:INDEX=0"}</definedName>
    <definedName name="_734__FDSAUDITLINK__" localSheetId="9" hidden="1">{"fdsup://directions/FAT Viewer?action=UPDATE&amp;creator=factset&amp;DYN_ARGS=TRUE&amp;DOC_NAME=FAT:FQL_AUDITING_CLIENT_TEMPLATE.FAT&amp;display_string=Audit&amp;VAR:KEY=TIJEFIVORE&amp;VAR:QUERY=RkZfRUJJVERBX09QRVIoUVRSLDQvMS8yMDEwLDYvMzAvMjAxMCwsLFVTRCk=&amp;WINDOW=FIRST_POPUP&amp;HEIGH","T=450&amp;WIDTH=450&amp;START_MAXIMIZED=FALSE&amp;VAR:CALENDAR=US&amp;VAR:SYMBOL=DO&amp;VAR:INDEX=0"}</definedName>
    <definedName name="_734__FDSAUDITLINK__" localSheetId="8" hidden="1">{"fdsup://directions/FAT Viewer?action=UPDATE&amp;creator=factset&amp;DYN_ARGS=TRUE&amp;DOC_NAME=FAT:FQL_AUDITING_CLIENT_TEMPLATE.FAT&amp;display_string=Audit&amp;VAR:KEY=TIJEFIVORE&amp;VAR:QUERY=RkZfRUJJVERBX09QRVIoUVRSLDQvMS8yMDEwLDYvMzAvMjAxMCwsLFVTRCk=&amp;WINDOW=FIRST_POPUP&amp;HEIGH","T=450&amp;WIDTH=450&amp;START_MAXIMIZED=FALSE&amp;VAR:CALENDAR=US&amp;VAR:SYMBOL=DO&amp;VAR:INDEX=0"}</definedName>
    <definedName name="_734__FDSAUDITLINK__" localSheetId="10" hidden="1">{"fdsup://directions/FAT Viewer?action=UPDATE&amp;creator=factset&amp;DYN_ARGS=TRUE&amp;DOC_NAME=FAT:FQL_AUDITING_CLIENT_TEMPLATE.FAT&amp;display_string=Audit&amp;VAR:KEY=TIJEFIVORE&amp;VAR:QUERY=RkZfRUJJVERBX09QRVIoUVRSLDQvMS8yMDEwLDYvMzAvMjAxMCwsLFVTRCk=&amp;WINDOW=FIRST_POPUP&amp;HEIGH","T=450&amp;WIDTH=450&amp;START_MAXIMIZED=FALSE&amp;VAR:CALENDAR=US&amp;VAR:SYMBOL=DO&amp;VAR:INDEX=0"}</definedName>
    <definedName name="_734__FDSAUDITLINK__" localSheetId="3" hidden="1">{"fdsup://directions/FAT Viewer?action=UPDATE&amp;creator=factset&amp;DYN_ARGS=TRUE&amp;DOC_NAME=FAT:FQL_AUDITING_CLIENT_TEMPLATE.FAT&amp;display_string=Audit&amp;VAR:KEY=TIJEFIVORE&amp;VAR:QUERY=RkZfRUJJVERBX09QRVIoUVRSLDQvMS8yMDEwLDYvMzAvMjAxMCwsLFVTRCk=&amp;WINDOW=FIRST_POPUP&amp;HEIGH","T=450&amp;WIDTH=450&amp;START_MAXIMIZED=FALSE&amp;VAR:CALENDAR=US&amp;VAR:SYMBOL=DO&amp;VAR:INDEX=0"}</definedName>
    <definedName name="_734__FDSAUDITLINK__" localSheetId="5" hidden="1">{"fdsup://directions/FAT Viewer?action=UPDATE&amp;creator=factset&amp;DYN_ARGS=TRUE&amp;DOC_NAME=FAT:FQL_AUDITING_CLIENT_TEMPLATE.FAT&amp;display_string=Audit&amp;VAR:KEY=TIJEFIVORE&amp;VAR:QUERY=RkZfRUJJVERBX09QRVIoUVRSLDQvMS8yMDEwLDYvMzAvMjAxMCwsLFVTRCk=&amp;WINDOW=FIRST_POPUP&amp;HEIGH","T=450&amp;WIDTH=450&amp;START_MAXIMIZED=FALSE&amp;VAR:CALENDAR=US&amp;VAR:SYMBOL=DO&amp;VAR:INDEX=0"}</definedName>
    <definedName name="_734__FDSAUDITLINK__" localSheetId="1" hidden="1">{"fdsup://directions/FAT Viewer?action=UPDATE&amp;creator=factset&amp;DYN_ARGS=TRUE&amp;DOC_NAME=FAT:FQL_AUDITING_CLIENT_TEMPLATE.FAT&amp;display_string=Audit&amp;VAR:KEY=TIJEFIVORE&amp;VAR:QUERY=RkZfRUJJVERBX09QRVIoUVRSLDQvMS8yMDEwLDYvMzAvMjAxMCwsLFVTRCk=&amp;WINDOW=FIRST_POPUP&amp;HEIGH","T=450&amp;WIDTH=450&amp;START_MAXIMIZED=FALSE&amp;VAR:CALENDAR=US&amp;VAR:SYMBOL=DO&amp;VAR:INDEX=0"}</definedName>
    <definedName name="_734__FDSAUDITLINK__" hidden="1">{"fdsup://directions/FAT Viewer?action=UPDATE&amp;creator=factset&amp;DYN_ARGS=TRUE&amp;DOC_NAME=FAT:FQL_AUDITING_CLIENT_TEMPLATE.FAT&amp;display_string=Audit&amp;VAR:KEY=TIJEFIVORE&amp;VAR:QUERY=RkZfRUJJVERBX09QRVIoUVRSLDQvMS8yMDEwLDYvMzAvMjAxMCwsLFVTRCk=&amp;WINDOW=FIRST_POPUP&amp;HEIGH","T=450&amp;WIDTH=450&amp;START_MAXIMIZED=FALSE&amp;VAR:CALENDAR=US&amp;VAR:SYMBOL=DO&amp;VAR:INDEX=0"}</definedName>
    <definedName name="_735__FDSAUDITLINK__" localSheetId="7" hidden="1">{"fdsup://directions/FAT Viewer?action=UPDATE&amp;creator=factset&amp;DYN_ARGS=TRUE&amp;DOC_NAME=FAT:FQL_AUDITING_CLIENT_TEMPLATE.FAT&amp;display_string=Audit&amp;VAR:KEY=LMZAZYTWVK&amp;VAR:QUERY=RkZfRUJJVERBX09QRVIoUVRSLDQvMS8yMDA5LDYvMzAvMjAwOSwsLFVTRCk=&amp;WINDOW=FIRST_POPUP&amp;HEIGH","T=450&amp;WIDTH=450&amp;START_MAXIMIZED=FALSE&amp;VAR:CALENDAR=US&amp;VAR:SYMBOL=DNR&amp;VAR:INDEX=0"}</definedName>
    <definedName name="_735__FDSAUDITLINK__" localSheetId="9" hidden="1">{"fdsup://directions/FAT Viewer?action=UPDATE&amp;creator=factset&amp;DYN_ARGS=TRUE&amp;DOC_NAME=FAT:FQL_AUDITING_CLIENT_TEMPLATE.FAT&amp;display_string=Audit&amp;VAR:KEY=LMZAZYTWVK&amp;VAR:QUERY=RkZfRUJJVERBX09QRVIoUVRSLDQvMS8yMDA5LDYvMzAvMjAwOSwsLFVTRCk=&amp;WINDOW=FIRST_POPUP&amp;HEIGH","T=450&amp;WIDTH=450&amp;START_MAXIMIZED=FALSE&amp;VAR:CALENDAR=US&amp;VAR:SYMBOL=DNR&amp;VAR:INDEX=0"}</definedName>
    <definedName name="_735__FDSAUDITLINK__" localSheetId="8" hidden="1">{"fdsup://directions/FAT Viewer?action=UPDATE&amp;creator=factset&amp;DYN_ARGS=TRUE&amp;DOC_NAME=FAT:FQL_AUDITING_CLIENT_TEMPLATE.FAT&amp;display_string=Audit&amp;VAR:KEY=LMZAZYTWVK&amp;VAR:QUERY=RkZfRUJJVERBX09QRVIoUVRSLDQvMS8yMDA5LDYvMzAvMjAwOSwsLFVTRCk=&amp;WINDOW=FIRST_POPUP&amp;HEIGH","T=450&amp;WIDTH=450&amp;START_MAXIMIZED=FALSE&amp;VAR:CALENDAR=US&amp;VAR:SYMBOL=DNR&amp;VAR:INDEX=0"}</definedName>
    <definedName name="_735__FDSAUDITLINK__" localSheetId="10" hidden="1">{"fdsup://directions/FAT Viewer?action=UPDATE&amp;creator=factset&amp;DYN_ARGS=TRUE&amp;DOC_NAME=FAT:FQL_AUDITING_CLIENT_TEMPLATE.FAT&amp;display_string=Audit&amp;VAR:KEY=LMZAZYTWVK&amp;VAR:QUERY=RkZfRUJJVERBX09QRVIoUVRSLDQvMS8yMDA5LDYvMzAvMjAwOSwsLFVTRCk=&amp;WINDOW=FIRST_POPUP&amp;HEIGH","T=450&amp;WIDTH=450&amp;START_MAXIMIZED=FALSE&amp;VAR:CALENDAR=US&amp;VAR:SYMBOL=DNR&amp;VAR:INDEX=0"}</definedName>
    <definedName name="_735__FDSAUDITLINK__" localSheetId="3" hidden="1">{"fdsup://directions/FAT Viewer?action=UPDATE&amp;creator=factset&amp;DYN_ARGS=TRUE&amp;DOC_NAME=FAT:FQL_AUDITING_CLIENT_TEMPLATE.FAT&amp;display_string=Audit&amp;VAR:KEY=LMZAZYTWVK&amp;VAR:QUERY=RkZfRUJJVERBX09QRVIoUVRSLDQvMS8yMDA5LDYvMzAvMjAwOSwsLFVTRCk=&amp;WINDOW=FIRST_POPUP&amp;HEIGH","T=450&amp;WIDTH=450&amp;START_MAXIMIZED=FALSE&amp;VAR:CALENDAR=US&amp;VAR:SYMBOL=DNR&amp;VAR:INDEX=0"}</definedName>
    <definedName name="_735__FDSAUDITLINK__" localSheetId="5" hidden="1">{"fdsup://directions/FAT Viewer?action=UPDATE&amp;creator=factset&amp;DYN_ARGS=TRUE&amp;DOC_NAME=FAT:FQL_AUDITING_CLIENT_TEMPLATE.FAT&amp;display_string=Audit&amp;VAR:KEY=LMZAZYTWVK&amp;VAR:QUERY=RkZfRUJJVERBX09QRVIoUVRSLDQvMS8yMDA5LDYvMzAvMjAwOSwsLFVTRCk=&amp;WINDOW=FIRST_POPUP&amp;HEIGH","T=450&amp;WIDTH=450&amp;START_MAXIMIZED=FALSE&amp;VAR:CALENDAR=US&amp;VAR:SYMBOL=DNR&amp;VAR:INDEX=0"}</definedName>
    <definedName name="_735__FDSAUDITLINK__" localSheetId="1" hidden="1">{"fdsup://directions/FAT Viewer?action=UPDATE&amp;creator=factset&amp;DYN_ARGS=TRUE&amp;DOC_NAME=FAT:FQL_AUDITING_CLIENT_TEMPLATE.FAT&amp;display_string=Audit&amp;VAR:KEY=LMZAZYTWVK&amp;VAR:QUERY=RkZfRUJJVERBX09QRVIoUVRSLDQvMS8yMDA5LDYvMzAvMjAwOSwsLFVTRCk=&amp;WINDOW=FIRST_POPUP&amp;HEIGH","T=450&amp;WIDTH=450&amp;START_MAXIMIZED=FALSE&amp;VAR:CALENDAR=US&amp;VAR:SYMBOL=DNR&amp;VAR:INDEX=0"}</definedName>
    <definedName name="_735__FDSAUDITLINK__" hidden="1">{"fdsup://directions/FAT Viewer?action=UPDATE&amp;creator=factset&amp;DYN_ARGS=TRUE&amp;DOC_NAME=FAT:FQL_AUDITING_CLIENT_TEMPLATE.FAT&amp;display_string=Audit&amp;VAR:KEY=LMZAZYTWVK&amp;VAR:QUERY=RkZfRUJJVERBX09QRVIoUVRSLDQvMS8yMDA5LDYvMzAvMjAwOSwsLFVTRCk=&amp;WINDOW=FIRST_POPUP&amp;HEIGH","T=450&amp;WIDTH=450&amp;START_MAXIMIZED=FALSE&amp;VAR:CALENDAR=US&amp;VAR:SYMBOL=DNR&amp;VAR:INDEX=0"}</definedName>
    <definedName name="_736__FDSAUDITLINK__" localSheetId="7" hidden="1">{"fdsup://directions/FAT Viewer?action=UPDATE&amp;creator=factset&amp;DYN_ARGS=TRUE&amp;DOC_NAME=FAT:FQL_AUDITING_CLIENT_TEMPLATE.FAT&amp;display_string=Audit&amp;VAR:KEY=NYVURQHOFM&amp;VAR:QUERY=RkZfRUJJVERBX09QRVIoUVRSLDQvMS8yMDEwLDYvMzAvMjAxMCwsLFVTRCk=&amp;WINDOW=FIRST_POPUP&amp;HEIGH","T=450&amp;WIDTH=450&amp;START_MAXIMIZED=FALSE&amp;VAR:CALENDAR=US&amp;VAR:SYMBOL=DNR&amp;VAR:INDEX=0"}</definedName>
    <definedName name="_736__FDSAUDITLINK__" localSheetId="9" hidden="1">{"fdsup://directions/FAT Viewer?action=UPDATE&amp;creator=factset&amp;DYN_ARGS=TRUE&amp;DOC_NAME=FAT:FQL_AUDITING_CLIENT_TEMPLATE.FAT&amp;display_string=Audit&amp;VAR:KEY=NYVURQHOFM&amp;VAR:QUERY=RkZfRUJJVERBX09QRVIoUVRSLDQvMS8yMDEwLDYvMzAvMjAxMCwsLFVTRCk=&amp;WINDOW=FIRST_POPUP&amp;HEIGH","T=450&amp;WIDTH=450&amp;START_MAXIMIZED=FALSE&amp;VAR:CALENDAR=US&amp;VAR:SYMBOL=DNR&amp;VAR:INDEX=0"}</definedName>
    <definedName name="_736__FDSAUDITLINK__" localSheetId="8" hidden="1">{"fdsup://directions/FAT Viewer?action=UPDATE&amp;creator=factset&amp;DYN_ARGS=TRUE&amp;DOC_NAME=FAT:FQL_AUDITING_CLIENT_TEMPLATE.FAT&amp;display_string=Audit&amp;VAR:KEY=NYVURQHOFM&amp;VAR:QUERY=RkZfRUJJVERBX09QRVIoUVRSLDQvMS8yMDEwLDYvMzAvMjAxMCwsLFVTRCk=&amp;WINDOW=FIRST_POPUP&amp;HEIGH","T=450&amp;WIDTH=450&amp;START_MAXIMIZED=FALSE&amp;VAR:CALENDAR=US&amp;VAR:SYMBOL=DNR&amp;VAR:INDEX=0"}</definedName>
    <definedName name="_736__FDSAUDITLINK__" localSheetId="10" hidden="1">{"fdsup://directions/FAT Viewer?action=UPDATE&amp;creator=factset&amp;DYN_ARGS=TRUE&amp;DOC_NAME=FAT:FQL_AUDITING_CLIENT_TEMPLATE.FAT&amp;display_string=Audit&amp;VAR:KEY=NYVURQHOFM&amp;VAR:QUERY=RkZfRUJJVERBX09QRVIoUVRSLDQvMS8yMDEwLDYvMzAvMjAxMCwsLFVTRCk=&amp;WINDOW=FIRST_POPUP&amp;HEIGH","T=450&amp;WIDTH=450&amp;START_MAXIMIZED=FALSE&amp;VAR:CALENDAR=US&amp;VAR:SYMBOL=DNR&amp;VAR:INDEX=0"}</definedName>
    <definedName name="_736__FDSAUDITLINK__" localSheetId="3" hidden="1">{"fdsup://directions/FAT Viewer?action=UPDATE&amp;creator=factset&amp;DYN_ARGS=TRUE&amp;DOC_NAME=FAT:FQL_AUDITING_CLIENT_TEMPLATE.FAT&amp;display_string=Audit&amp;VAR:KEY=NYVURQHOFM&amp;VAR:QUERY=RkZfRUJJVERBX09QRVIoUVRSLDQvMS8yMDEwLDYvMzAvMjAxMCwsLFVTRCk=&amp;WINDOW=FIRST_POPUP&amp;HEIGH","T=450&amp;WIDTH=450&amp;START_MAXIMIZED=FALSE&amp;VAR:CALENDAR=US&amp;VAR:SYMBOL=DNR&amp;VAR:INDEX=0"}</definedName>
    <definedName name="_736__FDSAUDITLINK__" localSheetId="5" hidden="1">{"fdsup://directions/FAT Viewer?action=UPDATE&amp;creator=factset&amp;DYN_ARGS=TRUE&amp;DOC_NAME=FAT:FQL_AUDITING_CLIENT_TEMPLATE.FAT&amp;display_string=Audit&amp;VAR:KEY=NYVURQHOFM&amp;VAR:QUERY=RkZfRUJJVERBX09QRVIoUVRSLDQvMS8yMDEwLDYvMzAvMjAxMCwsLFVTRCk=&amp;WINDOW=FIRST_POPUP&amp;HEIGH","T=450&amp;WIDTH=450&amp;START_MAXIMIZED=FALSE&amp;VAR:CALENDAR=US&amp;VAR:SYMBOL=DNR&amp;VAR:INDEX=0"}</definedName>
    <definedName name="_736__FDSAUDITLINK__" localSheetId="1" hidden="1">{"fdsup://directions/FAT Viewer?action=UPDATE&amp;creator=factset&amp;DYN_ARGS=TRUE&amp;DOC_NAME=FAT:FQL_AUDITING_CLIENT_TEMPLATE.FAT&amp;display_string=Audit&amp;VAR:KEY=NYVURQHOFM&amp;VAR:QUERY=RkZfRUJJVERBX09QRVIoUVRSLDQvMS8yMDEwLDYvMzAvMjAxMCwsLFVTRCk=&amp;WINDOW=FIRST_POPUP&amp;HEIGH","T=450&amp;WIDTH=450&amp;START_MAXIMIZED=FALSE&amp;VAR:CALENDAR=US&amp;VAR:SYMBOL=DNR&amp;VAR:INDEX=0"}</definedName>
    <definedName name="_736__FDSAUDITLINK__" hidden="1">{"fdsup://directions/FAT Viewer?action=UPDATE&amp;creator=factset&amp;DYN_ARGS=TRUE&amp;DOC_NAME=FAT:FQL_AUDITING_CLIENT_TEMPLATE.FAT&amp;display_string=Audit&amp;VAR:KEY=NYVURQHOFM&amp;VAR:QUERY=RkZfRUJJVERBX09QRVIoUVRSLDQvMS8yMDEwLDYvMzAvMjAxMCwsLFVTRCk=&amp;WINDOW=FIRST_POPUP&amp;HEIGH","T=450&amp;WIDTH=450&amp;START_MAXIMIZED=FALSE&amp;VAR:CALENDAR=US&amp;VAR:SYMBOL=DNR&amp;VAR:INDEX=0"}</definedName>
    <definedName name="_737__FDSAUDITLINK__" localSheetId="7" hidden="1">{"fdsup://directions/FAT Viewer?action=UPDATE&amp;creator=factset&amp;DYN_ARGS=TRUE&amp;DOC_NAME=FAT:FQL_AUDITING_CLIENT_TEMPLATE.FAT&amp;display_string=Audit&amp;VAR:KEY=NEXCJWDMVQ&amp;VAR:QUERY=RkZfRUJJVERBX09QRVIoUVRSLDQvMS8yMDA5LDYvMzAvMjAwOSwsLFVTRCk=&amp;WINDOW=FIRST_POPUP&amp;HEIGH","T=450&amp;WIDTH=450&amp;START_MAXIMIZED=FALSE&amp;VAR:CALENDAR=US&amp;VAR:SYMBOL=DNB&amp;VAR:INDEX=0"}</definedName>
    <definedName name="_737__FDSAUDITLINK__" localSheetId="9" hidden="1">{"fdsup://directions/FAT Viewer?action=UPDATE&amp;creator=factset&amp;DYN_ARGS=TRUE&amp;DOC_NAME=FAT:FQL_AUDITING_CLIENT_TEMPLATE.FAT&amp;display_string=Audit&amp;VAR:KEY=NEXCJWDMVQ&amp;VAR:QUERY=RkZfRUJJVERBX09QRVIoUVRSLDQvMS8yMDA5LDYvMzAvMjAwOSwsLFVTRCk=&amp;WINDOW=FIRST_POPUP&amp;HEIGH","T=450&amp;WIDTH=450&amp;START_MAXIMIZED=FALSE&amp;VAR:CALENDAR=US&amp;VAR:SYMBOL=DNB&amp;VAR:INDEX=0"}</definedName>
    <definedName name="_737__FDSAUDITLINK__" localSheetId="8" hidden="1">{"fdsup://directions/FAT Viewer?action=UPDATE&amp;creator=factset&amp;DYN_ARGS=TRUE&amp;DOC_NAME=FAT:FQL_AUDITING_CLIENT_TEMPLATE.FAT&amp;display_string=Audit&amp;VAR:KEY=NEXCJWDMVQ&amp;VAR:QUERY=RkZfRUJJVERBX09QRVIoUVRSLDQvMS8yMDA5LDYvMzAvMjAwOSwsLFVTRCk=&amp;WINDOW=FIRST_POPUP&amp;HEIGH","T=450&amp;WIDTH=450&amp;START_MAXIMIZED=FALSE&amp;VAR:CALENDAR=US&amp;VAR:SYMBOL=DNB&amp;VAR:INDEX=0"}</definedName>
    <definedName name="_737__FDSAUDITLINK__" localSheetId="10" hidden="1">{"fdsup://directions/FAT Viewer?action=UPDATE&amp;creator=factset&amp;DYN_ARGS=TRUE&amp;DOC_NAME=FAT:FQL_AUDITING_CLIENT_TEMPLATE.FAT&amp;display_string=Audit&amp;VAR:KEY=NEXCJWDMVQ&amp;VAR:QUERY=RkZfRUJJVERBX09QRVIoUVRSLDQvMS8yMDA5LDYvMzAvMjAwOSwsLFVTRCk=&amp;WINDOW=FIRST_POPUP&amp;HEIGH","T=450&amp;WIDTH=450&amp;START_MAXIMIZED=FALSE&amp;VAR:CALENDAR=US&amp;VAR:SYMBOL=DNB&amp;VAR:INDEX=0"}</definedName>
    <definedName name="_737__FDSAUDITLINK__" localSheetId="3" hidden="1">{"fdsup://directions/FAT Viewer?action=UPDATE&amp;creator=factset&amp;DYN_ARGS=TRUE&amp;DOC_NAME=FAT:FQL_AUDITING_CLIENT_TEMPLATE.FAT&amp;display_string=Audit&amp;VAR:KEY=NEXCJWDMVQ&amp;VAR:QUERY=RkZfRUJJVERBX09QRVIoUVRSLDQvMS8yMDA5LDYvMzAvMjAwOSwsLFVTRCk=&amp;WINDOW=FIRST_POPUP&amp;HEIGH","T=450&amp;WIDTH=450&amp;START_MAXIMIZED=FALSE&amp;VAR:CALENDAR=US&amp;VAR:SYMBOL=DNB&amp;VAR:INDEX=0"}</definedName>
    <definedName name="_737__FDSAUDITLINK__" localSheetId="5" hidden="1">{"fdsup://directions/FAT Viewer?action=UPDATE&amp;creator=factset&amp;DYN_ARGS=TRUE&amp;DOC_NAME=FAT:FQL_AUDITING_CLIENT_TEMPLATE.FAT&amp;display_string=Audit&amp;VAR:KEY=NEXCJWDMVQ&amp;VAR:QUERY=RkZfRUJJVERBX09QRVIoUVRSLDQvMS8yMDA5LDYvMzAvMjAwOSwsLFVTRCk=&amp;WINDOW=FIRST_POPUP&amp;HEIGH","T=450&amp;WIDTH=450&amp;START_MAXIMIZED=FALSE&amp;VAR:CALENDAR=US&amp;VAR:SYMBOL=DNB&amp;VAR:INDEX=0"}</definedName>
    <definedName name="_737__FDSAUDITLINK__" localSheetId="1" hidden="1">{"fdsup://directions/FAT Viewer?action=UPDATE&amp;creator=factset&amp;DYN_ARGS=TRUE&amp;DOC_NAME=FAT:FQL_AUDITING_CLIENT_TEMPLATE.FAT&amp;display_string=Audit&amp;VAR:KEY=NEXCJWDMVQ&amp;VAR:QUERY=RkZfRUJJVERBX09QRVIoUVRSLDQvMS8yMDA5LDYvMzAvMjAwOSwsLFVTRCk=&amp;WINDOW=FIRST_POPUP&amp;HEIGH","T=450&amp;WIDTH=450&amp;START_MAXIMIZED=FALSE&amp;VAR:CALENDAR=US&amp;VAR:SYMBOL=DNB&amp;VAR:INDEX=0"}</definedName>
    <definedName name="_737__FDSAUDITLINK__" hidden="1">{"fdsup://directions/FAT Viewer?action=UPDATE&amp;creator=factset&amp;DYN_ARGS=TRUE&amp;DOC_NAME=FAT:FQL_AUDITING_CLIENT_TEMPLATE.FAT&amp;display_string=Audit&amp;VAR:KEY=NEXCJWDMVQ&amp;VAR:QUERY=RkZfRUJJVERBX09QRVIoUVRSLDQvMS8yMDA5LDYvMzAvMjAwOSwsLFVTRCk=&amp;WINDOW=FIRST_POPUP&amp;HEIGH","T=450&amp;WIDTH=450&amp;START_MAXIMIZED=FALSE&amp;VAR:CALENDAR=US&amp;VAR:SYMBOL=DNB&amp;VAR:INDEX=0"}</definedName>
    <definedName name="_738__FDSAUDITLINK__" localSheetId="7" hidden="1">{"fdsup://directions/FAT Viewer?action=UPDATE&amp;creator=factset&amp;DYN_ARGS=TRUE&amp;DOC_NAME=FAT:FQL_AUDITING_CLIENT_TEMPLATE.FAT&amp;display_string=Audit&amp;VAR:KEY=HYTMFKDGDA&amp;VAR:QUERY=RkZfRUJJVERBX09QRVIoUVRSLDQvMS8yMDEwLDYvMzAvMjAxMCwsLFVTRCk=&amp;WINDOW=FIRST_POPUP&amp;HEIGH","T=450&amp;WIDTH=450&amp;START_MAXIMIZED=FALSE&amp;VAR:CALENDAR=US&amp;VAR:SYMBOL=DNB&amp;VAR:INDEX=0"}</definedName>
    <definedName name="_738__FDSAUDITLINK__" localSheetId="9" hidden="1">{"fdsup://directions/FAT Viewer?action=UPDATE&amp;creator=factset&amp;DYN_ARGS=TRUE&amp;DOC_NAME=FAT:FQL_AUDITING_CLIENT_TEMPLATE.FAT&amp;display_string=Audit&amp;VAR:KEY=HYTMFKDGDA&amp;VAR:QUERY=RkZfRUJJVERBX09QRVIoUVRSLDQvMS8yMDEwLDYvMzAvMjAxMCwsLFVTRCk=&amp;WINDOW=FIRST_POPUP&amp;HEIGH","T=450&amp;WIDTH=450&amp;START_MAXIMIZED=FALSE&amp;VAR:CALENDAR=US&amp;VAR:SYMBOL=DNB&amp;VAR:INDEX=0"}</definedName>
    <definedName name="_738__FDSAUDITLINK__" localSheetId="8" hidden="1">{"fdsup://directions/FAT Viewer?action=UPDATE&amp;creator=factset&amp;DYN_ARGS=TRUE&amp;DOC_NAME=FAT:FQL_AUDITING_CLIENT_TEMPLATE.FAT&amp;display_string=Audit&amp;VAR:KEY=HYTMFKDGDA&amp;VAR:QUERY=RkZfRUJJVERBX09QRVIoUVRSLDQvMS8yMDEwLDYvMzAvMjAxMCwsLFVTRCk=&amp;WINDOW=FIRST_POPUP&amp;HEIGH","T=450&amp;WIDTH=450&amp;START_MAXIMIZED=FALSE&amp;VAR:CALENDAR=US&amp;VAR:SYMBOL=DNB&amp;VAR:INDEX=0"}</definedName>
    <definedName name="_738__FDSAUDITLINK__" localSheetId="10" hidden="1">{"fdsup://directions/FAT Viewer?action=UPDATE&amp;creator=factset&amp;DYN_ARGS=TRUE&amp;DOC_NAME=FAT:FQL_AUDITING_CLIENT_TEMPLATE.FAT&amp;display_string=Audit&amp;VAR:KEY=HYTMFKDGDA&amp;VAR:QUERY=RkZfRUJJVERBX09QRVIoUVRSLDQvMS8yMDEwLDYvMzAvMjAxMCwsLFVTRCk=&amp;WINDOW=FIRST_POPUP&amp;HEIGH","T=450&amp;WIDTH=450&amp;START_MAXIMIZED=FALSE&amp;VAR:CALENDAR=US&amp;VAR:SYMBOL=DNB&amp;VAR:INDEX=0"}</definedName>
    <definedName name="_738__FDSAUDITLINK__" localSheetId="3" hidden="1">{"fdsup://directions/FAT Viewer?action=UPDATE&amp;creator=factset&amp;DYN_ARGS=TRUE&amp;DOC_NAME=FAT:FQL_AUDITING_CLIENT_TEMPLATE.FAT&amp;display_string=Audit&amp;VAR:KEY=HYTMFKDGDA&amp;VAR:QUERY=RkZfRUJJVERBX09QRVIoUVRSLDQvMS8yMDEwLDYvMzAvMjAxMCwsLFVTRCk=&amp;WINDOW=FIRST_POPUP&amp;HEIGH","T=450&amp;WIDTH=450&amp;START_MAXIMIZED=FALSE&amp;VAR:CALENDAR=US&amp;VAR:SYMBOL=DNB&amp;VAR:INDEX=0"}</definedName>
    <definedName name="_738__FDSAUDITLINK__" localSheetId="5" hidden="1">{"fdsup://directions/FAT Viewer?action=UPDATE&amp;creator=factset&amp;DYN_ARGS=TRUE&amp;DOC_NAME=FAT:FQL_AUDITING_CLIENT_TEMPLATE.FAT&amp;display_string=Audit&amp;VAR:KEY=HYTMFKDGDA&amp;VAR:QUERY=RkZfRUJJVERBX09QRVIoUVRSLDQvMS8yMDEwLDYvMzAvMjAxMCwsLFVTRCk=&amp;WINDOW=FIRST_POPUP&amp;HEIGH","T=450&amp;WIDTH=450&amp;START_MAXIMIZED=FALSE&amp;VAR:CALENDAR=US&amp;VAR:SYMBOL=DNB&amp;VAR:INDEX=0"}</definedName>
    <definedName name="_738__FDSAUDITLINK__" localSheetId="1" hidden="1">{"fdsup://directions/FAT Viewer?action=UPDATE&amp;creator=factset&amp;DYN_ARGS=TRUE&amp;DOC_NAME=FAT:FQL_AUDITING_CLIENT_TEMPLATE.FAT&amp;display_string=Audit&amp;VAR:KEY=HYTMFKDGDA&amp;VAR:QUERY=RkZfRUJJVERBX09QRVIoUVRSLDQvMS8yMDEwLDYvMzAvMjAxMCwsLFVTRCk=&amp;WINDOW=FIRST_POPUP&amp;HEIGH","T=450&amp;WIDTH=450&amp;START_MAXIMIZED=FALSE&amp;VAR:CALENDAR=US&amp;VAR:SYMBOL=DNB&amp;VAR:INDEX=0"}</definedName>
    <definedName name="_738__FDSAUDITLINK__" hidden="1">{"fdsup://directions/FAT Viewer?action=UPDATE&amp;creator=factset&amp;DYN_ARGS=TRUE&amp;DOC_NAME=FAT:FQL_AUDITING_CLIENT_TEMPLATE.FAT&amp;display_string=Audit&amp;VAR:KEY=HYTMFKDGDA&amp;VAR:QUERY=RkZfRUJJVERBX09QRVIoUVRSLDQvMS8yMDEwLDYvMzAvMjAxMCwsLFVTRCk=&amp;WINDOW=FIRST_POPUP&amp;HEIGH","T=450&amp;WIDTH=450&amp;START_MAXIMIZED=FALSE&amp;VAR:CALENDAR=US&amp;VAR:SYMBOL=DNB&amp;VAR:INDEX=0"}</definedName>
    <definedName name="_739__FDSAUDITLINK__" localSheetId="7" hidden="1">{"fdsup://directions/FAT Viewer?action=UPDATE&amp;creator=factset&amp;DYN_ARGS=TRUE&amp;DOC_NAME=FAT:FQL_AUDITING_CLIENT_TEMPLATE.FAT&amp;display_string=Audit&amp;VAR:KEY=FYFSNIJOJQ&amp;VAR:QUERY=RkZfRUJJVERBX09QRVIoUVRSLDQvMS8yMDA5LDYvMzAvMjAwOSwsLFVTRCk=&amp;WINDOW=FIRST_POPUP&amp;HEIGH","T=450&amp;WIDTH=450&amp;START_MAXIMIZED=FALSE&amp;VAR:CALENDAR=US&amp;VAR:SYMBOL=DISCA&amp;VAR:INDEX=0"}</definedName>
    <definedName name="_739__FDSAUDITLINK__" localSheetId="9" hidden="1">{"fdsup://directions/FAT Viewer?action=UPDATE&amp;creator=factset&amp;DYN_ARGS=TRUE&amp;DOC_NAME=FAT:FQL_AUDITING_CLIENT_TEMPLATE.FAT&amp;display_string=Audit&amp;VAR:KEY=FYFSNIJOJQ&amp;VAR:QUERY=RkZfRUJJVERBX09QRVIoUVRSLDQvMS8yMDA5LDYvMzAvMjAwOSwsLFVTRCk=&amp;WINDOW=FIRST_POPUP&amp;HEIGH","T=450&amp;WIDTH=450&amp;START_MAXIMIZED=FALSE&amp;VAR:CALENDAR=US&amp;VAR:SYMBOL=DISCA&amp;VAR:INDEX=0"}</definedName>
    <definedName name="_739__FDSAUDITLINK__" localSheetId="8" hidden="1">{"fdsup://directions/FAT Viewer?action=UPDATE&amp;creator=factset&amp;DYN_ARGS=TRUE&amp;DOC_NAME=FAT:FQL_AUDITING_CLIENT_TEMPLATE.FAT&amp;display_string=Audit&amp;VAR:KEY=FYFSNIJOJQ&amp;VAR:QUERY=RkZfRUJJVERBX09QRVIoUVRSLDQvMS8yMDA5LDYvMzAvMjAwOSwsLFVTRCk=&amp;WINDOW=FIRST_POPUP&amp;HEIGH","T=450&amp;WIDTH=450&amp;START_MAXIMIZED=FALSE&amp;VAR:CALENDAR=US&amp;VAR:SYMBOL=DISCA&amp;VAR:INDEX=0"}</definedName>
    <definedName name="_739__FDSAUDITLINK__" localSheetId="10" hidden="1">{"fdsup://directions/FAT Viewer?action=UPDATE&amp;creator=factset&amp;DYN_ARGS=TRUE&amp;DOC_NAME=FAT:FQL_AUDITING_CLIENT_TEMPLATE.FAT&amp;display_string=Audit&amp;VAR:KEY=FYFSNIJOJQ&amp;VAR:QUERY=RkZfRUJJVERBX09QRVIoUVRSLDQvMS8yMDA5LDYvMzAvMjAwOSwsLFVTRCk=&amp;WINDOW=FIRST_POPUP&amp;HEIGH","T=450&amp;WIDTH=450&amp;START_MAXIMIZED=FALSE&amp;VAR:CALENDAR=US&amp;VAR:SYMBOL=DISCA&amp;VAR:INDEX=0"}</definedName>
    <definedName name="_739__FDSAUDITLINK__" localSheetId="3" hidden="1">{"fdsup://directions/FAT Viewer?action=UPDATE&amp;creator=factset&amp;DYN_ARGS=TRUE&amp;DOC_NAME=FAT:FQL_AUDITING_CLIENT_TEMPLATE.FAT&amp;display_string=Audit&amp;VAR:KEY=FYFSNIJOJQ&amp;VAR:QUERY=RkZfRUJJVERBX09QRVIoUVRSLDQvMS8yMDA5LDYvMzAvMjAwOSwsLFVTRCk=&amp;WINDOW=FIRST_POPUP&amp;HEIGH","T=450&amp;WIDTH=450&amp;START_MAXIMIZED=FALSE&amp;VAR:CALENDAR=US&amp;VAR:SYMBOL=DISCA&amp;VAR:INDEX=0"}</definedName>
    <definedName name="_739__FDSAUDITLINK__" localSheetId="5" hidden="1">{"fdsup://directions/FAT Viewer?action=UPDATE&amp;creator=factset&amp;DYN_ARGS=TRUE&amp;DOC_NAME=FAT:FQL_AUDITING_CLIENT_TEMPLATE.FAT&amp;display_string=Audit&amp;VAR:KEY=FYFSNIJOJQ&amp;VAR:QUERY=RkZfRUJJVERBX09QRVIoUVRSLDQvMS8yMDA5LDYvMzAvMjAwOSwsLFVTRCk=&amp;WINDOW=FIRST_POPUP&amp;HEIGH","T=450&amp;WIDTH=450&amp;START_MAXIMIZED=FALSE&amp;VAR:CALENDAR=US&amp;VAR:SYMBOL=DISCA&amp;VAR:INDEX=0"}</definedName>
    <definedName name="_739__FDSAUDITLINK__" localSheetId="1" hidden="1">{"fdsup://directions/FAT Viewer?action=UPDATE&amp;creator=factset&amp;DYN_ARGS=TRUE&amp;DOC_NAME=FAT:FQL_AUDITING_CLIENT_TEMPLATE.FAT&amp;display_string=Audit&amp;VAR:KEY=FYFSNIJOJQ&amp;VAR:QUERY=RkZfRUJJVERBX09QRVIoUVRSLDQvMS8yMDA5LDYvMzAvMjAwOSwsLFVTRCk=&amp;WINDOW=FIRST_POPUP&amp;HEIGH","T=450&amp;WIDTH=450&amp;START_MAXIMIZED=FALSE&amp;VAR:CALENDAR=US&amp;VAR:SYMBOL=DISCA&amp;VAR:INDEX=0"}</definedName>
    <definedName name="_739__FDSAUDITLINK__" hidden="1">{"fdsup://directions/FAT Viewer?action=UPDATE&amp;creator=factset&amp;DYN_ARGS=TRUE&amp;DOC_NAME=FAT:FQL_AUDITING_CLIENT_TEMPLATE.FAT&amp;display_string=Audit&amp;VAR:KEY=FYFSNIJOJQ&amp;VAR:QUERY=RkZfRUJJVERBX09QRVIoUVRSLDQvMS8yMDA5LDYvMzAvMjAwOSwsLFVTRCk=&amp;WINDOW=FIRST_POPUP&amp;HEIGH","T=450&amp;WIDTH=450&amp;START_MAXIMIZED=FALSE&amp;VAR:CALENDAR=US&amp;VAR:SYMBOL=DISCA&amp;VAR:INDEX=0"}</definedName>
    <definedName name="_74__FDSAUDITLINK__" localSheetId="7" hidden="1">{"fdsup://directions/FAT Viewer?action=UPDATE&amp;creator=factset&amp;DYN_ARGS=TRUE&amp;DOC_NAME=FAT:FQL_AUDITING_CLIENT_TEMPLATE.FAT&amp;display_string=Audit&amp;VAR:KEY=VQVMVYVQZI&amp;VAR:QUERY=RkZfRUJJVERBX09QRVIoUVRSLDQvMS8yMDEwLDYvMzAvMjAxMCwsLFVTRCk=&amp;WINDOW=FIRST_POPUP&amp;HEIGH","T=450&amp;WIDTH=450&amp;START_MAXIMIZED=FALSE&amp;VAR:CALENDAR=US&amp;VAR:SYMBOL=VIA.B&amp;VAR:INDEX=0"}</definedName>
    <definedName name="_74__FDSAUDITLINK__" localSheetId="9" hidden="1">{"fdsup://directions/FAT Viewer?action=UPDATE&amp;creator=factset&amp;DYN_ARGS=TRUE&amp;DOC_NAME=FAT:FQL_AUDITING_CLIENT_TEMPLATE.FAT&amp;display_string=Audit&amp;VAR:KEY=VQVMVYVQZI&amp;VAR:QUERY=RkZfRUJJVERBX09QRVIoUVRSLDQvMS8yMDEwLDYvMzAvMjAxMCwsLFVTRCk=&amp;WINDOW=FIRST_POPUP&amp;HEIGH","T=450&amp;WIDTH=450&amp;START_MAXIMIZED=FALSE&amp;VAR:CALENDAR=US&amp;VAR:SYMBOL=VIA.B&amp;VAR:INDEX=0"}</definedName>
    <definedName name="_74__FDSAUDITLINK__" localSheetId="8" hidden="1">{"fdsup://directions/FAT Viewer?action=UPDATE&amp;creator=factset&amp;DYN_ARGS=TRUE&amp;DOC_NAME=FAT:FQL_AUDITING_CLIENT_TEMPLATE.FAT&amp;display_string=Audit&amp;VAR:KEY=VQVMVYVQZI&amp;VAR:QUERY=RkZfRUJJVERBX09QRVIoUVRSLDQvMS8yMDEwLDYvMzAvMjAxMCwsLFVTRCk=&amp;WINDOW=FIRST_POPUP&amp;HEIGH","T=450&amp;WIDTH=450&amp;START_MAXIMIZED=FALSE&amp;VAR:CALENDAR=US&amp;VAR:SYMBOL=VIA.B&amp;VAR:INDEX=0"}</definedName>
    <definedName name="_74__FDSAUDITLINK__" localSheetId="10" hidden="1">{"fdsup://directions/FAT Viewer?action=UPDATE&amp;creator=factset&amp;DYN_ARGS=TRUE&amp;DOC_NAME=FAT:FQL_AUDITING_CLIENT_TEMPLATE.FAT&amp;display_string=Audit&amp;VAR:KEY=VQVMVYVQZI&amp;VAR:QUERY=RkZfRUJJVERBX09QRVIoUVRSLDQvMS8yMDEwLDYvMzAvMjAxMCwsLFVTRCk=&amp;WINDOW=FIRST_POPUP&amp;HEIGH","T=450&amp;WIDTH=450&amp;START_MAXIMIZED=FALSE&amp;VAR:CALENDAR=US&amp;VAR:SYMBOL=VIA.B&amp;VAR:INDEX=0"}</definedName>
    <definedName name="_74__FDSAUDITLINK__" localSheetId="3" hidden="1">{"fdsup://directions/FAT Viewer?action=UPDATE&amp;creator=factset&amp;DYN_ARGS=TRUE&amp;DOC_NAME=FAT:FQL_AUDITING_CLIENT_TEMPLATE.FAT&amp;display_string=Audit&amp;VAR:KEY=VQVMVYVQZI&amp;VAR:QUERY=RkZfRUJJVERBX09QRVIoUVRSLDQvMS8yMDEwLDYvMzAvMjAxMCwsLFVTRCk=&amp;WINDOW=FIRST_POPUP&amp;HEIGH","T=450&amp;WIDTH=450&amp;START_MAXIMIZED=FALSE&amp;VAR:CALENDAR=US&amp;VAR:SYMBOL=VIA.B&amp;VAR:INDEX=0"}</definedName>
    <definedName name="_74__FDSAUDITLINK__" localSheetId="5" hidden="1">{"fdsup://directions/FAT Viewer?action=UPDATE&amp;creator=factset&amp;DYN_ARGS=TRUE&amp;DOC_NAME=FAT:FQL_AUDITING_CLIENT_TEMPLATE.FAT&amp;display_string=Audit&amp;VAR:KEY=VQVMVYVQZI&amp;VAR:QUERY=RkZfRUJJVERBX09QRVIoUVRSLDQvMS8yMDEwLDYvMzAvMjAxMCwsLFVTRCk=&amp;WINDOW=FIRST_POPUP&amp;HEIGH","T=450&amp;WIDTH=450&amp;START_MAXIMIZED=FALSE&amp;VAR:CALENDAR=US&amp;VAR:SYMBOL=VIA.B&amp;VAR:INDEX=0"}</definedName>
    <definedName name="_74__FDSAUDITLINK__" localSheetId="1" hidden="1">{"fdsup://directions/FAT Viewer?action=UPDATE&amp;creator=factset&amp;DYN_ARGS=TRUE&amp;DOC_NAME=FAT:FQL_AUDITING_CLIENT_TEMPLATE.FAT&amp;display_string=Audit&amp;VAR:KEY=VQVMVYVQZI&amp;VAR:QUERY=RkZfRUJJVERBX09QRVIoUVRSLDQvMS8yMDEwLDYvMzAvMjAxMCwsLFVTRCk=&amp;WINDOW=FIRST_POPUP&amp;HEIGH","T=450&amp;WIDTH=450&amp;START_MAXIMIZED=FALSE&amp;VAR:CALENDAR=US&amp;VAR:SYMBOL=VIA.B&amp;VAR:INDEX=0"}</definedName>
    <definedName name="_74__FDSAUDITLINK__" hidden="1">{"fdsup://directions/FAT Viewer?action=UPDATE&amp;creator=factset&amp;DYN_ARGS=TRUE&amp;DOC_NAME=FAT:FQL_AUDITING_CLIENT_TEMPLATE.FAT&amp;display_string=Audit&amp;VAR:KEY=VQVMVYVQZI&amp;VAR:QUERY=RkZfRUJJVERBX09QRVIoUVRSLDQvMS8yMDEwLDYvMzAvMjAxMCwsLFVTRCk=&amp;WINDOW=FIRST_POPUP&amp;HEIGH","T=450&amp;WIDTH=450&amp;START_MAXIMIZED=FALSE&amp;VAR:CALENDAR=US&amp;VAR:SYMBOL=VIA.B&amp;VAR:INDEX=0"}</definedName>
    <definedName name="_740__FDSAUDITLINK__" localSheetId="7" hidden="1">{"fdsup://directions/FAT Viewer?action=UPDATE&amp;creator=factset&amp;DYN_ARGS=TRUE&amp;DOC_NAME=FAT:FQL_AUDITING_CLIENT_TEMPLATE.FAT&amp;display_string=Audit&amp;VAR:KEY=FCNKRSFIHM&amp;VAR:QUERY=RkZfRUJJVERBX09QRVIoUVRSLDQvMS8yMDEwLDYvMzAvMjAxMCwsLFVTRCk=&amp;WINDOW=FIRST_POPUP&amp;HEIGH","T=450&amp;WIDTH=450&amp;START_MAXIMIZED=FALSE&amp;VAR:CALENDAR=US&amp;VAR:SYMBOL=DISCA&amp;VAR:INDEX=0"}</definedName>
    <definedName name="_740__FDSAUDITLINK__" localSheetId="9" hidden="1">{"fdsup://directions/FAT Viewer?action=UPDATE&amp;creator=factset&amp;DYN_ARGS=TRUE&amp;DOC_NAME=FAT:FQL_AUDITING_CLIENT_TEMPLATE.FAT&amp;display_string=Audit&amp;VAR:KEY=FCNKRSFIHM&amp;VAR:QUERY=RkZfRUJJVERBX09QRVIoUVRSLDQvMS8yMDEwLDYvMzAvMjAxMCwsLFVTRCk=&amp;WINDOW=FIRST_POPUP&amp;HEIGH","T=450&amp;WIDTH=450&amp;START_MAXIMIZED=FALSE&amp;VAR:CALENDAR=US&amp;VAR:SYMBOL=DISCA&amp;VAR:INDEX=0"}</definedName>
    <definedName name="_740__FDSAUDITLINK__" localSheetId="8" hidden="1">{"fdsup://directions/FAT Viewer?action=UPDATE&amp;creator=factset&amp;DYN_ARGS=TRUE&amp;DOC_NAME=FAT:FQL_AUDITING_CLIENT_TEMPLATE.FAT&amp;display_string=Audit&amp;VAR:KEY=FCNKRSFIHM&amp;VAR:QUERY=RkZfRUJJVERBX09QRVIoUVRSLDQvMS8yMDEwLDYvMzAvMjAxMCwsLFVTRCk=&amp;WINDOW=FIRST_POPUP&amp;HEIGH","T=450&amp;WIDTH=450&amp;START_MAXIMIZED=FALSE&amp;VAR:CALENDAR=US&amp;VAR:SYMBOL=DISCA&amp;VAR:INDEX=0"}</definedName>
    <definedName name="_740__FDSAUDITLINK__" localSheetId="10" hidden="1">{"fdsup://directions/FAT Viewer?action=UPDATE&amp;creator=factset&amp;DYN_ARGS=TRUE&amp;DOC_NAME=FAT:FQL_AUDITING_CLIENT_TEMPLATE.FAT&amp;display_string=Audit&amp;VAR:KEY=FCNKRSFIHM&amp;VAR:QUERY=RkZfRUJJVERBX09QRVIoUVRSLDQvMS8yMDEwLDYvMzAvMjAxMCwsLFVTRCk=&amp;WINDOW=FIRST_POPUP&amp;HEIGH","T=450&amp;WIDTH=450&amp;START_MAXIMIZED=FALSE&amp;VAR:CALENDAR=US&amp;VAR:SYMBOL=DISCA&amp;VAR:INDEX=0"}</definedName>
    <definedName name="_740__FDSAUDITLINK__" localSheetId="3" hidden="1">{"fdsup://directions/FAT Viewer?action=UPDATE&amp;creator=factset&amp;DYN_ARGS=TRUE&amp;DOC_NAME=FAT:FQL_AUDITING_CLIENT_TEMPLATE.FAT&amp;display_string=Audit&amp;VAR:KEY=FCNKRSFIHM&amp;VAR:QUERY=RkZfRUJJVERBX09QRVIoUVRSLDQvMS8yMDEwLDYvMzAvMjAxMCwsLFVTRCk=&amp;WINDOW=FIRST_POPUP&amp;HEIGH","T=450&amp;WIDTH=450&amp;START_MAXIMIZED=FALSE&amp;VAR:CALENDAR=US&amp;VAR:SYMBOL=DISCA&amp;VAR:INDEX=0"}</definedName>
    <definedName name="_740__FDSAUDITLINK__" localSheetId="5" hidden="1">{"fdsup://directions/FAT Viewer?action=UPDATE&amp;creator=factset&amp;DYN_ARGS=TRUE&amp;DOC_NAME=FAT:FQL_AUDITING_CLIENT_TEMPLATE.FAT&amp;display_string=Audit&amp;VAR:KEY=FCNKRSFIHM&amp;VAR:QUERY=RkZfRUJJVERBX09QRVIoUVRSLDQvMS8yMDEwLDYvMzAvMjAxMCwsLFVTRCk=&amp;WINDOW=FIRST_POPUP&amp;HEIGH","T=450&amp;WIDTH=450&amp;START_MAXIMIZED=FALSE&amp;VAR:CALENDAR=US&amp;VAR:SYMBOL=DISCA&amp;VAR:INDEX=0"}</definedName>
    <definedName name="_740__FDSAUDITLINK__" localSheetId="1" hidden="1">{"fdsup://directions/FAT Viewer?action=UPDATE&amp;creator=factset&amp;DYN_ARGS=TRUE&amp;DOC_NAME=FAT:FQL_AUDITING_CLIENT_TEMPLATE.FAT&amp;display_string=Audit&amp;VAR:KEY=FCNKRSFIHM&amp;VAR:QUERY=RkZfRUJJVERBX09QRVIoUVRSLDQvMS8yMDEwLDYvMzAvMjAxMCwsLFVTRCk=&amp;WINDOW=FIRST_POPUP&amp;HEIGH","T=450&amp;WIDTH=450&amp;START_MAXIMIZED=FALSE&amp;VAR:CALENDAR=US&amp;VAR:SYMBOL=DISCA&amp;VAR:INDEX=0"}</definedName>
    <definedName name="_740__FDSAUDITLINK__" hidden="1">{"fdsup://directions/FAT Viewer?action=UPDATE&amp;creator=factset&amp;DYN_ARGS=TRUE&amp;DOC_NAME=FAT:FQL_AUDITING_CLIENT_TEMPLATE.FAT&amp;display_string=Audit&amp;VAR:KEY=FCNKRSFIHM&amp;VAR:QUERY=RkZfRUJJVERBX09QRVIoUVRSLDQvMS8yMDEwLDYvMzAvMjAxMCwsLFVTRCk=&amp;WINDOW=FIRST_POPUP&amp;HEIGH","T=450&amp;WIDTH=450&amp;START_MAXIMIZED=FALSE&amp;VAR:CALENDAR=US&amp;VAR:SYMBOL=DISCA&amp;VAR:INDEX=0"}</definedName>
    <definedName name="_741__FDSAUDITLINK__" localSheetId="7" hidden="1">{"fdsup://directions/FAT Viewer?action=UPDATE&amp;creator=factset&amp;DYN_ARGS=TRUE&amp;DOC_NAME=FAT:FQL_AUDITING_CLIENT_TEMPLATE.FAT&amp;display_string=Audit&amp;VAR:KEY=PAZODUFYBE&amp;VAR:QUERY=RkZfRUJJVERBX09QRVIoUVRSLDQvMS8yMDA5LDYvMzAvMjAwOSwsLFVTRCk=&amp;WINDOW=FIRST_POPUP&amp;HEIGH","T=450&amp;WIDTH=450&amp;START_MAXIMIZED=FALSE&amp;VAR:CALENDAR=US&amp;VAR:SYMBOL=DIS&amp;VAR:INDEX=0"}</definedName>
    <definedName name="_741__FDSAUDITLINK__" localSheetId="9" hidden="1">{"fdsup://directions/FAT Viewer?action=UPDATE&amp;creator=factset&amp;DYN_ARGS=TRUE&amp;DOC_NAME=FAT:FQL_AUDITING_CLIENT_TEMPLATE.FAT&amp;display_string=Audit&amp;VAR:KEY=PAZODUFYBE&amp;VAR:QUERY=RkZfRUJJVERBX09QRVIoUVRSLDQvMS8yMDA5LDYvMzAvMjAwOSwsLFVTRCk=&amp;WINDOW=FIRST_POPUP&amp;HEIGH","T=450&amp;WIDTH=450&amp;START_MAXIMIZED=FALSE&amp;VAR:CALENDAR=US&amp;VAR:SYMBOL=DIS&amp;VAR:INDEX=0"}</definedName>
    <definedName name="_741__FDSAUDITLINK__" localSheetId="8" hidden="1">{"fdsup://directions/FAT Viewer?action=UPDATE&amp;creator=factset&amp;DYN_ARGS=TRUE&amp;DOC_NAME=FAT:FQL_AUDITING_CLIENT_TEMPLATE.FAT&amp;display_string=Audit&amp;VAR:KEY=PAZODUFYBE&amp;VAR:QUERY=RkZfRUJJVERBX09QRVIoUVRSLDQvMS8yMDA5LDYvMzAvMjAwOSwsLFVTRCk=&amp;WINDOW=FIRST_POPUP&amp;HEIGH","T=450&amp;WIDTH=450&amp;START_MAXIMIZED=FALSE&amp;VAR:CALENDAR=US&amp;VAR:SYMBOL=DIS&amp;VAR:INDEX=0"}</definedName>
    <definedName name="_741__FDSAUDITLINK__" localSheetId="10" hidden="1">{"fdsup://directions/FAT Viewer?action=UPDATE&amp;creator=factset&amp;DYN_ARGS=TRUE&amp;DOC_NAME=FAT:FQL_AUDITING_CLIENT_TEMPLATE.FAT&amp;display_string=Audit&amp;VAR:KEY=PAZODUFYBE&amp;VAR:QUERY=RkZfRUJJVERBX09QRVIoUVRSLDQvMS8yMDA5LDYvMzAvMjAwOSwsLFVTRCk=&amp;WINDOW=FIRST_POPUP&amp;HEIGH","T=450&amp;WIDTH=450&amp;START_MAXIMIZED=FALSE&amp;VAR:CALENDAR=US&amp;VAR:SYMBOL=DIS&amp;VAR:INDEX=0"}</definedName>
    <definedName name="_741__FDSAUDITLINK__" localSheetId="3" hidden="1">{"fdsup://directions/FAT Viewer?action=UPDATE&amp;creator=factset&amp;DYN_ARGS=TRUE&amp;DOC_NAME=FAT:FQL_AUDITING_CLIENT_TEMPLATE.FAT&amp;display_string=Audit&amp;VAR:KEY=PAZODUFYBE&amp;VAR:QUERY=RkZfRUJJVERBX09QRVIoUVRSLDQvMS8yMDA5LDYvMzAvMjAwOSwsLFVTRCk=&amp;WINDOW=FIRST_POPUP&amp;HEIGH","T=450&amp;WIDTH=450&amp;START_MAXIMIZED=FALSE&amp;VAR:CALENDAR=US&amp;VAR:SYMBOL=DIS&amp;VAR:INDEX=0"}</definedName>
    <definedName name="_741__FDSAUDITLINK__" localSheetId="5" hidden="1">{"fdsup://directions/FAT Viewer?action=UPDATE&amp;creator=factset&amp;DYN_ARGS=TRUE&amp;DOC_NAME=FAT:FQL_AUDITING_CLIENT_TEMPLATE.FAT&amp;display_string=Audit&amp;VAR:KEY=PAZODUFYBE&amp;VAR:QUERY=RkZfRUJJVERBX09QRVIoUVRSLDQvMS8yMDA5LDYvMzAvMjAwOSwsLFVTRCk=&amp;WINDOW=FIRST_POPUP&amp;HEIGH","T=450&amp;WIDTH=450&amp;START_MAXIMIZED=FALSE&amp;VAR:CALENDAR=US&amp;VAR:SYMBOL=DIS&amp;VAR:INDEX=0"}</definedName>
    <definedName name="_741__FDSAUDITLINK__" localSheetId="1" hidden="1">{"fdsup://directions/FAT Viewer?action=UPDATE&amp;creator=factset&amp;DYN_ARGS=TRUE&amp;DOC_NAME=FAT:FQL_AUDITING_CLIENT_TEMPLATE.FAT&amp;display_string=Audit&amp;VAR:KEY=PAZODUFYBE&amp;VAR:QUERY=RkZfRUJJVERBX09QRVIoUVRSLDQvMS8yMDA5LDYvMzAvMjAwOSwsLFVTRCk=&amp;WINDOW=FIRST_POPUP&amp;HEIGH","T=450&amp;WIDTH=450&amp;START_MAXIMIZED=FALSE&amp;VAR:CALENDAR=US&amp;VAR:SYMBOL=DIS&amp;VAR:INDEX=0"}</definedName>
    <definedName name="_741__FDSAUDITLINK__" hidden="1">{"fdsup://directions/FAT Viewer?action=UPDATE&amp;creator=factset&amp;DYN_ARGS=TRUE&amp;DOC_NAME=FAT:FQL_AUDITING_CLIENT_TEMPLATE.FAT&amp;display_string=Audit&amp;VAR:KEY=PAZODUFYBE&amp;VAR:QUERY=RkZfRUJJVERBX09QRVIoUVRSLDQvMS8yMDA5LDYvMzAvMjAwOSwsLFVTRCk=&amp;WINDOW=FIRST_POPUP&amp;HEIGH","T=450&amp;WIDTH=450&amp;START_MAXIMIZED=FALSE&amp;VAR:CALENDAR=US&amp;VAR:SYMBOL=DIS&amp;VAR:INDEX=0"}</definedName>
    <definedName name="_742__FDSAUDITLINK__" localSheetId="7" hidden="1">{"fdsup://directions/FAT Viewer?action=UPDATE&amp;creator=factset&amp;DYN_ARGS=TRUE&amp;DOC_NAME=FAT:FQL_AUDITING_CLIENT_TEMPLATE.FAT&amp;display_string=Audit&amp;VAR:KEY=LARUVKLSRK&amp;VAR:QUERY=RkZfRUJJVERBX09QRVIoUVRSLDQvMS8yMDEwLDYvMzAvMjAxMCwsLFVTRCk=&amp;WINDOW=FIRST_POPUP&amp;HEIGH","T=450&amp;WIDTH=450&amp;START_MAXIMIZED=FALSE&amp;VAR:CALENDAR=US&amp;VAR:SYMBOL=DIS&amp;VAR:INDEX=0"}</definedName>
    <definedName name="_742__FDSAUDITLINK__" localSheetId="9" hidden="1">{"fdsup://directions/FAT Viewer?action=UPDATE&amp;creator=factset&amp;DYN_ARGS=TRUE&amp;DOC_NAME=FAT:FQL_AUDITING_CLIENT_TEMPLATE.FAT&amp;display_string=Audit&amp;VAR:KEY=LARUVKLSRK&amp;VAR:QUERY=RkZfRUJJVERBX09QRVIoUVRSLDQvMS8yMDEwLDYvMzAvMjAxMCwsLFVTRCk=&amp;WINDOW=FIRST_POPUP&amp;HEIGH","T=450&amp;WIDTH=450&amp;START_MAXIMIZED=FALSE&amp;VAR:CALENDAR=US&amp;VAR:SYMBOL=DIS&amp;VAR:INDEX=0"}</definedName>
    <definedName name="_742__FDSAUDITLINK__" localSheetId="8" hidden="1">{"fdsup://directions/FAT Viewer?action=UPDATE&amp;creator=factset&amp;DYN_ARGS=TRUE&amp;DOC_NAME=FAT:FQL_AUDITING_CLIENT_TEMPLATE.FAT&amp;display_string=Audit&amp;VAR:KEY=LARUVKLSRK&amp;VAR:QUERY=RkZfRUJJVERBX09QRVIoUVRSLDQvMS8yMDEwLDYvMzAvMjAxMCwsLFVTRCk=&amp;WINDOW=FIRST_POPUP&amp;HEIGH","T=450&amp;WIDTH=450&amp;START_MAXIMIZED=FALSE&amp;VAR:CALENDAR=US&amp;VAR:SYMBOL=DIS&amp;VAR:INDEX=0"}</definedName>
    <definedName name="_742__FDSAUDITLINK__" localSheetId="10" hidden="1">{"fdsup://directions/FAT Viewer?action=UPDATE&amp;creator=factset&amp;DYN_ARGS=TRUE&amp;DOC_NAME=FAT:FQL_AUDITING_CLIENT_TEMPLATE.FAT&amp;display_string=Audit&amp;VAR:KEY=LARUVKLSRK&amp;VAR:QUERY=RkZfRUJJVERBX09QRVIoUVRSLDQvMS8yMDEwLDYvMzAvMjAxMCwsLFVTRCk=&amp;WINDOW=FIRST_POPUP&amp;HEIGH","T=450&amp;WIDTH=450&amp;START_MAXIMIZED=FALSE&amp;VAR:CALENDAR=US&amp;VAR:SYMBOL=DIS&amp;VAR:INDEX=0"}</definedName>
    <definedName name="_742__FDSAUDITLINK__" localSheetId="3" hidden="1">{"fdsup://directions/FAT Viewer?action=UPDATE&amp;creator=factset&amp;DYN_ARGS=TRUE&amp;DOC_NAME=FAT:FQL_AUDITING_CLIENT_TEMPLATE.FAT&amp;display_string=Audit&amp;VAR:KEY=LARUVKLSRK&amp;VAR:QUERY=RkZfRUJJVERBX09QRVIoUVRSLDQvMS8yMDEwLDYvMzAvMjAxMCwsLFVTRCk=&amp;WINDOW=FIRST_POPUP&amp;HEIGH","T=450&amp;WIDTH=450&amp;START_MAXIMIZED=FALSE&amp;VAR:CALENDAR=US&amp;VAR:SYMBOL=DIS&amp;VAR:INDEX=0"}</definedName>
    <definedName name="_742__FDSAUDITLINK__" localSheetId="5" hidden="1">{"fdsup://directions/FAT Viewer?action=UPDATE&amp;creator=factset&amp;DYN_ARGS=TRUE&amp;DOC_NAME=FAT:FQL_AUDITING_CLIENT_TEMPLATE.FAT&amp;display_string=Audit&amp;VAR:KEY=LARUVKLSRK&amp;VAR:QUERY=RkZfRUJJVERBX09QRVIoUVRSLDQvMS8yMDEwLDYvMzAvMjAxMCwsLFVTRCk=&amp;WINDOW=FIRST_POPUP&amp;HEIGH","T=450&amp;WIDTH=450&amp;START_MAXIMIZED=FALSE&amp;VAR:CALENDAR=US&amp;VAR:SYMBOL=DIS&amp;VAR:INDEX=0"}</definedName>
    <definedName name="_742__FDSAUDITLINK__" localSheetId="1" hidden="1">{"fdsup://directions/FAT Viewer?action=UPDATE&amp;creator=factset&amp;DYN_ARGS=TRUE&amp;DOC_NAME=FAT:FQL_AUDITING_CLIENT_TEMPLATE.FAT&amp;display_string=Audit&amp;VAR:KEY=LARUVKLSRK&amp;VAR:QUERY=RkZfRUJJVERBX09QRVIoUVRSLDQvMS8yMDEwLDYvMzAvMjAxMCwsLFVTRCk=&amp;WINDOW=FIRST_POPUP&amp;HEIGH","T=450&amp;WIDTH=450&amp;START_MAXIMIZED=FALSE&amp;VAR:CALENDAR=US&amp;VAR:SYMBOL=DIS&amp;VAR:INDEX=0"}</definedName>
    <definedName name="_742__FDSAUDITLINK__" hidden="1">{"fdsup://directions/FAT Viewer?action=UPDATE&amp;creator=factset&amp;DYN_ARGS=TRUE&amp;DOC_NAME=FAT:FQL_AUDITING_CLIENT_TEMPLATE.FAT&amp;display_string=Audit&amp;VAR:KEY=LARUVKLSRK&amp;VAR:QUERY=RkZfRUJJVERBX09QRVIoUVRSLDQvMS8yMDEwLDYvMzAvMjAxMCwsLFVTRCk=&amp;WINDOW=FIRST_POPUP&amp;HEIGH","T=450&amp;WIDTH=450&amp;START_MAXIMIZED=FALSE&amp;VAR:CALENDAR=US&amp;VAR:SYMBOL=DIS&amp;VAR:INDEX=0"}</definedName>
    <definedName name="_743__FDSAUDITLINK__" localSheetId="7" hidden="1">{"fdsup://directions/FAT Viewer?action=UPDATE&amp;creator=factset&amp;DYN_ARGS=TRUE&amp;DOC_NAME=FAT:FQL_AUDITING_CLIENT_TEMPLATE.FAT&amp;display_string=Audit&amp;VAR:KEY=NKVQPKFSPM&amp;VAR:QUERY=RkZfRUJJVERBX09QRVIoUVRSLDQvMS8yMDA5LDYvMzAvMjAwOSwsLFVTRCk=&amp;WINDOW=FIRST_POPUP&amp;HEIGH","T=450&amp;WIDTH=450&amp;START_MAXIMIZED=FALSE&amp;VAR:CALENDAR=US&amp;VAR:SYMBOL=DHR&amp;VAR:INDEX=0"}</definedName>
    <definedName name="_743__FDSAUDITLINK__" localSheetId="9" hidden="1">{"fdsup://directions/FAT Viewer?action=UPDATE&amp;creator=factset&amp;DYN_ARGS=TRUE&amp;DOC_NAME=FAT:FQL_AUDITING_CLIENT_TEMPLATE.FAT&amp;display_string=Audit&amp;VAR:KEY=NKVQPKFSPM&amp;VAR:QUERY=RkZfRUJJVERBX09QRVIoUVRSLDQvMS8yMDA5LDYvMzAvMjAwOSwsLFVTRCk=&amp;WINDOW=FIRST_POPUP&amp;HEIGH","T=450&amp;WIDTH=450&amp;START_MAXIMIZED=FALSE&amp;VAR:CALENDAR=US&amp;VAR:SYMBOL=DHR&amp;VAR:INDEX=0"}</definedName>
    <definedName name="_743__FDSAUDITLINK__" localSheetId="8" hidden="1">{"fdsup://directions/FAT Viewer?action=UPDATE&amp;creator=factset&amp;DYN_ARGS=TRUE&amp;DOC_NAME=FAT:FQL_AUDITING_CLIENT_TEMPLATE.FAT&amp;display_string=Audit&amp;VAR:KEY=NKVQPKFSPM&amp;VAR:QUERY=RkZfRUJJVERBX09QRVIoUVRSLDQvMS8yMDA5LDYvMzAvMjAwOSwsLFVTRCk=&amp;WINDOW=FIRST_POPUP&amp;HEIGH","T=450&amp;WIDTH=450&amp;START_MAXIMIZED=FALSE&amp;VAR:CALENDAR=US&amp;VAR:SYMBOL=DHR&amp;VAR:INDEX=0"}</definedName>
    <definedName name="_743__FDSAUDITLINK__" localSheetId="10" hidden="1">{"fdsup://directions/FAT Viewer?action=UPDATE&amp;creator=factset&amp;DYN_ARGS=TRUE&amp;DOC_NAME=FAT:FQL_AUDITING_CLIENT_TEMPLATE.FAT&amp;display_string=Audit&amp;VAR:KEY=NKVQPKFSPM&amp;VAR:QUERY=RkZfRUJJVERBX09QRVIoUVRSLDQvMS8yMDA5LDYvMzAvMjAwOSwsLFVTRCk=&amp;WINDOW=FIRST_POPUP&amp;HEIGH","T=450&amp;WIDTH=450&amp;START_MAXIMIZED=FALSE&amp;VAR:CALENDAR=US&amp;VAR:SYMBOL=DHR&amp;VAR:INDEX=0"}</definedName>
    <definedName name="_743__FDSAUDITLINK__" localSheetId="3" hidden="1">{"fdsup://directions/FAT Viewer?action=UPDATE&amp;creator=factset&amp;DYN_ARGS=TRUE&amp;DOC_NAME=FAT:FQL_AUDITING_CLIENT_TEMPLATE.FAT&amp;display_string=Audit&amp;VAR:KEY=NKVQPKFSPM&amp;VAR:QUERY=RkZfRUJJVERBX09QRVIoUVRSLDQvMS8yMDA5LDYvMzAvMjAwOSwsLFVTRCk=&amp;WINDOW=FIRST_POPUP&amp;HEIGH","T=450&amp;WIDTH=450&amp;START_MAXIMIZED=FALSE&amp;VAR:CALENDAR=US&amp;VAR:SYMBOL=DHR&amp;VAR:INDEX=0"}</definedName>
    <definedName name="_743__FDSAUDITLINK__" localSheetId="5" hidden="1">{"fdsup://directions/FAT Viewer?action=UPDATE&amp;creator=factset&amp;DYN_ARGS=TRUE&amp;DOC_NAME=FAT:FQL_AUDITING_CLIENT_TEMPLATE.FAT&amp;display_string=Audit&amp;VAR:KEY=NKVQPKFSPM&amp;VAR:QUERY=RkZfRUJJVERBX09QRVIoUVRSLDQvMS8yMDA5LDYvMzAvMjAwOSwsLFVTRCk=&amp;WINDOW=FIRST_POPUP&amp;HEIGH","T=450&amp;WIDTH=450&amp;START_MAXIMIZED=FALSE&amp;VAR:CALENDAR=US&amp;VAR:SYMBOL=DHR&amp;VAR:INDEX=0"}</definedName>
    <definedName name="_743__FDSAUDITLINK__" localSheetId="1" hidden="1">{"fdsup://directions/FAT Viewer?action=UPDATE&amp;creator=factset&amp;DYN_ARGS=TRUE&amp;DOC_NAME=FAT:FQL_AUDITING_CLIENT_TEMPLATE.FAT&amp;display_string=Audit&amp;VAR:KEY=NKVQPKFSPM&amp;VAR:QUERY=RkZfRUJJVERBX09QRVIoUVRSLDQvMS8yMDA5LDYvMzAvMjAwOSwsLFVTRCk=&amp;WINDOW=FIRST_POPUP&amp;HEIGH","T=450&amp;WIDTH=450&amp;START_MAXIMIZED=FALSE&amp;VAR:CALENDAR=US&amp;VAR:SYMBOL=DHR&amp;VAR:INDEX=0"}</definedName>
    <definedName name="_743__FDSAUDITLINK__" hidden="1">{"fdsup://directions/FAT Viewer?action=UPDATE&amp;creator=factset&amp;DYN_ARGS=TRUE&amp;DOC_NAME=FAT:FQL_AUDITING_CLIENT_TEMPLATE.FAT&amp;display_string=Audit&amp;VAR:KEY=NKVQPKFSPM&amp;VAR:QUERY=RkZfRUJJVERBX09QRVIoUVRSLDQvMS8yMDA5LDYvMzAvMjAwOSwsLFVTRCk=&amp;WINDOW=FIRST_POPUP&amp;HEIGH","T=450&amp;WIDTH=450&amp;START_MAXIMIZED=FALSE&amp;VAR:CALENDAR=US&amp;VAR:SYMBOL=DHR&amp;VAR:INDEX=0"}</definedName>
    <definedName name="_744__FDSAUDITLINK__" localSheetId="7" hidden="1">{"fdsup://directions/FAT Viewer?action=UPDATE&amp;creator=factset&amp;DYN_ARGS=TRUE&amp;DOC_NAME=FAT:FQL_AUDITING_CLIENT_TEMPLATE.FAT&amp;display_string=Audit&amp;VAR:KEY=FWRQZAPAVI&amp;VAR:QUERY=RkZfRUJJVERBX09QRVIoUVRSLDQvMS8yMDEwLDYvMzAvMjAxMCwsLFVTRCk=&amp;WINDOW=FIRST_POPUP&amp;HEIGH","T=450&amp;WIDTH=450&amp;START_MAXIMIZED=FALSE&amp;VAR:CALENDAR=US&amp;VAR:SYMBOL=DHR&amp;VAR:INDEX=0"}</definedName>
    <definedName name="_744__FDSAUDITLINK__" localSheetId="9" hidden="1">{"fdsup://directions/FAT Viewer?action=UPDATE&amp;creator=factset&amp;DYN_ARGS=TRUE&amp;DOC_NAME=FAT:FQL_AUDITING_CLIENT_TEMPLATE.FAT&amp;display_string=Audit&amp;VAR:KEY=FWRQZAPAVI&amp;VAR:QUERY=RkZfRUJJVERBX09QRVIoUVRSLDQvMS8yMDEwLDYvMzAvMjAxMCwsLFVTRCk=&amp;WINDOW=FIRST_POPUP&amp;HEIGH","T=450&amp;WIDTH=450&amp;START_MAXIMIZED=FALSE&amp;VAR:CALENDAR=US&amp;VAR:SYMBOL=DHR&amp;VAR:INDEX=0"}</definedName>
    <definedName name="_744__FDSAUDITLINK__" localSheetId="8" hidden="1">{"fdsup://directions/FAT Viewer?action=UPDATE&amp;creator=factset&amp;DYN_ARGS=TRUE&amp;DOC_NAME=FAT:FQL_AUDITING_CLIENT_TEMPLATE.FAT&amp;display_string=Audit&amp;VAR:KEY=FWRQZAPAVI&amp;VAR:QUERY=RkZfRUJJVERBX09QRVIoUVRSLDQvMS8yMDEwLDYvMzAvMjAxMCwsLFVTRCk=&amp;WINDOW=FIRST_POPUP&amp;HEIGH","T=450&amp;WIDTH=450&amp;START_MAXIMIZED=FALSE&amp;VAR:CALENDAR=US&amp;VAR:SYMBOL=DHR&amp;VAR:INDEX=0"}</definedName>
    <definedName name="_744__FDSAUDITLINK__" localSheetId="10" hidden="1">{"fdsup://directions/FAT Viewer?action=UPDATE&amp;creator=factset&amp;DYN_ARGS=TRUE&amp;DOC_NAME=FAT:FQL_AUDITING_CLIENT_TEMPLATE.FAT&amp;display_string=Audit&amp;VAR:KEY=FWRQZAPAVI&amp;VAR:QUERY=RkZfRUJJVERBX09QRVIoUVRSLDQvMS8yMDEwLDYvMzAvMjAxMCwsLFVTRCk=&amp;WINDOW=FIRST_POPUP&amp;HEIGH","T=450&amp;WIDTH=450&amp;START_MAXIMIZED=FALSE&amp;VAR:CALENDAR=US&amp;VAR:SYMBOL=DHR&amp;VAR:INDEX=0"}</definedName>
    <definedName name="_744__FDSAUDITLINK__" localSheetId="3" hidden="1">{"fdsup://directions/FAT Viewer?action=UPDATE&amp;creator=factset&amp;DYN_ARGS=TRUE&amp;DOC_NAME=FAT:FQL_AUDITING_CLIENT_TEMPLATE.FAT&amp;display_string=Audit&amp;VAR:KEY=FWRQZAPAVI&amp;VAR:QUERY=RkZfRUJJVERBX09QRVIoUVRSLDQvMS8yMDEwLDYvMzAvMjAxMCwsLFVTRCk=&amp;WINDOW=FIRST_POPUP&amp;HEIGH","T=450&amp;WIDTH=450&amp;START_MAXIMIZED=FALSE&amp;VAR:CALENDAR=US&amp;VAR:SYMBOL=DHR&amp;VAR:INDEX=0"}</definedName>
    <definedName name="_744__FDSAUDITLINK__" localSheetId="5" hidden="1">{"fdsup://directions/FAT Viewer?action=UPDATE&amp;creator=factset&amp;DYN_ARGS=TRUE&amp;DOC_NAME=FAT:FQL_AUDITING_CLIENT_TEMPLATE.FAT&amp;display_string=Audit&amp;VAR:KEY=FWRQZAPAVI&amp;VAR:QUERY=RkZfRUJJVERBX09QRVIoUVRSLDQvMS8yMDEwLDYvMzAvMjAxMCwsLFVTRCk=&amp;WINDOW=FIRST_POPUP&amp;HEIGH","T=450&amp;WIDTH=450&amp;START_MAXIMIZED=FALSE&amp;VAR:CALENDAR=US&amp;VAR:SYMBOL=DHR&amp;VAR:INDEX=0"}</definedName>
    <definedName name="_744__FDSAUDITLINK__" localSheetId="1" hidden="1">{"fdsup://directions/FAT Viewer?action=UPDATE&amp;creator=factset&amp;DYN_ARGS=TRUE&amp;DOC_NAME=FAT:FQL_AUDITING_CLIENT_TEMPLATE.FAT&amp;display_string=Audit&amp;VAR:KEY=FWRQZAPAVI&amp;VAR:QUERY=RkZfRUJJVERBX09QRVIoUVRSLDQvMS8yMDEwLDYvMzAvMjAxMCwsLFVTRCk=&amp;WINDOW=FIRST_POPUP&amp;HEIGH","T=450&amp;WIDTH=450&amp;START_MAXIMIZED=FALSE&amp;VAR:CALENDAR=US&amp;VAR:SYMBOL=DHR&amp;VAR:INDEX=0"}</definedName>
    <definedName name="_744__FDSAUDITLINK__" hidden="1">{"fdsup://directions/FAT Viewer?action=UPDATE&amp;creator=factset&amp;DYN_ARGS=TRUE&amp;DOC_NAME=FAT:FQL_AUDITING_CLIENT_TEMPLATE.FAT&amp;display_string=Audit&amp;VAR:KEY=FWRQZAPAVI&amp;VAR:QUERY=RkZfRUJJVERBX09QRVIoUVRSLDQvMS8yMDEwLDYvMzAvMjAxMCwsLFVTRCk=&amp;WINDOW=FIRST_POPUP&amp;HEIGH","T=450&amp;WIDTH=450&amp;START_MAXIMIZED=FALSE&amp;VAR:CALENDAR=US&amp;VAR:SYMBOL=DHR&amp;VAR:INDEX=0"}</definedName>
    <definedName name="_745__FDSAUDITLINK__" localSheetId="7" hidden="1">{"fdsup://directions/FAT Viewer?action=UPDATE&amp;creator=factset&amp;DYN_ARGS=TRUE&amp;DOC_NAME=FAT:FQL_AUDITING_CLIENT_TEMPLATE.FAT&amp;display_string=Audit&amp;VAR:KEY=RQHYZOTQJE&amp;VAR:QUERY=RkZfRUJJVERBX09QRVIoUVRSLDQvMS8yMDA5LDYvMzAvMjAwOSwsLFVTRCk=&amp;WINDOW=FIRST_POPUP&amp;HEIGH","T=450&amp;WIDTH=450&amp;START_MAXIMIZED=FALSE&amp;VAR:CALENDAR=US&amp;VAR:SYMBOL=DHI&amp;VAR:INDEX=0"}</definedName>
    <definedName name="_745__FDSAUDITLINK__" localSheetId="9" hidden="1">{"fdsup://directions/FAT Viewer?action=UPDATE&amp;creator=factset&amp;DYN_ARGS=TRUE&amp;DOC_NAME=FAT:FQL_AUDITING_CLIENT_TEMPLATE.FAT&amp;display_string=Audit&amp;VAR:KEY=RQHYZOTQJE&amp;VAR:QUERY=RkZfRUJJVERBX09QRVIoUVRSLDQvMS8yMDA5LDYvMzAvMjAwOSwsLFVTRCk=&amp;WINDOW=FIRST_POPUP&amp;HEIGH","T=450&amp;WIDTH=450&amp;START_MAXIMIZED=FALSE&amp;VAR:CALENDAR=US&amp;VAR:SYMBOL=DHI&amp;VAR:INDEX=0"}</definedName>
    <definedName name="_745__FDSAUDITLINK__" localSheetId="8" hidden="1">{"fdsup://directions/FAT Viewer?action=UPDATE&amp;creator=factset&amp;DYN_ARGS=TRUE&amp;DOC_NAME=FAT:FQL_AUDITING_CLIENT_TEMPLATE.FAT&amp;display_string=Audit&amp;VAR:KEY=RQHYZOTQJE&amp;VAR:QUERY=RkZfRUJJVERBX09QRVIoUVRSLDQvMS8yMDA5LDYvMzAvMjAwOSwsLFVTRCk=&amp;WINDOW=FIRST_POPUP&amp;HEIGH","T=450&amp;WIDTH=450&amp;START_MAXIMIZED=FALSE&amp;VAR:CALENDAR=US&amp;VAR:SYMBOL=DHI&amp;VAR:INDEX=0"}</definedName>
    <definedName name="_745__FDSAUDITLINK__" localSheetId="10" hidden="1">{"fdsup://directions/FAT Viewer?action=UPDATE&amp;creator=factset&amp;DYN_ARGS=TRUE&amp;DOC_NAME=FAT:FQL_AUDITING_CLIENT_TEMPLATE.FAT&amp;display_string=Audit&amp;VAR:KEY=RQHYZOTQJE&amp;VAR:QUERY=RkZfRUJJVERBX09QRVIoUVRSLDQvMS8yMDA5LDYvMzAvMjAwOSwsLFVTRCk=&amp;WINDOW=FIRST_POPUP&amp;HEIGH","T=450&amp;WIDTH=450&amp;START_MAXIMIZED=FALSE&amp;VAR:CALENDAR=US&amp;VAR:SYMBOL=DHI&amp;VAR:INDEX=0"}</definedName>
    <definedName name="_745__FDSAUDITLINK__" localSheetId="3" hidden="1">{"fdsup://directions/FAT Viewer?action=UPDATE&amp;creator=factset&amp;DYN_ARGS=TRUE&amp;DOC_NAME=FAT:FQL_AUDITING_CLIENT_TEMPLATE.FAT&amp;display_string=Audit&amp;VAR:KEY=RQHYZOTQJE&amp;VAR:QUERY=RkZfRUJJVERBX09QRVIoUVRSLDQvMS8yMDA5LDYvMzAvMjAwOSwsLFVTRCk=&amp;WINDOW=FIRST_POPUP&amp;HEIGH","T=450&amp;WIDTH=450&amp;START_MAXIMIZED=FALSE&amp;VAR:CALENDAR=US&amp;VAR:SYMBOL=DHI&amp;VAR:INDEX=0"}</definedName>
    <definedName name="_745__FDSAUDITLINK__" localSheetId="5" hidden="1">{"fdsup://directions/FAT Viewer?action=UPDATE&amp;creator=factset&amp;DYN_ARGS=TRUE&amp;DOC_NAME=FAT:FQL_AUDITING_CLIENT_TEMPLATE.FAT&amp;display_string=Audit&amp;VAR:KEY=RQHYZOTQJE&amp;VAR:QUERY=RkZfRUJJVERBX09QRVIoUVRSLDQvMS8yMDA5LDYvMzAvMjAwOSwsLFVTRCk=&amp;WINDOW=FIRST_POPUP&amp;HEIGH","T=450&amp;WIDTH=450&amp;START_MAXIMIZED=FALSE&amp;VAR:CALENDAR=US&amp;VAR:SYMBOL=DHI&amp;VAR:INDEX=0"}</definedName>
    <definedName name="_745__FDSAUDITLINK__" localSheetId="1" hidden="1">{"fdsup://directions/FAT Viewer?action=UPDATE&amp;creator=factset&amp;DYN_ARGS=TRUE&amp;DOC_NAME=FAT:FQL_AUDITING_CLIENT_TEMPLATE.FAT&amp;display_string=Audit&amp;VAR:KEY=RQHYZOTQJE&amp;VAR:QUERY=RkZfRUJJVERBX09QRVIoUVRSLDQvMS8yMDA5LDYvMzAvMjAwOSwsLFVTRCk=&amp;WINDOW=FIRST_POPUP&amp;HEIGH","T=450&amp;WIDTH=450&amp;START_MAXIMIZED=FALSE&amp;VAR:CALENDAR=US&amp;VAR:SYMBOL=DHI&amp;VAR:INDEX=0"}</definedName>
    <definedName name="_745__FDSAUDITLINK__" hidden="1">{"fdsup://directions/FAT Viewer?action=UPDATE&amp;creator=factset&amp;DYN_ARGS=TRUE&amp;DOC_NAME=FAT:FQL_AUDITING_CLIENT_TEMPLATE.FAT&amp;display_string=Audit&amp;VAR:KEY=RQHYZOTQJE&amp;VAR:QUERY=RkZfRUJJVERBX09QRVIoUVRSLDQvMS8yMDA5LDYvMzAvMjAwOSwsLFVTRCk=&amp;WINDOW=FIRST_POPUP&amp;HEIGH","T=450&amp;WIDTH=450&amp;START_MAXIMIZED=FALSE&amp;VAR:CALENDAR=US&amp;VAR:SYMBOL=DHI&amp;VAR:INDEX=0"}</definedName>
    <definedName name="_746__FDSAUDITLINK__" localSheetId="7" hidden="1">{"fdsup://directions/FAT Viewer?action=UPDATE&amp;creator=factset&amp;DYN_ARGS=TRUE&amp;DOC_NAME=FAT:FQL_AUDITING_CLIENT_TEMPLATE.FAT&amp;display_string=Audit&amp;VAR:KEY=DAJUDMJSZW&amp;VAR:QUERY=RkZfRUJJVERBX09QRVIoUVRSLDQvMS8yMDEwLDYvMzAvMjAxMCwsLFVTRCk=&amp;WINDOW=FIRST_POPUP&amp;HEIGH","T=450&amp;WIDTH=450&amp;START_MAXIMIZED=FALSE&amp;VAR:CALENDAR=US&amp;VAR:SYMBOL=DHI&amp;VAR:INDEX=0"}</definedName>
    <definedName name="_746__FDSAUDITLINK__" localSheetId="9" hidden="1">{"fdsup://directions/FAT Viewer?action=UPDATE&amp;creator=factset&amp;DYN_ARGS=TRUE&amp;DOC_NAME=FAT:FQL_AUDITING_CLIENT_TEMPLATE.FAT&amp;display_string=Audit&amp;VAR:KEY=DAJUDMJSZW&amp;VAR:QUERY=RkZfRUJJVERBX09QRVIoUVRSLDQvMS8yMDEwLDYvMzAvMjAxMCwsLFVTRCk=&amp;WINDOW=FIRST_POPUP&amp;HEIGH","T=450&amp;WIDTH=450&amp;START_MAXIMIZED=FALSE&amp;VAR:CALENDAR=US&amp;VAR:SYMBOL=DHI&amp;VAR:INDEX=0"}</definedName>
    <definedName name="_746__FDSAUDITLINK__" localSheetId="8" hidden="1">{"fdsup://directions/FAT Viewer?action=UPDATE&amp;creator=factset&amp;DYN_ARGS=TRUE&amp;DOC_NAME=FAT:FQL_AUDITING_CLIENT_TEMPLATE.FAT&amp;display_string=Audit&amp;VAR:KEY=DAJUDMJSZW&amp;VAR:QUERY=RkZfRUJJVERBX09QRVIoUVRSLDQvMS8yMDEwLDYvMzAvMjAxMCwsLFVTRCk=&amp;WINDOW=FIRST_POPUP&amp;HEIGH","T=450&amp;WIDTH=450&amp;START_MAXIMIZED=FALSE&amp;VAR:CALENDAR=US&amp;VAR:SYMBOL=DHI&amp;VAR:INDEX=0"}</definedName>
    <definedName name="_746__FDSAUDITLINK__" localSheetId="10" hidden="1">{"fdsup://directions/FAT Viewer?action=UPDATE&amp;creator=factset&amp;DYN_ARGS=TRUE&amp;DOC_NAME=FAT:FQL_AUDITING_CLIENT_TEMPLATE.FAT&amp;display_string=Audit&amp;VAR:KEY=DAJUDMJSZW&amp;VAR:QUERY=RkZfRUJJVERBX09QRVIoUVRSLDQvMS8yMDEwLDYvMzAvMjAxMCwsLFVTRCk=&amp;WINDOW=FIRST_POPUP&amp;HEIGH","T=450&amp;WIDTH=450&amp;START_MAXIMIZED=FALSE&amp;VAR:CALENDAR=US&amp;VAR:SYMBOL=DHI&amp;VAR:INDEX=0"}</definedName>
    <definedName name="_746__FDSAUDITLINK__" localSheetId="3" hidden="1">{"fdsup://directions/FAT Viewer?action=UPDATE&amp;creator=factset&amp;DYN_ARGS=TRUE&amp;DOC_NAME=FAT:FQL_AUDITING_CLIENT_TEMPLATE.FAT&amp;display_string=Audit&amp;VAR:KEY=DAJUDMJSZW&amp;VAR:QUERY=RkZfRUJJVERBX09QRVIoUVRSLDQvMS8yMDEwLDYvMzAvMjAxMCwsLFVTRCk=&amp;WINDOW=FIRST_POPUP&amp;HEIGH","T=450&amp;WIDTH=450&amp;START_MAXIMIZED=FALSE&amp;VAR:CALENDAR=US&amp;VAR:SYMBOL=DHI&amp;VAR:INDEX=0"}</definedName>
    <definedName name="_746__FDSAUDITLINK__" localSheetId="5" hidden="1">{"fdsup://directions/FAT Viewer?action=UPDATE&amp;creator=factset&amp;DYN_ARGS=TRUE&amp;DOC_NAME=FAT:FQL_AUDITING_CLIENT_TEMPLATE.FAT&amp;display_string=Audit&amp;VAR:KEY=DAJUDMJSZW&amp;VAR:QUERY=RkZfRUJJVERBX09QRVIoUVRSLDQvMS8yMDEwLDYvMzAvMjAxMCwsLFVTRCk=&amp;WINDOW=FIRST_POPUP&amp;HEIGH","T=450&amp;WIDTH=450&amp;START_MAXIMIZED=FALSE&amp;VAR:CALENDAR=US&amp;VAR:SYMBOL=DHI&amp;VAR:INDEX=0"}</definedName>
    <definedName name="_746__FDSAUDITLINK__" localSheetId="1" hidden="1">{"fdsup://directions/FAT Viewer?action=UPDATE&amp;creator=factset&amp;DYN_ARGS=TRUE&amp;DOC_NAME=FAT:FQL_AUDITING_CLIENT_TEMPLATE.FAT&amp;display_string=Audit&amp;VAR:KEY=DAJUDMJSZW&amp;VAR:QUERY=RkZfRUJJVERBX09QRVIoUVRSLDQvMS8yMDEwLDYvMzAvMjAxMCwsLFVTRCk=&amp;WINDOW=FIRST_POPUP&amp;HEIGH","T=450&amp;WIDTH=450&amp;START_MAXIMIZED=FALSE&amp;VAR:CALENDAR=US&amp;VAR:SYMBOL=DHI&amp;VAR:INDEX=0"}</definedName>
    <definedName name="_746__FDSAUDITLINK__" hidden="1">{"fdsup://directions/FAT Viewer?action=UPDATE&amp;creator=factset&amp;DYN_ARGS=TRUE&amp;DOC_NAME=FAT:FQL_AUDITING_CLIENT_TEMPLATE.FAT&amp;display_string=Audit&amp;VAR:KEY=DAJUDMJSZW&amp;VAR:QUERY=RkZfRUJJVERBX09QRVIoUVRSLDQvMS8yMDEwLDYvMzAvMjAxMCwsLFVTRCk=&amp;WINDOW=FIRST_POPUP&amp;HEIGH","T=450&amp;WIDTH=450&amp;START_MAXIMIZED=FALSE&amp;VAR:CALENDAR=US&amp;VAR:SYMBOL=DHI&amp;VAR:INDEX=0"}</definedName>
    <definedName name="_747__FDSAUDITLINK__" localSheetId="7" hidden="1">{"fdsup://directions/FAT Viewer?action=UPDATE&amp;creator=factset&amp;DYN_ARGS=TRUE&amp;DOC_NAME=FAT:FQL_AUDITING_CLIENT_TEMPLATE.FAT&amp;display_string=Audit&amp;VAR:KEY=RSBIDIHEXA&amp;VAR:QUERY=RkZfRUJJVERBX09QRVIoUVRSLDQvMS8yMDA5LDYvMzAvMjAwOSwsLFVTRCk=&amp;WINDOW=FIRST_POPUP&amp;HEIGH","T=450&amp;WIDTH=450&amp;START_MAXIMIZED=FALSE&amp;VAR:CALENDAR=US&amp;VAR:SYMBOL=DGX&amp;VAR:INDEX=0"}</definedName>
    <definedName name="_747__FDSAUDITLINK__" localSheetId="9" hidden="1">{"fdsup://directions/FAT Viewer?action=UPDATE&amp;creator=factset&amp;DYN_ARGS=TRUE&amp;DOC_NAME=FAT:FQL_AUDITING_CLIENT_TEMPLATE.FAT&amp;display_string=Audit&amp;VAR:KEY=RSBIDIHEXA&amp;VAR:QUERY=RkZfRUJJVERBX09QRVIoUVRSLDQvMS8yMDA5LDYvMzAvMjAwOSwsLFVTRCk=&amp;WINDOW=FIRST_POPUP&amp;HEIGH","T=450&amp;WIDTH=450&amp;START_MAXIMIZED=FALSE&amp;VAR:CALENDAR=US&amp;VAR:SYMBOL=DGX&amp;VAR:INDEX=0"}</definedName>
    <definedName name="_747__FDSAUDITLINK__" localSheetId="8" hidden="1">{"fdsup://directions/FAT Viewer?action=UPDATE&amp;creator=factset&amp;DYN_ARGS=TRUE&amp;DOC_NAME=FAT:FQL_AUDITING_CLIENT_TEMPLATE.FAT&amp;display_string=Audit&amp;VAR:KEY=RSBIDIHEXA&amp;VAR:QUERY=RkZfRUJJVERBX09QRVIoUVRSLDQvMS8yMDA5LDYvMzAvMjAwOSwsLFVTRCk=&amp;WINDOW=FIRST_POPUP&amp;HEIGH","T=450&amp;WIDTH=450&amp;START_MAXIMIZED=FALSE&amp;VAR:CALENDAR=US&amp;VAR:SYMBOL=DGX&amp;VAR:INDEX=0"}</definedName>
    <definedName name="_747__FDSAUDITLINK__" localSheetId="10" hidden="1">{"fdsup://directions/FAT Viewer?action=UPDATE&amp;creator=factset&amp;DYN_ARGS=TRUE&amp;DOC_NAME=FAT:FQL_AUDITING_CLIENT_TEMPLATE.FAT&amp;display_string=Audit&amp;VAR:KEY=RSBIDIHEXA&amp;VAR:QUERY=RkZfRUJJVERBX09QRVIoUVRSLDQvMS8yMDA5LDYvMzAvMjAwOSwsLFVTRCk=&amp;WINDOW=FIRST_POPUP&amp;HEIGH","T=450&amp;WIDTH=450&amp;START_MAXIMIZED=FALSE&amp;VAR:CALENDAR=US&amp;VAR:SYMBOL=DGX&amp;VAR:INDEX=0"}</definedName>
    <definedName name="_747__FDSAUDITLINK__" localSheetId="3" hidden="1">{"fdsup://directions/FAT Viewer?action=UPDATE&amp;creator=factset&amp;DYN_ARGS=TRUE&amp;DOC_NAME=FAT:FQL_AUDITING_CLIENT_TEMPLATE.FAT&amp;display_string=Audit&amp;VAR:KEY=RSBIDIHEXA&amp;VAR:QUERY=RkZfRUJJVERBX09QRVIoUVRSLDQvMS8yMDA5LDYvMzAvMjAwOSwsLFVTRCk=&amp;WINDOW=FIRST_POPUP&amp;HEIGH","T=450&amp;WIDTH=450&amp;START_MAXIMIZED=FALSE&amp;VAR:CALENDAR=US&amp;VAR:SYMBOL=DGX&amp;VAR:INDEX=0"}</definedName>
    <definedName name="_747__FDSAUDITLINK__" localSheetId="5" hidden="1">{"fdsup://directions/FAT Viewer?action=UPDATE&amp;creator=factset&amp;DYN_ARGS=TRUE&amp;DOC_NAME=FAT:FQL_AUDITING_CLIENT_TEMPLATE.FAT&amp;display_string=Audit&amp;VAR:KEY=RSBIDIHEXA&amp;VAR:QUERY=RkZfRUJJVERBX09QRVIoUVRSLDQvMS8yMDA5LDYvMzAvMjAwOSwsLFVTRCk=&amp;WINDOW=FIRST_POPUP&amp;HEIGH","T=450&amp;WIDTH=450&amp;START_MAXIMIZED=FALSE&amp;VAR:CALENDAR=US&amp;VAR:SYMBOL=DGX&amp;VAR:INDEX=0"}</definedName>
    <definedName name="_747__FDSAUDITLINK__" localSheetId="1" hidden="1">{"fdsup://directions/FAT Viewer?action=UPDATE&amp;creator=factset&amp;DYN_ARGS=TRUE&amp;DOC_NAME=FAT:FQL_AUDITING_CLIENT_TEMPLATE.FAT&amp;display_string=Audit&amp;VAR:KEY=RSBIDIHEXA&amp;VAR:QUERY=RkZfRUJJVERBX09QRVIoUVRSLDQvMS8yMDA5LDYvMzAvMjAwOSwsLFVTRCk=&amp;WINDOW=FIRST_POPUP&amp;HEIGH","T=450&amp;WIDTH=450&amp;START_MAXIMIZED=FALSE&amp;VAR:CALENDAR=US&amp;VAR:SYMBOL=DGX&amp;VAR:INDEX=0"}</definedName>
    <definedName name="_747__FDSAUDITLINK__" hidden="1">{"fdsup://directions/FAT Viewer?action=UPDATE&amp;creator=factset&amp;DYN_ARGS=TRUE&amp;DOC_NAME=FAT:FQL_AUDITING_CLIENT_TEMPLATE.FAT&amp;display_string=Audit&amp;VAR:KEY=RSBIDIHEXA&amp;VAR:QUERY=RkZfRUJJVERBX09QRVIoUVRSLDQvMS8yMDA5LDYvMzAvMjAwOSwsLFVTRCk=&amp;WINDOW=FIRST_POPUP&amp;HEIGH","T=450&amp;WIDTH=450&amp;START_MAXIMIZED=FALSE&amp;VAR:CALENDAR=US&amp;VAR:SYMBOL=DGX&amp;VAR:INDEX=0"}</definedName>
    <definedName name="_748__FDSAUDITLINK__" localSheetId="7" hidden="1">{"fdsup://directions/FAT Viewer?action=UPDATE&amp;creator=factset&amp;DYN_ARGS=TRUE&amp;DOC_NAME=FAT:FQL_AUDITING_CLIENT_TEMPLATE.FAT&amp;display_string=Audit&amp;VAR:KEY=RANILQRQFU&amp;VAR:QUERY=RkZfRUJJVERBX09QRVIoUVRSLDQvMS8yMDEwLDYvMzAvMjAxMCwsLFVTRCk=&amp;WINDOW=FIRST_POPUP&amp;HEIGH","T=450&amp;WIDTH=450&amp;START_MAXIMIZED=FALSE&amp;VAR:CALENDAR=US&amp;VAR:SYMBOL=DGX&amp;VAR:INDEX=0"}</definedName>
    <definedName name="_748__FDSAUDITLINK__" localSheetId="9" hidden="1">{"fdsup://directions/FAT Viewer?action=UPDATE&amp;creator=factset&amp;DYN_ARGS=TRUE&amp;DOC_NAME=FAT:FQL_AUDITING_CLIENT_TEMPLATE.FAT&amp;display_string=Audit&amp;VAR:KEY=RANILQRQFU&amp;VAR:QUERY=RkZfRUJJVERBX09QRVIoUVRSLDQvMS8yMDEwLDYvMzAvMjAxMCwsLFVTRCk=&amp;WINDOW=FIRST_POPUP&amp;HEIGH","T=450&amp;WIDTH=450&amp;START_MAXIMIZED=FALSE&amp;VAR:CALENDAR=US&amp;VAR:SYMBOL=DGX&amp;VAR:INDEX=0"}</definedName>
    <definedName name="_748__FDSAUDITLINK__" localSheetId="8" hidden="1">{"fdsup://directions/FAT Viewer?action=UPDATE&amp;creator=factset&amp;DYN_ARGS=TRUE&amp;DOC_NAME=FAT:FQL_AUDITING_CLIENT_TEMPLATE.FAT&amp;display_string=Audit&amp;VAR:KEY=RANILQRQFU&amp;VAR:QUERY=RkZfRUJJVERBX09QRVIoUVRSLDQvMS8yMDEwLDYvMzAvMjAxMCwsLFVTRCk=&amp;WINDOW=FIRST_POPUP&amp;HEIGH","T=450&amp;WIDTH=450&amp;START_MAXIMIZED=FALSE&amp;VAR:CALENDAR=US&amp;VAR:SYMBOL=DGX&amp;VAR:INDEX=0"}</definedName>
    <definedName name="_748__FDSAUDITLINK__" localSheetId="10" hidden="1">{"fdsup://directions/FAT Viewer?action=UPDATE&amp;creator=factset&amp;DYN_ARGS=TRUE&amp;DOC_NAME=FAT:FQL_AUDITING_CLIENT_TEMPLATE.FAT&amp;display_string=Audit&amp;VAR:KEY=RANILQRQFU&amp;VAR:QUERY=RkZfRUJJVERBX09QRVIoUVRSLDQvMS8yMDEwLDYvMzAvMjAxMCwsLFVTRCk=&amp;WINDOW=FIRST_POPUP&amp;HEIGH","T=450&amp;WIDTH=450&amp;START_MAXIMIZED=FALSE&amp;VAR:CALENDAR=US&amp;VAR:SYMBOL=DGX&amp;VAR:INDEX=0"}</definedName>
    <definedName name="_748__FDSAUDITLINK__" localSheetId="3" hidden="1">{"fdsup://directions/FAT Viewer?action=UPDATE&amp;creator=factset&amp;DYN_ARGS=TRUE&amp;DOC_NAME=FAT:FQL_AUDITING_CLIENT_TEMPLATE.FAT&amp;display_string=Audit&amp;VAR:KEY=RANILQRQFU&amp;VAR:QUERY=RkZfRUJJVERBX09QRVIoUVRSLDQvMS8yMDEwLDYvMzAvMjAxMCwsLFVTRCk=&amp;WINDOW=FIRST_POPUP&amp;HEIGH","T=450&amp;WIDTH=450&amp;START_MAXIMIZED=FALSE&amp;VAR:CALENDAR=US&amp;VAR:SYMBOL=DGX&amp;VAR:INDEX=0"}</definedName>
    <definedName name="_748__FDSAUDITLINK__" localSheetId="5" hidden="1">{"fdsup://directions/FAT Viewer?action=UPDATE&amp;creator=factset&amp;DYN_ARGS=TRUE&amp;DOC_NAME=FAT:FQL_AUDITING_CLIENT_TEMPLATE.FAT&amp;display_string=Audit&amp;VAR:KEY=RANILQRQFU&amp;VAR:QUERY=RkZfRUJJVERBX09QRVIoUVRSLDQvMS8yMDEwLDYvMzAvMjAxMCwsLFVTRCk=&amp;WINDOW=FIRST_POPUP&amp;HEIGH","T=450&amp;WIDTH=450&amp;START_MAXIMIZED=FALSE&amp;VAR:CALENDAR=US&amp;VAR:SYMBOL=DGX&amp;VAR:INDEX=0"}</definedName>
    <definedName name="_748__FDSAUDITLINK__" localSheetId="1" hidden="1">{"fdsup://directions/FAT Viewer?action=UPDATE&amp;creator=factset&amp;DYN_ARGS=TRUE&amp;DOC_NAME=FAT:FQL_AUDITING_CLIENT_TEMPLATE.FAT&amp;display_string=Audit&amp;VAR:KEY=RANILQRQFU&amp;VAR:QUERY=RkZfRUJJVERBX09QRVIoUVRSLDQvMS8yMDEwLDYvMzAvMjAxMCwsLFVTRCk=&amp;WINDOW=FIRST_POPUP&amp;HEIGH","T=450&amp;WIDTH=450&amp;START_MAXIMIZED=FALSE&amp;VAR:CALENDAR=US&amp;VAR:SYMBOL=DGX&amp;VAR:INDEX=0"}</definedName>
    <definedName name="_748__FDSAUDITLINK__" hidden="1">{"fdsup://directions/FAT Viewer?action=UPDATE&amp;creator=factset&amp;DYN_ARGS=TRUE&amp;DOC_NAME=FAT:FQL_AUDITING_CLIENT_TEMPLATE.FAT&amp;display_string=Audit&amp;VAR:KEY=RANILQRQFU&amp;VAR:QUERY=RkZfRUJJVERBX09QRVIoUVRSLDQvMS8yMDEwLDYvMzAvMjAxMCwsLFVTRCk=&amp;WINDOW=FIRST_POPUP&amp;HEIGH","T=450&amp;WIDTH=450&amp;START_MAXIMIZED=FALSE&amp;VAR:CALENDAR=US&amp;VAR:SYMBOL=DGX&amp;VAR:INDEX=0"}</definedName>
    <definedName name="_749__FDSAUDITLINK__" localSheetId="7" hidden="1">{"fdsup://directions/FAT Viewer?action=UPDATE&amp;creator=factset&amp;DYN_ARGS=TRUE&amp;DOC_NAME=FAT:FQL_AUDITING_CLIENT_TEMPLATE.FAT&amp;display_string=Audit&amp;VAR:KEY=FEPQFUJWZK&amp;VAR:QUERY=RkZfRUJJVERBX09QRVIoUVRSLDQvMS8yMDA5LDYvMzAvMjAwOSwsLFVTRCk=&amp;WINDOW=FIRST_POPUP&amp;HEIGH","T=450&amp;WIDTH=450&amp;START_MAXIMIZED=FALSE&amp;VAR:CALENDAR=US&amp;VAR:SYMBOL=DFS&amp;VAR:INDEX=0"}</definedName>
    <definedName name="_749__FDSAUDITLINK__" localSheetId="9" hidden="1">{"fdsup://directions/FAT Viewer?action=UPDATE&amp;creator=factset&amp;DYN_ARGS=TRUE&amp;DOC_NAME=FAT:FQL_AUDITING_CLIENT_TEMPLATE.FAT&amp;display_string=Audit&amp;VAR:KEY=FEPQFUJWZK&amp;VAR:QUERY=RkZfRUJJVERBX09QRVIoUVRSLDQvMS8yMDA5LDYvMzAvMjAwOSwsLFVTRCk=&amp;WINDOW=FIRST_POPUP&amp;HEIGH","T=450&amp;WIDTH=450&amp;START_MAXIMIZED=FALSE&amp;VAR:CALENDAR=US&amp;VAR:SYMBOL=DFS&amp;VAR:INDEX=0"}</definedName>
    <definedName name="_749__FDSAUDITLINK__" localSheetId="8" hidden="1">{"fdsup://directions/FAT Viewer?action=UPDATE&amp;creator=factset&amp;DYN_ARGS=TRUE&amp;DOC_NAME=FAT:FQL_AUDITING_CLIENT_TEMPLATE.FAT&amp;display_string=Audit&amp;VAR:KEY=FEPQFUJWZK&amp;VAR:QUERY=RkZfRUJJVERBX09QRVIoUVRSLDQvMS8yMDA5LDYvMzAvMjAwOSwsLFVTRCk=&amp;WINDOW=FIRST_POPUP&amp;HEIGH","T=450&amp;WIDTH=450&amp;START_MAXIMIZED=FALSE&amp;VAR:CALENDAR=US&amp;VAR:SYMBOL=DFS&amp;VAR:INDEX=0"}</definedName>
    <definedName name="_749__FDSAUDITLINK__" localSheetId="10" hidden="1">{"fdsup://directions/FAT Viewer?action=UPDATE&amp;creator=factset&amp;DYN_ARGS=TRUE&amp;DOC_NAME=FAT:FQL_AUDITING_CLIENT_TEMPLATE.FAT&amp;display_string=Audit&amp;VAR:KEY=FEPQFUJWZK&amp;VAR:QUERY=RkZfRUJJVERBX09QRVIoUVRSLDQvMS8yMDA5LDYvMzAvMjAwOSwsLFVTRCk=&amp;WINDOW=FIRST_POPUP&amp;HEIGH","T=450&amp;WIDTH=450&amp;START_MAXIMIZED=FALSE&amp;VAR:CALENDAR=US&amp;VAR:SYMBOL=DFS&amp;VAR:INDEX=0"}</definedName>
    <definedName name="_749__FDSAUDITLINK__" localSheetId="3" hidden="1">{"fdsup://directions/FAT Viewer?action=UPDATE&amp;creator=factset&amp;DYN_ARGS=TRUE&amp;DOC_NAME=FAT:FQL_AUDITING_CLIENT_TEMPLATE.FAT&amp;display_string=Audit&amp;VAR:KEY=FEPQFUJWZK&amp;VAR:QUERY=RkZfRUJJVERBX09QRVIoUVRSLDQvMS8yMDA5LDYvMzAvMjAwOSwsLFVTRCk=&amp;WINDOW=FIRST_POPUP&amp;HEIGH","T=450&amp;WIDTH=450&amp;START_MAXIMIZED=FALSE&amp;VAR:CALENDAR=US&amp;VAR:SYMBOL=DFS&amp;VAR:INDEX=0"}</definedName>
    <definedName name="_749__FDSAUDITLINK__" localSheetId="5" hidden="1">{"fdsup://directions/FAT Viewer?action=UPDATE&amp;creator=factset&amp;DYN_ARGS=TRUE&amp;DOC_NAME=FAT:FQL_AUDITING_CLIENT_TEMPLATE.FAT&amp;display_string=Audit&amp;VAR:KEY=FEPQFUJWZK&amp;VAR:QUERY=RkZfRUJJVERBX09QRVIoUVRSLDQvMS8yMDA5LDYvMzAvMjAwOSwsLFVTRCk=&amp;WINDOW=FIRST_POPUP&amp;HEIGH","T=450&amp;WIDTH=450&amp;START_MAXIMIZED=FALSE&amp;VAR:CALENDAR=US&amp;VAR:SYMBOL=DFS&amp;VAR:INDEX=0"}</definedName>
    <definedName name="_749__FDSAUDITLINK__" localSheetId="1" hidden="1">{"fdsup://directions/FAT Viewer?action=UPDATE&amp;creator=factset&amp;DYN_ARGS=TRUE&amp;DOC_NAME=FAT:FQL_AUDITING_CLIENT_TEMPLATE.FAT&amp;display_string=Audit&amp;VAR:KEY=FEPQFUJWZK&amp;VAR:QUERY=RkZfRUJJVERBX09QRVIoUVRSLDQvMS8yMDA5LDYvMzAvMjAwOSwsLFVTRCk=&amp;WINDOW=FIRST_POPUP&amp;HEIGH","T=450&amp;WIDTH=450&amp;START_MAXIMIZED=FALSE&amp;VAR:CALENDAR=US&amp;VAR:SYMBOL=DFS&amp;VAR:INDEX=0"}</definedName>
    <definedName name="_749__FDSAUDITLINK__" hidden="1">{"fdsup://directions/FAT Viewer?action=UPDATE&amp;creator=factset&amp;DYN_ARGS=TRUE&amp;DOC_NAME=FAT:FQL_AUDITING_CLIENT_TEMPLATE.FAT&amp;display_string=Audit&amp;VAR:KEY=FEPQFUJWZK&amp;VAR:QUERY=RkZfRUJJVERBX09QRVIoUVRSLDQvMS8yMDA5LDYvMzAvMjAwOSwsLFVTRCk=&amp;WINDOW=FIRST_POPUP&amp;HEIGH","T=450&amp;WIDTH=450&amp;START_MAXIMIZED=FALSE&amp;VAR:CALENDAR=US&amp;VAR:SYMBOL=DFS&amp;VAR:INDEX=0"}</definedName>
    <definedName name="_75__FDSAUDITLINK__" localSheetId="7" hidden="1">{"fdsup://directions/FAT Viewer?action=UPDATE&amp;creator=factset&amp;DYN_ARGS=TRUE&amp;DOC_NAME=FAT:FQL_AUDITING_CLIENT_TEMPLATE.FAT&amp;display_string=Audit&amp;VAR:KEY=FEXMLEDMJQ&amp;VAR:QUERY=RkZfRUJJVERBX09QRVIoUVRSLDQvMS8yMDA5LDYvMzAvMjAwOSwsLFVTRCk=&amp;WINDOW=FIRST_POPUP&amp;HEIGH","T=450&amp;WIDTH=450&amp;START_MAXIMIZED=FALSE&amp;VAR:CALENDAR=US&amp;VAR:SYMBOL=VFC&amp;VAR:INDEX=0"}</definedName>
    <definedName name="_75__FDSAUDITLINK__" localSheetId="9" hidden="1">{"fdsup://directions/FAT Viewer?action=UPDATE&amp;creator=factset&amp;DYN_ARGS=TRUE&amp;DOC_NAME=FAT:FQL_AUDITING_CLIENT_TEMPLATE.FAT&amp;display_string=Audit&amp;VAR:KEY=FEXMLEDMJQ&amp;VAR:QUERY=RkZfRUJJVERBX09QRVIoUVRSLDQvMS8yMDA5LDYvMzAvMjAwOSwsLFVTRCk=&amp;WINDOW=FIRST_POPUP&amp;HEIGH","T=450&amp;WIDTH=450&amp;START_MAXIMIZED=FALSE&amp;VAR:CALENDAR=US&amp;VAR:SYMBOL=VFC&amp;VAR:INDEX=0"}</definedName>
    <definedName name="_75__FDSAUDITLINK__" localSheetId="8" hidden="1">{"fdsup://directions/FAT Viewer?action=UPDATE&amp;creator=factset&amp;DYN_ARGS=TRUE&amp;DOC_NAME=FAT:FQL_AUDITING_CLIENT_TEMPLATE.FAT&amp;display_string=Audit&amp;VAR:KEY=FEXMLEDMJQ&amp;VAR:QUERY=RkZfRUJJVERBX09QRVIoUVRSLDQvMS8yMDA5LDYvMzAvMjAwOSwsLFVTRCk=&amp;WINDOW=FIRST_POPUP&amp;HEIGH","T=450&amp;WIDTH=450&amp;START_MAXIMIZED=FALSE&amp;VAR:CALENDAR=US&amp;VAR:SYMBOL=VFC&amp;VAR:INDEX=0"}</definedName>
    <definedName name="_75__FDSAUDITLINK__" localSheetId="10" hidden="1">{"fdsup://directions/FAT Viewer?action=UPDATE&amp;creator=factset&amp;DYN_ARGS=TRUE&amp;DOC_NAME=FAT:FQL_AUDITING_CLIENT_TEMPLATE.FAT&amp;display_string=Audit&amp;VAR:KEY=FEXMLEDMJQ&amp;VAR:QUERY=RkZfRUJJVERBX09QRVIoUVRSLDQvMS8yMDA5LDYvMzAvMjAwOSwsLFVTRCk=&amp;WINDOW=FIRST_POPUP&amp;HEIGH","T=450&amp;WIDTH=450&amp;START_MAXIMIZED=FALSE&amp;VAR:CALENDAR=US&amp;VAR:SYMBOL=VFC&amp;VAR:INDEX=0"}</definedName>
    <definedName name="_75__FDSAUDITLINK__" localSheetId="3" hidden="1">{"fdsup://directions/FAT Viewer?action=UPDATE&amp;creator=factset&amp;DYN_ARGS=TRUE&amp;DOC_NAME=FAT:FQL_AUDITING_CLIENT_TEMPLATE.FAT&amp;display_string=Audit&amp;VAR:KEY=FEXMLEDMJQ&amp;VAR:QUERY=RkZfRUJJVERBX09QRVIoUVRSLDQvMS8yMDA5LDYvMzAvMjAwOSwsLFVTRCk=&amp;WINDOW=FIRST_POPUP&amp;HEIGH","T=450&amp;WIDTH=450&amp;START_MAXIMIZED=FALSE&amp;VAR:CALENDAR=US&amp;VAR:SYMBOL=VFC&amp;VAR:INDEX=0"}</definedName>
    <definedName name="_75__FDSAUDITLINK__" localSheetId="5" hidden="1">{"fdsup://directions/FAT Viewer?action=UPDATE&amp;creator=factset&amp;DYN_ARGS=TRUE&amp;DOC_NAME=FAT:FQL_AUDITING_CLIENT_TEMPLATE.FAT&amp;display_string=Audit&amp;VAR:KEY=FEXMLEDMJQ&amp;VAR:QUERY=RkZfRUJJVERBX09QRVIoUVRSLDQvMS8yMDA5LDYvMzAvMjAwOSwsLFVTRCk=&amp;WINDOW=FIRST_POPUP&amp;HEIGH","T=450&amp;WIDTH=450&amp;START_MAXIMIZED=FALSE&amp;VAR:CALENDAR=US&amp;VAR:SYMBOL=VFC&amp;VAR:INDEX=0"}</definedName>
    <definedName name="_75__FDSAUDITLINK__" localSheetId="1" hidden="1">{"fdsup://directions/FAT Viewer?action=UPDATE&amp;creator=factset&amp;DYN_ARGS=TRUE&amp;DOC_NAME=FAT:FQL_AUDITING_CLIENT_TEMPLATE.FAT&amp;display_string=Audit&amp;VAR:KEY=FEXMLEDMJQ&amp;VAR:QUERY=RkZfRUJJVERBX09QRVIoUVRSLDQvMS8yMDA5LDYvMzAvMjAwOSwsLFVTRCk=&amp;WINDOW=FIRST_POPUP&amp;HEIGH","T=450&amp;WIDTH=450&amp;START_MAXIMIZED=FALSE&amp;VAR:CALENDAR=US&amp;VAR:SYMBOL=VFC&amp;VAR:INDEX=0"}</definedName>
    <definedName name="_75__FDSAUDITLINK__" hidden="1">{"fdsup://directions/FAT Viewer?action=UPDATE&amp;creator=factset&amp;DYN_ARGS=TRUE&amp;DOC_NAME=FAT:FQL_AUDITING_CLIENT_TEMPLATE.FAT&amp;display_string=Audit&amp;VAR:KEY=FEXMLEDMJQ&amp;VAR:QUERY=RkZfRUJJVERBX09QRVIoUVRSLDQvMS8yMDA5LDYvMzAvMjAwOSwsLFVTRCk=&amp;WINDOW=FIRST_POPUP&amp;HEIGH","T=450&amp;WIDTH=450&amp;START_MAXIMIZED=FALSE&amp;VAR:CALENDAR=US&amp;VAR:SYMBOL=VFC&amp;VAR:INDEX=0"}</definedName>
    <definedName name="_750__FDSAUDITLINK__" localSheetId="7" hidden="1">{"fdsup://directions/FAT Viewer?action=UPDATE&amp;creator=factset&amp;DYN_ARGS=TRUE&amp;DOC_NAME=FAT:FQL_AUDITING_CLIENT_TEMPLATE.FAT&amp;display_string=Audit&amp;VAR:KEY=LORGXGTOTG&amp;VAR:QUERY=RkZfRUJJVERBX09QRVIoUVRSLDQvMS8yMDEwLDYvMzAvMjAxMCwsLFVTRCk=&amp;WINDOW=FIRST_POPUP&amp;HEIGH","T=450&amp;WIDTH=450&amp;START_MAXIMIZED=FALSE&amp;VAR:CALENDAR=US&amp;VAR:SYMBOL=DFS&amp;VAR:INDEX=0"}</definedName>
    <definedName name="_750__FDSAUDITLINK__" localSheetId="9" hidden="1">{"fdsup://directions/FAT Viewer?action=UPDATE&amp;creator=factset&amp;DYN_ARGS=TRUE&amp;DOC_NAME=FAT:FQL_AUDITING_CLIENT_TEMPLATE.FAT&amp;display_string=Audit&amp;VAR:KEY=LORGXGTOTG&amp;VAR:QUERY=RkZfRUJJVERBX09QRVIoUVRSLDQvMS8yMDEwLDYvMzAvMjAxMCwsLFVTRCk=&amp;WINDOW=FIRST_POPUP&amp;HEIGH","T=450&amp;WIDTH=450&amp;START_MAXIMIZED=FALSE&amp;VAR:CALENDAR=US&amp;VAR:SYMBOL=DFS&amp;VAR:INDEX=0"}</definedName>
    <definedName name="_750__FDSAUDITLINK__" localSheetId="8" hidden="1">{"fdsup://directions/FAT Viewer?action=UPDATE&amp;creator=factset&amp;DYN_ARGS=TRUE&amp;DOC_NAME=FAT:FQL_AUDITING_CLIENT_TEMPLATE.FAT&amp;display_string=Audit&amp;VAR:KEY=LORGXGTOTG&amp;VAR:QUERY=RkZfRUJJVERBX09QRVIoUVRSLDQvMS8yMDEwLDYvMzAvMjAxMCwsLFVTRCk=&amp;WINDOW=FIRST_POPUP&amp;HEIGH","T=450&amp;WIDTH=450&amp;START_MAXIMIZED=FALSE&amp;VAR:CALENDAR=US&amp;VAR:SYMBOL=DFS&amp;VAR:INDEX=0"}</definedName>
    <definedName name="_750__FDSAUDITLINK__" localSheetId="10" hidden="1">{"fdsup://directions/FAT Viewer?action=UPDATE&amp;creator=factset&amp;DYN_ARGS=TRUE&amp;DOC_NAME=FAT:FQL_AUDITING_CLIENT_TEMPLATE.FAT&amp;display_string=Audit&amp;VAR:KEY=LORGXGTOTG&amp;VAR:QUERY=RkZfRUJJVERBX09QRVIoUVRSLDQvMS8yMDEwLDYvMzAvMjAxMCwsLFVTRCk=&amp;WINDOW=FIRST_POPUP&amp;HEIGH","T=450&amp;WIDTH=450&amp;START_MAXIMIZED=FALSE&amp;VAR:CALENDAR=US&amp;VAR:SYMBOL=DFS&amp;VAR:INDEX=0"}</definedName>
    <definedName name="_750__FDSAUDITLINK__" localSheetId="3" hidden="1">{"fdsup://directions/FAT Viewer?action=UPDATE&amp;creator=factset&amp;DYN_ARGS=TRUE&amp;DOC_NAME=FAT:FQL_AUDITING_CLIENT_TEMPLATE.FAT&amp;display_string=Audit&amp;VAR:KEY=LORGXGTOTG&amp;VAR:QUERY=RkZfRUJJVERBX09QRVIoUVRSLDQvMS8yMDEwLDYvMzAvMjAxMCwsLFVTRCk=&amp;WINDOW=FIRST_POPUP&amp;HEIGH","T=450&amp;WIDTH=450&amp;START_MAXIMIZED=FALSE&amp;VAR:CALENDAR=US&amp;VAR:SYMBOL=DFS&amp;VAR:INDEX=0"}</definedName>
    <definedName name="_750__FDSAUDITLINK__" localSheetId="5" hidden="1">{"fdsup://directions/FAT Viewer?action=UPDATE&amp;creator=factset&amp;DYN_ARGS=TRUE&amp;DOC_NAME=FAT:FQL_AUDITING_CLIENT_TEMPLATE.FAT&amp;display_string=Audit&amp;VAR:KEY=LORGXGTOTG&amp;VAR:QUERY=RkZfRUJJVERBX09QRVIoUVRSLDQvMS8yMDEwLDYvMzAvMjAxMCwsLFVTRCk=&amp;WINDOW=FIRST_POPUP&amp;HEIGH","T=450&amp;WIDTH=450&amp;START_MAXIMIZED=FALSE&amp;VAR:CALENDAR=US&amp;VAR:SYMBOL=DFS&amp;VAR:INDEX=0"}</definedName>
    <definedName name="_750__FDSAUDITLINK__" localSheetId="1" hidden="1">{"fdsup://directions/FAT Viewer?action=UPDATE&amp;creator=factset&amp;DYN_ARGS=TRUE&amp;DOC_NAME=FAT:FQL_AUDITING_CLIENT_TEMPLATE.FAT&amp;display_string=Audit&amp;VAR:KEY=LORGXGTOTG&amp;VAR:QUERY=RkZfRUJJVERBX09QRVIoUVRSLDQvMS8yMDEwLDYvMzAvMjAxMCwsLFVTRCk=&amp;WINDOW=FIRST_POPUP&amp;HEIGH","T=450&amp;WIDTH=450&amp;START_MAXIMIZED=FALSE&amp;VAR:CALENDAR=US&amp;VAR:SYMBOL=DFS&amp;VAR:INDEX=0"}</definedName>
    <definedName name="_750__FDSAUDITLINK__" hidden="1">{"fdsup://directions/FAT Viewer?action=UPDATE&amp;creator=factset&amp;DYN_ARGS=TRUE&amp;DOC_NAME=FAT:FQL_AUDITING_CLIENT_TEMPLATE.FAT&amp;display_string=Audit&amp;VAR:KEY=LORGXGTOTG&amp;VAR:QUERY=RkZfRUJJVERBX09QRVIoUVRSLDQvMS8yMDEwLDYvMzAvMjAxMCwsLFVTRCk=&amp;WINDOW=FIRST_POPUP&amp;HEIGH","T=450&amp;WIDTH=450&amp;START_MAXIMIZED=FALSE&amp;VAR:CALENDAR=US&amp;VAR:SYMBOL=DFS&amp;VAR:INDEX=0"}</definedName>
    <definedName name="_751__FDSAUDITLINK__" localSheetId="7" hidden="1">{"fdsup://directions/FAT Viewer?action=UPDATE&amp;creator=factset&amp;DYN_ARGS=TRUE&amp;DOC_NAME=FAT:FQL_AUDITING_CLIENT_TEMPLATE.FAT&amp;display_string=Audit&amp;VAR:KEY=FAJQPINOBW&amp;VAR:QUERY=RkZfRUJJVERBX09QRVIoUVRSLDQvMS8yMDA5LDYvMzAvMjAwOSwsLFVTRCk=&amp;WINDOW=FIRST_POPUP&amp;HEIGH","T=450&amp;WIDTH=450&amp;START_MAXIMIZED=FALSE&amp;VAR:CALENDAR=US&amp;VAR:SYMBOL=DF&amp;VAR:INDEX=0"}</definedName>
    <definedName name="_751__FDSAUDITLINK__" localSheetId="9" hidden="1">{"fdsup://directions/FAT Viewer?action=UPDATE&amp;creator=factset&amp;DYN_ARGS=TRUE&amp;DOC_NAME=FAT:FQL_AUDITING_CLIENT_TEMPLATE.FAT&amp;display_string=Audit&amp;VAR:KEY=FAJQPINOBW&amp;VAR:QUERY=RkZfRUJJVERBX09QRVIoUVRSLDQvMS8yMDA5LDYvMzAvMjAwOSwsLFVTRCk=&amp;WINDOW=FIRST_POPUP&amp;HEIGH","T=450&amp;WIDTH=450&amp;START_MAXIMIZED=FALSE&amp;VAR:CALENDAR=US&amp;VAR:SYMBOL=DF&amp;VAR:INDEX=0"}</definedName>
    <definedName name="_751__FDSAUDITLINK__" localSheetId="8" hidden="1">{"fdsup://directions/FAT Viewer?action=UPDATE&amp;creator=factset&amp;DYN_ARGS=TRUE&amp;DOC_NAME=FAT:FQL_AUDITING_CLIENT_TEMPLATE.FAT&amp;display_string=Audit&amp;VAR:KEY=FAJQPINOBW&amp;VAR:QUERY=RkZfRUJJVERBX09QRVIoUVRSLDQvMS8yMDA5LDYvMzAvMjAwOSwsLFVTRCk=&amp;WINDOW=FIRST_POPUP&amp;HEIGH","T=450&amp;WIDTH=450&amp;START_MAXIMIZED=FALSE&amp;VAR:CALENDAR=US&amp;VAR:SYMBOL=DF&amp;VAR:INDEX=0"}</definedName>
    <definedName name="_751__FDSAUDITLINK__" localSheetId="10" hidden="1">{"fdsup://directions/FAT Viewer?action=UPDATE&amp;creator=factset&amp;DYN_ARGS=TRUE&amp;DOC_NAME=FAT:FQL_AUDITING_CLIENT_TEMPLATE.FAT&amp;display_string=Audit&amp;VAR:KEY=FAJQPINOBW&amp;VAR:QUERY=RkZfRUJJVERBX09QRVIoUVRSLDQvMS8yMDA5LDYvMzAvMjAwOSwsLFVTRCk=&amp;WINDOW=FIRST_POPUP&amp;HEIGH","T=450&amp;WIDTH=450&amp;START_MAXIMIZED=FALSE&amp;VAR:CALENDAR=US&amp;VAR:SYMBOL=DF&amp;VAR:INDEX=0"}</definedName>
    <definedName name="_751__FDSAUDITLINK__" localSheetId="3" hidden="1">{"fdsup://directions/FAT Viewer?action=UPDATE&amp;creator=factset&amp;DYN_ARGS=TRUE&amp;DOC_NAME=FAT:FQL_AUDITING_CLIENT_TEMPLATE.FAT&amp;display_string=Audit&amp;VAR:KEY=FAJQPINOBW&amp;VAR:QUERY=RkZfRUJJVERBX09QRVIoUVRSLDQvMS8yMDA5LDYvMzAvMjAwOSwsLFVTRCk=&amp;WINDOW=FIRST_POPUP&amp;HEIGH","T=450&amp;WIDTH=450&amp;START_MAXIMIZED=FALSE&amp;VAR:CALENDAR=US&amp;VAR:SYMBOL=DF&amp;VAR:INDEX=0"}</definedName>
    <definedName name="_751__FDSAUDITLINK__" localSheetId="5" hidden="1">{"fdsup://directions/FAT Viewer?action=UPDATE&amp;creator=factset&amp;DYN_ARGS=TRUE&amp;DOC_NAME=FAT:FQL_AUDITING_CLIENT_TEMPLATE.FAT&amp;display_string=Audit&amp;VAR:KEY=FAJQPINOBW&amp;VAR:QUERY=RkZfRUJJVERBX09QRVIoUVRSLDQvMS8yMDA5LDYvMzAvMjAwOSwsLFVTRCk=&amp;WINDOW=FIRST_POPUP&amp;HEIGH","T=450&amp;WIDTH=450&amp;START_MAXIMIZED=FALSE&amp;VAR:CALENDAR=US&amp;VAR:SYMBOL=DF&amp;VAR:INDEX=0"}</definedName>
    <definedName name="_751__FDSAUDITLINK__" localSheetId="1" hidden="1">{"fdsup://directions/FAT Viewer?action=UPDATE&amp;creator=factset&amp;DYN_ARGS=TRUE&amp;DOC_NAME=FAT:FQL_AUDITING_CLIENT_TEMPLATE.FAT&amp;display_string=Audit&amp;VAR:KEY=FAJQPINOBW&amp;VAR:QUERY=RkZfRUJJVERBX09QRVIoUVRSLDQvMS8yMDA5LDYvMzAvMjAwOSwsLFVTRCk=&amp;WINDOW=FIRST_POPUP&amp;HEIGH","T=450&amp;WIDTH=450&amp;START_MAXIMIZED=FALSE&amp;VAR:CALENDAR=US&amp;VAR:SYMBOL=DF&amp;VAR:INDEX=0"}</definedName>
    <definedName name="_751__FDSAUDITLINK__" hidden="1">{"fdsup://directions/FAT Viewer?action=UPDATE&amp;creator=factset&amp;DYN_ARGS=TRUE&amp;DOC_NAME=FAT:FQL_AUDITING_CLIENT_TEMPLATE.FAT&amp;display_string=Audit&amp;VAR:KEY=FAJQPINOBW&amp;VAR:QUERY=RkZfRUJJVERBX09QRVIoUVRSLDQvMS8yMDA5LDYvMzAvMjAwOSwsLFVTRCk=&amp;WINDOW=FIRST_POPUP&amp;HEIGH","T=450&amp;WIDTH=450&amp;START_MAXIMIZED=FALSE&amp;VAR:CALENDAR=US&amp;VAR:SYMBOL=DF&amp;VAR:INDEX=0"}</definedName>
    <definedName name="_752__FDSAUDITLINK__" localSheetId="7" hidden="1">{"fdsup://directions/FAT Viewer?action=UPDATE&amp;creator=factset&amp;DYN_ARGS=TRUE&amp;DOC_NAME=FAT:FQL_AUDITING_CLIENT_TEMPLATE.FAT&amp;display_string=Audit&amp;VAR:KEY=JSLITUHEJQ&amp;VAR:QUERY=RkZfRUJJVERBX09QRVIoUVRSLDQvMS8yMDEwLDYvMzAvMjAxMCwsLFVTRCk=&amp;WINDOW=FIRST_POPUP&amp;HEIGH","T=450&amp;WIDTH=450&amp;START_MAXIMIZED=FALSE&amp;VAR:CALENDAR=US&amp;VAR:SYMBOL=DF&amp;VAR:INDEX=0"}</definedName>
    <definedName name="_752__FDSAUDITLINK__" localSheetId="9" hidden="1">{"fdsup://directions/FAT Viewer?action=UPDATE&amp;creator=factset&amp;DYN_ARGS=TRUE&amp;DOC_NAME=FAT:FQL_AUDITING_CLIENT_TEMPLATE.FAT&amp;display_string=Audit&amp;VAR:KEY=JSLITUHEJQ&amp;VAR:QUERY=RkZfRUJJVERBX09QRVIoUVRSLDQvMS8yMDEwLDYvMzAvMjAxMCwsLFVTRCk=&amp;WINDOW=FIRST_POPUP&amp;HEIGH","T=450&amp;WIDTH=450&amp;START_MAXIMIZED=FALSE&amp;VAR:CALENDAR=US&amp;VAR:SYMBOL=DF&amp;VAR:INDEX=0"}</definedName>
    <definedName name="_752__FDSAUDITLINK__" localSheetId="8" hidden="1">{"fdsup://directions/FAT Viewer?action=UPDATE&amp;creator=factset&amp;DYN_ARGS=TRUE&amp;DOC_NAME=FAT:FQL_AUDITING_CLIENT_TEMPLATE.FAT&amp;display_string=Audit&amp;VAR:KEY=JSLITUHEJQ&amp;VAR:QUERY=RkZfRUJJVERBX09QRVIoUVRSLDQvMS8yMDEwLDYvMzAvMjAxMCwsLFVTRCk=&amp;WINDOW=FIRST_POPUP&amp;HEIGH","T=450&amp;WIDTH=450&amp;START_MAXIMIZED=FALSE&amp;VAR:CALENDAR=US&amp;VAR:SYMBOL=DF&amp;VAR:INDEX=0"}</definedName>
    <definedName name="_752__FDSAUDITLINK__" localSheetId="10" hidden="1">{"fdsup://directions/FAT Viewer?action=UPDATE&amp;creator=factset&amp;DYN_ARGS=TRUE&amp;DOC_NAME=FAT:FQL_AUDITING_CLIENT_TEMPLATE.FAT&amp;display_string=Audit&amp;VAR:KEY=JSLITUHEJQ&amp;VAR:QUERY=RkZfRUJJVERBX09QRVIoUVRSLDQvMS8yMDEwLDYvMzAvMjAxMCwsLFVTRCk=&amp;WINDOW=FIRST_POPUP&amp;HEIGH","T=450&amp;WIDTH=450&amp;START_MAXIMIZED=FALSE&amp;VAR:CALENDAR=US&amp;VAR:SYMBOL=DF&amp;VAR:INDEX=0"}</definedName>
    <definedName name="_752__FDSAUDITLINK__" localSheetId="3" hidden="1">{"fdsup://directions/FAT Viewer?action=UPDATE&amp;creator=factset&amp;DYN_ARGS=TRUE&amp;DOC_NAME=FAT:FQL_AUDITING_CLIENT_TEMPLATE.FAT&amp;display_string=Audit&amp;VAR:KEY=JSLITUHEJQ&amp;VAR:QUERY=RkZfRUJJVERBX09QRVIoUVRSLDQvMS8yMDEwLDYvMzAvMjAxMCwsLFVTRCk=&amp;WINDOW=FIRST_POPUP&amp;HEIGH","T=450&amp;WIDTH=450&amp;START_MAXIMIZED=FALSE&amp;VAR:CALENDAR=US&amp;VAR:SYMBOL=DF&amp;VAR:INDEX=0"}</definedName>
    <definedName name="_752__FDSAUDITLINK__" localSheetId="5" hidden="1">{"fdsup://directions/FAT Viewer?action=UPDATE&amp;creator=factset&amp;DYN_ARGS=TRUE&amp;DOC_NAME=FAT:FQL_AUDITING_CLIENT_TEMPLATE.FAT&amp;display_string=Audit&amp;VAR:KEY=JSLITUHEJQ&amp;VAR:QUERY=RkZfRUJJVERBX09QRVIoUVRSLDQvMS8yMDEwLDYvMzAvMjAxMCwsLFVTRCk=&amp;WINDOW=FIRST_POPUP&amp;HEIGH","T=450&amp;WIDTH=450&amp;START_MAXIMIZED=FALSE&amp;VAR:CALENDAR=US&amp;VAR:SYMBOL=DF&amp;VAR:INDEX=0"}</definedName>
    <definedName name="_752__FDSAUDITLINK__" localSheetId="1" hidden="1">{"fdsup://directions/FAT Viewer?action=UPDATE&amp;creator=factset&amp;DYN_ARGS=TRUE&amp;DOC_NAME=FAT:FQL_AUDITING_CLIENT_TEMPLATE.FAT&amp;display_string=Audit&amp;VAR:KEY=JSLITUHEJQ&amp;VAR:QUERY=RkZfRUJJVERBX09QRVIoUVRSLDQvMS8yMDEwLDYvMzAvMjAxMCwsLFVTRCk=&amp;WINDOW=FIRST_POPUP&amp;HEIGH","T=450&amp;WIDTH=450&amp;START_MAXIMIZED=FALSE&amp;VAR:CALENDAR=US&amp;VAR:SYMBOL=DF&amp;VAR:INDEX=0"}</definedName>
    <definedName name="_752__FDSAUDITLINK__" hidden="1">{"fdsup://directions/FAT Viewer?action=UPDATE&amp;creator=factset&amp;DYN_ARGS=TRUE&amp;DOC_NAME=FAT:FQL_AUDITING_CLIENT_TEMPLATE.FAT&amp;display_string=Audit&amp;VAR:KEY=JSLITUHEJQ&amp;VAR:QUERY=RkZfRUJJVERBX09QRVIoUVRSLDQvMS8yMDEwLDYvMzAvMjAxMCwsLFVTRCk=&amp;WINDOW=FIRST_POPUP&amp;HEIGH","T=450&amp;WIDTH=450&amp;START_MAXIMIZED=FALSE&amp;VAR:CALENDAR=US&amp;VAR:SYMBOL=DF&amp;VAR:INDEX=0"}</definedName>
    <definedName name="_753__FDSAUDITLINK__" localSheetId="7" hidden="1">{"fdsup://directions/FAT Viewer?action=UPDATE&amp;creator=factset&amp;DYN_ARGS=TRUE&amp;DOC_NAME=FAT:FQL_AUDITING_CLIENT_TEMPLATE.FAT&amp;display_string=Audit&amp;VAR:KEY=DEVKBYLEPM&amp;VAR:QUERY=RkZfRUJJVERBX09QRVIoUVRSLDQvMS8yMDA5LDYvMzAvMjAwOSwsLFVTRCk=&amp;WINDOW=FIRST_POPUP&amp;HEIGH","T=450&amp;WIDTH=450&amp;START_MAXIMIZED=FALSE&amp;VAR:CALENDAR=US&amp;VAR:SYMBOL=DELL&amp;VAR:INDEX=0"}</definedName>
    <definedName name="_753__FDSAUDITLINK__" localSheetId="9" hidden="1">{"fdsup://directions/FAT Viewer?action=UPDATE&amp;creator=factset&amp;DYN_ARGS=TRUE&amp;DOC_NAME=FAT:FQL_AUDITING_CLIENT_TEMPLATE.FAT&amp;display_string=Audit&amp;VAR:KEY=DEVKBYLEPM&amp;VAR:QUERY=RkZfRUJJVERBX09QRVIoUVRSLDQvMS8yMDA5LDYvMzAvMjAwOSwsLFVTRCk=&amp;WINDOW=FIRST_POPUP&amp;HEIGH","T=450&amp;WIDTH=450&amp;START_MAXIMIZED=FALSE&amp;VAR:CALENDAR=US&amp;VAR:SYMBOL=DELL&amp;VAR:INDEX=0"}</definedName>
    <definedName name="_753__FDSAUDITLINK__" localSheetId="8" hidden="1">{"fdsup://directions/FAT Viewer?action=UPDATE&amp;creator=factset&amp;DYN_ARGS=TRUE&amp;DOC_NAME=FAT:FQL_AUDITING_CLIENT_TEMPLATE.FAT&amp;display_string=Audit&amp;VAR:KEY=DEVKBYLEPM&amp;VAR:QUERY=RkZfRUJJVERBX09QRVIoUVRSLDQvMS8yMDA5LDYvMzAvMjAwOSwsLFVTRCk=&amp;WINDOW=FIRST_POPUP&amp;HEIGH","T=450&amp;WIDTH=450&amp;START_MAXIMIZED=FALSE&amp;VAR:CALENDAR=US&amp;VAR:SYMBOL=DELL&amp;VAR:INDEX=0"}</definedName>
    <definedName name="_753__FDSAUDITLINK__" localSheetId="10" hidden="1">{"fdsup://directions/FAT Viewer?action=UPDATE&amp;creator=factset&amp;DYN_ARGS=TRUE&amp;DOC_NAME=FAT:FQL_AUDITING_CLIENT_TEMPLATE.FAT&amp;display_string=Audit&amp;VAR:KEY=DEVKBYLEPM&amp;VAR:QUERY=RkZfRUJJVERBX09QRVIoUVRSLDQvMS8yMDA5LDYvMzAvMjAwOSwsLFVTRCk=&amp;WINDOW=FIRST_POPUP&amp;HEIGH","T=450&amp;WIDTH=450&amp;START_MAXIMIZED=FALSE&amp;VAR:CALENDAR=US&amp;VAR:SYMBOL=DELL&amp;VAR:INDEX=0"}</definedName>
    <definedName name="_753__FDSAUDITLINK__" localSheetId="3" hidden="1">{"fdsup://directions/FAT Viewer?action=UPDATE&amp;creator=factset&amp;DYN_ARGS=TRUE&amp;DOC_NAME=FAT:FQL_AUDITING_CLIENT_TEMPLATE.FAT&amp;display_string=Audit&amp;VAR:KEY=DEVKBYLEPM&amp;VAR:QUERY=RkZfRUJJVERBX09QRVIoUVRSLDQvMS8yMDA5LDYvMzAvMjAwOSwsLFVTRCk=&amp;WINDOW=FIRST_POPUP&amp;HEIGH","T=450&amp;WIDTH=450&amp;START_MAXIMIZED=FALSE&amp;VAR:CALENDAR=US&amp;VAR:SYMBOL=DELL&amp;VAR:INDEX=0"}</definedName>
    <definedName name="_753__FDSAUDITLINK__" localSheetId="5" hidden="1">{"fdsup://directions/FAT Viewer?action=UPDATE&amp;creator=factset&amp;DYN_ARGS=TRUE&amp;DOC_NAME=FAT:FQL_AUDITING_CLIENT_TEMPLATE.FAT&amp;display_string=Audit&amp;VAR:KEY=DEVKBYLEPM&amp;VAR:QUERY=RkZfRUJJVERBX09QRVIoUVRSLDQvMS8yMDA5LDYvMzAvMjAwOSwsLFVTRCk=&amp;WINDOW=FIRST_POPUP&amp;HEIGH","T=450&amp;WIDTH=450&amp;START_MAXIMIZED=FALSE&amp;VAR:CALENDAR=US&amp;VAR:SYMBOL=DELL&amp;VAR:INDEX=0"}</definedName>
    <definedName name="_753__FDSAUDITLINK__" localSheetId="1" hidden="1">{"fdsup://directions/FAT Viewer?action=UPDATE&amp;creator=factset&amp;DYN_ARGS=TRUE&amp;DOC_NAME=FAT:FQL_AUDITING_CLIENT_TEMPLATE.FAT&amp;display_string=Audit&amp;VAR:KEY=DEVKBYLEPM&amp;VAR:QUERY=RkZfRUJJVERBX09QRVIoUVRSLDQvMS8yMDA5LDYvMzAvMjAwOSwsLFVTRCk=&amp;WINDOW=FIRST_POPUP&amp;HEIGH","T=450&amp;WIDTH=450&amp;START_MAXIMIZED=FALSE&amp;VAR:CALENDAR=US&amp;VAR:SYMBOL=DELL&amp;VAR:INDEX=0"}</definedName>
    <definedName name="_753__FDSAUDITLINK__" hidden="1">{"fdsup://directions/FAT Viewer?action=UPDATE&amp;creator=factset&amp;DYN_ARGS=TRUE&amp;DOC_NAME=FAT:FQL_AUDITING_CLIENT_TEMPLATE.FAT&amp;display_string=Audit&amp;VAR:KEY=DEVKBYLEPM&amp;VAR:QUERY=RkZfRUJJVERBX09QRVIoUVRSLDQvMS8yMDA5LDYvMzAvMjAwOSwsLFVTRCk=&amp;WINDOW=FIRST_POPUP&amp;HEIGH","T=450&amp;WIDTH=450&amp;START_MAXIMIZED=FALSE&amp;VAR:CALENDAR=US&amp;VAR:SYMBOL=DELL&amp;VAR:INDEX=0"}</definedName>
    <definedName name="_754__FDSAUDITLINK__" localSheetId="7" hidden="1">{"fdsup://directions/FAT Viewer?action=UPDATE&amp;creator=factset&amp;DYN_ARGS=TRUE&amp;DOC_NAME=FAT:FQL_AUDITING_CLIENT_TEMPLATE.FAT&amp;display_string=Audit&amp;VAR:KEY=NWXKPKBORQ&amp;VAR:QUERY=RkZfRUJJVERBX09QRVIoUVRSLDQvMS8yMDEwLDYvMzAvMjAxMCwsLFVTRCk=&amp;WINDOW=FIRST_POPUP&amp;HEIGH","T=450&amp;WIDTH=450&amp;START_MAXIMIZED=FALSE&amp;VAR:CALENDAR=US&amp;VAR:SYMBOL=DELL&amp;VAR:INDEX=0"}</definedName>
    <definedName name="_754__FDSAUDITLINK__" localSheetId="9" hidden="1">{"fdsup://directions/FAT Viewer?action=UPDATE&amp;creator=factset&amp;DYN_ARGS=TRUE&amp;DOC_NAME=FAT:FQL_AUDITING_CLIENT_TEMPLATE.FAT&amp;display_string=Audit&amp;VAR:KEY=NWXKPKBORQ&amp;VAR:QUERY=RkZfRUJJVERBX09QRVIoUVRSLDQvMS8yMDEwLDYvMzAvMjAxMCwsLFVTRCk=&amp;WINDOW=FIRST_POPUP&amp;HEIGH","T=450&amp;WIDTH=450&amp;START_MAXIMIZED=FALSE&amp;VAR:CALENDAR=US&amp;VAR:SYMBOL=DELL&amp;VAR:INDEX=0"}</definedName>
    <definedName name="_754__FDSAUDITLINK__" localSheetId="8" hidden="1">{"fdsup://directions/FAT Viewer?action=UPDATE&amp;creator=factset&amp;DYN_ARGS=TRUE&amp;DOC_NAME=FAT:FQL_AUDITING_CLIENT_TEMPLATE.FAT&amp;display_string=Audit&amp;VAR:KEY=NWXKPKBORQ&amp;VAR:QUERY=RkZfRUJJVERBX09QRVIoUVRSLDQvMS8yMDEwLDYvMzAvMjAxMCwsLFVTRCk=&amp;WINDOW=FIRST_POPUP&amp;HEIGH","T=450&amp;WIDTH=450&amp;START_MAXIMIZED=FALSE&amp;VAR:CALENDAR=US&amp;VAR:SYMBOL=DELL&amp;VAR:INDEX=0"}</definedName>
    <definedName name="_754__FDSAUDITLINK__" localSheetId="10" hidden="1">{"fdsup://directions/FAT Viewer?action=UPDATE&amp;creator=factset&amp;DYN_ARGS=TRUE&amp;DOC_NAME=FAT:FQL_AUDITING_CLIENT_TEMPLATE.FAT&amp;display_string=Audit&amp;VAR:KEY=NWXKPKBORQ&amp;VAR:QUERY=RkZfRUJJVERBX09QRVIoUVRSLDQvMS8yMDEwLDYvMzAvMjAxMCwsLFVTRCk=&amp;WINDOW=FIRST_POPUP&amp;HEIGH","T=450&amp;WIDTH=450&amp;START_MAXIMIZED=FALSE&amp;VAR:CALENDAR=US&amp;VAR:SYMBOL=DELL&amp;VAR:INDEX=0"}</definedName>
    <definedName name="_754__FDSAUDITLINK__" localSheetId="3" hidden="1">{"fdsup://directions/FAT Viewer?action=UPDATE&amp;creator=factset&amp;DYN_ARGS=TRUE&amp;DOC_NAME=FAT:FQL_AUDITING_CLIENT_TEMPLATE.FAT&amp;display_string=Audit&amp;VAR:KEY=NWXKPKBORQ&amp;VAR:QUERY=RkZfRUJJVERBX09QRVIoUVRSLDQvMS8yMDEwLDYvMzAvMjAxMCwsLFVTRCk=&amp;WINDOW=FIRST_POPUP&amp;HEIGH","T=450&amp;WIDTH=450&amp;START_MAXIMIZED=FALSE&amp;VAR:CALENDAR=US&amp;VAR:SYMBOL=DELL&amp;VAR:INDEX=0"}</definedName>
    <definedName name="_754__FDSAUDITLINK__" localSheetId="5" hidden="1">{"fdsup://directions/FAT Viewer?action=UPDATE&amp;creator=factset&amp;DYN_ARGS=TRUE&amp;DOC_NAME=FAT:FQL_AUDITING_CLIENT_TEMPLATE.FAT&amp;display_string=Audit&amp;VAR:KEY=NWXKPKBORQ&amp;VAR:QUERY=RkZfRUJJVERBX09QRVIoUVRSLDQvMS8yMDEwLDYvMzAvMjAxMCwsLFVTRCk=&amp;WINDOW=FIRST_POPUP&amp;HEIGH","T=450&amp;WIDTH=450&amp;START_MAXIMIZED=FALSE&amp;VAR:CALENDAR=US&amp;VAR:SYMBOL=DELL&amp;VAR:INDEX=0"}</definedName>
    <definedName name="_754__FDSAUDITLINK__" localSheetId="1" hidden="1">{"fdsup://directions/FAT Viewer?action=UPDATE&amp;creator=factset&amp;DYN_ARGS=TRUE&amp;DOC_NAME=FAT:FQL_AUDITING_CLIENT_TEMPLATE.FAT&amp;display_string=Audit&amp;VAR:KEY=NWXKPKBORQ&amp;VAR:QUERY=RkZfRUJJVERBX09QRVIoUVRSLDQvMS8yMDEwLDYvMzAvMjAxMCwsLFVTRCk=&amp;WINDOW=FIRST_POPUP&amp;HEIGH","T=450&amp;WIDTH=450&amp;START_MAXIMIZED=FALSE&amp;VAR:CALENDAR=US&amp;VAR:SYMBOL=DELL&amp;VAR:INDEX=0"}</definedName>
    <definedName name="_754__FDSAUDITLINK__" hidden="1">{"fdsup://directions/FAT Viewer?action=UPDATE&amp;creator=factset&amp;DYN_ARGS=TRUE&amp;DOC_NAME=FAT:FQL_AUDITING_CLIENT_TEMPLATE.FAT&amp;display_string=Audit&amp;VAR:KEY=NWXKPKBORQ&amp;VAR:QUERY=RkZfRUJJVERBX09QRVIoUVRSLDQvMS8yMDEwLDYvMzAvMjAxMCwsLFVTRCk=&amp;WINDOW=FIRST_POPUP&amp;HEIGH","T=450&amp;WIDTH=450&amp;START_MAXIMIZED=FALSE&amp;VAR:CALENDAR=US&amp;VAR:SYMBOL=DELL&amp;VAR:INDEX=0"}</definedName>
    <definedName name="_755__FDSAUDITLINK__" localSheetId="7" hidden="1">{"fdsup://directions/FAT Viewer?action=UPDATE&amp;creator=factset&amp;DYN_ARGS=TRUE&amp;DOC_NAME=FAT:FQL_AUDITING_CLIENT_TEMPLATE.FAT&amp;display_string=Audit&amp;VAR:KEY=XADCRYTIPA&amp;VAR:QUERY=RkZfRUJJVERBX09QRVIoUVRSLDQvMS8yMDA5LDYvMzAvMjAwOSwsLFVTRCk=&amp;WINDOW=FIRST_POPUP&amp;HEIGH","T=450&amp;WIDTH=450&amp;START_MAXIMIZED=FALSE&amp;VAR:CALENDAR=US&amp;VAR:SYMBOL=DE&amp;VAR:INDEX=0"}</definedName>
    <definedName name="_755__FDSAUDITLINK__" localSheetId="9" hidden="1">{"fdsup://directions/FAT Viewer?action=UPDATE&amp;creator=factset&amp;DYN_ARGS=TRUE&amp;DOC_NAME=FAT:FQL_AUDITING_CLIENT_TEMPLATE.FAT&amp;display_string=Audit&amp;VAR:KEY=XADCRYTIPA&amp;VAR:QUERY=RkZfRUJJVERBX09QRVIoUVRSLDQvMS8yMDA5LDYvMzAvMjAwOSwsLFVTRCk=&amp;WINDOW=FIRST_POPUP&amp;HEIGH","T=450&amp;WIDTH=450&amp;START_MAXIMIZED=FALSE&amp;VAR:CALENDAR=US&amp;VAR:SYMBOL=DE&amp;VAR:INDEX=0"}</definedName>
    <definedName name="_755__FDSAUDITLINK__" localSheetId="8" hidden="1">{"fdsup://directions/FAT Viewer?action=UPDATE&amp;creator=factset&amp;DYN_ARGS=TRUE&amp;DOC_NAME=FAT:FQL_AUDITING_CLIENT_TEMPLATE.FAT&amp;display_string=Audit&amp;VAR:KEY=XADCRYTIPA&amp;VAR:QUERY=RkZfRUJJVERBX09QRVIoUVRSLDQvMS8yMDA5LDYvMzAvMjAwOSwsLFVTRCk=&amp;WINDOW=FIRST_POPUP&amp;HEIGH","T=450&amp;WIDTH=450&amp;START_MAXIMIZED=FALSE&amp;VAR:CALENDAR=US&amp;VAR:SYMBOL=DE&amp;VAR:INDEX=0"}</definedName>
    <definedName name="_755__FDSAUDITLINK__" localSheetId="10" hidden="1">{"fdsup://directions/FAT Viewer?action=UPDATE&amp;creator=factset&amp;DYN_ARGS=TRUE&amp;DOC_NAME=FAT:FQL_AUDITING_CLIENT_TEMPLATE.FAT&amp;display_string=Audit&amp;VAR:KEY=XADCRYTIPA&amp;VAR:QUERY=RkZfRUJJVERBX09QRVIoUVRSLDQvMS8yMDA5LDYvMzAvMjAwOSwsLFVTRCk=&amp;WINDOW=FIRST_POPUP&amp;HEIGH","T=450&amp;WIDTH=450&amp;START_MAXIMIZED=FALSE&amp;VAR:CALENDAR=US&amp;VAR:SYMBOL=DE&amp;VAR:INDEX=0"}</definedName>
    <definedName name="_755__FDSAUDITLINK__" localSheetId="3" hidden="1">{"fdsup://directions/FAT Viewer?action=UPDATE&amp;creator=factset&amp;DYN_ARGS=TRUE&amp;DOC_NAME=FAT:FQL_AUDITING_CLIENT_TEMPLATE.FAT&amp;display_string=Audit&amp;VAR:KEY=XADCRYTIPA&amp;VAR:QUERY=RkZfRUJJVERBX09QRVIoUVRSLDQvMS8yMDA5LDYvMzAvMjAwOSwsLFVTRCk=&amp;WINDOW=FIRST_POPUP&amp;HEIGH","T=450&amp;WIDTH=450&amp;START_MAXIMIZED=FALSE&amp;VAR:CALENDAR=US&amp;VAR:SYMBOL=DE&amp;VAR:INDEX=0"}</definedName>
    <definedName name="_755__FDSAUDITLINK__" localSheetId="5" hidden="1">{"fdsup://directions/FAT Viewer?action=UPDATE&amp;creator=factset&amp;DYN_ARGS=TRUE&amp;DOC_NAME=FAT:FQL_AUDITING_CLIENT_TEMPLATE.FAT&amp;display_string=Audit&amp;VAR:KEY=XADCRYTIPA&amp;VAR:QUERY=RkZfRUJJVERBX09QRVIoUVRSLDQvMS8yMDA5LDYvMzAvMjAwOSwsLFVTRCk=&amp;WINDOW=FIRST_POPUP&amp;HEIGH","T=450&amp;WIDTH=450&amp;START_MAXIMIZED=FALSE&amp;VAR:CALENDAR=US&amp;VAR:SYMBOL=DE&amp;VAR:INDEX=0"}</definedName>
    <definedName name="_755__FDSAUDITLINK__" localSheetId="1" hidden="1">{"fdsup://directions/FAT Viewer?action=UPDATE&amp;creator=factset&amp;DYN_ARGS=TRUE&amp;DOC_NAME=FAT:FQL_AUDITING_CLIENT_TEMPLATE.FAT&amp;display_string=Audit&amp;VAR:KEY=XADCRYTIPA&amp;VAR:QUERY=RkZfRUJJVERBX09QRVIoUVRSLDQvMS8yMDA5LDYvMzAvMjAwOSwsLFVTRCk=&amp;WINDOW=FIRST_POPUP&amp;HEIGH","T=450&amp;WIDTH=450&amp;START_MAXIMIZED=FALSE&amp;VAR:CALENDAR=US&amp;VAR:SYMBOL=DE&amp;VAR:INDEX=0"}</definedName>
    <definedName name="_755__FDSAUDITLINK__" hidden="1">{"fdsup://directions/FAT Viewer?action=UPDATE&amp;creator=factset&amp;DYN_ARGS=TRUE&amp;DOC_NAME=FAT:FQL_AUDITING_CLIENT_TEMPLATE.FAT&amp;display_string=Audit&amp;VAR:KEY=XADCRYTIPA&amp;VAR:QUERY=RkZfRUJJVERBX09QRVIoUVRSLDQvMS8yMDA5LDYvMzAvMjAwOSwsLFVTRCk=&amp;WINDOW=FIRST_POPUP&amp;HEIGH","T=450&amp;WIDTH=450&amp;START_MAXIMIZED=FALSE&amp;VAR:CALENDAR=US&amp;VAR:SYMBOL=DE&amp;VAR:INDEX=0"}</definedName>
    <definedName name="_756__FDSAUDITLINK__" localSheetId="7" hidden="1">{"fdsup://directions/FAT Viewer?action=UPDATE&amp;creator=factset&amp;DYN_ARGS=TRUE&amp;DOC_NAME=FAT:FQL_AUDITING_CLIENT_TEMPLATE.FAT&amp;display_string=Audit&amp;VAR:KEY=HIPQZIHUHU&amp;VAR:QUERY=RkZfRUJJVERBX09QRVIoUVRSLDQvMS8yMDEwLDYvMzAvMjAxMCwsLFVTRCk=&amp;WINDOW=FIRST_POPUP&amp;HEIGH","T=450&amp;WIDTH=450&amp;START_MAXIMIZED=FALSE&amp;VAR:CALENDAR=US&amp;VAR:SYMBOL=DE&amp;VAR:INDEX=0"}</definedName>
    <definedName name="_756__FDSAUDITLINK__" localSheetId="9" hidden="1">{"fdsup://directions/FAT Viewer?action=UPDATE&amp;creator=factset&amp;DYN_ARGS=TRUE&amp;DOC_NAME=FAT:FQL_AUDITING_CLIENT_TEMPLATE.FAT&amp;display_string=Audit&amp;VAR:KEY=HIPQZIHUHU&amp;VAR:QUERY=RkZfRUJJVERBX09QRVIoUVRSLDQvMS8yMDEwLDYvMzAvMjAxMCwsLFVTRCk=&amp;WINDOW=FIRST_POPUP&amp;HEIGH","T=450&amp;WIDTH=450&amp;START_MAXIMIZED=FALSE&amp;VAR:CALENDAR=US&amp;VAR:SYMBOL=DE&amp;VAR:INDEX=0"}</definedName>
    <definedName name="_756__FDSAUDITLINK__" localSheetId="8" hidden="1">{"fdsup://directions/FAT Viewer?action=UPDATE&amp;creator=factset&amp;DYN_ARGS=TRUE&amp;DOC_NAME=FAT:FQL_AUDITING_CLIENT_TEMPLATE.FAT&amp;display_string=Audit&amp;VAR:KEY=HIPQZIHUHU&amp;VAR:QUERY=RkZfRUJJVERBX09QRVIoUVRSLDQvMS8yMDEwLDYvMzAvMjAxMCwsLFVTRCk=&amp;WINDOW=FIRST_POPUP&amp;HEIGH","T=450&amp;WIDTH=450&amp;START_MAXIMIZED=FALSE&amp;VAR:CALENDAR=US&amp;VAR:SYMBOL=DE&amp;VAR:INDEX=0"}</definedName>
    <definedName name="_756__FDSAUDITLINK__" localSheetId="10" hidden="1">{"fdsup://directions/FAT Viewer?action=UPDATE&amp;creator=factset&amp;DYN_ARGS=TRUE&amp;DOC_NAME=FAT:FQL_AUDITING_CLIENT_TEMPLATE.FAT&amp;display_string=Audit&amp;VAR:KEY=HIPQZIHUHU&amp;VAR:QUERY=RkZfRUJJVERBX09QRVIoUVRSLDQvMS8yMDEwLDYvMzAvMjAxMCwsLFVTRCk=&amp;WINDOW=FIRST_POPUP&amp;HEIGH","T=450&amp;WIDTH=450&amp;START_MAXIMIZED=FALSE&amp;VAR:CALENDAR=US&amp;VAR:SYMBOL=DE&amp;VAR:INDEX=0"}</definedName>
    <definedName name="_756__FDSAUDITLINK__" localSheetId="3" hidden="1">{"fdsup://directions/FAT Viewer?action=UPDATE&amp;creator=factset&amp;DYN_ARGS=TRUE&amp;DOC_NAME=FAT:FQL_AUDITING_CLIENT_TEMPLATE.FAT&amp;display_string=Audit&amp;VAR:KEY=HIPQZIHUHU&amp;VAR:QUERY=RkZfRUJJVERBX09QRVIoUVRSLDQvMS8yMDEwLDYvMzAvMjAxMCwsLFVTRCk=&amp;WINDOW=FIRST_POPUP&amp;HEIGH","T=450&amp;WIDTH=450&amp;START_MAXIMIZED=FALSE&amp;VAR:CALENDAR=US&amp;VAR:SYMBOL=DE&amp;VAR:INDEX=0"}</definedName>
    <definedName name="_756__FDSAUDITLINK__" localSheetId="5" hidden="1">{"fdsup://directions/FAT Viewer?action=UPDATE&amp;creator=factset&amp;DYN_ARGS=TRUE&amp;DOC_NAME=FAT:FQL_AUDITING_CLIENT_TEMPLATE.FAT&amp;display_string=Audit&amp;VAR:KEY=HIPQZIHUHU&amp;VAR:QUERY=RkZfRUJJVERBX09QRVIoUVRSLDQvMS8yMDEwLDYvMzAvMjAxMCwsLFVTRCk=&amp;WINDOW=FIRST_POPUP&amp;HEIGH","T=450&amp;WIDTH=450&amp;START_MAXIMIZED=FALSE&amp;VAR:CALENDAR=US&amp;VAR:SYMBOL=DE&amp;VAR:INDEX=0"}</definedName>
    <definedName name="_756__FDSAUDITLINK__" localSheetId="1" hidden="1">{"fdsup://directions/FAT Viewer?action=UPDATE&amp;creator=factset&amp;DYN_ARGS=TRUE&amp;DOC_NAME=FAT:FQL_AUDITING_CLIENT_TEMPLATE.FAT&amp;display_string=Audit&amp;VAR:KEY=HIPQZIHUHU&amp;VAR:QUERY=RkZfRUJJVERBX09QRVIoUVRSLDQvMS8yMDEwLDYvMzAvMjAxMCwsLFVTRCk=&amp;WINDOW=FIRST_POPUP&amp;HEIGH","T=450&amp;WIDTH=450&amp;START_MAXIMIZED=FALSE&amp;VAR:CALENDAR=US&amp;VAR:SYMBOL=DE&amp;VAR:INDEX=0"}</definedName>
    <definedName name="_756__FDSAUDITLINK__" hidden="1">{"fdsup://directions/FAT Viewer?action=UPDATE&amp;creator=factset&amp;DYN_ARGS=TRUE&amp;DOC_NAME=FAT:FQL_AUDITING_CLIENT_TEMPLATE.FAT&amp;display_string=Audit&amp;VAR:KEY=HIPQZIHUHU&amp;VAR:QUERY=RkZfRUJJVERBX09QRVIoUVRSLDQvMS8yMDEwLDYvMzAvMjAxMCwsLFVTRCk=&amp;WINDOW=FIRST_POPUP&amp;HEIGH","T=450&amp;WIDTH=450&amp;START_MAXIMIZED=FALSE&amp;VAR:CALENDAR=US&amp;VAR:SYMBOL=DE&amp;VAR:INDEX=0"}</definedName>
    <definedName name="_757__FDSAUDITLINK__" localSheetId="7" hidden="1">{"fdsup://directions/FAT Viewer?action=UPDATE&amp;creator=factset&amp;DYN_ARGS=TRUE&amp;DOC_NAME=FAT:FQL_AUDITING_CLIENT_TEMPLATE.FAT&amp;display_string=Audit&amp;VAR:KEY=XUXMRCDMZG&amp;VAR:QUERY=RkZfRUJJVERBX09QRVIoUVRSLDQvMS8yMDA5LDYvMzAvMjAwOSwsLFVTRCk=&amp;WINDOW=FIRST_POPUP&amp;HEIGH","T=450&amp;WIDTH=450&amp;START_MAXIMIZED=FALSE&amp;VAR:CALENDAR=US&amp;VAR:SYMBOL=DD&amp;VAR:INDEX=0"}</definedName>
    <definedName name="_757__FDSAUDITLINK__" localSheetId="9" hidden="1">{"fdsup://directions/FAT Viewer?action=UPDATE&amp;creator=factset&amp;DYN_ARGS=TRUE&amp;DOC_NAME=FAT:FQL_AUDITING_CLIENT_TEMPLATE.FAT&amp;display_string=Audit&amp;VAR:KEY=XUXMRCDMZG&amp;VAR:QUERY=RkZfRUJJVERBX09QRVIoUVRSLDQvMS8yMDA5LDYvMzAvMjAwOSwsLFVTRCk=&amp;WINDOW=FIRST_POPUP&amp;HEIGH","T=450&amp;WIDTH=450&amp;START_MAXIMIZED=FALSE&amp;VAR:CALENDAR=US&amp;VAR:SYMBOL=DD&amp;VAR:INDEX=0"}</definedName>
    <definedName name="_757__FDSAUDITLINK__" localSheetId="8" hidden="1">{"fdsup://directions/FAT Viewer?action=UPDATE&amp;creator=factset&amp;DYN_ARGS=TRUE&amp;DOC_NAME=FAT:FQL_AUDITING_CLIENT_TEMPLATE.FAT&amp;display_string=Audit&amp;VAR:KEY=XUXMRCDMZG&amp;VAR:QUERY=RkZfRUJJVERBX09QRVIoUVRSLDQvMS8yMDA5LDYvMzAvMjAwOSwsLFVTRCk=&amp;WINDOW=FIRST_POPUP&amp;HEIGH","T=450&amp;WIDTH=450&amp;START_MAXIMIZED=FALSE&amp;VAR:CALENDAR=US&amp;VAR:SYMBOL=DD&amp;VAR:INDEX=0"}</definedName>
    <definedName name="_757__FDSAUDITLINK__" localSheetId="10" hidden="1">{"fdsup://directions/FAT Viewer?action=UPDATE&amp;creator=factset&amp;DYN_ARGS=TRUE&amp;DOC_NAME=FAT:FQL_AUDITING_CLIENT_TEMPLATE.FAT&amp;display_string=Audit&amp;VAR:KEY=XUXMRCDMZG&amp;VAR:QUERY=RkZfRUJJVERBX09QRVIoUVRSLDQvMS8yMDA5LDYvMzAvMjAwOSwsLFVTRCk=&amp;WINDOW=FIRST_POPUP&amp;HEIGH","T=450&amp;WIDTH=450&amp;START_MAXIMIZED=FALSE&amp;VAR:CALENDAR=US&amp;VAR:SYMBOL=DD&amp;VAR:INDEX=0"}</definedName>
    <definedName name="_757__FDSAUDITLINK__" localSheetId="3" hidden="1">{"fdsup://directions/FAT Viewer?action=UPDATE&amp;creator=factset&amp;DYN_ARGS=TRUE&amp;DOC_NAME=FAT:FQL_AUDITING_CLIENT_TEMPLATE.FAT&amp;display_string=Audit&amp;VAR:KEY=XUXMRCDMZG&amp;VAR:QUERY=RkZfRUJJVERBX09QRVIoUVRSLDQvMS8yMDA5LDYvMzAvMjAwOSwsLFVTRCk=&amp;WINDOW=FIRST_POPUP&amp;HEIGH","T=450&amp;WIDTH=450&amp;START_MAXIMIZED=FALSE&amp;VAR:CALENDAR=US&amp;VAR:SYMBOL=DD&amp;VAR:INDEX=0"}</definedName>
    <definedName name="_757__FDSAUDITLINK__" localSheetId="5" hidden="1">{"fdsup://directions/FAT Viewer?action=UPDATE&amp;creator=factset&amp;DYN_ARGS=TRUE&amp;DOC_NAME=FAT:FQL_AUDITING_CLIENT_TEMPLATE.FAT&amp;display_string=Audit&amp;VAR:KEY=XUXMRCDMZG&amp;VAR:QUERY=RkZfRUJJVERBX09QRVIoUVRSLDQvMS8yMDA5LDYvMzAvMjAwOSwsLFVTRCk=&amp;WINDOW=FIRST_POPUP&amp;HEIGH","T=450&amp;WIDTH=450&amp;START_MAXIMIZED=FALSE&amp;VAR:CALENDAR=US&amp;VAR:SYMBOL=DD&amp;VAR:INDEX=0"}</definedName>
    <definedName name="_757__FDSAUDITLINK__" localSheetId="1" hidden="1">{"fdsup://directions/FAT Viewer?action=UPDATE&amp;creator=factset&amp;DYN_ARGS=TRUE&amp;DOC_NAME=FAT:FQL_AUDITING_CLIENT_TEMPLATE.FAT&amp;display_string=Audit&amp;VAR:KEY=XUXMRCDMZG&amp;VAR:QUERY=RkZfRUJJVERBX09QRVIoUVRSLDQvMS8yMDA5LDYvMzAvMjAwOSwsLFVTRCk=&amp;WINDOW=FIRST_POPUP&amp;HEIGH","T=450&amp;WIDTH=450&amp;START_MAXIMIZED=FALSE&amp;VAR:CALENDAR=US&amp;VAR:SYMBOL=DD&amp;VAR:INDEX=0"}</definedName>
    <definedName name="_757__FDSAUDITLINK__" hidden="1">{"fdsup://directions/FAT Viewer?action=UPDATE&amp;creator=factset&amp;DYN_ARGS=TRUE&amp;DOC_NAME=FAT:FQL_AUDITING_CLIENT_TEMPLATE.FAT&amp;display_string=Audit&amp;VAR:KEY=XUXMRCDMZG&amp;VAR:QUERY=RkZfRUJJVERBX09QRVIoUVRSLDQvMS8yMDA5LDYvMzAvMjAwOSwsLFVTRCk=&amp;WINDOW=FIRST_POPUP&amp;HEIGH","T=450&amp;WIDTH=450&amp;START_MAXIMIZED=FALSE&amp;VAR:CALENDAR=US&amp;VAR:SYMBOL=DD&amp;VAR:INDEX=0"}</definedName>
    <definedName name="_758__FDSAUDITLINK__" localSheetId="7" hidden="1">{"fdsup://directions/FAT Viewer?action=UPDATE&amp;creator=factset&amp;DYN_ARGS=TRUE&amp;DOC_NAME=FAT:FQL_AUDITING_CLIENT_TEMPLATE.FAT&amp;display_string=Audit&amp;VAR:KEY=TKDUBQTYBI&amp;VAR:QUERY=RkZfRUJJVERBX09QRVIoUVRSLDQvMS8yMDEwLDYvMzAvMjAxMCwsLFVTRCk=&amp;WINDOW=FIRST_POPUP&amp;HEIGH","T=450&amp;WIDTH=450&amp;START_MAXIMIZED=FALSE&amp;VAR:CALENDAR=US&amp;VAR:SYMBOL=DD&amp;VAR:INDEX=0"}</definedName>
    <definedName name="_758__FDSAUDITLINK__" localSheetId="9" hidden="1">{"fdsup://directions/FAT Viewer?action=UPDATE&amp;creator=factset&amp;DYN_ARGS=TRUE&amp;DOC_NAME=FAT:FQL_AUDITING_CLIENT_TEMPLATE.FAT&amp;display_string=Audit&amp;VAR:KEY=TKDUBQTYBI&amp;VAR:QUERY=RkZfRUJJVERBX09QRVIoUVRSLDQvMS8yMDEwLDYvMzAvMjAxMCwsLFVTRCk=&amp;WINDOW=FIRST_POPUP&amp;HEIGH","T=450&amp;WIDTH=450&amp;START_MAXIMIZED=FALSE&amp;VAR:CALENDAR=US&amp;VAR:SYMBOL=DD&amp;VAR:INDEX=0"}</definedName>
    <definedName name="_758__FDSAUDITLINK__" localSheetId="8" hidden="1">{"fdsup://directions/FAT Viewer?action=UPDATE&amp;creator=factset&amp;DYN_ARGS=TRUE&amp;DOC_NAME=FAT:FQL_AUDITING_CLIENT_TEMPLATE.FAT&amp;display_string=Audit&amp;VAR:KEY=TKDUBQTYBI&amp;VAR:QUERY=RkZfRUJJVERBX09QRVIoUVRSLDQvMS8yMDEwLDYvMzAvMjAxMCwsLFVTRCk=&amp;WINDOW=FIRST_POPUP&amp;HEIGH","T=450&amp;WIDTH=450&amp;START_MAXIMIZED=FALSE&amp;VAR:CALENDAR=US&amp;VAR:SYMBOL=DD&amp;VAR:INDEX=0"}</definedName>
    <definedName name="_758__FDSAUDITLINK__" localSheetId="10" hidden="1">{"fdsup://directions/FAT Viewer?action=UPDATE&amp;creator=factset&amp;DYN_ARGS=TRUE&amp;DOC_NAME=FAT:FQL_AUDITING_CLIENT_TEMPLATE.FAT&amp;display_string=Audit&amp;VAR:KEY=TKDUBQTYBI&amp;VAR:QUERY=RkZfRUJJVERBX09QRVIoUVRSLDQvMS8yMDEwLDYvMzAvMjAxMCwsLFVTRCk=&amp;WINDOW=FIRST_POPUP&amp;HEIGH","T=450&amp;WIDTH=450&amp;START_MAXIMIZED=FALSE&amp;VAR:CALENDAR=US&amp;VAR:SYMBOL=DD&amp;VAR:INDEX=0"}</definedName>
    <definedName name="_758__FDSAUDITLINK__" localSheetId="3" hidden="1">{"fdsup://directions/FAT Viewer?action=UPDATE&amp;creator=factset&amp;DYN_ARGS=TRUE&amp;DOC_NAME=FAT:FQL_AUDITING_CLIENT_TEMPLATE.FAT&amp;display_string=Audit&amp;VAR:KEY=TKDUBQTYBI&amp;VAR:QUERY=RkZfRUJJVERBX09QRVIoUVRSLDQvMS8yMDEwLDYvMzAvMjAxMCwsLFVTRCk=&amp;WINDOW=FIRST_POPUP&amp;HEIGH","T=450&amp;WIDTH=450&amp;START_MAXIMIZED=FALSE&amp;VAR:CALENDAR=US&amp;VAR:SYMBOL=DD&amp;VAR:INDEX=0"}</definedName>
    <definedName name="_758__FDSAUDITLINK__" localSheetId="5" hidden="1">{"fdsup://directions/FAT Viewer?action=UPDATE&amp;creator=factset&amp;DYN_ARGS=TRUE&amp;DOC_NAME=FAT:FQL_AUDITING_CLIENT_TEMPLATE.FAT&amp;display_string=Audit&amp;VAR:KEY=TKDUBQTYBI&amp;VAR:QUERY=RkZfRUJJVERBX09QRVIoUVRSLDQvMS8yMDEwLDYvMzAvMjAxMCwsLFVTRCk=&amp;WINDOW=FIRST_POPUP&amp;HEIGH","T=450&amp;WIDTH=450&amp;START_MAXIMIZED=FALSE&amp;VAR:CALENDAR=US&amp;VAR:SYMBOL=DD&amp;VAR:INDEX=0"}</definedName>
    <definedName name="_758__FDSAUDITLINK__" localSheetId="1" hidden="1">{"fdsup://directions/FAT Viewer?action=UPDATE&amp;creator=factset&amp;DYN_ARGS=TRUE&amp;DOC_NAME=FAT:FQL_AUDITING_CLIENT_TEMPLATE.FAT&amp;display_string=Audit&amp;VAR:KEY=TKDUBQTYBI&amp;VAR:QUERY=RkZfRUJJVERBX09QRVIoUVRSLDQvMS8yMDEwLDYvMzAvMjAxMCwsLFVTRCk=&amp;WINDOW=FIRST_POPUP&amp;HEIGH","T=450&amp;WIDTH=450&amp;START_MAXIMIZED=FALSE&amp;VAR:CALENDAR=US&amp;VAR:SYMBOL=DD&amp;VAR:INDEX=0"}</definedName>
    <definedName name="_758__FDSAUDITLINK__" hidden="1">{"fdsup://directions/FAT Viewer?action=UPDATE&amp;creator=factset&amp;DYN_ARGS=TRUE&amp;DOC_NAME=FAT:FQL_AUDITING_CLIENT_TEMPLATE.FAT&amp;display_string=Audit&amp;VAR:KEY=TKDUBQTYBI&amp;VAR:QUERY=RkZfRUJJVERBX09QRVIoUVRSLDQvMS8yMDEwLDYvMzAvMjAxMCwsLFVTRCk=&amp;WINDOW=FIRST_POPUP&amp;HEIGH","T=450&amp;WIDTH=450&amp;START_MAXIMIZED=FALSE&amp;VAR:CALENDAR=US&amp;VAR:SYMBOL=DD&amp;VAR:INDEX=0"}</definedName>
    <definedName name="_759__FDSAUDITLINK__" localSheetId="7" hidden="1">{"fdsup://directions/FAT Viewer?action=UPDATE&amp;creator=factset&amp;DYN_ARGS=TRUE&amp;DOC_NAME=FAT:FQL_AUDITING_CLIENT_TEMPLATE.FAT&amp;display_string=Audit&amp;VAR:KEY=TYNMLAXMFA&amp;VAR:QUERY=RkZfRUJJVERBX09QRVIoUVRSLDQvMS8yMDA5LDYvMzAvMjAwOSwsLFVTRCk=&amp;WINDOW=FIRST_POPUP&amp;HEIGH","T=450&amp;WIDTH=450&amp;START_MAXIMIZED=FALSE&amp;VAR:CALENDAR=US&amp;VAR:SYMBOL=D&amp;VAR:INDEX=0"}</definedName>
    <definedName name="_759__FDSAUDITLINK__" localSheetId="9" hidden="1">{"fdsup://directions/FAT Viewer?action=UPDATE&amp;creator=factset&amp;DYN_ARGS=TRUE&amp;DOC_NAME=FAT:FQL_AUDITING_CLIENT_TEMPLATE.FAT&amp;display_string=Audit&amp;VAR:KEY=TYNMLAXMFA&amp;VAR:QUERY=RkZfRUJJVERBX09QRVIoUVRSLDQvMS8yMDA5LDYvMzAvMjAwOSwsLFVTRCk=&amp;WINDOW=FIRST_POPUP&amp;HEIGH","T=450&amp;WIDTH=450&amp;START_MAXIMIZED=FALSE&amp;VAR:CALENDAR=US&amp;VAR:SYMBOL=D&amp;VAR:INDEX=0"}</definedName>
    <definedName name="_759__FDSAUDITLINK__" localSheetId="8" hidden="1">{"fdsup://directions/FAT Viewer?action=UPDATE&amp;creator=factset&amp;DYN_ARGS=TRUE&amp;DOC_NAME=FAT:FQL_AUDITING_CLIENT_TEMPLATE.FAT&amp;display_string=Audit&amp;VAR:KEY=TYNMLAXMFA&amp;VAR:QUERY=RkZfRUJJVERBX09QRVIoUVRSLDQvMS8yMDA5LDYvMzAvMjAwOSwsLFVTRCk=&amp;WINDOW=FIRST_POPUP&amp;HEIGH","T=450&amp;WIDTH=450&amp;START_MAXIMIZED=FALSE&amp;VAR:CALENDAR=US&amp;VAR:SYMBOL=D&amp;VAR:INDEX=0"}</definedName>
    <definedName name="_759__FDSAUDITLINK__" localSheetId="10" hidden="1">{"fdsup://directions/FAT Viewer?action=UPDATE&amp;creator=factset&amp;DYN_ARGS=TRUE&amp;DOC_NAME=FAT:FQL_AUDITING_CLIENT_TEMPLATE.FAT&amp;display_string=Audit&amp;VAR:KEY=TYNMLAXMFA&amp;VAR:QUERY=RkZfRUJJVERBX09QRVIoUVRSLDQvMS8yMDA5LDYvMzAvMjAwOSwsLFVTRCk=&amp;WINDOW=FIRST_POPUP&amp;HEIGH","T=450&amp;WIDTH=450&amp;START_MAXIMIZED=FALSE&amp;VAR:CALENDAR=US&amp;VAR:SYMBOL=D&amp;VAR:INDEX=0"}</definedName>
    <definedName name="_759__FDSAUDITLINK__" localSheetId="3" hidden="1">{"fdsup://directions/FAT Viewer?action=UPDATE&amp;creator=factset&amp;DYN_ARGS=TRUE&amp;DOC_NAME=FAT:FQL_AUDITING_CLIENT_TEMPLATE.FAT&amp;display_string=Audit&amp;VAR:KEY=TYNMLAXMFA&amp;VAR:QUERY=RkZfRUJJVERBX09QRVIoUVRSLDQvMS8yMDA5LDYvMzAvMjAwOSwsLFVTRCk=&amp;WINDOW=FIRST_POPUP&amp;HEIGH","T=450&amp;WIDTH=450&amp;START_MAXIMIZED=FALSE&amp;VAR:CALENDAR=US&amp;VAR:SYMBOL=D&amp;VAR:INDEX=0"}</definedName>
    <definedName name="_759__FDSAUDITLINK__" localSheetId="5" hidden="1">{"fdsup://directions/FAT Viewer?action=UPDATE&amp;creator=factset&amp;DYN_ARGS=TRUE&amp;DOC_NAME=FAT:FQL_AUDITING_CLIENT_TEMPLATE.FAT&amp;display_string=Audit&amp;VAR:KEY=TYNMLAXMFA&amp;VAR:QUERY=RkZfRUJJVERBX09QRVIoUVRSLDQvMS8yMDA5LDYvMzAvMjAwOSwsLFVTRCk=&amp;WINDOW=FIRST_POPUP&amp;HEIGH","T=450&amp;WIDTH=450&amp;START_MAXIMIZED=FALSE&amp;VAR:CALENDAR=US&amp;VAR:SYMBOL=D&amp;VAR:INDEX=0"}</definedName>
    <definedName name="_759__FDSAUDITLINK__" localSheetId="1" hidden="1">{"fdsup://directions/FAT Viewer?action=UPDATE&amp;creator=factset&amp;DYN_ARGS=TRUE&amp;DOC_NAME=FAT:FQL_AUDITING_CLIENT_TEMPLATE.FAT&amp;display_string=Audit&amp;VAR:KEY=TYNMLAXMFA&amp;VAR:QUERY=RkZfRUJJVERBX09QRVIoUVRSLDQvMS8yMDA5LDYvMzAvMjAwOSwsLFVTRCk=&amp;WINDOW=FIRST_POPUP&amp;HEIGH","T=450&amp;WIDTH=450&amp;START_MAXIMIZED=FALSE&amp;VAR:CALENDAR=US&amp;VAR:SYMBOL=D&amp;VAR:INDEX=0"}</definedName>
    <definedName name="_759__FDSAUDITLINK__" hidden="1">{"fdsup://directions/FAT Viewer?action=UPDATE&amp;creator=factset&amp;DYN_ARGS=TRUE&amp;DOC_NAME=FAT:FQL_AUDITING_CLIENT_TEMPLATE.FAT&amp;display_string=Audit&amp;VAR:KEY=TYNMLAXMFA&amp;VAR:QUERY=RkZfRUJJVERBX09QRVIoUVRSLDQvMS8yMDA5LDYvMzAvMjAwOSwsLFVTRCk=&amp;WINDOW=FIRST_POPUP&amp;HEIGH","T=450&amp;WIDTH=450&amp;START_MAXIMIZED=FALSE&amp;VAR:CALENDAR=US&amp;VAR:SYMBOL=D&amp;VAR:INDEX=0"}</definedName>
    <definedName name="_76__FDSAUDITLINK__" localSheetId="7" hidden="1">{"fdsup://directions/FAT Viewer?action=UPDATE&amp;creator=factset&amp;DYN_ARGS=TRUE&amp;DOC_NAME=FAT:FQL_AUDITING_CLIENT_TEMPLATE.FAT&amp;display_string=Audit&amp;VAR:KEY=JYVQLEHUVK&amp;VAR:QUERY=RkZfRUJJVERBX09QRVIoUVRSLDQvMS8yMDEwLDYvMzAvMjAxMCwsLFVTRCk=&amp;WINDOW=FIRST_POPUP&amp;HEIGH","T=450&amp;WIDTH=450&amp;START_MAXIMIZED=FALSE&amp;VAR:CALENDAR=US&amp;VAR:SYMBOL=VFC&amp;VAR:INDEX=0"}</definedName>
    <definedName name="_76__FDSAUDITLINK__" localSheetId="9" hidden="1">{"fdsup://directions/FAT Viewer?action=UPDATE&amp;creator=factset&amp;DYN_ARGS=TRUE&amp;DOC_NAME=FAT:FQL_AUDITING_CLIENT_TEMPLATE.FAT&amp;display_string=Audit&amp;VAR:KEY=JYVQLEHUVK&amp;VAR:QUERY=RkZfRUJJVERBX09QRVIoUVRSLDQvMS8yMDEwLDYvMzAvMjAxMCwsLFVTRCk=&amp;WINDOW=FIRST_POPUP&amp;HEIGH","T=450&amp;WIDTH=450&amp;START_MAXIMIZED=FALSE&amp;VAR:CALENDAR=US&amp;VAR:SYMBOL=VFC&amp;VAR:INDEX=0"}</definedName>
    <definedName name="_76__FDSAUDITLINK__" localSheetId="8" hidden="1">{"fdsup://directions/FAT Viewer?action=UPDATE&amp;creator=factset&amp;DYN_ARGS=TRUE&amp;DOC_NAME=FAT:FQL_AUDITING_CLIENT_TEMPLATE.FAT&amp;display_string=Audit&amp;VAR:KEY=JYVQLEHUVK&amp;VAR:QUERY=RkZfRUJJVERBX09QRVIoUVRSLDQvMS8yMDEwLDYvMzAvMjAxMCwsLFVTRCk=&amp;WINDOW=FIRST_POPUP&amp;HEIGH","T=450&amp;WIDTH=450&amp;START_MAXIMIZED=FALSE&amp;VAR:CALENDAR=US&amp;VAR:SYMBOL=VFC&amp;VAR:INDEX=0"}</definedName>
    <definedName name="_76__FDSAUDITLINK__" localSheetId="10" hidden="1">{"fdsup://directions/FAT Viewer?action=UPDATE&amp;creator=factset&amp;DYN_ARGS=TRUE&amp;DOC_NAME=FAT:FQL_AUDITING_CLIENT_TEMPLATE.FAT&amp;display_string=Audit&amp;VAR:KEY=JYVQLEHUVK&amp;VAR:QUERY=RkZfRUJJVERBX09QRVIoUVRSLDQvMS8yMDEwLDYvMzAvMjAxMCwsLFVTRCk=&amp;WINDOW=FIRST_POPUP&amp;HEIGH","T=450&amp;WIDTH=450&amp;START_MAXIMIZED=FALSE&amp;VAR:CALENDAR=US&amp;VAR:SYMBOL=VFC&amp;VAR:INDEX=0"}</definedName>
    <definedName name="_76__FDSAUDITLINK__" localSheetId="3" hidden="1">{"fdsup://directions/FAT Viewer?action=UPDATE&amp;creator=factset&amp;DYN_ARGS=TRUE&amp;DOC_NAME=FAT:FQL_AUDITING_CLIENT_TEMPLATE.FAT&amp;display_string=Audit&amp;VAR:KEY=JYVQLEHUVK&amp;VAR:QUERY=RkZfRUJJVERBX09QRVIoUVRSLDQvMS8yMDEwLDYvMzAvMjAxMCwsLFVTRCk=&amp;WINDOW=FIRST_POPUP&amp;HEIGH","T=450&amp;WIDTH=450&amp;START_MAXIMIZED=FALSE&amp;VAR:CALENDAR=US&amp;VAR:SYMBOL=VFC&amp;VAR:INDEX=0"}</definedName>
    <definedName name="_76__FDSAUDITLINK__" localSheetId="5" hidden="1">{"fdsup://directions/FAT Viewer?action=UPDATE&amp;creator=factset&amp;DYN_ARGS=TRUE&amp;DOC_NAME=FAT:FQL_AUDITING_CLIENT_TEMPLATE.FAT&amp;display_string=Audit&amp;VAR:KEY=JYVQLEHUVK&amp;VAR:QUERY=RkZfRUJJVERBX09QRVIoUVRSLDQvMS8yMDEwLDYvMzAvMjAxMCwsLFVTRCk=&amp;WINDOW=FIRST_POPUP&amp;HEIGH","T=450&amp;WIDTH=450&amp;START_MAXIMIZED=FALSE&amp;VAR:CALENDAR=US&amp;VAR:SYMBOL=VFC&amp;VAR:INDEX=0"}</definedName>
    <definedName name="_76__FDSAUDITLINK__" localSheetId="1" hidden="1">{"fdsup://directions/FAT Viewer?action=UPDATE&amp;creator=factset&amp;DYN_ARGS=TRUE&amp;DOC_NAME=FAT:FQL_AUDITING_CLIENT_TEMPLATE.FAT&amp;display_string=Audit&amp;VAR:KEY=JYVQLEHUVK&amp;VAR:QUERY=RkZfRUJJVERBX09QRVIoUVRSLDQvMS8yMDEwLDYvMzAvMjAxMCwsLFVTRCk=&amp;WINDOW=FIRST_POPUP&amp;HEIGH","T=450&amp;WIDTH=450&amp;START_MAXIMIZED=FALSE&amp;VAR:CALENDAR=US&amp;VAR:SYMBOL=VFC&amp;VAR:INDEX=0"}</definedName>
    <definedName name="_76__FDSAUDITLINK__" hidden="1">{"fdsup://directions/FAT Viewer?action=UPDATE&amp;creator=factset&amp;DYN_ARGS=TRUE&amp;DOC_NAME=FAT:FQL_AUDITING_CLIENT_TEMPLATE.FAT&amp;display_string=Audit&amp;VAR:KEY=JYVQLEHUVK&amp;VAR:QUERY=RkZfRUJJVERBX09QRVIoUVRSLDQvMS8yMDEwLDYvMzAvMjAxMCwsLFVTRCk=&amp;WINDOW=FIRST_POPUP&amp;HEIGH","T=450&amp;WIDTH=450&amp;START_MAXIMIZED=FALSE&amp;VAR:CALENDAR=US&amp;VAR:SYMBOL=VFC&amp;VAR:INDEX=0"}</definedName>
    <definedName name="_760__FDSAUDITLINK__" localSheetId="7" hidden="1">{"fdsup://directions/FAT Viewer?action=UPDATE&amp;creator=factset&amp;DYN_ARGS=TRUE&amp;DOC_NAME=FAT:FQL_AUDITING_CLIENT_TEMPLATE.FAT&amp;display_string=Audit&amp;VAR:KEY=RGVIXUVMZQ&amp;VAR:QUERY=RkZfRUJJVERBX09QRVIoUVRSLDQvMS8yMDEwLDYvMzAvMjAxMCwsLFVTRCk=&amp;WINDOW=FIRST_POPUP&amp;HEIGH","T=450&amp;WIDTH=450&amp;START_MAXIMIZED=FALSE&amp;VAR:CALENDAR=US&amp;VAR:SYMBOL=D&amp;VAR:INDEX=0"}</definedName>
    <definedName name="_760__FDSAUDITLINK__" localSheetId="9" hidden="1">{"fdsup://directions/FAT Viewer?action=UPDATE&amp;creator=factset&amp;DYN_ARGS=TRUE&amp;DOC_NAME=FAT:FQL_AUDITING_CLIENT_TEMPLATE.FAT&amp;display_string=Audit&amp;VAR:KEY=RGVIXUVMZQ&amp;VAR:QUERY=RkZfRUJJVERBX09QRVIoUVRSLDQvMS8yMDEwLDYvMzAvMjAxMCwsLFVTRCk=&amp;WINDOW=FIRST_POPUP&amp;HEIGH","T=450&amp;WIDTH=450&amp;START_MAXIMIZED=FALSE&amp;VAR:CALENDAR=US&amp;VAR:SYMBOL=D&amp;VAR:INDEX=0"}</definedName>
    <definedName name="_760__FDSAUDITLINK__" localSheetId="8" hidden="1">{"fdsup://directions/FAT Viewer?action=UPDATE&amp;creator=factset&amp;DYN_ARGS=TRUE&amp;DOC_NAME=FAT:FQL_AUDITING_CLIENT_TEMPLATE.FAT&amp;display_string=Audit&amp;VAR:KEY=RGVIXUVMZQ&amp;VAR:QUERY=RkZfRUJJVERBX09QRVIoUVRSLDQvMS8yMDEwLDYvMzAvMjAxMCwsLFVTRCk=&amp;WINDOW=FIRST_POPUP&amp;HEIGH","T=450&amp;WIDTH=450&amp;START_MAXIMIZED=FALSE&amp;VAR:CALENDAR=US&amp;VAR:SYMBOL=D&amp;VAR:INDEX=0"}</definedName>
    <definedName name="_760__FDSAUDITLINK__" localSheetId="10" hidden="1">{"fdsup://directions/FAT Viewer?action=UPDATE&amp;creator=factset&amp;DYN_ARGS=TRUE&amp;DOC_NAME=FAT:FQL_AUDITING_CLIENT_TEMPLATE.FAT&amp;display_string=Audit&amp;VAR:KEY=RGVIXUVMZQ&amp;VAR:QUERY=RkZfRUJJVERBX09QRVIoUVRSLDQvMS8yMDEwLDYvMzAvMjAxMCwsLFVTRCk=&amp;WINDOW=FIRST_POPUP&amp;HEIGH","T=450&amp;WIDTH=450&amp;START_MAXIMIZED=FALSE&amp;VAR:CALENDAR=US&amp;VAR:SYMBOL=D&amp;VAR:INDEX=0"}</definedName>
    <definedName name="_760__FDSAUDITLINK__" localSheetId="3" hidden="1">{"fdsup://directions/FAT Viewer?action=UPDATE&amp;creator=factset&amp;DYN_ARGS=TRUE&amp;DOC_NAME=FAT:FQL_AUDITING_CLIENT_TEMPLATE.FAT&amp;display_string=Audit&amp;VAR:KEY=RGVIXUVMZQ&amp;VAR:QUERY=RkZfRUJJVERBX09QRVIoUVRSLDQvMS8yMDEwLDYvMzAvMjAxMCwsLFVTRCk=&amp;WINDOW=FIRST_POPUP&amp;HEIGH","T=450&amp;WIDTH=450&amp;START_MAXIMIZED=FALSE&amp;VAR:CALENDAR=US&amp;VAR:SYMBOL=D&amp;VAR:INDEX=0"}</definedName>
    <definedName name="_760__FDSAUDITLINK__" localSheetId="5" hidden="1">{"fdsup://directions/FAT Viewer?action=UPDATE&amp;creator=factset&amp;DYN_ARGS=TRUE&amp;DOC_NAME=FAT:FQL_AUDITING_CLIENT_TEMPLATE.FAT&amp;display_string=Audit&amp;VAR:KEY=RGVIXUVMZQ&amp;VAR:QUERY=RkZfRUJJVERBX09QRVIoUVRSLDQvMS8yMDEwLDYvMzAvMjAxMCwsLFVTRCk=&amp;WINDOW=FIRST_POPUP&amp;HEIGH","T=450&amp;WIDTH=450&amp;START_MAXIMIZED=FALSE&amp;VAR:CALENDAR=US&amp;VAR:SYMBOL=D&amp;VAR:INDEX=0"}</definedName>
    <definedName name="_760__FDSAUDITLINK__" localSheetId="1" hidden="1">{"fdsup://directions/FAT Viewer?action=UPDATE&amp;creator=factset&amp;DYN_ARGS=TRUE&amp;DOC_NAME=FAT:FQL_AUDITING_CLIENT_TEMPLATE.FAT&amp;display_string=Audit&amp;VAR:KEY=RGVIXUVMZQ&amp;VAR:QUERY=RkZfRUJJVERBX09QRVIoUVRSLDQvMS8yMDEwLDYvMzAvMjAxMCwsLFVTRCk=&amp;WINDOW=FIRST_POPUP&amp;HEIGH","T=450&amp;WIDTH=450&amp;START_MAXIMIZED=FALSE&amp;VAR:CALENDAR=US&amp;VAR:SYMBOL=D&amp;VAR:INDEX=0"}</definedName>
    <definedName name="_760__FDSAUDITLINK__" hidden="1">{"fdsup://directions/FAT Viewer?action=UPDATE&amp;creator=factset&amp;DYN_ARGS=TRUE&amp;DOC_NAME=FAT:FQL_AUDITING_CLIENT_TEMPLATE.FAT&amp;display_string=Audit&amp;VAR:KEY=RGVIXUVMZQ&amp;VAR:QUERY=RkZfRUJJVERBX09QRVIoUVRSLDQvMS8yMDEwLDYvMzAvMjAxMCwsLFVTRCk=&amp;WINDOW=FIRST_POPUP&amp;HEIGH","T=450&amp;WIDTH=450&amp;START_MAXIMIZED=FALSE&amp;VAR:CALENDAR=US&amp;VAR:SYMBOL=D&amp;VAR:INDEX=0"}</definedName>
    <definedName name="_761__FDSAUDITLINK__" localSheetId="7" hidden="1">{"fdsup://directions/FAT Viewer?action=UPDATE&amp;creator=factset&amp;DYN_ARGS=TRUE&amp;DOC_NAME=FAT:FQL_AUDITING_CLIENT_TEMPLATE.FAT&amp;display_string=Audit&amp;VAR:KEY=JQHWVAHYTY&amp;VAR:QUERY=RkZfRUJJVERBX09QRVIoUVRSLDQvMS8yMDA5LDYvMzAvMjAwOSwsLFVTRCk=&amp;WINDOW=FIRST_POPUP&amp;HEIGH","T=450&amp;WIDTH=450&amp;START_MAXIMIZED=FALSE&amp;VAR:CALENDAR=US&amp;VAR:SYMBOL=CVX&amp;VAR:INDEX=0"}</definedName>
    <definedName name="_761__FDSAUDITLINK__" localSheetId="9" hidden="1">{"fdsup://directions/FAT Viewer?action=UPDATE&amp;creator=factset&amp;DYN_ARGS=TRUE&amp;DOC_NAME=FAT:FQL_AUDITING_CLIENT_TEMPLATE.FAT&amp;display_string=Audit&amp;VAR:KEY=JQHWVAHYTY&amp;VAR:QUERY=RkZfRUJJVERBX09QRVIoUVRSLDQvMS8yMDA5LDYvMzAvMjAwOSwsLFVTRCk=&amp;WINDOW=FIRST_POPUP&amp;HEIGH","T=450&amp;WIDTH=450&amp;START_MAXIMIZED=FALSE&amp;VAR:CALENDAR=US&amp;VAR:SYMBOL=CVX&amp;VAR:INDEX=0"}</definedName>
    <definedName name="_761__FDSAUDITLINK__" localSheetId="8" hidden="1">{"fdsup://directions/FAT Viewer?action=UPDATE&amp;creator=factset&amp;DYN_ARGS=TRUE&amp;DOC_NAME=FAT:FQL_AUDITING_CLIENT_TEMPLATE.FAT&amp;display_string=Audit&amp;VAR:KEY=JQHWVAHYTY&amp;VAR:QUERY=RkZfRUJJVERBX09QRVIoUVRSLDQvMS8yMDA5LDYvMzAvMjAwOSwsLFVTRCk=&amp;WINDOW=FIRST_POPUP&amp;HEIGH","T=450&amp;WIDTH=450&amp;START_MAXIMIZED=FALSE&amp;VAR:CALENDAR=US&amp;VAR:SYMBOL=CVX&amp;VAR:INDEX=0"}</definedName>
    <definedName name="_761__FDSAUDITLINK__" localSheetId="10" hidden="1">{"fdsup://directions/FAT Viewer?action=UPDATE&amp;creator=factset&amp;DYN_ARGS=TRUE&amp;DOC_NAME=FAT:FQL_AUDITING_CLIENT_TEMPLATE.FAT&amp;display_string=Audit&amp;VAR:KEY=JQHWVAHYTY&amp;VAR:QUERY=RkZfRUJJVERBX09QRVIoUVRSLDQvMS8yMDA5LDYvMzAvMjAwOSwsLFVTRCk=&amp;WINDOW=FIRST_POPUP&amp;HEIGH","T=450&amp;WIDTH=450&amp;START_MAXIMIZED=FALSE&amp;VAR:CALENDAR=US&amp;VAR:SYMBOL=CVX&amp;VAR:INDEX=0"}</definedName>
    <definedName name="_761__FDSAUDITLINK__" localSheetId="3" hidden="1">{"fdsup://directions/FAT Viewer?action=UPDATE&amp;creator=factset&amp;DYN_ARGS=TRUE&amp;DOC_NAME=FAT:FQL_AUDITING_CLIENT_TEMPLATE.FAT&amp;display_string=Audit&amp;VAR:KEY=JQHWVAHYTY&amp;VAR:QUERY=RkZfRUJJVERBX09QRVIoUVRSLDQvMS8yMDA5LDYvMzAvMjAwOSwsLFVTRCk=&amp;WINDOW=FIRST_POPUP&amp;HEIGH","T=450&amp;WIDTH=450&amp;START_MAXIMIZED=FALSE&amp;VAR:CALENDAR=US&amp;VAR:SYMBOL=CVX&amp;VAR:INDEX=0"}</definedName>
    <definedName name="_761__FDSAUDITLINK__" localSheetId="5" hidden="1">{"fdsup://directions/FAT Viewer?action=UPDATE&amp;creator=factset&amp;DYN_ARGS=TRUE&amp;DOC_NAME=FAT:FQL_AUDITING_CLIENT_TEMPLATE.FAT&amp;display_string=Audit&amp;VAR:KEY=JQHWVAHYTY&amp;VAR:QUERY=RkZfRUJJVERBX09QRVIoUVRSLDQvMS8yMDA5LDYvMzAvMjAwOSwsLFVTRCk=&amp;WINDOW=FIRST_POPUP&amp;HEIGH","T=450&amp;WIDTH=450&amp;START_MAXIMIZED=FALSE&amp;VAR:CALENDAR=US&amp;VAR:SYMBOL=CVX&amp;VAR:INDEX=0"}</definedName>
    <definedName name="_761__FDSAUDITLINK__" localSheetId="1" hidden="1">{"fdsup://directions/FAT Viewer?action=UPDATE&amp;creator=factset&amp;DYN_ARGS=TRUE&amp;DOC_NAME=FAT:FQL_AUDITING_CLIENT_TEMPLATE.FAT&amp;display_string=Audit&amp;VAR:KEY=JQHWVAHYTY&amp;VAR:QUERY=RkZfRUJJVERBX09QRVIoUVRSLDQvMS8yMDA5LDYvMzAvMjAwOSwsLFVTRCk=&amp;WINDOW=FIRST_POPUP&amp;HEIGH","T=450&amp;WIDTH=450&amp;START_MAXIMIZED=FALSE&amp;VAR:CALENDAR=US&amp;VAR:SYMBOL=CVX&amp;VAR:INDEX=0"}</definedName>
    <definedName name="_761__FDSAUDITLINK__" hidden="1">{"fdsup://directions/FAT Viewer?action=UPDATE&amp;creator=factset&amp;DYN_ARGS=TRUE&amp;DOC_NAME=FAT:FQL_AUDITING_CLIENT_TEMPLATE.FAT&amp;display_string=Audit&amp;VAR:KEY=JQHWVAHYTY&amp;VAR:QUERY=RkZfRUJJVERBX09QRVIoUVRSLDQvMS8yMDA5LDYvMzAvMjAwOSwsLFVTRCk=&amp;WINDOW=FIRST_POPUP&amp;HEIGH","T=450&amp;WIDTH=450&amp;START_MAXIMIZED=FALSE&amp;VAR:CALENDAR=US&amp;VAR:SYMBOL=CVX&amp;VAR:INDEX=0"}</definedName>
    <definedName name="_762__FDSAUDITLINK__" localSheetId="7" hidden="1">{"fdsup://directions/FAT Viewer?action=UPDATE&amp;creator=factset&amp;DYN_ARGS=TRUE&amp;DOC_NAME=FAT:FQL_AUDITING_CLIENT_TEMPLATE.FAT&amp;display_string=Audit&amp;VAR:KEY=XWZIDQFKBE&amp;VAR:QUERY=RkZfRUJJVERBX09QRVIoUVRSLDQvMS8yMDEwLDYvMzAvMjAxMCwsLFVTRCk=&amp;WINDOW=FIRST_POPUP&amp;HEIGH","T=450&amp;WIDTH=450&amp;START_MAXIMIZED=FALSE&amp;VAR:CALENDAR=US&amp;VAR:SYMBOL=CVX&amp;VAR:INDEX=0"}</definedName>
    <definedName name="_762__FDSAUDITLINK__" localSheetId="9" hidden="1">{"fdsup://directions/FAT Viewer?action=UPDATE&amp;creator=factset&amp;DYN_ARGS=TRUE&amp;DOC_NAME=FAT:FQL_AUDITING_CLIENT_TEMPLATE.FAT&amp;display_string=Audit&amp;VAR:KEY=XWZIDQFKBE&amp;VAR:QUERY=RkZfRUJJVERBX09QRVIoUVRSLDQvMS8yMDEwLDYvMzAvMjAxMCwsLFVTRCk=&amp;WINDOW=FIRST_POPUP&amp;HEIGH","T=450&amp;WIDTH=450&amp;START_MAXIMIZED=FALSE&amp;VAR:CALENDAR=US&amp;VAR:SYMBOL=CVX&amp;VAR:INDEX=0"}</definedName>
    <definedName name="_762__FDSAUDITLINK__" localSheetId="8" hidden="1">{"fdsup://directions/FAT Viewer?action=UPDATE&amp;creator=factset&amp;DYN_ARGS=TRUE&amp;DOC_NAME=FAT:FQL_AUDITING_CLIENT_TEMPLATE.FAT&amp;display_string=Audit&amp;VAR:KEY=XWZIDQFKBE&amp;VAR:QUERY=RkZfRUJJVERBX09QRVIoUVRSLDQvMS8yMDEwLDYvMzAvMjAxMCwsLFVTRCk=&amp;WINDOW=FIRST_POPUP&amp;HEIGH","T=450&amp;WIDTH=450&amp;START_MAXIMIZED=FALSE&amp;VAR:CALENDAR=US&amp;VAR:SYMBOL=CVX&amp;VAR:INDEX=0"}</definedName>
    <definedName name="_762__FDSAUDITLINK__" localSheetId="10" hidden="1">{"fdsup://directions/FAT Viewer?action=UPDATE&amp;creator=factset&amp;DYN_ARGS=TRUE&amp;DOC_NAME=FAT:FQL_AUDITING_CLIENT_TEMPLATE.FAT&amp;display_string=Audit&amp;VAR:KEY=XWZIDQFKBE&amp;VAR:QUERY=RkZfRUJJVERBX09QRVIoUVRSLDQvMS8yMDEwLDYvMzAvMjAxMCwsLFVTRCk=&amp;WINDOW=FIRST_POPUP&amp;HEIGH","T=450&amp;WIDTH=450&amp;START_MAXIMIZED=FALSE&amp;VAR:CALENDAR=US&amp;VAR:SYMBOL=CVX&amp;VAR:INDEX=0"}</definedName>
    <definedName name="_762__FDSAUDITLINK__" localSheetId="3" hidden="1">{"fdsup://directions/FAT Viewer?action=UPDATE&amp;creator=factset&amp;DYN_ARGS=TRUE&amp;DOC_NAME=FAT:FQL_AUDITING_CLIENT_TEMPLATE.FAT&amp;display_string=Audit&amp;VAR:KEY=XWZIDQFKBE&amp;VAR:QUERY=RkZfRUJJVERBX09QRVIoUVRSLDQvMS8yMDEwLDYvMzAvMjAxMCwsLFVTRCk=&amp;WINDOW=FIRST_POPUP&amp;HEIGH","T=450&amp;WIDTH=450&amp;START_MAXIMIZED=FALSE&amp;VAR:CALENDAR=US&amp;VAR:SYMBOL=CVX&amp;VAR:INDEX=0"}</definedName>
    <definedName name="_762__FDSAUDITLINK__" localSheetId="5" hidden="1">{"fdsup://directions/FAT Viewer?action=UPDATE&amp;creator=factset&amp;DYN_ARGS=TRUE&amp;DOC_NAME=FAT:FQL_AUDITING_CLIENT_TEMPLATE.FAT&amp;display_string=Audit&amp;VAR:KEY=XWZIDQFKBE&amp;VAR:QUERY=RkZfRUJJVERBX09QRVIoUVRSLDQvMS8yMDEwLDYvMzAvMjAxMCwsLFVTRCk=&amp;WINDOW=FIRST_POPUP&amp;HEIGH","T=450&amp;WIDTH=450&amp;START_MAXIMIZED=FALSE&amp;VAR:CALENDAR=US&amp;VAR:SYMBOL=CVX&amp;VAR:INDEX=0"}</definedName>
    <definedName name="_762__FDSAUDITLINK__" localSheetId="1" hidden="1">{"fdsup://directions/FAT Viewer?action=UPDATE&amp;creator=factset&amp;DYN_ARGS=TRUE&amp;DOC_NAME=FAT:FQL_AUDITING_CLIENT_TEMPLATE.FAT&amp;display_string=Audit&amp;VAR:KEY=XWZIDQFKBE&amp;VAR:QUERY=RkZfRUJJVERBX09QRVIoUVRSLDQvMS8yMDEwLDYvMzAvMjAxMCwsLFVTRCk=&amp;WINDOW=FIRST_POPUP&amp;HEIGH","T=450&amp;WIDTH=450&amp;START_MAXIMIZED=FALSE&amp;VAR:CALENDAR=US&amp;VAR:SYMBOL=CVX&amp;VAR:INDEX=0"}</definedName>
    <definedName name="_762__FDSAUDITLINK__" hidden="1">{"fdsup://directions/FAT Viewer?action=UPDATE&amp;creator=factset&amp;DYN_ARGS=TRUE&amp;DOC_NAME=FAT:FQL_AUDITING_CLIENT_TEMPLATE.FAT&amp;display_string=Audit&amp;VAR:KEY=XWZIDQFKBE&amp;VAR:QUERY=RkZfRUJJVERBX09QRVIoUVRSLDQvMS8yMDEwLDYvMzAvMjAxMCwsLFVTRCk=&amp;WINDOW=FIRST_POPUP&amp;HEIGH","T=450&amp;WIDTH=450&amp;START_MAXIMIZED=FALSE&amp;VAR:CALENDAR=US&amp;VAR:SYMBOL=CVX&amp;VAR:INDEX=0"}</definedName>
    <definedName name="_763__FDSAUDITLINK__" localSheetId="7" hidden="1">{"fdsup://directions/FAT Viewer?action=UPDATE&amp;creator=factset&amp;DYN_ARGS=TRUE&amp;DOC_NAME=FAT:FQL_AUDITING_CLIENT_TEMPLATE.FAT&amp;display_string=Audit&amp;VAR:KEY=FKVOJGJGVE&amp;VAR:QUERY=RkZfRUJJVERBX09QRVIoUVRSLDQvMS8yMDA5LDYvMzAvMjAwOSwsLFVTRCk=&amp;WINDOW=FIRST_POPUP&amp;HEIGH","T=450&amp;WIDTH=450&amp;START_MAXIMIZED=FALSE&amp;VAR:CALENDAR=US&amp;VAR:SYMBOL=CVS&amp;VAR:INDEX=0"}</definedName>
    <definedName name="_763__FDSAUDITLINK__" localSheetId="9" hidden="1">{"fdsup://directions/FAT Viewer?action=UPDATE&amp;creator=factset&amp;DYN_ARGS=TRUE&amp;DOC_NAME=FAT:FQL_AUDITING_CLIENT_TEMPLATE.FAT&amp;display_string=Audit&amp;VAR:KEY=FKVOJGJGVE&amp;VAR:QUERY=RkZfRUJJVERBX09QRVIoUVRSLDQvMS8yMDA5LDYvMzAvMjAwOSwsLFVTRCk=&amp;WINDOW=FIRST_POPUP&amp;HEIGH","T=450&amp;WIDTH=450&amp;START_MAXIMIZED=FALSE&amp;VAR:CALENDAR=US&amp;VAR:SYMBOL=CVS&amp;VAR:INDEX=0"}</definedName>
    <definedName name="_763__FDSAUDITLINK__" localSheetId="8" hidden="1">{"fdsup://directions/FAT Viewer?action=UPDATE&amp;creator=factset&amp;DYN_ARGS=TRUE&amp;DOC_NAME=FAT:FQL_AUDITING_CLIENT_TEMPLATE.FAT&amp;display_string=Audit&amp;VAR:KEY=FKVOJGJGVE&amp;VAR:QUERY=RkZfRUJJVERBX09QRVIoUVRSLDQvMS8yMDA5LDYvMzAvMjAwOSwsLFVTRCk=&amp;WINDOW=FIRST_POPUP&amp;HEIGH","T=450&amp;WIDTH=450&amp;START_MAXIMIZED=FALSE&amp;VAR:CALENDAR=US&amp;VAR:SYMBOL=CVS&amp;VAR:INDEX=0"}</definedName>
    <definedName name="_763__FDSAUDITLINK__" localSheetId="10" hidden="1">{"fdsup://directions/FAT Viewer?action=UPDATE&amp;creator=factset&amp;DYN_ARGS=TRUE&amp;DOC_NAME=FAT:FQL_AUDITING_CLIENT_TEMPLATE.FAT&amp;display_string=Audit&amp;VAR:KEY=FKVOJGJGVE&amp;VAR:QUERY=RkZfRUJJVERBX09QRVIoUVRSLDQvMS8yMDA5LDYvMzAvMjAwOSwsLFVTRCk=&amp;WINDOW=FIRST_POPUP&amp;HEIGH","T=450&amp;WIDTH=450&amp;START_MAXIMIZED=FALSE&amp;VAR:CALENDAR=US&amp;VAR:SYMBOL=CVS&amp;VAR:INDEX=0"}</definedName>
    <definedName name="_763__FDSAUDITLINK__" localSheetId="3" hidden="1">{"fdsup://directions/FAT Viewer?action=UPDATE&amp;creator=factset&amp;DYN_ARGS=TRUE&amp;DOC_NAME=FAT:FQL_AUDITING_CLIENT_TEMPLATE.FAT&amp;display_string=Audit&amp;VAR:KEY=FKVOJGJGVE&amp;VAR:QUERY=RkZfRUJJVERBX09QRVIoUVRSLDQvMS8yMDA5LDYvMzAvMjAwOSwsLFVTRCk=&amp;WINDOW=FIRST_POPUP&amp;HEIGH","T=450&amp;WIDTH=450&amp;START_MAXIMIZED=FALSE&amp;VAR:CALENDAR=US&amp;VAR:SYMBOL=CVS&amp;VAR:INDEX=0"}</definedName>
    <definedName name="_763__FDSAUDITLINK__" localSheetId="5" hidden="1">{"fdsup://directions/FAT Viewer?action=UPDATE&amp;creator=factset&amp;DYN_ARGS=TRUE&amp;DOC_NAME=FAT:FQL_AUDITING_CLIENT_TEMPLATE.FAT&amp;display_string=Audit&amp;VAR:KEY=FKVOJGJGVE&amp;VAR:QUERY=RkZfRUJJVERBX09QRVIoUVRSLDQvMS8yMDA5LDYvMzAvMjAwOSwsLFVTRCk=&amp;WINDOW=FIRST_POPUP&amp;HEIGH","T=450&amp;WIDTH=450&amp;START_MAXIMIZED=FALSE&amp;VAR:CALENDAR=US&amp;VAR:SYMBOL=CVS&amp;VAR:INDEX=0"}</definedName>
    <definedName name="_763__FDSAUDITLINK__" localSheetId="1" hidden="1">{"fdsup://directions/FAT Viewer?action=UPDATE&amp;creator=factset&amp;DYN_ARGS=TRUE&amp;DOC_NAME=FAT:FQL_AUDITING_CLIENT_TEMPLATE.FAT&amp;display_string=Audit&amp;VAR:KEY=FKVOJGJGVE&amp;VAR:QUERY=RkZfRUJJVERBX09QRVIoUVRSLDQvMS8yMDA5LDYvMzAvMjAwOSwsLFVTRCk=&amp;WINDOW=FIRST_POPUP&amp;HEIGH","T=450&amp;WIDTH=450&amp;START_MAXIMIZED=FALSE&amp;VAR:CALENDAR=US&amp;VAR:SYMBOL=CVS&amp;VAR:INDEX=0"}</definedName>
    <definedName name="_763__FDSAUDITLINK__" hidden="1">{"fdsup://directions/FAT Viewer?action=UPDATE&amp;creator=factset&amp;DYN_ARGS=TRUE&amp;DOC_NAME=FAT:FQL_AUDITING_CLIENT_TEMPLATE.FAT&amp;display_string=Audit&amp;VAR:KEY=FKVOJGJGVE&amp;VAR:QUERY=RkZfRUJJVERBX09QRVIoUVRSLDQvMS8yMDA5LDYvMzAvMjAwOSwsLFVTRCk=&amp;WINDOW=FIRST_POPUP&amp;HEIGH","T=450&amp;WIDTH=450&amp;START_MAXIMIZED=FALSE&amp;VAR:CALENDAR=US&amp;VAR:SYMBOL=CVS&amp;VAR:INDEX=0"}</definedName>
    <definedName name="_764__FDSAUDITLINK__" localSheetId="7" hidden="1">{"fdsup://directions/FAT Viewer?action=UPDATE&amp;creator=factset&amp;DYN_ARGS=TRUE&amp;DOC_NAME=FAT:FQL_AUDITING_CLIENT_TEMPLATE.FAT&amp;display_string=Audit&amp;VAR:KEY=ZURIFYPILM&amp;VAR:QUERY=RkZfRUJJVERBX09QRVIoUVRSLDQvMS8yMDEwLDYvMzAvMjAxMCwsLFVTRCk=&amp;WINDOW=FIRST_POPUP&amp;HEIGH","T=450&amp;WIDTH=450&amp;START_MAXIMIZED=FALSE&amp;VAR:CALENDAR=US&amp;VAR:SYMBOL=CVS&amp;VAR:INDEX=0"}</definedName>
    <definedName name="_764__FDSAUDITLINK__" localSheetId="9" hidden="1">{"fdsup://directions/FAT Viewer?action=UPDATE&amp;creator=factset&amp;DYN_ARGS=TRUE&amp;DOC_NAME=FAT:FQL_AUDITING_CLIENT_TEMPLATE.FAT&amp;display_string=Audit&amp;VAR:KEY=ZURIFYPILM&amp;VAR:QUERY=RkZfRUJJVERBX09QRVIoUVRSLDQvMS8yMDEwLDYvMzAvMjAxMCwsLFVTRCk=&amp;WINDOW=FIRST_POPUP&amp;HEIGH","T=450&amp;WIDTH=450&amp;START_MAXIMIZED=FALSE&amp;VAR:CALENDAR=US&amp;VAR:SYMBOL=CVS&amp;VAR:INDEX=0"}</definedName>
    <definedName name="_764__FDSAUDITLINK__" localSheetId="8" hidden="1">{"fdsup://directions/FAT Viewer?action=UPDATE&amp;creator=factset&amp;DYN_ARGS=TRUE&amp;DOC_NAME=FAT:FQL_AUDITING_CLIENT_TEMPLATE.FAT&amp;display_string=Audit&amp;VAR:KEY=ZURIFYPILM&amp;VAR:QUERY=RkZfRUJJVERBX09QRVIoUVRSLDQvMS8yMDEwLDYvMzAvMjAxMCwsLFVTRCk=&amp;WINDOW=FIRST_POPUP&amp;HEIGH","T=450&amp;WIDTH=450&amp;START_MAXIMIZED=FALSE&amp;VAR:CALENDAR=US&amp;VAR:SYMBOL=CVS&amp;VAR:INDEX=0"}</definedName>
    <definedName name="_764__FDSAUDITLINK__" localSheetId="10" hidden="1">{"fdsup://directions/FAT Viewer?action=UPDATE&amp;creator=factset&amp;DYN_ARGS=TRUE&amp;DOC_NAME=FAT:FQL_AUDITING_CLIENT_TEMPLATE.FAT&amp;display_string=Audit&amp;VAR:KEY=ZURIFYPILM&amp;VAR:QUERY=RkZfRUJJVERBX09QRVIoUVRSLDQvMS8yMDEwLDYvMzAvMjAxMCwsLFVTRCk=&amp;WINDOW=FIRST_POPUP&amp;HEIGH","T=450&amp;WIDTH=450&amp;START_MAXIMIZED=FALSE&amp;VAR:CALENDAR=US&amp;VAR:SYMBOL=CVS&amp;VAR:INDEX=0"}</definedName>
    <definedName name="_764__FDSAUDITLINK__" localSheetId="3" hidden="1">{"fdsup://directions/FAT Viewer?action=UPDATE&amp;creator=factset&amp;DYN_ARGS=TRUE&amp;DOC_NAME=FAT:FQL_AUDITING_CLIENT_TEMPLATE.FAT&amp;display_string=Audit&amp;VAR:KEY=ZURIFYPILM&amp;VAR:QUERY=RkZfRUJJVERBX09QRVIoUVRSLDQvMS8yMDEwLDYvMzAvMjAxMCwsLFVTRCk=&amp;WINDOW=FIRST_POPUP&amp;HEIGH","T=450&amp;WIDTH=450&amp;START_MAXIMIZED=FALSE&amp;VAR:CALENDAR=US&amp;VAR:SYMBOL=CVS&amp;VAR:INDEX=0"}</definedName>
    <definedName name="_764__FDSAUDITLINK__" localSheetId="5" hidden="1">{"fdsup://directions/FAT Viewer?action=UPDATE&amp;creator=factset&amp;DYN_ARGS=TRUE&amp;DOC_NAME=FAT:FQL_AUDITING_CLIENT_TEMPLATE.FAT&amp;display_string=Audit&amp;VAR:KEY=ZURIFYPILM&amp;VAR:QUERY=RkZfRUJJVERBX09QRVIoUVRSLDQvMS8yMDEwLDYvMzAvMjAxMCwsLFVTRCk=&amp;WINDOW=FIRST_POPUP&amp;HEIGH","T=450&amp;WIDTH=450&amp;START_MAXIMIZED=FALSE&amp;VAR:CALENDAR=US&amp;VAR:SYMBOL=CVS&amp;VAR:INDEX=0"}</definedName>
    <definedName name="_764__FDSAUDITLINK__" localSheetId="1" hidden="1">{"fdsup://directions/FAT Viewer?action=UPDATE&amp;creator=factset&amp;DYN_ARGS=TRUE&amp;DOC_NAME=FAT:FQL_AUDITING_CLIENT_TEMPLATE.FAT&amp;display_string=Audit&amp;VAR:KEY=ZURIFYPILM&amp;VAR:QUERY=RkZfRUJJVERBX09QRVIoUVRSLDQvMS8yMDEwLDYvMzAvMjAxMCwsLFVTRCk=&amp;WINDOW=FIRST_POPUP&amp;HEIGH","T=450&amp;WIDTH=450&amp;START_MAXIMIZED=FALSE&amp;VAR:CALENDAR=US&amp;VAR:SYMBOL=CVS&amp;VAR:INDEX=0"}</definedName>
    <definedName name="_764__FDSAUDITLINK__" hidden="1">{"fdsup://directions/FAT Viewer?action=UPDATE&amp;creator=factset&amp;DYN_ARGS=TRUE&amp;DOC_NAME=FAT:FQL_AUDITING_CLIENT_TEMPLATE.FAT&amp;display_string=Audit&amp;VAR:KEY=ZURIFYPILM&amp;VAR:QUERY=RkZfRUJJVERBX09QRVIoUVRSLDQvMS8yMDEwLDYvMzAvMjAxMCwsLFVTRCk=&amp;WINDOW=FIRST_POPUP&amp;HEIGH","T=450&amp;WIDTH=450&amp;START_MAXIMIZED=FALSE&amp;VAR:CALENDAR=US&amp;VAR:SYMBOL=CVS&amp;VAR:INDEX=0"}</definedName>
    <definedName name="_765__FDSAUDITLINK__" localSheetId="7" hidden="1">{"fdsup://directions/FAT Viewer?action=UPDATE&amp;creator=factset&amp;DYN_ARGS=TRUE&amp;DOC_NAME=FAT:FQL_AUDITING_CLIENT_TEMPLATE.FAT&amp;display_string=Audit&amp;VAR:KEY=RQRQHYXEPS&amp;VAR:QUERY=RkZfRUJJVERBX09QRVIoUVRSLDQvMS8yMDA5LDYvMzAvMjAwOSwsLFVTRCk=&amp;WINDOW=FIRST_POPUP&amp;HEIGH","T=450&amp;WIDTH=450&amp;START_MAXIMIZED=FALSE&amp;VAR:CALENDAR=US&amp;VAR:SYMBOL=CVH&amp;VAR:INDEX=0"}</definedName>
    <definedName name="_765__FDSAUDITLINK__" localSheetId="9" hidden="1">{"fdsup://directions/FAT Viewer?action=UPDATE&amp;creator=factset&amp;DYN_ARGS=TRUE&amp;DOC_NAME=FAT:FQL_AUDITING_CLIENT_TEMPLATE.FAT&amp;display_string=Audit&amp;VAR:KEY=RQRQHYXEPS&amp;VAR:QUERY=RkZfRUJJVERBX09QRVIoUVRSLDQvMS8yMDA5LDYvMzAvMjAwOSwsLFVTRCk=&amp;WINDOW=FIRST_POPUP&amp;HEIGH","T=450&amp;WIDTH=450&amp;START_MAXIMIZED=FALSE&amp;VAR:CALENDAR=US&amp;VAR:SYMBOL=CVH&amp;VAR:INDEX=0"}</definedName>
    <definedName name="_765__FDSAUDITLINK__" localSheetId="8" hidden="1">{"fdsup://directions/FAT Viewer?action=UPDATE&amp;creator=factset&amp;DYN_ARGS=TRUE&amp;DOC_NAME=FAT:FQL_AUDITING_CLIENT_TEMPLATE.FAT&amp;display_string=Audit&amp;VAR:KEY=RQRQHYXEPS&amp;VAR:QUERY=RkZfRUJJVERBX09QRVIoUVRSLDQvMS8yMDA5LDYvMzAvMjAwOSwsLFVTRCk=&amp;WINDOW=FIRST_POPUP&amp;HEIGH","T=450&amp;WIDTH=450&amp;START_MAXIMIZED=FALSE&amp;VAR:CALENDAR=US&amp;VAR:SYMBOL=CVH&amp;VAR:INDEX=0"}</definedName>
    <definedName name="_765__FDSAUDITLINK__" localSheetId="10" hidden="1">{"fdsup://directions/FAT Viewer?action=UPDATE&amp;creator=factset&amp;DYN_ARGS=TRUE&amp;DOC_NAME=FAT:FQL_AUDITING_CLIENT_TEMPLATE.FAT&amp;display_string=Audit&amp;VAR:KEY=RQRQHYXEPS&amp;VAR:QUERY=RkZfRUJJVERBX09QRVIoUVRSLDQvMS8yMDA5LDYvMzAvMjAwOSwsLFVTRCk=&amp;WINDOW=FIRST_POPUP&amp;HEIGH","T=450&amp;WIDTH=450&amp;START_MAXIMIZED=FALSE&amp;VAR:CALENDAR=US&amp;VAR:SYMBOL=CVH&amp;VAR:INDEX=0"}</definedName>
    <definedName name="_765__FDSAUDITLINK__" localSheetId="3" hidden="1">{"fdsup://directions/FAT Viewer?action=UPDATE&amp;creator=factset&amp;DYN_ARGS=TRUE&amp;DOC_NAME=FAT:FQL_AUDITING_CLIENT_TEMPLATE.FAT&amp;display_string=Audit&amp;VAR:KEY=RQRQHYXEPS&amp;VAR:QUERY=RkZfRUJJVERBX09QRVIoUVRSLDQvMS8yMDA5LDYvMzAvMjAwOSwsLFVTRCk=&amp;WINDOW=FIRST_POPUP&amp;HEIGH","T=450&amp;WIDTH=450&amp;START_MAXIMIZED=FALSE&amp;VAR:CALENDAR=US&amp;VAR:SYMBOL=CVH&amp;VAR:INDEX=0"}</definedName>
    <definedName name="_765__FDSAUDITLINK__" localSheetId="5" hidden="1">{"fdsup://directions/FAT Viewer?action=UPDATE&amp;creator=factset&amp;DYN_ARGS=TRUE&amp;DOC_NAME=FAT:FQL_AUDITING_CLIENT_TEMPLATE.FAT&amp;display_string=Audit&amp;VAR:KEY=RQRQHYXEPS&amp;VAR:QUERY=RkZfRUJJVERBX09QRVIoUVRSLDQvMS8yMDA5LDYvMzAvMjAwOSwsLFVTRCk=&amp;WINDOW=FIRST_POPUP&amp;HEIGH","T=450&amp;WIDTH=450&amp;START_MAXIMIZED=FALSE&amp;VAR:CALENDAR=US&amp;VAR:SYMBOL=CVH&amp;VAR:INDEX=0"}</definedName>
    <definedName name="_765__FDSAUDITLINK__" localSheetId="1" hidden="1">{"fdsup://directions/FAT Viewer?action=UPDATE&amp;creator=factset&amp;DYN_ARGS=TRUE&amp;DOC_NAME=FAT:FQL_AUDITING_CLIENT_TEMPLATE.FAT&amp;display_string=Audit&amp;VAR:KEY=RQRQHYXEPS&amp;VAR:QUERY=RkZfRUJJVERBX09QRVIoUVRSLDQvMS8yMDA5LDYvMzAvMjAwOSwsLFVTRCk=&amp;WINDOW=FIRST_POPUP&amp;HEIGH","T=450&amp;WIDTH=450&amp;START_MAXIMIZED=FALSE&amp;VAR:CALENDAR=US&amp;VAR:SYMBOL=CVH&amp;VAR:INDEX=0"}</definedName>
    <definedName name="_765__FDSAUDITLINK__" hidden="1">{"fdsup://directions/FAT Viewer?action=UPDATE&amp;creator=factset&amp;DYN_ARGS=TRUE&amp;DOC_NAME=FAT:FQL_AUDITING_CLIENT_TEMPLATE.FAT&amp;display_string=Audit&amp;VAR:KEY=RQRQHYXEPS&amp;VAR:QUERY=RkZfRUJJVERBX09QRVIoUVRSLDQvMS8yMDA5LDYvMzAvMjAwOSwsLFVTRCk=&amp;WINDOW=FIRST_POPUP&amp;HEIGH","T=450&amp;WIDTH=450&amp;START_MAXIMIZED=FALSE&amp;VAR:CALENDAR=US&amp;VAR:SYMBOL=CVH&amp;VAR:INDEX=0"}</definedName>
    <definedName name="_766__FDSAUDITLINK__" localSheetId="7" hidden="1">{"fdsup://directions/FAT Viewer?action=UPDATE&amp;creator=factset&amp;DYN_ARGS=TRUE&amp;DOC_NAME=FAT:FQL_AUDITING_CLIENT_TEMPLATE.FAT&amp;display_string=Audit&amp;VAR:KEY=JIDWXKNCBI&amp;VAR:QUERY=RkZfRUJJVERBX09QRVIoUVRSLDQvMS8yMDEwLDYvMzAvMjAxMCwsLFVTRCk=&amp;WINDOW=FIRST_POPUP&amp;HEIGH","T=450&amp;WIDTH=450&amp;START_MAXIMIZED=FALSE&amp;VAR:CALENDAR=US&amp;VAR:SYMBOL=CVH&amp;VAR:INDEX=0"}</definedName>
    <definedName name="_766__FDSAUDITLINK__" localSheetId="9" hidden="1">{"fdsup://directions/FAT Viewer?action=UPDATE&amp;creator=factset&amp;DYN_ARGS=TRUE&amp;DOC_NAME=FAT:FQL_AUDITING_CLIENT_TEMPLATE.FAT&amp;display_string=Audit&amp;VAR:KEY=JIDWXKNCBI&amp;VAR:QUERY=RkZfRUJJVERBX09QRVIoUVRSLDQvMS8yMDEwLDYvMzAvMjAxMCwsLFVTRCk=&amp;WINDOW=FIRST_POPUP&amp;HEIGH","T=450&amp;WIDTH=450&amp;START_MAXIMIZED=FALSE&amp;VAR:CALENDAR=US&amp;VAR:SYMBOL=CVH&amp;VAR:INDEX=0"}</definedName>
    <definedName name="_766__FDSAUDITLINK__" localSheetId="8" hidden="1">{"fdsup://directions/FAT Viewer?action=UPDATE&amp;creator=factset&amp;DYN_ARGS=TRUE&amp;DOC_NAME=FAT:FQL_AUDITING_CLIENT_TEMPLATE.FAT&amp;display_string=Audit&amp;VAR:KEY=JIDWXKNCBI&amp;VAR:QUERY=RkZfRUJJVERBX09QRVIoUVRSLDQvMS8yMDEwLDYvMzAvMjAxMCwsLFVTRCk=&amp;WINDOW=FIRST_POPUP&amp;HEIGH","T=450&amp;WIDTH=450&amp;START_MAXIMIZED=FALSE&amp;VAR:CALENDAR=US&amp;VAR:SYMBOL=CVH&amp;VAR:INDEX=0"}</definedName>
    <definedName name="_766__FDSAUDITLINK__" localSheetId="10" hidden="1">{"fdsup://directions/FAT Viewer?action=UPDATE&amp;creator=factset&amp;DYN_ARGS=TRUE&amp;DOC_NAME=FAT:FQL_AUDITING_CLIENT_TEMPLATE.FAT&amp;display_string=Audit&amp;VAR:KEY=JIDWXKNCBI&amp;VAR:QUERY=RkZfRUJJVERBX09QRVIoUVRSLDQvMS8yMDEwLDYvMzAvMjAxMCwsLFVTRCk=&amp;WINDOW=FIRST_POPUP&amp;HEIGH","T=450&amp;WIDTH=450&amp;START_MAXIMIZED=FALSE&amp;VAR:CALENDAR=US&amp;VAR:SYMBOL=CVH&amp;VAR:INDEX=0"}</definedName>
    <definedName name="_766__FDSAUDITLINK__" localSheetId="3" hidden="1">{"fdsup://directions/FAT Viewer?action=UPDATE&amp;creator=factset&amp;DYN_ARGS=TRUE&amp;DOC_NAME=FAT:FQL_AUDITING_CLIENT_TEMPLATE.FAT&amp;display_string=Audit&amp;VAR:KEY=JIDWXKNCBI&amp;VAR:QUERY=RkZfRUJJVERBX09QRVIoUVRSLDQvMS8yMDEwLDYvMzAvMjAxMCwsLFVTRCk=&amp;WINDOW=FIRST_POPUP&amp;HEIGH","T=450&amp;WIDTH=450&amp;START_MAXIMIZED=FALSE&amp;VAR:CALENDAR=US&amp;VAR:SYMBOL=CVH&amp;VAR:INDEX=0"}</definedName>
    <definedName name="_766__FDSAUDITLINK__" localSheetId="5" hidden="1">{"fdsup://directions/FAT Viewer?action=UPDATE&amp;creator=factset&amp;DYN_ARGS=TRUE&amp;DOC_NAME=FAT:FQL_AUDITING_CLIENT_TEMPLATE.FAT&amp;display_string=Audit&amp;VAR:KEY=JIDWXKNCBI&amp;VAR:QUERY=RkZfRUJJVERBX09QRVIoUVRSLDQvMS8yMDEwLDYvMzAvMjAxMCwsLFVTRCk=&amp;WINDOW=FIRST_POPUP&amp;HEIGH","T=450&amp;WIDTH=450&amp;START_MAXIMIZED=FALSE&amp;VAR:CALENDAR=US&amp;VAR:SYMBOL=CVH&amp;VAR:INDEX=0"}</definedName>
    <definedName name="_766__FDSAUDITLINK__" localSheetId="1" hidden="1">{"fdsup://directions/FAT Viewer?action=UPDATE&amp;creator=factset&amp;DYN_ARGS=TRUE&amp;DOC_NAME=FAT:FQL_AUDITING_CLIENT_TEMPLATE.FAT&amp;display_string=Audit&amp;VAR:KEY=JIDWXKNCBI&amp;VAR:QUERY=RkZfRUJJVERBX09QRVIoUVRSLDQvMS8yMDEwLDYvMzAvMjAxMCwsLFVTRCk=&amp;WINDOW=FIRST_POPUP&amp;HEIGH","T=450&amp;WIDTH=450&amp;START_MAXIMIZED=FALSE&amp;VAR:CALENDAR=US&amp;VAR:SYMBOL=CVH&amp;VAR:INDEX=0"}</definedName>
    <definedName name="_766__FDSAUDITLINK__" hidden="1">{"fdsup://directions/FAT Viewer?action=UPDATE&amp;creator=factset&amp;DYN_ARGS=TRUE&amp;DOC_NAME=FAT:FQL_AUDITING_CLIENT_TEMPLATE.FAT&amp;display_string=Audit&amp;VAR:KEY=JIDWXKNCBI&amp;VAR:QUERY=RkZfRUJJVERBX09QRVIoUVRSLDQvMS8yMDEwLDYvMzAvMjAxMCwsLFVTRCk=&amp;WINDOW=FIRST_POPUP&amp;HEIGH","T=450&amp;WIDTH=450&amp;START_MAXIMIZED=FALSE&amp;VAR:CALENDAR=US&amp;VAR:SYMBOL=CVH&amp;VAR:INDEX=0"}</definedName>
    <definedName name="_767__FDSAUDITLINK__" localSheetId="7" hidden="1">{"fdsup://directions/FAT Viewer?action=UPDATE&amp;creator=factset&amp;DYN_ARGS=TRUE&amp;DOC_NAME=FAT:FQL_AUDITING_CLIENT_TEMPLATE.FAT&amp;display_string=Audit&amp;VAR:KEY=PIHYBIDSJE&amp;VAR:QUERY=RkZfRUJJVERBX09QRVIoUVRSLDQvMS8yMDA5LDYvMzAvMjAwOSwsLFVTRCk=&amp;WINDOW=FIRST_POPUP&amp;HEIGH","T=450&amp;WIDTH=450&amp;START_MAXIMIZED=FALSE&amp;VAR:CALENDAR=US&amp;VAR:SYMBOL=CTXS&amp;VAR:INDEX=0"}</definedName>
    <definedName name="_767__FDSAUDITLINK__" localSheetId="9" hidden="1">{"fdsup://directions/FAT Viewer?action=UPDATE&amp;creator=factset&amp;DYN_ARGS=TRUE&amp;DOC_NAME=FAT:FQL_AUDITING_CLIENT_TEMPLATE.FAT&amp;display_string=Audit&amp;VAR:KEY=PIHYBIDSJE&amp;VAR:QUERY=RkZfRUJJVERBX09QRVIoUVRSLDQvMS8yMDA5LDYvMzAvMjAwOSwsLFVTRCk=&amp;WINDOW=FIRST_POPUP&amp;HEIGH","T=450&amp;WIDTH=450&amp;START_MAXIMIZED=FALSE&amp;VAR:CALENDAR=US&amp;VAR:SYMBOL=CTXS&amp;VAR:INDEX=0"}</definedName>
    <definedName name="_767__FDSAUDITLINK__" localSheetId="8" hidden="1">{"fdsup://directions/FAT Viewer?action=UPDATE&amp;creator=factset&amp;DYN_ARGS=TRUE&amp;DOC_NAME=FAT:FQL_AUDITING_CLIENT_TEMPLATE.FAT&amp;display_string=Audit&amp;VAR:KEY=PIHYBIDSJE&amp;VAR:QUERY=RkZfRUJJVERBX09QRVIoUVRSLDQvMS8yMDA5LDYvMzAvMjAwOSwsLFVTRCk=&amp;WINDOW=FIRST_POPUP&amp;HEIGH","T=450&amp;WIDTH=450&amp;START_MAXIMIZED=FALSE&amp;VAR:CALENDAR=US&amp;VAR:SYMBOL=CTXS&amp;VAR:INDEX=0"}</definedName>
    <definedName name="_767__FDSAUDITLINK__" localSheetId="10" hidden="1">{"fdsup://directions/FAT Viewer?action=UPDATE&amp;creator=factset&amp;DYN_ARGS=TRUE&amp;DOC_NAME=FAT:FQL_AUDITING_CLIENT_TEMPLATE.FAT&amp;display_string=Audit&amp;VAR:KEY=PIHYBIDSJE&amp;VAR:QUERY=RkZfRUJJVERBX09QRVIoUVRSLDQvMS8yMDA5LDYvMzAvMjAwOSwsLFVTRCk=&amp;WINDOW=FIRST_POPUP&amp;HEIGH","T=450&amp;WIDTH=450&amp;START_MAXIMIZED=FALSE&amp;VAR:CALENDAR=US&amp;VAR:SYMBOL=CTXS&amp;VAR:INDEX=0"}</definedName>
    <definedName name="_767__FDSAUDITLINK__" localSheetId="3" hidden="1">{"fdsup://directions/FAT Viewer?action=UPDATE&amp;creator=factset&amp;DYN_ARGS=TRUE&amp;DOC_NAME=FAT:FQL_AUDITING_CLIENT_TEMPLATE.FAT&amp;display_string=Audit&amp;VAR:KEY=PIHYBIDSJE&amp;VAR:QUERY=RkZfRUJJVERBX09QRVIoUVRSLDQvMS8yMDA5LDYvMzAvMjAwOSwsLFVTRCk=&amp;WINDOW=FIRST_POPUP&amp;HEIGH","T=450&amp;WIDTH=450&amp;START_MAXIMIZED=FALSE&amp;VAR:CALENDAR=US&amp;VAR:SYMBOL=CTXS&amp;VAR:INDEX=0"}</definedName>
    <definedName name="_767__FDSAUDITLINK__" localSheetId="5" hidden="1">{"fdsup://directions/FAT Viewer?action=UPDATE&amp;creator=factset&amp;DYN_ARGS=TRUE&amp;DOC_NAME=FAT:FQL_AUDITING_CLIENT_TEMPLATE.FAT&amp;display_string=Audit&amp;VAR:KEY=PIHYBIDSJE&amp;VAR:QUERY=RkZfRUJJVERBX09QRVIoUVRSLDQvMS8yMDA5LDYvMzAvMjAwOSwsLFVTRCk=&amp;WINDOW=FIRST_POPUP&amp;HEIGH","T=450&amp;WIDTH=450&amp;START_MAXIMIZED=FALSE&amp;VAR:CALENDAR=US&amp;VAR:SYMBOL=CTXS&amp;VAR:INDEX=0"}</definedName>
    <definedName name="_767__FDSAUDITLINK__" localSheetId="1" hidden="1">{"fdsup://directions/FAT Viewer?action=UPDATE&amp;creator=factset&amp;DYN_ARGS=TRUE&amp;DOC_NAME=FAT:FQL_AUDITING_CLIENT_TEMPLATE.FAT&amp;display_string=Audit&amp;VAR:KEY=PIHYBIDSJE&amp;VAR:QUERY=RkZfRUJJVERBX09QRVIoUVRSLDQvMS8yMDA5LDYvMzAvMjAwOSwsLFVTRCk=&amp;WINDOW=FIRST_POPUP&amp;HEIGH","T=450&amp;WIDTH=450&amp;START_MAXIMIZED=FALSE&amp;VAR:CALENDAR=US&amp;VAR:SYMBOL=CTXS&amp;VAR:INDEX=0"}</definedName>
    <definedName name="_767__FDSAUDITLINK__" hidden="1">{"fdsup://directions/FAT Viewer?action=UPDATE&amp;creator=factset&amp;DYN_ARGS=TRUE&amp;DOC_NAME=FAT:FQL_AUDITING_CLIENT_TEMPLATE.FAT&amp;display_string=Audit&amp;VAR:KEY=PIHYBIDSJE&amp;VAR:QUERY=RkZfRUJJVERBX09QRVIoUVRSLDQvMS8yMDA5LDYvMzAvMjAwOSwsLFVTRCk=&amp;WINDOW=FIRST_POPUP&amp;HEIGH","T=450&amp;WIDTH=450&amp;START_MAXIMIZED=FALSE&amp;VAR:CALENDAR=US&amp;VAR:SYMBOL=CTXS&amp;VAR:INDEX=0"}</definedName>
    <definedName name="_768__FDSAUDITLINK__" localSheetId="7" hidden="1">{"fdsup://directions/FAT Viewer?action=UPDATE&amp;creator=factset&amp;DYN_ARGS=TRUE&amp;DOC_NAME=FAT:FQL_AUDITING_CLIENT_TEMPLATE.FAT&amp;display_string=Audit&amp;VAR:KEY=FWVMZMFMRC&amp;VAR:QUERY=RkZfRUJJVERBX09QRVIoUVRSLDQvMS8yMDEwLDYvMzAvMjAxMCwsLFVTRCk=&amp;WINDOW=FIRST_POPUP&amp;HEIGH","T=450&amp;WIDTH=450&amp;START_MAXIMIZED=FALSE&amp;VAR:CALENDAR=US&amp;VAR:SYMBOL=CTXS&amp;VAR:INDEX=0"}</definedName>
    <definedName name="_768__FDSAUDITLINK__" localSheetId="9" hidden="1">{"fdsup://directions/FAT Viewer?action=UPDATE&amp;creator=factset&amp;DYN_ARGS=TRUE&amp;DOC_NAME=FAT:FQL_AUDITING_CLIENT_TEMPLATE.FAT&amp;display_string=Audit&amp;VAR:KEY=FWVMZMFMRC&amp;VAR:QUERY=RkZfRUJJVERBX09QRVIoUVRSLDQvMS8yMDEwLDYvMzAvMjAxMCwsLFVTRCk=&amp;WINDOW=FIRST_POPUP&amp;HEIGH","T=450&amp;WIDTH=450&amp;START_MAXIMIZED=FALSE&amp;VAR:CALENDAR=US&amp;VAR:SYMBOL=CTXS&amp;VAR:INDEX=0"}</definedName>
    <definedName name="_768__FDSAUDITLINK__" localSheetId="8" hidden="1">{"fdsup://directions/FAT Viewer?action=UPDATE&amp;creator=factset&amp;DYN_ARGS=TRUE&amp;DOC_NAME=FAT:FQL_AUDITING_CLIENT_TEMPLATE.FAT&amp;display_string=Audit&amp;VAR:KEY=FWVMZMFMRC&amp;VAR:QUERY=RkZfRUJJVERBX09QRVIoUVRSLDQvMS8yMDEwLDYvMzAvMjAxMCwsLFVTRCk=&amp;WINDOW=FIRST_POPUP&amp;HEIGH","T=450&amp;WIDTH=450&amp;START_MAXIMIZED=FALSE&amp;VAR:CALENDAR=US&amp;VAR:SYMBOL=CTXS&amp;VAR:INDEX=0"}</definedName>
    <definedName name="_768__FDSAUDITLINK__" localSheetId="10" hidden="1">{"fdsup://directions/FAT Viewer?action=UPDATE&amp;creator=factset&amp;DYN_ARGS=TRUE&amp;DOC_NAME=FAT:FQL_AUDITING_CLIENT_TEMPLATE.FAT&amp;display_string=Audit&amp;VAR:KEY=FWVMZMFMRC&amp;VAR:QUERY=RkZfRUJJVERBX09QRVIoUVRSLDQvMS8yMDEwLDYvMzAvMjAxMCwsLFVTRCk=&amp;WINDOW=FIRST_POPUP&amp;HEIGH","T=450&amp;WIDTH=450&amp;START_MAXIMIZED=FALSE&amp;VAR:CALENDAR=US&amp;VAR:SYMBOL=CTXS&amp;VAR:INDEX=0"}</definedName>
    <definedName name="_768__FDSAUDITLINK__" localSheetId="3" hidden="1">{"fdsup://directions/FAT Viewer?action=UPDATE&amp;creator=factset&amp;DYN_ARGS=TRUE&amp;DOC_NAME=FAT:FQL_AUDITING_CLIENT_TEMPLATE.FAT&amp;display_string=Audit&amp;VAR:KEY=FWVMZMFMRC&amp;VAR:QUERY=RkZfRUJJVERBX09QRVIoUVRSLDQvMS8yMDEwLDYvMzAvMjAxMCwsLFVTRCk=&amp;WINDOW=FIRST_POPUP&amp;HEIGH","T=450&amp;WIDTH=450&amp;START_MAXIMIZED=FALSE&amp;VAR:CALENDAR=US&amp;VAR:SYMBOL=CTXS&amp;VAR:INDEX=0"}</definedName>
    <definedName name="_768__FDSAUDITLINK__" localSheetId="5" hidden="1">{"fdsup://directions/FAT Viewer?action=UPDATE&amp;creator=factset&amp;DYN_ARGS=TRUE&amp;DOC_NAME=FAT:FQL_AUDITING_CLIENT_TEMPLATE.FAT&amp;display_string=Audit&amp;VAR:KEY=FWVMZMFMRC&amp;VAR:QUERY=RkZfRUJJVERBX09QRVIoUVRSLDQvMS8yMDEwLDYvMzAvMjAxMCwsLFVTRCk=&amp;WINDOW=FIRST_POPUP&amp;HEIGH","T=450&amp;WIDTH=450&amp;START_MAXIMIZED=FALSE&amp;VAR:CALENDAR=US&amp;VAR:SYMBOL=CTXS&amp;VAR:INDEX=0"}</definedName>
    <definedName name="_768__FDSAUDITLINK__" localSheetId="1" hidden="1">{"fdsup://directions/FAT Viewer?action=UPDATE&amp;creator=factset&amp;DYN_ARGS=TRUE&amp;DOC_NAME=FAT:FQL_AUDITING_CLIENT_TEMPLATE.FAT&amp;display_string=Audit&amp;VAR:KEY=FWVMZMFMRC&amp;VAR:QUERY=RkZfRUJJVERBX09QRVIoUVRSLDQvMS8yMDEwLDYvMzAvMjAxMCwsLFVTRCk=&amp;WINDOW=FIRST_POPUP&amp;HEIGH","T=450&amp;WIDTH=450&amp;START_MAXIMIZED=FALSE&amp;VAR:CALENDAR=US&amp;VAR:SYMBOL=CTXS&amp;VAR:INDEX=0"}</definedName>
    <definedName name="_768__FDSAUDITLINK__" hidden="1">{"fdsup://directions/FAT Viewer?action=UPDATE&amp;creator=factset&amp;DYN_ARGS=TRUE&amp;DOC_NAME=FAT:FQL_AUDITING_CLIENT_TEMPLATE.FAT&amp;display_string=Audit&amp;VAR:KEY=FWVMZMFMRC&amp;VAR:QUERY=RkZfRUJJVERBX09QRVIoUVRSLDQvMS8yMDEwLDYvMzAvMjAxMCwsLFVTRCk=&amp;WINDOW=FIRST_POPUP&amp;HEIGH","T=450&amp;WIDTH=450&amp;START_MAXIMIZED=FALSE&amp;VAR:CALENDAR=US&amp;VAR:SYMBOL=CTXS&amp;VAR:INDEX=0"}</definedName>
    <definedName name="_769__FDSAUDITLINK__" localSheetId="7" hidden="1">{"fdsup://directions/FAT Viewer?action=UPDATE&amp;creator=factset&amp;DYN_ARGS=TRUE&amp;DOC_NAME=FAT:FQL_AUDITING_CLIENT_TEMPLATE.FAT&amp;display_string=Audit&amp;VAR:KEY=HSVEPENCXI&amp;VAR:QUERY=RkZfRUJJVERBX09QRVIoUVRSLDQvMS8yMDA5LDYvMzAvMjAwOSwsLFVTRCk=&amp;WINDOW=FIRST_POPUP&amp;HEIGH","T=450&amp;WIDTH=450&amp;START_MAXIMIZED=FALSE&amp;VAR:CALENDAR=US&amp;VAR:SYMBOL=CTSH&amp;VAR:INDEX=0"}</definedName>
    <definedName name="_769__FDSAUDITLINK__" localSheetId="9" hidden="1">{"fdsup://directions/FAT Viewer?action=UPDATE&amp;creator=factset&amp;DYN_ARGS=TRUE&amp;DOC_NAME=FAT:FQL_AUDITING_CLIENT_TEMPLATE.FAT&amp;display_string=Audit&amp;VAR:KEY=HSVEPENCXI&amp;VAR:QUERY=RkZfRUJJVERBX09QRVIoUVRSLDQvMS8yMDA5LDYvMzAvMjAwOSwsLFVTRCk=&amp;WINDOW=FIRST_POPUP&amp;HEIGH","T=450&amp;WIDTH=450&amp;START_MAXIMIZED=FALSE&amp;VAR:CALENDAR=US&amp;VAR:SYMBOL=CTSH&amp;VAR:INDEX=0"}</definedName>
    <definedName name="_769__FDSAUDITLINK__" localSheetId="8" hidden="1">{"fdsup://directions/FAT Viewer?action=UPDATE&amp;creator=factset&amp;DYN_ARGS=TRUE&amp;DOC_NAME=FAT:FQL_AUDITING_CLIENT_TEMPLATE.FAT&amp;display_string=Audit&amp;VAR:KEY=HSVEPENCXI&amp;VAR:QUERY=RkZfRUJJVERBX09QRVIoUVRSLDQvMS8yMDA5LDYvMzAvMjAwOSwsLFVTRCk=&amp;WINDOW=FIRST_POPUP&amp;HEIGH","T=450&amp;WIDTH=450&amp;START_MAXIMIZED=FALSE&amp;VAR:CALENDAR=US&amp;VAR:SYMBOL=CTSH&amp;VAR:INDEX=0"}</definedName>
    <definedName name="_769__FDSAUDITLINK__" localSheetId="10" hidden="1">{"fdsup://directions/FAT Viewer?action=UPDATE&amp;creator=factset&amp;DYN_ARGS=TRUE&amp;DOC_NAME=FAT:FQL_AUDITING_CLIENT_TEMPLATE.FAT&amp;display_string=Audit&amp;VAR:KEY=HSVEPENCXI&amp;VAR:QUERY=RkZfRUJJVERBX09QRVIoUVRSLDQvMS8yMDA5LDYvMzAvMjAwOSwsLFVTRCk=&amp;WINDOW=FIRST_POPUP&amp;HEIGH","T=450&amp;WIDTH=450&amp;START_MAXIMIZED=FALSE&amp;VAR:CALENDAR=US&amp;VAR:SYMBOL=CTSH&amp;VAR:INDEX=0"}</definedName>
    <definedName name="_769__FDSAUDITLINK__" localSheetId="3" hidden="1">{"fdsup://directions/FAT Viewer?action=UPDATE&amp;creator=factset&amp;DYN_ARGS=TRUE&amp;DOC_NAME=FAT:FQL_AUDITING_CLIENT_TEMPLATE.FAT&amp;display_string=Audit&amp;VAR:KEY=HSVEPENCXI&amp;VAR:QUERY=RkZfRUJJVERBX09QRVIoUVRSLDQvMS8yMDA5LDYvMzAvMjAwOSwsLFVTRCk=&amp;WINDOW=FIRST_POPUP&amp;HEIGH","T=450&amp;WIDTH=450&amp;START_MAXIMIZED=FALSE&amp;VAR:CALENDAR=US&amp;VAR:SYMBOL=CTSH&amp;VAR:INDEX=0"}</definedName>
    <definedName name="_769__FDSAUDITLINK__" localSheetId="5" hidden="1">{"fdsup://directions/FAT Viewer?action=UPDATE&amp;creator=factset&amp;DYN_ARGS=TRUE&amp;DOC_NAME=FAT:FQL_AUDITING_CLIENT_TEMPLATE.FAT&amp;display_string=Audit&amp;VAR:KEY=HSVEPENCXI&amp;VAR:QUERY=RkZfRUJJVERBX09QRVIoUVRSLDQvMS8yMDA5LDYvMzAvMjAwOSwsLFVTRCk=&amp;WINDOW=FIRST_POPUP&amp;HEIGH","T=450&amp;WIDTH=450&amp;START_MAXIMIZED=FALSE&amp;VAR:CALENDAR=US&amp;VAR:SYMBOL=CTSH&amp;VAR:INDEX=0"}</definedName>
    <definedName name="_769__FDSAUDITLINK__" localSheetId="1" hidden="1">{"fdsup://directions/FAT Viewer?action=UPDATE&amp;creator=factset&amp;DYN_ARGS=TRUE&amp;DOC_NAME=FAT:FQL_AUDITING_CLIENT_TEMPLATE.FAT&amp;display_string=Audit&amp;VAR:KEY=HSVEPENCXI&amp;VAR:QUERY=RkZfRUJJVERBX09QRVIoUVRSLDQvMS8yMDA5LDYvMzAvMjAwOSwsLFVTRCk=&amp;WINDOW=FIRST_POPUP&amp;HEIGH","T=450&amp;WIDTH=450&amp;START_MAXIMIZED=FALSE&amp;VAR:CALENDAR=US&amp;VAR:SYMBOL=CTSH&amp;VAR:INDEX=0"}</definedName>
    <definedName name="_769__FDSAUDITLINK__" hidden="1">{"fdsup://directions/FAT Viewer?action=UPDATE&amp;creator=factset&amp;DYN_ARGS=TRUE&amp;DOC_NAME=FAT:FQL_AUDITING_CLIENT_TEMPLATE.FAT&amp;display_string=Audit&amp;VAR:KEY=HSVEPENCXI&amp;VAR:QUERY=RkZfRUJJVERBX09QRVIoUVRSLDQvMS8yMDA5LDYvMzAvMjAwOSwsLFVTRCk=&amp;WINDOW=FIRST_POPUP&amp;HEIGH","T=450&amp;WIDTH=450&amp;START_MAXIMIZED=FALSE&amp;VAR:CALENDAR=US&amp;VAR:SYMBOL=CTSH&amp;VAR:INDEX=0"}</definedName>
    <definedName name="_77__FDSAUDITLINK__" localSheetId="7" hidden="1">{"fdsup://directions/FAT Viewer?action=UPDATE&amp;creator=factset&amp;DYN_ARGS=TRUE&amp;DOC_NAME=FAT:FQL_AUDITING_CLIENT_TEMPLATE.FAT&amp;display_string=Audit&amp;VAR:KEY=JSZGHMTQLY&amp;VAR:QUERY=RkZfRUJJVERBX09QRVIoUVRSLDQvMS8yMDA5LDYvMzAvMjAwOSwsLFVTRCk=&amp;WINDOW=FIRST_POPUP&amp;HEIGH","T=450&amp;WIDTH=450&amp;START_MAXIMIZED=FALSE&amp;VAR:CALENDAR=US&amp;VAR:SYMBOL=VAR&amp;VAR:INDEX=0"}</definedName>
    <definedName name="_77__FDSAUDITLINK__" localSheetId="9" hidden="1">{"fdsup://directions/FAT Viewer?action=UPDATE&amp;creator=factset&amp;DYN_ARGS=TRUE&amp;DOC_NAME=FAT:FQL_AUDITING_CLIENT_TEMPLATE.FAT&amp;display_string=Audit&amp;VAR:KEY=JSZGHMTQLY&amp;VAR:QUERY=RkZfRUJJVERBX09QRVIoUVRSLDQvMS8yMDA5LDYvMzAvMjAwOSwsLFVTRCk=&amp;WINDOW=FIRST_POPUP&amp;HEIGH","T=450&amp;WIDTH=450&amp;START_MAXIMIZED=FALSE&amp;VAR:CALENDAR=US&amp;VAR:SYMBOL=VAR&amp;VAR:INDEX=0"}</definedName>
    <definedName name="_77__FDSAUDITLINK__" localSheetId="8" hidden="1">{"fdsup://directions/FAT Viewer?action=UPDATE&amp;creator=factset&amp;DYN_ARGS=TRUE&amp;DOC_NAME=FAT:FQL_AUDITING_CLIENT_TEMPLATE.FAT&amp;display_string=Audit&amp;VAR:KEY=JSZGHMTQLY&amp;VAR:QUERY=RkZfRUJJVERBX09QRVIoUVRSLDQvMS8yMDA5LDYvMzAvMjAwOSwsLFVTRCk=&amp;WINDOW=FIRST_POPUP&amp;HEIGH","T=450&amp;WIDTH=450&amp;START_MAXIMIZED=FALSE&amp;VAR:CALENDAR=US&amp;VAR:SYMBOL=VAR&amp;VAR:INDEX=0"}</definedName>
    <definedName name="_77__FDSAUDITLINK__" localSheetId="10" hidden="1">{"fdsup://directions/FAT Viewer?action=UPDATE&amp;creator=factset&amp;DYN_ARGS=TRUE&amp;DOC_NAME=FAT:FQL_AUDITING_CLIENT_TEMPLATE.FAT&amp;display_string=Audit&amp;VAR:KEY=JSZGHMTQLY&amp;VAR:QUERY=RkZfRUJJVERBX09QRVIoUVRSLDQvMS8yMDA5LDYvMzAvMjAwOSwsLFVTRCk=&amp;WINDOW=FIRST_POPUP&amp;HEIGH","T=450&amp;WIDTH=450&amp;START_MAXIMIZED=FALSE&amp;VAR:CALENDAR=US&amp;VAR:SYMBOL=VAR&amp;VAR:INDEX=0"}</definedName>
    <definedName name="_77__FDSAUDITLINK__" localSheetId="3" hidden="1">{"fdsup://directions/FAT Viewer?action=UPDATE&amp;creator=factset&amp;DYN_ARGS=TRUE&amp;DOC_NAME=FAT:FQL_AUDITING_CLIENT_TEMPLATE.FAT&amp;display_string=Audit&amp;VAR:KEY=JSZGHMTQLY&amp;VAR:QUERY=RkZfRUJJVERBX09QRVIoUVRSLDQvMS8yMDA5LDYvMzAvMjAwOSwsLFVTRCk=&amp;WINDOW=FIRST_POPUP&amp;HEIGH","T=450&amp;WIDTH=450&amp;START_MAXIMIZED=FALSE&amp;VAR:CALENDAR=US&amp;VAR:SYMBOL=VAR&amp;VAR:INDEX=0"}</definedName>
    <definedName name="_77__FDSAUDITLINK__" localSheetId="5" hidden="1">{"fdsup://directions/FAT Viewer?action=UPDATE&amp;creator=factset&amp;DYN_ARGS=TRUE&amp;DOC_NAME=FAT:FQL_AUDITING_CLIENT_TEMPLATE.FAT&amp;display_string=Audit&amp;VAR:KEY=JSZGHMTQLY&amp;VAR:QUERY=RkZfRUJJVERBX09QRVIoUVRSLDQvMS8yMDA5LDYvMzAvMjAwOSwsLFVTRCk=&amp;WINDOW=FIRST_POPUP&amp;HEIGH","T=450&amp;WIDTH=450&amp;START_MAXIMIZED=FALSE&amp;VAR:CALENDAR=US&amp;VAR:SYMBOL=VAR&amp;VAR:INDEX=0"}</definedName>
    <definedName name="_77__FDSAUDITLINK__" localSheetId="1" hidden="1">{"fdsup://directions/FAT Viewer?action=UPDATE&amp;creator=factset&amp;DYN_ARGS=TRUE&amp;DOC_NAME=FAT:FQL_AUDITING_CLIENT_TEMPLATE.FAT&amp;display_string=Audit&amp;VAR:KEY=JSZGHMTQLY&amp;VAR:QUERY=RkZfRUJJVERBX09QRVIoUVRSLDQvMS8yMDA5LDYvMzAvMjAwOSwsLFVTRCk=&amp;WINDOW=FIRST_POPUP&amp;HEIGH","T=450&amp;WIDTH=450&amp;START_MAXIMIZED=FALSE&amp;VAR:CALENDAR=US&amp;VAR:SYMBOL=VAR&amp;VAR:INDEX=0"}</definedName>
    <definedName name="_77__FDSAUDITLINK__" hidden="1">{"fdsup://directions/FAT Viewer?action=UPDATE&amp;creator=factset&amp;DYN_ARGS=TRUE&amp;DOC_NAME=FAT:FQL_AUDITING_CLIENT_TEMPLATE.FAT&amp;display_string=Audit&amp;VAR:KEY=JSZGHMTQLY&amp;VAR:QUERY=RkZfRUJJVERBX09QRVIoUVRSLDQvMS8yMDA5LDYvMzAvMjAwOSwsLFVTRCk=&amp;WINDOW=FIRST_POPUP&amp;HEIGH","T=450&amp;WIDTH=450&amp;START_MAXIMIZED=FALSE&amp;VAR:CALENDAR=US&amp;VAR:SYMBOL=VAR&amp;VAR:INDEX=0"}</definedName>
    <definedName name="_770__FDSAUDITLINK__" localSheetId="7" hidden="1">{"fdsup://directions/FAT Viewer?action=UPDATE&amp;creator=factset&amp;DYN_ARGS=TRUE&amp;DOC_NAME=FAT:FQL_AUDITING_CLIENT_TEMPLATE.FAT&amp;display_string=Audit&amp;VAR:KEY=HWLELUTEFW&amp;VAR:QUERY=RkZfRUJJVERBX09QRVIoUVRSLDQvMS8yMDEwLDYvMzAvMjAxMCwsLFVTRCk=&amp;WINDOW=FIRST_POPUP&amp;HEIGH","T=450&amp;WIDTH=450&amp;START_MAXIMIZED=FALSE&amp;VAR:CALENDAR=US&amp;VAR:SYMBOL=CTSH&amp;VAR:INDEX=0"}</definedName>
    <definedName name="_770__FDSAUDITLINK__" localSheetId="9" hidden="1">{"fdsup://directions/FAT Viewer?action=UPDATE&amp;creator=factset&amp;DYN_ARGS=TRUE&amp;DOC_NAME=FAT:FQL_AUDITING_CLIENT_TEMPLATE.FAT&amp;display_string=Audit&amp;VAR:KEY=HWLELUTEFW&amp;VAR:QUERY=RkZfRUJJVERBX09QRVIoUVRSLDQvMS8yMDEwLDYvMzAvMjAxMCwsLFVTRCk=&amp;WINDOW=FIRST_POPUP&amp;HEIGH","T=450&amp;WIDTH=450&amp;START_MAXIMIZED=FALSE&amp;VAR:CALENDAR=US&amp;VAR:SYMBOL=CTSH&amp;VAR:INDEX=0"}</definedName>
    <definedName name="_770__FDSAUDITLINK__" localSheetId="8" hidden="1">{"fdsup://directions/FAT Viewer?action=UPDATE&amp;creator=factset&amp;DYN_ARGS=TRUE&amp;DOC_NAME=FAT:FQL_AUDITING_CLIENT_TEMPLATE.FAT&amp;display_string=Audit&amp;VAR:KEY=HWLELUTEFW&amp;VAR:QUERY=RkZfRUJJVERBX09QRVIoUVRSLDQvMS8yMDEwLDYvMzAvMjAxMCwsLFVTRCk=&amp;WINDOW=FIRST_POPUP&amp;HEIGH","T=450&amp;WIDTH=450&amp;START_MAXIMIZED=FALSE&amp;VAR:CALENDAR=US&amp;VAR:SYMBOL=CTSH&amp;VAR:INDEX=0"}</definedName>
    <definedName name="_770__FDSAUDITLINK__" localSheetId="10" hidden="1">{"fdsup://directions/FAT Viewer?action=UPDATE&amp;creator=factset&amp;DYN_ARGS=TRUE&amp;DOC_NAME=FAT:FQL_AUDITING_CLIENT_TEMPLATE.FAT&amp;display_string=Audit&amp;VAR:KEY=HWLELUTEFW&amp;VAR:QUERY=RkZfRUJJVERBX09QRVIoUVRSLDQvMS8yMDEwLDYvMzAvMjAxMCwsLFVTRCk=&amp;WINDOW=FIRST_POPUP&amp;HEIGH","T=450&amp;WIDTH=450&amp;START_MAXIMIZED=FALSE&amp;VAR:CALENDAR=US&amp;VAR:SYMBOL=CTSH&amp;VAR:INDEX=0"}</definedName>
    <definedName name="_770__FDSAUDITLINK__" localSheetId="3" hidden="1">{"fdsup://directions/FAT Viewer?action=UPDATE&amp;creator=factset&amp;DYN_ARGS=TRUE&amp;DOC_NAME=FAT:FQL_AUDITING_CLIENT_TEMPLATE.FAT&amp;display_string=Audit&amp;VAR:KEY=HWLELUTEFW&amp;VAR:QUERY=RkZfRUJJVERBX09QRVIoUVRSLDQvMS8yMDEwLDYvMzAvMjAxMCwsLFVTRCk=&amp;WINDOW=FIRST_POPUP&amp;HEIGH","T=450&amp;WIDTH=450&amp;START_MAXIMIZED=FALSE&amp;VAR:CALENDAR=US&amp;VAR:SYMBOL=CTSH&amp;VAR:INDEX=0"}</definedName>
    <definedName name="_770__FDSAUDITLINK__" localSheetId="5" hidden="1">{"fdsup://directions/FAT Viewer?action=UPDATE&amp;creator=factset&amp;DYN_ARGS=TRUE&amp;DOC_NAME=FAT:FQL_AUDITING_CLIENT_TEMPLATE.FAT&amp;display_string=Audit&amp;VAR:KEY=HWLELUTEFW&amp;VAR:QUERY=RkZfRUJJVERBX09QRVIoUVRSLDQvMS8yMDEwLDYvMzAvMjAxMCwsLFVTRCk=&amp;WINDOW=FIRST_POPUP&amp;HEIGH","T=450&amp;WIDTH=450&amp;START_MAXIMIZED=FALSE&amp;VAR:CALENDAR=US&amp;VAR:SYMBOL=CTSH&amp;VAR:INDEX=0"}</definedName>
    <definedName name="_770__FDSAUDITLINK__" localSheetId="1" hidden="1">{"fdsup://directions/FAT Viewer?action=UPDATE&amp;creator=factset&amp;DYN_ARGS=TRUE&amp;DOC_NAME=FAT:FQL_AUDITING_CLIENT_TEMPLATE.FAT&amp;display_string=Audit&amp;VAR:KEY=HWLELUTEFW&amp;VAR:QUERY=RkZfRUJJVERBX09QRVIoUVRSLDQvMS8yMDEwLDYvMzAvMjAxMCwsLFVTRCk=&amp;WINDOW=FIRST_POPUP&amp;HEIGH","T=450&amp;WIDTH=450&amp;START_MAXIMIZED=FALSE&amp;VAR:CALENDAR=US&amp;VAR:SYMBOL=CTSH&amp;VAR:INDEX=0"}</definedName>
    <definedName name="_770__FDSAUDITLINK__" hidden="1">{"fdsup://directions/FAT Viewer?action=UPDATE&amp;creator=factset&amp;DYN_ARGS=TRUE&amp;DOC_NAME=FAT:FQL_AUDITING_CLIENT_TEMPLATE.FAT&amp;display_string=Audit&amp;VAR:KEY=HWLELUTEFW&amp;VAR:QUERY=RkZfRUJJVERBX09QRVIoUVRSLDQvMS8yMDEwLDYvMzAvMjAxMCwsLFVTRCk=&amp;WINDOW=FIRST_POPUP&amp;HEIGH","T=450&amp;WIDTH=450&amp;START_MAXIMIZED=FALSE&amp;VAR:CALENDAR=US&amp;VAR:SYMBOL=CTSH&amp;VAR:INDEX=0"}</definedName>
    <definedName name="_771__FDSAUDITLINK__" localSheetId="7" hidden="1">{"fdsup://directions/FAT Viewer?action=UPDATE&amp;creator=factset&amp;DYN_ARGS=TRUE&amp;DOC_NAME=FAT:FQL_AUDITING_CLIENT_TEMPLATE.FAT&amp;display_string=Audit&amp;VAR:KEY=VIDIPCBETK&amp;VAR:QUERY=RkZfRUJJVERBX09QRVIoUVRSLDQvMS8yMDA5LDYvMzAvMjAwOSwsLFVTRCk=&amp;WINDOW=FIRST_POPUP&amp;HEIGH","T=450&amp;WIDTH=450&amp;START_MAXIMIZED=FALSE&amp;VAR:CALENDAR=US&amp;VAR:SYMBOL=CTL&amp;VAR:INDEX=0"}</definedName>
    <definedName name="_771__FDSAUDITLINK__" localSheetId="9" hidden="1">{"fdsup://directions/FAT Viewer?action=UPDATE&amp;creator=factset&amp;DYN_ARGS=TRUE&amp;DOC_NAME=FAT:FQL_AUDITING_CLIENT_TEMPLATE.FAT&amp;display_string=Audit&amp;VAR:KEY=VIDIPCBETK&amp;VAR:QUERY=RkZfRUJJVERBX09QRVIoUVRSLDQvMS8yMDA5LDYvMzAvMjAwOSwsLFVTRCk=&amp;WINDOW=FIRST_POPUP&amp;HEIGH","T=450&amp;WIDTH=450&amp;START_MAXIMIZED=FALSE&amp;VAR:CALENDAR=US&amp;VAR:SYMBOL=CTL&amp;VAR:INDEX=0"}</definedName>
    <definedName name="_771__FDSAUDITLINK__" localSheetId="8" hidden="1">{"fdsup://directions/FAT Viewer?action=UPDATE&amp;creator=factset&amp;DYN_ARGS=TRUE&amp;DOC_NAME=FAT:FQL_AUDITING_CLIENT_TEMPLATE.FAT&amp;display_string=Audit&amp;VAR:KEY=VIDIPCBETK&amp;VAR:QUERY=RkZfRUJJVERBX09QRVIoUVRSLDQvMS8yMDA5LDYvMzAvMjAwOSwsLFVTRCk=&amp;WINDOW=FIRST_POPUP&amp;HEIGH","T=450&amp;WIDTH=450&amp;START_MAXIMIZED=FALSE&amp;VAR:CALENDAR=US&amp;VAR:SYMBOL=CTL&amp;VAR:INDEX=0"}</definedName>
    <definedName name="_771__FDSAUDITLINK__" localSheetId="10" hidden="1">{"fdsup://directions/FAT Viewer?action=UPDATE&amp;creator=factset&amp;DYN_ARGS=TRUE&amp;DOC_NAME=FAT:FQL_AUDITING_CLIENT_TEMPLATE.FAT&amp;display_string=Audit&amp;VAR:KEY=VIDIPCBETK&amp;VAR:QUERY=RkZfRUJJVERBX09QRVIoUVRSLDQvMS8yMDA5LDYvMzAvMjAwOSwsLFVTRCk=&amp;WINDOW=FIRST_POPUP&amp;HEIGH","T=450&amp;WIDTH=450&amp;START_MAXIMIZED=FALSE&amp;VAR:CALENDAR=US&amp;VAR:SYMBOL=CTL&amp;VAR:INDEX=0"}</definedName>
    <definedName name="_771__FDSAUDITLINK__" localSheetId="3" hidden="1">{"fdsup://directions/FAT Viewer?action=UPDATE&amp;creator=factset&amp;DYN_ARGS=TRUE&amp;DOC_NAME=FAT:FQL_AUDITING_CLIENT_TEMPLATE.FAT&amp;display_string=Audit&amp;VAR:KEY=VIDIPCBETK&amp;VAR:QUERY=RkZfRUJJVERBX09QRVIoUVRSLDQvMS8yMDA5LDYvMzAvMjAwOSwsLFVTRCk=&amp;WINDOW=FIRST_POPUP&amp;HEIGH","T=450&amp;WIDTH=450&amp;START_MAXIMIZED=FALSE&amp;VAR:CALENDAR=US&amp;VAR:SYMBOL=CTL&amp;VAR:INDEX=0"}</definedName>
    <definedName name="_771__FDSAUDITLINK__" localSheetId="5" hidden="1">{"fdsup://directions/FAT Viewer?action=UPDATE&amp;creator=factset&amp;DYN_ARGS=TRUE&amp;DOC_NAME=FAT:FQL_AUDITING_CLIENT_TEMPLATE.FAT&amp;display_string=Audit&amp;VAR:KEY=VIDIPCBETK&amp;VAR:QUERY=RkZfRUJJVERBX09QRVIoUVRSLDQvMS8yMDA5LDYvMzAvMjAwOSwsLFVTRCk=&amp;WINDOW=FIRST_POPUP&amp;HEIGH","T=450&amp;WIDTH=450&amp;START_MAXIMIZED=FALSE&amp;VAR:CALENDAR=US&amp;VAR:SYMBOL=CTL&amp;VAR:INDEX=0"}</definedName>
    <definedName name="_771__FDSAUDITLINK__" localSheetId="1" hidden="1">{"fdsup://directions/FAT Viewer?action=UPDATE&amp;creator=factset&amp;DYN_ARGS=TRUE&amp;DOC_NAME=FAT:FQL_AUDITING_CLIENT_TEMPLATE.FAT&amp;display_string=Audit&amp;VAR:KEY=VIDIPCBETK&amp;VAR:QUERY=RkZfRUJJVERBX09QRVIoUVRSLDQvMS8yMDA5LDYvMzAvMjAwOSwsLFVTRCk=&amp;WINDOW=FIRST_POPUP&amp;HEIGH","T=450&amp;WIDTH=450&amp;START_MAXIMIZED=FALSE&amp;VAR:CALENDAR=US&amp;VAR:SYMBOL=CTL&amp;VAR:INDEX=0"}</definedName>
    <definedName name="_771__FDSAUDITLINK__" hidden="1">{"fdsup://directions/FAT Viewer?action=UPDATE&amp;creator=factset&amp;DYN_ARGS=TRUE&amp;DOC_NAME=FAT:FQL_AUDITING_CLIENT_TEMPLATE.FAT&amp;display_string=Audit&amp;VAR:KEY=VIDIPCBETK&amp;VAR:QUERY=RkZfRUJJVERBX09QRVIoUVRSLDQvMS8yMDA5LDYvMzAvMjAwOSwsLFVTRCk=&amp;WINDOW=FIRST_POPUP&amp;HEIGH","T=450&amp;WIDTH=450&amp;START_MAXIMIZED=FALSE&amp;VAR:CALENDAR=US&amp;VAR:SYMBOL=CTL&amp;VAR:INDEX=0"}</definedName>
    <definedName name="_772__FDSAUDITLINK__" localSheetId="7" hidden="1">{"fdsup://directions/FAT Viewer?action=UPDATE&amp;creator=factset&amp;DYN_ARGS=TRUE&amp;DOC_NAME=FAT:FQL_AUDITING_CLIENT_TEMPLATE.FAT&amp;display_string=Audit&amp;VAR:KEY=LYHQNEVODW&amp;VAR:QUERY=RkZfRUJJVERBX09QRVIoUVRSLDQvMS8yMDEwLDYvMzAvMjAxMCwsLFVTRCk=&amp;WINDOW=FIRST_POPUP&amp;HEIGH","T=450&amp;WIDTH=450&amp;START_MAXIMIZED=FALSE&amp;VAR:CALENDAR=US&amp;VAR:SYMBOL=CTL&amp;VAR:INDEX=0"}</definedName>
    <definedName name="_772__FDSAUDITLINK__" localSheetId="9" hidden="1">{"fdsup://directions/FAT Viewer?action=UPDATE&amp;creator=factset&amp;DYN_ARGS=TRUE&amp;DOC_NAME=FAT:FQL_AUDITING_CLIENT_TEMPLATE.FAT&amp;display_string=Audit&amp;VAR:KEY=LYHQNEVODW&amp;VAR:QUERY=RkZfRUJJVERBX09QRVIoUVRSLDQvMS8yMDEwLDYvMzAvMjAxMCwsLFVTRCk=&amp;WINDOW=FIRST_POPUP&amp;HEIGH","T=450&amp;WIDTH=450&amp;START_MAXIMIZED=FALSE&amp;VAR:CALENDAR=US&amp;VAR:SYMBOL=CTL&amp;VAR:INDEX=0"}</definedName>
    <definedName name="_772__FDSAUDITLINK__" localSheetId="8" hidden="1">{"fdsup://directions/FAT Viewer?action=UPDATE&amp;creator=factset&amp;DYN_ARGS=TRUE&amp;DOC_NAME=FAT:FQL_AUDITING_CLIENT_TEMPLATE.FAT&amp;display_string=Audit&amp;VAR:KEY=LYHQNEVODW&amp;VAR:QUERY=RkZfRUJJVERBX09QRVIoUVRSLDQvMS8yMDEwLDYvMzAvMjAxMCwsLFVTRCk=&amp;WINDOW=FIRST_POPUP&amp;HEIGH","T=450&amp;WIDTH=450&amp;START_MAXIMIZED=FALSE&amp;VAR:CALENDAR=US&amp;VAR:SYMBOL=CTL&amp;VAR:INDEX=0"}</definedName>
    <definedName name="_772__FDSAUDITLINK__" localSheetId="10" hidden="1">{"fdsup://directions/FAT Viewer?action=UPDATE&amp;creator=factset&amp;DYN_ARGS=TRUE&amp;DOC_NAME=FAT:FQL_AUDITING_CLIENT_TEMPLATE.FAT&amp;display_string=Audit&amp;VAR:KEY=LYHQNEVODW&amp;VAR:QUERY=RkZfRUJJVERBX09QRVIoUVRSLDQvMS8yMDEwLDYvMzAvMjAxMCwsLFVTRCk=&amp;WINDOW=FIRST_POPUP&amp;HEIGH","T=450&amp;WIDTH=450&amp;START_MAXIMIZED=FALSE&amp;VAR:CALENDAR=US&amp;VAR:SYMBOL=CTL&amp;VAR:INDEX=0"}</definedName>
    <definedName name="_772__FDSAUDITLINK__" localSheetId="3" hidden="1">{"fdsup://directions/FAT Viewer?action=UPDATE&amp;creator=factset&amp;DYN_ARGS=TRUE&amp;DOC_NAME=FAT:FQL_AUDITING_CLIENT_TEMPLATE.FAT&amp;display_string=Audit&amp;VAR:KEY=LYHQNEVODW&amp;VAR:QUERY=RkZfRUJJVERBX09QRVIoUVRSLDQvMS8yMDEwLDYvMzAvMjAxMCwsLFVTRCk=&amp;WINDOW=FIRST_POPUP&amp;HEIGH","T=450&amp;WIDTH=450&amp;START_MAXIMIZED=FALSE&amp;VAR:CALENDAR=US&amp;VAR:SYMBOL=CTL&amp;VAR:INDEX=0"}</definedName>
    <definedName name="_772__FDSAUDITLINK__" localSheetId="5" hidden="1">{"fdsup://directions/FAT Viewer?action=UPDATE&amp;creator=factset&amp;DYN_ARGS=TRUE&amp;DOC_NAME=FAT:FQL_AUDITING_CLIENT_TEMPLATE.FAT&amp;display_string=Audit&amp;VAR:KEY=LYHQNEVODW&amp;VAR:QUERY=RkZfRUJJVERBX09QRVIoUVRSLDQvMS8yMDEwLDYvMzAvMjAxMCwsLFVTRCk=&amp;WINDOW=FIRST_POPUP&amp;HEIGH","T=450&amp;WIDTH=450&amp;START_MAXIMIZED=FALSE&amp;VAR:CALENDAR=US&amp;VAR:SYMBOL=CTL&amp;VAR:INDEX=0"}</definedName>
    <definedName name="_772__FDSAUDITLINK__" localSheetId="1" hidden="1">{"fdsup://directions/FAT Viewer?action=UPDATE&amp;creator=factset&amp;DYN_ARGS=TRUE&amp;DOC_NAME=FAT:FQL_AUDITING_CLIENT_TEMPLATE.FAT&amp;display_string=Audit&amp;VAR:KEY=LYHQNEVODW&amp;VAR:QUERY=RkZfRUJJVERBX09QRVIoUVRSLDQvMS8yMDEwLDYvMzAvMjAxMCwsLFVTRCk=&amp;WINDOW=FIRST_POPUP&amp;HEIGH","T=450&amp;WIDTH=450&amp;START_MAXIMIZED=FALSE&amp;VAR:CALENDAR=US&amp;VAR:SYMBOL=CTL&amp;VAR:INDEX=0"}</definedName>
    <definedName name="_772__FDSAUDITLINK__" hidden="1">{"fdsup://directions/FAT Viewer?action=UPDATE&amp;creator=factset&amp;DYN_ARGS=TRUE&amp;DOC_NAME=FAT:FQL_AUDITING_CLIENT_TEMPLATE.FAT&amp;display_string=Audit&amp;VAR:KEY=LYHQNEVODW&amp;VAR:QUERY=RkZfRUJJVERBX09QRVIoUVRSLDQvMS8yMDEwLDYvMzAvMjAxMCwsLFVTRCk=&amp;WINDOW=FIRST_POPUP&amp;HEIGH","T=450&amp;WIDTH=450&amp;START_MAXIMIZED=FALSE&amp;VAR:CALENDAR=US&amp;VAR:SYMBOL=CTL&amp;VAR:INDEX=0"}</definedName>
    <definedName name="_773__FDSAUDITLINK__" localSheetId="7" hidden="1">{"fdsup://directions/FAT Viewer?action=UPDATE&amp;creator=factset&amp;DYN_ARGS=TRUE&amp;DOC_NAME=FAT:FQL_AUDITING_CLIENT_TEMPLATE.FAT&amp;display_string=Audit&amp;VAR:KEY=PODOJMDAPM&amp;VAR:QUERY=RkZfRUJJVERBX09QRVIoUVRSLDQvMS8yMDA5LDYvMzAvMjAwOSwsLFVTRCk=&amp;WINDOW=FIRST_POPUP&amp;HEIGH","T=450&amp;WIDTH=450&amp;START_MAXIMIZED=FALSE&amp;VAR:CALENDAR=US&amp;VAR:SYMBOL=CTAS&amp;VAR:INDEX=0"}</definedName>
    <definedName name="_773__FDSAUDITLINK__" localSheetId="9" hidden="1">{"fdsup://directions/FAT Viewer?action=UPDATE&amp;creator=factset&amp;DYN_ARGS=TRUE&amp;DOC_NAME=FAT:FQL_AUDITING_CLIENT_TEMPLATE.FAT&amp;display_string=Audit&amp;VAR:KEY=PODOJMDAPM&amp;VAR:QUERY=RkZfRUJJVERBX09QRVIoUVRSLDQvMS8yMDA5LDYvMzAvMjAwOSwsLFVTRCk=&amp;WINDOW=FIRST_POPUP&amp;HEIGH","T=450&amp;WIDTH=450&amp;START_MAXIMIZED=FALSE&amp;VAR:CALENDAR=US&amp;VAR:SYMBOL=CTAS&amp;VAR:INDEX=0"}</definedName>
    <definedName name="_773__FDSAUDITLINK__" localSheetId="8" hidden="1">{"fdsup://directions/FAT Viewer?action=UPDATE&amp;creator=factset&amp;DYN_ARGS=TRUE&amp;DOC_NAME=FAT:FQL_AUDITING_CLIENT_TEMPLATE.FAT&amp;display_string=Audit&amp;VAR:KEY=PODOJMDAPM&amp;VAR:QUERY=RkZfRUJJVERBX09QRVIoUVRSLDQvMS8yMDA5LDYvMzAvMjAwOSwsLFVTRCk=&amp;WINDOW=FIRST_POPUP&amp;HEIGH","T=450&amp;WIDTH=450&amp;START_MAXIMIZED=FALSE&amp;VAR:CALENDAR=US&amp;VAR:SYMBOL=CTAS&amp;VAR:INDEX=0"}</definedName>
    <definedName name="_773__FDSAUDITLINK__" localSheetId="10" hidden="1">{"fdsup://directions/FAT Viewer?action=UPDATE&amp;creator=factset&amp;DYN_ARGS=TRUE&amp;DOC_NAME=FAT:FQL_AUDITING_CLIENT_TEMPLATE.FAT&amp;display_string=Audit&amp;VAR:KEY=PODOJMDAPM&amp;VAR:QUERY=RkZfRUJJVERBX09QRVIoUVRSLDQvMS8yMDA5LDYvMzAvMjAwOSwsLFVTRCk=&amp;WINDOW=FIRST_POPUP&amp;HEIGH","T=450&amp;WIDTH=450&amp;START_MAXIMIZED=FALSE&amp;VAR:CALENDAR=US&amp;VAR:SYMBOL=CTAS&amp;VAR:INDEX=0"}</definedName>
    <definedName name="_773__FDSAUDITLINK__" localSheetId="3" hidden="1">{"fdsup://directions/FAT Viewer?action=UPDATE&amp;creator=factset&amp;DYN_ARGS=TRUE&amp;DOC_NAME=FAT:FQL_AUDITING_CLIENT_TEMPLATE.FAT&amp;display_string=Audit&amp;VAR:KEY=PODOJMDAPM&amp;VAR:QUERY=RkZfRUJJVERBX09QRVIoUVRSLDQvMS8yMDA5LDYvMzAvMjAwOSwsLFVTRCk=&amp;WINDOW=FIRST_POPUP&amp;HEIGH","T=450&amp;WIDTH=450&amp;START_MAXIMIZED=FALSE&amp;VAR:CALENDAR=US&amp;VAR:SYMBOL=CTAS&amp;VAR:INDEX=0"}</definedName>
    <definedName name="_773__FDSAUDITLINK__" localSheetId="5" hidden="1">{"fdsup://directions/FAT Viewer?action=UPDATE&amp;creator=factset&amp;DYN_ARGS=TRUE&amp;DOC_NAME=FAT:FQL_AUDITING_CLIENT_TEMPLATE.FAT&amp;display_string=Audit&amp;VAR:KEY=PODOJMDAPM&amp;VAR:QUERY=RkZfRUJJVERBX09QRVIoUVRSLDQvMS8yMDA5LDYvMzAvMjAwOSwsLFVTRCk=&amp;WINDOW=FIRST_POPUP&amp;HEIGH","T=450&amp;WIDTH=450&amp;START_MAXIMIZED=FALSE&amp;VAR:CALENDAR=US&amp;VAR:SYMBOL=CTAS&amp;VAR:INDEX=0"}</definedName>
    <definedName name="_773__FDSAUDITLINK__" localSheetId="1" hidden="1">{"fdsup://directions/FAT Viewer?action=UPDATE&amp;creator=factset&amp;DYN_ARGS=TRUE&amp;DOC_NAME=FAT:FQL_AUDITING_CLIENT_TEMPLATE.FAT&amp;display_string=Audit&amp;VAR:KEY=PODOJMDAPM&amp;VAR:QUERY=RkZfRUJJVERBX09QRVIoUVRSLDQvMS8yMDA5LDYvMzAvMjAwOSwsLFVTRCk=&amp;WINDOW=FIRST_POPUP&amp;HEIGH","T=450&amp;WIDTH=450&amp;START_MAXIMIZED=FALSE&amp;VAR:CALENDAR=US&amp;VAR:SYMBOL=CTAS&amp;VAR:INDEX=0"}</definedName>
    <definedName name="_773__FDSAUDITLINK__" hidden="1">{"fdsup://directions/FAT Viewer?action=UPDATE&amp;creator=factset&amp;DYN_ARGS=TRUE&amp;DOC_NAME=FAT:FQL_AUDITING_CLIENT_TEMPLATE.FAT&amp;display_string=Audit&amp;VAR:KEY=PODOJMDAPM&amp;VAR:QUERY=RkZfRUJJVERBX09QRVIoUVRSLDQvMS8yMDA5LDYvMzAvMjAwOSwsLFVTRCk=&amp;WINDOW=FIRST_POPUP&amp;HEIGH","T=450&amp;WIDTH=450&amp;START_MAXIMIZED=FALSE&amp;VAR:CALENDAR=US&amp;VAR:SYMBOL=CTAS&amp;VAR:INDEX=0"}</definedName>
    <definedName name="_774__FDSAUDITLINK__" localSheetId="7" hidden="1">{"fdsup://directions/FAT Viewer?action=UPDATE&amp;creator=factset&amp;DYN_ARGS=TRUE&amp;DOC_NAME=FAT:FQL_AUDITING_CLIENT_TEMPLATE.FAT&amp;display_string=Audit&amp;VAR:KEY=ZSZAXIHEZS&amp;VAR:QUERY=RkZfRUJJVERBX09QRVIoUVRSLDQvMS8yMDEwLDYvMzAvMjAxMCwsLFVTRCk=&amp;WINDOW=FIRST_POPUP&amp;HEIGH","T=450&amp;WIDTH=450&amp;START_MAXIMIZED=FALSE&amp;VAR:CALENDAR=US&amp;VAR:SYMBOL=CTAS&amp;VAR:INDEX=0"}</definedName>
    <definedName name="_774__FDSAUDITLINK__" localSheetId="9" hidden="1">{"fdsup://directions/FAT Viewer?action=UPDATE&amp;creator=factset&amp;DYN_ARGS=TRUE&amp;DOC_NAME=FAT:FQL_AUDITING_CLIENT_TEMPLATE.FAT&amp;display_string=Audit&amp;VAR:KEY=ZSZAXIHEZS&amp;VAR:QUERY=RkZfRUJJVERBX09QRVIoUVRSLDQvMS8yMDEwLDYvMzAvMjAxMCwsLFVTRCk=&amp;WINDOW=FIRST_POPUP&amp;HEIGH","T=450&amp;WIDTH=450&amp;START_MAXIMIZED=FALSE&amp;VAR:CALENDAR=US&amp;VAR:SYMBOL=CTAS&amp;VAR:INDEX=0"}</definedName>
    <definedName name="_774__FDSAUDITLINK__" localSheetId="8" hidden="1">{"fdsup://directions/FAT Viewer?action=UPDATE&amp;creator=factset&amp;DYN_ARGS=TRUE&amp;DOC_NAME=FAT:FQL_AUDITING_CLIENT_TEMPLATE.FAT&amp;display_string=Audit&amp;VAR:KEY=ZSZAXIHEZS&amp;VAR:QUERY=RkZfRUJJVERBX09QRVIoUVRSLDQvMS8yMDEwLDYvMzAvMjAxMCwsLFVTRCk=&amp;WINDOW=FIRST_POPUP&amp;HEIGH","T=450&amp;WIDTH=450&amp;START_MAXIMIZED=FALSE&amp;VAR:CALENDAR=US&amp;VAR:SYMBOL=CTAS&amp;VAR:INDEX=0"}</definedName>
    <definedName name="_774__FDSAUDITLINK__" localSheetId="10" hidden="1">{"fdsup://directions/FAT Viewer?action=UPDATE&amp;creator=factset&amp;DYN_ARGS=TRUE&amp;DOC_NAME=FAT:FQL_AUDITING_CLIENT_TEMPLATE.FAT&amp;display_string=Audit&amp;VAR:KEY=ZSZAXIHEZS&amp;VAR:QUERY=RkZfRUJJVERBX09QRVIoUVRSLDQvMS8yMDEwLDYvMzAvMjAxMCwsLFVTRCk=&amp;WINDOW=FIRST_POPUP&amp;HEIGH","T=450&amp;WIDTH=450&amp;START_MAXIMIZED=FALSE&amp;VAR:CALENDAR=US&amp;VAR:SYMBOL=CTAS&amp;VAR:INDEX=0"}</definedName>
    <definedName name="_774__FDSAUDITLINK__" localSheetId="3" hidden="1">{"fdsup://directions/FAT Viewer?action=UPDATE&amp;creator=factset&amp;DYN_ARGS=TRUE&amp;DOC_NAME=FAT:FQL_AUDITING_CLIENT_TEMPLATE.FAT&amp;display_string=Audit&amp;VAR:KEY=ZSZAXIHEZS&amp;VAR:QUERY=RkZfRUJJVERBX09QRVIoUVRSLDQvMS8yMDEwLDYvMzAvMjAxMCwsLFVTRCk=&amp;WINDOW=FIRST_POPUP&amp;HEIGH","T=450&amp;WIDTH=450&amp;START_MAXIMIZED=FALSE&amp;VAR:CALENDAR=US&amp;VAR:SYMBOL=CTAS&amp;VAR:INDEX=0"}</definedName>
    <definedName name="_774__FDSAUDITLINK__" localSheetId="5" hidden="1">{"fdsup://directions/FAT Viewer?action=UPDATE&amp;creator=factset&amp;DYN_ARGS=TRUE&amp;DOC_NAME=FAT:FQL_AUDITING_CLIENT_TEMPLATE.FAT&amp;display_string=Audit&amp;VAR:KEY=ZSZAXIHEZS&amp;VAR:QUERY=RkZfRUJJVERBX09QRVIoUVRSLDQvMS8yMDEwLDYvMzAvMjAxMCwsLFVTRCk=&amp;WINDOW=FIRST_POPUP&amp;HEIGH","T=450&amp;WIDTH=450&amp;START_MAXIMIZED=FALSE&amp;VAR:CALENDAR=US&amp;VAR:SYMBOL=CTAS&amp;VAR:INDEX=0"}</definedName>
    <definedName name="_774__FDSAUDITLINK__" localSheetId="1" hidden="1">{"fdsup://directions/FAT Viewer?action=UPDATE&amp;creator=factset&amp;DYN_ARGS=TRUE&amp;DOC_NAME=FAT:FQL_AUDITING_CLIENT_TEMPLATE.FAT&amp;display_string=Audit&amp;VAR:KEY=ZSZAXIHEZS&amp;VAR:QUERY=RkZfRUJJVERBX09QRVIoUVRSLDQvMS8yMDEwLDYvMzAvMjAxMCwsLFVTRCk=&amp;WINDOW=FIRST_POPUP&amp;HEIGH","T=450&amp;WIDTH=450&amp;START_MAXIMIZED=FALSE&amp;VAR:CALENDAR=US&amp;VAR:SYMBOL=CTAS&amp;VAR:INDEX=0"}</definedName>
    <definedName name="_774__FDSAUDITLINK__" hidden="1">{"fdsup://directions/FAT Viewer?action=UPDATE&amp;creator=factset&amp;DYN_ARGS=TRUE&amp;DOC_NAME=FAT:FQL_AUDITING_CLIENT_TEMPLATE.FAT&amp;display_string=Audit&amp;VAR:KEY=ZSZAXIHEZS&amp;VAR:QUERY=RkZfRUJJVERBX09QRVIoUVRSLDQvMS8yMDEwLDYvMzAvMjAxMCwsLFVTRCk=&amp;WINDOW=FIRST_POPUP&amp;HEIGH","T=450&amp;WIDTH=450&amp;START_MAXIMIZED=FALSE&amp;VAR:CALENDAR=US&amp;VAR:SYMBOL=CTAS&amp;VAR:INDEX=0"}</definedName>
    <definedName name="_775__FDSAUDITLINK__" localSheetId="7" hidden="1">{"fdsup://directions/FAT Viewer?action=UPDATE&amp;creator=factset&amp;DYN_ARGS=TRUE&amp;DOC_NAME=FAT:FQL_AUDITING_CLIENT_TEMPLATE.FAT&amp;display_string=Audit&amp;VAR:KEY=XMFEVIFMXO&amp;VAR:QUERY=RkZfRUJJVERBX09QRVIoUVRSLDQvMS8yMDA5LDYvMzAvMjAwOSwsLFVTRCk=&amp;WINDOW=FIRST_POPUP&amp;HEIGH","T=450&amp;WIDTH=450&amp;START_MAXIMIZED=FALSE&amp;VAR:CALENDAR=US&amp;VAR:SYMBOL=CSX&amp;VAR:INDEX=0"}</definedName>
    <definedName name="_775__FDSAUDITLINK__" localSheetId="9" hidden="1">{"fdsup://directions/FAT Viewer?action=UPDATE&amp;creator=factset&amp;DYN_ARGS=TRUE&amp;DOC_NAME=FAT:FQL_AUDITING_CLIENT_TEMPLATE.FAT&amp;display_string=Audit&amp;VAR:KEY=XMFEVIFMXO&amp;VAR:QUERY=RkZfRUJJVERBX09QRVIoUVRSLDQvMS8yMDA5LDYvMzAvMjAwOSwsLFVTRCk=&amp;WINDOW=FIRST_POPUP&amp;HEIGH","T=450&amp;WIDTH=450&amp;START_MAXIMIZED=FALSE&amp;VAR:CALENDAR=US&amp;VAR:SYMBOL=CSX&amp;VAR:INDEX=0"}</definedName>
    <definedName name="_775__FDSAUDITLINK__" localSheetId="8" hidden="1">{"fdsup://directions/FAT Viewer?action=UPDATE&amp;creator=factset&amp;DYN_ARGS=TRUE&amp;DOC_NAME=FAT:FQL_AUDITING_CLIENT_TEMPLATE.FAT&amp;display_string=Audit&amp;VAR:KEY=XMFEVIFMXO&amp;VAR:QUERY=RkZfRUJJVERBX09QRVIoUVRSLDQvMS8yMDA5LDYvMzAvMjAwOSwsLFVTRCk=&amp;WINDOW=FIRST_POPUP&amp;HEIGH","T=450&amp;WIDTH=450&amp;START_MAXIMIZED=FALSE&amp;VAR:CALENDAR=US&amp;VAR:SYMBOL=CSX&amp;VAR:INDEX=0"}</definedName>
    <definedName name="_775__FDSAUDITLINK__" localSheetId="10" hidden="1">{"fdsup://directions/FAT Viewer?action=UPDATE&amp;creator=factset&amp;DYN_ARGS=TRUE&amp;DOC_NAME=FAT:FQL_AUDITING_CLIENT_TEMPLATE.FAT&amp;display_string=Audit&amp;VAR:KEY=XMFEVIFMXO&amp;VAR:QUERY=RkZfRUJJVERBX09QRVIoUVRSLDQvMS8yMDA5LDYvMzAvMjAwOSwsLFVTRCk=&amp;WINDOW=FIRST_POPUP&amp;HEIGH","T=450&amp;WIDTH=450&amp;START_MAXIMIZED=FALSE&amp;VAR:CALENDAR=US&amp;VAR:SYMBOL=CSX&amp;VAR:INDEX=0"}</definedName>
    <definedName name="_775__FDSAUDITLINK__" localSheetId="3" hidden="1">{"fdsup://directions/FAT Viewer?action=UPDATE&amp;creator=factset&amp;DYN_ARGS=TRUE&amp;DOC_NAME=FAT:FQL_AUDITING_CLIENT_TEMPLATE.FAT&amp;display_string=Audit&amp;VAR:KEY=XMFEVIFMXO&amp;VAR:QUERY=RkZfRUJJVERBX09QRVIoUVRSLDQvMS8yMDA5LDYvMzAvMjAwOSwsLFVTRCk=&amp;WINDOW=FIRST_POPUP&amp;HEIGH","T=450&amp;WIDTH=450&amp;START_MAXIMIZED=FALSE&amp;VAR:CALENDAR=US&amp;VAR:SYMBOL=CSX&amp;VAR:INDEX=0"}</definedName>
    <definedName name="_775__FDSAUDITLINK__" localSheetId="5" hidden="1">{"fdsup://directions/FAT Viewer?action=UPDATE&amp;creator=factset&amp;DYN_ARGS=TRUE&amp;DOC_NAME=FAT:FQL_AUDITING_CLIENT_TEMPLATE.FAT&amp;display_string=Audit&amp;VAR:KEY=XMFEVIFMXO&amp;VAR:QUERY=RkZfRUJJVERBX09QRVIoUVRSLDQvMS8yMDA5LDYvMzAvMjAwOSwsLFVTRCk=&amp;WINDOW=FIRST_POPUP&amp;HEIGH","T=450&amp;WIDTH=450&amp;START_MAXIMIZED=FALSE&amp;VAR:CALENDAR=US&amp;VAR:SYMBOL=CSX&amp;VAR:INDEX=0"}</definedName>
    <definedName name="_775__FDSAUDITLINK__" localSheetId="1" hidden="1">{"fdsup://directions/FAT Viewer?action=UPDATE&amp;creator=factset&amp;DYN_ARGS=TRUE&amp;DOC_NAME=FAT:FQL_AUDITING_CLIENT_TEMPLATE.FAT&amp;display_string=Audit&amp;VAR:KEY=XMFEVIFMXO&amp;VAR:QUERY=RkZfRUJJVERBX09QRVIoUVRSLDQvMS8yMDA5LDYvMzAvMjAwOSwsLFVTRCk=&amp;WINDOW=FIRST_POPUP&amp;HEIGH","T=450&amp;WIDTH=450&amp;START_MAXIMIZED=FALSE&amp;VAR:CALENDAR=US&amp;VAR:SYMBOL=CSX&amp;VAR:INDEX=0"}</definedName>
    <definedName name="_775__FDSAUDITLINK__" hidden="1">{"fdsup://directions/FAT Viewer?action=UPDATE&amp;creator=factset&amp;DYN_ARGS=TRUE&amp;DOC_NAME=FAT:FQL_AUDITING_CLIENT_TEMPLATE.FAT&amp;display_string=Audit&amp;VAR:KEY=XMFEVIFMXO&amp;VAR:QUERY=RkZfRUJJVERBX09QRVIoUVRSLDQvMS8yMDA5LDYvMzAvMjAwOSwsLFVTRCk=&amp;WINDOW=FIRST_POPUP&amp;HEIGH","T=450&amp;WIDTH=450&amp;START_MAXIMIZED=FALSE&amp;VAR:CALENDAR=US&amp;VAR:SYMBOL=CSX&amp;VAR:INDEX=0"}</definedName>
    <definedName name="_776__FDSAUDITLINK__" localSheetId="7" hidden="1">{"fdsup://directions/FAT Viewer?action=UPDATE&amp;creator=factset&amp;DYN_ARGS=TRUE&amp;DOC_NAME=FAT:FQL_AUDITING_CLIENT_TEMPLATE.FAT&amp;display_string=Audit&amp;VAR:KEY=TKPKDMPYVK&amp;VAR:QUERY=RkZfRUJJVERBX09QRVIoUVRSLDQvMS8yMDEwLDYvMzAvMjAxMCwsLFVTRCk=&amp;WINDOW=FIRST_POPUP&amp;HEIGH","T=450&amp;WIDTH=450&amp;START_MAXIMIZED=FALSE&amp;VAR:CALENDAR=US&amp;VAR:SYMBOL=CSX&amp;VAR:INDEX=0"}</definedName>
    <definedName name="_776__FDSAUDITLINK__" localSheetId="9" hidden="1">{"fdsup://directions/FAT Viewer?action=UPDATE&amp;creator=factset&amp;DYN_ARGS=TRUE&amp;DOC_NAME=FAT:FQL_AUDITING_CLIENT_TEMPLATE.FAT&amp;display_string=Audit&amp;VAR:KEY=TKPKDMPYVK&amp;VAR:QUERY=RkZfRUJJVERBX09QRVIoUVRSLDQvMS8yMDEwLDYvMzAvMjAxMCwsLFVTRCk=&amp;WINDOW=FIRST_POPUP&amp;HEIGH","T=450&amp;WIDTH=450&amp;START_MAXIMIZED=FALSE&amp;VAR:CALENDAR=US&amp;VAR:SYMBOL=CSX&amp;VAR:INDEX=0"}</definedName>
    <definedName name="_776__FDSAUDITLINK__" localSheetId="8" hidden="1">{"fdsup://directions/FAT Viewer?action=UPDATE&amp;creator=factset&amp;DYN_ARGS=TRUE&amp;DOC_NAME=FAT:FQL_AUDITING_CLIENT_TEMPLATE.FAT&amp;display_string=Audit&amp;VAR:KEY=TKPKDMPYVK&amp;VAR:QUERY=RkZfRUJJVERBX09QRVIoUVRSLDQvMS8yMDEwLDYvMzAvMjAxMCwsLFVTRCk=&amp;WINDOW=FIRST_POPUP&amp;HEIGH","T=450&amp;WIDTH=450&amp;START_MAXIMIZED=FALSE&amp;VAR:CALENDAR=US&amp;VAR:SYMBOL=CSX&amp;VAR:INDEX=0"}</definedName>
    <definedName name="_776__FDSAUDITLINK__" localSheetId="10" hidden="1">{"fdsup://directions/FAT Viewer?action=UPDATE&amp;creator=factset&amp;DYN_ARGS=TRUE&amp;DOC_NAME=FAT:FQL_AUDITING_CLIENT_TEMPLATE.FAT&amp;display_string=Audit&amp;VAR:KEY=TKPKDMPYVK&amp;VAR:QUERY=RkZfRUJJVERBX09QRVIoUVRSLDQvMS8yMDEwLDYvMzAvMjAxMCwsLFVTRCk=&amp;WINDOW=FIRST_POPUP&amp;HEIGH","T=450&amp;WIDTH=450&amp;START_MAXIMIZED=FALSE&amp;VAR:CALENDAR=US&amp;VAR:SYMBOL=CSX&amp;VAR:INDEX=0"}</definedName>
    <definedName name="_776__FDSAUDITLINK__" localSheetId="3" hidden="1">{"fdsup://directions/FAT Viewer?action=UPDATE&amp;creator=factset&amp;DYN_ARGS=TRUE&amp;DOC_NAME=FAT:FQL_AUDITING_CLIENT_TEMPLATE.FAT&amp;display_string=Audit&amp;VAR:KEY=TKPKDMPYVK&amp;VAR:QUERY=RkZfRUJJVERBX09QRVIoUVRSLDQvMS8yMDEwLDYvMzAvMjAxMCwsLFVTRCk=&amp;WINDOW=FIRST_POPUP&amp;HEIGH","T=450&amp;WIDTH=450&amp;START_MAXIMIZED=FALSE&amp;VAR:CALENDAR=US&amp;VAR:SYMBOL=CSX&amp;VAR:INDEX=0"}</definedName>
    <definedName name="_776__FDSAUDITLINK__" localSheetId="5" hidden="1">{"fdsup://directions/FAT Viewer?action=UPDATE&amp;creator=factset&amp;DYN_ARGS=TRUE&amp;DOC_NAME=FAT:FQL_AUDITING_CLIENT_TEMPLATE.FAT&amp;display_string=Audit&amp;VAR:KEY=TKPKDMPYVK&amp;VAR:QUERY=RkZfRUJJVERBX09QRVIoUVRSLDQvMS8yMDEwLDYvMzAvMjAxMCwsLFVTRCk=&amp;WINDOW=FIRST_POPUP&amp;HEIGH","T=450&amp;WIDTH=450&amp;START_MAXIMIZED=FALSE&amp;VAR:CALENDAR=US&amp;VAR:SYMBOL=CSX&amp;VAR:INDEX=0"}</definedName>
    <definedName name="_776__FDSAUDITLINK__" localSheetId="1" hidden="1">{"fdsup://directions/FAT Viewer?action=UPDATE&amp;creator=factset&amp;DYN_ARGS=TRUE&amp;DOC_NAME=FAT:FQL_AUDITING_CLIENT_TEMPLATE.FAT&amp;display_string=Audit&amp;VAR:KEY=TKPKDMPYVK&amp;VAR:QUERY=RkZfRUJJVERBX09QRVIoUVRSLDQvMS8yMDEwLDYvMzAvMjAxMCwsLFVTRCk=&amp;WINDOW=FIRST_POPUP&amp;HEIGH","T=450&amp;WIDTH=450&amp;START_MAXIMIZED=FALSE&amp;VAR:CALENDAR=US&amp;VAR:SYMBOL=CSX&amp;VAR:INDEX=0"}</definedName>
    <definedName name="_776__FDSAUDITLINK__" hidden="1">{"fdsup://directions/FAT Viewer?action=UPDATE&amp;creator=factset&amp;DYN_ARGS=TRUE&amp;DOC_NAME=FAT:FQL_AUDITING_CLIENT_TEMPLATE.FAT&amp;display_string=Audit&amp;VAR:KEY=TKPKDMPYVK&amp;VAR:QUERY=RkZfRUJJVERBX09QRVIoUVRSLDQvMS8yMDEwLDYvMzAvMjAxMCwsLFVTRCk=&amp;WINDOW=FIRST_POPUP&amp;HEIGH","T=450&amp;WIDTH=450&amp;START_MAXIMIZED=FALSE&amp;VAR:CALENDAR=US&amp;VAR:SYMBOL=CSX&amp;VAR:INDEX=0"}</definedName>
    <definedName name="_777__FDSAUDITLINK__" localSheetId="7" hidden="1">{"fdsup://directions/FAT Viewer?action=UPDATE&amp;creator=factset&amp;DYN_ARGS=TRUE&amp;DOC_NAME=FAT:FQL_AUDITING_CLIENT_TEMPLATE.FAT&amp;display_string=Audit&amp;VAR:KEY=XWZWZWXENK&amp;VAR:QUERY=RkZfRUJJVERBX09QRVIoUVRSLDQvMS8yMDA5LDYvMzAvMjAwOSwsLFVTRCk=&amp;WINDOW=FIRST_POPUP&amp;HEIGH","T=450&amp;WIDTH=450&amp;START_MAXIMIZED=FALSE&amp;VAR:CALENDAR=US&amp;VAR:SYMBOL=CSCO&amp;VAR:INDEX=0"}</definedName>
    <definedName name="_777__FDSAUDITLINK__" localSheetId="9" hidden="1">{"fdsup://directions/FAT Viewer?action=UPDATE&amp;creator=factset&amp;DYN_ARGS=TRUE&amp;DOC_NAME=FAT:FQL_AUDITING_CLIENT_TEMPLATE.FAT&amp;display_string=Audit&amp;VAR:KEY=XWZWZWXENK&amp;VAR:QUERY=RkZfRUJJVERBX09QRVIoUVRSLDQvMS8yMDA5LDYvMzAvMjAwOSwsLFVTRCk=&amp;WINDOW=FIRST_POPUP&amp;HEIGH","T=450&amp;WIDTH=450&amp;START_MAXIMIZED=FALSE&amp;VAR:CALENDAR=US&amp;VAR:SYMBOL=CSCO&amp;VAR:INDEX=0"}</definedName>
    <definedName name="_777__FDSAUDITLINK__" localSheetId="8" hidden="1">{"fdsup://directions/FAT Viewer?action=UPDATE&amp;creator=factset&amp;DYN_ARGS=TRUE&amp;DOC_NAME=FAT:FQL_AUDITING_CLIENT_TEMPLATE.FAT&amp;display_string=Audit&amp;VAR:KEY=XWZWZWXENK&amp;VAR:QUERY=RkZfRUJJVERBX09QRVIoUVRSLDQvMS8yMDA5LDYvMzAvMjAwOSwsLFVTRCk=&amp;WINDOW=FIRST_POPUP&amp;HEIGH","T=450&amp;WIDTH=450&amp;START_MAXIMIZED=FALSE&amp;VAR:CALENDAR=US&amp;VAR:SYMBOL=CSCO&amp;VAR:INDEX=0"}</definedName>
    <definedName name="_777__FDSAUDITLINK__" localSheetId="10" hidden="1">{"fdsup://directions/FAT Viewer?action=UPDATE&amp;creator=factset&amp;DYN_ARGS=TRUE&amp;DOC_NAME=FAT:FQL_AUDITING_CLIENT_TEMPLATE.FAT&amp;display_string=Audit&amp;VAR:KEY=XWZWZWXENK&amp;VAR:QUERY=RkZfRUJJVERBX09QRVIoUVRSLDQvMS8yMDA5LDYvMzAvMjAwOSwsLFVTRCk=&amp;WINDOW=FIRST_POPUP&amp;HEIGH","T=450&amp;WIDTH=450&amp;START_MAXIMIZED=FALSE&amp;VAR:CALENDAR=US&amp;VAR:SYMBOL=CSCO&amp;VAR:INDEX=0"}</definedName>
    <definedName name="_777__FDSAUDITLINK__" localSheetId="3" hidden="1">{"fdsup://directions/FAT Viewer?action=UPDATE&amp;creator=factset&amp;DYN_ARGS=TRUE&amp;DOC_NAME=FAT:FQL_AUDITING_CLIENT_TEMPLATE.FAT&amp;display_string=Audit&amp;VAR:KEY=XWZWZWXENK&amp;VAR:QUERY=RkZfRUJJVERBX09QRVIoUVRSLDQvMS8yMDA5LDYvMzAvMjAwOSwsLFVTRCk=&amp;WINDOW=FIRST_POPUP&amp;HEIGH","T=450&amp;WIDTH=450&amp;START_MAXIMIZED=FALSE&amp;VAR:CALENDAR=US&amp;VAR:SYMBOL=CSCO&amp;VAR:INDEX=0"}</definedName>
    <definedName name="_777__FDSAUDITLINK__" localSheetId="5" hidden="1">{"fdsup://directions/FAT Viewer?action=UPDATE&amp;creator=factset&amp;DYN_ARGS=TRUE&amp;DOC_NAME=FAT:FQL_AUDITING_CLIENT_TEMPLATE.FAT&amp;display_string=Audit&amp;VAR:KEY=XWZWZWXENK&amp;VAR:QUERY=RkZfRUJJVERBX09QRVIoUVRSLDQvMS8yMDA5LDYvMzAvMjAwOSwsLFVTRCk=&amp;WINDOW=FIRST_POPUP&amp;HEIGH","T=450&amp;WIDTH=450&amp;START_MAXIMIZED=FALSE&amp;VAR:CALENDAR=US&amp;VAR:SYMBOL=CSCO&amp;VAR:INDEX=0"}</definedName>
    <definedName name="_777__FDSAUDITLINK__" localSheetId="1" hidden="1">{"fdsup://directions/FAT Viewer?action=UPDATE&amp;creator=factset&amp;DYN_ARGS=TRUE&amp;DOC_NAME=FAT:FQL_AUDITING_CLIENT_TEMPLATE.FAT&amp;display_string=Audit&amp;VAR:KEY=XWZWZWXENK&amp;VAR:QUERY=RkZfRUJJVERBX09QRVIoUVRSLDQvMS8yMDA5LDYvMzAvMjAwOSwsLFVTRCk=&amp;WINDOW=FIRST_POPUP&amp;HEIGH","T=450&amp;WIDTH=450&amp;START_MAXIMIZED=FALSE&amp;VAR:CALENDAR=US&amp;VAR:SYMBOL=CSCO&amp;VAR:INDEX=0"}</definedName>
    <definedName name="_777__FDSAUDITLINK__" hidden="1">{"fdsup://directions/FAT Viewer?action=UPDATE&amp;creator=factset&amp;DYN_ARGS=TRUE&amp;DOC_NAME=FAT:FQL_AUDITING_CLIENT_TEMPLATE.FAT&amp;display_string=Audit&amp;VAR:KEY=XWZWZWXENK&amp;VAR:QUERY=RkZfRUJJVERBX09QRVIoUVRSLDQvMS8yMDA5LDYvMzAvMjAwOSwsLFVTRCk=&amp;WINDOW=FIRST_POPUP&amp;HEIGH","T=450&amp;WIDTH=450&amp;START_MAXIMIZED=FALSE&amp;VAR:CALENDAR=US&amp;VAR:SYMBOL=CSCO&amp;VAR:INDEX=0"}</definedName>
    <definedName name="_778__FDSAUDITLINK__" localSheetId="7" hidden="1">{"fdsup://directions/FAT Viewer?action=UPDATE&amp;creator=factset&amp;DYN_ARGS=TRUE&amp;DOC_NAME=FAT:FQL_AUDITING_CLIENT_TEMPLATE.FAT&amp;display_string=Audit&amp;VAR:KEY=HUVCLOLILA&amp;VAR:QUERY=RkZfRUJJVERBX09QRVIoUVRSLDQvMS8yMDEwLDYvMzAvMjAxMCwsLFVTRCk=&amp;WINDOW=FIRST_POPUP&amp;HEIGH","T=450&amp;WIDTH=450&amp;START_MAXIMIZED=FALSE&amp;VAR:CALENDAR=US&amp;VAR:SYMBOL=CSCO&amp;VAR:INDEX=0"}</definedName>
    <definedName name="_778__FDSAUDITLINK__" localSheetId="9" hidden="1">{"fdsup://directions/FAT Viewer?action=UPDATE&amp;creator=factset&amp;DYN_ARGS=TRUE&amp;DOC_NAME=FAT:FQL_AUDITING_CLIENT_TEMPLATE.FAT&amp;display_string=Audit&amp;VAR:KEY=HUVCLOLILA&amp;VAR:QUERY=RkZfRUJJVERBX09QRVIoUVRSLDQvMS8yMDEwLDYvMzAvMjAxMCwsLFVTRCk=&amp;WINDOW=FIRST_POPUP&amp;HEIGH","T=450&amp;WIDTH=450&amp;START_MAXIMIZED=FALSE&amp;VAR:CALENDAR=US&amp;VAR:SYMBOL=CSCO&amp;VAR:INDEX=0"}</definedName>
    <definedName name="_778__FDSAUDITLINK__" localSheetId="8" hidden="1">{"fdsup://directions/FAT Viewer?action=UPDATE&amp;creator=factset&amp;DYN_ARGS=TRUE&amp;DOC_NAME=FAT:FQL_AUDITING_CLIENT_TEMPLATE.FAT&amp;display_string=Audit&amp;VAR:KEY=HUVCLOLILA&amp;VAR:QUERY=RkZfRUJJVERBX09QRVIoUVRSLDQvMS8yMDEwLDYvMzAvMjAxMCwsLFVTRCk=&amp;WINDOW=FIRST_POPUP&amp;HEIGH","T=450&amp;WIDTH=450&amp;START_MAXIMIZED=FALSE&amp;VAR:CALENDAR=US&amp;VAR:SYMBOL=CSCO&amp;VAR:INDEX=0"}</definedName>
    <definedName name="_778__FDSAUDITLINK__" localSheetId="10" hidden="1">{"fdsup://directions/FAT Viewer?action=UPDATE&amp;creator=factset&amp;DYN_ARGS=TRUE&amp;DOC_NAME=FAT:FQL_AUDITING_CLIENT_TEMPLATE.FAT&amp;display_string=Audit&amp;VAR:KEY=HUVCLOLILA&amp;VAR:QUERY=RkZfRUJJVERBX09QRVIoUVRSLDQvMS8yMDEwLDYvMzAvMjAxMCwsLFVTRCk=&amp;WINDOW=FIRST_POPUP&amp;HEIGH","T=450&amp;WIDTH=450&amp;START_MAXIMIZED=FALSE&amp;VAR:CALENDAR=US&amp;VAR:SYMBOL=CSCO&amp;VAR:INDEX=0"}</definedName>
    <definedName name="_778__FDSAUDITLINK__" localSheetId="3" hidden="1">{"fdsup://directions/FAT Viewer?action=UPDATE&amp;creator=factset&amp;DYN_ARGS=TRUE&amp;DOC_NAME=FAT:FQL_AUDITING_CLIENT_TEMPLATE.FAT&amp;display_string=Audit&amp;VAR:KEY=HUVCLOLILA&amp;VAR:QUERY=RkZfRUJJVERBX09QRVIoUVRSLDQvMS8yMDEwLDYvMzAvMjAxMCwsLFVTRCk=&amp;WINDOW=FIRST_POPUP&amp;HEIGH","T=450&amp;WIDTH=450&amp;START_MAXIMIZED=FALSE&amp;VAR:CALENDAR=US&amp;VAR:SYMBOL=CSCO&amp;VAR:INDEX=0"}</definedName>
    <definedName name="_778__FDSAUDITLINK__" localSheetId="5" hidden="1">{"fdsup://directions/FAT Viewer?action=UPDATE&amp;creator=factset&amp;DYN_ARGS=TRUE&amp;DOC_NAME=FAT:FQL_AUDITING_CLIENT_TEMPLATE.FAT&amp;display_string=Audit&amp;VAR:KEY=HUVCLOLILA&amp;VAR:QUERY=RkZfRUJJVERBX09QRVIoUVRSLDQvMS8yMDEwLDYvMzAvMjAxMCwsLFVTRCk=&amp;WINDOW=FIRST_POPUP&amp;HEIGH","T=450&amp;WIDTH=450&amp;START_MAXIMIZED=FALSE&amp;VAR:CALENDAR=US&amp;VAR:SYMBOL=CSCO&amp;VAR:INDEX=0"}</definedName>
    <definedName name="_778__FDSAUDITLINK__" localSheetId="1" hidden="1">{"fdsup://directions/FAT Viewer?action=UPDATE&amp;creator=factset&amp;DYN_ARGS=TRUE&amp;DOC_NAME=FAT:FQL_AUDITING_CLIENT_TEMPLATE.FAT&amp;display_string=Audit&amp;VAR:KEY=HUVCLOLILA&amp;VAR:QUERY=RkZfRUJJVERBX09QRVIoUVRSLDQvMS8yMDEwLDYvMzAvMjAxMCwsLFVTRCk=&amp;WINDOW=FIRST_POPUP&amp;HEIGH","T=450&amp;WIDTH=450&amp;START_MAXIMIZED=FALSE&amp;VAR:CALENDAR=US&amp;VAR:SYMBOL=CSCO&amp;VAR:INDEX=0"}</definedName>
    <definedName name="_778__FDSAUDITLINK__" hidden="1">{"fdsup://directions/FAT Viewer?action=UPDATE&amp;creator=factset&amp;DYN_ARGS=TRUE&amp;DOC_NAME=FAT:FQL_AUDITING_CLIENT_TEMPLATE.FAT&amp;display_string=Audit&amp;VAR:KEY=HUVCLOLILA&amp;VAR:QUERY=RkZfRUJJVERBX09QRVIoUVRSLDQvMS8yMDEwLDYvMzAvMjAxMCwsLFVTRCk=&amp;WINDOW=FIRST_POPUP&amp;HEIGH","T=450&amp;WIDTH=450&amp;START_MAXIMIZED=FALSE&amp;VAR:CALENDAR=US&amp;VAR:SYMBOL=CSCO&amp;VAR:INDEX=0"}</definedName>
    <definedName name="_779__FDSAUDITLINK__" localSheetId="7" hidden="1">{"fdsup://directions/FAT Viewer?action=UPDATE&amp;creator=factset&amp;DYN_ARGS=TRUE&amp;DOC_NAME=FAT:FQL_AUDITING_CLIENT_TEMPLATE.FAT&amp;display_string=Audit&amp;VAR:KEY=NSJQVWLINS&amp;VAR:QUERY=RkZfRUJJVERBX09QRVIoUVRSLDQvMS8yMDA5LDYvMzAvMjAwOSwsLFVTRCk=&amp;WINDOW=FIRST_POPUP&amp;HEIGH","T=450&amp;WIDTH=450&amp;START_MAXIMIZED=FALSE&amp;VAR:CALENDAR=US&amp;VAR:SYMBOL=CSC&amp;VAR:INDEX=0"}</definedName>
    <definedName name="_779__FDSAUDITLINK__" localSheetId="9" hidden="1">{"fdsup://directions/FAT Viewer?action=UPDATE&amp;creator=factset&amp;DYN_ARGS=TRUE&amp;DOC_NAME=FAT:FQL_AUDITING_CLIENT_TEMPLATE.FAT&amp;display_string=Audit&amp;VAR:KEY=NSJQVWLINS&amp;VAR:QUERY=RkZfRUJJVERBX09QRVIoUVRSLDQvMS8yMDA5LDYvMzAvMjAwOSwsLFVTRCk=&amp;WINDOW=FIRST_POPUP&amp;HEIGH","T=450&amp;WIDTH=450&amp;START_MAXIMIZED=FALSE&amp;VAR:CALENDAR=US&amp;VAR:SYMBOL=CSC&amp;VAR:INDEX=0"}</definedName>
    <definedName name="_779__FDSAUDITLINK__" localSheetId="8" hidden="1">{"fdsup://directions/FAT Viewer?action=UPDATE&amp;creator=factset&amp;DYN_ARGS=TRUE&amp;DOC_NAME=FAT:FQL_AUDITING_CLIENT_TEMPLATE.FAT&amp;display_string=Audit&amp;VAR:KEY=NSJQVWLINS&amp;VAR:QUERY=RkZfRUJJVERBX09QRVIoUVRSLDQvMS8yMDA5LDYvMzAvMjAwOSwsLFVTRCk=&amp;WINDOW=FIRST_POPUP&amp;HEIGH","T=450&amp;WIDTH=450&amp;START_MAXIMIZED=FALSE&amp;VAR:CALENDAR=US&amp;VAR:SYMBOL=CSC&amp;VAR:INDEX=0"}</definedName>
    <definedName name="_779__FDSAUDITLINK__" localSheetId="10" hidden="1">{"fdsup://directions/FAT Viewer?action=UPDATE&amp;creator=factset&amp;DYN_ARGS=TRUE&amp;DOC_NAME=FAT:FQL_AUDITING_CLIENT_TEMPLATE.FAT&amp;display_string=Audit&amp;VAR:KEY=NSJQVWLINS&amp;VAR:QUERY=RkZfRUJJVERBX09QRVIoUVRSLDQvMS8yMDA5LDYvMzAvMjAwOSwsLFVTRCk=&amp;WINDOW=FIRST_POPUP&amp;HEIGH","T=450&amp;WIDTH=450&amp;START_MAXIMIZED=FALSE&amp;VAR:CALENDAR=US&amp;VAR:SYMBOL=CSC&amp;VAR:INDEX=0"}</definedName>
    <definedName name="_779__FDSAUDITLINK__" localSheetId="3" hidden="1">{"fdsup://directions/FAT Viewer?action=UPDATE&amp;creator=factset&amp;DYN_ARGS=TRUE&amp;DOC_NAME=FAT:FQL_AUDITING_CLIENT_TEMPLATE.FAT&amp;display_string=Audit&amp;VAR:KEY=NSJQVWLINS&amp;VAR:QUERY=RkZfRUJJVERBX09QRVIoUVRSLDQvMS8yMDA5LDYvMzAvMjAwOSwsLFVTRCk=&amp;WINDOW=FIRST_POPUP&amp;HEIGH","T=450&amp;WIDTH=450&amp;START_MAXIMIZED=FALSE&amp;VAR:CALENDAR=US&amp;VAR:SYMBOL=CSC&amp;VAR:INDEX=0"}</definedName>
    <definedName name="_779__FDSAUDITLINK__" localSheetId="5" hidden="1">{"fdsup://directions/FAT Viewer?action=UPDATE&amp;creator=factset&amp;DYN_ARGS=TRUE&amp;DOC_NAME=FAT:FQL_AUDITING_CLIENT_TEMPLATE.FAT&amp;display_string=Audit&amp;VAR:KEY=NSJQVWLINS&amp;VAR:QUERY=RkZfRUJJVERBX09QRVIoUVRSLDQvMS8yMDA5LDYvMzAvMjAwOSwsLFVTRCk=&amp;WINDOW=FIRST_POPUP&amp;HEIGH","T=450&amp;WIDTH=450&amp;START_MAXIMIZED=FALSE&amp;VAR:CALENDAR=US&amp;VAR:SYMBOL=CSC&amp;VAR:INDEX=0"}</definedName>
    <definedName name="_779__FDSAUDITLINK__" localSheetId="1" hidden="1">{"fdsup://directions/FAT Viewer?action=UPDATE&amp;creator=factset&amp;DYN_ARGS=TRUE&amp;DOC_NAME=FAT:FQL_AUDITING_CLIENT_TEMPLATE.FAT&amp;display_string=Audit&amp;VAR:KEY=NSJQVWLINS&amp;VAR:QUERY=RkZfRUJJVERBX09QRVIoUVRSLDQvMS8yMDA5LDYvMzAvMjAwOSwsLFVTRCk=&amp;WINDOW=FIRST_POPUP&amp;HEIGH","T=450&amp;WIDTH=450&amp;START_MAXIMIZED=FALSE&amp;VAR:CALENDAR=US&amp;VAR:SYMBOL=CSC&amp;VAR:INDEX=0"}</definedName>
    <definedName name="_779__FDSAUDITLINK__" hidden="1">{"fdsup://directions/FAT Viewer?action=UPDATE&amp;creator=factset&amp;DYN_ARGS=TRUE&amp;DOC_NAME=FAT:FQL_AUDITING_CLIENT_TEMPLATE.FAT&amp;display_string=Audit&amp;VAR:KEY=NSJQVWLINS&amp;VAR:QUERY=RkZfRUJJVERBX09QRVIoUVRSLDQvMS8yMDA5LDYvMzAvMjAwOSwsLFVTRCk=&amp;WINDOW=FIRST_POPUP&amp;HEIGH","T=450&amp;WIDTH=450&amp;START_MAXIMIZED=FALSE&amp;VAR:CALENDAR=US&amp;VAR:SYMBOL=CSC&amp;VAR:INDEX=0"}</definedName>
    <definedName name="_78__FDSAUDITLINK__" localSheetId="7" hidden="1">{"fdsup://directions/FAT Viewer?action=UPDATE&amp;creator=factset&amp;DYN_ARGS=TRUE&amp;DOC_NAME=FAT:FQL_AUDITING_CLIENT_TEMPLATE.FAT&amp;display_string=Audit&amp;VAR:KEY=RSTQZMXMLG&amp;VAR:QUERY=RkZfRUJJVERBX09QRVIoUVRSLDQvMS8yMDEwLDYvMzAvMjAxMCwsLFVTRCk=&amp;WINDOW=FIRST_POPUP&amp;HEIGH","T=450&amp;WIDTH=450&amp;START_MAXIMIZED=FALSE&amp;VAR:CALENDAR=US&amp;VAR:SYMBOL=VAR&amp;VAR:INDEX=0"}</definedName>
    <definedName name="_78__FDSAUDITLINK__" localSheetId="9" hidden="1">{"fdsup://directions/FAT Viewer?action=UPDATE&amp;creator=factset&amp;DYN_ARGS=TRUE&amp;DOC_NAME=FAT:FQL_AUDITING_CLIENT_TEMPLATE.FAT&amp;display_string=Audit&amp;VAR:KEY=RSTQZMXMLG&amp;VAR:QUERY=RkZfRUJJVERBX09QRVIoUVRSLDQvMS8yMDEwLDYvMzAvMjAxMCwsLFVTRCk=&amp;WINDOW=FIRST_POPUP&amp;HEIGH","T=450&amp;WIDTH=450&amp;START_MAXIMIZED=FALSE&amp;VAR:CALENDAR=US&amp;VAR:SYMBOL=VAR&amp;VAR:INDEX=0"}</definedName>
    <definedName name="_78__FDSAUDITLINK__" localSheetId="8" hidden="1">{"fdsup://directions/FAT Viewer?action=UPDATE&amp;creator=factset&amp;DYN_ARGS=TRUE&amp;DOC_NAME=FAT:FQL_AUDITING_CLIENT_TEMPLATE.FAT&amp;display_string=Audit&amp;VAR:KEY=RSTQZMXMLG&amp;VAR:QUERY=RkZfRUJJVERBX09QRVIoUVRSLDQvMS8yMDEwLDYvMzAvMjAxMCwsLFVTRCk=&amp;WINDOW=FIRST_POPUP&amp;HEIGH","T=450&amp;WIDTH=450&amp;START_MAXIMIZED=FALSE&amp;VAR:CALENDAR=US&amp;VAR:SYMBOL=VAR&amp;VAR:INDEX=0"}</definedName>
    <definedName name="_78__FDSAUDITLINK__" localSheetId="10" hidden="1">{"fdsup://directions/FAT Viewer?action=UPDATE&amp;creator=factset&amp;DYN_ARGS=TRUE&amp;DOC_NAME=FAT:FQL_AUDITING_CLIENT_TEMPLATE.FAT&amp;display_string=Audit&amp;VAR:KEY=RSTQZMXMLG&amp;VAR:QUERY=RkZfRUJJVERBX09QRVIoUVRSLDQvMS8yMDEwLDYvMzAvMjAxMCwsLFVTRCk=&amp;WINDOW=FIRST_POPUP&amp;HEIGH","T=450&amp;WIDTH=450&amp;START_MAXIMIZED=FALSE&amp;VAR:CALENDAR=US&amp;VAR:SYMBOL=VAR&amp;VAR:INDEX=0"}</definedName>
    <definedName name="_78__FDSAUDITLINK__" localSheetId="3" hidden="1">{"fdsup://directions/FAT Viewer?action=UPDATE&amp;creator=factset&amp;DYN_ARGS=TRUE&amp;DOC_NAME=FAT:FQL_AUDITING_CLIENT_TEMPLATE.FAT&amp;display_string=Audit&amp;VAR:KEY=RSTQZMXMLG&amp;VAR:QUERY=RkZfRUJJVERBX09QRVIoUVRSLDQvMS8yMDEwLDYvMzAvMjAxMCwsLFVTRCk=&amp;WINDOW=FIRST_POPUP&amp;HEIGH","T=450&amp;WIDTH=450&amp;START_MAXIMIZED=FALSE&amp;VAR:CALENDAR=US&amp;VAR:SYMBOL=VAR&amp;VAR:INDEX=0"}</definedName>
    <definedName name="_78__FDSAUDITLINK__" localSheetId="5" hidden="1">{"fdsup://directions/FAT Viewer?action=UPDATE&amp;creator=factset&amp;DYN_ARGS=TRUE&amp;DOC_NAME=FAT:FQL_AUDITING_CLIENT_TEMPLATE.FAT&amp;display_string=Audit&amp;VAR:KEY=RSTQZMXMLG&amp;VAR:QUERY=RkZfRUJJVERBX09QRVIoUVRSLDQvMS8yMDEwLDYvMzAvMjAxMCwsLFVTRCk=&amp;WINDOW=FIRST_POPUP&amp;HEIGH","T=450&amp;WIDTH=450&amp;START_MAXIMIZED=FALSE&amp;VAR:CALENDAR=US&amp;VAR:SYMBOL=VAR&amp;VAR:INDEX=0"}</definedName>
    <definedName name="_78__FDSAUDITLINK__" localSheetId="1" hidden="1">{"fdsup://directions/FAT Viewer?action=UPDATE&amp;creator=factset&amp;DYN_ARGS=TRUE&amp;DOC_NAME=FAT:FQL_AUDITING_CLIENT_TEMPLATE.FAT&amp;display_string=Audit&amp;VAR:KEY=RSTQZMXMLG&amp;VAR:QUERY=RkZfRUJJVERBX09QRVIoUVRSLDQvMS8yMDEwLDYvMzAvMjAxMCwsLFVTRCk=&amp;WINDOW=FIRST_POPUP&amp;HEIGH","T=450&amp;WIDTH=450&amp;START_MAXIMIZED=FALSE&amp;VAR:CALENDAR=US&amp;VAR:SYMBOL=VAR&amp;VAR:INDEX=0"}</definedName>
    <definedName name="_78__FDSAUDITLINK__" hidden="1">{"fdsup://directions/FAT Viewer?action=UPDATE&amp;creator=factset&amp;DYN_ARGS=TRUE&amp;DOC_NAME=FAT:FQL_AUDITING_CLIENT_TEMPLATE.FAT&amp;display_string=Audit&amp;VAR:KEY=RSTQZMXMLG&amp;VAR:QUERY=RkZfRUJJVERBX09QRVIoUVRSLDQvMS8yMDEwLDYvMzAvMjAxMCwsLFVTRCk=&amp;WINDOW=FIRST_POPUP&amp;HEIGH","T=450&amp;WIDTH=450&amp;START_MAXIMIZED=FALSE&amp;VAR:CALENDAR=US&amp;VAR:SYMBOL=VAR&amp;VAR:INDEX=0"}</definedName>
    <definedName name="_780__FDSAUDITLINK__" localSheetId="7" hidden="1">{"fdsup://directions/FAT Viewer?action=UPDATE&amp;creator=factset&amp;DYN_ARGS=TRUE&amp;DOC_NAME=FAT:FQL_AUDITING_CLIENT_TEMPLATE.FAT&amp;display_string=Audit&amp;VAR:KEY=TSZOJOVCDE&amp;VAR:QUERY=RkZfRUJJVERBX09QRVIoUVRSLDQvMS8yMDEwLDYvMzAvMjAxMCwsLFVTRCk=&amp;WINDOW=FIRST_POPUP&amp;HEIGH","T=450&amp;WIDTH=450&amp;START_MAXIMIZED=FALSE&amp;VAR:CALENDAR=US&amp;VAR:SYMBOL=CSC&amp;VAR:INDEX=0"}</definedName>
    <definedName name="_780__FDSAUDITLINK__" localSheetId="9" hidden="1">{"fdsup://directions/FAT Viewer?action=UPDATE&amp;creator=factset&amp;DYN_ARGS=TRUE&amp;DOC_NAME=FAT:FQL_AUDITING_CLIENT_TEMPLATE.FAT&amp;display_string=Audit&amp;VAR:KEY=TSZOJOVCDE&amp;VAR:QUERY=RkZfRUJJVERBX09QRVIoUVRSLDQvMS8yMDEwLDYvMzAvMjAxMCwsLFVTRCk=&amp;WINDOW=FIRST_POPUP&amp;HEIGH","T=450&amp;WIDTH=450&amp;START_MAXIMIZED=FALSE&amp;VAR:CALENDAR=US&amp;VAR:SYMBOL=CSC&amp;VAR:INDEX=0"}</definedName>
    <definedName name="_780__FDSAUDITLINK__" localSheetId="8" hidden="1">{"fdsup://directions/FAT Viewer?action=UPDATE&amp;creator=factset&amp;DYN_ARGS=TRUE&amp;DOC_NAME=FAT:FQL_AUDITING_CLIENT_TEMPLATE.FAT&amp;display_string=Audit&amp;VAR:KEY=TSZOJOVCDE&amp;VAR:QUERY=RkZfRUJJVERBX09QRVIoUVRSLDQvMS8yMDEwLDYvMzAvMjAxMCwsLFVTRCk=&amp;WINDOW=FIRST_POPUP&amp;HEIGH","T=450&amp;WIDTH=450&amp;START_MAXIMIZED=FALSE&amp;VAR:CALENDAR=US&amp;VAR:SYMBOL=CSC&amp;VAR:INDEX=0"}</definedName>
    <definedName name="_780__FDSAUDITLINK__" localSheetId="10" hidden="1">{"fdsup://directions/FAT Viewer?action=UPDATE&amp;creator=factset&amp;DYN_ARGS=TRUE&amp;DOC_NAME=FAT:FQL_AUDITING_CLIENT_TEMPLATE.FAT&amp;display_string=Audit&amp;VAR:KEY=TSZOJOVCDE&amp;VAR:QUERY=RkZfRUJJVERBX09QRVIoUVRSLDQvMS8yMDEwLDYvMzAvMjAxMCwsLFVTRCk=&amp;WINDOW=FIRST_POPUP&amp;HEIGH","T=450&amp;WIDTH=450&amp;START_MAXIMIZED=FALSE&amp;VAR:CALENDAR=US&amp;VAR:SYMBOL=CSC&amp;VAR:INDEX=0"}</definedName>
    <definedName name="_780__FDSAUDITLINK__" localSheetId="3" hidden="1">{"fdsup://directions/FAT Viewer?action=UPDATE&amp;creator=factset&amp;DYN_ARGS=TRUE&amp;DOC_NAME=FAT:FQL_AUDITING_CLIENT_TEMPLATE.FAT&amp;display_string=Audit&amp;VAR:KEY=TSZOJOVCDE&amp;VAR:QUERY=RkZfRUJJVERBX09QRVIoUVRSLDQvMS8yMDEwLDYvMzAvMjAxMCwsLFVTRCk=&amp;WINDOW=FIRST_POPUP&amp;HEIGH","T=450&amp;WIDTH=450&amp;START_MAXIMIZED=FALSE&amp;VAR:CALENDAR=US&amp;VAR:SYMBOL=CSC&amp;VAR:INDEX=0"}</definedName>
    <definedName name="_780__FDSAUDITLINK__" localSheetId="5" hidden="1">{"fdsup://directions/FAT Viewer?action=UPDATE&amp;creator=factset&amp;DYN_ARGS=TRUE&amp;DOC_NAME=FAT:FQL_AUDITING_CLIENT_TEMPLATE.FAT&amp;display_string=Audit&amp;VAR:KEY=TSZOJOVCDE&amp;VAR:QUERY=RkZfRUJJVERBX09QRVIoUVRSLDQvMS8yMDEwLDYvMzAvMjAxMCwsLFVTRCk=&amp;WINDOW=FIRST_POPUP&amp;HEIGH","T=450&amp;WIDTH=450&amp;START_MAXIMIZED=FALSE&amp;VAR:CALENDAR=US&amp;VAR:SYMBOL=CSC&amp;VAR:INDEX=0"}</definedName>
    <definedName name="_780__FDSAUDITLINK__" localSheetId="1" hidden="1">{"fdsup://directions/FAT Viewer?action=UPDATE&amp;creator=factset&amp;DYN_ARGS=TRUE&amp;DOC_NAME=FAT:FQL_AUDITING_CLIENT_TEMPLATE.FAT&amp;display_string=Audit&amp;VAR:KEY=TSZOJOVCDE&amp;VAR:QUERY=RkZfRUJJVERBX09QRVIoUVRSLDQvMS8yMDEwLDYvMzAvMjAxMCwsLFVTRCk=&amp;WINDOW=FIRST_POPUP&amp;HEIGH","T=450&amp;WIDTH=450&amp;START_MAXIMIZED=FALSE&amp;VAR:CALENDAR=US&amp;VAR:SYMBOL=CSC&amp;VAR:INDEX=0"}</definedName>
    <definedName name="_780__FDSAUDITLINK__" hidden="1">{"fdsup://directions/FAT Viewer?action=UPDATE&amp;creator=factset&amp;DYN_ARGS=TRUE&amp;DOC_NAME=FAT:FQL_AUDITING_CLIENT_TEMPLATE.FAT&amp;display_string=Audit&amp;VAR:KEY=TSZOJOVCDE&amp;VAR:QUERY=RkZfRUJJVERBX09QRVIoUVRSLDQvMS8yMDEwLDYvMzAvMjAxMCwsLFVTRCk=&amp;WINDOW=FIRST_POPUP&amp;HEIGH","T=450&amp;WIDTH=450&amp;START_MAXIMIZED=FALSE&amp;VAR:CALENDAR=US&amp;VAR:SYMBOL=CSC&amp;VAR:INDEX=0"}</definedName>
    <definedName name="_781__FDSAUDITLINK__" localSheetId="7" hidden="1">{"fdsup://directions/FAT Viewer?action=UPDATE&amp;creator=factset&amp;DYN_ARGS=TRUE&amp;DOC_NAME=FAT:FQL_AUDITING_CLIENT_TEMPLATE.FAT&amp;display_string=Audit&amp;VAR:KEY=TSZSNMJUBW&amp;VAR:QUERY=RkZfRUJJVERBX09QRVIoUVRSLDQvMS8yMDA5LDYvMzAvMjAwOSwsLFVTRCk=&amp;WINDOW=FIRST_POPUP&amp;HEIGH","T=450&amp;WIDTH=450&amp;START_MAXIMIZED=FALSE&amp;VAR:CALENDAR=US&amp;VAR:SYMBOL=CRM&amp;VAR:INDEX=0"}</definedName>
    <definedName name="_781__FDSAUDITLINK__" localSheetId="9" hidden="1">{"fdsup://directions/FAT Viewer?action=UPDATE&amp;creator=factset&amp;DYN_ARGS=TRUE&amp;DOC_NAME=FAT:FQL_AUDITING_CLIENT_TEMPLATE.FAT&amp;display_string=Audit&amp;VAR:KEY=TSZSNMJUBW&amp;VAR:QUERY=RkZfRUJJVERBX09QRVIoUVRSLDQvMS8yMDA5LDYvMzAvMjAwOSwsLFVTRCk=&amp;WINDOW=FIRST_POPUP&amp;HEIGH","T=450&amp;WIDTH=450&amp;START_MAXIMIZED=FALSE&amp;VAR:CALENDAR=US&amp;VAR:SYMBOL=CRM&amp;VAR:INDEX=0"}</definedName>
    <definedName name="_781__FDSAUDITLINK__" localSheetId="8" hidden="1">{"fdsup://directions/FAT Viewer?action=UPDATE&amp;creator=factset&amp;DYN_ARGS=TRUE&amp;DOC_NAME=FAT:FQL_AUDITING_CLIENT_TEMPLATE.FAT&amp;display_string=Audit&amp;VAR:KEY=TSZSNMJUBW&amp;VAR:QUERY=RkZfRUJJVERBX09QRVIoUVRSLDQvMS8yMDA5LDYvMzAvMjAwOSwsLFVTRCk=&amp;WINDOW=FIRST_POPUP&amp;HEIGH","T=450&amp;WIDTH=450&amp;START_MAXIMIZED=FALSE&amp;VAR:CALENDAR=US&amp;VAR:SYMBOL=CRM&amp;VAR:INDEX=0"}</definedName>
    <definedName name="_781__FDSAUDITLINK__" localSheetId="10" hidden="1">{"fdsup://directions/FAT Viewer?action=UPDATE&amp;creator=factset&amp;DYN_ARGS=TRUE&amp;DOC_NAME=FAT:FQL_AUDITING_CLIENT_TEMPLATE.FAT&amp;display_string=Audit&amp;VAR:KEY=TSZSNMJUBW&amp;VAR:QUERY=RkZfRUJJVERBX09QRVIoUVRSLDQvMS8yMDA5LDYvMzAvMjAwOSwsLFVTRCk=&amp;WINDOW=FIRST_POPUP&amp;HEIGH","T=450&amp;WIDTH=450&amp;START_MAXIMIZED=FALSE&amp;VAR:CALENDAR=US&amp;VAR:SYMBOL=CRM&amp;VAR:INDEX=0"}</definedName>
    <definedName name="_781__FDSAUDITLINK__" localSheetId="3" hidden="1">{"fdsup://directions/FAT Viewer?action=UPDATE&amp;creator=factset&amp;DYN_ARGS=TRUE&amp;DOC_NAME=FAT:FQL_AUDITING_CLIENT_TEMPLATE.FAT&amp;display_string=Audit&amp;VAR:KEY=TSZSNMJUBW&amp;VAR:QUERY=RkZfRUJJVERBX09QRVIoUVRSLDQvMS8yMDA5LDYvMzAvMjAwOSwsLFVTRCk=&amp;WINDOW=FIRST_POPUP&amp;HEIGH","T=450&amp;WIDTH=450&amp;START_MAXIMIZED=FALSE&amp;VAR:CALENDAR=US&amp;VAR:SYMBOL=CRM&amp;VAR:INDEX=0"}</definedName>
    <definedName name="_781__FDSAUDITLINK__" localSheetId="5" hidden="1">{"fdsup://directions/FAT Viewer?action=UPDATE&amp;creator=factset&amp;DYN_ARGS=TRUE&amp;DOC_NAME=FAT:FQL_AUDITING_CLIENT_TEMPLATE.FAT&amp;display_string=Audit&amp;VAR:KEY=TSZSNMJUBW&amp;VAR:QUERY=RkZfRUJJVERBX09QRVIoUVRSLDQvMS8yMDA5LDYvMzAvMjAwOSwsLFVTRCk=&amp;WINDOW=FIRST_POPUP&amp;HEIGH","T=450&amp;WIDTH=450&amp;START_MAXIMIZED=FALSE&amp;VAR:CALENDAR=US&amp;VAR:SYMBOL=CRM&amp;VAR:INDEX=0"}</definedName>
    <definedName name="_781__FDSAUDITLINK__" localSheetId="1" hidden="1">{"fdsup://directions/FAT Viewer?action=UPDATE&amp;creator=factset&amp;DYN_ARGS=TRUE&amp;DOC_NAME=FAT:FQL_AUDITING_CLIENT_TEMPLATE.FAT&amp;display_string=Audit&amp;VAR:KEY=TSZSNMJUBW&amp;VAR:QUERY=RkZfRUJJVERBX09QRVIoUVRSLDQvMS8yMDA5LDYvMzAvMjAwOSwsLFVTRCk=&amp;WINDOW=FIRST_POPUP&amp;HEIGH","T=450&amp;WIDTH=450&amp;START_MAXIMIZED=FALSE&amp;VAR:CALENDAR=US&amp;VAR:SYMBOL=CRM&amp;VAR:INDEX=0"}</definedName>
    <definedName name="_781__FDSAUDITLINK__" hidden="1">{"fdsup://directions/FAT Viewer?action=UPDATE&amp;creator=factset&amp;DYN_ARGS=TRUE&amp;DOC_NAME=FAT:FQL_AUDITING_CLIENT_TEMPLATE.FAT&amp;display_string=Audit&amp;VAR:KEY=TSZSNMJUBW&amp;VAR:QUERY=RkZfRUJJVERBX09QRVIoUVRSLDQvMS8yMDA5LDYvMzAvMjAwOSwsLFVTRCk=&amp;WINDOW=FIRST_POPUP&amp;HEIGH","T=450&amp;WIDTH=450&amp;START_MAXIMIZED=FALSE&amp;VAR:CALENDAR=US&amp;VAR:SYMBOL=CRM&amp;VAR:INDEX=0"}</definedName>
    <definedName name="_782__FDSAUDITLINK__" localSheetId="7" hidden="1">{"fdsup://directions/FAT Viewer?action=UPDATE&amp;creator=factset&amp;DYN_ARGS=TRUE&amp;DOC_NAME=FAT:FQL_AUDITING_CLIENT_TEMPLATE.FAT&amp;display_string=Audit&amp;VAR:KEY=ZUZQJGZAHO&amp;VAR:QUERY=RkZfRUJJVERBX09QRVIoUVRSLDQvMS8yMDEwLDYvMzAvMjAxMCwsLFVTRCk=&amp;WINDOW=FIRST_POPUP&amp;HEIGH","T=450&amp;WIDTH=450&amp;START_MAXIMIZED=FALSE&amp;VAR:CALENDAR=US&amp;VAR:SYMBOL=CRM&amp;VAR:INDEX=0"}</definedName>
    <definedName name="_782__FDSAUDITLINK__" localSheetId="9" hidden="1">{"fdsup://directions/FAT Viewer?action=UPDATE&amp;creator=factset&amp;DYN_ARGS=TRUE&amp;DOC_NAME=FAT:FQL_AUDITING_CLIENT_TEMPLATE.FAT&amp;display_string=Audit&amp;VAR:KEY=ZUZQJGZAHO&amp;VAR:QUERY=RkZfRUJJVERBX09QRVIoUVRSLDQvMS8yMDEwLDYvMzAvMjAxMCwsLFVTRCk=&amp;WINDOW=FIRST_POPUP&amp;HEIGH","T=450&amp;WIDTH=450&amp;START_MAXIMIZED=FALSE&amp;VAR:CALENDAR=US&amp;VAR:SYMBOL=CRM&amp;VAR:INDEX=0"}</definedName>
    <definedName name="_782__FDSAUDITLINK__" localSheetId="8" hidden="1">{"fdsup://directions/FAT Viewer?action=UPDATE&amp;creator=factset&amp;DYN_ARGS=TRUE&amp;DOC_NAME=FAT:FQL_AUDITING_CLIENT_TEMPLATE.FAT&amp;display_string=Audit&amp;VAR:KEY=ZUZQJGZAHO&amp;VAR:QUERY=RkZfRUJJVERBX09QRVIoUVRSLDQvMS8yMDEwLDYvMzAvMjAxMCwsLFVTRCk=&amp;WINDOW=FIRST_POPUP&amp;HEIGH","T=450&amp;WIDTH=450&amp;START_MAXIMIZED=FALSE&amp;VAR:CALENDAR=US&amp;VAR:SYMBOL=CRM&amp;VAR:INDEX=0"}</definedName>
    <definedName name="_782__FDSAUDITLINK__" localSheetId="10" hidden="1">{"fdsup://directions/FAT Viewer?action=UPDATE&amp;creator=factset&amp;DYN_ARGS=TRUE&amp;DOC_NAME=FAT:FQL_AUDITING_CLIENT_TEMPLATE.FAT&amp;display_string=Audit&amp;VAR:KEY=ZUZQJGZAHO&amp;VAR:QUERY=RkZfRUJJVERBX09QRVIoUVRSLDQvMS8yMDEwLDYvMzAvMjAxMCwsLFVTRCk=&amp;WINDOW=FIRST_POPUP&amp;HEIGH","T=450&amp;WIDTH=450&amp;START_MAXIMIZED=FALSE&amp;VAR:CALENDAR=US&amp;VAR:SYMBOL=CRM&amp;VAR:INDEX=0"}</definedName>
    <definedName name="_782__FDSAUDITLINK__" localSheetId="3" hidden="1">{"fdsup://directions/FAT Viewer?action=UPDATE&amp;creator=factset&amp;DYN_ARGS=TRUE&amp;DOC_NAME=FAT:FQL_AUDITING_CLIENT_TEMPLATE.FAT&amp;display_string=Audit&amp;VAR:KEY=ZUZQJGZAHO&amp;VAR:QUERY=RkZfRUJJVERBX09QRVIoUVRSLDQvMS8yMDEwLDYvMzAvMjAxMCwsLFVTRCk=&amp;WINDOW=FIRST_POPUP&amp;HEIGH","T=450&amp;WIDTH=450&amp;START_MAXIMIZED=FALSE&amp;VAR:CALENDAR=US&amp;VAR:SYMBOL=CRM&amp;VAR:INDEX=0"}</definedName>
    <definedName name="_782__FDSAUDITLINK__" localSheetId="5" hidden="1">{"fdsup://directions/FAT Viewer?action=UPDATE&amp;creator=factset&amp;DYN_ARGS=TRUE&amp;DOC_NAME=FAT:FQL_AUDITING_CLIENT_TEMPLATE.FAT&amp;display_string=Audit&amp;VAR:KEY=ZUZQJGZAHO&amp;VAR:QUERY=RkZfRUJJVERBX09QRVIoUVRSLDQvMS8yMDEwLDYvMzAvMjAxMCwsLFVTRCk=&amp;WINDOW=FIRST_POPUP&amp;HEIGH","T=450&amp;WIDTH=450&amp;START_MAXIMIZED=FALSE&amp;VAR:CALENDAR=US&amp;VAR:SYMBOL=CRM&amp;VAR:INDEX=0"}</definedName>
    <definedName name="_782__FDSAUDITLINK__" localSheetId="1" hidden="1">{"fdsup://directions/FAT Viewer?action=UPDATE&amp;creator=factset&amp;DYN_ARGS=TRUE&amp;DOC_NAME=FAT:FQL_AUDITING_CLIENT_TEMPLATE.FAT&amp;display_string=Audit&amp;VAR:KEY=ZUZQJGZAHO&amp;VAR:QUERY=RkZfRUJJVERBX09QRVIoUVRSLDQvMS8yMDEwLDYvMzAvMjAxMCwsLFVTRCk=&amp;WINDOW=FIRST_POPUP&amp;HEIGH","T=450&amp;WIDTH=450&amp;START_MAXIMIZED=FALSE&amp;VAR:CALENDAR=US&amp;VAR:SYMBOL=CRM&amp;VAR:INDEX=0"}</definedName>
    <definedName name="_782__FDSAUDITLINK__" hidden="1">{"fdsup://directions/FAT Viewer?action=UPDATE&amp;creator=factset&amp;DYN_ARGS=TRUE&amp;DOC_NAME=FAT:FQL_AUDITING_CLIENT_TEMPLATE.FAT&amp;display_string=Audit&amp;VAR:KEY=ZUZQJGZAHO&amp;VAR:QUERY=RkZfRUJJVERBX09QRVIoUVRSLDQvMS8yMDEwLDYvMzAvMjAxMCwsLFVTRCk=&amp;WINDOW=FIRST_POPUP&amp;HEIGH","T=450&amp;WIDTH=450&amp;START_MAXIMIZED=FALSE&amp;VAR:CALENDAR=US&amp;VAR:SYMBOL=CRM&amp;VAR:INDEX=0"}</definedName>
    <definedName name="_783__FDSAUDITLINK__" localSheetId="7" hidden="1">{"fdsup://directions/FAT Viewer?action=UPDATE&amp;creator=factset&amp;DYN_ARGS=TRUE&amp;DOC_NAME=FAT:FQL_AUDITING_CLIENT_TEMPLATE.FAT&amp;display_string=Audit&amp;VAR:KEY=XWLSXEJCNU&amp;VAR:QUERY=RkZfRUJJVERBX09QRVIoUVRSLDQvMS8yMDA5LDYvMzAvMjAwOSwsLFVTRCk=&amp;WINDOW=FIRST_POPUP&amp;HEIGH","T=450&amp;WIDTH=450&amp;START_MAXIMIZED=FALSE&amp;VAR:CALENDAR=US&amp;VAR:SYMBOL=CPWR&amp;VAR:INDEX=0"}</definedName>
    <definedName name="_783__FDSAUDITLINK__" localSheetId="9" hidden="1">{"fdsup://directions/FAT Viewer?action=UPDATE&amp;creator=factset&amp;DYN_ARGS=TRUE&amp;DOC_NAME=FAT:FQL_AUDITING_CLIENT_TEMPLATE.FAT&amp;display_string=Audit&amp;VAR:KEY=XWLSXEJCNU&amp;VAR:QUERY=RkZfRUJJVERBX09QRVIoUVRSLDQvMS8yMDA5LDYvMzAvMjAwOSwsLFVTRCk=&amp;WINDOW=FIRST_POPUP&amp;HEIGH","T=450&amp;WIDTH=450&amp;START_MAXIMIZED=FALSE&amp;VAR:CALENDAR=US&amp;VAR:SYMBOL=CPWR&amp;VAR:INDEX=0"}</definedName>
    <definedName name="_783__FDSAUDITLINK__" localSheetId="8" hidden="1">{"fdsup://directions/FAT Viewer?action=UPDATE&amp;creator=factset&amp;DYN_ARGS=TRUE&amp;DOC_NAME=FAT:FQL_AUDITING_CLIENT_TEMPLATE.FAT&amp;display_string=Audit&amp;VAR:KEY=XWLSXEJCNU&amp;VAR:QUERY=RkZfRUJJVERBX09QRVIoUVRSLDQvMS8yMDA5LDYvMzAvMjAwOSwsLFVTRCk=&amp;WINDOW=FIRST_POPUP&amp;HEIGH","T=450&amp;WIDTH=450&amp;START_MAXIMIZED=FALSE&amp;VAR:CALENDAR=US&amp;VAR:SYMBOL=CPWR&amp;VAR:INDEX=0"}</definedName>
    <definedName name="_783__FDSAUDITLINK__" localSheetId="10" hidden="1">{"fdsup://directions/FAT Viewer?action=UPDATE&amp;creator=factset&amp;DYN_ARGS=TRUE&amp;DOC_NAME=FAT:FQL_AUDITING_CLIENT_TEMPLATE.FAT&amp;display_string=Audit&amp;VAR:KEY=XWLSXEJCNU&amp;VAR:QUERY=RkZfRUJJVERBX09QRVIoUVRSLDQvMS8yMDA5LDYvMzAvMjAwOSwsLFVTRCk=&amp;WINDOW=FIRST_POPUP&amp;HEIGH","T=450&amp;WIDTH=450&amp;START_MAXIMIZED=FALSE&amp;VAR:CALENDAR=US&amp;VAR:SYMBOL=CPWR&amp;VAR:INDEX=0"}</definedName>
    <definedName name="_783__FDSAUDITLINK__" localSheetId="3" hidden="1">{"fdsup://directions/FAT Viewer?action=UPDATE&amp;creator=factset&amp;DYN_ARGS=TRUE&amp;DOC_NAME=FAT:FQL_AUDITING_CLIENT_TEMPLATE.FAT&amp;display_string=Audit&amp;VAR:KEY=XWLSXEJCNU&amp;VAR:QUERY=RkZfRUJJVERBX09QRVIoUVRSLDQvMS8yMDA5LDYvMzAvMjAwOSwsLFVTRCk=&amp;WINDOW=FIRST_POPUP&amp;HEIGH","T=450&amp;WIDTH=450&amp;START_MAXIMIZED=FALSE&amp;VAR:CALENDAR=US&amp;VAR:SYMBOL=CPWR&amp;VAR:INDEX=0"}</definedName>
    <definedName name="_783__FDSAUDITLINK__" localSheetId="5" hidden="1">{"fdsup://directions/FAT Viewer?action=UPDATE&amp;creator=factset&amp;DYN_ARGS=TRUE&amp;DOC_NAME=FAT:FQL_AUDITING_CLIENT_TEMPLATE.FAT&amp;display_string=Audit&amp;VAR:KEY=XWLSXEJCNU&amp;VAR:QUERY=RkZfRUJJVERBX09QRVIoUVRSLDQvMS8yMDA5LDYvMzAvMjAwOSwsLFVTRCk=&amp;WINDOW=FIRST_POPUP&amp;HEIGH","T=450&amp;WIDTH=450&amp;START_MAXIMIZED=FALSE&amp;VAR:CALENDAR=US&amp;VAR:SYMBOL=CPWR&amp;VAR:INDEX=0"}</definedName>
    <definedName name="_783__FDSAUDITLINK__" localSheetId="1" hidden="1">{"fdsup://directions/FAT Viewer?action=UPDATE&amp;creator=factset&amp;DYN_ARGS=TRUE&amp;DOC_NAME=FAT:FQL_AUDITING_CLIENT_TEMPLATE.FAT&amp;display_string=Audit&amp;VAR:KEY=XWLSXEJCNU&amp;VAR:QUERY=RkZfRUJJVERBX09QRVIoUVRSLDQvMS8yMDA5LDYvMzAvMjAwOSwsLFVTRCk=&amp;WINDOW=FIRST_POPUP&amp;HEIGH","T=450&amp;WIDTH=450&amp;START_MAXIMIZED=FALSE&amp;VAR:CALENDAR=US&amp;VAR:SYMBOL=CPWR&amp;VAR:INDEX=0"}</definedName>
    <definedName name="_783__FDSAUDITLINK__" hidden="1">{"fdsup://directions/FAT Viewer?action=UPDATE&amp;creator=factset&amp;DYN_ARGS=TRUE&amp;DOC_NAME=FAT:FQL_AUDITING_CLIENT_TEMPLATE.FAT&amp;display_string=Audit&amp;VAR:KEY=XWLSXEJCNU&amp;VAR:QUERY=RkZfRUJJVERBX09QRVIoUVRSLDQvMS8yMDA5LDYvMzAvMjAwOSwsLFVTRCk=&amp;WINDOW=FIRST_POPUP&amp;HEIGH","T=450&amp;WIDTH=450&amp;START_MAXIMIZED=FALSE&amp;VAR:CALENDAR=US&amp;VAR:SYMBOL=CPWR&amp;VAR:INDEX=0"}</definedName>
    <definedName name="_784__FDSAUDITLINK__" localSheetId="7" hidden="1">{"fdsup://directions/FAT Viewer?action=UPDATE&amp;creator=factset&amp;DYN_ARGS=TRUE&amp;DOC_NAME=FAT:FQL_AUDITING_CLIENT_TEMPLATE.FAT&amp;display_string=Audit&amp;VAR:KEY=BKDAZMXARE&amp;VAR:QUERY=RkZfRUJJVERBX09QRVIoUVRSLDQvMS8yMDEwLDYvMzAvMjAxMCwsLFVTRCk=&amp;WINDOW=FIRST_POPUP&amp;HEIGH","T=450&amp;WIDTH=450&amp;START_MAXIMIZED=FALSE&amp;VAR:CALENDAR=US&amp;VAR:SYMBOL=CPWR&amp;VAR:INDEX=0"}</definedName>
    <definedName name="_784__FDSAUDITLINK__" localSheetId="9" hidden="1">{"fdsup://directions/FAT Viewer?action=UPDATE&amp;creator=factset&amp;DYN_ARGS=TRUE&amp;DOC_NAME=FAT:FQL_AUDITING_CLIENT_TEMPLATE.FAT&amp;display_string=Audit&amp;VAR:KEY=BKDAZMXARE&amp;VAR:QUERY=RkZfRUJJVERBX09QRVIoUVRSLDQvMS8yMDEwLDYvMzAvMjAxMCwsLFVTRCk=&amp;WINDOW=FIRST_POPUP&amp;HEIGH","T=450&amp;WIDTH=450&amp;START_MAXIMIZED=FALSE&amp;VAR:CALENDAR=US&amp;VAR:SYMBOL=CPWR&amp;VAR:INDEX=0"}</definedName>
    <definedName name="_784__FDSAUDITLINK__" localSheetId="8" hidden="1">{"fdsup://directions/FAT Viewer?action=UPDATE&amp;creator=factset&amp;DYN_ARGS=TRUE&amp;DOC_NAME=FAT:FQL_AUDITING_CLIENT_TEMPLATE.FAT&amp;display_string=Audit&amp;VAR:KEY=BKDAZMXARE&amp;VAR:QUERY=RkZfRUJJVERBX09QRVIoUVRSLDQvMS8yMDEwLDYvMzAvMjAxMCwsLFVTRCk=&amp;WINDOW=FIRST_POPUP&amp;HEIGH","T=450&amp;WIDTH=450&amp;START_MAXIMIZED=FALSE&amp;VAR:CALENDAR=US&amp;VAR:SYMBOL=CPWR&amp;VAR:INDEX=0"}</definedName>
    <definedName name="_784__FDSAUDITLINK__" localSheetId="10" hidden="1">{"fdsup://directions/FAT Viewer?action=UPDATE&amp;creator=factset&amp;DYN_ARGS=TRUE&amp;DOC_NAME=FAT:FQL_AUDITING_CLIENT_TEMPLATE.FAT&amp;display_string=Audit&amp;VAR:KEY=BKDAZMXARE&amp;VAR:QUERY=RkZfRUJJVERBX09QRVIoUVRSLDQvMS8yMDEwLDYvMzAvMjAxMCwsLFVTRCk=&amp;WINDOW=FIRST_POPUP&amp;HEIGH","T=450&amp;WIDTH=450&amp;START_MAXIMIZED=FALSE&amp;VAR:CALENDAR=US&amp;VAR:SYMBOL=CPWR&amp;VAR:INDEX=0"}</definedName>
    <definedName name="_784__FDSAUDITLINK__" localSheetId="3" hidden="1">{"fdsup://directions/FAT Viewer?action=UPDATE&amp;creator=factset&amp;DYN_ARGS=TRUE&amp;DOC_NAME=FAT:FQL_AUDITING_CLIENT_TEMPLATE.FAT&amp;display_string=Audit&amp;VAR:KEY=BKDAZMXARE&amp;VAR:QUERY=RkZfRUJJVERBX09QRVIoUVRSLDQvMS8yMDEwLDYvMzAvMjAxMCwsLFVTRCk=&amp;WINDOW=FIRST_POPUP&amp;HEIGH","T=450&amp;WIDTH=450&amp;START_MAXIMIZED=FALSE&amp;VAR:CALENDAR=US&amp;VAR:SYMBOL=CPWR&amp;VAR:INDEX=0"}</definedName>
    <definedName name="_784__FDSAUDITLINK__" localSheetId="5" hidden="1">{"fdsup://directions/FAT Viewer?action=UPDATE&amp;creator=factset&amp;DYN_ARGS=TRUE&amp;DOC_NAME=FAT:FQL_AUDITING_CLIENT_TEMPLATE.FAT&amp;display_string=Audit&amp;VAR:KEY=BKDAZMXARE&amp;VAR:QUERY=RkZfRUJJVERBX09QRVIoUVRSLDQvMS8yMDEwLDYvMzAvMjAxMCwsLFVTRCk=&amp;WINDOW=FIRST_POPUP&amp;HEIGH","T=450&amp;WIDTH=450&amp;START_MAXIMIZED=FALSE&amp;VAR:CALENDAR=US&amp;VAR:SYMBOL=CPWR&amp;VAR:INDEX=0"}</definedName>
    <definedName name="_784__FDSAUDITLINK__" localSheetId="1" hidden="1">{"fdsup://directions/FAT Viewer?action=UPDATE&amp;creator=factset&amp;DYN_ARGS=TRUE&amp;DOC_NAME=FAT:FQL_AUDITING_CLIENT_TEMPLATE.FAT&amp;display_string=Audit&amp;VAR:KEY=BKDAZMXARE&amp;VAR:QUERY=RkZfRUJJVERBX09QRVIoUVRSLDQvMS8yMDEwLDYvMzAvMjAxMCwsLFVTRCk=&amp;WINDOW=FIRST_POPUP&amp;HEIGH","T=450&amp;WIDTH=450&amp;START_MAXIMIZED=FALSE&amp;VAR:CALENDAR=US&amp;VAR:SYMBOL=CPWR&amp;VAR:INDEX=0"}</definedName>
    <definedName name="_784__FDSAUDITLINK__" hidden="1">{"fdsup://directions/FAT Viewer?action=UPDATE&amp;creator=factset&amp;DYN_ARGS=TRUE&amp;DOC_NAME=FAT:FQL_AUDITING_CLIENT_TEMPLATE.FAT&amp;display_string=Audit&amp;VAR:KEY=BKDAZMXARE&amp;VAR:QUERY=RkZfRUJJVERBX09QRVIoUVRSLDQvMS8yMDEwLDYvMzAvMjAxMCwsLFVTRCk=&amp;WINDOW=FIRST_POPUP&amp;HEIGH","T=450&amp;WIDTH=450&amp;START_MAXIMIZED=FALSE&amp;VAR:CALENDAR=US&amp;VAR:SYMBOL=CPWR&amp;VAR:INDEX=0"}</definedName>
    <definedName name="_785__FDSAUDITLINK__" localSheetId="7" hidden="1">{"fdsup://directions/FAT Viewer?action=UPDATE&amp;creator=factset&amp;DYN_ARGS=TRUE&amp;DOC_NAME=FAT:FQL_AUDITING_CLIENT_TEMPLATE.FAT&amp;display_string=Audit&amp;VAR:KEY=RCHWHWHULG&amp;VAR:QUERY=RkZfRUJJVERBX09QRVIoUVRSLDQvMS8yMDA5LDYvMzAvMjAwOSwsLFVTRCk=&amp;WINDOW=FIRST_POPUP&amp;HEIGH","T=450&amp;WIDTH=450&amp;START_MAXIMIZED=FALSE&amp;VAR:CALENDAR=US&amp;VAR:SYMBOL=CPB&amp;VAR:INDEX=0"}</definedName>
    <definedName name="_785__FDSAUDITLINK__" localSheetId="9" hidden="1">{"fdsup://directions/FAT Viewer?action=UPDATE&amp;creator=factset&amp;DYN_ARGS=TRUE&amp;DOC_NAME=FAT:FQL_AUDITING_CLIENT_TEMPLATE.FAT&amp;display_string=Audit&amp;VAR:KEY=RCHWHWHULG&amp;VAR:QUERY=RkZfRUJJVERBX09QRVIoUVRSLDQvMS8yMDA5LDYvMzAvMjAwOSwsLFVTRCk=&amp;WINDOW=FIRST_POPUP&amp;HEIGH","T=450&amp;WIDTH=450&amp;START_MAXIMIZED=FALSE&amp;VAR:CALENDAR=US&amp;VAR:SYMBOL=CPB&amp;VAR:INDEX=0"}</definedName>
    <definedName name="_785__FDSAUDITLINK__" localSheetId="8" hidden="1">{"fdsup://directions/FAT Viewer?action=UPDATE&amp;creator=factset&amp;DYN_ARGS=TRUE&amp;DOC_NAME=FAT:FQL_AUDITING_CLIENT_TEMPLATE.FAT&amp;display_string=Audit&amp;VAR:KEY=RCHWHWHULG&amp;VAR:QUERY=RkZfRUJJVERBX09QRVIoUVRSLDQvMS8yMDA5LDYvMzAvMjAwOSwsLFVTRCk=&amp;WINDOW=FIRST_POPUP&amp;HEIGH","T=450&amp;WIDTH=450&amp;START_MAXIMIZED=FALSE&amp;VAR:CALENDAR=US&amp;VAR:SYMBOL=CPB&amp;VAR:INDEX=0"}</definedName>
    <definedName name="_785__FDSAUDITLINK__" localSheetId="10" hidden="1">{"fdsup://directions/FAT Viewer?action=UPDATE&amp;creator=factset&amp;DYN_ARGS=TRUE&amp;DOC_NAME=FAT:FQL_AUDITING_CLIENT_TEMPLATE.FAT&amp;display_string=Audit&amp;VAR:KEY=RCHWHWHULG&amp;VAR:QUERY=RkZfRUJJVERBX09QRVIoUVRSLDQvMS8yMDA5LDYvMzAvMjAwOSwsLFVTRCk=&amp;WINDOW=FIRST_POPUP&amp;HEIGH","T=450&amp;WIDTH=450&amp;START_MAXIMIZED=FALSE&amp;VAR:CALENDAR=US&amp;VAR:SYMBOL=CPB&amp;VAR:INDEX=0"}</definedName>
    <definedName name="_785__FDSAUDITLINK__" localSheetId="3" hidden="1">{"fdsup://directions/FAT Viewer?action=UPDATE&amp;creator=factset&amp;DYN_ARGS=TRUE&amp;DOC_NAME=FAT:FQL_AUDITING_CLIENT_TEMPLATE.FAT&amp;display_string=Audit&amp;VAR:KEY=RCHWHWHULG&amp;VAR:QUERY=RkZfRUJJVERBX09QRVIoUVRSLDQvMS8yMDA5LDYvMzAvMjAwOSwsLFVTRCk=&amp;WINDOW=FIRST_POPUP&amp;HEIGH","T=450&amp;WIDTH=450&amp;START_MAXIMIZED=FALSE&amp;VAR:CALENDAR=US&amp;VAR:SYMBOL=CPB&amp;VAR:INDEX=0"}</definedName>
    <definedName name="_785__FDSAUDITLINK__" localSheetId="5" hidden="1">{"fdsup://directions/FAT Viewer?action=UPDATE&amp;creator=factset&amp;DYN_ARGS=TRUE&amp;DOC_NAME=FAT:FQL_AUDITING_CLIENT_TEMPLATE.FAT&amp;display_string=Audit&amp;VAR:KEY=RCHWHWHULG&amp;VAR:QUERY=RkZfRUJJVERBX09QRVIoUVRSLDQvMS8yMDA5LDYvMzAvMjAwOSwsLFVTRCk=&amp;WINDOW=FIRST_POPUP&amp;HEIGH","T=450&amp;WIDTH=450&amp;START_MAXIMIZED=FALSE&amp;VAR:CALENDAR=US&amp;VAR:SYMBOL=CPB&amp;VAR:INDEX=0"}</definedName>
    <definedName name="_785__FDSAUDITLINK__" localSheetId="1" hidden="1">{"fdsup://directions/FAT Viewer?action=UPDATE&amp;creator=factset&amp;DYN_ARGS=TRUE&amp;DOC_NAME=FAT:FQL_AUDITING_CLIENT_TEMPLATE.FAT&amp;display_string=Audit&amp;VAR:KEY=RCHWHWHULG&amp;VAR:QUERY=RkZfRUJJVERBX09QRVIoUVRSLDQvMS8yMDA5LDYvMzAvMjAwOSwsLFVTRCk=&amp;WINDOW=FIRST_POPUP&amp;HEIGH","T=450&amp;WIDTH=450&amp;START_MAXIMIZED=FALSE&amp;VAR:CALENDAR=US&amp;VAR:SYMBOL=CPB&amp;VAR:INDEX=0"}</definedName>
    <definedName name="_785__FDSAUDITLINK__" hidden="1">{"fdsup://directions/FAT Viewer?action=UPDATE&amp;creator=factset&amp;DYN_ARGS=TRUE&amp;DOC_NAME=FAT:FQL_AUDITING_CLIENT_TEMPLATE.FAT&amp;display_string=Audit&amp;VAR:KEY=RCHWHWHULG&amp;VAR:QUERY=RkZfRUJJVERBX09QRVIoUVRSLDQvMS8yMDA5LDYvMzAvMjAwOSwsLFVTRCk=&amp;WINDOW=FIRST_POPUP&amp;HEIGH","T=450&amp;WIDTH=450&amp;START_MAXIMIZED=FALSE&amp;VAR:CALENDAR=US&amp;VAR:SYMBOL=CPB&amp;VAR:INDEX=0"}</definedName>
    <definedName name="_786__FDSAUDITLINK__" localSheetId="7" hidden="1">{"fdsup://directions/FAT Viewer?action=UPDATE&amp;creator=factset&amp;DYN_ARGS=TRUE&amp;DOC_NAME=FAT:FQL_AUDITING_CLIENT_TEMPLATE.FAT&amp;display_string=Audit&amp;VAR:KEY=XCTKBKPQZS&amp;VAR:QUERY=RkZfRUJJVERBX09QRVIoUVRSLDQvMS8yMDEwLDYvMzAvMjAxMCwsLFVTRCk=&amp;WINDOW=FIRST_POPUP&amp;HEIGH","T=450&amp;WIDTH=450&amp;START_MAXIMIZED=FALSE&amp;VAR:CALENDAR=US&amp;VAR:SYMBOL=CPB&amp;VAR:INDEX=0"}</definedName>
    <definedName name="_786__FDSAUDITLINK__" localSheetId="9" hidden="1">{"fdsup://directions/FAT Viewer?action=UPDATE&amp;creator=factset&amp;DYN_ARGS=TRUE&amp;DOC_NAME=FAT:FQL_AUDITING_CLIENT_TEMPLATE.FAT&amp;display_string=Audit&amp;VAR:KEY=XCTKBKPQZS&amp;VAR:QUERY=RkZfRUJJVERBX09QRVIoUVRSLDQvMS8yMDEwLDYvMzAvMjAxMCwsLFVTRCk=&amp;WINDOW=FIRST_POPUP&amp;HEIGH","T=450&amp;WIDTH=450&amp;START_MAXIMIZED=FALSE&amp;VAR:CALENDAR=US&amp;VAR:SYMBOL=CPB&amp;VAR:INDEX=0"}</definedName>
    <definedName name="_786__FDSAUDITLINK__" localSheetId="8" hidden="1">{"fdsup://directions/FAT Viewer?action=UPDATE&amp;creator=factset&amp;DYN_ARGS=TRUE&amp;DOC_NAME=FAT:FQL_AUDITING_CLIENT_TEMPLATE.FAT&amp;display_string=Audit&amp;VAR:KEY=XCTKBKPQZS&amp;VAR:QUERY=RkZfRUJJVERBX09QRVIoUVRSLDQvMS8yMDEwLDYvMzAvMjAxMCwsLFVTRCk=&amp;WINDOW=FIRST_POPUP&amp;HEIGH","T=450&amp;WIDTH=450&amp;START_MAXIMIZED=FALSE&amp;VAR:CALENDAR=US&amp;VAR:SYMBOL=CPB&amp;VAR:INDEX=0"}</definedName>
    <definedName name="_786__FDSAUDITLINK__" localSheetId="10" hidden="1">{"fdsup://directions/FAT Viewer?action=UPDATE&amp;creator=factset&amp;DYN_ARGS=TRUE&amp;DOC_NAME=FAT:FQL_AUDITING_CLIENT_TEMPLATE.FAT&amp;display_string=Audit&amp;VAR:KEY=XCTKBKPQZS&amp;VAR:QUERY=RkZfRUJJVERBX09QRVIoUVRSLDQvMS8yMDEwLDYvMzAvMjAxMCwsLFVTRCk=&amp;WINDOW=FIRST_POPUP&amp;HEIGH","T=450&amp;WIDTH=450&amp;START_MAXIMIZED=FALSE&amp;VAR:CALENDAR=US&amp;VAR:SYMBOL=CPB&amp;VAR:INDEX=0"}</definedName>
    <definedName name="_786__FDSAUDITLINK__" localSheetId="3" hidden="1">{"fdsup://directions/FAT Viewer?action=UPDATE&amp;creator=factset&amp;DYN_ARGS=TRUE&amp;DOC_NAME=FAT:FQL_AUDITING_CLIENT_TEMPLATE.FAT&amp;display_string=Audit&amp;VAR:KEY=XCTKBKPQZS&amp;VAR:QUERY=RkZfRUJJVERBX09QRVIoUVRSLDQvMS8yMDEwLDYvMzAvMjAxMCwsLFVTRCk=&amp;WINDOW=FIRST_POPUP&amp;HEIGH","T=450&amp;WIDTH=450&amp;START_MAXIMIZED=FALSE&amp;VAR:CALENDAR=US&amp;VAR:SYMBOL=CPB&amp;VAR:INDEX=0"}</definedName>
    <definedName name="_786__FDSAUDITLINK__" localSheetId="5" hidden="1">{"fdsup://directions/FAT Viewer?action=UPDATE&amp;creator=factset&amp;DYN_ARGS=TRUE&amp;DOC_NAME=FAT:FQL_AUDITING_CLIENT_TEMPLATE.FAT&amp;display_string=Audit&amp;VAR:KEY=XCTKBKPQZS&amp;VAR:QUERY=RkZfRUJJVERBX09QRVIoUVRSLDQvMS8yMDEwLDYvMzAvMjAxMCwsLFVTRCk=&amp;WINDOW=FIRST_POPUP&amp;HEIGH","T=450&amp;WIDTH=450&amp;START_MAXIMIZED=FALSE&amp;VAR:CALENDAR=US&amp;VAR:SYMBOL=CPB&amp;VAR:INDEX=0"}</definedName>
    <definedName name="_786__FDSAUDITLINK__" localSheetId="1" hidden="1">{"fdsup://directions/FAT Viewer?action=UPDATE&amp;creator=factset&amp;DYN_ARGS=TRUE&amp;DOC_NAME=FAT:FQL_AUDITING_CLIENT_TEMPLATE.FAT&amp;display_string=Audit&amp;VAR:KEY=XCTKBKPQZS&amp;VAR:QUERY=RkZfRUJJVERBX09QRVIoUVRSLDQvMS8yMDEwLDYvMzAvMjAxMCwsLFVTRCk=&amp;WINDOW=FIRST_POPUP&amp;HEIGH","T=450&amp;WIDTH=450&amp;START_MAXIMIZED=FALSE&amp;VAR:CALENDAR=US&amp;VAR:SYMBOL=CPB&amp;VAR:INDEX=0"}</definedName>
    <definedName name="_786__FDSAUDITLINK__" hidden="1">{"fdsup://directions/FAT Viewer?action=UPDATE&amp;creator=factset&amp;DYN_ARGS=TRUE&amp;DOC_NAME=FAT:FQL_AUDITING_CLIENT_TEMPLATE.FAT&amp;display_string=Audit&amp;VAR:KEY=XCTKBKPQZS&amp;VAR:QUERY=RkZfRUJJVERBX09QRVIoUVRSLDQvMS8yMDEwLDYvMzAvMjAxMCwsLFVTRCk=&amp;WINDOW=FIRST_POPUP&amp;HEIGH","T=450&amp;WIDTH=450&amp;START_MAXIMIZED=FALSE&amp;VAR:CALENDAR=US&amp;VAR:SYMBOL=CPB&amp;VAR:INDEX=0"}</definedName>
    <definedName name="_787__FDSAUDITLINK__" localSheetId="7" hidden="1">{"fdsup://directions/FAT Viewer?action=UPDATE&amp;creator=factset&amp;DYN_ARGS=TRUE&amp;DOC_NAME=FAT:FQL_AUDITING_CLIENT_TEMPLATE.FAT&amp;display_string=Audit&amp;VAR:KEY=LGFMLUJYVC&amp;VAR:QUERY=RkZfRUJJVERBX09QRVIoUVRSLDQvMS8yMDA5LDYvMzAvMjAwOSwsLFVTRCk=&amp;WINDOW=FIRST_POPUP&amp;HEIGH","T=450&amp;WIDTH=450&amp;START_MAXIMIZED=FALSE&amp;VAR:CALENDAR=US&amp;VAR:SYMBOL=COST&amp;VAR:INDEX=0"}</definedName>
    <definedName name="_787__FDSAUDITLINK__" localSheetId="9" hidden="1">{"fdsup://directions/FAT Viewer?action=UPDATE&amp;creator=factset&amp;DYN_ARGS=TRUE&amp;DOC_NAME=FAT:FQL_AUDITING_CLIENT_TEMPLATE.FAT&amp;display_string=Audit&amp;VAR:KEY=LGFMLUJYVC&amp;VAR:QUERY=RkZfRUJJVERBX09QRVIoUVRSLDQvMS8yMDA5LDYvMzAvMjAwOSwsLFVTRCk=&amp;WINDOW=FIRST_POPUP&amp;HEIGH","T=450&amp;WIDTH=450&amp;START_MAXIMIZED=FALSE&amp;VAR:CALENDAR=US&amp;VAR:SYMBOL=COST&amp;VAR:INDEX=0"}</definedName>
    <definedName name="_787__FDSAUDITLINK__" localSheetId="8" hidden="1">{"fdsup://directions/FAT Viewer?action=UPDATE&amp;creator=factset&amp;DYN_ARGS=TRUE&amp;DOC_NAME=FAT:FQL_AUDITING_CLIENT_TEMPLATE.FAT&amp;display_string=Audit&amp;VAR:KEY=LGFMLUJYVC&amp;VAR:QUERY=RkZfRUJJVERBX09QRVIoUVRSLDQvMS8yMDA5LDYvMzAvMjAwOSwsLFVTRCk=&amp;WINDOW=FIRST_POPUP&amp;HEIGH","T=450&amp;WIDTH=450&amp;START_MAXIMIZED=FALSE&amp;VAR:CALENDAR=US&amp;VAR:SYMBOL=COST&amp;VAR:INDEX=0"}</definedName>
    <definedName name="_787__FDSAUDITLINK__" localSheetId="10" hidden="1">{"fdsup://directions/FAT Viewer?action=UPDATE&amp;creator=factset&amp;DYN_ARGS=TRUE&amp;DOC_NAME=FAT:FQL_AUDITING_CLIENT_TEMPLATE.FAT&amp;display_string=Audit&amp;VAR:KEY=LGFMLUJYVC&amp;VAR:QUERY=RkZfRUJJVERBX09QRVIoUVRSLDQvMS8yMDA5LDYvMzAvMjAwOSwsLFVTRCk=&amp;WINDOW=FIRST_POPUP&amp;HEIGH","T=450&amp;WIDTH=450&amp;START_MAXIMIZED=FALSE&amp;VAR:CALENDAR=US&amp;VAR:SYMBOL=COST&amp;VAR:INDEX=0"}</definedName>
    <definedName name="_787__FDSAUDITLINK__" localSheetId="3" hidden="1">{"fdsup://directions/FAT Viewer?action=UPDATE&amp;creator=factset&amp;DYN_ARGS=TRUE&amp;DOC_NAME=FAT:FQL_AUDITING_CLIENT_TEMPLATE.FAT&amp;display_string=Audit&amp;VAR:KEY=LGFMLUJYVC&amp;VAR:QUERY=RkZfRUJJVERBX09QRVIoUVRSLDQvMS8yMDA5LDYvMzAvMjAwOSwsLFVTRCk=&amp;WINDOW=FIRST_POPUP&amp;HEIGH","T=450&amp;WIDTH=450&amp;START_MAXIMIZED=FALSE&amp;VAR:CALENDAR=US&amp;VAR:SYMBOL=COST&amp;VAR:INDEX=0"}</definedName>
    <definedName name="_787__FDSAUDITLINK__" localSheetId="5" hidden="1">{"fdsup://directions/FAT Viewer?action=UPDATE&amp;creator=factset&amp;DYN_ARGS=TRUE&amp;DOC_NAME=FAT:FQL_AUDITING_CLIENT_TEMPLATE.FAT&amp;display_string=Audit&amp;VAR:KEY=LGFMLUJYVC&amp;VAR:QUERY=RkZfRUJJVERBX09QRVIoUVRSLDQvMS8yMDA5LDYvMzAvMjAwOSwsLFVTRCk=&amp;WINDOW=FIRST_POPUP&amp;HEIGH","T=450&amp;WIDTH=450&amp;START_MAXIMIZED=FALSE&amp;VAR:CALENDAR=US&amp;VAR:SYMBOL=COST&amp;VAR:INDEX=0"}</definedName>
    <definedName name="_787__FDSAUDITLINK__" localSheetId="1" hidden="1">{"fdsup://directions/FAT Viewer?action=UPDATE&amp;creator=factset&amp;DYN_ARGS=TRUE&amp;DOC_NAME=FAT:FQL_AUDITING_CLIENT_TEMPLATE.FAT&amp;display_string=Audit&amp;VAR:KEY=LGFMLUJYVC&amp;VAR:QUERY=RkZfRUJJVERBX09QRVIoUVRSLDQvMS8yMDA5LDYvMzAvMjAwOSwsLFVTRCk=&amp;WINDOW=FIRST_POPUP&amp;HEIGH","T=450&amp;WIDTH=450&amp;START_MAXIMIZED=FALSE&amp;VAR:CALENDAR=US&amp;VAR:SYMBOL=COST&amp;VAR:INDEX=0"}</definedName>
    <definedName name="_787__FDSAUDITLINK__" hidden="1">{"fdsup://directions/FAT Viewer?action=UPDATE&amp;creator=factset&amp;DYN_ARGS=TRUE&amp;DOC_NAME=FAT:FQL_AUDITING_CLIENT_TEMPLATE.FAT&amp;display_string=Audit&amp;VAR:KEY=LGFMLUJYVC&amp;VAR:QUERY=RkZfRUJJVERBX09QRVIoUVRSLDQvMS8yMDA5LDYvMzAvMjAwOSwsLFVTRCk=&amp;WINDOW=FIRST_POPUP&amp;HEIGH","T=450&amp;WIDTH=450&amp;START_MAXIMIZED=FALSE&amp;VAR:CALENDAR=US&amp;VAR:SYMBOL=COST&amp;VAR:INDEX=0"}</definedName>
    <definedName name="_788__FDSAUDITLINK__" localSheetId="7" hidden="1">{"fdsup://directions/FAT Viewer?action=UPDATE&amp;creator=factset&amp;DYN_ARGS=TRUE&amp;DOC_NAME=FAT:FQL_AUDITING_CLIENT_TEMPLATE.FAT&amp;display_string=Audit&amp;VAR:KEY=VKLAJAVWJY&amp;VAR:QUERY=RkZfRUJJVERBX09QRVIoUVRSLDQvMS8yMDEwLDYvMzAvMjAxMCwsLFVTRCk=&amp;WINDOW=FIRST_POPUP&amp;HEIGH","T=450&amp;WIDTH=450&amp;START_MAXIMIZED=FALSE&amp;VAR:CALENDAR=US&amp;VAR:SYMBOL=COST&amp;VAR:INDEX=0"}</definedName>
    <definedName name="_788__FDSAUDITLINK__" localSheetId="9" hidden="1">{"fdsup://directions/FAT Viewer?action=UPDATE&amp;creator=factset&amp;DYN_ARGS=TRUE&amp;DOC_NAME=FAT:FQL_AUDITING_CLIENT_TEMPLATE.FAT&amp;display_string=Audit&amp;VAR:KEY=VKLAJAVWJY&amp;VAR:QUERY=RkZfRUJJVERBX09QRVIoUVRSLDQvMS8yMDEwLDYvMzAvMjAxMCwsLFVTRCk=&amp;WINDOW=FIRST_POPUP&amp;HEIGH","T=450&amp;WIDTH=450&amp;START_MAXIMIZED=FALSE&amp;VAR:CALENDAR=US&amp;VAR:SYMBOL=COST&amp;VAR:INDEX=0"}</definedName>
    <definedName name="_788__FDSAUDITLINK__" localSheetId="8" hidden="1">{"fdsup://directions/FAT Viewer?action=UPDATE&amp;creator=factset&amp;DYN_ARGS=TRUE&amp;DOC_NAME=FAT:FQL_AUDITING_CLIENT_TEMPLATE.FAT&amp;display_string=Audit&amp;VAR:KEY=VKLAJAVWJY&amp;VAR:QUERY=RkZfRUJJVERBX09QRVIoUVRSLDQvMS8yMDEwLDYvMzAvMjAxMCwsLFVTRCk=&amp;WINDOW=FIRST_POPUP&amp;HEIGH","T=450&amp;WIDTH=450&amp;START_MAXIMIZED=FALSE&amp;VAR:CALENDAR=US&amp;VAR:SYMBOL=COST&amp;VAR:INDEX=0"}</definedName>
    <definedName name="_788__FDSAUDITLINK__" localSheetId="10" hidden="1">{"fdsup://directions/FAT Viewer?action=UPDATE&amp;creator=factset&amp;DYN_ARGS=TRUE&amp;DOC_NAME=FAT:FQL_AUDITING_CLIENT_TEMPLATE.FAT&amp;display_string=Audit&amp;VAR:KEY=VKLAJAVWJY&amp;VAR:QUERY=RkZfRUJJVERBX09QRVIoUVRSLDQvMS8yMDEwLDYvMzAvMjAxMCwsLFVTRCk=&amp;WINDOW=FIRST_POPUP&amp;HEIGH","T=450&amp;WIDTH=450&amp;START_MAXIMIZED=FALSE&amp;VAR:CALENDAR=US&amp;VAR:SYMBOL=COST&amp;VAR:INDEX=0"}</definedName>
    <definedName name="_788__FDSAUDITLINK__" localSheetId="3" hidden="1">{"fdsup://directions/FAT Viewer?action=UPDATE&amp;creator=factset&amp;DYN_ARGS=TRUE&amp;DOC_NAME=FAT:FQL_AUDITING_CLIENT_TEMPLATE.FAT&amp;display_string=Audit&amp;VAR:KEY=VKLAJAVWJY&amp;VAR:QUERY=RkZfRUJJVERBX09QRVIoUVRSLDQvMS8yMDEwLDYvMzAvMjAxMCwsLFVTRCk=&amp;WINDOW=FIRST_POPUP&amp;HEIGH","T=450&amp;WIDTH=450&amp;START_MAXIMIZED=FALSE&amp;VAR:CALENDAR=US&amp;VAR:SYMBOL=COST&amp;VAR:INDEX=0"}</definedName>
    <definedName name="_788__FDSAUDITLINK__" localSheetId="5" hidden="1">{"fdsup://directions/FAT Viewer?action=UPDATE&amp;creator=factset&amp;DYN_ARGS=TRUE&amp;DOC_NAME=FAT:FQL_AUDITING_CLIENT_TEMPLATE.FAT&amp;display_string=Audit&amp;VAR:KEY=VKLAJAVWJY&amp;VAR:QUERY=RkZfRUJJVERBX09QRVIoUVRSLDQvMS8yMDEwLDYvMzAvMjAxMCwsLFVTRCk=&amp;WINDOW=FIRST_POPUP&amp;HEIGH","T=450&amp;WIDTH=450&amp;START_MAXIMIZED=FALSE&amp;VAR:CALENDAR=US&amp;VAR:SYMBOL=COST&amp;VAR:INDEX=0"}</definedName>
    <definedName name="_788__FDSAUDITLINK__" localSheetId="1" hidden="1">{"fdsup://directions/FAT Viewer?action=UPDATE&amp;creator=factset&amp;DYN_ARGS=TRUE&amp;DOC_NAME=FAT:FQL_AUDITING_CLIENT_TEMPLATE.FAT&amp;display_string=Audit&amp;VAR:KEY=VKLAJAVWJY&amp;VAR:QUERY=RkZfRUJJVERBX09QRVIoUVRSLDQvMS8yMDEwLDYvMzAvMjAxMCwsLFVTRCk=&amp;WINDOW=FIRST_POPUP&amp;HEIGH","T=450&amp;WIDTH=450&amp;START_MAXIMIZED=FALSE&amp;VAR:CALENDAR=US&amp;VAR:SYMBOL=COST&amp;VAR:INDEX=0"}</definedName>
    <definedName name="_788__FDSAUDITLINK__" hidden="1">{"fdsup://directions/FAT Viewer?action=UPDATE&amp;creator=factset&amp;DYN_ARGS=TRUE&amp;DOC_NAME=FAT:FQL_AUDITING_CLIENT_TEMPLATE.FAT&amp;display_string=Audit&amp;VAR:KEY=VKLAJAVWJY&amp;VAR:QUERY=RkZfRUJJVERBX09QRVIoUVRSLDQvMS8yMDEwLDYvMzAvMjAxMCwsLFVTRCk=&amp;WINDOW=FIRST_POPUP&amp;HEIGH","T=450&amp;WIDTH=450&amp;START_MAXIMIZED=FALSE&amp;VAR:CALENDAR=US&amp;VAR:SYMBOL=COST&amp;VAR:INDEX=0"}</definedName>
    <definedName name="_789__FDSAUDITLINK__" localSheetId="7" hidden="1">{"fdsup://directions/FAT Viewer?action=UPDATE&amp;creator=factset&amp;DYN_ARGS=TRUE&amp;DOC_NAME=FAT:FQL_AUDITING_CLIENT_TEMPLATE.FAT&amp;display_string=Audit&amp;VAR:KEY=BKLILEDWZO&amp;VAR:QUERY=RkZfRUJJVERBX09QRVIoUVRSLDQvMS8yMDA5LDYvMzAvMjAwOSwsLFVTRCk=&amp;WINDOW=FIRST_POPUP&amp;HEIGH","T=450&amp;WIDTH=450&amp;START_MAXIMIZED=FALSE&amp;VAR:CALENDAR=US&amp;VAR:SYMBOL=COP&amp;VAR:INDEX=0"}</definedName>
    <definedName name="_789__FDSAUDITLINK__" localSheetId="9" hidden="1">{"fdsup://directions/FAT Viewer?action=UPDATE&amp;creator=factset&amp;DYN_ARGS=TRUE&amp;DOC_NAME=FAT:FQL_AUDITING_CLIENT_TEMPLATE.FAT&amp;display_string=Audit&amp;VAR:KEY=BKLILEDWZO&amp;VAR:QUERY=RkZfRUJJVERBX09QRVIoUVRSLDQvMS8yMDA5LDYvMzAvMjAwOSwsLFVTRCk=&amp;WINDOW=FIRST_POPUP&amp;HEIGH","T=450&amp;WIDTH=450&amp;START_MAXIMIZED=FALSE&amp;VAR:CALENDAR=US&amp;VAR:SYMBOL=COP&amp;VAR:INDEX=0"}</definedName>
    <definedName name="_789__FDSAUDITLINK__" localSheetId="8" hidden="1">{"fdsup://directions/FAT Viewer?action=UPDATE&amp;creator=factset&amp;DYN_ARGS=TRUE&amp;DOC_NAME=FAT:FQL_AUDITING_CLIENT_TEMPLATE.FAT&amp;display_string=Audit&amp;VAR:KEY=BKLILEDWZO&amp;VAR:QUERY=RkZfRUJJVERBX09QRVIoUVRSLDQvMS8yMDA5LDYvMzAvMjAwOSwsLFVTRCk=&amp;WINDOW=FIRST_POPUP&amp;HEIGH","T=450&amp;WIDTH=450&amp;START_MAXIMIZED=FALSE&amp;VAR:CALENDAR=US&amp;VAR:SYMBOL=COP&amp;VAR:INDEX=0"}</definedName>
    <definedName name="_789__FDSAUDITLINK__" localSheetId="10" hidden="1">{"fdsup://directions/FAT Viewer?action=UPDATE&amp;creator=factset&amp;DYN_ARGS=TRUE&amp;DOC_NAME=FAT:FQL_AUDITING_CLIENT_TEMPLATE.FAT&amp;display_string=Audit&amp;VAR:KEY=BKLILEDWZO&amp;VAR:QUERY=RkZfRUJJVERBX09QRVIoUVRSLDQvMS8yMDA5LDYvMzAvMjAwOSwsLFVTRCk=&amp;WINDOW=FIRST_POPUP&amp;HEIGH","T=450&amp;WIDTH=450&amp;START_MAXIMIZED=FALSE&amp;VAR:CALENDAR=US&amp;VAR:SYMBOL=COP&amp;VAR:INDEX=0"}</definedName>
    <definedName name="_789__FDSAUDITLINK__" localSheetId="3" hidden="1">{"fdsup://directions/FAT Viewer?action=UPDATE&amp;creator=factset&amp;DYN_ARGS=TRUE&amp;DOC_NAME=FAT:FQL_AUDITING_CLIENT_TEMPLATE.FAT&amp;display_string=Audit&amp;VAR:KEY=BKLILEDWZO&amp;VAR:QUERY=RkZfRUJJVERBX09QRVIoUVRSLDQvMS8yMDA5LDYvMzAvMjAwOSwsLFVTRCk=&amp;WINDOW=FIRST_POPUP&amp;HEIGH","T=450&amp;WIDTH=450&amp;START_MAXIMIZED=FALSE&amp;VAR:CALENDAR=US&amp;VAR:SYMBOL=COP&amp;VAR:INDEX=0"}</definedName>
    <definedName name="_789__FDSAUDITLINK__" localSheetId="5" hidden="1">{"fdsup://directions/FAT Viewer?action=UPDATE&amp;creator=factset&amp;DYN_ARGS=TRUE&amp;DOC_NAME=FAT:FQL_AUDITING_CLIENT_TEMPLATE.FAT&amp;display_string=Audit&amp;VAR:KEY=BKLILEDWZO&amp;VAR:QUERY=RkZfRUJJVERBX09QRVIoUVRSLDQvMS8yMDA5LDYvMzAvMjAwOSwsLFVTRCk=&amp;WINDOW=FIRST_POPUP&amp;HEIGH","T=450&amp;WIDTH=450&amp;START_MAXIMIZED=FALSE&amp;VAR:CALENDAR=US&amp;VAR:SYMBOL=COP&amp;VAR:INDEX=0"}</definedName>
    <definedName name="_789__FDSAUDITLINK__" localSheetId="1" hidden="1">{"fdsup://directions/FAT Viewer?action=UPDATE&amp;creator=factset&amp;DYN_ARGS=TRUE&amp;DOC_NAME=FAT:FQL_AUDITING_CLIENT_TEMPLATE.FAT&amp;display_string=Audit&amp;VAR:KEY=BKLILEDWZO&amp;VAR:QUERY=RkZfRUJJVERBX09QRVIoUVRSLDQvMS8yMDA5LDYvMzAvMjAwOSwsLFVTRCk=&amp;WINDOW=FIRST_POPUP&amp;HEIGH","T=450&amp;WIDTH=450&amp;START_MAXIMIZED=FALSE&amp;VAR:CALENDAR=US&amp;VAR:SYMBOL=COP&amp;VAR:INDEX=0"}</definedName>
    <definedName name="_789__FDSAUDITLINK__" hidden="1">{"fdsup://directions/FAT Viewer?action=UPDATE&amp;creator=factset&amp;DYN_ARGS=TRUE&amp;DOC_NAME=FAT:FQL_AUDITING_CLIENT_TEMPLATE.FAT&amp;display_string=Audit&amp;VAR:KEY=BKLILEDWZO&amp;VAR:QUERY=RkZfRUJJVERBX09QRVIoUVRSLDQvMS8yMDA5LDYvMzAvMjAwOSwsLFVTRCk=&amp;WINDOW=FIRST_POPUP&amp;HEIGH","T=450&amp;WIDTH=450&amp;START_MAXIMIZED=FALSE&amp;VAR:CALENDAR=US&amp;VAR:SYMBOL=COP&amp;VAR:INDEX=0"}</definedName>
    <definedName name="_79__FDSAUDITLINK__" localSheetId="7" hidden="1">{"fdsup://directions/FAT Viewer?action=UPDATE&amp;creator=factset&amp;DYN_ARGS=TRUE&amp;DOC_NAME=FAT:FQL_AUDITING_CLIENT_TEMPLATE.FAT&amp;display_string=Audit&amp;VAR:KEY=RKPQPKPWJQ&amp;VAR:QUERY=RkZfRUJJVERBX09QRVIoUVRSLDQvMS8yMDA5LDYvMzAvMjAwOSwsLFVTRCk=&amp;WINDOW=FIRST_POPUP&amp;HEIGH","T=450&amp;WIDTH=450&amp;START_MAXIMIZED=FALSE&amp;VAR:CALENDAR=US&amp;VAR:SYMBOL=V&amp;VAR:INDEX=0"}</definedName>
    <definedName name="_79__FDSAUDITLINK__" localSheetId="9" hidden="1">{"fdsup://directions/FAT Viewer?action=UPDATE&amp;creator=factset&amp;DYN_ARGS=TRUE&amp;DOC_NAME=FAT:FQL_AUDITING_CLIENT_TEMPLATE.FAT&amp;display_string=Audit&amp;VAR:KEY=RKPQPKPWJQ&amp;VAR:QUERY=RkZfRUJJVERBX09QRVIoUVRSLDQvMS8yMDA5LDYvMzAvMjAwOSwsLFVTRCk=&amp;WINDOW=FIRST_POPUP&amp;HEIGH","T=450&amp;WIDTH=450&amp;START_MAXIMIZED=FALSE&amp;VAR:CALENDAR=US&amp;VAR:SYMBOL=V&amp;VAR:INDEX=0"}</definedName>
    <definedName name="_79__FDSAUDITLINK__" localSheetId="8" hidden="1">{"fdsup://directions/FAT Viewer?action=UPDATE&amp;creator=factset&amp;DYN_ARGS=TRUE&amp;DOC_NAME=FAT:FQL_AUDITING_CLIENT_TEMPLATE.FAT&amp;display_string=Audit&amp;VAR:KEY=RKPQPKPWJQ&amp;VAR:QUERY=RkZfRUJJVERBX09QRVIoUVRSLDQvMS8yMDA5LDYvMzAvMjAwOSwsLFVTRCk=&amp;WINDOW=FIRST_POPUP&amp;HEIGH","T=450&amp;WIDTH=450&amp;START_MAXIMIZED=FALSE&amp;VAR:CALENDAR=US&amp;VAR:SYMBOL=V&amp;VAR:INDEX=0"}</definedName>
    <definedName name="_79__FDSAUDITLINK__" localSheetId="10" hidden="1">{"fdsup://directions/FAT Viewer?action=UPDATE&amp;creator=factset&amp;DYN_ARGS=TRUE&amp;DOC_NAME=FAT:FQL_AUDITING_CLIENT_TEMPLATE.FAT&amp;display_string=Audit&amp;VAR:KEY=RKPQPKPWJQ&amp;VAR:QUERY=RkZfRUJJVERBX09QRVIoUVRSLDQvMS8yMDA5LDYvMzAvMjAwOSwsLFVTRCk=&amp;WINDOW=FIRST_POPUP&amp;HEIGH","T=450&amp;WIDTH=450&amp;START_MAXIMIZED=FALSE&amp;VAR:CALENDAR=US&amp;VAR:SYMBOL=V&amp;VAR:INDEX=0"}</definedName>
    <definedName name="_79__FDSAUDITLINK__" localSheetId="3" hidden="1">{"fdsup://directions/FAT Viewer?action=UPDATE&amp;creator=factset&amp;DYN_ARGS=TRUE&amp;DOC_NAME=FAT:FQL_AUDITING_CLIENT_TEMPLATE.FAT&amp;display_string=Audit&amp;VAR:KEY=RKPQPKPWJQ&amp;VAR:QUERY=RkZfRUJJVERBX09QRVIoUVRSLDQvMS8yMDA5LDYvMzAvMjAwOSwsLFVTRCk=&amp;WINDOW=FIRST_POPUP&amp;HEIGH","T=450&amp;WIDTH=450&amp;START_MAXIMIZED=FALSE&amp;VAR:CALENDAR=US&amp;VAR:SYMBOL=V&amp;VAR:INDEX=0"}</definedName>
    <definedName name="_79__FDSAUDITLINK__" localSheetId="5" hidden="1">{"fdsup://directions/FAT Viewer?action=UPDATE&amp;creator=factset&amp;DYN_ARGS=TRUE&amp;DOC_NAME=FAT:FQL_AUDITING_CLIENT_TEMPLATE.FAT&amp;display_string=Audit&amp;VAR:KEY=RKPQPKPWJQ&amp;VAR:QUERY=RkZfRUJJVERBX09QRVIoUVRSLDQvMS8yMDA5LDYvMzAvMjAwOSwsLFVTRCk=&amp;WINDOW=FIRST_POPUP&amp;HEIGH","T=450&amp;WIDTH=450&amp;START_MAXIMIZED=FALSE&amp;VAR:CALENDAR=US&amp;VAR:SYMBOL=V&amp;VAR:INDEX=0"}</definedName>
    <definedName name="_79__FDSAUDITLINK__" localSheetId="1" hidden="1">{"fdsup://directions/FAT Viewer?action=UPDATE&amp;creator=factset&amp;DYN_ARGS=TRUE&amp;DOC_NAME=FAT:FQL_AUDITING_CLIENT_TEMPLATE.FAT&amp;display_string=Audit&amp;VAR:KEY=RKPQPKPWJQ&amp;VAR:QUERY=RkZfRUJJVERBX09QRVIoUVRSLDQvMS8yMDA5LDYvMzAvMjAwOSwsLFVTRCk=&amp;WINDOW=FIRST_POPUP&amp;HEIGH","T=450&amp;WIDTH=450&amp;START_MAXIMIZED=FALSE&amp;VAR:CALENDAR=US&amp;VAR:SYMBOL=V&amp;VAR:INDEX=0"}</definedName>
    <definedName name="_79__FDSAUDITLINK__" hidden="1">{"fdsup://directions/FAT Viewer?action=UPDATE&amp;creator=factset&amp;DYN_ARGS=TRUE&amp;DOC_NAME=FAT:FQL_AUDITING_CLIENT_TEMPLATE.FAT&amp;display_string=Audit&amp;VAR:KEY=RKPQPKPWJQ&amp;VAR:QUERY=RkZfRUJJVERBX09QRVIoUVRSLDQvMS8yMDA5LDYvMzAvMjAwOSwsLFVTRCk=&amp;WINDOW=FIRST_POPUP&amp;HEIGH","T=450&amp;WIDTH=450&amp;START_MAXIMIZED=FALSE&amp;VAR:CALENDAR=US&amp;VAR:SYMBOL=V&amp;VAR:INDEX=0"}</definedName>
    <definedName name="_790__FDSAUDITLINK__" localSheetId="7" hidden="1">{"fdsup://directions/FAT Viewer?action=UPDATE&amp;creator=factset&amp;DYN_ARGS=TRUE&amp;DOC_NAME=FAT:FQL_AUDITING_CLIENT_TEMPLATE.FAT&amp;display_string=Audit&amp;VAR:KEY=TGNUNYRMXM&amp;VAR:QUERY=RkZfRUJJVERBX09QRVIoUVRSLDQvMS8yMDEwLDYvMzAvMjAxMCwsLFVTRCk=&amp;WINDOW=FIRST_POPUP&amp;HEIGH","T=450&amp;WIDTH=450&amp;START_MAXIMIZED=FALSE&amp;VAR:CALENDAR=US&amp;VAR:SYMBOL=COP&amp;VAR:INDEX=0"}</definedName>
    <definedName name="_790__FDSAUDITLINK__" localSheetId="9" hidden="1">{"fdsup://directions/FAT Viewer?action=UPDATE&amp;creator=factset&amp;DYN_ARGS=TRUE&amp;DOC_NAME=FAT:FQL_AUDITING_CLIENT_TEMPLATE.FAT&amp;display_string=Audit&amp;VAR:KEY=TGNUNYRMXM&amp;VAR:QUERY=RkZfRUJJVERBX09QRVIoUVRSLDQvMS8yMDEwLDYvMzAvMjAxMCwsLFVTRCk=&amp;WINDOW=FIRST_POPUP&amp;HEIGH","T=450&amp;WIDTH=450&amp;START_MAXIMIZED=FALSE&amp;VAR:CALENDAR=US&amp;VAR:SYMBOL=COP&amp;VAR:INDEX=0"}</definedName>
    <definedName name="_790__FDSAUDITLINK__" localSheetId="8" hidden="1">{"fdsup://directions/FAT Viewer?action=UPDATE&amp;creator=factset&amp;DYN_ARGS=TRUE&amp;DOC_NAME=FAT:FQL_AUDITING_CLIENT_TEMPLATE.FAT&amp;display_string=Audit&amp;VAR:KEY=TGNUNYRMXM&amp;VAR:QUERY=RkZfRUJJVERBX09QRVIoUVRSLDQvMS8yMDEwLDYvMzAvMjAxMCwsLFVTRCk=&amp;WINDOW=FIRST_POPUP&amp;HEIGH","T=450&amp;WIDTH=450&amp;START_MAXIMIZED=FALSE&amp;VAR:CALENDAR=US&amp;VAR:SYMBOL=COP&amp;VAR:INDEX=0"}</definedName>
    <definedName name="_790__FDSAUDITLINK__" localSheetId="10" hidden="1">{"fdsup://directions/FAT Viewer?action=UPDATE&amp;creator=factset&amp;DYN_ARGS=TRUE&amp;DOC_NAME=FAT:FQL_AUDITING_CLIENT_TEMPLATE.FAT&amp;display_string=Audit&amp;VAR:KEY=TGNUNYRMXM&amp;VAR:QUERY=RkZfRUJJVERBX09QRVIoUVRSLDQvMS8yMDEwLDYvMzAvMjAxMCwsLFVTRCk=&amp;WINDOW=FIRST_POPUP&amp;HEIGH","T=450&amp;WIDTH=450&amp;START_MAXIMIZED=FALSE&amp;VAR:CALENDAR=US&amp;VAR:SYMBOL=COP&amp;VAR:INDEX=0"}</definedName>
    <definedName name="_790__FDSAUDITLINK__" localSheetId="3" hidden="1">{"fdsup://directions/FAT Viewer?action=UPDATE&amp;creator=factset&amp;DYN_ARGS=TRUE&amp;DOC_NAME=FAT:FQL_AUDITING_CLIENT_TEMPLATE.FAT&amp;display_string=Audit&amp;VAR:KEY=TGNUNYRMXM&amp;VAR:QUERY=RkZfRUJJVERBX09QRVIoUVRSLDQvMS8yMDEwLDYvMzAvMjAxMCwsLFVTRCk=&amp;WINDOW=FIRST_POPUP&amp;HEIGH","T=450&amp;WIDTH=450&amp;START_MAXIMIZED=FALSE&amp;VAR:CALENDAR=US&amp;VAR:SYMBOL=COP&amp;VAR:INDEX=0"}</definedName>
    <definedName name="_790__FDSAUDITLINK__" localSheetId="5" hidden="1">{"fdsup://directions/FAT Viewer?action=UPDATE&amp;creator=factset&amp;DYN_ARGS=TRUE&amp;DOC_NAME=FAT:FQL_AUDITING_CLIENT_TEMPLATE.FAT&amp;display_string=Audit&amp;VAR:KEY=TGNUNYRMXM&amp;VAR:QUERY=RkZfRUJJVERBX09QRVIoUVRSLDQvMS8yMDEwLDYvMzAvMjAxMCwsLFVTRCk=&amp;WINDOW=FIRST_POPUP&amp;HEIGH","T=450&amp;WIDTH=450&amp;START_MAXIMIZED=FALSE&amp;VAR:CALENDAR=US&amp;VAR:SYMBOL=COP&amp;VAR:INDEX=0"}</definedName>
    <definedName name="_790__FDSAUDITLINK__" localSheetId="1" hidden="1">{"fdsup://directions/FAT Viewer?action=UPDATE&amp;creator=factset&amp;DYN_ARGS=TRUE&amp;DOC_NAME=FAT:FQL_AUDITING_CLIENT_TEMPLATE.FAT&amp;display_string=Audit&amp;VAR:KEY=TGNUNYRMXM&amp;VAR:QUERY=RkZfRUJJVERBX09QRVIoUVRSLDQvMS8yMDEwLDYvMzAvMjAxMCwsLFVTRCk=&amp;WINDOW=FIRST_POPUP&amp;HEIGH","T=450&amp;WIDTH=450&amp;START_MAXIMIZED=FALSE&amp;VAR:CALENDAR=US&amp;VAR:SYMBOL=COP&amp;VAR:INDEX=0"}</definedName>
    <definedName name="_790__FDSAUDITLINK__" hidden="1">{"fdsup://directions/FAT Viewer?action=UPDATE&amp;creator=factset&amp;DYN_ARGS=TRUE&amp;DOC_NAME=FAT:FQL_AUDITING_CLIENT_TEMPLATE.FAT&amp;display_string=Audit&amp;VAR:KEY=TGNUNYRMXM&amp;VAR:QUERY=RkZfRUJJVERBX09QRVIoUVRSLDQvMS8yMDEwLDYvMzAvMjAxMCwsLFVTRCk=&amp;WINDOW=FIRST_POPUP&amp;HEIGH","T=450&amp;WIDTH=450&amp;START_MAXIMIZED=FALSE&amp;VAR:CALENDAR=US&amp;VAR:SYMBOL=COP&amp;VAR:INDEX=0"}</definedName>
    <definedName name="_791__FDSAUDITLINK__" localSheetId="7" hidden="1">{"fdsup://directions/FAT Viewer?action=UPDATE&amp;creator=factset&amp;DYN_ARGS=TRUE&amp;DOC_NAME=FAT:FQL_AUDITING_CLIENT_TEMPLATE.FAT&amp;display_string=Audit&amp;VAR:KEY=HEPUBCPOJW&amp;VAR:QUERY=RkZfRUJJVERBX09QRVIoUVRSLDQvMS8yMDA5LDYvMzAvMjAwOSwsLFVTRCk=&amp;WINDOW=FIRST_POPUP&amp;HEIGH","T=450&amp;WIDTH=450&amp;START_MAXIMIZED=FALSE&amp;VAR:CALENDAR=US&amp;VAR:SYMBOL=COL&amp;VAR:INDEX=0"}</definedName>
    <definedName name="_791__FDSAUDITLINK__" localSheetId="9" hidden="1">{"fdsup://directions/FAT Viewer?action=UPDATE&amp;creator=factset&amp;DYN_ARGS=TRUE&amp;DOC_NAME=FAT:FQL_AUDITING_CLIENT_TEMPLATE.FAT&amp;display_string=Audit&amp;VAR:KEY=HEPUBCPOJW&amp;VAR:QUERY=RkZfRUJJVERBX09QRVIoUVRSLDQvMS8yMDA5LDYvMzAvMjAwOSwsLFVTRCk=&amp;WINDOW=FIRST_POPUP&amp;HEIGH","T=450&amp;WIDTH=450&amp;START_MAXIMIZED=FALSE&amp;VAR:CALENDAR=US&amp;VAR:SYMBOL=COL&amp;VAR:INDEX=0"}</definedName>
    <definedName name="_791__FDSAUDITLINK__" localSheetId="8" hidden="1">{"fdsup://directions/FAT Viewer?action=UPDATE&amp;creator=factset&amp;DYN_ARGS=TRUE&amp;DOC_NAME=FAT:FQL_AUDITING_CLIENT_TEMPLATE.FAT&amp;display_string=Audit&amp;VAR:KEY=HEPUBCPOJW&amp;VAR:QUERY=RkZfRUJJVERBX09QRVIoUVRSLDQvMS8yMDA5LDYvMzAvMjAwOSwsLFVTRCk=&amp;WINDOW=FIRST_POPUP&amp;HEIGH","T=450&amp;WIDTH=450&amp;START_MAXIMIZED=FALSE&amp;VAR:CALENDAR=US&amp;VAR:SYMBOL=COL&amp;VAR:INDEX=0"}</definedName>
    <definedName name="_791__FDSAUDITLINK__" localSheetId="10" hidden="1">{"fdsup://directions/FAT Viewer?action=UPDATE&amp;creator=factset&amp;DYN_ARGS=TRUE&amp;DOC_NAME=FAT:FQL_AUDITING_CLIENT_TEMPLATE.FAT&amp;display_string=Audit&amp;VAR:KEY=HEPUBCPOJW&amp;VAR:QUERY=RkZfRUJJVERBX09QRVIoUVRSLDQvMS8yMDA5LDYvMzAvMjAwOSwsLFVTRCk=&amp;WINDOW=FIRST_POPUP&amp;HEIGH","T=450&amp;WIDTH=450&amp;START_MAXIMIZED=FALSE&amp;VAR:CALENDAR=US&amp;VAR:SYMBOL=COL&amp;VAR:INDEX=0"}</definedName>
    <definedName name="_791__FDSAUDITLINK__" localSheetId="3" hidden="1">{"fdsup://directions/FAT Viewer?action=UPDATE&amp;creator=factset&amp;DYN_ARGS=TRUE&amp;DOC_NAME=FAT:FQL_AUDITING_CLIENT_TEMPLATE.FAT&amp;display_string=Audit&amp;VAR:KEY=HEPUBCPOJW&amp;VAR:QUERY=RkZfRUJJVERBX09QRVIoUVRSLDQvMS8yMDA5LDYvMzAvMjAwOSwsLFVTRCk=&amp;WINDOW=FIRST_POPUP&amp;HEIGH","T=450&amp;WIDTH=450&amp;START_MAXIMIZED=FALSE&amp;VAR:CALENDAR=US&amp;VAR:SYMBOL=COL&amp;VAR:INDEX=0"}</definedName>
    <definedName name="_791__FDSAUDITLINK__" localSheetId="5" hidden="1">{"fdsup://directions/FAT Viewer?action=UPDATE&amp;creator=factset&amp;DYN_ARGS=TRUE&amp;DOC_NAME=FAT:FQL_AUDITING_CLIENT_TEMPLATE.FAT&amp;display_string=Audit&amp;VAR:KEY=HEPUBCPOJW&amp;VAR:QUERY=RkZfRUJJVERBX09QRVIoUVRSLDQvMS8yMDA5LDYvMzAvMjAwOSwsLFVTRCk=&amp;WINDOW=FIRST_POPUP&amp;HEIGH","T=450&amp;WIDTH=450&amp;START_MAXIMIZED=FALSE&amp;VAR:CALENDAR=US&amp;VAR:SYMBOL=COL&amp;VAR:INDEX=0"}</definedName>
    <definedName name="_791__FDSAUDITLINK__" localSheetId="1" hidden="1">{"fdsup://directions/FAT Viewer?action=UPDATE&amp;creator=factset&amp;DYN_ARGS=TRUE&amp;DOC_NAME=FAT:FQL_AUDITING_CLIENT_TEMPLATE.FAT&amp;display_string=Audit&amp;VAR:KEY=HEPUBCPOJW&amp;VAR:QUERY=RkZfRUJJVERBX09QRVIoUVRSLDQvMS8yMDA5LDYvMzAvMjAwOSwsLFVTRCk=&amp;WINDOW=FIRST_POPUP&amp;HEIGH","T=450&amp;WIDTH=450&amp;START_MAXIMIZED=FALSE&amp;VAR:CALENDAR=US&amp;VAR:SYMBOL=COL&amp;VAR:INDEX=0"}</definedName>
    <definedName name="_791__FDSAUDITLINK__" hidden="1">{"fdsup://directions/FAT Viewer?action=UPDATE&amp;creator=factset&amp;DYN_ARGS=TRUE&amp;DOC_NAME=FAT:FQL_AUDITING_CLIENT_TEMPLATE.FAT&amp;display_string=Audit&amp;VAR:KEY=HEPUBCPOJW&amp;VAR:QUERY=RkZfRUJJVERBX09QRVIoUVRSLDQvMS8yMDA5LDYvMzAvMjAwOSwsLFVTRCk=&amp;WINDOW=FIRST_POPUP&amp;HEIGH","T=450&amp;WIDTH=450&amp;START_MAXIMIZED=FALSE&amp;VAR:CALENDAR=US&amp;VAR:SYMBOL=COL&amp;VAR:INDEX=0"}</definedName>
    <definedName name="_792__FDSAUDITLINK__" localSheetId="7" hidden="1">{"fdsup://directions/FAT Viewer?action=UPDATE&amp;creator=factset&amp;DYN_ARGS=TRUE&amp;DOC_NAME=FAT:FQL_AUDITING_CLIENT_TEMPLATE.FAT&amp;display_string=Audit&amp;VAR:KEY=NOFIDMRALI&amp;VAR:QUERY=RkZfRUJJVERBX09QRVIoUVRSLDQvMS8yMDEwLDYvMzAvMjAxMCwsLFVTRCk=&amp;WINDOW=FIRST_POPUP&amp;HEIGH","T=450&amp;WIDTH=450&amp;START_MAXIMIZED=FALSE&amp;VAR:CALENDAR=US&amp;VAR:SYMBOL=COL&amp;VAR:INDEX=0"}</definedName>
    <definedName name="_792__FDSAUDITLINK__" localSheetId="9" hidden="1">{"fdsup://directions/FAT Viewer?action=UPDATE&amp;creator=factset&amp;DYN_ARGS=TRUE&amp;DOC_NAME=FAT:FQL_AUDITING_CLIENT_TEMPLATE.FAT&amp;display_string=Audit&amp;VAR:KEY=NOFIDMRALI&amp;VAR:QUERY=RkZfRUJJVERBX09QRVIoUVRSLDQvMS8yMDEwLDYvMzAvMjAxMCwsLFVTRCk=&amp;WINDOW=FIRST_POPUP&amp;HEIGH","T=450&amp;WIDTH=450&amp;START_MAXIMIZED=FALSE&amp;VAR:CALENDAR=US&amp;VAR:SYMBOL=COL&amp;VAR:INDEX=0"}</definedName>
    <definedName name="_792__FDSAUDITLINK__" localSheetId="8" hidden="1">{"fdsup://directions/FAT Viewer?action=UPDATE&amp;creator=factset&amp;DYN_ARGS=TRUE&amp;DOC_NAME=FAT:FQL_AUDITING_CLIENT_TEMPLATE.FAT&amp;display_string=Audit&amp;VAR:KEY=NOFIDMRALI&amp;VAR:QUERY=RkZfRUJJVERBX09QRVIoUVRSLDQvMS8yMDEwLDYvMzAvMjAxMCwsLFVTRCk=&amp;WINDOW=FIRST_POPUP&amp;HEIGH","T=450&amp;WIDTH=450&amp;START_MAXIMIZED=FALSE&amp;VAR:CALENDAR=US&amp;VAR:SYMBOL=COL&amp;VAR:INDEX=0"}</definedName>
    <definedName name="_792__FDSAUDITLINK__" localSheetId="10" hidden="1">{"fdsup://directions/FAT Viewer?action=UPDATE&amp;creator=factset&amp;DYN_ARGS=TRUE&amp;DOC_NAME=FAT:FQL_AUDITING_CLIENT_TEMPLATE.FAT&amp;display_string=Audit&amp;VAR:KEY=NOFIDMRALI&amp;VAR:QUERY=RkZfRUJJVERBX09QRVIoUVRSLDQvMS8yMDEwLDYvMzAvMjAxMCwsLFVTRCk=&amp;WINDOW=FIRST_POPUP&amp;HEIGH","T=450&amp;WIDTH=450&amp;START_MAXIMIZED=FALSE&amp;VAR:CALENDAR=US&amp;VAR:SYMBOL=COL&amp;VAR:INDEX=0"}</definedName>
    <definedName name="_792__FDSAUDITLINK__" localSheetId="3" hidden="1">{"fdsup://directions/FAT Viewer?action=UPDATE&amp;creator=factset&amp;DYN_ARGS=TRUE&amp;DOC_NAME=FAT:FQL_AUDITING_CLIENT_TEMPLATE.FAT&amp;display_string=Audit&amp;VAR:KEY=NOFIDMRALI&amp;VAR:QUERY=RkZfRUJJVERBX09QRVIoUVRSLDQvMS8yMDEwLDYvMzAvMjAxMCwsLFVTRCk=&amp;WINDOW=FIRST_POPUP&amp;HEIGH","T=450&amp;WIDTH=450&amp;START_MAXIMIZED=FALSE&amp;VAR:CALENDAR=US&amp;VAR:SYMBOL=COL&amp;VAR:INDEX=0"}</definedName>
    <definedName name="_792__FDSAUDITLINK__" localSheetId="5" hidden="1">{"fdsup://directions/FAT Viewer?action=UPDATE&amp;creator=factset&amp;DYN_ARGS=TRUE&amp;DOC_NAME=FAT:FQL_AUDITING_CLIENT_TEMPLATE.FAT&amp;display_string=Audit&amp;VAR:KEY=NOFIDMRALI&amp;VAR:QUERY=RkZfRUJJVERBX09QRVIoUVRSLDQvMS8yMDEwLDYvMzAvMjAxMCwsLFVTRCk=&amp;WINDOW=FIRST_POPUP&amp;HEIGH","T=450&amp;WIDTH=450&amp;START_MAXIMIZED=FALSE&amp;VAR:CALENDAR=US&amp;VAR:SYMBOL=COL&amp;VAR:INDEX=0"}</definedName>
    <definedName name="_792__FDSAUDITLINK__" localSheetId="1" hidden="1">{"fdsup://directions/FAT Viewer?action=UPDATE&amp;creator=factset&amp;DYN_ARGS=TRUE&amp;DOC_NAME=FAT:FQL_AUDITING_CLIENT_TEMPLATE.FAT&amp;display_string=Audit&amp;VAR:KEY=NOFIDMRALI&amp;VAR:QUERY=RkZfRUJJVERBX09QRVIoUVRSLDQvMS8yMDEwLDYvMzAvMjAxMCwsLFVTRCk=&amp;WINDOW=FIRST_POPUP&amp;HEIGH","T=450&amp;WIDTH=450&amp;START_MAXIMIZED=FALSE&amp;VAR:CALENDAR=US&amp;VAR:SYMBOL=COL&amp;VAR:INDEX=0"}</definedName>
    <definedName name="_792__FDSAUDITLINK__" hidden="1">{"fdsup://directions/FAT Viewer?action=UPDATE&amp;creator=factset&amp;DYN_ARGS=TRUE&amp;DOC_NAME=FAT:FQL_AUDITING_CLIENT_TEMPLATE.FAT&amp;display_string=Audit&amp;VAR:KEY=NOFIDMRALI&amp;VAR:QUERY=RkZfRUJJVERBX09QRVIoUVRSLDQvMS8yMDEwLDYvMzAvMjAxMCwsLFVTRCk=&amp;WINDOW=FIRST_POPUP&amp;HEIGH","T=450&amp;WIDTH=450&amp;START_MAXIMIZED=FALSE&amp;VAR:CALENDAR=US&amp;VAR:SYMBOL=COL&amp;VAR:INDEX=0"}</definedName>
    <definedName name="_793__FDSAUDITLINK__" localSheetId="7" hidden="1">{"fdsup://directions/FAT Viewer?action=UPDATE&amp;creator=factset&amp;DYN_ARGS=TRUE&amp;DOC_NAME=FAT:FQL_AUDITING_CLIENT_TEMPLATE.FAT&amp;display_string=Audit&amp;VAR:KEY=XANIFSXOVO&amp;VAR:QUERY=RkZfRUJJVERBX09QRVIoUVRSLDQvMS8yMDA5LDYvMzAvMjAwOSwsLFVTRCk=&amp;WINDOW=FIRST_POPUP&amp;HEIGH","T=450&amp;WIDTH=450&amp;START_MAXIMIZED=FALSE&amp;VAR:CALENDAR=US&amp;VAR:SYMBOL=COH&amp;VAR:INDEX=0"}</definedName>
    <definedName name="_793__FDSAUDITLINK__" localSheetId="9" hidden="1">{"fdsup://directions/FAT Viewer?action=UPDATE&amp;creator=factset&amp;DYN_ARGS=TRUE&amp;DOC_NAME=FAT:FQL_AUDITING_CLIENT_TEMPLATE.FAT&amp;display_string=Audit&amp;VAR:KEY=XANIFSXOVO&amp;VAR:QUERY=RkZfRUJJVERBX09QRVIoUVRSLDQvMS8yMDA5LDYvMzAvMjAwOSwsLFVTRCk=&amp;WINDOW=FIRST_POPUP&amp;HEIGH","T=450&amp;WIDTH=450&amp;START_MAXIMIZED=FALSE&amp;VAR:CALENDAR=US&amp;VAR:SYMBOL=COH&amp;VAR:INDEX=0"}</definedName>
    <definedName name="_793__FDSAUDITLINK__" localSheetId="8" hidden="1">{"fdsup://directions/FAT Viewer?action=UPDATE&amp;creator=factset&amp;DYN_ARGS=TRUE&amp;DOC_NAME=FAT:FQL_AUDITING_CLIENT_TEMPLATE.FAT&amp;display_string=Audit&amp;VAR:KEY=XANIFSXOVO&amp;VAR:QUERY=RkZfRUJJVERBX09QRVIoUVRSLDQvMS8yMDA5LDYvMzAvMjAwOSwsLFVTRCk=&amp;WINDOW=FIRST_POPUP&amp;HEIGH","T=450&amp;WIDTH=450&amp;START_MAXIMIZED=FALSE&amp;VAR:CALENDAR=US&amp;VAR:SYMBOL=COH&amp;VAR:INDEX=0"}</definedName>
    <definedName name="_793__FDSAUDITLINK__" localSheetId="10" hidden="1">{"fdsup://directions/FAT Viewer?action=UPDATE&amp;creator=factset&amp;DYN_ARGS=TRUE&amp;DOC_NAME=FAT:FQL_AUDITING_CLIENT_TEMPLATE.FAT&amp;display_string=Audit&amp;VAR:KEY=XANIFSXOVO&amp;VAR:QUERY=RkZfRUJJVERBX09QRVIoUVRSLDQvMS8yMDA5LDYvMzAvMjAwOSwsLFVTRCk=&amp;WINDOW=FIRST_POPUP&amp;HEIGH","T=450&amp;WIDTH=450&amp;START_MAXIMIZED=FALSE&amp;VAR:CALENDAR=US&amp;VAR:SYMBOL=COH&amp;VAR:INDEX=0"}</definedName>
    <definedName name="_793__FDSAUDITLINK__" localSheetId="3" hidden="1">{"fdsup://directions/FAT Viewer?action=UPDATE&amp;creator=factset&amp;DYN_ARGS=TRUE&amp;DOC_NAME=FAT:FQL_AUDITING_CLIENT_TEMPLATE.FAT&amp;display_string=Audit&amp;VAR:KEY=XANIFSXOVO&amp;VAR:QUERY=RkZfRUJJVERBX09QRVIoUVRSLDQvMS8yMDA5LDYvMzAvMjAwOSwsLFVTRCk=&amp;WINDOW=FIRST_POPUP&amp;HEIGH","T=450&amp;WIDTH=450&amp;START_MAXIMIZED=FALSE&amp;VAR:CALENDAR=US&amp;VAR:SYMBOL=COH&amp;VAR:INDEX=0"}</definedName>
    <definedName name="_793__FDSAUDITLINK__" localSheetId="5" hidden="1">{"fdsup://directions/FAT Viewer?action=UPDATE&amp;creator=factset&amp;DYN_ARGS=TRUE&amp;DOC_NAME=FAT:FQL_AUDITING_CLIENT_TEMPLATE.FAT&amp;display_string=Audit&amp;VAR:KEY=XANIFSXOVO&amp;VAR:QUERY=RkZfRUJJVERBX09QRVIoUVRSLDQvMS8yMDA5LDYvMzAvMjAwOSwsLFVTRCk=&amp;WINDOW=FIRST_POPUP&amp;HEIGH","T=450&amp;WIDTH=450&amp;START_MAXIMIZED=FALSE&amp;VAR:CALENDAR=US&amp;VAR:SYMBOL=COH&amp;VAR:INDEX=0"}</definedName>
    <definedName name="_793__FDSAUDITLINK__" localSheetId="1" hidden="1">{"fdsup://directions/FAT Viewer?action=UPDATE&amp;creator=factset&amp;DYN_ARGS=TRUE&amp;DOC_NAME=FAT:FQL_AUDITING_CLIENT_TEMPLATE.FAT&amp;display_string=Audit&amp;VAR:KEY=XANIFSXOVO&amp;VAR:QUERY=RkZfRUJJVERBX09QRVIoUVRSLDQvMS8yMDA5LDYvMzAvMjAwOSwsLFVTRCk=&amp;WINDOW=FIRST_POPUP&amp;HEIGH","T=450&amp;WIDTH=450&amp;START_MAXIMIZED=FALSE&amp;VAR:CALENDAR=US&amp;VAR:SYMBOL=COH&amp;VAR:INDEX=0"}</definedName>
    <definedName name="_793__FDSAUDITLINK__" hidden="1">{"fdsup://directions/FAT Viewer?action=UPDATE&amp;creator=factset&amp;DYN_ARGS=TRUE&amp;DOC_NAME=FAT:FQL_AUDITING_CLIENT_TEMPLATE.FAT&amp;display_string=Audit&amp;VAR:KEY=XANIFSXOVO&amp;VAR:QUERY=RkZfRUJJVERBX09QRVIoUVRSLDQvMS8yMDA5LDYvMzAvMjAwOSwsLFVTRCk=&amp;WINDOW=FIRST_POPUP&amp;HEIGH","T=450&amp;WIDTH=450&amp;START_MAXIMIZED=FALSE&amp;VAR:CALENDAR=US&amp;VAR:SYMBOL=COH&amp;VAR:INDEX=0"}</definedName>
    <definedName name="_794__FDSAUDITLINK__" localSheetId="7" hidden="1">{"fdsup://directions/FAT Viewer?action=UPDATE&amp;creator=factset&amp;DYN_ARGS=TRUE&amp;DOC_NAME=FAT:FQL_AUDITING_CLIENT_TEMPLATE.FAT&amp;display_string=Audit&amp;VAR:KEY=LYBSBSZALE&amp;VAR:QUERY=RkZfRUJJVERBX09QRVIoUVRSLDQvMS8yMDEwLDYvMzAvMjAxMCwsLFVTRCk=&amp;WINDOW=FIRST_POPUP&amp;HEIGH","T=450&amp;WIDTH=450&amp;START_MAXIMIZED=FALSE&amp;VAR:CALENDAR=US&amp;VAR:SYMBOL=COH&amp;VAR:INDEX=0"}</definedName>
    <definedName name="_794__FDSAUDITLINK__" localSheetId="9" hidden="1">{"fdsup://directions/FAT Viewer?action=UPDATE&amp;creator=factset&amp;DYN_ARGS=TRUE&amp;DOC_NAME=FAT:FQL_AUDITING_CLIENT_TEMPLATE.FAT&amp;display_string=Audit&amp;VAR:KEY=LYBSBSZALE&amp;VAR:QUERY=RkZfRUJJVERBX09QRVIoUVRSLDQvMS8yMDEwLDYvMzAvMjAxMCwsLFVTRCk=&amp;WINDOW=FIRST_POPUP&amp;HEIGH","T=450&amp;WIDTH=450&amp;START_MAXIMIZED=FALSE&amp;VAR:CALENDAR=US&amp;VAR:SYMBOL=COH&amp;VAR:INDEX=0"}</definedName>
    <definedName name="_794__FDSAUDITLINK__" localSheetId="8" hidden="1">{"fdsup://directions/FAT Viewer?action=UPDATE&amp;creator=factset&amp;DYN_ARGS=TRUE&amp;DOC_NAME=FAT:FQL_AUDITING_CLIENT_TEMPLATE.FAT&amp;display_string=Audit&amp;VAR:KEY=LYBSBSZALE&amp;VAR:QUERY=RkZfRUJJVERBX09QRVIoUVRSLDQvMS8yMDEwLDYvMzAvMjAxMCwsLFVTRCk=&amp;WINDOW=FIRST_POPUP&amp;HEIGH","T=450&amp;WIDTH=450&amp;START_MAXIMIZED=FALSE&amp;VAR:CALENDAR=US&amp;VAR:SYMBOL=COH&amp;VAR:INDEX=0"}</definedName>
    <definedName name="_794__FDSAUDITLINK__" localSheetId="10" hidden="1">{"fdsup://directions/FAT Viewer?action=UPDATE&amp;creator=factset&amp;DYN_ARGS=TRUE&amp;DOC_NAME=FAT:FQL_AUDITING_CLIENT_TEMPLATE.FAT&amp;display_string=Audit&amp;VAR:KEY=LYBSBSZALE&amp;VAR:QUERY=RkZfRUJJVERBX09QRVIoUVRSLDQvMS8yMDEwLDYvMzAvMjAxMCwsLFVTRCk=&amp;WINDOW=FIRST_POPUP&amp;HEIGH","T=450&amp;WIDTH=450&amp;START_MAXIMIZED=FALSE&amp;VAR:CALENDAR=US&amp;VAR:SYMBOL=COH&amp;VAR:INDEX=0"}</definedName>
    <definedName name="_794__FDSAUDITLINK__" localSheetId="3" hidden="1">{"fdsup://directions/FAT Viewer?action=UPDATE&amp;creator=factset&amp;DYN_ARGS=TRUE&amp;DOC_NAME=FAT:FQL_AUDITING_CLIENT_TEMPLATE.FAT&amp;display_string=Audit&amp;VAR:KEY=LYBSBSZALE&amp;VAR:QUERY=RkZfRUJJVERBX09QRVIoUVRSLDQvMS8yMDEwLDYvMzAvMjAxMCwsLFVTRCk=&amp;WINDOW=FIRST_POPUP&amp;HEIGH","T=450&amp;WIDTH=450&amp;START_MAXIMIZED=FALSE&amp;VAR:CALENDAR=US&amp;VAR:SYMBOL=COH&amp;VAR:INDEX=0"}</definedName>
    <definedName name="_794__FDSAUDITLINK__" localSheetId="5" hidden="1">{"fdsup://directions/FAT Viewer?action=UPDATE&amp;creator=factset&amp;DYN_ARGS=TRUE&amp;DOC_NAME=FAT:FQL_AUDITING_CLIENT_TEMPLATE.FAT&amp;display_string=Audit&amp;VAR:KEY=LYBSBSZALE&amp;VAR:QUERY=RkZfRUJJVERBX09QRVIoUVRSLDQvMS8yMDEwLDYvMzAvMjAxMCwsLFVTRCk=&amp;WINDOW=FIRST_POPUP&amp;HEIGH","T=450&amp;WIDTH=450&amp;START_MAXIMIZED=FALSE&amp;VAR:CALENDAR=US&amp;VAR:SYMBOL=COH&amp;VAR:INDEX=0"}</definedName>
    <definedName name="_794__FDSAUDITLINK__" localSheetId="1" hidden="1">{"fdsup://directions/FAT Viewer?action=UPDATE&amp;creator=factset&amp;DYN_ARGS=TRUE&amp;DOC_NAME=FAT:FQL_AUDITING_CLIENT_TEMPLATE.FAT&amp;display_string=Audit&amp;VAR:KEY=LYBSBSZALE&amp;VAR:QUERY=RkZfRUJJVERBX09QRVIoUVRSLDQvMS8yMDEwLDYvMzAvMjAxMCwsLFVTRCk=&amp;WINDOW=FIRST_POPUP&amp;HEIGH","T=450&amp;WIDTH=450&amp;START_MAXIMIZED=FALSE&amp;VAR:CALENDAR=US&amp;VAR:SYMBOL=COH&amp;VAR:INDEX=0"}</definedName>
    <definedName name="_794__FDSAUDITLINK__" hidden="1">{"fdsup://directions/FAT Viewer?action=UPDATE&amp;creator=factset&amp;DYN_ARGS=TRUE&amp;DOC_NAME=FAT:FQL_AUDITING_CLIENT_TEMPLATE.FAT&amp;display_string=Audit&amp;VAR:KEY=LYBSBSZALE&amp;VAR:QUERY=RkZfRUJJVERBX09QRVIoUVRSLDQvMS8yMDEwLDYvMzAvMjAxMCwsLFVTRCk=&amp;WINDOW=FIRST_POPUP&amp;HEIGH","T=450&amp;WIDTH=450&amp;START_MAXIMIZED=FALSE&amp;VAR:CALENDAR=US&amp;VAR:SYMBOL=COH&amp;VAR:INDEX=0"}</definedName>
    <definedName name="_795__FDSAUDITLINK__" localSheetId="7" hidden="1">{"fdsup://directions/FAT Viewer?action=UPDATE&amp;creator=factset&amp;DYN_ARGS=TRUE&amp;DOC_NAME=FAT:FQL_AUDITING_CLIENT_TEMPLATE.FAT&amp;display_string=Audit&amp;VAR:KEY=PEDEFIXWZM&amp;VAR:QUERY=RkZfRUJJVERBX09QRVIoUVRSLDQvMS8yMDA5LDYvMzAvMjAwOSwsLFVTRCk=&amp;WINDOW=FIRST_POPUP&amp;HEIGH","T=450&amp;WIDTH=450&amp;START_MAXIMIZED=FALSE&amp;VAR:CALENDAR=US&amp;VAR:SYMBOL=COG&amp;VAR:INDEX=0"}</definedName>
    <definedName name="_795__FDSAUDITLINK__" localSheetId="9" hidden="1">{"fdsup://directions/FAT Viewer?action=UPDATE&amp;creator=factset&amp;DYN_ARGS=TRUE&amp;DOC_NAME=FAT:FQL_AUDITING_CLIENT_TEMPLATE.FAT&amp;display_string=Audit&amp;VAR:KEY=PEDEFIXWZM&amp;VAR:QUERY=RkZfRUJJVERBX09QRVIoUVRSLDQvMS8yMDA5LDYvMzAvMjAwOSwsLFVTRCk=&amp;WINDOW=FIRST_POPUP&amp;HEIGH","T=450&amp;WIDTH=450&amp;START_MAXIMIZED=FALSE&amp;VAR:CALENDAR=US&amp;VAR:SYMBOL=COG&amp;VAR:INDEX=0"}</definedName>
    <definedName name="_795__FDSAUDITLINK__" localSheetId="8" hidden="1">{"fdsup://directions/FAT Viewer?action=UPDATE&amp;creator=factset&amp;DYN_ARGS=TRUE&amp;DOC_NAME=FAT:FQL_AUDITING_CLIENT_TEMPLATE.FAT&amp;display_string=Audit&amp;VAR:KEY=PEDEFIXWZM&amp;VAR:QUERY=RkZfRUJJVERBX09QRVIoUVRSLDQvMS8yMDA5LDYvMzAvMjAwOSwsLFVTRCk=&amp;WINDOW=FIRST_POPUP&amp;HEIGH","T=450&amp;WIDTH=450&amp;START_MAXIMIZED=FALSE&amp;VAR:CALENDAR=US&amp;VAR:SYMBOL=COG&amp;VAR:INDEX=0"}</definedName>
    <definedName name="_795__FDSAUDITLINK__" localSheetId="10" hidden="1">{"fdsup://directions/FAT Viewer?action=UPDATE&amp;creator=factset&amp;DYN_ARGS=TRUE&amp;DOC_NAME=FAT:FQL_AUDITING_CLIENT_TEMPLATE.FAT&amp;display_string=Audit&amp;VAR:KEY=PEDEFIXWZM&amp;VAR:QUERY=RkZfRUJJVERBX09QRVIoUVRSLDQvMS8yMDA5LDYvMzAvMjAwOSwsLFVTRCk=&amp;WINDOW=FIRST_POPUP&amp;HEIGH","T=450&amp;WIDTH=450&amp;START_MAXIMIZED=FALSE&amp;VAR:CALENDAR=US&amp;VAR:SYMBOL=COG&amp;VAR:INDEX=0"}</definedName>
    <definedName name="_795__FDSAUDITLINK__" localSheetId="3" hidden="1">{"fdsup://directions/FAT Viewer?action=UPDATE&amp;creator=factset&amp;DYN_ARGS=TRUE&amp;DOC_NAME=FAT:FQL_AUDITING_CLIENT_TEMPLATE.FAT&amp;display_string=Audit&amp;VAR:KEY=PEDEFIXWZM&amp;VAR:QUERY=RkZfRUJJVERBX09QRVIoUVRSLDQvMS8yMDA5LDYvMzAvMjAwOSwsLFVTRCk=&amp;WINDOW=FIRST_POPUP&amp;HEIGH","T=450&amp;WIDTH=450&amp;START_MAXIMIZED=FALSE&amp;VAR:CALENDAR=US&amp;VAR:SYMBOL=COG&amp;VAR:INDEX=0"}</definedName>
    <definedName name="_795__FDSAUDITLINK__" localSheetId="5" hidden="1">{"fdsup://directions/FAT Viewer?action=UPDATE&amp;creator=factset&amp;DYN_ARGS=TRUE&amp;DOC_NAME=FAT:FQL_AUDITING_CLIENT_TEMPLATE.FAT&amp;display_string=Audit&amp;VAR:KEY=PEDEFIXWZM&amp;VAR:QUERY=RkZfRUJJVERBX09QRVIoUVRSLDQvMS8yMDA5LDYvMzAvMjAwOSwsLFVTRCk=&amp;WINDOW=FIRST_POPUP&amp;HEIGH","T=450&amp;WIDTH=450&amp;START_MAXIMIZED=FALSE&amp;VAR:CALENDAR=US&amp;VAR:SYMBOL=COG&amp;VAR:INDEX=0"}</definedName>
    <definedName name="_795__FDSAUDITLINK__" localSheetId="1" hidden="1">{"fdsup://directions/FAT Viewer?action=UPDATE&amp;creator=factset&amp;DYN_ARGS=TRUE&amp;DOC_NAME=FAT:FQL_AUDITING_CLIENT_TEMPLATE.FAT&amp;display_string=Audit&amp;VAR:KEY=PEDEFIXWZM&amp;VAR:QUERY=RkZfRUJJVERBX09QRVIoUVRSLDQvMS8yMDA5LDYvMzAvMjAwOSwsLFVTRCk=&amp;WINDOW=FIRST_POPUP&amp;HEIGH","T=450&amp;WIDTH=450&amp;START_MAXIMIZED=FALSE&amp;VAR:CALENDAR=US&amp;VAR:SYMBOL=COG&amp;VAR:INDEX=0"}</definedName>
    <definedName name="_795__FDSAUDITLINK__" hidden="1">{"fdsup://directions/FAT Viewer?action=UPDATE&amp;creator=factset&amp;DYN_ARGS=TRUE&amp;DOC_NAME=FAT:FQL_AUDITING_CLIENT_TEMPLATE.FAT&amp;display_string=Audit&amp;VAR:KEY=PEDEFIXWZM&amp;VAR:QUERY=RkZfRUJJVERBX09QRVIoUVRSLDQvMS8yMDA5LDYvMzAvMjAwOSwsLFVTRCk=&amp;WINDOW=FIRST_POPUP&amp;HEIGH","T=450&amp;WIDTH=450&amp;START_MAXIMIZED=FALSE&amp;VAR:CALENDAR=US&amp;VAR:SYMBOL=COG&amp;VAR:INDEX=0"}</definedName>
    <definedName name="_796__FDSAUDITLINK__" localSheetId="7" hidden="1">{"fdsup://directions/FAT Viewer?action=UPDATE&amp;creator=factset&amp;DYN_ARGS=TRUE&amp;DOC_NAME=FAT:FQL_AUDITING_CLIENT_TEMPLATE.FAT&amp;display_string=Audit&amp;VAR:KEY=PQLOBKLWTC&amp;VAR:QUERY=RkZfRUJJVERBX09QRVIoUVRSLDQvMS8yMDEwLDYvMzAvMjAxMCwsLFVTRCk=&amp;WINDOW=FIRST_POPUP&amp;HEIGH","T=450&amp;WIDTH=450&amp;START_MAXIMIZED=FALSE&amp;VAR:CALENDAR=US&amp;VAR:SYMBOL=COG&amp;VAR:INDEX=0"}</definedName>
    <definedName name="_796__FDSAUDITLINK__" localSheetId="9" hidden="1">{"fdsup://directions/FAT Viewer?action=UPDATE&amp;creator=factset&amp;DYN_ARGS=TRUE&amp;DOC_NAME=FAT:FQL_AUDITING_CLIENT_TEMPLATE.FAT&amp;display_string=Audit&amp;VAR:KEY=PQLOBKLWTC&amp;VAR:QUERY=RkZfRUJJVERBX09QRVIoUVRSLDQvMS8yMDEwLDYvMzAvMjAxMCwsLFVTRCk=&amp;WINDOW=FIRST_POPUP&amp;HEIGH","T=450&amp;WIDTH=450&amp;START_MAXIMIZED=FALSE&amp;VAR:CALENDAR=US&amp;VAR:SYMBOL=COG&amp;VAR:INDEX=0"}</definedName>
    <definedName name="_796__FDSAUDITLINK__" localSheetId="8" hidden="1">{"fdsup://directions/FAT Viewer?action=UPDATE&amp;creator=factset&amp;DYN_ARGS=TRUE&amp;DOC_NAME=FAT:FQL_AUDITING_CLIENT_TEMPLATE.FAT&amp;display_string=Audit&amp;VAR:KEY=PQLOBKLWTC&amp;VAR:QUERY=RkZfRUJJVERBX09QRVIoUVRSLDQvMS8yMDEwLDYvMzAvMjAxMCwsLFVTRCk=&amp;WINDOW=FIRST_POPUP&amp;HEIGH","T=450&amp;WIDTH=450&amp;START_MAXIMIZED=FALSE&amp;VAR:CALENDAR=US&amp;VAR:SYMBOL=COG&amp;VAR:INDEX=0"}</definedName>
    <definedName name="_796__FDSAUDITLINK__" localSheetId="10" hidden="1">{"fdsup://directions/FAT Viewer?action=UPDATE&amp;creator=factset&amp;DYN_ARGS=TRUE&amp;DOC_NAME=FAT:FQL_AUDITING_CLIENT_TEMPLATE.FAT&amp;display_string=Audit&amp;VAR:KEY=PQLOBKLWTC&amp;VAR:QUERY=RkZfRUJJVERBX09QRVIoUVRSLDQvMS8yMDEwLDYvMzAvMjAxMCwsLFVTRCk=&amp;WINDOW=FIRST_POPUP&amp;HEIGH","T=450&amp;WIDTH=450&amp;START_MAXIMIZED=FALSE&amp;VAR:CALENDAR=US&amp;VAR:SYMBOL=COG&amp;VAR:INDEX=0"}</definedName>
    <definedName name="_796__FDSAUDITLINK__" localSheetId="3" hidden="1">{"fdsup://directions/FAT Viewer?action=UPDATE&amp;creator=factset&amp;DYN_ARGS=TRUE&amp;DOC_NAME=FAT:FQL_AUDITING_CLIENT_TEMPLATE.FAT&amp;display_string=Audit&amp;VAR:KEY=PQLOBKLWTC&amp;VAR:QUERY=RkZfRUJJVERBX09QRVIoUVRSLDQvMS8yMDEwLDYvMzAvMjAxMCwsLFVTRCk=&amp;WINDOW=FIRST_POPUP&amp;HEIGH","T=450&amp;WIDTH=450&amp;START_MAXIMIZED=FALSE&amp;VAR:CALENDAR=US&amp;VAR:SYMBOL=COG&amp;VAR:INDEX=0"}</definedName>
    <definedName name="_796__FDSAUDITLINK__" localSheetId="5" hidden="1">{"fdsup://directions/FAT Viewer?action=UPDATE&amp;creator=factset&amp;DYN_ARGS=TRUE&amp;DOC_NAME=FAT:FQL_AUDITING_CLIENT_TEMPLATE.FAT&amp;display_string=Audit&amp;VAR:KEY=PQLOBKLWTC&amp;VAR:QUERY=RkZfRUJJVERBX09QRVIoUVRSLDQvMS8yMDEwLDYvMzAvMjAxMCwsLFVTRCk=&amp;WINDOW=FIRST_POPUP&amp;HEIGH","T=450&amp;WIDTH=450&amp;START_MAXIMIZED=FALSE&amp;VAR:CALENDAR=US&amp;VAR:SYMBOL=COG&amp;VAR:INDEX=0"}</definedName>
    <definedName name="_796__FDSAUDITLINK__" localSheetId="1" hidden="1">{"fdsup://directions/FAT Viewer?action=UPDATE&amp;creator=factset&amp;DYN_ARGS=TRUE&amp;DOC_NAME=FAT:FQL_AUDITING_CLIENT_TEMPLATE.FAT&amp;display_string=Audit&amp;VAR:KEY=PQLOBKLWTC&amp;VAR:QUERY=RkZfRUJJVERBX09QRVIoUVRSLDQvMS8yMDEwLDYvMzAvMjAxMCwsLFVTRCk=&amp;WINDOW=FIRST_POPUP&amp;HEIGH","T=450&amp;WIDTH=450&amp;START_MAXIMIZED=FALSE&amp;VAR:CALENDAR=US&amp;VAR:SYMBOL=COG&amp;VAR:INDEX=0"}</definedName>
    <definedName name="_796__FDSAUDITLINK__" hidden="1">{"fdsup://directions/FAT Viewer?action=UPDATE&amp;creator=factset&amp;DYN_ARGS=TRUE&amp;DOC_NAME=FAT:FQL_AUDITING_CLIENT_TEMPLATE.FAT&amp;display_string=Audit&amp;VAR:KEY=PQLOBKLWTC&amp;VAR:QUERY=RkZfRUJJVERBX09QRVIoUVRSLDQvMS8yMDEwLDYvMzAvMjAxMCwsLFVTRCk=&amp;WINDOW=FIRST_POPUP&amp;HEIGH","T=450&amp;WIDTH=450&amp;START_MAXIMIZED=FALSE&amp;VAR:CALENDAR=US&amp;VAR:SYMBOL=COG&amp;VAR:INDEX=0"}</definedName>
    <definedName name="_797__FDSAUDITLINK__" localSheetId="7" hidden="1">{"fdsup://directions/FAT Viewer?action=UPDATE&amp;creator=factset&amp;DYN_ARGS=TRUE&amp;DOC_NAME=FAT:FQL_AUDITING_CLIENT_TEMPLATE.FAT&amp;display_string=Audit&amp;VAR:KEY=HQTSFGTEJW&amp;VAR:QUERY=RkZfRUJJVERBX09QRVIoUVRSLDQvMS8yMDA5LDYvMzAvMjAwOSwsLFVTRCk=&amp;WINDOW=FIRST_POPUP&amp;HEIGH","T=450&amp;WIDTH=450&amp;START_MAXIMIZED=FALSE&amp;VAR:CALENDAR=US&amp;VAR:SYMBOL=COF&amp;VAR:INDEX=0"}</definedName>
    <definedName name="_797__FDSAUDITLINK__" localSheetId="9" hidden="1">{"fdsup://directions/FAT Viewer?action=UPDATE&amp;creator=factset&amp;DYN_ARGS=TRUE&amp;DOC_NAME=FAT:FQL_AUDITING_CLIENT_TEMPLATE.FAT&amp;display_string=Audit&amp;VAR:KEY=HQTSFGTEJW&amp;VAR:QUERY=RkZfRUJJVERBX09QRVIoUVRSLDQvMS8yMDA5LDYvMzAvMjAwOSwsLFVTRCk=&amp;WINDOW=FIRST_POPUP&amp;HEIGH","T=450&amp;WIDTH=450&amp;START_MAXIMIZED=FALSE&amp;VAR:CALENDAR=US&amp;VAR:SYMBOL=COF&amp;VAR:INDEX=0"}</definedName>
    <definedName name="_797__FDSAUDITLINK__" localSheetId="8" hidden="1">{"fdsup://directions/FAT Viewer?action=UPDATE&amp;creator=factset&amp;DYN_ARGS=TRUE&amp;DOC_NAME=FAT:FQL_AUDITING_CLIENT_TEMPLATE.FAT&amp;display_string=Audit&amp;VAR:KEY=HQTSFGTEJW&amp;VAR:QUERY=RkZfRUJJVERBX09QRVIoUVRSLDQvMS8yMDA5LDYvMzAvMjAwOSwsLFVTRCk=&amp;WINDOW=FIRST_POPUP&amp;HEIGH","T=450&amp;WIDTH=450&amp;START_MAXIMIZED=FALSE&amp;VAR:CALENDAR=US&amp;VAR:SYMBOL=COF&amp;VAR:INDEX=0"}</definedName>
    <definedName name="_797__FDSAUDITLINK__" localSheetId="10" hidden="1">{"fdsup://directions/FAT Viewer?action=UPDATE&amp;creator=factset&amp;DYN_ARGS=TRUE&amp;DOC_NAME=FAT:FQL_AUDITING_CLIENT_TEMPLATE.FAT&amp;display_string=Audit&amp;VAR:KEY=HQTSFGTEJW&amp;VAR:QUERY=RkZfRUJJVERBX09QRVIoUVRSLDQvMS8yMDA5LDYvMzAvMjAwOSwsLFVTRCk=&amp;WINDOW=FIRST_POPUP&amp;HEIGH","T=450&amp;WIDTH=450&amp;START_MAXIMIZED=FALSE&amp;VAR:CALENDAR=US&amp;VAR:SYMBOL=COF&amp;VAR:INDEX=0"}</definedName>
    <definedName name="_797__FDSAUDITLINK__" localSheetId="3" hidden="1">{"fdsup://directions/FAT Viewer?action=UPDATE&amp;creator=factset&amp;DYN_ARGS=TRUE&amp;DOC_NAME=FAT:FQL_AUDITING_CLIENT_TEMPLATE.FAT&amp;display_string=Audit&amp;VAR:KEY=HQTSFGTEJW&amp;VAR:QUERY=RkZfRUJJVERBX09QRVIoUVRSLDQvMS8yMDA5LDYvMzAvMjAwOSwsLFVTRCk=&amp;WINDOW=FIRST_POPUP&amp;HEIGH","T=450&amp;WIDTH=450&amp;START_MAXIMIZED=FALSE&amp;VAR:CALENDAR=US&amp;VAR:SYMBOL=COF&amp;VAR:INDEX=0"}</definedName>
    <definedName name="_797__FDSAUDITLINK__" localSheetId="5" hidden="1">{"fdsup://directions/FAT Viewer?action=UPDATE&amp;creator=factset&amp;DYN_ARGS=TRUE&amp;DOC_NAME=FAT:FQL_AUDITING_CLIENT_TEMPLATE.FAT&amp;display_string=Audit&amp;VAR:KEY=HQTSFGTEJW&amp;VAR:QUERY=RkZfRUJJVERBX09QRVIoUVRSLDQvMS8yMDA5LDYvMzAvMjAwOSwsLFVTRCk=&amp;WINDOW=FIRST_POPUP&amp;HEIGH","T=450&amp;WIDTH=450&amp;START_MAXIMIZED=FALSE&amp;VAR:CALENDAR=US&amp;VAR:SYMBOL=COF&amp;VAR:INDEX=0"}</definedName>
    <definedName name="_797__FDSAUDITLINK__" localSheetId="1" hidden="1">{"fdsup://directions/FAT Viewer?action=UPDATE&amp;creator=factset&amp;DYN_ARGS=TRUE&amp;DOC_NAME=FAT:FQL_AUDITING_CLIENT_TEMPLATE.FAT&amp;display_string=Audit&amp;VAR:KEY=HQTSFGTEJW&amp;VAR:QUERY=RkZfRUJJVERBX09QRVIoUVRSLDQvMS8yMDA5LDYvMzAvMjAwOSwsLFVTRCk=&amp;WINDOW=FIRST_POPUP&amp;HEIGH","T=450&amp;WIDTH=450&amp;START_MAXIMIZED=FALSE&amp;VAR:CALENDAR=US&amp;VAR:SYMBOL=COF&amp;VAR:INDEX=0"}</definedName>
    <definedName name="_797__FDSAUDITLINK__" hidden="1">{"fdsup://directions/FAT Viewer?action=UPDATE&amp;creator=factset&amp;DYN_ARGS=TRUE&amp;DOC_NAME=FAT:FQL_AUDITING_CLIENT_TEMPLATE.FAT&amp;display_string=Audit&amp;VAR:KEY=HQTSFGTEJW&amp;VAR:QUERY=RkZfRUJJVERBX09QRVIoUVRSLDQvMS8yMDA5LDYvMzAvMjAwOSwsLFVTRCk=&amp;WINDOW=FIRST_POPUP&amp;HEIGH","T=450&amp;WIDTH=450&amp;START_MAXIMIZED=FALSE&amp;VAR:CALENDAR=US&amp;VAR:SYMBOL=COF&amp;VAR:INDEX=0"}</definedName>
    <definedName name="_798__FDSAUDITLINK__" localSheetId="7" hidden="1">{"fdsup://directions/FAT Viewer?action=UPDATE&amp;creator=factset&amp;DYN_ARGS=TRUE&amp;DOC_NAME=FAT:FQL_AUDITING_CLIENT_TEMPLATE.FAT&amp;display_string=Audit&amp;VAR:KEY=PMRKVSVYRQ&amp;VAR:QUERY=RkZfRUJJVERBX09QRVIoUVRSLDQvMS8yMDEwLDYvMzAvMjAxMCwsLFVTRCk=&amp;WINDOW=FIRST_POPUP&amp;HEIGH","T=450&amp;WIDTH=450&amp;START_MAXIMIZED=FALSE&amp;VAR:CALENDAR=US&amp;VAR:SYMBOL=COF&amp;VAR:INDEX=0"}</definedName>
    <definedName name="_798__FDSAUDITLINK__" localSheetId="9" hidden="1">{"fdsup://directions/FAT Viewer?action=UPDATE&amp;creator=factset&amp;DYN_ARGS=TRUE&amp;DOC_NAME=FAT:FQL_AUDITING_CLIENT_TEMPLATE.FAT&amp;display_string=Audit&amp;VAR:KEY=PMRKVSVYRQ&amp;VAR:QUERY=RkZfRUJJVERBX09QRVIoUVRSLDQvMS8yMDEwLDYvMzAvMjAxMCwsLFVTRCk=&amp;WINDOW=FIRST_POPUP&amp;HEIGH","T=450&amp;WIDTH=450&amp;START_MAXIMIZED=FALSE&amp;VAR:CALENDAR=US&amp;VAR:SYMBOL=COF&amp;VAR:INDEX=0"}</definedName>
    <definedName name="_798__FDSAUDITLINK__" localSheetId="8" hidden="1">{"fdsup://directions/FAT Viewer?action=UPDATE&amp;creator=factset&amp;DYN_ARGS=TRUE&amp;DOC_NAME=FAT:FQL_AUDITING_CLIENT_TEMPLATE.FAT&amp;display_string=Audit&amp;VAR:KEY=PMRKVSVYRQ&amp;VAR:QUERY=RkZfRUJJVERBX09QRVIoUVRSLDQvMS8yMDEwLDYvMzAvMjAxMCwsLFVTRCk=&amp;WINDOW=FIRST_POPUP&amp;HEIGH","T=450&amp;WIDTH=450&amp;START_MAXIMIZED=FALSE&amp;VAR:CALENDAR=US&amp;VAR:SYMBOL=COF&amp;VAR:INDEX=0"}</definedName>
    <definedName name="_798__FDSAUDITLINK__" localSheetId="10" hidden="1">{"fdsup://directions/FAT Viewer?action=UPDATE&amp;creator=factset&amp;DYN_ARGS=TRUE&amp;DOC_NAME=FAT:FQL_AUDITING_CLIENT_TEMPLATE.FAT&amp;display_string=Audit&amp;VAR:KEY=PMRKVSVYRQ&amp;VAR:QUERY=RkZfRUJJVERBX09QRVIoUVRSLDQvMS8yMDEwLDYvMzAvMjAxMCwsLFVTRCk=&amp;WINDOW=FIRST_POPUP&amp;HEIGH","T=450&amp;WIDTH=450&amp;START_MAXIMIZED=FALSE&amp;VAR:CALENDAR=US&amp;VAR:SYMBOL=COF&amp;VAR:INDEX=0"}</definedName>
    <definedName name="_798__FDSAUDITLINK__" localSheetId="3" hidden="1">{"fdsup://directions/FAT Viewer?action=UPDATE&amp;creator=factset&amp;DYN_ARGS=TRUE&amp;DOC_NAME=FAT:FQL_AUDITING_CLIENT_TEMPLATE.FAT&amp;display_string=Audit&amp;VAR:KEY=PMRKVSVYRQ&amp;VAR:QUERY=RkZfRUJJVERBX09QRVIoUVRSLDQvMS8yMDEwLDYvMzAvMjAxMCwsLFVTRCk=&amp;WINDOW=FIRST_POPUP&amp;HEIGH","T=450&amp;WIDTH=450&amp;START_MAXIMIZED=FALSE&amp;VAR:CALENDAR=US&amp;VAR:SYMBOL=COF&amp;VAR:INDEX=0"}</definedName>
    <definedName name="_798__FDSAUDITLINK__" localSheetId="5" hidden="1">{"fdsup://directions/FAT Viewer?action=UPDATE&amp;creator=factset&amp;DYN_ARGS=TRUE&amp;DOC_NAME=FAT:FQL_AUDITING_CLIENT_TEMPLATE.FAT&amp;display_string=Audit&amp;VAR:KEY=PMRKVSVYRQ&amp;VAR:QUERY=RkZfRUJJVERBX09QRVIoUVRSLDQvMS8yMDEwLDYvMzAvMjAxMCwsLFVTRCk=&amp;WINDOW=FIRST_POPUP&amp;HEIGH","T=450&amp;WIDTH=450&amp;START_MAXIMIZED=FALSE&amp;VAR:CALENDAR=US&amp;VAR:SYMBOL=COF&amp;VAR:INDEX=0"}</definedName>
    <definedName name="_798__FDSAUDITLINK__" localSheetId="1" hidden="1">{"fdsup://directions/FAT Viewer?action=UPDATE&amp;creator=factset&amp;DYN_ARGS=TRUE&amp;DOC_NAME=FAT:FQL_AUDITING_CLIENT_TEMPLATE.FAT&amp;display_string=Audit&amp;VAR:KEY=PMRKVSVYRQ&amp;VAR:QUERY=RkZfRUJJVERBX09QRVIoUVRSLDQvMS8yMDEwLDYvMzAvMjAxMCwsLFVTRCk=&amp;WINDOW=FIRST_POPUP&amp;HEIGH","T=450&amp;WIDTH=450&amp;START_MAXIMIZED=FALSE&amp;VAR:CALENDAR=US&amp;VAR:SYMBOL=COF&amp;VAR:INDEX=0"}</definedName>
    <definedName name="_798__FDSAUDITLINK__" hidden="1">{"fdsup://directions/FAT Viewer?action=UPDATE&amp;creator=factset&amp;DYN_ARGS=TRUE&amp;DOC_NAME=FAT:FQL_AUDITING_CLIENT_TEMPLATE.FAT&amp;display_string=Audit&amp;VAR:KEY=PMRKVSVYRQ&amp;VAR:QUERY=RkZfRUJJVERBX09QRVIoUVRSLDQvMS8yMDEwLDYvMzAvMjAxMCwsLFVTRCk=&amp;WINDOW=FIRST_POPUP&amp;HEIGH","T=450&amp;WIDTH=450&amp;START_MAXIMIZED=FALSE&amp;VAR:CALENDAR=US&amp;VAR:SYMBOL=COF&amp;VAR:INDEX=0"}</definedName>
    <definedName name="_799__FDSAUDITLINK__" localSheetId="7" hidden="1">{"fdsup://directions/FAT Viewer?action=UPDATE&amp;creator=factset&amp;DYN_ARGS=TRUE&amp;DOC_NAME=FAT:FQL_AUDITING_CLIENT_TEMPLATE.FAT&amp;display_string=Audit&amp;VAR:KEY=TSRANCFMVK&amp;VAR:QUERY=RkZfRUJJVERBX09QRVIoUVRSLDQvMS8yMDA5LDYvMzAvMjAwOSwsLFVTRCk=&amp;WINDOW=FIRST_POPUP&amp;HEIGH","T=450&amp;WIDTH=450&amp;START_MAXIMIZED=FALSE&amp;VAR:CALENDAR=US&amp;VAR:SYMBOL=CNX&amp;VAR:INDEX=0"}</definedName>
    <definedName name="_799__FDSAUDITLINK__" localSheetId="9" hidden="1">{"fdsup://directions/FAT Viewer?action=UPDATE&amp;creator=factset&amp;DYN_ARGS=TRUE&amp;DOC_NAME=FAT:FQL_AUDITING_CLIENT_TEMPLATE.FAT&amp;display_string=Audit&amp;VAR:KEY=TSRANCFMVK&amp;VAR:QUERY=RkZfRUJJVERBX09QRVIoUVRSLDQvMS8yMDA5LDYvMzAvMjAwOSwsLFVTRCk=&amp;WINDOW=FIRST_POPUP&amp;HEIGH","T=450&amp;WIDTH=450&amp;START_MAXIMIZED=FALSE&amp;VAR:CALENDAR=US&amp;VAR:SYMBOL=CNX&amp;VAR:INDEX=0"}</definedName>
    <definedName name="_799__FDSAUDITLINK__" localSheetId="8" hidden="1">{"fdsup://directions/FAT Viewer?action=UPDATE&amp;creator=factset&amp;DYN_ARGS=TRUE&amp;DOC_NAME=FAT:FQL_AUDITING_CLIENT_TEMPLATE.FAT&amp;display_string=Audit&amp;VAR:KEY=TSRANCFMVK&amp;VAR:QUERY=RkZfRUJJVERBX09QRVIoUVRSLDQvMS8yMDA5LDYvMzAvMjAwOSwsLFVTRCk=&amp;WINDOW=FIRST_POPUP&amp;HEIGH","T=450&amp;WIDTH=450&amp;START_MAXIMIZED=FALSE&amp;VAR:CALENDAR=US&amp;VAR:SYMBOL=CNX&amp;VAR:INDEX=0"}</definedName>
    <definedName name="_799__FDSAUDITLINK__" localSheetId="10" hidden="1">{"fdsup://directions/FAT Viewer?action=UPDATE&amp;creator=factset&amp;DYN_ARGS=TRUE&amp;DOC_NAME=FAT:FQL_AUDITING_CLIENT_TEMPLATE.FAT&amp;display_string=Audit&amp;VAR:KEY=TSRANCFMVK&amp;VAR:QUERY=RkZfRUJJVERBX09QRVIoUVRSLDQvMS8yMDA5LDYvMzAvMjAwOSwsLFVTRCk=&amp;WINDOW=FIRST_POPUP&amp;HEIGH","T=450&amp;WIDTH=450&amp;START_MAXIMIZED=FALSE&amp;VAR:CALENDAR=US&amp;VAR:SYMBOL=CNX&amp;VAR:INDEX=0"}</definedName>
    <definedName name="_799__FDSAUDITLINK__" localSheetId="3" hidden="1">{"fdsup://directions/FAT Viewer?action=UPDATE&amp;creator=factset&amp;DYN_ARGS=TRUE&amp;DOC_NAME=FAT:FQL_AUDITING_CLIENT_TEMPLATE.FAT&amp;display_string=Audit&amp;VAR:KEY=TSRANCFMVK&amp;VAR:QUERY=RkZfRUJJVERBX09QRVIoUVRSLDQvMS8yMDA5LDYvMzAvMjAwOSwsLFVTRCk=&amp;WINDOW=FIRST_POPUP&amp;HEIGH","T=450&amp;WIDTH=450&amp;START_MAXIMIZED=FALSE&amp;VAR:CALENDAR=US&amp;VAR:SYMBOL=CNX&amp;VAR:INDEX=0"}</definedName>
    <definedName name="_799__FDSAUDITLINK__" localSheetId="5" hidden="1">{"fdsup://directions/FAT Viewer?action=UPDATE&amp;creator=factset&amp;DYN_ARGS=TRUE&amp;DOC_NAME=FAT:FQL_AUDITING_CLIENT_TEMPLATE.FAT&amp;display_string=Audit&amp;VAR:KEY=TSRANCFMVK&amp;VAR:QUERY=RkZfRUJJVERBX09QRVIoUVRSLDQvMS8yMDA5LDYvMzAvMjAwOSwsLFVTRCk=&amp;WINDOW=FIRST_POPUP&amp;HEIGH","T=450&amp;WIDTH=450&amp;START_MAXIMIZED=FALSE&amp;VAR:CALENDAR=US&amp;VAR:SYMBOL=CNX&amp;VAR:INDEX=0"}</definedName>
    <definedName name="_799__FDSAUDITLINK__" localSheetId="1" hidden="1">{"fdsup://directions/FAT Viewer?action=UPDATE&amp;creator=factset&amp;DYN_ARGS=TRUE&amp;DOC_NAME=FAT:FQL_AUDITING_CLIENT_TEMPLATE.FAT&amp;display_string=Audit&amp;VAR:KEY=TSRANCFMVK&amp;VAR:QUERY=RkZfRUJJVERBX09QRVIoUVRSLDQvMS8yMDA5LDYvMzAvMjAwOSwsLFVTRCk=&amp;WINDOW=FIRST_POPUP&amp;HEIGH","T=450&amp;WIDTH=450&amp;START_MAXIMIZED=FALSE&amp;VAR:CALENDAR=US&amp;VAR:SYMBOL=CNX&amp;VAR:INDEX=0"}</definedName>
    <definedName name="_799__FDSAUDITLINK__" hidden="1">{"fdsup://directions/FAT Viewer?action=UPDATE&amp;creator=factset&amp;DYN_ARGS=TRUE&amp;DOC_NAME=FAT:FQL_AUDITING_CLIENT_TEMPLATE.FAT&amp;display_string=Audit&amp;VAR:KEY=TSRANCFMVK&amp;VAR:QUERY=RkZfRUJJVERBX09QRVIoUVRSLDQvMS8yMDA5LDYvMzAvMjAwOSwsLFVTRCk=&amp;WINDOW=FIRST_POPUP&amp;HEIGH","T=450&amp;WIDTH=450&amp;START_MAXIMIZED=FALSE&amp;VAR:CALENDAR=US&amp;VAR:SYMBOL=CNX&amp;VAR:INDEX=0"}</definedName>
    <definedName name="_8__FDSAUDITLINK__" localSheetId="7" hidden="1">{"fdsup://Directions/FactSet Auditing Viewer?action=AUDIT_VALUE&amp;DB=129&amp;ID1=11132010&amp;VALUEID=02001&amp;SDATE=200903&amp;PERIODTYPE=QTR_STD&amp;window=popup_no_bar&amp;width=385&amp;height=120&amp;START_MAXIMIZED=FALSE&amp;creator=factset&amp;display_string=Audit"}</definedName>
    <definedName name="_8__FDSAUDITLINK__" localSheetId="9" hidden="1">{"fdsup://Directions/FactSet Auditing Viewer?action=AUDIT_VALUE&amp;DB=129&amp;ID1=11132010&amp;VALUEID=02001&amp;SDATE=200903&amp;PERIODTYPE=QTR_STD&amp;window=popup_no_bar&amp;width=385&amp;height=120&amp;START_MAXIMIZED=FALSE&amp;creator=factset&amp;display_string=Audit"}</definedName>
    <definedName name="_8__FDSAUDITLINK__" localSheetId="8" hidden="1">{"fdsup://Directions/FactSet Auditing Viewer?action=AUDIT_VALUE&amp;DB=129&amp;ID1=11132010&amp;VALUEID=02001&amp;SDATE=200903&amp;PERIODTYPE=QTR_STD&amp;window=popup_no_bar&amp;width=385&amp;height=120&amp;START_MAXIMIZED=FALSE&amp;creator=factset&amp;display_string=Audit"}</definedName>
    <definedName name="_8__FDSAUDITLINK__" localSheetId="10" hidden="1">{"fdsup://Directions/FactSet Auditing Viewer?action=AUDIT_VALUE&amp;DB=129&amp;ID1=11132010&amp;VALUEID=02001&amp;SDATE=200903&amp;PERIODTYPE=QTR_STD&amp;window=popup_no_bar&amp;width=385&amp;height=120&amp;START_MAXIMIZED=FALSE&amp;creator=factset&amp;display_string=Audit"}</definedName>
    <definedName name="_8__FDSAUDITLINK__" localSheetId="3" hidden="1">{"fdsup://Directions/FactSet Auditing Viewer?action=AUDIT_VALUE&amp;DB=129&amp;ID1=11132010&amp;VALUEID=02001&amp;SDATE=200903&amp;PERIODTYPE=QTR_STD&amp;window=popup_no_bar&amp;width=385&amp;height=120&amp;START_MAXIMIZED=FALSE&amp;creator=factset&amp;display_string=Audit"}</definedName>
    <definedName name="_8__FDSAUDITLINK__" localSheetId="5" hidden="1">{"fdsup://Directions/FactSet Auditing Viewer?action=AUDIT_VALUE&amp;DB=129&amp;ID1=11132010&amp;VALUEID=02001&amp;SDATE=200903&amp;PERIODTYPE=QTR_STD&amp;window=popup_no_bar&amp;width=385&amp;height=120&amp;START_MAXIMIZED=FALSE&amp;creator=factset&amp;display_string=Audit"}</definedName>
    <definedName name="_8__FDSAUDITLINK__" localSheetId="1" hidden="1">{"fdsup://directions/FAT Viewer?action=UPDATE&amp;creator=factset&amp;DYN_ARGS=TRUE&amp;DOC_NAME=FAT:FQL_AUDITING_CLIENT_TEMPLATE.FAT&amp;display_string=Audit&amp;VAR:KEY=DEVGLUJEBU&amp;VAR:QUERY=RkZfRUJJVERBX09QRVIoUVRSLDQvMS8yMDEwLDYvMzAvMjAxMCwsLFVTRCk=&amp;WINDOW=FIRST_POPUP&amp;HEIGH","T=450&amp;WIDTH=450&amp;START_MAXIMIZED=FALSE&amp;VAR:CALENDAR=US&amp;VAR:SYMBOL=YHOO&amp;VAR:INDEX=0"}</definedName>
    <definedName name="_8__FDSAUDITLINK__" hidden="1">{"fdsup://Directions/FactSet Auditing Viewer?action=AUDIT_VALUE&amp;DB=129&amp;ID1=11132010&amp;VALUEID=02001&amp;SDATE=200903&amp;PERIODTYPE=QTR_STD&amp;window=popup_no_bar&amp;width=385&amp;height=120&amp;START_MAXIMIZED=FALSE&amp;creator=factset&amp;display_string=Audit"}</definedName>
    <definedName name="_80__FDSAUDITLINK__" localSheetId="7" hidden="1">{"fdsup://directions/FAT Viewer?action=UPDATE&amp;creator=factset&amp;DYN_ARGS=TRUE&amp;DOC_NAME=FAT:FQL_AUDITING_CLIENT_TEMPLATE.FAT&amp;display_string=Audit&amp;VAR:KEY=LSDCPMXGRI&amp;VAR:QUERY=RkZfRUJJVERBX09QRVIoUVRSLDQvMS8yMDEwLDYvMzAvMjAxMCwsLFVTRCk=&amp;WINDOW=FIRST_POPUP&amp;HEIGH","T=450&amp;WIDTH=450&amp;START_MAXIMIZED=FALSE&amp;VAR:CALENDAR=US&amp;VAR:SYMBOL=V&amp;VAR:INDEX=0"}</definedName>
    <definedName name="_80__FDSAUDITLINK__" localSheetId="9" hidden="1">{"fdsup://directions/FAT Viewer?action=UPDATE&amp;creator=factset&amp;DYN_ARGS=TRUE&amp;DOC_NAME=FAT:FQL_AUDITING_CLIENT_TEMPLATE.FAT&amp;display_string=Audit&amp;VAR:KEY=LSDCPMXGRI&amp;VAR:QUERY=RkZfRUJJVERBX09QRVIoUVRSLDQvMS8yMDEwLDYvMzAvMjAxMCwsLFVTRCk=&amp;WINDOW=FIRST_POPUP&amp;HEIGH","T=450&amp;WIDTH=450&amp;START_MAXIMIZED=FALSE&amp;VAR:CALENDAR=US&amp;VAR:SYMBOL=V&amp;VAR:INDEX=0"}</definedName>
    <definedName name="_80__FDSAUDITLINK__" localSheetId="8" hidden="1">{"fdsup://directions/FAT Viewer?action=UPDATE&amp;creator=factset&amp;DYN_ARGS=TRUE&amp;DOC_NAME=FAT:FQL_AUDITING_CLIENT_TEMPLATE.FAT&amp;display_string=Audit&amp;VAR:KEY=LSDCPMXGRI&amp;VAR:QUERY=RkZfRUJJVERBX09QRVIoUVRSLDQvMS8yMDEwLDYvMzAvMjAxMCwsLFVTRCk=&amp;WINDOW=FIRST_POPUP&amp;HEIGH","T=450&amp;WIDTH=450&amp;START_MAXIMIZED=FALSE&amp;VAR:CALENDAR=US&amp;VAR:SYMBOL=V&amp;VAR:INDEX=0"}</definedName>
    <definedName name="_80__FDSAUDITLINK__" localSheetId="10" hidden="1">{"fdsup://directions/FAT Viewer?action=UPDATE&amp;creator=factset&amp;DYN_ARGS=TRUE&amp;DOC_NAME=FAT:FQL_AUDITING_CLIENT_TEMPLATE.FAT&amp;display_string=Audit&amp;VAR:KEY=LSDCPMXGRI&amp;VAR:QUERY=RkZfRUJJVERBX09QRVIoUVRSLDQvMS8yMDEwLDYvMzAvMjAxMCwsLFVTRCk=&amp;WINDOW=FIRST_POPUP&amp;HEIGH","T=450&amp;WIDTH=450&amp;START_MAXIMIZED=FALSE&amp;VAR:CALENDAR=US&amp;VAR:SYMBOL=V&amp;VAR:INDEX=0"}</definedName>
    <definedName name="_80__FDSAUDITLINK__" localSheetId="3" hidden="1">{"fdsup://directions/FAT Viewer?action=UPDATE&amp;creator=factset&amp;DYN_ARGS=TRUE&amp;DOC_NAME=FAT:FQL_AUDITING_CLIENT_TEMPLATE.FAT&amp;display_string=Audit&amp;VAR:KEY=LSDCPMXGRI&amp;VAR:QUERY=RkZfRUJJVERBX09QRVIoUVRSLDQvMS8yMDEwLDYvMzAvMjAxMCwsLFVTRCk=&amp;WINDOW=FIRST_POPUP&amp;HEIGH","T=450&amp;WIDTH=450&amp;START_MAXIMIZED=FALSE&amp;VAR:CALENDAR=US&amp;VAR:SYMBOL=V&amp;VAR:INDEX=0"}</definedName>
    <definedName name="_80__FDSAUDITLINK__" localSheetId="5" hidden="1">{"fdsup://directions/FAT Viewer?action=UPDATE&amp;creator=factset&amp;DYN_ARGS=TRUE&amp;DOC_NAME=FAT:FQL_AUDITING_CLIENT_TEMPLATE.FAT&amp;display_string=Audit&amp;VAR:KEY=LSDCPMXGRI&amp;VAR:QUERY=RkZfRUJJVERBX09QRVIoUVRSLDQvMS8yMDEwLDYvMzAvMjAxMCwsLFVTRCk=&amp;WINDOW=FIRST_POPUP&amp;HEIGH","T=450&amp;WIDTH=450&amp;START_MAXIMIZED=FALSE&amp;VAR:CALENDAR=US&amp;VAR:SYMBOL=V&amp;VAR:INDEX=0"}</definedName>
    <definedName name="_80__FDSAUDITLINK__" localSheetId="1" hidden="1">{"fdsup://directions/FAT Viewer?action=UPDATE&amp;creator=factset&amp;DYN_ARGS=TRUE&amp;DOC_NAME=FAT:FQL_AUDITING_CLIENT_TEMPLATE.FAT&amp;display_string=Audit&amp;VAR:KEY=LSDCPMXGRI&amp;VAR:QUERY=RkZfRUJJVERBX09QRVIoUVRSLDQvMS8yMDEwLDYvMzAvMjAxMCwsLFVTRCk=&amp;WINDOW=FIRST_POPUP&amp;HEIGH","T=450&amp;WIDTH=450&amp;START_MAXIMIZED=FALSE&amp;VAR:CALENDAR=US&amp;VAR:SYMBOL=V&amp;VAR:INDEX=0"}</definedName>
    <definedName name="_80__FDSAUDITLINK__" hidden="1">{"fdsup://directions/FAT Viewer?action=UPDATE&amp;creator=factset&amp;DYN_ARGS=TRUE&amp;DOC_NAME=FAT:FQL_AUDITING_CLIENT_TEMPLATE.FAT&amp;display_string=Audit&amp;VAR:KEY=LSDCPMXGRI&amp;VAR:QUERY=RkZfRUJJVERBX09QRVIoUVRSLDQvMS8yMDEwLDYvMzAvMjAxMCwsLFVTRCk=&amp;WINDOW=FIRST_POPUP&amp;HEIGH","T=450&amp;WIDTH=450&amp;START_MAXIMIZED=FALSE&amp;VAR:CALENDAR=US&amp;VAR:SYMBOL=V&amp;VAR:INDEX=0"}</definedName>
    <definedName name="_800__FDSAUDITLINK__" localSheetId="7" hidden="1">{"fdsup://directions/FAT Viewer?action=UPDATE&amp;creator=factset&amp;DYN_ARGS=TRUE&amp;DOC_NAME=FAT:FQL_AUDITING_CLIENT_TEMPLATE.FAT&amp;display_string=Audit&amp;VAR:KEY=DUHOREVOBC&amp;VAR:QUERY=RkZfRUJJVERBX09QRVIoUVRSLDQvMS8yMDEwLDYvMzAvMjAxMCwsLFVTRCk=&amp;WINDOW=FIRST_POPUP&amp;HEIGH","T=450&amp;WIDTH=450&amp;START_MAXIMIZED=FALSE&amp;VAR:CALENDAR=US&amp;VAR:SYMBOL=CNX&amp;VAR:INDEX=0"}</definedName>
    <definedName name="_800__FDSAUDITLINK__" localSheetId="9" hidden="1">{"fdsup://directions/FAT Viewer?action=UPDATE&amp;creator=factset&amp;DYN_ARGS=TRUE&amp;DOC_NAME=FAT:FQL_AUDITING_CLIENT_TEMPLATE.FAT&amp;display_string=Audit&amp;VAR:KEY=DUHOREVOBC&amp;VAR:QUERY=RkZfRUJJVERBX09QRVIoUVRSLDQvMS8yMDEwLDYvMzAvMjAxMCwsLFVTRCk=&amp;WINDOW=FIRST_POPUP&amp;HEIGH","T=450&amp;WIDTH=450&amp;START_MAXIMIZED=FALSE&amp;VAR:CALENDAR=US&amp;VAR:SYMBOL=CNX&amp;VAR:INDEX=0"}</definedName>
    <definedName name="_800__FDSAUDITLINK__" localSheetId="8" hidden="1">{"fdsup://directions/FAT Viewer?action=UPDATE&amp;creator=factset&amp;DYN_ARGS=TRUE&amp;DOC_NAME=FAT:FQL_AUDITING_CLIENT_TEMPLATE.FAT&amp;display_string=Audit&amp;VAR:KEY=DUHOREVOBC&amp;VAR:QUERY=RkZfRUJJVERBX09QRVIoUVRSLDQvMS8yMDEwLDYvMzAvMjAxMCwsLFVTRCk=&amp;WINDOW=FIRST_POPUP&amp;HEIGH","T=450&amp;WIDTH=450&amp;START_MAXIMIZED=FALSE&amp;VAR:CALENDAR=US&amp;VAR:SYMBOL=CNX&amp;VAR:INDEX=0"}</definedName>
    <definedName name="_800__FDSAUDITLINK__" localSheetId="10" hidden="1">{"fdsup://directions/FAT Viewer?action=UPDATE&amp;creator=factset&amp;DYN_ARGS=TRUE&amp;DOC_NAME=FAT:FQL_AUDITING_CLIENT_TEMPLATE.FAT&amp;display_string=Audit&amp;VAR:KEY=DUHOREVOBC&amp;VAR:QUERY=RkZfRUJJVERBX09QRVIoUVRSLDQvMS8yMDEwLDYvMzAvMjAxMCwsLFVTRCk=&amp;WINDOW=FIRST_POPUP&amp;HEIGH","T=450&amp;WIDTH=450&amp;START_MAXIMIZED=FALSE&amp;VAR:CALENDAR=US&amp;VAR:SYMBOL=CNX&amp;VAR:INDEX=0"}</definedName>
    <definedName name="_800__FDSAUDITLINK__" localSheetId="3" hidden="1">{"fdsup://directions/FAT Viewer?action=UPDATE&amp;creator=factset&amp;DYN_ARGS=TRUE&amp;DOC_NAME=FAT:FQL_AUDITING_CLIENT_TEMPLATE.FAT&amp;display_string=Audit&amp;VAR:KEY=DUHOREVOBC&amp;VAR:QUERY=RkZfRUJJVERBX09QRVIoUVRSLDQvMS8yMDEwLDYvMzAvMjAxMCwsLFVTRCk=&amp;WINDOW=FIRST_POPUP&amp;HEIGH","T=450&amp;WIDTH=450&amp;START_MAXIMIZED=FALSE&amp;VAR:CALENDAR=US&amp;VAR:SYMBOL=CNX&amp;VAR:INDEX=0"}</definedName>
    <definedName name="_800__FDSAUDITLINK__" localSheetId="5" hidden="1">{"fdsup://directions/FAT Viewer?action=UPDATE&amp;creator=factset&amp;DYN_ARGS=TRUE&amp;DOC_NAME=FAT:FQL_AUDITING_CLIENT_TEMPLATE.FAT&amp;display_string=Audit&amp;VAR:KEY=DUHOREVOBC&amp;VAR:QUERY=RkZfRUJJVERBX09QRVIoUVRSLDQvMS8yMDEwLDYvMzAvMjAxMCwsLFVTRCk=&amp;WINDOW=FIRST_POPUP&amp;HEIGH","T=450&amp;WIDTH=450&amp;START_MAXIMIZED=FALSE&amp;VAR:CALENDAR=US&amp;VAR:SYMBOL=CNX&amp;VAR:INDEX=0"}</definedName>
    <definedName name="_800__FDSAUDITLINK__" localSheetId="1" hidden="1">{"fdsup://directions/FAT Viewer?action=UPDATE&amp;creator=factset&amp;DYN_ARGS=TRUE&amp;DOC_NAME=FAT:FQL_AUDITING_CLIENT_TEMPLATE.FAT&amp;display_string=Audit&amp;VAR:KEY=DUHOREVOBC&amp;VAR:QUERY=RkZfRUJJVERBX09QRVIoUVRSLDQvMS8yMDEwLDYvMzAvMjAxMCwsLFVTRCk=&amp;WINDOW=FIRST_POPUP&amp;HEIGH","T=450&amp;WIDTH=450&amp;START_MAXIMIZED=FALSE&amp;VAR:CALENDAR=US&amp;VAR:SYMBOL=CNX&amp;VAR:INDEX=0"}</definedName>
    <definedName name="_800__FDSAUDITLINK__" hidden="1">{"fdsup://directions/FAT Viewer?action=UPDATE&amp;creator=factset&amp;DYN_ARGS=TRUE&amp;DOC_NAME=FAT:FQL_AUDITING_CLIENT_TEMPLATE.FAT&amp;display_string=Audit&amp;VAR:KEY=DUHOREVOBC&amp;VAR:QUERY=RkZfRUJJVERBX09QRVIoUVRSLDQvMS8yMDEwLDYvMzAvMjAxMCwsLFVTRCk=&amp;WINDOW=FIRST_POPUP&amp;HEIGH","T=450&amp;WIDTH=450&amp;START_MAXIMIZED=FALSE&amp;VAR:CALENDAR=US&amp;VAR:SYMBOL=CNX&amp;VAR:INDEX=0"}</definedName>
    <definedName name="_801__FDSAUDITLINK__" localSheetId="7" hidden="1">{"fdsup://directions/FAT Viewer?action=UPDATE&amp;creator=factset&amp;DYN_ARGS=TRUE&amp;DOC_NAME=FAT:FQL_AUDITING_CLIENT_TEMPLATE.FAT&amp;display_string=Audit&amp;VAR:KEY=ZOFSRAVYXC&amp;VAR:QUERY=RkZfRUJJVERBX09QRVIoUVRSLDQvMS8yMDA5LDYvMzAvMjAwOSwsLFVTRCk=&amp;WINDOW=FIRST_POPUP&amp;HEIGH","T=450&amp;WIDTH=450&amp;START_MAXIMIZED=FALSE&amp;VAR:CALENDAR=US&amp;VAR:SYMBOL=CNP&amp;VAR:INDEX=0"}</definedName>
    <definedName name="_801__FDSAUDITLINK__" localSheetId="9" hidden="1">{"fdsup://directions/FAT Viewer?action=UPDATE&amp;creator=factset&amp;DYN_ARGS=TRUE&amp;DOC_NAME=FAT:FQL_AUDITING_CLIENT_TEMPLATE.FAT&amp;display_string=Audit&amp;VAR:KEY=ZOFSRAVYXC&amp;VAR:QUERY=RkZfRUJJVERBX09QRVIoUVRSLDQvMS8yMDA5LDYvMzAvMjAwOSwsLFVTRCk=&amp;WINDOW=FIRST_POPUP&amp;HEIGH","T=450&amp;WIDTH=450&amp;START_MAXIMIZED=FALSE&amp;VAR:CALENDAR=US&amp;VAR:SYMBOL=CNP&amp;VAR:INDEX=0"}</definedName>
    <definedName name="_801__FDSAUDITLINK__" localSheetId="8" hidden="1">{"fdsup://directions/FAT Viewer?action=UPDATE&amp;creator=factset&amp;DYN_ARGS=TRUE&amp;DOC_NAME=FAT:FQL_AUDITING_CLIENT_TEMPLATE.FAT&amp;display_string=Audit&amp;VAR:KEY=ZOFSRAVYXC&amp;VAR:QUERY=RkZfRUJJVERBX09QRVIoUVRSLDQvMS8yMDA5LDYvMzAvMjAwOSwsLFVTRCk=&amp;WINDOW=FIRST_POPUP&amp;HEIGH","T=450&amp;WIDTH=450&amp;START_MAXIMIZED=FALSE&amp;VAR:CALENDAR=US&amp;VAR:SYMBOL=CNP&amp;VAR:INDEX=0"}</definedName>
    <definedName name="_801__FDSAUDITLINK__" localSheetId="10" hidden="1">{"fdsup://directions/FAT Viewer?action=UPDATE&amp;creator=factset&amp;DYN_ARGS=TRUE&amp;DOC_NAME=FAT:FQL_AUDITING_CLIENT_TEMPLATE.FAT&amp;display_string=Audit&amp;VAR:KEY=ZOFSRAVYXC&amp;VAR:QUERY=RkZfRUJJVERBX09QRVIoUVRSLDQvMS8yMDA5LDYvMzAvMjAwOSwsLFVTRCk=&amp;WINDOW=FIRST_POPUP&amp;HEIGH","T=450&amp;WIDTH=450&amp;START_MAXIMIZED=FALSE&amp;VAR:CALENDAR=US&amp;VAR:SYMBOL=CNP&amp;VAR:INDEX=0"}</definedName>
    <definedName name="_801__FDSAUDITLINK__" localSheetId="3" hidden="1">{"fdsup://directions/FAT Viewer?action=UPDATE&amp;creator=factset&amp;DYN_ARGS=TRUE&amp;DOC_NAME=FAT:FQL_AUDITING_CLIENT_TEMPLATE.FAT&amp;display_string=Audit&amp;VAR:KEY=ZOFSRAVYXC&amp;VAR:QUERY=RkZfRUJJVERBX09QRVIoUVRSLDQvMS8yMDA5LDYvMzAvMjAwOSwsLFVTRCk=&amp;WINDOW=FIRST_POPUP&amp;HEIGH","T=450&amp;WIDTH=450&amp;START_MAXIMIZED=FALSE&amp;VAR:CALENDAR=US&amp;VAR:SYMBOL=CNP&amp;VAR:INDEX=0"}</definedName>
    <definedName name="_801__FDSAUDITLINK__" localSheetId="5" hidden="1">{"fdsup://directions/FAT Viewer?action=UPDATE&amp;creator=factset&amp;DYN_ARGS=TRUE&amp;DOC_NAME=FAT:FQL_AUDITING_CLIENT_TEMPLATE.FAT&amp;display_string=Audit&amp;VAR:KEY=ZOFSRAVYXC&amp;VAR:QUERY=RkZfRUJJVERBX09QRVIoUVRSLDQvMS8yMDA5LDYvMzAvMjAwOSwsLFVTRCk=&amp;WINDOW=FIRST_POPUP&amp;HEIGH","T=450&amp;WIDTH=450&amp;START_MAXIMIZED=FALSE&amp;VAR:CALENDAR=US&amp;VAR:SYMBOL=CNP&amp;VAR:INDEX=0"}</definedName>
    <definedName name="_801__FDSAUDITLINK__" localSheetId="1" hidden="1">{"fdsup://directions/FAT Viewer?action=UPDATE&amp;creator=factset&amp;DYN_ARGS=TRUE&amp;DOC_NAME=FAT:FQL_AUDITING_CLIENT_TEMPLATE.FAT&amp;display_string=Audit&amp;VAR:KEY=ZOFSRAVYXC&amp;VAR:QUERY=RkZfRUJJVERBX09QRVIoUVRSLDQvMS8yMDA5LDYvMzAvMjAwOSwsLFVTRCk=&amp;WINDOW=FIRST_POPUP&amp;HEIGH","T=450&amp;WIDTH=450&amp;START_MAXIMIZED=FALSE&amp;VAR:CALENDAR=US&amp;VAR:SYMBOL=CNP&amp;VAR:INDEX=0"}</definedName>
    <definedName name="_801__FDSAUDITLINK__" hidden="1">{"fdsup://directions/FAT Viewer?action=UPDATE&amp;creator=factset&amp;DYN_ARGS=TRUE&amp;DOC_NAME=FAT:FQL_AUDITING_CLIENT_TEMPLATE.FAT&amp;display_string=Audit&amp;VAR:KEY=ZOFSRAVYXC&amp;VAR:QUERY=RkZfRUJJVERBX09QRVIoUVRSLDQvMS8yMDA5LDYvMzAvMjAwOSwsLFVTRCk=&amp;WINDOW=FIRST_POPUP&amp;HEIGH","T=450&amp;WIDTH=450&amp;START_MAXIMIZED=FALSE&amp;VAR:CALENDAR=US&amp;VAR:SYMBOL=CNP&amp;VAR:INDEX=0"}</definedName>
    <definedName name="_802__FDSAUDITLINK__" localSheetId="7" hidden="1">{"fdsup://directions/FAT Viewer?action=UPDATE&amp;creator=factset&amp;DYN_ARGS=TRUE&amp;DOC_NAME=FAT:FQL_AUDITING_CLIENT_TEMPLATE.FAT&amp;display_string=Audit&amp;VAR:KEY=HSLWBGVKXG&amp;VAR:QUERY=RkZfRUJJVERBX09QRVIoUVRSLDQvMS8yMDEwLDYvMzAvMjAxMCwsLFVTRCk=&amp;WINDOW=FIRST_POPUP&amp;HEIGH","T=450&amp;WIDTH=450&amp;START_MAXIMIZED=FALSE&amp;VAR:CALENDAR=US&amp;VAR:SYMBOL=CNP&amp;VAR:INDEX=0"}</definedName>
    <definedName name="_802__FDSAUDITLINK__" localSheetId="9" hidden="1">{"fdsup://directions/FAT Viewer?action=UPDATE&amp;creator=factset&amp;DYN_ARGS=TRUE&amp;DOC_NAME=FAT:FQL_AUDITING_CLIENT_TEMPLATE.FAT&amp;display_string=Audit&amp;VAR:KEY=HSLWBGVKXG&amp;VAR:QUERY=RkZfRUJJVERBX09QRVIoUVRSLDQvMS8yMDEwLDYvMzAvMjAxMCwsLFVTRCk=&amp;WINDOW=FIRST_POPUP&amp;HEIGH","T=450&amp;WIDTH=450&amp;START_MAXIMIZED=FALSE&amp;VAR:CALENDAR=US&amp;VAR:SYMBOL=CNP&amp;VAR:INDEX=0"}</definedName>
    <definedName name="_802__FDSAUDITLINK__" localSheetId="8" hidden="1">{"fdsup://directions/FAT Viewer?action=UPDATE&amp;creator=factset&amp;DYN_ARGS=TRUE&amp;DOC_NAME=FAT:FQL_AUDITING_CLIENT_TEMPLATE.FAT&amp;display_string=Audit&amp;VAR:KEY=HSLWBGVKXG&amp;VAR:QUERY=RkZfRUJJVERBX09QRVIoUVRSLDQvMS8yMDEwLDYvMzAvMjAxMCwsLFVTRCk=&amp;WINDOW=FIRST_POPUP&amp;HEIGH","T=450&amp;WIDTH=450&amp;START_MAXIMIZED=FALSE&amp;VAR:CALENDAR=US&amp;VAR:SYMBOL=CNP&amp;VAR:INDEX=0"}</definedName>
    <definedName name="_802__FDSAUDITLINK__" localSheetId="10" hidden="1">{"fdsup://directions/FAT Viewer?action=UPDATE&amp;creator=factset&amp;DYN_ARGS=TRUE&amp;DOC_NAME=FAT:FQL_AUDITING_CLIENT_TEMPLATE.FAT&amp;display_string=Audit&amp;VAR:KEY=HSLWBGVKXG&amp;VAR:QUERY=RkZfRUJJVERBX09QRVIoUVRSLDQvMS8yMDEwLDYvMzAvMjAxMCwsLFVTRCk=&amp;WINDOW=FIRST_POPUP&amp;HEIGH","T=450&amp;WIDTH=450&amp;START_MAXIMIZED=FALSE&amp;VAR:CALENDAR=US&amp;VAR:SYMBOL=CNP&amp;VAR:INDEX=0"}</definedName>
    <definedName name="_802__FDSAUDITLINK__" localSheetId="3" hidden="1">{"fdsup://directions/FAT Viewer?action=UPDATE&amp;creator=factset&amp;DYN_ARGS=TRUE&amp;DOC_NAME=FAT:FQL_AUDITING_CLIENT_TEMPLATE.FAT&amp;display_string=Audit&amp;VAR:KEY=HSLWBGVKXG&amp;VAR:QUERY=RkZfRUJJVERBX09QRVIoUVRSLDQvMS8yMDEwLDYvMzAvMjAxMCwsLFVTRCk=&amp;WINDOW=FIRST_POPUP&amp;HEIGH","T=450&amp;WIDTH=450&amp;START_MAXIMIZED=FALSE&amp;VAR:CALENDAR=US&amp;VAR:SYMBOL=CNP&amp;VAR:INDEX=0"}</definedName>
    <definedName name="_802__FDSAUDITLINK__" localSheetId="5" hidden="1">{"fdsup://directions/FAT Viewer?action=UPDATE&amp;creator=factset&amp;DYN_ARGS=TRUE&amp;DOC_NAME=FAT:FQL_AUDITING_CLIENT_TEMPLATE.FAT&amp;display_string=Audit&amp;VAR:KEY=HSLWBGVKXG&amp;VAR:QUERY=RkZfRUJJVERBX09QRVIoUVRSLDQvMS8yMDEwLDYvMzAvMjAxMCwsLFVTRCk=&amp;WINDOW=FIRST_POPUP&amp;HEIGH","T=450&amp;WIDTH=450&amp;START_MAXIMIZED=FALSE&amp;VAR:CALENDAR=US&amp;VAR:SYMBOL=CNP&amp;VAR:INDEX=0"}</definedName>
    <definedName name="_802__FDSAUDITLINK__" localSheetId="1" hidden="1">{"fdsup://directions/FAT Viewer?action=UPDATE&amp;creator=factset&amp;DYN_ARGS=TRUE&amp;DOC_NAME=FAT:FQL_AUDITING_CLIENT_TEMPLATE.FAT&amp;display_string=Audit&amp;VAR:KEY=HSLWBGVKXG&amp;VAR:QUERY=RkZfRUJJVERBX09QRVIoUVRSLDQvMS8yMDEwLDYvMzAvMjAxMCwsLFVTRCk=&amp;WINDOW=FIRST_POPUP&amp;HEIGH","T=450&amp;WIDTH=450&amp;START_MAXIMIZED=FALSE&amp;VAR:CALENDAR=US&amp;VAR:SYMBOL=CNP&amp;VAR:INDEX=0"}</definedName>
    <definedName name="_802__FDSAUDITLINK__" hidden="1">{"fdsup://directions/FAT Viewer?action=UPDATE&amp;creator=factset&amp;DYN_ARGS=TRUE&amp;DOC_NAME=FAT:FQL_AUDITING_CLIENT_TEMPLATE.FAT&amp;display_string=Audit&amp;VAR:KEY=HSLWBGVKXG&amp;VAR:QUERY=RkZfRUJJVERBX09QRVIoUVRSLDQvMS8yMDEwLDYvMzAvMjAxMCwsLFVTRCk=&amp;WINDOW=FIRST_POPUP&amp;HEIGH","T=450&amp;WIDTH=450&amp;START_MAXIMIZED=FALSE&amp;VAR:CALENDAR=US&amp;VAR:SYMBOL=CNP&amp;VAR:INDEX=0"}</definedName>
    <definedName name="_803__FDSAUDITLINK__" localSheetId="7" hidden="1">{"fdsup://directions/FAT Viewer?action=UPDATE&amp;creator=factset&amp;DYN_ARGS=TRUE&amp;DOC_NAME=FAT:FQL_AUDITING_CLIENT_TEMPLATE.FAT&amp;display_string=Audit&amp;VAR:KEY=RWDSZGHMVQ&amp;VAR:QUERY=RkZfRUJJVERBX09QRVIoUVRSLDQvMS8yMDA5LDYvMzAvMjAwOSwsLFVTRCk=&amp;WINDOW=FIRST_POPUP&amp;HEIGH","T=450&amp;WIDTH=450&amp;START_MAXIMIZED=FALSE&amp;VAR:CALENDAR=US&amp;VAR:SYMBOL=CMS&amp;VAR:INDEX=0"}</definedName>
    <definedName name="_803__FDSAUDITLINK__" localSheetId="9" hidden="1">{"fdsup://directions/FAT Viewer?action=UPDATE&amp;creator=factset&amp;DYN_ARGS=TRUE&amp;DOC_NAME=FAT:FQL_AUDITING_CLIENT_TEMPLATE.FAT&amp;display_string=Audit&amp;VAR:KEY=RWDSZGHMVQ&amp;VAR:QUERY=RkZfRUJJVERBX09QRVIoUVRSLDQvMS8yMDA5LDYvMzAvMjAwOSwsLFVTRCk=&amp;WINDOW=FIRST_POPUP&amp;HEIGH","T=450&amp;WIDTH=450&amp;START_MAXIMIZED=FALSE&amp;VAR:CALENDAR=US&amp;VAR:SYMBOL=CMS&amp;VAR:INDEX=0"}</definedName>
    <definedName name="_803__FDSAUDITLINK__" localSheetId="8" hidden="1">{"fdsup://directions/FAT Viewer?action=UPDATE&amp;creator=factset&amp;DYN_ARGS=TRUE&amp;DOC_NAME=FAT:FQL_AUDITING_CLIENT_TEMPLATE.FAT&amp;display_string=Audit&amp;VAR:KEY=RWDSZGHMVQ&amp;VAR:QUERY=RkZfRUJJVERBX09QRVIoUVRSLDQvMS8yMDA5LDYvMzAvMjAwOSwsLFVTRCk=&amp;WINDOW=FIRST_POPUP&amp;HEIGH","T=450&amp;WIDTH=450&amp;START_MAXIMIZED=FALSE&amp;VAR:CALENDAR=US&amp;VAR:SYMBOL=CMS&amp;VAR:INDEX=0"}</definedName>
    <definedName name="_803__FDSAUDITLINK__" localSheetId="10" hidden="1">{"fdsup://directions/FAT Viewer?action=UPDATE&amp;creator=factset&amp;DYN_ARGS=TRUE&amp;DOC_NAME=FAT:FQL_AUDITING_CLIENT_TEMPLATE.FAT&amp;display_string=Audit&amp;VAR:KEY=RWDSZGHMVQ&amp;VAR:QUERY=RkZfRUJJVERBX09QRVIoUVRSLDQvMS8yMDA5LDYvMzAvMjAwOSwsLFVTRCk=&amp;WINDOW=FIRST_POPUP&amp;HEIGH","T=450&amp;WIDTH=450&amp;START_MAXIMIZED=FALSE&amp;VAR:CALENDAR=US&amp;VAR:SYMBOL=CMS&amp;VAR:INDEX=0"}</definedName>
    <definedName name="_803__FDSAUDITLINK__" localSheetId="3" hidden="1">{"fdsup://directions/FAT Viewer?action=UPDATE&amp;creator=factset&amp;DYN_ARGS=TRUE&amp;DOC_NAME=FAT:FQL_AUDITING_CLIENT_TEMPLATE.FAT&amp;display_string=Audit&amp;VAR:KEY=RWDSZGHMVQ&amp;VAR:QUERY=RkZfRUJJVERBX09QRVIoUVRSLDQvMS8yMDA5LDYvMzAvMjAwOSwsLFVTRCk=&amp;WINDOW=FIRST_POPUP&amp;HEIGH","T=450&amp;WIDTH=450&amp;START_MAXIMIZED=FALSE&amp;VAR:CALENDAR=US&amp;VAR:SYMBOL=CMS&amp;VAR:INDEX=0"}</definedName>
    <definedName name="_803__FDSAUDITLINK__" localSheetId="5" hidden="1">{"fdsup://directions/FAT Viewer?action=UPDATE&amp;creator=factset&amp;DYN_ARGS=TRUE&amp;DOC_NAME=FAT:FQL_AUDITING_CLIENT_TEMPLATE.FAT&amp;display_string=Audit&amp;VAR:KEY=RWDSZGHMVQ&amp;VAR:QUERY=RkZfRUJJVERBX09QRVIoUVRSLDQvMS8yMDA5LDYvMzAvMjAwOSwsLFVTRCk=&amp;WINDOW=FIRST_POPUP&amp;HEIGH","T=450&amp;WIDTH=450&amp;START_MAXIMIZED=FALSE&amp;VAR:CALENDAR=US&amp;VAR:SYMBOL=CMS&amp;VAR:INDEX=0"}</definedName>
    <definedName name="_803__FDSAUDITLINK__" localSheetId="1" hidden="1">{"fdsup://directions/FAT Viewer?action=UPDATE&amp;creator=factset&amp;DYN_ARGS=TRUE&amp;DOC_NAME=FAT:FQL_AUDITING_CLIENT_TEMPLATE.FAT&amp;display_string=Audit&amp;VAR:KEY=RWDSZGHMVQ&amp;VAR:QUERY=RkZfRUJJVERBX09QRVIoUVRSLDQvMS8yMDA5LDYvMzAvMjAwOSwsLFVTRCk=&amp;WINDOW=FIRST_POPUP&amp;HEIGH","T=450&amp;WIDTH=450&amp;START_MAXIMIZED=FALSE&amp;VAR:CALENDAR=US&amp;VAR:SYMBOL=CMS&amp;VAR:INDEX=0"}</definedName>
    <definedName name="_803__FDSAUDITLINK__" hidden="1">{"fdsup://directions/FAT Viewer?action=UPDATE&amp;creator=factset&amp;DYN_ARGS=TRUE&amp;DOC_NAME=FAT:FQL_AUDITING_CLIENT_TEMPLATE.FAT&amp;display_string=Audit&amp;VAR:KEY=RWDSZGHMVQ&amp;VAR:QUERY=RkZfRUJJVERBX09QRVIoUVRSLDQvMS8yMDA5LDYvMzAvMjAwOSwsLFVTRCk=&amp;WINDOW=FIRST_POPUP&amp;HEIGH","T=450&amp;WIDTH=450&amp;START_MAXIMIZED=FALSE&amp;VAR:CALENDAR=US&amp;VAR:SYMBOL=CMS&amp;VAR:INDEX=0"}</definedName>
    <definedName name="_804__FDSAUDITLINK__" localSheetId="7" hidden="1">{"fdsup://directions/FAT Viewer?action=UPDATE&amp;creator=factset&amp;DYN_ARGS=TRUE&amp;DOC_NAME=FAT:FQL_AUDITING_CLIENT_TEMPLATE.FAT&amp;display_string=Audit&amp;VAR:KEY=TENKZKPGJK&amp;VAR:QUERY=RkZfRUJJVERBX09QRVIoUVRSLDQvMS8yMDEwLDYvMzAvMjAxMCwsLFVTRCk=&amp;WINDOW=FIRST_POPUP&amp;HEIGH","T=450&amp;WIDTH=450&amp;START_MAXIMIZED=FALSE&amp;VAR:CALENDAR=US&amp;VAR:SYMBOL=CMS&amp;VAR:INDEX=0"}</definedName>
    <definedName name="_804__FDSAUDITLINK__" localSheetId="9" hidden="1">{"fdsup://directions/FAT Viewer?action=UPDATE&amp;creator=factset&amp;DYN_ARGS=TRUE&amp;DOC_NAME=FAT:FQL_AUDITING_CLIENT_TEMPLATE.FAT&amp;display_string=Audit&amp;VAR:KEY=TENKZKPGJK&amp;VAR:QUERY=RkZfRUJJVERBX09QRVIoUVRSLDQvMS8yMDEwLDYvMzAvMjAxMCwsLFVTRCk=&amp;WINDOW=FIRST_POPUP&amp;HEIGH","T=450&amp;WIDTH=450&amp;START_MAXIMIZED=FALSE&amp;VAR:CALENDAR=US&amp;VAR:SYMBOL=CMS&amp;VAR:INDEX=0"}</definedName>
    <definedName name="_804__FDSAUDITLINK__" localSheetId="8" hidden="1">{"fdsup://directions/FAT Viewer?action=UPDATE&amp;creator=factset&amp;DYN_ARGS=TRUE&amp;DOC_NAME=FAT:FQL_AUDITING_CLIENT_TEMPLATE.FAT&amp;display_string=Audit&amp;VAR:KEY=TENKZKPGJK&amp;VAR:QUERY=RkZfRUJJVERBX09QRVIoUVRSLDQvMS8yMDEwLDYvMzAvMjAxMCwsLFVTRCk=&amp;WINDOW=FIRST_POPUP&amp;HEIGH","T=450&amp;WIDTH=450&amp;START_MAXIMIZED=FALSE&amp;VAR:CALENDAR=US&amp;VAR:SYMBOL=CMS&amp;VAR:INDEX=0"}</definedName>
    <definedName name="_804__FDSAUDITLINK__" localSheetId="10" hidden="1">{"fdsup://directions/FAT Viewer?action=UPDATE&amp;creator=factset&amp;DYN_ARGS=TRUE&amp;DOC_NAME=FAT:FQL_AUDITING_CLIENT_TEMPLATE.FAT&amp;display_string=Audit&amp;VAR:KEY=TENKZKPGJK&amp;VAR:QUERY=RkZfRUJJVERBX09QRVIoUVRSLDQvMS8yMDEwLDYvMzAvMjAxMCwsLFVTRCk=&amp;WINDOW=FIRST_POPUP&amp;HEIGH","T=450&amp;WIDTH=450&amp;START_MAXIMIZED=FALSE&amp;VAR:CALENDAR=US&amp;VAR:SYMBOL=CMS&amp;VAR:INDEX=0"}</definedName>
    <definedName name="_804__FDSAUDITLINK__" localSheetId="3" hidden="1">{"fdsup://directions/FAT Viewer?action=UPDATE&amp;creator=factset&amp;DYN_ARGS=TRUE&amp;DOC_NAME=FAT:FQL_AUDITING_CLIENT_TEMPLATE.FAT&amp;display_string=Audit&amp;VAR:KEY=TENKZKPGJK&amp;VAR:QUERY=RkZfRUJJVERBX09QRVIoUVRSLDQvMS8yMDEwLDYvMzAvMjAxMCwsLFVTRCk=&amp;WINDOW=FIRST_POPUP&amp;HEIGH","T=450&amp;WIDTH=450&amp;START_MAXIMIZED=FALSE&amp;VAR:CALENDAR=US&amp;VAR:SYMBOL=CMS&amp;VAR:INDEX=0"}</definedName>
    <definedName name="_804__FDSAUDITLINK__" localSheetId="5" hidden="1">{"fdsup://directions/FAT Viewer?action=UPDATE&amp;creator=factset&amp;DYN_ARGS=TRUE&amp;DOC_NAME=FAT:FQL_AUDITING_CLIENT_TEMPLATE.FAT&amp;display_string=Audit&amp;VAR:KEY=TENKZKPGJK&amp;VAR:QUERY=RkZfRUJJVERBX09QRVIoUVRSLDQvMS8yMDEwLDYvMzAvMjAxMCwsLFVTRCk=&amp;WINDOW=FIRST_POPUP&amp;HEIGH","T=450&amp;WIDTH=450&amp;START_MAXIMIZED=FALSE&amp;VAR:CALENDAR=US&amp;VAR:SYMBOL=CMS&amp;VAR:INDEX=0"}</definedName>
    <definedName name="_804__FDSAUDITLINK__" localSheetId="1" hidden="1">{"fdsup://directions/FAT Viewer?action=UPDATE&amp;creator=factset&amp;DYN_ARGS=TRUE&amp;DOC_NAME=FAT:FQL_AUDITING_CLIENT_TEMPLATE.FAT&amp;display_string=Audit&amp;VAR:KEY=TENKZKPGJK&amp;VAR:QUERY=RkZfRUJJVERBX09QRVIoUVRSLDQvMS8yMDEwLDYvMzAvMjAxMCwsLFVTRCk=&amp;WINDOW=FIRST_POPUP&amp;HEIGH","T=450&amp;WIDTH=450&amp;START_MAXIMIZED=FALSE&amp;VAR:CALENDAR=US&amp;VAR:SYMBOL=CMS&amp;VAR:INDEX=0"}</definedName>
    <definedName name="_804__FDSAUDITLINK__" hidden="1">{"fdsup://directions/FAT Viewer?action=UPDATE&amp;creator=factset&amp;DYN_ARGS=TRUE&amp;DOC_NAME=FAT:FQL_AUDITING_CLIENT_TEMPLATE.FAT&amp;display_string=Audit&amp;VAR:KEY=TENKZKPGJK&amp;VAR:QUERY=RkZfRUJJVERBX09QRVIoUVRSLDQvMS8yMDEwLDYvMzAvMjAxMCwsLFVTRCk=&amp;WINDOW=FIRST_POPUP&amp;HEIGH","T=450&amp;WIDTH=450&amp;START_MAXIMIZED=FALSE&amp;VAR:CALENDAR=US&amp;VAR:SYMBOL=CMS&amp;VAR:INDEX=0"}</definedName>
    <definedName name="_805__FDSAUDITLINK__" localSheetId="7" hidden="1">{"fdsup://directions/FAT Viewer?action=UPDATE&amp;creator=factset&amp;DYN_ARGS=TRUE&amp;DOC_NAME=FAT:FQL_AUDITING_CLIENT_TEMPLATE.FAT&amp;display_string=Audit&amp;VAR:KEY=PMLGLSDUBC&amp;VAR:QUERY=RkZfRUJJVERBX09QRVIoUVRSLDQvMS8yMDA5LDYvMzAvMjAwOSwsLFVTRCk=&amp;WINDOW=FIRST_POPUP&amp;HEIGH","T=450&amp;WIDTH=450&amp;START_MAXIMIZED=FALSE&amp;VAR:CALENDAR=US&amp;VAR:SYMBOL=CMI&amp;VAR:INDEX=0"}</definedName>
    <definedName name="_805__FDSAUDITLINK__" localSheetId="9" hidden="1">{"fdsup://directions/FAT Viewer?action=UPDATE&amp;creator=factset&amp;DYN_ARGS=TRUE&amp;DOC_NAME=FAT:FQL_AUDITING_CLIENT_TEMPLATE.FAT&amp;display_string=Audit&amp;VAR:KEY=PMLGLSDUBC&amp;VAR:QUERY=RkZfRUJJVERBX09QRVIoUVRSLDQvMS8yMDA5LDYvMzAvMjAwOSwsLFVTRCk=&amp;WINDOW=FIRST_POPUP&amp;HEIGH","T=450&amp;WIDTH=450&amp;START_MAXIMIZED=FALSE&amp;VAR:CALENDAR=US&amp;VAR:SYMBOL=CMI&amp;VAR:INDEX=0"}</definedName>
    <definedName name="_805__FDSAUDITLINK__" localSheetId="8" hidden="1">{"fdsup://directions/FAT Viewer?action=UPDATE&amp;creator=factset&amp;DYN_ARGS=TRUE&amp;DOC_NAME=FAT:FQL_AUDITING_CLIENT_TEMPLATE.FAT&amp;display_string=Audit&amp;VAR:KEY=PMLGLSDUBC&amp;VAR:QUERY=RkZfRUJJVERBX09QRVIoUVRSLDQvMS8yMDA5LDYvMzAvMjAwOSwsLFVTRCk=&amp;WINDOW=FIRST_POPUP&amp;HEIGH","T=450&amp;WIDTH=450&amp;START_MAXIMIZED=FALSE&amp;VAR:CALENDAR=US&amp;VAR:SYMBOL=CMI&amp;VAR:INDEX=0"}</definedName>
    <definedName name="_805__FDSAUDITLINK__" localSheetId="10" hidden="1">{"fdsup://directions/FAT Viewer?action=UPDATE&amp;creator=factset&amp;DYN_ARGS=TRUE&amp;DOC_NAME=FAT:FQL_AUDITING_CLIENT_TEMPLATE.FAT&amp;display_string=Audit&amp;VAR:KEY=PMLGLSDUBC&amp;VAR:QUERY=RkZfRUJJVERBX09QRVIoUVRSLDQvMS8yMDA5LDYvMzAvMjAwOSwsLFVTRCk=&amp;WINDOW=FIRST_POPUP&amp;HEIGH","T=450&amp;WIDTH=450&amp;START_MAXIMIZED=FALSE&amp;VAR:CALENDAR=US&amp;VAR:SYMBOL=CMI&amp;VAR:INDEX=0"}</definedName>
    <definedName name="_805__FDSAUDITLINK__" localSheetId="3" hidden="1">{"fdsup://directions/FAT Viewer?action=UPDATE&amp;creator=factset&amp;DYN_ARGS=TRUE&amp;DOC_NAME=FAT:FQL_AUDITING_CLIENT_TEMPLATE.FAT&amp;display_string=Audit&amp;VAR:KEY=PMLGLSDUBC&amp;VAR:QUERY=RkZfRUJJVERBX09QRVIoUVRSLDQvMS8yMDA5LDYvMzAvMjAwOSwsLFVTRCk=&amp;WINDOW=FIRST_POPUP&amp;HEIGH","T=450&amp;WIDTH=450&amp;START_MAXIMIZED=FALSE&amp;VAR:CALENDAR=US&amp;VAR:SYMBOL=CMI&amp;VAR:INDEX=0"}</definedName>
    <definedName name="_805__FDSAUDITLINK__" localSheetId="5" hidden="1">{"fdsup://directions/FAT Viewer?action=UPDATE&amp;creator=factset&amp;DYN_ARGS=TRUE&amp;DOC_NAME=FAT:FQL_AUDITING_CLIENT_TEMPLATE.FAT&amp;display_string=Audit&amp;VAR:KEY=PMLGLSDUBC&amp;VAR:QUERY=RkZfRUJJVERBX09QRVIoUVRSLDQvMS8yMDA5LDYvMzAvMjAwOSwsLFVTRCk=&amp;WINDOW=FIRST_POPUP&amp;HEIGH","T=450&amp;WIDTH=450&amp;START_MAXIMIZED=FALSE&amp;VAR:CALENDAR=US&amp;VAR:SYMBOL=CMI&amp;VAR:INDEX=0"}</definedName>
    <definedName name="_805__FDSAUDITLINK__" localSheetId="1" hidden="1">{"fdsup://directions/FAT Viewer?action=UPDATE&amp;creator=factset&amp;DYN_ARGS=TRUE&amp;DOC_NAME=FAT:FQL_AUDITING_CLIENT_TEMPLATE.FAT&amp;display_string=Audit&amp;VAR:KEY=PMLGLSDUBC&amp;VAR:QUERY=RkZfRUJJVERBX09QRVIoUVRSLDQvMS8yMDA5LDYvMzAvMjAwOSwsLFVTRCk=&amp;WINDOW=FIRST_POPUP&amp;HEIGH","T=450&amp;WIDTH=450&amp;START_MAXIMIZED=FALSE&amp;VAR:CALENDAR=US&amp;VAR:SYMBOL=CMI&amp;VAR:INDEX=0"}</definedName>
    <definedName name="_805__FDSAUDITLINK__" hidden="1">{"fdsup://directions/FAT Viewer?action=UPDATE&amp;creator=factset&amp;DYN_ARGS=TRUE&amp;DOC_NAME=FAT:FQL_AUDITING_CLIENT_TEMPLATE.FAT&amp;display_string=Audit&amp;VAR:KEY=PMLGLSDUBC&amp;VAR:QUERY=RkZfRUJJVERBX09QRVIoUVRSLDQvMS8yMDA5LDYvMzAvMjAwOSwsLFVTRCk=&amp;WINDOW=FIRST_POPUP&amp;HEIGH","T=450&amp;WIDTH=450&amp;START_MAXIMIZED=FALSE&amp;VAR:CALENDAR=US&amp;VAR:SYMBOL=CMI&amp;VAR:INDEX=0"}</definedName>
    <definedName name="_806__FDSAUDITLINK__" localSheetId="7" hidden="1">{"fdsup://directions/FAT Viewer?action=UPDATE&amp;creator=factset&amp;DYN_ARGS=TRUE&amp;DOC_NAME=FAT:FQL_AUDITING_CLIENT_TEMPLATE.FAT&amp;display_string=Audit&amp;VAR:KEY=NAJUJOREVM&amp;VAR:QUERY=RkZfRUJJVERBX09QRVIoUVRSLDQvMS8yMDEwLDYvMzAvMjAxMCwsLFVTRCk=&amp;WINDOW=FIRST_POPUP&amp;HEIGH","T=450&amp;WIDTH=450&amp;START_MAXIMIZED=FALSE&amp;VAR:CALENDAR=US&amp;VAR:SYMBOL=CMI&amp;VAR:INDEX=0"}</definedName>
    <definedName name="_806__FDSAUDITLINK__" localSheetId="9" hidden="1">{"fdsup://directions/FAT Viewer?action=UPDATE&amp;creator=factset&amp;DYN_ARGS=TRUE&amp;DOC_NAME=FAT:FQL_AUDITING_CLIENT_TEMPLATE.FAT&amp;display_string=Audit&amp;VAR:KEY=NAJUJOREVM&amp;VAR:QUERY=RkZfRUJJVERBX09QRVIoUVRSLDQvMS8yMDEwLDYvMzAvMjAxMCwsLFVTRCk=&amp;WINDOW=FIRST_POPUP&amp;HEIGH","T=450&amp;WIDTH=450&amp;START_MAXIMIZED=FALSE&amp;VAR:CALENDAR=US&amp;VAR:SYMBOL=CMI&amp;VAR:INDEX=0"}</definedName>
    <definedName name="_806__FDSAUDITLINK__" localSheetId="8" hidden="1">{"fdsup://directions/FAT Viewer?action=UPDATE&amp;creator=factset&amp;DYN_ARGS=TRUE&amp;DOC_NAME=FAT:FQL_AUDITING_CLIENT_TEMPLATE.FAT&amp;display_string=Audit&amp;VAR:KEY=NAJUJOREVM&amp;VAR:QUERY=RkZfRUJJVERBX09QRVIoUVRSLDQvMS8yMDEwLDYvMzAvMjAxMCwsLFVTRCk=&amp;WINDOW=FIRST_POPUP&amp;HEIGH","T=450&amp;WIDTH=450&amp;START_MAXIMIZED=FALSE&amp;VAR:CALENDAR=US&amp;VAR:SYMBOL=CMI&amp;VAR:INDEX=0"}</definedName>
    <definedName name="_806__FDSAUDITLINK__" localSheetId="10" hidden="1">{"fdsup://directions/FAT Viewer?action=UPDATE&amp;creator=factset&amp;DYN_ARGS=TRUE&amp;DOC_NAME=FAT:FQL_AUDITING_CLIENT_TEMPLATE.FAT&amp;display_string=Audit&amp;VAR:KEY=NAJUJOREVM&amp;VAR:QUERY=RkZfRUJJVERBX09QRVIoUVRSLDQvMS8yMDEwLDYvMzAvMjAxMCwsLFVTRCk=&amp;WINDOW=FIRST_POPUP&amp;HEIGH","T=450&amp;WIDTH=450&amp;START_MAXIMIZED=FALSE&amp;VAR:CALENDAR=US&amp;VAR:SYMBOL=CMI&amp;VAR:INDEX=0"}</definedName>
    <definedName name="_806__FDSAUDITLINK__" localSheetId="3" hidden="1">{"fdsup://directions/FAT Viewer?action=UPDATE&amp;creator=factset&amp;DYN_ARGS=TRUE&amp;DOC_NAME=FAT:FQL_AUDITING_CLIENT_TEMPLATE.FAT&amp;display_string=Audit&amp;VAR:KEY=NAJUJOREVM&amp;VAR:QUERY=RkZfRUJJVERBX09QRVIoUVRSLDQvMS8yMDEwLDYvMzAvMjAxMCwsLFVTRCk=&amp;WINDOW=FIRST_POPUP&amp;HEIGH","T=450&amp;WIDTH=450&amp;START_MAXIMIZED=FALSE&amp;VAR:CALENDAR=US&amp;VAR:SYMBOL=CMI&amp;VAR:INDEX=0"}</definedName>
    <definedName name="_806__FDSAUDITLINK__" localSheetId="5" hidden="1">{"fdsup://directions/FAT Viewer?action=UPDATE&amp;creator=factset&amp;DYN_ARGS=TRUE&amp;DOC_NAME=FAT:FQL_AUDITING_CLIENT_TEMPLATE.FAT&amp;display_string=Audit&amp;VAR:KEY=NAJUJOREVM&amp;VAR:QUERY=RkZfRUJJVERBX09QRVIoUVRSLDQvMS8yMDEwLDYvMzAvMjAxMCwsLFVTRCk=&amp;WINDOW=FIRST_POPUP&amp;HEIGH","T=450&amp;WIDTH=450&amp;START_MAXIMIZED=FALSE&amp;VAR:CALENDAR=US&amp;VAR:SYMBOL=CMI&amp;VAR:INDEX=0"}</definedName>
    <definedName name="_806__FDSAUDITLINK__" localSheetId="1" hidden="1">{"fdsup://directions/FAT Viewer?action=UPDATE&amp;creator=factset&amp;DYN_ARGS=TRUE&amp;DOC_NAME=FAT:FQL_AUDITING_CLIENT_TEMPLATE.FAT&amp;display_string=Audit&amp;VAR:KEY=NAJUJOREVM&amp;VAR:QUERY=RkZfRUJJVERBX09QRVIoUVRSLDQvMS8yMDEwLDYvMzAvMjAxMCwsLFVTRCk=&amp;WINDOW=FIRST_POPUP&amp;HEIGH","T=450&amp;WIDTH=450&amp;START_MAXIMIZED=FALSE&amp;VAR:CALENDAR=US&amp;VAR:SYMBOL=CMI&amp;VAR:INDEX=0"}</definedName>
    <definedName name="_806__FDSAUDITLINK__" hidden="1">{"fdsup://directions/FAT Viewer?action=UPDATE&amp;creator=factset&amp;DYN_ARGS=TRUE&amp;DOC_NAME=FAT:FQL_AUDITING_CLIENT_TEMPLATE.FAT&amp;display_string=Audit&amp;VAR:KEY=NAJUJOREVM&amp;VAR:QUERY=RkZfRUJJVERBX09QRVIoUVRSLDQvMS8yMDEwLDYvMzAvMjAxMCwsLFVTRCk=&amp;WINDOW=FIRST_POPUP&amp;HEIGH","T=450&amp;WIDTH=450&amp;START_MAXIMIZED=FALSE&amp;VAR:CALENDAR=US&amp;VAR:SYMBOL=CMI&amp;VAR:INDEX=0"}</definedName>
    <definedName name="_807__FDSAUDITLINK__" localSheetId="7" hidden="1">{"fdsup://directions/FAT Viewer?action=UPDATE&amp;creator=factset&amp;DYN_ARGS=TRUE&amp;DOC_NAME=FAT:FQL_AUDITING_CLIENT_TEMPLATE.FAT&amp;display_string=Audit&amp;VAR:KEY=VUPONAXELA&amp;VAR:QUERY=RkZfRUJJVERBX09QRVIoUVRSLDQvMS8yMDA5LDYvMzAvMjAwOSwsLFVTRCk=&amp;WINDOW=FIRST_POPUP&amp;HEIGH","T=450&amp;WIDTH=450&amp;START_MAXIMIZED=FALSE&amp;VAR:CALENDAR=US&amp;VAR:SYMBOL=CME&amp;VAR:INDEX=0"}</definedName>
    <definedName name="_807__FDSAUDITLINK__" localSheetId="9" hidden="1">{"fdsup://directions/FAT Viewer?action=UPDATE&amp;creator=factset&amp;DYN_ARGS=TRUE&amp;DOC_NAME=FAT:FQL_AUDITING_CLIENT_TEMPLATE.FAT&amp;display_string=Audit&amp;VAR:KEY=VUPONAXELA&amp;VAR:QUERY=RkZfRUJJVERBX09QRVIoUVRSLDQvMS8yMDA5LDYvMzAvMjAwOSwsLFVTRCk=&amp;WINDOW=FIRST_POPUP&amp;HEIGH","T=450&amp;WIDTH=450&amp;START_MAXIMIZED=FALSE&amp;VAR:CALENDAR=US&amp;VAR:SYMBOL=CME&amp;VAR:INDEX=0"}</definedName>
    <definedName name="_807__FDSAUDITLINK__" localSheetId="8" hidden="1">{"fdsup://directions/FAT Viewer?action=UPDATE&amp;creator=factset&amp;DYN_ARGS=TRUE&amp;DOC_NAME=FAT:FQL_AUDITING_CLIENT_TEMPLATE.FAT&amp;display_string=Audit&amp;VAR:KEY=VUPONAXELA&amp;VAR:QUERY=RkZfRUJJVERBX09QRVIoUVRSLDQvMS8yMDA5LDYvMzAvMjAwOSwsLFVTRCk=&amp;WINDOW=FIRST_POPUP&amp;HEIGH","T=450&amp;WIDTH=450&amp;START_MAXIMIZED=FALSE&amp;VAR:CALENDAR=US&amp;VAR:SYMBOL=CME&amp;VAR:INDEX=0"}</definedName>
    <definedName name="_807__FDSAUDITLINK__" localSheetId="10" hidden="1">{"fdsup://directions/FAT Viewer?action=UPDATE&amp;creator=factset&amp;DYN_ARGS=TRUE&amp;DOC_NAME=FAT:FQL_AUDITING_CLIENT_TEMPLATE.FAT&amp;display_string=Audit&amp;VAR:KEY=VUPONAXELA&amp;VAR:QUERY=RkZfRUJJVERBX09QRVIoUVRSLDQvMS8yMDA5LDYvMzAvMjAwOSwsLFVTRCk=&amp;WINDOW=FIRST_POPUP&amp;HEIGH","T=450&amp;WIDTH=450&amp;START_MAXIMIZED=FALSE&amp;VAR:CALENDAR=US&amp;VAR:SYMBOL=CME&amp;VAR:INDEX=0"}</definedName>
    <definedName name="_807__FDSAUDITLINK__" localSheetId="3" hidden="1">{"fdsup://directions/FAT Viewer?action=UPDATE&amp;creator=factset&amp;DYN_ARGS=TRUE&amp;DOC_NAME=FAT:FQL_AUDITING_CLIENT_TEMPLATE.FAT&amp;display_string=Audit&amp;VAR:KEY=VUPONAXELA&amp;VAR:QUERY=RkZfRUJJVERBX09QRVIoUVRSLDQvMS8yMDA5LDYvMzAvMjAwOSwsLFVTRCk=&amp;WINDOW=FIRST_POPUP&amp;HEIGH","T=450&amp;WIDTH=450&amp;START_MAXIMIZED=FALSE&amp;VAR:CALENDAR=US&amp;VAR:SYMBOL=CME&amp;VAR:INDEX=0"}</definedName>
    <definedName name="_807__FDSAUDITLINK__" localSheetId="5" hidden="1">{"fdsup://directions/FAT Viewer?action=UPDATE&amp;creator=factset&amp;DYN_ARGS=TRUE&amp;DOC_NAME=FAT:FQL_AUDITING_CLIENT_TEMPLATE.FAT&amp;display_string=Audit&amp;VAR:KEY=VUPONAXELA&amp;VAR:QUERY=RkZfRUJJVERBX09QRVIoUVRSLDQvMS8yMDA5LDYvMzAvMjAwOSwsLFVTRCk=&amp;WINDOW=FIRST_POPUP&amp;HEIGH","T=450&amp;WIDTH=450&amp;START_MAXIMIZED=FALSE&amp;VAR:CALENDAR=US&amp;VAR:SYMBOL=CME&amp;VAR:INDEX=0"}</definedName>
    <definedName name="_807__FDSAUDITLINK__" localSheetId="1" hidden="1">{"fdsup://directions/FAT Viewer?action=UPDATE&amp;creator=factset&amp;DYN_ARGS=TRUE&amp;DOC_NAME=FAT:FQL_AUDITING_CLIENT_TEMPLATE.FAT&amp;display_string=Audit&amp;VAR:KEY=VUPONAXELA&amp;VAR:QUERY=RkZfRUJJVERBX09QRVIoUVRSLDQvMS8yMDA5LDYvMzAvMjAwOSwsLFVTRCk=&amp;WINDOW=FIRST_POPUP&amp;HEIGH","T=450&amp;WIDTH=450&amp;START_MAXIMIZED=FALSE&amp;VAR:CALENDAR=US&amp;VAR:SYMBOL=CME&amp;VAR:INDEX=0"}</definedName>
    <definedName name="_807__FDSAUDITLINK__" hidden="1">{"fdsup://directions/FAT Viewer?action=UPDATE&amp;creator=factset&amp;DYN_ARGS=TRUE&amp;DOC_NAME=FAT:FQL_AUDITING_CLIENT_TEMPLATE.FAT&amp;display_string=Audit&amp;VAR:KEY=VUPONAXELA&amp;VAR:QUERY=RkZfRUJJVERBX09QRVIoUVRSLDQvMS8yMDA5LDYvMzAvMjAwOSwsLFVTRCk=&amp;WINDOW=FIRST_POPUP&amp;HEIGH","T=450&amp;WIDTH=450&amp;START_MAXIMIZED=FALSE&amp;VAR:CALENDAR=US&amp;VAR:SYMBOL=CME&amp;VAR:INDEX=0"}</definedName>
    <definedName name="_808__FDSAUDITLINK__" localSheetId="7" hidden="1">{"fdsup://directions/FAT Viewer?action=UPDATE&amp;creator=factset&amp;DYN_ARGS=TRUE&amp;DOC_NAME=FAT:FQL_AUDITING_CLIENT_TEMPLATE.FAT&amp;display_string=Audit&amp;VAR:KEY=HCLCPEZWDO&amp;VAR:QUERY=RkZfRUJJVERBX09QRVIoUVRSLDQvMS8yMDEwLDYvMzAvMjAxMCwsLFVTRCk=&amp;WINDOW=FIRST_POPUP&amp;HEIGH","T=450&amp;WIDTH=450&amp;START_MAXIMIZED=FALSE&amp;VAR:CALENDAR=US&amp;VAR:SYMBOL=CME&amp;VAR:INDEX=0"}</definedName>
    <definedName name="_808__FDSAUDITLINK__" localSheetId="9" hidden="1">{"fdsup://directions/FAT Viewer?action=UPDATE&amp;creator=factset&amp;DYN_ARGS=TRUE&amp;DOC_NAME=FAT:FQL_AUDITING_CLIENT_TEMPLATE.FAT&amp;display_string=Audit&amp;VAR:KEY=HCLCPEZWDO&amp;VAR:QUERY=RkZfRUJJVERBX09QRVIoUVRSLDQvMS8yMDEwLDYvMzAvMjAxMCwsLFVTRCk=&amp;WINDOW=FIRST_POPUP&amp;HEIGH","T=450&amp;WIDTH=450&amp;START_MAXIMIZED=FALSE&amp;VAR:CALENDAR=US&amp;VAR:SYMBOL=CME&amp;VAR:INDEX=0"}</definedName>
    <definedName name="_808__FDSAUDITLINK__" localSheetId="8" hidden="1">{"fdsup://directions/FAT Viewer?action=UPDATE&amp;creator=factset&amp;DYN_ARGS=TRUE&amp;DOC_NAME=FAT:FQL_AUDITING_CLIENT_TEMPLATE.FAT&amp;display_string=Audit&amp;VAR:KEY=HCLCPEZWDO&amp;VAR:QUERY=RkZfRUJJVERBX09QRVIoUVRSLDQvMS8yMDEwLDYvMzAvMjAxMCwsLFVTRCk=&amp;WINDOW=FIRST_POPUP&amp;HEIGH","T=450&amp;WIDTH=450&amp;START_MAXIMIZED=FALSE&amp;VAR:CALENDAR=US&amp;VAR:SYMBOL=CME&amp;VAR:INDEX=0"}</definedName>
    <definedName name="_808__FDSAUDITLINK__" localSheetId="10" hidden="1">{"fdsup://directions/FAT Viewer?action=UPDATE&amp;creator=factset&amp;DYN_ARGS=TRUE&amp;DOC_NAME=FAT:FQL_AUDITING_CLIENT_TEMPLATE.FAT&amp;display_string=Audit&amp;VAR:KEY=HCLCPEZWDO&amp;VAR:QUERY=RkZfRUJJVERBX09QRVIoUVRSLDQvMS8yMDEwLDYvMzAvMjAxMCwsLFVTRCk=&amp;WINDOW=FIRST_POPUP&amp;HEIGH","T=450&amp;WIDTH=450&amp;START_MAXIMIZED=FALSE&amp;VAR:CALENDAR=US&amp;VAR:SYMBOL=CME&amp;VAR:INDEX=0"}</definedName>
    <definedName name="_808__FDSAUDITLINK__" localSheetId="3" hidden="1">{"fdsup://directions/FAT Viewer?action=UPDATE&amp;creator=factset&amp;DYN_ARGS=TRUE&amp;DOC_NAME=FAT:FQL_AUDITING_CLIENT_TEMPLATE.FAT&amp;display_string=Audit&amp;VAR:KEY=HCLCPEZWDO&amp;VAR:QUERY=RkZfRUJJVERBX09QRVIoUVRSLDQvMS8yMDEwLDYvMzAvMjAxMCwsLFVTRCk=&amp;WINDOW=FIRST_POPUP&amp;HEIGH","T=450&amp;WIDTH=450&amp;START_MAXIMIZED=FALSE&amp;VAR:CALENDAR=US&amp;VAR:SYMBOL=CME&amp;VAR:INDEX=0"}</definedName>
    <definedName name="_808__FDSAUDITLINK__" localSheetId="5" hidden="1">{"fdsup://directions/FAT Viewer?action=UPDATE&amp;creator=factset&amp;DYN_ARGS=TRUE&amp;DOC_NAME=FAT:FQL_AUDITING_CLIENT_TEMPLATE.FAT&amp;display_string=Audit&amp;VAR:KEY=HCLCPEZWDO&amp;VAR:QUERY=RkZfRUJJVERBX09QRVIoUVRSLDQvMS8yMDEwLDYvMzAvMjAxMCwsLFVTRCk=&amp;WINDOW=FIRST_POPUP&amp;HEIGH","T=450&amp;WIDTH=450&amp;START_MAXIMIZED=FALSE&amp;VAR:CALENDAR=US&amp;VAR:SYMBOL=CME&amp;VAR:INDEX=0"}</definedName>
    <definedName name="_808__FDSAUDITLINK__" localSheetId="1" hidden="1">{"fdsup://directions/FAT Viewer?action=UPDATE&amp;creator=factset&amp;DYN_ARGS=TRUE&amp;DOC_NAME=FAT:FQL_AUDITING_CLIENT_TEMPLATE.FAT&amp;display_string=Audit&amp;VAR:KEY=HCLCPEZWDO&amp;VAR:QUERY=RkZfRUJJVERBX09QRVIoUVRSLDQvMS8yMDEwLDYvMzAvMjAxMCwsLFVTRCk=&amp;WINDOW=FIRST_POPUP&amp;HEIGH","T=450&amp;WIDTH=450&amp;START_MAXIMIZED=FALSE&amp;VAR:CALENDAR=US&amp;VAR:SYMBOL=CME&amp;VAR:INDEX=0"}</definedName>
    <definedName name="_808__FDSAUDITLINK__" hidden="1">{"fdsup://directions/FAT Viewer?action=UPDATE&amp;creator=factset&amp;DYN_ARGS=TRUE&amp;DOC_NAME=FAT:FQL_AUDITING_CLIENT_TEMPLATE.FAT&amp;display_string=Audit&amp;VAR:KEY=HCLCPEZWDO&amp;VAR:QUERY=RkZfRUJJVERBX09QRVIoUVRSLDQvMS8yMDEwLDYvMzAvMjAxMCwsLFVTRCk=&amp;WINDOW=FIRST_POPUP&amp;HEIGH","T=450&amp;WIDTH=450&amp;START_MAXIMIZED=FALSE&amp;VAR:CALENDAR=US&amp;VAR:SYMBOL=CME&amp;VAR:INDEX=0"}</definedName>
    <definedName name="_809__FDSAUDITLINK__" localSheetId="7" hidden="1">{"fdsup://directions/FAT Viewer?action=UPDATE&amp;creator=factset&amp;DYN_ARGS=TRUE&amp;DOC_NAME=FAT:FQL_AUDITING_CLIENT_TEMPLATE.FAT&amp;display_string=Audit&amp;VAR:KEY=XWVIRUDITI&amp;VAR:QUERY=RkZfRUJJVERBX09QRVIoUVRSLDQvMS8yMDA5LDYvMzAvMjAwOSwsLFVTRCk=&amp;WINDOW=FIRST_POPUP&amp;HEIGH","T=450&amp;WIDTH=450&amp;START_MAXIMIZED=FALSE&amp;VAR:CALENDAR=US&amp;VAR:SYMBOL=CMCSA&amp;VAR:INDEX=0"}</definedName>
    <definedName name="_809__FDSAUDITLINK__" localSheetId="9" hidden="1">{"fdsup://directions/FAT Viewer?action=UPDATE&amp;creator=factset&amp;DYN_ARGS=TRUE&amp;DOC_NAME=FAT:FQL_AUDITING_CLIENT_TEMPLATE.FAT&amp;display_string=Audit&amp;VAR:KEY=XWVIRUDITI&amp;VAR:QUERY=RkZfRUJJVERBX09QRVIoUVRSLDQvMS8yMDA5LDYvMzAvMjAwOSwsLFVTRCk=&amp;WINDOW=FIRST_POPUP&amp;HEIGH","T=450&amp;WIDTH=450&amp;START_MAXIMIZED=FALSE&amp;VAR:CALENDAR=US&amp;VAR:SYMBOL=CMCSA&amp;VAR:INDEX=0"}</definedName>
    <definedName name="_809__FDSAUDITLINK__" localSheetId="8" hidden="1">{"fdsup://directions/FAT Viewer?action=UPDATE&amp;creator=factset&amp;DYN_ARGS=TRUE&amp;DOC_NAME=FAT:FQL_AUDITING_CLIENT_TEMPLATE.FAT&amp;display_string=Audit&amp;VAR:KEY=XWVIRUDITI&amp;VAR:QUERY=RkZfRUJJVERBX09QRVIoUVRSLDQvMS8yMDA5LDYvMzAvMjAwOSwsLFVTRCk=&amp;WINDOW=FIRST_POPUP&amp;HEIGH","T=450&amp;WIDTH=450&amp;START_MAXIMIZED=FALSE&amp;VAR:CALENDAR=US&amp;VAR:SYMBOL=CMCSA&amp;VAR:INDEX=0"}</definedName>
    <definedName name="_809__FDSAUDITLINK__" localSheetId="10" hidden="1">{"fdsup://directions/FAT Viewer?action=UPDATE&amp;creator=factset&amp;DYN_ARGS=TRUE&amp;DOC_NAME=FAT:FQL_AUDITING_CLIENT_TEMPLATE.FAT&amp;display_string=Audit&amp;VAR:KEY=XWVIRUDITI&amp;VAR:QUERY=RkZfRUJJVERBX09QRVIoUVRSLDQvMS8yMDA5LDYvMzAvMjAwOSwsLFVTRCk=&amp;WINDOW=FIRST_POPUP&amp;HEIGH","T=450&amp;WIDTH=450&amp;START_MAXIMIZED=FALSE&amp;VAR:CALENDAR=US&amp;VAR:SYMBOL=CMCSA&amp;VAR:INDEX=0"}</definedName>
    <definedName name="_809__FDSAUDITLINK__" localSheetId="3" hidden="1">{"fdsup://directions/FAT Viewer?action=UPDATE&amp;creator=factset&amp;DYN_ARGS=TRUE&amp;DOC_NAME=FAT:FQL_AUDITING_CLIENT_TEMPLATE.FAT&amp;display_string=Audit&amp;VAR:KEY=XWVIRUDITI&amp;VAR:QUERY=RkZfRUJJVERBX09QRVIoUVRSLDQvMS8yMDA5LDYvMzAvMjAwOSwsLFVTRCk=&amp;WINDOW=FIRST_POPUP&amp;HEIGH","T=450&amp;WIDTH=450&amp;START_MAXIMIZED=FALSE&amp;VAR:CALENDAR=US&amp;VAR:SYMBOL=CMCSA&amp;VAR:INDEX=0"}</definedName>
    <definedName name="_809__FDSAUDITLINK__" localSheetId="5" hidden="1">{"fdsup://directions/FAT Viewer?action=UPDATE&amp;creator=factset&amp;DYN_ARGS=TRUE&amp;DOC_NAME=FAT:FQL_AUDITING_CLIENT_TEMPLATE.FAT&amp;display_string=Audit&amp;VAR:KEY=XWVIRUDITI&amp;VAR:QUERY=RkZfRUJJVERBX09QRVIoUVRSLDQvMS8yMDA5LDYvMzAvMjAwOSwsLFVTRCk=&amp;WINDOW=FIRST_POPUP&amp;HEIGH","T=450&amp;WIDTH=450&amp;START_MAXIMIZED=FALSE&amp;VAR:CALENDAR=US&amp;VAR:SYMBOL=CMCSA&amp;VAR:INDEX=0"}</definedName>
    <definedName name="_809__FDSAUDITLINK__" localSheetId="1" hidden="1">{"fdsup://directions/FAT Viewer?action=UPDATE&amp;creator=factset&amp;DYN_ARGS=TRUE&amp;DOC_NAME=FAT:FQL_AUDITING_CLIENT_TEMPLATE.FAT&amp;display_string=Audit&amp;VAR:KEY=XWVIRUDITI&amp;VAR:QUERY=RkZfRUJJVERBX09QRVIoUVRSLDQvMS8yMDA5LDYvMzAvMjAwOSwsLFVTRCk=&amp;WINDOW=FIRST_POPUP&amp;HEIGH","T=450&amp;WIDTH=450&amp;START_MAXIMIZED=FALSE&amp;VAR:CALENDAR=US&amp;VAR:SYMBOL=CMCSA&amp;VAR:INDEX=0"}</definedName>
    <definedName name="_809__FDSAUDITLINK__" hidden="1">{"fdsup://directions/FAT Viewer?action=UPDATE&amp;creator=factset&amp;DYN_ARGS=TRUE&amp;DOC_NAME=FAT:FQL_AUDITING_CLIENT_TEMPLATE.FAT&amp;display_string=Audit&amp;VAR:KEY=XWVIRUDITI&amp;VAR:QUERY=RkZfRUJJVERBX09QRVIoUVRSLDQvMS8yMDA5LDYvMzAvMjAwOSwsLFVTRCk=&amp;WINDOW=FIRST_POPUP&amp;HEIGH","T=450&amp;WIDTH=450&amp;START_MAXIMIZED=FALSE&amp;VAR:CALENDAR=US&amp;VAR:SYMBOL=CMCSA&amp;VAR:INDEX=0"}</definedName>
    <definedName name="_81__FDSAUDITLINK__" localSheetId="7" hidden="1">{"fdsup://directions/FAT Viewer?action=UPDATE&amp;creator=factset&amp;DYN_ARGS=TRUE&amp;DOC_NAME=FAT:FQL_AUDITING_CLIENT_TEMPLATE.FAT&amp;display_string=Audit&amp;VAR:KEY=BMXWHOXUPE&amp;VAR:QUERY=RkZfRUJJVERBX09QRVIoUVRSLDQvMS8yMDA5LDYvMzAvMjAwOSwsLFVTRCk=&amp;WINDOW=FIRST_POPUP&amp;HEIGH","T=450&amp;WIDTH=450&amp;START_MAXIMIZED=FALSE&amp;VAR:CALENDAR=US&amp;VAR:SYMBOL=UTX&amp;VAR:INDEX=0"}</definedName>
    <definedName name="_81__FDSAUDITLINK__" localSheetId="9" hidden="1">{"fdsup://directions/FAT Viewer?action=UPDATE&amp;creator=factset&amp;DYN_ARGS=TRUE&amp;DOC_NAME=FAT:FQL_AUDITING_CLIENT_TEMPLATE.FAT&amp;display_string=Audit&amp;VAR:KEY=BMXWHOXUPE&amp;VAR:QUERY=RkZfRUJJVERBX09QRVIoUVRSLDQvMS8yMDA5LDYvMzAvMjAwOSwsLFVTRCk=&amp;WINDOW=FIRST_POPUP&amp;HEIGH","T=450&amp;WIDTH=450&amp;START_MAXIMIZED=FALSE&amp;VAR:CALENDAR=US&amp;VAR:SYMBOL=UTX&amp;VAR:INDEX=0"}</definedName>
    <definedName name="_81__FDSAUDITLINK__" localSheetId="8" hidden="1">{"fdsup://directions/FAT Viewer?action=UPDATE&amp;creator=factset&amp;DYN_ARGS=TRUE&amp;DOC_NAME=FAT:FQL_AUDITING_CLIENT_TEMPLATE.FAT&amp;display_string=Audit&amp;VAR:KEY=BMXWHOXUPE&amp;VAR:QUERY=RkZfRUJJVERBX09QRVIoUVRSLDQvMS8yMDA5LDYvMzAvMjAwOSwsLFVTRCk=&amp;WINDOW=FIRST_POPUP&amp;HEIGH","T=450&amp;WIDTH=450&amp;START_MAXIMIZED=FALSE&amp;VAR:CALENDAR=US&amp;VAR:SYMBOL=UTX&amp;VAR:INDEX=0"}</definedName>
    <definedName name="_81__FDSAUDITLINK__" localSheetId="10" hidden="1">{"fdsup://directions/FAT Viewer?action=UPDATE&amp;creator=factset&amp;DYN_ARGS=TRUE&amp;DOC_NAME=FAT:FQL_AUDITING_CLIENT_TEMPLATE.FAT&amp;display_string=Audit&amp;VAR:KEY=BMXWHOXUPE&amp;VAR:QUERY=RkZfRUJJVERBX09QRVIoUVRSLDQvMS8yMDA5LDYvMzAvMjAwOSwsLFVTRCk=&amp;WINDOW=FIRST_POPUP&amp;HEIGH","T=450&amp;WIDTH=450&amp;START_MAXIMIZED=FALSE&amp;VAR:CALENDAR=US&amp;VAR:SYMBOL=UTX&amp;VAR:INDEX=0"}</definedName>
    <definedName name="_81__FDSAUDITLINK__" localSheetId="3" hidden="1">{"fdsup://directions/FAT Viewer?action=UPDATE&amp;creator=factset&amp;DYN_ARGS=TRUE&amp;DOC_NAME=FAT:FQL_AUDITING_CLIENT_TEMPLATE.FAT&amp;display_string=Audit&amp;VAR:KEY=BMXWHOXUPE&amp;VAR:QUERY=RkZfRUJJVERBX09QRVIoUVRSLDQvMS8yMDA5LDYvMzAvMjAwOSwsLFVTRCk=&amp;WINDOW=FIRST_POPUP&amp;HEIGH","T=450&amp;WIDTH=450&amp;START_MAXIMIZED=FALSE&amp;VAR:CALENDAR=US&amp;VAR:SYMBOL=UTX&amp;VAR:INDEX=0"}</definedName>
    <definedName name="_81__FDSAUDITLINK__" localSheetId="5" hidden="1">{"fdsup://directions/FAT Viewer?action=UPDATE&amp;creator=factset&amp;DYN_ARGS=TRUE&amp;DOC_NAME=FAT:FQL_AUDITING_CLIENT_TEMPLATE.FAT&amp;display_string=Audit&amp;VAR:KEY=BMXWHOXUPE&amp;VAR:QUERY=RkZfRUJJVERBX09QRVIoUVRSLDQvMS8yMDA5LDYvMzAvMjAwOSwsLFVTRCk=&amp;WINDOW=FIRST_POPUP&amp;HEIGH","T=450&amp;WIDTH=450&amp;START_MAXIMIZED=FALSE&amp;VAR:CALENDAR=US&amp;VAR:SYMBOL=UTX&amp;VAR:INDEX=0"}</definedName>
    <definedName name="_81__FDSAUDITLINK__" localSheetId="1" hidden="1">{"fdsup://directions/FAT Viewer?action=UPDATE&amp;creator=factset&amp;DYN_ARGS=TRUE&amp;DOC_NAME=FAT:FQL_AUDITING_CLIENT_TEMPLATE.FAT&amp;display_string=Audit&amp;VAR:KEY=BMXWHOXUPE&amp;VAR:QUERY=RkZfRUJJVERBX09QRVIoUVRSLDQvMS8yMDA5LDYvMzAvMjAwOSwsLFVTRCk=&amp;WINDOW=FIRST_POPUP&amp;HEIGH","T=450&amp;WIDTH=450&amp;START_MAXIMIZED=FALSE&amp;VAR:CALENDAR=US&amp;VAR:SYMBOL=UTX&amp;VAR:INDEX=0"}</definedName>
    <definedName name="_81__FDSAUDITLINK__" hidden="1">{"fdsup://directions/FAT Viewer?action=UPDATE&amp;creator=factset&amp;DYN_ARGS=TRUE&amp;DOC_NAME=FAT:FQL_AUDITING_CLIENT_TEMPLATE.FAT&amp;display_string=Audit&amp;VAR:KEY=BMXWHOXUPE&amp;VAR:QUERY=RkZfRUJJVERBX09QRVIoUVRSLDQvMS8yMDA5LDYvMzAvMjAwOSwsLFVTRCk=&amp;WINDOW=FIRST_POPUP&amp;HEIGH","T=450&amp;WIDTH=450&amp;START_MAXIMIZED=FALSE&amp;VAR:CALENDAR=US&amp;VAR:SYMBOL=UTX&amp;VAR:INDEX=0"}</definedName>
    <definedName name="_810__FDSAUDITLINK__" localSheetId="7" hidden="1">{"fdsup://directions/FAT Viewer?action=UPDATE&amp;creator=factset&amp;DYN_ARGS=TRUE&amp;DOC_NAME=FAT:FQL_AUDITING_CLIENT_TEMPLATE.FAT&amp;display_string=Audit&amp;VAR:KEY=ZEVMBOLWJU&amp;VAR:QUERY=RkZfRUJJVERBX09QRVIoUVRSLDQvMS8yMDEwLDYvMzAvMjAxMCwsLFVTRCk=&amp;WINDOW=FIRST_POPUP&amp;HEIGH","T=450&amp;WIDTH=450&amp;START_MAXIMIZED=FALSE&amp;VAR:CALENDAR=US&amp;VAR:SYMBOL=CMCSA&amp;VAR:INDEX=0"}</definedName>
    <definedName name="_810__FDSAUDITLINK__" localSheetId="9" hidden="1">{"fdsup://directions/FAT Viewer?action=UPDATE&amp;creator=factset&amp;DYN_ARGS=TRUE&amp;DOC_NAME=FAT:FQL_AUDITING_CLIENT_TEMPLATE.FAT&amp;display_string=Audit&amp;VAR:KEY=ZEVMBOLWJU&amp;VAR:QUERY=RkZfRUJJVERBX09QRVIoUVRSLDQvMS8yMDEwLDYvMzAvMjAxMCwsLFVTRCk=&amp;WINDOW=FIRST_POPUP&amp;HEIGH","T=450&amp;WIDTH=450&amp;START_MAXIMIZED=FALSE&amp;VAR:CALENDAR=US&amp;VAR:SYMBOL=CMCSA&amp;VAR:INDEX=0"}</definedName>
    <definedName name="_810__FDSAUDITLINK__" localSheetId="8" hidden="1">{"fdsup://directions/FAT Viewer?action=UPDATE&amp;creator=factset&amp;DYN_ARGS=TRUE&amp;DOC_NAME=FAT:FQL_AUDITING_CLIENT_TEMPLATE.FAT&amp;display_string=Audit&amp;VAR:KEY=ZEVMBOLWJU&amp;VAR:QUERY=RkZfRUJJVERBX09QRVIoUVRSLDQvMS8yMDEwLDYvMzAvMjAxMCwsLFVTRCk=&amp;WINDOW=FIRST_POPUP&amp;HEIGH","T=450&amp;WIDTH=450&amp;START_MAXIMIZED=FALSE&amp;VAR:CALENDAR=US&amp;VAR:SYMBOL=CMCSA&amp;VAR:INDEX=0"}</definedName>
    <definedName name="_810__FDSAUDITLINK__" localSheetId="10" hidden="1">{"fdsup://directions/FAT Viewer?action=UPDATE&amp;creator=factset&amp;DYN_ARGS=TRUE&amp;DOC_NAME=FAT:FQL_AUDITING_CLIENT_TEMPLATE.FAT&amp;display_string=Audit&amp;VAR:KEY=ZEVMBOLWJU&amp;VAR:QUERY=RkZfRUJJVERBX09QRVIoUVRSLDQvMS8yMDEwLDYvMzAvMjAxMCwsLFVTRCk=&amp;WINDOW=FIRST_POPUP&amp;HEIGH","T=450&amp;WIDTH=450&amp;START_MAXIMIZED=FALSE&amp;VAR:CALENDAR=US&amp;VAR:SYMBOL=CMCSA&amp;VAR:INDEX=0"}</definedName>
    <definedName name="_810__FDSAUDITLINK__" localSheetId="3" hidden="1">{"fdsup://directions/FAT Viewer?action=UPDATE&amp;creator=factset&amp;DYN_ARGS=TRUE&amp;DOC_NAME=FAT:FQL_AUDITING_CLIENT_TEMPLATE.FAT&amp;display_string=Audit&amp;VAR:KEY=ZEVMBOLWJU&amp;VAR:QUERY=RkZfRUJJVERBX09QRVIoUVRSLDQvMS8yMDEwLDYvMzAvMjAxMCwsLFVTRCk=&amp;WINDOW=FIRST_POPUP&amp;HEIGH","T=450&amp;WIDTH=450&amp;START_MAXIMIZED=FALSE&amp;VAR:CALENDAR=US&amp;VAR:SYMBOL=CMCSA&amp;VAR:INDEX=0"}</definedName>
    <definedName name="_810__FDSAUDITLINK__" localSheetId="5" hidden="1">{"fdsup://directions/FAT Viewer?action=UPDATE&amp;creator=factset&amp;DYN_ARGS=TRUE&amp;DOC_NAME=FAT:FQL_AUDITING_CLIENT_TEMPLATE.FAT&amp;display_string=Audit&amp;VAR:KEY=ZEVMBOLWJU&amp;VAR:QUERY=RkZfRUJJVERBX09QRVIoUVRSLDQvMS8yMDEwLDYvMzAvMjAxMCwsLFVTRCk=&amp;WINDOW=FIRST_POPUP&amp;HEIGH","T=450&amp;WIDTH=450&amp;START_MAXIMIZED=FALSE&amp;VAR:CALENDAR=US&amp;VAR:SYMBOL=CMCSA&amp;VAR:INDEX=0"}</definedName>
    <definedName name="_810__FDSAUDITLINK__" localSheetId="1" hidden="1">{"fdsup://directions/FAT Viewer?action=UPDATE&amp;creator=factset&amp;DYN_ARGS=TRUE&amp;DOC_NAME=FAT:FQL_AUDITING_CLIENT_TEMPLATE.FAT&amp;display_string=Audit&amp;VAR:KEY=ZEVMBOLWJU&amp;VAR:QUERY=RkZfRUJJVERBX09QRVIoUVRSLDQvMS8yMDEwLDYvMzAvMjAxMCwsLFVTRCk=&amp;WINDOW=FIRST_POPUP&amp;HEIGH","T=450&amp;WIDTH=450&amp;START_MAXIMIZED=FALSE&amp;VAR:CALENDAR=US&amp;VAR:SYMBOL=CMCSA&amp;VAR:INDEX=0"}</definedName>
    <definedName name="_810__FDSAUDITLINK__" hidden="1">{"fdsup://directions/FAT Viewer?action=UPDATE&amp;creator=factset&amp;DYN_ARGS=TRUE&amp;DOC_NAME=FAT:FQL_AUDITING_CLIENT_TEMPLATE.FAT&amp;display_string=Audit&amp;VAR:KEY=ZEVMBOLWJU&amp;VAR:QUERY=RkZfRUJJVERBX09QRVIoUVRSLDQvMS8yMDEwLDYvMzAvMjAxMCwsLFVTRCk=&amp;WINDOW=FIRST_POPUP&amp;HEIGH","T=450&amp;WIDTH=450&amp;START_MAXIMIZED=FALSE&amp;VAR:CALENDAR=US&amp;VAR:SYMBOL=CMCSA&amp;VAR:INDEX=0"}</definedName>
    <definedName name="_811__FDSAUDITLINK__" localSheetId="7" hidden="1">{"fdsup://directions/FAT Viewer?action=UPDATE&amp;creator=factset&amp;DYN_ARGS=TRUE&amp;DOC_NAME=FAT:FQL_AUDITING_CLIENT_TEMPLATE.FAT&amp;display_string=Audit&amp;VAR:KEY=ZCNCRQRUNU&amp;VAR:QUERY=RkZfRUJJVERBX09QRVIoUVRSLDQvMS8yMDA5LDYvMzAvMjAwOSwsLFVTRCk=&amp;WINDOW=FIRST_POPUP&amp;HEIGH","T=450&amp;WIDTH=450&amp;START_MAXIMIZED=FALSE&amp;VAR:CALENDAR=US&amp;VAR:SYMBOL=CMA&amp;VAR:INDEX=0"}</definedName>
    <definedName name="_811__FDSAUDITLINK__" localSheetId="9" hidden="1">{"fdsup://directions/FAT Viewer?action=UPDATE&amp;creator=factset&amp;DYN_ARGS=TRUE&amp;DOC_NAME=FAT:FQL_AUDITING_CLIENT_TEMPLATE.FAT&amp;display_string=Audit&amp;VAR:KEY=ZCNCRQRUNU&amp;VAR:QUERY=RkZfRUJJVERBX09QRVIoUVRSLDQvMS8yMDA5LDYvMzAvMjAwOSwsLFVTRCk=&amp;WINDOW=FIRST_POPUP&amp;HEIGH","T=450&amp;WIDTH=450&amp;START_MAXIMIZED=FALSE&amp;VAR:CALENDAR=US&amp;VAR:SYMBOL=CMA&amp;VAR:INDEX=0"}</definedName>
    <definedName name="_811__FDSAUDITLINK__" localSheetId="8" hidden="1">{"fdsup://directions/FAT Viewer?action=UPDATE&amp;creator=factset&amp;DYN_ARGS=TRUE&amp;DOC_NAME=FAT:FQL_AUDITING_CLIENT_TEMPLATE.FAT&amp;display_string=Audit&amp;VAR:KEY=ZCNCRQRUNU&amp;VAR:QUERY=RkZfRUJJVERBX09QRVIoUVRSLDQvMS8yMDA5LDYvMzAvMjAwOSwsLFVTRCk=&amp;WINDOW=FIRST_POPUP&amp;HEIGH","T=450&amp;WIDTH=450&amp;START_MAXIMIZED=FALSE&amp;VAR:CALENDAR=US&amp;VAR:SYMBOL=CMA&amp;VAR:INDEX=0"}</definedName>
    <definedName name="_811__FDSAUDITLINK__" localSheetId="10" hidden="1">{"fdsup://directions/FAT Viewer?action=UPDATE&amp;creator=factset&amp;DYN_ARGS=TRUE&amp;DOC_NAME=FAT:FQL_AUDITING_CLIENT_TEMPLATE.FAT&amp;display_string=Audit&amp;VAR:KEY=ZCNCRQRUNU&amp;VAR:QUERY=RkZfRUJJVERBX09QRVIoUVRSLDQvMS8yMDA5LDYvMzAvMjAwOSwsLFVTRCk=&amp;WINDOW=FIRST_POPUP&amp;HEIGH","T=450&amp;WIDTH=450&amp;START_MAXIMIZED=FALSE&amp;VAR:CALENDAR=US&amp;VAR:SYMBOL=CMA&amp;VAR:INDEX=0"}</definedName>
    <definedName name="_811__FDSAUDITLINK__" localSheetId="3" hidden="1">{"fdsup://directions/FAT Viewer?action=UPDATE&amp;creator=factset&amp;DYN_ARGS=TRUE&amp;DOC_NAME=FAT:FQL_AUDITING_CLIENT_TEMPLATE.FAT&amp;display_string=Audit&amp;VAR:KEY=ZCNCRQRUNU&amp;VAR:QUERY=RkZfRUJJVERBX09QRVIoUVRSLDQvMS8yMDA5LDYvMzAvMjAwOSwsLFVTRCk=&amp;WINDOW=FIRST_POPUP&amp;HEIGH","T=450&amp;WIDTH=450&amp;START_MAXIMIZED=FALSE&amp;VAR:CALENDAR=US&amp;VAR:SYMBOL=CMA&amp;VAR:INDEX=0"}</definedName>
    <definedName name="_811__FDSAUDITLINK__" localSheetId="5" hidden="1">{"fdsup://directions/FAT Viewer?action=UPDATE&amp;creator=factset&amp;DYN_ARGS=TRUE&amp;DOC_NAME=FAT:FQL_AUDITING_CLIENT_TEMPLATE.FAT&amp;display_string=Audit&amp;VAR:KEY=ZCNCRQRUNU&amp;VAR:QUERY=RkZfRUJJVERBX09QRVIoUVRSLDQvMS8yMDA5LDYvMzAvMjAwOSwsLFVTRCk=&amp;WINDOW=FIRST_POPUP&amp;HEIGH","T=450&amp;WIDTH=450&amp;START_MAXIMIZED=FALSE&amp;VAR:CALENDAR=US&amp;VAR:SYMBOL=CMA&amp;VAR:INDEX=0"}</definedName>
    <definedName name="_811__FDSAUDITLINK__" localSheetId="1" hidden="1">{"fdsup://directions/FAT Viewer?action=UPDATE&amp;creator=factset&amp;DYN_ARGS=TRUE&amp;DOC_NAME=FAT:FQL_AUDITING_CLIENT_TEMPLATE.FAT&amp;display_string=Audit&amp;VAR:KEY=ZCNCRQRUNU&amp;VAR:QUERY=RkZfRUJJVERBX09QRVIoUVRSLDQvMS8yMDA5LDYvMzAvMjAwOSwsLFVTRCk=&amp;WINDOW=FIRST_POPUP&amp;HEIGH","T=450&amp;WIDTH=450&amp;START_MAXIMIZED=FALSE&amp;VAR:CALENDAR=US&amp;VAR:SYMBOL=CMA&amp;VAR:INDEX=0"}</definedName>
    <definedName name="_811__FDSAUDITLINK__" hidden="1">{"fdsup://directions/FAT Viewer?action=UPDATE&amp;creator=factset&amp;DYN_ARGS=TRUE&amp;DOC_NAME=FAT:FQL_AUDITING_CLIENT_TEMPLATE.FAT&amp;display_string=Audit&amp;VAR:KEY=ZCNCRQRUNU&amp;VAR:QUERY=RkZfRUJJVERBX09QRVIoUVRSLDQvMS8yMDA5LDYvMzAvMjAwOSwsLFVTRCk=&amp;WINDOW=FIRST_POPUP&amp;HEIGH","T=450&amp;WIDTH=450&amp;START_MAXIMIZED=FALSE&amp;VAR:CALENDAR=US&amp;VAR:SYMBOL=CMA&amp;VAR:INDEX=0"}</definedName>
    <definedName name="_812__FDSAUDITLINK__" localSheetId="7" hidden="1">{"fdsup://directions/FAT Viewer?action=UPDATE&amp;creator=factset&amp;DYN_ARGS=TRUE&amp;DOC_NAME=FAT:FQL_AUDITING_CLIENT_TEMPLATE.FAT&amp;display_string=Audit&amp;VAR:KEY=NSBAHKZAZS&amp;VAR:QUERY=RkZfRUJJVERBX09QRVIoUVRSLDQvMS8yMDEwLDYvMzAvMjAxMCwsLFVTRCk=&amp;WINDOW=FIRST_POPUP&amp;HEIGH","T=450&amp;WIDTH=450&amp;START_MAXIMIZED=FALSE&amp;VAR:CALENDAR=US&amp;VAR:SYMBOL=CMA&amp;VAR:INDEX=0"}</definedName>
    <definedName name="_812__FDSAUDITLINK__" localSheetId="9" hidden="1">{"fdsup://directions/FAT Viewer?action=UPDATE&amp;creator=factset&amp;DYN_ARGS=TRUE&amp;DOC_NAME=FAT:FQL_AUDITING_CLIENT_TEMPLATE.FAT&amp;display_string=Audit&amp;VAR:KEY=NSBAHKZAZS&amp;VAR:QUERY=RkZfRUJJVERBX09QRVIoUVRSLDQvMS8yMDEwLDYvMzAvMjAxMCwsLFVTRCk=&amp;WINDOW=FIRST_POPUP&amp;HEIGH","T=450&amp;WIDTH=450&amp;START_MAXIMIZED=FALSE&amp;VAR:CALENDAR=US&amp;VAR:SYMBOL=CMA&amp;VAR:INDEX=0"}</definedName>
    <definedName name="_812__FDSAUDITLINK__" localSheetId="8" hidden="1">{"fdsup://directions/FAT Viewer?action=UPDATE&amp;creator=factset&amp;DYN_ARGS=TRUE&amp;DOC_NAME=FAT:FQL_AUDITING_CLIENT_TEMPLATE.FAT&amp;display_string=Audit&amp;VAR:KEY=NSBAHKZAZS&amp;VAR:QUERY=RkZfRUJJVERBX09QRVIoUVRSLDQvMS8yMDEwLDYvMzAvMjAxMCwsLFVTRCk=&amp;WINDOW=FIRST_POPUP&amp;HEIGH","T=450&amp;WIDTH=450&amp;START_MAXIMIZED=FALSE&amp;VAR:CALENDAR=US&amp;VAR:SYMBOL=CMA&amp;VAR:INDEX=0"}</definedName>
    <definedName name="_812__FDSAUDITLINK__" localSheetId="10" hidden="1">{"fdsup://directions/FAT Viewer?action=UPDATE&amp;creator=factset&amp;DYN_ARGS=TRUE&amp;DOC_NAME=FAT:FQL_AUDITING_CLIENT_TEMPLATE.FAT&amp;display_string=Audit&amp;VAR:KEY=NSBAHKZAZS&amp;VAR:QUERY=RkZfRUJJVERBX09QRVIoUVRSLDQvMS8yMDEwLDYvMzAvMjAxMCwsLFVTRCk=&amp;WINDOW=FIRST_POPUP&amp;HEIGH","T=450&amp;WIDTH=450&amp;START_MAXIMIZED=FALSE&amp;VAR:CALENDAR=US&amp;VAR:SYMBOL=CMA&amp;VAR:INDEX=0"}</definedName>
    <definedName name="_812__FDSAUDITLINK__" localSheetId="3" hidden="1">{"fdsup://directions/FAT Viewer?action=UPDATE&amp;creator=factset&amp;DYN_ARGS=TRUE&amp;DOC_NAME=FAT:FQL_AUDITING_CLIENT_TEMPLATE.FAT&amp;display_string=Audit&amp;VAR:KEY=NSBAHKZAZS&amp;VAR:QUERY=RkZfRUJJVERBX09QRVIoUVRSLDQvMS8yMDEwLDYvMzAvMjAxMCwsLFVTRCk=&amp;WINDOW=FIRST_POPUP&amp;HEIGH","T=450&amp;WIDTH=450&amp;START_MAXIMIZED=FALSE&amp;VAR:CALENDAR=US&amp;VAR:SYMBOL=CMA&amp;VAR:INDEX=0"}</definedName>
    <definedName name="_812__FDSAUDITLINK__" localSheetId="5" hidden="1">{"fdsup://directions/FAT Viewer?action=UPDATE&amp;creator=factset&amp;DYN_ARGS=TRUE&amp;DOC_NAME=FAT:FQL_AUDITING_CLIENT_TEMPLATE.FAT&amp;display_string=Audit&amp;VAR:KEY=NSBAHKZAZS&amp;VAR:QUERY=RkZfRUJJVERBX09QRVIoUVRSLDQvMS8yMDEwLDYvMzAvMjAxMCwsLFVTRCk=&amp;WINDOW=FIRST_POPUP&amp;HEIGH","T=450&amp;WIDTH=450&amp;START_MAXIMIZED=FALSE&amp;VAR:CALENDAR=US&amp;VAR:SYMBOL=CMA&amp;VAR:INDEX=0"}</definedName>
    <definedName name="_812__FDSAUDITLINK__" localSheetId="1" hidden="1">{"fdsup://directions/FAT Viewer?action=UPDATE&amp;creator=factset&amp;DYN_ARGS=TRUE&amp;DOC_NAME=FAT:FQL_AUDITING_CLIENT_TEMPLATE.FAT&amp;display_string=Audit&amp;VAR:KEY=NSBAHKZAZS&amp;VAR:QUERY=RkZfRUJJVERBX09QRVIoUVRSLDQvMS8yMDEwLDYvMzAvMjAxMCwsLFVTRCk=&amp;WINDOW=FIRST_POPUP&amp;HEIGH","T=450&amp;WIDTH=450&amp;START_MAXIMIZED=FALSE&amp;VAR:CALENDAR=US&amp;VAR:SYMBOL=CMA&amp;VAR:INDEX=0"}</definedName>
    <definedName name="_812__FDSAUDITLINK__" hidden="1">{"fdsup://directions/FAT Viewer?action=UPDATE&amp;creator=factset&amp;DYN_ARGS=TRUE&amp;DOC_NAME=FAT:FQL_AUDITING_CLIENT_TEMPLATE.FAT&amp;display_string=Audit&amp;VAR:KEY=NSBAHKZAZS&amp;VAR:QUERY=RkZfRUJJVERBX09QRVIoUVRSLDQvMS8yMDEwLDYvMzAvMjAxMCwsLFVTRCk=&amp;WINDOW=FIRST_POPUP&amp;HEIGH","T=450&amp;WIDTH=450&amp;START_MAXIMIZED=FALSE&amp;VAR:CALENDAR=US&amp;VAR:SYMBOL=CMA&amp;VAR:INDEX=0"}</definedName>
    <definedName name="_813__FDSAUDITLINK__" localSheetId="7" hidden="1">{"fdsup://directions/FAT Viewer?action=UPDATE&amp;creator=factset&amp;DYN_ARGS=TRUE&amp;DOC_NAME=FAT:FQL_AUDITING_CLIENT_TEMPLATE.FAT&amp;display_string=Audit&amp;VAR:KEY=VMVGZSBELW&amp;VAR:QUERY=RkZfRUJJVERBX09QRVIoUVRSLDQvMS8yMDA5LDYvMzAvMjAwOSwsLFVTRCk=&amp;WINDOW=FIRST_POPUP&amp;HEIGH","T=450&amp;WIDTH=450&amp;START_MAXIMIZED=FALSE&amp;VAR:CALENDAR=US&amp;VAR:SYMBOL=CLX&amp;VAR:INDEX=0"}</definedName>
    <definedName name="_813__FDSAUDITLINK__" localSheetId="9" hidden="1">{"fdsup://directions/FAT Viewer?action=UPDATE&amp;creator=factset&amp;DYN_ARGS=TRUE&amp;DOC_NAME=FAT:FQL_AUDITING_CLIENT_TEMPLATE.FAT&amp;display_string=Audit&amp;VAR:KEY=VMVGZSBELW&amp;VAR:QUERY=RkZfRUJJVERBX09QRVIoUVRSLDQvMS8yMDA5LDYvMzAvMjAwOSwsLFVTRCk=&amp;WINDOW=FIRST_POPUP&amp;HEIGH","T=450&amp;WIDTH=450&amp;START_MAXIMIZED=FALSE&amp;VAR:CALENDAR=US&amp;VAR:SYMBOL=CLX&amp;VAR:INDEX=0"}</definedName>
    <definedName name="_813__FDSAUDITLINK__" localSheetId="8" hidden="1">{"fdsup://directions/FAT Viewer?action=UPDATE&amp;creator=factset&amp;DYN_ARGS=TRUE&amp;DOC_NAME=FAT:FQL_AUDITING_CLIENT_TEMPLATE.FAT&amp;display_string=Audit&amp;VAR:KEY=VMVGZSBELW&amp;VAR:QUERY=RkZfRUJJVERBX09QRVIoUVRSLDQvMS8yMDA5LDYvMzAvMjAwOSwsLFVTRCk=&amp;WINDOW=FIRST_POPUP&amp;HEIGH","T=450&amp;WIDTH=450&amp;START_MAXIMIZED=FALSE&amp;VAR:CALENDAR=US&amp;VAR:SYMBOL=CLX&amp;VAR:INDEX=0"}</definedName>
    <definedName name="_813__FDSAUDITLINK__" localSheetId="10" hidden="1">{"fdsup://directions/FAT Viewer?action=UPDATE&amp;creator=factset&amp;DYN_ARGS=TRUE&amp;DOC_NAME=FAT:FQL_AUDITING_CLIENT_TEMPLATE.FAT&amp;display_string=Audit&amp;VAR:KEY=VMVGZSBELW&amp;VAR:QUERY=RkZfRUJJVERBX09QRVIoUVRSLDQvMS8yMDA5LDYvMzAvMjAwOSwsLFVTRCk=&amp;WINDOW=FIRST_POPUP&amp;HEIGH","T=450&amp;WIDTH=450&amp;START_MAXIMIZED=FALSE&amp;VAR:CALENDAR=US&amp;VAR:SYMBOL=CLX&amp;VAR:INDEX=0"}</definedName>
    <definedName name="_813__FDSAUDITLINK__" localSheetId="3" hidden="1">{"fdsup://directions/FAT Viewer?action=UPDATE&amp;creator=factset&amp;DYN_ARGS=TRUE&amp;DOC_NAME=FAT:FQL_AUDITING_CLIENT_TEMPLATE.FAT&amp;display_string=Audit&amp;VAR:KEY=VMVGZSBELW&amp;VAR:QUERY=RkZfRUJJVERBX09QRVIoUVRSLDQvMS8yMDA5LDYvMzAvMjAwOSwsLFVTRCk=&amp;WINDOW=FIRST_POPUP&amp;HEIGH","T=450&amp;WIDTH=450&amp;START_MAXIMIZED=FALSE&amp;VAR:CALENDAR=US&amp;VAR:SYMBOL=CLX&amp;VAR:INDEX=0"}</definedName>
    <definedName name="_813__FDSAUDITLINK__" localSheetId="5" hidden="1">{"fdsup://directions/FAT Viewer?action=UPDATE&amp;creator=factset&amp;DYN_ARGS=TRUE&amp;DOC_NAME=FAT:FQL_AUDITING_CLIENT_TEMPLATE.FAT&amp;display_string=Audit&amp;VAR:KEY=VMVGZSBELW&amp;VAR:QUERY=RkZfRUJJVERBX09QRVIoUVRSLDQvMS8yMDA5LDYvMzAvMjAwOSwsLFVTRCk=&amp;WINDOW=FIRST_POPUP&amp;HEIGH","T=450&amp;WIDTH=450&amp;START_MAXIMIZED=FALSE&amp;VAR:CALENDAR=US&amp;VAR:SYMBOL=CLX&amp;VAR:INDEX=0"}</definedName>
    <definedName name="_813__FDSAUDITLINK__" localSheetId="1" hidden="1">{"fdsup://directions/FAT Viewer?action=UPDATE&amp;creator=factset&amp;DYN_ARGS=TRUE&amp;DOC_NAME=FAT:FQL_AUDITING_CLIENT_TEMPLATE.FAT&amp;display_string=Audit&amp;VAR:KEY=VMVGZSBELW&amp;VAR:QUERY=RkZfRUJJVERBX09QRVIoUVRSLDQvMS8yMDA5LDYvMzAvMjAwOSwsLFVTRCk=&amp;WINDOW=FIRST_POPUP&amp;HEIGH","T=450&amp;WIDTH=450&amp;START_MAXIMIZED=FALSE&amp;VAR:CALENDAR=US&amp;VAR:SYMBOL=CLX&amp;VAR:INDEX=0"}</definedName>
    <definedName name="_813__FDSAUDITLINK__" hidden="1">{"fdsup://directions/FAT Viewer?action=UPDATE&amp;creator=factset&amp;DYN_ARGS=TRUE&amp;DOC_NAME=FAT:FQL_AUDITING_CLIENT_TEMPLATE.FAT&amp;display_string=Audit&amp;VAR:KEY=VMVGZSBELW&amp;VAR:QUERY=RkZfRUJJVERBX09QRVIoUVRSLDQvMS8yMDA5LDYvMzAvMjAwOSwsLFVTRCk=&amp;WINDOW=FIRST_POPUP&amp;HEIGH","T=450&amp;WIDTH=450&amp;START_MAXIMIZED=FALSE&amp;VAR:CALENDAR=US&amp;VAR:SYMBOL=CLX&amp;VAR:INDEX=0"}</definedName>
    <definedName name="_814__FDSAUDITLINK__" localSheetId="7" hidden="1">{"fdsup://directions/FAT Viewer?action=UPDATE&amp;creator=factset&amp;DYN_ARGS=TRUE&amp;DOC_NAME=FAT:FQL_AUDITING_CLIENT_TEMPLATE.FAT&amp;display_string=Audit&amp;VAR:KEY=RWZQNUNMDK&amp;VAR:QUERY=RkZfRUJJVERBX09QRVIoUVRSLDQvMS8yMDEwLDYvMzAvMjAxMCwsLFVTRCk=&amp;WINDOW=FIRST_POPUP&amp;HEIGH","T=450&amp;WIDTH=450&amp;START_MAXIMIZED=FALSE&amp;VAR:CALENDAR=US&amp;VAR:SYMBOL=CLX&amp;VAR:INDEX=0"}</definedName>
    <definedName name="_814__FDSAUDITLINK__" localSheetId="9" hidden="1">{"fdsup://directions/FAT Viewer?action=UPDATE&amp;creator=factset&amp;DYN_ARGS=TRUE&amp;DOC_NAME=FAT:FQL_AUDITING_CLIENT_TEMPLATE.FAT&amp;display_string=Audit&amp;VAR:KEY=RWZQNUNMDK&amp;VAR:QUERY=RkZfRUJJVERBX09QRVIoUVRSLDQvMS8yMDEwLDYvMzAvMjAxMCwsLFVTRCk=&amp;WINDOW=FIRST_POPUP&amp;HEIGH","T=450&amp;WIDTH=450&amp;START_MAXIMIZED=FALSE&amp;VAR:CALENDAR=US&amp;VAR:SYMBOL=CLX&amp;VAR:INDEX=0"}</definedName>
    <definedName name="_814__FDSAUDITLINK__" localSheetId="8" hidden="1">{"fdsup://directions/FAT Viewer?action=UPDATE&amp;creator=factset&amp;DYN_ARGS=TRUE&amp;DOC_NAME=FAT:FQL_AUDITING_CLIENT_TEMPLATE.FAT&amp;display_string=Audit&amp;VAR:KEY=RWZQNUNMDK&amp;VAR:QUERY=RkZfRUJJVERBX09QRVIoUVRSLDQvMS8yMDEwLDYvMzAvMjAxMCwsLFVTRCk=&amp;WINDOW=FIRST_POPUP&amp;HEIGH","T=450&amp;WIDTH=450&amp;START_MAXIMIZED=FALSE&amp;VAR:CALENDAR=US&amp;VAR:SYMBOL=CLX&amp;VAR:INDEX=0"}</definedName>
    <definedName name="_814__FDSAUDITLINK__" localSheetId="10" hidden="1">{"fdsup://directions/FAT Viewer?action=UPDATE&amp;creator=factset&amp;DYN_ARGS=TRUE&amp;DOC_NAME=FAT:FQL_AUDITING_CLIENT_TEMPLATE.FAT&amp;display_string=Audit&amp;VAR:KEY=RWZQNUNMDK&amp;VAR:QUERY=RkZfRUJJVERBX09QRVIoUVRSLDQvMS8yMDEwLDYvMzAvMjAxMCwsLFVTRCk=&amp;WINDOW=FIRST_POPUP&amp;HEIGH","T=450&amp;WIDTH=450&amp;START_MAXIMIZED=FALSE&amp;VAR:CALENDAR=US&amp;VAR:SYMBOL=CLX&amp;VAR:INDEX=0"}</definedName>
    <definedName name="_814__FDSAUDITLINK__" localSheetId="3" hidden="1">{"fdsup://directions/FAT Viewer?action=UPDATE&amp;creator=factset&amp;DYN_ARGS=TRUE&amp;DOC_NAME=FAT:FQL_AUDITING_CLIENT_TEMPLATE.FAT&amp;display_string=Audit&amp;VAR:KEY=RWZQNUNMDK&amp;VAR:QUERY=RkZfRUJJVERBX09QRVIoUVRSLDQvMS8yMDEwLDYvMzAvMjAxMCwsLFVTRCk=&amp;WINDOW=FIRST_POPUP&amp;HEIGH","T=450&amp;WIDTH=450&amp;START_MAXIMIZED=FALSE&amp;VAR:CALENDAR=US&amp;VAR:SYMBOL=CLX&amp;VAR:INDEX=0"}</definedName>
    <definedName name="_814__FDSAUDITLINK__" localSheetId="5" hidden="1">{"fdsup://directions/FAT Viewer?action=UPDATE&amp;creator=factset&amp;DYN_ARGS=TRUE&amp;DOC_NAME=FAT:FQL_AUDITING_CLIENT_TEMPLATE.FAT&amp;display_string=Audit&amp;VAR:KEY=RWZQNUNMDK&amp;VAR:QUERY=RkZfRUJJVERBX09QRVIoUVRSLDQvMS8yMDEwLDYvMzAvMjAxMCwsLFVTRCk=&amp;WINDOW=FIRST_POPUP&amp;HEIGH","T=450&amp;WIDTH=450&amp;START_MAXIMIZED=FALSE&amp;VAR:CALENDAR=US&amp;VAR:SYMBOL=CLX&amp;VAR:INDEX=0"}</definedName>
    <definedName name="_814__FDSAUDITLINK__" localSheetId="1" hidden="1">{"fdsup://directions/FAT Viewer?action=UPDATE&amp;creator=factset&amp;DYN_ARGS=TRUE&amp;DOC_NAME=FAT:FQL_AUDITING_CLIENT_TEMPLATE.FAT&amp;display_string=Audit&amp;VAR:KEY=RWZQNUNMDK&amp;VAR:QUERY=RkZfRUJJVERBX09QRVIoUVRSLDQvMS8yMDEwLDYvMzAvMjAxMCwsLFVTRCk=&amp;WINDOW=FIRST_POPUP&amp;HEIGH","T=450&amp;WIDTH=450&amp;START_MAXIMIZED=FALSE&amp;VAR:CALENDAR=US&amp;VAR:SYMBOL=CLX&amp;VAR:INDEX=0"}</definedName>
    <definedName name="_814__FDSAUDITLINK__" hidden="1">{"fdsup://directions/FAT Viewer?action=UPDATE&amp;creator=factset&amp;DYN_ARGS=TRUE&amp;DOC_NAME=FAT:FQL_AUDITING_CLIENT_TEMPLATE.FAT&amp;display_string=Audit&amp;VAR:KEY=RWZQNUNMDK&amp;VAR:QUERY=RkZfRUJJVERBX09QRVIoUVRSLDQvMS8yMDEwLDYvMzAvMjAxMCwsLFVTRCk=&amp;WINDOW=FIRST_POPUP&amp;HEIGH","T=450&amp;WIDTH=450&amp;START_MAXIMIZED=FALSE&amp;VAR:CALENDAR=US&amp;VAR:SYMBOL=CLX&amp;VAR:INDEX=0"}</definedName>
    <definedName name="_815__FDSAUDITLINK__" localSheetId="7" hidden="1">{"fdsup://directions/FAT Viewer?action=UPDATE&amp;creator=factset&amp;DYN_ARGS=TRUE&amp;DOC_NAME=FAT:FQL_AUDITING_CLIENT_TEMPLATE.FAT&amp;display_string=Audit&amp;VAR:KEY=BGRIXGNGTM&amp;VAR:QUERY=RkZfRUJJVERBX09QRVIoUVRSLDQvMS8yMDA5LDYvMzAvMjAwOSwsLFVTRCk=&amp;WINDOW=FIRST_POPUP&amp;HEIGH","T=450&amp;WIDTH=450&amp;START_MAXIMIZED=FALSE&amp;VAR:CALENDAR=US&amp;VAR:SYMBOL=CLF&amp;VAR:INDEX=0"}</definedName>
    <definedName name="_815__FDSAUDITLINK__" localSheetId="9" hidden="1">{"fdsup://directions/FAT Viewer?action=UPDATE&amp;creator=factset&amp;DYN_ARGS=TRUE&amp;DOC_NAME=FAT:FQL_AUDITING_CLIENT_TEMPLATE.FAT&amp;display_string=Audit&amp;VAR:KEY=BGRIXGNGTM&amp;VAR:QUERY=RkZfRUJJVERBX09QRVIoUVRSLDQvMS8yMDA5LDYvMzAvMjAwOSwsLFVTRCk=&amp;WINDOW=FIRST_POPUP&amp;HEIGH","T=450&amp;WIDTH=450&amp;START_MAXIMIZED=FALSE&amp;VAR:CALENDAR=US&amp;VAR:SYMBOL=CLF&amp;VAR:INDEX=0"}</definedName>
    <definedName name="_815__FDSAUDITLINK__" localSheetId="8" hidden="1">{"fdsup://directions/FAT Viewer?action=UPDATE&amp;creator=factset&amp;DYN_ARGS=TRUE&amp;DOC_NAME=FAT:FQL_AUDITING_CLIENT_TEMPLATE.FAT&amp;display_string=Audit&amp;VAR:KEY=BGRIXGNGTM&amp;VAR:QUERY=RkZfRUJJVERBX09QRVIoUVRSLDQvMS8yMDA5LDYvMzAvMjAwOSwsLFVTRCk=&amp;WINDOW=FIRST_POPUP&amp;HEIGH","T=450&amp;WIDTH=450&amp;START_MAXIMIZED=FALSE&amp;VAR:CALENDAR=US&amp;VAR:SYMBOL=CLF&amp;VAR:INDEX=0"}</definedName>
    <definedName name="_815__FDSAUDITLINK__" localSheetId="10" hidden="1">{"fdsup://directions/FAT Viewer?action=UPDATE&amp;creator=factset&amp;DYN_ARGS=TRUE&amp;DOC_NAME=FAT:FQL_AUDITING_CLIENT_TEMPLATE.FAT&amp;display_string=Audit&amp;VAR:KEY=BGRIXGNGTM&amp;VAR:QUERY=RkZfRUJJVERBX09QRVIoUVRSLDQvMS8yMDA5LDYvMzAvMjAwOSwsLFVTRCk=&amp;WINDOW=FIRST_POPUP&amp;HEIGH","T=450&amp;WIDTH=450&amp;START_MAXIMIZED=FALSE&amp;VAR:CALENDAR=US&amp;VAR:SYMBOL=CLF&amp;VAR:INDEX=0"}</definedName>
    <definedName name="_815__FDSAUDITLINK__" localSheetId="3" hidden="1">{"fdsup://directions/FAT Viewer?action=UPDATE&amp;creator=factset&amp;DYN_ARGS=TRUE&amp;DOC_NAME=FAT:FQL_AUDITING_CLIENT_TEMPLATE.FAT&amp;display_string=Audit&amp;VAR:KEY=BGRIXGNGTM&amp;VAR:QUERY=RkZfRUJJVERBX09QRVIoUVRSLDQvMS8yMDA5LDYvMzAvMjAwOSwsLFVTRCk=&amp;WINDOW=FIRST_POPUP&amp;HEIGH","T=450&amp;WIDTH=450&amp;START_MAXIMIZED=FALSE&amp;VAR:CALENDAR=US&amp;VAR:SYMBOL=CLF&amp;VAR:INDEX=0"}</definedName>
    <definedName name="_815__FDSAUDITLINK__" localSheetId="5" hidden="1">{"fdsup://directions/FAT Viewer?action=UPDATE&amp;creator=factset&amp;DYN_ARGS=TRUE&amp;DOC_NAME=FAT:FQL_AUDITING_CLIENT_TEMPLATE.FAT&amp;display_string=Audit&amp;VAR:KEY=BGRIXGNGTM&amp;VAR:QUERY=RkZfRUJJVERBX09QRVIoUVRSLDQvMS8yMDA5LDYvMzAvMjAwOSwsLFVTRCk=&amp;WINDOW=FIRST_POPUP&amp;HEIGH","T=450&amp;WIDTH=450&amp;START_MAXIMIZED=FALSE&amp;VAR:CALENDAR=US&amp;VAR:SYMBOL=CLF&amp;VAR:INDEX=0"}</definedName>
    <definedName name="_815__FDSAUDITLINK__" localSheetId="1" hidden="1">{"fdsup://directions/FAT Viewer?action=UPDATE&amp;creator=factset&amp;DYN_ARGS=TRUE&amp;DOC_NAME=FAT:FQL_AUDITING_CLIENT_TEMPLATE.FAT&amp;display_string=Audit&amp;VAR:KEY=BGRIXGNGTM&amp;VAR:QUERY=RkZfRUJJVERBX09QRVIoUVRSLDQvMS8yMDA5LDYvMzAvMjAwOSwsLFVTRCk=&amp;WINDOW=FIRST_POPUP&amp;HEIGH","T=450&amp;WIDTH=450&amp;START_MAXIMIZED=FALSE&amp;VAR:CALENDAR=US&amp;VAR:SYMBOL=CLF&amp;VAR:INDEX=0"}</definedName>
    <definedName name="_815__FDSAUDITLINK__" hidden="1">{"fdsup://directions/FAT Viewer?action=UPDATE&amp;creator=factset&amp;DYN_ARGS=TRUE&amp;DOC_NAME=FAT:FQL_AUDITING_CLIENT_TEMPLATE.FAT&amp;display_string=Audit&amp;VAR:KEY=BGRIXGNGTM&amp;VAR:QUERY=RkZfRUJJVERBX09QRVIoUVRSLDQvMS8yMDA5LDYvMzAvMjAwOSwsLFVTRCk=&amp;WINDOW=FIRST_POPUP&amp;HEIGH","T=450&amp;WIDTH=450&amp;START_MAXIMIZED=FALSE&amp;VAR:CALENDAR=US&amp;VAR:SYMBOL=CLF&amp;VAR:INDEX=0"}</definedName>
    <definedName name="_816__FDSAUDITLINK__" localSheetId="7" hidden="1">{"fdsup://directions/FAT Viewer?action=UPDATE&amp;creator=factset&amp;DYN_ARGS=TRUE&amp;DOC_NAME=FAT:FQL_AUDITING_CLIENT_TEMPLATE.FAT&amp;display_string=Audit&amp;VAR:KEY=RODYXSRMRS&amp;VAR:QUERY=RkZfRUJJVERBX09QRVIoUVRSLDQvMS8yMDEwLDYvMzAvMjAxMCwsLFVTRCk=&amp;WINDOW=FIRST_POPUP&amp;HEIGH","T=450&amp;WIDTH=450&amp;START_MAXIMIZED=FALSE&amp;VAR:CALENDAR=US&amp;VAR:SYMBOL=CLF&amp;VAR:INDEX=0"}</definedName>
    <definedName name="_816__FDSAUDITLINK__" localSheetId="9" hidden="1">{"fdsup://directions/FAT Viewer?action=UPDATE&amp;creator=factset&amp;DYN_ARGS=TRUE&amp;DOC_NAME=FAT:FQL_AUDITING_CLIENT_TEMPLATE.FAT&amp;display_string=Audit&amp;VAR:KEY=RODYXSRMRS&amp;VAR:QUERY=RkZfRUJJVERBX09QRVIoUVRSLDQvMS8yMDEwLDYvMzAvMjAxMCwsLFVTRCk=&amp;WINDOW=FIRST_POPUP&amp;HEIGH","T=450&amp;WIDTH=450&amp;START_MAXIMIZED=FALSE&amp;VAR:CALENDAR=US&amp;VAR:SYMBOL=CLF&amp;VAR:INDEX=0"}</definedName>
    <definedName name="_816__FDSAUDITLINK__" localSheetId="8" hidden="1">{"fdsup://directions/FAT Viewer?action=UPDATE&amp;creator=factset&amp;DYN_ARGS=TRUE&amp;DOC_NAME=FAT:FQL_AUDITING_CLIENT_TEMPLATE.FAT&amp;display_string=Audit&amp;VAR:KEY=RODYXSRMRS&amp;VAR:QUERY=RkZfRUJJVERBX09QRVIoUVRSLDQvMS8yMDEwLDYvMzAvMjAxMCwsLFVTRCk=&amp;WINDOW=FIRST_POPUP&amp;HEIGH","T=450&amp;WIDTH=450&amp;START_MAXIMIZED=FALSE&amp;VAR:CALENDAR=US&amp;VAR:SYMBOL=CLF&amp;VAR:INDEX=0"}</definedName>
    <definedName name="_816__FDSAUDITLINK__" localSheetId="10" hidden="1">{"fdsup://directions/FAT Viewer?action=UPDATE&amp;creator=factset&amp;DYN_ARGS=TRUE&amp;DOC_NAME=FAT:FQL_AUDITING_CLIENT_TEMPLATE.FAT&amp;display_string=Audit&amp;VAR:KEY=RODYXSRMRS&amp;VAR:QUERY=RkZfRUJJVERBX09QRVIoUVRSLDQvMS8yMDEwLDYvMzAvMjAxMCwsLFVTRCk=&amp;WINDOW=FIRST_POPUP&amp;HEIGH","T=450&amp;WIDTH=450&amp;START_MAXIMIZED=FALSE&amp;VAR:CALENDAR=US&amp;VAR:SYMBOL=CLF&amp;VAR:INDEX=0"}</definedName>
    <definedName name="_816__FDSAUDITLINK__" localSheetId="3" hidden="1">{"fdsup://directions/FAT Viewer?action=UPDATE&amp;creator=factset&amp;DYN_ARGS=TRUE&amp;DOC_NAME=FAT:FQL_AUDITING_CLIENT_TEMPLATE.FAT&amp;display_string=Audit&amp;VAR:KEY=RODYXSRMRS&amp;VAR:QUERY=RkZfRUJJVERBX09QRVIoUVRSLDQvMS8yMDEwLDYvMzAvMjAxMCwsLFVTRCk=&amp;WINDOW=FIRST_POPUP&amp;HEIGH","T=450&amp;WIDTH=450&amp;START_MAXIMIZED=FALSE&amp;VAR:CALENDAR=US&amp;VAR:SYMBOL=CLF&amp;VAR:INDEX=0"}</definedName>
    <definedName name="_816__FDSAUDITLINK__" localSheetId="5" hidden="1">{"fdsup://directions/FAT Viewer?action=UPDATE&amp;creator=factset&amp;DYN_ARGS=TRUE&amp;DOC_NAME=FAT:FQL_AUDITING_CLIENT_TEMPLATE.FAT&amp;display_string=Audit&amp;VAR:KEY=RODYXSRMRS&amp;VAR:QUERY=RkZfRUJJVERBX09QRVIoUVRSLDQvMS8yMDEwLDYvMzAvMjAxMCwsLFVTRCk=&amp;WINDOW=FIRST_POPUP&amp;HEIGH","T=450&amp;WIDTH=450&amp;START_MAXIMIZED=FALSE&amp;VAR:CALENDAR=US&amp;VAR:SYMBOL=CLF&amp;VAR:INDEX=0"}</definedName>
    <definedName name="_816__FDSAUDITLINK__" localSheetId="1" hidden="1">{"fdsup://directions/FAT Viewer?action=UPDATE&amp;creator=factset&amp;DYN_ARGS=TRUE&amp;DOC_NAME=FAT:FQL_AUDITING_CLIENT_TEMPLATE.FAT&amp;display_string=Audit&amp;VAR:KEY=RODYXSRMRS&amp;VAR:QUERY=RkZfRUJJVERBX09QRVIoUVRSLDQvMS8yMDEwLDYvMzAvMjAxMCwsLFVTRCk=&amp;WINDOW=FIRST_POPUP&amp;HEIGH","T=450&amp;WIDTH=450&amp;START_MAXIMIZED=FALSE&amp;VAR:CALENDAR=US&amp;VAR:SYMBOL=CLF&amp;VAR:INDEX=0"}</definedName>
    <definedName name="_816__FDSAUDITLINK__" hidden="1">{"fdsup://directions/FAT Viewer?action=UPDATE&amp;creator=factset&amp;DYN_ARGS=TRUE&amp;DOC_NAME=FAT:FQL_AUDITING_CLIENT_TEMPLATE.FAT&amp;display_string=Audit&amp;VAR:KEY=RODYXSRMRS&amp;VAR:QUERY=RkZfRUJJVERBX09QRVIoUVRSLDQvMS8yMDEwLDYvMzAvMjAxMCwsLFVTRCk=&amp;WINDOW=FIRST_POPUP&amp;HEIGH","T=450&amp;WIDTH=450&amp;START_MAXIMIZED=FALSE&amp;VAR:CALENDAR=US&amp;VAR:SYMBOL=CLF&amp;VAR:INDEX=0"}</definedName>
    <definedName name="_817__FDSAUDITLINK__" localSheetId="7" hidden="1">{"fdsup://directions/FAT Viewer?action=UPDATE&amp;creator=factset&amp;DYN_ARGS=TRUE&amp;DOC_NAME=FAT:FQL_AUDITING_CLIENT_TEMPLATE.FAT&amp;display_string=Audit&amp;VAR:KEY=PIFQNYLMPA&amp;VAR:QUERY=RkZfRUJJVERBX09QRVIoUVRSLDQvMS8yMDA5LDYvMzAvMjAwOSwsLFVTRCk=&amp;WINDOW=FIRST_POPUP&amp;HEIGH","T=450&amp;WIDTH=450&amp;START_MAXIMIZED=FALSE&amp;VAR:CALENDAR=US&amp;VAR:SYMBOL=CL&amp;VAR:INDEX=0"}</definedName>
    <definedName name="_817__FDSAUDITLINK__" localSheetId="9" hidden="1">{"fdsup://directions/FAT Viewer?action=UPDATE&amp;creator=factset&amp;DYN_ARGS=TRUE&amp;DOC_NAME=FAT:FQL_AUDITING_CLIENT_TEMPLATE.FAT&amp;display_string=Audit&amp;VAR:KEY=PIFQNYLMPA&amp;VAR:QUERY=RkZfRUJJVERBX09QRVIoUVRSLDQvMS8yMDA5LDYvMzAvMjAwOSwsLFVTRCk=&amp;WINDOW=FIRST_POPUP&amp;HEIGH","T=450&amp;WIDTH=450&amp;START_MAXIMIZED=FALSE&amp;VAR:CALENDAR=US&amp;VAR:SYMBOL=CL&amp;VAR:INDEX=0"}</definedName>
    <definedName name="_817__FDSAUDITLINK__" localSheetId="8" hidden="1">{"fdsup://directions/FAT Viewer?action=UPDATE&amp;creator=factset&amp;DYN_ARGS=TRUE&amp;DOC_NAME=FAT:FQL_AUDITING_CLIENT_TEMPLATE.FAT&amp;display_string=Audit&amp;VAR:KEY=PIFQNYLMPA&amp;VAR:QUERY=RkZfRUJJVERBX09QRVIoUVRSLDQvMS8yMDA5LDYvMzAvMjAwOSwsLFVTRCk=&amp;WINDOW=FIRST_POPUP&amp;HEIGH","T=450&amp;WIDTH=450&amp;START_MAXIMIZED=FALSE&amp;VAR:CALENDAR=US&amp;VAR:SYMBOL=CL&amp;VAR:INDEX=0"}</definedName>
    <definedName name="_817__FDSAUDITLINK__" localSheetId="10" hidden="1">{"fdsup://directions/FAT Viewer?action=UPDATE&amp;creator=factset&amp;DYN_ARGS=TRUE&amp;DOC_NAME=FAT:FQL_AUDITING_CLIENT_TEMPLATE.FAT&amp;display_string=Audit&amp;VAR:KEY=PIFQNYLMPA&amp;VAR:QUERY=RkZfRUJJVERBX09QRVIoUVRSLDQvMS8yMDA5LDYvMzAvMjAwOSwsLFVTRCk=&amp;WINDOW=FIRST_POPUP&amp;HEIGH","T=450&amp;WIDTH=450&amp;START_MAXIMIZED=FALSE&amp;VAR:CALENDAR=US&amp;VAR:SYMBOL=CL&amp;VAR:INDEX=0"}</definedName>
    <definedName name="_817__FDSAUDITLINK__" localSheetId="3" hidden="1">{"fdsup://directions/FAT Viewer?action=UPDATE&amp;creator=factset&amp;DYN_ARGS=TRUE&amp;DOC_NAME=FAT:FQL_AUDITING_CLIENT_TEMPLATE.FAT&amp;display_string=Audit&amp;VAR:KEY=PIFQNYLMPA&amp;VAR:QUERY=RkZfRUJJVERBX09QRVIoUVRSLDQvMS8yMDA5LDYvMzAvMjAwOSwsLFVTRCk=&amp;WINDOW=FIRST_POPUP&amp;HEIGH","T=450&amp;WIDTH=450&amp;START_MAXIMIZED=FALSE&amp;VAR:CALENDAR=US&amp;VAR:SYMBOL=CL&amp;VAR:INDEX=0"}</definedName>
    <definedName name="_817__FDSAUDITLINK__" localSheetId="5" hidden="1">{"fdsup://directions/FAT Viewer?action=UPDATE&amp;creator=factset&amp;DYN_ARGS=TRUE&amp;DOC_NAME=FAT:FQL_AUDITING_CLIENT_TEMPLATE.FAT&amp;display_string=Audit&amp;VAR:KEY=PIFQNYLMPA&amp;VAR:QUERY=RkZfRUJJVERBX09QRVIoUVRSLDQvMS8yMDA5LDYvMzAvMjAwOSwsLFVTRCk=&amp;WINDOW=FIRST_POPUP&amp;HEIGH","T=450&amp;WIDTH=450&amp;START_MAXIMIZED=FALSE&amp;VAR:CALENDAR=US&amp;VAR:SYMBOL=CL&amp;VAR:INDEX=0"}</definedName>
    <definedName name="_817__FDSAUDITLINK__" localSheetId="1" hidden="1">{"fdsup://directions/FAT Viewer?action=UPDATE&amp;creator=factset&amp;DYN_ARGS=TRUE&amp;DOC_NAME=FAT:FQL_AUDITING_CLIENT_TEMPLATE.FAT&amp;display_string=Audit&amp;VAR:KEY=PIFQNYLMPA&amp;VAR:QUERY=RkZfRUJJVERBX09QRVIoUVRSLDQvMS8yMDA5LDYvMzAvMjAwOSwsLFVTRCk=&amp;WINDOW=FIRST_POPUP&amp;HEIGH","T=450&amp;WIDTH=450&amp;START_MAXIMIZED=FALSE&amp;VAR:CALENDAR=US&amp;VAR:SYMBOL=CL&amp;VAR:INDEX=0"}</definedName>
    <definedName name="_817__FDSAUDITLINK__" hidden="1">{"fdsup://directions/FAT Viewer?action=UPDATE&amp;creator=factset&amp;DYN_ARGS=TRUE&amp;DOC_NAME=FAT:FQL_AUDITING_CLIENT_TEMPLATE.FAT&amp;display_string=Audit&amp;VAR:KEY=PIFQNYLMPA&amp;VAR:QUERY=RkZfRUJJVERBX09QRVIoUVRSLDQvMS8yMDA5LDYvMzAvMjAwOSwsLFVTRCk=&amp;WINDOW=FIRST_POPUP&amp;HEIGH","T=450&amp;WIDTH=450&amp;START_MAXIMIZED=FALSE&amp;VAR:CALENDAR=US&amp;VAR:SYMBOL=CL&amp;VAR:INDEX=0"}</definedName>
    <definedName name="_818__FDSAUDITLINK__" localSheetId="7" hidden="1">{"fdsup://directions/FAT Viewer?action=UPDATE&amp;creator=factset&amp;DYN_ARGS=TRUE&amp;DOC_NAME=FAT:FQL_AUDITING_CLIENT_TEMPLATE.FAT&amp;display_string=Audit&amp;VAR:KEY=XIPCXMNCFA&amp;VAR:QUERY=RkZfRUJJVERBX09QRVIoUVRSLDQvMS8yMDEwLDYvMzAvMjAxMCwsLFVTRCk=&amp;WINDOW=FIRST_POPUP&amp;HEIGH","T=450&amp;WIDTH=450&amp;START_MAXIMIZED=FALSE&amp;VAR:CALENDAR=US&amp;VAR:SYMBOL=CL&amp;VAR:INDEX=0"}</definedName>
    <definedName name="_818__FDSAUDITLINK__" localSheetId="9" hidden="1">{"fdsup://directions/FAT Viewer?action=UPDATE&amp;creator=factset&amp;DYN_ARGS=TRUE&amp;DOC_NAME=FAT:FQL_AUDITING_CLIENT_TEMPLATE.FAT&amp;display_string=Audit&amp;VAR:KEY=XIPCXMNCFA&amp;VAR:QUERY=RkZfRUJJVERBX09QRVIoUVRSLDQvMS8yMDEwLDYvMzAvMjAxMCwsLFVTRCk=&amp;WINDOW=FIRST_POPUP&amp;HEIGH","T=450&amp;WIDTH=450&amp;START_MAXIMIZED=FALSE&amp;VAR:CALENDAR=US&amp;VAR:SYMBOL=CL&amp;VAR:INDEX=0"}</definedName>
    <definedName name="_818__FDSAUDITLINK__" localSheetId="8" hidden="1">{"fdsup://directions/FAT Viewer?action=UPDATE&amp;creator=factset&amp;DYN_ARGS=TRUE&amp;DOC_NAME=FAT:FQL_AUDITING_CLIENT_TEMPLATE.FAT&amp;display_string=Audit&amp;VAR:KEY=XIPCXMNCFA&amp;VAR:QUERY=RkZfRUJJVERBX09QRVIoUVRSLDQvMS8yMDEwLDYvMzAvMjAxMCwsLFVTRCk=&amp;WINDOW=FIRST_POPUP&amp;HEIGH","T=450&amp;WIDTH=450&amp;START_MAXIMIZED=FALSE&amp;VAR:CALENDAR=US&amp;VAR:SYMBOL=CL&amp;VAR:INDEX=0"}</definedName>
    <definedName name="_818__FDSAUDITLINK__" localSheetId="10" hidden="1">{"fdsup://directions/FAT Viewer?action=UPDATE&amp;creator=factset&amp;DYN_ARGS=TRUE&amp;DOC_NAME=FAT:FQL_AUDITING_CLIENT_TEMPLATE.FAT&amp;display_string=Audit&amp;VAR:KEY=XIPCXMNCFA&amp;VAR:QUERY=RkZfRUJJVERBX09QRVIoUVRSLDQvMS8yMDEwLDYvMzAvMjAxMCwsLFVTRCk=&amp;WINDOW=FIRST_POPUP&amp;HEIGH","T=450&amp;WIDTH=450&amp;START_MAXIMIZED=FALSE&amp;VAR:CALENDAR=US&amp;VAR:SYMBOL=CL&amp;VAR:INDEX=0"}</definedName>
    <definedName name="_818__FDSAUDITLINK__" localSheetId="3" hidden="1">{"fdsup://directions/FAT Viewer?action=UPDATE&amp;creator=factset&amp;DYN_ARGS=TRUE&amp;DOC_NAME=FAT:FQL_AUDITING_CLIENT_TEMPLATE.FAT&amp;display_string=Audit&amp;VAR:KEY=XIPCXMNCFA&amp;VAR:QUERY=RkZfRUJJVERBX09QRVIoUVRSLDQvMS8yMDEwLDYvMzAvMjAxMCwsLFVTRCk=&amp;WINDOW=FIRST_POPUP&amp;HEIGH","T=450&amp;WIDTH=450&amp;START_MAXIMIZED=FALSE&amp;VAR:CALENDAR=US&amp;VAR:SYMBOL=CL&amp;VAR:INDEX=0"}</definedName>
    <definedName name="_818__FDSAUDITLINK__" localSheetId="5" hidden="1">{"fdsup://directions/FAT Viewer?action=UPDATE&amp;creator=factset&amp;DYN_ARGS=TRUE&amp;DOC_NAME=FAT:FQL_AUDITING_CLIENT_TEMPLATE.FAT&amp;display_string=Audit&amp;VAR:KEY=XIPCXMNCFA&amp;VAR:QUERY=RkZfRUJJVERBX09QRVIoUVRSLDQvMS8yMDEwLDYvMzAvMjAxMCwsLFVTRCk=&amp;WINDOW=FIRST_POPUP&amp;HEIGH","T=450&amp;WIDTH=450&amp;START_MAXIMIZED=FALSE&amp;VAR:CALENDAR=US&amp;VAR:SYMBOL=CL&amp;VAR:INDEX=0"}</definedName>
    <definedName name="_818__FDSAUDITLINK__" localSheetId="1" hidden="1">{"fdsup://directions/FAT Viewer?action=UPDATE&amp;creator=factset&amp;DYN_ARGS=TRUE&amp;DOC_NAME=FAT:FQL_AUDITING_CLIENT_TEMPLATE.FAT&amp;display_string=Audit&amp;VAR:KEY=XIPCXMNCFA&amp;VAR:QUERY=RkZfRUJJVERBX09QRVIoUVRSLDQvMS8yMDEwLDYvMzAvMjAxMCwsLFVTRCk=&amp;WINDOW=FIRST_POPUP&amp;HEIGH","T=450&amp;WIDTH=450&amp;START_MAXIMIZED=FALSE&amp;VAR:CALENDAR=US&amp;VAR:SYMBOL=CL&amp;VAR:INDEX=0"}</definedName>
    <definedName name="_818__FDSAUDITLINK__" hidden="1">{"fdsup://directions/FAT Viewer?action=UPDATE&amp;creator=factset&amp;DYN_ARGS=TRUE&amp;DOC_NAME=FAT:FQL_AUDITING_CLIENT_TEMPLATE.FAT&amp;display_string=Audit&amp;VAR:KEY=XIPCXMNCFA&amp;VAR:QUERY=RkZfRUJJVERBX09QRVIoUVRSLDQvMS8yMDEwLDYvMzAvMjAxMCwsLFVTRCk=&amp;WINDOW=FIRST_POPUP&amp;HEIGH","T=450&amp;WIDTH=450&amp;START_MAXIMIZED=FALSE&amp;VAR:CALENDAR=US&amp;VAR:SYMBOL=CL&amp;VAR:INDEX=0"}</definedName>
    <definedName name="_819__FDSAUDITLINK__" localSheetId="7" hidden="1">{"fdsup://directions/FAT Viewer?action=UPDATE&amp;creator=factset&amp;DYN_ARGS=TRUE&amp;DOC_NAME=FAT:FQL_AUDITING_CLIENT_TEMPLATE.FAT&amp;display_string=Audit&amp;VAR:KEY=POXQZMDEHY&amp;VAR:QUERY=RkZfRUJJVERBX09QRVIoUVRSLDQvMS8yMDA5LDYvMzAvMjAwOSwsLFVTRCk=&amp;WINDOW=FIRST_POPUP&amp;HEIGH","T=450&amp;WIDTH=450&amp;START_MAXIMIZED=FALSE&amp;VAR:CALENDAR=US&amp;VAR:SYMBOL=CINF&amp;VAR:INDEX=0"}</definedName>
    <definedName name="_819__FDSAUDITLINK__" localSheetId="9" hidden="1">{"fdsup://directions/FAT Viewer?action=UPDATE&amp;creator=factset&amp;DYN_ARGS=TRUE&amp;DOC_NAME=FAT:FQL_AUDITING_CLIENT_TEMPLATE.FAT&amp;display_string=Audit&amp;VAR:KEY=POXQZMDEHY&amp;VAR:QUERY=RkZfRUJJVERBX09QRVIoUVRSLDQvMS8yMDA5LDYvMzAvMjAwOSwsLFVTRCk=&amp;WINDOW=FIRST_POPUP&amp;HEIGH","T=450&amp;WIDTH=450&amp;START_MAXIMIZED=FALSE&amp;VAR:CALENDAR=US&amp;VAR:SYMBOL=CINF&amp;VAR:INDEX=0"}</definedName>
    <definedName name="_819__FDSAUDITLINK__" localSheetId="8" hidden="1">{"fdsup://directions/FAT Viewer?action=UPDATE&amp;creator=factset&amp;DYN_ARGS=TRUE&amp;DOC_NAME=FAT:FQL_AUDITING_CLIENT_TEMPLATE.FAT&amp;display_string=Audit&amp;VAR:KEY=POXQZMDEHY&amp;VAR:QUERY=RkZfRUJJVERBX09QRVIoUVRSLDQvMS8yMDA5LDYvMzAvMjAwOSwsLFVTRCk=&amp;WINDOW=FIRST_POPUP&amp;HEIGH","T=450&amp;WIDTH=450&amp;START_MAXIMIZED=FALSE&amp;VAR:CALENDAR=US&amp;VAR:SYMBOL=CINF&amp;VAR:INDEX=0"}</definedName>
    <definedName name="_819__FDSAUDITLINK__" localSheetId="10" hidden="1">{"fdsup://directions/FAT Viewer?action=UPDATE&amp;creator=factset&amp;DYN_ARGS=TRUE&amp;DOC_NAME=FAT:FQL_AUDITING_CLIENT_TEMPLATE.FAT&amp;display_string=Audit&amp;VAR:KEY=POXQZMDEHY&amp;VAR:QUERY=RkZfRUJJVERBX09QRVIoUVRSLDQvMS8yMDA5LDYvMzAvMjAwOSwsLFVTRCk=&amp;WINDOW=FIRST_POPUP&amp;HEIGH","T=450&amp;WIDTH=450&amp;START_MAXIMIZED=FALSE&amp;VAR:CALENDAR=US&amp;VAR:SYMBOL=CINF&amp;VAR:INDEX=0"}</definedName>
    <definedName name="_819__FDSAUDITLINK__" localSheetId="3" hidden="1">{"fdsup://directions/FAT Viewer?action=UPDATE&amp;creator=factset&amp;DYN_ARGS=TRUE&amp;DOC_NAME=FAT:FQL_AUDITING_CLIENT_TEMPLATE.FAT&amp;display_string=Audit&amp;VAR:KEY=POXQZMDEHY&amp;VAR:QUERY=RkZfRUJJVERBX09QRVIoUVRSLDQvMS8yMDA5LDYvMzAvMjAwOSwsLFVTRCk=&amp;WINDOW=FIRST_POPUP&amp;HEIGH","T=450&amp;WIDTH=450&amp;START_MAXIMIZED=FALSE&amp;VAR:CALENDAR=US&amp;VAR:SYMBOL=CINF&amp;VAR:INDEX=0"}</definedName>
    <definedName name="_819__FDSAUDITLINK__" localSheetId="5" hidden="1">{"fdsup://directions/FAT Viewer?action=UPDATE&amp;creator=factset&amp;DYN_ARGS=TRUE&amp;DOC_NAME=FAT:FQL_AUDITING_CLIENT_TEMPLATE.FAT&amp;display_string=Audit&amp;VAR:KEY=POXQZMDEHY&amp;VAR:QUERY=RkZfRUJJVERBX09QRVIoUVRSLDQvMS8yMDA5LDYvMzAvMjAwOSwsLFVTRCk=&amp;WINDOW=FIRST_POPUP&amp;HEIGH","T=450&amp;WIDTH=450&amp;START_MAXIMIZED=FALSE&amp;VAR:CALENDAR=US&amp;VAR:SYMBOL=CINF&amp;VAR:INDEX=0"}</definedName>
    <definedName name="_819__FDSAUDITLINK__" localSheetId="1" hidden="1">{"fdsup://directions/FAT Viewer?action=UPDATE&amp;creator=factset&amp;DYN_ARGS=TRUE&amp;DOC_NAME=FAT:FQL_AUDITING_CLIENT_TEMPLATE.FAT&amp;display_string=Audit&amp;VAR:KEY=POXQZMDEHY&amp;VAR:QUERY=RkZfRUJJVERBX09QRVIoUVRSLDQvMS8yMDA5LDYvMzAvMjAwOSwsLFVTRCk=&amp;WINDOW=FIRST_POPUP&amp;HEIGH","T=450&amp;WIDTH=450&amp;START_MAXIMIZED=FALSE&amp;VAR:CALENDAR=US&amp;VAR:SYMBOL=CINF&amp;VAR:INDEX=0"}</definedName>
    <definedName name="_819__FDSAUDITLINK__" hidden="1">{"fdsup://directions/FAT Viewer?action=UPDATE&amp;creator=factset&amp;DYN_ARGS=TRUE&amp;DOC_NAME=FAT:FQL_AUDITING_CLIENT_TEMPLATE.FAT&amp;display_string=Audit&amp;VAR:KEY=POXQZMDEHY&amp;VAR:QUERY=RkZfRUJJVERBX09QRVIoUVRSLDQvMS8yMDA5LDYvMzAvMjAwOSwsLFVTRCk=&amp;WINDOW=FIRST_POPUP&amp;HEIGH","T=450&amp;WIDTH=450&amp;START_MAXIMIZED=FALSE&amp;VAR:CALENDAR=US&amp;VAR:SYMBOL=CINF&amp;VAR:INDEX=0"}</definedName>
    <definedName name="_82__FDSAUDITLINK__" localSheetId="7" hidden="1">{"fdsup://directions/FAT Viewer?action=UPDATE&amp;creator=factset&amp;DYN_ARGS=TRUE&amp;DOC_NAME=FAT:FQL_AUDITING_CLIENT_TEMPLATE.FAT&amp;display_string=Audit&amp;VAR:KEY=DYXSDMNEPA&amp;VAR:QUERY=RkZfRUJJVERBX09QRVIoUVRSLDQvMS8yMDEwLDYvMzAvMjAxMCwsLFVTRCk=&amp;WINDOW=FIRST_POPUP&amp;HEIGH","T=450&amp;WIDTH=450&amp;START_MAXIMIZED=FALSE&amp;VAR:CALENDAR=US&amp;VAR:SYMBOL=UTX&amp;VAR:INDEX=0"}</definedName>
    <definedName name="_82__FDSAUDITLINK__" localSheetId="9" hidden="1">{"fdsup://directions/FAT Viewer?action=UPDATE&amp;creator=factset&amp;DYN_ARGS=TRUE&amp;DOC_NAME=FAT:FQL_AUDITING_CLIENT_TEMPLATE.FAT&amp;display_string=Audit&amp;VAR:KEY=DYXSDMNEPA&amp;VAR:QUERY=RkZfRUJJVERBX09QRVIoUVRSLDQvMS8yMDEwLDYvMzAvMjAxMCwsLFVTRCk=&amp;WINDOW=FIRST_POPUP&amp;HEIGH","T=450&amp;WIDTH=450&amp;START_MAXIMIZED=FALSE&amp;VAR:CALENDAR=US&amp;VAR:SYMBOL=UTX&amp;VAR:INDEX=0"}</definedName>
    <definedName name="_82__FDSAUDITLINK__" localSheetId="8" hidden="1">{"fdsup://directions/FAT Viewer?action=UPDATE&amp;creator=factset&amp;DYN_ARGS=TRUE&amp;DOC_NAME=FAT:FQL_AUDITING_CLIENT_TEMPLATE.FAT&amp;display_string=Audit&amp;VAR:KEY=DYXSDMNEPA&amp;VAR:QUERY=RkZfRUJJVERBX09QRVIoUVRSLDQvMS8yMDEwLDYvMzAvMjAxMCwsLFVTRCk=&amp;WINDOW=FIRST_POPUP&amp;HEIGH","T=450&amp;WIDTH=450&amp;START_MAXIMIZED=FALSE&amp;VAR:CALENDAR=US&amp;VAR:SYMBOL=UTX&amp;VAR:INDEX=0"}</definedName>
    <definedName name="_82__FDSAUDITLINK__" localSheetId="10" hidden="1">{"fdsup://directions/FAT Viewer?action=UPDATE&amp;creator=factset&amp;DYN_ARGS=TRUE&amp;DOC_NAME=FAT:FQL_AUDITING_CLIENT_TEMPLATE.FAT&amp;display_string=Audit&amp;VAR:KEY=DYXSDMNEPA&amp;VAR:QUERY=RkZfRUJJVERBX09QRVIoUVRSLDQvMS8yMDEwLDYvMzAvMjAxMCwsLFVTRCk=&amp;WINDOW=FIRST_POPUP&amp;HEIGH","T=450&amp;WIDTH=450&amp;START_MAXIMIZED=FALSE&amp;VAR:CALENDAR=US&amp;VAR:SYMBOL=UTX&amp;VAR:INDEX=0"}</definedName>
    <definedName name="_82__FDSAUDITLINK__" localSheetId="3" hidden="1">{"fdsup://directions/FAT Viewer?action=UPDATE&amp;creator=factset&amp;DYN_ARGS=TRUE&amp;DOC_NAME=FAT:FQL_AUDITING_CLIENT_TEMPLATE.FAT&amp;display_string=Audit&amp;VAR:KEY=DYXSDMNEPA&amp;VAR:QUERY=RkZfRUJJVERBX09QRVIoUVRSLDQvMS8yMDEwLDYvMzAvMjAxMCwsLFVTRCk=&amp;WINDOW=FIRST_POPUP&amp;HEIGH","T=450&amp;WIDTH=450&amp;START_MAXIMIZED=FALSE&amp;VAR:CALENDAR=US&amp;VAR:SYMBOL=UTX&amp;VAR:INDEX=0"}</definedName>
    <definedName name="_82__FDSAUDITLINK__" localSheetId="5" hidden="1">{"fdsup://directions/FAT Viewer?action=UPDATE&amp;creator=factset&amp;DYN_ARGS=TRUE&amp;DOC_NAME=FAT:FQL_AUDITING_CLIENT_TEMPLATE.FAT&amp;display_string=Audit&amp;VAR:KEY=DYXSDMNEPA&amp;VAR:QUERY=RkZfRUJJVERBX09QRVIoUVRSLDQvMS8yMDEwLDYvMzAvMjAxMCwsLFVTRCk=&amp;WINDOW=FIRST_POPUP&amp;HEIGH","T=450&amp;WIDTH=450&amp;START_MAXIMIZED=FALSE&amp;VAR:CALENDAR=US&amp;VAR:SYMBOL=UTX&amp;VAR:INDEX=0"}</definedName>
    <definedName name="_82__FDSAUDITLINK__" localSheetId="1" hidden="1">{"fdsup://directions/FAT Viewer?action=UPDATE&amp;creator=factset&amp;DYN_ARGS=TRUE&amp;DOC_NAME=FAT:FQL_AUDITING_CLIENT_TEMPLATE.FAT&amp;display_string=Audit&amp;VAR:KEY=DYXSDMNEPA&amp;VAR:QUERY=RkZfRUJJVERBX09QRVIoUVRSLDQvMS8yMDEwLDYvMzAvMjAxMCwsLFVTRCk=&amp;WINDOW=FIRST_POPUP&amp;HEIGH","T=450&amp;WIDTH=450&amp;START_MAXIMIZED=FALSE&amp;VAR:CALENDAR=US&amp;VAR:SYMBOL=UTX&amp;VAR:INDEX=0"}</definedName>
    <definedName name="_82__FDSAUDITLINK__" hidden="1">{"fdsup://directions/FAT Viewer?action=UPDATE&amp;creator=factset&amp;DYN_ARGS=TRUE&amp;DOC_NAME=FAT:FQL_AUDITING_CLIENT_TEMPLATE.FAT&amp;display_string=Audit&amp;VAR:KEY=DYXSDMNEPA&amp;VAR:QUERY=RkZfRUJJVERBX09QRVIoUVRSLDQvMS8yMDEwLDYvMzAvMjAxMCwsLFVTRCk=&amp;WINDOW=FIRST_POPUP&amp;HEIGH","T=450&amp;WIDTH=450&amp;START_MAXIMIZED=FALSE&amp;VAR:CALENDAR=US&amp;VAR:SYMBOL=UTX&amp;VAR:INDEX=0"}</definedName>
    <definedName name="_820__FDSAUDITLINK__" localSheetId="7" hidden="1">{"fdsup://directions/FAT Viewer?action=UPDATE&amp;creator=factset&amp;DYN_ARGS=TRUE&amp;DOC_NAME=FAT:FQL_AUDITING_CLIENT_TEMPLATE.FAT&amp;display_string=Audit&amp;VAR:KEY=PAZIRMTYZS&amp;VAR:QUERY=RkZfRUJJVERBX09QRVIoUVRSLDQvMS8yMDEwLDYvMzAvMjAxMCwsLFVTRCk=&amp;WINDOW=FIRST_POPUP&amp;HEIGH","T=450&amp;WIDTH=450&amp;START_MAXIMIZED=FALSE&amp;VAR:CALENDAR=US&amp;VAR:SYMBOL=CINF&amp;VAR:INDEX=0"}</definedName>
    <definedName name="_820__FDSAUDITLINK__" localSheetId="9" hidden="1">{"fdsup://directions/FAT Viewer?action=UPDATE&amp;creator=factset&amp;DYN_ARGS=TRUE&amp;DOC_NAME=FAT:FQL_AUDITING_CLIENT_TEMPLATE.FAT&amp;display_string=Audit&amp;VAR:KEY=PAZIRMTYZS&amp;VAR:QUERY=RkZfRUJJVERBX09QRVIoUVRSLDQvMS8yMDEwLDYvMzAvMjAxMCwsLFVTRCk=&amp;WINDOW=FIRST_POPUP&amp;HEIGH","T=450&amp;WIDTH=450&amp;START_MAXIMIZED=FALSE&amp;VAR:CALENDAR=US&amp;VAR:SYMBOL=CINF&amp;VAR:INDEX=0"}</definedName>
    <definedName name="_820__FDSAUDITLINK__" localSheetId="8" hidden="1">{"fdsup://directions/FAT Viewer?action=UPDATE&amp;creator=factset&amp;DYN_ARGS=TRUE&amp;DOC_NAME=FAT:FQL_AUDITING_CLIENT_TEMPLATE.FAT&amp;display_string=Audit&amp;VAR:KEY=PAZIRMTYZS&amp;VAR:QUERY=RkZfRUJJVERBX09QRVIoUVRSLDQvMS8yMDEwLDYvMzAvMjAxMCwsLFVTRCk=&amp;WINDOW=FIRST_POPUP&amp;HEIGH","T=450&amp;WIDTH=450&amp;START_MAXIMIZED=FALSE&amp;VAR:CALENDAR=US&amp;VAR:SYMBOL=CINF&amp;VAR:INDEX=0"}</definedName>
    <definedName name="_820__FDSAUDITLINK__" localSheetId="10" hidden="1">{"fdsup://directions/FAT Viewer?action=UPDATE&amp;creator=factset&amp;DYN_ARGS=TRUE&amp;DOC_NAME=FAT:FQL_AUDITING_CLIENT_TEMPLATE.FAT&amp;display_string=Audit&amp;VAR:KEY=PAZIRMTYZS&amp;VAR:QUERY=RkZfRUJJVERBX09QRVIoUVRSLDQvMS8yMDEwLDYvMzAvMjAxMCwsLFVTRCk=&amp;WINDOW=FIRST_POPUP&amp;HEIGH","T=450&amp;WIDTH=450&amp;START_MAXIMIZED=FALSE&amp;VAR:CALENDAR=US&amp;VAR:SYMBOL=CINF&amp;VAR:INDEX=0"}</definedName>
    <definedName name="_820__FDSAUDITLINK__" localSheetId="3" hidden="1">{"fdsup://directions/FAT Viewer?action=UPDATE&amp;creator=factset&amp;DYN_ARGS=TRUE&amp;DOC_NAME=FAT:FQL_AUDITING_CLIENT_TEMPLATE.FAT&amp;display_string=Audit&amp;VAR:KEY=PAZIRMTYZS&amp;VAR:QUERY=RkZfRUJJVERBX09QRVIoUVRSLDQvMS8yMDEwLDYvMzAvMjAxMCwsLFVTRCk=&amp;WINDOW=FIRST_POPUP&amp;HEIGH","T=450&amp;WIDTH=450&amp;START_MAXIMIZED=FALSE&amp;VAR:CALENDAR=US&amp;VAR:SYMBOL=CINF&amp;VAR:INDEX=0"}</definedName>
    <definedName name="_820__FDSAUDITLINK__" localSheetId="5" hidden="1">{"fdsup://directions/FAT Viewer?action=UPDATE&amp;creator=factset&amp;DYN_ARGS=TRUE&amp;DOC_NAME=FAT:FQL_AUDITING_CLIENT_TEMPLATE.FAT&amp;display_string=Audit&amp;VAR:KEY=PAZIRMTYZS&amp;VAR:QUERY=RkZfRUJJVERBX09QRVIoUVRSLDQvMS8yMDEwLDYvMzAvMjAxMCwsLFVTRCk=&amp;WINDOW=FIRST_POPUP&amp;HEIGH","T=450&amp;WIDTH=450&amp;START_MAXIMIZED=FALSE&amp;VAR:CALENDAR=US&amp;VAR:SYMBOL=CINF&amp;VAR:INDEX=0"}</definedName>
    <definedName name="_820__FDSAUDITLINK__" localSheetId="1" hidden="1">{"fdsup://directions/FAT Viewer?action=UPDATE&amp;creator=factset&amp;DYN_ARGS=TRUE&amp;DOC_NAME=FAT:FQL_AUDITING_CLIENT_TEMPLATE.FAT&amp;display_string=Audit&amp;VAR:KEY=PAZIRMTYZS&amp;VAR:QUERY=RkZfRUJJVERBX09QRVIoUVRSLDQvMS8yMDEwLDYvMzAvMjAxMCwsLFVTRCk=&amp;WINDOW=FIRST_POPUP&amp;HEIGH","T=450&amp;WIDTH=450&amp;START_MAXIMIZED=FALSE&amp;VAR:CALENDAR=US&amp;VAR:SYMBOL=CINF&amp;VAR:INDEX=0"}</definedName>
    <definedName name="_820__FDSAUDITLINK__" hidden="1">{"fdsup://directions/FAT Viewer?action=UPDATE&amp;creator=factset&amp;DYN_ARGS=TRUE&amp;DOC_NAME=FAT:FQL_AUDITING_CLIENT_TEMPLATE.FAT&amp;display_string=Audit&amp;VAR:KEY=PAZIRMTYZS&amp;VAR:QUERY=RkZfRUJJVERBX09QRVIoUVRSLDQvMS8yMDEwLDYvMzAvMjAxMCwsLFVTRCk=&amp;WINDOW=FIRST_POPUP&amp;HEIGH","T=450&amp;WIDTH=450&amp;START_MAXIMIZED=FALSE&amp;VAR:CALENDAR=US&amp;VAR:SYMBOL=CINF&amp;VAR:INDEX=0"}</definedName>
    <definedName name="_821__FDSAUDITLINK__" localSheetId="7" hidden="1">{"fdsup://directions/FAT Viewer?action=UPDATE&amp;creator=factset&amp;DYN_ARGS=TRUE&amp;DOC_NAME=FAT:FQL_AUDITING_CLIENT_TEMPLATE.FAT&amp;display_string=Audit&amp;VAR:KEY=DWFCBIHQPQ&amp;VAR:QUERY=RkZfRUJJVERBX09QRVIoUVRSLDQvMS8yMDA5LDYvMzAvMjAwOSwsLFVTRCk=&amp;WINDOW=FIRST_POPUP&amp;HEIGH","T=450&amp;WIDTH=450&amp;START_MAXIMIZED=FALSE&amp;VAR:CALENDAR=US&amp;VAR:SYMBOL=CI&amp;VAR:INDEX=0"}</definedName>
    <definedName name="_821__FDSAUDITLINK__" localSheetId="9" hidden="1">{"fdsup://directions/FAT Viewer?action=UPDATE&amp;creator=factset&amp;DYN_ARGS=TRUE&amp;DOC_NAME=FAT:FQL_AUDITING_CLIENT_TEMPLATE.FAT&amp;display_string=Audit&amp;VAR:KEY=DWFCBIHQPQ&amp;VAR:QUERY=RkZfRUJJVERBX09QRVIoUVRSLDQvMS8yMDA5LDYvMzAvMjAwOSwsLFVTRCk=&amp;WINDOW=FIRST_POPUP&amp;HEIGH","T=450&amp;WIDTH=450&amp;START_MAXIMIZED=FALSE&amp;VAR:CALENDAR=US&amp;VAR:SYMBOL=CI&amp;VAR:INDEX=0"}</definedName>
    <definedName name="_821__FDSAUDITLINK__" localSheetId="8" hidden="1">{"fdsup://directions/FAT Viewer?action=UPDATE&amp;creator=factset&amp;DYN_ARGS=TRUE&amp;DOC_NAME=FAT:FQL_AUDITING_CLIENT_TEMPLATE.FAT&amp;display_string=Audit&amp;VAR:KEY=DWFCBIHQPQ&amp;VAR:QUERY=RkZfRUJJVERBX09QRVIoUVRSLDQvMS8yMDA5LDYvMzAvMjAwOSwsLFVTRCk=&amp;WINDOW=FIRST_POPUP&amp;HEIGH","T=450&amp;WIDTH=450&amp;START_MAXIMIZED=FALSE&amp;VAR:CALENDAR=US&amp;VAR:SYMBOL=CI&amp;VAR:INDEX=0"}</definedName>
    <definedName name="_821__FDSAUDITLINK__" localSheetId="10" hidden="1">{"fdsup://directions/FAT Viewer?action=UPDATE&amp;creator=factset&amp;DYN_ARGS=TRUE&amp;DOC_NAME=FAT:FQL_AUDITING_CLIENT_TEMPLATE.FAT&amp;display_string=Audit&amp;VAR:KEY=DWFCBIHQPQ&amp;VAR:QUERY=RkZfRUJJVERBX09QRVIoUVRSLDQvMS8yMDA5LDYvMzAvMjAwOSwsLFVTRCk=&amp;WINDOW=FIRST_POPUP&amp;HEIGH","T=450&amp;WIDTH=450&amp;START_MAXIMIZED=FALSE&amp;VAR:CALENDAR=US&amp;VAR:SYMBOL=CI&amp;VAR:INDEX=0"}</definedName>
    <definedName name="_821__FDSAUDITLINK__" localSheetId="3" hidden="1">{"fdsup://directions/FAT Viewer?action=UPDATE&amp;creator=factset&amp;DYN_ARGS=TRUE&amp;DOC_NAME=FAT:FQL_AUDITING_CLIENT_TEMPLATE.FAT&amp;display_string=Audit&amp;VAR:KEY=DWFCBIHQPQ&amp;VAR:QUERY=RkZfRUJJVERBX09QRVIoUVRSLDQvMS8yMDA5LDYvMzAvMjAwOSwsLFVTRCk=&amp;WINDOW=FIRST_POPUP&amp;HEIGH","T=450&amp;WIDTH=450&amp;START_MAXIMIZED=FALSE&amp;VAR:CALENDAR=US&amp;VAR:SYMBOL=CI&amp;VAR:INDEX=0"}</definedName>
    <definedName name="_821__FDSAUDITLINK__" localSheetId="5" hidden="1">{"fdsup://directions/FAT Viewer?action=UPDATE&amp;creator=factset&amp;DYN_ARGS=TRUE&amp;DOC_NAME=FAT:FQL_AUDITING_CLIENT_TEMPLATE.FAT&amp;display_string=Audit&amp;VAR:KEY=DWFCBIHQPQ&amp;VAR:QUERY=RkZfRUJJVERBX09QRVIoUVRSLDQvMS8yMDA5LDYvMzAvMjAwOSwsLFVTRCk=&amp;WINDOW=FIRST_POPUP&amp;HEIGH","T=450&amp;WIDTH=450&amp;START_MAXIMIZED=FALSE&amp;VAR:CALENDAR=US&amp;VAR:SYMBOL=CI&amp;VAR:INDEX=0"}</definedName>
    <definedName name="_821__FDSAUDITLINK__" localSheetId="1" hidden="1">{"fdsup://directions/FAT Viewer?action=UPDATE&amp;creator=factset&amp;DYN_ARGS=TRUE&amp;DOC_NAME=FAT:FQL_AUDITING_CLIENT_TEMPLATE.FAT&amp;display_string=Audit&amp;VAR:KEY=DWFCBIHQPQ&amp;VAR:QUERY=RkZfRUJJVERBX09QRVIoUVRSLDQvMS8yMDA5LDYvMzAvMjAwOSwsLFVTRCk=&amp;WINDOW=FIRST_POPUP&amp;HEIGH","T=450&amp;WIDTH=450&amp;START_MAXIMIZED=FALSE&amp;VAR:CALENDAR=US&amp;VAR:SYMBOL=CI&amp;VAR:INDEX=0"}</definedName>
    <definedName name="_821__FDSAUDITLINK__" hidden="1">{"fdsup://directions/FAT Viewer?action=UPDATE&amp;creator=factset&amp;DYN_ARGS=TRUE&amp;DOC_NAME=FAT:FQL_AUDITING_CLIENT_TEMPLATE.FAT&amp;display_string=Audit&amp;VAR:KEY=DWFCBIHQPQ&amp;VAR:QUERY=RkZfRUJJVERBX09QRVIoUVRSLDQvMS8yMDA5LDYvMzAvMjAwOSwsLFVTRCk=&amp;WINDOW=FIRST_POPUP&amp;HEIGH","T=450&amp;WIDTH=450&amp;START_MAXIMIZED=FALSE&amp;VAR:CALENDAR=US&amp;VAR:SYMBOL=CI&amp;VAR:INDEX=0"}</definedName>
    <definedName name="_822__FDSAUDITLINK__" localSheetId="7" hidden="1">{"fdsup://directions/FAT Viewer?action=UPDATE&amp;creator=factset&amp;DYN_ARGS=TRUE&amp;DOC_NAME=FAT:FQL_AUDITING_CLIENT_TEMPLATE.FAT&amp;display_string=Audit&amp;VAR:KEY=LWNCZGNGLA&amp;VAR:QUERY=RkZfRUJJVERBX09QRVIoUVRSLDQvMS8yMDEwLDYvMzAvMjAxMCwsLFVTRCk=&amp;WINDOW=FIRST_POPUP&amp;HEIGH","T=450&amp;WIDTH=450&amp;START_MAXIMIZED=FALSE&amp;VAR:CALENDAR=US&amp;VAR:SYMBOL=CI&amp;VAR:INDEX=0"}</definedName>
    <definedName name="_822__FDSAUDITLINK__" localSheetId="9" hidden="1">{"fdsup://directions/FAT Viewer?action=UPDATE&amp;creator=factset&amp;DYN_ARGS=TRUE&amp;DOC_NAME=FAT:FQL_AUDITING_CLIENT_TEMPLATE.FAT&amp;display_string=Audit&amp;VAR:KEY=LWNCZGNGLA&amp;VAR:QUERY=RkZfRUJJVERBX09QRVIoUVRSLDQvMS8yMDEwLDYvMzAvMjAxMCwsLFVTRCk=&amp;WINDOW=FIRST_POPUP&amp;HEIGH","T=450&amp;WIDTH=450&amp;START_MAXIMIZED=FALSE&amp;VAR:CALENDAR=US&amp;VAR:SYMBOL=CI&amp;VAR:INDEX=0"}</definedName>
    <definedName name="_822__FDSAUDITLINK__" localSheetId="8" hidden="1">{"fdsup://directions/FAT Viewer?action=UPDATE&amp;creator=factset&amp;DYN_ARGS=TRUE&amp;DOC_NAME=FAT:FQL_AUDITING_CLIENT_TEMPLATE.FAT&amp;display_string=Audit&amp;VAR:KEY=LWNCZGNGLA&amp;VAR:QUERY=RkZfRUJJVERBX09QRVIoUVRSLDQvMS8yMDEwLDYvMzAvMjAxMCwsLFVTRCk=&amp;WINDOW=FIRST_POPUP&amp;HEIGH","T=450&amp;WIDTH=450&amp;START_MAXIMIZED=FALSE&amp;VAR:CALENDAR=US&amp;VAR:SYMBOL=CI&amp;VAR:INDEX=0"}</definedName>
    <definedName name="_822__FDSAUDITLINK__" localSheetId="10" hidden="1">{"fdsup://directions/FAT Viewer?action=UPDATE&amp;creator=factset&amp;DYN_ARGS=TRUE&amp;DOC_NAME=FAT:FQL_AUDITING_CLIENT_TEMPLATE.FAT&amp;display_string=Audit&amp;VAR:KEY=LWNCZGNGLA&amp;VAR:QUERY=RkZfRUJJVERBX09QRVIoUVRSLDQvMS8yMDEwLDYvMzAvMjAxMCwsLFVTRCk=&amp;WINDOW=FIRST_POPUP&amp;HEIGH","T=450&amp;WIDTH=450&amp;START_MAXIMIZED=FALSE&amp;VAR:CALENDAR=US&amp;VAR:SYMBOL=CI&amp;VAR:INDEX=0"}</definedName>
    <definedName name="_822__FDSAUDITLINK__" localSheetId="3" hidden="1">{"fdsup://directions/FAT Viewer?action=UPDATE&amp;creator=factset&amp;DYN_ARGS=TRUE&amp;DOC_NAME=FAT:FQL_AUDITING_CLIENT_TEMPLATE.FAT&amp;display_string=Audit&amp;VAR:KEY=LWNCZGNGLA&amp;VAR:QUERY=RkZfRUJJVERBX09QRVIoUVRSLDQvMS8yMDEwLDYvMzAvMjAxMCwsLFVTRCk=&amp;WINDOW=FIRST_POPUP&amp;HEIGH","T=450&amp;WIDTH=450&amp;START_MAXIMIZED=FALSE&amp;VAR:CALENDAR=US&amp;VAR:SYMBOL=CI&amp;VAR:INDEX=0"}</definedName>
    <definedName name="_822__FDSAUDITLINK__" localSheetId="5" hidden="1">{"fdsup://directions/FAT Viewer?action=UPDATE&amp;creator=factset&amp;DYN_ARGS=TRUE&amp;DOC_NAME=FAT:FQL_AUDITING_CLIENT_TEMPLATE.FAT&amp;display_string=Audit&amp;VAR:KEY=LWNCZGNGLA&amp;VAR:QUERY=RkZfRUJJVERBX09QRVIoUVRSLDQvMS8yMDEwLDYvMzAvMjAxMCwsLFVTRCk=&amp;WINDOW=FIRST_POPUP&amp;HEIGH","T=450&amp;WIDTH=450&amp;START_MAXIMIZED=FALSE&amp;VAR:CALENDAR=US&amp;VAR:SYMBOL=CI&amp;VAR:INDEX=0"}</definedName>
    <definedName name="_822__FDSAUDITLINK__" localSheetId="1" hidden="1">{"fdsup://directions/FAT Viewer?action=UPDATE&amp;creator=factset&amp;DYN_ARGS=TRUE&amp;DOC_NAME=FAT:FQL_AUDITING_CLIENT_TEMPLATE.FAT&amp;display_string=Audit&amp;VAR:KEY=LWNCZGNGLA&amp;VAR:QUERY=RkZfRUJJVERBX09QRVIoUVRSLDQvMS8yMDEwLDYvMzAvMjAxMCwsLFVTRCk=&amp;WINDOW=FIRST_POPUP&amp;HEIGH","T=450&amp;WIDTH=450&amp;START_MAXIMIZED=FALSE&amp;VAR:CALENDAR=US&amp;VAR:SYMBOL=CI&amp;VAR:INDEX=0"}</definedName>
    <definedName name="_822__FDSAUDITLINK__" hidden="1">{"fdsup://directions/FAT Viewer?action=UPDATE&amp;creator=factset&amp;DYN_ARGS=TRUE&amp;DOC_NAME=FAT:FQL_AUDITING_CLIENT_TEMPLATE.FAT&amp;display_string=Audit&amp;VAR:KEY=LWNCZGNGLA&amp;VAR:QUERY=RkZfRUJJVERBX09QRVIoUVRSLDQvMS8yMDEwLDYvMzAvMjAxMCwsLFVTRCk=&amp;WINDOW=FIRST_POPUP&amp;HEIGH","T=450&amp;WIDTH=450&amp;START_MAXIMIZED=FALSE&amp;VAR:CALENDAR=US&amp;VAR:SYMBOL=CI&amp;VAR:INDEX=0"}</definedName>
    <definedName name="_823__FDSAUDITLINK__" localSheetId="7" hidden="1">{"fdsup://directions/FAT Viewer?action=UPDATE&amp;creator=factset&amp;DYN_ARGS=TRUE&amp;DOC_NAME=FAT:FQL_AUDITING_CLIENT_TEMPLATE.FAT&amp;display_string=Audit&amp;VAR:KEY=PMZUFSVQHM&amp;VAR:QUERY=RkZfRUJJVERBX09QRVIoUVRSLDQvMS8yMDA5LDYvMzAvMjAwOSwsLFVTRCk=&amp;WINDOW=FIRST_POPUP&amp;HEIGH","T=450&amp;WIDTH=450&amp;START_MAXIMIZED=FALSE&amp;VAR:CALENDAR=US&amp;VAR:SYMBOL=CHRW&amp;VAR:INDEX=0"}</definedName>
    <definedName name="_823__FDSAUDITLINK__" localSheetId="9" hidden="1">{"fdsup://directions/FAT Viewer?action=UPDATE&amp;creator=factset&amp;DYN_ARGS=TRUE&amp;DOC_NAME=FAT:FQL_AUDITING_CLIENT_TEMPLATE.FAT&amp;display_string=Audit&amp;VAR:KEY=PMZUFSVQHM&amp;VAR:QUERY=RkZfRUJJVERBX09QRVIoUVRSLDQvMS8yMDA5LDYvMzAvMjAwOSwsLFVTRCk=&amp;WINDOW=FIRST_POPUP&amp;HEIGH","T=450&amp;WIDTH=450&amp;START_MAXIMIZED=FALSE&amp;VAR:CALENDAR=US&amp;VAR:SYMBOL=CHRW&amp;VAR:INDEX=0"}</definedName>
    <definedName name="_823__FDSAUDITLINK__" localSheetId="8" hidden="1">{"fdsup://directions/FAT Viewer?action=UPDATE&amp;creator=factset&amp;DYN_ARGS=TRUE&amp;DOC_NAME=FAT:FQL_AUDITING_CLIENT_TEMPLATE.FAT&amp;display_string=Audit&amp;VAR:KEY=PMZUFSVQHM&amp;VAR:QUERY=RkZfRUJJVERBX09QRVIoUVRSLDQvMS8yMDA5LDYvMzAvMjAwOSwsLFVTRCk=&amp;WINDOW=FIRST_POPUP&amp;HEIGH","T=450&amp;WIDTH=450&amp;START_MAXIMIZED=FALSE&amp;VAR:CALENDAR=US&amp;VAR:SYMBOL=CHRW&amp;VAR:INDEX=0"}</definedName>
    <definedName name="_823__FDSAUDITLINK__" localSheetId="10" hidden="1">{"fdsup://directions/FAT Viewer?action=UPDATE&amp;creator=factset&amp;DYN_ARGS=TRUE&amp;DOC_NAME=FAT:FQL_AUDITING_CLIENT_TEMPLATE.FAT&amp;display_string=Audit&amp;VAR:KEY=PMZUFSVQHM&amp;VAR:QUERY=RkZfRUJJVERBX09QRVIoUVRSLDQvMS8yMDA5LDYvMzAvMjAwOSwsLFVTRCk=&amp;WINDOW=FIRST_POPUP&amp;HEIGH","T=450&amp;WIDTH=450&amp;START_MAXIMIZED=FALSE&amp;VAR:CALENDAR=US&amp;VAR:SYMBOL=CHRW&amp;VAR:INDEX=0"}</definedName>
    <definedName name="_823__FDSAUDITLINK__" localSheetId="3" hidden="1">{"fdsup://directions/FAT Viewer?action=UPDATE&amp;creator=factset&amp;DYN_ARGS=TRUE&amp;DOC_NAME=FAT:FQL_AUDITING_CLIENT_TEMPLATE.FAT&amp;display_string=Audit&amp;VAR:KEY=PMZUFSVQHM&amp;VAR:QUERY=RkZfRUJJVERBX09QRVIoUVRSLDQvMS8yMDA5LDYvMzAvMjAwOSwsLFVTRCk=&amp;WINDOW=FIRST_POPUP&amp;HEIGH","T=450&amp;WIDTH=450&amp;START_MAXIMIZED=FALSE&amp;VAR:CALENDAR=US&amp;VAR:SYMBOL=CHRW&amp;VAR:INDEX=0"}</definedName>
    <definedName name="_823__FDSAUDITLINK__" localSheetId="5" hidden="1">{"fdsup://directions/FAT Viewer?action=UPDATE&amp;creator=factset&amp;DYN_ARGS=TRUE&amp;DOC_NAME=FAT:FQL_AUDITING_CLIENT_TEMPLATE.FAT&amp;display_string=Audit&amp;VAR:KEY=PMZUFSVQHM&amp;VAR:QUERY=RkZfRUJJVERBX09QRVIoUVRSLDQvMS8yMDA5LDYvMzAvMjAwOSwsLFVTRCk=&amp;WINDOW=FIRST_POPUP&amp;HEIGH","T=450&amp;WIDTH=450&amp;START_MAXIMIZED=FALSE&amp;VAR:CALENDAR=US&amp;VAR:SYMBOL=CHRW&amp;VAR:INDEX=0"}</definedName>
    <definedName name="_823__FDSAUDITLINK__" localSheetId="1" hidden="1">{"fdsup://directions/FAT Viewer?action=UPDATE&amp;creator=factset&amp;DYN_ARGS=TRUE&amp;DOC_NAME=FAT:FQL_AUDITING_CLIENT_TEMPLATE.FAT&amp;display_string=Audit&amp;VAR:KEY=PMZUFSVQHM&amp;VAR:QUERY=RkZfRUJJVERBX09QRVIoUVRSLDQvMS8yMDA5LDYvMzAvMjAwOSwsLFVTRCk=&amp;WINDOW=FIRST_POPUP&amp;HEIGH","T=450&amp;WIDTH=450&amp;START_MAXIMIZED=FALSE&amp;VAR:CALENDAR=US&amp;VAR:SYMBOL=CHRW&amp;VAR:INDEX=0"}</definedName>
    <definedName name="_823__FDSAUDITLINK__" hidden="1">{"fdsup://directions/FAT Viewer?action=UPDATE&amp;creator=factset&amp;DYN_ARGS=TRUE&amp;DOC_NAME=FAT:FQL_AUDITING_CLIENT_TEMPLATE.FAT&amp;display_string=Audit&amp;VAR:KEY=PMZUFSVQHM&amp;VAR:QUERY=RkZfRUJJVERBX09QRVIoUVRSLDQvMS8yMDA5LDYvMzAvMjAwOSwsLFVTRCk=&amp;WINDOW=FIRST_POPUP&amp;HEIGH","T=450&amp;WIDTH=450&amp;START_MAXIMIZED=FALSE&amp;VAR:CALENDAR=US&amp;VAR:SYMBOL=CHRW&amp;VAR:INDEX=0"}</definedName>
    <definedName name="_824__FDSAUDITLINK__" localSheetId="7" hidden="1">{"fdsup://directions/FAT Viewer?action=UPDATE&amp;creator=factset&amp;DYN_ARGS=TRUE&amp;DOC_NAME=FAT:FQL_AUDITING_CLIENT_TEMPLATE.FAT&amp;display_string=Audit&amp;VAR:KEY=FWBADQXCFG&amp;VAR:QUERY=RkZfRUJJVERBX09QRVIoUVRSLDQvMS8yMDEwLDYvMzAvMjAxMCwsLFVTRCk=&amp;WINDOW=FIRST_POPUP&amp;HEIGH","T=450&amp;WIDTH=450&amp;START_MAXIMIZED=FALSE&amp;VAR:CALENDAR=US&amp;VAR:SYMBOL=CHRW&amp;VAR:INDEX=0"}</definedName>
    <definedName name="_824__FDSAUDITLINK__" localSheetId="9" hidden="1">{"fdsup://directions/FAT Viewer?action=UPDATE&amp;creator=factset&amp;DYN_ARGS=TRUE&amp;DOC_NAME=FAT:FQL_AUDITING_CLIENT_TEMPLATE.FAT&amp;display_string=Audit&amp;VAR:KEY=FWBADQXCFG&amp;VAR:QUERY=RkZfRUJJVERBX09QRVIoUVRSLDQvMS8yMDEwLDYvMzAvMjAxMCwsLFVTRCk=&amp;WINDOW=FIRST_POPUP&amp;HEIGH","T=450&amp;WIDTH=450&amp;START_MAXIMIZED=FALSE&amp;VAR:CALENDAR=US&amp;VAR:SYMBOL=CHRW&amp;VAR:INDEX=0"}</definedName>
    <definedName name="_824__FDSAUDITLINK__" localSheetId="8" hidden="1">{"fdsup://directions/FAT Viewer?action=UPDATE&amp;creator=factset&amp;DYN_ARGS=TRUE&amp;DOC_NAME=FAT:FQL_AUDITING_CLIENT_TEMPLATE.FAT&amp;display_string=Audit&amp;VAR:KEY=FWBADQXCFG&amp;VAR:QUERY=RkZfRUJJVERBX09QRVIoUVRSLDQvMS8yMDEwLDYvMzAvMjAxMCwsLFVTRCk=&amp;WINDOW=FIRST_POPUP&amp;HEIGH","T=450&amp;WIDTH=450&amp;START_MAXIMIZED=FALSE&amp;VAR:CALENDAR=US&amp;VAR:SYMBOL=CHRW&amp;VAR:INDEX=0"}</definedName>
    <definedName name="_824__FDSAUDITLINK__" localSheetId="10" hidden="1">{"fdsup://directions/FAT Viewer?action=UPDATE&amp;creator=factset&amp;DYN_ARGS=TRUE&amp;DOC_NAME=FAT:FQL_AUDITING_CLIENT_TEMPLATE.FAT&amp;display_string=Audit&amp;VAR:KEY=FWBADQXCFG&amp;VAR:QUERY=RkZfRUJJVERBX09QRVIoUVRSLDQvMS8yMDEwLDYvMzAvMjAxMCwsLFVTRCk=&amp;WINDOW=FIRST_POPUP&amp;HEIGH","T=450&amp;WIDTH=450&amp;START_MAXIMIZED=FALSE&amp;VAR:CALENDAR=US&amp;VAR:SYMBOL=CHRW&amp;VAR:INDEX=0"}</definedName>
    <definedName name="_824__FDSAUDITLINK__" localSheetId="3" hidden="1">{"fdsup://directions/FAT Viewer?action=UPDATE&amp;creator=factset&amp;DYN_ARGS=TRUE&amp;DOC_NAME=FAT:FQL_AUDITING_CLIENT_TEMPLATE.FAT&amp;display_string=Audit&amp;VAR:KEY=FWBADQXCFG&amp;VAR:QUERY=RkZfRUJJVERBX09QRVIoUVRSLDQvMS8yMDEwLDYvMzAvMjAxMCwsLFVTRCk=&amp;WINDOW=FIRST_POPUP&amp;HEIGH","T=450&amp;WIDTH=450&amp;START_MAXIMIZED=FALSE&amp;VAR:CALENDAR=US&amp;VAR:SYMBOL=CHRW&amp;VAR:INDEX=0"}</definedName>
    <definedName name="_824__FDSAUDITLINK__" localSheetId="5" hidden="1">{"fdsup://directions/FAT Viewer?action=UPDATE&amp;creator=factset&amp;DYN_ARGS=TRUE&amp;DOC_NAME=FAT:FQL_AUDITING_CLIENT_TEMPLATE.FAT&amp;display_string=Audit&amp;VAR:KEY=FWBADQXCFG&amp;VAR:QUERY=RkZfRUJJVERBX09QRVIoUVRSLDQvMS8yMDEwLDYvMzAvMjAxMCwsLFVTRCk=&amp;WINDOW=FIRST_POPUP&amp;HEIGH","T=450&amp;WIDTH=450&amp;START_MAXIMIZED=FALSE&amp;VAR:CALENDAR=US&amp;VAR:SYMBOL=CHRW&amp;VAR:INDEX=0"}</definedName>
    <definedName name="_824__FDSAUDITLINK__" localSheetId="1" hidden="1">{"fdsup://directions/FAT Viewer?action=UPDATE&amp;creator=factset&amp;DYN_ARGS=TRUE&amp;DOC_NAME=FAT:FQL_AUDITING_CLIENT_TEMPLATE.FAT&amp;display_string=Audit&amp;VAR:KEY=FWBADQXCFG&amp;VAR:QUERY=RkZfRUJJVERBX09QRVIoUVRSLDQvMS8yMDEwLDYvMzAvMjAxMCwsLFVTRCk=&amp;WINDOW=FIRST_POPUP&amp;HEIGH","T=450&amp;WIDTH=450&amp;START_MAXIMIZED=FALSE&amp;VAR:CALENDAR=US&amp;VAR:SYMBOL=CHRW&amp;VAR:INDEX=0"}</definedName>
    <definedName name="_824__FDSAUDITLINK__" hidden="1">{"fdsup://directions/FAT Viewer?action=UPDATE&amp;creator=factset&amp;DYN_ARGS=TRUE&amp;DOC_NAME=FAT:FQL_AUDITING_CLIENT_TEMPLATE.FAT&amp;display_string=Audit&amp;VAR:KEY=FWBADQXCFG&amp;VAR:QUERY=RkZfRUJJVERBX09QRVIoUVRSLDQvMS8yMDEwLDYvMzAvMjAxMCwsLFVTRCk=&amp;WINDOW=FIRST_POPUP&amp;HEIGH","T=450&amp;WIDTH=450&amp;START_MAXIMIZED=FALSE&amp;VAR:CALENDAR=US&amp;VAR:SYMBOL=CHRW&amp;VAR:INDEX=0"}</definedName>
    <definedName name="_825__FDSAUDITLINK__" localSheetId="7" hidden="1">{"fdsup://directions/FAT Viewer?action=UPDATE&amp;creator=factset&amp;DYN_ARGS=TRUE&amp;DOC_NAME=FAT:FQL_AUDITING_CLIENT_TEMPLATE.FAT&amp;display_string=Audit&amp;VAR:KEY=HCDQZSFADQ&amp;VAR:QUERY=RkZfRUJJVERBX09QRVIoUVRSLDQvMS8yMDA5LDYvMzAvMjAwOSwsLFVTRCk=&amp;WINDOW=FIRST_POPUP&amp;HEIGH","T=450&amp;WIDTH=450&amp;START_MAXIMIZED=FALSE&amp;VAR:CALENDAR=US&amp;VAR:SYMBOL=CHK&amp;VAR:INDEX=0"}</definedName>
    <definedName name="_825__FDSAUDITLINK__" localSheetId="9" hidden="1">{"fdsup://directions/FAT Viewer?action=UPDATE&amp;creator=factset&amp;DYN_ARGS=TRUE&amp;DOC_NAME=FAT:FQL_AUDITING_CLIENT_TEMPLATE.FAT&amp;display_string=Audit&amp;VAR:KEY=HCDQZSFADQ&amp;VAR:QUERY=RkZfRUJJVERBX09QRVIoUVRSLDQvMS8yMDA5LDYvMzAvMjAwOSwsLFVTRCk=&amp;WINDOW=FIRST_POPUP&amp;HEIGH","T=450&amp;WIDTH=450&amp;START_MAXIMIZED=FALSE&amp;VAR:CALENDAR=US&amp;VAR:SYMBOL=CHK&amp;VAR:INDEX=0"}</definedName>
    <definedName name="_825__FDSAUDITLINK__" localSheetId="8" hidden="1">{"fdsup://directions/FAT Viewer?action=UPDATE&amp;creator=factset&amp;DYN_ARGS=TRUE&amp;DOC_NAME=FAT:FQL_AUDITING_CLIENT_TEMPLATE.FAT&amp;display_string=Audit&amp;VAR:KEY=HCDQZSFADQ&amp;VAR:QUERY=RkZfRUJJVERBX09QRVIoUVRSLDQvMS8yMDA5LDYvMzAvMjAwOSwsLFVTRCk=&amp;WINDOW=FIRST_POPUP&amp;HEIGH","T=450&amp;WIDTH=450&amp;START_MAXIMIZED=FALSE&amp;VAR:CALENDAR=US&amp;VAR:SYMBOL=CHK&amp;VAR:INDEX=0"}</definedName>
    <definedName name="_825__FDSAUDITLINK__" localSheetId="10" hidden="1">{"fdsup://directions/FAT Viewer?action=UPDATE&amp;creator=factset&amp;DYN_ARGS=TRUE&amp;DOC_NAME=FAT:FQL_AUDITING_CLIENT_TEMPLATE.FAT&amp;display_string=Audit&amp;VAR:KEY=HCDQZSFADQ&amp;VAR:QUERY=RkZfRUJJVERBX09QRVIoUVRSLDQvMS8yMDA5LDYvMzAvMjAwOSwsLFVTRCk=&amp;WINDOW=FIRST_POPUP&amp;HEIGH","T=450&amp;WIDTH=450&amp;START_MAXIMIZED=FALSE&amp;VAR:CALENDAR=US&amp;VAR:SYMBOL=CHK&amp;VAR:INDEX=0"}</definedName>
    <definedName name="_825__FDSAUDITLINK__" localSheetId="3" hidden="1">{"fdsup://directions/FAT Viewer?action=UPDATE&amp;creator=factset&amp;DYN_ARGS=TRUE&amp;DOC_NAME=FAT:FQL_AUDITING_CLIENT_TEMPLATE.FAT&amp;display_string=Audit&amp;VAR:KEY=HCDQZSFADQ&amp;VAR:QUERY=RkZfRUJJVERBX09QRVIoUVRSLDQvMS8yMDA5LDYvMzAvMjAwOSwsLFVTRCk=&amp;WINDOW=FIRST_POPUP&amp;HEIGH","T=450&amp;WIDTH=450&amp;START_MAXIMIZED=FALSE&amp;VAR:CALENDAR=US&amp;VAR:SYMBOL=CHK&amp;VAR:INDEX=0"}</definedName>
    <definedName name="_825__FDSAUDITLINK__" localSheetId="5" hidden="1">{"fdsup://directions/FAT Viewer?action=UPDATE&amp;creator=factset&amp;DYN_ARGS=TRUE&amp;DOC_NAME=FAT:FQL_AUDITING_CLIENT_TEMPLATE.FAT&amp;display_string=Audit&amp;VAR:KEY=HCDQZSFADQ&amp;VAR:QUERY=RkZfRUJJVERBX09QRVIoUVRSLDQvMS8yMDA5LDYvMzAvMjAwOSwsLFVTRCk=&amp;WINDOW=FIRST_POPUP&amp;HEIGH","T=450&amp;WIDTH=450&amp;START_MAXIMIZED=FALSE&amp;VAR:CALENDAR=US&amp;VAR:SYMBOL=CHK&amp;VAR:INDEX=0"}</definedName>
    <definedName name="_825__FDSAUDITLINK__" localSheetId="1" hidden="1">{"fdsup://directions/FAT Viewer?action=UPDATE&amp;creator=factset&amp;DYN_ARGS=TRUE&amp;DOC_NAME=FAT:FQL_AUDITING_CLIENT_TEMPLATE.FAT&amp;display_string=Audit&amp;VAR:KEY=HCDQZSFADQ&amp;VAR:QUERY=RkZfRUJJVERBX09QRVIoUVRSLDQvMS8yMDA5LDYvMzAvMjAwOSwsLFVTRCk=&amp;WINDOW=FIRST_POPUP&amp;HEIGH","T=450&amp;WIDTH=450&amp;START_MAXIMIZED=FALSE&amp;VAR:CALENDAR=US&amp;VAR:SYMBOL=CHK&amp;VAR:INDEX=0"}</definedName>
    <definedName name="_825__FDSAUDITLINK__" hidden="1">{"fdsup://directions/FAT Viewer?action=UPDATE&amp;creator=factset&amp;DYN_ARGS=TRUE&amp;DOC_NAME=FAT:FQL_AUDITING_CLIENT_TEMPLATE.FAT&amp;display_string=Audit&amp;VAR:KEY=HCDQZSFADQ&amp;VAR:QUERY=RkZfRUJJVERBX09QRVIoUVRSLDQvMS8yMDA5LDYvMzAvMjAwOSwsLFVTRCk=&amp;WINDOW=FIRST_POPUP&amp;HEIGH","T=450&amp;WIDTH=450&amp;START_MAXIMIZED=FALSE&amp;VAR:CALENDAR=US&amp;VAR:SYMBOL=CHK&amp;VAR:INDEX=0"}</definedName>
    <definedName name="_826__FDSAUDITLINK__" localSheetId="7" hidden="1">{"fdsup://directions/FAT Viewer?action=UPDATE&amp;creator=factset&amp;DYN_ARGS=TRUE&amp;DOC_NAME=FAT:FQL_AUDITING_CLIENT_TEMPLATE.FAT&amp;display_string=Audit&amp;VAR:KEY=FCZYLCJMRY&amp;VAR:QUERY=RkZfRUJJVERBX09QRVIoUVRSLDQvMS8yMDEwLDYvMzAvMjAxMCwsLFVTRCk=&amp;WINDOW=FIRST_POPUP&amp;HEIGH","T=450&amp;WIDTH=450&amp;START_MAXIMIZED=FALSE&amp;VAR:CALENDAR=US&amp;VAR:SYMBOL=CHK&amp;VAR:INDEX=0"}</definedName>
    <definedName name="_826__FDSAUDITLINK__" localSheetId="9" hidden="1">{"fdsup://directions/FAT Viewer?action=UPDATE&amp;creator=factset&amp;DYN_ARGS=TRUE&amp;DOC_NAME=FAT:FQL_AUDITING_CLIENT_TEMPLATE.FAT&amp;display_string=Audit&amp;VAR:KEY=FCZYLCJMRY&amp;VAR:QUERY=RkZfRUJJVERBX09QRVIoUVRSLDQvMS8yMDEwLDYvMzAvMjAxMCwsLFVTRCk=&amp;WINDOW=FIRST_POPUP&amp;HEIGH","T=450&amp;WIDTH=450&amp;START_MAXIMIZED=FALSE&amp;VAR:CALENDAR=US&amp;VAR:SYMBOL=CHK&amp;VAR:INDEX=0"}</definedName>
    <definedName name="_826__FDSAUDITLINK__" localSheetId="8" hidden="1">{"fdsup://directions/FAT Viewer?action=UPDATE&amp;creator=factset&amp;DYN_ARGS=TRUE&amp;DOC_NAME=FAT:FQL_AUDITING_CLIENT_TEMPLATE.FAT&amp;display_string=Audit&amp;VAR:KEY=FCZYLCJMRY&amp;VAR:QUERY=RkZfRUJJVERBX09QRVIoUVRSLDQvMS8yMDEwLDYvMzAvMjAxMCwsLFVTRCk=&amp;WINDOW=FIRST_POPUP&amp;HEIGH","T=450&amp;WIDTH=450&amp;START_MAXIMIZED=FALSE&amp;VAR:CALENDAR=US&amp;VAR:SYMBOL=CHK&amp;VAR:INDEX=0"}</definedName>
    <definedName name="_826__FDSAUDITLINK__" localSheetId="10" hidden="1">{"fdsup://directions/FAT Viewer?action=UPDATE&amp;creator=factset&amp;DYN_ARGS=TRUE&amp;DOC_NAME=FAT:FQL_AUDITING_CLIENT_TEMPLATE.FAT&amp;display_string=Audit&amp;VAR:KEY=FCZYLCJMRY&amp;VAR:QUERY=RkZfRUJJVERBX09QRVIoUVRSLDQvMS8yMDEwLDYvMzAvMjAxMCwsLFVTRCk=&amp;WINDOW=FIRST_POPUP&amp;HEIGH","T=450&amp;WIDTH=450&amp;START_MAXIMIZED=FALSE&amp;VAR:CALENDAR=US&amp;VAR:SYMBOL=CHK&amp;VAR:INDEX=0"}</definedName>
    <definedName name="_826__FDSAUDITLINK__" localSheetId="3" hidden="1">{"fdsup://directions/FAT Viewer?action=UPDATE&amp;creator=factset&amp;DYN_ARGS=TRUE&amp;DOC_NAME=FAT:FQL_AUDITING_CLIENT_TEMPLATE.FAT&amp;display_string=Audit&amp;VAR:KEY=FCZYLCJMRY&amp;VAR:QUERY=RkZfRUJJVERBX09QRVIoUVRSLDQvMS8yMDEwLDYvMzAvMjAxMCwsLFVTRCk=&amp;WINDOW=FIRST_POPUP&amp;HEIGH","T=450&amp;WIDTH=450&amp;START_MAXIMIZED=FALSE&amp;VAR:CALENDAR=US&amp;VAR:SYMBOL=CHK&amp;VAR:INDEX=0"}</definedName>
    <definedName name="_826__FDSAUDITLINK__" localSheetId="5" hidden="1">{"fdsup://directions/FAT Viewer?action=UPDATE&amp;creator=factset&amp;DYN_ARGS=TRUE&amp;DOC_NAME=FAT:FQL_AUDITING_CLIENT_TEMPLATE.FAT&amp;display_string=Audit&amp;VAR:KEY=FCZYLCJMRY&amp;VAR:QUERY=RkZfRUJJVERBX09QRVIoUVRSLDQvMS8yMDEwLDYvMzAvMjAxMCwsLFVTRCk=&amp;WINDOW=FIRST_POPUP&amp;HEIGH","T=450&amp;WIDTH=450&amp;START_MAXIMIZED=FALSE&amp;VAR:CALENDAR=US&amp;VAR:SYMBOL=CHK&amp;VAR:INDEX=0"}</definedName>
    <definedName name="_826__FDSAUDITLINK__" localSheetId="1" hidden="1">{"fdsup://directions/FAT Viewer?action=UPDATE&amp;creator=factset&amp;DYN_ARGS=TRUE&amp;DOC_NAME=FAT:FQL_AUDITING_CLIENT_TEMPLATE.FAT&amp;display_string=Audit&amp;VAR:KEY=FCZYLCJMRY&amp;VAR:QUERY=RkZfRUJJVERBX09QRVIoUVRSLDQvMS8yMDEwLDYvMzAvMjAxMCwsLFVTRCk=&amp;WINDOW=FIRST_POPUP&amp;HEIGH","T=450&amp;WIDTH=450&amp;START_MAXIMIZED=FALSE&amp;VAR:CALENDAR=US&amp;VAR:SYMBOL=CHK&amp;VAR:INDEX=0"}</definedName>
    <definedName name="_826__FDSAUDITLINK__" hidden="1">{"fdsup://directions/FAT Viewer?action=UPDATE&amp;creator=factset&amp;DYN_ARGS=TRUE&amp;DOC_NAME=FAT:FQL_AUDITING_CLIENT_TEMPLATE.FAT&amp;display_string=Audit&amp;VAR:KEY=FCZYLCJMRY&amp;VAR:QUERY=RkZfRUJJVERBX09QRVIoUVRSLDQvMS8yMDEwLDYvMzAvMjAxMCwsLFVTRCk=&amp;WINDOW=FIRST_POPUP&amp;HEIGH","T=450&amp;WIDTH=450&amp;START_MAXIMIZED=FALSE&amp;VAR:CALENDAR=US&amp;VAR:SYMBOL=CHK&amp;VAR:INDEX=0"}</definedName>
    <definedName name="_827__FDSAUDITLINK__" localSheetId="7" hidden="1">{"fdsup://directions/FAT Viewer?action=UPDATE&amp;creator=factset&amp;DYN_ARGS=TRUE&amp;DOC_NAME=FAT:FQL_AUDITING_CLIENT_TEMPLATE.FAT&amp;display_string=Audit&amp;VAR:KEY=PCDMNSLAVK&amp;VAR:QUERY=RkZfRUJJVERBX09QRVIoUVRSLDQvMS8yMDA5LDYvMzAvMjAwOSwsLFVTRCk=&amp;WINDOW=FIRST_POPUP&amp;HEIGH","T=450&amp;WIDTH=450&amp;START_MAXIMIZED=FALSE&amp;VAR:CALENDAR=US&amp;VAR:SYMBOL=CFN&amp;VAR:INDEX=0"}</definedName>
    <definedName name="_827__FDSAUDITLINK__" localSheetId="9" hidden="1">{"fdsup://directions/FAT Viewer?action=UPDATE&amp;creator=factset&amp;DYN_ARGS=TRUE&amp;DOC_NAME=FAT:FQL_AUDITING_CLIENT_TEMPLATE.FAT&amp;display_string=Audit&amp;VAR:KEY=PCDMNSLAVK&amp;VAR:QUERY=RkZfRUJJVERBX09QRVIoUVRSLDQvMS8yMDA5LDYvMzAvMjAwOSwsLFVTRCk=&amp;WINDOW=FIRST_POPUP&amp;HEIGH","T=450&amp;WIDTH=450&amp;START_MAXIMIZED=FALSE&amp;VAR:CALENDAR=US&amp;VAR:SYMBOL=CFN&amp;VAR:INDEX=0"}</definedName>
    <definedName name="_827__FDSAUDITLINK__" localSheetId="8" hidden="1">{"fdsup://directions/FAT Viewer?action=UPDATE&amp;creator=factset&amp;DYN_ARGS=TRUE&amp;DOC_NAME=FAT:FQL_AUDITING_CLIENT_TEMPLATE.FAT&amp;display_string=Audit&amp;VAR:KEY=PCDMNSLAVK&amp;VAR:QUERY=RkZfRUJJVERBX09QRVIoUVRSLDQvMS8yMDA5LDYvMzAvMjAwOSwsLFVTRCk=&amp;WINDOW=FIRST_POPUP&amp;HEIGH","T=450&amp;WIDTH=450&amp;START_MAXIMIZED=FALSE&amp;VAR:CALENDAR=US&amp;VAR:SYMBOL=CFN&amp;VAR:INDEX=0"}</definedName>
    <definedName name="_827__FDSAUDITLINK__" localSheetId="10" hidden="1">{"fdsup://directions/FAT Viewer?action=UPDATE&amp;creator=factset&amp;DYN_ARGS=TRUE&amp;DOC_NAME=FAT:FQL_AUDITING_CLIENT_TEMPLATE.FAT&amp;display_string=Audit&amp;VAR:KEY=PCDMNSLAVK&amp;VAR:QUERY=RkZfRUJJVERBX09QRVIoUVRSLDQvMS8yMDA5LDYvMzAvMjAwOSwsLFVTRCk=&amp;WINDOW=FIRST_POPUP&amp;HEIGH","T=450&amp;WIDTH=450&amp;START_MAXIMIZED=FALSE&amp;VAR:CALENDAR=US&amp;VAR:SYMBOL=CFN&amp;VAR:INDEX=0"}</definedName>
    <definedName name="_827__FDSAUDITLINK__" localSheetId="3" hidden="1">{"fdsup://directions/FAT Viewer?action=UPDATE&amp;creator=factset&amp;DYN_ARGS=TRUE&amp;DOC_NAME=FAT:FQL_AUDITING_CLIENT_TEMPLATE.FAT&amp;display_string=Audit&amp;VAR:KEY=PCDMNSLAVK&amp;VAR:QUERY=RkZfRUJJVERBX09QRVIoUVRSLDQvMS8yMDA5LDYvMzAvMjAwOSwsLFVTRCk=&amp;WINDOW=FIRST_POPUP&amp;HEIGH","T=450&amp;WIDTH=450&amp;START_MAXIMIZED=FALSE&amp;VAR:CALENDAR=US&amp;VAR:SYMBOL=CFN&amp;VAR:INDEX=0"}</definedName>
    <definedName name="_827__FDSAUDITLINK__" localSheetId="5" hidden="1">{"fdsup://directions/FAT Viewer?action=UPDATE&amp;creator=factset&amp;DYN_ARGS=TRUE&amp;DOC_NAME=FAT:FQL_AUDITING_CLIENT_TEMPLATE.FAT&amp;display_string=Audit&amp;VAR:KEY=PCDMNSLAVK&amp;VAR:QUERY=RkZfRUJJVERBX09QRVIoUVRSLDQvMS8yMDA5LDYvMzAvMjAwOSwsLFVTRCk=&amp;WINDOW=FIRST_POPUP&amp;HEIGH","T=450&amp;WIDTH=450&amp;START_MAXIMIZED=FALSE&amp;VAR:CALENDAR=US&amp;VAR:SYMBOL=CFN&amp;VAR:INDEX=0"}</definedName>
    <definedName name="_827__FDSAUDITLINK__" localSheetId="1" hidden="1">{"fdsup://directions/FAT Viewer?action=UPDATE&amp;creator=factset&amp;DYN_ARGS=TRUE&amp;DOC_NAME=FAT:FQL_AUDITING_CLIENT_TEMPLATE.FAT&amp;display_string=Audit&amp;VAR:KEY=PCDMNSLAVK&amp;VAR:QUERY=RkZfRUJJVERBX09QRVIoUVRSLDQvMS8yMDA5LDYvMzAvMjAwOSwsLFVTRCk=&amp;WINDOW=FIRST_POPUP&amp;HEIGH","T=450&amp;WIDTH=450&amp;START_MAXIMIZED=FALSE&amp;VAR:CALENDAR=US&amp;VAR:SYMBOL=CFN&amp;VAR:INDEX=0"}</definedName>
    <definedName name="_827__FDSAUDITLINK__" hidden="1">{"fdsup://directions/FAT Viewer?action=UPDATE&amp;creator=factset&amp;DYN_ARGS=TRUE&amp;DOC_NAME=FAT:FQL_AUDITING_CLIENT_TEMPLATE.FAT&amp;display_string=Audit&amp;VAR:KEY=PCDMNSLAVK&amp;VAR:QUERY=RkZfRUJJVERBX09QRVIoUVRSLDQvMS8yMDA5LDYvMzAvMjAwOSwsLFVTRCk=&amp;WINDOW=FIRST_POPUP&amp;HEIGH","T=450&amp;WIDTH=450&amp;START_MAXIMIZED=FALSE&amp;VAR:CALENDAR=US&amp;VAR:SYMBOL=CFN&amp;VAR:INDEX=0"}</definedName>
    <definedName name="_828__FDSAUDITLINK__" localSheetId="7" hidden="1">{"fdsup://directions/FAT Viewer?action=UPDATE&amp;creator=factset&amp;DYN_ARGS=TRUE&amp;DOC_NAME=FAT:FQL_AUDITING_CLIENT_TEMPLATE.FAT&amp;display_string=Audit&amp;VAR:KEY=JKRILCHKLS&amp;VAR:QUERY=RkZfRUJJVERBX09QRVIoUVRSLDQvMS8yMDEwLDYvMzAvMjAxMCwsLFVTRCk=&amp;WINDOW=FIRST_POPUP&amp;HEIGH","T=450&amp;WIDTH=450&amp;START_MAXIMIZED=FALSE&amp;VAR:CALENDAR=US&amp;VAR:SYMBOL=CFN&amp;VAR:INDEX=0"}</definedName>
    <definedName name="_828__FDSAUDITLINK__" localSheetId="9" hidden="1">{"fdsup://directions/FAT Viewer?action=UPDATE&amp;creator=factset&amp;DYN_ARGS=TRUE&amp;DOC_NAME=FAT:FQL_AUDITING_CLIENT_TEMPLATE.FAT&amp;display_string=Audit&amp;VAR:KEY=JKRILCHKLS&amp;VAR:QUERY=RkZfRUJJVERBX09QRVIoUVRSLDQvMS8yMDEwLDYvMzAvMjAxMCwsLFVTRCk=&amp;WINDOW=FIRST_POPUP&amp;HEIGH","T=450&amp;WIDTH=450&amp;START_MAXIMIZED=FALSE&amp;VAR:CALENDAR=US&amp;VAR:SYMBOL=CFN&amp;VAR:INDEX=0"}</definedName>
    <definedName name="_828__FDSAUDITLINK__" localSheetId="8" hidden="1">{"fdsup://directions/FAT Viewer?action=UPDATE&amp;creator=factset&amp;DYN_ARGS=TRUE&amp;DOC_NAME=FAT:FQL_AUDITING_CLIENT_TEMPLATE.FAT&amp;display_string=Audit&amp;VAR:KEY=JKRILCHKLS&amp;VAR:QUERY=RkZfRUJJVERBX09QRVIoUVRSLDQvMS8yMDEwLDYvMzAvMjAxMCwsLFVTRCk=&amp;WINDOW=FIRST_POPUP&amp;HEIGH","T=450&amp;WIDTH=450&amp;START_MAXIMIZED=FALSE&amp;VAR:CALENDAR=US&amp;VAR:SYMBOL=CFN&amp;VAR:INDEX=0"}</definedName>
    <definedName name="_828__FDSAUDITLINK__" localSheetId="10" hidden="1">{"fdsup://directions/FAT Viewer?action=UPDATE&amp;creator=factset&amp;DYN_ARGS=TRUE&amp;DOC_NAME=FAT:FQL_AUDITING_CLIENT_TEMPLATE.FAT&amp;display_string=Audit&amp;VAR:KEY=JKRILCHKLS&amp;VAR:QUERY=RkZfRUJJVERBX09QRVIoUVRSLDQvMS8yMDEwLDYvMzAvMjAxMCwsLFVTRCk=&amp;WINDOW=FIRST_POPUP&amp;HEIGH","T=450&amp;WIDTH=450&amp;START_MAXIMIZED=FALSE&amp;VAR:CALENDAR=US&amp;VAR:SYMBOL=CFN&amp;VAR:INDEX=0"}</definedName>
    <definedName name="_828__FDSAUDITLINK__" localSheetId="3" hidden="1">{"fdsup://directions/FAT Viewer?action=UPDATE&amp;creator=factset&amp;DYN_ARGS=TRUE&amp;DOC_NAME=FAT:FQL_AUDITING_CLIENT_TEMPLATE.FAT&amp;display_string=Audit&amp;VAR:KEY=JKRILCHKLS&amp;VAR:QUERY=RkZfRUJJVERBX09QRVIoUVRSLDQvMS8yMDEwLDYvMzAvMjAxMCwsLFVTRCk=&amp;WINDOW=FIRST_POPUP&amp;HEIGH","T=450&amp;WIDTH=450&amp;START_MAXIMIZED=FALSE&amp;VAR:CALENDAR=US&amp;VAR:SYMBOL=CFN&amp;VAR:INDEX=0"}</definedName>
    <definedName name="_828__FDSAUDITLINK__" localSheetId="5" hidden="1">{"fdsup://directions/FAT Viewer?action=UPDATE&amp;creator=factset&amp;DYN_ARGS=TRUE&amp;DOC_NAME=FAT:FQL_AUDITING_CLIENT_TEMPLATE.FAT&amp;display_string=Audit&amp;VAR:KEY=JKRILCHKLS&amp;VAR:QUERY=RkZfRUJJVERBX09QRVIoUVRSLDQvMS8yMDEwLDYvMzAvMjAxMCwsLFVTRCk=&amp;WINDOW=FIRST_POPUP&amp;HEIGH","T=450&amp;WIDTH=450&amp;START_MAXIMIZED=FALSE&amp;VAR:CALENDAR=US&amp;VAR:SYMBOL=CFN&amp;VAR:INDEX=0"}</definedName>
    <definedName name="_828__FDSAUDITLINK__" localSheetId="1" hidden="1">{"fdsup://directions/FAT Viewer?action=UPDATE&amp;creator=factset&amp;DYN_ARGS=TRUE&amp;DOC_NAME=FAT:FQL_AUDITING_CLIENT_TEMPLATE.FAT&amp;display_string=Audit&amp;VAR:KEY=JKRILCHKLS&amp;VAR:QUERY=RkZfRUJJVERBX09QRVIoUVRSLDQvMS8yMDEwLDYvMzAvMjAxMCwsLFVTRCk=&amp;WINDOW=FIRST_POPUP&amp;HEIGH","T=450&amp;WIDTH=450&amp;START_MAXIMIZED=FALSE&amp;VAR:CALENDAR=US&amp;VAR:SYMBOL=CFN&amp;VAR:INDEX=0"}</definedName>
    <definedName name="_828__FDSAUDITLINK__" hidden="1">{"fdsup://directions/FAT Viewer?action=UPDATE&amp;creator=factset&amp;DYN_ARGS=TRUE&amp;DOC_NAME=FAT:FQL_AUDITING_CLIENT_TEMPLATE.FAT&amp;display_string=Audit&amp;VAR:KEY=JKRILCHKLS&amp;VAR:QUERY=RkZfRUJJVERBX09QRVIoUVRSLDQvMS8yMDEwLDYvMzAvMjAxMCwsLFVTRCk=&amp;WINDOW=FIRST_POPUP&amp;HEIGH","T=450&amp;WIDTH=450&amp;START_MAXIMIZED=FALSE&amp;VAR:CALENDAR=US&amp;VAR:SYMBOL=CFN&amp;VAR:INDEX=0"}</definedName>
    <definedName name="_829__FDSAUDITLINK__" localSheetId="7" hidden="1">{"fdsup://directions/FAT Viewer?action=UPDATE&amp;creator=factset&amp;DYN_ARGS=TRUE&amp;DOC_NAME=FAT:FQL_AUDITING_CLIENT_TEMPLATE.FAT&amp;display_string=Audit&amp;VAR:KEY=ZINSVSJQZY&amp;VAR:QUERY=RkZfRUJJVERBX09QRVIoUVRSLDQvMS8yMDA5LDYvMzAvMjAwOSwsLFVTRCk=&amp;WINDOW=FIRST_POPUP&amp;HEIGH","T=450&amp;WIDTH=450&amp;START_MAXIMIZED=FALSE&amp;VAR:CALENDAR=US&amp;VAR:SYMBOL=CF&amp;VAR:INDEX=0"}</definedName>
    <definedName name="_829__FDSAUDITLINK__" localSheetId="9" hidden="1">{"fdsup://directions/FAT Viewer?action=UPDATE&amp;creator=factset&amp;DYN_ARGS=TRUE&amp;DOC_NAME=FAT:FQL_AUDITING_CLIENT_TEMPLATE.FAT&amp;display_string=Audit&amp;VAR:KEY=ZINSVSJQZY&amp;VAR:QUERY=RkZfRUJJVERBX09QRVIoUVRSLDQvMS8yMDA5LDYvMzAvMjAwOSwsLFVTRCk=&amp;WINDOW=FIRST_POPUP&amp;HEIGH","T=450&amp;WIDTH=450&amp;START_MAXIMIZED=FALSE&amp;VAR:CALENDAR=US&amp;VAR:SYMBOL=CF&amp;VAR:INDEX=0"}</definedName>
    <definedName name="_829__FDSAUDITLINK__" localSheetId="8" hidden="1">{"fdsup://directions/FAT Viewer?action=UPDATE&amp;creator=factset&amp;DYN_ARGS=TRUE&amp;DOC_NAME=FAT:FQL_AUDITING_CLIENT_TEMPLATE.FAT&amp;display_string=Audit&amp;VAR:KEY=ZINSVSJQZY&amp;VAR:QUERY=RkZfRUJJVERBX09QRVIoUVRSLDQvMS8yMDA5LDYvMzAvMjAwOSwsLFVTRCk=&amp;WINDOW=FIRST_POPUP&amp;HEIGH","T=450&amp;WIDTH=450&amp;START_MAXIMIZED=FALSE&amp;VAR:CALENDAR=US&amp;VAR:SYMBOL=CF&amp;VAR:INDEX=0"}</definedName>
    <definedName name="_829__FDSAUDITLINK__" localSheetId="10" hidden="1">{"fdsup://directions/FAT Viewer?action=UPDATE&amp;creator=factset&amp;DYN_ARGS=TRUE&amp;DOC_NAME=FAT:FQL_AUDITING_CLIENT_TEMPLATE.FAT&amp;display_string=Audit&amp;VAR:KEY=ZINSVSJQZY&amp;VAR:QUERY=RkZfRUJJVERBX09QRVIoUVRSLDQvMS8yMDA5LDYvMzAvMjAwOSwsLFVTRCk=&amp;WINDOW=FIRST_POPUP&amp;HEIGH","T=450&amp;WIDTH=450&amp;START_MAXIMIZED=FALSE&amp;VAR:CALENDAR=US&amp;VAR:SYMBOL=CF&amp;VAR:INDEX=0"}</definedName>
    <definedName name="_829__FDSAUDITLINK__" localSheetId="3" hidden="1">{"fdsup://directions/FAT Viewer?action=UPDATE&amp;creator=factset&amp;DYN_ARGS=TRUE&amp;DOC_NAME=FAT:FQL_AUDITING_CLIENT_TEMPLATE.FAT&amp;display_string=Audit&amp;VAR:KEY=ZINSVSJQZY&amp;VAR:QUERY=RkZfRUJJVERBX09QRVIoUVRSLDQvMS8yMDA5LDYvMzAvMjAwOSwsLFVTRCk=&amp;WINDOW=FIRST_POPUP&amp;HEIGH","T=450&amp;WIDTH=450&amp;START_MAXIMIZED=FALSE&amp;VAR:CALENDAR=US&amp;VAR:SYMBOL=CF&amp;VAR:INDEX=0"}</definedName>
    <definedName name="_829__FDSAUDITLINK__" localSheetId="5" hidden="1">{"fdsup://directions/FAT Viewer?action=UPDATE&amp;creator=factset&amp;DYN_ARGS=TRUE&amp;DOC_NAME=FAT:FQL_AUDITING_CLIENT_TEMPLATE.FAT&amp;display_string=Audit&amp;VAR:KEY=ZINSVSJQZY&amp;VAR:QUERY=RkZfRUJJVERBX09QRVIoUVRSLDQvMS8yMDA5LDYvMzAvMjAwOSwsLFVTRCk=&amp;WINDOW=FIRST_POPUP&amp;HEIGH","T=450&amp;WIDTH=450&amp;START_MAXIMIZED=FALSE&amp;VAR:CALENDAR=US&amp;VAR:SYMBOL=CF&amp;VAR:INDEX=0"}</definedName>
    <definedName name="_829__FDSAUDITLINK__" localSheetId="1" hidden="1">{"fdsup://directions/FAT Viewer?action=UPDATE&amp;creator=factset&amp;DYN_ARGS=TRUE&amp;DOC_NAME=FAT:FQL_AUDITING_CLIENT_TEMPLATE.FAT&amp;display_string=Audit&amp;VAR:KEY=ZINSVSJQZY&amp;VAR:QUERY=RkZfRUJJVERBX09QRVIoUVRSLDQvMS8yMDA5LDYvMzAvMjAwOSwsLFVTRCk=&amp;WINDOW=FIRST_POPUP&amp;HEIGH","T=450&amp;WIDTH=450&amp;START_MAXIMIZED=FALSE&amp;VAR:CALENDAR=US&amp;VAR:SYMBOL=CF&amp;VAR:INDEX=0"}</definedName>
    <definedName name="_829__FDSAUDITLINK__" hidden="1">{"fdsup://directions/FAT Viewer?action=UPDATE&amp;creator=factset&amp;DYN_ARGS=TRUE&amp;DOC_NAME=FAT:FQL_AUDITING_CLIENT_TEMPLATE.FAT&amp;display_string=Audit&amp;VAR:KEY=ZINSVSJQZY&amp;VAR:QUERY=RkZfRUJJVERBX09QRVIoUVRSLDQvMS8yMDA5LDYvMzAvMjAwOSwsLFVTRCk=&amp;WINDOW=FIRST_POPUP&amp;HEIGH","T=450&amp;WIDTH=450&amp;START_MAXIMIZED=FALSE&amp;VAR:CALENDAR=US&amp;VAR:SYMBOL=CF&amp;VAR:INDEX=0"}</definedName>
    <definedName name="_83__FDSAUDITLINK__" localSheetId="7" hidden="1">{"fdsup://directions/FAT Viewer?action=UPDATE&amp;creator=factset&amp;DYN_ARGS=TRUE&amp;DOC_NAME=FAT:FQL_AUDITING_CLIENT_TEMPLATE.FAT&amp;display_string=Audit&amp;VAR:KEY=XCRCZINIDS&amp;VAR:QUERY=RkZfRUJJVERBX09QRVIoUVRSLDQvMS8yMDA5LDYvMzAvMjAwOSwsLFVTRCk=&amp;WINDOW=FIRST_POPUP&amp;HEIGH","T=450&amp;WIDTH=450&amp;START_MAXIMIZED=FALSE&amp;VAR:CALENDAR=US&amp;VAR:SYMBOL=USB&amp;VAR:INDEX=0"}</definedName>
    <definedName name="_83__FDSAUDITLINK__" localSheetId="9" hidden="1">{"fdsup://directions/FAT Viewer?action=UPDATE&amp;creator=factset&amp;DYN_ARGS=TRUE&amp;DOC_NAME=FAT:FQL_AUDITING_CLIENT_TEMPLATE.FAT&amp;display_string=Audit&amp;VAR:KEY=XCRCZINIDS&amp;VAR:QUERY=RkZfRUJJVERBX09QRVIoUVRSLDQvMS8yMDA5LDYvMzAvMjAwOSwsLFVTRCk=&amp;WINDOW=FIRST_POPUP&amp;HEIGH","T=450&amp;WIDTH=450&amp;START_MAXIMIZED=FALSE&amp;VAR:CALENDAR=US&amp;VAR:SYMBOL=USB&amp;VAR:INDEX=0"}</definedName>
    <definedName name="_83__FDSAUDITLINK__" localSheetId="8" hidden="1">{"fdsup://directions/FAT Viewer?action=UPDATE&amp;creator=factset&amp;DYN_ARGS=TRUE&amp;DOC_NAME=FAT:FQL_AUDITING_CLIENT_TEMPLATE.FAT&amp;display_string=Audit&amp;VAR:KEY=XCRCZINIDS&amp;VAR:QUERY=RkZfRUJJVERBX09QRVIoUVRSLDQvMS8yMDA5LDYvMzAvMjAwOSwsLFVTRCk=&amp;WINDOW=FIRST_POPUP&amp;HEIGH","T=450&amp;WIDTH=450&amp;START_MAXIMIZED=FALSE&amp;VAR:CALENDAR=US&amp;VAR:SYMBOL=USB&amp;VAR:INDEX=0"}</definedName>
    <definedName name="_83__FDSAUDITLINK__" localSheetId="10" hidden="1">{"fdsup://directions/FAT Viewer?action=UPDATE&amp;creator=factset&amp;DYN_ARGS=TRUE&amp;DOC_NAME=FAT:FQL_AUDITING_CLIENT_TEMPLATE.FAT&amp;display_string=Audit&amp;VAR:KEY=XCRCZINIDS&amp;VAR:QUERY=RkZfRUJJVERBX09QRVIoUVRSLDQvMS8yMDA5LDYvMzAvMjAwOSwsLFVTRCk=&amp;WINDOW=FIRST_POPUP&amp;HEIGH","T=450&amp;WIDTH=450&amp;START_MAXIMIZED=FALSE&amp;VAR:CALENDAR=US&amp;VAR:SYMBOL=USB&amp;VAR:INDEX=0"}</definedName>
    <definedName name="_83__FDSAUDITLINK__" localSheetId="3" hidden="1">{"fdsup://directions/FAT Viewer?action=UPDATE&amp;creator=factset&amp;DYN_ARGS=TRUE&amp;DOC_NAME=FAT:FQL_AUDITING_CLIENT_TEMPLATE.FAT&amp;display_string=Audit&amp;VAR:KEY=XCRCZINIDS&amp;VAR:QUERY=RkZfRUJJVERBX09QRVIoUVRSLDQvMS8yMDA5LDYvMzAvMjAwOSwsLFVTRCk=&amp;WINDOW=FIRST_POPUP&amp;HEIGH","T=450&amp;WIDTH=450&amp;START_MAXIMIZED=FALSE&amp;VAR:CALENDAR=US&amp;VAR:SYMBOL=USB&amp;VAR:INDEX=0"}</definedName>
    <definedName name="_83__FDSAUDITLINK__" localSheetId="5" hidden="1">{"fdsup://directions/FAT Viewer?action=UPDATE&amp;creator=factset&amp;DYN_ARGS=TRUE&amp;DOC_NAME=FAT:FQL_AUDITING_CLIENT_TEMPLATE.FAT&amp;display_string=Audit&amp;VAR:KEY=XCRCZINIDS&amp;VAR:QUERY=RkZfRUJJVERBX09QRVIoUVRSLDQvMS8yMDA5LDYvMzAvMjAwOSwsLFVTRCk=&amp;WINDOW=FIRST_POPUP&amp;HEIGH","T=450&amp;WIDTH=450&amp;START_MAXIMIZED=FALSE&amp;VAR:CALENDAR=US&amp;VAR:SYMBOL=USB&amp;VAR:INDEX=0"}</definedName>
    <definedName name="_83__FDSAUDITLINK__" localSheetId="1" hidden="1">{"fdsup://directions/FAT Viewer?action=UPDATE&amp;creator=factset&amp;DYN_ARGS=TRUE&amp;DOC_NAME=FAT:FQL_AUDITING_CLIENT_TEMPLATE.FAT&amp;display_string=Audit&amp;VAR:KEY=XCRCZINIDS&amp;VAR:QUERY=RkZfRUJJVERBX09QRVIoUVRSLDQvMS8yMDA5LDYvMzAvMjAwOSwsLFVTRCk=&amp;WINDOW=FIRST_POPUP&amp;HEIGH","T=450&amp;WIDTH=450&amp;START_MAXIMIZED=FALSE&amp;VAR:CALENDAR=US&amp;VAR:SYMBOL=USB&amp;VAR:INDEX=0"}</definedName>
    <definedName name="_83__FDSAUDITLINK__" hidden="1">{"fdsup://directions/FAT Viewer?action=UPDATE&amp;creator=factset&amp;DYN_ARGS=TRUE&amp;DOC_NAME=FAT:FQL_AUDITING_CLIENT_TEMPLATE.FAT&amp;display_string=Audit&amp;VAR:KEY=XCRCZINIDS&amp;VAR:QUERY=RkZfRUJJVERBX09QRVIoUVRSLDQvMS8yMDA5LDYvMzAvMjAwOSwsLFVTRCk=&amp;WINDOW=FIRST_POPUP&amp;HEIGH","T=450&amp;WIDTH=450&amp;START_MAXIMIZED=FALSE&amp;VAR:CALENDAR=US&amp;VAR:SYMBOL=USB&amp;VAR:INDEX=0"}</definedName>
    <definedName name="_830__FDSAUDITLINK__" localSheetId="7" hidden="1">{"fdsup://directions/FAT Viewer?action=UPDATE&amp;creator=factset&amp;DYN_ARGS=TRUE&amp;DOC_NAME=FAT:FQL_AUDITING_CLIENT_TEMPLATE.FAT&amp;display_string=Audit&amp;VAR:KEY=TABGDUNEBY&amp;VAR:QUERY=RkZfRUJJVERBX09QRVIoUVRSLDQvMS8yMDEwLDYvMzAvMjAxMCwsLFVTRCk=&amp;WINDOW=FIRST_POPUP&amp;HEIGH","T=450&amp;WIDTH=450&amp;START_MAXIMIZED=FALSE&amp;VAR:CALENDAR=US&amp;VAR:SYMBOL=CF&amp;VAR:INDEX=0"}</definedName>
    <definedName name="_830__FDSAUDITLINK__" localSheetId="9" hidden="1">{"fdsup://directions/FAT Viewer?action=UPDATE&amp;creator=factset&amp;DYN_ARGS=TRUE&amp;DOC_NAME=FAT:FQL_AUDITING_CLIENT_TEMPLATE.FAT&amp;display_string=Audit&amp;VAR:KEY=TABGDUNEBY&amp;VAR:QUERY=RkZfRUJJVERBX09QRVIoUVRSLDQvMS8yMDEwLDYvMzAvMjAxMCwsLFVTRCk=&amp;WINDOW=FIRST_POPUP&amp;HEIGH","T=450&amp;WIDTH=450&amp;START_MAXIMIZED=FALSE&amp;VAR:CALENDAR=US&amp;VAR:SYMBOL=CF&amp;VAR:INDEX=0"}</definedName>
    <definedName name="_830__FDSAUDITLINK__" localSheetId="8" hidden="1">{"fdsup://directions/FAT Viewer?action=UPDATE&amp;creator=factset&amp;DYN_ARGS=TRUE&amp;DOC_NAME=FAT:FQL_AUDITING_CLIENT_TEMPLATE.FAT&amp;display_string=Audit&amp;VAR:KEY=TABGDUNEBY&amp;VAR:QUERY=RkZfRUJJVERBX09QRVIoUVRSLDQvMS8yMDEwLDYvMzAvMjAxMCwsLFVTRCk=&amp;WINDOW=FIRST_POPUP&amp;HEIGH","T=450&amp;WIDTH=450&amp;START_MAXIMIZED=FALSE&amp;VAR:CALENDAR=US&amp;VAR:SYMBOL=CF&amp;VAR:INDEX=0"}</definedName>
    <definedName name="_830__FDSAUDITLINK__" localSheetId="10" hidden="1">{"fdsup://directions/FAT Viewer?action=UPDATE&amp;creator=factset&amp;DYN_ARGS=TRUE&amp;DOC_NAME=FAT:FQL_AUDITING_CLIENT_TEMPLATE.FAT&amp;display_string=Audit&amp;VAR:KEY=TABGDUNEBY&amp;VAR:QUERY=RkZfRUJJVERBX09QRVIoUVRSLDQvMS8yMDEwLDYvMzAvMjAxMCwsLFVTRCk=&amp;WINDOW=FIRST_POPUP&amp;HEIGH","T=450&amp;WIDTH=450&amp;START_MAXIMIZED=FALSE&amp;VAR:CALENDAR=US&amp;VAR:SYMBOL=CF&amp;VAR:INDEX=0"}</definedName>
    <definedName name="_830__FDSAUDITLINK__" localSheetId="3" hidden="1">{"fdsup://directions/FAT Viewer?action=UPDATE&amp;creator=factset&amp;DYN_ARGS=TRUE&amp;DOC_NAME=FAT:FQL_AUDITING_CLIENT_TEMPLATE.FAT&amp;display_string=Audit&amp;VAR:KEY=TABGDUNEBY&amp;VAR:QUERY=RkZfRUJJVERBX09QRVIoUVRSLDQvMS8yMDEwLDYvMzAvMjAxMCwsLFVTRCk=&amp;WINDOW=FIRST_POPUP&amp;HEIGH","T=450&amp;WIDTH=450&amp;START_MAXIMIZED=FALSE&amp;VAR:CALENDAR=US&amp;VAR:SYMBOL=CF&amp;VAR:INDEX=0"}</definedName>
    <definedName name="_830__FDSAUDITLINK__" localSheetId="5" hidden="1">{"fdsup://directions/FAT Viewer?action=UPDATE&amp;creator=factset&amp;DYN_ARGS=TRUE&amp;DOC_NAME=FAT:FQL_AUDITING_CLIENT_TEMPLATE.FAT&amp;display_string=Audit&amp;VAR:KEY=TABGDUNEBY&amp;VAR:QUERY=RkZfRUJJVERBX09QRVIoUVRSLDQvMS8yMDEwLDYvMzAvMjAxMCwsLFVTRCk=&amp;WINDOW=FIRST_POPUP&amp;HEIGH","T=450&amp;WIDTH=450&amp;START_MAXIMIZED=FALSE&amp;VAR:CALENDAR=US&amp;VAR:SYMBOL=CF&amp;VAR:INDEX=0"}</definedName>
    <definedName name="_830__FDSAUDITLINK__" localSheetId="1" hidden="1">{"fdsup://directions/FAT Viewer?action=UPDATE&amp;creator=factset&amp;DYN_ARGS=TRUE&amp;DOC_NAME=FAT:FQL_AUDITING_CLIENT_TEMPLATE.FAT&amp;display_string=Audit&amp;VAR:KEY=TABGDUNEBY&amp;VAR:QUERY=RkZfRUJJVERBX09QRVIoUVRSLDQvMS8yMDEwLDYvMzAvMjAxMCwsLFVTRCk=&amp;WINDOW=FIRST_POPUP&amp;HEIGH","T=450&amp;WIDTH=450&amp;START_MAXIMIZED=FALSE&amp;VAR:CALENDAR=US&amp;VAR:SYMBOL=CF&amp;VAR:INDEX=0"}</definedName>
    <definedName name="_830__FDSAUDITLINK__" hidden="1">{"fdsup://directions/FAT Viewer?action=UPDATE&amp;creator=factset&amp;DYN_ARGS=TRUE&amp;DOC_NAME=FAT:FQL_AUDITING_CLIENT_TEMPLATE.FAT&amp;display_string=Audit&amp;VAR:KEY=TABGDUNEBY&amp;VAR:QUERY=RkZfRUJJVERBX09QRVIoUVRSLDQvMS8yMDEwLDYvMzAvMjAxMCwsLFVTRCk=&amp;WINDOW=FIRST_POPUP&amp;HEIGH","T=450&amp;WIDTH=450&amp;START_MAXIMIZED=FALSE&amp;VAR:CALENDAR=US&amp;VAR:SYMBOL=CF&amp;VAR:INDEX=0"}</definedName>
    <definedName name="_831__FDSAUDITLINK__" localSheetId="7" hidden="1">{"fdsup://directions/FAT Viewer?action=UPDATE&amp;creator=factset&amp;DYN_ARGS=TRUE&amp;DOC_NAME=FAT:FQL_AUDITING_CLIENT_TEMPLATE.FAT&amp;display_string=Audit&amp;VAR:KEY=FILAFSPKFS&amp;VAR:QUERY=RkZfRUJJVERBX09QRVIoUVRSLDQvMS8yMDA5LDYvMzAvMjAwOSwsLFVTRCk=&amp;WINDOW=FIRST_POPUP&amp;HEIGH","T=450&amp;WIDTH=450&amp;START_MAXIMIZED=FALSE&amp;VAR:CALENDAR=US&amp;VAR:SYMBOL=CERN&amp;VAR:INDEX=0"}</definedName>
    <definedName name="_831__FDSAUDITLINK__" localSheetId="9" hidden="1">{"fdsup://directions/FAT Viewer?action=UPDATE&amp;creator=factset&amp;DYN_ARGS=TRUE&amp;DOC_NAME=FAT:FQL_AUDITING_CLIENT_TEMPLATE.FAT&amp;display_string=Audit&amp;VAR:KEY=FILAFSPKFS&amp;VAR:QUERY=RkZfRUJJVERBX09QRVIoUVRSLDQvMS8yMDA5LDYvMzAvMjAwOSwsLFVTRCk=&amp;WINDOW=FIRST_POPUP&amp;HEIGH","T=450&amp;WIDTH=450&amp;START_MAXIMIZED=FALSE&amp;VAR:CALENDAR=US&amp;VAR:SYMBOL=CERN&amp;VAR:INDEX=0"}</definedName>
    <definedName name="_831__FDSAUDITLINK__" localSheetId="8" hidden="1">{"fdsup://directions/FAT Viewer?action=UPDATE&amp;creator=factset&amp;DYN_ARGS=TRUE&amp;DOC_NAME=FAT:FQL_AUDITING_CLIENT_TEMPLATE.FAT&amp;display_string=Audit&amp;VAR:KEY=FILAFSPKFS&amp;VAR:QUERY=RkZfRUJJVERBX09QRVIoUVRSLDQvMS8yMDA5LDYvMzAvMjAwOSwsLFVTRCk=&amp;WINDOW=FIRST_POPUP&amp;HEIGH","T=450&amp;WIDTH=450&amp;START_MAXIMIZED=FALSE&amp;VAR:CALENDAR=US&amp;VAR:SYMBOL=CERN&amp;VAR:INDEX=0"}</definedName>
    <definedName name="_831__FDSAUDITLINK__" localSheetId="10" hidden="1">{"fdsup://directions/FAT Viewer?action=UPDATE&amp;creator=factset&amp;DYN_ARGS=TRUE&amp;DOC_NAME=FAT:FQL_AUDITING_CLIENT_TEMPLATE.FAT&amp;display_string=Audit&amp;VAR:KEY=FILAFSPKFS&amp;VAR:QUERY=RkZfRUJJVERBX09QRVIoUVRSLDQvMS8yMDA5LDYvMzAvMjAwOSwsLFVTRCk=&amp;WINDOW=FIRST_POPUP&amp;HEIGH","T=450&amp;WIDTH=450&amp;START_MAXIMIZED=FALSE&amp;VAR:CALENDAR=US&amp;VAR:SYMBOL=CERN&amp;VAR:INDEX=0"}</definedName>
    <definedName name="_831__FDSAUDITLINK__" localSheetId="3" hidden="1">{"fdsup://directions/FAT Viewer?action=UPDATE&amp;creator=factset&amp;DYN_ARGS=TRUE&amp;DOC_NAME=FAT:FQL_AUDITING_CLIENT_TEMPLATE.FAT&amp;display_string=Audit&amp;VAR:KEY=FILAFSPKFS&amp;VAR:QUERY=RkZfRUJJVERBX09QRVIoUVRSLDQvMS8yMDA5LDYvMzAvMjAwOSwsLFVTRCk=&amp;WINDOW=FIRST_POPUP&amp;HEIGH","T=450&amp;WIDTH=450&amp;START_MAXIMIZED=FALSE&amp;VAR:CALENDAR=US&amp;VAR:SYMBOL=CERN&amp;VAR:INDEX=0"}</definedName>
    <definedName name="_831__FDSAUDITLINK__" localSheetId="5" hidden="1">{"fdsup://directions/FAT Viewer?action=UPDATE&amp;creator=factset&amp;DYN_ARGS=TRUE&amp;DOC_NAME=FAT:FQL_AUDITING_CLIENT_TEMPLATE.FAT&amp;display_string=Audit&amp;VAR:KEY=FILAFSPKFS&amp;VAR:QUERY=RkZfRUJJVERBX09QRVIoUVRSLDQvMS8yMDA5LDYvMzAvMjAwOSwsLFVTRCk=&amp;WINDOW=FIRST_POPUP&amp;HEIGH","T=450&amp;WIDTH=450&amp;START_MAXIMIZED=FALSE&amp;VAR:CALENDAR=US&amp;VAR:SYMBOL=CERN&amp;VAR:INDEX=0"}</definedName>
    <definedName name="_831__FDSAUDITLINK__" localSheetId="1" hidden="1">{"fdsup://directions/FAT Viewer?action=UPDATE&amp;creator=factset&amp;DYN_ARGS=TRUE&amp;DOC_NAME=FAT:FQL_AUDITING_CLIENT_TEMPLATE.FAT&amp;display_string=Audit&amp;VAR:KEY=FILAFSPKFS&amp;VAR:QUERY=RkZfRUJJVERBX09QRVIoUVRSLDQvMS8yMDA5LDYvMzAvMjAwOSwsLFVTRCk=&amp;WINDOW=FIRST_POPUP&amp;HEIGH","T=450&amp;WIDTH=450&amp;START_MAXIMIZED=FALSE&amp;VAR:CALENDAR=US&amp;VAR:SYMBOL=CERN&amp;VAR:INDEX=0"}</definedName>
    <definedName name="_831__FDSAUDITLINK__" hidden="1">{"fdsup://directions/FAT Viewer?action=UPDATE&amp;creator=factset&amp;DYN_ARGS=TRUE&amp;DOC_NAME=FAT:FQL_AUDITING_CLIENT_TEMPLATE.FAT&amp;display_string=Audit&amp;VAR:KEY=FILAFSPKFS&amp;VAR:QUERY=RkZfRUJJVERBX09QRVIoUVRSLDQvMS8yMDA5LDYvMzAvMjAwOSwsLFVTRCk=&amp;WINDOW=FIRST_POPUP&amp;HEIGH","T=450&amp;WIDTH=450&amp;START_MAXIMIZED=FALSE&amp;VAR:CALENDAR=US&amp;VAR:SYMBOL=CERN&amp;VAR:INDEX=0"}</definedName>
    <definedName name="_832__FDSAUDITLINK__" localSheetId="7" hidden="1">{"fdsup://directions/FAT Viewer?action=UPDATE&amp;creator=factset&amp;DYN_ARGS=TRUE&amp;DOC_NAME=FAT:FQL_AUDITING_CLIENT_TEMPLATE.FAT&amp;display_string=Audit&amp;VAR:KEY=ZOHSVALQJS&amp;VAR:QUERY=RkZfRUJJVERBX09QRVIoUVRSLDQvMS8yMDEwLDYvMzAvMjAxMCwsLFVTRCk=&amp;WINDOW=FIRST_POPUP&amp;HEIGH","T=450&amp;WIDTH=450&amp;START_MAXIMIZED=FALSE&amp;VAR:CALENDAR=US&amp;VAR:SYMBOL=CERN&amp;VAR:INDEX=0"}</definedName>
    <definedName name="_832__FDSAUDITLINK__" localSheetId="9" hidden="1">{"fdsup://directions/FAT Viewer?action=UPDATE&amp;creator=factset&amp;DYN_ARGS=TRUE&amp;DOC_NAME=FAT:FQL_AUDITING_CLIENT_TEMPLATE.FAT&amp;display_string=Audit&amp;VAR:KEY=ZOHSVALQJS&amp;VAR:QUERY=RkZfRUJJVERBX09QRVIoUVRSLDQvMS8yMDEwLDYvMzAvMjAxMCwsLFVTRCk=&amp;WINDOW=FIRST_POPUP&amp;HEIGH","T=450&amp;WIDTH=450&amp;START_MAXIMIZED=FALSE&amp;VAR:CALENDAR=US&amp;VAR:SYMBOL=CERN&amp;VAR:INDEX=0"}</definedName>
    <definedName name="_832__FDSAUDITLINK__" localSheetId="8" hidden="1">{"fdsup://directions/FAT Viewer?action=UPDATE&amp;creator=factset&amp;DYN_ARGS=TRUE&amp;DOC_NAME=FAT:FQL_AUDITING_CLIENT_TEMPLATE.FAT&amp;display_string=Audit&amp;VAR:KEY=ZOHSVALQJS&amp;VAR:QUERY=RkZfRUJJVERBX09QRVIoUVRSLDQvMS8yMDEwLDYvMzAvMjAxMCwsLFVTRCk=&amp;WINDOW=FIRST_POPUP&amp;HEIGH","T=450&amp;WIDTH=450&amp;START_MAXIMIZED=FALSE&amp;VAR:CALENDAR=US&amp;VAR:SYMBOL=CERN&amp;VAR:INDEX=0"}</definedName>
    <definedName name="_832__FDSAUDITLINK__" localSheetId="10" hidden="1">{"fdsup://directions/FAT Viewer?action=UPDATE&amp;creator=factset&amp;DYN_ARGS=TRUE&amp;DOC_NAME=FAT:FQL_AUDITING_CLIENT_TEMPLATE.FAT&amp;display_string=Audit&amp;VAR:KEY=ZOHSVALQJS&amp;VAR:QUERY=RkZfRUJJVERBX09QRVIoUVRSLDQvMS8yMDEwLDYvMzAvMjAxMCwsLFVTRCk=&amp;WINDOW=FIRST_POPUP&amp;HEIGH","T=450&amp;WIDTH=450&amp;START_MAXIMIZED=FALSE&amp;VAR:CALENDAR=US&amp;VAR:SYMBOL=CERN&amp;VAR:INDEX=0"}</definedName>
    <definedName name="_832__FDSAUDITLINK__" localSheetId="3" hidden="1">{"fdsup://directions/FAT Viewer?action=UPDATE&amp;creator=factset&amp;DYN_ARGS=TRUE&amp;DOC_NAME=FAT:FQL_AUDITING_CLIENT_TEMPLATE.FAT&amp;display_string=Audit&amp;VAR:KEY=ZOHSVALQJS&amp;VAR:QUERY=RkZfRUJJVERBX09QRVIoUVRSLDQvMS8yMDEwLDYvMzAvMjAxMCwsLFVTRCk=&amp;WINDOW=FIRST_POPUP&amp;HEIGH","T=450&amp;WIDTH=450&amp;START_MAXIMIZED=FALSE&amp;VAR:CALENDAR=US&amp;VAR:SYMBOL=CERN&amp;VAR:INDEX=0"}</definedName>
    <definedName name="_832__FDSAUDITLINK__" localSheetId="5" hidden="1">{"fdsup://directions/FAT Viewer?action=UPDATE&amp;creator=factset&amp;DYN_ARGS=TRUE&amp;DOC_NAME=FAT:FQL_AUDITING_CLIENT_TEMPLATE.FAT&amp;display_string=Audit&amp;VAR:KEY=ZOHSVALQJS&amp;VAR:QUERY=RkZfRUJJVERBX09QRVIoUVRSLDQvMS8yMDEwLDYvMzAvMjAxMCwsLFVTRCk=&amp;WINDOW=FIRST_POPUP&amp;HEIGH","T=450&amp;WIDTH=450&amp;START_MAXIMIZED=FALSE&amp;VAR:CALENDAR=US&amp;VAR:SYMBOL=CERN&amp;VAR:INDEX=0"}</definedName>
    <definedName name="_832__FDSAUDITLINK__" localSheetId="1" hidden="1">{"fdsup://directions/FAT Viewer?action=UPDATE&amp;creator=factset&amp;DYN_ARGS=TRUE&amp;DOC_NAME=FAT:FQL_AUDITING_CLIENT_TEMPLATE.FAT&amp;display_string=Audit&amp;VAR:KEY=ZOHSVALQJS&amp;VAR:QUERY=RkZfRUJJVERBX09QRVIoUVRSLDQvMS8yMDEwLDYvMzAvMjAxMCwsLFVTRCk=&amp;WINDOW=FIRST_POPUP&amp;HEIGH","T=450&amp;WIDTH=450&amp;START_MAXIMIZED=FALSE&amp;VAR:CALENDAR=US&amp;VAR:SYMBOL=CERN&amp;VAR:INDEX=0"}</definedName>
    <definedName name="_832__FDSAUDITLINK__" hidden="1">{"fdsup://directions/FAT Viewer?action=UPDATE&amp;creator=factset&amp;DYN_ARGS=TRUE&amp;DOC_NAME=FAT:FQL_AUDITING_CLIENT_TEMPLATE.FAT&amp;display_string=Audit&amp;VAR:KEY=ZOHSVALQJS&amp;VAR:QUERY=RkZfRUJJVERBX09QRVIoUVRSLDQvMS8yMDEwLDYvMzAvMjAxMCwsLFVTRCk=&amp;WINDOW=FIRST_POPUP&amp;HEIGH","T=450&amp;WIDTH=450&amp;START_MAXIMIZED=FALSE&amp;VAR:CALENDAR=US&amp;VAR:SYMBOL=CERN&amp;VAR:INDEX=0"}</definedName>
    <definedName name="_833__FDSAUDITLINK__" localSheetId="7" hidden="1">{"fdsup://directions/FAT Viewer?action=UPDATE&amp;creator=factset&amp;DYN_ARGS=TRUE&amp;DOC_NAME=FAT:FQL_AUDITING_CLIENT_TEMPLATE.FAT&amp;display_string=Audit&amp;VAR:KEY=XOLGBOHOXU&amp;VAR:QUERY=RkZfRUJJVERBX09QRVIoUVRSLDQvMS8yMDA5LDYvMzAvMjAwOSwsLFVTRCk=&amp;WINDOW=FIRST_POPUP&amp;HEIGH","T=450&amp;WIDTH=450&amp;START_MAXIMIZED=FALSE&amp;VAR:CALENDAR=US&amp;VAR:SYMBOL=CEPH&amp;VAR:INDEX=0"}</definedName>
    <definedName name="_833__FDSAUDITLINK__" localSheetId="9" hidden="1">{"fdsup://directions/FAT Viewer?action=UPDATE&amp;creator=factset&amp;DYN_ARGS=TRUE&amp;DOC_NAME=FAT:FQL_AUDITING_CLIENT_TEMPLATE.FAT&amp;display_string=Audit&amp;VAR:KEY=XOLGBOHOXU&amp;VAR:QUERY=RkZfRUJJVERBX09QRVIoUVRSLDQvMS8yMDA5LDYvMzAvMjAwOSwsLFVTRCk=&amp;WINDOW=FIRST_POPUP&amp;HEIGH","T=450&amp;WIDTH=450&amp;START_MAXIMIZED=FALSE&amp;VAR:CALENDAR=US&amp;VAR:SYMBOL=CEPH&amp;VAR:INDEX=0"}</definedName>
    <definedName name="_833__FDSAUDITLINK__" localSheetId="8" hidden="1">{"fdsup://directions/FAT Viewer?action=UPDATE&amp;creator=factset&amp;DYN_ARGS=TRUE&amp;DOC_NAME=FAT:FQL_AUDITING_CLIENT_TEMPLATE.FAT&amp;display_string=Audit&amp;VAR:KEY=XOLGBOHOXU&amp;VAR:QUERY=RkZfRUJJVERBX09QRVIoUVRSLDQvMS8yMDA5LDYvMzAvMjAwOSwsLFVTRCk=&amp;WINDOW=FIRST_POPUP&amp;HEIGH","T=450&amp;WIDTH=450&amp;START_MAXIMIZED=FALSE&amp;VAR:CALENDAR=US&amp;VAR:SYMBOL=CEPH&amp;VAR:INDEX=0"}</definedName>
    <definedName name="_833__FDSAUDITLINK__" localSheetId="10" hidden="1">{"fdsup://directions/FAT Viewer?action=UPDATE&amp;creator=factset&amp;DYN_ARGS=TRUE&amp;DOC_NAME=FAT:FQL_AUDITING_CLIENT_TEMPLATE.FAT&amp;display_string=Audit&amp;VAR:KEY=XOLGBOHOXU&amp;VAR:QUERY=RkZfRUJJVERBX09QRVIoUVRSLDQvMS8yMDA5LDYvMzAvMjAwOSwsLFVTRCk=&amp;WINDOW=FIRST_POPUP&amp;HEIGH","T=450&amp;WIDTH=450&amp;START_MAXIMIZED=FALSE&amp;VAR:CALENDAR=US&amp;VAR:SYMBOL=CEPH&amp;VAR:INDEX=0"}</definedName>
    <definedName name="_833__FDSAUDITLINK__" localSheetId="3" hidden="1">{"fdsup://directions/FAT Viewer?action=UPDATE&amp;creator=factset&amp;DYN_ARGS=TRUE&amp;DOC_NAME=FAT:FQL_AUDITING_CLIENT_TEMPLATE.FAT&amp;display_string=Audit&amp;VAR:KEY=XOLGBOHOXU&amp;VAR:QUERY=RkZfRUJJVERBX09QRVIoUVRSLDQvMS8yMDA5LDYvMzAvMjAwOSwsLFVTRCk=&amp;WINDOW=FIRST_POPUP&amp;HEIGH","T=450&amp;WIDTH=450&amp;START_MAXIMIZED=FALSE&amp;VAR:CALENDAR=US&amp;VAR:SYMBOL=CEPH&amp;VAR:INDEX=0"}</definedName>
    <definedName name="_833__FDSAUDITLINK__" localSheetId="5" hidden="1">{"fdsup://directions/FAT Viewer?action=UPDATE&amp;creator=factset&amp;DYN_ARGS=TRUE&amp;DOC_NAME=FAT:FQL_AUDITING_CLIENT_TEMPLATE.FAT&amp;display_string=Audit&amp;VAR:KEY=XOLGBOHOXU&amp;VAR:QUERY=RkZfRUJJVERBX09QRVIoUVRSLDQvMS8yMDA5LDYvMzAvMjAwOSwsLFVTRCk=&amp;WINDOW=FIRST_POPUP&amp;HEIGH","T=450&amp;WIDTH=450&amp;START_MAXIMIZED=FALSE&amp;VAR:CALENDAR=US&amp;VAR:SYMBOL=CEPH&amp;VAR:INDEX=0"}</definedName>
    <definedName name="_833__FDSAUDITLINK__" localSheetId="1" hidden="1">{"fdsup://directions/FAT Viewer?action=UPDATE&amp;creator=factset&amp;DYN_ARGS=TRUE&amp;DOC_NAME=FAT:FQL_AUDITING_CLIENT_TEMPLATE.FAT&amp;display_string=Audit&amp;VAR:KEY=XOLGBOHOXU&amp;VAR:QUERY=RkZfRUJJVERBX09QRVIoUVRSLDQvMS8yMDA5LDYvMzAvMjAwOSwsLFVTRCk=&amp;WINDOW=FIRST_POPUP&amp;HEIGH","T=450&amp;WIDTH=450&amp;START_MAXIMIZED=FALSE&amp;VAR:CALENDAR=US&amp;VAR:SYMBOL=CEPH&amp;VAR:INDEX=0"}</definedName>
    <definedName name="_833__FDSAUDITLINK__" hidden="1">{"fdsup://directions/FAT Viewer?action=UPDATE&amp;creator=factset&amp;DYN_ARGS=TRUE&amp;DOC_NAME=FAT:FQL_AUDITING_CLIENT_TEMPLATE.FAT&amp;display_string=Audit&amp;VAR:KEY=XOLGBOHOXU&amp;VAR:QUERY=RkZfRUJJVERBX09QRVIoUVRSLDQvMS8yMDA5LDYvMzAvMjAwOSwsLFVTRCk=&amp;WINDOW=FIRST_POPUP&amp;HEIGH","T=450&amp;WIDTH=450&amp;START_MAXIMIZED=FALSE&amp;VAR:CALENDAR=US&amp;VAR:SYMBOL=CEPH&amp;VAR:INDEX=0"}</definedName>
    <definedName name="_834__FDSAUDITLINK__" localSheetId="7" hidden="1">{"fdsup://directions/FAT Viewer?action=UPDATE&amp;creator=factset&amp;DYN_ARGS=TRUE&amp;DOC_NAME=FAT:FQL_AUDITING_CLIENT_TEMPLATE.FAT&amp;display_string=Audit&amp;VAR:KEY=VIPWHOPCZM&amp;VAR:QUERY=RkZfRUJJVERBX09QRVIoUVRSLDQvMS8yMDEwLDYvMzAvMjAxMCwsLFVTRCk=&amp;WINDOW=FIRST_POPUP&amp;HEIGH","T=450&amp;WIDTH=450&amp;START_MAXIMIZED=FALSE&amp;VAR:CALENDAR=US&amp;VAR:SYMBOL=CEPH&amp;VAR:INDEX=0"}</definedName>
    <definedName name="_834__FDSAUDITLINK__" localSheetId="9" hidden="1">{"fdsup://directions/FAT Viewer?action=UPDATE&amp;creator=factset&amp;DYN_ARGS=TRUE&amp;DOC_NAME=FAT:FQL_AUDITING_CLIENT_TEMPLATE.FAT&amp;display_string=Audit&amp;VAR:KEY=VIPWHOPCZM&amp;VAR:QUERY=RkZfRUJJVERBX09QRVIoUVRSLDQvMS8yMDEwLDYvMzAvMjAxMCwsLFVTRCk=&amp;WINDOW=FIRST_POPUP&amp;HEIGH","T=450&amp;WIDTH=450&amp;START_MAXIMIZED=FALSE&amp;VAR:CALENDAR=US&amp;VAR:SYMBOL=CEPH&amp;VAR:INDEX=0"}</definedName>
    <definedName name="_834__FDSAUDITLINK__" localSheetId="8" hidden="1">{"fdsup://directions/FAT Viewer?action=UPDATE&amp;creator=factset&amp;DYN_ARGS=TRUE&amp;DOC_NAME=FAT:FQL_AUDITING_CLIENT_TEMPLATE.FAT&amp;display_string=Audit&amp;VAR:KEY=VIPWHOPCZM&amp;VAR:QUERY=RkZfRUJJVERBX09QRVIoUVRSLDQvMS8yMDEwLDYvMzAvMjAxMCwsLFVTRCk=&amp;WINDOW=FIRST_POPUP&amp;HEIGH","T=450&amp;WIDTH=450&amp;START_MAXIMIZED=FALSE&amp;VAR:CALENDAR=US&amp;VAR:SYMBOL=CEPH&amp;VAR:INDEX=0"}</definedName>
    <definedName name="_834__FDSAUDITLINK__" localSheetId="10" hidden="1">{"fdsup://directions/FAT Viewer?action=UPDATE&amp;creator=factset&amp;DYN_ARGS=TRUE&amp;DOC_NAME=FAT:FQL_AUDITING_CLIENT_TEMPLATE.FAT&amp;display_string=Audit&amp;VAR:KEY=VIPWHOPCZM&amp;VAR:QUERY=RkZfRUJJVERBX09QRVIoUVRSLDQvMS8yMDEwLDYvMzAvMjAxMCwsLFVTRCk=&amp;WINDOW=FIRST_POPUP&amp;HEIGH","T=450&amp;WIDTH=450&amp;START_MAXIMIZED=FALSE&amp;VAR:CALENDAR=US&amp;VAR:SYMBOL=CEPH&amp;VAR:INDEX=0"}</definedName>
    <definedName name="_834__FDSAUDITLINK__" localSheetId="3" hidden="1">{"fdsup://directions/FAT Viewer?action=UPDATE&amp;creator=factset&amp;DYN_ARGS=TRUE&amp;DOC_NAME=FAT:FQL_AUDITING_CLIENT_TEMPLATE.FAT&amp;display_string=Audit&amp;VAR:KEY=VIPWHOPCZM&amp;VAR:QUERY=RkZfRUJJVERBX09QRVIoUVRSLDQvMS8yMDEwLDYvMzAvMjAxMCwsLFVTRCk=&amp;WINDOW=FIRST_POPUP&amp;HEIGH","T=450&amp;WIDTH=450&amp;START_MAXIMIZED=FALSE&amp;VAR:CALENDAR=US&amp;VAR:SYMBOL=CEPH&amp;VAR:INDEX=0"}</definedName>
    <definedName name="_834__FDSAUDITLINK__" localSheetId="5" hidden="1">{"fdsup://directions/FAT Viewer?action=UPDATE&amp;creator=factset&amp;DYN_ARGS=TRUE&amp;DOC_NAME=FAT:FQL_AUDITING_CLIENT_TEMPLATE.FAT&amp;display_string=Audit&amp;VAR:KEY=VIPWHOPCZM&amp;VAR:QUERY=RkZfRUJJVERBX09QRVIoUVRSLDQvMS8yMDEwLDYvMzAvMjAxMCwsLFVTRCk=&amp;WINDOW=FIRST_POPUP&amp;HEIGH","T=450&amp;WIDTH=450&amp;START_MAXIMIZED=FALSE&amp;VAR:CALENDAR=US&amp;VAR:SYMBOL=CEPH&amp;VAR:INDEX=0"}</definedName>
    <definedName name="_834__FDSAUDITLINK__" localSheetId="1" hidden="1">{"fdsup://directions/FAT Viewer?action=UPDATE&amp;creator=factset&amp;DYN_ARGS=TRUE&amp;DOC_NAME=FAT:FQL_AUDITING_CLIENT_TEMPLATE.FAT&amp;display_string=Audit&amp;VAR:KEY=VIPWHOPCZM&amp;VAR:QUERY=RkZfRUJJVERBX09QRVIoUVRSLDQvMS8yMDEwLDYvMzAvMjAxMCwsLFVTRCk=&amp;WINDOW=FIRST_POPUP&amp;HEIGH","T=450&amp;WIDTH=450&amp;START_MAXIMIZED=FALSE&amp;VAR:CALENDAR=US&amp;VAR:SYMBOL=CEPH&amp;VAR:INDEX=0"}</definedName>
    <definedName name="_834__FDSAUDITLINK__" hidden="1">{"fdsup://directions/FAT Viewer?action=UPDATE&amp;creator=factset&amp;DYN_ARGS=TRUE&amp;DOC_NAME=FAT:FQL_AUDITING_CLIENT_TEMPLATE.FAT&amp;display_string=Audit&amp;VAR:KEY=VIPWHOPCZM&amp;VAR:QUERY=RkZfRUJJVERBX09QRVIoUVRSLDQvMS8yMDEwLDYvMzAvMjAxMCwsLFVTRCk=&amp;WINDOW=FIRST_POPUP&amp;HEIGH","T=450&amp;WIDTH=450&amp;START_MAXIMIZED=FALSE&amp;VAR:CALENDAR=US&amp;VAR:SYMBOL=CEPH&amp;VAR:INDEX=0"}</definedName>
    <definedName name="_835__FDSAUDITLINK__" localSheetId="7" hidden="1">{"fdsup://directions/FAT Viewer?action=UPDATE&amp;creator=factset&amp;DYN_ARGS=TRUE&amp;DOC_NAME=FAT:FQL_AUDITING_CLIENT_TEMPLATE.FAT&amp;display_string=Audit&amp;VAR:KEY=TITYDIVCFS&amp;VAR:QUERY=RkZfRUJJVERBX09QRVIoUVRSLDQvMS8yMDA5LDYvMzAvMjAwOSwsLFVTRCk=&amp;WINDOW=FIRST_POPUP&amp;HEIGH","T=450&amp;WIDTH=450&amp;START_MAXIMIZED=FALSE&amp;VAR:CALENDAR=US&amp;VAR:SYMBOL=CELG&amp;VAR:INDEX=0"}</definedName>
    <definedName name="_835__FDSAUDITLINK__" localSheetId="9" hidden="1">{"fdsup://directions/FAT Viewer?action=UPDATE&amp;creator=factset&amp;DYN_ARGS=TRUE&amp;DOC_NAME=FAT:FQL_AUDITING_CLIENT_TEMPLATE.FAT&amp;display_string=Audit&amp;VAR:KEY=TITYDIVCFS&amp;VAR:QUERY=RkZfRUJJVERBX09QRVIoUVRSLDQvMS8yMDA5LDYvMzAvMjAwOSwsLFVTRCk=&amp;WINDOW=FIRST_POPUP&amp;HEIGH","T=450&amp;WIDTH=450&amp;START_MAXIMIZED=FALSE&amp;VAR:CALENDAR=US&amp;VAR:SYMBOL=CELG&amp;VAR:INDEX=0"}</definedName>
    <definedName name="_835__FDSAUDITLINK__" localSheetId="8" hidden="1">{"fdsup://directions/FAT Viewer?action=UPDATE&amp;creator=factset&amp;DYN_ARGS=TRUE&amp;DOC_NAME=FAT:FQL_AUDITING_CLIENT_TEMPLATE.FAT&amp;display_string=Audit&amp;VAR:KEY=TITYDIVCFS&amp;VAR:QUERY=RkZfRUJJVERBX09QRVIoUVRSLDQvMS8yMDA5LDYvMzAvMjAwOSwsLFVTRCk=&amp;WINDOW=FIRST_POPUP&amp;HEIGH","T=450&amp;WIDTH=450&amp;START_MAXIMIZED=FALSE&amp;VAR:CALENDAR=US&amp;VAR:SYMBOL=CELG&amp;VAR:INDEX=0"}</definedName>
    <definedName name="_835__FDSAUDITLINK__" localSheetId="10" hidden="1">{"fdsup://directions/FAT Viewer?action=UPDATE&amp;creator=factset&amp;DYN_ARGS=TRUE&amp;DOC_NAME=FAT:FQL_AUDITING_CLIENT_TEMPLATE.FAT&amp;display_string=Audit&amp;VAR:KEY=TITYDIVCFS&amp;VAR:QUERY=RkZfRUJJVERBX09QRVIoUVRSLDQvMS8yMDA5LDYvMzAvMjAwOSwsLFVTRCk=&amp;WINDOW=FIRST_POPUP&amp;HEIGH","T=450&amp;WIDTH=450&amp;START_MAXIMIZED=FALSE&amp;VAR:CALENDAR=US&amp;VAR:SYMBOL=CELG&amp;VAR:INDEX=0"}</definedName>
    <definedName name="_835__FDSAUDITLINK__" localSheetId="3" hidden="1">{"fdsup://directions/FAT Viewer?action=UPDATE&amp;creator=factset&amp;DYN_ARGS=TRUE&amp;DOC_NAME=FAT:FQL_AUDITING_CLIENT_TEMPLATE.FAT&amp;display_string=Audit&amp;VAR:KEY=TITYDIVCFS&amp;VAR:QUERY=RkZfRUJJVERBX09QRVIoUVRSLDQvMS8yMDA5LDYvMzAvMjAwOSwsLFVTRCk=&amp;WINDOW=FIRST_POPUP&amp;HEIGH","T=450&amp;WIDTH=450&amp;START_MAXIMIZED=FALSE&amp;VAR:CALENDAR=US&amp;VAR:SYMBOL=CELG&amp;VAR:INDEX=0"}</definedName>
    <definedName name="_835__FDSAUDITLINK__" localSheetId="5" hidden="1">{"fdsup://directions/FAT Viewer?action=UPDATE&amp;creator=factset&amp;DYN_ARGS=TRUE&amp;DOC_NAME=FAT:FQL_AUDITING_CLIENT_TEMPLATE.FAT&amp;display_string=Audit&amp;VAR:KEY=TITYDIVCFS&amp;VAR:QUERY=RkZfRUJJVERBX09QRVIoUVRSLDQvMS8yMDA5LDYvMzAvMjAwOSwsLFVTRCk=&amp;WINDOW=FIRST_POPUP&amp;HEIGH","T=450&amp;WIDTH=450&amp;START_MAXIMIZED=FALSE&amp;VAR:CALENDAR=US&amp;VAR:SYMBOL=CELG&amp;VAR:INDEX=0"}</definedName>
    <definedName name="_835__FDSAUDITLINK__" localSheetId="1" hidden="1">{"fdsup://directions/FAT Viewer?action=UPDATE&amp;creator=factset&amp;DYN_ARGS=TRUE&amp;DOC_NAME=FAT:FQL_AUDITING_CLIENT_TEMPLATE.FAT&amp;display_string=Audit&amp;VAR:KEY=TITYDIVCFS&amp;VAR:QUERY=RkZfRUJJVERBX09QRVIoUVRSLDQvMS8yMDA5LDYvMzAvMjAwOSwsLFVTRCk=&amp;WINDOW=FIRST_POPUP&amp;HEIGH","T=450&amp;WIDTH=450&amp;START_MAXIMIZED=FALSE&amp;VAR:CALENDAR=US&amp;VAR:SYMBOL=CELG&amp;VAR:INDEX=0"}</definedName>
    <definedName name="_835__FDSAUDITLINK__" hidden="1">{"fdsup://directions/FAT Viewer?action=UPDATE&amp;creator=factset&amp;DYN_ARGS=TRUE&amp;DOC_NAME=FAT:FQL_AUDITING_CLIENT_TEMPLATE.FAT&amp;display_string=Audit&amp;VAR:KEY=TITYDIVCFS&amp;VAR:QUERY=RkZfRUJJVERBX09QRVIoUVRSLDQvMS8yMDA5LDYvMzAvMjAwOSwsLFVTRCk=&amp;WINDOW=FIRST_POPUP&amp;HEIGH","T=450&amp;WIDTH=450&amp;START_MAXIMIZED=FALSE&amp;VAR:CALENDAR=US&amp;VAR:SYMBOL=CELG&amp;VAR:INDEX=0"}</definedName>
    <definedName name="_836__FDSAUDITLINK__" localSheetId="7" hidden="1">{"fdsup://directions/FAT Viewer?action=UPDATE&amp;creator=factset&amp;DYN_ARGS=TRUE&amp;DOC_NAME=FAT:FQL_AUDITING_CLIENT_TEMPLATE.FAT&amp;display_string=Audit&amp;VAR:KEY=ZYBGHGHIZS&amp;VAR:QUERY=RkZfRUJJVERBX09QRVIoUVRSLDQvMS8yMDEwLDYvMzAvMjAxMCwsLFVTRCk=&amp;WINDOW=FIRST_POPUP&amp;HEIGH","T=450&amp;WIDTH=450&amp;START_MAXIMIZED=FALSE&amp;VAR:CALENDAR=US&amp;VAR:SYMBOL=CELG&amp;VAR:INDEX=0"}</definedName>
    <definedName name="_836__FDSAUDITLINK__" localSheetId="9" hidden="1">{"fdsup://directions/FAT Viewer?action=UPDATE&amp;creator=factset&amp;DYN_ARGS=TRUE&amp;DOC_NAME=FAT:FQL_AUDITING_CLIENT_TEMPLATE.FAT&amp;display_string=Audit&amp;VAR:KEY=ZYBGHGHIZS&amp;VAR:QUERY=RkZfRUJJVERBX09QRVIoUVRSLDQvMS8yMDEwLDYvMzAvMjAxMCwsLFVTRCk=&amp;WINDOW=FIRST_POPUP&amp;HEIGH","T=450&amp;WIDTH=450&amp;START_MAXIMIZED=FALSE&amp;VAR:CALENDAR=US&amp;VAR:SYMBOL=CELG&amp;VAR:INDEX=0"}</definedName>
    <definedName name="_836__FDSAUDITLINK__" localSheetId="8" hidden="1">{"fdsup://directions/FAT Viewer?action=UPDATE&amp;creator=factset&amp;DYN_ARGS=TRUE&amp;DOC_NAME=FAT:FQL_AUDITING_CLIENT_TEMPLATE.FAT&amp;display_string=Audit&amp;VAR:KEY=ZYBGHGHIZS&amp;VAR:QUERY=RkZfRUJJVERBX09QRVIoUVRSLDQvMS8yMDEwLDYvMzAvMjAxMCwsLFVTRCk=&amp;WINDOW=FIRST_POPUP&amp;HEIGH","T=450&amp;WIDTH=450&amp;START_MAXIMIZED=FALSE&amp;VAR:CALENDAR=US&amp;VAR:SYMBOL=CELG&amp;VAR:INDEX=0"}</definedName>
    <definedName name="_836__FDSAUDITLINK__" localSheetId="10" hidden="1">{"fdsup://directions/FAT Viewer?action=UPDATE&amp;creator=factset&amp;DYN_ARGS=TRUE&amp;DOC_NAME=FAT:FQL_AUDITING_CLIENT_TEMPLATE.FAT&amp;display_string=Audit&amp;VAR:KEY=ZYBGHGHIZS&amp;VAR:QUERY=RkZfRUJJVERBX09QRVIoUVRSLDQvMS8yMDEwLDYvMzAvMjAxMCwsLFVTRCk=&amp;WINDOW=FIRST_POPUP&amp;HEIGH","T=450&amp;WIDTH=450&amp;START_MAXIMIZED=FALSE&amp;VAR:CALENDAR=US&amp;VAR:SYMBOL=CELG&amp;VAR:INDEX=0"}</definedName>
    <definedName name="_836__FDSAUDITLINK__" localSheetId="3" hidden="1">{"fdsup://directions/FAT Viewer?action=UPDATE&amp;creator=factset&amp;DYN_ARGS=TRUE&amp;DOC_NAME=FAT:FQL_AUDITING_CLIENT_TEMPLATE.FAT&amp;display_string=Audit&amp;VAR:KEY=ZYBGHGHIZS&amp;VAR:QUERY=RkZfRUJJVERBX09QRVIoUVRSLDQvMS8yMDEwLDYvMzAvMjAxMCwsLFVTRCk=&amp;WINDOW=FIRST_POPUP&amp;HEIGH","T=450&amp;WIDTH=450&amp;START_MAXIMIZED=FALSE&amp;VAR:CALENDAR=US&amp;VAR:SYMBOL=CELG&amp;VAR:INDEX=0"}</definedName>
    <definedName name="_836__FDSAUDITLINK__" localSheetId="5" hidden="1">{"fdsup://directions/FAT Viewer?action=UPDATE&amp;creator=factset&amp;DYN_ARGS=TRUE&amp;DOC_NAME=FAT:FQL_AUDITING_CLIENT_TEMPLATE.FAT&amp;display_string=Audit&amp;VAR:KEY=ZYBGHGHIZS&amp;VAR:QUERY=RkZfRUJJVERBX09QRVIoUVRSLDQvMS8yMDEwLDYvMzAvMjAxMCwsLFVTRCk=&amp;WINDOW=FIRST_POPUP&amp;HEIGH","T=450&amp;WIDTH=450&amp;START_MAXIMIZED=FALSE&amp;VAR:CALENDAR=US&amp;VAR:SYMBOL=CELG&amp;VAR:INDEX=0"}</definedName>
    <definedName name="_836__FDSAUDITLINK__" localSheetId="1" hidden="1">{"fdsup://directions/FAT Viewer?action=UPDATE&amp;creator=factset&amp;DYN_ARGS=TRUE&amp;DOC_NAME=FAT:FQL_AUDITING_CLIENT_TEMPLATE.FAT&amp;display_string=Audit&amp;VAR:KEY=ZYBGHGHIZS&amp;VAR:QUERY=RkZfRUJJVERBX09QRVIoUVRSLDQvMS8yMDEwLDYvMzAvMjAxMCwsLFVTRCk=&amp;WINDOW=FIRST_POPUP&amp;HEIGH","T=450&amp;WIDTH=450&amp;START_MAXIMIZED=FALSE&amp;VAR:CALENDAR=US&amp;VAR:SYMBOL=CELG&amp;VAR:INDEX=0"}</definedName>
    <definedName name="_836__FDSAUDITLINK__" hidden="1">{"fdsup://directions/FAT Viewer?action=UPDATE&amp;creator=factset&amp;DYN_ARGS=TRUE&amp;DOC_NAME=FAT:FQL_AUDITING_CLIENT_TEMPLATE.FAT&amp;display_string=Audit&amp;VAR:KEY=ZYBGHGHIZS&amp;VAR:QUERY=RkZfRUJJVERBX09QRVIoUVRSLDQvMS8yMDEwLDYvMzAvMjAxMCwsLFVTRCk=&amp;WINDOW=FIRST_POPUP&amp;HEIGH","T=450&amp;WIDTH=450&amp;START_MAXIMIZED=FALSE&amp;VAR:CALENDAR=US&amp;VAR:SYMBOL=CELG&amp;VAR:INDEX=0"}</definedName>
    <definedName name="_837__FDSAUDITLINK__" localSheetId="7" hidden="1">{"fdsup://directions/FAT Viewer?action=UPDATE&amp;creator=factset&amp;DYN_ARGS=TRUE&amp;DOC_NAME=FAT:FQL_AUDITING_CLIENT_TEMPLATE.FAT&amp;display_string=Audit&amp;VAR:KEY=RSJSNORKFU&amp;VAR:QUERY=RkZfRUJJVERBX09QRVIoUVRSLDQvMS8yMDA5LDYvMzAvMjAwOSwsLFVTRCk=&amp;WINDOW=FIRST_POPUP&amp;HEIGH","T=450&amp;WIDTH=450&amp;START_MAXIMIZED=FALSE&amp;VAR:CALENDAR=US&amp;VAR:SYMBOL=CEG&amp;VAR:INDEX=0"}</definedName>
    <definedName name="_837__FDSAUDITLINK__" localSheetId="9" hidden="1">{"fdsup://directions/FAT Viewer?action=UPDATE&amp;creator=factset&amp;DYN_ARGS=TRUE&amp;DOC_NAME=FAT:FQL_AUDITING_CLIENT_TEMPLATE.FAT&amp;display_string=Audit&amp;VAR:KEY=RSJSNORKFU&amp;VAR:QUERY=RkZfRUJJVERBX09QRVIoUVRSLDQvMS8yMDA5LDYvMzAvMjAwOSwsLFVTRCk=&amp;WINDOW=FIRST_POPUP&amp;HEIGH","T=450&amp;WIDTH=450&amp;START_MAXIMIZED=FALSE&amp;VAR:CALENDAR=US&amp;VAR:SYMBOL=CEG&amp;VAR:INDEX=0"}</definedName>
    <definedName name="_837__FDSAUDITLINK__" localSheetId="8" hidden="1">{"fdsup://directions/FAT Viewer?action=UPDATE&amp;creator=factset&amp;DYN_ARGS=TRUE&amp;DOC_NAME=FAT:FQL_AUDITING_CLIENT_TEMPLATE.FAT&amp;display_string=Audit&amp;VAR:KEY=RSJSNORKFU&amp;VAR:QUERY=RkZfRUJJVERBX09QRVIoUVRSLDQvMS8yMDA5LDYvMzAvMjAwOSwsLFVTRCk=&amp;WINDOW=FIRST_POPUP&amp;HEIGH","T=450&amp;WIDTH=450&amp;START_MAXIMIZED=FALSE&amp;VAR:CALENDAR=US&amp;VAR:SYMBOL=CEG&amp;VAR:INDEX=0"}</definedName>
    <definedName name="_837__FDSAUDITLINK__" localSheetId="10" hidden="1">{"fdsup://directions/FAT Viewer?action=UPDATE&amp;creator=factset&amp;DYN_ARGS=TRUE&amp;DOC_NAME=FAT:FQL_AUDITING_CLIENT_TEMPLATE.FAT&amp;display_string=Audit&amp;VAR:KEY=RSJSNORKFU&amp;VAR:QUERY=RkZfRUJJVERBX09QRVIoUVRSLDQvMS8yMDA5LDYvMzAvMjAwOSwsLFVTRCk=&amp;WINDOW=FIRST_POPUP&amp;HEIGH","T=450&amp;WIDTH=450&amp;START_MAXIMIZED=FALSE&amp;VAR:CALENDAR=US&amp;VAR:SYMBOL=CEG&amp;VAR:INDEX=0"}</definedName>
    <definedName name="_837__FDSAUDITLINK__" localSheetId="3" hidden="1">{"fdsup://directions/FAT Viewer?action=UPDATE&amp;creator=factset&amp;DYN_ARGS=TRUE&amp;DOC_NAME=FAT:FQL_AUDITING_CLIENT_TEMPLATE.FAT&amp;display_string=Audit&amp;VAR:KEY=RSJSNORKFU&amp;VAR:QUERY=RkZfRUJJVERBX09QRVIoUVRSLDQvMS8yMDA5LDYvMzAvMjAwOSwsLFVTRCk=&amp;WINDOW=FIRST_POPUP&amp;HEIGH","T=450&amp;WIDTH=450&amp;START_MAXIMIZED=FALSE&amp;VAR:CALENDAR=US&amp;VAR:SYMBOL=CEG&amp;VAR:INDEX=0"}</definedName>
    <definedName name="_837__FDSAUDITLINK__" localSheetId="5" hidden="1">{"fdsup://directions/FAT Viewer?action=UPDATE&amp;creator=factset&amp;DYN_ARGS=TRUE&amp;DOC_NAME=FAT:FQL_AUDITING_CLIENT_TEMPLATE.FAT&amp;display_string=Audit&amp;VAR:KEY=RSJSNORKFU&amp;VAR:QUERY=RkZfRUJJVERBX09QRVIoUVRSLDQvMS8yMDA5LDYvMzAvMjAwOSwsLFVTRCk=&amp;WINDOW=FIRST_POPUP&amp;HEIGH","T=450&amp;WIDTH=450&amp;START_MAXIMIZED=FALSE&amp;VAR:CALENDAR=US&amp;VAR:SYMBOL=CEG&amp;VAR:INDEX=0"}</definedName>
    <definedName name="_837__FDSAUDITLINK__" localSheetId="1" hidden="1">{"fdsup://directions/FAT Viewer?action=UPDATE&amp;creator=factset&amp;DYN_ARGS=TRUE&amp;DOC_NAME=FAT:FQL_AUDITING_CLIENT_TEMPLATE.FAT&amp;display_string=Audit&amp;VAR:KEY=RSJSNORKFU&amp;VAR:QUERY=RkZfRUJJVERBX09QRVIoUVRSLDQvMS8yMDA5LDYvMzAvMjAwOSwsLFVTRCk=&amp;WINDOW=FIRST_POPUP&amp;HEIGH","T=450&amp;WIDTH=450&amp;START_MAXIMIZED=FALSE&amp;VAR:CALENDAR=US&amp;VAR:SYMBOL=CEG&amp;VAR:INDEX=0"}</definedName>
    <definedName name="_837__FDSAUDITLINK__" hidden="1">{"fdsup://directions/FAT Viewer?action=UPDATE&amp;creator=factset&amp;DYN_ARGS=TRUE&amp;DOC_NAME=FAT:FQL_AUDITING_CLIENT_TEMPLATE.FAT&amp;display_string=Audit&amp;VAR:KEY=RSJSNORKFU&amp;VAR:QUERY=RkZfRUJJVERBX09QRVIoUVRSLDQvMS8yMDA5LDYvMzAvMjAwOSwsLFVTRCk=&amp;WINDOW=FIRST_POPUP&amp;HEIGH","T=450&amp;WIDTH=450&amp;START_MAXIMIZED=FALSE&amp;VAR:CALENDAR=US&amp;VAR:SYMBOL=CEG&amp;VAR:INDEX=0"}</definedName>
    <definedName name="_838__FDSAUDITLINK__" localSheetId="7" hidden="1">{"fdsup://directions/FAT Viewer?action=UPDATE&amp;creator=factset&amp;DYN_ARGS=TRUE&amp;DOC_NAME=FAT:FQL_AUDITING_CLIENT_TEMPLATE.FAT&amp;display_string=Audit&amp;VAR:KEY=XEFIVKPWZK&amp;VAR:QUERY=RkZfRUJJVERBX09QRVIoUVRSLDQvMS8yMDEwLDYvMzAvMjAxMCwsLFVTRCk=&amp;WINDOW=FIRST_POPUP&amp;HEIGH","T=450&amp;WIDTH=450&amp;START_MAXIMIZED=FALSE&amp;VAR:CALENDAR=US&amp;VAR:SYMBOL=CEG&amp;VAR:INDEX=0"}</definedName>
    <definedName name="_838__FDSAUDITLINK__" localSheetId="9" hidden="1">{"fdsup://directions/FAT Viewer?action=UPDATE&amp;creator=factset&amp;DYN_ARGS=TRUE&amp;DOC_NAME=FAT:FQL_AUDITING_CLIENT_TEMPLATE.FAT&amp;display_string=Audit&amp;VAR:KEY=XEFIVKPWZK&amp;VAR:QUERY=RkZfRUJJVERBX09QRVIoUVRSLDQvMS8yMDEwLDYvMzAvMjAxMCwsLFVTRCk=&amp;WINDOW=FIRST_POPUP&amp;HEIGH","T=450&amp;WIDTH=450&amp;START_MAXIMIZED=FALSE&amp;VAR:CALENDAR=US&amp;VAR:SYMBOL=CEG&amp;VAR:INDEX=0"}</definedName>
    <definedName name="_838__FDSAUDITLINK__" localSheetId="8" hidden="1">{"fdsup://directions/FAT Viewer?action=UPDATE&amp;creator=factset&amp;DYN_ARGS=TRUE&amp;DOC_NAME=FAT:FQL_AUDITING_CLIENT_TEMPLATE.FAT&amp;display_string=Audit&amp;VAR:KEY=XEFIVKPWZK&amp;VAR:QUERY=RkZfRUJJVERBX09QRVIoUVRSLDQvMS8yMDEwLDYvMzAvMjAxMCwsLFVTRCk=&amp;WINDOW=FIRST_POPUP&amp;HEIGH","T=450&amp;WIDTH=450&amp;START_MAXIMIZED=FALSE&amp;VAR:CALENDAR=US&amp;VAR:SYMBOL=CEG&amp;VAR:INDEX=0"}</definedName>
    <definedName name="_838__FDSAUDITLINK__" localSheetId="10" hidden="1">{"fdsup://directions/FAT Viewer?action=UPDATE&amp;creator=factset&amp;DYN_ARGS=TRUE&amp;DOC_NAME=FAT:FQL_AUDITING_CLIENT_TEMPLATE.FAT&amp;display_string=Audit&amp;VAR:KEY=XEFIVKPWZK&amp;VAR:QUERY=RkZfRUJJVERBX09QRVIoUVRSLDQvMS8yMDEwLDYvMzAvMjAxMCwsLFVTRCk=&amp;WINDOW=FIRST_POPUP&amp;HEIGH","T=450&amp;WIDTH=450&amp;START_MAXIMIZED=FALSE&amp;VAR:CALENDAR=US&amp;VAR:SYMBOL=CEG&amp;VAR:INDEX=0"}</definedName>
    <definedName name="_838__FDSAUDITLINK__" localSheetId="3" hidden="1">{"fdsup://directions/FAT Viewer?action=UPDATE&amp;creator=factset&amp;DYN_ARGS=TRUE&amp;DOC_NAME=FAT:FQL_AUDITING_CLIENT_TEMPLATE.FAT&amp;display_string=Audit&amp;VAR:KEY=XEFIVKPWZK&amp;VAR:QUERY=RkZfRUJJVERBX09QRVIoUVRSLDQvMS8yMDEwLDYvMzAvMjAxMCwsLFVTRCk=&amp;WINDOW=FIRST_POPUP&amp;HEIGH","T=450&amp;WIDTH=450&amp;START_MAXIMIZED=FALSE&amp;VAR:CALENDAR=US&amp;VAR:SYMBOL=CEG&amp;VAR:INDEX=0"}</definedName>
    <definedName name="_838__FDSAUDITLINK__" localSheetId="5" hidden="1">{"fdsup://directions/FAT Viewer?action=UPDATE&amp;creator=factset&amp;DYN_ARGS=TRUE&amp;DOC_NAME=FAT:FQL_AUDITING_CLIENT_TEMPLATE.FAT&amp;display_string=Audit&amp;VAR:KEY=XEFIVKPWZK&amp;VAR:QUERY=RkZfRUJJVERBX09QRVIoUVRSLDQvMS8yMDEwLDYvMzAvMjAxMCwsLFVTRCk=&amp;WINDOW=FIRST_POPUP&amp;HEIGH","T=450&amp;WIDTH=450&amp;START_MAXIMIZED=FALSE&amp;VAR:CALENDAR=US&amp;VAR:SYMBOL=CEG&amp;VAR:INDEX=0"}</definedName>
    <definedName name="_838__FDSAUDITLINK__" localSheetId="1" hidden="1">{"fdsup://directions/FAT Viewer?action=UPDATE&amp;creator=factset&amp;DYN_ARGS=TRUE&amp;DOC_NAME=FAT:FQL_AUDITING_CLIENT_TEMPLATE.FAT&amp;display_string=Audit&amp;VAR:KEY=XEFIVKPWZK&amp;VAR:QUERY=RkZfRUJJVERBX09QRVIoUVRSLDQvMS8yMDEwLDYvMzAvMjAxMCwsLFVTRCk=&amp;WINDOW=FIRST_POPUP&amp;HEIGH","T=450&amp;WIDTH=450&amp;START_MAXIMIZED=FALSE&amp;VAR:CALENDAR=US&amp;VAR:SYMBOL=CEG&amp;VAR:INDEX=0"}</definedName>
    <definedName name="_838__FDSAUDITLINK__" hidden="1">{"fdsup://directions/FAT Viewer?action=UPDATE&amp;creator=factset&amp;DYN_ARGS=TRUE&amp;DOC_NAME=FAT:FQL_AUDITING_CLIENT_TEMPLATE.FAT&amp;display_string=Audit&amp;VAR:KEY=XEFIVKPWZK&amp;VAR:QUERY=RkZfRUJJVERBX09QRVIoUVRSLDQvMS8yMDEwLDYvMzAvMjAxMCwsLFVTRCk=&amp;WINDOW=FIRST_POPUP&amp;HEIGH","T=450&amp;WIDTH=450&amp;START_MAXIMIZED=FALSE&amp;VAR:CALENDAR=US&amp;VAR:SYMBOL=CEG&amp;VAR:INDEX=0"}</definedName>
    <definedName name="_839__FDSAUDITLINK__" localSheetId="7" hidden="1">{"fdsup://directions/FAT Viewer?action=UPDATE&amp;creator=factset&amp;DYN_ARGS=TRUE&amp;DOC_NAME=FAT:FQL_AUDITING_CLIENT_TEMPLATE.FAT&amp;display_string=Audit&amp;VAR:KEY=BYTEDUNUNK&amp;VAR:QUERY=RkZfRUJJVERBX09QRVIoUVRSLDQvMS8yMDA5LDYvMzAvMjAwOSwsLFVTRCk=&amp;WINDOW=FIRST_POPUP&amp;HEIGH","T=450&amp;WIDTH=450&amp;START_MAXIMIZED=FALSE&amp;VAR:CALENDAR=US&amp;VAR:SYMBOL=CCL&amp;VAR:INDEX=0"}</definedName>
    <definedName name="_839__FDSAUDITLINK__" localSheetId="9" hidden="1">{"fdsup://directions/FAT Viewer?action=UPDATE&amp;creator=factset&amp;DYN_ARGS=TRUE&amp;DOC_NAME=FAT:FQL_AUDITING_CLIENT_TEMPLATE.FAT&amp;display_string=Audit&amp;VAR:KEY=BYTEDUNUNK&amp;VAR:QUERY=RkZfRUJJVERBX09QRVIoUVRSLDQvMS8yMDA5LDYvMzAvMjAwOSwsLFVTRCk=&amp;WINDOW=FIRST_POPUP&amp;HEIGH","T=450&amp;WIDTH=450&amp;START_MAXIMIZED=FALSE&amp;VAR:CALENDAR=US&amp;VAR:SYMBOL=CCL&amp;VAR:INDEX=0"}</definedName>
    <definedName name="_839__FDSAUDITLINK__" localSheetId="8" hidden="1">{"fdsup://directions/FAT Viewer?action=UPDATE&amp;creator=factset&amp;DYN_ARGS=TRUE&amp;DOC_NAME=FAT:FQL_AUDITING_CLIENT_TEMPLATE.FAT&amp;display_string=Audit&amp;VAR:KEY=BYTEDUNUNK&amp;VAR:QUERY=RkZfRUJJVERBX09QRVIoUVRSLDQvMS8yMDA5LDYvMzAvMjAwOSwsLFVTRCk=&amp;WINDOW=FIRST_POPUP&amp;HEIGH","T=450&amp;WIDTH=450&amp;START_MAXIMIZED=FALSE&amp;VAR:CALENDAR=US&amp;VAR:SYMBOL=CCL&amp;VAR:INDEX=0"}</definedName>
    <definedName name="_839__FDSAUDITLINK__" localSheetId="10" hidden="1">{"fdsup://directions/FAT Viewer?action=UPDATE&amp;creator=factset&amp;DYN_ARGS=TRUE&amp;DOC_NAME=FAT:FQL_AUDITING_CLIENT_TEMPLATE.FAT&amp;display_string=Audit&amp;VAR:KEY=BYTEDUNUNK&amp;VAR:QUERY=RkZfRUJJVERBX09QRVIoUVRSLDQvMS8yMDA5LDYvMzAvMjAwOSwsLFVTRCk=&amp;WINDOW=FIRST_POPUP&amp;HEIGH","T=450&amp;WIDTH=450&amp;START_MAXIMIZED=FALSE&amp;VAR:CALENDAR=US&amp;VAR:SYMBOL=CCL&amp;VAR:INDEX=0"}</definedName>
    <definedName name="_839__FDSAUDITLINK__" localSheetId="3" hidden="1">{"fdsup://directions/FAT Viewer?action=UPDATE&amp;creator=factset&amp;DYN_ARGS=TRUE&amp;DOC_NAME=FAT:FQL_AUDITING_CLIENT_TEMPLATE.FAT&amp;display_string=Audit&amp;VAR:KEY=BYTEDUNUNK&amp;VAR:QUERY=RkZfRUJJVERBX09QRVIoUVRSLDQvMS8yMDA5LDYvMzAvMjAwOSwsLFVTRCk=&amp;WINDOW=FIRST_POPUP&amp;HEIGH","T=450&amp;WIDTH=450&amp;START_MAXIMIZED=FALSE&amp;VAR:CALENDAR=US&amp;VAR:SYMBOL=CCL&amp;VAR:INDEX=0"}</definedName>
    <definedName name="_839__FDSAUDITLINK__" localSheetId="5" hidden="1">{"fdsup://directions/FAT Viewer?action=UPDATE&amp;creator=factset&amp;DYN_ARGS=TRUE&amp;DOC_NAME=FAT:FQL_AUDITING_CLIENT_TEMPLATE.FAT&amp;display_string=Audit&amp;VAR:KEY=BYTEDUNUNK&amp;VAR:QUERY=RkZfRUJJVERBX09QRVIoUVRSLDQvMS8yMDA5LDYvMzAvMjAwOSwsLFVTRCk=&amp;WINDOW=FIRST_POPUP&amp;HEIGH","T=450&amp;WIDTH=450&amp;START_MAXIMIZED=FALSE&amp;VAR:CALENDAR=US&amp;VAR:SYMBOL=CCL&amp;VAR:INDEX=0"}</definedName>
    <definedName name="_839__FDSAUDITLINK__" localSheetId="1" hidden="1">{"fdsup://directions/FAT Viewer?action=UPDATE&amp;creator=factset&amp;DYN_ARGS=TRUE&amp;DOC_NAME=FAT:FQL_AUDITING_CLIENT_TEMPLATE.FAT&amp;display_string=Audit&amp;VAR:KEY=BYTEDUNUNK&amp;VAR:QUERY=RkZfRUJJVERBX09QRVIoUVRSLDQvMS8yMDA5LDYvMzAvMjAwOSwsLFVTRCk=&amp;WINDOW=FIRST_POPUP&amp;HEIGH","T=450&amp;WIDTH=450&amp;START_MAXIMIZED=FALSE&amp;VAR:CALENDAR=US&amp;VAR:SYMBOL=CCL&amp;VAR:INDEX=0"}</definedName>
    <definedName name="_839__FDSAUDITLINK__" hidden="1">{"fdsup://directions/FAT Viewer?action=UPDATE&amp;creator=factset&amp;DYN_ARGS=TRUE&amp;DOC_NAME=FAT:FQL_AUDITING_CLIENT_TEMPLATE.FAT&amp;display_string=Audit&amp;VAR:KEY=BYTEDUNUNK&amp;VAR:QUERY=RkZfRUJJVERBX09QRVIoUVRSLDQvMS8yMDA5LDYvMzAvMjAwOSwsLFVTRCk=&amp;WINDOW=FIRST_POPUP&amp;HEIGH","T=450&amp;WIDTH=450&amp;START_MAXIMIZED=FALSE&amp;VAR:CALENDAR=US&amp;VAR:SYMBOL=CCL&amp;VAR:INDEX=0"}</definedName>
    <definedName name="_84__FDSAUDITLINK__" localSheetId="7" hidden="1">{"fdsup://directions/FAT Viewer?action=UPDATE&amp;creator=factset&amp;DYN_ARGS=TRUE&amp;DOC_NAME=FAT:FQL_AUDITING_CLIENT_TEMPLATE.FAT&amp;display_string=Audit&amp;VAR:KEY=HEFQDYZGFW&amp;VAR:QUERY=RkZfRUJJVERBX09QRVIoUVRSLDQvMS8yMDEwLDYvMzAvMjAxMCwsLFVTRCk=&amp;WINDOW=FIRST_POPUP&amp;HEIGH","T=450&amp;WIDTH=450&amp;START_MAXIMIZED=FALSE&amp;VAR:CALENDAR=US&amp;VAR:SYMBOL=USB&amp;VAR:INDEX=0"}</definedName>
    <definedName name="_84__FDSAUDITLINK__" localSheetId="9" hidden="1">{"fdsup://directions/FAT Viewer?action=UPDATE&amp;creator=factset&amp;DYN_ARGS=TRUE&amp;DOC_NAME=FAT:FQL_AUDITING_CLIENT_TEMPLATE.FAT&amp;display_string=Audit&amp;VAR:KEY=HEFQDYZGFW&amp;VAR:QUERY=RkZfRUJJVERBX09QRVIoUVRSLDQvMS8yMDEwLDYvMzAvMjAxMCwsLFVTRCk=&amp;WINDOW=FIRST_POPUP&amp;HEIGH","T=450&amp;WIDTH=450&amp;START_MAXIMIZED=FALSE&amp;VAR:CALENDAR=US&amp;VAR:SYMBOL=USB&amp;VAR:INDEX=0"}</definedName>
    <definedName name="_84__FDSAUDITLINK__" localSheetId="8" hidden="1">{"fdsup://directions/FAT Viewer?action=UPDATE&amp;creator=factset&amp;DYN_ARGS=TRUE&amp;DOC_NAME=FAT:FQL_AUDITING_CLIENT_TEMPLATE.FAT&amp;display_string=Audit&amp;VAR:KEY=HEFQDYZGFW&amp;VAR:QUERY=RkZfRUJJVERBX09QRVIoUVRSLDQvMS8yMDEwLDYvMzAvMjAxMCwsLFVTRCk=&amp;WINDOW=FIRST_POPUP&amp;HEIGH","T=450&amp;WIDTH=450&amp;START_MAXIMIZED=FALSE&amp;VAR:CALENDAR=US&amp;VAR:SYMBOL=USB&amp;VAR:INDEX=0"}</definedName>
    <definedName name="_84__FDSAUDITLINK__" localSheetId="10" hidden="1">{"fdsup://directions/FAT Viewer?action=UPDATE&amp;creator=factset&amp;DYN_ARGS=TRUE&amp;DOC_NAME=FAT:FQL_AUDITING_CLIENT_TEMPLATE.FAT&amp;display_string=Audit&amp;VAR:KEY=HEFQDYZGFW&amp;VAR:QUERY=RkZfRUJJVERBX09QRVIoUVRSLDQvMS8yMDEwLDYvMzAvMjAxMCwsLFVTRCk=&amp;WINDOW=FIRST_POPUP&amp;HEIGH","T=450&amp;WIDTH=450&amp;START_MAXIMIZED=FALSE&amp;VAR:CALENDAR=US&amp;VAR:SYMBOL=USB&amp;VAR:INDEX=0"}</definedName>
    <definedName name="_84__FDSAUDITLINK__" localSheetId="3" hidden="1">{"fdsup://directions/FAT Viewer?action=UPDATE&amp;creator=factset&amp;DYN_ARGS=TRUE&amp;DOC_NAME=FAT:FQL_AUDITING_CLIENT_TEMPLATE.FAT&amp;display_string=Audit&amp;VAR:KEY=HEFQDYZGFW&amp;VAR:QUERY=RkZfRUJJVERBX09QRVIoUVRSLDQvMS8yMDEwLDYvMzAvMjAxMCwsLFVTRCk=&amp;WINDOW=FIRST_POPUP&amp;HEIGH","T=450&amp;WIDTH=450&amp;START_MAXIMIZED=FALSE&amp;VAR:CALENDAR=US&amp;VAR:SYMBOL=USB&amp;VAR:INDEX=0"}</definedName>
    <definedName name="_84__FDSAUDITLINK__" localSheetId="5" hidden="1">{"fdsup://directions/FAT Viewer?action=UPDATE&amp;creator=factset&amp;DYN_ARGS=TRUE&amp;DOC_NAME=FAT:FQL_AUDITING_CLIENT_TEMPLATE.FAT&amp;display_string=Audit&amp;VAR:KEY=HEFQDYZGFW&amp;VAR:QUERY=RkZfRUJJVERBX09QRVIoUVRSLDQvMS8yMDEwLDYvMzAvMjAxMCwsLFVTRCk=&amp;WINDOW=FIRST_POPUP&amp;HEIGH","T=450&amp;WIDTH=450&amp;START_MAXIMIZED=FALSE&amp;VAR:CALENDAR=US&amp;VAR:SYMBOL=USB&amp;VAR:INDEX=0"}</definedName>
    <definedName name="_84__FDSAUDITLINK__" localSheetId="1" hidden="1">{"fdsup://directions/FAT Viewer?action=UPDATE&amp;creator=factset&amp;DYN_ARGS=TRUE&amp;DOC_NAME=FAT:FQL_AUDITING_CLIENT_TEMPLATE.FAT&amp;display_string=Audit&amp;VAR:KEY=HEFQDYZGFW&amp;VAR:QUERY=RkZfRUJJVERBX09QRVIoUVRSLDQvMS8yMDEwLDYvMzAvMjAxMCwsLFVTRCk=&amp;WINDOW=FIRST_POPUP&amp;HEIGH","T=450&amp;WIDTH=450&amp;START_MAXIMIZED=FALSE&amp;VAR:CALENDAR=US&amp;VAR:SYMBOL=USB&amp;VAR:INDEX=0"}</definedName>
    <definedName name="_84__FDSAUDITLINK__" hidden="1">{"fdsup://directions/FAT Viewer?action=UPDATE&amp;creator=factset&amp;DYN_ARGS=TRUE&amp;DOC_NAME=FAT:FQL_AUDITING_CLIENT_TEMPLATE.FAT&amp;display_string=Audit&amp;VAR:KEY=HEFQDYZGFW&amp;VAR:QUERY=RkZfRUJJVERBX09QRVIoUVRSLDQvMS8yMDEwLDYvMzAvMjAxMCwsLFVTRCk=&amp;WINDOW=FIRST_POPUP&amp;HEIGH","T=450&amp;WIDTH=450&amp;START_MAXIMIZED=FALSE&amp;VAR:CALENDAR=US&amp;VAR:SYMBOL=USB&amp;VAR:INDEX=0"}</definedName>
    <definedName name="_840__FDSAUDITLINK__" localSheetId="7" hidden="1">{"fdsup://directions/FAT Viewer?action=UPDATE&amp;creator=factset&amp;DYN_ARGS=TRUE&amp;DOC_NAME=FAT:FQL_AUDITING_CLIENT_TEMPLATE.FAT&amp;display_string=Audit&amp;VAR:KEY=VQTETMDSBA&amp;VAR:QUERY=RkZfRUJJVERBX09QRVIoUVRSLDQvMS8yMDEwLDYvMzAvMjAxMCwsLFVTRCk=&amp;WINDOW=FIRST_POPUP&amp;HEIGH","T=450&amp;WIDTH=450&amp;START_MAXIMIZED=FALSE&amp;VAR:CALENDAR=US&amp;VAR:SYMBOL=CCL&amp;VAR:INDEX=0"}</definedName>
    <definedName name="_840__FDSAUDITLINK__" localSheetId="9" hidden="1">{"fdsup://directions/FAT Viewer?action=UPDATE&amp;creator=factset&amp;DYN_ARGS=TRUE&amp;DOC_NAME=FAT:FQL_AUDITING_CLIENT_TEMPLATE.FAT&amp;display_string=Audit&amp;VAR:KEY=VQTETMDSBA&amp;VAR:QUERY=RkZfRUJJVERBX09QRVIoUVRSLDQvMS8yMDEwLDYvMzAvMjAxMCwsLFVTRCk=&amp;WINDOW=FIRST_POPUP&amp;HEIGH","T=450&amp;WIDTH=450&amp;START_MAXIMIZED=FALSE&amp;VAR:CALENDAR=US&amp;VAR:SYMBOL=CCL&amp;VAR:INDEX=0"}</definedName>
    <definedName name="_840__FDSAUDITLINK__" localSheetId="8" hidden="1">{"fdsup://directions/FAT Viewer?action=UPDATE&amp;creator=factset&amp;DYN_ARGS=TRUE&amp;DOC_NAME=FAT:FQL_AUDITING_CLIENT_TEMPLATE.FAT&amp;display_string=Audit&amp;VAR:KEY=VQTETMDSBA&amp;VAR:QUERY=RkZfRUJJVERBX09QRVIoUVRSLDQvMS8yMDEwLDYvMzAvMjAxMCwsLFVTRCk=&amp;WINDOW=FIRST_POPUP&amp;HEIGH","T=450&amp;WIDTH=450&amp;START_MAXIMIZED=FALSE&amp;VAR:CALENDAR=US&amp;VAR:SYMBOL=CCL&amp;VAR:INDEX=0"}</definedName>
    <definedName name="_840__FDSAUDITLINK__" localSheetId="10" hidden="1">{"fdsup://directions/FAT Viewer?action=UPDATE&amp;creator=factset&amp;DYN_ARGS=TRUE&amp;DOC_NAME=FAT:FQL_AUDITING_CLIENT_TEMPLATE.FAT&amp;display_string=Audit&amp;VAR:KEY=VQTETMDSBA&amp;VAR:QUERY=RkZfRUJJVERBX09QRVIoUVRSLDQvMS8yMDEwLDYvMzAvMjAxMCwsLFVTRCk=&amp;WINDOW=FIRST_POPUP&amp;HEIGH","T=450&amp;WIDTH=450&amp;START_MAXIMIZED=FALSE&amp;VAR:CALENDAR=US&amp;VAR:SYMBOL=CCL&amp;VAR:INDEX=0"}</definedName>
    <definedName name="_840__FDSAUDITLINK__" localSheetId="3" hidden="1">{"fdsup://directions/FAT Viewer?action=UPDATE&amp;creator=factset&amp;DYN_ARGS=TRUE&amp;DOC_NAME=FAT:FQL_AUDITING_CLIENT_TEMPLATE.FAT&amp;display_string=Audit&amp;VAR:KEY=VQTETMDSBA&amp;VAR:QUERY=RkZfRUJJVERBX09QRVIoUVRSLDQvMS8yMDEwLDYvMzAvMjAxMCwsLFVTRCk=&amp;WINDOW=FIRST_POPUP&amp;HEIGH","T=450&amp;WIDTH=450&amp;START_MAXIMIZED=FALSE&amp;VAR:CALENDAR=US&amp;VAR:SYMBOL=CCL&amp;VAR:INDEX=0"}</definedName>
    <definedName name="_840__FDSAUDITLINK__" localSheetId="5" hidden="1">{"fdsup://directions/FAT Viewer?action=UPDATE&amp;creator=factset&amp;DYN_ARGS=TRUE&amp;DOC_NAME=FAT:FQL_AUDITING_CLIENT_TEMPLATE.FAT&amp;display_string=Audit&amp;VAR:KEY=VQTETMDSBA&amp;VAR:QUERY=RkZfRUJJVERBX09QRVIoUVRSLDQvMS8yMDEwLDYvMzAvMjAxMCwsLFVTRCk=&amp;WINDOW=FIRST_POPUP&amp;HEIGH","T=450&amp;WIDTH=450&amp;START_MAXIMIZED=FALSE&amp;VAR:CALENDAR=US&amp;VAR:SYMBOL=CCL&amp;VAR:INDEX=0"}</definedName>
    <definedName name="_840__FDSAUDITLINK__" localSheetId="1" hidden="1">{"fdsup://directions/FAT Viewer?action=UPDATE&amp;creator=factset&amp;DYN_ARGS=TRUE&amp;DOC_NAME=FAT:FQL_AUDITING_CLIENT_TEMPLATE.FAT&amp;display_string=Audit&amp;VAR:KEY=VQTETMDSBA&amp;VAR:QUERY=RkZfRUJJVERBX09QRVIoUVRSLDQvMS8yMDEwLDYvMzAvMjAxMCwsLFVTRCk=&amp;WINDOW=FIRST_POPUP&amp;HEIGH","T=450&amp;WIDTH=450&amp;START_MAXIMIZED=FALSE&amp;VAR:CALENDAR=US&amp;VAR:SYMBOL=CCL&amp;VAR:INDEX=0"}</definedName>
    <definedName name="_840__FDSAUDITLINK__" hidden="1">{"fdsup://directions/FAT Viewer?action=UPDATE&amp;creator=factset&amp;DYN_ARGS=TRUE&amp;DOC_NAME=FAT:FQL_AUDITING_CLIENT_TEMPLATE.FAT&amp;display_string=Audit&amp;VAR:KEY=VQTETMDSBA&amp;VAR:QUERY=RkZfRUJJVERBX09QRVIoUVRSLDQvMS8yMDEwLDYvMzAvMjAxMCwsLFVTRCk=&amp;WINDOW=FIRST_POPUP&amp;HEIGH","T=450&amp;WIDTH=450&amp;START_MAXIMIZED=FALSE&amp;VAR:CALENDAR=US&amp;VAR:SYMBOL=CCL&amp;VAR:INDEX=0"}</definedName>
    <definedName name="_841__FDSAUDITLINK__" localSheetId="7" hidden="1">{"fdsup://directions/FAT Viewer?action=UPDATE&amp;creator=factset&amp;DYN_ARGS=TRUE&amp;DOC_NAME=FAT:FQL_AUDITING_CLIENT_TEMPLATE.FAT&amp;display_string=Audit&amp;VAR:KEY=JMLUZKZKRM&amp;VAR:QUERY=RkZfRUJJVERBX09QRVIoUVRSLDQvMS8yMDA5LDYvMzAvMjAwOSwsLFVTRCk=&amp;WINDOW=FIRST_POPUP&amp;HEIGH","T=450&amp;WIDTH=450&amp;START_MAXIMIZED=FALSE&amp;VAR:CALENDAR=US&amp;VAR:SYMBOL=CCE&amp;VAR:INDEX=0"}</definedName>
    <definedName name="_841__FDSAUDITLINK__" localSheetId="9" hidden="1">{"fdsup://directions/FAT Viewer?action=UPDATE&amp;creator=factset&amp;DYN_ARGS=TRUE&amp;DOC_NAME=FAT:FQL_AUDITING_CLIENT_TEMPLATE.FAT&amp;display_string=Audit&amp;VAR:KEY=JMLUZKZKRM&amp;VAR:QUERY=RkZfRUJJVERBX09QRVIoUVRSLDQvMS8yMDA5LDYvMzAvMjAwOSwsLFVTRCk=&amp;WINDOW=FIRST_POPUP&amp;HEIGH","T=450&amp;WIDTH=450&amp;START_MAXIMIZED=FALSE&amp;VAR:CALENDAR=US&amp;VAR:SYMBOL=CCE&amp;VAR:INDEX=0"}</definedName>
    <definedName name="_841__FDSAUDITLINK__" localSheetId="8" hidden="1">{"fdsup://directions/FAT Viewer?action=UPDATE&amp;creator=factset&amp;DYN_ARGS=TRUE&amp;DOC_NAME=FAT:FQL_AUDITING_CLIENT_TEMPLATE.FAT&amp;display_string=Audit&amp;VAR:KEY=JMLUZKZKRM&amp;VAR:QUERY=RkZfRUJJVERBX09QRVIoUVRSLDQvMS8yMDA5LDYvMzAvMjAwOSwsLFVTRCk=&amp;WINDOW=FIRST_POPUP&amp;HEIGH","T=450&amp;WIDTH=450&amp;START_MAXIMIZED=FALSE&amp;VAR:CALENDAR=US&amp;VAR:SYMBOL=CCE&amp;VAR:INDEX=0"}</definedName>
    <definedName name="_841__FDSAUDITLINK__" localSheetId="10" hidden="1">{"fdsup://directions/FAT Viewer?action=UPDATE&amp;creator=factset&amp;DYN_ARGS=TRUE&amp;DOC_NAME=FAT:FQL_AUDITING_CLIENT_TEMPLATE.FAT&amp;display_string=Audit&amp;VAR:KEY=JMLUZKZKRM&amp;VAR:QUERY=RkZfRUJJVERBX09QRVIoUVRSLDQvMS8yMDA5LDYvMzAvMjAwOSwsLFVTRCk=&amp;WINDOW=FIRST_POPUP&amp;HEIGH","T=450&amp;WIDTH=450&amp;START_MAXIMIZED=FALSE&amp;VAR:CALENDAR=US&amp;VAR:SYMBOL=CCE&amp;VAR:INDEX=0"}</definedName>
    <definedName name="_841__FDSAUDITLINK__" localSheetId="3" hidden="1">{"fdsup://directions/FAT Viewer?action=UPDATE&amp;creator=factset&amp;DYN_ARGS=TRUE&amp;DOC_NAME=FAT:FQL_AUDITING_CLIENT_TEMPLATE.FAT&amp;display_string=Audit&amp;VAR:KEY=JMLUZKZKRM&amp;VAR:QUERY=RkZfRUJJVERBX09QRVIoUVRSLDQvMS8yMDA5LDYvMzAvMjAwOSwsLFVTRCk=&amp;WINDOW=FIRST_POPUP&amp;HEIGH","T=450&amp;WIDTH=450&amp;START_MAXIMIZED=FALSE&amp;VAR:CALENDAR=US&amp;VAR:SYMBOL=CCE&amp;VAR:INDEX=0"}</definedName>
    <definedName name="_841__FDSAUDITLINK__" localSheetId="5" hidden="1">{"fdsup://directions/FAT Viewer?action=UPDATE&amp;creator=factset&amp;DYN_ARGS=TRUE&amp;DOC_NAME=FAT:FQL_AUDITING_CLIENT_TEMPLATE.FAT&amp;display_string=Audit&amp;VAR:KEY=JMLUZKZKRM&amp;VAR:QUERY=RkZfRUJJVERBX09QRVIoUVRSLDQvMS8yMDA5LDYvMzAvMjAwOSwsLFVTRCk=&amp;WINDOW=FIRST_POPUP&amp;HEIGH","T=450&amp;WIDTH=450&amp;START_MAXIMIZED=FALSE&amp;VAR:CALENDAR=US&amp;VAR:SYMBOL=CCE&amp;VAR:INDEX=0"}</definedName>
    <definedName name="_841__FDSAUDITLINK__" localSheetId="1" hidden="1">{"fdsup://directions/FAT Viewer?action=UPDATE&amp;creator=factset&amp;DYN_ARGS=TRUE&amp;DOC_NAME=FAT:FQL_AUDITING_CLIENT_TEMPLATE.FAT&amp;display_string=Audit&amp;VAR:KEY=JMLUZKZKRM&amp;VAR:QUERY=RkZfRUJJVERBX09QRVIoUVRSLDQvMS8yMDA5LDYvMzAvMjAwOSwsLFVTRCk=&amp;WINDOW=FIRST_POPUP&amp;HEIGH","T=450&amp;WIDTH=450&amp;START_MAXIMIZED=FALSE&amp;VAR:CALENDAR=US&amp;VAR:SYMBOL=CCE&amp;VAR:INDEX=0"}</definedName>
    <definedName name="_841__FDSAUDITLINK__" hidden="1">{"fdsup://directions/FAT Viewer?action=UPDATE&amp;creator=factset&amp;DYN_ARGS=TRUE&amp;DOC_NAME=FAT:FQL_AUDITING_CLIENT_TEMPLATE.FAT&amp;display_string=Audit&amp;VAR:KEY=JMLUZKZKRM&amp;VAR:QUERY=RkZfRUJJVERBX09QRVIoUVRSLDQvMS8yMDA5LDYvMzAvMjAwOSwsLFVTRCk=&amp;WINDOW=FIRST_POPUP&amp;HEIGH","T=450&amp;WIDTH=450&amp;START_MAXIMIZED=FALSE&amp;VAR:CALENDAR=US&amp;VAR:SYMBOL=CCE&amp;VAR:INDEX=0"}</definedName>
    <definedName name="_842__FDSAUDITLINK__" localSheetId="7" hidden="1">{"fdsup://directions/FAT Viewer?action=UPDATE&amp;creator=factset&amp;DYN_ARGS=TRUE&amp;DOC_NAME=FAT:FQL_AUDITING_CLIENT_TEMPLATE.FAT&amp;display_string=Audit&amp;VAR:KEY=BWNGPGDIVI&amp;VAR:QUERY=RkZfRUJJVERBX09QRVIoUVRSLDQvMS8yMDEwLDYvMzAvMjAxMCwsLFVTRCk=&amp;WINDOW=FIRST_POPUP&amp;HEIGH","T=450&amp;WIDTH=450&amp;START_MAXIMIZED=FALSE&amp;VAR:CALENDAR=US&amp;VAR:SYMBOL=CCE&amp;VAR:INDEX=0"}</definedName>
    <definedName name="_842__FDSAUDITLINK__" localSheetId="9" hidden="1">{"fdsup://directions/FAT Viewer?action=UPDATE&amp;creator=factset&amp;DYN_ARGS=TRUE&amp;DOC_NAME=FAT:FQL_AUDITING_CLIENT_TEMPLATE.FAT&amp;display_string=Audit&amp;VAR:KEY=BWNGPGDIVI&amp;VAR:QUERY=RkZfRUJJVERBX09QRVIoUVRSLDQvMS8yMDEwLDYvMzAvMjAxMCwsLFVTRCk=&amp;WINDOW=FIRST_POPUP&amp;HEIGH","T=450&amp;WIDTH=450&amp;START_MAXIMIZED=FALSE&amp;VAR:CALENDAR=US&amp;VAR:SYMBOL=CCE&amp;VAR:INDEX=0"}</definedName>
    <definedName name="_842__FDSAUDITLINK__" localSheetId="8" hidden="1">{"fdsup://directions/FAT Viewer?action=UPDATE&amp;creator=factset&amp;DYN_ARGS=TRUE&amp;DOC_NAME=FAT:FQL_AUDITING_CLIENT_TEMPLATE.FAT&amp;display_string=Audit&amp;VAR:KEY=BWNGPGDIVI&amp;VAR:QUERY=RkZfRUJJVERBX09QRVIoUVRSLDQvMS8yMDEwLDYvMzAvMjAxMCwsLFVTRCk=&amp;WINDOW=FIRST_POPUP&amp;HEIGH","T=450&amp;WIDTH=450&amp;START_MAXIMIZED=FALSE&amp;VAR:CALENDAR=US&amp;VAR:SYMBOL=CCE&amp;VAR:INDEX=0"}</definedName>
    <definedName name="_842__FDSAUDITLINK__" localSheetId="10" hidden="1">{"fdsup://directions/FAT Viewer?action=UPDATE&amp;creator=factset&amp;DYN_ARGS=TRUE&amp;DOC_NAME=FAT:FQL_AUDITING_CLIENT_TEMPLATE.FAT&amp;display_string=Audit&amp;VAR:KEY=BWNGPGDIVI&amp;VAR:QUERY=RkZfRUJJVERBX09QRVIoUVRSLDQvMS8yMDEwLDYvMzAvMjAxMCwsLFVTRCk=&amp;WINDOW=FIRST_POPUP&amp;HEIGH","T=450&amp;WIDTH=450&amp;START_MAXIMIZED=FALSE&amp;VAR:CALENDAR=US&amp;VAR:SYMBOL=CCE&amp;VAR:INDEX=0"}</definedName>
    <definedName name="_842__FDSAUDITLINK__" localSheetId="3" hidden="1">{"fdsup://directions/FAT Viewer?action=UPDATE&amp;creator=factset&amp;DYN_ARGS=TRUE&amp;DOC_NAME=FAT:FQL_AUDITING_CLIENT_TEMPLATE.FAT&amp;display_string=Audit&amp;VAR:KEY=BWNGPGDIVI&amp;VAR:QUERY=RkZfRUJJVERBX09QRVIoUVRSLDQvMS8yMDEwLDYvMzAvMjAxMCwsLFVTRCk=&amp;WINDOW=FIRST_POPUP&amp;HEIGH","T=450&amp;WIDTH=450&amp;START_MAXIMIZED=FALSE&amp;VAR:CALENDAR=US&amp;VAR:SYMBOL=CCE&amp;VAR:INDEX=0"}</definedName>
    <definedName name="_842__FDSAUDITLINK__" localSheetId="5" hidden="1">{"fdsup://directions/FAT Viewer?action=UPDATE&amp;creator=factset&amp;DYN_ARGS=TRUE&amp;DOC_NAME=FAT:FQL_AUDITING_CLIENT_TEMPLATE.FAT&amp;display_string=Audit&amp;VAR:KEY=BWNGPGDIVI&amp;VAR:QUERY=RkZfRUJJVERBX09QRVIoUVRSLDQvMS8yMDEwLDYvMzAvMjAxMCwsLFVTRCk=&amp;WINDOW=FIRST_POPUP&amp;HEIGH","T=450&amp;WIDTH=450&amp;START_MAXIMIZED=FALSE&amp;VAR:CALENDAR=US&amp;VAR:SYMBOL=CCE&amp;VAR:INDEX=0"}</definedName>
    <definedName name="_842__FDSAUDITLINK__" localSheetId="1" hidden="1">{"fdsup://directions/FAT Viewer?action=UPDATE&amp;creator=factset&amp;DYN_ARGS=TRUE&amp;DOC_NAME=FAT:FQL_AUDITING_CLIENT_TEMPLATE.FAT&amp;display_string=Audit&amp;VAR:KEY=BWNGPGDIVI&amp;VAR:QUERY=RkZfRUJJVERBX09QRVIoUVRSLDQvMS8yMDEwLDYvMzAvMjAxMCwsLFVTRCk=&amp;WINDOW=FIRST_POPUP&amp;HEIGH","T=450&amp;WIDTH=450&amp;START_MAXIMIZED=FALSE&amp;VAR:CALENDAR=US&amp;VAR:SYMBOL=CCE&amp;VAR:INDEX=0"}</definedName>
    <definedName name="_842__FDSAUDITLINK__" hidden="1">{"fdsup://directions/FAT Viewer?action=UPDATE&amp;creator=factset&amp;DYN_ARGS=TRUE&amp;DOC_NAME=FAT:FQL_AUDITING_CLIENT_TEMPLATE.FAT&amp;display_string=Audit&amp;VAR:KEY=BWNGPGDIVI&amp;VAR:QUERY=RkZfRUJJVERBX09QRVIoUVRSLDQvMS8yMDEwLDYvMzAvMjAxMCwsLFVTRCk=&amp;WINDOW=FIRST_POPUP&amp;HEIGH","T=450&amp;WIDTH=450&amp;START_MAXIMIZED=FALSE&amp;VAR:CALENDAR=US&amp;VAR:SYMBOL=CCE&amp;VAR:INDEX=0"}</definedName>
    <definedName name="_843__FDSAUDITLINK__" localSheetId="7" hidden="1">{"fdsup://directions/FAT Viewer?action=UPDATE&amp;creator=factset&amp;DYN_ARGS=TRUE&amp;DOC_NAME=FAT:FQL_AUDITING_CLIENT_TEMPLATE.FAT&amp;display_string=Audit&amp;VAR:KEY=PKNQPSHAVQ&amp;VAR:QUERY=RkZfRUJJVERBX09QRVIoUVRSLDQvMS8yMDA5LDYvMzAvMjAwOSwsLFVTRCk=&amp;WINDOW=FIRST_POPUP&amp;HEIGH","T=450&amp;WIDTH=450&amp;START_MAXIMIZED=FALSE&amp;VAR:CALENDAR=US&amp;VAR:SYMBOL=CBS&amp;VAR:INDEX=0"}</definedName>
    <definedName name="_843__FDSAUDITLINK__" localSheetId="9" hidden="1">{"fdsup://directions/FAT Viewer?action=UPDATE&amp;creator=factset&amp;DYN_ARGS=TRUE&amp;DOC_NAME=FAT:FQL_AUDITING_CLIENT_TEMPLATE.FAT&amp;display_string=Audit&amp;VAR:KEY=PKNQPSHAVQ&amp;VAR:QUERY=RkZfRUJJVERBX09QRVIoUVRSLDQvMS8yMDA5LDYvMzAvMjAwOSwsLFVTRCk=&amp;WINDOW=FIRST_POPUP&amp;HEIGH","T=450&amp;WIDTH=450&amp;START_MAXIMIZED=FALSE&amp;VAR:CALENDAR=US&amp;VAR:SYMBOL=CBS&amp;VAR:INDEX=0"}</definedName>
    <definedName name="_843__FDSAUDITLINK__" localSheetId="8" hidden="1">{"fdsup://directions/FAT Viewer?action=UPDATE&amp;creator=factset&amp;DYN_ARGS=TRUE&amp;DOC_NAME=FAT:FQL_AUDITING_CLIENT_TEMPLATE.FAT&amp;display_string=Audit&amp;VAR:KEY=PKNQPSHAVQ&amp;VAR:QUERY=RkZfRUJJVERBX09QRVIoUVRSLDQvMS8yMDA5LDYvMzAvMjAwOSwsLFVTRCk=&amp;WINDOW=FIRST_POPUP&amp;HEIGH","T=450&amp;WIDTH=450&amp;START_MAXIMIZED=FALSE&amp;VAR:CALENDAR=US&amp;VAR:SYMBOL=CBS&amp;VAR:INDEX=0"}</definedName>
    <definedName name="_843__FDSAUDITLINK__" localSheetId="10" hidden="1">{"fdsup://directions/FAT Viewer?action=UPDATE&amp;creator=factset&amp;DYN_ARGS=TRUE&amp;DOC_NAME=FAT:FQL_AUDITING_CLIENT_TEMPLATE.FAT&amp;display_string=Audit&amp;VAR:KEY=PKNQPSHAVQ&amp;VAR:QUERY=RkZfRUJJVERBX09QRVIoUVRSLDQvMS8yMDA5LDYvMzAvMjAwOSwsLFVTRCk=&amp;WINDOW=FIRST_POPUP&amp;HEIGH","T=450&amp;WIDTH=450&amp;START_MAXIMIZED=FALSE&amp;VAR:CALENDAR=US&amp;VAR:SYMBOL=CBS&amp;VAR:INDEX=0"}</definedName>
    <definedName name="_843__FDSAUDITLINK__" localSheetId="3" hidden="1">{"fdsup://directions/FAT Viewer?action=UPDATE&amp;creator=factset&amp;DYN_ARGS=TRUE&amp;DOC_NAME=FAT:FQL_AUDITING_CLIENT_TEMPLATE.FAT&amp;display_string=Audit&amp;VAR:KEY=PKNQPSHAVQ&amp;VAR:QUERY=RkZfRUJJVERBX09QRVIoUVRSLDQvMS8yMDA5LDYvMzAvMjAwOSwsLFVTRCk=&amp;WINDOW=FIRST_POPUP&amp;HEIGH","T=450&amp;WIDTH=450&amp;START_MAXIMIZED=FALSE&amp;VAR:CALENDAR=US&amp;VAR:SYMBOL=CBS&amp;VAR:INDEX=0"}</definedName>
    <definedName name="_843__FDSAUDITLINK__" localSheetId="5" hidden="1">{"fdsup://directions/FAT Viewer?action=UPDATE&amp;creator=factset&amp;DYN_ARGS=TRUE&amp;DOC_NAME=FAT:FQL_AUDITING_CLIENT_TEMPLATE.FAT&amp;display_string=Audit&amp;VAR:KEY=PKNQPSHAVQ&amp;VAR:QUERY=RkZfRUJJVERBX09QRVIoUVRSLDQvMS8yMDA5LDYvMzAvMjAwOSwsLFVTRCk=&amp;WINDOW=FIRST_POPUP&amp;HEIGH","T=450&amp;WIDTH=450&amp;START_MAXIMIZED=FALSE&amp;VAR:CALENDAR=US&amp;VAR:SYMBOL=CBS&amp;VAR:INDEX=0"}</definedName>
    <definedName name="_843__FDSAUDITLINK__" localSheetId="1" hidden="1">{"fdsup://directions/FAT Viewer?action=UPDATE&amp;creator=factset&amp;DYN_ARGS=TRUE&amp;DOC_NAME=FAT:FQL_AUDITING_CLIENT_TEMPLATE.FAT&amp;display_string=Audit&amp;VAR:KEY=PKNQPSHAVQ&amp;VAR:QUERY=RkZfRUJJVERBX09QRVIoUVRSLDQvMS8yMDA5LDYvMzAvMjAwOSwsLFVTRCk=&amp;WINDOW=FIRST_POPUP&amp;HEIGH","T=450&amp;WIDTH=450&amp;START_MAXIMIZED=FALSE&amp;VAR:CALENDAR=US&amp;VAR:SYMBOL=CBS&amp;VAR:INDEX=0"}</definedName>
    <definedName name="_843__FDSAUDITLINK__" hidden="1">{"fdsup://directions/FAT Viewer?action=UPDATE&amp;creator=factset&amp;DYN_ARGS=TRUE&amp;DOC_NAME=FAT:FQL_AUDITING_CLIENT_TEMPLATE.FAT&amp;display_string=Audit&amp;VAR:KEY=PKNQPSHAVQ&amp;VAR:QUERY=RkZfRUJJVERBX09QRVIoUVRSLDQvMS8yMDA5LDYvMzAvMjAwOSwsLFVTRCk=&amp;WINDOW=FIRST_POPUP&amp;HEIGH","T=450&amp;WIDTH=450&amp;START_MAXIMIZED=FALSE&amp;VAR:CALENDAR=US&amp;VAR:SYMBOL=CBS&amp;VAR:INDEX=0"}</definedName>
    <definedName name="_844__FDSAUDITLINK__" localSheetId="7" hidden="1">{"fdsup://directions/FAT Viewer?action=UPDATE&amp;creator=factset&amp;DYN_ARGS=TRUE&amp;DOC_NAME=FAT:FQL_AUDITING_CLIENT_TEMPLATE.FAT&amp;display_string=Audit&amp;VAR:KEY=FEZCVWPEDA&amp;VAR:QUERY=RkZfRUJJVERBX09QRVIoUVRSLDQvMS8yMDEwLDYvMzAvMjAxMCwsLFVTRCk=&amp;WINDOW=FIRST_POPUP&amp;HEIGH","T=450&amp;WIDTH=450&amp;START_MAXIMIZED=FALSE&amp;VAR:CALENDAR=US&amp;VAR:SYMBOL=CBS&amp;VAR:INDEX=0"}</definedName>
    <definedName name="_844__FDSAUDITLINK__" localSheetId="9" hidden="1">{"fdsup://directions/FAT Viewer?action=UPDATE&amp;creator=factset&amp;DYN_ARGS=TRUE&amp;DOC_NAME=FAT:FQL_AUDITING_CLIENT_TEMPLATE.FAT&amp;display_string=Audit&amp;VAR:KEY=FEZCVWPEDA&amp;VAR:QUERY=RkZfRUJJVERBX09QRVIoUVRSLDQvMS8yMDEwLDYvMzAvMjAxMCwsLFVTRCk=&amp;WINDOW=FIRST_POPUP&amp;HEIGH","T=450&amp;WIDTH=450&amp;START_MAXIMIZED=FALSE&amp;VAR:CALENDAR=US&amp;VAR:SYMBOL=CBS&amp;VAR:INDEX=0"}</definedName>
    <definedName name="_844__FDSAUDITLINK__" localSheetId="8" hidden="1">{"fdsup://directions/FAT Viewer?action=UPDATE&amp;creator=factset&amp;DYN_ARGS=TRUE&amp;DOC_NAME=FAT:FQL_AUDITING_CLIENT_TEMPLATE.FAT&amp;display_string=Audit&amp;VAR:KEY=FEZCVWPEDA&amp;VAR:QUERY=RkZfRUJJVERBX09QRVIoUVRSLDQvMS8yMDEwLDYvMzAvMjAxMCwsLFVTRCk=&amp;WINDOW=FIRST_POPUP&amp;HEIGH","T=450&amp;WIDTH=450&amp;START_MAXIMIZED=FALSE&amp;VAR:CALENDAR=US&amp;VAR:SYMBOL=CBS&amp;VAR:INDEX=0"}</definedName>
    <definedName name="_844__FDSAUDITLINK__" localSheetId="10" hidden="1">{"fdsup://directions/FAT Viewer?action=UPDATE&amp;creator=factset&amp;DYN_ARGS=TRUE&amp;DOC_NAME=FAT:FQL_AUDITING_CLIENT_TEMPLATE.FAT&amp;display_string=Audit&amp;VAR:KEY=FEZCVWPEDA&amp;VAR:QUERY=RkZfRUJJVERBX09QRVIoUVRSLDQvMS8yMDEwLDYvMzAvMjAxMCwsLFVTRCk=&amp;WINDOW=FIRST_POPUP&amp;HEIGH","T=450&amp;WIDTH=450&amp;START_MAXIMIZED=FALSE&amp;VAR:CALENDAR=US&amp;VAR:SYMBOL=CBS&amp;VAR:INDEX=0"}</definedName>
    <definedName name="_844__FDSAUDITLINK__" localSheetId="3" hidden="1">{"fdsup://directions/FAT Viewer?action=UPDATE&amp;creator=factset&amp;DYN_ARGS=TRUE&amp;DOC_NAME=FAT:FQL_AUDITING_CLIENT_TEMPLATE.FAT&amp;display_string=Audit&amp;VAR:KEY=FEZCVWPEDA&amp;VAR:QUERY=RkZfRUJJVERBX09QRVIoUVRSLDQvMS8yMDEwLDYvMzAvMjAxMCwsLFVTRCk=&amp;WINDOW=FIRST_POPUP&amp;HEIGH","T=450&amp;WIDTH=450&amp;START_MAXIMIZED=FALSE&amp;VAR:CALENDAR=US&amp;VAR:SYMBOL=CBS&amp;VAR:INDEX=0"}</definedName>
    <definedName name="_844__FDSAUDITLINK__" localSheetId="5" hidden="1">{"fdsup://directions/FAT Viewer?action=UPDATE&amp;creator=factset&amp;DYN_ARGS=TRUE&amp;DOC_NAME=FAT:FQL_AUDITING_CLIENT_TEMPLATE.FAT&amp;display_string=Audit&amp;VAR:KEY=FEZCVWPEDA&amp;VAR:QUERY=RkZfRUJJVERBX09QRVIoUVRSLDQvMS8yMDEwLDYvMzAvMjAxMCwsLFVTRCk=&amp;WINDOW=FIRST_POPUP&amp;HEIGH","T=450&amp;WIDTH=450&amp;START_MAXIMIZED=FALSE&amp;VAR:CALENDAR=US&amp;VAR:SYMBOL=CBS&amp;VAR:INDEX=0"}</definedName>
    <definedName name="_844__FDSAUDITLINK__" localSheetId="1" hidden="1">{"fdsup://directions/FAT Viewer?action=UPDATE&amp;creator=factset&amp;DYN_ARGS=TRUE&amp;DOC_NAME=FAT:FQL_AUDITING_CLIENT_TEMPLATE.FAT&amp;display_string=Audit&amp;VAR:KEY=FEZCVWPEDA&amp;VAR:QUERY=RkZfRUJJVERBX09QRVIoUVRSLDQvMS8yMDEwLDYvMzAvMjAxMCwsLFVTRCk=&amp;WINDOW=FIRST_POPUP&amp;HEIGH","T=450&amp;WIDTH=450&amp;START_MAXIMIZED=FALSE&amp;VAR:CALENDAR=US&amp;VAR:SYMBOL=CBS&amp;VAR:INDEX=0"}</definedName>
    <definedName name="_844__FDSAUDITLINK__" hidden="1">{"fdsup://directions/FAT Viewer?action=UPDATE&amp;creator=factset&amp;DYN_ARGS=TRUE&amp;DOC_NAME=FAT:FQL_AUDITING_CLIENT_TEMPLATE.FAT&amp;display_string=Audit&amp;VAR:KEY=FEZCVWPEDA&amp;VAR:QUERY=RkZfRUJJVERBX09QRVIoUVRSLDQvMS8yMDEwLDYvMzAvMjAxMCwsLFVTRCk=&amp;WINDOW=FIRST_POPUP&amp;HEIGH","T=450&amp;WIDTH=450&amp;START_MAXIMIZED=FALSE&amp;VAR:CALENDAR=US&amp;VAR:SYMBOL=CBS&amp;VAR:INDEX=0"}</definedName>
    <definedName name="_845__FDSAUDITLINK__" localSheetId="7" hidden="1">{"fdsup://directions/FAT Viewer?action=UPDATE&amp;creator=factset&amp;DYN_ARGS=TRUE&amp;DOC_NAME=FAT:FQL_AUDITING_CLIENT_TEMPLATE.FAT&amp;display_string=Audit&amp;VAR:KEY=XEVEDOXWLC&amp;VAR:QUERY=RkZfRUJJVERBX09QRVIoUVRSLDQvMS8yMDA5LDYvMzAvMjAwOSwsLFVTRCk=&amp;WINDOW=FIRST_POPUP&amp;HEIGH","T=450&amp;WIDTH=450&amp;START_MAXIMIZED=FALSE&amp;VAR:CALENDAR=US&amp;VAR:SYMBOL=CBG&amp;VAR:INDEX=0"}</definedName>
    <definedName name="_845__FDSAUDITLINK__" localSheetId="9" hidden="1">{"fdsup://directions/FAT Viewer?action=UPDATE&amp;creator=factset&amp;DYN_ARGS=TRUE&amp;DOC_NAME=FAT:FQL_AUDITING_CLIENT_TEMPLATE.FAT&amp;display_string=Audit&amp;VAR:KEY=XEVEDOXWLC&amp;VAR:QUERY=RkZfRUJJVERBX09QRVIoUVRSLDQvMS8yMDA5LDYvMzAvMjAwOSwsLFVTRCk=&amp;WINDOW=FIRST_POPUP&amp;HEIGH","T=450&amp;WIDTH=450&amp;START_MAXIMIZED=FALSE&amp;VAR:CALENDAR=US&amp;VAR:SYMBOL=CBG&amp;VAR:INDEX=0"}</definedName>
    <definedName name="_845__FDSAUDITLINK__" localSheetId="8" hidden="1">{"fdsup://directions/FAT Viewer?action=UPDATE&amp;creator=factset&amp;DYN_ARGS=TRUE&amp;DOC_NAME=FAT:FQL_AUDITING_CLIENT_TEMPLATE.FAT&amp;display_string=Audit&amp;VAR:KEY=XEVEDOXWLC&amp;VAR:QUERY=RkZfRUJJVERBX09QRVIoUVRSLDQvMS8yMDA5LDYvMzAvMjAwOSwsLFVTRCk=&amp;WINDOW=FIRST_POPUP&amp;HEIGH","T=450&amp;WIDTH=450&amp;START_MAXIMIZED=FALSE&amp;VAR:CALENDAR=US&amp;VAR:SYMBOL=CBG&amp;VAR:INDEX=0"}</definedName>
    <definedName name="_845__FDSAUDITLINK__" localSheetId="10" hidden="1">{"fdsup://directions/FAT Viewer?action=UPDATE&amp;creator=factset&amp;DYN_ARGS=TRUE&amp;DOC_NAME=FAT:FQL_AUDITING_CLIENT_TEMPLATE.FAT&amp;display_string=Audit&amp;VAR:KEY=XEVEDOXWLC&amp;VAR:QUERY=RkZfRUJJVERBX09QRVIoUVRSLDQvMS8yMDA5LDYvMzAvMjAwOSwsLFVTRCk=&amp;WINDOW=FIRST_POPUP&amp;HEIGH","T=450&amp;WIDTH=450&amp;START_MAXIMIZED=FALSE&amp;VAR:CALENDAR=US&amp;VAR:SYMBOL=CBG&amp;VAR:INDEX=0"}</definedName>
    <definedName name="_845__FDSAUDITLINK__" localSheetId="3" hidden="1">{"fdsup://directions/FAT Viewer?action=UPDATE&amp;creator=factset&amp;DYN_ARGS=TRUE&amp;DOC_NAME=FAT:FQL_AUDITING_CLIENT_TEMPLATE.FAT&amp;display_string=Audit&amp;VAR:KEY=XEVEDOXWLC&amp;VAR:QUERY=RkZfRUJJVERBX09QRVIoUVRSLDQvMS8yMDA5LDYvMzAvMjAwOSwsLFVTRCk=&amp;WINDOW=FIRST_POPUP&amp;HEIGH","T=450&amp;WIDTH=450&amp;START_MAXIMIZED=FALSE&amp;VAR:CALENDAR=US&amp;VAR:SYMBOL=CBG&amp;VAR:INDEX=0"}</definedName>
    <definedName name="_845__FDSAUDITLINK__" localSheetId="5" hidden="1">{"fdsup://directions/FAT Viewer?action=UPDATE&amp;creator=factset&amp;DYN_ARGS=TRUE&amp;DOC_NAME=FAT:FQL_AUDITING_CLIENT_TEMPLATE.FAT&amp;display_string=Audit&amp;VAR:KEY=XEVEDOXWLC&amp;VAR:QUERY=RkZfRUJJVERBX09QRVIoUVRSLDQvMS8yMDA5LDYvMzAvMjAwOSwsLFVTRCk=&amp;WINDOW=FIRST_POPUP&amp;HEIGH","T=450&amp;WIDTH=450&amp;START_MAXIMIZED=FALSE&amp;VAR:CALENDAR=US&amp;VAR:SYMBOL=CBG&amp;VAR:INDEX=0"}</definedName>
    <definedName name="_845__FDSAUDITLINK__" localSheetId="1" hidden="1">{"fdsup://directions/FAT Viewer?action=UPDATE&amp;creator=factset&amp;DYN_ARGS=TRUE&amp;DOC_NAME=FAT:FQL_AUDITING_CLIENT_TEMPLATE.FAT&amp;display_string=Audit&amp;VAR:KEY=XEVEDOXWLC&amp;VAR:QUERY=RkZfRUJJVERBX09QRVIoUVRSLDQvMS8yMDA5LDYvMzAvMjAwOSwsLFVTRCk=&amp;WINDOW=FIRST_POPUP&amp;HEIGH","T=450&amp;WIDTH=450&amp;START_MAXIMIZED=FALSE&amp;VAR:CALENDAR=US&amp;VAR:SYMBOL=CBG&amp;VAR:INDEX=0"}</definedName>
    <definedName name="_845__FDSAUDITLINK__" hidden="1">{"fdsup://directions/FAT Viewer?action=UPDATE&amp;creator=factset&amp;DYN_ARGS=TRUE&amp;DOC_NAME=FAT:FQL_AUDITING_CLIENT_TEMPLATE.FAT&amp;display_string=Audit&amp;VAR:KEY=XEVEDOXWLC&amp;VAR:QUERY=RkZfRUJJVERBX09QRVIoUVRSLDQvMS8yMDA5LDYvMzAvMjAwOSwsLFVTRCk=&amp;WINDOW=FIRST_POPUP&amp;HEIGH","T=450&amp;WIDTH=450&amp;START_MAXIMIZED=FALSE&amp;VAR:CALENDAR=US&amp;VAR:SYMBOL=CBG&amp;VAR:INDEX=0"}</definedName>
    <definedName name="_846__FDSAUDITLINK__" localSheetId="7" hidden="1">{"fdsup://directions/FAT Viewer?action=UPDATE&amp;creator=factset&amp;DYN_ARGS=TRUE&amp;DOC_NAME=FAT:FQL_AUDITING_CLIENT_TEMPLATE.FAT&amp;display_string=Audit&amp;VAR:KEY=PWLMHAVSNK&amp;VAR:QUERY=RkZfRUJJVERBX09QRVIoUVRSLDQvMS8yMDEwLDYvMzAvMjAxMCwsLFVTRCk=&amp;WINDOW=FIRST_POPUP&amp;HEIGH","T=450&amp;WIDTH=450&amp;START_MAXIMIZED=FALSE&amp;VAR:CALENDAR=US&amp;VAR:SYMBOL=CBG&amp;VAR:INDEX=0"}</definedName>
    <definedName name="_846__FDSAUDITLINK__" localSheetId="9" hidden="1">{"fdsup://directions/FAT Viewer?action=UPDATE&amp;creator=factset&amp;DYN_ARGS=TRUE&amp;DOC_NAME=FAT:FQL_AUDITING_CLIENT_TEMPLATE.FAT&amp;display_string=Audit&amp;VAR:KEY=PWLMHAVSNK&amp;VAR:QUERY=RkZfRUJJVERBX09QRVIoUVRSLDQvMS8yMDEwLDYvMzAvMjAxMCwsLFVTRCk=&amp;WINDOW=FIRST_POPUP&amp;HEIGH","T=450&amp;WIDTH=450&amp;START_MAXIMIZED=FALSE&amp;VAR:CALENDAR=US&amp;VAR:SYMBOL=CBG&amp;VAR:INDEX=0"}</definedName>
    <definedName name="_846__FDSAUDITLINK__" localSheetId="8" hidden="1">{"fdsup://directions/FAT Viewer?action=UPDATE&amp;creator=factset&amp;DYN_ARGS=TRUE&amp;DOC_NAME=FAT:FQL_AUDITING_CLIENT_TEMPLATE.FAT&amp;display_string=Audit&amp;VAR:KEY=PWLMHAVSNK&amp;VAR:QUERY=RkZfRUJJVERBX09QRVIoUVRSLDQvMS8yMDEwLDYvMzAvMjAxMCwsLFVTRCk=&amp;WINDOW=FIRST_POPUP&amp;HEIGH","T=450&amp;WIDTH=450&amp;START_MAXIMIZED=FALSE&amp;VAR:CALENDAR=US&amp;VAR:SYMBOL=CBG&amp;VAR:INDEX=0"}</definedName>
    <definedName name="_846__FDSAUDITLINK__" localSheetId="10" hidden="1">{"fdsup://directions/FAT Viewer?action=UPDATE&amp;creator=factset&amp;DYN_ARGS=TRUE&amp;DOC_NAME=FAT:FQL_AUDITING_CLIENT_TEMPLATE.FAT&amp;display_string=Audit&amp;VAR:KEY=PWLMHAVSNK&amp;VAR:QUERY=RkZfRUJJVERBX09QRVIoUVRSLDQvMS8yMDEwLDYvMzAvMjAxMCwsLFVTRCk=&amp;WINDOW=FIRST_POPUP&amp;HEIGH","T=450&amp;WIDTH=450&amp;START_MAXIMIZED=FALSE&amp;VAR:CALENDAR=US&amp;VAR:SYMBOL=CBG&amp;VAR:INDEX=0"}</definedName>
    <definedName name="_846__FDSAUDITLINK__" localSheetId="3" hidden="1">{"fdsup://directions/FAT Viewer?action=UPDATE&amp;creator=factset&amp;DYN_ARGS=TRUE&amp;DOC_NAME=FAT:FQL_AUDITING_CLIENT_TEMPLATE.FAT&amp;display_string=Audit&amp;VAR:KEY=PWLMHAVSNK&amp;VAR:QUERY=RkZfRUJJVERBX09QRVIoUVRSLDQvMS8yMDEwLDYvMzAvMjAxMCwsLFVTRCk=&amp;WINDOW=FIRST_POPUP&amp;HEIGH","T=450&amp;WIDTH=450&amp;START_MAXIMIZED=FALSE&amp;VAR:CALENDAR=US&amp;VAR:SYMBOL=CBG&amp;VAR:INDEX=0"}</definedName>
    <definedName name="_846__FDSAUDITLINK__" localSheetId="5" hidden="1">{"fdsup://directions/FAT Viewer?action=UPDATE&amp;creator=factset&amp;DYN_ARGS=TRUE&amp;DOC_NAME=FAT:FQL_AUDITING_CLIENT_TEMPLATE.FAT&amp;display_string=Audit&amp;VAR:KEY=PWLMHAVSNK&amp;VAR:QUERY=RkZfRUJJVERBX09QRVIoUVRSLDQvMS8yMDEwLDYvMzAvMjAxMCwsLFVTRCk=&amp;WINDOW=FIRST_POPUP&amp;HEIGH","T=450&amp;WIDTH=450&amp;START_MAXIMIZED=FALSE&amp;VAR:CALENDAR=US&amp;VAR:SYMBOL=CBG&amp;VAR:INDEX=0"}</definedName>
    <definedName name="_846__FDSAUDITLINK__" localSheetId="1" hidden="1">{"fdsup://directions/FAT Viewer?action=UPDATE&amp;creator=factset&amp;DYN_ARGS=TRUE&amp;DOC_NAME=FAT:FQL_AUDITING_CLIENT_TEMPLATE.FAT&amp;display_string=Audit&amp;VAR:KEY=PWLMHAVSNK&amp;VAR:QUERY=RkZfRUJJVERBX09QRVIoUVRSLDQvMS8yMDEwLDYvMzAvMjAxMCwsLFVTRCk=&amp;WINDOW=FIRST_POPUP&amp;HEIGH","T=450&amp;WIDTH=450&amp;START_MAXIMIZED=FALSE&amp;VAR:CALENDAR=US&amp;VAR:SYMBOL=CBG&amp;VAR:INDEX=0"}</definedName>
    <definedName name="_846__FDSAUDITLINK__" hidden="1">{"fdsup://directions/FAT Viewer?action=UPDATE&amp;creator=factset&amp;DYN_ARGS=TRUE&amp;DOC_NAME=FAT:FQL_AUDITING_CLIENT_TEMPLATE.FAT&amp;display_string=Audit&amp;VAR:KEY=PWLMHAVSNK&amp;VAR:QUERY=RkZfRUJJVERBX09QRVIoUVRSLDQvMS8yMDEwLDYvMzAvMjAxMCwsLFVTRCk=&amp;WINDOW=FIRST_POPUP&amp;HEIGH","T=450&amp;WIDTH=450&amp;START_MAXIMIZED=FALSE&amp;VAR:CALENDAR=US&amp;VAR:SYMBOL=CBG&amp;VAR:INDEX=0"}</definedName>
    <definedName name="_847__FDSAUDITLINK__" localSheetId="7" hidden="1">{"fdsup://directions/FAT Viewer?action=UPDATE&amp;creator=factset&amp;DYN_ARGS=TRUE&amp;DOC_NAME=FAT:FQL_AUDITING_CLIENT_TEMPLATE.FAT&amp;display_string=Audit&amp;VAR:KEY=TMDWFQNWLK&amp;VAR:QUERY=RkZfRUJJVERBX09QRVIoUVRSLDQvMS8yMDA5LDYvMzAvMjAwOSwsLFVTRCk=&amp;WINDOW=FIRST_POPUP&amp;HEIGH","T=450&amp;WIDTH=450&amp;START_MAXIMIZED=FALSE&amp;VAR:CALENDAR=US&amp;VAR:SYMBOL=CB&amp;VAR:INDEX=0"}</definedName>
    <definedName name="_847__FDSAUDITLINK__" localSheetId="9" hidden="1">{"fdsup://directions/FAT Viewer?action=UPDATE&amp;creator=factset&amp;DYN_ARGS=TRUE&amp;DOC_NAME=FAT:FQL_AUDITING_CLIENT_TEMPLATE.FAT&amp;display_string=Audit&amp;VAR:KEY=TMDWFQNWLK&amp;VAR:QUERY=RkZfRUJJVERBX09QRVIoUVRSLDQvMS8yMDA5LDYvMzAvMjAwOSwsLFVTRCk=&amp;WINDOW=FIRST_POPUP&amp;HEIGH","T=450&amp;WIDTH=450&amp;START_MAXIMIZED=FALSE&amp;VAR:CALENDAR=US&amp;VAR:SYMBOL=CB&amp;VAR:INDEX=0"}</definedName>
    <definedName name="_847__FDSAUDITLINK__" localSheetId="8" hidden="1">{"fdsup://directions/FAT Viewer?action=UPDATE&amp;creator=factset&amp;DYN_ARGS=TRUE&amp;DOC_NAME=FAT:FQL_AUDITING_CLIENT_TEMPLATE.FAT&amp;display_string=Audit&amp;VAR:KEY=TMDWFQNWLK&amp;VAR:QUERY=RkZfRUJJVERBX09QRVIoUVRSLDQvMS8yMDA5LDYvMzAvMjAwOSwsLFVTRCk=&amp;WINDOW=FIRST_POPUP&amp;HEIGH","T=450&amp;WIDTH=450&amp;START_MAXIMIZED=FALSE&amp;VAR:CALENDAR=US&amp;VAR:SYMBOL=CB&amp;VAR:INDEX=0"}</definedName>
    <definedName name="_847__FDSAUDITLINK__" localSheetId="10" hidden="1">{"fdsup://directions/FAT Viewer?action=UPDATE&amp;creator=factset&amp;DYN_ARGS=TRUE&amp;DOC_NAME=FAT:FQL_AUDITING_CLIENT_TEMPLATE.FAT&amp;display_string=Audit&amp;VAR:KEY=TMDWFQNWLK&amp;VAR:QUERY=RkZfRUJJVERBX09QRVIoUVRSLDQvMS8yMDA5LDYvMzAvMjAwOSwsLFVTRCk=&amp;WINDOW=FIRST_POPUP&amp;HEIGH","T=450&amp;WIDTH=450&amp;START_MAXIMIZED=FALSE&amp;VAR:CALENDAR=US&amp;VAR:SYMBOL=CB&amp;VAR:INDEX=0"}</definedName>
    <definedName name="_847__FDSAUDITLINK__" localSheetId="3" hidden="1">{"fdsup://directions/FAT Viewer?action=UPDATE&amp;creator=factset&amp;DYN_ARGS=TRUE&amp;DOC_NAME=FAT:FQL_AUDITING_CLIENT_TEMPLATE.FAT&amp;display_string=Audit&amp;VAR:KEY=TMDWFQNWLK&amp;VAR:QUERY=RkZfRUJJVERBX09QRVIoUVRSLDQvMS8yMDA5LDYvMzAvMjAwOSwsLFVTRCk=&amp;WINDOW=FIRST_POPUP&amp;HEIGH","T=450&amp;WIDTH=450&amp;START_MAXIMIZED=FALSE&amp;VAR:CALENDAR=US&amp;VAR:SYMBOL=CB&amp;VAR:INDEX=0"}</definedName>
    <definedName name="_847__FDSAUDITLINK__" localSheetId="5" hidden="1">{"fdsup://directions/FAT Viewer?action=UPDATE&amp;creator=factset&amp;DYN_ARGS=TRUE&amp;DOC_NAME=FAT:FQL_AUDITING_CLIENT_TEMPLATE.FAT&amp;display_string=Audit&amp;VAR:KEY=TMDWFQNWLK&amp;VAR:QUERY=RkZfRUJJVERBX09QRVIoUVRSLDQvMS8yMDA5LDYvMzAvMjAwOSwsLFVTRCk=&amp;WINDOW=FIRST_POPUP&amp;HEIGH","T=450&amp;WIDTH=450&amp;START_MAXIMIZED=FALSE&amp;VAR:CALENDAR=US&amp;VAR:SYMBOL=CB&amp;VAR:INDEX=0"}</definedName>
    <definedName name="_847__FDSAUDITLINK__" localSheetId="1" hidden="1">{"fdsup://directions/FAT Viewer?action=UPDATE&amp;creator=factset&amp;DYN_ARGS=TRUE&amp;DOC_NAME=FAT:FQL_AUDITING_CLIENT_TEMPLATE.FAT&amp;display_string=Audit&amp;VAR:KEY=TMDWFQNWLK&amp;VAR:QUERY=RkZfRUJJVERBX09QRVIoUVRSLDQvMS8yMDA5LDYvMzAvMjAwOSwsLFVTRCk=&amp;WINDOW=FIRST_POPUP&amp;HEIGH","T=450&amp;WIDTH=450&amp;START_MAXIMIZED=FALSE&amp;VAR:CALENDAR=US&amp;VAR:SYMBOL=CB&amp;VAR:INDEX=0"}</definedName>
    <definedName name="_847__FDSAUDITLINK__" hidden="1">{"fdsup://directions/FAT Viewer?action=UPDATE&amp;creator=factset&amp;DYN_ARGS=TRUE&amp;DOC_NAME=FAT:FQL_AUDITING_CLIENT_TEMPLATE.FAT&amp;display_string=Audit&amp;VAR:KEY=TMDWFQNWLK&amp;VAR:QUERY=RkZfRUJJVERBX09QRVIoUVRSLDQvMS8yMDA5LDYvMzAvMjAwOSwsLFVTRCk=&amp;WINDOW=FIRST_POPUP&amp;HEIGH","T=450&amp;WIDTH=450&amp;START_MAXIMIZED=FALSE&amp;VAR:CALENDAR=US&amp;VAR:SYMBOL=CB&amp;VAR:INDEX=0"}</definedName>
    <definedName name="_848__FDSAUDITLINK__" localSheetId="7" hidden="1">{"fdsup://directions/FAT Viewer?action=UPDATE&amp;creator=factset&amp;DYN_ARGS=TRUE&amp;DOC_NAME=FAT:FQL_AUDITING_CLIENT_TEMPLATE.FAT&amp;display_string=Audit&amp;VAR:KEY=NUJQHQNEBI&amp;VAR:QUERY=RkZfRUJJVERBX09QRVIoUVRSLDQvMS8yMDEwLDYvMzAvMjAxMCwsLFVTRCk=&amp;WINDOW=FIRST_POPUP&amp;HEIGH","T=450&amp;WIDTH=450&amp;START_MAXIMIZED=FALSE&amp;VAR:CALENDAR=US&amp;VAR:SYMBOL=CB&amp;VAR:INDEX=0"}</definedName>
    <definedName name="_848__FDSAUDITLINK__" localSheetId="9" hidden="1">{"fdsup://directions/FAT Viewer?action=UPDATE&amp;creator=factset&amp;DYN_ARGS=TRUE&amp;DOC_NAME=FAT:FQL_AUDITING_CLIENT_TEMPLATE.FAT&amp;display_string=Audit&amp;VAR:KEY=NUJQHQNEBI&amp;VAR:QUERY=RkZfRUJJVERBX09QRVIoUVRSLDQvMS8yMDEwLDYvMzAvMjAxMCwsLFVTRCk=&amp;WINDOW=FIRST_POPUP&amp;HEIGH","T=450&amp;WIDTH=450&amp;START_MAXIMIZED=FALSE&amp;VAR:CALENDAR=US&amp;VAR:SYMBOL=CB&amp;VAR:INDEX=0"}</definedName>
    <definedName name="_848__FDSAUDITLINK__" localSheetId="8" hidden="1">{"fdsup://directions/FAT Viewer?action=UPDATE&amp;creator=factset&amp;DYN_ARGS=TRUE&amp;DOC_NAME=FAT:FQL_AUDITING_CLIENT_TEMPLATE.FAT&amp;display_string=Audit&amp;VAR:KEY=NUJQHQNEBI&amp;VAR:QUERY=RkZfRUJJVERBX09QRVIoUVRSLDQvMS8yMDEwLDYvMzAvMjAxMCwsLFVTRCk=&amp;WINDOW=FIRST_POPUP&amp;HEIGH","T=450&amp;WIDTH=450&amp;START_MAXIMIZED=FALSE&amp;VAR:CALENDAR=US&amp;VAR:SYMBOL=CB&amp;VAR:INDEX=0"}</definedName>
    <definedName name="_848__FDSAUDITLINK__" localSheetId="10" hidden="1">{"fdsup://directions/FAT Viewer?action=UPDATE&amp;creator=factset&amp;DYN_ARGS=TRUE&amp;DOC_NAME=FAT:FQL_AUDITING_CLIENT_TEMPLATE.FAT&amp;display_string=Audit&amp;VAR:KEY=NUJQHQNEBI&amp;VAR:QUERY=RkZfRUJJVERBX09QRVIoUVRSLDQvMS8yMDEwLDYvMzAvMjAxMCwsLFVTRCk=&amp;WINDOW=FIRST_POPUP&amp;HEIGH","T=450&amp;WIDTH=450&amp;START_MAXIMIZED=FALSE&amp;VAR:CALENDAR=US&amp;VAR:SYMBOL=CB&amp;VAR:INDEX=0"}</definedName>
    <definedName name="_848__FDSAUDITLINK__" localSheetId="3" hidden="1">{"fdsup://directions/FAT Viewer?action=UPDATE&amp;creator=factset&amp;DYN_ARGS=TRUE&amp;DOC_NAME=FAT:FQL_AUDITING_CLIENT_TEMPLATE.FAT&amp;display_string=Audit&amp;VAR:KEY=NUJQHQNEBI&amp;VAR:QUERY=RkZfRUJJVERBX09QRVIoUVRSLDQvMS8yMDEwLDYvMzAvMjAxMCwsLFVTRCk=&amp;WINDOW=FIRST_POPUP&amp;HEIGH","T=450&amp;WIDTH=450&amp;START_MAXIMIZED=FALSE&amp;VAR:CALENDAR=US&amp;VAR:SYMBOL=CB&amp;VAR:INDEX=0"}</definedName>
    <definedName name="_848__FDSAUDITLINK__" localSheetId="5" hidden="1">{"fdsup://directions/FAT Viewer?action=UPDATE&amp;creator=factset&amp;DYN_ARGS=TRUE&amp;DOC_NAME=FAT:FQL_AUDITING_CLIENT_TEMPLATE.FAT&amp;display_string=Audit&amp;VAR:KEY=NUJQHQNEBI&amp;VAR:QUERY=RkZfRUJJVERBX09QRVIoUVRSLDQvMS8yMDEwLDYvMzAvMjAxMCwsLFVTRCk=&amp;WINDOW=FIRST_POPUP&amp;HEIGH","T=450&amp;WIDTH=450&amp;START_MAXIMIZED=FALSE&amp;VAR:CALENDAR=US&amp;VAR:SYMBOL=CB&amp;VAR:INDEX=0"}</definedName>
    <definedName name="_848__FDSAUDITLINK__" localSheetId="1" hidden="1">{"fdsup://directions/FAT Viewer?action=UPDATE&amp;creator=factset&amp;DYN_ARGS=TRUE&amp;DOC_NAME=FAT:FQL_AUDITING_CLIENT_TEMPLATE.FAT&amp;display_string=Audit&amp;VAR:KEY=NUJQHQNEBI&amp;VAR:QUERY=RkZfRUJJVERBX09QRVIoUVRSLDQvMS8yMDEwLDYvMzAvMjAxMCwsLFVTRCk=&amp;WINDOW=FIRST_POPUP&amp;HEIGH","T=450&amp;WIDTH=450&amp;START_MAXIMIZED=FALSE&amp;VAR:CALENDAR=US&amp;VAR:SYMBOL=CB&amp;VAR:INDEX=0"}</definedName>
    <definedName name="_848__FDSAUDITLINK__" hidden="1">{"fdsup://directions/FAT Viewer?action=UPDATE&amp;creator=factset&amp;DYN_ARGS=TRUE&amp;DOC_NAME=FAT:FQL_AUDITING_CLIENT_TEMPLATE.FAT&amp;display_string=Audit&amp;VAR:KEY=NUJQHQNEBI&amp;VAR:QUERY=RkZfRUJJVERBX09QRVIoUVRSLDQvMS8yMDEwLDYvMzAvMjAxMCwsLFVTRCk=&amp;WINDOW=FIRST_POPUP&amp;HEIGH","T=450&amp;WIDTH=450&amp;START_MAXIMIZED=FALSE&amp;VAR:CALENDAR=US&amp;VAR:SYMBOL=CB&amp;VAR:INDEX=0"}</definedName>
    <definedName name="_849__FDSAUDITLINK__" localSheetId="7" hidden="1">{"fdsup://directions/FAT Viewer?action=UPDATE&amp;creator=factset&amp;DYN_ARGS=TRUE&amp;DOC_NAME=FAT:FQL_AUDITING_CLIENT_TEMPLATE.FAT&amp;display_string=Audit&amp;VAR:KEY=ZKPAXETOXM&amp;VAR:QUERY=RkZfRUJJVERBX09QRVIoUVRSLDQvMS8yMDA5LDYvMzAvMjAwOSwsLFVTRCk=&amp;WINDOW=FIRST_POPUP&amp;HEIGH","T=450&amp;WIDTH=450&amp;START_MAXIMIZED=FALSE&amp;VAR:CALENDAR=US&amp;VAR:SYMBOL=CAT&amp;VAR:INDEX=0"}</definedName>
    <definedName name="_849__FDSAUDITLINK__" localSheetId="9" hidden="1">{"fdsup://directions/FAT Viewer?action=UPDATE&amp;creator=factset&amp;DYN_ARGS=TRUE&amp;DOC_NAME=FAT:FQL_AUDITING_CLIENT_TEMPLATE.FAT&amp;display_string=Audit&amp;VAR:KEY=ZKPAXETOXM&amp;VAR:QUERY=RkZfRUJJVERBX09QRVIoUVRSLDQvMS8yMDA5LDYvMzAvMjAwOSwsLFVTRCk=&amp;WINDOW=FIRST_POPUP&amp;HEIGH","T=450&amp;WIDTH=450&amp;START_MAXIMIZED=FALSE&amp;VAR:CALENDAR=US&amp;VAR:SYMBOL=CAT&amp;VAR:INDEX=0"}</definedName>
    <definedName name="_849__FDSAUDITLINK__" localSheetId="8" hidden="1">{"fdsup://directions/FAT Viewer?action=UPDATE&amp;creator=factset&amp;DYN_ARGS=TRUE&amp;DOC_NAME=FAT:FQL_AUDITING_CLIENT_TEMPLATE.FAT&amp;display_string=Audit&amp;VAR:KEY=ZKPAXETOXM&amp;VAR:QUERY=RkZfRUJJVERBX09QRVIoUVRSLDQvMS8yMDA5LDYvMzAvMjAwOSwsLFVTRCk=&amp;WINDOW=FIRST_POPUP&amp;HEIGH","T=450&amp;WIDTH=450&amp;START_MAXIMIZED=FALSE&amp;VAR:CALENDAR=US&amp;VAR:SYMBOL=CAT&amp;VAR:INDEX=0"}</definedName>
    <definedName name="_849__FDSAUDITLINK__" localSheetId="10" hidden="1">{"fdsup://directions/FAT Viewer?action=UPDATE&amp;creator=factset&amp;DYN_ARGS=TRUE&amp;DOC_NAME=FAT:FQL_AUDITING_CLIENT_TEMPLATE.FAT&amp;display_string=Audit&amp;VAR:KEY=ZKPAXETOXM&amp;VAR:QUERY=RkZfRUJJVERBX09QRVIoUVRSLDQvMS8yMDA5LDYvMzAvMjAwOSwsLFVTRCk=&amp;WINDOW=FIRST_POPUP&amp;HEIGH","T=450&amp;WIDTH=450&amp;START_MAXIMIZED=FALSE&amp;VAR:CALENDAR=US&amp;VAR:SYMBOL=CAT&amp;VAR:INDEX=0"}</definedName>
    <definedName name="_849__FDSAUDITLINK__" localSheetId="3" hidden="1">{"fdsup://directions/FAT Viewer?action=UPDATE&amp;creator=factset&amp;DYN_ARGS=TRUE&amp;DOC_NAME=FAT:FQL_AUDITING_CLIENT_TEMPLATE.FAT&amp;display_string=Audit&amp;VAR:KEY=ZKPAXETOXM&amp;VAR:QUERY=RkZfRUJJVERBX09QRVIoUVRSLDQvMS8yMDA5LDYvMzAvMjAwOSwsLFVTRCk=&amp;WINDOW=FIRST_POPUP&amp;HEIGH","T=450&amp;WIDTH=450&amp;START_MAXIMIZED=FALSE&amp;VAR:CALENDAR=US&amp;VAR:SYMBOL=CAT&amp;VAR:INDEX=0"}</definedName>
    <definedName name="_849__FDSAUDITLINK__" localSheetId="5" hidden="1">{"fdsup://directions/FAT Viewer?action=UPDATE&amp;creator=factset&amp;DYN_ARGS=TRUE&amp;DOC_NAME=FAT:FQL_AUDITING_CLIENT_TEMPLATE.FAT&amp;display_string=Audit&amp;VAR:KEY=ZKPAXETOXM&amp;VAR:QUERY=RkZfRUJJVERBX09QRVIoUVRSLDQvMS8yMDA5LDYvMzAvMjAwOSwsLFVTRCk=&amp;WINDOW=FIRST_POPUP&amp;HEIGH","T=450&amp;WIDTH=450&amp;START_MAXIMIZED=FALSE&amp;VAR:CALENDAR=US&amp;VAR:SYMBOL=CAT&amp;VAR:INDEX=0"}</definedName>
    <definedName name="_849__FDSAUDITLINK__" localSheetId="1" hidden="1">{"fdsup://directions/FAT Viewer?action=UPDATE&amp;creator=factset&amp;DYN_ARGS=TRUE&amp;DOC_NAME=FAT:FQL_AUDITING_CLIENT_TEMPLATE.FAT&amp;display_string=Audit&amp;VAR:KEY=ZKPAXETOXM&amp;VAR:QUERY=RkZfRUJJVERBX09QRVIoUVRSLDQvMS8yMDA5LDYvMzAvMjAwOSwsLFVTRCk=&amp;WINDOW=FIRST_POPUP&amp;HEIGH","T=450&amp;WIDTH=450&amp;START_MAXIMIZED=FALSE&amp;VAR:CALENDAR=US&amp;VAR:SYMBOL=CAT&amp;VAR:INDEX=0"}</definedName>
    <definedName name="_849__FDSAUDITLINK__" hidden="1">{"fdsup://directions/FAT Viewer?action=UPDATE&amp;creator=factset&amp;DYN_ARGS=TRUE&amp;DOC_NAME=FAT:FQL_AUDITING_CLIENT_TEMPLATE.FAT&amp;display_string=Audit&amp;VAR:KEY=ZKPAXETOXM&amp;VAR:QUERY=RkZfRUJJVERBX09QRVIoUVRSLDQvMS8yMDA5LDYvMzAvMjAwOSwsLFVTRCk=&amp;WINDOW=FIRST_POPUP&amp;HEIGH","T=450&amp;WIDTH=450&amp;START_MAXIMIZED=FALSE&amp;VAR:CALENDAR=US&amp;VAR:SYMBOL=CAT&amp;VAR:INDEX=0"}</definedName>
    <definedName name="_85__FDSAUDITLINK__" localSheetId="7" hidden="1">{"fdsup://directions/FAT Viewer?action=UPDATE&amp;creator=factset&amp;DYN_ARGS=TRUE&amp;DOC_NAME=FAT:FQL_AUDITING_CLIENT_TEMPLATE.FAT&amp;display_string=Audit&amp;VAR:KEY=NEVWNCTSRA&amp;VAR:QUERY=RkZfRUJJVERBX09QRVIoUVRSLDQvMS8yMDA5LDYvMzAvMjAwOSwsLFVTRCk=&amp;WINDOW=FIRST_POPUP&amp;HEIGH","T=450&amp;WIDTH=450&amp;START_MAXIMIZED=FALSE&amp;VAR:CALENDAR=US&amp;VAR:SYMBOL=URBN&amp;VAR:INDEX=0"}</definedName>
    <definedName name="_85__FDSAUDITLINK__" localSheetId="9" hidden="1">{"fdsup://directions/FAT Viewer?action=UPDATE&amp;creator=factset&amp;DYN_ARGS=TRUE&amp;DOC_NAME=FAT:FQL_AUDITING_CLIENT_TEMPLATE.FAT&amp;display_string=Audit&amp;VAR:KEY=NEVWNCTSRA&amp;VAR:QUERY=RkZfRUJJVERBX09QRVIoUVRSLDQvMS8yMDA5LDYvMzAvMjAwOSwsLFVTRCk=&amp;WINDOW=FIRST_POPUP&amp;HEIGH","T=450&amp;WIDTH=450&amp;START_MAXIMIZED=FALSE&amp;VAR:CALENDAR=US&amp;VAR:SYMBOL=URBN&amp;VAR:INDEX=0"}</definedName>
    <definedName name="_85__FDSAUDITLINK__" localSheetId="8" hidden="1">{"fdsup://directions/FAT Viewer?action=UPDATE&amp;creator=factset&amp;DYN_ARGS=TRUE&amp;DOC_NAME=FAT:FQL_AUDITING_CLIENT_TEMPLATE.FAT&amp;display_string=Audit&amp;VAR:KEY=NEVWNCTSRA&amp;VAR:QUERY=RkZfRUJJVERBX09QRVIoUVRSLDQvMS8yMDA5LDYvMzAvMjAwOSwsLFVTRCk=&amp;WINDOW=FIRST_POPUP&amp;HEIGH","T=450&amp;WIDTH=450&amp;START_MAXIMIZED=FALSE&amp;VAR:CALENDAR=US&amp;VAR:SYMBOL=URBN&amp;VAR:INDEX=0"}</definedName>
    <definedName name="_85__FDSAUDITLINK__" localSheetId="10" hidden="1">{"fdsup://directions/FAT Viewer?action=UPDATE&amp;creator=factset&amp;DYN_ARGS=TRUE&amp;DOC_NAME=FAT:FQL_AUDITING_CLIENT_TEMPLATE.FAT&amp;display_string=Audit&amp;VAR:KEY=NEVWNCTSRA&amp;VAR:QUERY=RkZfRUJJVERBX09QRVIoUVRSLDQvMS8yMDA5LDYvMzAvMjAwOSwsLFVTRCk=&amp;WINDOW=FIRST_POPUP&amp;HEIGH","T=450&amp;WIDTH=450&amp;START_MAXIMIZED=FALSE&amp;VAR:CALENDAR=US&amp;VAR:SYMBOL=URBN&amp;VAR:INDEX=0"}</definedName>
    <definedName name="_85__FDSAUDITLINK__" localSheetId="3" hidden="1">{"fdsup://directions/FAT Viewer?action=UPDATE&amp;creator=factset&amp;DYN_ARGS=TRUE&amp;DOC_NAME=FAT:FQL_AUDITING_CLIENT_TEMPLATE.FAT&amp;display_string=Audit&amp;VAR:KEY=NEVWNCTSRA&amp;VAR:QUERY=RkZfRUJJVERBX09QRVIoUVRSLDQvMS8yMDA5LDYvMzAvMjAwOSwsLFVTRCk=&amp;WINDOW=FIRST_POPUP&amp;HEIGH","T=450&amp;WIDTH=450&amp;START_MAXIMIZED=FALSE&amp;VAR:CALENDAR=US&amp;VAR:SYMBOL=URBN&amp;VAR:INDEX=0"}</definedName>
    <definedName name="_85__FDSAUDITLINK__" localSheetId="5" hidden="1">{"fdsup://directions/FAT Viewer?action=UPDATE&amp;creator=factset&amp;DYN_ARGS=TRUE&amp;DOC_NAME=FAT:FQL_AUDITING_CLIENT_TEMPLATE.FAT&amp;display_string=Audit&amp;VAR:KEY=NEVWNCTSRA&amp;VAR:QUERY=RkZfRUJJVERBX09QRVIoUVRSLDQvMS8yMDA5LDYvMzAvMjAwOSwsLFVTRCk=&amp;WINDOW=FIRST_POPUP&amp;HEIGH","T=450&amp;WIDTH=450&amp;START_MAXIMIZED=FALSE&amp;VAR:CALENDAR=US&amp;VAR:SYMBOL=URBN&amp;VAR:INDEX=0"}</definedName>
    <definedName name="_85__FDSAUDITLINK__" localSheetId="1" hidden="1">{"fdsup://directions/FAT Viewer?action=UPDATE&amp;creator=factset&amp;DYN_ARGS=TRUE&amp;DOC_NAME=FAT:FQL_AUDITING_CLIENT_TEMPLATE.FAT&amp;display_string=Audit&amp;VAR:KEY=NEVWNCTSRA&amp;VAR:QUERY=RkZfRUJJVERBX09QRVIoUVRSLDQvMS8yMDA5LDYvMzAvMjAwOSwsLFVTRCk=&amp;WINDOW=FIRST_POPUP&amp;HEIGH","T=450&amp;WIDTH=450&amp;START_MAXIMIZED=FALSE&amp;VAR:CALENDAR=US&amp;VAR:SYMBOL=URBN&amp;VAR:INDEX=0"}</definedName>
    <definedName name="_85__FDSAUDITLINK__" hidden="1">{"fdsup://directions/FAT Viewer?action=UPDATE&amp;creator=factset&amp;DYN_ARGS=TRUE&amp;DOC_NAME=FAT:FQL_AUDITING_CLIENT_TEMPLATE.FAT&amp;display_string=Audit&amp;VAR:KEY=NEVWNCTSRA&amp;VAR:QUERY=RkZfRUJJVERBX09QRVIoUVRSLDQvMS8yMDA5LDYvMzAvMjAwOSwsLFVTRCk=&amp;WINDOW=FIRST_POPUP&amp;HEIGH","T=450&amp;WIDTH=450&amp;START_MAXIMIZED=FALSE&amp;VAR:CALENDAR=US&amp;VAR:SYMBOL=URBN&amp;VAR:INDEX=0"}</definedName>
    <definedName name="_850__FDSAUDITLINK__" localSheetId="7" hidden="1">{"fdsup://directions/FAT Viewer?action=UPDATE&amp;creator=factset&amp;DYN_ARGS=TRUE&amp;DOC_NAME=FAT:FQL_AUDITING_CLIENT_TEMPLATE.FAT&amp;display_string=Audit&amp;VAR:KEY=TABQBEVWTS&amp;VAR:QUERY=RkZfRUJJVERBX09QRVIoUVRSLDQvMS8yMDEwLDYvMzAvMjAxMCwsLFVTRCk=&amp;WINDOW=FIRST_POPUP&amp;HEIGH","T=450&amp;WIDTH=450&amp;START_MAXIMIZED=FALSE&amp;VAR:CALENDAR=US&amp;VAR:SYMBOL=CAT&amp;VAR:INDEX=0"}</definedName>
    <definedName name="_850__FDSAUDITLINK__" localSheetId="9" hidden="1">{"fdsup://directions/FAT Viewer?action=UPDATE&amp;creator=factset&amp;DYN_ARGS=TRUE&amp;DOC_NAME=FAT:FQL_AUDITING_CLIENT_TEMPLATE.FAT&amp;display_string=Audit&amp;VAR:KEY=TABQBEVWTS&amp;VAR:QUERY=RkZfRUJJVERBX09QRVIoUVRSLDQvMS8yMDEwLDYvMzAvMjAxMCwsLFVTRCk=&amp;WINDOW=FIRST_POPUP&amp;HEIGH","T=450&amp;WIDTH=450&amp;START_MAXIMIZED=FALSE&amp;VAR:CALENDAR=US&amp;VAR:SYMBOL=CAT&amp;VAR:INDEX=0"}</definedName>
    <definedName name="_850__FDSAUDITLINK__" localSheetId="8" hidden="1">{"fdsup://directions/FAT Viewer?action=UPDATE&amp;creator=factset&amp;DYN_ARGS=TRUE&amp;DOC_NAME=FAT:FQL_AUDITING_CLIENT_TEMPLATE.FAT&amp;display_string=Audit&amp;VAR:KEY=TABQBEVWTS&amp;VAR:QUERY=RkZfRUJJVERBX09QRVIoUVRSLDQvMS8yMDEwLDYvMzAvMjAxMCwsLFVTRCk=&amp;WINDOW=FIRST_POPUP&amp;HEIGH","T=450&amp;WIDTH=450&amp;START_MAXIMIZED=FALSE&amp;VAR:CALENDAR=US&amp;VAR:SYMBOL=CAT&amp;VAR:INDEX=0"}</definedName>
    <definedName name="_850__FDSAUDITLINK__" localSheetId="10" hidden="1">{"fdsup://directions/FAT Viewer?action=UPDATE&amp;creator=factset&amp;DYN_ARGS=TRUE&amp;DOC_NAME=FAT:FQL_AUDITING_CLIENT_TEMPLATE.FAT&amp;display_string=Audit&amp;VAR:KEY=TABQBEVWTS&amp;VAR:QUERY=RkZfRUJJVERBX09QRVIoUVRSLDQvMS8yMDEwLDYvMzAvMjAxMCwsLFVTRCk=&amp;WINDOW=FIRST_POPUP&amp;HEIGH","T=450&amp;WIDTH=450&amp;START_MAXIMIZED=FALSE&amp;VAR:CALENDAR=US&amp;VAR:SYMBOL=CAT&amp;VAR:INDEX=0"}</definedName>
    <definedName name="_850__FDSAUDITLINK__" localSheetId="3" hidden="1">{"fdsup://directions/FAT Viewer?action=UPDATE&amp;creator=factset&amp;DYN_ARGS=TRUE&amp;DOC_NAME=FAT:FQL_AUDITING_CLIENT_TEMPLATE.FAT&amp;display_string=Audit&amp;VAR:KEY=TABQBEVWTS&amp;VAR:QUERY=RkZfRUJJVERBX09QRVIoUVRSLDQvMS8yMDEwLDYvMzAvMjAxMCwsLFVTRCk=&amp;WINDOW=FIRST_POPUP&amp;HEIGH","T=450&amp;WIDTH=450&amp;START_MAXIMIZED=FALSE&amp;VAR:CALENDAR=US&amp;VAR:SYMBOL=CAT&amp;VAR:INDEX=0"}</definedName>
    <definedName name="_850__FDSAUDITLINK__" localSheetId="5" hidden="1">{"fdsup://directions/FAT Viewer?action=UPDATE&amp;creator=factset&amp;DYN_ARGS=TRUE&amp;DOC_NAME=FAT:FQL_AUDITING_CLIENT_TEMPLATE.FAT&amp;display_string=Audit&amp;VAR:KEY=TABQBEVWTS&amp;VAR:QUERY=RkZfRUJJVERBX09QRVIoUVRSLDQvMS8yMDEwLDYvMzAvMjAxMCwsLFVTRCk=&amp;WINDOW=FIRST_POPUP&amp;HEIGH","T=450&amp;WIDTH=450&amp;START_MAXIMIZED=FALSE&amp;VAR:CALENDAR=US&amp;VAR:SYMBOL=CAT&amp;VAR:INDEX=0"}</definedName>
    <definedName name="_850__FDSAUDITLINK__" localSheetId="1" hidden="1">{"fdsup://directions/FAT Viewer?action=UPDATE&amp;creator=factset&amp;DYN_ARGS=TRUE&amp;DOC_NAME=FAT:FQL_AUDITING_CLIENT_TEMPLATE.FAT&amp;display_string=Audit&amp;VAR:KEY=TABQBEVWTS&amp;VAR:QUERY=RkZfRUJJVERBX09QRVIoUVRSLDQvMS8yMDEwLDYvMzAvMjAxMCwsLFVTRCk=&amp;WINDOW=FIRST_POPUP&amp;HEIGH","T=450&amp;WIDTH=450&amp;START_MAXIMIZED=FALSE&amp;VAR:CALENDAR=US&amp;VAR:SYMBOL=CAT&amp;VAR:INDEX=0"}</definedName>
    <definedName name="_850__FDSAUDITLINK__" hidden="1">{"fdsup://directions/FAT Viewer?action=UPDATE&amp;creator=factset&amp;DYN_ARGS=TRUE&amp;DOC_NAME=FAT:FQL_AUDITING_CLIENT_TEMPLATE.FAT&amp;display_string=Audit&amp;VAR:KEY=TABQBEVWTS&amp;VAR:QUERY=RkZfRUJJVERBX09QRVIoUVRSLDQvMS8yMDEwLDYvMzAvMjAxMCwsLFVTRCk=&amp;WINDOW=FIRST_POPUP&amp;HEIGH","T=450&amp;WIDTH=450&amp;START_MAXIMIZED=FALSE&amp;VAR:CALENDAR=US&amp;VAR:SYMBOL=CAT&amp;VAR:INDEX=0"}</definedName>
    <definedName name="_851__FDSAUDITLINK__" localSheetId="7" hidden="1">{"fdsup://directions/FAT Viewer?action=UPDATE&amp;creator=factset&amp;DYN_ARGS=TRUE&amp;DOC_NAME=FAT:FQL_AUDITING_CLIENT_TEMPLATE.FAT&amp;display_string=Audit&amp;VAR:KEY=BKRMVWXEPW&amp;VAR:QUERY=RkZfRUJJVERBX09QRVIoUVRSLDQvMS8yMDA5LDYvMzAvMjAwOSwsLFVTRCk=&amp;WINDOW=FIRST_POPUP&amp;HEIGH","T=450&amp;WIDTH=450&amp;START_MAXIMIZED=FALSE&amp;VAR:CALENDAR=US&amp;VAR:SYMBOL=CAM&amp;VAR:INDEX=0"}</definedName>
    <definedName name="_851__FDSAUDITLINK__" localSheetId="9" hidden="1">{"fdsup://directions/FAT Viewer?action=UPDATE&amp;creator=factset&amp;DYN_ARGS=TRUE&amp;DOC_NAME=FAT:FQL_AUDITING_CLIENT_TEMPLATE.FAT&amp;display_string=Audit&amp;VAR:KEY=BKRMVWXEPW&amp;VAR:QUERY=RkZfRUJJVERBX09QRVIoUVRSLDQvMS8yMDA5LDYvMzAvMjAwOSwsLFVTRCk=&amp;WINDOW=FIRST_POPUP&amp;HEIGH","T=450&amp;WIDTH=450&amp;START_MAXIMIZED=FALSE&amp;VAR:CALENDAR=US&amp;VAR:SYMBOL=CAM&amp;VAR:INDEX=0"}</definedName>
    <definedName name="_851__FDSAUDITLINK__" localSheetId="8" hidden="1">{"fdsup://directions/FAT Viewer?action=UPDATE&amp;creator=factset&amp;DYN_ARGS=TRUE&amp;DOC_NAME=FAT:FQL_AUDITING_CLIENT_TEMPLATE.FAT&amp;display_string=Audit&amp;VAR:KEY=BKRMVWXEPW&amp;VAR:QUERY=RkZfRUJJVERBX09QRVIoUVRSLDQvMS8yMDA5LDYvMzAvMjAwOSwsLFVTRCk=&amp;WINDOW=FIRST_POPUP&amp;HEIGH","T=450&amp;WIDTH=450&amp;START_MAXIMIZED=FALSE&amp;VAR:CALENDAR=US&amp;VAR:SYMBOL=CAM&amp;VAR:INDEX=0"}</definedName>
    <definedName name="_851__FDSAUDITLINK__" localSheetId="10" hidden="1">{"fdsup://directions/FAT Viewer?action=UPDATE&amp;creator=factset&amp;DYN_ARGS=TRUE&amp;DOC_NAME=FAT:FQL_AUDITING_CLIENT_TEMPLATE.FAT&amp;display_string=Audit&amp;VAR:KEY=BKRMVWXEPW&amp;VAR:QUERY=RkZfRUJJVERBX09QRVIoUVRSLDQvMS8yMDA5LDYvMzAvMjAwOSwsLFVTRCk=&amp;WINDOW=FIRST_POPUP&amp;HEIGH","T=450&amp;WIDTH=450&amp;START_MAXIMIZED=FALSE&amp;VAR:CALENDAR=US&amp;VAR:SYMBOL=CAM&amp;VAR:INDEX=0"}</definedName>
    <definedName name="_851__FDSAUDITLINK__" localSheetId="3" hidden="1">{"fdsup://directions/FAT Viewer?action=UPDATE&amp;creator=factset&amp;DYN_ARGS=TRUE&amp;DOC_NAME=FAT:FQL_AUDITING_CLIENT_TEMPLATE.FAT&amp;display_string=Audit&amp;VAR:KEY=BKRMVWXEPW&amp;VAR:QUERY=RkZfRUJJVERBX09QRVIoUVRSLDQvMS8yMDA5LDYvMzAvMjAwOSwsLFVTRCk=&amp;WINDOW=FIRST_POPUP&amp;HEIGH","T=450&amp;WIDTH=450&amp;START_MAXIMIZED=FALSE&amp;VAR:CALENDAR=US&amp;VAR:SYMBOL=CAM&amp;VAR:INDEX=0"}</definedName>
    <definedName name="_851__FDSAUDITLINK__" localSheetId="5" hidden="1">{"fdsup://directions/FAT Viewer?action=UPDATE&amp;creator=factset&amp;DYN_ARGS=TRUE&amp;DOC_NAME=FAT:FQL_AUDITING_CLIENT_TEMPLATE.FAT&amp;display_string=Audit&amp;VAR:KEY=BKRMVWXEPW&amp;VAR:QUERY=RkZfRUJJVERBX09QRVIoUVRSLDQvMS8yMDA5LDYvMzAvMjAwOSwsLFVTRCk=&amp;WINDOW=FIRST_POPUP&amp;HEIGH","T=450&amp;WIDTH=450&amp;START_MAXIMIZED=FALSE&amp;VAR:CALENDAR=US&amp;VAR:SYMBOL=CAM&amp;VAR:INDEX=0"}</definedName>
    <definedName name="_851__FDSAUDITLINK__" localSheetId="1" hidden="1">{"fdsup://directions/FAT Viewer?action=UPDATE&amp;creator=factset&amp;DYN_ARGS=TRUE&amp;DOC_NAME=FAT:FQL_AUDITING_CLIENT_TEMPLATE.FAT&amp;display_string=Audit&amp;VAR:KEY=BKRMVWXEPW&amp;VAR:QUERY=RkZfRUJJVERBX09QRVIoUVRSLDQvMS8yMDA5LDYvMzAvMjAwOSwsLFVTRCk=&amp;WINDOW=FIRST_POPUP&amp;HEIGH","T=450&amp;WIDTH=450&amp;START_MAXIMIZED=FALSE&amp;VAR:CALENDAR=US&amp;VAR:SYMBOL=CAM&amp;VAR:INDEX=0"}</definedName>
    <definedName name="_851__FDSAUDITLINK__" hidden="1">{"fdsup://directions/FAT Viewer?action=UPDATE&amp;creator=factset&amp;DYN_ARGS=TRUE&amp;DOC_NAME=FAT:FQL_AUDITING_CLIENT_TEMPLATE.FAT&amp;display_string=Audit&amp;VAR:KEY=BKRMVWXEPW&amp;VAR:QUERY=RkZfRUJJVERBX09QRVIoUVRSLDQvMS8yMDA5LDYvMzAvMjAwOSwsLFVTRCk=&amp;WINDOW=FIRST_POPUP&amp;HEIGH","T=450&amp;WIDTH=450&amp;START_MAXIMIZED=FALSE&amp;VAR:CALENDAR=US&amp;VAR:SYMBOL=CAM&amp;VAR:INDEX=0"}</definedName>
    <definedName name="_852__FDSAUDITLINK__" localSheetId="7" hidden="1">{"fdsup://directions/FAT Viewer?action=UPDATE&amp;creator=factset&amp;DYN_ARGS=TRUE&amp;DOC_NAME=FAT:FQL_AUDITING_CLIENT_TEMPLATE.FAT&amp;display_string=Audit&amp;VAR:KEY=JEVUBGRODK&amp;VAR:QUERY=RkZfRUJJVERBX09QRVIoUVRSLDQvMS8yMDEwLDYvMzAvMjAxMCwsLFVTRCk=&amp;WINDOW=FIRST_POPUP&amp;HEIGH","T=450&amp;WIDTH=450&amp;START_MAXIMIZED=FALSE&amp;VAR:CALENDAR=US&amp;VAR:SYMBOL=CAM&amp;VAR:INDEX=0"}</definedName>
    <definedName name="_852__FDSAUDITLINK__" localSheetId="9" hidden="1">{"fdsup://directions/FAT Viewer?action=UPDATE&amp;creator=factset&amp;DYN_ARGS=TRUE&amp;DOC_NAME=FAT:FQL_AUDITING_CLIENT_TEMPLATE.FAT&amp;display_string=Audit&amp;VAR:KEY=JEVUBGRODK&amp;VAR:QUERY=RkZfRUJJVERBX09QRVIoUVRSLDQvMS8yMDEwLDYvMzAvMjAxMCwsLFVTRCk=&amp;WINDOW=FIRST_POPUP&amp;HEIGH","T=450&amp;WIDTH=450&amp;START_MAXIMIZED=FALSE&amp;VAR:CALENDAR=US&amp;VAR:SYMBOL=CAM&amp;VAR:INDEX=0"}</definedName>
    <definedName name="_852__FDSAUDITLINK__" localSheetId="8" hidden="1">{"fdsup://directions/FAT Viewer?action=UPDATE&amp;creator=factset&amp;DYN_ARGS=TRUE&amp;DOC_NAME=FAT:FQL_AUDITING_CLIENT_TEMPLATE.FAT&amp;display_string=Audit&amp;VAR:KEY=JEVUBGRODK&amp;VAR:QUERY=RkZfRUJJVERBX09QRVIoUVRSLDQvMS8yMDEwLDYvMzAvMjAxMCwsLFVTRCk=&amp;WINDOW=FIRST_POPUP&amp;HEIGH","T=450&amp;WIDTH=450&amp;START_MAXIMIZED=FALSE&amp;VAR:CALENDAR=US&amp;VAR:SYMBOL=CAM&amp;VAR:INDEX=0"}</definedName>
    <definedName name="_852__FDSAUDITLINK__" localSheetId="10" hidden="1">{"fdsup://directions/FAT Viewer?action=UPDATE&amp;creator=factset&amp;DYN_ARGS=TRUE&amp;DOC_NAME=FAT:FQL_AUDITING_CLIENT_TEMPLATE.FAT&amp;display_string=Audit&amp;VAR:KEY=JEVUBGRODK&amp;VAR:QUERY=RkZfRUJJVERBX09QRVIoUVRSLDQvMS8yMDEwLDYvMzAvMjAxMCwsLFVTRCk=&amp;WINDOW=FIRST_POPUP&amp;HEIGH","T=450&amp;WIDTH=450&amp;START_MAXIMIZED=FALSE&amp;VAR:CALENDAR=US&amp;VAR:SYMBOL=CAM&amp;VAR:INDEX=0"}</definedName>
    <definedName name="_852__FDSAUDITLINK__" localSheetId="3" hidden="1">{"fdsup://directions/FAT Viewer?action=UPDATE&amp;creator=factset&amp;DYN_ARGS=TRUE&amp;DOC_NAME=FAT:FQL_AUDITING_CLIENT_TEMPLATE.FAT&amp;display_string=Audit&amp;VAR:KEY=JEVUBGRODK&amp;VAR:QUERY=RkZfRUJJVERBX09QRVIoUVRSLDQvMS8yMDEwLDYvMzAvMjAxMCwsLFVTRCk=&amp;WINDOW=FIRST_POPUP&amp;HEIGH","T=450&amp;WIDTH=450&amp;START_MAXIMIZED=FALSE&amp;VAR:CALENDAR=US&amp;VAR:SYMBOL=CAM&amp;VAR:INDEX=0"}</definedName>
    <definedName name="_852__FDSAUDITLINK__" localSheetId="5" hidden="1">{"fdsup://directions/FAT Viewer?action=UPDATE&amp;creator=factset&amp;DYN_ARGS=TRUE&amp;DOC_NAME=FAT:FQL_AUDITING_CLIENT_TEMPLATE.FAT&amp;display_string=Audit&amp;VAR:KEY=JEVUBGRODK&amp;VAR:QUERY=RkZfRUJJVERBX09QRVIoUVRSLDQvMS8yMDEwLDYvMzAvMjAxMCwsLFVTRCk=&amp;WINDOW=FIRST_POPUP&amp;HEIGH","T=450&amp;WIDTH=450&amp;START_MAXIMIZED=FALSE&amp;VAR:CALENDAR=US&amp;VAR:SYMBOL=CAM&amp;VAR:INDEX=0"}</definedName>
    <definedName name="_852__FDSAUDITLINK__" localSheetId="1" hidden="1">{"fdsup://directions/FAT Viewer?action=UPDATE&amp;creator=factset&amp;DYN_ARGS=TRUE&amp;DOC_NAME=FAT:FQL_AUDITING_CLIENT_TEMPLATE.FAT&amp;display_string=Audit&amp;VAR:KEY=JEVUBGRODK&amp;VAR:QUERY=RkZfRUJJVERBX09QRVIoUVRSLDQvMS8yMDEwLDYvMzAvMjAxMCwsLFVTRCk=&amp;WINDOW=FIRST_POPUP&amp;HEIGH","T=450&amp;WIDTH=450&amp;START_MAXIMIZED=FALSE&amp;VAR:CALENDAR=US&amp;VAR:SYMBOL=CAM&amp;VAR:INDEX=0"}</definedName>
    <definedName name="_852__FDSAUDITLINK__" hidden="1">{"fdsup://directions/FAT Viewer?action=UPDATE&amp;creator=factset&amp;DYN_ARGS=TRUE&amp;DOC_NAME=FAT:FQL_AUDITING_CLIENT_TEMPLATE.FAT&amp;display_string=Audit&amp;VAR:KEY=JEVUBGRODK&amp;VAR:QUERY=RkZfRUJJVERBX09QRVIoUVRSLDQvMS8yMDEwLDYvMzAvMjAxMCwsLFVTRCk=&amp;WINDOW=FIRST_POPUP&amp;HEIGH","T=450&amp;WIDTH=450&amp;START_MAXIMIZED=FALSE&amp;VAR:CALENDAR=US&amp;VAR:SYMBOL=CAM&amp;VAR:INDEX=0"}</definedName>
    <definedName name="_853__FDSAUDITLINK__" localSheetId="7" hidden="1">{"fdsup://directions/FAT Viewer?action=UPDATE&amp;creator=factset&amp;DYN_ARGS=TRUE&amp;DOC_NAME=FAT:FQL_AUDITING_CLIENT_TEMPLATE.FAT&amp;display_string=Audit&amp;VAR:KEY=ZWHMJOPKLC&amp;VAR:QUERY=RkZfRUJJVERBX09QRVIoUVRSLDQvMS8yMDA5LDYvMzAvMjAwOSwsLFVTRCk=&amp;WINDOW=FIRST_POPUP&amp;HEIGH","T=450&amp;WIDTH=450&amp;START_MAXIMIZED=FALSE&amp;VAR:CALENDAR=US&amp;VAR:SYMBOL=CAH&amp;VAR:INDEX=0"}</definedName>
    <definedName name="_853__FDSAUDITLINK__" localSheetId="9" hidden="1">{"fdsup://directions/FAT Viewer?action=UPDATE&amp;creator=factset&amp;DYN_ARGS=TRUE&amp;DOC_NAME=FAT:FQL_AUDITING_CLIENT_TEMPLATE.FAT&amp;display_string=Audit&amp;VAR:KEY=ZWHMJOPKLC&amp;VAR:QUERY=RkZfRUJJVERBX09QRVIoUVRSLDQvMS8yMDA5LDYvMzAvMjAwOSwsLFVTRCk=&amp;WINDOW=FIRST_POPUP&amp;HEIGH","T=450&amp;WIDTH=450&amp;START_MAXIMIZED=FALSE&amp;VAR:CALENDAR=US&amp;VAR:SYMBOL=CAH&amp;VAR:INDEX=0"}</definedName>
    <definedName name="_853__FDSAUDITLINK__" localSheetId="8" hidden="1">{"fdsup://directions/FAT Viewer?action=UPDATE&amp;creator=factset&amp;DYN_ARGS=TRUE&amp;DOC_NAME=FAT:FQL_AUDITING_CLIENT_TEMPLATE.FAT&amp;display_string=Audit&amp;VAR:KEY=ZWHMJOPKLC&amp;VAR:QUERY=RkZfRUJJVERBX09QRVIoUVRSLDQvMS8yMDA5LDYvMzAvMjAwOSwsLFVTRCk=&amp;WINDOW=FIRST_POPUP&amp;HEIGH","T=450&amp;WIDTH=450&amp;START_MAXIMIZED=FALSE&amp;VAR:CALENDAR=US&amp;VAR:SYMBOL=CAH&amp;VAR:INDEX=0"}</definedName>
    <definedName name="_853__FDSAUDITLINK__" localSheetId="10" hidden="1">{"fdsup://directions/FAT Viewer?action=UPDATE&amp;creator=factset&amp;DYN_ARGS=TRUE&amp;DOC_NAME=FAT:FQL_AUDITING_CLIENT_TEMPLATE.FAT&amp;display_string=Audit&amp;VAR:KEY=ZWHMJOPKLC&amp;VAR:QUERY=RkZfRUJJVERBX09QRVIoUVRSLDQvMS8yMDA5LDYvMzAvMjAwOSwsLFVTRCk=&amp;WINDOW=FIRST_POPUP&amp;HEIGH","T=450&amp;WIDTH=450&amp;START_MAXIMIZED=FALSE&amp;VAR:CALENDAR=US&amp;VAR:SYMBOL=CAH&amp;VAR:INDEX=0"}</definedName>
    <definedName name="_853__FDSAUDITLINK__" localSheetId="3" hidden="1">{"fdsup://directions/FAT Viewer?action=UPDATE&amp;creator=factset&amp;DYN_ARGS=TRUE&amp;DOC_NAME=FAT:FQL_AUDITING_CLIENT_TEMPLATE.FAT&amp;display_string=Audit&amp;VAR:KEY=ZWHMJOPKLC&amp;VAR:QUERY=RkZfRUJJVERBX09QRVIoUVRSLDQvMS8yMDA5LDYvMzAvMjAwOSwsLFVTRCk=&amp;WINDOW=FIRST_POPUP&amp;HEIGH","T=450&amp;WIDTH=450&amp;START_MAXIMIZED=FALSE&amp;VAR:CALENDAR=US&amp;VAR:SYMBOL=CAH&amp;VAR:INDEX=0"}</definedName>
    <definedName name="_853__FDSAUDITLINK__" localSheetId="5" hidden="1">{"fdsup://directions/FAT Viewer?action=UPDATE&amp;creator=factset&amp;DYN_ARGS=TRUE&amp;DOC_NAME=FAT:FQL_AUDITING_CLIENT_TEMPLATE.FAT&amp;display_string=Audit&amp;VAR:KEY=ZWHMJOPKLC&amp;VAR:QUERY=RkZfRUJJVERBX09QRVIoUVRSLDQvMS8yMDA5LDYvMzAvMjAwOSwsLFVTRCk=&amp;WINDOW=FIRST_POPUP&amp;HEIGH","T=450&amp;WIDTH=450&amp;START_MAXIMIZED=FALSE&amp;VAR:CALENDAR=US&amp;VAR:SYMBOL=CAH&amp;VAR:INDEX=0"}</definedName>
    <definedName name="_853__FDSAUDITLINK__" localSheetId="1" hidden="1">{"fdsup://directions/FAT Viewer?action=UPDATE&amp;creator=factset&amp;DYN_ARGS=TRUE&amp;DOC_NAME=FAT:FQL_AUDITING_CLIENT_TEMPLATE.FAT&amp;display_string=Audit&amp;VAR:KEY=ZWHMJOPKLC&amp;VAR:QUERY=RkZfRUJJVERBX09QRVIoUVRSLDQvMS8yMDA5LDYvMzAvMjAwOSwsLFVTRCk=&amp;WINDOW=FIRST_POPUP&amp;HEIGH","T=450&amp;WIDTH=450&amp;START_MAXIMIZED=FALSE&amp;VAR:CALENDAR=US&amp;VAR:SYMBOL=CAH&amp;VAR:INDEX=0"}</definedName>
    <definedName name="_853__FDSAUDITLINK__" hidden="1">{"fdsup://directions/FAT Viewer?action=UPDATE&amp;creator=factset&amp;DYN_ARGS=TRUE&amp;DOC_NAME=FAT:FQL_AUDITING_CLIENT_TEMPLATE.FAT&amp;display_string=Audit&amp;VAR:KEY=ZWHMJOPKLC&amp;VAR:QUERY=RkZfRUJJVERBX09QRVIoUVRSLDQvMS8yMDA5LDYvMzAvMjAwOSwsLFVTRCk=&amp;WINDOW=FIRST_POPUP&amp;HEIGH","T=450&amp;WIDTH=450&amp;START_MAXIMIZED=FALSE&amp;VAR:CALENDAR=US&amp;VAR:SYMBOL=CAH&amp;VAR:INDEX=0"}</definedName>
    <definedName name="_854__FDSAUDITLINK__" localSheetId="7" hidden="1">{"fdsup://directions/FAT Viewer?action=UPDATE&amp;creator=factset&amp;DYN_ARGS=TRUE&amp;DOC_NAME=FAT:FQL_AUDITING_CLIENT_TEMPLATE.FAT&amp;display_string=Audit&amp;VAR:KEY=HGFQROBAJK&amp;VAR:QUERY=RkZfRUJJVERBX09QRVIoUVRSLDQvMS8yMDEwLDYvMzAvMjAxMCwsLFVTRCk=&amp;WINDOW=FIRST_POPUP&amp;HEIGH","T=450&amp;WIDTH=450&amp;START_MAXIMIZED=FALSE&amp;VAR:CALENDAR=US&amp;VAR:SYMBOL=CAH&amp;VAR:INDEX=0"}</definedName>
    <definedName name="_854__FDSAUDITLINK__" localSheetId="9" hidden="1">{"fdsup://directions/FAT Viewer?action=UPDATE&amp;creator=factset&amp;DYN_ARGS=TRUE&amp;DOC_NAME=FAT:FQL_AUDITING_CLIENT_TEMPLATE.FAT&amp;display_string=Audit&amp;VAR:KEY=HGFQROBAJK&amp;VAR:QUERY=RkZfRUJJVERBX09QRVIoUVRSLDQvMS8yMDEwLDYvMzAvMjAxMCwsLFVTRCk=&amp;WINDOW=FIRST_POPUP&amp;HEIGH","T=450&amp;WIDTH=450&amp;START_MAXIMIZED=FALSE&amp;VAR:CALENDAR=US&amp;VAR:SYMBOL=CAH&amp;VAR:INDEX=0"}</definedName>
    <definedName name="_854__FDSAUDITLINK__" localSheetId="8" hidden="1">{"fdsup://directions/FAT Viewer?action=UPDATE&amp;creator=factset&amp;DYN_ARGS=TRUE&amp;DOC_NAME=FAT:FQL_AUDITING_CLIENT_TEMPLATE.FAT&amp;display_string=Audit&amp;VAR:KEY=HGFQROBAJK&amp;VAR:QUERY=RkZfRUJJVERBX09QRVIoUVRSLDQvMS8yMDEwLDYvMzAvMjAxMCwsLFVTRCk=&amp;WINDOW=FIRST_POPUP&amp;HEIGH","T=450&amp;WIDTH=450&amp;START_MAXIMIZED=FALSE&amp;VAR:CALENDAR=US&amp;VAR:SYMBOL=CAH&amp;VAR:INDEX=0"}</definedName>
    <definedName name="_854__FDSAUDITLINK__" localSheetId="10" hidden="1">{"fdsup://directions/FAT Viewer?action=UPDATE&amp;creator=factset&amp;DYN_ARGS=TRUE&amp;DOC_NAME=FAT:FQL_AUDITING_CLIENT_TEMPLATE.FAT&amp;display_string=Audit&amp;VAR:KEY=HGFQROBAJK&amp;VAR:QUERY=RkZfRUJJVERBX09QRVIoUVRSLDQvMS8yMDEwLDYvMzAvMjAxMCwsLFVTRCk=&amp;WINDOW=FIRST_POPUP&amp;HEIGH","T=450&amp;WIDTH=450&amp;START_MAXIMIZED=FALSE&amp;VAR:CALENDAR=US&amp;VAR:SYMBOL=CAH&amp;VAR:INDEX=0"}</definedName>
    <definedName name="_854__FDSAUDITLINK__" localSheetId="3" hidden="1">{"fdsup://directions/FAT Viewer?action=UPDATE&amp;creator=factset&amp;DYN_ARGS=TRUE&amp;DOC_NAME=FAT:FQL_AUDITING_CLIENT_TEMPLATE.FAT&amp;display_string=Audit&amp;VAR:KEY=HGFQROBAJK&amp;VAR:QUERY=RkZfRUJJVERBX09QRVIoUVRSLDQvMS8yMDEwLDYvMzAvMjAxMCwsLFVTRCk=&amp;WINDOW=FIRST_POPUP&amp;HEIGH","T=450&amp;WIDTH=450&amp;START_MAXIMIZED=FALSE&amp;VAR:CALENDAR=US&amp;VAR:SYMBOL=CAH&amp;VAR:INDEX=0"}</definedName>
    <definedName name="_854__FDSAUDITLINK__" localSheetId="5" hidden="1">{"fdsup://directions/FAT Viewer?action=UPDATE&amp;creator=factset&amp;DYN_ARGS=TRUE&amp;DOC_NAME=FAT:FQL_AUDITING_CLIENT_TEMPLATE.FAT&amp;display_string=Audit&amp;VAR:KEY=HGFQROBAJK&amp;VAR:QUERY=RkZfRUJJVERBX09QRVIoUVRSLDQvMS8yMDEwLDYvMzAvMjAxMCwsLFVTRCk=&amp;WINDOW=FIRST_POPUP&amp;HEIGH","T=450&amp;WIDTH=450&amp;START_MAXIMIZED=FALSE&amp;VAR:CALENDAR=US&amp;VAR:SYMBOL=CAH&amp;VAR:INDEX=0"}</definedName>
    <definedName name="_854__FDSAUDITLINK__" localSheetId="1" hidden="1">{"fdsup://directions/FAT Viewer?action=UPDATE&amp;creator=factset&amp;DYN_ARGS=TRUE&amp;DOC_NAME=FAT:FQL_AUDITING_CLIENT_TEMPLATE.FAT&amp;display_string=Audit&amp;VAR:KEY=HGFQROBAJK&amp;VAR:QUERY=RkZfRUJJVERBX09QRVIoUVRSLDQvMS8yMDEwLDYvMzAvMjAxMCwsLFVTRCk=&amp;WINDOW=FIRST_POPUP&amp;HEIGH","T=450&amp;WIDTH=450&amp;START_MAXIMIZED=FALSE&amp;VAR:CALENDAR=US&amp;VAR:SYMBOL=CAH&amp;VAR:INDEX=0"}</definedName>
    <definedName name="_854__FDSAUDITLINK__" hidden="1">{"fdsup://directions/FAT Viewer?action=UPDATE&amp;creator=factset&amp;DYN_ARGS=TRUE&amp;DOC_NAME=FAT:FQL_AUDITING_CLIENT_TEMPLATE.FAT&amp;display_string=Audit&amp;VAR:KEY=HGFQROBAJK&amp;VAR:QUERY=RkZfRUJJVERBX09QRVIoUVRSLDQvMS8yMDEwLDYvMzAvMjAxMCwsLFVTRCk=&amp;WINDOW=FIRST_POPUP&amp;HEIGH","T=450&amp;WIDTH=450&amp;START_MAXIMIZED=FALSE&amp;VAR:CALENDAR=US&amp;VAR:SYMBOL=CAH&amp;VAR:INDEX=0"}</definedName>
    <definedName name="_855__FDSAUDITLINK__" localSheetId="7" hidden="1">{"fdsup://directions/FAT Viewer?action=UPDATE&amp;creator=factset&amp;DYN_ARGS=TRUE&amp;DOC_NAME=FAT:FQL_AUDITING_CLIENT_TEMPLATE.FAT&amp;display_string=Audit&amp;VAR:KEY=BGBQZWPKZC&amp;VAR:QUERY=RkZfRUJJVERBX09QRVIoUVRSLDQvMS8yMDA5LDYvMzAvMjAwOSwsLFVTRCk=&amp;WINDOW=FIRST_POPUP&amp;HEIGH","T=450&amp;WIDTH=450&amp;START_MAXIMIZED=FALSE&amp;VAR:CALENDAR=US&amp;VAR:SYMBOL=CAG&amp;VAR:INDEX=0"}</definedName>
    <definedName name="_855__FDSAUDITLINK__" localSheetId="9" hidden="1">{"fdsup://directions/FAT Viewer?action=UPDATE&amp;creator=factset&amp;DYN_ARGS=TRUE&amp;DOC_NAME=FAT:FQL_AUDITING_CLIENT_TEMPLATE.FAT&amp;display_string=Audit&amp;VAR:KEY=BGBQZWPKZC&amp;VAR:QUERY=RkZfRUJJVERBX09QRVIoUVRSLDQvMS8yMDA5LDYvMzAvMjAwOSwsLFVTRCk=&amp;WINDOW=FIRST_POPUP&amp;HEIGH","T=450&amp;WIDTH=450&amp;START_MAXIMIZED=FALSE&amp;VAR:CALENDAR=US&amp;VAR:SYMBOL=CAG&amp;VAR:INDEX=0"}</definedName>
    <definedName name="_855__FDSAUDITLINK__" localSheetId="8" hidden="1">{"fdsup://directions/FAT Viewer?action=UPDATE&amp;creator=factset&amp;DYN_ARGS=TRUE&amp;DOC_NAME=FAT:FQL_AUDITING_CLIENT_TEMPLATE.FAT&amp;display_string=Audit&amp;VAR:KEY=BGBQZWPKZC&amp;VAR:QUERY=RkZfRUJJVERBX09QRVIoUVRSLDQvMS8yMDA5LDYvMzAvMjAwOSwsLFVTRCk=&amp;WINDOW=FIRST_POPUP&amp;HEIGH","T=450&amp;WIDTH=450&amp;START_MAXIMIZED=FALSE&amp;VAR:CALENDAR=US&amp;VAR:SYMBOL=CAG&amp;VAR:INDEX=0"}</definedName>
    <definedName name="_855__FDSAUDITLINK__" localSheetId="10" hidden="1">{"fdsup://directions/FAT Viewer?action=UPDATE&amp;creator=factset&amp;DYN_ARGS=TRUE&amp;DOC_NAME=FAT:FQL_AUDITING_CLIENT_TEMPLATE.FAT&amp;display_string=Audit&amp;VAR:KEY=BGBQZWPKZC&amp;VAR:QUERY=RkZfRUJJVERBX09QRVIoUVRSLDQvMS8yMDA5LDYvMzAvMjAwOSwsLFVTRCk=&amp;WINDOW=FIRST_POPUP&amp;HEIGH","T=450&amp;WIDTH=450&amp;START_MAXIMIZED=FALSE&amp;VAR:CALENDAR=US&amp;VAR:SYMBOL=CAG&amp;VAR:INDEX=0"}</definedName>
    <definedName name="_855__FDSAUDITLINK__" localSheetId="3" hidden="1">{"fdsup://directions/FAT Viewer?action=UPDATE&amp;creator=factset&amp;DYN_ARGS=TRUE&amp;DOC_NAME=FAT:FQL_AUDITING_CLIENT_TEMPLATE.FAT&amp;display_string=Audit&amp;VAR:KEY=BGBQZWPKZC&amp;VAR:QUERY=RkZfRUJJVERBX09QRVIoUVRSLDQvMS8yMDA5LDYvMzAvMjAwOSwsLFVTRCk=&amp;WINDOW=FIRST_POPUP&amp;HEIGH","T=450&amp;WIDTH=450&amp;START_MAXIMIZED=FALSE&amp;VAR:CALENDAR=US&amp;VAR:SYMBOL=CAG&amp;VAR:INDEX=0"}</definedName>
    <definedName name="_855__FDSAUDITLINK__" localSheetId="5" hidden="1">{"fdsup://directions/FAT Viewer?action=UPDATE&amp;creator=factset&amp;DYN_ARGS=TRUE&amp;DOC_NAME=FAT:FQL_AUDITING_CLIENT_TEMPLATE.FAT&amp;display_string=Audit&amp;VAR:KEY=BGBQZWPKZC&amp;VAR:QUERY=RkZfRUJJVERBX09QRVIoUVRSLDQvMS8yMDA5LDYvMzAvMjAwOSwsLFVTRCk=&amp;WINDOW=FIRST_POPUP&amp;HEIGH","T=450&amp;WIDTH=450&amp;START_MAXIMIZED=FALSE&amp;VAR:CALENDAR=US&amp;VAR:SYMBOL=CAG&amp;VAR:INDEX=0"}</definedName>
    <definedName name="_855__FDSAUDITLINK__" localSheetId="1" hidden="1">{"fdsup://directions/FAT Viewer?action=UPDATE&amp;creator=factset&amp;DYN_ARGS=TRUE&amp;DOC_NAME=FAT:FQL_AUDITING_CLIENT_TEMPLATE.FAT&amp;display_string=Audit&amp;VAR:KEY=BGBQZWPKZC&amp;VAR:QUERY=RkZfRUJJVERBX09QRVIoUVRSLDQvMS8yMDA5LDYvMzAvMjAwOSwsLFVTRCk=&amp;WINDOW=FIRST_POPUP&amp;HEIGH","T=450&amp;WIDTH=450&amp;START_MAXIMIZED=FALSE&amp;VAR:CALENDAR=US&amp;VAR:SYMBOL=CAG&amp;VAR:INDEX=0"}</definedName>
    <definedName name="_855__FDSAUDITLINK__" hidden="1">{"fdsup://directions/FAT Viewer?action=UPDATE&amp;creator=factset&amp;DYN_ARGS=TRUE&amp;DOC_NAME=FAT:FQL_AUDITING_CLIENT_TEMPLATE.FAT&amp;display_string=Audit&amp;VAR:KEY=BGBQZWPKZC&amp;VAR:QUERY=RkZfRUJJVERBX09QRVIoUVRSLDQvMS8yMDA5LDYvMzAvMjAwOSwsLFVTRCk=&amp;WINDOW=FIRST_POPUP&amp;HEIGH","T=450&amp;WIDTH=450&amp;START_MAXIMIZED=FALSE&amp;VAR:CALENDAR=US&amp;VAR:SYMBOL=CAG&amp;VAR:INDEX=0"}</definedName>
    <definedName name="_856__FDSAUDITLINK__" localSheetId="7" hidden="1">{"fdsup://directions/FAT Viewer?action=UPDATE&amp;creator=factset&amp;DYN_ARGS=TRUE&amp;DOC_NAME=FAT:FQL_AUDITING_CLIENT_TEMPLATE.FAT&amp;display_string=Audit&amp;VAR:KEY=NSTSBEVGFK&amp;VAR:QUERY=RkZfRUJJVERBX09QRVIoUVRSLDQvMS8yMDEwLDYvMzAvMjAxMCwsLFVTRCk=&amp;WINDOW=FIRST_POPUP&amp;HEIGH","T=450&amp;WIDTH=450&amp;START_MAXIMIZED=FALSE&amp;VAR:CALENDAR=US&amp;VAR:SYMBOL=CAG&amp;VAR:INDEX=0"}</definedName>
    <definedName name="_856__FDSAUDITLINK__" localSheetId="9" hidden="1">{"fdsup://directions/FAT Viewer?action=UPDATE&amp;creator=factset&amp;DYN_ARGS=TRUE&amp;DOC_NAME=FAT:FQL_AUDITING_CLIENT_TEMPLATE.FAT&amp;display_string=Audit&amp;VAR:KEY=NSTSBEVGFK&amp;VAR:QUERY=RkZfRUJJVERBX09QRVIoUVRSLDQvMS8yMDEwLDYvMzAvMjAxMCwsLFVTRCk=&amp;WINDOW=FIRST_POPUP&amp;HEIGH","T=450&amp;WIDTH=450&amp;START_MAXIMIZED=FALSE&amp;VAR:CALENDAR=US&amp;VAR:SYMBOL=CAG&amp;VAR:INDEX=0"}</definedName>
    <definedName name="_856__FDSAUDITLINK__" localSheetId="8" hidden="1">{"fdsup://directions/FAT Viewer?action=UPDATE&amp;creator=factset&amp;DYN_ARGS=TRUE&amp;DOC_NAME=FAT:FQL_AUDITING_CLIENT_TEMPLATE.FAT&amp;display_string=Audit&amp;VAR:KEY=NSTSBEVGFK&amp;VAR:QUERY=RkZfRUJJVERBX09QRVIoUVRSLDQvMS8yMDEwLDYvMzAvMjAxMCwsLFVTRCk=&amp;WINDOW=FIRST_POPUP&amp;HEIGH","T=450&amp;WIDTH=450&amp;START_MAXIMIZED=FALSE&amp;VAR:CALENDAR=US&amp;VAR:SYMBOL=CAG&amp;VAR:INDEX=0"}</definedName>
    <definedName name="_856__FDSAUDITLINK__" localSheetId="10" hidden="1">{"fdsup://directions/FAT Viewer?action=UPDATE&amp;creator=factset&amp;DYN_ARGS=TRUE&amp;DOC_NAME=FAT:FQL_AUDITING_CLIENT_TEMPLATE.FAT&amp;display_string=Audit&amp;VAR:KEY=NSTSBEVGFK&amp;VAR:QUERY=RkZfRUJJVERBX09QRVIoUVRSLDQvMS8yMDEwLDYvMzAvMjAxMCwsLFVTRCk=&amp;WINDOW=FIRST_POPUP&amp;HEIGH","T=450&amp;WIDTH=450&amp;START_MAXIMIZED=FALSE&amp;VAR:CALENDAR=US&amp;VAR:SYMBOL=CAG&amp;VAR:INDEX=0"}</definedName>
    <definedName name="_856__FDSAUDITLINK__" localSheetId="3" hidden="1">{"fdsup://directions/FAT Viewer?action=UPDATE&amp;creator=factset&amp;DYN_ARGS=TRUE&amp;DOC_NAME=FAT:FQL_AUDITING_CLIENT_TEMPLATE.FAT&amp;display_string=Audit&amp;VAR:KEY=NSTSBEVGFK&amp;VAR:QUERY=RkZfRUJJVERBX09QRVIoUVRSLDQvMS8yMDEwLDYvMzAvMjAxMCwsLFVTRCk=&amp;WINDOW=FIRST_POPUP&amp;HEIGH","T=450&amp;WIDTH=450&amp;START_MAXIMIZED=FALSE&amp;VAR:CALENDAR=US&amp;VAR:SYMBOL=CAG&amp;VAR:INDEX=0"}</definedName>
    <definedName name="_856__FDSAUDITLINK__" localSheetId="5" hidden="1">{"fdsup://directions/FAT Viewer?action=UPDATE&amp;creator=factset&amp;DYN_ARGS=TRUE&amp;DOC_NAME=FAT:FQL_AUDITING_CLIENT_TEMPLATE.FAT&amp;display_string=Audit&amp;VAR:KEY=NSTSBEVGFK&amp;VAR:QUERY=RkZfRUJJVERBX09QRVIoUVRSLDQvMS8yMDEwLDYvMzAvMjAxMCwsLFVTRCk=&amp;WINDOW=FIRST_POPUP&amp;HEIGH","T=450&amp;WIDTH=450&amp;START_MAXIMIZED=FALSE&amp;VAR:CALENDAR=US&amp;VAR:SYMBOL=CAG&amp;VAR:INDEX=0"}</definedName>
    <definedName name="_856__FDSAUDITLINK__" localSheetId="1" hidden="1">{"fdsup://directions/FAT Viewer?action=UPDATE&amp;creator=factset&amp;DYN_ARGS=TRUE&amp;DOC_NAME=FAT:FQL_AUDITING_CLIENT_TEMPLATE.FAT&amp;display_string=Audit&amp;VAR:KEY=NSTSBEVGFK&amp;VAR:QUERY=RkZfRUJJVERBX09QRVIoUVRSLDQvMS8yMDEwLDYvMzAvMjAxMCwsLFVTRCk=&amp;WINDOW=FIRST_POPUP&amp;HEIGH","T=450&amp;WIDTH=450&amp;START_MAXIMIZED=FALSE&amp;VAR:CALENDAR=US&amp;VAR:SYMBOL=CAG&amp;VAR:INDEX=0"}</definedName>
    <definedName name="_856__FDSAUDITLINK__" hidden="1">{"fdsup://directions/FAT Viewer?action=UPDATE&amp;creator=factset&amp;DYN_ARGS=TRUE&amp;DOC_NAME=FAT:FQL_AUDITING_CLIENT_TEMPLATE.FAT&amp;display_string=Audit&amp;VAR:KEY=NSTSBEVGFK&amp;VAR:QUERY=RkZfRUJJVERBX09QRVIoUVRSLDQvMS8yMDEwLDYvMzAvMjAxMCwsLFVTRCk=&amp;WINDOW=FIRST_POPUP&amp;HEIGH","T=450&amp;WIDTH=450&amp;START_MAXIMIZED=FALSE&amp;VAR:CALENDAR=US&amp;VAR:SYMBOL=CAG&amp;VAR:INDEX=0"}</definedName>
    <definedName name="_857__FDSAUDITLINK__" localSheetId="7" hidden="1">{"fdsup://directions/FAT Viewer?action=UPDATE&amp;creator=factset&amp;DYN_ARGS=TRUE&amp;DOC_NAME=FAT:FQL_AUDITING_CLIENT_TEMPLATE.FAT&amp;display_string=Audit&amp;VAR:KEY=DMLAXQJOXQ&amp;VAR:QUERY=RkZfRUJJVERBX09QRVIoUVRSLDQvMS8yMDA5LDYvMzAvMjAwOSwsLFVTRCk=&amp;WINDOW=FIRST_POPUP&amp;HEIGH","T=450&amp;WIDTH=450&amp;START_MAXIMIZED=FALSE&amp;VAR:CALENDAR=US&amp;VAR:SYMBOL=CA&amp;VAR:INDEX=0"}</definedName>
    <definedName name="_857__FDSAUDITLINK__" localSheetId="9" hidden="1">{"fdsup://directions/FAT Viewer?action=UPDATE&amp;creator=factset&amp;DYN_ARGS=TRUE&amp;DOC_NAME=FAT:FQL_AUDITING_CLIENT_TEMPLATE.FAT&amp;display_string=Audit&amp;VAR:KEY=DMLAXQJOXQ&amp;VAR:QUERY=RkZfRUJJVERBX09QRVIoUVRSLDQvMS8yMDA5LDYvMzAvMjAwOSwsLFVTRCk=&amp;WINDOW=FIRST_POPUP&amp;HEIGH","T=450&amp;WIDTH=450&amp;START_MAXIMIZED=FALSE&amp;VAR:CALENDAR=US&amp;VAR:SYMBOL=CA&amp;VAR:INDEX=0"}</definedName>
    <definedName name="_857__FDSAUDITLINK__" localSheetId="8" hidden="1">{"fdsup://directions/FAT Viewer?action=UPDATE&amp;creator=factset&amp;DYN_ARGS=TRUE&amp;DOC_NAME=FAT:FQL_AUDITING_CLIENT_TEMPLATE.FAT&amp;display_string=Audit&amp;VAR:KEY=DMLAXQJOXQ&amp;VAR:QUERY=RkZfRUJJVERBX09QRVIoUVRSLDQvMS8yMDA5LDYvMzAvMjAwOSwsLFVTRCk=&amp;WINDOW=FIRST_POPUP&amp;HEIGH","T=450&amp;WIDTH=450&amp;START_MAXIMIZED=FALSE&amp;VAR:CALENDAR=US&amp;VAR:SYMBOL=CA&amp;VAR:INDEX=0"}</definedName>
    <definedName name="_857__FDSAUDITLINK__" localSheetId="10" hidden="1">{"fdsup://directions/FAT Viewer?action=UPDATE&amp;creator=factset&amp;DYN_ARGS=TRUE&amp;DOC_NAME=FAT:FQL_AUDITING_CLIENT_TEMPLATE.FAT&amp;display_string=Audit&amp;VAR:KEY=DMLAXQJOXQ&amp;VAR:QUERY=RkZfRUJJVERBX09QRVIoUVRSLDQvMS8yMDA5LDYvMzAvMjAwOSwsLFVTRCk=&amp;WINDOW=FIRST_POPUP&amp;HEIGH","T=450&amp;WIDTH=450&amp;START_MAXIMIZED=FALSE&amp;VAR:CALENDAR=US&amp;VAR:SYMBOL=CA&amp;VAR:INDEX=0"}</definedName>
    <definedName name="_857__FDSAUDITLINK__" localSheetId="3" hidden="1">{"fdsup://directions/FAT Viewer?action=UPDATE&amp;creator=factset&amp;DYN_ARGS=TRUE&amp;DOC_NAME=FAT:FQL_AUDITING_CLIENT_TEMPLATE.FAT&amp;display_string=Audit&amp;VAR:KEY=DMLAXQJOXQ&amp;VAR:QUERY=RkZfRUJJVERBX09QRVIoUVRSLDQvMS8yMDA5LDYvMzAvMjAwOSwsLFVTRCk=&amp;WINDOW=FIRST_POPUP&amp;HEIGH","T=450&amp;WIDTH=450&amp;START_MAXIMIZED=FALSE&amp;VAR:CALENDAR=US&amp;VAR:SYMBOL=CA&amp;VAR:INDEX=0"}</definedName>
    <definedName name="_857__FDSAUDITLINK__" localSheetId="5" hidden="1">{"fdsup://directions/FAT Viewer?action=UPDATE&amp;creator=factset&amp;DYN_ARGS=TRUE&amp;DOC_NAME=FAT:FQL_AUDITING_CLIENT_TEMPLATE.FAT&amp;display_string=Audit&amp;VAR:KEY=DMLAXQJOXQ&amp;VAR:QUERY=RkZfRUJJVERBX09QRVIoUVRSLDQvMS8yMDA5LDYvMzAvMjAwOSwsLFVTRCk=&amp;WINDOW=FIRST_POPUP&amp;HEIGH","T=450&amp;WIDTH=450&amp;START_MAXIMIZED=FALSE&amp;VAR:CALENDAR=US&amp;VAR:SYMBOL=CA&amp;VAR:INDEX=0"}</definedName>
    <definedName name="_857__FDSAUDITLINK__" localSheetId="1" hidden="1">{"fdsup://directions/FAT Viewer?action=UPDATE&amp;creator=factset&amp;DYN_ARGS=TRUE&amp;DOC_NAME=FAT:FQL_AUDITING_CLIENT_TEMPLATE.FAT&amp;display_string=Audit&amp;VAR:KEY=DMLAXQJOXQ&amp;VAR:QUERY=RkZfRUJJVERBX09QRVIoUVRSLDQvMS8yMDA5LDYvMzAvMjAwOSwsLFVTRCk=&amp;WINDOW=FIRST_POPUP&amp;HEIGH","T=450&amp;WIDTH=450&amp;START_MAXIMIZED=FALSE&amp;VAR:CALENDAR=US&amp;VAR:SYMBOL=CA&amp;VAR:INDEX=0"}</definedName>
    <definedName name="_857__FDSAUDITLINK__" hidden="1">{"fdsup://directions/FAT Viewer?action=UPDATE&amp;creator=factset&amp;DYN_ARGS=TRUE&amp;DOC_NAME=FAT:FQL_AUDITING_CLIENT_TEMPLATE.FAT&amp;display_string=Audit&amp;VAR:KEY=DMLAXQJOXQ&amp;VAR:QUERY=RkZfRUJJVERBX09QRVIoUVRSLDQvMS8yMDA5LDYvMzAvMjAwOSwsLFVTRCk=&amp;WINDOW=FIRST_POPUP&amp;HEIGH","T=450&amp;WIDTH=450&amp;START_MAXIMIZED=FALSE&amp;VAR:CALENDAR=US&amp;VAR:SYMBOL=CA&amp;VAR:INDEX=0"}</definedName>
    <definedName name="_858__FDSAUDITLINK__" localSheetId="7" hidden="1">{"fdsup://directions/FAT Viewer?action=UPDATE&amp;creator=factset&amp;DYN_ARGS=TRUE&amp;DOC_NAME=FAT:FQL_AUDITING_CLIENT_TEMPLATE.FAT&amp;display_string=Audit&amp;VAR:KEY=ZSTYVGXSNI&amp;VAR:QUERY=RkZfRUJJVERBX09QRVIoUVRSLDQvMS8yMDEwLDYvMzAvMjAxMCwsLFVTRCk=&amp;WINDOW=FIRST_POPUP&amp;HEIGH","T=450&amp;WIDTH=450&amp;START_MAXIMIZED=FALSE&amp;VAR:CALENDAR=US&amp;VAR:SYMBOL=CA&amp;VAR:INDEX=0"}</definedName>
    <definedName name="_858__FDSAUDITLINK__" localSheetId="9" hidden="1">{"fdsup://directions/FAT Viewer?action=UPDATE&amp;creator=factset&amp;DYN_ARGS=TRUE&amp;DOC_NAME=FAT:FQL_AUDITING_CLIENT_TEMPLATE.FAT&amp;display_string=Audit&amp;VAR:KEY=ZSTYVGXSNI&amp;VAR:QUERY=RkZfRUJJVERBX09QRVIoUVRSLDQvMS8yMDEwLDYvMzAvMjAxMCwsLFVTRCk=&amp;WINDOW=FIRST_POPUP&amp;HEIGH","T=450&amp;WIDTH=450&amp;START_MAXIMIZED=FALSE&amp;VAR:CALENDAR=US&amp;VAR:SYMBOL=CA&amp;VAR:INDEX=0"}</definedName>
    <definedName name="_858__FDSAUDITLINK__" localSheetId="8" hidden="1">{"fdsup://directions/FAT Viewer?action=UPDATE&amp;creator=factset&amp;DYN_ARGS=TRUE&amp;DOC_NAME=FAT:FQL_AUDITING_CLIENT_TEMPLATE.FAT&amp;display_string=Audit&amp;VAR:KEY=ZSTYVGXSNI&amp;VAR:QUERY=RkZfRUJJVERBX09QRVIoUVRSLDQvMS8yMDEwLDYvMzAvMjAxMCwsLFVTRCk=&amp;WINDOW=FIRST_POPUP&amp;HEIGH","T=450&amp;WIDTH=450&amp;START_MAXIMIZED=FALSE&amp;VAR:CALENDAR=US&amp;VAR:SYMBOL=CA&amp;VAR:INDEX=0"}</definedName>
    <definedName name="_858__FDSAUDITLINK__" localSheetId="10" hidden="1">{"fdsup://directions/FAT Viewer?action=UPDATE&amp;creator=factset&amp;DYN_ARGS=TRUE&amp;DOC_NAME=FAT:FQL_AUDITING_CLIENT_TEMPLATE.FAT&amp;display_string=Audit&amp;VAR:KEY=ZSTYVGXSNI&amp;VAR:QUERY=RkZfRUJJVERBX09QRVIoUVRSLDQvMS8yMDEwLDYvMzAvMjAxMCwsLFVTRCk=&amp;WINDOW=FIRST_POPUP&amp;HEIGH","T=450&amp;WIDTH=450&amp;START_MAXIMIZED=FALSE&amp;VAR:CALENDAR=US&amp;VAR:SYMBOL=CA&amp;VAR:INDEX=0"}</definedName>
    <definedName name="_858__FDSAUDITLINK__" localSheetId="3" hidden="1">{"fdsup://directions/FAT Viewer?action=UPDATE&amp;creator=factset&amp;DYN_ARGS=TRUE&amp;DOC_NAME=FAT:FQL_AUDITING_CLIENT_TEMPLATE.FAT&amp;display_string=Audit&amp;VAR:KEY=ZSTYVGXSNI&amp;VAR:QUERY=RkZfRUJJVERBX09QRVIoUVRSLDQvMS8yMDEwLDYvMzAvMjAxMCwsLFVTRCk=&amp;WINDOW=FIRST_POPUP&amp;HEIGH","T=450&amp;WIDTH=450&amp;START_MAXIMIZED=FALSE&amp;VAR:CALENDAR=US&amp;VAR:SYMBOL=CA&amp;VAR:INDEX=0"}</definedName>
    <definedName name="_858__FDSAUDITLINK__" localSheetId="5" hidden="1">{"fdsup://directions/FAT Viewer?action=UPDATE&amp;creator=factset&amp;DYN_ARGS=TRUE&amp;DOC_NAME=FAT:FQL_AUDITING_CLIENT_TEMPLATE.FAT&amp;display_string=Audit&amp;VAR:KEY=ZSTYVGXSNI&amp;VAR:QUERY=RkZfRUJJVERBX09QRVIoUVRSLDQvMS8yMDEwLDYvMzAvMjAxMCwsLFVTRCk=&amp;WINDOW=FIRST_POPUP&amp;HEIGH","T=450&amp;WIDTH=450&amp;START_MAXIMIZED=FALSE&amp;VAR:CALENDAR=US&amp;VAR:SYMBOL=CA&amp;VAR:INDEX=0"}</definedName>
    <definedName name="_858__FDSAUDITLINK__" localSheetId="1" hidden="1">{"fdsup://directions/FAT Viewer?action=UPDATE&amp;creator=factset&amp;DYN_ARGS=TRUE&amp;DOC_NAME=FAT:FQL_AUDITING_CLIENT_TEMPLATE.FAT&amp;display_string=Audit&amp;VAR:KEY=ZSTYVGXSNI&amp;VAR:QUERY=RkZfRUJJVERBX09QRVIoUVRSLDQvMS8yMDEwLDYvMzAvMjAxMCwsLFVTRCk=&amp;WINDOW=FIRST_POPUP&amp;HEIGH","T=450&amp;WIDTH=450&amp;START_MAXIMIZED=FALSE&amp;VAR:CALENDAR=US&amp;VAR:SYMBOL=CA&amp;VAR:INDEX=0"}</definedName>
    <definedName name="_858__FDSAUDITLINK__" hidden="1">{"fdsup://directions/FAT Viewer?action=UPDATE&amp;creator=factset&amp;DYN_ARGS=TRUE&amp;DOC_NAME=FAT:FQL_AUDITING_CLIENT_TEMPLATE.FAT&amp;display_string=Audit&amp;VAR:KEY=ZSTYVGXSNI&amp;VAR:QUERY=RkZfRUJJVERBX09QRVIoUVRSLDQvMS8yMDEwLDYvMzAvMjAxMCwsLFVTRCk=&amp;WINDOW=FIRST_POPUP&amp;HEIGH","T=450&amp;WIDTH=450&amp;START_MAXIMIZED=FALSE&amp;VAR:CALENDAR=US&amp;VAR:SYMBOL=CA&amp;VAR:INDEX=0"}</definedName>
    <definedName name="_859__FDSAUDITLINK__" localSheetId="7" hidden="1">{"fdsup://directions/FAT Viewer?action=UPDATE&amp;creator=factset&amp;DYN_ARGS=TRUE&amp;DOC_NAME=FAT:FQL_AUDITING_CLIENT_TEMPLATE.FAT&amp;display_string=Audit&amp;VAR:KEY=NQJEXKDYBC&amp;VAR:QUERY=RkZfRUJJVERBX09QRVIoUVRSLDQvMS8yMDA5LDYvMzAvMjAwOSwsLFVTRCk=&amp;WINDOW=FIRST_POPUP&amp;HEIGH","T=450&amp;WIDTH=450&amp;START_MAXIMIZED=FALSE&amp;VAR:CALENDAR=US&amp;VAR:SYMBOL=C&amp;VAR:INDEX=0"}</definedName>
    <definedName name="_859__FDSAUDITLINK__" localSheetId="9" hidden="1">{"fdsup://directions/FAT Viewer?action=UPDATE&amp;creator=factset&amp;DYN_ARGS=TRUE&amp;DOC_NAME=FAT:FQL_AUDITING_CLIENT_TEMPLATE.FAT&amp;display_string=Audit&amp;VAR:KEY=NQJEXKDYBC&amp;VAR:QUERY=RkZfRUJJVERBX09QRVIoUVRSLDQvMS8yMDA5LDYvMzAvMjAwOSwsLFVTRCk=&amp;WINDOW=FIRST_POPUP&amp;HEIGH","T=450&amp;WIDTH=450&amp;START_MAXIMIZED=FALSE&amp;VAR:CALENDAR=US&amp;VAR:SYMBOL=C&amp;VAR:INDEX=0"}</definedName>
    <definedName name="_859__FDSAUDITLINK__" localSheetId="8" hidden="1">{"fdsup://directions/FAT Viewer?action=UPDATE&amp;creator=factset&amp;DYN_ARGS=TRUE&amp;DOC_NAME=FAT:FQL_AUDITING_CLIENT_TEMPLATE.FAT&amp;display_string=Audit&amp;VAR:KEY=NQJEXKDYBC&amp;VAR:QUERY=RkZfRUJJVERBX09QRVIoUVRSLDQvMS8yMDA5LDYvMzAvMjAwOSwsLFVTRCk=&amp;WINDOW=FIRST_POPUP&amp;HEIGH","T=450&amp;WIDTH=450&amp;START_MAXIMIZED=FALSE&amp;VAR:CALENDAR=US&amp;VAR:SYMBOL=C&amp;VAR:INDEX=0"}</definedName>
    <definedName name="_859__FDSAUDITLINK__" localSheetId="10" hidden="1">{"fdsup://directions/FAT Viewer?action=UPDATE&amp;creator=factset&amp;DYN_ARGS=TRUE&amp;DOC_NAME=FAT:FQL_AUDITING_CLIENT_TEMPLATE.FAT&amp;display_string=Audit&amp;VAR:KEY=NQJEXKDYBC&amp;VAR:QUERY=RkZfRUJJVERBX09QRVIoUVRSLDQvMS8yMDA5LDYvMzAvMjAwOSwsLFVTRCk=&amp;WINDOW=FIRST_POPUP&amp;HEIGH","T=450&amp;WIDTH=450&amp;START_MAXIMIZED=FALSE&amp;VAR:CALENDAR=US&amp;VAR:SYMBOL=C&amp;VAR:INDEX=0"}</definedName>
    <definedName name="_859__FDSAUDITLINK__" localSheetId="3" hidden="1">{"fdsup://directions/FAT Viewer?action=UPDATE&amp;creator=factset&amp;DYN_ARGS=TRUE&amp;DOC_NAME=FAT:FQL_AUDITING_CLIENT_TEMPLATE.FAT&amp;display_string=Audit&amp;VAR:KEY=NQJEXKDYBC&amp;VAR:QUERY=RkZfRUJJVERBX09QRVIoUVRSLDQvMS8yMDA5LDYvMzAvMjAwOSwsLFVTRCk=&amp;WINDOW=FIRST_POPUP&amp;HEIGH","T=450&amp;WIDTH=450&amp;START_MAXIMIZED=FALSE&amp;VAR:CALENDAR=US&amp;VAR:SYMBOL=C&amp;VAR:INDEX=0"}</definedName>
    <definedName name="_859__FDSAUDITLINK__" localSheetId="5" hidden="1">{"fdsup://directions/FAT Viewer?action=UPDATE&amp;creator=factset&amp;DYN_ARGS=TRUE&amp;DOC_NAME=FAT:FQL_AUDITING_CLIENT_TEMPLATE.FAT&amp;display_string=Audit&amp;VAR:KEY=NQJEXKDYBC&amp;VAR:QUERY=RkZfRUJJVERBX09QRVIoUVRSLDQvMS8yMDA5LDYvMzAvMjAwOSwsLFVTRCk=&amp;WINDOW=FIRST_POPUP&amp;HEIGH","T=450&amp;WIDTH=450&amp;START_MAXIMIZED=FALSE&amp;VAR:CALENDAR=US&amp;VAR:SYMBOL=C&amp;VAR:INDEX=0"}</definedName>
    <definedName name="_859__FDSAUDITLINK__" localSheetId="1" hidden="1">{"fdsup://directions/FAT Viewer?action=UPDATE&amp;creator=factset&amp;DYN_ARGS=TRUE&amp;DOC_NAME=FAT:FQL_AUDITING_CLIENT_TEMPLATE.FAT&amp;display_string=Audit&amp;VAR:KEY=NQJEXKDYBC&amp;VAR:QUERY=RkZfRUJJVERBX09QRVIoUVRSLDQvMS8yMDA5LDYvMzAvMjAwOSwsLFVTRCk=&amp;WINDOW=FIRST_POPUP&amp;HEIGH","T=450&amp;WIDTH=450&amp;START_MAXIMIZED=FALSE&amp;VAR:CALENDAR=US&amp;VAR:SYMBOL=C&amp;VAR:INDEX=0"}</definedName>
    <definedName name="_859__FDSAUDITLINK__" hidden="1">{"fdsup://directions/FAT Viewer?action=UPDATE&amp;creator=factset&amp;DYN_ARGS=TRUE&amp;DOC_NAME=FAT:FQL_AUDITING_CLIENT_TEMPLATE.FAT&amp;display_string=Audit&amp;VAR:KEY=NQJEXKDYBC&amp;VAR:QUERY=RkZfRUJJVERBX09QRVIoUVRSLDQvMS8yMDA5LDYvMzAvMjAwOSwsLFVTRCk=&amp;WINDOW=FIRST_POPUP&amp;HEIGH","T=450&amp;WIDTH=450&amp;START_MAXIMIZED=FALSE&amp;VAR:CALENDAR=US&amp;VAR:SYMBOL=C&amp;VAR:INDEX=0"}</definedName>
    <definedName name="_86__FDSAUDITLINK__" localSheetId="7" hidden="1">{"fdsup://directions/FAT Viewer?action=UPDATE&amp;creator=factset&amp;DYN_ARGS=TRUE&amp;DOC_NAME=FAT:FQL_AUDITING_CLIENT_TEMPLATE.FAT&amp;display_string=Audit&amp;VAR:KEY=VCLAJGDCNC&amp;VAR:QUERY=RkZfRUJJVERBX09QRVIoUVRSLDQvMS8yMDEwLDYvMzAvMjAxMCwsLFVTRCk=&amp;WINDOW=FIRST_POPUP&amp;HEIGH","T=450&amp;WIDTH=450&amp;START_MAXIMIZED=FALSE&amp;VAR:CALENDAR=US&amp;VAR:SYMBOL=URBN&amp;VAR:INDEX=0"}</definedName>
    <definedName name="_86__FDSAUDITLINK__" localSheetId="9" hidden="1">{"fdsup://directions/FAT Viewer?action=UPDATE&amp;creator=factset&amp;DYN_ARGS=TRUE&amp;DOC_NAME=FAT:FQL_AUDITING_CLIENT_TEMPLATE.FAT&amp;display_string=Audit&amp;VAR:KEY=VCLAJGDCNC&amp;VAR:QUERY=RkZfRUJJVERBX09QRVIoUVRSLDQvMS8yMDEwLDYvMzAvMjAxMCwsLFVTRCk=&amp;WINDOW=FIRST_POPUP&amp;HEIGH","T=450&amp;WIDTH=450&amp;START_MAXIMIZED=FALSE&amp;VAR:CALENDAR=US&amp;VAR:SYMBOL=URBN&amp;VAR:INDEX=0"}</definedName>
    <definedName name="_86__FDSAUDITLINK__" localSheetId="8" hidden="1">{"fdsup://directions/FAT Viewer?action=UPDATE&amp;creator=factset&amp;DYN_ARGS=TRUE&amp;DOC_NAME=FAT:FQL_AUDITING_CLIENT_TEMPLATE.FAT&amp;display_string=Audit&amp;VAR:KEY=VCLAJGDCNC&amp;VAR:QUERY=RkZfRUJJVERBX09QRVIoUVRSLDQvMS8yMDEwLDYvMzAvMjAxMCwsLFVTRCk=&amp;WINDOW=FIRST_POPUP&amp;HEIGH","T=450&amp;WIDTH=450&amp;START_MAXIMIZED=FALSE&amp;VAR:CALENDAR=US&amp;VAR:SYMBOL=URBN&amp;VAR:INDEX=0"}</definedName>
    <definedName name="_86__FDSAUDITLINK__" localSheetId="10" hidden="1">{"fdsup://directions/FAT Viewer?action=UPDATE&amp;creator=factset&amp;DYN_ARGS=TRUE&amp;DOC_NAME=FAT:FQL_AUDITING_CLIENT_TEMPLATE.FAT&amp;display_string=Audit&amp;VAR:KEY=VCLAJGDCNC&amp;VAR:QUERY=RkZfRUJJVERBX09QRVIoUVRSLDQvMS8yMDEwLDYvMzAvMjAxMCwsLFVTRCk=&amp;WINDOW=FIRST_POPUP&amp;HEIGH","T=450&amp;WIDTH=450&amp;START_MAXIMIZED=FALSE&amp;VAR:CALENDAR=US&amp;VAR:SYMBOL=URBN&amp;VAR:INDEX=0"}</definedName>
    <definedName name="_86__FDSAUDITLINK__" localSheetId="3" hidden="1">{"fdsup://directions/FAT Viewer?action=UPDATE&amp;creator=factset&amp;DYN_ARGS=TRUE&amp;DOC_NAME=FAT:FQL_AUDITING_CLIENT_TEMPLATE.FAT&amp;display_string=Audit&amp;VAR:KEY=VCLAJGDCNC&amp;VAR:QUERY=RkZfRUJJVERBX09QRVIoUVRSLDQvMS8yMDEwLDYvMzAvMjAxMCwsLFVTRCk=&amp;WINDOW=FIRST_POPUP&amp;HEIGH","T=450&amp;WIDTH=450&amp;START_MAXIMIZED=FALSE&amp;VAR:CALENDAR=US&amp;VAR:SYMBOL=URBN&amp;VAR:INDEX=0"}</definedName>
    <definedName name="_86__FDSAUDITLINK__" localSheetId="5" hidden="1">{"fdsup://directions/FAT Viewer?action=UPDATE&amp;creator=factset&amp;DYN_ARGS=TRUE&amp;DOC_NAME=FAT:FQL_AUDITING_CLIENT_TEMPLATE.FAT&amp;display_string=Audit&amp;VAR:KEY=VCLAJGDCNC&amp;VAR:QUERY=RkZfRUJJVERBX09QRVIoUVRSLDQvMS8yMDEwLDYvMzAvMjAxMCwsLFVTRCk=&amp;WINDOW=FIRST_POPUP&amp;HEIGH","T=450&amp;WIDTH=450&amp;START_MAXIMIZED=FALSE&amp;VAR:CALENDAR=US&amp;VAR:SYMBOL=URBN&amp;VAR:INDEX=0"}</definedName>
    <definedName name="_86__FDSAUDITLINK__" localSheetId="1" hidden="1">{"fdsup://directions/FAT Viewer?action=UPDATE&amp;creator=factset&amp;DYN_ARGS=TRUE&amp;DOC_NAME=FAT:FQL_AUDITING_CLIENT_TEMPLATE.FAT&amp;display_string=Audit&amp;VAR:KEY=VCLAJGDCNC&amp;VAR:QUERY=RkZfRUJJVERBX09QRVIoUVRSLDQvMS8yMDEwLDYvMzAvMjAxMCwsLFVTRCk=&amp;WINDOW=FIRST_POPUP&amp;HEIGH","T=450&amp;WIDTH=450&amp;START_MAXIMIZED=FALSE&amp;VAR:CALENDAR=US&amp;VAR:SYMBOL=URBN&amp;VAR:INDEX=0"}</definedName>
    <definedName name="_86__FDSAUDITLINK__" hidden="1">{"fdsup://directions/FAT Viewer?action=UPDATE&amp;creator=factset&amp;DYN_ARGS=TRUE&amp;DOC_NAME=FAT:FQL_AUDITING_CLIENT_TEMPLATE.FAT&amp;display_string=Audit&amp;VAR:KEY=VCLAJGDCNC&amp;VAR:QUERY=RkZfRUJJVERBX09QRVIoUVRSLDQvMS8yMDEwLDYvMzAvMjAxMCwsLFVTRCk=&amp;WINDOW=FIRST_POPUP&amp;HEIGH","T=450&amp;WIDTH=450&amp;START_MAXIMIZED=FALSE&amp;VAR:CALENDAR=US&amp;VAR:SYMBOL=URBN&amp;VAR:INDEX=0"}</definedName>
    <definedName name="_860__FDSAUDITLINK__" localSheetId="7" hidden="1">{"fdsup://directions/FAT Viewer?action=UPDATE&amp;creator=factset&amp;DYN_ARGS=TRUE&amp;DOC_NAME=FAT:FQL_AUDITING_CLIENT_TEMPLATE.FAT&amp;display_string=Audit&amp;VAR:KEY=DANWXQHGVS&amp;VAR:QUERY=RkZfRUJJVERBX09QRVIoUVRSLDQvMS8yMDEwLDYvMzAvMjAxMCwsLFVTRCk=&amp;WINDOW=FIRST_POPUP&amp;HEIGH","T=450&amp;WIDTH=450&amp;START_MAXIMIZED=FALSE&amp;VAR:CALENDAR=US&amp;VAR:SYMBOL=C&amp;VAR:INDEX=0"}</definedName>
    <definedName name="_860__FDSAUDITLINK__" localSheetId="9" hidden="1">{"fdsup://directions/FAT Viewer?action=UPDATE&amp;creator=factset&amp;DYN_ARGS=TRUE&amp;DOC_NAME=FAT:FQL_AUDITING_CLIENT_TEMPLATE.FAT&amp;display_string=Audit&amp;VAR:KEY=DANWXQHGVS&amp;VAR:QUERY=RkZfRUJJVERBX09QRVIoUVRSLDQvMS8yMDEwLDYvMzAvMjAxMCwsLFVTRCk=&amp;WINDOW=FIRST_POPUP&amp;HEIGH","T=450&amp;WIDTH=450&amp;START_MAXIMIZED=FALSE&amp;VAR:CALENDAR=US&amp;VAR:SYMBOL=C&amp;VAR:INDEX=0"}</definedName>
    <definedName name="_860__FDSAUDITLINK__" localSheetId="8" hidden="1">{"fdsup://directions/FAT Viewer?action=UPDATE&amp;creator=factset&amp;DYN_ARGS=TRUE&amp;DOC_NAME=FAT:FQL_AUDITING_CLIENT_TEMPLATE.FAT&amp;display_string=Audit&amp;VAR:KEY=DANWXQHGVS&amp;VAR:QUERY=RkZfRUJJVERBX09QRVIoUVRSLDQvMS8yMDEwLDYvMzAvMjAxMCwsLFVTRCk=&amp;WINDOW=FIRST_POPUP&amp;HEIGH","T=450&amp;WIDTH=450&amp;START_MAXIMIZED=FALSE&amp;VAR:CALENDAR=US&amp;VAR:SYMBOL=C&amp;VAR:INDEX=0"}</definedName>
    <definedName name="_860__FDSAUDITLINK__" localSheetId="10" hidden="1">{"fdsup://directions/FAT Viewer?action=UPDATE&amp;creator=factset&amp;DYN_ARGS=TRUE&amp;DOC_NAME=FAT:FQL_AUDITING_CLIENT_TEMPLATE.FAT&amp;display_string=Audit&amp;VAR:KEY=DANWXQHGVS&amp;VAR:QUERY=RkZfRUJJVERBX09QRVIoUVRSLDQvMS8yMDEwLDYvMzAvMjAxMCwsLFVTRCk=&amp;WINDOW=FIRST_POPUP&amp;HEIGH","T=450&amp;WIDTH=450&amp;START_MAXIMIZED=FALSE&amp;VAR:CALENDAR=US&amp;VAR:SYMBOL=C&amp;VAR:INDEX=0"}</definedName>
    <definedName name="_860__FDSAUDITLINK__" localSheetId="3" hidden="1">{"fdsup://directions/FAT Viewer?action=UPDATE&amp;creator=factset&amp;DYN_ARGS=TRUE&amp;DOC_NAME=FAT:FQL_AUDITING_CLIENT_TEMPLATE.FAT&amp;display_string=Audit&amp;VAR:KEY=DANWXQHGVS&amp;VAR:QUERY=RkZfRUJJVERBX09QRVIoUVRSLDQvMS8yMDEwLDYvMzAvMjAxMCwsLFVTRCk=&amp;WINDOW=FIRST_POPUP&amp;HEIGH","T=450&amp;WIDTH=450&amp;START_MAXIMIZED=FALSE&amp;VAR:CALENDAR=US&amp;VAR:SYMBOL=C&amp;VAR:INDEX=0"}</definedName>
    <definedName name="_860__FDSAUDITLINK__" localSheetId="5" hidden="1">{"fdsup://directions/FAT Viewer?action=UPDATE&amp;creator=factset&amp;DYN_ARGS=TRUE&amp;DOC_NAME=FAT:FQL_AUDITING_CLIENT_TEMPLATE.FAT&amp;display_string=Audit&amp;VAR:KEY=DANWXQHGVS&amp;VAR:QUERY=RkZfRUJJVERBX09QRVIoUVRSLDQvMS8yMDEwLDYvMzAvMjAxMCwsLFVTRCk=&amp;WINDOW=FIRST_POPUP&amp;HEIGH","T=450&amp;WIDTH=450&amp;START_MAXIMIZED=FALSE&amp;VAR:CALENDAR=US&amp;VAR:SYMBOL=C&amp;VAR:INDEX=0"}</definedName>
    <definedName name="_860__FDSAUDITLINK__" localSheetId="1" hidden="1">{"fdsup://directions/FAT Viewer?action=UPDATE&amp;creator=factset&amp;DYN_ARGS=TRUE&amp;DOC_NAME=FAT:FQL_AUDITING_CLIENT_TEMPLATE.FAT&amp;display_string=Audit&amp;VAR:KEY=DANWXQHGVS&amp;VAR:QUERY=RkZfRUJJVERBX09QRVIoUVRSLDQvMS8yMDEwLDYvMzAvMjAxMCwsLFVTRCk=&amp;WINDOW=FIRST_POPUP&amp;HEIGH","T=450&amp;WIDTH=450&amp;START_MAXIMIZED=FALSE&amp;VAR:CALENDAR=US&amp;VAR:SYMBOL=C&amp;VAR:INDEX=0"}</definedName>
    <definedName name="_860__FDSAUDITLINK__" hidden="1">{"fdsup://directions/FAT Viewer?action=UPDATE&amp;creator=factset&amp;DYN_ARGS=TRUE&amp;DOC_NAME=FAT:FQL_AUDITING_CLIENT_TEMPLATE.FAT&amp;display_string=Audit&amp;VAR:KEY=DANWXQHGVS&amp;VAR:QUERY=RkZfRUJJVERBX09QRVIoUVRSLDQvMS8yMDEwLDYvMzAvMjAxMCwsLFVTRCk=&amp;WINDOW=FIRST_POPUP&amp;HEIGH","T=450&amp;WIDTH=450&amp;START_MAXIMIZED=FALSE&amp;VAR:CALENDAR=US&amp;VAR:SYMBOL=C&amp;VAR:INDEX=0"}</definedName>
    <definedName name="_861__FDSAUDITLINK__" localSheetId="7" hidden="1">{"fdsup://directions/FAT Viewer?action=UPDATE&amp;creator=factset&amp;DYN_ARGS=TRUE&amp;DOC_NAME=FAT:FQL_AUDITING_CLIENT_TEMPLATE.FAT&amp;display_string=Audit&amp;VAR:KEY=TKRYPCTABG&amp;VAR:QUERY=RkZfRUJJVERBX09QRVIoUVRSLDQvMS8yMDA5LDYvMzAvMjAwOSwsLFVTRCk=&amp;WINDOW=FIRST_POPUP&amp;HEIGH","T=450&amp;WIDTH=450&amp;START_MAXIMIZED=FALSE&amp;VAR:CALENDAR=US&amp;VAR:SYMBOL=BTU&amp;VAR:INDEX=0"}</definedName>
    <definedName name="_861__FDSAUDITLINK__" localSheetId="9" hidden="1">{"fdsup://directions/FAT Viewer?action=UPDATE&amp;creator=factset&amp;DYN_ARGS=TRUE&amp;DOC_NAME=FAT:FQL_AUDITING_CLIENT_TEMPLATE.FAT&amp;display_string=Audit&amp;VAR:KEY=TKRYPCTABG&amp;VAR:QUERY=RkZfRUJJVERBX09QRVIoUVRSLDQvMS8yMDA5LDYvMzAvMjAwOSwsLFVTRCk=&amp;WINDOW=FIRST_POPUP&amp;HEIGH","T=450&amp;WIDTH=450&amp;START_MAXIMIZED=FALSE&amp;VAR:CALENDAR=US&amp;VAR:SYMBOL=BTU&amp;VAR:INDEX=0"}</definedName>
    <definedName name="_861__FDSAUDITLINK__" localSheetId="8" hidden="1">{"fdsup://directions/FAT Viewer?action=UPDATE&amp;creator=factset&amp;DYN_ARGS=TRUE&amp;DOC_NAME=FAT:FQL_AUDITING_CLIENT_TEMPLATE.FAT&amp;display_string=Audit&amp;VAR:KEY=TKRYPCTABG&amp;VAR:QUERY=RkZfRUJJVERBX09QRVIoUVRSLDQvMS8yMDA5LDYvMzAvMjAwOSwsLFVTRCk=&amp;WINDOW=FIRST_POPUP&amp;HEIGH","T=450&amp;WIDTH=450&amp;START_MAXIMIZED=FALSE&amp;VAR:CALENDAR=US&amp;VAR:SYMBOL=BTU&amp;VAR:INDEX=0"}</definedName>
    <definedName name="_861__FDSAUDITLINK__" localSheetId="10" hidden="1">{"fdsup://directions/FAT Viewer?action=UPDATE&amp;creator=factset&amp;DYN_ARGS=TRUE&amp;DOC_NAME=FAT:FQL_AUDITING_CLIENT_TEMPLATE.FAT&amp;display_string=Audit&amp;VAR:KEY=TKRYPCTABG&amp;VAR:QUERY=RkZfRUJJVERBX09QRVIoUVRSLDQvMS8yMDA5LDYvMzAvMjAwOSwsLFVTRCk=&amp;WINDOW=FIRST_POPUP&amp;HEIGH","T=450&amp;WIDTH=450&amp;START_MAXIMIZED=FALSE&amp;VAR:CALENDAR=US&amp;VAR:SYMBOL=BTU&amp;VAR:INDEX=0"}</definedName>
    <definedName name="_861__FDSAUDITLINK__" localSheetId="3" hidden="1">{"fdsup://directions/FAT Viewer?action=UPDATE&amp;creator=factset&amp;DYN_ARGS=TRUE&amp;DOC_NAME=FAT:FQL_AUDITING_CLIENT_TEMPLATE.FAT&amp;display_string=Audit&amp;VAR:KEY=TKRYPCTABG&amp;VAR:QUERY=RkZfRUJJVERBX09QRVIoUVRSLDQvMS8yMDA5LDYvMzAvMjAwOSwsLFVTRCk=&amp;WINDOW=FIRST_POPUP&amp;HEIGH","T=450&amp;WIDTH=450&amp;START_MAXIMIZED=FALSE&amp;VAR:CALENDAR=US&amp;VAR:SYMBOL=BTU&amp;VAR:INDEX=0"}</definedName>
    <definedName name="_861__FDSAUDITLINK__" localSheetId="5" hidden="1">{"fdsup://directions/FAT Viewer?action=UPDATE&amp;creator=factset&amp;DYN_ARGS=TRUE&amp;DOC_NAME=FAT:FQL_AUDITING_CLIENT_TEMPLATE.FAT&amp;display_string=Audit&amp;VAR:KEY=TKRYPCTABG&amp;VAR:QUERY=RkZfRUJJVERBX09QRVIoUVRSLDQvMS8yMDA5LDYvMzAvMjAwOSwsLFVTRCk=&amp;WINDOW=FIRST_POPUP&amp;HEIGH","T=450&amp;WIDTH=450&amp;START_MAXIMIZED=FALSE&amp;VAR:CALENDAR=US&amp;VAR:SYMBOL=BTU&amp;VAR:INDEX=0"}</definedName>
    <definedName name="_861__FDSAUDITLINK__" localSheetId="1" hidden="1">{"fdsup://directions/FAT Viewer?action=UPDATE&amp;creator=factset&amp;DYN_ARGS=TRUE&amp;DOC_NAME=FAT:FQL_AUDITING_CLIENT_TEMPLATE.FAT&amp;display_string=Audit&amp;VAR:KEY=TKRYPCTABG&amp;VAR:QUERY=RkZfRUJJVERBX09QRVIoUVRSLDQvMS8yMDA5LDYvMzAvMjAwOSwsLFVTRCk=&amp;WINDOW=FIRST_POPUP&amp;HEIGH","T=450&amp;WIDTH=450&amp;START_MAXIMIZED=FALSE&amp;VAR:CALENDAR=US&amp;VAR:SYMBOL=BTU&amp;VAR:INDEX=0"}</definedName>
    <definedName name="_861__FDSAUDITLINK__" hidden="1">{"fdsup://directions/FAT Viewer?action=UPDATE&amp;creator=factset&amp;DYN_ARGS=TRUE&amp;DOC_NAME=FAT:FQL_AUDITING_CLIENT_TEMPLATE.FAT&amp;display_string=Audit&amp;VAR:KEY=TKRYPCTABG&amp;VAR:QUERY=RkZfRUJJVERBX09QRVIoUVRSLDQvMS8yMDA5LDYvMzAvMjAwOSwsLFVTRCk=&amp;WINDOW=FIRST_POPUP&amp;HEIGH","T=450&amp;WIDTH=450&amp;START_MAXIMIZED=FALSE&amp;VAR:CALENDAR=US&amp;VAR:SYMBOL=BTU&amp;VAR:INDEX=0"}</definedName>
    <definedName name="_862__FDSAUDITLINK__" localSheetId="7" hidden="1">{"fdsup://directions/FAT Viewer?action=UPDATE&amp;creator=factset&amp;DYN_ARGS=TRUE&amp;DOC_NAME=FAT:FQL_AUDITING_CLIENT_TEMPLATE.FAT&amp;display_string=Audit&amp;VAR:KEY=XOPCVUTYXW&amp;VAR:QUERY=RkZfRUJJVERBX09QRVIoUVRSLDQvMS8yMDEwLDYvMzAvMjAxMCwsLFVTRCk=&amp;WINDOW=FIRST_POPUP&amp;HEIGH","T=450&amp;WIDTH=450&amp;START_MAXIMIZED=FALSE&amp;VAR:CALENDAR=US&amp;VAR:SYMBOL=BTU&amp;VAR:INDEX=0"}</definedName>
    <definedName name="_862__FDSAUDITLINK__" localSheetId="9" hidden="1">{"fdsup://directions/FAT Viewer?action=UPDATE&amp;creator=factset&amp;DYN_ARGS=TRUE&amp;DOC_NAME=FAT:FQL_AUDITING_CLIENT_TEMPLATE.FAT&amp;display_string=Audit&amp;VAR:KEY=XOPCVUTYXW&amp;VAR:QUERY=RkZfRUJJVERBX09QRVIoUVRSLDQvMS8yMDEwLDYvMzAvMjAxMCwsLFVTRCk=&amp;WINDOW=FIRST_POPUP&amp;HEIGH","T=450&amp;WIDTH=450&amp;START_MAXIMIZED=FALSE&amp;VAR:CALENDAR=US&amp;VAR:SYMBOL=BTU&amp;VAR:INDEX=0"}</definedName>
    <definedName name="_862__FDSAUDITLINK__" localSheetId="8" hidden="1">{"fdsup://directions/FAT Viewer?action=UPDATE&amp;creator=factset&amp;DYN_ARGS=TRUE&amp;DOC_NAME=FAT:FQL_AUDITING_CLIENT_TEMPLATE.FAT&amp;display_string=Audit&amp;VAR:KEY=XOPCVUTYXW&amp;VAR:QUERY=RkZfRUJJVERBX09QRVIoUVRSLDQvMS8yMDEwLDYvMzAvMjAxMCwsLFVTRCk=&amp;WINDOW=FIRST_POPUP&amp;HEIGH","T=450&amp;WIDTH=450&amp;START_MAXIMIZED=FALSE&amp;VAR:CALENDAR=US&amp;VAR:SYMBOL=BTU&amp;VAR:INDEX=0"}</definedName>
    <definedName name="_862__FDSAUDITLINK__" localSheetId="10" hidden="1">{"fdsup://directions/FAT Viewer?action=UPDATE&amp;creator=factset&amp;DYN_ARGS=TRUE&amp;DOC_NAME=FAT:FQL_AUDITING_CLIENT_TEMPLATE.FAT&amp;display_string=Audit&amp;VAR:KEY=XOPCVUTYXW&amp;VAR:QUERY=RkZfRUJJVERBX09QRVIoUVRSLDQvMS8yMDEwLDYvMzAvMjAxMCwsLFVTRCk=&amp;WINDOW=FIRST_POPUP&amp;HEIGH","T=450&amp;WIDTH=450&amp;START_MAXIMIZED=FALSE&amp;VAR:CALENDAR=US&amp;VAR:SYMBOL=BTU&amp;VAR:INDEX=0"}</definedName>
    <definedName name="_862__FDSAUDITLINK__" localSheetId="3" hidden="1">{"fdsup://directions/FAT Viewer?action=UPDATE&amp;creator=factset&amp;DYN_ARGS=TRUE&amp;DOC_NAME=FAT:FQL_AUDITING_CLIENT_TEMPLATE.FAT&amp;display_string=Audit&amp;VAR:KEY=XOPCVUTYXW&amp;VAR:QUERY=RkZfRUJJVERBX09QRVIoUVRSLDQvMS8yMDEwLDYvMzAvMjAxMCwsLFVTRCk=&amp;WINDOW=FIRST_POPUP&amp;HEIGH","T=450&amp;WIDTH=450&amp;START_MAXIMIZED=FALSE&amp;VAR:CALENDAR=US&amp;VAR:SYMBOL=BTU&amp;VAR:INDEX=0"}</definedName>
    <definedName name="_862__FDSAUDITLINK__" localSheetId="5" hidden="1">{"fdsup://directions/FAT Viewer?action=UPDATE&amp;creator=factset&amp;DYN_ARGS=TRUE&amp;DOC_NAME=FAT:FQL_AUDITING_CLIENT_TEMPLATE.FAT&amp;display_string=Audit&amp;VAR:KEY=XOPCVUTYXW&amp;VAR:QUERY=RkZfRUJJVERBX09QRVIoUVRSLDQvMS8yMDEwLDYvMzAvMjAxMCwsLFVTRCk=&amp;WINDOW=FIRST_POPUP&amp;HEIGH","T=450&amp;WIDTH=450&amp;START_MAXIMIZED=FALSE&amp;VAR:CALENDAR=US&amp;VAR:SYMBOL=BTU&amp;VAR:INDEX=0"}</definedName>
    <definedName name="_862__FDSAUDITLINK__" localSheetId="1" hidden="1">{"fdsup://directions/FAT Viewer?action=UPDATE&amp;creator=factset&amp;DYN_ARGS=TRUE&amp;DOC_NAME=FAT:FQL_AUDITING_CLIENT_TEMPLATE.FAT&amp;display_string=Audit&amp;VAR:KEY=XOPCVUTYXW&amp;VAR:QUERY=RkZfRUJJVERBX09QRVIoUVRSLDQvMS8yMDEwLDYvMzAvMjAxMCwsLFVTRCk=&amp;WINDOW=FIRST_POPUP&amp;HEIGH","T=450&amp;WIDTH=450&amp;START_MAXIMIZED=FALSE&amp;VAR:CALENDAR=US&amp;VAR:SYMBOL=BTU&amp;VAR:INDEX=0"}</definedName>
    <definedName name="_862__FDSAUDITLINK__" hidden="1">{"fdsup://directions/FAT Viewer?action=UPDATE&amp;creator=factset&amp;DYN_ARGS=TRUE&amp;DOC_NAME=FAT:FQL_AUDITING_CLIENT_TEMPLATE.FAT&amp;display_string=Audit&amp;VAR:KEY=XOPCVUTYXW&amp;VAR:QUERY=RkZfRUJJVERBX09QRVIoUVRSLDQvMS8yMDEwLDYvMzAvMjAxMCwsLFVTRCk=&amp;WINDOW=FIRST_POPUP&amp;HEIGH","T=450&amp;WIDTH=450&amp;START_MAXIMIZED=FALSE&amp;VAR:CALENDAR=US&amp;VAR:SYMBOL=BTU&amp;VAR:INDEX=0"}</definedName>
    <definedName name="_863__FDSAUDITLINK__" localSheetId="7" hidden="1">{"fdsup://directions/FAT Viewer?action=UPDATE&amp;creator=factset&amp;DYN_ARGS=TRUE&amp;DOC_NAME=FAT:FQL_AUDITING_CLIENT_TEMPLATE.FAT&amp;display_string=Audit&amp;VAR:KEY=ZCDYVMLCNU&amp;VAR:QUERY=RkZfRUJJVERBX09QRVIoUVRSLDQvMS8yMDA5LDYvMzAvMjAwOSwsLFVTRCk=&amp;WINDOW=FIRST_POPUP&amp;HEIGH","T=450&amp;WIDTH=450&amp;START_MAXIMIZED=FALSE&amp;VAR:CALENDAR=US&amp;VAR:SYMBOL=BSX&amp;VAR:INDEX=0"}</definedName>
    <definedName name="_863__FDSAUDITLINK__" localSheetId="9" hidden="1">{"fdsup://directions/FAT Viewer?action=UPDATE&amp;creator=factset&amp;DYN_ARGS=TRUE&amp;DOC_NAME=FAT:FQL_AUDITING_CLIENT_TEMPLATE.FAT&amp;display_string=Audit&amp;VAR:KEY=ZCDYVMLCNU&amp;VAR:QUERY=RkZfRUJJVERBX09QRVIoUVRSLDQvMS8yMDA5LDYvMzAvMjAwOSwsLFVTRCk=&amp;WINDOW=FIRST_POPUP&amp;HEIGH","T=450&amp;WIDTH=450&amp;START_MAXIMIZED=FALSE&amp;VAR:CALENDAR=US&amp;VAR:SYMBOL=BSX&amp;VAR:INDEX=0"}</definedName>
    <definedName name="_863__FDSAUDITLINK__" localSheetId="8" hidden="1">{"fdsup://directions/FAT Viewer?action=UPDATE&amp;creator=factset&amp;DYN_ARGS=TRUE&amp;DOC_NAME=FAT:FQL_AUDITING_CLIENT_TEMPLATE.FAT&amp;display_string=Audit&amp;VAR:KEY=ZCDYVMLCNU&amp;VAR:QUERY=RkZfRUJJVERBX09QRVIoUVRSLDQvMS8yMDA5LDYvMzAvMjAwOSwsLFVTRCk=&amp;WINDOW=FIRST_POPUP&amp;HEIGH","T=450&amp;WIDTH=450&amp;START_MAXIMIZED=FALSE&amp;VAR:CALENDAR=US&amp;VAR:SYMBOL=BSX&amp;VAR:INDEX=0"}</definedName>
    <definedName name="_863__FDSAUDITLINK__" localSheetId="10" hidden="1">{"fdsup://directions/FAT Viewer?action=UPDATE&amp;creator=factset&amp;DYN_ARGS=TRUE&amp;DOC_NAME=FAT:FQL_AUDITING_CLIENT_TEMPLATE.FAT&amp;display_string=Audit&amp;VAR:KEY=ZCDYVMLCNU&amp;VAR:QUERY=RkZfRUJJVERBX09QRVIoUVRSLDQvMS8yMDA5LDYvMzAvMjAwOSwsLFVTRCk=&amp;WINDOW=FIRST_POPUP&amp;HEIGH","T=450&amp;WIDTH=450&amp;START_MAXIMIZED=FALSE&amp;VAR:CALENDAR=US&amp;VAR:SYMBOL=BSX&amp;VAR:INDEX=0"}</definedName>
    <definedName name="_863__FDSAUDITLINK__" localSheetId="3" hidden="1">{"fdsup://directions/FAT Viewer?action=UPDATE&amp;creator=factset&amp;DYN_ARGS=TRUE&amp;DOC_NAME=FAT:FQL_AUDITING_CLIENT_TEMPLATE.FAT&amp;display_string=Audit&amp;VAR:KEY=ZCDYVMLCNU&amp;VAR:QUERY=RkZfRUJJVERBX09QRVIoUVRSLDQvMS8yMDA5LDYvMzAvMjAwOSwsLFVTRCk=&amp;WINDOW=FIRST_POPUP&amp;HEIGH","T=450&amp;WIDTH=450&amp;START_MAXIMIZED=FALSE&amp;VAR:CALENDAR=US&amp;VAR:SYMBOL=BSX&amp;VAR:INDEX=0"}</definedName>
    <definedName name="_863__FDSAUDITLINK__" localSheetId="5" hidden="1">{"fdsup://directions/FAT Viewer?action=UPDATE&amp;creator=factset&amp;DYN_ARGS=TRUE&amp;DOC_NAME=FAT:FQL_AUDITING_CLIENT_TEMPLATE.FAT&amp;display_string=Audit&amp;VAR:KEY=ZCDYVMLCNU&amp;VAR:QUERY=RkZfRUJJVERBX09QRVIoUVRSLDQvMS8yMDA5LDYvMzAvMjAwOSwsLFVTRCk=&amp;WINDOW=FIRST_POPUP&amp;HEIGH","T=450&amp;WIDTH=450&amp;START_MAXIMIZED=FALSE&amp;VAR:CALENDAR=US&amp;VAR:SYMBOL=BSX&amp;VAR:INDEX=0"}</definedName>
    <definedName name="_863__FDSAUDITLINK__" localSheetId="1" hidden="1">{"fdsup://directions/FAT Viewer?action=UPDATE&amp;creator=factset&amp;DYN_ARGS=TRUE&amp;DOC_NAME=FAT:FQL_AUDITING_CLIENT_TEMPLATE.FAT&amp;display_string=Audit&amp;VAR:KEY=ZCDYVMLCNU&amp;VAR:QUERY=RkZfRUJJVERBX09QRVIoUVRSLDQvMS8yMDA5LDYvMzAvMjAwOSwsLFVTRCk=&amp;WINDOW=FIRST_POPUP&amp;HEIGH","T=450&amp;WIDTH=450&amp;START_MAXIMIZED=FALSE&amp;VAR:CALENDAR=US&amp;VAR:SYMBOL=BSX&amp;VAR:INDEX=0"}</definedName>
    <definedName name="_863__FDSAUDITLINK__" hidden="1">{"fdsup://directions/FAT Viewer?action=UPDATE&amp;creator=factset&amp;DYN_ARGS=TRUE&amp;DOC_NAME=FAT:FQL_AUDITING_CLIENT_TEMPLATE.FAT&amp;display_string=Audit&amp;VAR:KEY=ZCDYVMLCNU&amp;VAR:QUERY=RkZfRUJJVERBX09QRVIoUVRSLDQvMS8yMDA5LDYvMzAvMjAwOSwsLFVTRCk=&amp;WINDOW=FIRST_POPUP&amp;HEIGH","T=450&amp;WIDTH=450&amp;START_MAXIMIZED=FALSE&amp;VAR:CALENDAR=US&amp;VAR:SYMBOL=BSX&amp;VAR:INDEX=0"}</definedName>
    <definedName name="_864__FDSAUDITLINK__" localSheetId="7" hidden="1">{"fdsup://directions/FAT Viewer?action=UPDATE&amp;creator=factset&amp;DYN_ARGS=TRUE&amp;DOC_NAME=FAT:FQL_AUDITING_CLIENT_TEMPLATE.FAT&amp;display_string=Audit&amp;VAR:KEY=XEBEBCZWRK&amp;VAR:QUERY=RkZfRUJJVERBX09QRVIoUVRSLDQvMS8yMDEwLDYvMzAvMjAxMCwsLFVTRCk=&amp;WINDOW=FIRST_POPUP&amp;HEIGH","T=450&amp;WIDTH=450&amp;START_MAXIMIZED=FALSE&amp;VAR:CALENDAR=US&amp;VAR:SYMBOL=BSX&amp;VAR:INDEX=0"}</definedName>
    <definedName name="_864__FDSAUDITLINK__" localSheetId="9" hidden="1">{"fdsup://directions/FAT Viewer?action=UPDATE&amp;creator=factset&amp;DYN_ARGS=TRUE&amp;DOC_NAME=FAT:FQL_AUDITING_CLIENT_TEMPLATE.FAT&amp;display_string=Audit&amp;VAR:KEY=XEBEBCZWRK&amp;VAR:QUERY=RkZfRUJJVERBX09QRVIoUVRSLDQvMS8yMDEwLDYvMzAvMjAxMCwsLFVTRCk=&amp;WINDOW=FIRST_POPUP&amp;HEIGH","T=450&amp;WIDTH=450&amp;START_MAXIMIZED=FALSE&amp;VAR:CALENDAR=US&amp;VAR:SYMBOL=BSX&amp;VAR:INDEX=0"}</definedName>
    <definedName name="_864__FDSAUDITLINK__" localSheetId="8" hidden="1">{"fdsup://directions/FAT Viewer?action=UPDATE&amp;creator=factset&amp;DYN_ARGS=TRUE&amp;DOC_NAME=FAT:FQL_AUDITING_CLIENT_TEMPLATE.FAT&amp;display_string=Audit&amp;VAR:KEY=XEBEBCZWRK&amp;VAR:QUERY=RkZfRUJJVERBX09QRVIoUVRSLDQvMS8yMDEwLDYvMzAvMjAxMCwsLFVTRCk=&amp;WINDOW=FIRST_POPUP&amp;HEIGH","T=450&amp;WIDTH=450&amp;START_MAXIMIZED=FALSE&amp;VAR:CALENDAR=US&amp;VAR:SYMBOL=BSX&amp;VAR:INDEX=0"}</definedName>
    <definedName name="_864__FDSAUDITLINK__" localSheetId="10" hidden="1">{"fdsup://directions/FAT Viewer?action=UPDATE&amp;creator=factset&amp;DYN_ARGS=TRUE&amp;DOC_NAME=FAT:FQL_AUDITING_CLIENT_TEMPLATE.FAT&amp;display_string=Audit&amp;VAR:KEY=XEBEBCZWRK&amp;VAR:QUERY=RkZfRUJJVERBX09QRVIoUVRSLDQvMS8yMDEwLDYvMzAvMjAxMCwsLFVTRCk=&amp;WINDOW=FIRST_POPUP&amp;HEIGH","T=450&amp;WIDTH=450&amp;START_MAXIMIZED=FALSE&amp;VAR:CALENDAR=US&amp;VAR:SYMBOL=BSX&amp;VAR:INDEX=0"}</definedName>
    <definedName name="_864__FDSAUDITLINK__" localSheetId="3" hidden="1">{"fdsup://directions/FAT Viewer?action=UPDATE&amp;creator=factset&amp;DYN_ARGS=TRUE&amp;DOC_NAME=FAT:FQL_AUDITING_CLIENT_TEMPLATE.FAT&amp;display_string=Audit&amp;VAR:KEY=XEBEBCZWRK&amp;VAR:QUERY=RkZfRUJJVERBX09QRVIoUVRSLDQvMS8yMDEwLDYvMzAvMjAxMCwsLFVTRCk=&amp;WINDOW=FIRST_POPUP&amp;HEIGH","T=450&amp;WIDTH=450&amp;START_MAXIMIZED=FALSE&amp;VAR:CALENDAR=US&amp;VAR:SYMBOL=BSX&amp;VAR:INDEX=0"}</definedName>
    <definedName name="_864__FDSAUDITLINK__" localSheetId="5" hidden="1">{"fdsup://directions/FAT Viewer?action=UPDATE&amp;creator=factset&amp;DYN_ARGS=TRUE&amp;DOC_NAME=FAT:FQL_AUDITING_CLIENT_TEMPLATE.FAT&amp;display_string=Audit&amp;VAR:KEY=XEBEBCZWRK&amp;VAR:QUERY=RkZfRUJJVERBX09QRVIoUVRSLDQvMS8yMDEwLDYvMzAvMjAxMCwsLFVTRCk=&amp;WINDOW=FIRST_POPUP&amp;HEIGH","T=450&amp;WIDTH=450&amp;START_MAXIMIZED=FALSE&amp;VAR:CALENDAR=US&amp;VAR:SYMBOL=BSX&amp;VAR:INDEX=0"}</definedName>
    <definedName name="_864__FDSAUDITLINK__" localSheetId="1" hidden="1">{"fdsup://directions/FAT Viewer?action=UPDATE&amp;creator=factset&amp;DYN_ARGS=TRUE&amp;DOC_NAME=FAT:FQL_AUDITING_CLIENT_TEMPLATE.FAT&amp;display_string=Audit&amp;VAR:KEY=XEBEBCZWRK&amp;VAR:QUERY=RkZfRUJJVERBX09QRVIoUVRSLDQvMS8yMDEwLDYvMzAvMjAxMCwsLFVTRCk=&amp;WINDOW=FIRST_POPUP&amp;HEIGH","T=450&amp;WIDTH=450&amp;START_MAXIMIZED=FALSE&amp;VAR:CALENDAR=US&amp;VAR:SYMBOL=BSX&amp;VAR:INDEX=0"}</definedName>
    <definedName name="_864__FDSAUDITLINK__" hidden="1">{"fdsup://directions/FAT Viewer?action=UPDATE&amp;creator=factset&amp;DYN_ARGS=TRUE&amp;DOC_NAME=FAT:FQL_AUDITING_CLIENT_TEMPLATE.FAT&amp;display_string=Audit&amp;VAR:KEY=XEBEBCZWRK&amp;VAR:QUERY=RkZfRUJJVERBX09QRVIoUVRSLDQvMS8yMDEwLDYvMzAvMjAxMCwsLFVTRCk=&amp;WINDOW=FIRST_POPUP&amp;HEIGH","T=450&amp;WIDTH=450&amp;START_MAXIMIZED=FALSE&amp;VAR:CALENDAR=US&amp;VAR:SYMBOL=BSX&amp;VAR:INDEX=0"}</definedName>
    <definedName name="_865__FDSAUDITLINK__" localSheetId="7" hidden="1">{"fdsup://directions/FAT Viewer?action=UPDATE&amp;creator=factset&amp;DYN_ARGS=TRUE&amp;DOC_NAME=FAT:FQL_AUDITING_CLIENT_TEMPLATE.FAT&amp;display_string=Audit&amp;VAR:KEY=PSBKFCJABU&amp;VAR:QUERY=RkZfRUJJVERBX09QRVIoUVRSLDQvMS8yMDA5LDYvMzAvMjAwOSwsLFVTRCk=&amp;WINDOW=FIRST_POPUP&amp;HEIGH","T=450&amp;WIDTH=450&amp;START_MAXIMIZED=FALSE&amp;VAR:CALENDAR=US&amp;VAR:SYMBOL=BRK.B&amp;VAR:INDEX=0"}</definedName>
    <definedName name="_865__FDSAUDITLINK__" localSheetId="9" hidden="1">{"fdsup://directions/FAT Viewer?action=UPDATE&amp;creator=factset&amp;DYN_ARGS=TRUE&amp;DOC_NAME=FAT:FQL_AUDITING_CLIENT_TEMPLATE.FAT&amp;display_string=Audit&amp;VAR:KEY=PSBKFCJABU&amp;VAR:QUERY=RkZfRUJJVERBX09QRVIoUVRSLDQvMS8yMDA5LDYvMzAvMjAwOSwsLFVTRCk=&amp;WINDOW=FIRST_POPUP&amp;HEIGH","T=450&amp;WIDTH=450&amp;START_MAXIMIZED=FALSE&amp;VAR:CALENDAR=US&amp;VAR:SYMBOL=BRK.B&amp;VAR:INDEX=0"}</definedName>
    <definedName name="_865__FDSAUDITLINK__" localSheetId="8" hidden="1">{"fdsup://directions/FAT Viewer?action=UPDATE&amp;creator=factset&amp;DYN_ARGS=TRUE&amp;DOC_NAME=FAT:FQL_AUDITING_CLIENT_TEMPLATE.FAT&amp;display_string=Audit&amp;VAR:KEY=PSBKFCJABU&amp;VAR:QUERY=RkZfRUJJVERBX09QRVIoUVRSLDQvMS8yMDA5LDYvMzAvMjAwOSwsLFVTRCk=&amp;WINDOW=FIRST_POPUP&amp;HEIGH","T=450&amp;WIDTH=450&amp;START_MAXIMIZED=FALSE&amp;VAR:CALENDAR=US&amp;VAR:SYMBOL=BRK.B&amp;VAR:INDEX=0"}</definedName>
    <definedName name="_865__FDSAUDITLINK__" localSheetId="10" hidden="1">{"fdsup://directions/FAT Viewer?action=UPDATE&amp;creator=factset&amp;DYN_ARGS=TRUE&amp;DOC_NAME=FAT:FQL_AUDITING_CLIENT_TEMPLATE.FAT&amp;display_string=Audit&amp;VAR:KEY=PSBKFCJABU&amp;VAR:QUERY=RkZfRUJJVERBX09QRVIoUVRSLDQvMS8yMDA5LDYvMzAvMjAwOSwsLFVTRCk=&amp;WINDOW=FIRST_POPUP&amp;HEIGH","T=450&amp;WIDTH=450&amp;START_MAXIMIZED=FALSE&amp;VAR:CALENDAR=US&amp;VAR:SYMBOL=BRK.B&amp;VAR:INDEX=0"}</definedName>
    <definedName name="_865__FDSAUDITLINK__" localSheetId="3" hidden="1">{"fdsup://directions/FAT Viewer?action=UPDATE&amp;creator=factset&amp;DYN_ARGS=TRUE&amp;DOC_NAME=FAT:FQL_AUDITING_CLIENT_TEMPLATE.FAT&amp;display_string=Audit&amp;VAR:KEY=PSBKFCJABU&amp;VAR:QUERY=RkZfRUJJVERBX09QRVIoUVRSLDQvMS8yMDA5LDYvMzAvMjAwOSwsLFVTRCk=&amp;WINDOW=FIRST_POPUP&amp;HEIGH","T=450&amp;WIDTH=450&amp;START_MAXIMIZED=FALSE&amp;VAR:CALENDAR=US&amp;VAR:SYMBOL=BRK.B&amp;VAR:INDEX=0"}</definedName>
    <definedName name="_865__FDSAUDITLINK__" localSheetId="5" hidden="1">{"fdsup://directions/FAT Viewer?action=UPDATE&amp;creator=factset&amp;DYN_ARGS=TRUE&amp;DOC_NAME=FAT:FQL_AUDITING_CLIENT_TEMPLATE.FAT&amp;display_string=Audit&amp;VAR:KEY=PSBKFCJABU&amp;VAR:QUERY=RkZfRUJJVERBX09QRVIoUVRSLDQvMS8yMDA5LDYvMzAvMjAwOSwsLFVTRCk=&amp;WINDOW=FIRST_POPUP&amp;HEIGH","T=450&amp;WIDTH=450&amp;START_MAXIMIZED=FALSE&amp;VAR:CALENDAR=US&amp;VAR:SYMBOL=BRK.B&amp;VAR:INDEX=0"}</definedName>
    <definedName name="_865__FDSAUDITLINK__" localSheetId="1" hidden="1">{"fdsup://directions/FAT Viewer?action=UPDATE&amp;creator=factset&amp;DYN_ARGS=TRUE&amp;DOC_NAME=FAT:FQL_AUDITING_CLIENT_TEMPLATE.FAT&amp;display_string=Audit&amp;VAR:KEY=PSBKFCJABU&amp;VAR:QUERY=RkZfRUJJVERBX09QRVIoUVRSLDQvMS8yMDA5LDYvMzAvMjAwOSwsLFVTRCk=&amp;WINDOW=FIRST_POPUP&amp;HEIGH","T=450&amp;WIDTH=450&amp;START_MAXIMIZED=FALSE&amp;VAR:CALENDAR=US&amp;VAR:SYMBOL=BRK.B&amp;VAR:INDEX=0"}</definedName>
    <definedName name="_865__FDSAUDITLINK__" hidden="1">{"fdsup://directions/FAT Viewer?action=UPDATE&amp;creator=factset&amp;DYN_ARGS=TRUE&amp;DOC_NAME=FAT:FQL_AUDITING_CLIENT_TEMPLATE.FAT&amp;display_string=Audit&amp;VAR:KEY=PSBKFCJABU&amp;VAR:QUERY=RkZfRUJJVERBX09QRVIoUVRSLDQvMS8yMDA5LDYvMzAvMjAwOSwsLFVTRCk=&amp;WINDOW=FIRST_POPUP&amp;HEIGH","T=450&amp;WIDTH=450&amp;START_MAXIMIZED=FALSE&amp;VAR:CALENDAR=US&amp;VAR:SYMBOL=BRK.B&amp;VAR:INDEX=0"}</definedName>
    <definedName name="_866__FDSAUDITLINK__" localSheetId="7" hidden="1">{"fdsup://directions/FAT Viewer?action=UPDATE&amp;creator=factset&amp;DYN_ARGS=TRUE&amp;DOC_NAME=FAT:FQL_AUDITING_CLIENT_TEMPLATE.FAT&amp;display_string=Audit&amp;VAR:KEY=NCFIBYNCLA&amp;VAR:QUERY=RkZfRUJJVERBX09QRVIoUVRSLDQvMS8yMDEwLDYvMzAvMjAxMCwsLFVTRCk=&amp;WINDOW=FIRST_POPUP&amp;HEIGH","T=450&amp;WIDTH=450&amp;START_MAXIMIZED=FALSE&amp;VAR:CALENDAR=US&amp;VAR:SYMBOL=BRK.B&amp;VAR:INDEX=0"}</definedName>
    <definedName name="_866__FDSAUDITLINK__" localSheetId="9" hidden="1">{"fdsup://directions/FAT Viewer?action=UPDATE&amp;creator=factset&amp;DYN_ARGS=TRUE&amp;DOC_NAME=FAT:FQL_AUDITING_CLIENT_TEMPLATE.FAT&amp;display_string=Audit&amp;VAR:KEY=NCFIBYNCLA&amp;VAR:QUERY=RkZfRUJJVERBX09QRVIoUVRSLDQvMS8yMDEwLDYvMzAvMjAxMCwsLFVTRCk=&amp;WINDOW=FIRST_POPUP&amp;HEIGH","T=450&amp;WIDTH=450&amp;START_MAXIMIZED=FALSE&amp;VAR:CALENDAR=US&amp;VAR:SYMBOL=BRK.B&amp;VAR:INDEX=0"}</definedName>
    <definedName name="_866__FDSAUDITLINK__" localSheetId="8" hidden="1">{"fdsup://directions/FAT Viewer?action=UPDATE&amp;creator=factset&amp;DYN_ARGS=TRUE&amp;DOC_NAME=FAT:FQL_AUDITING_CLIENT_TEMPLATE.FAT&amp;display_string=Audit&amp;VAR:KEY=NCFIBYNCLA&amp;VAR:QUERY=RkZfRUJJVERBX09QRVIoUVRSLDQvMS8yMDEwLDYvMzAvMjAxMCwsLFVTRCk=&amp;WINDOW=FIRST_POPUP&amp;HEIGH","T=450&amp;WIDTH=450&amp;START_MAXIMIZED=FALSE&amp;VAR:CALENDAR=US&amp;VAR:SYMBOL=BRK.B&amp;VAR:INDEX=0"}</definedName>
    <definedName name="_866__FDSAUDITLINK__" localSheetId="10" hidden="1">{"fdsup://directions/FAT Viewer?action=UPDATE&amp;creator=factset&amp;DYN_ARGS=TRUE&amp;DOC_NAME=FAT:FQL_AUDITING_CLIENT_TEMPLATE.FAT&amp;display_string=Audit&amp;VAR:KEY=NCFIBYNCLA&amp;VAR:QUERY=RkZfRUJJVERBX09QRVIoUVRSLDQvMS8yMDEwLDYvMzAvMjAxMCwsLFVTRCk=&amp;WINDOW=FIRST_POPUP&amp;HEIGH","T=450&amp;WIDTH=450&amp;START_MAXIMIZED=FALSE&amp;VAR:CALENDAR=US&amp;VAR:SYMBOL=BRK.B&amp;VAR:INDEX=0"}</definedName>
    <definedName name="_866__FDSAUDITLINK__" localSheetId="3" hidden="1">{"fdsup://directions/FAT Viewer?action=UPDATE&amp;creator=factset&amp;DYN_ARGS=TRUE&amp;DOC_NAME=FAT:FQL_AUDITING_CLIENT_TEMPLATE.FAT&amp;display_string=Audit&amp;VAR:KEY=NCFIBYNCLA&amp;VAR:QUERY=RkZfRUJJVERBX09QRVIoUVRSLDQvMS8yMDEwLDYvMzAvMjAxMCwsLFVTRCk=&amp;WINDOW=FIRST_POPUP&amp;HEIGH","T=450&amp;WIDTH=450&amp;START_MAXIMIZED=FALSE&amp;VAR:CALENDAR=US&amp;VAR:SYMBOL=BRK.B&amp;VAR:INDEX=0"}</definedName>
    <definedName name="_866__FDSAUDITLINK__" localSheetId="5" hidden="1">{"fdsup://directions/FAT Viewer?action=UPDATE&amp;creator=factset&amp;DYN_ARGS=TRUE&amp;DOC_NAME=FAT:FQL_AUDITING_CLIENT_TEMPLATE.FAT&amp;display_string=Audit&amp;VAR:KEY=NCFIBYNCLA&amp;VAR:QUERY=RkZfRUJJVERBX09QRVIoUVRSLDQvMS8yMDEwLDYvMzAvMjAxMCwsLFVTRCk=&amp;WINDOW=FIRST_POPUP&amp;HEIGH","T=450&amp;WIDTH=450&amp;START_MAXIMIZED=FALSE&amp;VAR:CALENDAR=US&amp;VAR:SYMBOL=BRK.B&amp;VAR:INDEX=0"}</definedName>
    <definedName name="_866__FDSAUDITLINK__" localSheetId="1" hidden="1">{"fdsup://directions/FAT Viewer?action=UPDATE&amp;creator=factset&amp;DYN_ARGS=TRUE&amp;DOC_NAME=FAT:FQL_AUDITING_CLIENT_TEMPLATE.FAT&amp;display_string=Audit&amp;VAR:KEY=NCFIBYNCLA&amp;VAR:QUERY=RkZfRUJJVERBX09QRVIoUVRSLDQvMS8yMDEwLDYvMzAvMjAxMCwsLFVTRCk=&amp;WINDOW=FIRST_POPUP&amp;HEIGH","T=450&amp;WIDTH=450&amp;START_MAXIMIZED=FALSE&amp;VAR:CALENDAR=US&amp;VAR:SYMBOL=BRK.B&amp;VAR:INDEX=0"}</definedName>
    <definedName name="_866__FDSAUDITLINK__" hidden="1">{"fdsup://directions/FAT Viewer?action=UPDATE&amp;creator=factset&amp;DYN_ARGS=TRUE&amp;DOC_NAME=FAT:FQL_AUDITING_CLIENT_TEMPLATE.FAT&amp;display_string=Audit&amp;VAR:KEY=NCFIBYNCLA&amp;VAR:QUERY=RkZfRUJJVERBX09QRVIoUVRSLDQvMS8yMDEwLDYvMzAvMjAxMCwsLFVTRCk=&amp;WINDOW=FIRST_POPUP&amp;HEIGH","T=450&amp;WIDTH=450&amp;START_MAXIMIZED=FALSE&amp;VAR:CALENDAR=US&amp;VAR:SYMBOL=BRK.B&amp;VAR:INDEX=0"}</definedName>
    <definedName name="_867__FDSAUDITLINK__" localSheetId="7" hidden="1">{"fdsup://directions/FAT Viewer?action=UPDATE&amp;creator=factset&amp;DYN_ARGS=TRUE&amp;DOC_NAME=FAT:FQL_AUDITING_CLIENT_TEMPLATE.FAT&amp;display_string=Audit&amp;VAR:KEY=NMXOJSLGLY&amp;VAR:QUERY=RkZfRUJJVERBX09QRVIoUVRSLDQvMS8yMDA5LDYvMzAvMjAwOSwsLFVTRCk=&amp;WINDOW=FIRST_POPUP&amp;HEIGH","T=450&amp;WIDTH=450&amp;START_MAXIMIZED=FALSE&amp;VAR:CALENDAR=US&amp;VAR:SYMBOL=BRCM&amp;VAR:INDEX=0"}</definedName>
    <definedName name="_867__FDSAUDITLINK__" localSheetId="9" hidden="1">{"fdsup://directions/FAT Viewer?action=UPDATE&amp;creator=factset&amp;DYN_ARGS=TRUE&amp;DOC_NAME=FAT:FQL_AUDITING_CLIENT_TEMPLATE.FAT&amp;display_string=Audit&amp;VAR:KEY=NMXOJSLGLY&amp;VAR:QUERY=RkZfRUJJVERBX09QRVIoUVRSLDQvMS8yMDA5LDYvMzAvMjAwOSwsLFVTRCk=&amp;WINDOW=FIRST_POPUP&amp;HEIGH","T=450&amp;WIDTH=450&amp;START_MAXIMIZED=FALSE&amp;VAR:CALENDAR=US&amp;VAR:SYMBOL=BRCM&amp;VAR:INDEX=0"}</definedName>
    <definedName name="_867__FDSAUDITLINK__" localSheetId="8" hidden="1">{"fdsup://directions/FAT Viewer?action=UPDATE&amp;creator=factset&amp;DYN_ARGS=TRUE&amp;DOC_NAME=FAT:FQL_AUDITING_CLIENT_TEMPLATE.FAT&amp;display_string=Audit&amp;VAR:KEY=NMXOJSLGLY&amp;VAR:QUERY=RkZfRUJJVERBX09QRVIoUVRSLDQvMS8yMDA5LDYvMzAvMjAwOSwsLFVTRCk=&amp;WINDOW=FIRST_POPUP&amp;HEIGH","T=450&amp;WIDTH=450&amp;START_MAXIMIZED=FALSE&amp;VAR:CALENDAR=US&amp;VAR:SYMBOL=BRCM&amp;VAR:INDEX=0"}</definedName>
    <definedName name="_867__FDSAUDITLINK__" localSheetId="10" hidden="1">{"fdsup://directions/FAT Viewer?action=UPDATE&amp;creator=factset&amp;DYN_ARGS=TRUE&amp;DOC_NAME=FAT:FQL_AUDITING_CLIENT_TEMPLATE.FAT&amp;display_string=Audit&amp;VAR:KEY=NMXOJSLGLY&amp;VAR:QUERY=RkZfRUJJVERBX09QRVIoUVRSLDQvMS8yMDA5LDYvMzAvMjAwOSwsLFVTRCk=&amp;WINDOW=FIRST_POPUP&amp;HEIGH","T=450&amp;WIDTH=450&amp;START_MAXIMIZED=FALSE&amp;VAR:CALENDAR=US&amp;VAR:SYMBOL=BRCM&amp;VAR:INDEX=0"}</definedName>
    <definedName name="_867__FDSAUDITLINK__" localSheetId="3" hidden="1">{"fdsup://directions/FAT Viewer?action=UPDATE&amp;creator=factset&amp;DYN_ARGS=TRUE&amp;DOC_NAME=FAT:FQL_AUDITING_CLIENT_TEMPLATE.FAT&amp;display_string=Audit&amp;VAR:KEY=NMXOJSLGLY&amp;VAR:QUERY=RkZfRUJJVERBX09QRVIoUVRSLDQvMS8yMDA5LDYvMzAvMjAwOSwsLFVTRCk=&amp;WINDOW=FIRST_POPUP&amp;HEIGH","T=450&amp;WIDTH=450&amp;START_MAXIMIZED=FALSE&amp;VAR:CALENDAR=US&amp;VAR:SYMBOL=BRCM&amp;VAR:INDEX=0"}</definedName>
    <definedName name="_867__FDSAUDITLINK__" localSheetId="5" hidden="1">{"fdsup://directions/FAT Viewer?action=UPDATE&amp;creator=factset&amp;DYN_ARGS=TRUE&amp;DOC_NAME=FAT:FQL_AUDITING_CLIENT_TEMPLATE.FAT&amp;display_string=Audit&amp;VAR:KEY=NMXOJSLGLY&amp;VAR:QUERY=RkZfRUJJVERBX09QRVIoUVRSLDQvMS8yMDA5LDYvMzAvMjAwOSwsLFVTRCk=&amp;WINDOW=FIRST_POPUP&amp;HEIGH","T=450&amp;WIDTH=450&amp;START_MAXIMIZED=FALSE&amp;VAR:CALENDAR=US&amp;VAR:SYMBOL=BRCM&amp;VAR:INDEX=0"}</definedName>
    <definedName name="_867__FDSAUDITLINK__" localSheetId="1" hidden="1">{"fdsup://directions/FAT Viewer?action=UPDATE&amp;creator=factset&amp;DYN_ARGS=TRUE&amp;DOC_NAME=FAT:FQL_AUDITING_CLIENT_TEMPLATE.FAT&amp;display_string=Audit&amp;VAR:KEY=NMXOJSLGLY&amp;VAR:QUERY=RkZfRUJJVERBX09QRVIoUVRSLDQvMS8yMDA5LDYvMzAvMjAwOSwsLFVTRCk=&amp;WINDOW=FIRST_POPUP&amp;HEIGH","T=450&amp;WIDTH=450&amp;START_MAXIMIZED=FALSE&amp;VAR:CALENDAR=US&amp;VAR:SYMBOL=BRCM&amp;VAR:INDEX=0"}</definedName>
    <definedName name="_867__FDSAUDITLINK__" hidden="1">{"fdsup://directions/FAT Viewer?action=UPDATE&amp;creator=factset&amp;DYN_ARGS=TRUE&amp;DOC_NAME=FAT:FQL_AUDITING_CLIENT_TEMPLATE.FAT&amp;display_string=Audit&amp;VAR:KEY=NMXOJSLGLY&amp;VAR:QUERY=RkZfRUJJVERBX09QRVIoUVRSLDQvMS8yMDA5LDYvMzAvMjAwOSwsLFVTRCk=&amp;WINDOW=FIRST_POPUP&amp;HEIGH","T=450&amp;WIDTH=450&amp;START_MAXIMIZED=FALSE&amp;VAR:CALENDAR=US&amp;VAR:SYMBOL=BRCM&amp;VAR:INDEX=0"}</definedName>
    <definedName name="_868__FDSAUDITLINK__" localSheetId="7" hidden="1">{"fdsup://directions/FAT Viewer?action=UPDATE&amp;creator=factset&amp;DYN_ARGS=TRUE&amp;DOC_NAME=FAT:FQL_AUDITING_CLIENT_TEMPLATE.FAT&amp;display_string=Audit&amp;VAR:KEY=HALMHOTUZU&amp;VAR:QUERY=RkZfRUJJVERBX09QRVIoUVRSLDQvMS8yMDEwLDYvMzAvMjAxMCwsLFVTRCk=&amp;WINDOW=FIRST_POPUP&amp;HEIGH","T=450&amp;WIDTH=450&amp;START_MAXIMIZED=FALSE&amp;VAR:CALENDAR=US&amp;VAR:SYMBOL=BRCM&amp;VAR:INDEX=0"}</definedName>
    <definedName name="_868__FDSAUDITLINK__" localSheetId="9" hidden="1">{"fdsup://directions/FAT Viewer?action=UPDATE&amp;creator=factset&amp;DYN_ARGS=TRUE&amp;DOC_NAME=FAT:FQL_AUDITING_CLIENT_TEMPLATE.FAT&amp;display_string=Audit&amp;VAR:KEY=HALMHOTUZU&amp;VAR:QUERY=RkZfRUJJVERBX09QRVIoUVRSLDQvMS8yMDEwLDYvMzAvMjAxMCwsLFVTRCk=&amp;WINDOW=FIRST_POPUP&amp;HEIGH","T=450&amp;WIDTH=450&amp;START_MAXIMIZED=FALSE&amp;VAR:CALENDAR=US&amp;VAR:SYMBOL=BRCM&amp;VAR:INDEX=0"}</definedName>
    <definedName name="_868__FDSAUDITLINK__" localSheetId="8" hidden="1">{"fdsup://directions/FAT Viewer?action=UPDATE&amp;creator=factset&amp;DYN_ARGS=TRUE&amp;DOC_NAME=FAT:FQL_AUDITING_CLIENT_TEMPLATE.FAT&amp;display_string=Audit&amp;VAR:KEY=HALMHOTUZU&amp;VAR:QUERY=RkZfRUJJVERBX09QRVIoUVRSLDQvMS8yMDEwLDYvMzAvMjAxMCwsLFVTRCk=&amp;WINDOW=FIRST_POPUP&amp;HEIGH","T=450&amp;WIDTH=450&amp;START_MAXIMIZED=FALSE&amp;VAR:CALENDAR=US&amp;VAR:SYMBOL=BRCM&amp;VAR:INDEX=0"}</definedName>
    <definedName name="_868__FDSAUDITLINK__" localSheetId="10" hidden="1">{"fdsup://directions/FAT Viewer?action=UPDATE&amp;creator=factset&amp;DYN_ARGS=TRUE&amp;DOC_NAME=FAT:FQL_AUDITING_CLIENT_TEMPLATE.FAT&amp;display_string=Audit&amp;VAR:KEY=HALMHOTUZU&amp;VAR:QUERY=RkZfRUJJVERBX09QRVIoUVRSLDQvMS8yMDEwLDYvMzAvMjAxMCwsLFVTRCk=&amp;WINDOW=FIRST_POPUP&amp;HEIGH","T=450&amp;WIDTH=450&amp;START_MAXIMIZED=FALSE&amp;VAR:CALENDAR=US&amp;VAR:SYMBOL=BRCM&amp;VAR:INDEX=0"}</definedName>
    <definedName name="_868__FDSAUDITLINK__" localSheetId="3" hidden="1">{"fdsup://directions/FAT Viewer?action=UPDATE&amp;creator=factset&amp;DYN_ARGS=TRUE&amp;DOC_NAME=FAT:FQL_AUDITING_CLIENT_TEMPLATE.FAT&amp;display_string=Audit&amp;VAR:KEY=HALMHOTUZU&amp;VAR:QUERY=RkZfRUJJVERBX09QRVIoUVRSLDQvMS8yMDEwLDYvMzAvMjAxMCwsLFVTRCk=&amp;WINDOW=FIRST_POPUP&amp;HEIGH","T=450&amp;WIDTH=450&amp;START_MAXIMIZED=FALSE&amp;VAR:CALENDAR=US&amp;VAR:SYMBOL=BRCM&amp;VAR:INDEX=0"}</definedName>
    <definedName name="_868__FDSAUDITLINK__" localSheetId="5" hidden="1">{"fdsup://directions/FAT Viewer?action=UPDATE&amp;creator=factset&amp;DYN_ARGS=TRUE&amp;DOC_NAME=FAT:FQL_AUDITING_CLIENT_TEMPLATE.FAT&amp;display_string=Audit&amp;VAR:KEY=HALMHOTUZU&amp;VAR:QUERY=RkZfRUJJVERBX09QRVIoUVRSLDQvMS8yMDEwLDYvMzAvMjAxMCwsLFVTRCk=&amp;WINDOW=FIRST_POPUP&amp;HEIGH","T=450&amp;WIDTH=450&amp;START_MAXIMIZED=FALSE&amp;VAR:CALENDAR=US&amp;VAR:SYMBOL=BRCM&amp;VAR:INDEX=0"}</definedName>
    <definedName name="_868__FDSAUDITLINK__" localSheetId="1" hidden="1">{"fdsup://directions/FAT Viewer?action=UPDATE&amp;creator=factset&amp;DYN_ARGS=TRUE&amp;DOC_NAME=FAT:FQL_AUDITING_CLIENT_TEMPLATE.FAT&amp;display_string=Audit&amp;VAR:KEY=HALMHOTUZU&amp;VAR:QUERY=RkZfRUJJVERBX09QRVIoUVRSLDQvMS8yMDEwLDYvMzAvMjAxMCwsLFVTRCk=&amp;WINDOW=FIRST_POPUP&amp;HEIGH","T=450&amp;WIDTH=450&amp;START_MAXIMIZED=FALSE&amp;VAR:CALENDAR=US&amp;VAR:SYMBOL=BRCM&amp;VAR:INDEX=0"}</definedName>
    <definedName name="_868__FDSAUDITLINK__" hidden="1">{"fdsup://directions/FAT Viewer?action=UPDATE&amp;creator=factset&amp;DYN_ARGS=TRUE&amp;DOC_NAME=FAT:FQL_AUDITING_CLIENT_TEMPLATE.FAT&amp;display_string=Audit&amp;VAR:KEY=HALMHOTUZU&amp;VAR:QUERY=RkZfRUJJVERBX09QRVIoUVRSLDQvMS8yMDEwLDYvMzAvMjAxMCwsLFVTRCk=&amp;WINDOW=FIRST_POPUP&amp;HEIGH","T=450&amp;WIDTH=450&amp;START_MAXIMIZED=FALSE&amp;VAR:CALENDAR=US&amp;VAR:SYMBOL=BRCM&amp;VAR:INDEX=0"}</definedName>
    <definedName name="_869__FDSAUDITLINK__" localSheetId="7" hidden="1">{"fdsup://directions/FAT Viewer?action=UPDATE&amp;creator=factset&amp;DYN_ARGS=TRUE&amp;DOC_NAME=FAT:FQL_AUDITING_CLIENT_TEMPLATE.FAT&amp;display_string=Audit&amp;VAR:KEY=TABCJMNUZQ&amp;VAR:QUERY=RkZfRUJJVERBX09QRVIoUVRSLDQvMS8yMDA5LDYvMzAvMjAwOSwsLFVTRCk=&amp;WINDOW=FIRST_POPUP&amp;HEIGH","T=450&amp;WIDTH=450&amp;START_MAXIMIZED=FALSE&amp;VAR:CALENDAR=US&amp;VAR:SYMBOL=BMY&amp;VAR:INDEX=0"}</definedName>
    <definedName name="_869__FDSAUDITLINK__" localSheetId="9" hidden="1">{"fdsup://directions/FAT Viewer?action=UPDATE&amp;creator=factset&amp;DYN_ARGS=TRUE&amp;DOC_NAME=FAT:FQL_AUDITING_CLIENT_TEMPLATE.FAT&amp;display_string=Audit&amp;VAR:KEY=TABCJMNUZQ&amp;VAR:QUERY=RkZfRUJJVERBX09QRVIoUVRSLDQvMS8yMDA5LDYvMzAvMjAwOSwsLFVTRCk=&amp;WINDOW=FIRST_POPUP&amp;HEIGH","T=450&amp;WIDTH=450&amp;START_MAXIMIZED=FALSE&amp;VAR:CALENDAR=US&amp;VAR:SYMBOL=BMY&amp;VAR:INDEX=0"}</definedName>
    <definedName name="_869__FDSAUDITLINK__" localSheetId="8" hidden="1">{"fdsup://directions/FAT Viewer?action=UPDATE&amp;creator=factset&amp;DYN_ARGS=TRUE&amp;DOC_NAME=FAT:FQL_AUDITING_CLIENT_TEMPLATE.FAT&amp;display_string=Audit&amp;VAR:KEY=TABCJMNUZQ&amp;VAR:QUERY=RkZfRUJJVERBX09QRVIoUVRSLDQvMS8yMDA5LDYvMzAvMjAwOSwsLFVTRCk=&amp;WINDOW=FIRST_POPUP&amp;HEIGH","T=450&amp;WIDTH=450&amp;START_MAXIMIZED=FALSE&amp;VAR:CALENDAR=US&amp;VAR:SYMBOL=BMY&amp;VAR:INDEX=0"}</definedName>
    <definedName name="_869__FDSAUDITLINK__" localSheetId="10" hidden="1">{"fdsup://directions/FAT Viewer?action=UPDATE&amp;creator=factset&amp;DYN_ARGS=TRUE&amp;DOC_NAME=FAT:FQL_AUDITING_CLIENT_TEMPLATE.FAT&amp;display_string=Audit&amp;VAR:KEY=TABCJMNUZQ&amp;VAR:QUERY=RkZfRUJJVERBX09QRVIoUVRSLDQvMS8yMDA5LDYvMzAvMjAwOSwsLFVTRCk=&amp;WINDOW=FIRST_POPUP&amp;HEIGH","T=450&amp;WIDTH=450&amp;START_MAXIMIZED=FALSE&amp;VAR:CALENDAR=US&amp;VAR:SYMBOL=BMY&amp;VAR:INDEX=0"}</definedName>
    <definedName name="_869__FDSAUDITLINK__" localSheetId="3" hidden="1">{"fdsup://directions/FAT Viewer?action=UPDATE&amp;creator=factset&amp;DYN_ARGS=TRUE&amp;DOC_NAME=FAT:FQL_AUDITING_CLIENT_TEMPLATE.FAT&amp;display_string=Audit&amp;VAR:KEY=TABCJMNUZQ&amp;VAR:QUERY=RkZfRUJJVERBX09QRVIoUVRSLDQvMS8yMDA5LDYvMzAvMjAwOSwsLFVTRCk=&amp;WINDOW=FIRST_POPUP&amp;HEIGH","T=450&amp;WIDTH=450&amp;START_MAXIMIZED=FALSE&amp;VAR:CALENDAR=US&amp;VAR:SYMBOL=BMY&amp;VAR:INDEX=0"}</definedName>
    <definedName name="_869__FDSAUDITLINK__" localSheetId="5" hidden="1">{"fdsup://directions/FAT Viewer?action=UPDATE&amp;creator=factset&amp;DYN_ARGS=TRUE&amp;DOC_NAME=FAT:FQL_AUDITING_CLIENT_TEMPLATE.FAT&amp;display_string=Audit&amp;VAR:KEY=TABCJMNUZQ&amp;VAR:QUERY=RkZfRUJJVERBX09QRVIoUVRSLDQvMS8yMDA5LDYvMzAvMjAwOSwsLFVTRCk=&amp;WINDOW=FIRST_POPUP&amp;HEIGH","T=450&amp;WIDTH=450&amp;START_MAXIMIZED=FALSE&amp;VAR:CALENDAR=US&amp;VAR:SYMBOL=BMY&amp;VAR:INDEX=0"}</definedName>
    <definedName name="_869__FDSAUDITLINK__" localSheetId="1" hidden="1">{"fdsup://directions/FAT Viewer?action=UPDATE&amp;creator=factset&amp;DYN_ARGS=TRUE&amp;DOC_NAME=FAT:FQL_AUDITING_CLIENT_TEMPLATE.FAT&amp;display_string=Audit&amp;VAR:KEY=TABCJMNUZQ&amp;VAR:QUERY=RkZfRUJJVERBX09QRVIoUVRSLDQvMS8yMDA5LDYvMzAvMjAwOSwsLFVTRCk=&amp;WINDOW=FIRST_POPUP&amp;HEIGH","T=450&amp;WIDTH=450&amp;START_MAXIMIZED=FALSE&amp;VAR:CALENDAR=US&amp;VAR:SYMBOL=BMY&amp;VAR:INDEX=0"}</definedName>
    <definedName name="_869__FDSAUDITLINK__" hidden="1">{"fdsup://directions/FAT Viewer?action=UPDATE&amp;creator=factset&amp;DYN_ARGS=TRUE&amp;DOC_NAME=FAT:FQL_AUDITING_CLIENT_TEMPLATE.FAT&amp;display_string=Audit&amp;VAR:KEY=TABCJMNUZQ&amp;VAR:QUERY=RkZfRUJJVERBX09QRVIoUVRSLDQvMS8yMDA5LDYvMzAvMjAwOSwsLFVTRCk=&amp;WINDOW=FIRST_POPUP&amp;HEIGH","T=450&amp;WIDTH=450&amp;START_MAXIMIZED=FALSE&amp;VAR:CALENDAR=US&amp;VAR:SYMBOL=BMY&amp;VAR:INDEX=0"}</definedName>
    <definedName name="_87__FDSAUDITLINK__" localSheetId="7" hidden="1">{"fdsup://directions/FAT Viewer?action=UPDATE&amp;creator=factset&amp;DYN_ARGS=TRUE&amp;DOC_NAME=FAT:FQL_AUDITING_CLIENT_TEMPLATE.FAT&amp;display_string=Audit&amp;VAR:KEY=HYTSLUVQXI&amp;VAR:QUERY=RkZfRUJJVERBX09QRVIoUVRSLDQvMS8yMDA5LDYvMzAvMjAwOSwsLFVTRCk=&amp;WINDOW=FIRST_POPUP&amp;HEIGH","T=450&amp;WIDTH=450&amp;START_MAXIMIZED=FALSE&amp;VAR:CALENDAR=US&amp;VAR:SYMBOL=UPS&amp;VAR:INDEX=0"}</definedName>
    <definedName name="_87__FDSAUDITLINK__" localSheetId="9" hidden="1">{"fdsup://directions/FAT Viewer?action=UPDATE&amp;creator=factset&amp;DYN_ARGS=TRUE&amp;DOC_NAME=FAT:FQL_AUDITING_CLIENT_TEMPLATE.FAT&amp;display_string=Audit&amp;VAR:KEY=HYTSLUVQXI&amp;VAR:QUERY=RkZfRUJJVERBX09QRVIoUVRSLDQvMS8yMDA5LDYvMzAvMjAwOSwsLFVTRCk=&amp;WINDOW=FIRST_POPUP&amp;HEIGH","T=450&amp;WIDTH=450&amp;START_MAXIMIZED=FALSE&amp;VAR:CALENDAR=US&amp;VAR:SYMBOL=UPS&amp;VAR:INDEX=0"}</definedName>
    <definedName name="_87__FDSAUDITLINK__" localSheetId="8" hidden="1">{"fdsup://directions/FAT Viewer?action=UPDATE&amp;creator=factset&amp;DYN_ARGS=TRUE&amp;DOC_NAME=FAT:FQL_AUDITING_CLIENT_TEMPLATE.FAT&amp;display_string=Audit&amp;VAR:KEY=HYTSLUVQXI&amp;VAR:QUERY=RkZfRUJJVERBX09QRVIoUVRSLDQvMS8yMDA5LDYvMzAvMjAwOSwsLFVTRCk=&amp;WINDOW=FIRST_POPUP&amp;HEIGH","T=450&amp;WIDTH=450&amp;START_MAXIMIZED=FALSE&amp;VAR:CALENDAR=US&amp;VAR:SYMBOL=UPS&amp;VAR:INDEX=0"}</definedName>
    <definedName name="_87__FDSAUDITLINK__" localSheetId="10" hidden="1">{"fdsup://directions/FAT Viewer?action=UPDATE&amp;creator=factset&amp;DYN_ARGS=TRUE&amp;DOC_NAME=FAT:FQL_AUDITING_CLIENT_TEMPLATE.FAT&amp;display_string=Audit&amp;VAR:KEY=HYTSLUVQXI&amp;VAR:QUERY=RkZfRUJJVERBX09QRVIoUVRSLDQvMS8yMDA5LDYvMzAvMjAwOSwsLFVTRCk=&amp;WINDOW=FIRST_POPUP&amp;HEIGH","T=450&amp;WIDTH=450&amp;START_MAXIMIZED=FALSE&amp;VAR:CALENDAR=US&amp;VAR:SYMBOL=UPS&amp;VAR:INDEX=0"}</definedName>
    <definedName name="_87__FDSAUDITLINK__" localSheetId="3" hidden="1">{"fdsup://directions/FAT Viewer?action=UPDATE&amp;creator=factset&amp;DYN_ARGS=TRUE&amp;DOC_NAME=FAT:FQL_AUDITING_CLIENT_TEMPLATE.FAT&amp;display_string=Audit&amp;VAR:KEY=HYTSLUVQXI&amp;VAR:QUERY=RkZfRUJJVERBX09QRVIoUVRSLDQvMS8yMDA5LDYvMzAvMjAwOSwsLFVTRCk=&amp;WINDOW=FIRST_POPUP&amp;HEIGH","T=450&amp;WIDTH=450&amp;START_MAXIMIZED=FALSE&amp;VAR:CALENDAR=US&amp;VAR:SYMBOL=UPS&amp;VAR:INDEX=0"}</definedName>
    <definedName name="_87__FDSAUDITLINK__" localSheetId="5" hidden="1">{"fdsup://directions/FAT Viewer?action=UPDATE&amp;creator=factset&amp;DYN_ARGS=TRUE&amp;DOC_NAME=FAT:FQL_AUDITING_CLIENT_TEMPLATE.FAT&amp;display_string=Audit&amp;VAR:KEY=HYTSLUVQXI&amp;VAR:QUERY=RkZfRUJJVERBX09QRVIoUVRSLDQvMS8yMDA5LDYvMzAvMjAwOSwsLFVTRCk=&amp;WINDOW=FIRST_POPUP&amp;HEIGH","T=450&amp;WIDTH=450&amp;START_MAXIMIZED=FALSE&amp;VAR:CALENDAR=US&amp;VAR:SYMBOL=UPS&amp;VAR:INDEX=0"}</definedName>
    <definedName name="_87__FDSAUDITLINK__" localSheetId="1" hidden="1">{"fdsup://directions/FAT Viewer?action=UPDATE&amp;creator=factset&amp;DYN_ARGS=TRUE&amp;DOC_NAME=FAT:FQL_AUDITING_CLIENT_TEMPLATE.FAT&amp;display_string=Audit&amp;VAR:KEY=HYTSLUVQXI&amp;VAR:QUERY=RkZfRUJJVERBX09QRVIoUVRSLDQvMS8yMDA5LDYvMzAvMjAwOSwsLFVTRCk=&amp;WINDOW=FIRST_POPUP&amp;HEIGH","T=450&amp;WIDTH=450&amp;START_MAXIMIZED=FALSE&amp;VAR:CALENDAR=US&amp;VAR:SYMBOL=UPS&amp;VAR:INDEX=0"}</definedName>
    <definedName name="_87__FDSAUDITLINK__" hidden="1">{"fdsup://directions/FAT Viewer?action=UPDATE&amp;creator=factset&amp;DYN_ARGS=TRUE&amp;DOC_NAME=FAT:FQL_AUDITING_CLIENT_TEMPLATE.FAT&amp;display_string=Audit&amp;VAR:KEY=HYTSLUVQXI&amp;VAR:QUERY=RkZfRUJJVERBX09QRVIoUVRSLDQvMS8yMDA5LDYvMzAvMjAwOSwsLFVTRCk=&amp;WINDOW=FIRST_POPUP&amp;HEIGH","T=450&amp;WIDTH=450&amp;START_MAXIMIZED=FALSE&amp;VAR:CALENDAR=US&amp;VAR:SYMBOL=UPS&amp;VAR:INDEX=0"}</definedName>
    <definedName name="_870__FDSAUDITLINK__" localSheetId="7" hidden="1">{"fdsup://directions/FAT Viewer?action=UPDATE&amp;creator=factset&amp;DYN_ARGS=TRUE&amp;DOC_NAME=FAT:FQL_AUDITING_CLIENT_TEMPLATE.FAT&amp;display_string=Audit&amp;VAR:KEY=ZINQJYJSJK&amp;VAR:QUERY=RkZfRUJJVERBX09QRVIoUVRSLDQvMS8yMDEwLDYvMzAvMjAxMCwsLFVTRCk=&amp;WINDOW=FIRST_POPUP&amp;HEIGH","T=450&amp;WIDTH=450&amp;START_MAXIMIZED=FALSE&amp;VAR:CALENDAR=US&amp;VAR:SYMBOL=BMY&amp;VAR:INDEX=0"}</definedName>
    <definedName name="_870__FDSAUDITLINK__" localSheetId="9" hidden="1">{"fdsup://directions/FAT Viewer?action=UPDATE&amp;creator=factset&amp;DYN_ARGS=TRUE&amp;DOC_NAME=FAT:FQL_AUDITING_CLIENT_TEMPLATE.FAT&amp;display_string=Audit&amp;VAR:KEY=ZINQJYJSJK&amp;VAR:QUERY=RkZfRUJJVERBX09QRVIoUVRSLDQvMS8yMDEwLDYvMzAvMjAxMCwsLFVTRCk=&amp;WINDOW=FIRST_POPUP&amp;HEIGH","T=450&amp;WIDTH=450&amp;START_MAXIMIZED=FALSE&amp;VAR:CALENDAR=US&amp;VAR:SYMBOL=BMY&amp;VAR:INDEX=0"}</definedName>
    <definedName name="_870__FDSAUDITLINK__" localSheetId="8" hidden="1">{"fdsup://directions/FAT Viewer?action=UPDATE&amp;creator=factset&amp;DYN_ARGS=TRUE&amp;DOC_NAME=FAT:FQL_AUDITING_CLIENT_TEMPLATE.FAT&amp;display_string=Audit&amp;VAR:KEY=ZINQJYJSJK&amp;VAR:QUERY=RkZfRUJJVERBX09QRVIoUVRSLDQvMS8yMDEwLDYvMzAvMjAxMCwsLFVTRCk=&amp;WINDOW=FIRST_POPUP&amp;HEIGH","T=450&amp;WIDTH=450&amp;START_MAXIMIZED=FALSE&amp;VAR:CALENDAR=US&amp;VAR:SYMBOL=BMY&amp;VAR:INDEX=0"}</definedName>
    <definedName name="_870__FDSAUDITLINK__" localSheetId="10" hidden="1">{"fdsup://directions/FAT Viewer?action=UPDATE&amp;creator=factset&amp;DYN_ARGS=TRUE&amp;DOC_NAME=FAT:FQL_AUDITING_CLIENT_TEMPLATE.FAT&amp;display_string=Audit&amp;VAR:KEY=ZINQJYJSJK&amp;VAR:QUERY=RkZfRUJJVERBX09QRVIoUVRSLDQvMS8yMDEwLDYvMzAvMjAxMCwsLFVTRCk=&amp;WINDOW=FIRST_POPUP&amp;HEIGH","T=450&amp;WIDTH=450&amp;START_MAXIMIZED=FALSE&amp;VAR:CALENDAR=US&amp;VAR:SYMBOL=BMY&amp;VAR:INDEX=0"}</definedName>
    <definedName name="_870__FDSAUDITLINK__" localSheetId="3" hidden="1">{"fdsup://directions/FAT Viewer?action=UPDATE&amp;creator=factset&amp;DYN_ARGS=TRUE&amp;DOC_NAME=FAT:FQL_AUDITING_CLIENT_TEMPLATE.FAT&amp;display_string=Audit&amp;VAR:KEY=ZINQJYJSJK&amp;VAR:QUERY=RkZfRUJJVERBX09QRVIoUVRSLDQvMS8yMDEwLDYvMzAvMjAxMCwsLFVTRCk=&amp;WINDOW=FIRST_POPUP&amp;HEIGH","T=450&amp;WIDTH=450&amp;START_MAXIMIZED=FALSE&amp;VAR:CALENDAR=US&amp;VAR:SYMBOL=BMY&amp;VAR:INDEX=0"}</definedName>
    <definedName name="_870__FDSAUDITLINK__" localSheetId="5" hidden="1">{"fdsup://directions/FAT Viewer?action=UPDATE&amp;creator=factset&amp;DYN_ARGS=TRUE&amp;DOC_NAME=FAT:FQL_AUDITING_CLIENT_TEMPLATE.FAT&amp;display_string=Audit&amp;VAR:KEY=ZINQJYJSJK&amp;VAR:QUERY=RkZfRUJJVERBX09QRVIoUVRSLDQvMS8yMDEwLDYvMzAvMjAxMCwsLFVTRCk=&amp;WINDOW=FIRST_POPUP&amp;HEIGH","T=450&amp;WIDTH=450&amp;START_MAXIMIZED=FALSE&amp;VAR:CALENDAR=US&amp;VAR:SYMBOL=BMY&amp;VAR:INDEX=0"}</definedName>
    <definedName name="_870__FDSAUDITLINK__" localSheetId="1" hidden="1">{"fdsup://directions/FAT Viewer?action=UPDATE&amp;creator=factset&amp;DYN_ARGS=TRUE&amp;DOC_NAME=FAT:FQL_AUDITING_CLIENT_TEMPLATE.FAT&amp;display_string=Audit&amp;VAR:KEY=ZINQJYJSJK&amp;VAR:QUERY=RkZfRUJJVERBX09QRVIoUVRSLDQvMS8yMDEwLDYvMzAvMjAxMCwsLFVTRCk=&amp;WINDOW=FIRST_POPUP&amp;HEIGH","T=450&amp;WIDTH=450&amp;START_MAXIMIZED=FALSE&amp;VAR:CALENDAR=US&amp;VAR:SYMBOL=BMY&amp;VAR:INDEX=0"}</definedName>
    <definedName name="_870__FDSAUDITLINK__" hidden="1">{"fdsup://directions/FAT Viewer?action=UPDATE&amp;creator=factset&amp;DYN_ARGS=TRUE&amp;DOC_NAME=FAT:FQL_AUDITING_CLIENT_TEMPLATE.FAT&amp;display_string=Audit&amp;VAR:KEY=ZINQJYJSJK&amp;VAR:QUERY=RkZfRUJJVERBX09QRVIoUVRSLDQvMS8yMDEwLDYvMzAvMjAxMCwsLFVTRCk=&amp;WINDOW=FIRST_POPUP&amp;HEIGH","T=450&amp;WIDTH=450&amp;START_MAXIMIZED=FALSE&amp;VAR:CALENDAR=US&amp;VAR:SYMBOL=BMY&amp;VAR:INDEX=0"}</definedName>
    <definedName name="_871__FDSAUDITLINK__" localSheetId="7" hidden="1">{"fdsup://directions/FAT Viewer?action=UPDATE&amp;creator=factset&amp;DYN_ARGS=TRUE&amp;DOC_NAME=FAT:FQL_AUDITING_CLIENT_TEMPLATE.FAT&amp;display_string=Audit&amp;VAR:KEY=NYDEHGLMFE&amp;VAR:QUERY=RkZfRUJJVERBX09QRVIoUVRSLDQvMS8yMDA5LDYvMzAvMjAwOSwsLFVTRCk=&amp;WINDOW=FIRST_POPUP&amp;HEIGH","T=450&amp;WIDTH=450&amp;START_MAXIMIZED=FALSE&amp;VAR:CALENDAR=US&amp;VAR:SYMBOL=BMS&amp;VAR:INDEX=0"}</definedName>
    <definedName name="_871__FDSAUDITLINK__" localSheetId="9" hidden="1">{"fdsup://directions/FAT Viewer?action=UPDATE&amp;creator=factset&amp;DYN_ARGS=TRUE&amp;DOC_NAME=FAT:FQL_AUDITING_CLIENT_TEMPLATE.FAT&amp;display_string=Audit&amp;VAR:KEY=NYDEHGLMFE&amp;VAR:QUERY=RkZfRUJJVERBX09QRVIoUVRSLDQvMS8yMDA5LDYvMzAvMjAwOSwsLFVTRCk=&amp;WINDOW=FIRST_POPUP&amp;HEIGH","T=450&amp;WIDTH=450&amp;START_MAXIMIZED=FALSE&amp;VAR:CALENDAR=US&amp;VAR:SYMBOL=BMS&amp;VAR:INDEX=0"}</definedName>
    <definedName name="_871__FDSAUDITLINK__" localSheetId="8" hidden="1">{"fdsup://directions/FAT Viewer?action=UPDATE&amp;creator=factset&amp;DYN_ARGS=TRUE&amp;DOC_NAME=FAT:FQL_AUDITING_CLIENT_TEMPLATE.FAT&amp;display_string=Audit&amp;VAR:KEY=NYDEHGLMFE&amp;VAR:QUERY=RkZfRUJJVERBX09QRVIoUVRSLDQvMS8yMDA5LDYvMzAvMjAwOSwsLFVTRCk=&amp;WINDOW=FIRST_POPUP&amp;HEIGH","T=450&amp;WIDTH=450&amp;START_MAXIMIZED=FALSE&amp;VAR:CALENDAR=US&amp;VAR:SYMBOL=BMS&amp;VAR:INDEX=0"}</definedName>
    <definedName name="_871__FDSAUDITLINK__" localSheetId="10" hidden="1">{"fdsup://directions/FAT Viewer?action=UPDATE&amp;creator=factset&amp;DYN_ARGS=TRUE&amp;DOC_NAME=FAT:FQL_AUDITING_CLIENT_TEMPLATE.FAT&amp;display_string=Audit&amp;VAR:KEY=NYDEHGLMFE&amp;VAR:QUERY=RkZfRUJJVERBX09QRVIoUVRSLDQvMS8yMDA5LDYvMzAvMjAwOSwsLFVTRCk=&amp;WINDOW=FIRST_POPUP&amp;HEIGH","T=450&amp;WIDTH=450&amp;START_MAXIMIZED=FALSE&amp;VAR:CALENDAR=US&amp;VAR:SYMBOL=BMS&amp;VAR:INDEX=0"}</definedName>
    <definedName name="_871__FDSAUDITLINK__" localSheetId="3" hidden="1">{"fdsup://directions/FAT Viewer?action=UPDATE&amp;creator=factset&amp;DYN_ARGS=TRUE&amp;DOC_NAME=FAT:FQL_AUDITING_CLIENT_TEMPLATE.FAT&amp;display_string=Audit&amp;VAR:KEY=NYDEHGLMFE&amp;VAR:QUERY=RkZfRUJJVERBX09QRVIoUVRSLDQvMS8yMDA5LDYvMzAvMjAwOSwsLFVTRCk=&amp;WINDOW=FIRST_POPUP&amp;HEIGH","T=450&amp;WIDTH=450&amp;START_MAXIMIZED=FALSE&amp;VAR:CALENDAR=US&amp;VAR:SYMBOL=BMS&amp;VAR:INDEX=0"}</definedName>
    <definedName name="_871__FDSAUDITLINK__" localSheetId="5" hidden="1">{"fdsup://directions/FAT Viewer?action=UPDATE&amp;creator=factset&amp;DYN_ARGS=TRUE&amp;DOC_NAME=FAT:FQL_AUDITING_CLIENT_TEMPLATE.FAT&amp;display_string=Audit&amp;VAR:KEY=NYDEHGLMFE&amp;VAR:QUERY=RkZfRUJJVERBX09QRVIoUVRSLDQvMS8yMDA5LDYvMzAvMjAwOSwsLFVTRCk=&amp;WINDOW=FIRST_POPUP&amp;HEIGH","T=450&amp;WIDTH=450&amp;START_MAXIMIZED=FALSE&amp;VAR:CALENDAR=US&amp;VAR:SYMBOL=BMS&amp;VAR:INDEX=0"}</definedName>
    <definedName name="_871__FDSAUDITLINK__" localSheetId="1" hidden="1">{"fdsup://directions/FAT Viewer?action=UPDATE&amp;creator=factset&amp;DYN_ARGS=TRUE&amp;DOC_NAME=FAT:FQL_AUDITING_CLIENT_TEMPLATE.FAT&amp;display_string=Audit&amp;VAR:KEY=NYDEHGLMFE&amp;VAR:QUERY=RkZfRUJJVERBX09QRVIoUVRSLDQvMS8yMDA5LDYvMzAvMjAwOSwsLFVTRCk=&amp;WINDOW=FIRST_POPUP&amp;HEIGH","T=450&amp;WIDTH=450&amp;START_MAXIMIZED=FALSE&amp;VAR:CALENDAR=US&amp;VAR:SYMBOL=BMS&amp;VAR:INDEX=0"}</definedName>
    <definedName name="_871__FDSAUDITLINK__" hidden="1">{"fdsup://directions/FAT Viewer?action=UPDATE&amp;creator=factset&amp;DYN_ARGS=TRUE&amp;DOC_NAME=FAT:FQL_AUDITING_CLIENT_TEMPLATE.FAT&amp;display_string=Audit&amp;VAR:KEY=NYDEHGLMFE&amp;VAR:QUERY=RkZfRUJJVERBX09QRVIoUVRSLDQvMS8yMDA5LDYvMzAvMjAwOSwsLFVTRCk=&amp;WINDOW=FIRST_POPUP&amp;HEIGH","T=450&amp;WIDTH=450&amp;START_MAXIMIZED=FALSE&amp;VAR:CALENDAR=US&amp;VAR:SYMBOL=BMS&amp;VAR:INDEX=0"}</definedName>
    <definedName name="_872__FDSAUDITLINK__" localSheetId="7" hidden="1">{"fdsup://directions/FAT Viewer?action=UPDATE&amp;creator=factset&amp;DYN_ARGS=TRUE&amp;DOC_NAME=FAT:FQL_AUDITING_CLIENT_TEMPLATE.FAT&amp;display_string=Audit&amp;VAR:KEY=ZENELQTCJE&amp;VAR:QUERY=RkZfRUJJVERBX09QRVIoUVRSLDQvMS8yMDEwLDYvMzAvMjAxMCwsLFVTRCk=&amp;WINDOW=FIRST_POPUP&amp;HEIGH","T=450&amp;WIDTH=450&amp;START_MAXIMIZED=FALSE&amp;VAR:CALENDAR=US&amp;VAR:SYMBOL=BMS&amp;VAR:INDEX=0"}</definedName>
    <definedName name="_872__FDSAUDITLINK__" localSheetId="9" hidden="1">{"fdsup://directions/FAT Viewer?action=UPDATE&amp;creator=factset&amp;DYN_ARGS=TRUE&amp;DOC_NAME=FAT:FQL_AUDITING_CLIENT_TEMPLATE.FAT&amp;display_string=Audit&amp;VAR:KEY=ZENELQTCJE&amp;VAR:QUERY=RkZfRUJJVERBX09QRVIoUVRSLDQvMS8yMDEwLDYvMzAvMjAxMCwsLFVTRCk=&amp;WINDOW=FIRST_POPUP&amp;HEIGH","T=450&amp;WIDTH=450&amp;START_MAXIMIZED=FALSE&amp;VAR:CALENDAR=US&amp;VAR:SYMBOL=BMS&amp;VAR:INDEX=0"}</definedName>
    <definedName name="_872__FDSAUDITLINK__" localSheetId="8" hidden="1">{"fdsup://directions/FAT Viewer?action=UPDATE&amp;creator=factset&amp;DYN_ARGS=TRUE&amp;DOC_NAME=FAT:FQL_AUDITING_CLIENT_TEMPLATE.FAT&amp;display_string=Audit&amp;VAR:KEY=ZENELQTCJE&amp;VAR:QUERY=RkZfRUJJVERBX09QRVIoUVRSLDQvMS8yMDEwLDYvMzAvMjAxMCwsLFVTRCk=&amp;WINDOW=FIRST_POPUP&amp;HEIGH","T=450&amp;WIDTH=450&amp;START_MAXIMIZED=FALSE&amp;VAR:CALENDAR=US&amp;VAR:SYMBOL=BMS&amp;VAR:INDEX=0"}</definedName>
    <definedName name="_872__FDSAUDITLINK__" localSheetId="10" hidden="1">{"fdsup://directions/FAT Viewer?action=UPDATE&amp;creator=factset&amp;DYN_ARGS=TRUE&amp;DOC_NAME=FAT:FQL_AUDITING_CLIENT_TEMPLATE.FAT&amp;display_string=Audit&amp;VAR:KEY=ZENELQTCJE&amp;VAR:QUERY=RkZfRUJJVERBX09QRVIoUVRSLDQvMS8yMDEwLDYvMzAvMjAxMCwsLFVTRCk=&amp;WINDOW=FIRST_POPUP&amp;HEIGH","T=450&amp;WIDTH=450&amp;START_MAXIMIZED=FALSE&amp;VAR:CALENDAR=US&amp;VAR:SYMBOL=BMS&amp;VAR:INDEX=0"}</definedName>
    <definedName name="_872__FDSAUDITLINK__" localSheetId="3" hidden="1">{"fdsup://directions/FAT Viewer?action=UPDATE&amp;creator=factset&amp;DYN_ARGS=TRUE&amp;DOC_NAME=FAT:FQL_AUDITING_CLIENT_TEMPLATE.FAT&amp;display_string=Audit&amp;VAR:KEY=ZENELQTCJE&amp;VAR:QUERY=RkZfRUJJVERBX09QRVIoUVRSLDQvMS8yMDEwLDYvMzAvMjAxMCwsLFVTRCk=&amp;WINDOW=FIRST_POPUP&amp;HEIGH","T=450&amp;WIDTH=450&amp;START_MAXIMIZED=FALSE&amp;VAR:CALENDAR=US&amp;VAR:SYMBOL=BMS&amp;VAR:INDEX=0"}</definedName>
    <definedName name="_872__FDSAUDITLINK__" localSheetId="5" hidden="1">{"fdsup://directions/FAT Viewer?action=UPDATE&amp;creator=factset&amp;DYN_ARGS=TRUE&amp;DOC_NAME=FAT:FQL_AUDITING_CLIENT_TEMPLATE.FAT&amp;display_string=Audit&amp;VAR:KEY=ZENELQTCJE&amp;VAR:QUERY=RkZfRUJJVERBX09QRVIoUVRSLDQvMS8yMDEwLDYvMzAvMjAxMCwsLFVTRCk=&amp;WINDOW=FIRST_POPUP&amp;HEIGH","T=450&amp;WIDTH=450&amp;START_MAXIMIZED=FALSE&amp;VAR:CALENDAR=US&amp;VAR:SYMBOL=BMS&amp;VAR:INDEX=0"}</definedName>
    <definedName name="_872__FDSAUDITLINK__" localSheetId="1" hidden="1">{"fdsup://directions/FAT Viewer?action=UPDATE&amp;creator=factset&amp;DYN_ARGS=TRUE&amp;DOC_NAME=FAT:FQL_AUDITING_CLIENT_TEMPLATE.FAT&amp;display_string=Audit&amp;VAR:KEY=ZENELQTCJE&amp;VAR:QUERY=RkZfRUJJVERBX09QRVIoUVRSLDQvMS8yMDEwLDYvMzAvMjAxMCwsLFVTRCk=&amp;WINDOW=FIRST_POPUP&amp;HEIGH","T=450&amp;WIDTH=450&amp;START_MAXIMIZED=FALSE&amp;VAR:CALENDAR=US&amp;VAR:SYMBOL=BMS&amp;VAR:INDEX=0"}</definedName>
    <definedName name="_872__FDSAUDITLINK__" hidden="1">{"fdsup://directions/FAT Viewer?action=UPDATE&amp;creator=factset&amp;DYN_ARGS=TRUE&amp;DOC_NAME=FAT:FQL_AUDITING_CLIENT_TEMPLATE.FAT&amp;display_string=Audit&amp;VAR:KEY=ZENELQTCJE&amp;VAR:QUERY=RkZfRUJJVERBX09QRVIoUVRSLDQvMS8yMDEwLDYvMzAvMjAxMCwsLFVTRCk=&amp;WINDOW=FIRST_POPUP&amp;HEIGH","T=450&amp;WIDTH=450&amp;START_MAXIMIZED=FALSE&amp;VAR:CALENDAR=US&amp;VAR:SYMBOL=BMS&amp;VAR:INDEX=0"}</definedName>
    <definedName name="_873__FDSAUDITLINK__" localSheetId="7" hidden="1">{"fdsup://directions/FAT Viewer?action=UPDATE&amp;creator=factset&amp;DYN_ARGS=TRUE&amp;DOC_NAME=FAT:FQL_AUDITING_CLIENT_TEMPLATE.FAT&amp;display_string=Audit&amp;VAR:KEY=FSRSDWDUDC&amp;VAR:QUERY=RkZfRUJJVERBX09QRVIoUVRSLDQvMS8yMDA5LDYvMzAvMjAwOSwsLFVTRCk=&amp;WINDOW=FIRST_POPUP&amp;HEIGH","T=450&amp;WIDTH=450&amp;START_MAXIMIZED=FALSE&amp;VAR:CALENDAR=US&amp;VAR:SYMBOL=BMC&amp;VAR:INDEX=0"}</definedName>
    <definedName name="_873__FDSAUDITLINK__" localSheetId="9" hidden="1">{"fdsup://directions/FAT Viewer?action=UPDATE&amp;creator=factset&amp;DYN_ARGS=TRUE&amp;DOC_NAME=FAT:FQL_AUDITING_CLIENT_TEMPLATE.FAT&amp;display_string=Audit&amp;VAR:KEY=FSRSDWDUDC&amp;VAR:QUERY=RkZfRUJJVERBX09QRVIoUVRSLDQvMS8yMDA5LDYvMzAvMjAwOSwsLFVTRCk=&amp;WINDOW=FIRST_POPUP&amp;HEIGH","T=450&amp;WIDTH=450&amp;START_MAXIMIZED=FALSE&amp;VAR:CALENDAR=US&amp;VAR:SYMBOL=BMC&amp;VAR:INDEX=0"}</definedName>
    <definedName name="_873__FDSAUDITLINK__" localSheetId="8" hidden="1">{"fdsup://directions/FAT Viewer?action=UPDATE&amp;creator=factset&amp;DYN_ARGS=TRUE&amp;DOC_NAME=FAT:FQL_AUDITING_CLIENT_TEMPLATE.FAT&amp;display_string=Audit&amp;VAR:KEY=FSRSDWDUDC&amp;VAR:QUERY=RkZfRUJJVERBX09QRVIoUVRSLDQvMS8yMDA5LDYvMzAvMjAwOSwsLFVTRCk=&amp;WINDOW=FIRST_POPUP&amp;HEIGH","T=450&amp;WIDTH=450&amp;START_MAXIMIZED=FALSE&amp;VAR:CALENDAR=US&amp;VAR:SYMBOL=BMC&amp;VAR:INDEX=0"}</definedName>
    <definedName name="_873__FDSAUDITLINK__" localSheetId="10" hidden="1">{"fdsup://directions/FAT Viewer?action=UPDATE&amp;creator=factset&amp;DYN_ARGS=TRUE&amp;DOC_NAME=FAT:FQL_AUDITING_CLIENT_TEMPLATE.FAT&amp;display_string=Audit&amp;VAR:KEY=FSRSDWDUDC&amp;VAR:QUERY=RkZfRUJJVERBX09QRVIoUVRSLDQvMS8yMDA5LDYvMzAvMjAwOSwsLFVTRCk=&amp;WINDOW=FIRST_POPUP&amp;HEIGH","T=450&amp;WIDTH=450&amp;START_MAXIMIZED=FALSE&amp;VAR:CALENDAR=US&amp;VAR:SYMBOL=BMC&amp;VAR:INDEX=0"}</definedName>
    <definedName name="_873__FDSAUDITLINK__" localSheetId="3" hidden="1">{"fdsup://directions/FAT Viewer?action=UPDATE&amp;creator=factset&amp;DYN_ARGS=TRUE&amp;DOC_NAME=FAT:FQL_AUDITING_CLIENT_TEMPLATE.FAT&amp;display_string=Audit&amp;VAR:KEY=FSRSDWDUDC&amp;VAR:QUERY=RkZfRUJJVERBX09QRVIoUVRSLDQvMS8yMDA5LDYvMzAvMjAwOSwsLFVTRCk=&amp;WINDOW=FIRST_POPUP&amp;HEIGH","T=450&amp;WIDTH=450&amp;START_MAXIMIZED=FALSE&amp;VAR:CALENDAR=US&amp;VAR:SYMBOL=BMC&amp;VAR:INDEX=0"}</definedName>
    <definedName name="_873__FDSAUDITLINK__" localSheetId="5" hidden="1">{"fdsup://directions/FAT Viewer?action=UPDATE&amp;creator=factset&amp;DYN_ARGS=TRUE&amp;DOC_NAME=FAT:FQL_AUDITING_CLIENT_TEMPLATE.FAT&amp;display_string=Audit&amp;VAR:KEY=FSRSDWDUDC&amp;VAR:QUERY=RkZfRUJJVERBX09QRVIoUVRSLDQvMS8yMDA5LDYvMzAvMjAwOSwsLFVTRCk=&amp;WINDOW=FIRST_POPUP&amp;HEIGH","T=450&amp;WIDTH=450&amp;START_MAXIMIZED=FALSE&amp;VAR:CALENDAR=US&amp;VAR:SYMBOL=BMC&amp;VAR:INDEX=0"}</definedName>
    <definedName name="_873__FDSAUDITLINK__" localSheetId="1" hidden="1">{"fdsup://directions/FAT Viewer?action=UPDATE&amp;creator=factset&amp;DYN_ARGS=TRUE&amp;DOC_NAME=FAT:FQL_AUDITING_CLIENT_TEMPLATE.FAT&amp;display_string=Audit&amp;VAR:KEY=FSRSDWDUDC&amp;VAR:QUERY=RkZfRUJJVERBX09QRVIoUVRSLDQvMS8yMDA5LDYvMzAvMjAwOSwsLFVTRCk=&amp;WINDOW=FIRST_POPUP&amp;HEIGH","T=450&amp;WIDTH=450&amp;START_MAXIMIZED=FALSE&amp;VAR:CALENDAR=US&amp;VAR:SYMBOL=BMC&amp;VAR:INDEX=0"}</definedName>
    <definedName name="_873__FDSAUDITLINK__" hidden="1">{"fdsup://directions/FAT Viewer?action=UPDATE&amp;creator=factset&amp;DYN_ARGS=TRUE&amp;DOC_NAME=FAT:FQL_AUDITING_CLIENT_TEMPLATE.FAT&amp;display_string=Audit&amp;VAR:KEY=FSRSDWDUDC&amp;VAR:QUERY=RkZfRUJJVERBX09QRVIoUVRSLDQvMS8yMDA5LDYvMzAvMjAwOSwsLFVTRCk=&amp;WINDOW=FIRST_POPUP&amp;HEIGH","T=450&amp;WIDTH=450&amp;START_MAXIMIZED=FALSE&amp;VAR:CALENDAR=US&amp;VAR:SYMBOL=BMC&amp;VAR:INDEX=0"}</definedName>
    <definedName name="_874__FDSAUDITLINK__" localSheetId="7" hidden="1">{"fdsup://directions/FAT Viewer?action=UPDATE&amp;creator=factset&amp;DYN_ARGS=TRUE&amp;DOC_NAME=FAT:FQL_AUDITING_CLIENT_TEMPLATE.FAT&amp;display_string=Audit&amp;VAR:KEY=NUPYBCHUPG&amp;VAR:QUERY=RkZfRUJJVERBX09QRVIoUVRSLDQvMS8yMDEwLDYvMzAvMjAxMCwsLFVTRCk=&amp;WINDOW=FIRST_POPUP&amp;HEIGH","T=450&amp;WIDTH=450&amp;START_MAXIMIZED=FALSE&amp;VAR:CALENDAR=US&amp;VAR:SYMBOL=BMC&amp;VAR:INDEX=0"}</definedName>
    <definedName name="_874__FDSAUDITLINK__" localSheetId="9" hidden="1">{"fdsup://directions/FAT Viewer?action=UPDATE&amp;creator=factset&amp;DYN_ARGS=TRUE&amp;DOC_NAME=FAT:FQL_AUDITING_CLIENT_TEMPLATE.FAT&amp;display_string=Audit&amp;VAR:KEY=NUPYBCHUPG&amp;VAR:QUERY=RkZfRUJJVERBX09QRVIoUVRSLDQvMS8yMDEwLDYvMzAvMjAxMCwsLFVTRCk=&amp;WINDOW=FIRST_POPUP&amp;HEIGH","T=450&amp;WIDTH=450&amp;START_MAXIMIZED=FALSE&amp;VAR:CALENDAR=US&amp;VAR:SYMBOL=BMC&amp;VAR:INDEX=0"}</definedName>
    <definedName name="_874__FDSAUDITLINK__" localSheetId="8" hidden="1">{"fdsup://directions/FAT Viewer?action=UPDATE&amp;creator=factset&amp;DYN_ARGS=TRUE&amp;DOC_NAME=FAT:FQL_AUDITING_CLIENT_TEMPLATE.FAT&amp;display_string=Audit&amp;VAR:KEY=NUPYBCHUPG&amp;VAR:QUERY=RkZfRUJJVERBX09QRVIoUVRSLDQvMS8yMDEwLDYvMzAvMjAxMCwsLFVTRCk=&amp;WINDOW=FIRST_POPUP&amp;HEIGH","T=450&amp;WIDTH=450&amp;START_MAXIMIZED=FALSE&amp;VAR:CALENDAR=US&amp;VAR:SYMBOL=BMC&amp;VAR:INDEX=0"}</definedName>
    <definedName name="_874__FDSAUDITLINK__" localSheetId="10" hidden="1">{"fdsup://directions/FAT Viewer?action=UPDATE&amp;creator=factset&amp;DYN_ARGS=TRUE&amp;DOC_NAME=FAT:FQL_AUDITING_CLIENT_TEMPLATE.FAT&amp;display_string=Audit&amp;VAR:KEY=NUPYBCHUPG&amp;VAR:QUERY=RkZfRUJJVERBX09QRVIoUVRSLDQvMS8yMDEwLDYvMzAvMjAxMCwsLFVTRCk=&amp;WINDOW=FIRST_POPUP&amp;HEIGH","T=450&amp;WIDTH=450&amp;START_MAXIMIZED=FALSE&amp;VAR:CALENDAR=US&amp;VAR:SYMBOL=BMC&amp;VAR:INDEX=0"}</definedName>
    <definedName name="_874__FDSAUDITLINK__" localSheetId="3" hidden="1">{"fdsup://directions/FAT Viewer?action=UPDATE&amp;creator=factset&amp;DYN_ARGS=TRUE&amp;DOC_NAME=FAT:FQL_AUDITING_CLIENT_TEMPLATE.FAT&amp;display_string=Audit&amp;VAR:KEY=NUPYBCHUPG&amp;VAR:QUERY=RkZfRUJJVERBX09QRVIoUVRSLDQvMS8yMDEwLDYvMzAvMjAxMCwsLFVTRCk=&amp;WINDOW=FIRST_POPUP&amp;HEIGH","T=450&amp;WIDTH=450&amp;START_MAXIMIZED=FALSE&amp;VAR:CALENDAR=US&amp;VAR:SYMBOL=BMC&amp;VAR:INDEX=0"}</definedName>
    <definedName name="_874__FDSAUDITLINK__" localSheetId="5" hidden="1">{"fdsup://directions/FAT Viewer?action=UPDATE&amp;creator=factset&amp;DYN_ARGS=TRUE&amp;DOC_NAME=FAT:FQL_AUDITING_CLIENT_TEMPLATE.FAT&amp;display_string=Audit&amp;VAR:KEY=NUPYBCHUPG&amp;VAR:QUERY=RkZfRUJJVERBX09QRVIoUVRSLDQvMS8yMDEwLDYvMzAvMjAxMCwsLFVTRCk=&amp;WINDOW=FIRST_POPUP&amp;HEIGH","T=450&amp;WIDTH=450&amp;START_MAXIMIZED=FALSE&amp;VAR:CALENDAR=US&amp;VAR:SYMBOL=BMC&amp;VAR:INDEX=0"}</definedName>
    <definedName name="_874__FDSAUDITLINK__" localSheetId="1" hidden="1">{"fdsup://directions/FAT Viewer?action=UPDATE&amp;creator=factset&amp;DYN_ARGS=TRUE&amp;DOC_NAME=FAT:FQL_AUDITING_CLIENT_TEMPLATE.FAT&amp;display_string=Audit&amp;VAR:KEY=NUPYBCHUPG&amp;VAR:QUERY=RkZfRUJJVERBX09QRVIoUVRSLDQvMS8yMDEwLDYvMzAvMjAxMCwsLFVTRCk=&amp;WINDOW=FIRST_POPUP&amp;HEIGH","T=450&amp;WIDTH=450&amp;START_MAXIMIZED=FALSE&amp;VAR:CALENDAR=US&amp;VAR:SYMBOL=BMC&amp;VAR:INDEX=0"}</definedName>
    <definedName name="_874__FDSAUDITLINK__" hidden="1">{"fdsup://directions/FAT Viewer?action=UPDATE&amp;creator=factset&amp;DYN_ARGS=TRUE&amp;DOC_NAME=FAT:FQL_AUDITING_CLIENT_TEMPLATE.FAT&amp;display_string=Audit&amp;VAR:KEY=NUPYBCHUPG&amp;VAR:QUERY=RkZfRUJJVERBX09QRVIoUVRSLDQvMS8yMDEwLDYvMzAvMjAxMCwsLFVTRCk=&amp;WINDOW=FIRST_POPUP&amp;HEIGH","T=450&amp;WIDTH=450&amp;START_MAXIMIZED=FALSE&amp;VAR:CALENDAR=US&amp;VAR:SYMBOL=BMC&amp;VAR:INDEX=0"}</definedName>
    <definedName name="_875__FDSAUDITLINK__" localSheetId="7" hidden="1">{"fdsup://directions/FAT Viewer?action=UPDATE&amp;creator=factset&amp;DYN_ARGS=TRUE&amp;DOC_NAME=FAT:FQL_AUDITING_CLIENT_TEMPLATE.FAT&amp;display_string=Audit&amp;VAR:KEY=BYJWBKHEPS&amp;VAR:QUERY=RkZfRUJJVERBX09QRVIoUVRSLDQvMS8yMDA5LDYvMzAvMjAwOSwsLFVTRCk=&amp;WINDOW=FIRST_POPUP&amp;HEIGH","T=450&amp;WIDTH=450&amp;START_MAXIMIZED=FALSE&amp;VAR:CALENDAR=US&amp;VAR:SYMBOL=BLL&amp;VAR:INDEX=0"}</definedName>
    <definedName name="_875__FDSAUDITLINK__" localSheetId="9" hidden="1">{"fdsup://directions/FAT Viewer?action=UPDATE&amp;creator=factset&amp;DYN_ARGS=TRUE&amp;DOC_NAME=FAT:FQL_AUDITING_CLIENT_TEMPLATE.FAT&amp;display_string=Audit&amp;VAR:KEY=BYJWBKHEPS&amp;VAR:QUERY=RkZfRUJJVERBX09QRVIoUVRSLDQvMS8yMDA5LDYvMzAvMjAwOSwsLFVTRCk=&amp;WINDOW=FIRST_POPUP&amp;HEIGH","T=450&amp;WIDTH=450&amp;START_MAXIMIZED=FALSE&amp;VAR:CALENDAR=US&amp;VAR:SYMBOL=BLL&amp;VAR:INDEX=0"}</definedName>
    <definedName name="_875__FDSAUDITLINK__" localSheetId="8" hidden="1">{"fdsup://directions/FAT Viewer?action=UPDATE&amp;creator=factset&amp;DYN_ARGS=TRUE&amp;DOC_NAME=FAT:FQL_AUDITING_CLIENT_TEMPLATE.FAT&amp;display_string=Audit&amp;VAR:KEY=BYJWBKHEPS&amp;VAR:QUERY=RkZfRUJJVERBX09QRVIoUVRSLDQvMS8yMDA5LDYvMzAvMjAwOSwsLFVTRCk=&amp;WINDOW=FIRST_POPUP&amp;HEIGH","T=450&amp;WIDTH=450&amp;START_MAXIMIZED=FALSE&amp;VAR:CALENDAR=US&amp;VAR:SYMBOL=BLL&amp;VAR:INDEX=0"}</definedName>
    <definedName name="_875__FDSAUDITLINK__" localSheetId="10" hidden="1">{"fdsup://directions/FAT Viewer?action=UPDATE&amp;creator=factset&amp;DYN_ARGS=TRUE&amp;DOC_NAME=FAT:FQL_AUDITING_CLIENT_TEMPLATE.FAT&amp;display_string=Audit&amp;VAR:KEY=BYJWBKHEPS&amp;VAR:QUERY=RkZfRUJJVERBX09QRVIoUVRSLDQvMS8yMDA5LDYvMzAvMjAwOSwsLFVTRCk=&amp;WINDOW=FIRST_POPUP&amp;HEIGH","T=450&amp;WIDTH=450&amp;START_MAXIMIZED=FALSE&amp;VAR:CALENDAR=US&amp;VAR:SYMBOL=BLL&amp;VAR:INDEX=0"}</definedName>
    <definedName name="_875__FDSAUDITLINK__" localSheetId="3" hidden="1">{"fdsup://directions/FAT Viewer?action=UPDATE&amp;creator=factset&amp;DYN_ARGS=TRUE&amp;DOC_NAME=FAT:FQL_AUDITING_CLIENT_TEMPLATE.FAT&amp;display_string=Audit&amp;VAR:KEY=BYJWBKHEPS&amp;VAR:QUERY=RkZfRUJJVERBX09QRVIoUVRSLDQvMS8yMDA5LDYvMzAvMjAwOSwsLFVTRCk=&amp;WINDOW=FIRST_POPUP&amp;HEIGH","T=450&amp;WIDTH=450&amp;START_MAXIMIZED=FALSE&amp;VAR:CALENDAR=US&amp;VAR:SYMBOL=BLL&amp;VAR:INDEX=0"}</definedName>
    <definedName name="_875__FDSAUDITLINK__" localSheetId="5" hidden="1">{"fdsup://directions/FAT Viewer?action=UPDATE&amp;creator=factset&amp;DYN_ARGS=TRUE&amp;DOC_NAME=FAT:FQL_AUDITING_CLIENT_TEMPLATE.FAT&amp;display_string=Audit&amp;VAR:KEY=BYJWBKHEPS&amp;VAR:QUERY=RkZfRUJJVERBX09QRVIoUVRSLDQvMS8yMDA5LDYvMzAvMjAwOSwsLFVTRCk=&amp;WINDOW=FIRST_POPUP&amp;HEIGH","T=450&amp;WIDTH=450&amp;START_MAXIMIZED=FALSE&amp;VAR:CALENDAR=US&amp;VAR:SYMBOL=BLL&amp;VAR:INDEX=0"}</definedName>
    <definedName name="_875__FDSAUDITLINK__" localSheetId="1" hidden="1">{"fdsup://directions/FAT Viewer?action=UPDATE&amp;creator=factset&amp;DYN_ARGS=TRUE&amp;DOC_NAME=FAT:FQL_AUDITING_CLIENT_TEMPLATE.FAT&amp;display_string=Audit&amp;VAR:KEY=BYJWBKHEPS&amp;VAR:QUERY=RkZfRUJJVERBX09QRVIoUVRSLDQvMS8yMDA5LDYvMzAvMjAwOSwsLFVTRCk=&amp;WINDOW=FIRST_POPUP&amp;HEIGH","T=450&amp;WIDTH=450&amp;START_MAXIMIZED=FALSE&amp;VAR:CALENDAR=US&amp;VAR:SYMBOL=BLL&amp;VAR:INDEX=0"}</definedName>
    <definedName name="_875__FDSAUDITLINK__" hidden="1">{"fdsup://directions/FAT Viewer?action=UPDATE&amp;creator=factset&amp;DYN_ARGS=TRUE&amp;DOC_NAME=FAT:FQL_AUDITING_CLIENT_TEMPLATE.FAT&amp;display_string=Audit&amp;VAR:KEY=BYJWBKHEPS&amp;VAR:QUERY=RkZfRUJJVERBX09QRVIoUVRSLDQvMS8yMDA5LDYvMzAvMjAwOSwsLFVTRCk=&amp;WINDOW=FIRST_POPUP&amp;HEIGH","T=450&amp;WIDTH=450&amp;START_MAXIMIZED=FALSE&amp;VAR:CALENDAR=US&amp;VAR:SYMBOL=BLL&amp;VAR:INDEX=0"}</definedName>
    <definedName name="_876__FDSAUDITLINK__" localSheetId="7" hidden="1">{"fdsup://directions/FAT Viewer?action=UPDATE&amp;creator=factset&amp;DYN_ARGS=TRUE&amp;DOC_NAME=FAT:FQL_AUDITING_CLIENT_TEMPLATE.FAT&amp;display_string=Audit&amp;VAR:KEY=FOPWZQTGJS&amp;VAR:QUERY=RkZfRUJJVERBX09QRVIoUVRSLDQvMS8yMDEwLDYvMzAvMjAxMCwsLFVTRCk=&amp;WINDOW=FIRST_POPUP&amp;HEIGH","T=450&amp;WIDTH=450&amp;START_MAXIMIZED=FALSE&amp;VAR:CALENDAR=US&amp;VAR:SYMBOL=BLL&amp;VAR:INDEX=0"}</definedName>
    <definedName name="_876__FDSAUDITLINK__" localSheetId="9" hidden="1">{"fdsup://directions/FAT Viewer?action=UPDATE&amp;creator=factset&amp;DYN_ARGS=TRUE&amp;DOC_NAME=FAT:FQL_AUDITING_CLIENT_TEMPLATE.FAT&amp;display_string=Audit&amp;VAR:KEY=FOPWZQTGJS&amp;VAR:QUERY=RkZfRUJJVERBX09QRVIoUVRSLDQvMS8yMDEwLDYvMzAvMjAxMCwsLFVTRCk=&amp;WINDOW=FIRST_POPUP&amp;HEIGH","T=450&amp;WIDTH=450&amp;START_MAXIMIZED=FALSE&amp;VAR:CALENDAR=US&amp;VAR:SYMBOL=BLL&amp;VAR:INDEX=0"}</definedName>
    <definedName name="_876__FDSAUDITLINK__" localSheetId="8" hidden="1">{"fdsup://directions/FAT Viewer?action=UPDATE&amp;creator=factset&amp;DYN_ARGS=TRUE&amp;DOC_NAME=FAT:FQL_AUDITING_CLIENT_TEMPLATE.FAT&amp;display_string=Audit&amp;VAR:KEY=FOPWZQTGJS&amp;VAR:QUERY=RkZfRUJJVERBX09QRVIoUVRSLDQvMS8yMDEwLDYvMzAvMjAxMCwsLFVTRCk=&amp;WINDOW=FIRST_POPUP&amp;HEIGH","T=450&amp;WIDTH=450&amp;START_MAXIMIZED=FALSE&amp;VAR:CALENDAR=US&amp;VAR:SYMBOL=BLL&amp;VAR:INDEX=0"}</definedName>
    <definedName name="_876__FDSAUDITLINK__" localSheetId="10" hidden="1">{"fdsup://directions/FAT Viewer?action=UPDATE&amp;creator=factset&amp;DYN_ARGS=TRUE&amp;DOC_NAME=FAT:FQL_AUDITING_CLIENT_TEMPLATE.FAT&amp;display_string=Audit&amp;VAR:KEY=FOPWZQTGJS&amp;VAR:QUERY=RkZfRUJJVERBX09QRVIoUVRSLDQvMS8yMDEwLDYvMzAvMjAxMCwsLFVTRCk=&amp;WINDOW=FIRST_POPUP&amp;HEIGH","T=450&amp;WIDTH=450&amp;START_MAXIMIZED=FALSE&amp;VAR:CALENDAR=US&amp;VAR:SYMBOL=BLL&amp;VAR:INDEX=0"}</definedName>
    <definedName name="_876__FDSAUDITLINK__" localSheetId="3" hidden="1">{"fdsup://directions/FAT Viewer?action=UPDATE&amp;creator=factset&amp;DYN_ARGS=TRUE&amp;DOC_NAME=FAT:FQL_AUDITING_CLIENT_TEMPLATE.FAT&amp;display_string=Audit&amp;VAR:KEY=FOPWZQTGJS&amp;VAR:QUERY=RkZfRUJJVERBX09QRVIoUVRSLDQvMS8yMDEwLDYvMzAvMjAxMCwsLFVTRCk=&amp;WINDOW=FIRST_POPUP&amp;HEIGH","T=450&amp;WIDTH=450&amp;START_MAXIMIZED=FALSE&amp;VAR:CALENDAR=US&amp;VAR:SYMBOL=BLL&amp;VAR:INDEX=0"}</definedName>
    <definedName name="_876__FDSAUDITLINK__" localSheetId="5" hidden="1">{"fdsup://directions/FAT Viewer?action=UPDATE&amp;creator=factset&amp;DYN_ARGS=TRUE&amp;DOC_NAME=FAT:FQL_AUDITING_CLIENT_TEMPLATE.FAT&amp;display_string=Audit&amp;VAR:KEY=FOPWZQTGJS&amp;VAR:QUERY=RkZfRUJJVERBX09QRVIoUVRSLDQvMS8yMDEwLDYvMzAvMjAxMCwsLFVTRCk=&amp;WINDOW=FIRST_POPUP&amp;HEIGH","T=450&amp;WIDTH=450&amp;START_MAXIMIZED=FALSE&amp;VAR:CALENDAR=US&amp;VAR:SYMBOL=BLL&amp;VAR:INDEX=0"}</definedName>
    <definedName name="_876__FDSAUDITLINK__" localSheetId="1" hidden="1">{"fdsup://directions/FAT Viewer?action=UPDATE&amp;creator=factset&amp;DYN_ARGS=TRUE&amp;DOC_NAME=FAT:FQL_AUDITING_CLIENT_TEMPLATE.FAT&amp;display_string=Audit&amp;VAR:KEY=FOPWZQTGJS&amp;VAR:QUERY=RkZfRUJJVERBX09QRVIoUVRSLDQvMS8yMDEwLDYvMzAvMjAxMCwsLFVTRCk=&amp;WINDOW=FIRST_POPUP&amp;HEIGH","T=450&amp;WIDTH=450&amp;START_MAXIMIZED=FALSE&amp;VAR:CALENDAR=US&amp;VAR:SYMBOL=BLL&amp;VAR:INDEX=0"}</definedName>
    <definedName name="_876__FDSAUDITLINK__" hidden="1">{"fdsup://directions/FAT Viewer?action=UPDATE&amp;creator=factset&amp;DYN_ARGS=TRUE&amp;DOC_NAME=FAT:FQL_AUDITING_CLIENT_TEMPLATE.FAT&amp;display_string=Audit&amp;VAR:KEY=FOPWZQTGJS&amp;VAR:QUERY=RkZfRUJJVERBX09QRVIoUVRSLDQvMS8yMDEwLDYvMzAvMjAxMCwsLFVTRCk=&amp;WINDOW=FIRST_POPUP&amp;HEIGH","T=450&amp;WIDTH=450&amp;START_MAXIMIZED=FALSE&amp;VAR:CALENDAR=US&amp;VAR:SYMBOL=BLL&amp;VAR:INDEX=0"}</definedName>
    <definedName name="_877__FDSAUDITLINK__" localSheetId="7" hidden="1">{"fdsup://directions/FAT Viewer?action=UPDATE&amp;creator=factset&amp;DYN_ARGS=TRUE&amp;DOC_NAME=FAT:FQL_AUDITING_CLIENT_TEMPLATE.FAT&amp;display_string=Audit&amp;VAR:KEY=POLIXAJGXK&amp;VAR:QUERY=RkZfRUJJVERBX09QRVIoUVRSLDQvMS8yMDA5LDYvMzAvMjAwOSwsLFVTRCk=&amp;WINDOW=FIRST_POPUP&amp;HEIGH","T=450&amp;WIDTH=450&amp;START_MAXIMIZED=FALSE&amp;VAR:CALENDAR=US&amp;VAR:SYMBOL=BK&amp;VAR:INDEX=0"}</definedName>
    <definedName name="_877__FDSAUDITLINK__" localSheetId="9" hidden="1">{"fdsup://directions/FAT Viewer?action=UPDATE&amp;creator=factset&amp;DYN_ARGS=TRUE&amp;DOC_NAME=FAT:FQL_AUDITING_CLIENT_TEMPLATE.FAT&amp;display_string=Audit&amp;VAR:KEY=POLIXAJGXK&amp;VAR:QUERY=RkZfRUJJVERBX09QRVIoUVRSLDQvMS8yMDA5LDYvMzAvMjAwOSwsLFVTRCk=&amp;WINDOW=FIRST_POPUP&amp;HEIGH","T=450&amp;WIDTH=450&amp;START_MAXIMIZED=FALSE&amp;VAR:CALENDAR=US&amp;VAR:SYMBOL=BK&amp;VAR:INDEX=0"}</definedName>
    <definedName name="_877__FDSAUDITLINK__" localSheetId="8" hidden="1">{"fdsup://directions/FAT Viewer?action=UPDATE&amp;creator=factset&amp;DYN_ARGS=TRUE&amp;DOC_NAME=FAT:FQL_AUDITING_CLIENT_TEMPLATE.FAT&amp;display_string=Audit&amp;VAR:KEY=POLIXAJGXK&amp;VAR:QUERY=RkZfRUJJVERBX09QRVIoUVRSLDQvMS8yMDA5LDYvMzAvMjAwOSwsLFVTRCk=&amp;WINDOW=FIRST_POPUP&amp;HEIGH","T=450&amp;WIDTH=450&amp;START_MAXIMIZED=FALSE&amp;VAR:CALENDAR=US&amp;VAR:SYMBOL=BK&amp;VAR:INDEX=0"}</definedName>
    <definedName name="_877__FDSAUDITLINK__" localSheetId="10" hidden="1">{"fdsup://directions/FAT Viewer?action=UPDATE&amp;creator=factset&amp;DYN_ARGS=TRUE&amp;DOC_NAME=FAT:FQL_AUDITING_CLIENT_TEMPLATE.FAT&amp;display_string=Audit&amp;VAR:KEY=POLIXAJGXK&amp;VAR:QUERY=RkZfRUJJVERBX09QRVIoUVRSLDQvMS8yMDA5LDYvMzAvMjAwOSwsLFVTRCk=&amp;WINDOW=FIRST_POPUP&amp;HEIGH","T=450&amp;WIDTH=450&amp;START_MAXIMIZED=FALSE&amp;VAR:CALENDAR=US&amp;VAR:SYMBOL=BK&amp;VAR:INDEX=0"}</definedName>
    <definedName name="_877__FDSAUDITLINK__" localSheetId="3" hidden="1">{"fdsup://directions/FAT Viewer?action=UPDATE&amp;creator=factset&amp;DYN_ARGS=TRUE&amp;DOC_NAME=FAT:FQL_AUDITING_CLIENT_TEMPLATE.FAT&amp;display_string=Audit&amp;VAR:KEY=POLIXAJGXK&amp;VAR:QUERY=RkZfRUJJVERBX09QRVIoUVRSLDQvMS8yMDA5LDYvMzAvMjAwOSwsLFVTRCk=&amp;WINDOW=FIRST_POPUP&amp;HEIGH","T=450&amp;WIDTH=450&amp;START_MAXIMIZED=FALSE&amp;VAR:CALENDAR=US&amp;VAR:SYMBOL=BK&amp;VAR:INDEX=0"}</definedName>
    <definedName name="_877__FDSAUDITLINK__" localSheetId="5" hidden="1">{"fdsup://directions/FAT Viewer?action=UPDATE&amp;creator=factset&amp;DYN_ARGS=TRUE&amp;DOC_NAME=FAT:FQL_AUDITING_CLIENT_TEMPLATE.FAT&amp;display_string=Audit&amp;VAR:KEY=POLIXAJGXK&amp;VAR:QUERY=RkZfRUJJVERBX09QRVIoUVRSLDQvMS8yMDA5LDYvMzAvMjAwOSwsLFVTRCk=&amp;WINDOW=FIRST_POPUP&amp;HEIGH","T=450&amp;WIDTH=450&amp;START_MAXIMIZED=FALSE&amp;VAR:CALENDAR=US&amp;VAR:SYMBOL=BK&amp;VAR:INDEX=0"}</definedName>
    <definedName name="_877__FDSAUDITLINK__" localSheetId="1" hidden="1">{"fdsup://directions/FAT Viewer?action=UPDATE&amp;creator=factset&amp;DYN_ARGS=TRUE&amp;DOC_NAME=FAT:FQL_AUDITING_CLIENT_TEMPLATE.FAT&amp;display_string=Audit&amp;VAR:KEY=POLIXAJGXK&amp;VAR:QUERY=RkZfRUJJVERBX09QRVIoUVRSLDQvMS8yMDA5LDYvMzAvMjAwOSwsLFVTRCk=&amp;WINDOW=FIRST_POPUP&amp;HEIGH","T=450&amp;WIDTH=450&amp;START_MAXIMIZED=FALSE&amp;VAR:CALENDAR=US&amp;VAR:SYMBOL=BK&amp;VAR:INDEX=0"}</definedName>
    <definedName name="_877__FDSAUDITLINK__" hidden="1">{"fdsup://directions/FAT Viewer?action=UPDATE&amp;creator=factset&amp;DYN_ARGS=TRUE&amp;DOC_NAME=FAT:FQL_AUDITING_CLIENT_TEMPLATE.FAT&amp;display_string=Audit&amp;VAR:KEY=POLIXAJGXK&amp;VAR:QUERY=RkZfRUJJVERBX09QRVIoUVRSLDQvMS8yMDA5LDYvMzAvMjAwOSwsLFVTRCk=&amp;WINDOW=FIRST_POPUP&amp;HEIGH","T=450&amp;WIDTH=450&amp;START_MAXIMIZED=FALSE&amp;VAR:CALENDAR=US&amp;VAR:SYMBOL=BK&amp;VAR:INDEX=0"}</definedName>
    <definedName name="_878__FDSAUDITLINK__" localSheetId="7" hidden="1">{"fdsup://directions/FAT Viewer?action=UPDATE&amp;creator=factset&amp;DYN_ARGS=TRUE&amp;DOC_NAME=FAT:FQL_AUDITING_CLIENT_TEMPLATE.FAT&amp;display_string=Audit&amp;VAR:KEY=RGFWLSBEZS&amp;VAR:QUERY=RkZfRUJJVERBX09QRVIoUVRSLDQvMS8yMDEwLDYvMzAvMjAxMCwsLFVTRCk=&amp;WINDOW=FIRST_POPUP&amp;HEIGH","T=450&amp;WIDTH=450&amp;START_MAXIMIZED=FALSE&amp;VAR:CALENDAR=US&amp;VAR:SYMBOL=BK&amp;VAR:INDEX=0"}</definedName>
    <definedName name="_878__FDSAUDITLINK__" localSheetId="9" hidden="1">{"fdsup://directions/FAT Viewer?action=UPDATE&amp;creator=factset&amp;DYN_ARGS=TRUE&amp;DOC_NAME=FAT:FQL_AUDITING_CLIENT_TEMPLATE.FAT&amp;display_string=Audit&amp;VAR:KEY=RGFWLSBEZS&amp;VAR:QUERY=RkZfRUJJVERBX09QRVIoUVRSLDQvMS8yMDEwLDYvMzAvMjAxMCwsLFVTRCk=&amp;WINDOW=FIRST_POPUP&amp;HEIGH","T=450&amp;WIDTH=450&amp;START_MAXIMIZED=FALSE&amp;VAR:CALENDAR=US&amp;VAR:SYMBOL=BK&amp;VAR:INDEX=0"}</definedName>
    <definedName name="_878__FDSAUDITLINK__" localSheetId="8" hidden="1">{"fdsup://directions/FAT Viewer?action=UPDATE&amp;creator=factset&amp;DYN_ARGS=TRUE&amp;DOC_NAME=FAT:FQL_AUDITING_CLIENT_TEMPLATE.FAT&amp;display_string=Audit&amp;VAR:KEY=RGFWLSBEZS&amp;VAR:QUERY=RkZfRUJJVERBX09QRVIoUVRSLDQvMS8yMDEwLDYvMzAvMjAxMCwsLFVTRCk=&amp;WINDOW=FIRST_POPUP&amp;HEIGH","T=450&amp;WIDTH=450&amp;START_MAXIMIZED=FALSE&amp;VAR:CALENDAR=US&amp;VAR:SYMBOL=BK&amp;VAR:INDEX=0"}</definedName>
    <definedName name="_878__FDSAUDITLINK__" localSheetId="10" hidden="1">{"fdsup://directions/FAT Viewer?action=UPDATE&amp;creator=factset&amp;DYN_ARGS=TRUE&amp;DOC_NAME=FAT:FQL_AUDITING_CLIENT_TEMPLATE.FAT&amp;display_string=Audit&amp;VAR:KEY=RGFWLSBEZS&amp;VAR:QUERY=RkZfRUJJVERBX09QRVIoUVRSLDQvMS8yMDEwLDYvMzAvMjAxMCwsLFVTRCk=&amp;WINDOW=FIRST_POPUP&amp;HEIGH","T=450&amp;WIDTH=450&amp;START_MAXIMIZED=FALSE&amp;VAR:CALENDAR=US&amp;VAR:SYMBOL=BK&amp;VAR:INDEX=0"}</definedName>
    <definedName name="_878__FDSAUDITLINK__" localSheetId="3" hidden="1">{"fdsup://directions/FAT Viewer?action=UPDATE&amp;creator=factset&amp;DYN_ARGS=TRUE&amp;DOC_NAME=FAT:FQL_AUDITING_CLIENT_TEMPLATE.FAT&amp;display_string=Audit&amp;VAR:KEY=RGFWLSBEZS&amp;VAR:QUERY=RkZfRUJJVERBX09QRVIoUVRSLDQvMS8yMDEwLDYvMzAvMjAxMCwsLFVTRCk=&amp;WINDOW=FIRST_POPUP&amp;HEIGH","T=450&amp;WIDTH=450&amp;START_MAXIMIZED=FALSE&amp;VAR:CALENDAR=US&amp;VAR:SYMBOL=BK&amp;VAR:INDEX=0"}</definedName>
    <definedName name="_878__FDSAUDITLINK__" localSheetId="5" hidden="1">{"fdsup://directions/FAT Viewer?action=UPDATE&amp;creator=factset&amp;DYN_ARGS=TRUE&amp;DOC_NAME=FAT:FQL_AUDITING_CLIENT_TEMPLATE.FAT&amp;display_string=Audit&amp;VAR:KEY=RGFWLSBEZS&amp;VAR:QUERY=RkZfRUJJVERBX09QRVIoUVRSLDQvMS8yMDEwLDYvMzAvMjAxMCwsLFVTRCk=&amp;WINDOW=FIRST_POPUP&amp;HEIGH","T=450&amp;WIDTH=450&amp;START_MAXIMIZED=FALSE&amp;VAR:CALENDAR=US&amp;VAR:SYMBOL=BK&amp;VAR:INDEX=0"}</definedName>
    <definedName name="_878__FDSAUDITLINK__" localSheetId="1" hidden="1">{"fdsup://directions/FAT Viewer?action=UPDATE&amp;creator=factset&amp;DYN_ARGS=TRUE&amp;DOC_NAME=FAT:FQL_AUDITING_CLIENT_TEMPLATE.FAT&amp;display_string=Audit&amp;VAR:KEY=RGFWLSBEZS&amp;VAR:QUERY=RkZfRUJJVERBX09QRVIoUVRSLDQvMS8yMDEwLDYvMzAvMjAxMCwsLFVTRCk=&amp;WINDOW=FIRST_POPUP&amp;HEIGH","T=450&amp;WIDTH=450&amp;START_MAXIMIZED=FALSE&amp;VAR:CALENDAR=US&amp;VAR:SYMBOL=BK&amp;VAR:INDEX=0"}</definedName>
    <definedName name="_878__FDSAUDITLINK__" hidden="1">{"fdsup://directions/FAT Viewer?action=UPDATE&amp;creator=factset&amp;DYN_ARGS=TRUE&amp;DOC_NAME=FAT:FQL_AUDITING_CLIENT_TEMPLATE.FAT&amp;display_string=Audit&amp;VAR:KEY=RGFWLSBEZS&amp;VAR:QUERY=RkZfRUJJVERBX09QRVIoUVRSLDQvMS8yMDEwLDYvMzAvMjAxMCwsLFVTRCk=&amp;WINDOW=FIRST_POPUP&amp;HEIGH","T=450&amp;WIDTH=450&amp;START_MAXIMIZED=FALSE&amp;VAR:CALENDAR=US&amp;VAR:SYMBOL=BK&amp;VAR:INDEX=0"}</definedName>
    <definedName name="_879__FDSAUDITLINK__" localSheetId="7" hidden="1">{"fdsup://directions/FAT Viewer?action=UPDATE&amp;creator=factset&amp;DYN_ARGS=TRUE&amp;DOC_NAME=FAT:FQL_AUDITING_CLIENT_TEMPLATE.FAT&amp;display_string=Audit&amp;VAR:KEY=PSBWDWTYPQ&amp;VAR:QUERY=RkZfRUJJVERBX09QRVIoUVRSLDQvMS8yMDA5LDYvMzAvMjAwOSwsLFVTRCk=&amp;WINDOW=FIRST_POPUP&amp;HEIGH","T=450&amp;WIDTH=450&amp;START_MAXIMIZED=FALSE&amp;VAR:CALENDAR=US&amp;VAR:SYMBOL=BIIB&amp;VAR:INDEX=0"}</definedName>
    <definedName name="_879__FDSAUDITLINK__" localSheetId="9" hidden="1">{"fdsup://directions/FAT Viewer?action=UPDATE&amp;creator=factset&amp;DYN_ARGS=TRUE&amp;DOC_NAME=FAT:FQL_AUDITING_CLIENT_TEMPLATE.FAT&amp;display_string=Audit&amp;VAR:KEY=PSBWDWTYPQ&amp;VAR:QUERY=RkZfRUJJVERBX09QRVIoUVRSLDQvMS8yMDA5LDYvMzAvMjAwOSwsLFVTRCk=&amp;WINDOW=FIRST_POPUP&amp;HEIGH","T=450&amp;WIDTH=450&amp;START_MAXIMIZED=FALSE&amp;VAR:CALENDAR=US&amp;VAR:SYMBOL=BIIB&amp;VAR:INDEX=0"}</definedName>
    <definedName name="_879__FDSAUDITLINK__" localSheetId="8" hidden="1">{"fdsup://directions/FAT Viewer?action=UPDATE&amp;creator=factset&amp;DYN_ARGS=TRUE&amp;DOC_NAME=FAT:FQL_AUDITING_CLIENT_TEMPLATE.FAT&amp;display_string=Audit&amp;VAR:KEY=PSBWDWTYPQ&amp;VAR:QUERY=RkZfRUJJVERBX09QRVIoUVRSLDQvMS8yMDA5LDYvMzAvMjAwOSwsLFVTRCk=&amp;WINDOW=FIRST_POPUP&amp;HEIGH","T=450&amp;WIDTH=450&amp;START_MAXIMIZED=FALSE&amp;VAR:CALENDAR=US&amp;VAR:SYMBOL=BIIB&amp;VAR:INDEX=0"}</definedName>
    <definedName name="_879__FDSAUDITLINK__" localSheetId="10" hidden="1">{"fdsup://directions/FAT Viewer?action=UPDATE&amp;creator=factset&amp;DYN_ARGS=TRUE&amp;DOC_NAME=FAT:FQL_AUDITING_CLIENT_TEMPLATE.FAT&amp;display_string=Audit&amp;VAR:KEY=PSBWDWTYPQ&amp;VAR:QUERY=RkZfRUJJVERBX09QRVIoUVRSLDQvMS8yMDA5LDYvMzAvMjAwOSwsLFVTRCk=&amp;WINDOW=FIRST_POPUP&amp;HEIGH","T=450&amp;WIDTH=450&amp;START_MAXIMIZED=FALSE&amp;VAR:CALENDAR=US&amp;VAR:SYMBOL=BIIB&amp;VAR:INDEX=0"}</definedName>
    <definedName name="_879__FDSAUDITLINK__" localSheetId="3" hidden="1">{"fdsup://directions/FAT Viewer?action=UPDATE&amp;creator=factset&amp;DYN_ARGS=TRUE&amp;DOC_NAME=FAT:FQL_AUDITING_CLIENT_TEMPLATE.FAT&amp;display_string=Audit&amp;VAR:KEY=PSBWDWTYPQ&amp;VAR:QUERY=RkZfRUJJVERBX09QRVIoUVRSLDQvMS8yMDA5LDYvMzAvMjAwOSwsLFVTRCk=&amp;WINDOW=FIRST_POPUP&amp;HEIGH","T=450&amp;WIDTH=450&amp;START_MAXIMIZED=FALSE&amp;VAR:CALENDAR=US&amp;VAR:SYMBOL=BIIB&amp;VAR:INDEX=0"}</definedName>
    <definedName name="_879__FDSAUDITLINK__" localSheetId="5" hidden="1">{"fdsup://directions/FAT Viewer?action=UPDATE&amp;creator=factset&amp;DYN_ARGS=TRUE&amp;DOC_NAME=FAT:FQL_AUDITING_CLIENT_TEMPLATE.FAT&amp;display_string=Audit&amp;VAR:KEY=PSBWDWTYPQ&amp;VAR:QUERY=RkZfRUJJVERBX09QRVIoUVRSLDQvMS8yMDA5LDYvMzAvMjAwOSwsLFVTRCk=&amp;WINDOW=FIRST_POPUP&amp;HEIGH","T=450&amp;WIDTH=450&amp;START_MAXIMIZED=FALSE&amp;VAR:CALENDAR=US&amp;VAR:SYMBOL=BIIB&amp;VAR:INDEX=0"}</definedName>
    <definedName name="_879__FDSAUDITLINK__" localSheetId="1" hidden="1">{"fdsup://directions/FAT Viewer?action=UPDATE&amp;creator=factset&amp;DYN_ARGS=TRUE&amp;DOC_NAME=FAT:FQL_AUDITING_CLIENT_TEMPLATE.FAT&amp;display_string=Audit&amp;VAR:KEY=PSBWDWTYPQ&amp;VAR:QUERY=RkZfRUJJVERBX09QRVIoUVRSLDQvMS8yMDA5LDYvMzAvMjAwOSwsLFVTRCk=&amp;WINDOW=FIRST_POPUP&amp;HEIGH","T=450&amp;WIDTH=450&amp;START_MAXIMIZED=FALSE&amp;VAR:CALENDAR=US&amp;VAR:SYMBOL=BIIB&amp;VAR:INDEX=0"}</definedName>
    <definedName name="_879__FDSAUDITLINK__" hidden="1">{"fdsup://directions/FAT Viewer?action=UPDATE&amp;creator=factset&amp;DYN_ARGS=TRUE&amp;DOC_NAME=FAT:FQL_AUDITING_CLIENT_TEMPLATE.FAT&amp;display_string=Audit&amp;VAR:KEY=PSBWDWTYPQ&amp;VAR:QUERY=RkZfRUJJVERBX09QRVIoUVRSLDQvMS8yMDA5LDYvMzAvMjAwOSwsLFVTRCk=&amp;WINDOW=FIRST_POPUP&amp;HEIGH","T=450&amp;WIDTH=450&amp;START_MAXIMIZED=FALSE&amp;VAR:CALENDAR=US&amp;VAR:SYMBOL=BIIB&amp;VAR:INDEX=0"}</definedName>
    <definedName name="_88__FDSAUDITLINK__" localSheetId="7" hidden="1">{"fdsup://directions/FAT Viewer?action=UPDATE&amp;creator=factset&amp;DYN_ARGS=TRUE&amp;DOC_NAME=FAT:FQL_AUDITING_CLIENT_TEMPLATE.FAT&amp;display_string=Audit&amp;VAR:KEY=XWROVQDWJS&amp;VAR:QUERY=RkZfRUJJVERBX09QRVIoUVRSLDQvMS8yMDEwLDYvMzAvMjAxMCwsLFVTRCk=&amp;WINDOW=FIRST_POPUP&amp;HEIGH","T=450&amp;WIDTH=450&amp;START_MAXIMIZED=FALSE&amp;VAR:CALENDAR=US&amp;VAR:SYMBOL=UPS&amp;VAR:INDEX=0"}</definedName>
    <definedName name="_88__FDSAUDITLINK__" localSheetId="9" hidden="1">{"fdsup://directions/FAT Viewer?action=UPDATE&amp;creator=factset&amp;DYN_ARGS=TRUE&amp;DOC_NAME=FAT:FQL_AUDITING_CLIENT_TEMPLATE.FAT&amp;display_string=Audit&amp;VAR:KEY=XWROVQDWJS&amp;VAR:QUERY=RkZfRUJJVERBX09QRVIoUVRSLDQvMS8yMDEwLDYvMzAvMjAxMCwsLFVTRCk=&amp;WINDOW=FIRST_POPUP&amp;HEIGH","T=450&amp;WIDTH=450&amp;START_MAXIMIZED=FALSE&amp;VAR:CALENDAR=US&amp;VAR:SYMBOL=UPS&amp;VAR:INDEX=0"}</definedName>
    <definedName name="_88__FDSAUDITLINK__" localSheetId="8" hidden="1">{"fdsup://directions/FAT Viewer?action=UPDATE&amp;creator=factset&amp;DYN_ARGS=TRUE&amp;DOC_NAME=FAT:FQL_AUDITING_CLIENT_TEMPLATE.FAT&amp;display_string=Audit&amp;VAR:KEY=XWROVQDWJS&amp;VAR:QUERY=RkZfRUJJVERBX09QRVIoUVRSLDQvMS8yMDEwLDYvMzAvMjAxMCwsLFVTRCk=&amp;WINDOW=FIRST_POPUP&amp;HEIGH","T=450&amp;WIDTH=450&amp;START_MAXIMIZED=FALSE&amp;VAR:CALENDAR=US&amp;VAR:SYMBOL=UPS&amp;VAR:INDEX=0"}</definedName>
    <definedName name="_88__FDSAUDITLINK__" localSheetId="10" hidden="1">{"fdsup://directions/FAT Viewer?action=UPDATE&amp;creator=factset&amp;DYN_ARGS=TRUE&amp;DOC_NAME=FAT:FQL_AUDITING_CLIENT_TEMPLATE.FAT&amp;display_string=Audit&amp;VAR:KEY=XWROVQDWJS&amp;VAR:QUERY=RkZfRUJJVERBX09QRVIoUVRSLDQvMS8yMDEwLDYvMzAvMjAxMCwsLFVTRCk=&amp;WINDOW=FIRST_POPUP&amp;HEIGH","T=450&amp;WIDTH=450&amp;START_MAXIMIZED=FALSE&amp;VAR:CALENDAR=US&amp;VAR:SYMBOL=UPS&amp;VAR:INDEX=0"}</definedName>
    <definedName name="_88__FDSAUDITLINK__" localSheetId="3" hidden="1">{"fdsup://directions/FAT Viewer?action=UPDATE&amp;creator=factset&amp;DYN_ARGS=TRUE&amp;DOC_NAME=FAT:FQL_AUDITING_CLIENT_TEMPLATE.FAT&amp;display_string=Audit&amp;VAR:KEY=XWROVQDWJS&amp;VAR:QUERY=RkZfRUJJVERBX09QRVIoUVRSLDQvMS8yMDEwLDYvMzAvMjAxMCwsLFVTRCk=&amp;WINDOW=FIRST_POPUP&amp;HEIGH","T=450&amp;WIDTH=450&amp;START_MAXIMIZED=FALSE&amp;VAR:CALENDAR=US&amp;VAR:SYMBOL=UPS&amp;VAR:INDEX=0"}</definedName>
    <definedName name="_88__FDSAUDITLINK__" localSheetId="5" hidden="1">{"fdsup://directions/FAT Viewer?action=UPDATE&amp;creator=factset&amp;DYN_ARGS=TRUE&amp;DOC_NAME=FAT:FQL_AUDITING_CLIENT_TEMPLATE.FAT&amp;display_string=Audit&amp;VAR:KEY=XWROVQDWJS&amp;VAR:QUERY=RkZfRUJJVERBX09QRVIoUVRSLDQvMS8yMDEwLDYvMzAvMjAxMCwsLFVTRCk=&amp;WINDOW=FIRST_POPUP&amp;HEIGH","T=450&amp;WIDTH=450&amp;START_MAXIMIZED=FALSE&amp;VAR:CALENDAR=US&amp;VAR:SYMBOL=UPS&amp;VAR:INDEX=0"}</definedName>
    <definedName name="_88__FDSAUDITLINK__" localSheetId="1" hidden="1">{"fdsup://directions/FAT Viewer?action=UPDATE&amp;creator=factset&amp;DYN_ARGS=TRUE&amp;DOC_NAME=FAT:FQL_AUDITING_CLIENT_TEMPLATE.FAT&amp;display_string=Audit&amp;VAR:KEY=XWROVQDWJS&amp;VAR:QUERY=RkZfRUJJVERBX09QRVIoUVRSLDQvMS8yMDEwLDYvMzAvMjAxMCwsLFVTRCk=&amp;WINDOW=FIRST_POPUP&amp;HEIGH","T=450&amp;WIDTH=450&amp;START_MAXIMIZED=FALSE&amp;VAR:CALENDAR=US&amp;VAR:SYMBOL=UPS&amp;VAR:INDEX=0"}</definedName>
    <definedName name="_88__FDSAUDITLINK__" hidden="1">{"fdsup://directions/FAT Viewer?action=UPDATE&amp;creator=factset&amp;DYN_ARGS=TRUE&amp;DOC_NAME=FAT:FQL_AUDITING_CLIENT_TEMPLATE.FAT&amp;display_string=Audit&amp;VAR:KEY=XWROVQDWJS&amp;VAR:QUERY=RkZfRUJJVERBX09QRVIoUVRSLDQvMS8yMDEwLDYvMzAvMjAxMCwsLFVTRCk=&amp;WINDOW=FIRST_POPUP&amp;HEIGH","T=450&amp;WIDTH=450&amp;START_MAXIMIZED=FALSE&amp;VAR:CALENDAR=US&amp;VAR:SYMBOL=UPS&amp;VAR:INDEX=0"}</definedName>
    <definedName name="_880__FDSAUDITLINK__" localSheetId="7" hidden="1">{"fdsup://directions/FAT Viewer?action=UPDATE&amp;creator=factset&amp;DYN_ARGS=TRUE&amp;DOC_NAME=FAT:FQL_AUDITING_CLIENT_TEMPLATE.FAT&amp;display_string=Audit&amp;VAR:KEY=FKBSHMHINE&amp;VAR:QUERY=RkZfRUJJVERBX09QRVIoUVRSLDQvMS8yMDEwLDYvMzAvMjAxMCwsLFVTRCk=&amp;WINDOW=FIRST_POPUP&amp;HEIGH","T=450&amp;WIDTH=450&amp;START_MAXIMIZED=FALSE&amp;VAR:CALENDAR=US&amp;VAR:SYMBOL=BIIB&amp;VAR:INDEX=0"}</definedName>
    <definedName name="_880__FDSAUDITLINK__" localSheetId="9" hidden="1">{"fdsup://directions/FAT Viewer?action=UPDATE&amp;creator=factset&amp;DYN_ARGS=TRUE&amp;DOC_NAME=FAT:FQL_AUDITING_CLIENT_TEMPLATE.FAT&amp;display_string=Audit&amp;VAR:KEY=FKBSHMHINE&amp;VAR:QUERY=RkZfRUJJVERBX09QRVIoUVRSLDQvMS8yMDEwLDYvMzAvMjAxMCwsLFVTRCk=&amp;WINDOW=FIRST_POPUP&amp;HEIGH","T=450&amp;WIDTH=450&amp;START_MAXIMIZED=FALSE&amp;VAR:CALENDAR=US&amp;VAR:SYMBOL=BIIB&amp;VAR:INDEX=0"}</definedName>
    <definedName name="_880__FDSAUDITLINK__" localSheetId="8" hidden="1">{"fdsup://directions/FAT Viewer?action=UPDATE&amp;creator=factset&amp;DYN_ARGS=TRUE&amp;DOC_NAME=FAT:FQL_AUDITING_CLIENT_TEMPLATE.FAT&amp;display_string=Audit&amp;VAR:KEY=FKBSHMHINE&amp;VAR:QUERY=RkZfRUJJVERBX09QRVIoUVRSLDQvMS8yMDEwLDYvMzAvMjAxMCwsLFVTRCk=&amp;WINDOW=FIRST_POPUP&amp;HEIGH","T=450&amp;WIDTH=450&amp;START_MAXIMIZED=FALSE&amp;VAR:CALENDAR=US&amp;VAR:SYMBOL=BIIB&amp;VAR:INDEX=0"}</definedName>
    <definedName name="_880__FDSAUDITLINK__" localSheetId="10" hidden="1">{"fdsup://directions/FAT Viewer?action=UPDATE&amp;creator=factset&amp;DYN_ARGS=TRUE&amp;DOC_NAME=FAT:FQL_AUDITING_CLIENT_TEMPLATE.FAT&amp;display_string=Audit&amp;VAR:KEY=FKBSHMHINE&amp;VAR:QUERY=RkZfRUJJVERBX09QRVIoUVRSLDQvMS8yMDEwLDYvMzAvMjAxMCwsLFVTRCk=&amp;WINDOW=FIRST_POPUP&amp;HEIGH","T=450&amp;WIDTH=450&amp;START_MAXIMIZED=FALSE&amp;VAR:CALENDAR=US&amp;VAR:SYMBOL=BIIB&amp;VAR:INDEX=0"}</definedName>
    <definedName name="_880__FDSAUDITLINK__" localSheetId="3" hidden="1">{"fdsup://directions/FAT Viewer?action=UPDATE&amp;creator=factset&amp;DYN_ARGS=TRUE&amp;DOC_NAME=FAT:FQL_AUDITING_CLIENT_TEMPLATE.FAT&amp;display_string=Audit&amp;VAR:KEY=FKBSHMHINE&amp;VAR:QUERY=RkZfRUJJVERBX09QRVIoUVRSLDQvMS8yMDEwLDYvMzAvMjAxMCwsLFVTRCk=&amp;WINDOW=FIRST_POPUP&amp;HEIGH","T=450&amp;WIDTH=450&amp;START_MAXIMIZED=FALSE&amp;VAR:CALENDAR=US&amp;VAR:SYMBOL=BIIB&amp;VAR:INDEX=0"}</definedName>
    <definedName name="_880__FDSAUDITLINK__" localSheetId="5" hidden="1">{"fdsup://directions/FAT Viewer?action=UPDATE&amp;creator=factset&amp;DYN_ARGS=TRUE&amp;DOC_NAME=FAT:FQL_AUDITING_CLIENT_TEMPLATE.FAT&amp;display_string=Audit&amp;VAR:KEY=FKBSHMHINE&amp;VAR:QUERY=RkZfRUJJVERBX09QRVIoUVRSLDQvMS8yMDEwLDYvMzAvMjAxMCwsLFVTRCk=&amp;WINDOW=FIRST_POPUP&amp;HEIGH","T=450&amp;WIDTH=450&amp;START_MAXIMIZED=FALSE&amp;VAR:CALENDAR=US&amp;VAR:SYMBOL=BIIB&amp;VAR:INDEX=0"}</definedName>
    <definedName name="_880__FDSAUDITLINK__" localSheetId="1" hidden="1">{"fdsup://directions/FAT Viewer?action=UPDATE&amp;creator=factset&amp;DYN_ARGS=TRUE&amp;DOC_NAME=FAT:FQL_AUDITING_CLIENT_TEMPLATE.FAT&amp;display_string=Audit&amp;VAR:KEY=FKBSHMHINE&amp;VAR:QUERY=RkZfRUJJVERBX09QRVIoUVRSLDQvMS8yMDEwLDYvMzAvMjAxMCwsLFVTRCk=&amp;WINDOW=FIRST_POPUP&amp;HEIGH","T=450&amp;WIDTH=450&amp;START_MAXIMIZED=FALSE&amp;VAR:CALENDAR=US&amp;VAR:SYMBOL=BIIB&amp;VAR:INDEX=0"}</definedName>
    <definedName name="_880__FDSAUDITLINK__" hidden="1">{"fdsup://directions/FAT Viewer?action=UPDATE&amp;creator=factset&amp;DYN_ARGS=TRUE&amp;DOC_NAME=FAT:FQL_AUDITING_CLIENT_TEMPLATE.FAT&amp;display_string=Audit&amp;VAR:KEY=FKBSHMHINE&amp;VAR:QUERY=RkZfRUJJVERBX09QRVIoUVRSLDQvMS8yMDEwLDYvMzAvMjAxMCwsLFVTRCk=&amp;WINDOW=FIRST_POPUP&amp;HEIGH","T=450&amp;WIDTH=450&amp;START_MAXIMIZED=FALSE&amp;VAR:CALENDAR=US&amp;VAR:SYMBOL=BIIB&amp;VAR:INDEX=0"}</definedName>
    <definedName name="_881__FDSAUDITLINK__" localSheetId="7" hidden="1">{"fdsup://directions/FAT Viewer?action=UPDATE&amp;creator=factset&amp;DYN_ARGS=TRUE&amp;DOC_NAME=FAT:FQL_AUDITING_CLIENT_TEMPLATE.FAT&amp;display_string=Audit&amp;VAR:KEY=BQHEPUVYNO&amp;VAR:QUERY=RkZfRUJJVERBX09QRVIoUVRSLDQvMS8yMDA5LDYvMzAvMjAwOSwsLFVTRCk=&amp;WINDOW=FIRST_POPUP&amp;HEIGH","T=450&amp;WIDTH=450&amp;START_MAXIMIZED=FALSE&amp;VAR:CALENDAR=US&amp;VAR:SYMBOL=BIG&amp;VAR:INDEX=0"}</definedName>
    <definedName name="_881__FDSAUDITLINK__" localSheetId="9" hidden="1">{"fdsup://directions/FAT Viewer?action=UPDATE&amp;creator=factset&amp;DYN_ARGS=TRUE&amp;DOC_NAME=FAT:FQL_AUDITING_CLIENT_TEMPLATE.FAT&amp;display_string=Audit&amp;VAR:KEY=BQHEPUVYNO&amp;VAR:QUERY=RkZfRUJJVERBX09QRVIoUVRSLDQvMS8yMDA5LDYvMzAvMjAwOSwsLFVTRCk=&amp;WINDOW=FIRST_POPUP&amp;HEIGH","T=450&amp;WIDTH=450&amp;START_MAXIMIZED=FALSE&amp;VAR:CALENDAR=US&amp;VAR:SYMBOL=BIG&amp;VAR:INDEX=0"}</definedName>
    <definedName name="_881__FDSAUDITLINK__" localSheetId="8" hidden="1">{"fdsup://directions/FAT Viewer?action=UPDATE&amp;creator=factset&amp;DYN_ARGS=TRUE&amp;DOC_NAME=FAT:FQL_AUDITING_CLIENT_TEMPLATE.FAT&amp;display_string=Audit&amp;VAR:KEY=BQHEPUVYNO&amp;VAR:QUERY=RkZfRUJJVERBX09QRVIoUVRSLDQvMS8yMDA5LDYvMzAvMjAwOSwsLFVTRCk=&amp;WINDOW=FIRST_POPUP&amp;HEIGH","T=450&amp;WIDTH=450&amp;START_MAXIMIZED=FALSE&amp;VAR:CALENDAR=US&amp;VAR:SYMBOL=BIG&amp;VAR:INDEX=0"}</definedName>
    <definedName name="_881__FDSAUDITLINK__" localSheetId="10" hidden="1">{"fdsup://directions/FAT Viewer?action=UPDATE&amp;creator=factset&amp;DYN_ARGS=TRUE&amp;DOC_NAME=FAT:FQL_AUDITING_CLIENT_TEMPLATE.FAT&amp;display_string=Audit&amp;VAR:KEY=BQHEPUVYNO&amp;VAR:QUERY=RkZfRUJJVERBX09QRVIoUVRSLDQvMS8yMDA5LDYvMzAvMjAwOSwsLFVTRCk=&amp;WINDOW=FIRST_POPUP&amp;HEIGH","T=450&amp;WIDTH=450&amp;START_MAXIMIZED=FALSE&amp;VAR:CALENDAR=US&amp;VAR:SYMBOL=BIG&amp;VAR:INDEX=0"}</definedName>
    <definedName name="_881__FDSAUDITLINK__" localSheetId="3" hidden="1">{"fdsup://directions/FAT Viewer?action=UPDATE&amp;creator=factset&amp;DYN_ARGS=TRUE&amp;DOC_NAME=FAT:FQL_AUDITING_CLIENT_TEMPLATE.FAT&amp;display_string=Audit&amp;VAR:KEY=BQHEPUVYNO&amp;VAR:QUERY=RkZfRUJJVERBX09QRVIoUVRSLDQvMS8yMDA5LDYvMzAvMjAwOSwsLFVTRCk=&amp;WINDOW=FIRST_POPUP&amp;HEIGH","T=450&amp;WIDTH=450&amp;START_MAXIMIZED=FALSE&amp;VAR:CALENDAR=US&amp;VAR:SYMBOL=BIG&amp;VAR:INDEX=0"}</definedName>
    <definedName name="_881__FDSAUDITLINK__" localSheetId="5" hidden="1">{"fdsup://directions/FAT Viewer?action=UPDATE&amp;creator=factset&amp;DYN_ARGS=TRUE&amp;DOC_NAME=FAT:FQL_AUDITING_CLIENT_TEMPLATE.FAT&amp;display_string=Audit&amp;VAR:KEY=BQHEPUVYNO&amp;VAR:QUERY=RkZfRUJJVERBX09QRVIoUVRSLDQvMS8yMDA5LDYvMzAvMjAwOSwsLFVTRCk=&amp;WINDOW=FIRST_POPUP&amp;HEIGH","T=450&amp;WIDTH=450&amp;START_MAXIMIZED=FALSE&amp;VAR:CALENDAR=US&amp;VAR:SYMBOL=BIG&amp;VAR:INDEX=0"}</definedName>
    <definedName name="_881__FDSAUDITLINK__" localSheetId="1" hidden="1">{"fdsup://directions/FAT Viewer?action=UPDATE&amp;creator=factset&amp;DYN_ARGS=TRUE&amp;DOC_NAME=FAT:FQL_AUDITING_CLIENT_TEMPLATE.FAT&amp;display_string=Audit&amp;VAR:KEY=BQHEPUVYNO&amp;VAR:QUERY=RkZfRUJJVERBX09QRVIoUVRSLDQvMS8yMDA5LDYvMzAvMjAwOSwsLFVTRCk=&amp;WINDOW=FIRST_POPUP&amp;HEIGH","T=450&amp;WIDTH=450&amp;START_MAXIMIZED=FALSE&amp;VAR:CALENDAR=US&amp;VAR:SYMBOL=BIG&amp;VAR:INDEX=0"}</definedName>
    <definedName name="_881__FDSAUDITLINK__" hidden="1">{"fdsup://directions/FAT Viewer?action=UPDATE&amp;creator=factset&amp;DYN_ARGS=TRUE&amp;DOC_NAME=FAT:FQL_AUDITING_CLIENT_TEMPLATE.FAT&amp;display_string=Audit&amp;VAR:KEY=BQHEPUVYNO&amp;VAR:QUERY=RkZfRUJJVERBX09QRVIoUVRSLDQvMS8yMDA5LDYvMzAvMjAwOSwsLFVTRCk=&amp;WINDOW=FIRST_POPUP&amp;HEIGH","T=450&amp;WIDTH=450&amp;START_MAXIMIZED=FALSE&amp;VAR:CALENDAR=US&amp;VAR:SYMBOL=BIG&amp;VAR:INDEX=0"}</definedName>
    <definedName name="_882__FDSAUDITLINK__" localSheetId="7" hidden="1">{"fdsup://directions/FAT Viewer?action=UPDATE&amp;creator=factset&amp;DYN_ARGS=TRUE&amp;DOC_NAME=FAT:FQL_AUDITING_CLIENT_TEMPLATE.FAT&amp;display_string=Audit&amp;VAR:KEY=FKBKXKVWXC&amp;VAR:QUERY=RkZfRUJJVERBX09QRVIoUVRSLDQvMS8yMDEwLDYvMzAvMjAxMCwsLFVTRCk=&amp;WINDOW=FIRST_POPUP&amp;HEIGH","T=450&amp;WIDTH=450&amp;START_MAXIMIZED=FALSE&amp;VAR:CALENDAR=US&amp;VAR:SYMBOL=BIG&amp;VAR:INDEX=0"}</definedName>
    <definedName name="_882__FDSAUDITLINK__" localSheetId="9" hidden="1">{"fdsup://directions/FAT Viewer?action=UPDATE&amp;creator=factset&amp;DYN_ARGS=TRUE&amp;DOC_NAME=FAT:FQL_AUDITING_CLIENT_TEMPLATE.FAT&amp;display_string=Audit&amp;VAR:KEY=FKBKXKVWXC&amp;VAR:QUERY=RkZfRUJJVERBX09QRVIoUVRSLDQvMS8yMDEwLDYvMzAvMjAxMCwsLFVTRCk=&amp;WINDOW=FIRST_POPUP&amp;HEIGH","T=450&amp;WIDTH=450&amp;START_MAXIMIZED=FALSE&amp;VAR:CALENDAR=US&amp;VAR:SYMBOL=BIG&amp;VAR:INDEX=0"}</definedName>
    <definedName name="_882__FDSAUDITLINK__" localSheetId="8" hidden="1">{"fdsup://directions/FAT Viewer?action=UPDATE&amp;creator=factset&amp;DYN_ARGS=TRUE&amp;DOC_NAME=FAT:FQL_AUDITING_CLIENT_TEMPLATE.FAT&amp;display_string=Audit&amp;VAR:KEY=FKBKXKVWXC&amp;VAR:QUERY=RkZfRUJJVERBX09QRVIoUVRSLDQvMS8yMDEwLDYvMzAvMjAxMCwsLFVTRCk=&amp;WINDOW=FIRST_POPUP&amp;HEIGH","T=450&amp;WIDTH=450&amp;START_MAXIMIZED=FALSE&amp;VAR:CALENDAR=US&amp;VAR:SYMBOL=BIG&amp;VAR:INDEX=0"}</definedName>
    <definedName name="_882__FDSAUDITLINK__" localSheetId="10" hidden="1">{"fdsup://directions/FAT Viewer?action=UPDATE&amp;creator=factset&amp;DYN_ARGS=TRUE&amp;DOC_NAME=FAT:FQL_AUDITING_CLIENT_TEMPLATE.FAT&amp;display_string=Audit&amp;VAR:KEY=FKBKXKVWXC&amp;VAR:QUERY=RkZfRUJJVERBX09QRVIoUVRSLDQvMS8yMDEwLDYvMzAvMjAxMCwsLFVTRCk=&amp;WINDOW=FIRST_POPUP&amp;HEIGH","T=450&amp;WIDTH=450&amp;START_MAXIMIZED=FALSE&amp;VAR:CALENDAR=US&amp;VAR:SYMBOL=BIG&amp;VAR:INDEX=0"}</definedName>
    <definedName name="_882__FDSAUDITLINK__" localSheetId="3" hidden="1">{"fdsup://directions/FAT Viewer?action=UPDATE&amp;creator=factset&amp;DYN_ARGS=TRUE&amp;DOC_NAME=FAT:FQL_AUDITING_CLIENT_TEMPLATE.FAT&amp;display_string=Audit&amp;VAR:KEY=FKBKXKVWXC&amp;VAR:QUERY=RkZfRUJJVERBX09QRVIoUVRSLDQvMS8yMDEwLDYvMzAvMjAxMCwsLFVTRCk=&amp;WINDOW=FIRST_POPUP&amp;HEIGH","T=450&amp;WIDTH=450&amp;START_MAXIMIZED=FALSE&amp;VAR:CALENDAR=US&amp;VAR:SYMBOL=BIG&amp;VAR:INDEX=0"}</definedName>
    <definedName name="_882__FDSAUDITLINK__" localSheetId="5" hidden="1">{"fdsup://directions/FAT Viewer?action=UPDATE&amp;creator=factset&amp;DYN_ARGS=TRUE&amp;DOC_NAME=FAT:FQL_AUDITING_CLIENT_TEMPLATE.FAT&amp;display_string=Audit&amp;VAR:KEY=FKBKXKVWXC&amp;VAR:QUERY=RkZfRUJJVERBX09QRVIoUVRSLDQvMS8yMDEwLDYvMzAvMjAxMCwsLFVTRCk=&amp;WINDOW=FIRST_POPUP&amp;HEIGH","T=450&amp;WIDTH=450&amp;START_MAXIMIZED=FALSE&amp;VAR:CALENDAR=US&amp;VAR:SYMBOL=BIG&amp;VAR:INDEX=0"}</definedName>
    <definedName name="_882__FDSAUDITLINK__" localSheetId="1" hidden="1">{"fdsup://directions/FAT Viewer?action=UPDATE&amp;creator=factset&amp;DYN_ARGS=TRUE&amp;DOC_NAME=FAT:FQL_AUDITING_CLIENT_TEMPLATE.FAT&amp;display_string=Audit&amp;VAR:KEY=FKBKXKVWXC&amp;VAR:QUERY=RkZfRUJJVERBX09QRVIoUVRSLDQvMS8yMDEwLDYvMzAvMjAxMCwsLFVTRCk=&amp;WINDOW=FIRST_POPUP&amp;HEIGH","T=450&amp;WIDTH=450&amp;START_MAXIMIZED=FALSE&amp;VAR:CALENDAR=US&amp;VAR:SYMBOL=BIG&amp;VAR:INDEX=0"}</definedName>
    <definedName name="_882__FDSAUDITLINK__" hidden="1">{"fdsup://directions/FAT Viewer?action=UPDATE&amp;creator=factset&amp;DYN_ARGS=TRUE&amp;DOC_NAME=FAT:FQL_AUDITING_CLIENT_TEMPLATE.FAT&amp;display_string=Audit&amp;VAR:KEY=FKBKXKVWXC&amp;VAR:QUERY=RkZfRUJJVERBX09QRVIoUVRSLDQvMS8yMDEwLDYvMzAvMjAxMCwsLFVTRCk=&amp;WINDOW=FIRST_POPUP&amp;HEIGH","T=450&amp;WIDTH=450&amp;START_MAXIMIZED=FALSE&amp;VAR:CALENDAR=US&amp;VAR:SYMBOL=BIG&amp;VAR:INDEX=0"}</definedName>
    <definedName name="_883__FDSAUDITLINK__" localSheetId="7" hidden="1">{"fdsup://directions/FAT Viewer?action=UPDATE&amp;creator=factset&amp;DYN_ARGS=TRUE&amp;DOC_NAME=FAT:FQL_AUDITING_CLIENT_TEMPLATE.FAT&amp;display_string=Audit&amp;VAR:KEY=XMPUVAPONW&amp;VAR:QUERY=RkZfRUJJVERBX09QRVIoUVRSLDQvMS8yMDA5LDYvMzAvMjAwOSwsLFVTRCk=&amp;WINDOW=FIRST_POPUP&amp;HEIGH","T=450&amp;WIDTH=450&amp;START_MAXIMIZED=FALSE&amp;VAR:CALENDAR=US&amp;VAR:SYMBOL=BHI&amp;VAR:INDEX=0"}</definedName>
    <definedName name="_883__FDSAUDITLINK__" localSheetId="9" hidden="1">{"fdsup://directions/FAT Viewer?action=UPDATE&amp;creator=factset&amp;DYN_ARGS=TRUE&amp;DOC_NAME=FAT:FQL_AUDITING_CLIENT_TEMPLATE.FAT&amp;display_string=Audit&amp;VAR:KEY=XMPUVAPONW&amp;VAR:QUERY=RkZfRUJJVERBX09QRVIoUVRSLDQvMS8yMDA5LDYvMzAvMjAwOSwsLFVTRCk=&amp;WINDOW=FIRST_POPUP&amp;HEIGH","T=450&amp;WIDTH=450&amp;START_MAXIMIZED=FALSE&amp;VAR:CALENDAR=US&amp;VAR:SYMBOL=BHI&amp;VAR:INDEX=0"}</definedName>
    <definedName name="_883__FDSAUDITLINK__" localSheetId="8" hidden="1">{"fdsup://directions/FAT Viewer?action=UPDATE&amp;creator=factset&amp;DYN_ARGS=TRUE&amp;DOC_NAME=FAT:FQL_AUDITING_CLIENT_TEMPLATE.FAT&amp;display_string=Audit&amp;VAR:KEY=XMPUVAPONW&amp;VAR:QUERY=RkZfRUJJVERBX09QRVIoUVRSLDQvMS8yMDA5LDYvMzAvMjAwOSwsLFVTRCk=&amp;WINDOW=FIRST_POPUP&amp;HEIGH","T=450&amp;WIDTH=450&amp;START_MAXIMIZED=FALSE&amp;VAR:CALENDAR=US&amp;VAR:SYMBOL=BHI&amp;VAR:INDEX=0"}</definedName>
    <definedName name="_883__FDSAUDITLINK__" localSheetId="10" hidden="1">{"fdsup://directions/FAT Viewer?action=UPDATE&amp;creator=factset&amp;DYN_ARGS=TRUE&amp;DOC_NAME=FAT:FQL_AUDITING_CLIENT_TEMPLATE.FAT&amp;display_string=Audit&amp;VAR:KEY=XMPUVAPONW&amp;VAR:QUERY=RkZfRUJJVERBX09QRVIoUVRSLDQvMS8yMDA5LDYvMzAvMjAwOSwsLFVTRCk=&amp;WINDOW=FIRST_POPUP&amp;HEIGH","T=450&amp;WIDTH=450&amp;START_MAXIMIZED=FALSE&amp;VAR:CALENDAR=US&amp;VAR:SYMBOL=BHI&amp;VAR:INDEX=0"}</definedName>
    <definedName name="_883__FDSAUDITLINK__" localSheetId="3" hidden="1">{"fdsup://directions/FAT Viewer?action=UPDATE&amp;creator=factset&amp;DYN_ARGS=TRUE&amp;DOC_NAME=FAT:FQL_AUDITING_CLIENT_TEMPLATE.FAT&amp;display_string=Audit&amp;VAR:KEY=XMPUVAPONW&amp;VAR:QUERY=RkZfRUJJVERBX09QRVIoUVRSLDQvMS8yMDA5LDYvMzAvMjAwOSwsLFVTRCk=&amp;WINDOW=FIRST_POPUP&amp;HEIGH","T=450&amp;WIDTH=450&amp;START_MAXIMIZED=FALSE&amp;VAR:CALENDAR=US&amp;VAR:SYMBOL=BHI&amp;VAR:INDEX=0"}</definedName>
    <definedName name="_883__FDSAUDITLINK__" localSheetId="5" hidden="1">{"fdsup://directions/FAT Viewer?action=UPDATE&amp;creator=factset&amp;DYN_ARGS=TRUE&amp;DOC_NAME=FAT:FQL_AUDITING_CLIENT_TEMPLATE.FAT&amp;display_string=Audit&amp;VAR:KEY=XMPUVAPONW&amp;VAR:QUERY=RkZfRUJJVERBX09QRVIoUVRSLDQvMS8yMDA5LDYvMzAvMjAwOSwsLFVTRCk=&amp;WINDOW=FIRST_POPUP&amp;HEIGH","T=450&amp;WIDTH=450&amp;START_MAXIMIZED=FALSE&amp;VAR:CALENDAR=US&amp;VAR:SYMBOL=BHI&amp;VAR:INDEX=0"}</definedName>
    <definedName name="_883__FDSAUDITLINK__" localSheetId="1" hidden="1">{"fdsup://directions/FAT Viewer?action=UPDATE&amp;creator=factset&amp;DYN_ARGS=TRUE&amp;DOC_NAME=FAT:FQL_AUDITING_CLIENT_TEMPLATE.FAT&amp;display_string=Audit&amp;VAR:KEY=XMPUVAPONW&amp;VAR:QUERY=RkZfRUJJVERBX09QRVIoUVRSLDQvMS8yMDA5LDYvMzAvMjAwOSwsLFVTRCk=&amp;WINDOW=FIRST_POPUP&amp;HEIGH","T=450&amp;WIDTH=450&amp;START_MAXIMIZED=FALSE&amp;VAR:CALENDAR=US&amp;VAR:SYMBOL=BHI&amp;VAR:INDEX=0"}</definedName>
    <definedName name="_883__FDSAUDITLINK__" hidden="1">{"fdsup://directions/FAT Viewer?action=UPDATE&amp;creator=factset&amp;DYN_ARGS=TRUE&amp;DOC_NAME=FAT:FQL_AUDITING_CLIENT_TEMPLATE.FAT&amp;display_string=Audit&amp;VAR:KEY=XMPUVAPONW&amp;VAR:QUERY=RkZfRUJJVERBX09QRVIoUVRSLDQvMS8yMDA5LDYvMzAvMjAwOSwsLFVTRCk=&amp;WINDOW=FIRST_POPUP&amp;HEIGH","T=450&amp;WIDTH=450&amp;START_MAXIMIZED=FALSE&amp;VAR:CALENDAR=US&amp;VAR:SYMBOL=BHI&amp;VAR:INDEX=0"}</definedName>
    <definedName name="_884__FDSAUDITLINK__" localSheetId="7" hidden="1">{"fdsup://directions/FAT Viewer?action=UPDATE&amp;creator=factset&amp;DYN_ARGS=TRUE&amp;DOC_NAME=FAT:FQL_AUDITING_CLIENT_TEMPLATE.FAT&amp;display_string=Audit&amp;VAR:KEY=HAJALKNCXS&amp;VAR:QUERY=RkZfRUJJVERBX09QRVIoUVRSLDQvMS8yMDEwLDYvMzAvMjAxMCwsLFVTRCk=&amp;WINDOW=FIRST_POPUP&amp;HEIGH","T=450&amp;WIDTH=450&amp;START_MAXIMIZED=FALSE&amp;VAR:CALENDAR=US&amp;VAR:SYMBOL=BHI&amp;VAR:INDEX=0"}</definedName>
    <definedName name="_884__FDSAUDITLINK__" localSheetId="9" hidden="1">{"fdsup://directions/FAT Viewer?action=UPDATE&amp;creator=factset&amp;DYN_ARGS=TRUE&amp;DOC_NAME=FAT:FQL_AUDITING_CLIENT_TEMPLATE.FAT&amp;display_string=Audit&amp;VAR:KEY=HAJALKNCXS&amp;VAR:QUERY=RkZfRUJJVERBX09QRVIoUVRSLDQvMS8yMDEwLDYvMzAvMjAxMCwsLFVTRCk=&amp;WINDOW=FIRST_POPUP&amp;HEIGH","T=450&amp;WIDTH=450&amp;START_MAXIMIZED=FALSE&amp;VAR:CALENDAR=US&amp;VAR:SYMBOL=BHI&amp;VAR:INDEX=0"}</definedName>
    <definedName name="_884__FDSAUDITLINK__" localSheetId="8" hidden="1">{"fdsup://directions/FAT Viewer?action=UPDATE&amp;creator=factset&amp;DYN_ARGS=TRUE&amp;DOC_NAME=FAT:FQL_AUDITING_CLIENT_TEMPLATE.FAT&amp;display_string=Audit&amp;VAR:KEY=HAJALKNCXS&amp;VAR:QUERY=RkZfRUJJVERBX09QRVIoUVRSLDQvMS8yMDEwLDYvMzAvMjAxMCwsLFVTRCk=&amp;WINDOW=FIRST_POPUP&amp;HEIGH","T=450&amp;WIDTH=450&amp;START_MAXIMIZED=FALSE&amp;VAR:CALENDAR=US&amp;VAR:SYMBOL=BHI&amp;VAR:INDEX=0"}</definedName>
    <definedName name="_884__FDSAUDITLINK__" localSheetId="10" hidden="1">{"fdsup://directions/FAT Viewer?action=UPDATE&amp;creator=factset&amp;DYN_ARGS=TRUE&amp;DOC_NAME=FAT:FQL_AUDITING_CLIENT_TEMPLATE.FAT&amp;display_string=Audit&amp;VAR:KEY=HAJALKNCXS&amp;VAR:QUERY=RkZfRUJJVERBX09QRVIoUVRSLDQvMS8yMDEwLDYvMzAvMjAxMCwsLFVTRCk=&amp;WINDOW=FIRST_POPUP&amp;HEIGH","T=450&amp;WIDTH=450&amp;START_MAXIMIZED=FALSE&amp;VAR:CALENDAR=US&amp;VAR:SYMBOL=BHI&amp;VAR:INDEX=0"}</definedName>
    <definedName name="_884__FDSAUDITLINK__" localSheetId="3" hidden="1">{"fdsup://directions/FAT Viewer?action=UPDATE&amp;creator=factset&amp;DYN_ARGS=TRUE&amp;DOC_NAME=FAT:FQL_AUDITING_CLIENT_TEMPLATE.FAT&amp;display_string=Audit&amp;VAR:KEY=HAJALKNCXS&amp;VAR:QUERY=RkZfRUJJVERBX09QRVIoUVRSLDQvMS8yMDEwLDYvMzAvMjAxMCwsLFVTRCk=&amp;WINDOW=FIRST_POPUP&amp;HEIGH","T=450&amp;WIDTH=450&amp;START_MAXIMIZED=FALSE&amp;VAR:CALENDAR=US&amp;VAR:SYMBOL=BHI&amp;VAR:INDEX=0"}</definedName>
    <definedName name="_884__FDSAUDITLINK__" localSheetId="5" hidden="1">{"fdsup://directions/FAT Viewer?action=UPDATE&amp;creator=factset&amp;DYN_ARGS=TRUE&amp;DOC_NAME=FAT:FQL_AUDITING_CLIENT_TEMPLATE.FAT&amp;display_string=Audit&amp;VAR:KEY=HAJALKNCXS&amp;VAR:QUERY=RkZfRUJJVERBX09QRVIoUVRSLDQvMS8yMDEwLDYvMzAvMjAxMCwsLFVTRCk=&amp;WINDOW=FIRST_POPUP&amp;HEIGH","T=450&amp;WIDTH=450&amp;START_MAXIMIZED=FALSE&amp;VAR:CALENDAR=US&amp;VAR:SYMBOL=BHI&amp;VAR:INDEX=0"}</definedName>
    <definedName name="_884__FDSAUDITLINK__" localSheetId="1" hidden="1">{"fdsup://directions/FAT Viewer?action=UPDATE&amp;creator=factset&amp;DYN_ARGS=TRUE&amp;DOC_NAME=FAT:FQL_AUDITING_CLIENT_TEMPLATE.FAT&amp;display_string=Audit&amp;VAR:KEY=HAJALKNCXS&amp;VAR:QUERY=RkZfRUJJVERBX09QRVIoUVRSLDQvMS8yMDEwLDYvMzAvMjAxMCwsLFVTRCk=&amp;WINDOW=FIRST_POPUP&amp;HEIGH","T=450&amp;WIDTH=450&amp;START_MAXIMIZED=FALSE&amp;VAR:CALENDAR=US&amp;VAR:SYMBOL=BHI&amp;VAR:INDEX=0"}</definedName>
    <definedName name="_884__FDSAUDITLINK__" hidden="1">{"fdsup://directions/FAT Viewer?action=UPDATE&amp;creator=factset&amp;DYN_ARGS=TRUE&amp;DOC_NAME=FAT:FQL_AUDITING_CLIENT_TEMPLATE.FAT&amp;display_string=Audit&amp;VAR:KEY=HAJALKNCXS&amp;VAR:QUERY=RkZfRUJJVERBX09QRVIoUVRSLDQvMS8yMDEwLDYvMzAvMjAxMCwsLFVTRCk=&amp;WINDOW=FIRST_POPUP&amp;HEIGH","T=450&amp;WIDTH=450&amp;START_MAXIMIZED=FALSE&amp;VAR:CALENDAR=US&amp;VAR:SYMBOL=BHI&amp;VAR:INDEX=0"}</definedName>
    <definedName name="_885__FDSAUDITLINK__" localSheetId="7" hidden="1">{"fdsup://directions/FAT Viewer?action=UPDATE&amp;creator=factset&amp;DYN_ARGS=TRUE&amp;DOC_NAME=FAT:FQL_AUDITING_CLIENT_TEMPLATE.FAT&amp;display_string=Audit&amp;VAR:KEY=RGZATCFCDK&amp;VAR:QUERY=RkZfRUJJVERBX09QRVIoUVRSLDQvMS8yMDA5LDYvMzAvMjAwOSwsLFVTRCk=&amp;WINDOW=FIRST_POPUP&amp;HEIGH","T=450&amp;WIDTH=450&amp;START_MAXIMIZED=FALSE&amp;VAR:CALENDAR=US&amp;VAR:SYMBOL=BF.B&amp;VAR:INDEX=0"}</definedName>
    <definedName name="_885__FDSAUDITLINK__" localSheetId="9" hidden="1">{"fdsup://directions/FAT Viewer?action=UPDATE&amp;creator=factset&amp;DYN_ARGS=TRUE&amp;DOC_NAME=FAT:FQL_AUDITING_CLIENT_TEMPLATE.FAT&amp;display_string=Audit&amp;VAR:KEY=RGZATCFCDK&amp;VAR:QUERY=RkZfRUJJVERBX09QRVIoUVRSLDQvMS8yMDA5LDYvMzAvMjAwOSwsLFVTRCk=&amp;WINDOW=FIRST_POPUP&amp;HEIGH","T=450&amp;WIDTH=450&amp;START_MAXIMIZED=FALSE&amp;VAR:CALENDAR=US&amp;VAR:SYMBOL=BF.B&amp;VAR:INDEX=0"}</definedName>
    <definedName name="_885__FDSAUDITLINK__" localSheetId="8" hidden="1">{"fdsup://directions/FAT Viewer?action=UPDATE&amp;creator=factset&amp;DYN_ARGS=TRUE&amp;DOC_NAME=FAT:FQL_AUDITING_CLIENT_TEMPLATE.FAT&amp;display_string=Audit&amp;VAR:KEY=RGZATCFCDK&amp;VAR:QUERY=RkZfRUJJVERBX09QRVIoUVRSLDQvMS8yMDA5LDYvMzAvMjAwOSwsLFVTRCk=&amp;WINDOW=FIRST_POPUP&amp;HEIGH","T=450&amp;WIDTH=450&amp;START_MAXIMIZED=FALSE&amp;VAR:CALENDAR=US&amp;VAR:SYMBOL=BF.B&amp;VAR:INDEX=0"}</definedName>
    <definedName name="_885__FDSAUDITLINK__" localSheetId="10" hidden="1">{"fdsup://directions/FAT Viewer?action=UPDATE&amp;creator=factset&amp;DYN_ARGS=TRUE&amp;DOC_NAME=FAT:FQL_AUDITING_CLIENT_TEMPLATE.FAT&amp;display_string=Audit&amp;VAR:KEY=RGZATCFCDK&amp;VAR:QUERY=RkZfRUJJVERBX09QRVIoUVRSLDQvMS8yMDA5LDYvMzAvMjAwOSwsLFVTRCk=&amp;WINDOW=FIRST_POPUP&amp;HEIGH","T=450&amp;WIDTH=450&amp;START_MAXIMIZED=FALSE&amp;VAR:CALENDAR=US&amp;VAR:SYMBOL=BF.B&amp;VAR:INDEX=0"}</definedName>
    <definedName name="_885__FDSAUDITLINK__" localSheetId="3" hidden="1">{"fdsup://directions/FAT Viewer?action=UPDATE&amp;creator=factset&amp;DYN_ARGS=TRUE&amp;DOC_NAME=FAT:FQL_AUDITING_CLIENT_TEMPLATE.FAT&amp;display_string=Audit&amp;VAR:KEY=RGZATCFCDK&amp;VAR:QUERY=RkZfRUJJVERBX09QRVIoUVRSLDQvMS8yMDA5LDYvMzAvMjAwOSwsLFVTRCk=&amp;WINDOW=FIRST_POPUP&amp;HEIGH","T=450&amp;WIDTH=450&amp;START_MAXIMIZED=FALSE&amp;VAR:CALENDAR=US&amp;VAR:SYMBOL=BF.B&amp;VAR:INDEX=0"}</definedName>
    <definedName name="_885__FDSAUDITLINK__" localSheetId="5" hidden="1">{"fdsup://directions/FAT Viewer?action=UPDATE&amp;creator=factset&amp;DYN_ARGS=TRUE&amp;DOC_NAME=FAT:FQL_AUDITING_CLIENT_TEMPLATE.FAT&amp;display_string=Audit&amp;VAR:KEY=RGZATCFCDK&amp;VAR:QUERY=RkZfRUJJVERBX09QRVIoUVRSLDQvMS8yMDA5LDYvMzAvMjAwOSwsLFVTRCk=&amp;WINDOW=FIRST_POPUP&amp;HEIGH","T=450&amp;WIDTH=450&amp;START_MAXIMIZED=FALSE&amp;VAR:CALENDAR=US&amp;VAR:SYMBOL=BF.B&amp;VAR:INDEX=0"}</definedName>
    <definedName name="_885__FDSAUDITLINK__" localSheetId="1" hidden="1">{"fdsup://directions/FAT Viewer?action=UPDATE&amp;creator=factset&amp;DYN_ARGS=TRUE&amp;DOC_NAME=FAT:FQL_AUDITING_CLIENT_TEMPLATE.FAT&amp;display_string=Audit&amp;VAR:KEY=RGZATCFCDK&amp;VAR:QUERY=RkZfRUJJVERBX09QRVIoUVRSLDQvMS8yMDA5LDYvMzAvMjAwOSwsLFVTRCk=&amp;WINDOW=FIRST_POPUP&amp;HEIGH","T=450&amp;WIDTH=450&amp;START_MAXIMIZED=FALSE&amp;VAR:CALENDAR=US&amp;VAR:SYMBOL=BF.B&amp;VAR:INDEX=0"}</definedName>
    <definedName name="_885__FDSAUDITLINK__" hidden="1">{"fdsup://directions/FAT Viewer?action=UPDATE&amp;creator=factset&amp;DYN_ARGS=TRUE&amp;DOC_NAME=FAT:FQL_AUDITING_CLIENT_TEMPLATE.FAT&amp;display_string=Audit&amp;VAR:KEY=RGZATCFCDK&amp;VAR:QUERY=RkZfRUJJVERBX09QRVIoUVRSLDQvMS8yMDA5LDYvMzAvMjAwOSwsLFVTRCk=&amp;WINDOW=FIRST_POPUP&amp;HEIGH","T=450&amp;WIDTH=450&amp;START_MAXIMIZED=FALSE&amp;VAR:CALENDAR=US&amp;VAR:SYMBOL=BF.B&amp;VAR:INDEX=0"}</definedName>
    <definedName name="_886__FDSAUDITLINK__" localSheetId="7" hidden="1">{"fdsup://directions/FAT Viewer?action=UPDATE&amp;creator=factset&amp;DYN_ARGS=TRUE&amp;DOC_NAME=FAT:FQL_AUDITING_CLIENT_TEMPLATE.FAT&amp;display_string=Audit&amp;VAR:KEY=VEBENQLMBC&amp;VAR:QUERY=RkZfRUJJVERBX09QRVIoUVRSLDQvMS8yMDEwLDYvMzAvMjAxMCwsLFVTRCk=&amp;WINDOW=FIRST_POPUP&amp;HEIGH","T=450&amp;WIDTH=450&amp;START_MAXIMIZED=FALSE&amp;VAR:CALENDAR=US&amp;VAR:SYMBOL=BF.B&amp;VAR:INDEX=0"}</definedName>
    <definedName name="_886__FDSAUDITLINK__" localSheetId="9" hidden="1">{"fdsup://directions/FAT Viewer?action=UPDATE&amp;creator=factset&amp;DYN_ARGS=TRUE&amp;DOC_NAME=FAT:FQL_AUDITING_CLIENT_TEMPLATE.FAT&amp;display_string=Audit&amp;VAR:KEY=VEBENQLMBC&amp;VAR:QUERY=RkZfRUJJVERBX09QRVIoUVRSLDQvMS8yMDEwLDYvMzAvMjAxMCwsLFVTRCk=&amp;WINDOW=FIRST_POPUP&amp;HEIGH","T=450&amp;WIDTH=450&amp;START_MAXIMIZED=FALSE&amp;VAR:CALENDAR=US&amp;VAR:SYMBOL=BF.B&amp;VAR:INDEX=0"}</definedName>
    <definedName name="_886__FDSAUDITLINK__" localSheetId="8" hidden="1">{"fdsup://directions/FAT Viewer?action=UPDATE&amp;creator=factset&amp;DYN_ARGS=TRUE&amp;DOC_NAME=FAT:FQL_AUDITING_CLIENT_TEMPLATE.FAT&amp;display_string=Audit&amp;VAR:KEY=VEBENQLMBC&amp;VAR:QUERY=RkZfRUJJVERBX09QRVIoUVRSLDQvMS8yMDEwLDYvMzAvMjAxMCwsLFVTRCk=&amp;WINDOW=FIRST_POPUP&amp;HEIGH","T=450&amp;WIDTH=450&amp;START_MAXIMIZED=FALSE&amp;VAR:CALENDAR=US&amp;VAR:SYMBOL=BF.B&amp;VAR:INDEX=0"}</definedName>
    <definedName name="_886__FDSAUDITLINK__" localSheetId="10" hidden="1">{"fdsup://directions/FAT Viewer?action=UPDATE&amp;creator=factset&amp;DYN_ARGS=TRUE&amp;DOC_NAME=FAT:FQL_AUDITING_CLIENT_TEMPLATE.FAT&amp;display_string=Audit&amp;VAR:KEY=VEBENQLMBC&amp;VAR:QUERY=RkZfRUJJVERBX09QRVIoUVRSLDQvMS8yMDEwLDYvMzAvMjAxMCwsLFVTRCk=&amp;WINDOW=FIRST_POPUP&amp;HEIGH","T=450&amp;WIDTH=450&amp;START_MAXIMIZED=FALSE&amp;VAR:CALENDAR=US&amp;VAR:SYMBOL=BF.B&amp;VAR:INDEX=0"}</definedName>
    <definedName name="_886__FDSAUDITLINK__" localSheetId="3" hidden="1">{"fdsup://directions/FAT Viewer?action=UPDATE&amp;creator=factset&amp;DYN_ARGS=TRUE&amp;DOC_NAME=FAT:FQL_AUDITING_CLIENT_TEMPLATE.FAT&amp;display_string=Audit&amp;VAR:KEY=VEBENQLMBC&amp;VAR:QUERY=RkZfRUJJVERBX09QRVIoUVRSLDQvMS8yMDEwLDYvMzAvMjAxMCwsLFVTRCk=&amp;WINDOW=FIRST_POPUP&amp;HEIGH","T=450&amp;WIDTH=450&amp;START_MAXIMIZED=FALSE&amp;VAR:CALENDAR=US&amp;VAR:SYMBOL=BF.B&amp;VAR:INDEX=0"}</definedName>
    <definedName name="_886__FDSAUDITLINK__" localSheetId="5" hidden="1">{"fdsup://directions/FAT Viewer?action=UPDATE&amp;creator=factset&amp;DYN_ARGS=TRUE&amp;DOC_NAME=FAT:FQL_AUDITING_CLIENT_TEMPLATE.FAT&amp;display_string=Audit&amp;VAR:KEY=VEBENQLMBC&amp;VAR:QUERY=RkZfRUJJVERBX09QRVIoUVRSLDQvMS8yMDEwLDYvMzAvMjAxMCwsLFVTRCk=&amp;WINDOW=FIRST_POPUP&amp;HEIGH","T=450&amp;WIDTH=450&amp;START_MAXIMIZED=FALSE&amp;VAR:CALENDAR=US&amp;VAR:SYMBOL=BF.B&amp;VAR:INDEX=0"}</definedName>
    <definedName name="_886__FDSAUDITLINK__" localSheetId="1" hidden="1">{"fdsup://directions/FAT Viewer?action=UPDATE&amp;creator=factset&amp;DYN_ARGS=TRUE&amp;DOC_NAME=FAT:FQL_AUDITING_CLIENT_TEMPLATE.FAT&amp;display_string=Audit&amp;VAR:KEY=VEBENQLMBC&amp;VAR:QUERY=RkZfRUJJVERBX09QRVIoUVRSLDQvMS8yMDEwLDYvMzAvMjAxMCwsLFVTRCk=&amp;WINDOW=FIRST_POPUP&amp;HEIGH","T=450&amp;WIDTH=450&amp;START_MAXIMIZED=FALSE&amp;VAR:CALENDAR=US&amp;VAR:SYMBOL=BF.B&amp;VAR:INDEX=0"}</definedName>
    <definedName name="_886__FDSAUDITLINK__" hidden="1">{"fdsup://directions/FAT Viewer?action=UPDATE&amp;creator=factset&amp;DYN_ARGS=TRUE&amp;DOC_NAME=FAT:FQL_AUDITING_CLIENT_TEMPLATE.FAT&amp;display_string=Audit&amp;VAR:KEY=VEBENQLMBC&amp;VAR:QUERY=RkZfRUJJVERBX09QRVIoUVRSLDQvMS8yMDEwLDYvMzAvMjAxMCwsLFVTRCk=&amp;WINDOW=FIRST_POPUP&amp;HEIGH","T=450&amp;WIDTH=450&amp;START_MAXIMIZED=FALSE&amp;VAR:CALENDAR=US&amp;VAR:SYMBOL=BF.B&amp;VAR:INDEX=0"}</definedName>
    <definedName name="_887__FDSAUDITLINK__" localSheetId="7" hidden="1">{"fdsup://directions/FAT Viewer?action=UPDATE&amp;creator=factset&amp;DYN_ARGS=TRUE&amp;DOC_NAME=FAT:FQL_AUDITING_CLIENT_TEMPLATE.FAT&amp;display_string=Audit&amp;VAR:KEY=JGJCZUFSVS&amp;VAR:QUERY=RkZfRUJJVERBX09QRVIoUVRSLDQvMS8yMDA5LDYvMzAvMjAwOSwsLFVTRCk=&amp;WINDOW=FIRST_POPUP&amp;HEIGH","T=450&amp;WIDTH=450&amp;START_MAXIMIZED=FALSE&amp;VAR:CALENDAR=US&amp;VAR:SYMBOL=BEN&amp;VAR:INDEX=0"}</definedName>
    <definedName name="_887__FDSAUDITLINK__" localSheetId="9" hidden="1">{"fdsup://directions/FAT Viewer?action=UPDATE&amp;creator=factset&amp;DYN_ARGS=TRUE&amp;DOC_NAME=FAT:FQL_AUDITING_CLIENT_TEMPLATE.FAT&amp;display_string=Audit&amp;VAR:KEY=JGJCZUFSVS&amp;VAR:QUERY=RkZfRUJJVERBX09QRVIoUVRSLDQvMS8yMDA5LDYvMzAvMjAwOSwsLFVTRCk=&amp;WINDOW=FIRST_POPUP&amp;HEIGH","T=450&amp;WIDTH=450&amp;START_MAXIMIZED=FALSE&amp;VAR:CALENDAR=US&amp;VAR:SYMBOL=BEN&amp;VAR:INDEX=0"}</definedName>
    <definedName name="_887__FDSAUDITLINK__" localSheetId="8" hidden="1">{"fdsup://directions/FAT Viewer?action=UPDATE&amp;creator=factset&amp;DYN_ARGS=TRUE&amp;DOC_NAME=FAT:FQL_AUDITING_CLIENT_TEMPLATE.FAT&amp;display_string=Audit&amp;VAR:KEY=JGJCZUFSVS&amp;VAR:QUERY=RkZfRUJJVERBX09QRVIoUVRSLDQvMS8yMDA5LDYvMzAvMjAwOSwsLFVTRCk=&amp;WINDOW=FIRST_POPUP&amp;HEIGH","T=450&amp;WIDTH=450&amp;START_MAXIMIZED=FALSE&amp;VAR:CALENDAR=US&amp;VAR:SYMBOL=BEN&amp;VAR:INDEX=0"}</definedName>
    <definedName name="_887__FDSAUDITLINK__" localSheetId="10" hidden="1">{"fdsup://directions/FAT Viewer?action=UPDATE&amp;creator=factset&amp;DYN_ARGS=TRUE&amp;DOC_NAME=FAT:FQL_AUDITING_CLIENT_TEMPLATE.FAT&amp;display_string=Audit&amp;VAR:KEY=JGJCZUFSVS&amp;VAR:QUERY=RkZfRUJJVERBX09QRVIoUVRSLDQvMS8yMDA5LDYvMzAvMjAwOSwsLFVTRCk=&amp;WINDOW=FIRST_POPUP&amp;HEIGH","T=450&amp;WIDTH=450&amp;START_MAXIMIZED=FALSE&amp;VAR:CALENDAR=US&amp;VAR:SYMBOL=BEN&amp;VAR:INDEX=0"}</definedName>
    <definedName name="_887__FDSAUDITLINK__" localSheetId="3" hidden="1">{"fdsup://directions/FAT Viewer?action=UPDATE&amp;creator=factset&amp;DYN_ARGS=TRUE&amp;DOC_NAME=FAT:FQL_AUDITING_CLIENT_TEMPLATE.FAT&amp;display_string=Audit&amp;VAR:KEY=JGJCZUFSVS&amp;VAR:QUERY=RkZfRUJJVERBX09QRVIoUVRSLDQvMS8yMDA5LDYvMzAvMjAwOSwsLFVTRCk=&amp;WINDOW=FIRST_POPUP&amp;HEIGH","T=450&amp;WIDTH=450&amp;START_MAXIMIZED=FALSE&amp;VAR:CALENDAR=US&amp;VAR:SYMBOL=BEN&amp;VAR:INDEX=0"}</definedName>
    <definedName name="_887__FDSAUDITLINK__" localSheetId="5" hidden="1">{"fdsup://directions/FAT Viewer?action=UPDATE&amp;creator=factset&amp;DYN_ARGS=TRUE&amp;DOC_NAME=FAT:FQL_AUDITING_CLIENT_TEMPLATE.FAT&amp;display_string=Audit&amp;VAR:KEY=JGJCZUFSVS&amp;VAR:QUERY=RkZfRUJJVERBX09QRVIoUVRSLDQvMS8yMDA5LDYvMzAvMjAwOSwsLFVTRCk=&amp;WINDOW=FIRST_POPUP&amp;HEIGH","T=450&amp;WIDTH=450&amp;START_MAXIMIZED=FALSE&amp;VAR:CALENDAR=US&amp;VAR:SYMBOL=BEN&amp;VAR:INDEX=0"}</definedName>
    <definedName name="_887__FDSAUDITLINK__" localSheetId="1" hidden="1">{"fdsup://directions/FAT Viewer?action=UPDATE&amp;creator=factset&amp;DYN_ARGS=TRUE&amp;DOC_NAME=FAT:FQL_AUDITING_CLIENT_TEMPLATE.FAT&amp;display_string=Audit&amp;VAR:KEY=JGJCZUFSVS&amp;VAR:QUERY=RkZfRUJJVERBX09QRVIoUVRSLDQvMS8yMDA5LDYvMzAvMjAwOSwsLFVTRCk=&amp;WINDOW=FIRST_POPUP&amp;HEIGH","T=450&amp;WIDTH=450&amp;START_MAXIMIZED=FALSE&amp;VAR:CALENDAR=US&amp;VAR:SYMBOL=BEN&amp;VAR:INDEX=0"}</definedName>
    <definedName name="_887__FDSAUDITLINK__" hidden="1">{"fdsup://directions/FAT Viewer?action=UPDATE&amp;creator=factset&amp;DYN_ARGS=TRUE&amp;DOC_NAME=FAT:FQL_AUDITING_CLIENT_TEMPLATE.FAT&amp;display_string=Audit&amp;VAR:KEY=JGJCZUFSVS&amp;VAR:QUERY=RkZfRUJJVERBX09QRVIoUVRSLDQvMS8yMDA5LDYvMzAvMjAwOSwsLFVTRCk=&amp;WINDOW=FIRST_POPUP&amp;HEIGH","T=450&amp;WIDTH=450&amp;START_MAXIMIZED=FALSE&amp;VAR:CALENDAR=US&amp;VAR:SYMBOL=BEN&amp;VAR:INDEX=0"}</definedName>
    <definedName name="_888__FDSAUDITLINK__" localSheetId="7" hidden="1">{"fdsup://directions/FAT Viewer?action=UPDATE&amp;creator=factset&amp;DYN_ARGS=TRUE&amp;DOC_NAME=FAT:FQL_AUDITING_CLIENT_TEMPLATE.FAT&amp;display_string=Audit&amp;VAR:KEY=TUTIBCNWJS&amp;VAR:QUERY=RkZfRUJJVERBX09QRVIoUVRSLDQvMS8yMDEwLDYvMzAvMjAxMCwsLFVTRCk=&amp;WINDOW=FIRST_POPUP&amp;HEIGH","T=450&amp;WIDTH=450&amp;START_MAXIMIZED=FALSE&amp;VAR:CALENDAR=US&amp;VAR:SYMBOL=BEN&amp;VAR:INDEX=0"}</definedName>
    <definedName name="_888__FDSAUDITLINK__" localSheetId="9" hidden="1">{"fdsup://directions/FAT Viewer?action=UPDATE&amp;creator=factset&amp;DYN_ARGS=TRUE&amp;DOC_NAME=FAT:FQL_AUDITING_CLIENT_TEMPLATE.FAT&amp;display_string=Audit&amp;VAR:KEY=TUTIBCNWJS&amp;VAR:QUERY=RkZfRUJJVERBX09QRVIoUVRSLDQvMS8yMDEwLDYvMzAvMjAxMCwsLFVTRCk=&amp;WINDOW=FIRST_POPUP&amp;HEIGH","T=450&amp;WIDTH=450&amp;START_MAXIMIZED=FALSE&amp;VAR:CALENDAR=US&amp;VAR:SYMBOL=BEN&amp;VAR:INDEX=0"}</definedName>
    <definedName name="_888__FDSAUDITLINK__" localSheetId="8" hidden="1">{"fdsup://directions/FAT Viewer?action=UPDATE&amp;creator=factset&amp;DYN_ARGS=TRUE&amp;DOC_NAME=FAT:FQL_AUDITING_CLIENT_TEMPLATE.FAT&amp;display_string=Audit&amp;VAR:KEY=TUTIBCNWJS&amp;VAR:QUERY=RkZfRUJJVERBX09QRVIoUVRSLDQvMS8yMDEwLDYvMzAvMjAxMCwsLFVTRCk=&amp;WINDOW=FIRST_POPUP&amp;HEIGH","T=450&amp;WIDTH=450&amp;START_MAXIMIZED=FALSE&amp;VAR:CALENDAR=US&amp;VAR:SYMBOL=BEN&amp;VAR:INDEX=0"}</definedName>
    <definedName name="_888__FDSAUDITLINK__" localSheetId="10" hidden="1">{"fdsup://directions/FAT Viewer?action=UPDATE&amp;creator=factset&amp;DYN_ARGS=TRUE&amp;DOC_NAME=FAT:FQL_AUDITING_CLIENT_TEMPLATE.FAT&amp;display_string=Audit&amp;VAR:KEY=TUTIBCNWJS&amp;VAR:QUERY=RkZfRUJJVERBX09QRVIoUVRSLDQvMS8yMDEwLDYvMzAvMjAxMCwsLFVTRCk=&amp;WINDOW=FIRST_POPUP&amp;HEIGH","T=450&amp;WIDTH=450&amp;START_MAXIMIZED=FALSE&amp;VAR:CALENDAR=US&amp;VAR:SYMBOL=BEN&amp;VAR:INDEX=0"}</definedName>
    <definedName name="_888__FDSAUDITLINK__" localSheetId="3" hidden="1">{"fdsup://directions/FAT Viewer?action=UPDATE&amp;creator=factset&amp;DYN_ARGS=TRUE&amp;DOC_NAME=FAT:FQL_AUDITING_CLIENT_TEMPLATE.FAT&amp;display_string=Audit&amp;VAR:KEY=TUTIBCNWJS&amp;VAR:QUERY=RkZfRUJJVERBX09QRVIoUVRSLDQvMS8yMDEwLDYvMzAvMjAxMCwsLFVTRCk=&amp;WINDOW=FIRST_POPUP&amp;HEIGH","T=450&amp;WIDTH=450&amp;START_MAXIMIZED=FALSE&amp;VAR:CALENDAR=US&amp;VAR:SYMBOL=BEN&amp;VAR:INDEX=0"}</definedName>
    <definedName name="_888__FDSAUDITLINK__" localSheetId="5" hidden="1">{"fdsup://directions/FAT Viewer?action=UPDATE&amp;creator=factset&amp;DYN_ARGS=TRUE&amp;DOC_NAME=FAT:FQL_AUDITING_CLIENT_TEMPLATE.FAT&amp;display_string=Audit&amp;VAR:KEY=TUTIBCNWJS&amp;VAR:QUERY=RkZfRUJJVERBX09QRVIoUVRSLDQvMS8yMDEwLDYvMzAvMjAxMCwsLFVTRCk=&amp;WINDOW=FIRST_POPUP&amp;HEIGH","T=450&amp;WIDTH=450&amp;START_MAXIMIZED=FALSE&amp;VAR:CALENDAR=US&amp;VAR:SYMBOL=BEN&amp;VAR:INDEX=0"}</definedName>
    <definedName name="_888__FDSAUDITLINK__" localSheetId="1" hidden="1">{"fdsup://directions/FAT Viewer?action=UPDATE&amp;creator=factset&amp;DYN_ARGS=TRUE&amp;DOC_NAME=FAT:FQL_AUDITING_CLIENT_TEMPLATE.FAT&amp;display_string=Audit&amp;VAR:KEY=TUTIBCNWJS&amp;VAR:QUERY=RkZfRUJJVERBX09QRVIoUVRSLDQvMS8yMDEwLDYvMzAvMjAxMCwsLFVTRCk=&amp;WINDOW=FIRST_POPUP&amp;HEIGH","T=450&amp;WIDTH=450&amp;START_MAXIMIZED=FALSE&amp;VAR:CALENDAR=US&amp;VAR:SYMBOL=BEN&amp;VAR:INDEX=0"}</definedName>
    <definedName name="_888__FDSAUDITLINK__" hidden="1">{"fdsup://directions/FAT Viewer?action=UPDATE&amp;creator=factset&amp;DYN_ARGS=TRUE&amp;DOC_NAME=FAT:FQL_AUDITING_CLIENT_TEMPLATE.FAT&amp;display_string=Audit&amp;VAR:KEY=TUTIBCNWJS&amp;VAR:QUERY=RkZfRUJJVERBX09QRVIoUVRSLDQvMS8yMDEwLDYvMzAvMjAxMCwsLFVTRCk=&amp;WINDOW=FIRST_POPUP&amp;HEIGH","T=450&amp;WIDTH=450&amp;START_MAXIMIZED=FALSE&amp;VAR:CALENDAR=US&amp;VAR:SYMBOL=BEN&amp;VAR:INDEX=0"}</definedName>
    <definedName name="_889__FDSAUDITLINK__" localSheetId="7" hidden="1">{"fdsup://directions/FAT Viewer?action=UPDATE&amp;creator=factset&amp;DYN_ARGS=TRUE&amp;DOC_NAME=FAT:FQL_AUDITING_CLIENT_TEMPLATE.FAT&amp;display_string=Audit&amp;VAR:KEY=ZIFKTWLGDG&amp;VAR:QUERY=RkZfRUJJVERBX09QRVIoUVRSLDQvMS8yMDA5LDYvMzAvMjAwOSwsLFVTRCk=&amp;WINDOW=FIRST_POPUP&amp;HEIGH","T=450&amp;WIDTH=450&amp;START_MAXIMIZED=FALSE&amp;VAR:CALENDAR=US&amp;VAR:SYMBOL=BDX&amp;VAR:INDEX=0"}</definedName>
    <definedName name="_889__FDSAUDITLINK__" localSheetId="9" hidden="1">{"fdsup://directions/FAT Viewer?action=UPDATE&amp;creator=factset&amp;DYN_ARGS=TRUE&amp;DOC_NAME=FAT:FQL_AUDITING_CLIENT_TEMPLATE.FAT&amp;display_string=Audit&amp;VAR:KEY=ZIFKTWLGDG&amp;VAR:QUERY=RkZfRUJJVERBX09QRVIoUVRSLDQvMS8yMDA5LDYvMzAvMjAwOSwsLFVTRCk=&amp;WINDOW=FIRST_POPUP&amp;HEIGH","T=450&amp;WIDTH=450&amp;START_MAXIMIZED=FALSE&amp;VAR:CALENDAR=US&amp;VAR:SYMBOL=BDX&amp;VAR:INDEX=0"}</definedName>
    <definedName name="_889__FDSAUDITLINK__" localSheetId="8" hidden="1">{"fdsup://directions/FAT Viewer?action=UPDATE&amp;creator=factset&amp;DYN_ARGS=TRUE&amp;DOC_NAME=FAT:FQL_AUDITING_CLIENT_TEMPLATE.FAT&amp;display_string=Audit&amp;VAR:KEY=ZIFKTWLGDG&amp;VAR:QUERY=RkZfRUJJVERBX09QRVIoUVRSLDQvMS8yMDA5LDYvMzAvMjAwOSwsLFVTRCk=&amp;WINDOW=FIRST_POPUP&amp;HEIGH","T=450&amp;WIDTH=450&amp;START_MAXIMIZED=FALSE&amp;VAR:CALENDAR=US&amp;VAR:SYMBOL=BDX&amp;VAR:INDEX=0"}</definedName>
    <definedName name="_889__FDSAUDITLINK__" localSheetId="10" hidden="1">{"fdsup://directions/FAT Viewer?action=UPDATE&amp;creator=factset&amp;DYN_ARGS=TRUE&amp;DOC_NAME=FAT:FQL_AUDITING_CLIENT_TEMPLATE.FAT&amp;display_string=Audit&amp;VAR:KEY=ZIFKTWLGDG&amp;VAR:QUERY=RkZfRUJJVERBX09QRVIoUVRSLDQvMS8yMDA5LDYvMzAvMjAwOSwsLFVTRCk=&amp;WINDOW=FIRST_POPUP&amp;HEIGH","T=450&amp;WIDTH=450&amp;START_MAXIMIZED=FALSE&amp;VAR:CALENDAR=US&amp;VAR:SYMBOL=BDX&amp;VAR:INDEX=0"}</definedName>
    <definedName name="_889__FDSAUDITLINK__" localSheetId="3" hidden="1">{"fdsup://directions/FAT Viewer?action=UPDATE&amp;creator=factset&amp;DYN_ARGS=TRUE&amp;DOC_NAME=FAT:FQL_AUDITING_CLIENT_TEMPLATE.FAT&amp;display_string=Audit&amp;VAR:KEY=ZIFKTWLGDG&amp;VAR:QUERY=RkZfRUJJVERBX09QRVIoUVRSLDQvMS8yMDA5LDYvMzAvMjAwOSwsLFVTRCk=&amp;WINDOW=FIRST_POPUP&amp;HEIGH","T=450&amp;WIDTH=450&amp;START_MAXIMIZED=FALSE&amp;VAR:CALENDAR=US&amp;VAR:SYMBOL=BDX&amp;VAR:INDEX=0"}</definedName>
    <definedName name="_889__FDSAUDITLINK__" localSheetId="5" hidden="1">{"fdsup://directions/FAT Viewer?action=UPDATE&amp;creator=factset&amp;DYN_ARGS=TRUE&amp;DOC_NAME=FAT:FQL_AUDITING_CLIENT_TEMPLATE.FAT&amp;display_string=Audit&amp;VAR:KEY=ZIFKTWLGDG&amp;VAR:QUERY=RkZfRUJJVERBX09QRVIoUVRSLDQvMS8yMDA5LDYvMzAvMjAwOSwsLFVTRCk=&amp;WINDOW=FIRST_POPUP&amp;HEIGH","T=450&amp;WIDTH=450&amp;START_MAXIMIZED=FALSE&amp;VAR:CALENDAR=US&amp;VAR:SYMBOL=BDX&amp;VAR:INDEX=0"}</definedName>
    <definedName name="_889__FDSAUDITLINK__" localSheetId="1" hidden="1">{"fdsup://directions/FAT Viewer?action=UPDATE&amp;creator=factset&amp;DYN_ARGS=TRUE&amp;DOC_NAME=FAT:FQL_AUDITING_CLIENT_TEMPLATE.FAT&amp;display_string=Audit&amp;VAR:KEY=ZIFKTWLGDG&amp;VAR:QUERY=RkZfRUJJVERBX09QRVIoUVRSLDQvMS8yMDA5LDYvMzAvMjAwOSwsLFVTRCk=&amp;WINDOW=FIRST_POPUP&amp;HEIGH","T=450&amp;WIDTH=450&amp;START_MAXIMIZED=FALSE&amp;VAR:CALENDAR=US&amp;VAR:SYMBOL=BDX&amp;VAR:INDEX=0"}</definedName>
    <definedName name="_889__FDSAUDITLINK__" hidden="1">{"fdsup://directions/FAT Viewer?action=UPDATE&amp;creator=factset&amp;DYN_ARGS=TRUE&amp;DOC_NAME=FAT:FQL_AUDITING_CLIENT_TEMPLATE.FAT&amp;display_string=Audit&amp;VAR:KEY=ZIFKTWLGDG&amp;VAR:QUERY=RkZfRUJJVERBX09QRVIoUVRSLDQvMS8yMDA5LDYvMzAvMjAwOSwsLFVTRCk=&amp;WINDOW=FIRST_POPUP&amp;HEIGH","T=450&amp;WIDTH=450&amp;START_MAXIMIZED=FALSE&amp;VAR:CALENDAR=US&amp;VAR:SYMBOL=BDX&amp;VAR:INDEX=0"}</definedName>
    <definedName name="_89__FDSAUDITLINK__" localSheetId="7" hidden="1">{"fdsup://directions/FAT Viewer?action=UPDATE&amp;creator=factset&amp;DYN_ARGS=TRUE&amp;DOC_NAME=FAT:FQL_AUDITING_CLIENT_TEMPLATE.FAT&amp;display_string=Audit&amp;VAR:KEY=BIRMHKJWVW&amp;VAR:QUERY=RkZfRUJJVERBX09QRVIoUVRSLDQvMS8yMDA5LDYvMzAvMjAwOSwsLFVTRCk=&amp;WINDOW=FIRST_POPUP&amp;HEIGH","T=450&amp;WIDTH=450&amp;START_MAXIMIZED=FALSE&amp;VAR:CALENDAR=US&amp;VAR:SYMBOL=UNP&amp;VAR:INDEX=0"}</definedName>
    <definedName name="_89__FDSAUDITLINK__" localSheetId="9" hidden="1">{"fdsup://directions/FAT Viewer?action=UPDATE&amp;creator=factset&amp;DYN_ARGS=TRUE&amp;DOC_NAME=FAT:FQL_AUDITING_CLIENT_TEMPLATE.FAT&amp;display_string=Audit&amp;VAR:KEY=BIRMHKJWVW&amp;VAR:QUERY=RkZfRUJJVERBX09QRVIoUVRSLDQvMS8yMDA5LDYvMzAvMjAwOSwsLFVTRCk=&amp;WINDOW=FIRST_POPUP&amp;HEIGH","T=450&amp;WIDTH=450&amp;START_MAXIMIZED=FALSE&amp;VAR:CALENDAR=US&amp;VAR:SYMBOL=UNP&amp;VAR:INDEX=0"}</definedName>
    <definedName name="_89__FDSAUDITLINK__" localSheetId="8" hidden="1">{"fdsup://directions/FAT Viewer?action=UPDATE&amp;creator=factset&amp;DYN_ARGS=TRUE&amp;DOC_NAME=FAT:FQL_AUDITING_CLIENT_TEMPLATE.FAT&amp;display_string=Audit&amp;VAR:KEY=BIRMHKJWVW&amp;VAR:QUERY=RkZfRUJJVERBX09QRVIoUVRSLDQvMS8yMDA5LDYvMzAvMjAwOSwsLFVTRCk=&amp;WINDOW=FIRST_POPUP&amp;HEIGH","T=450&amp;WIDTH=450&amp;START_MAXIMIZED=FALSE&amp;VAR:CALENDAR=US&amp;VAR:SYMBOL=UNP&amp;VAR:INDEX=0"}</definedName>
    <definedName name="_89__FDSAUDITLINK__" localSheetId="10" hidden="1">{"fdsup://directions/FAT Viewer?action=UPDATE&amp;creator=factset&amp;DYN_ARGS=TRUE&amp;DOC_NAME=FAT:FQL_AUDITING_CLIENT_TEMPLATE.FAT&amp;display_string=Audit&amp;VAR:KEY=BIRMHKJWVW&amp;VAR:QUERY=RkZfRUJJVERBX09QRVIoUVRSLDQvMS8yMDA5LDYvMzAvMjAwOSwsLFVTRCk=&amp;WINDOW=FIRST_POPUP&amp;HEIGH","T=450&amp;WIDTH=450&amp;START_MAXIMIZED=FALSE&amp;VAR:CALENDAR=US&amp;VAR:SYMBOL=UNP&amp;VAR:INDEX=0"}</definedName>
    <definedName name="_89__FDSAUDITLINK__" localSheetId="3" hidden="1">{"fdsup://directions/FAT Viewer?action=UPDATE&amp;creator=factset&amp;DYN_ARGS=TRUE&amp;DOC_NAME=FAT:FQL_AUDITING_CLIENT_TEMPLATE.FAT&amp;display_string=Audit&amp;VAR:KEY=BIRMHKJWVW&amp;VAR:QUERY=RkZfRUJJVERBX09QRVIoUVRSLDQvMS8yMDA5LDYvMzAvMjAwOSwsLFVTRCk=&amp;WINDOW=FIRST_POPUP&amp;HEIGH","T=450&amp;WIDTH=450&amp;START_MAXIMIZED=FALSE&amp;VAR:CALENDAR=US&amp;VAR:SYMBOL=UNP&amp;VAR:INDEX=0"}</definedName>
    <definedName name="_89__FDSAUDITLINK__" localSheetId="5" hidden="1">{"fdsup://directions/FAT Viewer?action=UPDATE&amp;creator=factset&amp;DYN_ARGS=TRUE&amp;DOC_NAME=FAT:FQL_AUDITING_CLIENT_TEMPLATE.FAT&amp;display_string=Audit&amp;VAR:KEY=BIRMHKJWVW&amp;VAR:QUERY=RkZfRUJJVERBX09QRVIoUVRSLDQvMS8yMDA5LDYvMzAvMjAwOSwsLFVTRCk=&amp;WINDOW=FIRST_POPUP&amp;HEIGH","T=450&amp;WIDTH=450&amp;START_MAXIMIZED=FALSE&amp;VAR:CALENDAR=US&amp;VAR:SYMBOL=UNP&amp;VAR:INDEX=0"}</definedName>
    <definedName name="_89__FDSAUDITLINK__" localSheetId="1" hidden="1">{"fdsup://directions/FAT Viewer?action=UPDATE&amp;creator=factset&amp;DYN_ARGS=TRUE&amp;DOC_NAME=FAT:FQL_AUDITING_CLIENT_TEMPLATE.FAT&amp;display_string=Audit&amp;VAR:KEY=BIRMHKJWVW&amp;VAR:QUERY=RkZfRUJJVERBX09QRVIoUVRSLDQvMS8yMDA5LDYvMzAvMjAwOSwsLFVTRCk=&amp;WINDOW=FIRST_POPUP&amp;HEIGH","T=450&amp;WIDTH=450&amp;START_MAXIMIZED=FALSE&amp;VAR:CALENDAR=US&amp;VAR:SYMBOL=UNP&amp;VAR:INDEX=0"}</definedName>
    <definedName name="_89__FDSAUDITLINK__" hidden="1">{"fdsup://directions/FAT Viewer?action=UPDATE&amp;creator=factset&amp;DYN_ARGS=TRUE&amp;DOC_NAME=FAT:FQL_AUDITING_CLIENT_TEMPLATE.FAT&amp;display_string=Audit&amp;VAR:KEY=BIRMHKJWVW&amp;VAR:QUERY=RkZfRUJJVERBX09QRVIoUVRSLDQvMS8yMDA5LDYvMzAvMjAwOSwsLFVTRCk=&amp;WINDOW=FIRST_POPUP&amp;HEIGH","T=450&amp;WIDTH=450&amp;START_MAXIMIZED=FALSE&amp;VAR:CALENDAR=US&amp;VAR:SYMBOL=UNP&amp;VAR:INDEX=0"}</definedName>
    <definedName name="_890__FDSAUDITLINK__" localSheetId="7" hidden="1">{"fdsup://directions/FAT Viewer?action=UPDATE&amp;creator=factset&amp;DYN_ARGS=TRUE&amp;DOC_NAME=FAT:FQL_AUDITING_CLIENT_TEMPLATE.FAT&amp;display_string=Audit&amp;VAR:KEY=PWJUBUVMLA&amp;VAR:QUERY=RkZfRUJJVERBX09QRVIoUVRSLDQvMS8yMDEwLDYvMzAvMjAxMCwsLFVTRCk=&amp;WINDOW=FIRST_POPUP&amp;HEIGH","T=450&amp;WIDTH=450&amp;START_MAXIMIZED=FALSE&amp;VAR:CALENDAR=US&amp;VAR:SYMBOL=BDX&amp;VAR:INDEX=0"}</definedName>
    <definedName name="_890__FDSAUDITLINK__" localSheetId="9" hidden="1">{"fdsup://directions/FAT Viewer?action=UPDATE&amp;creator=factset&amp;DYN_ARGS=TRUE&amp;DOC_NAME=FAT:FQL_AUDITING_CLIENT_TEMPLATE.FAT&amp;display_string=Audit&amp;VAR:KEY=PWJUBUVMLA&amp;VAR:QUERY=RkZfRUJJVERBX09QRVIoUVRSLDQvMS8yMDEwLDYvMzAvMjAxMCwsLFVTRCk=&amp;WINDOW=FIRST_POPUP&amp;HEIGH","T=450&amp;WIDTH=450&amp;START_MAXIMIZED=FALSE&amp;VAR:CALENDAR=US&amp;VAR:SYMBOL=BDX&amp;VAR:INDEX=0"}</definedName>
    <definedName name="_890__FDSAUDITLINK__" localSheetId="8" hidden="1">{"fdsup://directions/FAT Viewer?action=UPDATE&amp;creator=factset&amp;DYN_ARGS=TRUE&amp;DOC_NAME=FAT:FQL_AUDITING_CLIENT_TEMPLATE.FAT&amp;display_string=Audit&amp;VAR:KEY=PWJUBUVMLA&amp;VAR:QUERY=RkZfRUJJVERBX09QRVIoUVRSLDQvMS8yMDEwLDYvMzAvMjAxMCwsLFVTRCk=&amp;WINDOW=FIRST_POPUP&amp;HEIGH","T=450&amp;WIDTH=450&amp;START_MAXIMIZED=FALSE&amp;VAR:CALENDAR=US&amp;VAR:SYMBOL=BDX&amp;VAR:INDEX=0"}</definedName>
    <definedName name="_890__FDSAUDITLINK__" localSheetId="10" hidden="1">{"fdsup://directions/FAT Viewer?action=UPDATE&amp;creator=factset&amp;DYN_ARGS=TRUE&amp;DOC_NAME=FAT:FQL_AUDITING_CLIENT_TEMPLATE.FAT&amp;display_string=Audit&amp;VAR:KEY=PWJUBUVMLA&amp;VAR:QUERY=RkZfRUJJVERBX09QRVIoUVRSLDQvMS8yMDEwLDYvMzAvMjAxMCwsLFVTRCk=&amp;WINDOW=FIRST_POPUP&amp;HEIGH","T=450&amp;WIDTH=450&amp;START_MAXIMIZED=FALSE&amp;VAR:CALENDAR=US&amp;VAR:SYMBOL=BDX&amp;VAR:INDEX=0"}</definedName>
    <definedName name="_890__FDSAUDITLINK__" localSheetId="3" hidden="1">{"fdsup://directions/FAT Viewer?action=UPDATE&amp;creator=factset&amp;DYN_ARGS=TRUE&amp;DOC_NAME=FAT:FQL_AUDITING_CLIENT_TEMPLATE.FAT&amp;display_string=Audit&amp;VAR:KEY=PWJUBUVMLA&amp;VAR:QUERY=RkZfRUJJVERBX09QRVIoUVRSLDQvMS8yMDEwLDYvMzAvMjAxMCwsLFVTRCk=&amp;WINDOW=FIRST_POPUP&amp;HEIGH","T=450&amp;WIDTH=450&amp;START_MAXIMIZED=FALSE&amp;VAR:CALENDAR=US&amp;VAR:SYMBOL=BDX&amp;VAR:INDEX=0"}</definedName>
    <definedName name="_890__FDSAUDITLINK__" localSheetId="5" hidden="1">{"fdsup://directions/FAT Viewer?action=UPDATE&amp;creator=factset&amp;DYN_ARGS=TRUE&amp;DOC_NAME=FAT:FQL_AUDITING_CLIENT_TEMPLATE.FAT&amp;display_string=Audit&amp;VAR:KEY=PWJUBUVMLA&amp;VAR:QUERY=RkZfRUJJVERBX09QRVIoUVRSLDQvMS8yMDEwLDYvMzAvMjAxMCwsLFVTRCk=&amp;WINDOW=FIRST_POPUP&amp;HEIGH","T=450&amp;WIDTH=450&amp;START_MAXIMIZED=FALSE&amp;VAR:CALENDAR=US&amp;VAR:SYMBOL=BDX&amp;VAR:INDEX=0"}</definedName>
    <definedName name="_890__FDSAUDITLINK__" localSheetId="1" hidden="1">{"fdsup://directions/FAT Viewer?action=UPDATE&amp;creator=factset&amp;DYN_ARGS=TRUE&amp;DOC_NAME=FAT:FQL_AUDITING_CLIENT_TEMPLATE.FAT&amp;display_string=Audit&amp;VAR:KEY=PWJUBUVMLA&amp;VAR:QUERY=RkZfRUJJVERBX09QRVIoUVRSLDQvMS8yMDEwLDYvMzAvMjAxMCwsLFVTRCk=&amp;WINDOW=FIRST_POPUP&amp;HEIGH","T=450&amp;WIDTH=450&amp;START_MAXIMIZED=FALSE&amp;VAR:CALENDAR=US&amp;VAR:SYMBOL=BDX&amp;VAR:INDEX=0"}</definedName>
    <definedName name="_890__FDSAUDITLINK__" hidden="1">{"fdsup://directions/FAT Viewer?action=UPDATE&amp;creator=factset&amp;DYN_ARGS=TRUE&amp;DOC_NAME=FAT:FQL_AUDITING_CLIENT_TEMPLATE.FAT&amp;display_string=Audit&amp;VAR:KEY=PWJUBUVMLA&amp;VAR:QUERY=RkZfRUJJVERBX09QRVIoUVRSLDQvMS8yMDEwLDYvMzAvMjAxMCwsLFVTRCk=&amp;WINDOW=FIRST_POPUP&amp;HEIGH","T=450&amp;WIDTH=450&amp;START_MAXIMIZED=FALSE&amp;VAR:CALENDAR=US&amp;VAR:SYMBOL=BDX&amp;VAR:INDEX=0"}</definedName>
    <definedName name="_891__FDSAUDITLINK__" localSheetId="7" hidden="1">{"fdsup://directions/FAT Viewer?action=UPDATE&amp;creator=factset&amp;DYN_ARGS=TRUE&amp;DOC_NAME=FAT:FQL_AUDITING_CLIENT_TEMPLATE.FAT&amp;display_string=Audit&amp;VAR:KEY=ZUPUBKZUPC&amp;VAR:QUERY=RkZfRUJJVERBX09QRVIoUVRSLDQvMS8yMDA5LDYvMzAvMjAwOSwsLFVTRCk=&amp;WINDOW=FIRST_POPUP&amp;HEIGH","T=450&amp;WIDTH=450&amp;START_MAXIMIZED=FALSE&amp;VAR:CALENDAR=US&amp;VAR:SYMBOL=BCR&amp;VAR:INDEX=0"}</definedName>
    <definedName name="_891__FDSAUDITLINK__" localSheetId="9" hidden="1">{"fdsup://directions/FAT Viewer?action=UPDATE&amp;creator=factset&amp;DYN_ARGS=TRUE&amp;DOC_NAME=FAT:FQL_AUDITING_CLIENT_TEMPLATE.FAT&amp;display_string=Audit&amp;VAR:KEY=ZUPUBKZUPC&amp;VAR:QUERY=RkZfRUJJVERBX09QRVIoUVRSLDQvMS8yMDA5LDYvMzAvMjAwOSwsLFVTRCk=&amp;WINDOW=FIRST_POPUP&amp;HEIGH","T=450&amp;WIDTH=450&amp;START_MAXIMIZED=FALSE&amp;VAR:CALENDAR=US&amp;VAR:SYMBOL=BCR&amp;VAR:INDEX=0"}</definedName>
    <definedName name="_891__FDSAUDITLINK__" localSheetId="8" hidden="1">{"fdsup://directions/FAT Viewer?action=UPDATE&amp;creator=factset&amp;DYN_ARGS=TRUE&amp;DOC_NAME=FAT:FQL_AUDITING_CLIENT_TEMPLATE.FAT&amp;display_string=Audit&amp;VAR:KEY=ZUPUBKZUPC&amp;VAR:QUERY=RkZfRUJJVERBX09QRVIoUVRSLDQvMS8yMDA5LDYvMzAvMjAwOSwsLFVTRCk=&amp;WINDOW=FIRST_POPUP&amp;HEIGH","T=450&amp;WIDTH=450&amp;START_MAXIMIZED=FALSE&amp;VAR:CALENDAR=US&amp;VAR:SYMBOL=BCR&amp;VAR:INDEX=0"}</definedName>
    <definedName name="_891__FDSAUDITLINK__" localSheetId="10" hidden="1">{"fdsup://directions/FAT Viewer?action=UPDATE&amp;creator=factset&amp;DYN_ARGS=TRUE&amp;DOC_NAME=FAT:FQL_AUDITING_CLIENT_TEMPLATE.FAT&amp;display_string=Audit&amp;VAR:KEY=ZUPUBKZUPC&amp;VAR:QUERY=RkZfRUJJVERBX09QRVIoUVRSLDQvMS8yMDA5LDYvMzAvMjAwOSwsLFVTRCk=&amp;WINDOW=FIRST_POPUP&amp;HEIGH","T=450&amp;WIDTH=450&amp;START_MAXIMIZED=FALSE&amp;VAR:CALENDAR=US&amp;VAR:SYMBOL=BCR&amp;VAR:INDEX=0"}</definedName>
    <definedName name="_891__FDSAUDITLINK__" localSheetId="3" hidden="1">{"fdsup://directions/FAT Viewer?action=UPDATE&amp;creator=factset&amp;DYN_ARGS=TRUE&amp;DOC_NAME=FAT:FQL_AUDITING_CLIENT_TEMPLATE.FAT&amp;display_string=Audit&amp;VAR:KEY=ZUPUBKZUPC&amp;VAR:QUERY=RkZfRUJJVERBX09QRVIoUVRSLDQvMS8yMDA5LDYvMzAvMjAwOSwsLFVTRCk=&amp;WINDOW=FIRST_POPUP&amp;HEIGH","T=450&amp;WIDTH=450&amp;START_MAXIMIZED=FALSE&amp;VAR:CALENDAR=US&amp;VAR:SYMBOL=BCR&amp;VAR:INDEX=0"}</definedName>
    <definedName name="_891__FDSAUDITLINK__" localSheetId="5" hidden="1">{"fdsup://directions/FAT Viewer?action=UPDATE&amp;creator=factset&amp;DYN_ARGS=TRUE&amp;DOC_NAME=FAT:FQL_AUDITING_CLIENT_TEMPLATE.FAT&amp;display_string=Audit&amp;VAR:KEY=ZUPUBKZUPC&amp;VAR:QUERY=RkZfRUJJVERBX09QRVIoUVRSLDQvMS8yMDA5LDYvMzAvMjAwOSwsLFVTRCk=&amp;WINDOW=FIRST_POPUP&amp;HEIGH","T=450&amp;WIDTH=450&amp;START_MAXIMIZED=FALSE&amp;VAR:CALENDAR=US&amp;VAR:SYMBOL=BCR&amp;VAR:INDEX=0"}</definedName>
    <definedName name="_891__FDSAUDITLINK__" localSheetId="1" hidden="1">{"fdsup://directions/FAT Viewer?action=UPDATE&amp;creator=factset&amp;DYN_ARGS=TRUE&amp;DOC_NAME=FAT:FQL_AUDITING_CLIENT_TEMPLATE.FAT&amp;display_string=Audit&amp;VAR:KEY=ZUPUBKZUPC&amp;VAR:QUERY=RkZfRUJJVERBX09QRVIoUVRSLDQvMS8yMDA5LDYvMzAvMjAwOSwsLFVTRCk=&amp;WINDOW=FIRST_POPUP&amp;HEIGH","T=450&amp;WIDTH=450&amp;START_MAXIMIZED=FALSE&amp;VAR:CALENDAR=US&amp;VAR:SYMBOL=BCR&amp;VAR:INDEX=0"}</definedName>
    <definedName name="_891__FDSAUDITLINK__" hidden="1">{"fdsup://directions/FAT Viewer?action=UPDATE&amp;creator=factset&amp;DYN_ARGS=TRUE&amp;DOC_NAME=FAT:FQL_AUDITING_CLIENT_TEMPLATE.FAT&amp;display_string=Audit&amp;VAR:KEY=ZUPUBKZUPC&amp;VAR:QUERY=RkZfRUJJVERBX09QRVIoUVRSLDQvMS8yMDA5LDYvMzAvMjAwOSwsLFVTRCk=&amp;WINDOW=FIRST_POPUP&amp;HEIGH","T=450&amp;WIDTH=450&amp;START_MAXIMIZED=FALSE&amp;VAR:CALENDAR=US&amp;VAR:SYMBOL=BCR&amp;VAR:INDEX=0"}</definedName>
    <definedName name="_892__FDSAUDITLINK__" localSheetId="7" hidden="1">{"fdsup://directions/FAT Viewer?action=UPDATE&amp;creator=factset&amp;DYN_ARGS=TRUE&amp;DOC_NAME=FAT:FQL_AUDITING_CLIENT_TEMPLATE.FAT&amp;display_string=Audit&amp;VAR:KEY=VSDYHYZGRE&amp;VAR:QUERY=RkZfRUJJVERBX09QRVIoUVRSLDQvMS8yMDEwLDYvMzAvMjAxMCwsLFVTRCk=&amp;WINDOW=FIRST_POPUP&amp;HEIGH","T=450&amp;WIDTH=450&amp;START_MAXIMIZED=FALSE&amp;VAR:CALENDAR=US&amp;VAR:SYMBOL=BCR&amp;VAR:INDEX=0"}</definedName>
    <definedName name="_892__FDSAUDITLINK__" localSheetId="9" hidden="1">{"fdsup://directions/FAT Viewer?action=UPDATE&amp;creator=factset&amp;DYN_ARGS=TRUE&amp;DOC_NAME=FAT:FQL_AUDITING_CLIENT_TEMPLATE.FAT&amp;display_string=Audit&amp;VAR:KEY=VSDYHYZGRE&amp;VAR:QUERY=RkZfRUJJVERBX09QRVIoUVRSLDQvMS8yMDEwLDYvMzAvMjAxMCwsLFVTRCk=&amp;WINDOW=FIRST_POPUP&amp;HEIGH","T=450&amp;WIDTH=450&amp;START_MAXIMIZED=FALSE&amp;VAR:CALENDAR=US&amp;VAR:SYMBOL=BCR&amp;VAR:INDEX=0"}</definedName>
    <definedName name="_892__FDSAUDITLINK__" localSheetId="8" hidden="1">{"fdsup://directions/FAT Viewer?action=UPDATE&amp;creator=factset&amp;DYN_ARGS=TRUE&amp;DOC_NAME=FAT:FQL_AUDITING_CLIENT_TEMPLATE.FAT&amp;display_string=Audit&amp;VAR:KEY=VSDYHYZGRE&amp;VAR:QUERY=RkZfRUJJVERBX09QRVIoUVRSLDQvMS8yMDEwLDYvMzAvMjAxMCwsLFVTRCk=&amp;WINDOW=FIRST_POPUP&amp;HEIGH","T=450&amp;WIDTH=450&amp;START_MAXIMIZED=FALSE&amp;VAR:CALENDAR=US&amp;VAR:SYMBOL=BCR&amp;VAR:INDEX=0"}</definedName>
    <definedName name="_892__FDSAUDITLINK__" localSheetId="10" hidden="1">{"fdsup://directions/FAT Viewer?action=UPDATE&amp;creator=factset&amp;DYN_ARGS=TRUE&amp;DOC_NAME=FAT:FQL_AUDITING_CLIENT_TEMPLATE.FAT&amp;display_string=Audit&amp;VAR:KEY=VSDYHYZGRE&amp;VAR:QUERY=RkZfRUJJVERBX09QRVIoUVRSLDQvMS8yMDEwLDYvMzAvMjAxMCwsLFVTRCk=&amp;WINDOW=FIRST_POPUP&amp;HEIGH","T=450&amp;WIDTH=450&amp;START_MAXIMIZED=FALSE&amp;VAR:CALENDAR=US&amp;VAR:SYMBOL=BCR&amp;VAR:INDEX=0"}</definedName>
    <definedName name="_892__FDSAUDITLINK__" localSheetId="3" hidden="1">{"fdsup://directions/FAT Viewer?action=UPDATE&amp;creator=factset&amp;DYN_ARGS=TRUE&amp;DOC_NAME=FAT:FQL_AUDITING_CLIENT_TEMPLATE.FAT&amp;display_string=Audit&amp;VAR:KEY=VSDYHYZGRE&amp;VAR:QUERY=RkZfRUJJVERBX09QRVIoUVRSLDQvMS8yMDEwLDYvMzAvMjAxMCwsLFVTRCk=&amp;WINDOW=FIRST_POPUP&amp;HEIGH","T=450&amp;WIDTH=450&amp;START_MAXIMIZED=FALSE&amp;VAR:CALENDAR=US&amp;VAR:SYMBOL=BCR&amp;VAR:INDEX=0"}</definedName>
    <definedName name="_892__FDSAUDITLINK__" localSheetId="5" hidden="1">{"fdsup://directions/FAT Viewer?action=UPDATE&amp;creator=factset&amp;DYN_ARGS=TRUE&amp;DOC_NAME=FAT:FQL_AUDITING_CLIENT_TEMPLATE.FAT&amp;display_string=Audit&amp;VAR:KEY=VSDYHYZGRE&amp;VAR:QUERY=RkZfRUJJVERBX09QRVIoUVRSLDQvMS8yMDEwLDYvMzAvMjAxMCwsLFVTRCk=&amp;WINDOW=FIRST_POPUP&amp;HEIGH","T=450&amp;WIDTH=450&amp;START_MAXIMIZED=FALSE&amp;VAR:CALENDAR=US&amp;VAR:SYMBOL=BCR&amp;VAR:INDEX=0"}</definedName>
    <definedName name="_892__FDSAUDITLINK__" localSheetId="1" hidden="1">{"fdsup://directions/FAT Viewer?action=UPDATE&amp;creator=factset&amp;DYN_ARGS=TRUE&amp;DOC_NAME=FAT:FQL_AUDITING_CLIENT_TEMPLATE.FAT&amp;display_string=Audit&amp;VAR:KEY=VSDYHYZGRE&amp;VAR:QUERY=RkZfRUJJVERBX09QRVIoUVRSLDQvMS8yMDEwLDYvMzAvMjAxMCwsLFVTRCk=&amp;WINDOW=FIRST_POPUP&amp;HEIGH","T=450&amp;WIDTH=450&amp;START_MAXIMIZED=FALSE&amp;VAR:CALENDAR=US&amp;VAR:SYMBOL=BCR&amp;VAR:INDEX=0"}</definedName>
    <definedName name="_892__FDSAUDITLINK__" hidden="1">{"fdsup://directions/FAT Viewer?action=UPDATE&amp;creator=factset&amp;DYN_ARGS=TRUE&amp;DOC_NAME=FAT:FQL_AUDITING_CLIENT_TEMPLATE.FAT&amp;display_string=Audit&amp;VAR:KEY=VSDYHYZGRE&amp;VAR:QUERY=RkZfRUJJVERBX09QRVIoUVRSLDQvMS8yMDEwLDYvMzAvMjAxMCwsLFVTRCk=&amp;WINDOW=FIRST_POPUP&amp;HEIGH","T=450&amp;WIDTH=450&amp;START_MAXIMIZED=FALSE&amp;VAR:CALENDAR=US&amp;VAR:SYMBOL=BCR&amp;VAR:INDEX=0"}</definedName>
    <definedName name="_893__FDSAUDITLINK__" localSheetId="7" hidden="1">{"fdsup://directions/FAT Viewer?action=UPDATE&amp;creator=factset&amp;DYN_ARGS=TRUE&amp;DOC_NAME=FAT:FQL_AUDITING_CLIENT_TEMPLATE.FAT&amp;display_string=Audit&amp;VAR:KEY=VSTKNOHKJO&amp;VAR:QUERY=RkZfRUJJVERBX09QRVIoUVRSLDQvMS8yMDA5LDYvMzAvMjAwOSwsLFVTRCk=&amp;WINDOW=FIRST_POPUP&amp;HEIGH","T=450&amp;WIDTH=450&amp;START_MAXIMIZED=FALSE&amp;VAR:CALENDAR=US&amp;VAR:SYMBOL=BBY&amp;VAR:INDEX=0"}</definedName>
    <definedName name="_893__FDSAUDITLINK__" localSheetId="9" hidden="1">{"fdsup://directions/FAT Viewer?action=UPDATE&amp;creator=factset&amp;DYN_ARGS=TRUE&amp;DOC_NAME=FAT:FQL_AUDITING_CLIENT_TEMPLATE.FAT&amp;display_string=Audit&amp;VAR:KEY=VSTKNOHKJO&amp;VAR:QUERY=RkZfRUJJVERBX09QRVIoUVRSLDQvMS8yMDA5LDYvMzAvMjAwOSwsLFVTRCk=&amp;WINDOW=FIRST_POPUP&amp;HEIGH","T=450&amp;WIDTH=450&amp;START_MAXIMIZED=FALSE&amp;VAR:CALENDAR=US&amp;VAR:SYMBOL=BBY&amp;VAR:INDEX=0"}</definedName>
    <definedName name="_893__FDSAUDITLINK__" localSheetId="8" hidden="1">{"fdsup://directions/FAT Viewer?action=UPDATE&amp;creator=factset&amp;DYN_ARGS=TRUE&amp;DOC_NAME=FAT:FQL_AUDITING_CLIENT_TEMPLATE.FAT&amp;display_string=Audit&amp;VAR:KEY=VSTKNOHKJO&amp;VAR:QUERY=RkZfRUJJVERBX09QRVIoUVRSLDQvMS8yMDA5LDYvMzAvMjAwOSwsLFVTRCk=&amp;WINDOW=FIRST_POPUP&amp;HEIGH","T=450&amp;WIDTH=450&amp;START_MAXIMIZED=FALSE&amp;VAR:CALENDAR=US&amp;VAR:SYMBOL=BBY&amp;VAR:INDEX=0"}</definedName>
    <definedName name="_893__FDSAUDITLINK__" localSheetId="10" hidden="1">{"fdsup://directions/FAT Viewer?action=UPDATE&amp;creator=factset&amp;DYN_ARGS=TRUE&amp;DOC_NAME=FAT:FQL_AUDITING_CLIENT_TEMPLATE.FAT&amp;display_string=Audit&amp;VAR:KEY=VSTKNOHKJO&amp;VAR:QUERY=RkZfRUJJVERBX09QRVIoUVRSLDQvMS8yMDA5LDYvMzAvMjAwOSwsLFVTRCk=&amp;WINDOW=FIRST_POPUP&amp;HEIGH","T=450&amp;WIDTH=450&amp;START_MAXIMIZED=FALSE&amp;VAR:CALENDAR=US&amp;VAR:SYMBOL=BBY&amp;VAR:INDEX=0"}</definedName>
    <definedName name="_893__FDSAUDITLINK__" localSheetId="3" hidden="1">{"fdsup://directions/FAT Viewer?action=UPDATE&amp;creator=factset&amp;DYN_ARGS=TRUE&amp;DOC_NAME=FAT:FQL_AUDITING_CLIENT_TEMPLATE.FAT&amp;display_string=Audit&amp;VAR:KEY=VSTKNOHKJO&amp;VAR:QUERY=RkZfRUJJVERBX09QRVIoUVRSLDQvMS8yMDA5LDYvMzAvMjAwOSwsLFVTRCk=&amp;WINDOW=FIRST_POPUP&amp;HEIGH","T=450&amp;WIDTH=450&amp;START_MAXIMIZED=FALSE&amp;VAR:CALENDAR=US&amp;VAR:SYMBOL=BBY&amp;VAR:INDEX=0"}</definedName>
    <definedName name="_893__FDSAUDITLINK__" localSheetId="5" hidden="1">{"fdsup://directions/FAT Viewer?action=UPDATE&amp;creator=factset&amp;DYN_ARGS=TRUE&amp;DOC_NAME=FAT:FQL_AUDITING_CLIENT_TEMPLATE.FAT&amp;display_string=Audit&amp;VAR:KEY=VSTKNOHKJO&amp;VAR:QUERY=RkZfRUJJVERBX09QRVIoUVRSLDQvMS8yMDA5LDYvMzAvMjAwOSwsLFVTRCk=&amp;WINDOW=FIRST_POPUP&amp;HEIGH","T=450&amp;WIDTH=450&amp;START_MAXIMIZED=FALSE&amp;VAR:CALENDAR=US&amp;VAR:SYMBOL=BBY&amp;VAR:INDEX=0"}</definedName>
    <definedName name="_893__FDSAUDITLINK__" localSheetId="1" hidden="1">{"fdsup://directions/FAT Viewer?action=UPDATE&amp;creator=factset&amp;DYN_ARGS=TRUE&amp;DOC_NAME=FAT:FQL_AUDITING_CLIENT_TEMPLATE.FAT&amp;display_string=Audit&amp;VAR:KEY=VSTKNOHKJO&amp;VAR:QUERY=RkZfRUJJVERBX09QRVIoUVRSLDQvMS8yMDA5LDYvMzAvMjAwOSwsLFVTRCk=&amp;WINDOW=FIRST_POPUP&amp;HEIGH","T=450&amp;WIDTH=450&amp;START_MAXIMIZED=FALSE&amp;VAR:CALENDAR=US&amp;VAR:SYMBOL=BBY&amp;VAR:INDEX=0"}</definedName>
    <definedName name="_893__FDSAUDITLINK__" hidden="1">{"fdsup://directions/FAT Viewer?action=UPDATE&amp;creator=factset&amp;DYN_ARGS=TRUE&amp;DOC_NAME=FAT:FQL_AUDITING_CLIENT_TEMPLATE.FAT&amp;display_string=Audit&amp;VAR:KEY=VSTKNOHKJO&amp;VAR:QUERY=RkZfRUJJVERBX09QRVIoUVRSLDQvMS8yMDA5LDYvMzAvMjAwOSwsLFVTRCk=&amp;WINDOW=FIRST_POPUP&amp;HEIGH","T=450&amp;WIDTH=450&amp;START_MAXIMIZED=FALSE&amp;VAR:CALENDAR=US&amp;VAR:SYMBOL=BBY&amp;VAR:INDEX=0"}</definedName>
    <definedName name="_894__FDSAUDITLINK__" localSheetId="7" hidden="1">{"fdsup://directions/FAT Viewer?action=UPDATE&amp;creator=factset&amp;DYN_ARGS=TRUE&amp;DOC_NAME=FAT:FQL_AUDITING_CLIENT_TEMPLATE.FAT&amp;display_string=Audit&amp;VAR:KEY=PQFKVYZOPS&amp;VAR:QUERY=RkZfRUJJVERBX09QRVIoUVRSLDQvMS8yMDEwLDYvMzAvMjAxMCwsLFVTRCk=&amp;WINDOW=FIRST_POPUP&amp;HEIGH","T=450&amp;WIDTH=450&amp;START_MAXIMIZED=FALSE&amp;VAR:CALENDAR=US&amp;VAR:SYMBOL=BBY&amp;VAR:INDEX=0"}</definedName>
    <definedName name="_894__FDSAUDITLINK__" localSheetId="9" hidden="1">{"fdsup://directions/FAT Viewer?action=UPDATE&amp;creator=factset&amp;DYN_ARGS=TRUE&amp;DOC_NAME=FAT:FQL_AUDITING_CLIENT_TEMPLATE.FAT&amp;display_string=Audit&amp;VAR:KEY=PQFKVYZOPS&amp;VAR:QUERY=RkZfRUJJVERBX09QRVIoUVRSLDQvMS8yMDEwLDYvMzAvMjAxMCwsLFVTRCk=&amp;WINDOW=FIRST_POPUP&amp;HEIGH","T=450&amp;WIDTH=450&amp;START_MAXIMIZED=FALSE&amp;VAR:CALENDAR=US&amp;VAR:SYMBOL=BBY&amp;VAR:INDEX=0"}</definedName>
    <definedName name="_894__FDSAUDITLINK__" localSheetId="8" hidden="1">{"fdsup://directions/FAT Viewer?action=UPDATE&amp;creator=factset&amp;DYN_ARGS=TRUE&amp;DOC_NAME=FAT:FQL_AUDITING_CLIENT_TEMPLATE.FAT&amp;display_string=Audit&amp;VAR:KEY=PQFKVYZOPS&amp;VAR:QUERY=RkZfRUJJVERBX09QRVIoUVRSLDQvMS8yMDEwLDYvMzAvMjAxMCwsLFVTRCk=&amp;WINDOW=FIRST_POPUP&amp;HEIGH","T=450&amp;WIDTH=450&amp;START_MAXIMIZED=FALSE&amp;VAR:CALENDAR=US&amp;VAR:SYMBOL=BBY&amp;VAR:INDEX=0"}</definedName>
    <definedName name="_894__FDSAUDITLINK__" localSheetId="10" hidden="1">{"fdsup://directions/FAT Viewer?action=UPDATE&amp;creator=factset&amp;DYN_ARGS=TRUE&amp;DOC_NAME=FAT:FQL_AUDITING_CLIENT_TEMPLATE.FAT&amp;display_string=Audit&amp;VAR:KEY=PQFKVYZOPS&amp;VAR:QUERY=RkZfRUJJVERBX09QRVIoUVRSLDQvMS8yMDEwLDYvMzAvMjAxMCwsLFVTRCk=&amp;WINDOW=FIRST_POPUP&amp;HEIGH","T=450&amp;WIDTH=450&amp;START_MAXIMIZED=FALSE&amp;VAR:CALENDAR=US&amp;VAR:SYMBOL=BBY&amp;VAR:INDEX=0"}</definedName>
    <definedName name="_894__FDSAUDITLINK__" localSheetId="3" hidden="1">{"fdsup://directions/FAT Viewer?action=UPDATE&amp;creator=factset&amp;DYN_ARGS=TRUE&amp;DOC_NAME=FAT:FQL_AUDITING_CLIENT_TEMPLATE.FAT&amp;display_string=Audit&amp;VAR:KEY=PQFKVYZOPS&amp;VAR:QUERY=RkZfRUJJVERBX09QRVIoUVRSLDQvMS8yMDEwLDYvMzAvMjAxMCwsLFVTRCk=&amp;WINDOW=FIRST_POPUP&amp;HEIGH","T=450&amp;WIDTH=450&amp;START_MAXIMIZED=FALSE&amp;VAR:CALENDAR=US&amp;VAR:SYMBOL=BBY&amp;VAR:INDEX=0"}</definedName>
    <definedName name="_894__FDSAUDITLINK__" localSheetId="5" hidden="1">{"fdsup://directions/FAT Viewer?action=UPDATE&amp;creator=factset&amp;DYN_ARGS=TRUE&amp;DOC_NAME=FAT:FQL_AUDITING_CLIENT_TEMPLATE.FAT&amp;display_string=Audit&amp;VAR:KEY=PQFKVYZOPS&amp;VAR:QUERY=RkZfRUJJVERBX09QRVIoUVRSLDQvMS8yMDEwLDYvMzAvMjAxMCwsLFVTRCk=&amp;WINDOW=FIRST_POPUP&amp;HEIGH","T=450&amp;WIDTH=450&amp;START_MAXIMIZED=FALSE&amp;VAR:CALENDAR=US&amp;VAR:SYMBOL=BBY&amp;VAR:INDEX=0"}</definedName>
    <definedName name="_894__FDSAUDITLINK__" localSheetId="1" hidden="1">{"fdsup://directions/FAT Viewer?action=UPDATE&amp;creator=factset&amp;DYN_ARGS=TRUE&amp;DOC_NAME=FAT:FQL_AUDITING_CLIENT_TEMPLATE.FAT&amp;display_string=Audit&amp;VAR:KEY=PQFKVYZOPS&amp;VAR:QUERY=RkZfRUJJVERBX09QRVIoUVRSLDQvMS8yMDEwLDYvMzAvMjAxMCwsLFVTRCk=&amp;WINDOW=FIRST_POPUP&amp;HEIGH","T=450&amp;WIDTH=450&amp;START_MAXIMIZED=FALSE&amp;VAR:CALENDAR=US&amp;VAR:SYMBOL=BBY&amp;VAR:INDEX=0"}</definedName>
    <definedName name="_894__FDSAUDITLINK__" hidden="1">{"fdsup://directions/FAT Viewer?action=UPDATE&amp;creator=factset&amp;DYN_ARGS=TRUE&amp;DOC_NAME=FAT:FQL_AUDITING_CLIENT_TEMPLATE.FAT&amp;display_string=Audit&amp;VAR:KEY=PQFKVYZOPS&amp;VAR:QUERY=RkZfRUJJVERBX09QRVIoUVRSLDQvMS8yMDEwLDYvMzAvMjAxMCwsLFVTRCk=&amp;WINDOW=FIRST_POPUP&amp;HEIGH","T=450&amp;WIDTH=450&amp;START_MAXIMIZED=FALSE&amp;VAR:CALENDAR=US&amp;VAR:SYMBOL=BBY&amp;VAR:INDEX=0"}</definedName>
    <definedName name="_895__FDSAUDITLINK__" localSheetId="7" hidden="1">{"fdsup://directions/FAT Viewer?action=UPDATE&amp;creator=factset&amp;DYN_ARGS=TRUE&amp;DOC_NAME=FAT:FQL_AUDITING_CLIENT_TEMPLATE.FAT&amp;display_string=Audit&amp;VAR:KEY=RGTKLYJCXW&amp;VAR:QUERY=RkZfRUJJVERBX09QRVIoUVRSLDQvMS8yMDA5LDYvMzAvMjAwOSwsLFVTRCk=&amp;WINDOW=FIRST_POPUP&amp;HEIGH","T=450&amp;WIDTH=450&amp;START_MAXIMIZED=FALSE&amp;VAR:CALENDAR=US&amp;VAR:SYMBOL=BBT&amp;VAR:INDEX=0"}</definedName>
    <definedName name="_895__FDSAUDITLINK__" localSheetId="9" hidden="1">{"fdsup://directions/FAT Viewer?action=UPDATE&amp;creator=factset&amp;DYN_ARGS=TRUE&amp;DOC_NAME=FAT:FQL_AUDITING_CLIENT_TEMPLATE.FAT&amp;display_string=Audit&amp;VAR:KEY=RGTKLYJCXW&amp;VAR:QUERY=RkZfRUJJVERBX09QRVIoUVRSLDQvMS8yMDA5LDYvMzAvMjAwOSwsLFVTRCk=&amp;WINDOW=FIRST_POPUP&amp;HEIGH","T=450&amp;WIDTH=450&amp;START_MAXIMIZED=FALSE&amp;VAR:CALENDAR=US&amp;VAR:SYMBOL=BBT&amp;VAR:INDEX=0"}</definedName>
    <definedName name="_895__FDSAUDITLINK__" localSheetId="8" hidden="1">{"fdsup://directions/FAT Viewer?action=UPDATE&amp;creator=factset&amp;DYN_ARGS=TRUE&amp;DOC_NAME=FAT:FQL_AUDITING_CLIENT_TEMPLATE.FAT&amp;display_string=Audit&amp;VAR:KEY=RGTKLYJCXW&amp;VAR:QUERY=RkZfRUJJVERBX09QRVIoUVRSLDQvMS8yMDA5LDYvMzAvMjAwOSwsLFVTRCk=&amp;WINDOW=FIRST_POPUP&amp;HEIGH","T=450&amp;WIDTH=450&amp;START_MAXIMIZED=FALSE&amp;VAR:CALENDAR=US&amp;VAR:SYMBOL=BBT&amp;VAR:INDEX=0"}</definedName>
    <definedName name="_895__FDSAUDITLINK__" localSheetId="10" hidden="1">{"fdsup://directions/FAT Viewer?action=UPDATE&amp;creator=factset&amp;DYN_ARGS=TRUE&amp;DOC_NAME=FAT:FQL_AUDITING_CLIENT_TEMPLATE.FAT&amp;display_string=Audit&amp;VAR:KEY=RGTKLYJCXW&amp;VAR:QUERY=RkZfRUJJVERBX09QRVIoUVRSLDQvMS8yMDA5LDYvMzAvMjAwOSwsLFVTRCk=&amp;WINDOW=FIRST_POPUP&amp;HEIGH","T=450&amp;WIDTH=450&amp;START_MAXIMIZED=FALSE&amp;VAR:CALENDAR=US&amp;VAR:SYMBOL=BBT&amp;VAR:INDEX=0"}</definedName>
    <definedName name="_895__FDSAUDITLINK__" localSheetId="3" hidden="1">{"fdsup://directions/FAT Viewer?action=UPDATE&amp;creator=factset&amp;DYN_ARGS=TRUE&amp;DOC_NAME=FAT:FQL_AUDITING_CLIENT_TEMPLATE.FAT&amp;display_string=Audit&amp;VAR:KEY=RGTKLYJCXW&amp;VAR:QUERY=RkZfRUJJVERBX09QRVIoUVRSLDQvMS8yMDA5LDYvMzAvMjAwOSwsLFVTRCk=&amp;WINDOW=FIRST_POPUP&amp;HEIGH","T=450&amp;WIDTH=450&amp;START_MAXIMIZED=FALSE&amp;VAR:CALENDAR=US&amp;VAR:SYMBOL=BBT&amp;VAR:INDEX=0"}</definedName>
    <definedName name="_895__FDSAUDITLINK__" localSheetId="5" hidden="1">{"fdsup://directions/FAT Viewer?action=UPDATE&amp;creator=factset&amp;DYN_ARGS=TRUE&amp;DOC_NAME=FAT:FQL_AUDITING_CLIENT_TEMPLATE.FAT&amp;display_string=Audit&amp;VAR:KEY=RGTKLYJCXW&amp;VAR:QUERY=RkZfRUJJVERBX09QRVIoUVRSLDQvMS8yMDA5LDYvMzAvMjAwOSwsLFVTRCk=&amp;WINDOW=FIRST_POPUP&amp;HEIGH","T=450&amp;WIDTH=450&amp;START_MAXIMIZED=FALSE&amp;VAR:CALENDAR=US&amp;VAR:SYMBOL=BBT&amp;VAR:INDEX=0"}</definedName>
    <definedName name="_895__FDSAUDITLINK__" localSheetId="1" hidden="1">{"fdsup://directions/FAT Viewer?action=UPDATE&amp;creator=factset&amp;DYN_ARGS=TRUE&amp;DOC_NAME=FAT:FQL_AUDITING_CLIENT_TEMPLATE.FAT&amp;display_string=Audit&amp;VAR:KEY=RGTKLYJCXW&amp;VAR:QUERY=RkZfRUJJVERBX09QRVIoUVRSLDQvMS8yMDA5LDYvMzAvMjAwOSwsLFVTRCk=&amp;WINDOW=FIRST_POPUP&amp;HEIGH","T=450&amp;WIDTH=450&amp;START_MAXIMIZED=FALSE&amp;VAR:CALENDAR=US&amp;VAR:SYMBOL=BBT&amp;VAR:INDEX=0"}</definedName>
    <definedName name="_895__FDSAUDITLINK__" hidden="1">{"fdsup://directions/FAT Viewer?action=UPDATE&amp;creator=factset&amp;DYN_ARGS=TRUE&amp;DOC_NAME=FAT:FQL_AUDITING_CLIENT_TEMPLATE.FAT&amp;display_string=Audit&amp;VAR:KEY=RGTKLYJCXW&amp;VAR:QUERY=RkZfRUJJVERBX09QRVIoUVRSLDQvMS8yMDA5LDYvMzAvMjAwOSwsLFVTRCk=&amp;WINDOW=FIRST_POPUP&amp;HEIGH","T=450&amp;WIDTH=450&amp;START_MAXIMIZED=FALSE&amp;VAR:CALENDAR=US&amp;VAR:SYMBOL=BBT&amp;VAR:INDEX=0"}</definedName>
    <definedName name="_896__FDSAUDITLINK__" localSheetId="7" hidden="1">{"fdsup://directions/FAT Viewer?action=UPDATE&amp;creator=factset&amp;DYN_ARGS=TRUE&amp;DOC_NAME=FAT:FQL_AUDITING_CLIENT_TEMPLATE.FAT&amp;display_string=Audit&amp;VAR:KEY=BARCTOFSPE&amp;VAR:QUERY=RkZfRUJJVERBX09QRVIoUVRSLDQvMS8yMDEwLDYvMzAvMjAxMCwsLFVTRCk=&amp;WINDOW=FIRST_POPUP&amp;HEIGH","T=450&amp;WIDTH=450&amp;START_MAXIMIZED=FALSE&amp;VAR:CALENDAR=US&amp;VAR:SYMBOL=BBT&amp;VAR:INDEX=0"}</definedName>
    <definedName name="_896__FDSAUDITLINK__" localSheetId="9" hidden="1">{"fdsup://directions/FAT Viewer?action=UPDATE&amp;creator=factset&amp;DYN_ARGS=TRUE&amp;DOC_NAME=FAT:FQL_AUDITING_CLIENT_TEMPLATE.FAT&amp;display_string=Audit&amp;VAR:KEY=BARCTOFSPE&amp;VAR:QUERY=RkZfRUJJVERBX09QRVIoUVRSLDQvMS8yMDEwLDYvMzAvMjAxMCwsLFVTRCk=&amp;WINDOW=FIRST_POPUP&amp;HEIGH","T=450&amp;WIDTH=450&amp;START_MAXIMIZED=FALSE&amp;VAR:CALENDAR=US&amp;VAR:SYMBOL=BBT&amp;VAR:INDEX=0"}</definedName>
    <definedName name="_896__FDSAUDITLINK__" localSheetId="8" hidden="1">{"fdsup://directions/FAT Viewer?action=UPDATE&amp;creator=factset&amp;DYN_ARGS=TRUE&amp;DOC_NAME=FAT:FQL_AUDITING_CLIENT_TEMPLATE.FAT&amp;display_string=Audit&amp;VAR:KEY=BARCTOFSPE&amp;VAR:QUERY=RkZfRUJJVERBX09QRVIoUVRSLDQvMS8yMDEwLDYvMzAvMjAxMCwsLFVTRCk=&amp;WINDOW=FIRST_POPUP&amp;HEIGH","T=450&amp;WIDTH=450&amp;START_MAXIMIZED=FALSE&amp;VAR:CALENDAR=US&amp;VAR:SYMBOL=BBT&amp;VAR:INDEX=0"}</definedName>
    <definedName name="_896__FDSAUDITLINK__" localSheetId="10" hidden="1">{"fdsup://directions/FAT Viewer?action=UPDATE&amp;creator=factset&amp;DYN_ARGS=TRUE&amp;DOC_NAME=FAT:FQL_AUDITING_CLIENT_TEMPLATE.FAT&amp;display_string=Audit&amp;VAR:KEY=BARCTOFSPE&amp;VAR:QUERY=RkZfRUJJVERBX09QRVIoUVRSLDQvMS8yMDEwLDYvMzAvMjAxMCwsLFVTRCk=&amp;WINDOW=FIRST_POPUP&amp;HEIGH","T=450&amp;WIDTH=450&amp;START_MAXIMIZED=FALSE&amp;VAR:CALENDAR=US&amp;VAR:SYMBOL=BBT&amp;VAR:INDEX=0"}</definedName>
    <definedName name="_896__FDSAUDITLINK__" localSheetId="3" hidden="1">{"fdsup://directions/FAT Viewer?action=UPDATE&amp;creator=factset&amp;DYN_ARGS=TRUE&amp;DOC_NAME=FAT:FQL_AUDITING_CLIENT_TEMPLATE.FAT&amp;display_string=Audit&amp;VAR:KEY=BARCTOFSPE&amp;VAR:QUERY=RkZfRUJJVERBX09QRVIoUVRSLDQvMS8yMDEwLDYvMzAvMjAxMCwsLFVTRCk=&amp;WINDOW=FIRST_POPUP&amp;HEIGH","T=450&amp;WIDTH=450&amp;START_MAXIMIZED=FALSE&amp;VAR:CALENDAR=US&amp;VAR:SYMBOL=BBT&amp;VAR:INDEX=0"}</definedName>
    <definedName name="_896__FDSAUDITLINK__" localSheetId="5" hidden="1">{"fdsup://directions/FAT Viewer?action=UPDATE&amp;creator=factset&amp;DYN_ARGS=TRUE&amp;DOC_NAME=FAT:FQL_AUDITING_CLIENT_TEMPLATE.FAT&amp;display_string=Audit&amp;VAR:KEY=BARCTOFSPE&amp;VAR:QUERY=RkZfRUJJVERBX09QRVIoUVRSLDQvMS8yMDEwLDYvMzAvMjAxMCwsLFVTRCk=&amp;WINDOW=FIRST_POPUP&amp;HEIGH","T=450&amp;WIDTH=450&amp;START_MAXIMIZED=FALSE&amp;VAR:CALENDAR=US&amp;VAR:SYMBOL=BBT&amp;VAR:INDEX=0"}</definedName>
    <definedName name="_896__FDSAUDITLINK__" localSheetId="1" hidden="1">{"fdsup://directions/FAT Viewer?action=UPDATE&amp;creator=factset&amp;DYN_ARGS=TRUE&amp;DOC_NAME=FAT:FQL_AUDITING_CLIENT_TEMPLATE.FAT&amp;display_string=Audit&amp;VAR:KEY=BARCTOFSPE&amp;VAR:QUERY=RkZfRUJJVERBX09QRVIoUVRSLDQvMS8yMDEwLDYvMzAvMjAxMCwsLFVTRCk=&amp;WINDOW=FIRST_POPUP&amp;HEIGH","T=450&amp;WIDTH=450&amp;START_MAXIMIZED=FALSE&amp;VAR:CALENDAR=US&amp;VAR:SYMBOL=BBT&amp;VAR:INDEX=0"}</definedName>
    <definedName name="_896__FDSAUDITLINK__" hidden="1">{"fdsup://directions/FAT Viewer?action=UPDATE&amp;creator=factset&amp;DYN_ARGS=TRUE&amp;DOC_NAME=FAT:FQL_AUDITING_CLIENT_TEMPLATE.FAT&amp;display_string=Audit&amp;VAR:KEY=BARCTOFSPE&amp;VAR:QUERY=RkZfRUJJVERBX09QRVIoUVRSLDQvMS8yMDEwLDYvMzAvMjAxMCwsLFVTRCk=&amp;WINDOW=FIRST_POPUP&amp;HEIGH","T=450&amp;WIDTH=450&amp;START_MAXIMIZED=FALSE&amp;VAR:CALENDAR=US&amp;VAR:SYMBOL=BBT&amp;VAR:INDEX=0"}</definedName>
    <definedName name="_897__FDSAUDITLINK__" localSheetId="7" hidden="1">{"fdsup://directions/FAT Viewer?action=UPDATE&amp;creator=factset&amp;DYN_ARGS=TRUE&amp;DOC_NAME=FAT:FQL_AUDITING_CLIENT_TEMPLATE.FAT&amp;display_string=Audit&amp;VAR:KEY=FUTIVWPWFO&amp;VAR:QUERY=RkZfRUJJVERBX09QRVIoUVRSLDQvMS8yMDA5LDYvMzAvMjAwOSwsLFVTRCk=&amp;WINDOW=FIRST_POPUP&amp;HEIGH","T=450&amp;WIDTH=450&amp;START_MAXIMIZED=FALSE&amp;VAR:CALENDAR=US&amp;VAR:SYMBOL=BBBY&amp;VAR:INDEX=0"}</definedName>
    <definedName name="_897__FDSAUDITLINK__" localSheetId="9" hidden="1">{"fdsup://directions/FAT Viewer?action=UPDATE&amp;creator=factset&amp;DYN_ARGS=TRUE&amp;DOC_NAME=FAT:FQL_AUDITING_CLIENT_TEMPLATE.FAT&amp;display_string=Audit&amp;VAR:KEY=FUTIVWPWFO&amp;VAR:QUERY=RkZfRUJJVERBX09QRVIoUVRSLDQvMS8yMDA5LDYvMzAvMjAwOSwsLFVTRCk=&amp;WINDOW=FIRST_POPUP&amp;HEIGH","T=450&amp;WIDTH=450&amp;START_MAXIMIZED=FALSE&amp;VAR:CALENDAR=US&amp;VAR:SYMBOL=BBBY&amp;VAR:INDEX=0"}</definedName>
    <definedName name="_897__FDSAUDITLINK__" localSheetId="8" hidden="1">{"fdsup://directions/FAT Viewer?action=UPDATE&amp;creator=factset&amp;DYN_ARGS=TRUE&amp;DOC_NAME=FAT:FQL_AUDITING_CLIENT_TEMPLATE.FAT&amp;display_string=Audit&amp;VAR:KEY=FUTIVWPWFO&amp;VAR:QUERY=RkZfRUJJVERBX09QRVIoUVRSLDQvMS8yMDA5LDYvMzAvMjAwOSwsLFVTRCk=&amp;WINDOW=FIRST_POPUP&amp;HEIGH","T=450&amp;WIDTH=450&amp;START_MAXIMIZED=FALSE&amp;VAR:CALENDAR=US&amp;VAR:SYMBOL=BBBY&amp;VAR:INDEX=0"}</definedName>
    <definedName name="_897__FDSAUDITLINK__" localSheetId="10" hidden="1">{"fdsup://directions/FAT Viewer?action=UPDATE&amp;creator=factset&amp;DYN_ARGS=TRUE&amp;DOC_NAME=FAT:FQL_AUDITING_CLIENT_TEMPLATE.FAT&amp;display_string=Audit&amp;VAR:KEY=FUTIVWPWFO&amp;VAR:QUERY=RkZfRUJJVERBX09QRVIoUVRSLDQvMS8yMDA5LDYvMzAvMjAwOSwsLFVTRCk=&amp;WINDOW=FIRST_POPUP&amp;HEIGH","T=450&amp;WIDTH=450&amp;START_MAXIMIZED=FALSE&amp;VAR:CALENDAR=US&amp;VAR:SYMBOL=BBBY&amp;VAR:INDEX=0"}</definedName>
    <definedName name="_897__FDSAUDITLINK__" localSheetId="3" hidden="1">{"fdsup://directions/FAT Viewer?action=UPDATE&amp;creator=factset&amp;DYN_ARGS=TRUE&amp;DOC_NAME=FAT:FQL_AUDITING_CLIENT_TEMPLATE.FAT&amp;display_string=Audit&amp;VAR:KEY=FUTIVWPWFO&amp;VAR:QUERY=RkZfRUJJVERBX09QRVIoUVRSLDQvMS8yMDA5LDYvMzAvMjAwOSwsLFVTRCk=&amp;WINDOW=FIRST_POPUP&amp;HEIGH","T=450&amp;WIDTH=450&amp;START_MAXIMIZED=FALSE&amp;VAR:CALENDAR=US&amp;VAR:SYMBOL=BBBY&amp;VAR:INDEX=0"}</definedName>
    <definedName name="_897__FDSAUDITLINK__" localSheetId="5" hidden="1">{"fdsup://directions/FAT Viewer?action=UPDATE&amp;creator=factset&amp;DYN_ARGS=TRUE&amp;DOC_NAME=FAT:FQL_AUDITING_CLIENT_TEMPLATE.FAT&amp;display_string=Audit&amp;VAR:KEY=FUTIVWPWFO&amp;VAR:QUERY=RkZfRUJJVERBX09QRVIoUVRSLDQvMS8yMDA5LDYvMzAvMjAwOSwsLFVTRCk=&amp;WINDOW=FIRST_POPUP&amp;HEIGH","T=450&amp;WIDTH=450&amp;START_MAXIMIZED=FALSE&amp;VAR:CALENDAR=US&amp;VAR:SYMBOL=BBBY&amp;VAR:INDEX=0"}</definedName>
    <definedName name="_897__FDSAUDITLINK__" localSheetId="1" hidden="1">{"fdsup://directions/FAT Viewer?action=UPDATE&amp;creator=factset&amp;DYN_ARGS=TRUE&amp;DOC_NAME=FAT:FQL_AUDITING_CLIENT_TEMPLATE.FAT&amp;display_string=Audit&amp;VAR:KEY=FUTIVWPWFO&amp;VAR:QUERY=RkZfRUJJVERBX09QRVIoUVRSLDQvMS8yMDA5LDYvMzAvMjAwOSwsLFVTRCk=&amp;WINDOW=FIRST_POPUP&amp;HEIGH","T=450&amp;WIDTH=450&amp;START_MAXIMIZED=FALSE&amp;VAR:CALENDAR=US&amp;VAR:SYMBOL=BBBY&amp;VAR:INDEX=0"}</definedName>
    <definedName name="_897__FDSAUDITLINK__" hidden="1">{"fdsup://directions/FAT Viewer?action=UPDATE&amp;creator=factset&amp;DYN_ARGS=TRUE&amp;DOC_NAME=FAT:FQL_AUDITING_CLIENT_TEMPLATE.FAT&amp;display_string=Audit&amp;VAR:KEY=FUTIVWPWFO&amp;VAR:QUERY=RkZfRUJJVERBX09QRVIoUVRSLDQvMS8yMDA5LDYvMzAvMjAwOSwsLFVTRCk=&amp;WINDOW=FIRST_POPUP&amp;HEIGH","T=450&amp;WIDTH=450&amp;START_MAXIMIZED=FALSE&amp;VAR:CALENDAR=US&amp;VAR:SYMBOL=BBBY&amp;VAR:INDEX=0"}</definedName>
    <definedName name="_898__FDSAUDITLINK__" localSheetId="7" hidden="1">{"fdsup://directions/FAT Viewer?action=UPDATE&amp;creator=factset&amp;DYN_ARGS=TRUE&amp;DOC_NAME=FAT:FQL_AUDITING_CLIENT_TEMPLATE.FAT&amp;display_string=Audit&amp;VAR:KEY=JYXGRKBIVE&amp;VAR:QUERY=RkZfRUJJVERBX09QRVIoUVRSLDQvMS8yMDEwLDYvMzAvMjAxMCwsLFVTRCk=&amp;WINDOW=FIRST_POPUP&amp;HEIGH","T=450&amp;WIDTH=450&amp;START_MAXIMIZED=FALSE&amp;VAR:CALENDAR=US&amp;VAR:SYMBOL=BBBY&amp;VAR:INDEX=0"}</definedName>
    <definedName name="_898__FDSAUDITLINK__" localSheetId="9" hidden="1">{"fdsup://directions/FAT Viewer?action=UPDATE&amp;creator=factset&amp;DYN_ARGS=TRUE&amp;DOC_NAME=FAT:FQL_AUDITING_CLIENT_TEMPLATE.FAT&amp;display_string=Audit&amp;VAR:KEY=JYXGRKBIVE&amp;VAR:QUERY=RkZfRUJJVERBX09QRVIoUVRSLDQvMS8yMDEwLDYvMzAvMjAxMCwsLFVTRCk=&amp;WINDOW=FIRST_POPUP&amp;HEIGH","T=450&amp;WIDTH=450&amp;START_MAXIMIZED=FALSE&amp;VAR:CALENDAR=US&amp;VAR:SYMBOL=BBBY&amp;VAR:INDEX=0"}</definedName>
    <definedName name="_898__FDSAUDITLINK__" localSheetId="8" hidden="1">{"fdsup://directions/FAT Viewer?action=UPDATE&amp;creator=factset&amp;DYN_ARGS=TRUE&amp;DOC_NAME=FAT:FQL_AUDITING_CLIENT_TEMPLATE.FAT&amp;display_string=Audit&amp;VAR:KEY=JYXGRKBIVE&amp;VAR:QUERY=RkZfRUJJVERBX09QRVIoUVRSLDQvMS8yMDEwLDYvMzAvMjAxMCwsLFVTRCk=&amp;WINDOW=FIRST_POPUP&amp;HEIGH","T=450&amp;WIDTH=450&amp;START_MAXIMIZED=FALSE&amp;VAR:CALENDAR=US&amp;VAR:SYMBOL=BBBY&amp;VAR:INDEX=0"}</definedName>
    <definedName name="_898__FDSAUDITLINK__" localSheetId="10" hidden="1">{"fdsup://directions/FAT Viewer?action=UPDATE&amp;creator=factset&amp;DYN_ARGS=TRUE&amp;DOC_NAME=FAT:FQL_AUDITING_CLIENT_TEMPLATE.FAT&amp;display_string=Audit&amp;VAR:KEY=JYXGRKBIVE&amp;VAR:QUERY=RkZfRUJJVERBX09QRVIoUVRSLDQvMS8yMDEwLDYvMzAvMjAxMCwsLFVTRCk=&amp;WINDOW=FIRST_POPUP&amp;HEIGH","T=450&amp;WIDTH=450&amp;START_MAXIMIZED=FALSE&amp;VAR:CALENDAR=US&amp;VAR:SYMBOL=BBBY&amp;VAR:INDEX=0"}</definedName>
    <definedName name="_898__FDSAUDITLINK__" localSheetId="3" hidden="1">{"fdsup://directions/FAT Viewer?action=UPDATE&amp;creator=factset&amp;DYN_ARGS=TRUE&amp;DOC_NAME=FAT:FQL_AUDITING_CLIENT_TEMPLATE.FAT&amp;display_string=Audit&amp;VAR:KEY=JYXGRKBIVE&amp;VAR:QUERY=RkZfRUJJVERBX09QRVIoUVRSLDQvMS8yMDEwLDYvMzAvMjAxMCwsLFVTRCk=&amp;WINDOW=FIRST_POPUP&amp;HEIGH","T=450&amp;WIDTH=450&amp;START_MAXIMIZED=FALSE&amp;VAR:CALENDAR=US&amp;VAR:SYMBOL=BBBY&amp;VAR:INDEX=0"}</definedName>
    <definedName name="_898__FDSAUDITLINK__" localSheetId="5" hidden="1">{"fdsup://directions/FAT Viewer?action=UPDATE&amp;creator=factset&amp;DYN_ARGS=TRUE&amp;DOC_NAME=FAT:FQL_AUDITING_CLIENT_TEMPLATE.FAT&amp;display_string=Audit&amp;VAR:KEY=JYXGRKBIVE&amp;VAR:QUERY=RkZfRUJJVERBX09QRVIoUVRSLDQvMS8yMDEwLDYvMzAvMjAxMCwsLFVTRCk=&amp;WINDOW=FIRST_POPUP&amp;HEIGH","T=450&amp;WIDTH=450&amp;START_MAXIMIZED=FALSE&amp;VAR:CALENDAR=US&amp;VAR:SYMBOL=BBBY&amp;VAR:INDEX=0"}</definedName>
    <definedName name="_898__FDSAUDITLINK__" localSheetId="1" hidden="1">{"fdsup://directions/FAT Viewer?action=UPDATE&amp;creator=factset&amp;DYN_ARGS=TRUE&amp;DOC_NAME=FAT:FQL_AUDITING_CLIENT_TEMPLATE.FAT&amp;display_string=Audit&amp;VAR:KEY=JYXGRKBIVE&amp;VAR:QUERY=RkZfRUJJVERBX09QRVIoUVRSLDQvMS8yMDEwLDYvMzAvMjAxMCwsLFVTRCk=&amp;WINDOW=FIRST_POPUP&amp;HEIGH","T=450&amp;WIDTH=450&amp;START_MAXIMIZED=FALSE&amp;VAR:CALENDAR=US&amp;VAR:SYMBOL=BBBY&amp;VAR:INDEX=0"}</definedName>
    <definedName name="_898__FDSAUDITLINK__" hidden="1">{"fdsup://directions/FAT Viewer?action=UPDATE&amp;creator=factset&amp;DYN_ARGS=TRUE&amp;DOC_NAME=FAT:FQL_AUDITING_CLIENT_TEMPLATE.FAT&amp;display_string=Audit&amp;VAR:KEY=JYXGRKBIVE&amp;VAR:QUERY=RkZfRUJJVERBX09QRVIoUVRSLDQvMS8yMDEwLDYvMzAvMjAxMCwsLFVTRCk=&amp;WINDOW=FIRST_POPUP&amp;HEIGH","T=450&amp;WIDTH=450&amp;START_MAXIMIZED=FALSE&amp;VAR:CALENDAR=US&amp;VAR:SYMBOL=BBBY&amp;VAR:INDEX=0"}</definedName>
    <definedName name="_899__FDSAUDITLINK__" localSheetId="7" hidden="1">{"fdsup://directions/FAT Viewer?action=UPDATE&amp;creator=factset&amp;DYN_ARGS=TRUE&amp;DOC_NAME=FAT:FQL_AUDITING_CLIENT_TEMPLATE.FAT&amp;display_string=Audit&amp;VAR:KEY=FULUFCTING&amp;VAR:QUERY=RkZfRUJJVERBX09QRVIoUVRSLDQvMS8yMDA5LDYvMzAvMjAwOSwsLFVTRCk=&amp;WINDOW=FIRST_POPUP&amp;HEIGH","T=450&amp;WIDTH=450&amp;START_MAXIMIZED=FALSE&amp;VAR:CALENDAR=US&amp;VAR:SYMBOL=BAX&amp;VAR:INDEX=0"}</definedName>
    <definedName name="_899__FDSAUDITLINK__" localSheetId="9" hidden="1">{"fdsup://directions/FAT Viewer?action=UPDATE&amp;creator=factset&amp;DYN_ARGS=TRUE&amp;DOC_NAME=FAT:FQL_AUDITING_CLIENT_TEMPLATE.FAT&amp;display_string=Audit&amp;VAR:KEY=FULUFCTING&amp;VAR:QUERY=RkZfRUJJVERBX09QRVIoUVRSLDQvMS8yMDA5LDYvMzAvMjAwOSwsLFVTRCk=&amp;WINDOW=FIRST_POPUP&amp;HEIGH","T=450&amp;WIDTH=450&amp;START_MAXIMIZED=FALSE&amp;VAR:CALENDAR=US&amp;VAR:SYMBOL=BAX&amp;VAR:INDEX=0"}</definedName>
    <definedName name="_899__FDSAUDITLINK__" localSheetId="8" hidden="1">{"fdsup://directions/FAT Viewer?action=UPDATE&amp;creator=factset&amp;DYN_ARGS=TRUE&amp;DOC_NAME=FAT:FQL_AUDITING_CLIENT_TEMPLATE.FAT&amp;display_string=Audit&amp;VAR:KEY=FULUFCTING&amp;VAR:QUERY=RkZfRUJJVERBX09QRVIoUVRSLDQvMS8yMDA5LDYvMzAvMjAwOSwsLFVTRCk=&amp;WINDOW=FIRST_POPUP&amp;HEIGH","T=450&amp;WIDTH=450&amp;START_MAXIMIZED=FALSE&amp;VAR:CALENDAR=US&amp;VAR:SYMBOL=BAX&amp;VAR:INDEX=0"}</definedName>
    <definedName name="_899__FDSAUDITLINK__" localSheetId="10" hidden="1">{"fdsup://directions/FAT Viewer?action=UPDATE&amp;creator=factset&amp;DYN_ARGS=TRUE&amp;DOC_NAME=FAT:FQL_AUDITING_CLIENT_TEMPLATE.FAT&amp;display_string=Audit&amp;VAR:KEY=FULUFCTING&amp;VAR:QUERY=RkZfRUJJVERBX09QRVIoUVRSLDQvMS8yMDA5LDYvMzAvMjAwOSwsLFVTRCk=&amp;WINDOW=FIRST_POPUP&amp;HEIGH","T=450&amp;WIDTH=450&amp;START_MAXIMIZED=FALSE&amp;VAR:CALENDAR=US&amp;VAR:SYMBOL=BAX&amp;VAR:INDEX=0"}</definedName>
    <definedName name="_899__FDSAUDITLINK__" localSheetId="3" hidden="1">{"fdsup://directions/FAT Viewer?action=UPDATE&amp;creator=factset&amp;DYN_ARGS=TRUE&amp;DOC_NAME=FAT:FQL_AUDITING_CLIENT_TEMPLATE.FAT&amp;display_string=Audit&amp;VAR:KEY=FULUFCTING&amp;VAR:QUERY=RkZfRUJJVERBX09QRVIoUVRSLDQvMS8yMDA5LDYvMzAvMjAwOSwsLFVTRCk=&amp;WINDOW=FIRST_POPUP&amp;HEIGH","T=450&amp;WIDTH=450&amp;START_MAXIMIZED=FALSE&amp;VAR:CALENDAR=US&amp;VAR:SYMBOL=BAX&amp;VAR:INDEX=0"}</definedName>
    <definedName name="_899__FDSAUDITLINK__" localSheetId="5" hidden="1">{"fdsup://directions/FAT Viewer?action=UPDATE&amp;creator=factset&amp;DYN_ARGS=TRUE&amp;DOC_NAME=FAT:FQL_AUDITING_CLIENT_TEMPLATE.FAT&amp;display_string=Audit&amp;VAR:KEY=FULUFCTING&amp;VAR:QUERY=RkZfRUJJVERBX09QRVIoUVRSLDQvMS8yMDA5LDYvMzAvMjAwOSwsLFVTRCk=&amp;WINDOW=FIRST_POPUP&amp;HEIGH","T=450&amp;WIDTH=450&amp;START_MAXIMIZED=FALSE&amp;VAR:CALENDAR=US&amp;VAR:SYMBOL=BAX&amp;VAR:INDEX=0"}</definedName>
    <definedName name="_899__FDSAUDITLINK__" localSheetId="1" hidden="1">{"fdsup://directions/FAT Viewer?action=UPDATE&amp;creator=factset&amp;DYN_ARGS=TRUE&amp;DOC_NAME=FAT:FQL_AUDITING_CLIENT_TEMPLATE.FAT&amp;display_string=Audit&amp;VAR:KEY=FULUFCTING&amp;VAR:QUERY=RkZfRUJJVERBX09QRVIoUVRSLDQvMS8yMDA5LDYvMzAvMjAwOSwsLFVTRCk=&amp;WINDOW=FIRST_POPUP&amp;HEIGH","T=450&amp;WIDTH=450&amp;START_MAXIMIZED=FALSE&amp;VAR:CALENDAR=US&amp;VAR:SYMBOL=BAX&amp;VAR:INDEX=0"}</definedName>
    <definedName name="_899__FDSAUDITLINK__" hidden="1">{"fdsup://directions/FAT Viewer?action=UPDATE&amp;creator=factset&amp;DYN_ARGS=TRUE&amp;DOC_NAME=FAT:FQL_AUDITING_CLIENT_TEMPLATE.FAT&amp;display_string=Audit&amp;VAR:KEY=FULUFCTING&amp;VAR:QUERY=RkZfRUJJVERBX09QRVIoUVRSLDQvMS8yMDA5LDYvMzAvMjAwOSwsLFVTRCk=&amp;WINDOW=FIRST_POPUP&amp;HEIGH","T=450&amp;WIDTH=450&amp;START_MAXIMIZED=FALSE&amp;VAR:CALENDAR=US&amp;VAR:SYMBOL=BAX&amp;VAR:INDEX=0"}</definedName>
    <definedName name="_9__FDSAUDITLINK__" localSheetId="7" hidden="1">{"fdsup://Directions/FactSet Auditing Viewer?action=AUDIT_VALUE&amp;DB=129&amp;ID1=590294&amp;VALUEID=02001&amp;SDATE=200903&amp;PERIODTYPE=QTR_STD&amp;window=popup_no_bar&amp;width=385&amp;height=120&amp;START_MAXIMIZED=FALSE&amp;creator=factset&amp;display_string=Audit"}</definedName>
    <definedName name="_9__FDSAUDITLINK__" localSheetId="9" hidden="1">{"fdsup://Directions/FactSet Auditing Viewer?action=AUDIT_VALUE&amp;DB=129&amp;ID1=590294&amp;VALUEID=02001&amp;SDATE=200903&amp;PERIODTYPE=QTR_STD&amp;window=popup_no_bar&amp;width=385&amp;height=120&amp;START_MAXIMIZED=FALSE&amp;creator=factset&amp;display_string=Audit"}</definedName>
    <definedName name="_9__FDSAUDITLINK__" localSheetId="8" hidden="1">{"fdsup://Directions/FactSet Auditing Viewer?action=AUDIT_VALUE&amp;DB=129&amp;ID1=590294&amp;VALUEID=02001&amp;SDATE=200903&amp;PERIODTYPE=QTR_STD&amp;window=popup_no_bar&amp;width=385&amp;height=120&amp;START_MAXIMIZED=FALSE&amp;creator=factset&amp;display_string=Audit"}</definedName>
    <definedName name="_9__FDSAUDITLINK__" localSheetId="10" hidden="1">{"fdsup://Directions/FactSet Auditing Viewer?action=AUDIT_VALUE&amp;DB=129&amp;ID1=590294&amp;VALUEID=02001&amp;SDATE=200903&amp;PERIODTYPE=QTR_STD&amp;window=popup_no_bar&amp;width=385&amp;height=120&amp;START_MAXIMIZED=FALSE&amp;creator=factset&amp;display_string=Audit"}</definedName>
    <definedName name="_9__FDSAUDITLINK__" localSheetId="3" hidden="1">{"fdsup://Directions/FactSet Auditing Viewer?action=AUDIT_VALUE&amp;DB=129&amp;ID1=590294&amp;VALUEID=02001&amp;SDATE=200903&amp;PERIODTYPE=QTR_STD&amp;window=popup_no_bar&amp;width=385&amp;height=120&amp;START_MAXIMIZED=FALSE&amp;creator=factset&amp;display_string=Audit"}</definedName>
    <definedName name="_9__FDSAUDITLINK__" localSheetId="5" hidden="1">{"fdsup://Directions/FactSet Auditing Viewer?action=AUDIT_VALUE&amp;DB=129&amp;ID1=590294&amp;VALUEID=02001&amp;SDATE=200903&amp;PERIODTYPE=QTR_STD&amp;window=popup_no_bar&amp;width=385&amp;height=120&amp;START_MAXIMIZED=FALSE&amp;creator=factset&amp;display_string=Audit"}</definedName>
    <definedName name="_9__FDSAUDITLINK__" localSheetId="1" hidden="1">{"fdsup://directions/FAT Viewer?action=UPDATE&amp;creator=factset&amp;DYN_ARGS=TRUE&amp;DOC_NAME=FAT:FQL_AUDITING_CLIENT_TEMPLATE.FAT&amp;display_string=Audit&amp;VAR:KEY=PYVMTQJSRQ&amp;VAR:QUERY=RkZfRUJJVERBX09QRVIoUVRSLDQvMS8yMDA5LDYvMzAvMjAwOSwsLFVTRCk=&amp;WINDOW=FIRST_POPUP&amp;HEIGH","T=450&amp;WIDTH=450&amp;START_MAXIMIZED=FALSE&amp;VAR:CALENDAR=US&amp;VAR:SYMBOL=XRX&amp;VAR:INDEX=0"}</definedName>
    <definedName name="_9__FDSAUDITLINK__" hidden="1">{"fdsup://Directions/FactSet Auditing Viewer?action=AUDIT_VALUE&amp;DB=129&amp;ID1=590294&amp;VALUEID=02001&amp;SDATE=200903&amp;PERIODTYPE=QTR_STD&amp;window=popup_no_bar&amp;width=385&amp;height=120&amp;START_MAXIMIZED=FALSE&amp;creator=factset&amp;display_string=Audit"}</definedName>
    <definedName name="_90__FDSAUDITLINK__" localSheetId="7" hidden="1">{"fdsup://directions/FAT Viewer?action=UPDATE&amp;creator=factset&amp;DYN_ARGS=TRUE&amp;DOC_NAME=FAT:FQL_AUDITING_CLIENT_TEMPLATE.FAT&amp;display_string=Audit&amp;VAR:KEY=RSNMPMHMDM&amp;VAR:QUERY=RkZfRUJJVERBX09QRVIoUVRSLDQvMS8yMDEwLDYvMzAvMjAxMCwsLFVTRCk=&amp;WINDOW=FIRST_POPUP&amp;HEIGH","T=450&amp;WIDTH=450&amp;START_MAXIMIZED=FALSE&amp;VAR:CALENDAR=US&amp;VAR:SYMBOL=UNP&amp;VAR:INDEX=0"}</definedName>
    <definedName name="_90__FDSAUDITLINK__" localSheetId="9" hidden="1">{"fdsup://directions/FAT Viewer?action=UPDATE&amp;creator=factset&amp;DYN_ARGS=TRUE&amp;DOC_NAME=FAT:FQL_AUDITING_CLIENT_TEMPLATE.FAT&amp;display_string=Audit&amp;VAR:KEY=RSNMPMHMDM&amp;VAR:QUERY=RkZfRUJJVERBX09QRVIoUVRSLDQvMS8yMDEwLDYvMzAvMjAxMCwsLFVTRCk=&amp;WINDOW=FIRST_POPUP&amp;HEIGH","T=450&amp;WIDTH=450&amp;START_MAXIMIZED=FALSE&amp;VAR:CALENDAR=US&amp;VAR:SYMBOL=UNP&amp;VAR:INDEX=0"}</definedName>
    <definedName name="_90__FDSAUDITLINK__" localSheetId="8" hidden="1">{"fdsup://directions/FAT Viewer?action=UPDATE&amp;creator=factset&amp;DYN_ARGS=TRUE&amp;DOC_NAME=FAT:FQL_AUDITING_CLIENT_TEMPLATE.FAT&amp;display_string=Audit&amp;VAR:KEY=RSNMPMHMDM&amp;VAR:QUERY=RkZfRUJJVERBX09QRVIoUVRSLDQvMS8yMDEwLDYvMzAvMjAxMCwsLFVTRCk=&amp;WINDOW=FIRST_POPUP&amp;HEIGH","T=450&amp;WIDTH=450&amp;START_MAXIMIZED=FALSE&amp;VAR:CALENDAR=US&amp;VAR:SYMBOL=UNP&amp;VAR:INDEX=0"}</definedName>
    <definedName name="_90__FDSAUDITLINK__" localSheetId="10" hidden="1">{"fdsup://directions/FAT Viewer?action=UPDATE&amp;creator=factset&amp;DYN_ARGS=TRUE&amp;DOC_NAME=FAT:FQL_AUDITING_CLIENT_TEMPLATE.FAT&amp;display_string=Audit&amp;VAR:KEY=RSNMPMHMDM&amp;VAR:QUERY=RkZfRUJJVERBX09QRVIoUVRSLDQvMS8yMDEwLDYvMzAvMjAxMCwsLFVTRCk=&amp;WINDOW=FIRST_POPUP&amp;HEIGH","T=450&amp;WIDTH=450&amp;START_MAXIMIZED=FALSE&amp;VAR:CALENDAR=US&amp;VAR:SYMBOL=UNP&amp;VAR:INDEX=0"}</definedName>
    <definedName name="_90__FDSAUDITLINK__" localSheetId="3" hidden="1">{"fdsup://directions/FAT Viewer?action=UPDATE&amp;creator=factset&amp;DYN_ARGS=TRUE&amp;DOC_NAME=FAT:FQL_AUDITING_CLIENT_TEMPLATE.FAT&amp;display_string=Audit&amp;VAR:KEY=RSNMPMHMDM&amp;VAR:QUERY=RkZfRUJJVERBX09QRVIoUVRSLDQvMS8yMDEwLDYvMzAvMjAxMCwsLFVTRCk=&amp;WINDOW=FIRST_POPUP&amp;HEIGH","T=450&amp;WIDTH=450&amp;START_MAXIMIZED=FALSE&amp;VAR:CALENDAR=US&amp;VAR:SYMBOL=UNP&amp;VAR:INDEX=0"}</definedName>
    <definedName name="_90__FDSAUDITLINK__" localSheetId="5" hidden="1">{"fdsup://directions/FAT Viewer?action=UPDATE&amp;creator=factset&amp;DYN_ARGS=TRUE&amp;DOC_NAME=FAT:FQL_AUDITING_CLIENT_TEMPLATE.FAT&amp;display_string=Audit&amp;VAR:KEY=RSNMPMHMDM&amp;VAR:QUERY=RkZfRUJJVERBX09QRVIoUVRSLDQvMS8yMDEwLDYvMzAvMjAxMCwsLFVTRCk=&amp;WINDOW=FIRST_POPUP&amp;HEIGH","T=450&amp;WIDTH=450&amp;START_MAXIMIZED=FALSE&amp;VAR:CALENDAR=US&amp;VAR:SYMBOL=UNP&amp;VAR:INDEX=0"}</definedName>
    <definedName name="_90__FDSAUDITLINK__" localSheetId="1" hidden="1">{"fdsup://directions/FAT Viewer?action=UPDATE&amp;creator=factset&amp;DYN_ARGS=TRUE&amp;DOC_NAME=FAT:FQL_AUDITING_CLIENT_TEMPLATE.FAT&amp;display_string=Audit&amp;VAR:KEY=RSNMPMHMDM&amp;VAR:QUERY=RkZfRUJJVERBX09QRVIoUVRSLDQvMS8yMDEwLDYvMzAvMjAxMCwsLFVTRCk=&amp;WINDOW=FIRST_POPUP&amp;HEIGH","T=450&amp;WIDTH=450&amp;START_MAXIMIZED=FALSE&amp;VAR:CALENDAR=US&amp;VAR:SYMBOL=UNP&amp;VAR:INDEX=0"}</definedName>
    <definedName name="_90__FDSAUDITLINK__" hidden="1">{"fdsup://directions/FAT Viewer?action=UPDATE&amp;creator=factset&amp;DYN_ARGS=TRUE&amp;DOC_NAME=FAT:FQL_AUDITING_CLIENT_TEMPLATE.FAT&amp;display_string=Audit&amp;VAR:KEY=RSNMPMHMDM&amp;VAR:QUERY=RkZfRUJJVERBX09QRVIoUVRSLDQvMS8yMDEwLDYvMzAvMjAxMCwsLFVTRCk=&amp;WINDOW=FIRST_POPUP&amp;HEIGH","T=450&amp;WIDTH=450&amp;START_MAXIMIZED=FALSE&amp;VAR:CALENDAR=US&amp;VAR:SYMBOL=UNP&amp;VAR:INDEX=0"}</definedName>
    <definedName name="_900__FDSAUDITLINK__" localSheetId="7" hidden="1">{"fdsup://directions/FAT Viewer?action=UPDATE&amp;creator=factset&amp;DYN_ARGS=TRUE&amp;DOC_NAME=FAT:FQL_AUDITING_CLIENT_TEMPLATE.FAT&amp;display_string=Audit&amp;VAR:KEY=HSPQHIBYRG&amp;VAR:QUERY=RkZfRUJJVERBX09QRVIoUVRSLDQvMS8yMDEwLDYvMzAvMjAxMCwsLFVTRCk=&amp;WINDOW=FIRST_POPUP&amp;HEIGH","T=450&amp;WIDTH=450&amp;START_MAXIMIZED=FALSE&amp;VAR:CALENDAR=US&amp;VAR:SYMBOL=BAX&amp;VAR:INDEX=0"}</definedName>
    <definedName name="_900__FDSAUDITLINK__" localSheetId="9" hidden="1">{"fdsup://directions/FAT Viewer?action=UPDATE&amp;creator=factset&amp;DYN_ARGS=TRUE&amp;DOC_NAME=FAT:FQL_AUDITING_CLIENT_TEMPLATE.FAT&amp;display_string=Audit&amp;VAR:KEY=HSPQHIBYRG&amp;VAR:QUERY=RkZfRUJJVERBX09QRVIoUVRSLDQvMS8yMDEwLDYvMzAvMjAxMCwsLFVTRCk=&amp;WINDOW=FIRST_POPUP&amp;HEIGH","T=450&amp;WIDTH=450&amp;START_MAXIMIZED=FALSE&amp;VAR:CALENDAR=US&amp;VAR:SYMBOL=BAX&amp;VAR:INDEX=0"}</definedName>
    <definedName name="_900__FDSAUDITLINK__" localSheetId="8" hidden="1">{"fdsup://directions/FAT Viewer?action=UPDATE&amp;creator=factset&amp;DYN_ARGS=TRUE&amp;DOC_NAME=FAT:FQL_AUDITING_CLIENT_TEMPLATE.FAT&amp;display_string=Audit&amp;VAR:KEY=HSPQHIBYRG&amp;VAR:QUERY=RkZfRUJJVERBX09QRVIoUVRSLDQvMS8yMDEwLDYvMzAvMjAxMCwsLFVTRCk=&amp;WINDOW=FIRST_POPUP&amp;HEIGH","T=450&amp;WIDTH=450&amp;START_MAXIMIZED=FALSE&amp;VAR:CALENDAR=US&amp;VAR:SYMBOL=BAX&amp;VAR:INDEX=0"}</definedName>
    <definedName name="_900__FDSAUDITLINK__" localSheetId="10" hidden="1">{"fdsup://directions/FAT Viewer?action=UPDATE&amp;creator=factset&amp;DYN_ARGS=TRUE&amp;DOC_NAME=FAT:FQL_AUDITING_CLIENT_TEMPLATE.FAT&amp;display_string=Audit&amp;VAR:KEY=HSPQHIBYRG&amp;VAR:QUERY=RkZfRUJJVERBX09QRVIoUVRSLDQvMS8yMDEwLDYvMzAvMjAxMCwsLFVTRCk=&amp;WINDOW=FIRST_POPUP&amp;HEIGH","T=450&amp;WIDTH=450&amp;START_MAXIMIZED=FALSE&amp;VAR:CALENDAR=US&amp;VAR:SYMBOL=BAX&amp;VAR:INDEX=0"}</definedName>
    <definedName name="_900__FDSAUDITLINK__" localSheetId="3" hidden="1">{"fdsup://directions/FAT Viewer?action=UPDATE&amp;creator=factset&amp;DYN_ARGS=TRUE&amp;DOC_NAME=FAT:FQL_AUDITING_CLIENT_TEMPLATE.FAT&amp;display_string=Audit&amp;VAR:KEY=HSPQHIBYRG&amp;VAR:QUERY=RkZfRUJJVERBX09QRVIoUVRSLDQvMS8yMDEwLDYvMzAvMjAxMCwsLFVTRCk=&amp;WINDOW=FIRST_POPUP&amp;HEIGH","T=450&amp;WIDTH=450&amp;START_MAXIMIZED=FALSE&amp;VAR:CALENDAR=US&amp;VAR:SYMBOL=BAX&amp;VAR:INDEX=0"}</definedName>
    <definedName name="_900__FDSAUDITLINK__" localSheetId="5" hidden="1">{"fdsup://directions/FAT Viewer?action=UPDATE&amp;creator=factset&amp;DYN_ARGS=TRUE&amp;DOC_NAME=FAT:FQL_AUDITING_CLIENT_TEMPLATE.FAT&amp;display_string=Audit&amp;VAR:KEY=HSPQHIBYRG&amp;VAR:QUERY=RkZfRUJJVERBX09QRVIoUVRSLDQvMS8yMDEwLDYvMzAvMjAxMCwsLFVTRCk=&amp;WINDOW=FIRST_POPUP&amp;HEIGH","T=450&amp;WIDTH=450&amp;START_MAXIMIZED=FALSE&amp;VAR:CALENDAR=US&amp;VAR:SYMBOL=BAX&amp;VAR:INDEX=0"}</definedName>
    <definedName name="_900__FDSAUDITLINK__" localSheetId="1" hidden="1">{"fdsup://directions/FAT Viewer?action=UPDATE&amp;creator=factset&amp;DYN_ARGS=TRUE&amp;DOC_NAME=FAT:FQL_AUDITING_CLIENT_TEMPLATE.FAT&amp;display_string=Audit&amp;VAR:KEY=HSPQHIBYRG&amp;VAR:QUERY=RkZfRUJJVERBX09QRVIoUVRSLDQvMS8yMDEwLDYvMzAvMjAxMCwsLFVTRCk=&amp;WINDOW=FIRST_POPUP&amp;HEIGH","T=450&amp;WIDTH=450&amp;START_MAXIMIZED=FALSE&amp;VAR:CALENDAR=US&amp;VAR:SYMBOL=BAX&amp;VAR:INDEX=0"}</definedName>
    <definedName name="_900__FDSAUDITLINK__" hidden="1">{"fdsup://directions/FAT Viewer?action=UPDATE&amp;creator=factset&amp;DYN_ARGS=TRUE&amp;DOC_NAME=FAT:FQL_AUDITING_CLIENT_TEMPLATE.FAT&amp;display_string=Audit&amp;VAR:KEY=HSPQHIBYRG&amp;VAR:QUERY=RkZfRUJJVERBX09QRVIoUVRSLDQvMS8yMDEwLDYvMzAvMjAxMCwsLFVTRCk=&amp;WINDOW=FIRST_POPUP&amp;HEIGH","T=450&amp;WIDTH=450&amp;START_MAXIMIZED=FALSE&amp;VAR:CALENDAR=US&amp;VAR:SYMBOL=BAX&amp;VAR:INDEX=0"}</definedName>
    <definedName name="_901__FDSAUDITLINK__" localSheetId="7" hidden="1">{"fdsup://directions/FAT Viewer?action=UPDATE&amp;creator=factset&amp;DYN_ARGS=TRUE&amp;DOC_NAME=FAT:FQL_AUDITING_CLIENT_TEMPLATE.FAT&amp;display_string=Audit&amp;VAR:KEY=POHWNIDEHK&amp;VAR:QUERY=RkZfRUJJVERBX09QRVIoUVRSLDQvMS8yMDA5LDYvMzAvMjAwOSwsLFVTRCk=&amp;WINDOW=FIRST_POPUP&amp;HEIGH","T=450&amp;WIDTH=450&amp;START_MAXIMIZED=FALSE&amp;VAR:CALENDAR=US&amp;VAR:SYMBOL=BAC&amp;VAR:INDEX=0"}</definedName>
    <definedName name="_901__FDSAUDITLINK__" localSheetId="9" hidden="1">{"fdsup://directions/FAT Viewer?action=UPDATE&amp;creator=factset&amp;DYN_ARGS=TRUE&amp;DOC_NAME=FAT:FQL_AUDITING_CLIENT_TEMPLATE.FAT&amp;display_string=Audit&amp;VAR:KEY=POHWNIDEHK&amp;VAR:QUERY=RkZfRUJJVERBX09QRVIoUVRSLDQvMS8yMDA5LDYvMzAvMjAwOSwsLFVTRCk=&amp;WINDOW=FIRST_POPUP&amp;HEIGH","T=450&amp;WIDTH=450&amp;START_MAXIMIZED=FALSE&amp;VAR:CALENDAR=US&amp;VAR:SYMBOL=BAC&amp;VAR:INDEX=0"}</definedName>
    <definedName name="_901__FDSAUDITLINK__" localSheetId="8" hidden="1">{"fdsup://directions/FAT Viewer?action=UPDATE&amp;creator=factset&amp;DYN_ARGS=TRUE&amp;DOC_NAME=FAT:FQL_AUDITING_CLIENT_TEMPLATE.FAT&amp;display_string=Audit&amp;VAR:KEY=POHWNIDEHK&amp;VAR:QUERY=RkZfRUJJVERBX09QRVIoUVRSLDQvMS8yMDA5LDYvMzAvMjAwOSwsLFVTRCk=&amp;WINDOW=FIRST_POPUP&amp;HEIGH","T=450&amp;WIDTH=450&amp;START_MAXIMIZED=FALSE&amp;VAR:CALENDAR=US&amp;VAR:SYMBOL=BAC&amp;VAR:INDEX=0"}</definedName>
    <definedName name="_901__FDSAUDITLINK__" localSheetId="10" hidden="1">{"fdsup://directions/FAT Viewer?action=UPDATE&amp;creator=factset&amp;DYN_ARGS=TRUE&amp;DOC_NAME=FAT:FQL_AUDITING_CLIENT_TEMPLATE.FAT&amp;display_string=Audit&amp;VAR:KEY=POHWNIDEHK&amp;VAR:QUERY=RkZfRUJJVERBX09QRVIoUVRSLDQvMS8yMDA5LDYvMzAvMjAwOSwsLFVTRCk=&amp;WINDOW=FIRST_POPUP&amp;HEIGH","T=450&amp;WIDTH=450&amp;START_MAXIMIZED=FALSE&amp;VAR:CALENDAR=US&amp;VAR:SYMBOL=BAC&amp;VAR:INDEX=0"}</definedName>
    <definedName name="_901__FDSAUDITLINK__" localSheetId="3" hidden="1">{"fdsup://directions/FAT Viewer?action=UPDATE&amp;creator=factset&amp;DYN_ARGS=TRUE&amp;DOC_NAME=FAT:FQL_AUDITING_CLIENT_TEMPLATE.FAT&amp;display_string=Audit&amp;VAR:KEY=POHWNIDEHK&amp;VAR:QUERY=RkZfRUJJVERBX09QRVIoUVRSLDQvMS8yMDA5LDYvMzAvMjAwOSwsLFVTRCk=&amp;WINDOW=FIRST_POPUP&amp;HEIGH","T=450&amp;WIDTH=450&amp;START_MAXIMIZED=FALSE&amp;VAR:CALENDAR=US&amp;VAR:SYMBOL=BAC&amp;VAR:INDEX=0"}</definedName>
    <definedName name="_901__FDSAUDITLINK__" localSheetId="5" hidden="1">{"fdsup://directions/FAT Viewer?action=UPDATE&amp;creator=factset&amp;DYN_ARGS=TRUE&amp;DOC_NAME=FAT:FQL_AUDITING_CLIENT_TEMPLATE.FAT&amp;display_string=Audit&amp;VAR:KEY=POHWNIDEHK&amp;VAR:QUERY=RkZfRUJJVERBX09QRVIoUVRSLDQvMS8yMDA5LDYvMzAvMjAwOSwsLFVTRCk=&amp;WINDOW=FIRST_POPUP&amp;HEIGH","T=450&amp;WIDTH=450&amp;START_MAXIMIZED=FALSE&amp;VAR:CALENDAR=US&amp;VAR:SYMBOL=BAC&amp;VAR:INDEX=0"}</definedName>
    <definedName name="_901__FDSAUDITLINK__" localSheetId="1" hidden="1">{"fdsup://directions/FAT Viewer?action=UPDATE&amp;creator=factset&amp;DYN_ARGS=TRUE&amp;DOC_NAME=FAT:FQL_AUDITING_CLIENT_TEMPLATE.FAT&amp;display_string=Audit&amp;VAR:KEY=POHWNIDEHK&amp;VAR:QUERY=RkZfRUJJVERBX09QRVIoUVRSLDQvMS8yMDA5LDYvMzAvMjAwOSwsLFVTRCk=&amp;WINDOW=FIRST_POPUP&amp;HEIGH","T=450&amp;WIDTH=450&amp;START_MAXIMIZED=FALSE&amp;VAR:CALENDAR=US&amp;VAR:SYMBOL=BAC&amp;VAR:INDEX=0"}</definedName>
    <definedName name="_901__FDSAUDITLINK__" hidden="1">{"fdsup://directions/FAT Viewer?action=UPDATE&amp;creator=factset&amp;DYN_ARGS=TRUE&amp;DOC_NAME=FAT:FQL_AUDITING_CLIENT_TEMPLATE.FAT&amp;display_string=Audit&amp;VAR:KEY=POHWNIDEHK&amp;VAR:QUERY=RkZfRUJJVERBX09QRVIoUVRSLDQvMS8yMDA5LDYvMzAvMjAwOSwsLFVTRCk=&amp;WINDOW=FIRST_POPUP&amp;HEIGH","T=450&amp;WIDTH=450&amp;START_MAXIMIZED=FALSE&amp;VAR:CALENDAR=US&amp;VAR:SYMBOL=BAC&amp;VAR:INDEX=0"}</definedName>
    <definedName name="_902__FDSAUDITLINK__" localSheetId="7" hidden="1">{"fdsup://directions/FAT Viewer?action=UPDATE&amp;creator=factset&amp;DYN_ARGS=TRUE&amp;DOC_NAME=FAT:FQL_AUDITING_CLIENT_TEMPLATE.FAT&amp;display_string=Audit&amp;VAR:KEY=VWJEZYFODY&amp;VAR:QUERY=RkZfRUJJVERBX09QRVIoUVRSLDQvMS8yMDEwLDYvMzAvMjAxMCwsLFVTRCk=&amp;WINDOW=FIRST_POPUP&amp;HEIGH","T=450&amp;WIDTH=450&amp;START_MAXIMIZED=FALSE&amp;VAR:CALENDAR=US&amp;VAR:SYMBOL=BAC&amp;VAR:INDEX=0"}</definedName>
    <definedName name="_902__FDSAUDITLINK__" localSheetId="9" hidden="1">{"fdsup://directions/FAT Viewer?action=UPDATE&amp;creator=factset&amp;DYN_ARGS=TRUE&amp;DOC_NAME=FAT:FQL_AUDITING_CLIENT_TEMPLATE.FAT&amp;display_string=Audit&amp;VAR:KEY=VWJEZYFODY&amp;VAR:QUERY=RkZfRUJJVERBX09QRVIoUVRSLDQvMS8yMDEwLDYvMzAvMjAxMCwsLFVTRCk=&amp;WINDOW=FIRST_POPUP&amp;HEIGH","T=450&amp;WIDTH=450&amp;START_MAXIMIZED=FALSE&amp;VAR:CALENDAR=US&amp;VAR:SYMBOL=BAC&amp;VAR:INDEX=0"}</definedName>
    <definedName name="_902__FDSAUDITLINK__" localSheetId="8" hidden="1">{"fdsup://directions/FAT Viewer?action=UPDATE&amp;creator=factset&amp;DYN_ARGS=TRUE&amp;DOC_NAME=FAT:FQL_AUDITING_CLIENT_TEMPLATE.FAT&amp;display_string=Audit&amp;VAR:KEY=VWJEZYFODY&amp;VAR:QUERY=RkZfRUJJVERBX09QRVIoUVRSLDQvMS8yMDEwLDYvMzAvMjAxMCwsLFVTRCk=&amp;WINDOW=FIRST_POPUP&amp;HEIGH","T=450&amp;WIDTH=450&amp;START_MAXIMIZED=FALSE&amp;VAR:CALENDAR=US&amp;VAR:SYMBOL=BAC&amp;VAR:INDEX=0"}</definedName>
    <definedName name="_902__FDSAUDITLINK__" localSheetId="10" hidden="1">{"fdsup://directions/FAT Viewer?action=UPDATE&amp;creator=factset&amp;DYN_ARGS=TRUE&amp;DOC_NAME=FAT:FQL_AUDITING_CLIENT_TEMPLATE.FAT&amp;display_string=Audit&amp;VAR:KEY=VWJEZYFODY&amp;VAR:QUERY=RkZfRUJJVERBX09QRVIoUVRSLDQvMS8yMDEwLDYvMzAvMjAxMCwsLFVTRCk=&amp;WINDOW=FIRST_POPUP&amp;HEIGH","T=450&amp;WIDTH=450&amp;START_MAXIMIZED=FALSE&amp;VAR:CALENDAR=US&amp;VAR:SYMBOL=BAC&amp;VAR:INDEX=0"}</definedName>
    <definedName name="_902__FDSAUDITLINK__" localSheetId="3" hidden="1">{"fdsup://directions/FAT Viewer?action=UPDATE&amp;creator=factset&amp;DYN_ARGS=TRUE&amp;DOC_NAME=FAT:FQL_AUDITING_CLIENT_TEMPLATE.FAT&amp;display_string=Audit&amp;VAR:KEY=VWJEZYFODY&amp;VAR:QUERY=RkZfRUJJVERBX09QRVIoUVRSLDQvMS8yMDEwLDYvMzAvMjAxMCwsLFVTRCk=&amp;WINDOW=FIRST_POPUP&amp;HEIGH","T=450&amp;WIDTH=450&amp;START_MAXIMIZED=FALSE&amp;VAR:CALENDAR=US&amp;VAR:SYMBOL=BAC&amp;VAR:INDEX=0"}</definedName>
    <definedName name="_902__FDSAUDITLINK__" localSheetId="5" hidden="1">{"fdsup://directions/FAT Viewer?action=UPDATE&amp;creator=factset&amp;DYN_ARGS=TRUE&amp;DOC_NAME=FAT:FQL_AUDITING_CLIENT_TEMPLATE.FAT&amp;display_string=Audit&amp;VAR:KEY=VWJEZYFODY&amp;VAR:QUERY=RkZfRUJJVERBX09QRVIoUVRSLDQvMS8yMDEwLDYvMzAvMjAxMCwsLFVTRCk=&amp;WINDOW=FIRST_POPUP&amp;HEIGH","T=450&amp;WIDTH=450&amp;START_MAXIMIZED=FALSE&amp;VAR:CALENDAR=US&amp;VAR:SYMBOL=BAC&amp;VAR:INDEX=0"}</definedName>
    <definedName name="_902__FDSAUDITLINK__" localSheetId="1" hidden="1">{"fdsup://directions/FAT Viewer?action=UPDATE&amp;creator=factset&amp;DYN_ARGS=TRUE&amp;DOC_NAME=FAT:FQL_AUDITING_CLIENT_TEMPLATE.FAT&amp;display_string=Audit&amp;VAR:KEY=VWJEZYFODY&amp;VAR:QUERY=RkZfRUJJVERBX09QRVIoUVRSLDQvMS8yMDEwLDYvMzAvMjAxMCwsLFVTRCk=&amp;WINDOW=FIRST_POPUP&amp;HEIGH","T=450&amp;WIDTH=450&amp;START_MAXIMIZED=FALSE&amp;VAR:CALENDAR=US&amp;VAR:SYMBOL=BAC&amp;VAR:INDEX=0"}</definedName>
    <definedName name="_902__FDSAUDITLINK__" hidden="1">{"fdsup://directions/FAT Viewer?action=UPDATE&amp;creator=factset&amp;DYN_ARGS=TRUE&amp;DOC_NAME=FAT:FQL_AUDITING_CLIENT_TEMPLATE.FAT&amp;display_string=Audit&amp;VAR:KEY=VWJEZYFODY&amp;VAR:QUERY=RkZfRUJJVERBX09QRVIoUVRSLDQvMS8yMDEwLDYvMzAvMjAxMCwsLFVTRCk=&amp;WINDOW=FIRST_POPUP&amp;HEIGH","T=450&amp;WIDTH=450&amp;START_MAXIMIZED=FALSE&amp;VAR:CALENDAR=US&amp;VAR:SYMBOL=BAC&amp;VAR:INDEX=0"}</definedName>
    <definedName name="_903__FDSAUDITLINK__" localSheetId="7" hidden="1">{"fdsup://directions/FAT Viewer?action=UPDATE&amp;creator=factset&amp;DYN_ARGS=TRUE&amp;DOC_NAME=FAT:FQL_AUDITING_CLIENT_TEMPLATE.FAT&amp;display_string=Audit&amp;VAR:KEY=HALAJGZYXC&amp;VAR:QUERY=RkZfRUJJVERBX09QRVIoUVRSLDQvMS8yMDA5LDYvMzAvMjAwOSwsLFVTRCk=&amp;WINDOW=FIRST_POPUP&amp;HEIGH","T=450&amp;WIDTH=450&amp;START_MAXIMIZED=FALSE&amp;VAR:CALENDAR=US&amp;VAR:SYMBOL=BA&amp;VAR:INDEX=0"}</definedName>
    <definedName name="_903__FDSAUDITLINK__" localSheetId="9" hidden="1">{"fdsup://directions/FAT Viewer?action=UPDATE&amp;creator=factset&amp;DYN_ARGS=TRUE&amp;DOC_NAME=FAT:FQL_AUDITING_CLIENT_TEMPLATE.FAT&amp;display_string=Audit&amp;VAR:KEY=HALAJGZYXC&amp;VAR:QUERY=RkZfRUJJVERBX09QRVIoUVRSLDQvMS8yMDA5LDYvMzAvMjAwOSwsLFVTRCk=&amp;WINDOW=FIRST_POPUP&amp;HEIGH","T=450&amp;WIDTH=450&amp;START_MAXIMIZED=FALSE&amp;VAR:CALENDAR=US&amp;VAR:SYMBOL=BA&amp;VAR:INDEX=0"}</definedName>
    <definedName name="_903__FDSAUDITLINK__" localSheetId="8" hidden="1">{"fdsup://directions/FAT Viewer?action=UPDATE&amp;creator=factset&amp;DYN_ARGS=TRUE&amp;DOC_NAME=FAT:FQL_AUDITING_CLIENT_TEMPLATE.FAT&amp;display_string=Audit&amp;VAR:KEY=HALAJGZYXC&amp;VAR:QUERY=RkZfRUJJVERBX09QRVIoUVRSLDQvMS8yMDA5LDYvMzAvMjAwOSwsLFVTRCk=&amp;WINDOW=FIRST_POPUP&amp;HEIGH","T=450&amp;WIDTH=450&amp;START_MAXIMIZED=FALSE&amp;VAR:CALENDAR=US&amp;VAR:SYMBOL=BA&amp;VAR:INDEX=0"}</definedName>
    <definedName name="_903__FDSAUDITLINK__" localSheetId="10" hidden="1">{"fdsup://directions/FAT Viewer?action=UPDATE&amp;creator=factset&amp;DYN_ARGS=TRUE&amp;DOC_NAME=FAT:FQL_AUDITING_CLIENT_TEMPLATE.FAT&amp;display_string=Audit&amp;VAR:KEY=HALAJGZYXC&amp;VAR:QUERY=RkZfRUJJVERBX09QRVIoUVRSLDQvMS8yMDA5LDYvMzAvMjAwOSwsLFVTRCk=&amp;WINDOW=FIRST_POPUP&amp;HEIGH","T=450&amp;WIDTH=450&amp;START_MAXIMIZED=FALSE&amp;VAR:CALENDAR=US&amp;VAR:SYMBOL=BA&amp;VAR:INDEX=0"}</definedName>
    <definedName name="_903__FDSAUDITLINK__" localSheetId="3" hidden="1">{"fdsup://directions/FAT Viewer?action=UPDATE&amp;creator=factset&amp;DYN_ARGS=TRUE&amp;DOC_NAME=FAT:FQL_AUDITING_CLIENT_TEMPLATE.FAT&amp;display_string=Audit&amp;VAR:KEY=HALAJGZYXC&amp;VAR:QUERY=RkZfRUJJVERBX09QRVIoUVRSLDQvMS8yMDA5LDYvMzAvMjAwOSwsLFVTRCk=&amp;WINDOW=FIRST_POPUP&amp;HEIGH","T=450&amp;WIDTH=450&amp;START_MAXIMIZED=FALSE&amp;VAR:CALENDAR=US&amp;VAR:SYMBOL=BA&amp;VAR:INDEX=0"}</definedName>
    <definedName name="_903__FDSAUDITLINK__" localSheetId="5" hidden="1">{"fdsup://directions/FAT Viewer?action=UPDATE&amp;creator=factset&amp;DYN_ARGS=TRUE&amp;DOC_NAME=FAT:FQL_AUDITING_CLIENT_TEMPLATE.FAT&amp;display_string=Audit&amp;VAR:KEY=HALAJGZYXC&amp;VAR:QUERY=RkZfRUJJVERBX09QRVIoUVRSLDQvMS8yMDA5LDYvMzAvMjAwOSwsLFVTRCk=&amp;WINDOW=FIRST_POPUP&amp;HEIGH","T=450&amp;WIDTH=450&amp;START_MAXIMIZED=FALSE&amp;VAR:CALENDAR=US&amp;VAR:SYMBOL=BA&amp;VAR:INDEX=0"}</definedName>
    <definedName name="_903__FDSAUDITLINK__" localSheetId="1" hidden="1">{"fdsup://directions/FAT Viewer?action=UPDATE&amp;creator=factset&amp;DYN_ARGS=TRUE&amp;DOC_NAME=FAT:FQL_AUDITING_CLIENT_TEMPLATE.FAT&amp;display_string=Audit&amp;VAR:KEY=HALAJGZYXC&amp;VAR:QUERY=RkZfRUJJVERBX09QRVIoUVRSLDQvMS8yMDA5LDYvMzAvMjAwOSwsLFVTRCk=&amp;WINDOW=FIRST_POPUP&amp;HEIGH","T=450&amp;WIDTH=450&amp;START_MAXIMIZED=FALSE&amp;VAR:CALENDAR=US&amp;VAR:SYMBOL=BA&amp;VAR:INDEX=0"}</definedName>
    <definedName name="_903__FDSAUDITLINK__" hidden="1">{"fdsup://directions/FAT Viewer?action=UPDATE&amp;creator=factset&amp;DYN_ARGS=TRUE&amp;DOC_NAME=FAT:FQL_AUDITING_CLIENT_TEMPLATE.FAT&amp;display_string=Audit&amp;VAR:KEY=HALAJGZYXC&amp;VAR:QUERY=RkZfRUJJVERBX09QRVIoUVRSLDQvMS8yMDA5LDYvMzAvMjAwOSwsLFVTRCk=&amp;WINDOW=FIRST_POPUP&amp;HEIGH","T=450&amp;WIDTH=450&amp;START_MAXIMIZED=FALSE&amp;VAR:CALENDAR=US&amp;VAR:SYMBOL=BA&amp;VAR:INDEX=0"}</definedName>
    <definedName name="_904__FDSAUDITLINK__" localSheetId="7" hidden="1">{"fdsup://directions/FAT Viewer?action=UPDATE&amp;creator=factset&amp;DYN_ARGS=TRUE&amp;DOC_NAME=FAT:FQL_AUDITING_CLIENT_TEMPLATE.FAT&amp;display_string=Audit&amp;VAR:KEY=NSXMHOZGFO&amp;VAR:QUERY=RkZfRUJJVERBX09QRVIoUVRSLDQvMS8yMDEwLDYvMzAvMjAxMCwsLFVTRCk=&amp;WINDOW=FIRST_POPUP&amp;HEIGH","T=450&amp;WIDTH=450&amp;START_MAXIMIZED=FALSE&amp;VAR:CALENDAR=US&amp;VAR:SYMBOL=BA&amp;VAR:INDEX=0"}</definedName>
    <definedName name="_904__FDSAUDITLINK__" localSheetId="9" hidden="1">{"fdsup://directions/FAT Viewer?action=UPDATE&amp;creator=factset&amp;DYN_ARGS=TRUE&amp;DOC_NAME=FAT:FQL_AUDITING_CLIENT_TEMPLATE.FAT&amp;display_string=Audit&amp;VAR:KEY=NSXMHOZGFO&amp;VAR:QUERY=RkZfRUJJVERBX09QRVIoUVRSLDQvMS8yMDEwLDYvMzAvMjAxMCwsLFVTRCk=&amp;WINDOW=FIRST_POPUP&amp;HEIGH","T=450&amp;WIDTH=450&amp;START_MAXIMIZED=FALSE&amp;VAR:CALENDAR=US&amp;VAR:SYMBOL=BA&amp;VAR:INDEX=0"}</definedName>
    <definedName name="_904__FDSAUDITLINK__" localSheetId="8" hidden="1">{"fdsup://directions/FAT Viewer?action=UPDATE&amp;creator=factset&amp;DYN_ARGS=TRUE&amp;DOC_NAME=FAT:FQL_AUDITING_CLIENT_TEMPLATE.FAT&amp;display_string=Audit&amp;VAR:KEY=NSXMHOZGFO&amp;VAR:QUERY=RkZfRUJJVERBX09QRVIoUVRSLDQvMS8yMDEwLDYvMzAvMjAxMCwsLFVTRCk=&amp;WINDOW=FIRST_POPUP&amp;HEIGH","T=450&amp;WIDTH=450&amp;START_MAXIMIZED=FALSE&amp;VAR:CALENDAR=US&amp;VAR:SYMBOL=BA&amp;VAR:INDEX=0"}</definedName>
    <definedName name="_904__FDSAUDITLINK__" localSheetId="10" hidden="1">{"fdsup://directions/FAT Viewer?action=UPDATE&amp;creator=factset&amp;DYN_ARGS=TRUE&amp;DOC_NAME=FAT:FQL_AUDITING_CLIENT_TEMPLATE.FAT&amp;display_string=Audit&amp;VAR:KEY=NSXMHOZGFO&amp;VAR:QUERY=RkZfRUJJVERBX09QRVIoUVRSLDQvMS8yMDEwLDYvMzAvMjAxMCwsLFVTRCk=&amp;WINDOW=FIRST_POPUP&amp;HEIGH","T=450&amp;WIDTH=450&amp;START_MAXIMIZED=FALSE&amp;VAR:CALENDAR=US&amp;VAR:SYMBOL=BA&amp;VAR:INDEX=0"}</definedName>
    <definedName name="_904__FDSAUDITLINK__" localSheetId="3" hidden="1">{"fdsup://directions/FAT Viewer?action=UPDATE&amp;creator=factset&amp;DYN_ARGS=TRUE&amp;DOC_NAME=FAT:FQL_AUDITING_CLIENT_TEMPLATE.FAT&amp;display_string=Audit&amp;VAR:KEY=NSXMHOZGFO&amp;VAR:QUERY=RkZfRUJJVERBX09QRVIoUVRSLDQvMS8yMDEwLDYvMzAvMjAxMCwsLFVTRCk=&amp;WINDOW=FIRST_POPUP&amp;HEIGH","T=450&amp;WIDTH=450&amp;START_MAXIMIZED=FALSE&amp;VAR:CALENDAR=US&amp;VAR:SYMBOL=BA&amp;VAR:INDEX=0"}</definedName>
    <definedName name="_904__FDSAUDITLINK__" localSheetId="5" hidden="1">{"fdsup://directions/FAT Viewer?action=UPDATE&amp;creator=factset&amp;DYN_ARGS=TRUE&amp;DOC_NAME=FAT:FQL_AUDITING_CLIENT_TEMPLATE.FAT&amp;display_string=Audit&amp;VAR:KEY=NSXMHOZGFO&amp;VAR:QUERY=RkZfRUJJVERBX09QRVIoUVRSLDQvMS8yMDEwLDYvMzAvMjAxMCwsLFVTRCk=&amp;WINDOW=FIRST_POPUP&amp;HEIGH","T=450&amp;WIDTH=450&amp;START_MAXIMIZED=FALSE&amp;VAR:CALENDAR=US&amp;VAR:SYMBOL=BA&amp;VAR:INDEX=0"}</definedName>
    <definedName name="_904__FDSAUDITLINK__" localSheetId="1" hidden="1">{"fdsup://directions/FAT Viewer?action=UPDATE&amp;creator=factset&amp;DYN_ARGS=TRUE&amp;DOC_NAME=FAT:FQL_AUDITING_CLIENT_TEMPLATE.FAT&amp;display_string=Audit&amp;VAR:KEY=NSXMHOZGFO&amp;VAR:QUERY=RkZfRUJJVERBX09QRVIoUVRSLDQvMS8yMDEwLDYvMzAvMjAxMCwsLFVTRCk=&amp;WINDOW=FIRST_POPUP&amp;HEIGH","T=450&amp;WIDTH=450&amp;START_MAXIMIZED=FALSE&amp;VAR:CALENDAR=US&amp;VAR:SYMBOL=BA&amp;VAR:INDEX=0"}</definedName>
    <definedName name="_904__FDSAUDITLINK__" hidden="1">{"fdsup://directions/FAT Viewer?action=UPDATE&amp;creator=factset&amp;DYN_ARGS=TRUE&amp;DOC_NAME=FAT:FQL_AUDITING_CLIENT_TEMPLATE.FAT&amp;display_string=Audit&amp;VAR:KEY=NSXMHOZGFO&amp;VAR:QUERY=RkZfRUJJVERBX09QRVIoUVRSLDQvMS8yMDEwLDYvMzAvMjAxMCwsLFVTRCk=&amp;WINDOW=FIRST_POPUP&amp;HEIGH","T=450&amp;WIDTH=450&amp;START_MAXIMIZED=FALSE&amp;VAR:CALENDAR=US&amp;VAR:SYMBOL=BA&amp;VAR:INDEX=0"}</definedName>
    <definedName name="_905__FDSAUDITLINK__" localSheetId="7" hidden="1">{"fdsup://directions/FAT Viewer?action=UPDATE&amp;creator=factset&amp;DYN_ARGS=TRUE&amp;DOC_NAME=FAT:FQL_AUDITING_CLIENT_TEMPLATE.FAT&amp;display_string=Audit&amp;VAR:KEY=FMDIDIPQJU&amp;VAR:QUERY=RkZfRUJJVERBX09QRVIoUVRSLDQvMS8yMDA5LDYvMzAvMjAwOSwsLFVTRCk=&amp;WINDOW=FIRST_POPUP&amp;HEIGH","T=450&amp;WIDTH=450&amp;START_MAXIMIZED=FALSE&amp;VAR:CALENDAR=US&amp;VAR:SYMBOL=AZO&amp;VAR:INDEX=0"}</definedName>
    <definedName name="_905__FDSAUDITLINK__" localSheetId="9" hidden="1">{"fdsup://directions/FAT Viewer?action=UPDATE&amp;creator=factset&amp;DYN_ARGS=TRUE&amp;DOC_NAME=FAT:FQL_AUDITING_CLIENT_TEMPLATE.FAT&amp;display_string=Audit&amp;VAR:KEY=FMDIDIPQJU&amp;VAR:QUERY=RkZfRUJJVERBX09QRVIoUVRSLDQvMS8yMDA5LDYvMzAvMjAwOSwsLFVTRCk=&amp;WINDOW=FIRST_POPUP&amp;HEIGH","T=450&amp;WIDTH=450&amp;START_MAXIMIZED=FALSE&amp;VAR:CALENDAR=US&amp;VAR:SYMBOL=AZO&amp;VAR:INDEX=0"}</definedName>
    <definedName name="_905__FDSAUDITLINK__" localSheetId="8" hidden="1">{"fdsup://directions/FAT Viewer?action=UPDATE&amp;creator=factset&amp;DYN_ARGS=TRUE&amp;DOC_NAME=FAT:FQL_AUDITING_CLIENT_TEMPLATE.FAT&amp;display_string=Audit&amp;VAR:KEY=FMDIDIPQJU&amp;VAR:QUERY=RkZfRUJJVERBX09QRVIoUVRSLDQvMS8yMDA5LDYvMzAvMjAwOSwsLFVTRCk=&amp;WINDOW=FIRST_POPUP&amp;HEIGH","T=450&amp;WIDTH=450&amp;START_MAXIMIZED=FALSE&amp;VAR:CALENDAR=US&amp;VAR:SYMBOL=AZO&amp;VAR:INDEX=0"}</definedName>
    <definedName name="_905__FDSAUDITLINK__" localSheetId="10" hidden="1">{"fdsup://directions/FAT Viewer?action=UPDATE&amp;creator=factset&amp;DYN_ARGS=TRUE&amp;DOC_NAME=FAT:FQL_AUDITING_CLIENT_TEMPLATE.FAT&amp;display_string=Audit&amp;VAR:KEY=FMDIDIPQJU&amp;VAR:QUERY=RkZfRUJJVERBX09QRVIoUVRSLDQvMS8yMDA5LDYvMzAvMjAwOSwsLFVTRCk=&amp;WINDOW=FIRST_POPUP&amp;HEIGH","T=450&amp;WIDTH=450&amp;START_MAXIMIZED=FALSE&amp;VAR:CALENDAR=US&amp;VAR:SYMBOL=AZO&amp;VAR:INDEX=0"}</definedName>
    <definedName name="_905__FDSAUDITLINK__" localSheetId="3" hidden="1">{"fdsup://directions/FAT Viewer?action=UPDATE&amp;creator=factset&amp;DYN_ARGS=TRUE&amp;DOC_NAME=FAT:FQL_AUDITING_CLIENT_TEMPLATE.FAT&amp;display_string=Audit&amp;VAR:KEY=FMDIDIPQJU&amp;VAR:QUERY=RkZfRUJJVERBX09QRVIoUVRSLDQvMS8yMDA5LDYvMzAvMjAwOSwsLFVTRCk=&amp;WINDOW=FIRST_POPUP&amp;HEIGH","T=450&amp;WIDTH=450&amp;START_MAXIMIZED=FALSE&amp;VAR:CALENDAR=US&amp;VAR:SYMBOL=AZO&amp;VAR:INDEX=0"}</definedName>
    <definedName name="_905__FDSAUDITLINK__" localSheetId="5" hidden="1">{"fdsup://directions/FAT Viewer?action=UPDATE&amp;creator=factset&amp;DYN_ARGS=TRUE&amp;DOC_NAME=FAT:FQL_AUDITING_CLIENT_TEMPLATE.FAT&amp;display_string=Audit&amp;VAR:KEY=FMDIDIPQJU&amp;VAR:QUERY=RkZfRUJJVERBX09QRVIoUVRSLDQvMS8yMDA5LDYvMzAvMjAwOSwsLFVTRCk=&amp;WINDOW=FIRST_POPUP&amp;HEIGH","T=450&amp;WIDTH=450&amp;START_MAXIMIZED=FALSE&amp;VAR:CALENDAR=US&amp;VAR:SYMBOL=AZO&amp;VAR:INDEX=0"}</definedName>
    <definedName name="_905__FDSAUDITLINK__" localSheetId="1" hidden="1">{"fdsup://directions/FAT Viewer?action=UPDATE&amp;creator=factset&amp;DYN_ARGS=TRUE&amp;DOC_NAME=FAT:FQL_AUDITING_CLIENT_TEMPLATE.FAT&amp;display_string=Audit&amp;VAR:KEY=FMDIDIPQJU&amp;VAR:QUERY=RkZfRUJJVERBX09QRVIoUVRSLDQvMS8yMDA5LDYvMzAvMjAwOSwsLFVTRCk=&amp;WINDOW=FIRST_POPUP&amp;HEIGH","T=450&amp;WIDTH=450&amp;START_MAXIMIZED=FALSE&amp;VAR:CALENDAR=US&amp;VAR:SYMBOL=AZO&amp;VAR:INDEX=0"}</definedName>
    <definedName name="_905__FDSAUDITLINK__" hidden="1">{"fdsup://directions/FAT Viewer?action=UPDATE&amp;creator=factset&amp;DYN_ARGS=TRUE&amp;DOC_NAME=FAT:FQL_AUDITING_CLIENT_TEMPLATE.FAT&amp;display_string=Audit&amp;VAR:KEY=FMDIDIPQJU&amp;VAR:QUERY=RkZfRUJJVERBX09QRVIoUVRSLDQvMS8yMDA5LDYvMzAvMjAwOSwsLFVTRCk=&amp;WINDOW=FIRST_POPUP&amp;HEIGH","T=450&amp;WIDTH=450&amp;START_MAXIMIZED=FALSE&amp;VAR:CALENDAR=US&amp;VAR:SYMBOL=AZO&amp;VAR:INDEX=0"}</definedName>
    <definedName name="_906__FDSAUDITLINK__" localSheetId="7" hidden="1">{"fdsup://directions/FAT Viewer?action=UPDATE&amp;creator=factset&amp;DYN_ARGS=TRUE&amp;DOC_NAME=FAT:FQL_AUDITING_CLIENT_TEMPLATE.FAT&amp;display_string=Audit&amp;VAR:KEY=TSXWNSNOTA&amp;VAR:QUERY=RkZfRUJJVERBX09QRVIoUVRSLDQvMS8yMDEwLDYvMzAvMjAxMCwsLFVTRCk=&amp;WINDOW=FIRST_POPUP&amp;HEIGH","T=450&amp;WIDTH=450&amp;START_MAXIMIZED=FALSE&amp;VAR:CALENDAR=US&amp;VAR:SYMBOL=AZO&amp;VAR:INDEX=0"}</definedName>
    <definedName name="_906__FDSAUDITLINK__" localSheetId="9" hidden="1">{"fdsup://directions/FAT Viewer?action=UPDATE&amp;creator=factset&amp;DYN_ARGS=TRUE&amp;DOC_NAME=FAT:FQL_AUDITING_CLIENT_TEMPLATE.FAT&amp;display_string=Audit&amp;VAR:KEY=TSXWNSNOTA&amp;VAR:QUERY=RkZfRUJJVERBX09QRVIoUVRSLDQvMS8yMDEwLDYvMzAvMjAxMCwsLFVTRCk=&amp;WINDOW=FIRST_POPUP&amp;HEIGH","T=450&amp;WIDTH=450&amp;START_MAXIMIZED=FALSE&amp;VAR:CALENDAR=US&amp;VAR:SYMBOL=AZO&amp;VAR:INDEX=0"}</definedName>
    <definedName name="_906__FDSAUDITLINK__" localSheetId="8" hidden="1">{"fdsup://directions/FAT Viewer?action=UPDATE&amp;creator=factset&amp;DYN_ARGS=TRUE&amp;DOC_NAME=FAT:FQL_AUDITING_CLIENT_TEMPLATE.FAT&amp;display_string=Audit&amp;VAR:KEY=TSXWNSNOTA&amp;VAR:QUERY=RkZfRUJJVERBX09QRVIoUVRSLDQvMS8yMDEwLDYvMzAvMjAxMCwsLFVTRCk=&amp;WINDOW=FIRST_POPUP&amp;HEIGH","T=450&amp;WIDTH=450&amp;START_MAXIMIZED=FALSE&amp;VAR:CALENDAR=US&amp;VAR:SYMBOL=AZO&amp;VAR:INDEX=0"}</definedName>
    <definedName name="_906__FDSAUDITLINK__" localSheetId="10" hidden="1">{"fdsup://directions/FAT Viewer?action=UPDATE&amp;creator=factset&amp;DYN_ARGS=TRUE&amp;DOC_NAME=FAT:FQL_AUDITING_CLIENT_TEMPLATE.FAT&amp;display_string=Audit&amp;VAR:KEY=TSXWNSNOTA&amp;VAR:QUERY=RkZfRUJJVERBX09QRVIoUVRSLDQvMS8yMDEwLDYvMzAvMjAxMCwsLFVTRCk=&amp;WINDOW=FIRST_POPUP&amp;HEIGH","T=450&amp;WIDTH=450&amp;START_MAXIMIZED=FALSE&amp;VAR:CALENDAR=US&amp;VAR:SYMBOL=AZO&amp;VAR:INDEX=0"}</definedName>
    <definedName name="_906__FDSAUDITLINK__" localSheetId="3" hidden="1">{"fdsup://directions/FAT Viewer?action=UPDATE&amp;creator=factset&amp;DYN_ARGS=TRUE&amp;DOC_NAME=FAT:FQL_AUDITING_CLIENT_TEMPLATE.FAT&amp;display_string=Audit&amp;VAR:KEY=TSXWNSNOTA&amp;VAR:QUERY=RkZfRUJJVERBX09QRVIoUVRSLDQvMS8yMDEwLDYvMzAvMjAxMCwsLFVTRCk=&amp;WINDOW=FIRST_POPUP&amp;HEIGH","T=450&amp;WIDTH=450&amp;START_MAXIMIZED=FALSE&amp;VAR:CALENDAR=US&amp;VAR:SYMBOL=AZO&amp;VAR:INDEX=0"}</definedName>
    <definedName name="_906__FDSAUDITLINK__" localSheetId="5" hidden="1">{"fdsup://directions/FAT Viewer?action=UPDATE&amp;creator=factset&amp;DYN_ARGS=TRUE&amp;DOC_NAME=FAT:FQL_AUDITING_CLIENT_TEMPLATE.FAT&amp;display_string=Audit&amp;VAR:KEY=TSXWNSNOTA&amp;VAR:QUERY=RkZfRUJJVERBX09QRVIoUVRSLDQvMS8yMDEwLDYvMzAvMjAxMCwsLFVTRCk=&amp;WINDOW=FIRST_POPUP&amp;HEIGH","T=450&amp;WIDTH=450&amp;START_MAXIMIZED=FALSE&amp;VAR:CALENDAR=US&amp;VAR:SYMBOL=AZO&amp;VAR:INDEX=0"}</definedName>
    <definedName name="_906__FDSAUDITLINK__" localSheetId="1" hidden="1">{"fdsup://directions/FAT Viewer?action=UPDATE&amp;creator=factset&amp;DYN_ARGS=TRUE&amp;DOC_NAME=FAT:FQL_AUDITING_CLIENT_TEMPLATE.FAT&amp;display_string=Audit&amp;VAR:KEY=TSXWNSNOTA&amp;VAR:QUERY=RkZfRUJJVERBX09QRVIoUVRSLDQvMS8yMDEwLDYvMzAvMjAxMCwsLFVTRCk=&amp;WINDOW=FIRST_POPUP&amp;HEIGH","T=450&amp;WIDTH=450&amp;START_MAXIMIZED=FALSE&amp;VAR:CALENDAR=US&amp;VAR:SYMBOL=AZO&amp;VAR:INDEX=0"}</definedName>
    <definedName name="_906__FDSAUDITLINK__" hidden="1">{"fdsup://directions/FAT Viewer?action=UPDATE&amp;creator=factset&amp;DYN_ARGS=TRUE&amp;DOC_NAME=FAT:FQL_AUDITING_CLIENT_TEMPLATE.FAT&amp;display_string=Audit&amp;VAR:KEY=TSXWNSNOTA&amp;VAR:QUERY=RkZfRUJJVERBX09QRVIoUVRSLDQvMS8yMDEwLDYvMzAvMjAxMCwsLFVTRCk=&amp;WINDOW=FIRST_POPUP&amp;HEIGH","T=450&amp;WIDTH=450&amp;START_MAXIMIZED=FALSE&amp;VAR:CALENDAR=US&amp;VAR:SYMBOL=AZO&amp;VAR:INDEX=0"}</definedName>
    <definedName name="_907__FDSAUDITLINK__" localSheetId="7" hidden="1">{"fdsup://directions/FAT Viewer?action=UPDATE&amp;creator=factset&amp;DYN_ARGS=TRUE&amp;DOC_NAME=FAT:FQL_AUDITING_CLIENT_TEMPLATE.FAT&amp;display_string=Audit&amp;VAR:KEY=POJEHGTCDM&amp;VAR:QUERY=RkZfRUJJVERBX09QRVIoUVRSLDQvMS8yMDA5LDYvMzAvMjAwOSwsLFVTRCk=&amp;WINDOW=FIRST_POPUP&amp;HEIGH","T=450&amp;WIDTH=450&amp;START_MAXIMIZED=FALSE&amp;VAR:CALENDAR=US&amp;VAR:SYMBOL=AYE&amp;VAR:INDEX=0"}</definedName>
    <definedName name="_907__FDSAUDITLINK__" localSheetId="9" hidden="1">{"fdsup://directions/FAT Viewer?action=UPDATE&amp;creator=factset&amp;DYN_ARGS=TRUE&amp;DOC_NAME=FAT:FQL_AUDITING_CLIENT_TEMPLATE.FAT&amp;display_string=Audit&amp;VAR:KEY=POJEHGTCDM&amp;VAR:QUERY=RkZfRUJJVERBX09QRVIoUVRSLDQvMS8yMDA5LDYvMzAvMjAwOSwsLFVTRCk=&amp;WINDOW=FIRST_POPUP&amp;HEIGH","T=450&amp;WIDTH=450&amp;START_MAXIMIZED=FALSE&amp;VAR:CALENDAR=US&amp;VAR:SYMBOL=AYE&amp;VAR:INDEX=0"}</definedName>
    <definedName name="_907__FDSAUDITLINK__" localSheetId="8" hidden="1">{"fdsup://directions/FAT Viewer?action=UPDATE&amp;creator=factset&amp;DYN_ARGS=TRUE&amp;DOC_NAME=FAT:FQL_AUDITING_CLIENT_TEMPLATE.FAT&amp;display_string=Audit&amp;VAR:KEY=POJEHGTCDM&amp;VAR:QUERY=RkZfRUJJVERBX09QRVIoUVRSLDQvMS8yMDA5LDYvMzAvMjAwOSwsLFVTRCk=&amp;WINDOW=FIRST_POPUP&amp;HEIGH","T=450&amp;WIDTH=450&amp;START_MAXIMIZED=FALSE&amp;VAR:CALENDAR=US&amp;VAR:SYMBOL=AYE&amp;VAR:INDEX=0"}</definedName>
    <definedName name="_907__FDSAUDITLINK__" localSheetId="10" hidden="1">{"fdsup://directions/FAT Viewer?action=UPDATE&amp;creator=factset&amp;DYN_ARGS=TRUE&amp;DOC_NAME=FAT:FQL_AUDITING_CLIENT_TEMPLATE.FAT&amp;display_string=Audit&amp;VAR:KEY=POJEHGTCDM&amp;VAR:QUERY=RkZfRUJJVERBX09QRVIoUVRSLDQvMS8yMDA5LDYvMzAvMjAwOSwsLFVTRCk=&amp;WINDOW=FIRST_POPUP&amp;HEIGH","T=450&amp;WIDTH=450&amp;START_MAXIMIZED=FALSE&amp;VAR:CALENDAR=US&amp;VAR:SYMBOL=AYE&amp;VAR:INDEX=0"}</definedName>
    <definedName name="_907__FDSAUDITLINK__" localSheetId="3" hidden="1">{"fdsup://directions/FAT Viewer?action=UPDATE&amp;creator=factset&amp;DYN_ARGS=TRUE&amp;DOC_NAME=FAT:FQL_AUDITING_CLIENT_TEMPLATE.FAT&amp;display_string=Audit&amp;VAR:KEY=POJEHGTCDM&amp;VAR:QUERY=RkZfRUJJVERBX09QRVIoUVRSLDQvMS8yMDA5LDYvMzAvMjAwOSwsLFVTRCk=&amp;WINDOW=FIRST_POPUP&amp;HEIGH","T=450&amp;WIDTH=450&amp;START_MAXIMIZED=FALSE&amp;VAR:CALENDAR=US&amp;VAR:SYMBOL=AYE&amp;VAR:INDEX=0"}</definedName>
    <definedName name="_907__FDSAUDITLINK__" localSheetId="5" hidden="1">{"fdsup://directions/FAT Viewer?action=UPDATE&amp;creator=factset&amp;DYN_ARGS=TRUE&amp;DOC_NAME=FAT:FQL_AUDITING_CLIENT_TEMPLATE.FAT&amp;display_string=Audit&amp;VAR:KEY=POJEHGTCDM&amp;VAR:QUERY=RkZfRUJJVERBX09QRVIoUVRSLDQvMS8yMDA5LDYvMzAvMjAwOSwsLFVTRCk=&amp;WINDOW=FIRST_POPUP&amp;HEIGH","T=450&amp;WIDTH=450&amp;START_MAXIMIZED=FALSE&amp;VAR:CALENDAR=US&amp;VAR:SYMBOL=AYE&amp;VAR:INDEX=0"}</definedName>
    <definedName name="_907__FDSAUDITLINK__" localSheetId="1" hidden="1">{"fdsup://directions/FAT Viewer?action=UPDATE&amp;creator=factset&amp;DYN_ARGS=TRUE&amp;DOC_NAME=FAT:FQL_AUDITING_CLIENT_TEMPLATE.FAT&amp;display_string=Audit&amp;VAR:KEY=POJEHGTCDM&amp;VAR:QUERY=RkZfRUJJVERBX09QRVIoUVRSLDQvMS8yMDA5LDYvMzAvMjAwOSwsLFVTRCk=&amp;WINDOW=FIRST_POPUP&amp;HEIGH","T=450&amp;WIDTH=450&amp;START_MAXIMIZED=FALSE&amp;VAR:CALENDAR=US&amp;VAR:SYMBOL=AYE&amp;VAR:INDEX=0"}</definedName>
    <definedName name="_907__FDSAUDITLINK__" hidden="1">{"fdsup://directions/FAT Viewer?action=UPDATE&amp;creator=factset&amp;DYN_ARGS=TRUE&amp;DOC_NAME=FAT:FQL_AUDITING_CLIENT_TEMPLATE.FAT&amp;display_string=Audit&amp;VAR:KEY=POJEHGTCDM&amp;VAR:QUERY=RkZfRUJJVERBX09QRVIoUVRSLDQvMS8yMDA5LDYvMzAvMjAwOSwsLFVTRCk=&amp;WINDOW=FIRST_POPUP&amp;HEIGH","T=450&amp;WIDTH=450&amp;START_MAXIMIZED=FALSE&amp;VAR:CALENDAR=US&amp;VAR:SYMBOL=AYE&amp;VAR:INDEX=0"}</definedName>
    <definedName name="_908__FDSAUDITLINK__" localSheetId="7" hidden="1">{"fdsup://directions/FAT Viewer?action=UPDATE&amp;creator=factset&amp;DYN_ARGS=TRUE&amp;DOC_NAME=FAT:FQL_AUDITING_CLIENT_TEMPLATE.FAT&amp;display_string=Audit&amp;VAR:KEY=TAJWPQTATW&amp;VAR:QUERY=RkZfRUJJVERBX09QRVIoUVRSLDQvMS8yMDEwLDYvMzAvMjAxMCwsLFVTRCk=&amp;WINDOW=FIRST_POPUP&amp;HEIGH","T=450&amp;WIDTH=450&amp;START_MAXIMIZED=FALSE&amp;VAR:CALENDAR=US&amp;VAR:SYMBOL=AYE&amp;VAR:INDEX=0"}</definedName>
    <definedName name="_908__FDSAUDITLINK__" localSheetId="9" hidden="1">{"fdsup://directions/FAT Viewer?action=UPDATE&amp;creator=factset&amp;DYN_ARGS=TRUE&amp;DOC_NAME=FAT:FQL_AUDITING_CLIENT_TEMPLATE.FAT&amp;display_string=Audit&amp;VAR:KEY=TAJWPQTATW&amp;VAR:QUERY=RkZfRUJJVERBX09QRVIoUVRSLDQvMS8yMDEwLDYvMzAvMjAxMCwsLFVTRCk=&amp;WINDOW=FIRST_POPUP&amp;HEIGH","T=450&amp;WIDTH=450&amp;START_MAXIMIZED=FALSE&amp;VAR:CALENDAR=US&amp;VAR:SYMBOL=AYE&amp;VAR:INDEX=0"}</definedName>
    <definedName name="_908__FDSAUDITLINK__" localSheetId="8" hidden="1">{"fdsup://directions/FAT Viewer?action=UPDATE&amp;creator=factset&amp;DYN_ARGS=TRUE&amp;DOC_NAME=FAT:FQL_AUDITING_CLIENT_TEMPLATE.FAT&amp;display_string=Audit&amp;VAR:KEY=TAJWPQTATW&amp;VAR:QUERY=RkZfRUJJVERBX09QRVIoUVRSLDQvMS8yMDEwLDYvMzAvMjAxMCwsLFVTRCk=&amp;WINDOW=FIRST_POPUP&amp;HEIGH","T=450&amp;WIDTH=450&amp;START_MAXIMIZED=FALSE&amp;VAR:CALENDAR=US&amp;VAR:SYMBOL=AYE&amp;VAR:INDEX=0"}</definedName>
    <definedName name="_908__FDSAUDITLINK__" localSheetId="10" hidden="1">{"fdsup://directions/FAT Viewer?action=UPDATE&amp;creator=factset&amp;DYN_ARGS=TRUE&amp;DOC_NAME=FAT:FQL_AUDITING_CLIENT_TEMPLATE.FAT&amp;display_string=Audit&amp;VAR:KEY=TAJWPQTATW&amp;VAR:QUERY=RkZfRUJJVERBX09QRVIoUVRSLDQvMS8yMDEwLDYvMzAvMjAxMCwsLFVTRCk=&amp;WINDOW=FIRST_POPUP&amp;HEIGH","T=450&amp;WIDTH=450&amp;START_MAXIMIZED=FALSE&amp;VAR:CALENDAR=US&amp;VAR:SYMBOL=AYE&amp;VAR:INDEX=0"}</definedName>
    <definedName name="_908__FDSAUDITLINK__" localSheetId="3" hidden="1">{"fdsup://directions/FAT Viewer?action=UPDATE&amp;creator=factset&amp;DYN_ARGS=TRUE&amp;DOC_NAME=FAT:FQL_AUDITING_CLIENT_TEMPLATE.FAT&amp;display_string=Audit&amp;VAR:KEY=TAJWPQTATW&amp;VAR:QUERY=RkZfRUJJVERBX09QRVIoUVRSLDQvMS8yMDEwLDYvMzAvMjAxMCwsLFVTRCk=&amp;WINDOW=FIRST_POPUP&amp;HEIGH","T=450&amp;WIDTH=450&amp;START_MAXIMIZED=FALSE&amp;VAR:CALENDAR=US&amp;VAR:SYMBOL=AYE&amp;VAR:INDEX=0"}</definedName>
    <definedName name="_908__FDSAUDITLINK__" localSheetId="5" hidden="1">{"fdsup://directions/FAT Viewer?action=UPDATE&amp;creator=factset&amp;DYN_ARGS=TRUE&amp;DOC_NAME=FAT:FQL_AUDITING_CLIENT_TEMPLATE.FAT&amp;display_string=Audit&amp;VAR:KEY=TAJWPQTATW&amp;VAR:QUERY=RkZfRUJJVERBX09QRVIoUVRSLDQvMS8yMDEwLDYvMzAvMjAxMCwsLFVTRCk=&amp;WINDOW=FIRST_POPUP&amp;HEIGH","T=450&amp;WIDTH=450&amp;START_MAXIMIZED=FALSE&amp;VAR:CALENDAR=US&amp;VAR:SYMBOL=AYE&amp;VAR:INDEX=0"}</definedName>
    <definedName name="_908__FDSAUDITLINK__" localSheetId="1" hidden="1">{"fdsup://directions/FAT Viewer?action=UPDATE&amp;creator=factset&amp;DYN_ARGS=TRUE&amp;DOC_NAME=FAT:FQL_AUDITING_CLIENT_TEMPLATE.FAT&amp;display_string=Audit&amp;VAR:KEY=TAJWPQTATW&amp;VAR:QUERY=RkZfRUJJVERBX09QRVIoUVRSLDQvMS8yMDEwLDYvMzAvMjAxMCwsLFVTRCk=&amp;WINDOW=FIRST_POPUP&amp;HEIGH","T=450&amp;WIDTH=450&amp;START_MAXIMIZED=FALSE&amp;VAR:CALENDAR=US&amp;VAR:SYMBOL=AYE&amp;VAR:INDEX=0"}</definedName>
    <definedName name="_908__FDSAUDITLINK__" hidden="1">{"fdsup://directions/FAT Viewer?action=UPDATE&amp;creator=factset&amp;DYN_ARGS=TRUE&amp;DOC_NAME=FAT:FQL_AUDITING_CLIENT_TEMPLATE.FAT&amp;display_string=Audit&amp;VAR:KEY=TAJWPQTATW&amp;VAR:QUERY=RkZfRUJJVERBX09QRVIoUVRSLDQvMS8yMDEwLDYvMzAvMjAxMCwsLFVTRCk=&amp;WINDOW=FIRST_POPUP&amp;HEIGH","T=450&amp;WIDTH=450&amp;START_MAXIMIZED=FALSE&amp;VAR:CALENDAR=US&amp;VAR:SYMBOL=AYE&amp;VAR:INDEX=0"}</definedName>
    <definedName name="_909__FDSAUDITLINK__" localSheetId="7" hidden="1">{"fdsup://directions/FAT Viewer?action=UPDATE&amp;creator=factset&amp;DYN_ARGS=TRUE&amp;DOC_NAME=FAT:FQL_AUDITING_CLIENT_TEMPLATE.FAT&amp;display_string=Audit&amp;VAR:KEY=NAZYTQRGXW&amp;VAR:QUERY=RkZfRUJJVERBX09QRVIoUVRSLDQvMS8yMDA5LDYvMzAvMjAwOSwsLFVTRCk=&amp;WINDOW=FIRST_POPUP&amp;HEIGH","T=450&amp;WIDTH=450&amp;START_MAXIMIZED=FALSE&amp;VAR:CALENDAR=US&amp;VAR:SYMBOL=AXP&amp;VAR:INDEX=0"}</definedName>
    <definedName name="_909__FDSAUDITLINK__" localSheetId="9" hidden="1">{"fdsup://directions/FAT Viewer?action=UPDATE&amp;creator=factset&amp;DYN_ARGS=TRUE&amp;DOC_NAME=FAT:FQL_AUDITING_CLIENT_TEMPLATE.FAT&amp;display_string=Audit&amp;VAR:KEY=NAZYTQRGXW&amp;VAR:QUERY=RkZfRUJJVERBX09QRVIoUVRSLDQvMS8yMDA5LDYvMzAvMjAwOSwsLFVTRCk=&amp;WINDOW=FIRST_POPUP&amp;HEIGH","T=450&amp;WIDTH=450&amp;START_MAXIMIZED=FALSE&amp;VAR:CALENDAR=US&amp;VAR:SYMBOL=AXP&amp;VAR:INDEX=0"}</definedName>
    <definedName name="_909__FDSAUDITLINK__" localSheetId="8" hidden="1">{"fdsup://directions/FAT Viewer?action=UPDATE&amp;creator=factset&amp;DYN_ARGS=TRUE&amp;DOC_NAME=FAT:FQL_AUDITING_CLIENT_TEMPLATE.FAT&amp;display_string=Audit&amp;VAR:KEY=NAZYTQRGXW&amp;VAR:QUERY=RkZfRUJJVERBX09QRVIoUVRSLDQvMS8yMDA5LDYvMzAvMjAwOSwsLFVTRCk=&amp;WINDOW=FIRST_POPUP&amp;HEIGH","T=450&amp;WIDTH=450&amp;START_MAXIMIZED=FALSE&amp;VAR:CALENDAR=US&amp;VAR:SYMBOL=AXP&amp;VAR:INDEX=0"}</definedName>
    <definedName name="_909__FDSAUDITLINK__" localSheetId="10" hidden="1">{"fdsup://directions/FAT Viewer?action=UPDATE&amp;creator=factset&amp;DYN_ARGS=TRUE&amp;DOC_NAME=FAT:FQL_AUDITING_CLIENT_TEMPLATE.FAT&amp;display_string=Audit&amp;VAR:KEY=NAZYTQRGXW&amp;VAR:QUERY=RkZfRUJJVERBX09QRVIoUVRSLDQvMS8yMDA5LDYvMzAvMjAwOSwsLFVTRCk=&amp;WINDOW=FIRST_POPUP&amp;HEIGH","T=450&amp;WIDTH=450&amp;START_MAXIMIZED=FALSE&amp;VAR:CALENDAR=US&amp;VAR:SYMBOL=AXP&amp;VAR:INDEX=0"}</definedName>
    <definedName name="_909__FDSAUDITLINK__" localSheetId="3" hidden="1">{"fdsup://directions/FAT Viewer?action=UPDATE&amp;creator=factset&amp;DYN_ARGS=TRUE&amp;DOC_NAME=FAT:FQL_AUDITING_CLIENT_TEMPLATE.FAT&amp;display_string=Audit&amp;VAR:KEY=NAZYTQRGXW&amp;VAR:QUERY=RkZfRUJJVERBX09QRVIoUVRSLDQvMS8yMDA5LDYvMzAvMjAwOSwsLFVTRCk=&amp;WINDOW=FIRST_POPUP&amp;HEIGH","T=450&amp;WIDTH=450&amp;START_MAXIMIZED=FALSE&amp;VAR:CALENDAR=US&amp;VAR:SYMBOL=AXP&amp;VAR:INDEX=0"}</definedName>
    <definedName name="_909__FDSAUDITLINK__" localSheetId="5" hidden="1">{"fdsup://directions/FAT Viewer?action=UPDATE&amp;creator=factset&amp;DYN_ARGS=TRUE&amp;DOC_NAME=FAT:FQL_AUDITING_CLIENT_TEMPLATE.FAT&amp;display_string=Audit&amp;VAR:KEY=NAZYTQRGXW&amp;VAR:QUERY=RkZfRUJJVERBX09QRVIoUVRSLDQvMS8yMDA5LDYvMzAvMjAwOSwsLFVTRCk=&amp;WINDOW=FIRST_POPUP&amp;HEIGH","T=450&amp;WIDTH=450&amp;START_MAXIMIZED=FALSE&amp;VAR:CALENDAR=US&amp;VAR:SYMBOL=AXP&amp;VAR:INDEX=0"}</definedName>
    <definedName name="_909__FDSAUDITLINK__" localSheetId="1" hidden="1">{"fdsup://directions/FAT Viewer?action=UPDATE&amp;creator=factset&amp;DYN_ARGS=TRUE&amp;DOC_NAME=FAT:FQL_AUDITING_CLIENT_TEMPLATE.FAT&amp;display_string=Audit&amp;VAR:KEY=NAZYTQRGXW&amp;VAR:QUERY=RkZfRUJJVERBX09QRVIoUVRSLDQvMS8yMDA5LDYvMzAvMjAwOSwsLFVTRCk=&amp;WINDOW=FIRST_POPUP&amp;HEIGH","T=450&amp;WIDTH=450&amp;START_MAXIMIZED=FALSE&amp;VAR:CALENDAR=US&amp;VAR:SYMBOL=AXP&amp;VAR:INDEX=0"}</definedName>
    <definedName name="_909__FDSAUDITLINK__" hidden="1">{"fdsup://directions/FAT Viewer?action=UPDATE&amp;creator=factset&amp;DYN_ARGS=TRUE&amp;DOC_NAME=FAT:FQL_AUDITING_CLIENT_TEMPLATE.FAT&amp;display_string=Audit&amp;VAR:KEY=NAZYTQRGXW&amp;VAR:QUERY=RkZfRUJJVERBX09QRVIoUVRSLDQvMS8yMDA5LDYvMzAvMjAwOSwsLFVTRCk=&amp;WINDOW=FIRST_POPUP&amp;HEIGH","T=450&amp;WIDTH=450&amp;START_MAXIMIZED=FALSE&amp;VAR:CALENDAR=US&amp;VAR:SYMBOL=AXP&amp;VAR:INDEX=0"}</definedName>
    <definedName name="_91__FDSAUDITLINK__" localSheetId="7" hidden="1">{"fdsup://directions/FAT Viewer?action=UPDATE&amp;creator=factset&amp;DYN_ARGS=TRUE&amp;DOC_NAME=FAT:FQL_AUDITING_CLIENT_TEMPLATE.FAT&amp;display_string=Audit&amp;VAR:KEY=XUFCZANQZU&amp;VAR:QUERY=RkZfRUJJVERBX09QRVIoUVRSLDQvMS8yMDA5LDYvMzAvMjAwOSwsLFVTRCk=&amp;WINDOW=FIRST_POPUP&amp;HEIGH","T=450&amp;WIDTH=450&amp;START_MAXIMIZED=FALSE&amp;VAR:CALENDAR=US&amp;VAR:SYMBOL=UNM&amp;VAR:INDEX=0"}</definedName>
    <definedName name="_91__FDSAUDITLINK__" localSheetId="9" hidden="1">{"fdsup://directions/FAT Viewer?action=UPDATE&amp;creator=factset&amp;DYN_ARGS=TRUE&amp;DOC_NAME=FAT:FQL_AUDITING_CLIENT_TEMPLATE.FAT&amp;display_string=Audit&amp;VAR:KEY=XUFCZANQZU&amp;VAR:QUERY=RkZfRUJJVERBX09QRVIoUVRSLDQvMS8yMDA5LDYvMzAvMjAwOSwsLFVTRCk=&amp;WINDOW=FIRST_POPUP&amp;HEIGH","T=450&amp;WIDTH=450&amp;START_MAXIMIZED=FALSE&amp;VAR:CALENDAR=US&amp;VAR:SYMBOL=UNM&amp;VAR:INDEX=0"}</definedName>
    <definedName name="_91__FDSAUDITLINK__" localSheetId="8" hidden="1">{"fdsup://directions/FAT Viewer?action=UPDATE&amp;creator=factset&amp;DYN_ARGS=TRUE&amp;DOC_NAME=FAT:FQL_AUDITING_CLIENT_TEMPLATE.FAT&amp;display_string=Audit&amp;VAR:KEY=XUFCZANQZU&amp;VAR:QUERY=RkZfRUJJVERBX09QRVIoUVRSLDQvMS8yMDA5LDYvMzAvMjAwOSwsLFVTRCk=&amp;WINDOW=FIRST_POPUP&amp;HEIGH","T=450&amp;WIDTH=450&amp;START_MAXIMIZED=FALSE&amp;VAR:CALENDAR=US&amp;VAR:SYMBOL=UNM&amp;VAR:INDEX=0"}</definedName>
    <definedName name="_91__FDSAUDITLINK__" localSheetId="10" hidden="1">{"fdsup://directions/FAT Viewer?action=UPDATE&amp;creator=factset&amp;DYN_ARGS=TRUE&amp;DOC_NAME=FAT:FQL_AUDITING_CLIENT_TEMPLATE.FAT&amp;display_string=Audit&amp;VAR:KEY=XUFCZANQZU&amp;VAR:QUERY=RkZfRUJJVERBX09QRVIoUVRSLDQvMS8yMDA5LDYvMzAvMjAwOSwsLFVTRCk=&amp;WINDOW=FIRST_POPUP&amp;HEIGH","T=450&amp;WIDTH=450&amp;START_MAXIMIZED=FALSE&amp;VAR:CALENDAR=US&amp;VAR:SYMBOL=UNM&amp;VAR:INDEX=0"}</definedName>
    <definedName name="_91__FDSAUDITLINK__" localSheetId="3" hidden="1">{"fdsup://directions/FAT Viewer?action=UPDATE&amp;creator=factset&amp;DYN_ARGS=TRUE&amp;DOC_NAME=FAT:FQL_AUDITING_CLIENT_TEMPLATE.FAT&amp;display_string=Audit&amp;VAR:KEY=XUFCZANQZU&amp;VAR:QUERY=RkZfRUJJVERBX09QRVIoUVRSLDQvMS8yMDA5LDYvMzAvMjAwOSwsLFVTRCk=&amp;WINDOW=FIRST_POPUP&amp;HEIGH","T=450&amp;WIDTH=450&amp;START_MAXIMIZED=FALSE&amp;VAR:CALENDAR=US&amp;VAR:SYMBOL=UNM&amp;VAR:INDEX=0"}</definedName>
    <definedName name="_91__FDSAUDITLINK__" localSheetId="5" hidden="1">{"fdsup://directions/FAT Viewer?action=UPDATE&amp;creator=factset&amp;DYN_ARGS=TRUE&amp;DOC_NAME=FAT:FQL_AUDITING_CLIENT_TEMPLATE.FAT&amp;display_string=Audit&amp;VAR:KEY=XUFCZANQZU&amp;VAR:QUERY=RkZfRUJJVERBX09QRVIoUVRSLDQvMS8yMDA5LDYvMzAvMjAwOSwsLFVTRCk=&amp;WINDOW=FIRST_POPUP&amp;HEIGH","T=450&amp;WIDTH=450&amp;START_MAXIMIZED=FALSE&amp;VAR:CALENDAR=US&amp;VAR:SYMBOL=UNM&amp;VAR:INDEX=0"}</definedName>
    <definedName name="_91__FDSAUDITLINK__" localSheetId="1" hidden="1">{"fdsup://directions/FAT Viewer?action=UPDATE&amp;creator=factset&amp;DYN_ARGS=TRUE&amp;DOC_NAME=FAT:FQL_AUDITING_CLIENT_TEMPLATE.FAT&amp;display_string=Audit&amp;VAR:KEY=XUFCZANQZU&amp;VAR:QUERY=RkZfRUJJVERBX09QRVIoUVRSLDQvMS8yMDA5LDYvMzAvMjAwOSwsLFVTRCk=&amp;WINDOW=FIRST_POPUP&amp;HEIGH","T=450&amp;WIDTH=450&amp;START_MAXIMIZED=FALSE&amp;VAR:CALENDAR=US&amp;VAR:SYMBOL=UNM&amp;VAR:INDEX=0"}</definedName>
    <definedName name="_91__FDSAUDITLINK__" hidden="1">{"fdsup://directions/FAT Viewer?action=UPDATE&amp;creator=factset&amp;DYN_ARGS=TRUE&amp;DOC_NAME=FAT:FQL_AUDITING_CLIENT_TEMPLATE.FAT&amp;display_string=Audit&amp;VAR:KEY=XUFCZANQZU&amp;VAR:QUERY=RkZfRUJJVERBX09QRVIoUVRSLDQvMS8yMDA5LDYvMzAvMjAwOSwsLFVTRCk=&amp;WINDOW=FIRST_POPUP&amp;HEIGH","T=450&amp;WIDTH=450&amp;START_MAXIMIZED=FALSE&amp;VAR:CALENDAR=US&amp;VAR:SYMBOL=UNM&amp;VAR:INDEX=0"}</definedName>
    <definedName name="_910__FDSAUDITLINK__" localSheetId="7" hidden="1">{"fdsup://directions/FAT Viewer?action=UPDATE&amp;creator=factset&amp;DYN_ARGS=TRUE&amp;DOC_NAME=FAT:FQL_AUDITING_CLIENT_TEMPLATE.FAT&amp;display_string=Audit&amp;VAR:KEY=LONGDCHGZU&amp;VAR:QUERY=RkZfRUJJVERBX09QRVIoUVRSLDQvMS8yMDEwLDYvMzAvMjAxMCwsLFVTRCk=&amp;WINDOW=FIRST_POPUP&amp;HEIGH","T=450&amp;WIDTH=450&amp;START_MAXIMIZED=FALSE&amp;VAR:CALENDAR=US&amp;VAR:SYMBOL=AXP&amp;VAR:INDEX=0"}</definedName>
    <definedName name="_910__FDSAUDITLINK__" localSheetId="9" hidden="1">{"fdsup://directions/FAT Viewer?action=UPDATE&amp;creator=factset&amp;DYN_ARGS=TRUE&amp;DOC_NAME=FAT:FQL_AUDITING_CLIENT_TEMPLATE.FAT&amp;display_string=Audit&amp;VAR:KEY=LONGDCHGZU&amp;VAR:QUERY=RkZfRUJJVERBX09QRVIoUVRSLDQvMS8yMDEwLDYvMzAvMjAxMCwsLFVTRCk=&amp;WINDOW=FIRST_POPUP&amp;HEIGH","T=450&amp;WIDTH=450&amp;START_MAXIMIZED=FALSE&amp;VAR:CALENDAR=US&amp;VAR:SYMBOL=AXP&amp;VAR:INDEX=0"}</definedName>
    <definedName name="_910__FDSAUDITLINK__" localSheetId="8" hidden="1">{"fdsup://directions/FAT Viewer?action=UPDATE&amp;creator=factset&amp;DYN_ARGS=TRUE&amp;DOC_NAME=FAT:FQL_AUDITING_CLIENT_TEMPLATE.FAT&amp;display_string=Audit&amp;VAR:KEY=LONGDCHGZU&amp;VAR:QUERY=RkZfRUJJVERBX09QRVIoUVRSLDQvMS8yMDEwLDYvMzAvMjAxMCwsLFVTRCk=&amp;WINDOW=FIRST_POPUP&amp;HEIGH","T=450&amp;WIDTH=450&amp;START_MAXIMIZED=FALSE&amp;VAR:CALENDAR=US&amp;VAR:SYMBOL=AXP&amp;VAR:INDEX=0"}</definedName>
    <definedName name="_910__FDSAUDITLINK__" localSheetId="10" hidden="1">{"fdsup://directions/FAT Viewer?action=UPDATE&amp;creator=factset&amp;DYN_ARGS=TRUE&amp;DOC_NAME=FAT:FQL_AUDITING_CLIENT_TEMPLATE.FAT&amp;display_string=Audit&amp;VAR:KEY=LONGDCHGZU&amp;VAR:QUERY=RkZfRUJJVERBX09QRVIoUVRSLDQvMS8yMDEwLDYvMzAvMjAxMCwsLFVTRCk=&amp;WINDOW=FIRST_POPUP&amp;HEIGH","T=450&amp;WIDTH=450&amp;START_MAXIMIZED=FALSE&amp;VAR:CALENDAR=US&amp;VAR:SYMBOL=AXP&amp;VAR:INDEX=0"}</definedName>
    <definedName name="_910__FDSAUDITLINK__" localSheetId="3" hidden="1">{"fdsup://directions/FAT Viewer?action=UPDATE&amp;creator=factset&amp;DYN_ARGS=TRUE&amp;DOC_NAME=FAT:FQL_AUDITING_CLIENT_TEMPLATE.FAT&amp;display_string=Audit&amp;VAR:KEY=LONGDCHGZU&amp;VAR:QUERY=RkZfRUJJVERBX09QRVIoUVRSLDQvMS8yMDEwLDYvMzAvMjAxMCwsLFVTRCk=&amp;WINDOW=FIRST_POPUP&amp;HEIGH","T=450&amp;WIDTH=450&amp;START_MAXIMIZED=FALSE&amp;VAR:CALENDAR=US&amp;VAR:SYMBOL=AXP&amp;VAR:INDEX=0"}</definedName>
    <definedName name="_910__FDSAUDITLINK__" localSheetId="5" hidden="1">{"fdsup://directions/FAT Viewer?action=UPDATE&amp;creator=factset&amp;DYN_ARGS=TRUE&amp;DOC_NAME=FAT:FQL_AUDITING_CLIENT_TEMPLATE.FAT&amp;display_string=Audit&amp;VAR:KEY=LONGDCHGZU&amp;VAR:QUERY=RkZfRUJJVERBX09QRVIoUVRSLDQvMS8yMDEwLDYvMzAvMjAxMCwsLFVTRCk=&amp;WINDOW=FIRST_POPUP&amp;HEIGH","T=450&amp;WIDTH=450&amp;START_MAXIMIZED=FALSE&amp;VAR:CALENDAR=US&amp;VAR:SYMBOL=AXP&amp;VAR:INDEX=0"}</definedName>
    <definedName name="_910__FDSAUDITLINK__" localSheetId="1" hidden="1">{"fdsup://directions/FAT Viewer?action=UPDATE&amp;creator=factset&amp;DYN_ARGS=TRUE&amp;DOC_NAME=FAT:FQL_AUDITING_CLIENT_TEMPLATE.FAT&amp;display_string=Audit&amp;VAR:KEY=LONGDCHGZU&amp;VAR:QUERY=RkZfRUJJVERBX09QRVIoUVRSLDQvMS8yMDEwLDYvMzAvMjAxMCwsLFVTRCk=&amp;WINDOW=FIRST_POPUP&amp;HEIGH","T=450&amp;WIDTH=450&amp;START_MAXIMIZED=FALSE&amp;VAR:CALENDAR=US&amp;VAR:SYMBOL=AXP&amp;VAR:INDEX=0"}</definedName>
    <definedName name="_910__FDSAUDITLINK__" hidden="1">{"fdsup://directions/FAT Viewer?action=UPDATE&amp;creator=factset&amp;DYN_ARGS=TRUE&amp;DOC_NAME=FAT:FQL_AUDITING_CLIENT_TEMPLATE.FAT&amp;display_string=Audit&amp;VAR:KEY=LONGDCHGZU&amp;VAR:QUERY=RkZfRUJJVERBX09QRVIoUVRSLDQvMS8yMDEwLDYvMzAvMjAxMCwsLFVTRCk=&amp;WINDOW=FIRST_POPUP&amp;HEIGH","T=450&amp;WIDTH=450&amp;START_MAXIMIZED=FALSE&amp;VAR:CALENDAR=US&amp;VAR:SYMBOL=AXP&amp;VAR:INDEX=0"}</definedName>
    <definedName name="_911__FDSAUDITLINK__" localSheetId="7" hidden="1">{"fdsup://directions/FAT Viewer?action=UPDATE&amp;creator=factset&amp;DYN_ARGS=TRUE&amp;DOC_NAME=FAT:FQL_AUDITING_CLIENT_TEMPLATE.FAT&amp;display_string=Audit&amp;VAR:KEY=PSLQPYBUTG&amp;VAR:QUERY=RkZfRUJJVERBX09QRVIoUVRSLDQvMS8yMDA5LDYvMzAvMjAwOSwsLFVTRCk=&amp;WINDOW=FIRST_POPUP&amp;HEIGH","T=450&amp;WIDTH=450&amp;START_MAXIMIZED=FALSE&amp;VAR:CALENDAR=US&amp;VAR:SYMBOL=AVY&amp;VAR:INDEX=0"}</definedName>
    <definedName name="_911__FDSAUDITLINK__" localSheetId="9" hidden="1">{"fdsup://directions/FAT Viewer?action=UPDATE&amp;creator=factset&amp;DYN_ARGS=TRUE&amp;DOC_NAME=FAT:FQL_AUDITING_CLIENT_TEMPLATE.FAT&amp;display_string=Audit&amp;VAR:KEY=PSLQPYBUTG&amp;VAR:QUERY=RkZfRUJJVERBX09QRVIoUVRSLDQvMS8yMDA5LDYvMzAvMjAwOSwsLFVTRCk=&amp;WINDOW=FIRST_POPUP&amp;HEIGH","T=450&amp;WIDTH=450&amp;START_MAXIMIZED=FALSE&amp;VAR:CALENDAR=US&amp;VAR:SYMBOL=AVY&amp;VAR:INDEX=0"}</definedName>
    <definedName name="_911__FDSAUDITLINK__" localSheetId="8" hidden="1">{"fdsup://directions/FAT Viewer?action=UPDATE&amp;creator=factset&amp;DYN_ARGS=TRUE&amp;DOC_NAME=FAT:FQL_AUDITING_CLIENT_TEMPLATE.FAT&amp;display_string=Audit&amp;VAR:KEY=PSLQPYBUTG&amp;VAR:QUERY=RkZfRUJJVERBX09QRVIoUVRSLDQvMS8yMDA5LDYvMzAvMjAwOSwsLFVTRCk=&amp;WINDOW=FIRST_POPUP&amp;HEIGH","T=450&amp;WIDTH=450&amp;START_MAXIMIZED=FALSE&amp;VAR:CALENDAR=US&amp;VAR:SYMBOL=AVY&amp;VAR:INDEX=0"}</definedName>
    <definedName name="_911__FDSAUDITLINK__" localSheetId="10" hidden="1">{"fdsup://directions/FAT Viewer?action=UPDATE&amp;creator=factset&amp;DYN_ARGS=TRUE&amp;DOC_NAME=FAT:FQL_AUDITING_CLIENT_TEMPLATE.FAT&amp;display_string=Audit&amp;VAR:KEY=PSLQPYBUTG&amp;VAR:QUERY=RkZfRUJJVERBX09QRVIoUVRSLDQvMS8yMDA5LDYvMzAvMjAwOSwsLFVTRCk=&amp;WINDOW=FIRST_POPUP&amp;HEIGH","T=450&amp;WIDTH=450&amp;START_MAXIMIZED=FALSE&amp;VAR:CALENDAR=US&amp;VAR:SYMBOL=AVY&amp;VAR:INDEX=0"}</definedName>
    <definedName name="_911__FDSAUDITLINK__" localSheetId="3" hidden="1">{"fdsup://directions/FAT Viewer?action=UPDATE&amp;creator=factset&amp;DYN_ARGS=TRUE&amp;DOC_NAME=FAT:FQL_AUDITING_CLIENT_TEMPLATE.FAT&amp;display_string=Audit&amp;VAR:KEY=PSLQPYBUTG&amp;VAR:QUERY=RkZfRUJJVERBX09QRVIoUVRSLDQvMS8yMDA5LDYvMzAvMjAwOSwsLFVTRCk=&amp;WINDOW=FIRST_POPUP&amp;HEIGH","T=450&amp;WIDTH=450&amp;START_MAXIMIZED=FALSE&amp;VAR:CALENDAR=US&amp;VAR:SYMBOL=AVY&amp;VAR:INDEX=0"}</definedName>
    <definedName name="_911__FDSAUDITLINK__" localSheetId="5" hidden="1">{"fdsup://directions/FAT Viewer?action=UPDATE&amp;creator=factset&amp;DYN_ARGS=TRUE&amp;DOC_NAME=FAT:FQL_AUDITING_CLIENT_TEMPLATE.FAT&amp;display_string=Audit&amp;VAR:KEY=PSLQPYBUTG&amp;VAR:QUERY=RkZfRUJJVERBX09QRVIoUVRSLDQvMS8yMDA5LDYvMzAvMjAwOSwsLFVTRCk=&amp;WINDOW=FIRST_POPUP&amp;HEIGH","T=450&amp;WIDTH=450&amp;START_MAXIMIZED=FALSE&amp;VAR:CALENDAR=US&amp;VAR:SYMBOL=AVY&amp;VAR:INDEX=0"}</definedName>
    <definedName name="_911__FDSAUDITLINK__" localSheetId="1" hidden="1">{"fdsup://directions/FAT Viewer?action=UPDATE&amp;creator=factset&amp;DYN_ARGS=TRUE&amp;DOC_NAME=FAT:FQL_AUDITING_CLIENT_TEMPLATE.FAT&amp;display_string=Audit&amp;VAR:KEY=PSLQPYBUTG&amp;VAR:QUERY=RkZfRUJJVERBX09QRVIoUVRSLDQvMS8yMDA5LDYvMzAvMjAwOSwsLFVTRCk=&amp;WINDOW=FIRST_POPUP&amp;HEIGH","T=450&amp;WIDTH=450&amp;START_MAXIMIZED=FALSE&amp;VAR:CALENDAR=US&amp;VAR:SYMBOL=AVY&amp;VAR:INDEX=0"}</definedName>
    <definedName name="_911__FDSAUDITLINK__" hidden="1">{"fdsup://directions/FAT Viewer?action=UPDATE&amp;creator=factset&amp;DYN_ARGS=TRUE&amp;DOC_NAME=FAT:FQL_AUDITING_CLIENT_TEMPLATE.FAT&amp;display_string=Audit&amp;VAR:KEY=PSLQPYBUTG&amp;VAR:QUERY=RkZfRUJJVERBX09QRVIoUVRSLDQvMS8yMDA5LDYvMzAvMjAwOSwsLFVTRCk=&amp;WINDOW=FIRST_POPUP&amp;HEIGH","T=450&amp;WIDTH=450&amp;START_MAXIMIZED=FALSE&amp;VAR:CALENDAR=US&amp;VAR:SYMBOL=AVY&amp;VAR:INDEX=0"}</definedName>
    <definedName name="_912__FDSAUDITLINK__" localSheetId="7" hidden="1">{"fdsup://directions/FAT Viewer?action=UPDATE&amp;creator=factset&amp;DYN_ARGS=TRUE&amp;DOC_NAME=FAT:FQL_AUDITING_CLIENT_TEMPLATE.FAT&amp;display_string=Audit&amp;VAR:KEY=PCDKRYXIZM&amp;VAR:QUERY=RkZfRUJJVERBX09QRVIoUVRSLDQvMS8yMDEwLDYvMzAvMjAxMCwsLFVTRCk=&amp;WINDOW=FIRST_POPUP&amp;HEIGH","T=450&amp;WIDTH=450&amp;START_MAXIMIZED=FALSE&amp;VAR:CALENDAR=US&amp;VAR:SYMBOL=AVY&amp;VAR:INDEX=0"}</definedName>
    <definedName name="_912__FDSAUDITLINK__" localSheetId="9" hidden="1">{"fdsup://directions/FAT Viewer?action=UPDATE&amp;creator=factset&amp;DYN_ARGS=TRUE&amp;DOC_NAME=FAT:FQL_AUDITING_CLIENT_TEMPLATE.FAT&amp;display_string=Audit&amp;VAR:KEY=PCDKRYXIZM&amp;VAR:QUERY=RkZfRUJJVERBX09QRVIoUVRSLDQvMS8yMDEwLDYvMzAvMjAxMCwsLFVTRCk=&amp;WINDOW=FIRST_POPUP&amp;HEIGH","T=450&amp;WIDTH=450&amp;START_MAXIMIZED=FALSE&amp;VAR:CALENDAR=US&amp;VAR:SYMBOL=AVY&amp;VAR:INDEX=0"}</definedName>
    <definedName name="_912__FDSAUDITLINK__" localSheetId="8" hidden="1">{"fdsup://directions/FAT Viewer?action=UPDATE&amp;creator=factset&amp;DYN_ARGS=TRUE&amp;DOC_NAME=FAT:FQL_AUDITING_CLIENT_TEMPLATE.FAT&amp;display_string=Audit&amp;VAR:KEY=PCDKRYXIZM&amp;VAR:QUERY=RkZfRUJJVERBX09QRVIoUVRSLDQvMS8yMDEwLDYvMzAvMjAxMCwsLFVTRCk=&amp;WINDOW=FIRST_POPUP&amp;HEIGH","T=450&amp;WIDTH=450&amp;START_MAXIMIZED=FALSE&amp;VAR:CALENDAR=US&amp;VAR:SYMBOL=AVY&amp;VAR:INDEX=0"}</definedName>
    <definedName name="_912__FDSAUDITLINK__" localSheetId="10" hidden="1">{"fdsup://directions/FAT Viewer?action=UPDATE&amp;creator=factset&amp;DYN_ARGS=TRUE&amp;DOC_NAME=FAT:FQL_AUDITING_CLIENT_TEMPLATE.FAT&amp;display_string=Audit&amp;VAR:KEY=PCDKRYXIZM&amp;VAR:QUERY=RkZfRUJJVERBX09QRVIoUVRSLDQvMS8yMDEwLDYvMzAvMjAxMCwsLFVTRCk=&amp;WINDOW=FIRST_POPUP&amp;HEIGH","T=450&amp;WIDTH=450&amp;START_MAXIMIZED=FALSE&amp;VAR:CALENDAR=US&amp;VAR:SYMBOL=AVY&amp;VAR:INDEX=0"}</definedName>
    <definedName name="_912__FDSAUDITLINK__" localSheetId="3" hidden="1">{"fdsup://directions/FAT Viewer?action=UPDATE&amp;creator=factset&amp;DYN_ARGS=TRUE&amp;DOC_NAME=FAT:FQL_AUDITING_CLIENT_TEMPLATE.FAT&amp;display_string=Audit&amp;VAR:KEY=PCDKRYXIZM&amp;VAR:QUERY=RkZfRUJJVERBX09QRVIoUVRSLDQvMS8yMDEwLDYvMzAvMjAxMCwsLFVTRCk=&amp;WINDOW=FIRST_POPUP&amp;HEIGH","T=450&amp;WIDTH=450&amp;START_MAXIMIZED=FALSE&amp;VAR:CALENDAR=US&amp;VAR:SYMBOL=AVY&amp;VAR:INDEX=0"}</definedName>
    <definedName name="_912__FDSAUDITLINK__" localSheetId="5" hidden="1">{"fdsup://directions/FAT Viewer?action=UPDATE&amp;creator=factset&amp;DYN_ARGS=TRUE&amp;DOC_NAME=FAT:FQL_AUDITING_CLIENT_TEMPLATE.FAT&amp;display_string=Audit&amp;VAR:KEY=PCDKRYXIZM&amp;VAR:QUERY=RkZfRUJJVERBX09QRVIoUVRSLDQvMS8yMDEwLDYvMzAvMjAxMCwsLFVTRCk=&amp;WINDOW=FIRST_POPUP&amp;HEIGH","T=450&amp;WIDTH=450&amp;START_MAXIMIZED=FALSE&amp;VAR:CALENDAR=US&amp;VAR:SYMBOL=AVY&amp;VAR:INDEX=0"}</definedName>
    <definedName name="_912__FDSAUDITLINK__" localSheetId="1" hidden="1">{"fdsup://directions/FAT Viewer?action=UPDATE&amp;creator=factset&amp;DYN_ARGS=TRUE&amp;DOC_NAME=FAT:FQL_AUDITING_CLIENT_TEMPLATE.FAT&amp;display_string=Audit&amp;VAR:KEY=PCDKRYXIZM&amp;VAR:QUERY=RkZfRUJJVERBX09QRVIoUVRSLDQvMS8yMDEwLDYvMzAvMjAxMCwsLFVTRCk=&amp;WINDOW=FIRST_POPUP&amp;HEIGH","T=450&amp;WIDTH=450&amp;START_MAXIMIZED=FALSE&amp;VAR:CALENDAR=US&amp;VAR:SYMBOL=AVY&amp;VAR:INDEX=0"}</definedName>
    <definedName name="_912__FDSAUDITLINK__" hidden="1">{"fdsup://directions/FAT Viewer?action=UPDATE&amp;creator=factset&amp;DYN_ARGS=TRUE&amp;DOC_NAME=FAT:FQL_AUDITING_CLIENT_TEMPLATE.FAT&amp;display_string=Audit&amp;VAR:KEY=PCDKRYXIZM&amp;VAR:QUERY=RkZfRUJJVERBX09QRVIoUVRSLDQvMS8yMDEwLDYvMzAvMjAxMCwsLFVTRCk=&amp;WINDOW=FIRST_POPUP&amp;HEIGH","T=450&amp;WIDTH=450&amp;START_MAXIMIZED=FALSE&amp;VAR:CALENDAR=US&amp;VAR:SYMBOL=AVY&amp;VAR:INDEX=0"}</definedName>
    <definedName name="_913__FDSAUDITLINK__" localSheetId="7" hidden="1">{"fdsup://directions/FAT Viewer?action=UPDATE&amp;creator=factset&amp;DYN_ARGS=TRUE&amp;DOC_NAME=FAT:FQL_AUDITING_CLIENT_TEMPLATE.FAT&amp;display_string=Audit&amp;VAR:KEY=LOBSVEPOPM&amp;VAR:QUERY=RkZfRUJJVERBX09QRVIoUVRSLDQvMS8yMDA5LDYvMzAvMjAwOSwsLFVTRCk=&amp;WINDOW=FIRST_POPUP&amp;HEIGH","T=450&amp;WIDTH=450&amp;START_MAXIMIZED=FALSE&amp;VAR:CALENDAR=US&amp;VAR:SYMBOL=AVP&amp;VAR:INDEX=0"}</definedName>
    <definedName name="_913__FDSAUDITLINK__" localSheetId="9" hidden="1">{"fdsup://directions/FAT Viewer?action=UPDATE&amp;creator=factset&amp;DYN_ARGS=TRUE&amp;DOC_NAME=FAT:FQL_AUDITING_CLIENT_TEMPLATE.FAT&amp;display_string=Audit&amp;VAR:KEY=LOBSVEPOPM&amp;VAR:QUERY=RkZfRUJJVERBX09QRVIoUVRSLDQvMS8yMDA5LDYvMzAvMjAwOSwsLFVTRCk=&amp;WINDOW=FIRST_POPUP&amp;HEIGH","T=450&amp;WIDTH=450&amp;START_MAXIMIZED=FALSE&amp;VAR:CALENDAR=US&amp;VAR:SYMBOL=AVP&amp;VAR:INDEX=0"}</definedName>
    <definedName name="_913__FDSAUDITLINK__" localSheetId="8" hidden="1">{"fdsup://directions/FAT Viewer?action=UPDATE&amp;creator=factset&amp;DYN_ARGS=TRUE&amp;DOC_NAME=FAT:FQL_AUDITING_CLIENT_TEMPLATE.FAT&amp;display_string=Audit&amp;VAR:KEY=LOBSVEPOPM&amp;VAR:QUERY=RkZfRUJJVERBX09QRVIoUVRSLDQvMS8yMDA5LDYvMzAvMjAwOSwsLFVTRCk=&amp;WINDOW=FIRST_POPUP&amp;HEIGH","T=450&amp;WIDTH=450&amp;START_MAXIMIZED=FALSE&amp;VAR:CALENDAR=US&amp;VAR:SYMBOL=AVP&amp;VAR:INDEX=0"}</definedName>
    <definedName name="_913__FDSAUDITLINK__" localSheetId="10" hidden="1">{"fdsup://directions/FAT Viewer?action=UPDATE&amp;creator=factset&amp;DYN_ARGS=TRUE&amp;DOC_NAME=FAT:FQL_AUDITING_CLIENT_TEMPLATE.FAT&amp;display_string=Audit&amp;VAR:KEY=LOBSVEPOPM&amp;VAR:QUERY=RkZfRUJJVERBX09QRVIoUVRSLDQvMS8yMDA5LDYvMzAvMjAwOSwsLFVTRCk=&amp;WINDOW=FIRST_POPUP&amp;HEIGH","T=450&amp;WIDTH=450&amp;START_MAXIMIZED=FALSE&amp;VAR:CALENDAR=US&amp;VAR:SYMBOL=AVP&amp;VAR:INDEX=0"}</definedName>
    <definedName name="_913__FDSAUDITLINK__" localSheetId="3" hidden="1">{"fdsup://directions/FAT Viewer?action=UPDATE&amp;creator=factset&amp;DYN_ARGS=TRUE&amp;DOC_NAME=FAT:FQL_AUDITING_CLIENT_TEMPLATE.FAT&amp;display_string=Audit&amp;VAR:KEY=LOBSVEPOPM&amp;VAR:QUERY=RkZfRUJJVERBX09QRVIoUVRSLDQvMS8yMDA5LDYvMzAvMjAwOSwsLFVTRCk=&amp;WINDOW=FIRST_POPUP&amp;HEIGH","T=450&amp;WIDTH=450&amp;START_MAXIMIZED=FALSE&amp;VAR:CALENDAR=US&amp;VAR:SYMBOL=AVP&amp;VAR:INDEX=0"}</definedName>
    <definedName name="_913__FDSAUDITLINK__" localSheetId="5" hidden="1">{"fdsup://directions/FAT Viewer?action=UPDATE&amp;creator=factset&amp;DYN_ARGS=TRUE&amp;DOC_NAME=FAT:FQL_AUDITING_CLIENT_TEMPLATE.FAT&amp;display_string=Audit&amp;VAR:KEY=LOBSVEPOPM&amp;VAR:QUERY=RkZfRUJJVERBX09QRVIoUVRSLDQvMS8yMDA5LDYvMzAvMjAwOSwsLFVTRCk=&amp;WINDOW=FIRST_POPUP&amp;HEIGH","T=450&amp;WIDTH=450&amp;START_MAXIMIZED=FALSE&amp;VAR:CALENDAR=US&amp;VAR:SYMBOL=AVP&amp;VAR:INDEX=0"}</definedName>
    <definedName name="_913__FDSAUDITLINK__" localSheetId="1" hidden="1">{"fdsup://directions/FAT Viewer?action=UPDATE&amp;creator=factset&amp;DYN_ARGS=TRUE&amp;DOC_NAME=FAT:FQL_AUDITING_CLIENT_TEMPLATE.FAT&amp;display_string=Audit&amp;VAR:KEY=LOBSVEPOPM&amp;VAR:QUERY=RkZfRUJJVERBX09QRVIoUVRSLDQvMS8yMDA5LDYvMzAvMjAwOSwsLFVTRCk=&amp;WINDOW=FIRST_POPUP&amp;HEIGH","T=450&amp;WIDTH=450&amp;START_MAXIMIZED=FALSE&amp;VAR:CALENDAR=US&amp;VAR:SYMBOL=AVP&amp;VAR:INDEX=0"}</definedName>
    <definedName name="_913__FDSAUDITLINK__" hidden="1">{"fdsup://directions/FAT Viewer?action=UPDATE&amp;creator=factset&amp;DYN_ARGS=TRUE&amp;DOC_NAME=FAT:FQL_AUDITING_CLIENT_TEMPLATE.FAT&amp;display_string=Audit&amp;VAR:KEY=LOBSVEPOPM&amp;VAR:QUERY=RkZfRUJJVERBX09QRVIoUVRSLDQvMS8yMDA5LDYvMzAvMjAwOSwsLFVTRCk=&amp;WINDOW=FIRST_POPUP&amp;HEIGH","T=450&amp;WIDTH=450&amp;START_MAXIMIZED=FALSE&amp;VAR:CALENDAR=US&amp;VAR:SYMBOL=AVP&amp;VAR:INDEX=0"}</definedName>
    <definedName name="_914__FDSAUDITLINK__" localSheetId="7" hidden="1">{"fdsup://directions/FAT Viewer?action=UPDATE&amp;creator=factset&amp;DYN_ARGS=TRUE&amp;DOC_NAME=FAT:FQL_AUDITING_CLIENT_TEMPLATE.FAT&amp;display_string=Audit&amp;VAR:KEY=TWFKDKXKHG&amp;VAR:QUERY=RkZfRUJJVERBX09QRVIoUVRSLDQvMS8yMDEwLDYvMzAvMjAxMCwsLFVTRCk=&amp;WINDOW=FIRST_POPUP&amp;HEIGH","T=450&amp;WIDTH=450&amp;START_MAXIMIZED=FALSE&amp;VAR:CALENDAR=US&amp;VAR:SYMBOL=AVP&amp;VAR:INDEX=0"}</definedName>
    <definedName name="_914__FDSAUDITLINK__" localSheetId="9" hidden="1">{"fdsup://directions/FAT Viewer?action=UPDATE&amp;creator=factset&amp;DYN_ARGS=TRUE&amp;DOC_NAME=FAT:FQL_AUDITING_CLIENT_TEMPLATE.FAT&amp;display_string=Audit&amp;VAR:KEY=TWFKDKXKHG&amp;VAR:QUERY=RkZfRUJJVERBX09QRVIoUVRSLDQvMS8yMDEwLDYvMzAvMjAxMCwsLFVTRCk=&amp;WINDOW=FIRST_POPUP&amp;HEIGH","T=450&amp;WIDTH=450&amp;START_MAXIMIZED=FALSE&amp;VAR:CALENDAR=US&amp;VAR:SYMBOL=AVP&amp;VAR:INDEX=0"}</definedName>
    <definedName name="_914__FDSAUDITLINK__" localSheetId="8" hidden="1">{"fdsup://directions/FAT Viewer?action=UPDATE&amp;creator=factset&amp;DYN_ARGS=TRUE&amp;DOC_NAME=FAT:FQL_AUDITING_CLIENT_TEMPLATE.FAT&amp;display_string=Audit&amp;VAR:KEY=TWFKDKXKHG&amp;VAR:QUERY=RkZfRUJJVERBX09QRVIoUVRSLDQvMS8yMDEwLDYvMzAvMjAxMCwsLFVTRCk=&amp;WINDOW=FIRST_POPUP&amp;HEIGH","T=450&amp;WIDTH=450&amp;START_MAXIMIZED=FALSE&amp;VAR:CALENDAR=US&amp;VAR:SYMBOL=AVP&amp;VAR:INDEX=0"}</definedName>
    <definedName name="_914__FDSAUDITLINK__" localSheetId="10" hidden="1">{"fdsup://directions/FAT Viewer?action=UPDATE&amp;creator=factset&amp;DYN_ARGS=TRUE&amp;DOC_NAME=FAT:FQL_AUDITING_CLIENT_TEMPLATE.FAT&amp;display_string=Audit&amp;VAR:KEY=TWFKDKXKHG&amp;VAR:QUERY=RkZfRUJJVERBX09QRVIoUVRSLDQvMS8yMDEwLDYvMzAvMjAxMCwsLFVTRCk=&amp;WINDOW=FIRST_POPUP&amp;HEIGH","T=450&amp;WIDTH=450&amp;START_MAXIMIZED=FALSE&amp;VAR:CALENDAR=US&amp;VAR:SYMBOL=AVP&amp;VAR:INDEX=0"}</definedName>
    <definedName name="_914__FDSAUDITLINK__" localSheetId="3" hidden="1">{"fdsup://directions/FAT Viewer?action=UPDATE&amp;creator=factset&amp;DYN_ARGS=TRUE&amp;DOC_NAME=FAT:FQL_AUDITING_CLIENT_TEMPLATE.FAT&amp;display_string=Audit&amp;VAR:KEY=TWFKDKXKHG&amp;VAR:QUERY=RkZfRUJJVERBX09QRVIoUVRSLDQvMS8yMDEwLDYvMzAvMjAxMCwsLFVTRCk=&amp;WINDOW=FIRST_POPUP&amp;HEIGH","T=450&amp;WIDTH=450&amp;START_MAXIMIZED=FALSE&amp;VAR:CALENDAR=US&amp;VAR:SYMBOL=AVP&amp;VAR:INDEX=0"}</definedName>
    <definedName name="_914__FDSAUDITLINK__" localSheetId="5" hidden="1">{"fdsup://directions/FAT Viewer?action=UPDATE&amp;creator=factset&amp;DYN_ARGS=TRUE&amp;DOC_NAME=FAT:FQL_AUDITING_CLIENT_TEMPLATE.FAT&amp;display_string=Audit&amp;VAR:KEY=TWFKDKXKHG&amp;VAR:QUERY=RkZfRUJJVERBX09QRVIoUVRSLDQvMS8yMDEwLDYvMzAvMjAxMCwsLFVTRCk=&amp;WINDOW=FIRST_POPUP&amp;HEIGH","T=450&amp;WIDTH=450&amp;START_MAXIMIZED=FALSE&amp;VAR:CALENDAR=US&amp;VAR:SYMBOL=AVP&amp;VAR:INDEX=0"}</definedName>
    <definedName name="_914__FDSAUDITLINK__" localSheetId="1" hidden="1">{"fdsup://directions/FAT Viewer?action=UPDATE&amp;creator=factset&amp;DYN_ARGS=TRUE&amp;DOC_NAME=FAT:FQL_AUDITING_CLIENT_TEMPLATE.FAT&amp;display_string=Audit&amp;VAR:KEY=TWFKDKXKHG&amp;VAR:QUERY=RkZfRUJJVERBX09QRVIoUVRSLDQvMS8yMDEwLDYvMzAvMjAxMCwsLFVTRCk=&amp;WINDOW=FIRST_POPUP&amp;HEIGH","T=450&amp;WIDTH=450&amp;START_MAXIMIZED=FALSE&amp;VAR:CALENDAR=US&amp;VAR:SYMBOL=AVP&amp;VAR:INDEX=0"}</definedName>
    <definedName name="_914__FDSAUDITLINK__" hidden="1">{"fdsup://directions/FAT Viewer?action=UPDATE&amp;creator=factset&amp;DYN_ARGS=TRUE&amp;DOC_NAME=FAT:FQL_AUDITING_CLIENT_TEMPLATE.FAT&amp;display_string=Audit&amp;VAR:KEY=TWFKDKXKHG&amp;VAR:QUERY=RkZfRUJJVERBX09QRVIoUVRSLDQvMS8yMDEwLDYvMzAvMjAxMCwsLFVTRCk=&amp;WINDOW=FIRST_POPUP&amp;HEIGH","T=450&amp;WIDTH=450&amp;START_MAXIMIZED=FALSE&amp;VAR:CALENDAR=US&amp;VAR:SYMBOL=AVP&amp;VAR:INDEX=0"}</definedName>
    <definedName name="_915__FDSAUDITLINK__" localSheetId="7" hidden="1">{"fdsup://directions/FAT Viewer?action=UPDATE&amp;creator=factset&amp;DYN_ARGS=TRUE&amp;DOC_NAME=FAT:FQL_AUDITING_CLIENT_TEMPLATE.FAT&amp;display_string=Audit&amp;VAR:KEY=TIDUJSLSHO&amp;VAR:QUERY=RkZfRUJJVERBX09QRVIoUVRSLDQvMS8yMDA5LDYvMzAvMjAwOSwsLFVTRCk=&amp;WINDOW=FIRST_POPUP&amp;HEIGH","T=450&amp;WIDTH=450&amp;START_MAXIMIZED=FALSE&amp;VAR:CALENDAR=US&amp;VAR:SYMBOL=AVB&amp;VAR:INDEX=0"}</definedName>
    <definedName name="_915__FDSAUDITLINK__" localSheetId="9" hidden="1">{"fdsup://directions/FAT Viewer?action=UPDATE&amp;creator=factset&amp;DYN_ARGS=TRUE&amp;DOC_NAME=FAT:FQL_AUDITING_CLIENT_TEMPLATE.FAT&amp;display_string=Audit&amp;VAR:KEY=TIDUJSLSHO&amp;VAR:QUERY=RkZfRUJJVERBX09QRVIoUVRSLDQvMS8yMDA5LDYvMzAvMjAwOSwsLFVTRCk=&amp;WINDOW=FIRST_POPUP&amp;HEIGH","T=450&amp;WIDTH=450&amp;START_MAXIMIZED=FALSE&amp;VAR:CALENDAR=US&amp;VAR:SYMBOL=AVB&amp;VAR:INDEX=0"}</definedName>
    <definedName name="_915__FDSAUDITLINK__" localSheetId="8" hidden="1">{"fdsup://directions/FAT Viewer?action=UPDATE&amp;creator=factset&amp;DYN_ARGS=TRUE&amp;DOC_NAME=FAT:FQL_AUDITING_CLIENT_TEMPLATE.FAT&amp;display_string=Audit&amp;VAR:KEY=TIDUJSLSHO&amp;VAR:QUERY=RkZfRUJJVERBX09QRVIoUVRSLDQvMS8yMDA5LDYvMzAvMjAwOSwsLFVTRCk=&amp;WINDOW=FIRST_POPUP&amp;HEIGH","T=450&amp;WIDTH=450&amp;START_MAXIMIZED=FALSE&amp;VAR:CALENDAR=US&amp;VAR:SYMBOL=AVB&amp;VAR:INDEX=0"}</definedName>
    <definedName name="_915__FDSAUDITLINK__" localSheetId="10" hidden="1">{"fdsup://directions/FAT Viewer?action=UPDATE&amp;creator=factset&amp;DYN_ARGS=TRUE&amp;DOC_NAME=FAT:FQL_AUDITING_CLIENT_TEMPLATE.FAT&amp;display_string=Audit&amp;VAR:KEY=TIDUJSLSHO&amp;VAR:QUERY=RkZfRUJJVERBX09QRVIoUVRSLDQvMS8yMDA5LDYvMzAvMjAwOSwsLFVTRCk=&amp;WINDOW=FIRST_POPUP&amp;HEIGH","T=450&amp;WIDTH=450&amp;START_MAXIMIZED=FALSE&amp;VAR:CALENDAR=US&amp;VAR:SYMBOL=AVB&amp;VAR:INDEX=0"}</definedName>
    <definedName name="_915__FDSAUDITLINK__" localSheetId="3" hidden="1">{"fdsup://directions/FAT Viewer?action=UPDATE&amp;creator=factset&amp;DYN_ARGS=TRUE&amp;DOC_NAME=FAT:FQL_AUDITING_CLIENT_TEMPLATE.FAT&amp;display_string=Audit&amp;VAR:KEY=TIDUJSLSHO&amp;VAR:QUERY=RkZfRUJJVERBX09QRVIoUVRSLDQvMS8yMDA5LDYvMzAvMjAwOSwsLFVTRCk=&amp;WINDOW=FIRST_POPUP&amp;HEIGH","T=450&amp;WIDTH=450&amp;START_MAXIMIZED=FALSE&amp;VAR:CALENDAR=US&amp;VAR:SYMBOL=AVB&amp;VAR:INDEX=0"}</definedName>
    <definedName name="_915__FDSAUDITLINK__" localSheetId="5" hidden="1">{"fdsup://directions/FAT Viewer?action=UPDATE&amp;creator=factset&amp;DYN_ARGS=TRUE&amp;DOC_NAME=FAT:FQL_AUDITING_CLIENT_TEMPLATE.FAT&amp;display_string=Audit&amp;VAR:KEY=TIDUJSLSHO&amp;VAR:QUERY=RkZfRUJJVERBX09QRVIoUVRSLDQvMS8yMDA5LDYvMzAvMjAwOSwsLFVTRCk=&amp;WINDOW=FIRST_POPUP&amp;HEIGH","T=450&amp;WIDTH=450&amp;START_MAXIMIZED=FALSE&amp;VAR:CALENDAR=US&amp;VAR:SYMBOL=AVB&amp;VAR:INDEX=0"}</definedName>
    <definedName name="_915__FDSAUDITLINK__" localSheetId="1" hidden="1">{"fdsup://directions/FAT Viewer?action=UPDATE&amp;creator=factset&amp;DYN_ARGS=TRUE&amp;DOC_NAME=FAT:FQL_AUDITING_CLIENT_TEMPLATE.FAT&amp;display_string=Audit&amp;VAR:KEY=TIDUJSLSHO&amp;VAR:QUERY=RkZfRUJJVERBX09QRVIoUVRSLDQvMS8yMDA5LDYvMzAvMjAwOSwsLFVTRCk=&amp;WINDOW=FIRST_POPUP&amp;HEIGH","T=450&amp;WIDTH=450&amp;START_MAXIMIZED=FALSE&amp;VAR:CALENDAR=US&amp;VAR:SYMBOL=AVB&amp;VAR:INDEX=0"}</definedName>
    <definedName name="_915__FDSAUDITLINK__" hidden="1">{"fdsup://directions/FAT Viewer?action=UPDATE&amp;creator=factset&amp;DYN_ARGS=TRUE&amp;DOC_NAME=FAT:FQL_AUDITING_CLIENT_TEMPLATE.FAT&amp;display_string=Audit&amp;VAR:KEY=TIDUJSLSHO&amp;VAR:QUERY=RkZfRUJJVERBX09QRVIoUVRSLDQvMS8yMDA5LDYvMzAvMjAwOSwsLFVTRCk=&amp;WINDOW=FIRST_POPUP&amp;HEIGH","T=450&amp;WIDTH=450&amp;START_MAXIMIZED=FALSE&amp;VAR:CALENDAR=US&amp;VAR:SYMBOL=AVB&amp;VAR:INDEX=0"}</definedName>
    <definedName name="_916__FDSAUDITLINK__" localSheetId="7" hidden="1">{"fdsup://directions/FAT Viewer?action=UPDATE&amp;creator=factset&amp;DYN_ARGS=TRUE&amp;DOC_NAME=FAT:FQL_AUDITING_CLIENT_TEMPLATE.FAT&amp;display_string=Audit&amp;VAR:KEY=XEDIRUVGPG&amp;VAR:QUERY=RkZfRUJJVERBX09QRVIoUVRSLDQvMS8yMDEwLDYvMzAvMjAxMCwsLFVTRCk=&amp;WINDOW=FIRST_POPUP&amp;HEIGH","T=450&amp;WIDTH=450&amp;START_MAXIMIZED=FALSE&amp;VAR:CALENDAR=US&amp;VAR:SYMBOL=AVB&amp;VAR:INDEX=0"}</definedName>
    <definedName name="_916__FDSAUDITLINK__" localSheetId="9" hidden="1">{"fdsup://directions/FAT Viewer?action=UPDATE&amp;creator=factset&amp;DYN_ARGS=TRUE&amp;DOC_NAME=FAT:FQL_AUDITING_CLIENT_TEMPLATE.FAT&amp;display_string=Audit&amp;VAR:KEY=XEDIRUVGPG&amp;VAR:QUERY=RkZfRUJJVERBX09QRVIoUVRSLDQvMS8yMDEwLDYvMzAvMjAxMCwsLFVTRCk=&amp;WINDOW=FIRST_POPUP&amp;HEIGH","T=450&amp;WIDTH=450&amp;START_MAXIMIZED=FALSE&amp;VAR:CALENDAR=US&amp;VAR:SYMBOL=AVB&amp;VAR:INDEX=0"}</definedName>
    <definedName name="_916__FDSAUDITLINK__" localSheetId="8" hidden="1">{"fdsup://directions/FAT Viewer?action=UPDATE&amp;creator=factset&amp;DYN_ARGS=TRUE&amp;DOC_NAME=FAT:FQL_AUDITING_CLIENT_TEMPLATE.FAT&amp;display_string=Audit&amp;VAR:KEY=XEDIRUVGPG&amp;VAR:QUERY=RkZfRUJJVERBX09QRVIoUVRSLDQvMS8yMDEwLDYvMzAvMjAxMCwsLFVTRCk=&amp;WINDOW=FIRST_POPUP&amp;HEIGH","T=450&amp;WIDTH=450&amp;START_MAXIMIZED=FALSE&amp;VAR:CALENDAR=US&amp;VAR:SYMBOL=AVB&amp;VAR:INDEX=0"}</definedName>
    <definedName name="_916__FDSAUDITLINK__" localSheetId="10" hidden="1">{"fdsup://directions/FAT Viewer?action=UPDATE&amp;creator=factset&amp;DYN_ARGS=TRUE&amp;DOC_NAME=FAT:FQL_AUDITING_CLIENT_TEMPLATE.FAT&amp;display_string=Audit&amp;VAR:KEY=XEDIRUVGPG&amp;VAR:QUERY=RkZfRUJJVERBX09QRVIoUVRSLDQvMS8yMDEwLDYvMzAvMjAxMCwsLFVTRCk=&amp;WINDOW=FIRST_POPUP&amp;HEIGH","T=450&amp;WIDTH=450&amp;START_MAXIMIZED=FALSE&amp;VAR:CALENDAR=US&amp;VAR:SYMBOL=AVB&amp;VAR:INDEX=0"}</definedName>
    <definedName name="_916__FDSAUDITLINK__" localSheetId="3" hidden="1">{"fdsup://directions/FAT Viewer?action=UPDATE&amp;creator=factset&amp;DYN_ARGS=TRUE&amp;DOC_NAME=FAT:FQL_AUDITING_CLIENT_TEMPLATE.FAT&amp;display_string=Audit&amp;VAR:KEY=XEDIRUVGPG&amp;VAR:QUERY=RkZfRUJJVERBX09QRVIoUVRSLDQvMS8yMDEwLDYvMzAvMjAxMCwsLFVTRCk=&amp;WINDOW=FIRST_POPUP&amp;HEIGH","T=450&amp;WIDTH=450&amp;START_MAXIMIZED=FALSE&amp;VAR:CALENDAR=US&amp;VAR:SYMBOL=AVB&amp;VAR:INDEX=0"}</definedName>
    <definedName name="_916__FDSAUDITLINK__" localSheetId="5" hidden="1">{"fdsup://directions/FAT Viewer?action=UPDATE&amp;creator=factset&amp;DYN_ARGS=TRUE&amp;DOC_NAME=FAT:FQL_AUDITING_CLIENT_TEMPLATE.FAT&amp;display_string=Audit&amp;VAR:KEY=XEDIRUVGPG&amp;VAR:QUERY=RkZfRUJJVERBX09QRVIoUVRSLDQvMS8yMDEwLDYvMzAvMjAxMCwsLFVTRCk=&amp;WINDOW=FIRST_POPUP&amp;HEIGH","T=450&amp;WIDTH=450&amp;START_MAXIMIZED=FALSE&amp;VAR:CALENDAR=US&amp;VAR:SYMBOL=AVB&amp;VAR:INDEX=0"}</definedName>
    <definedName name="_916__FDSAUDITLINK__" localSheetId="1" hidden="1">{"fdsup://directions/FAT Viewer?action=UPDATE&amp;creator=factset&amp;DYN_ARGS=TRUE&amp;DOC_NAME=FAT:FQL_AUDITING_CLIENT_TEMPLATE.FAT&amp;display_string=Audit&amp;VAR:KEY=XEDIRUVGPG&amp;VAR:QUERY=RkZfRUJJVERBX09QRVIoUVRSLDQvMS8yMDEwLDYvMzAvMjAxMCwsLFVTRCk=&amp;WINDOW=FIRST_POPUP&amp;HEIGH","T=450&amp;WIDTH=450&amp;START_MAXIMIZED=FALSE&amp;VAR:CALENDAR=US&amp;VAR:SYMBOL=AVB&amp;VAR:INDEX=0"}</definedName>
    <definedName name="_916__FDSAUDITLINK__" hidden="1">{"fdsup://directions/FAT Viewer?action=UPDATE&amp;creator=factset&amp;DYN_ARGS=TRUE&amp;DOC_NAME=FAT:FQL_AUDITING_CLIENT_TEMPLATE.FAT&amp;display_string=Audit&amp;VAR:KEY=XEDIRUVGPG&amp;VAR:QUERY=RkZfRUJJVERBX09QRVIoUVRSLDQvMS8yMDEwLDYvMzAvMjAxMCwsLFVTRCk=&amp;WINDOW=FIRST_POPUP&amp;HEIGH","T=450&amp;WIDTH=450&amp;START_MAXIMIZED=FALSE&amp;VAR:CALENDAR=US&amp;VAR:SYMBOL=AVB&amp;VAR:INDEX=0"}</definedName>
    <definedName name="_917__FDSAUDITLINK__" localSheetId="7" hidden="1">{"fdsup://directions/FAT Viewer?action=UPDATE&amp;creator=factset&amp;DYN_ARGS=TRUE&amp;DOC_NAME=FAT:FQL_AUDITING_CLIENT_TEMPLATE.FAT&amp;display_string=Audit&amp;VAR:KEY=TYJIRONMVU&amp;VAR:QUERY=RkZfRUJJVERBX09QRVIoUVRSLDQvMS8yMDA5LDYvMzAvMjAwOSwsLFVTRCk=&amp;WINDOW=FIRST_POPUP&amp;HEIGH","T=450&amp;WIDTH=450&amp;START_MAXIMIZED=FALSE&amp;VAR:CALENDAR=US&amp;VAR:SYMBOL=ATI&amp;VAR:INDEX=0"}</definedName>
    <definedName name="_917__FDSAUDITLINK__" localSheetId="9" hidden="1">{"fdsup://directions/FAT Viewer?action=UPDATE&amp;creator=factset&amp;DYN_ARGS=TRUE&amp;DOC_NAME=FAT:FQL_AUDITING_CLIENT_TEMPLATE.FAT&amp;display_string=Audit&amp;VAR:KEY=TYJIRONMVU&amp;VAR:QUERY=RkZfRUJJVERBX09QRVIoUVRSLDQvMS8yMDA5LDYvMzAvMjAwOSwsLFVTRCk=&amp;WINDOW=FIRST_POPUP&amp;HEIGH","T=450&amp;WIDTH=450&amp;START_MAXIMIZED=FALSE&amp;VAR:CALENDAR=US&amp;VAR:SYMBOL=ATI&amp;VAR:INDEX=0"}</definedName>
    <definedName name="_917__FDSAUDITLINK__" localSheetId="8" hidden="1">{"fdsup://directions/FAT Viewer?action=UPDATE&amp;creator=factset&amp;DYN_ARGS=TRUE&amp;DOC_NAME=FAT:FQL_AUDITING_CLIENT_TEMPLATE.FAT&amp;display_string=Audit&amp;VAR:KEY=TYJIRONMVU&amp;VAR:QUERY=RkZfRUJJVERBX09QRVIoUVRSLDQvMS8yMDA5LDYvMzAvMjAwOSwsLFVTRCk=&amp;WINDOW=FIRST_POPUP&amp;HEIGH","T=450&amp;WIDTH=450&amp;START_MAXIMIZED=FALSE&amp;VAR:CALENDAR=US&amp;VAR:SYMBOL=ATI&amp;VAR:INDEX=0"}</definedName>
    <definedName name="_917__FDSAUDITLINK__" localSheetId="10" hidden="1">{"fdsup://directions/FAT Viewer?action=UPDATE&amp;creator=factset&amp;DYN_ARGS=TRUE&amp;DOC_NAME=FAT:FQL_AUDITING_CLIENT_TEMPLATE.FAT&amp;display_string=Audit&amp;VAR:KEY=TYJIRONMVU&amp;VAR:QUERY=RkZfRUJJVERBX09QRVIoUVRSLDQvMS8yMDA5LDYvMzAvMjAwOSwsLFVTRCk=&amp;WINDOW=FIRST_POPUP&amp;HEIGH","T=450&amp;WIDTH=450&amp;START_MAXIMIZED=FALSE&amp;VAR:CALENDAR=US&amp;VAR:SYMBOL=ATI&amp;VAR:INDEX=0"}</definedName>
    <definedName name="_917__FDSAUDITLINK__" localSheetId="3" hidden="1">{"fdsup://directions/FAT Viewer?action=UPDATE&amp;creator=factset&amp;DYN_ARGS=TRUE&amp;DOC_NAME=FAT:FQL_AUDITING_CLIENT_TEMPLATE.FAT&amp;display_string=Audit&amp;VAR:KEY=TYJIRONMVU&amp;VAR:QUERY=RkZfRUJJVERBX09QRVIoUVRSLDQvMS8yMDA5LDYvMzAvMjAwOSwsLFVTRCk=&amp;WINDOW=FIRST_POPUP&amp;HEIGH","T=450&amp;WIDTH=450&amp;START_MAXIMIZED=FALSE&amp;VAR:CALENDAR=US&amp;VAR:SYMBOL=ATI&amp;VAR:INDEX=0"}</definedName>
    <definedName name="_917__FDSAUDITLINK__" localSheetId="5" hidden="1">{"fdsup://directions/FAT Viewer?action=UPDATE&amp;creator=factset&amp;DYN_ARGS=TRUE&amp;DOC_NAME=FAT:FQL_AUDITING_CLIENT_TEMPLATE.FAT&amp;display_string=Audit&amp;VAR:KEY=TYJIRONMVU&amp;VAR:QUERY=RkZfRUJJVERBX09QRVIoUVRSLDQvMS8yMDA5LDYvMzAvMjAwOSwsLFVTRCk=&amp;WINDOW=FIRST_POPUP&amp;HEIGH","T=450&amp;WIDTH=450&amp;START_MAXIMIZED=FALSE&amp;VAR:CALENDAR=US&amp;VAR:SYMBOL=ATI&amp;VAR:INDEX=0"}</definedName>
    <definedName name="_917__FDSAUDITLINK__" localSheetId="1" hidden="1">{"fdsup://directions/FAT Viewer?action=UPDATE&amp;creator=factset&amp;DYN_ARGS=TRUE&amp;DOC_NAME=FAT:FQL_AUDITING_CLIENT_TEMPLATE.FAT&amp;display_string=Audit&amp;VAR:KEY=TYJIRONMVU&amp;VAR:QUERY=RkZfRUJJVERBX09QRVIoUVRSLDQvMS8yMDA5LDYvMzAvMjAwOSwsLFVTRCk=&amp;WINDOW=FIRST_POPUP&amp;HEIGH","T=450&amp;WIDTH=450&amp;START_MAXIMIZED=FALSE&amp;VAR:CALENDAR=US&amp;VAR:SYMBOL=ATI&amp;VAR:INDEX=0"}</definedName>
    <definedName name="_917__FDSAUDITLINK__" hidden="1">{"fdsup://directions/FAT Viewer?action=UPDATE&amp;creator=factset&amp;DYN_ARGS=TRUE&amp;DOC_NAME=FAT:FQL_AUDITING_CLIENT_TEMPLATE.FAT&amp;display_string=Audit&amp;VAR:KEY=TYJIRONMVU&amp;VAR:QUERY=RkZfRUJJVERBX09QRVIoUVRSLDQvMS8yMDA5LDYvMzAvMjAwOSwsLFVTRCk=&amp;WINDOW=FIRST_POPUP&amp;HEIGH","T=450&amp;WIDTH=450&amp;START_MAXIMIZED=FALSE&amp;VAR:CALENDAR=US&amp;VAR:SYMBOL=ATI&amp;VAR:INDEX=0"}</definedName>
    <definedName name="_918__FDSAUDITLINK__" localSheetId="7" hidden="1">{"fdsup://directions/FAT Viewer?action=UPDATE&amp;creator=factset&amp;DYN_ARGS=TRUE&amp;DOC_NAME=FAT:FQL_AUDITING_CLIENT_TEMPLATE.FAT&amp;display_string=Audit&amp;VAR:KEY=VQFSRADGPK&amp;VAR:QUERY=RkZfRUJJVERBX09QRVIoUVRSLDQvMS8yMDEwLDYvMzAvMjAxMCwsLFVTRCk=&amp;WINDOW=FIRST_POPUP&amp;HEIGH","T=450&amp;WIDTH=450&amp;START_MAXIMIZED=FALSE&amp;VAR:CALENDAR=US&amp;VAR:SYMBOL=ATI&amp;VAR:INDEX=0"}</definedName>
    <definedName name="_918__FDSAUDITLINK__" localSheetId="9" hidden="1">{"fdsup://directions/FAT Viewer?action=UPDATE&amp;creator=factset&amp;DYN_ARGS=TRUE&amp;DOC_NAME=FAT:FQL_AUDITING_CLIENT_TEMPLATE.FAT&amp;display_string=Audit&amp;VAR:KEY=VQFSRADGPK&amp;VAR:QUERY=RkZfRUJJVERBX09QRVIoUVRSLDQvMS8yMDEwLDYvMzAvMjAxMCwsLFVTRCk=&amp;WINDOW=FIRST_POPUP&amp;HEIGH","T=450&amp;WIDTH=450&amp;START_MAXIMIZED=FALSE&amp;VAR:CALENDAR=US&amp;VAR:SYMBOL=ATI&amp;VAR:INDEX=0"}</definedName>
    <definedName name="_918__FDSAUDITLINK__" localSheetId="8" hidden="1">{"fdsup://directions/FAT Viewer?action=UPDATE&amp;creator=factset&amp;DYN_ARGS=TRUE&amp;DOC_NAME=FAT:FQL_AUDITING_CLIENT_TEMPLATE.FAT&amp;display_string=Audit&amp;VAR:KEY=VQFSRADGPK&amp;VAR:QUERY=RkZfRUJJVERBX09QRVIoUVRSLDQvMS8yMDEwLDYvMzAvMjAxMCwsLFVTRCk=&amp;WINDOW=FIRST_POPUP&amp;HEIGH","T=450&amp;WIDTH=450&amp;START_MAXIMIZED=FALSE&amp;VAR:CALENDAR=US&amp;VAR:SYMBOL=ATI&amp;VAR:INDEX=0"}</definedName>
    <definedName name="_918__FDSAUDITLINK__" localSheetId="10" hidden="1">{"fdsup://directions/FAT Viewer?action=UPDATE&amp;creator=factset&amp;DYN_ARGS=TRUE&amp;DOC_NAME=FAT:FQL_AUDITING_CLIENT_TEMPLATE.FAT&amp;display_string=Audit&amp;VAR:KEY=VQFSRADGPK&amp;VAR:QUERY=RkZfRUJJVERBX09QRVIoUVRSLDQvMS8yMDEwLDYvMzAvMjAxMCwsLFVTRCk=&amp;WINDOW=FIRST_POPUP&amp;HEIGH","T=450&amp;WIDTH=450&amp;START_MAXIMIZED=FALSE&amp;VAR:CALENDAR=US&amp;VAR:SYMBOL=ATI&amp;VAR:INDEX=0"}</definedName>
    <definedName name="_918__FDSAUDITLINK__" localSheetId="3" hidden="1">{"fdsup://directions/FAT Viewer?action=UPDATE&amp;creator=factset&amp;DYN_ARGS=TRUE&amp;DOC_NAME=FAT:FQL_AUDITING_CLIENT_TEMPLATE.FAT&amp;display_string=Audit&amp;VAR:KEY=VQFSRADGPK&amp;VAR:QUERY=RkZfRUJJVERBX09QRVIoUVRSLDQvMS8yMDEwLDYvMzAvMjAxMCwsLFVTRCk=&amp;WINDOW=FIRST_POPUP&amp;HEIGH","T=450&amp;WIDTH=450&amp;START_MAXIMIZED=FALSE&amp;VAR:CALENDAR=US&amp;VAR:SYMBOL=ATI&amp;VAR:INDEX=0"}</definedName>
    <definedName name="_918__FDSAUDITLINK__" localSheetId="5" hidden="1">{"fdsup://directions/FAT Viewer?action=UPDATE&amp;creator=factset&amp;DYN_ARGS=TRUE&amp;DOC_NAME=FAT:FQL_AUDITING_CLIENT_TEMPLATE.FAT&amp;display_string=Audit&amp;VAR:KEY=VQFSRADGPK&amp;VAR:QUERY=RkZfRUJJVERBX09QRVIoUVRSLDQvMS8yMDEwLDYvMzAvMjAxMCwsLFVTRCk=&amp;WINDOW=FIRST_POPUP&amp;HEIGH","T=450&amp;WIDTH=450&amp;START_MAXIMIZED=FALSE&amp;VAR:CALENDAR=US&amp;VAR:SYMBOL=ATI&amp;VAR:INDEX=0"}</definedName>
    <definedName name="_918__FDSAUDITLINK__" localSheetId="1" hidden="1">{"fdsup://directions/FAT Viewer?action=UPDATE&amp;creator=factset&amp;DYN_ARGS=TRUE&amp;DOC_NAME=FAT:FQL_AUDITING_CLIENT_TEMPLATE.FAT&amp;display_string=Audit&amp;VAR:KEY=VQFSRADGPK&amp;VAR:QUERY=RkZfRUJJVERBX09QRVIoUVRSLDQvMS8yMDEwLDYvMzAvMjAxMCwsLFVTRCk=&amp;WINDOW=FIRST_POPUP&amp;HEIGH","T=450&amp;WIDTH=450&amp;START_MAXIMIZED=FALSE&amp;VAR:CALENDAR=US&amp;VAR:SYMBOL=ATI&amp;VAR:INDEX=0"}</definedName>
    <definedName name="_918__FDSAUDITLINK__" hidden="1">{"fdsup://directions/FAT Viewer?action=UPDATE&amp;creator=factset&amp;DYN_ARGS=TRUE&amp;DOC_NAME=FAT:FQL_AUDITING_CLIENT_TEMPLATE.FAT&amp;display_string=Audit&amp;VAR:KEY=VQFSRADGPK&amp;VAR:QUERY=RkZfRUJJVERBX09QRVIoUVRSLDQvMS8yMDEwLDYvMzAvMjAxMCwsLFVTRCk=&amp;WINDOW=FIRST_POPUP&amp;HEIGH","T=450&amp;WIDTH=450&amp;START_MAXIMIZED=FALSE&amp;VAR:CALENDAR=US&amp;VAR:SYMBOL=ATI&amp;VAR:INDEX=0"}</definedName>
    <definedName name="_919__FDSAUDITLINK__" localSheetId="7" hidden="1">{"fdsup://directions/FAT Viewer?action=UPDATE&amp;creator=factset&amp;DYN_ARGS=TRUE&amp;DOC_NAME=FAT:FQL_AUDITING_CLIENT_TEMPLATE.FAT&amp;display_string=Audit&amp;VAR:KEY=RWHCZAZWFC&amp;VAR:QUERY=RkZfRUJJVERBX09QRVIoUVRSLDQvMS8yMDA5LDYvMzAvMjAwOSwsLFVTRCk=&amp;WINDOW=FIRST_POPUP&amp;HEIGH","T=450&amp;WIDTH=450&amp;START_MAXIMIZED=FALSE&amp;VAR:CALENDAR=US&amp;VAR:SYMBOL=ARG&amp;VAR:INDEX=0"}</definedName>
    <definedName name="_919__FDSAUDITLINK__" localSheetId="9" hidden="1">{"fdsup://directions/FAT Viewer?action=UPDATE&amp;creator=factset&amp;DYN_ARGS=TRUE&amp;DOC_NAME=FAT:FQL_AUDITING_CLIENT_TEMPLATE.FAT&amp;display_string=Audit&amp;VAR:KEY=RWHCZAZWFC&amp;VAR:QUERY=RkZfRUJJVERBX09QRVIoUVRSLDQvMS8yMDA5LDYvMzAvMjAwOSwsLFVTRCk=&amp;WINDOW=FIRST_POPUP&amp;HEIGH","T=450&amp;WIDTH=450&amp;START_MAXIMIZED=FALSE&amp;VAR:CALENDAR=US&amp;VAR:SYMBOL=ARG&amp;VAR:INDEX=0"}</definedName>
    <definedName name="_919__FDSAUDITLINK__" localSheetId="8" hidden="1">{"fdsup://directions/FAT Viewer?action=UPDATE&amp;creator=factset&amp;DYN_ARGS=TRUE&amp;DOC_NAME=FAT:FQL_AUDITING_CLIENT_TEMPLATE.FAT&amp;display_string=Audit&amp;VAR:KEY=RWHCZAZWFC&amp;VAR:QUERY=RkZfRUJJVERBX09QRVIoUVRSLDQvMS8yMDA5LDYvMzAvMjAwOSwsLFVTRCk=&amp;WINDOW=FIRST_POPUP&amp;HEIGH","T=450&amp;WIDTH=450&amp;START_MAXIMIZED=FALSE&amp;VAR:CALENDAR=US&amp;VAR:SYMBOL=ARG&amp;VAR:INDEX=0"}</definedName>
    <definedName name="_919__FDSAUDITLINK__" localSheetId="10" hidden="1">{"fdsup://directions/FAT Viewer?action=UPDATE&amp;creator=factset&amp;DYN_ARGS=TRUE&amp;DOC_NAME=FAT:FQL_AUDITING_CLIENT_TEMPLATE.FAT&amp;display_string=Audit&amp;VAR:KEY=RWHCZAZWFC&amp;VAR:QUERY=RkZfRUJJVERBX09QRVIoUVRSLDQvMS8yMDA5LDYvMzAvMjAwOSwsLFVTRCk=&amp;WINDOW=FIRST_POPUP&amp;HEIGH","T=450&amp;WIDTH=450&amp;START_MAXIMIZED=FALSE&amp;VAR:CALENDAR=US&amp;VAR:SYMBOL=ARG&amp;VAR:INDEX=0"}</definedName>
    <definedName name="_919__FDSAUDITLINK__" localSheetId="3" hidden="1">{"fdsup://directions/FAT Viewer?action=UPDATE&amp;creator=factset&amp;DYN_ARGS=TRUE&amp;DOC_NAME=FAT:FQL_AUDITING_CLIENT_TEMPLATE.FAT&amp;display_string=Audit&amp;VAR:KEY=RWHCZAZWFC&amp;VAR:QUERY=RkZfRUJJVERBX09QRVIoUVRSLDQvMS8yMDA5LDYvMzAvMjAwOSwsLFVTRCk=&amp;WINDOW=FIRST_POPUP&amp;HEIGH","T=450&amp;WIDTH=450&amp;START_MAXIMIZED=FALSE&amp;VAR:CALENDAR=US&amp;VAR:SYMBOL=ARG&amp;VAR:INDEX=0"}</definedName>
    <definedName name="_919__FDSAUDITLINK__" localSheetId="5" hidden="1">{"fdsup://directions/FAT Viewer?action=UPDATE&amp;creator=factset&amp;DYN_ARGS=TRUE&amp;DOC_NAME=FAT:FQL_AUDITING_CLIENT_TEMPLATE.FAT&amp;display_string=Audit&amp;VAR:KEY=RWHCZAZWFC&amp;VAR:QUERY=RkZfRUJJVERBX09QRVIoUVRSLDQvMS8yMDA5LDYvMzAvMjAwOSwsLFVTRCk=&amp;WINDOW=FIRST_POPUP&amp;HEIGH","T=450&amp;WIDTH=450&amp;START_MAXIMIZED=FALSE&amp;VAR:CALENDAR=US&amp;VAR:SYMBOL=ARG&amp;VAR:INDEX=0"}</definedName>
    <definedName name="_919__FDSAUDITLINK__" localSheetId="1" hidden="1">{"fdsup://directions/FAT Viewer?action=UPDATE&amp;creator=factset&amp;DYN_ARGS=TRUE&amp;DOC_NAME=FAT:FQL_AUDITING_CLIENT_TEMPLATE.FAT&amp;display_string=Audit&amp;VAR:KEY=RWHCZAZWFC&amp;VAR:QUERY=RkZfRUJJVERBX09QRVIoUVRSLDQvMS8yMDA5LDYvMzAvMjAwOSwsLFVTRCk=&amp;WINDOW=FIRST_POPUP&amp;HEIGH","T=450&amp;WIDTH=450&amp;START_MAXIMIZED=FALSE&amp;VAR:CALENDAR=US&amp;VAR:SYMBOL=ARG&amp;VAR:INDEX=0"}</definedName>
    <definedName name="_919__FDSAUDITLINK__" hidden="1">{"fdsup://directions/FAT Viewer?action=UPDATE&amp;creator=factset&amp;DYN_ARGS=TRUE&amp;DOC_NAME=FAT:FQL_AUDITING_CLIENT_TEMPLATE.FAT&amp;display_string=Audit&amp;VAR:KEY=RWHCZAZWFC&amp;VAR:QUERY=RkZfRUJJVERBX09QRVIoUVRSLDQvMS8yMDA5LDYvMzAvMjAwOSwsLFVTRCk=&amp;WINDOW=FIRST_POPUP&amp;HEIGH","T=450&amp;WIDTH=450&amp;START_MAXIMIZED=FALSE&amp;VAR:CALENDAR=US&amp;VAR:SYMBOL=ARG&amp;VAR:INDEX=0"}</definedName>
    <definedName name="_92__FDSAUDITLINK__" localSheetId="7" hidden="1">{"fdsup://directions/FAT Viewer?action=UPDATE&amp;creator=factset&amp;DYN_ARGS=TRUE&amp;DOC_NAME=FAT:FQL_AUDITING_CLIENT_TEMPLATE.FAT&amp;display_string=Audit&amp;VAR:KEY=ZGBWDGJIXQ&amp;VAR:QUERY=RkZfRUJJVERBX09QRVIoUVRSLDQvMS8yMDEwLDYvMzAvMjAxMCwsLFVTRCk=&amp;WINDOW=FIRST_POPUP&amp;HEIGH","T=450&amp;WIDTH=450&amp;START_MAXIMIZED=FALSE&amp;VAR:CALENDAR=US&amp;VAR:SYMBOL=UNM&amp;VAR:INDEX=0"}</definedName>
    <definedName name="_92__FDSAUDITLINK__" localSheetId="9" hidden="1">{"fdsup://directions/FAT Viewer?action=UPDATE&amp;creator=factset&amp;DYN_ARGS=TRUE&amp;DOC_NAME=FAT:FQL_AUDITING_CLIENT_TEMPLATE.FAT&amp;display_string=Audit&amp;VAR:KEY=ZGBWDGJIXQ&amp;VAR:QUERY=RkZfRUJJVERBX09QRVIoUVRSLDQvMS8yMDEwLDYvMzAvMjAxMCwsLFVTRCk=&amp;WINDOW=FIRST_POPUP&amp;HEIGH","T=450&amp;WIDTH=450&amp;START_MAXIMIZED=FALSE&amp;VAR:CALENDAR=US&amp;VAR:SYMBOL=UNM&amp;VAR:INDEX=0"}</definedName>
    <definedName name="_92__FDSAUDITLINK__" localSheetId="8" hidden="1">{"fdsup://directions/FAT Viewer?action=UPDATE&amp;creator=factset&amp;DYN_ARGS=TRUE&amp;DOC_NAME=FAT:FQL_AUDITING_CLIENT_TEMPLATE.FAT&amp;display_string=Audit&amp;VAR:KEY=ZGBWDGJIXQ&amp;VAR:QUERY=RkZfRUJJVERBX09QRVIoUVRSLDQvMS8yMDEwLDYvMzAvMjAxMCwsLFVTRCk=&amp;WINDOW=FIRST_POPUP&amp;HEIGH","T=450&amp;WIDTH=450&amp;START_MAXIMIZED=FALSE&amp;VAR:CALENDAR=US&amp;VAR:SYMBOL=UNM&amp;VAR:INDEX=0"}</definedName>
    <definedName name="_92__FDSAUDITLINK__" localSheetId="10" hidden="1">{"fdsup://directions/FAT Viewer?action=UPDATE&amp;creator=factset&amp;DYN_ARGS=TRUE&amp;DOC_NAME=FAT:FQL_AUDITING_CLIENT_TEMPLATE.FAT&amp;display_string=Audit&amp;VAR:KEY=ZGBWDGJIXQ&amp;VAR:QUERY=RkZfRUJJVERBX09QRVIoUVRSLDQvMS8yMDEwLDYvMzAvMjAxMCwsLFVTRCk=&amp;WINDOW=FIRST_POPUP&amp;HEIGH","T=450&amp;WIDTH=450&amp;START_MAXIMIZED=FALSE&amp;VAR:CALENDAR=US&amp;VAR:SYMBOL=UNM&amp;VAR:INDEX=0"}</definedName>
    <definedName name="_92__FDSAUDITLINK__" localSheetId="3" hidden="1">{"fdsup://directions/FAT Viewer?action=UPDATE&amp;creator=factset&amp;DYN_ARGS=TRUE&amp;DOC_NAME=FAT:FQL_AUDITING_CLIENT_TEMPLATE.FAT&amp;display_string=Audit&amp;VAR:KEY=ZGBWDGJIXQ&amp;VAR:QUERY=RkZfRUJJVERBX09QRVIoUVRSLDQvMS8yMDEwLDYvMzAvMjAxMCwsLFVTRCk=&amp;WINDOW=FIRST_POPUP&amp;HEIGH","T=450&amp;WIDTH=450&amp;START_MAXIMIZED=FALSE&amp;VAR:CALENDAR=US&amp;VAR:SYMBOL=UNM&amp;VAR:INDEX=0"}</definedName>
    <definedName name="_92__FDSAUDITLINK__" localSheetId="5" hidden="1">{"fdsup://directions/FAT Viewer?action=UPDATE&amp;creator=factset&amp;DYN_ARGS=TRUE&amp;DOC_NAME=FAT:FQL_AUDITING_CLIENT_TEMPLATE.FAT&amp;display_string=Audit&amp;VAR:KEY=ZGBWDGJIXQ&amp;VAR:QUERY=RkZfRUJJVERBX09QRVIoUVRSLDQvMS8yMDEwLDYvMzAvMjAxMCwsLFVTRCk=&amp;WINDOW=FIRST_POPUP&amp;HEIGH","T=450&amp;WIDTH=450&amp;START_MAXIMIZED=FALSE&amp;VAR:CALENDAR=US&amp;VAR:SYMBOL=UNM&amp;VAR:INDEX=0"}</definedName>
    <definedName name="_92__FDSAUDITLINK__" localSheetId="1" hidden="1">{"fdsup://directions/FAT Viewer?action=UPDATE&amp;creator=factset&amp;DYN_ARGS=TRUE&amp;DOC_NAME=FAT:FQL_AUDITING_CLIENT_TEMPLATE.FAT&amp;display_string=Audit&amp;VAR:KEY=ZGBWDGJIXQ&amp;VAR:QUERY=RkZfRUJJVERBX09QRVIoUVRSLDQvMS8yMDEwLDYvMzAvMjAxMCwsLFVTRCk=&amp;WINDOW=FIRST_POPUP&amp;HEIGH","T=450&amp;WIDTH=450&amp;START_MAXIMIZED=FALSE&amp;VAR:CALENDAR=US&amp;VAR:SYMBOL=UNM&amp;VAR:INDEX=0"}</definedName>
    <definedName name="_92__FDSAUDITLINK__" hidden="1">{"fdsup://directions/FAT Viewer?action=UPDATE&amp;creator=factset&amp;DYN_ARGS=TRUE&amp;DOC_NAME=FAT:FQL_AUDITING_CLIENT_TEMPLATE.FAT&amp;display_string=Audit&amp;VAR:KEY=ZGBWDGJIXQ&amp;VAR:QUERY=RkZfRUJJVERBX09QRVIoUVRSLDQvMS8yMDEwLDYvMzAvMjAxMCwsLFVTRCk=&amp;WINDOW=FIRST_POPUP&amp;HEIGH","T=450&amp;WIDTH=450&amp;START_MAXIMIZED=FALSE&amp;VAR:CALENDAR=US&amp;VAR:SYMBOL=UNM&amp;VAR:INDEX=0"}</definedName>
    <definedName name="_920__FDSAUDITLINK__" localSheetId="7" hidden="1">{"fdsup://directions/FAT Viewer?action=UPDATE&amp;creator=factset&amp;DYN_ARGS=TRUE&amp;DOC_NAME=FAT:FQL_AUDITING_CLIENT_TEMPLATE.FAT&amp;display_string=Audit&amp;VAR:KEY=FWRATERQBC&amp;VAR:QUERY=RkZfRUJJVERBX09QRVIoUVRSLDQvMS8yMDEwLDYvMzAvMjAxMCwsLFVTRCk=&amp;WINDOW=FIRST_POPUP&amp;HEIGH","T=450&amp;WIDTH=450&amp;START_MAXIMIZED=FALSE&amp;VAR:CALENDAR=US&amp;VAR:SYMBOL=ARG&amp;VAR:INDEX=0"}</definedName>
    <definedName name="_920__FDSAUDITLINK__" localSheetId="9" hidden="1">{"fdsup://directions/FAT Viewer?action=UPDATE&amp;creator=factset&amp;DYN_ARGS=TRUE&amp;DOC_NAME=FAT:FQL_AUDITING_CLIENT_TEMPLATE.FAT&amp;display_string=Audit&amp;VAR:KEY=FWRATERQBC&amp;VAR:QUERY=RkZfRUJJVERBX09QRVIoUVRSLDQvMS8yMDEwLDYvMzAvMjAxMCwsLFVTRCk=&amp;WINDOW=FIRST_POPUP&amp;HEIGH","T=450&amp;WIDTH=450&amp;START_MAXIMIZED=FALSE&amp;VAR:CALENDAR=US&amp;VAR:SYMBOL=ARG&amp;VAR:INDEX=0"}</definedName>
    <definedName name="_920__FDSAUDITLINK__" localSheetId="8" hidden="1">{"fdsup://directions/FAT Viewer?action=UPDATE&amp;creator=factset&amp;DYN_ARGS=TRUE&amp;DOC_NAME=FAT:FQL_AUDITING_CLIENT_TEMPLATE.FAT&amp;display_string=Audit&amp;VAR:KEY=FWRATERQBC&amp;VAR:QUERY=RkZfRUJJVERBX09QRVIoUVRSLDQvMS8yMDEwLDYvMzAvMjAxMCwsLFVTRCk=&amp;WINDOW=FIRST_POPUP&amp;HEIGH","T=450&amp;WIDTH=450&amp;START_MAXIMIZED=FALSE&amp;VAR:CALENDAR=US&amp;VAR:SYMBOL=ARG&amp;VAR:INDEX=0"}</definedName>
    <definedName name="_920__FDSAUDITLINK__" localSheetId="10" hidden="1">{"fdsup://directions/FAT Viewer?action=UPDATE&amp;creator=factset&amp;DYN_ARGS=TRUE&amp;DOC_NAME=FAT:FQL_AUDITING_CLIENT_TEMPLATE.FAT&amp;display_string=Audit&amp;VAR:KEY=FWRATERQBC&amp;VAR:QUERY=RkZfRUJJVERBX09QRVIoUVRSLDQvMS8yMDEwLDYvMzAvMjAxMCwsLFVTRCk=&amp;WINDOW=FIRST_POPUP&amp;HEIGH","T=450&amp;WIDTH=450&amp;START_MAXIMIZED=FALSE&amp;VAR:CALENDAR=US&amp;VAR:SYMBOL=ARG&amp;VAR:INDEX=0"}</definedName>
    <definedName name="_920__FDSAUDITLINK__" localSheetId="3" hidden="1">{"fdsup://directions/FAT Viewer?action=UPDATE&amp;creator=factset&amp;DYN_ARGS=TRUE&amp;DOC_NAME=FAT:FQL_AUDITING_CLIENT_TEMPLATE.FAT&amp;display_string=Audit&amp;VAR:KEY=FWRATERQBC&amp;VAR:QUERY=RkZfRUJJVERBX09QRVIoUVRSLDQvMS8yMDEwLDYvMzAvMjAxMCwsLFVTRCk=&amp;WINDOW=FIRST_POPUP&amp;HEIGH","T=450&amp;WIDTH=450&amp;START_MAXIMIZED=FALSE&amp;VAR:CALENDAR=US&amp;VAR:SYMBOL=ARG&amp;VAR:INDEX=0"}</definedName>
    <definedName name="_920__FDSAUDITLINK__" localSheetId="5" hidden="1">{"fdsup://directions/FAT Viewer?action=UPDATE&amp;creator=factset&amp;DYN_ARGS=TRUE&amp;DOC_NAME=FAT:FQL_AUDITING_CLIENT_TEMPLATE.FAT&amp;display_string=Audit&amp;VAR:KEY=FWRATERQBC&amp;VAR:QUERY=RkZfRUJJVERBX09QRVIoUVRSLDQvMS8yMDEwLDYvMzAvMjAxMCwsLFVTRCk=&amp;WINDOW=FIRST_POPUP&amp;HEIGH","T=450&amp;WIDTH=450&amp;START_MAXIMIZED=FALSE&amp;VAR:CALENDAR=US&amp;VAR:SYMBOL=ARG&amp;VAR:INDEX=0"}</definedName>
    <definedName name="_920__FDSAUDITLINK__" localSheetId="1" hidden="1">{"fdsup://directions/FAT Viewer?action=UPDATE&amp;creator=factset&amp;DYN_ARGS=TRUE&amp;DOC_NAME=FAT:FQL_AUDITING_CLIENT_TEMPLATE.FAT&amp;display_string=Audit&amp;VAR:KEY=FWRATERQBC&amp;VAR:QUERY=RkZfRUJJVERBX09QRVIoUVRSLDQvMS8yMDEwLDYvMzAvMjAxMCwsLFVTRCk=&amp;WINDOW=FIRST_POPUP&amp;HEIGH","T=450&amp;WIDTH=450&amp;START_MAXIMIZED=FALSE&amp;VAR:CALENDAR=US&amp;VAR:SYMBOL=ARG&amp;VAR:INDEX=0"}</definedName>
    <definedName name="_920__FDSAUDITLINK__" hidden="1">{"fdsup://directions/FAT Viewer?action=UPDATE&amp;creator=factset&amp;DYN_ARGS=TRUE&amp;DOC_NAME=FAT:FQL_AUDITING_CLIENT_TEMPLATE.FAT&amp;display_string=Audit&amp;VAR:KEY=FWRATERQBC&amp;VAR:QUERY=RkZfRUJJVERBX09QRVIoUVRSLDQvMS8yMDEwLDYvMzAvMjAxMCwsLFVTRCk=&amp;WINDOW=FIRST_POPUP&amp;HEIGH","T=450&amp;WIDTH=450&amp;START_MAXIMIZED=FALSE&amp;VAR:CALENDAR=US&amp;VAR:SYMBOL=ARG&amp;VAR:INDEX=0"}</definedName>
    <definedName name="_921__FDSAUDITLINK__" localSheetId="7" hidden="1">{"fdsup://directions/FAT Viewer?action=UPDATE&amp;creator=factset&amp;DYN_ARGS=TRUE&amp;DOC_NAME=FAT:FQL_AUDITING_CLIENT_TEMPLATE.FAT&amp;display_string=Audit&amp;VAR:KEY=ZQJYPAPCTE&amp;VAR:QUERY=RkZfRUJJVERBX09QRVIoUVRSLDQvMS8yMDA5LDYvMzAvMjAwOSwsLFVTRCk=&amp;WINDOW=FIRST_POPUP&amp;HEIGH","T=450&amp;WIDTH=450&amp;START_MAXIMIZED=FALSE&amp;VAR:CALENDAR=US&amp;VAR:SYMBOL=APOL&amp;VAR:INDEX=0"}</definedName>
    <definedName name="_921__FDSAUDITLINK__" localSheetId="9" hidden="1">{"fdsup://directions/FAT Viewer?action=UPDATE&amp;creator=factset&amp;DYN_ARGS=TRUE&amp;DOC_NAME=FAT:FQL_AUDITING_CLIENT_TEMPLATE.FAT&amp;display_string=Audit&amp;VAR:KEY=ZQJYPAPCTE&amp;VAR:QUERY=RkZfRUJJVERBX09QRVIoUVRSLDQvMS8yMDA5LDYvMzAvMjAwOSwsLFVTRCk=&amp;WINDOW=FIRST_POPUP&amp;HEIGH","T=450&amp;WIDTH=450&amp;START_MAXIMIZED=FALSE&amp;VAR:CALENDAR=US&amp;VAR:SYMBOL=APOL&amp;VAR:INDEX=0"}</definedName>
    <definedName name="_921__FDSAUDITLINK__" localSheetId="8" hidden="1">{"fdsup://directions/FAT Viewer?action=UPDATE&amp;creator=factset&amp;DYN_ARGS=TRUE&amp;DOC_NAME=FAT:FQL_AUDITING_CLIENT_TEMPLATE.FAT&amp;display_string=Audit&amp;VAR:KEY=ZQJYPAPCTE&amp;VAR:QUERY=RkZfRUJJVERBX09QRVIoUVRSLDQvMS8yMDA5LDYvMzAvMjAwOSwsLFVTRCk=&amp;WINDOW=FIRST_POPUP&amp;HEIGH","T=450&amp;WIDTH=450&amp;START_MAXIMIZED=FALSE&amp;VAR:CALENDAR=US&amp;VAR:SYMBOL=APOL&amp;VAR:INDEX=0"}</definedName>
    <definedName name="_921__FDSAUDITLINK__" localSheetId="10" hidden="1">{"fdsup://directions/FAT Viewer?action=UPDATE&amp;creator=factset&amp;DYN_ARGS=TRUE&amp;DOC_NAME=FAT:FQL_AUDITING_CLIENT_TEMPLATE.FAT&amp;display_string=Audit&amp;VAR:KEY=ZQJYPAPCTE&amp;VAR:QUERY=RkZfRUJJVERBX09QRVIoUVRSLDQvMS8yMDA5LDYvMzAvMjAwOSwsLFVTRCk=&amp;WINDOW=FIRST_POPUP&amp;HEIGH","T=450&amp;WIDTH=450&amp;START_MAXIMIZED=FALSE&amp;VAR:CALENDAR=US&amp;VAR:SYMBOL=APOL&amp;VAR:INDEX=0"}</definedName>
    <definedName name="_921__FDSAUDITLINK__" localSheetId="3" hidden="1">{"fdsup://directions/FAT Viewer?action=UPDATE&amp;creator=factset&amp;DYN_ARGS=TRUE&amp;DOC_NAME=FAT:FQL_AUDITING_CLIENT_TEMPLATE.FAT&amp;display_string=Audit&amp;VAR:KEY=ZQJYPAPCTE&amp;VAR:QUERY=RkZfRUJJVERBX09QRVIoUVRSLDQvMS8yMDA5LDYvMzAvMjAwOSwsLFVTRCk=&amp;WINDOW=FIRST_POPUP&amp;HEIGH","T=450&amp;WIDTH=450&amp;START_MAXIMIZED=FALSE&amp;VAR:CALENDAR=US&amp;VAR:SYMBOL=APOL&amp;VAR:INDEX=0"}</definedName>
    <definedName name="_921__FDSAUDITLINK__" localSheetId="5" hidden="1">{"fdsup://directions/FAT Viewer?action=UPDATE&amp;creator=factset&amp;DYN_ARGS=TRUE&amp;DOC_NAME=FAT:FQL_AUDITING_CLIENT_TEMPLATE.FAT&amp;display_string=Audit&amp;VAR:KEY=ZQJYPAPCTE&amp;VAR:QUERY=RkZfRUJJVERBX09QRVIoUVRSLDQvMS8yMDA5LDYvMzAvMjAwOSwsLFVTRCk=&amp;WINDOW=FIRST_POPUP&amp;HEIGH","T=450&amp;WIDTH=450&amp;START_MAXIMIZED=FALSE&amp;VAR:CALENDAR=US&amp;VAR:SYMBOL=APOL&amp;VAR:INDEX=0"}</definedName>
    <definedName name="_921__FDSAUDITLINK__" localSheetId="1" hidden="1">{"fdsup://directions/FAT Viewer?action=UPDATE&amp;creator=factset&amp;DYN_ARGS=TRUE&amp;DOC_NAME=FAT:FQL_AUDITING_CLIENT_TEMPLATE.FAT&amp;display_string=Audit&amp;VAR:KEY=ZQJYPAPCTE&amp;VAR:QUERY=RkZfRUJJVERBX09QRVIoUVRSLDQvMS8yMDA5LDYvMzAvMjAwOSwsLFVTRCk=&amp;WINDOW=FIRST_POPUP&amp;HEIGH","T=450&amp;WIDTH=450&amp;START_MAXIMIZED=FALSE&amp;VAR:CALENDAR=US&amp;VAR:SYMBOL=APOL&amp;VAR:INDEX=0"}</definedName>
    <definedName name="_921__FDSAUDITLINK__" hidden="1">{"fdsup://directions/FAT Viewer?action=UPDATE&amp;creator=factset&amp;DYN_ARGS=TRUE&amp;DOC_NAME=FAT:FQL_AUDITING_CLIENT_TEMPLATE.FAT&amp;display_string=Audit&amp;VAR:KEY=ZQJYPAPCTE&amp;VAR:QUERY=RkZfRUJJVERBX09QRVIoUVRSLDQvMS8yMDA5LDYvMzAvMjAwOSwsLFVTRCk=&amp;WINDOW=FIRST_POPUP&amp;HEIGH","T=450&amp;WIDTH=450&amp;START_MAXIMIZED=FALSE&amp;VAR:CALENDAR=US&amp;VAR:SYMBOL=APOL&amp;VAR:INDEX=0"}</definedName>
    <definedName name="_922__FDSAUDITLINK__" localSheetId="7" hidden="1">{"fdsup://directions/FAT Viewer?action=UPDATE&amp;creator=factset&amp;DYN_ARGS=TRUE&amp;DOC_NAME=FAT:FQL_AUDITING_CLIENT_TEMPLATE.FAT&amp;display_string=Audit&amp;VAR:KEY=PADMLYDOPA&amp;VAR:QUERY=RkZfRUJJVERBX09QRVIoUVRSLDQvMS8yMDEwLDYvMzAvMjAxMCwsLFVTRCk=&amp;WINDOW=FIRST_POPUP&amp;HEIGH","T=450&amp;WIDTH=450&amp;START_MAXIMIZED=FALSE&amp;VAR:CALENDAR=US&amp;VAR:SYMBOL=APOL&amp;VAR:INDEX=0"}</definedName>
    <definedName name="_922__FDSAUDITLINK__" localSheetId="9" hidden="1">{"fdsup://directions/FAT Viewer?action=UPDATE&amp;creator=factset&amp;DYN_ARGS=TRUE&amp;DOC_NAME=FAT:FQL_AUDITING_CLIENT_TEMPLATE.FAT&amp;display_string=Audit&amp;VAR:KEY=PADMLYDOPA&amp;VAR:QUERY=RkZfRUJJVERBX09QRVIoUVRSLDQvMS8yMDEwLDYvMzAvMjAxMCwsLFVTRCk=&amp;WINDOW=FIRST_POPUP&amp;HEIGH","T=450&amp;WIDTH=450&amp;START_MAXIMIZED=FALSE&amp;VAR:CALENDAR=US&amp;VAR:SYMBOL=APOL&amp;VAR:INDEX=0"}</definedName>
    <definedName name="_922__FDSAUDITLINK__" localSheetId="8" hidden="1">{"fdsup://directions/FAT Viewer?action=UPDATE&amp;creator=factset&amp;DYN_ARGS=TRUE&amp;DOC_NAME=FAT:FQL_AUDITING_CLIENT_TEMPLATE.FAT&amp;display_string=Audit&amp;VAR:KEY=PADMLYDOPA&amp;VAR:QUERY=RkZfRUJJVERBX09QRVIoUVRSLDQvMS8yMDEwLDYvMzAvMjAxMCwsLFVTRCk=&amp;WINDOW=FIRST_POPUP&amp;HEIGH","T=450&amp;WIDTH=450&amp;START_MAXIMIZED=FALSE&amp;VAR:CALENDAR=US&amp;VAR:SYMBOL=APOL&amp;VAR:INDEX=0"}</definedName>
    <definedName name="_922__FDSAUDITLINK__" localSheetId="10" hidden="1">{"fdsup://directions/FAT Viewer?action=UPDATE&amp;creator=factset&amp;DYN_ARGS=TRUE&amp;DOC_NAME=FAT:FQL_AUDITING_CLIENT_TEMPLATE.FAT&amp;display_string=Audit&amp;VAR:KEY=PADMLYDOPA&amp;VAR:QUERY=RkZfRUJJVERBX09QRVIoUVRSLDQvMS8yMDEwLDYvMzAvMjAxMCwsLFVTRCk=&amp;WINDOW=FIRST_POPUP&amp;HEIGH","T=450&amp;WIDTH=450&amp;START_MAXIMIZED=FALSE&amp;VAR:CALENDAR=US&amp;VAR:SYMBOL=APOL&amp;VAR:INDEX=0"}</definedName>
    <definedName name="_922__FDSAUDITLINK__" localSheetId="3" hidden="1">{"fdsup://directions/FAT Viewer?action=UPDATE&amp;creator=factset&amp;DYN_ARGS=TRUE&amp;DOC_NAME=FAT:FQL_AUDITING_CLIENT_TEMPLATE.FAT&amp;display_string=Audit&amp;VAR:KEY=PADMLYDOPA&amp;VAR:QUERY=RkZfRUJJVERBX09QRVIoUVRSLDQvMS8yMDEwLDYvMzAvMjAxMCwsLFVTRCk=&amp;WINDOW=FIRST_POPUP&amp;HEIGH","T=450&amp;WIDTH=450&amp;START_MAXIMIZED=FALSE&amp;VAR:CALENDAR=US&amp;VAR:SYMBOL=APOL&amp;VAR:INDEX=0"}</definedName>
    <definedName name="_922__FDSAUDITLINK__" localSheetId="5" hidden="1">{"fdsup://directions/FAT Viewer?action=UPDATE&amp;creator=factset&amp;DYN_ARGS=TRUE&amp;DOC_NAME=FAT:FQL_AUDITING_CLIENT_TEMPLATE.FAT&amp;display_string=Audit&amp;VAR:KEY=PADMLYDOPA&amp;VAR:QUERY=RkZfRUJJVERBX09QRVIoUVRSLDQvMS8yMDEwLDYvMzAvMjAxMCwsLFVTRCk=&amp;WINDOW=FIRST_POPUP&amp;HEIGH","T=450&amp;WIDTH=450&amp;START_MAXIMIZED=FALSE&amp;VAR:CALENDAR=US&amp;VAR:SYMBOL=APOL&amp;VAR:INDEX=0"}</definedName>
    <definedName name="_922__FDSAUDITLINK__" localSheetId="1" hidden="1">{"fdsup://directions/FAT Viewer?action=UPDATE&amp;creator=factset&amp;DYN_ARGS=TRUE&amp;DOC_NAME=FAT:FQL_AUDITING_CLIENT_TEMPLATE.FAT&amp;display_string=Audit&amp;VAR:KEY=PADMLYDOPA&amp;VAR:QUERY=RkZfRUJJVERBX09QRVIoUVRSLDQvMS8yMDEwLDYvMzAvMjAxMCwsLFVTRCk=&amp;WINDOW=FIRST_POPUP&amp;HEIGH","T=450&amp;WIDTH=450&amp;START_MAXIMIZED=FALSE&amp;VAR:CALENDAR=US&amp;VAR:SYMBOL=APOL&amp;VAR:INDEX=0"}</definedName>
    <definedName name="_922__FDSAUDITLINK__" hidden="1">{"fdsup://directions/FAT Viewer?action=UPDATE&amp;creator=factset&amp;DYN_ARGS=TRUE&amp;DOC_NAME=FAT:FQL_AUDITING_CLIENT_TEMPLATE.FAT&amp;display_string=Audit&amp;VAR:KEY=PADMLYDOPA&amp;VAR:QUERY=RkZfRUJJVERBX09QRVIoUVRSLDQvMS8yMDEwLDYvMzAvMjAxMCwsLFVTRCk=&amp;WINDOW=FIRST_POPUP&amp;HEIGH","T=450&amp;WIDTH=450&amp;START_MAXIMIZED=FALSE&amp;VAR:CALENDAR=US&amp;VAR:SYMBOL=APOL&amp;VAR:INDEX=0"}</definedName>
    <definedName name="_923__FDSAUDITLINK__" localSheetId="7" hidden="1">{"fdsup://directions/FAT Viewer?action=UPDATE&amp;creator=factset&amp;DYN_ARGS=TRUE&amp;DOC_NAME=FAT:FQL_AUDITING_CLIENT_TEMPLATE.FAT&amp;display_string=Audit&amp;VAR:KEY=HCPQTOJIZQ&amp;VAR:QUERY=RkZfRUJJVERBX09QRVIoUVRSLDQvMS8yMDA5LDYvMzAvMjAwOSwsLFVTRCk=&amp;WINDOW=FIRST_POPUP&amp;HEIGH","T=450&amp;WIDTH=450&amp;START_MAXIMIZED=FALSE&amp;VAR:CALENDAR=US&amp;VAR:SYMBOL=APH&amp;VAR:INDEX=0"}</definedName>
    <definedName name="_923__FDSAUDITLINK__" localSheetId="9" hidden="1">{"fdsup://directions/FAT Viewer?action=UPDATE&amp;creator=factset&amp;DYN_ARGS=TRUE&amp;DOC_NAME=FAT:FQL_AUDITING_CLIENT_TEMPLATE.FAT&amp;display_string=Audit&amp;VAR:KEY=HCPQTOJIZQ&amp;VAR:QUERY=RkZfRUJJVERBX09QRVIoUVRSLDQvMS8yMDA5LDYvMzAvMjAwOSwsLFVTRCk=&amp;WINDOW=FIRST_POPUP&amp;HEIGH","T=450&amp;WIDTH=450&amp;START_MAXIMIZED=FALSE&amp;VAR:CALENDAR=US&amp;VAR:SYMBOL=APH&amp;VAR:INDEX=0"}</definedName>
    <definedName name="_923__FDSAUDITLINK__" localSheetId="8" hidden="1">{"fdsup://directions/FAT Viewer?action=UPDATE&amp;creator=factset&amp;DYN_ARGS=TRUE&amp;DOC_NAME=FAT:FQL_AUDITING_CLIENT_TEMPLATE.FAT&amp;display_string=Audit&amp;VAR:KEY=HCPQTOJIZQ&amp;VAR:QUERY=RkZfRUJJVERBX09QRVIoUVRSLDQvMS8yMDA5LDYvMzAvMjAwOSwsLFVTRCk=&amp;WINDOW=FIRST_POPUP&amp;HEIGH","T=450&amp;WIDTH=450&amp;START_MAXIMIZED=FALSE&amp;VAR:CALENDAR=US&amp;VAR:SYMBOL=APH&amp;VAR:INDEX=0"}</definedName>
    <definedName name="_923__FDSAUDITLINK__" localSheetId="10" hidden="1">{"fdsup://directions/FAT Viewer?action=UPDATE&amp;creator=factset&amp;DYN_ARGS=TRUE&amp;DOC_NAME=FAT:FQL_AUDITING_CLIENT_TEMPLATE.FAT&amp;display_string=Audit&amp;VAR:KEY=HCPQTOJIZQ&amp;VAR:QUERY=RkZfRUJJVERBX09QRVIoUVRSLDQvMS8yMDA5LDYvMzAvMjAwOSwsLFVTRCk=&amp;WINDOW=FIRST_POPUP&amp;HEIGH","T=450&amp;WIDTH=450&amp;START_MAXIMIZED=FALSE&amp;VAR:CALENDAR=US&amp;VAR:SYMBOL=APH&amp;VAR:INDEX=0"}</definedName>
    <definedName name="_923__FDSAUDITLINK__" localSheetId="3" hidden="1">{"fdsup://directions/FAT Viewer?action=UPDATE&amp;creator=factset&amp;DYN_ARGS=TRUE&amp;DOC_NAME=FAT:FQL_AUDITING_CLIENT_TEMPLATE.FAT&amp;display_string=Audit&amp;VAR:KEY=HCPQTOJIZQ&amp;VAR:QUERY=RkZfRUJJVERBX09QRVIoUVRSLDQvMS8yMDA5LDYvMzAvMjAwOSwsLFVTRCk=&amp;WINDOW=FIRST_POPUP&amp;HEIGH","T=450&amp;WIDTH=450&amp;START_MAXIMIZED=FALSE&amp;VAR:CALENDAR=US&amp;VAR:SYMBOL=APH&amp;VAR:INDEX=0"}</definedName>
    <definedName name="_923__FDSAUDITLINK__" localSheetId="5" hidden="1">{"fdsup://directions/FAT Viewer?action=UPDATE&amp;creator=factset&amp;DYN_ARGS=TRUE&amp;DOC_NAME=FAT:FQL_AUDITING_CLIENT_TEMPLATE.FAT&amp;display_string=Audit&amp;VAR:KEY=HCPQTOJIZQ&amp;VAR:QUERY=RkZfRUJJVERBX09QRVIoUVRSLDQvMS8yMDA5LDYvMzAvMjAwOSwsLFVTRCk=&amp;WINDOW=FIRST_POPUP&amp;HEIGH","T=450&amp;WIDTH=450&amp;START_MAXIMIZED=FALSE&amp;VAR:CALENDAR=US&amp;VAR:SYMBOL=APH&amp;VAR:INDEX=0"}</definedName>
    <definedName name="_923__FDSAUDITLINK__" localSheetId="1" hidden="1">{"fdsup://directions/FAT Viewer?action=UPDATE&amp;creator=factset&amp;DYN_ARGS=TRUE&amp;DOC_NAME=FAT:FQL_AUDITING_CLIENT_TEMPLATE.FAT&amp;display_string=Audit&amp;VAR:KEY=HCPQTOJIZQ&amp;VAR:QUERY=RkZfRUJJVERBX09QRVIoUVRSLDQvMS8yMDA5LDYvMzAvMjAwOSwsLFVTRCk=&amp;WINDOW=FIRST_POPUP&amp;HEIGH","T=450&amp;WIDTH=450&amp;START_MAXIMIZED=FALSE&amp;VAR:CALENDAR=US&amp;VAR:SYMBOL=APH&amp;VAR:INDEX=0"}</definedName>
    <definedName name="_923__FDSAUDITLINK__" hidden="1">{"fdsup://directions/FAT Viewer?action=UPDATE&amp;creator=factset&amp;DYN_ARGS=TRUE&amp;DOC_NAME=FAT:FQL_AUDITING_CLIENT_TEMPLATE.FAT&amp;display_string=Audit&amp;VAR:KEY=HCPQTOJIZQ&amp;VAR:QUERY=RkZfRUJJVERBX09QRVIoUVRSLDQvMS8yMDA5LDYvMzAvMjAwOSwsLFVTRCk=&amp;WINDOW=FIRST_POPUP&amp;HEIGH","T=450&amp;WIDTH=450&amp;START_MAXIMIZED=FALSE&amp;VAR:CALENDAR=US&amp;VAR:SYMBOL=APH&amp;VAR:INDEX=0"}</definedName>
    <definedName name="_924__FDSAUDITLINK__" localSheetId="7" hidden="1">{"fdsup://directions/FAT Viewer?action=UPDATE&amp;creator=factset&amp;DYN_ARGS=TRUE&amp;DOC_NAME=FAT:FQL_AUDITING_CLIENT_TEMPLATE.FAT&amp;display_string=Audit&amp;VAR:KEY=XCLIZIPYNI&amp;VAR:QUERY=RkZfRUJJVERBX09QRVIoUVRSLDQvMS8yMDEwLDYvMzAvMjAxMCwsLFVTRCk=&amp;WINDOW=FIRST_POPUP&amp;HEIGH","T=450&amp;WIDTH=450&amp;START_MAXIMIZED=FALSE&amp;VAR:CALENDAR=US&amp;VAR:SYMBOL=APH&amp;VAR:INDEX=0"}</definedName>
    <definedName name="_924__FDSAUDITLINK__" localSheetId="9" hidden="1">{"fdsup://directions/FAT Viewer?action=UPDATE&amp;creator=factset&amp;DYN_ARGS=TRUE&amp;DOC_NAME=FAT:FQL_AUDITING_CLIENT_TEMPLATE.FAT&amp;display_string=Audit&amp;VAR:KEY=XCLIZIPYNI&amp;VAR:QUERY=RkZfRUJJVERBX09QRVIoUVRSLDQvMS8yMDEwLDYvMzAvMjAxMCwsLFVTRCk=&amp;WINDOW=FIRST_POPUP&amp;HEIGH","T=450&amp;WIDTH=450&amp;START_MAXIMIZED=FALSE&amp;VAR:CALENDAR=US&amp;VAR:SYMBOL=APH&amp;VAR:INDEX=0"}</definedName>
    <definedName name="_924__FDSAUDITLINK__" localSheetId="8" hidden="1">{"fdsup://directions/FAT Viewer?action=UPDATE&amp;creator=factset&amp;DYN_ARGS=TRUE&amp;DOC_NAME=FAT:FQL_AUDITING_CLIENT_TEMPLATE.FAT&amp;display_string=Audit&amp;VAR:KEY=XCLIZIPYNI&amp;VAR:QUERY=RkZfRUJJVERBX09QRVIoUVRSLDQvMS8yMDEwLDYvMzAvMjAxMCwsLFVTRCk=&amp;WINDOW=FIRST_POPUP&amp;HEIGH","T=450&amp;WIDTH=450&amp;START_MAXIMIZED=FALSE&amp;VAR:CALENDAR=US&amp;VAR:SYMBOL=APH&amp;VAR:INDEX=0"}</definedName>
    <definedName name="_924__FDSAUDITLINK__" localSheetId="10" hidden="1">{"fdsup://directions/FAT Viewer?action=UPDATE&amp;creator=factset&amp;DYN_ARGS=TRUE&amp;DOC_NAME=FAT:FQL_AUDITING_CLIENT_TEMPLATE.FAT&amp;display_string=Audit&amp;VAR:KEY=XCLIZIPYNI&amp;VAR:QUERY=RkZfRUJJVERBX09QRVIoUVRSLDQvMS8yMDEwLDYvMzAvMjAxMCwsLFVTRCk=&amp;WINDOW=FIRST_POPUP&amp;HEIGH","T=450&amp;WIDTH=450&amp;START_MAXIMIZED=FALSE&amp;VAR:CALENDAR=US&amp;VAR:SYMBOL=APH&amp;VAR:INDEX=0"}</definedName>
    <definedName name="_924__FDSAUDITLINK__" localSheetId="3" hidden="1">{"fdsup://directions/FAT Viewer?action=UPDATE&amp;creator=factset&amp;DYN_ARGS=TRUE&amp;DOC_NAME=FAT:FQL_AUDITING_CLIENT_TEMPLATE.FAT&amp;display_string=Audit&amp;VAR:KEY=XCLIZIPYNI&amp;VAR:QUERY=RkZfRUJJVERBX09QRVIoUVRSLDQvMS8yMDEwLDYvMzAvMjAxMCwsLFVTRCk=&amp;WINDOW=FIRST_POPUP&amp;HEIGH","T=450&amp;WIDTH=450&amp;START_MAXIMIZED=FALSE&amp;VAR:CALENDAR=US&amp;VAR:SYMBOL=APH&amp;VAR:INDEX=0"}</definedName>
    <definedName name="_924__FDSAUDITLINK__" localSheetId="5" hidden="1">{"fdsup://directions/FAT Viewer?action=UPDATE&amp;creator=factset&amp;DYN_ARGS=TRUE&amp;DOC_NAME=FAT:FQL_AUDITING_CLIENT_TEMPLATE.FAT&amp;display_string=Audit&amp;VAR:KEY=XCLIZIPYNI&amp;VAR:QUERY=RkZfRUJJVERBX09QRVIoUVRSLDQvMS8yMDEwLDYvMzAvMjAxMCwsLFVTRCk=&amp;WINDOW=FIRST_POPUP&amp;HEIGH","T=450&amp;WIDTH=450&amp;START_MAXIMIZED=FALSE&amp;VAR:CALENDAR=US&amp;VAR:SYMBOL=APH&amp;VAR:INDEX=0"}</definedName>
    <definedName name="_924__FDSAUDITLINK__" localSheetId="1" hidden="1">{"fdsup://directions/FAT Viewer?action=UPDATE&amp;creator=factset&amp;DYN_ARGS=TRUE&amp;DOC_NAME=FAT:FQL_AUDITING_CLIENT_TEMPLATE.FAT&amp;display_string=Audit&amp;VAR:KEY=XCLIZIPYNI&amp;VAR:QUERY=RkZfRUJJVERBX09QRVIoUVRSLDQvMS8yMDEwLDYvMzAvMjAxMCwsLFVTRCk=&amp;WINDOW=FIRST_POPUP&amp;HEIGH","T=450&amp;WIDTH=450&amp;START_MAXIMIZED=FALSE&amp;VAR:CALENDAR=US&amp;VAR:SYMBOL=APH&amp;VAR:INDEX=0"}</definedName>
    <definedName name="_924__FDSAUDITLINK__" hidden="1">{"fdsup://directions/FAT Viewer?action=UPDATE&amp;creator=factset&amp;DYN_ARGS=TRUE&amp;DOC_NAME=FAT:FQL_AUDITING_CLIENT_TEMPLATE.FAT&amp;display_string=Audit&amp;VAR:KEY=XCLIZIPYNI&amp;VAR:QUERY=RkZfRUJJVERBX09QRVIoUVRSLDQvMS8yMDEwLDYvMzAvMjAxMCwsLFVTRCk=&amp;WINDOW=FIRST_POPUP&amp;HEIGH","T=450&amp;WIDTH=450&amp;START_MAXIMIZED=FALSE&amp;VAR:CALENDAR=US&amp;VAR:SYMBOL=APH&amp;VAR:INDEX=0"}</definedName>
    <definedName name="_925__FDSAUDITLINK__" localSheetId="7" hidden="1">{"fdsup://directions/FAT Viewer?action=UPDATE&amp;creator=factset&amp;DYN_ARGS=TRUE&amp;DOC_NAME=FAT:FQL_AUDITING_CLIENT_TEMPLATE.FAT&amp;display_string=Audit&amp;VAR:KEY=DGPQNENEPY&amp;VAR:QUERY=RkZfRUJJVERBX09QRVIoUVRSLDQvMS8yMDA5LDYvMzAvMjAwOSwsLFVTRCk=&amp;WINDOW=FIRST_POPUP&amp;HEIGH","T=450&amp;WIDTH=450&amp;START_MAXIMIZED=FALSE&amp;VAR:CALENDAR=US&amp;VAR:SYMBOL=APD&amp;VAR:INDEX=0"}</definedName>
    <definedName name="_925__FDSAUDITLINK__" localSheetId="9" hidden="1">{"fdsup://directions/FAT Viewer?action=UPDATE&amp;creator=factset&amp;DYN_ARGS=TRUE&amp;DOC_NAME=FAT:FQL_AUDITING_CLIENT_TEMPLATE.FAT&amp;display_string=Audit&amp;VAR:KEY=DGPQNENEPY&amp;VAR:QUERY=RkZfRUJJVERBX09QRVIoUVRSLDQvMS8yMDA5LDYvMzAvMjAwOSwsLFVTRCk=&amp;WINDOW=FIRST_POPUP&amp;HEIGH","T=450&amp;WIDTH=450&amp;START_MAXIMIZED=FALSE&amp;VAR:CALENDAR=US&amp;VAR:SYMBOL=APD&amp;VAR:INDEX=0"}</definedName>
    <definedName name="_925__FDSAUDITLINK__" localSheetId="8" hidden="1">{"fdsup://directions/FAT Viewer?action=UPDATE&amp;creator=factset&amp;DYN_ARGS=TRUE&amp;DOC_NAME=FAT:FQL_AUDITING_CLIENT_TEMPLATE.FAT&amp;display_string=Audit&amp;VAR:KEY=DGPQNENEPY&amp;VAR:QUERY=RkZfRUJJVERBX09QRVIoUVRSLDQvMS8yMDA5LDYvMzAvMjAwOSwsLFVTRCk=&amp;WINDOW=FIRST_POPUP&amp;HEIGH","T=450&amp;WIDTH=450&amp;START_MAXIMIZED=FALSE&amp;VAR:CALENDAR=US&amp;VAR:SYMBOL=APD&amp;VAR:INDEX=0"}</definedName>
    <definedName name="_925__FDSAUDITLINK__" localSheetId="10" hidden="1">{"fdsup://directions/FAT Viewer?action=UPDATE&amp;creator=factset&amp;DYN_ARGS=TRUE&amp;DOC_NAME=FAT:FQL_AUDITING_CLIENT_TEMPLATE.FAT&amp;display_string=Audit&amp;VAR:KEY=DGPQNENEPY&amp;VAR:QUERY=RkZfRUJJVERBX09QRVIoUVRSLDQvMS8yMDA5LDYvMzAvMjAwOSwsLFVTRCk=&amp;WINDOW=FIRST_POPUP&amp;HEIGH","T=450&amp;WIDTH=450&amp;START_MAXIMIZED=FALSE&amp;VAR:CALENDAR=US&amp;VAR:SYMBOL=APD&amp;VAR:INDEX=0"}</definedName>
    <definedName name="_925__FDSAUDITLINK__" localSheetId="3" hidden="1">{"fdsup://directions/FAT Viewer?action=UPDATE&amp;creator=factset&amp;DYN_ARGS=TRUE&amp;DOC_NAME=FAT:FQL_AUDITING_CLIENT_TEMPLATE.FAT&amp;display_string=Audit&amp;VAR:KEY=DGPQNENEPY&amp;VAR:QUERY=RkZfRUJJVERBX09QRVIoUVRSLDQvMS8yMDA5LDYvMzAvMjAwOSwsLFVTRCk=&amp;WINDOW=FIRST_POPUP&amp;HEIGH","T=450&amp;WIDTH=450&amp;START_MAXIMIZED=FALSE&amp;VAR:CALENDAR=US&amp;VAR:SYMBOL=APD&amp;VAR:INDEX=0"}</definedName>
    <definedName name="_925__FDSAUDITLINK__" localSheetId="5" hidden="1">{"fdsup://directions/FAT Viewer?action=UPDATE&amp;creator=factset&amp;DYN_ARGS=TRUE&amp;DOC_NAME=FAT:FQL_AUDITING_CLIENT_TEMPLATE.FAT&amp;display_string=Audit&amp;VAR:KEY=DGPQNENEPY&amp;VAR:QUERY=RkZfRUJJVERBX09QRVIoUVRSLDQvMS8yMDA5LDYvMzAvMjAwOSwsLFVTRCk=&amp;WINDOW=FIRST_POPUP&amp;HEIGH","T=450&amp;WIDTH=450&amp;START_MAXIMIZED=FALSE&amp;VAR:CALENDAR=US&amp;VAR:SYMBOL=APD&amp;VAR:INDEX=0"}</definedName>
    <definedName name="_925__FDSAUDITLINK__" localSheetId="1" hidden="1">{"fdsup://directions/FAT Viewer?action=UPDATE&amp;creator=factset&amp;DYN_ARGS=TRUE&amp;DOC_NAME=FAT:FQL_AUDITING_CLIENT_TEMPLATE.FAT&amp;display_string=Audit&amp;VAR:KEY=DGPQNENEPY&amp;VAR:QUERY=RkZfRUJJVERBX09QRVIoUVRSLDQvMS8yMDA5LDYvMzAvMjAwOSwsLFVTRCk=&amp;WINDOW=FIRST_POPUP&amp;HEIGH","T=450&amp;WIDTH=450&amp;START_MAXIMIZED=FALSE&amp;VAR:CALENDAR=US&amp;VAR:SYMBOL=APD&amp;VAR:INDEX=0"}</definedName>
    <definedName name="_925__FDSAUDITLINK__" hidden="1">{"fdsup://directions/FAT Viewer?action=UPDATE&amp;creator=factset&amp;DYN_ARGS=TRUE&amp;DOC_NAME=FAT:FQL_AUDITING_CLIENT_TEMPLATE.FAT&amp;display_string=Audit&amp;VAR:KEY=DGPQNENEPY&amp;VAR:QUERY=RkZfRUJJVERBX09QRVIoUVRSLDQvMS8yMDA5LDYvMzAvMjAwOSwsLFVTRCk=&amp;WINDOW=FIRST_POPUP&amp;HEIGH","T=450&amp;WIDTH=450&amp;START_MAXIMIZED=FALSE&amp;VAR:CALENDAR=US&amp;VAR:SYMBOL=APD&amp;VAR:INDEX=0"}</definedName>
    <definedName name="_926__FDSAUDITLINK__" localSheetId="7" hidden="1">{"fdsup://directions/FAT Viewer?action=UPDATE&amp;creator=factset&amp;DYN_ARGS=TRUE&amp;DOC_NAME=FAT:FQL_AUDITING_CLIENT_TEMPLATE.FAT&amp;display_string=Audit&amp;VAR:KEY=DEXUHGZUTC&amp;VAR:QUERY=RkZfRUJJVERBX09QRVIoUVRSLDQvMS8yMDEwLDYvMzAvMjAxMCwsLFVTRCk=&amp;WINDOW=FIRST_POPUP&amp;HEIGH","T=450&amp;WIDTH=450&amp;START_MAXIMIZED=FALSE&amp;VAR:CALENDAR=US&amp;VAR:SYMBOL=APD&amp;VAR:INDEX=0"}</definedName>
    <definedName name="_926__FDSAUDITLINK__" localSheetId="9" hidden="1">{"fdsup://directions/FAT Viewer?action=UPDATE&amp;creator=factset&amp;DYN_ARGS=TRUE&amp;DOC_NAME=FAT:FQL_AUDITING_CLIENT_TEMPLATE.FAT&amp;display_string=Audit&amp;VAR:KEY=DEXUHGZUTC&amp;VAR:QUERY=RkZfRUJJVERBX09QRVIoUVRSLDQvMS8yMDEwLDYvMzAvMjAxMCwsLFVTRCk=&amp;WINDOW=FIRST_POPUP&amp;HEIGH","T=450&amp;WIDTH=450&amp;START_MAXIMIZED=FALSE&amp;VAR:CALENDAR=US&amp;VAR:SYMBOL=APD&amp;VAR:INDEX=0"}</definedName>
    <definedName name="_926__FDSAUDITLINK__" localSheetId="8" hidden="1">{"fdsup://directions/FAT Viewer?action=UPDATE&amp;creator=factset&amp;DYN_ARGS=TRUE&amp;DOC_NAME=FAT:FQL_AUDITING_CLIENT_TEMPLATE.FAT&amp;display_string=Audit&amp;VAR:KEY=DEXUHGZUTC&amp;VAR:QUERY=RkZfRUJJVERBX09QRVIoUVRSLDQvMS8yMDEwLDYvMzAvMjAxMCwsLFVTRCk=&amp;WINDOW=FIRST_POPUP&amp;HEIGH","T=450&amp;WIDTH=450&amp;START_MAXIMIZED=FALSE&amp;VAR:CALENDAR=US&amp;VAR:SYMBOL=APD&amp;VAR:INDEX=0"}</definedName>
    <definedName name="_926__FDSAUDITLINK__" localSheetId="10" hidden="1">{"fdsup://directions/FAT Viewer?action=UPDATE&amp;creator=factset&amp;DYN_ARGS=TRUE&amp;DOC_NAME=FAT:FQL_AUDITING_CLIENT_TEMPLATE.FAT&amp;display_string=Audit&amp;VAR:KEY=DEXUHGZUTC&amp;VAR:QUERY=RkZfRUJJVERBX09QRVIoUVRSLDQvMS8yMDEwLDYvMzAvMjAxMCwsLFVTRCk=&amp;WINDOW=FIRST_POPUP&amp;HEIGH","T=450&amp;WIDTH=450&amp;START_MAXIMIZED=FALSE&amp;VAR:CALENDAR=US&amp;VAR:SYMBOL=APD&amp;VAR:INDEX=0"}</definedName>
    <definedName name="_926__FDSAUDITLINK__" localSheetId="3" hidden="1">{"fdsup://directions/FAT Viewer?action=UPDATE&amp;creator=factset&amp;DYN_ARGS=TRUE&amp;DOC_NAME=FAT:FQL_AUDITING_CLIENT_TEMPLATE.FAT&amp;display_string=Audit&amp;VAR:KEY=DEXUHGZUTC&amp;VAR:QUERY=RkZfRUJJVERBX09QRVIoUVRSLDQvMS8yMDEwLDYvMzAvMjAxMCwsLFVTRCk=&amp;WINDOW=FIRST_POPUP&amp;HEIGH","T=450&amp;WIDTH=450&amp;START_MAXIMIZED=FALSE&amp;VAR:CALENDAR=US&amp;VAR:SYMBOL=APD&amp;VAR:INDEX=0"}</definedName>
    <definedName name="_926__FDSAUDITLINK__" localSheetId="5" hidden="1">{"fdsup://directions/FAT Viewer?action=UPDATE&amp;creator=factset&amp;DYN_ARGS=TRUE&amp;DOC_NAME=FAT:FQL_AUDITING_CLIENT_TEMPLATE.FAT&amp;display_string=Audit&amp;VAR:KEY=DEXUHGZUTC&amp;VAR:QUERY=RkZfRUJJVERBX09QRVIoUVRSLDQvMS8yMDEwLDYvMzAvMjAxMCwsLFVTRCk=&amp;WINDOW=FIRST_POPUP&amp;HEIGH","T=450&amp;WIDTH=450&amp;START_MAXIMIZED=FALSE&amp;VAR:CALENDAR=US&amp;VAR:SYMBOL=APD&amp;VAR:INDEX=0"}</definedName>
    <definedName name="_926__FDSAUDITLINK__" localSheetId="1" hidden="1">{"fdsup://directions/FAT Viewer?action=UPDATE&amp;creator=factset&amp;DYN_ARGS=TRUE&amp;DOC_NAME=FAT:FQL_AUDITING_CLIENT_TEMPLATE.FAT&amp;display_string=Audit&amp;VAR:KEY=DEXUHGZUTC&amp;VAR:QUERY=RkZfRUJJVERBX09QRVIoUVRSLDQvMS8yMDEwLDYvMzAvMjAxMCwsLFVTRCk=&amp;WINDOW=FIRST_POPUP&amp;HEIGH","T=450&amp;WIDTH=450&amp;START_MAXIMIZED=FALSE&amp;VAR:CALENDAR=US&amp;VAR:SYMBOL=APD&amp;VAR:INDEX=0"}</definedName>
    <definedName name="_926__FDSAUDITLINK__" hidden="1">{"fdsup://directions/FAT Viewer?action=UPDATE&amp;creator=factset&amp;DYN_ARGS=TRUE&amp;DOC_NAME=FAT:FQL_AUDITING_CLIENT_TEMPLATE.FAT&amp;display_string=Audit&amp;VAR:KEY=DEXUHGZUTC&amp;VAR:QUERY=RkZfRUJJVERBX09QRVIoUVRSLDQvMS8yMDEwLDYvMzAvMjAxMCwsLFVTRCk=&amp;WINDOW=FIRST_POPUP&amp;HEIGH","T=450&amp;WIDTH=450&amp;START_MAXIMIZED=FALSE&amp;VAR:CALENDAR=US&amp;VAR:SYMBOL=APD&amp;VAR:INDEX=0"}</definedName>
    <definedName name="_927__FDSAUDITLINK__" localSheetId="7" hidden="1">{"fdsup://directions/FAT Viewer?action=UPDATE&amp;creator=factset&amp;DYN_ARGS=TRUE&amp;DOC_NAME=FAT:FQL_AUDITING_CLIENT_TEMPLATE.FAT&amp;display_string=Audit&amp;VAR:KEY=VGXQXMTONM&amp;VAR:QUERY=RkZfRUJJVERBX09QRVIoUVRSLDQvMS8yMDA5LDYvMzAvMjAwOSwsLFVTRCk=&amp;WINDOW=FIRST_POPUP&amp;HEIGH","T=450&amp;WIDTH=450&amp;START_MAXIMIZED=FALSE&amp;VAR:CALENDAR=US&amp;VAR:SYMBOL=APC&amp;VAR:INDEX=0"}</definedName>
    <definedName name="_927__FDSAUDITLINK__" localSheetId="9" hidden="1">{"fdsup://directions/FAT Viewer?action=UPDATE&amp;creator=factset&amp;DYN_ARGS=TRUE&amp;DOC_NAME=FAT:FQL_AUDITING_CLIENT_TEMPLATE.FAT&amp;display_string=Audit&amp;VAR:KEY=VGXQXMTONM&amp;VAR:QUERY=RkZfRUJJVERBX09QRVIoUVRSLDQvMS8yMDA5LDYvMzAvMjAwOSwsLFVTRCk=&amp;WINDOW=FIRST_POPUP&amp;HEIGH","T=450&amp;WIDTH=450&amp;START_MAXIMIZED=FALSE&amp;VAR:CALENDAR=US&amp;VAR:SYMBOL=APC&amp;VAR:INDEX=0"}</definedName>
    <definedName name="_927__FDSAUDITLINK__" localSheetId="8" hidden="1">{"fdsup://directions/FAT Viewer?action=UPDATE&amp;creator=factset&amp;DYN_ARGS=TRUE&amp;DOC_NAME=FAT:FQL_AUDITING_CLIENT_TEMPLATE.FAT&amp;display_string=Audit&amp;VAR:KEY=VGXQXMTONM&amp;VAR:QUERY=RkZfRUJJVERBX09QRVIoUVRSLDQvMS8yMDA5LDYvMzAvMjAwOSwsLFVTRCk=&amp;WINDOW=FIRST_POPUP&amp;HEIGH","T=450&amp;WIDTH=450&amp;START_MAXIMIZED=FALSE&amp;VAR:CALENDAR=US&amp;VAR:SYMBOL=APC&amp;VAR:INDEX=0"}</definedName>
    <definedName name="_927__FDSAUDITLINK__" localSheetId="10" hidden="1">{"fdsup://directions/FAT Viewer?action=UPDATE&amp;creator=factset&amp;DYN_ARGS=TRUE&amp;DOC_NAME=FAT:FQL_AUDITING_CLIENT_TEMPLATE.FAT&amp;display_string=Audit&amp;VAR:KEY=VGXQXMTONM&amp;VAR:QUERY=RkZfRUJJVERBX09QRVIoUVRSLDQvMS8yMDA5LDYvMzAvMjAwOSwsLFVTRCk=&amp;WINDOW=FIRST_POPUP&amp;HEIGH","T=450&amp;WIDTH=450&amp;START_MAXIMIZED=FALSE&amp;VAR:CALENDAR=US&amp;VAR:SYMBOL=APC&amp;VAR:INDEX=0"}</definedName>
    <definedName name="_927__FDSAUDITLINK__" localSheetId="3" hidden="1">{"fdsup://directions/FAT Viewer?action=UPDATE&amp;creator=factset&amp;DYN_ARGS=TRUE&amp;DOC_NAME=FAT:FQL_AUDITING_CLIENT_TEMPLATE.FAT&amp;display_string=Audit&amp;VAR:KEY=VGXQXMTONM&amp;VAR:QUERY=RkZfRUJJVERBX09QRVIoUVRSLDQvMS8yMDA5LDYvMzAvMjAwOSwsLFVTRCk=&amp;WINDOW=FIRST_POPUP&amp;HEIGH","T=450&amp;WIDTH=450&amp;START_MAXIMIZED=FALSE&amp;VAR:CALENDAR=US&amp;VAR:SYMBOL=APC&amp;VAR:INDEX=0"}</definedName>
    <definedName name="_927__FDSAUDITLINK__" localSheetId="5" hidden="1">{"fdsup://directions/FAT Viewer?action=UPDATE&amp;creator=factset&amp;DYN_ARGS=TRUE&amp;DOC_NAME=FAT:FQL_AUDITING_CLIENT_TEMPLATE.FAT&amp;display_string=Audit&amp;VAR:KEY=VGXQXMTONM&amp;VAR:QUERY=RkZfRUJJVERBX09QRVIoUVRSLDQvMS8yMDA5LDYvMzAvMjAwOSwsLFVTRCk=&amp;WINDOW=FIRST_POPUP&amp;HEIGH","T=450&amp;WIDTH=450&amp;START_MAXIMIZED=FALSE&amp;VAR:CALENDAR=US&amp;VAR:SYMBOL=APC&amp;VAR:INDEX=0"}</definedName>
    <definedName name="_927__FDSAUDITLINK__" localSheetId="1" hidden="1">{"fdsup://directions/FAT Viewer?action=UPDATE&amp;creator=factset&amp;DYN_ARGS=TRUE&amp;DOC_NAME=FAT:FQL_AUDITING_CLIENT_TEMPLATE.FAT&amp;display_string=Audit&amp;VAR:KEY=VGXQXMTONM&amp;VAR:QUERY=RkZfRUJJVERBX09QRVIoUVRSLDQvMS8yMDA5LDYvMzAvMjAwOSwsLFVTRCk=&amp;WINDOW=FIRST_POPUP&amp;HEIGH","T=450&amp;WIDTH=450&amp;START_MAXIMIZED=FALSE&amp;VAR:CALENDAR=US&amp;VAR:SYMBOL=APC&amp;VAR:INDEX=0"}</definedName>
    <definedName name="_927__FDSAUDITLINK__" hidden="1">{"fdsup://directions/FAT Viewer?action=UPDATE&amp;creator=factset&amp;DYN_ARGS=TRUE&amp;DOC_NAME=FAT:FQL_AUDITING_CLIENT_TEMPLATE.FAT&amp;display_string=Audit&amp;VAR:KEY=VGXQXMTONM&amp;VAR:QUERY=RkZfRUJJVERBX09QRVIoUVRSLDQvMS8yMDA5LDYvMzAvMjAwOSwsLFVTRCk=&amp;WINDOW=FIRST_POPUP&amp;HEIGH","T=450&amp;WIDTH=450&amp;START_MAXIMIZED=FALSE&amp;VAR:CALENDAR=US&amp;VAR:SYMBOL=APC&amp;VAR:INDEX=0"}</definedName>
    <definedName name="_928__FDSAUDITLINK__" localSheetId="7" hidden="1">{"fdsup://directions/FAT Viewer?action=UPDATE&amp;creator=factset&amp;DYN_ARGS=TRUE&amp;DOC_NAME=FAT:FQL_AUDITING_CLIENT_TEMPLATE.FAT&amp;display_string=Audit&amp;VAR:KEY=JGRMFIHIBS&amp;VAR:QUERY=RkZfRUJJVERBX09QRVIoUVRSLDQvMS8yMDEwLDYvMzAvMjAxMCwsLFVTRCk=&amp;WINDOW=FIRST_POPUP&amp;HEIGH","T=450&amp;WIDTH=450&amp;START_MAXIMIZED=FALSE&amp;VAR:CALENDAR=US&amp;VAR:SYMBOL=APC&amp;VAR:INDEX=0"}</definedName>
    <definedName name="_928__FDSAUDITLINK__" localSheetId="9" hidden="1">{"fdsup://directions/FAT Viewer?action=UPDATE&amp;creator=factset&amp;DYN_ARGS=TRUE&amp;DOC_NAME=FAT:FQL_AUDITING_CLIENT_TEMPLATE.FAT&amp;display_string=Audit&amp;VAR:KEY=JGRMFIHIBS&amp;VAR:QUERY=RkZfRUJJVERBX09QRVIoUVRSLDQvMS8yMDEwLDYvMzAvMjAxMCwsLFVTRCk=&amp;WINDOW=FIRST_POPUP&amp;HEIGH","T=450&amp;WIDTH=450&amp;START_MAXIMIZED=FALSE&amp;VAR:CALENDAR=US&amp;VAR:SYMBOL=APC&amp;VAR:INDEX=0"}</definedName>
    <definedName name="_928__FDSAUDITLINK__" localSheetId="8" hidden="1">{"fdsup://directions/FAT Viewer?action=UPDATE&amp;creator=factset&amp;DYN_ARGS=TRUE&amp;DOC_NAME=FAT:FQL_AUDITING_CLIENT_TEMPLATE.FAT&amp;display_string=Audit&amp;VAR:KEY=JGRMFIHIBS&amp;VAR:QUERY=RkZfRUJJVERBX09QRVIoUVRSLDQvMS8yMDEwLDYvMzAvMjAxMCwsLFVTRCk=&amp;WINDOW=FIRST_POPUP&amp;HEIGH","T=450&amp;WIDTH=450&amp;START_MAXIMIZED=FALSE&amp;VAR:CALENDAR=US&amp;VAR:SYMBOL=APC&amp;VAR:INDEX=0"}</definedName>
    <definedName name="_928__FDSAUDITLINK__" localSheetId="10" hidden="1">{"fdsup://directions/FAT Viewer?action=UPDATE&amp;creator=factset&amp;DYN_ARGS=TRUE&amp;DOC_NAME=FAT:FQL_AUDITING_CLIENT_TEMPLATE.FAT&amp;display_string=Audit&amp;VAR:KEY=JGRMFIHIBS&amp;VAR:QUERY=RkZfRUJJVERBX09QRVIoUVRSLDQvMS8yMDEwLDYvMzAvMjAxMCwsLFVTRCk=&amp;WINDOW=FIRST_POPUP&amp;HEIGH","T=450&amp;WIDTH=450&amp;START_MAXIMIZED=FALSE&amp;VAR:CALENDAR=US&amp;VAR:SYMBOL=APC&amp;VAR:INDEX=0"}</definedName>
    <definedName name="_928__FDSAUDITLINK__" localSheetId="3" hidden="1">{"fdsup://directions/FAT Viewer?action=UPDATE&amp;creator=factset&amp;DYN_ARGS=TRUE&amp;DOC_NAME=FAT:FQL_AUDITING_CLIENT_TEMPLATE.FAT&amp;display_string=Audit&amp;VAR:KEY=JGRMFIHIBS&amp;VAR:QUERY=RkZfRUJJVERBX09QRVIoUVRSLDQvMS8yMDEwLDYvMzAvMjAxMCwsLFVTRCk=&amp;WINDOW=FIRST_POPUP&amp;HEIGH","T=450&amp;WIDTH=450&amp;START_MAXIMIZED=FALSE&amp;VAR:CALENDAR=US&amp;VAR:SYMBOL=APC&amp;VAR:INDEX=0"}</definedName>
    <definedName name="_928__FDSAUDITLINK__" localSheetId="5" hidden="1">{"fdsup://directions/FAT Viewer?action=UPDATE&amp;creator=factset&amp;DYN_ARGS=TRUE&amp;DOC_NAME=FAT:FQL_AUDITING_CLIENT_TEMPLATE.FAT&amp;display_string=Audit&amp;VAR:KEY=JGRMFIHIBS&amp;VAR:QUERY=RkZfRUJJVERBX09QRVIoUVRSLDQvMS8yMDEwLDYvMzAvMjAxMCwsLFVTRCk=&amp;WINDOW=FIRST_POPUP&amp;HEIGH","T=450&amp;WIDTH=450&amp;START_MAXIMIZED=FALSE&amp;VAR:CALENDAR=US&amp;VAR:SYMBOL=APC&amp;VAR:INDEX=0"}</definedName>
    <definedName name="_928__FDSAUDITLINK__" localSheetId="1" hidden="1">{"fdsup://directions/FAT Viewer?action=UPDATE&amp;creator=factset&amp;DYN_ARGS=TRUE&amp;DOC_NAME=FAT:FQL_AUDITING_CLIENT_TEMPLATE.FAT&amp;display_string=Audit&amp;VAR:KEY=JGRMFIHIBS&amp;VAR:QUERY=RkZfRUJJVERBX09QRVIoUVRSLDQvMS8yMDEwLDYvMzAvMjAxMCwsLFVTRCk=&amp;WINDOW=FIRST_POPUP&amp;HEIGH","T=450&amp;WIDTH=450&amp;START_MAXIMIZED=FALSE&amp;VAR:CALENDAR=US&amp;VAR:SYMBOL=APC&amp;VAR:INDEX=0"}</definedName>
    <definedName name="_928__FDSAUDITLINK__" hidden="1">{"fdsup://directions/FAT Viewer?action=UPDATE&amp;creator=factset&amp;DYN_ARGS=TRUE&amp;DOC_NAME=FAT:FQL_AUDITING_CLIENT_TEMPLATE.FAT&amp;display_string=Audit&amp;VAR:KEY=JGRMFIHIBS&amp;VAR:QUERY=RkZfRUJJVERBX09QRVIoUVRSLDQvMS8yMDEwLDYvMzAvMjAxMCwsLFVTRCk=&amp;WINDOW=FIRST_POPUP&amp;HEIGH","T=450&amp;WIDTH=450&amp;START_MAXIMIZED=FALSE&amp;VAR:CALENDAR=US&amp;VAR:SYMBOL=APC&amp;VAR:INDEX=0"}</definedName>
    <definedName name="_929__FDSAUDITLINK__" localSheetId="7" hidden="1">{"fdsup://directions/FAT Viewer?action=UPDATE&amp;creator=factset&amp;DYN_ARGS=TRUE&amp;DOC_NAME=FAT:FQL_AUDITING_CLIENT_TEMPLATE.FAT&amp;display_string=Audit&amp;VAR:KEY=DQXGDOFOTW&amp;VAR:QUERY=RkZfRUJJVERBX09QRVIoUVRSLDQvMS8yMDA5LDYvMzAvMjAwOSwsLFVTRCk=&amp;WINDOW=FIRST_POPUP&amp;HEIGH","T=450&amp;WIDTH=450&amp;START_MAXIMIZED=FALSE&amp;VAR:CALENDAR=US&amp;VAR:SYMBOL=APA&amp;VAR:INDEX=0"}</definedName>
    <definedName name="_929__FDSAUDITLINK__" localSheetId="9" hidden="1">{"fdsup://directions/FAT Viewer?action=UPDATE&amp;creator=factset&amp;DYN_ARGS=TRUE&amp;DOC_NAME=FAT:FQL_AUDITING_CLIENT_TEMPLATE.FAT&amp;display_string=Audit&amp;VAR:KEY=DQXGDOFOTW&amp;VAR:QUERY=RkZfRUJJVERBX09QRVIoUVRSLDQvMS8yMDA5LDYvMzAvMjAwOSwsLFVTRCk=&amp;WINDOW=FIRST_POPUP&amp;HEIGH","T=450&amp;WIDTH=450&amp;START_MAXIMIZED=FALSE&amp;VAR:CALENDAR=US&amp;VAR:SYMBOL=APA&amp;VAR:INDEX=0"}</definedName>
    <definedName name="_929__FDSAUDITLINK__" localSheetId="8" hidden="1">{"fdsup://directions/FAT Viewer?action=UPDATE&amp;creator=factset&amp;DYN_ARGS=TRUE&amp;DOC_NAME=FAT:FQL_AUDITING_CLIENT_TEMPLATE.FAT&amp;display_string=Audit&amp;VAR:KEY=DQXGDOFOTW&amp;VAR:QUERY=RkZfRUJJVERBX09QRVIoUVRSLDQvMS8yMDA5LDYvMzAvMjAwOSwsLFVTRCk=&amp;WINDOW=FIRST_POPUP&amp;HEIGH","T=450&amp;WIDTH=450&amp;START_MAXIMIZED=FALSE&amp;VAR:CALENDAR=US&amp;VAR:SYMBOL=APA&amp;VAR:INDEX=0"}</definedName>
    <definedName name="_929__FDSAUDITLINK__" localSheetId="10" hidden="1">{"fdsup://directions/FAT Viewer?action=UPDATE&amp;creator=factset&amp;DYN_ARGS=TRUE&amp;DOC_NAME=FAT:FQL_AUDITING_CLIENT_TEMPLATE.FAT&amp;display_string=Audit&amp;VAR:KEY=DQXGDOFOTW&amp;VAR:QUERY=RkZfRUJJVERBX09QRVIoUVRSLDQvMS8yMDA5LDYvMzAvMjAwOSwsLFVTRCk=&amp;WINDOW=FIRST_POPUP&amp;HEIGH","T=450&amp;WIDTH=450&amp;START_MAXIMIZED=FALSE&amp;VAR:CALENDAR=US&amp;VAR:SYMBOL=APA&amp;VAR:INDEX=0"}</definedName>
    <definedName name="_929__FDSAUDITLINK__" localSheetId="3" hidden="1">{"fdsup://directions/FAT Viewer?action=UPDATE&amp;creator=factset&amp;DYN_ARGS=TRUE&amp;DOC_NAME=FAT:FQL_AUDITING_CLIENT_TEMPLATE.FAT&amp;display_string=Audit&amp;VAR:KEY=DQXGDOFOTW&amp;VAR:QUERY=RkZfRUJJVERBX09QRVIoUVRSLDQvMS8yMDA5LDYvMzAvMjAwOSwsLFVTRCk=&amp;WINDOW=FIRST_POPUP&amp;HEIGH","T=450&amp;WIDTH=450&amp;START_MAXIMIZED=FALSE&amp;VAR:CALENDAR=US&amp;VAR:SYMBOL=APA&amp;VAR:INDEX=0"}</definedName>
    <definedName name="_929__FDSAUDITLINK__" localSheetId="5" hidden="1">{"fdsup://directions/FAT Viewer?action=UPDATE&amp;creator=factset&amp;DYN_ARGS=TRUE&amp;DOC_NAME=FAT:FQL_AUDITING_CLIENT_TEMPLATE.FAT&amp;display_string=Audit&amp;VAR:KEY=DQXGDOFOTW&amp;VAR:QUERY=RkZfRUJJVERBX09QRVIoUVRSLDQvMS8yMDA5LDYvMzAvMjAwOSwsLFVTRCk=&amp;WINDOW=FIRST_POPUP&amp;HEIGH","T=450&amp;WIDTH=450&amp;START_MAXIMIZED=FALSE&amp;VAR:CALENDAR=US&amp;VAR:SYMBOL=APA&amp;VAR:INDEX=0"}</definedName>
    <definedName name="_929__FDSAUDITLINK__" localSheetId="1" hidden="1">{"fdsup://directions/FAT Viewer?action=UPDATE&amp;creator=factset&amp;DYN_ARGS=TRUE&amp;DOC_NAME=FAT:FQL_AUDITING_CLIENT_TEMPLATE.FAT&amp;display_string=Audit&amp;VAR:KEY=DQXGDOFOTW&amp;VAR:QUERY=RkZfRUJJVERBX09QRVIoUVRSLDQvMS8yMDA5LDYvMzAvMjAwOSwsLFVTRCk=&amp;WINDOW=FIRST_POPUP&amp;HEIGH","T=450&amp;WIDTH=450&amp;START_MAXIMIZED=FALSE&amp;VAR:CALENDAR=US&amp;VAR:SYMBOL=APA&amp;VAR:INDEX=0"}</definedName>
    <definedName name="_929__FDSAUDITLINK__" hidden="1">{"fdsup://directions/FAT Viewer?action=UPDATE&amp;creator=factset&amp;DYN_ARGS=TRUE&amp;DOC_NAME=FAT:FQL_AUDITING_CLIENT_TEMPLATE.FAT&amp;display_string=Audit&amp;VAR:KEY=DQXGDOFOTW&amp;VAR:QUERY=RkZfRUJJVERBX09QRVIoUVRSLDQvMS8yMDA5LDYvMzAvMjAwOSwsLFVTRCk=&amp;WINDOW=FIRST_POPUP&amp;HEIGH","T=450&amp;WIDTH=450&amp;START_MAXIMIZED=FALSE&amp;VAR:CALENDAR=US&amp;VAR:SYMBOL=APA&amp;VAR:INDEX=0"}</definedName>
    <definedName name="_93__FDSAUDITLINK__" localSheetId="7" hidden="1">{"fdsup://directions/FAT Viewer?action=UPDATE&amp;creator=factset&amp;DYN_ARGS=TRUE&amp;DOC_NAME=FAT:FQL_AUDITING_CLIENT_TEMPLATE.FAT&amp;display_string=Audit&amp;VAR:KEY=DWJGHAXABS&amp;VAR:QUERY=RkZfRUJJVERBX09QRVIoUVRSLDQvMS8yMDA5LDYvMzAvMjAwOSwsLFVTRCk=&amp;WINDOW=FIRST_POPUP&amp;HEIGH","T=450&amp;WIDTH=450&amp;START_MAXIMIZED=FALSE&amp;VAR:CALENDAR=US&amp;VAR:SYMBOL=UNH&amp;VAR:INDEX=0"}</definedName>
    <definedName name="_93__FDSAUDITLINK__" localSheetId="9" hidden="1">{"fdsup://directions/FAT Viewer?action=UPDATE&amp;creator=factset&amp;DYN_ARGS=TRUE&amp;DOC_NAME=FAT:FQL_AUDITING_CLIENT_TEMPLATE.FAT&amp;display_string=Audit&amp;VAR:KEY=DWJGHAXABS&amp;VAR:QUERY=RkZfRUJJVERBX09QRVIoUVRSLDQvMS8yMDA5LDYvMzAvMjAwOSwsLFVTRCk=&amp;WINDOW=FIRST_POPUP&amp;HEIGH","T=450&amp;WIDTH=450&amp;START_MAXIMIZED=FALSE&amp;VAR:CALENDAR=US&amp;VAR:SYMBOL=UNH&amp;VAR:INDEX=0"}</definedName>
    <definedName name="_93__FDSAUDITLINK__" localSheetId="8" hidden="1">{"fdsup://directions/FAT Viewer?action=UPDATE&amp;creator=factset&amp;DYN_ARGS=TRUE&amp;DOC_NAME=FAT:FQL_AUDITING_CLIENT_TEMPLATE.FAT&amp;display_string=Audit&amp;VAR:KEY=DWJGHAXABS&amp;VAR:QUERY=RkZfRUJJVERBX09QRVIoUVRSLDQvMS8yMDA5LDYvMzAvMjAwOSwsLFVTRCk=&amp;WINDOW=FIRST_POPUP&amp;HEIGH","T=450&amp;WIDTH=450&amp;START_MAXIMIZED=FALSE&amp;VAR:CALENDAR=US&amp;VAR:SYMBOL=UNH&amp;VAR:INDEX=0"}</definedName>
    <definedName name="_93__FDSAUDITLINK__" localSheetId="10" hidden="1">{"fdsup://directions/FAT Viewer?action=UPDATE&amp;creator=factset&amp;DYN_ARGS=TRUE&amp;DOC_NAME=FAT:FQL_AUDITING_CLIENT_TEMPLATE.FAT&amp;display_string=Audit&amp;VAR:KEY=DWJGHAXABS&amp;VAR:QUERY=RkZfRUJJVERBX09QRVIoUVRSLDQvMS8yMDA5LDYvMzAvMjAwOSwsLFVTRCk=&amp;WINDOW=FIRST_POPUP&amp;HEIGH","T=450&amp;WIDTH=450&amp;START_MAXIMIZED=FALSE&amp;VAR:CALENDAR=US&amp;VAR:SYMBOL=UNH&amp;VAR:INDEX=0"}</definedName>
    <definedName name="_93__FDSAUDITLINK__" localSheetId="3" hidden="1">{"fdsup://directions/FAT Viewer?action=UPDATE&amp;creator=factset&amp;DYN_ARGS=TRUE&amp;DOC_NAME=FAT:FQL_AUDITING_CLIENT_TEMPLATE.FAT&amp;display_string=Audit&amp;VAR:KEY=DWJGHAXABS&amp;VAR:QUERY=RkZfRUJJVERBX09QRVIoUVRSLDQvMS8yMDA5LDYvMzAvMjAwOSwsLFVTRCk=&amp;WINDOW=FIRST_POPUP&amp;HEIGH","T=450&amp;WIDTH=450&amp;START_MAXIMIZED=FALSE&amp;VAR:CALENDAR=US&amp;VAR:SYMBOL=UNH&amp;VAR:INDEX=0"}</definedName>
    <definedName name="_93__FDSAUDITLINK__" localSheetId="5" hidden="1">{"fdsup://directions/FAT Viewer?action=UPDATE&amp;creator=factset&amp;DYN_ARGS=TRUE&amp;DOC_NAME=FAT:FQL_AUDITING_CLIENT_TEMPLATE.FAT&amp;display_string=Audit&amp;VAR:KEY=DWJGHAXABS&amp;VAR:QUERY=RkZfRUJJVERBX09QRVIoUVRSLDQvMS8yMDA5LDYvMzAvMjAwOSwsLFVTRCk=&amp;WINDOW=FIRST_POPUP&amp;HEIGH","T=450&amp;WIDTH=450&amp;START_MAXIMIZED=FALSE&amp;VAR:CALENDAR=US&amp;VAR:SYMBOL=UNH&amp;VAR:INDEX=0"}</definedName>
    <definedName name="_93__FDSAUDITLINK__" localSheetId="1" hidden="1">{"fdsup://directions/FAT Viewer?action=UPDATE&amp;creator=factset&amp;DYN_ARGS=TRUE&amp;DOC_NAME=FAT:FQL_AUDITING_CLIENT_TEMPLATE.FAT&amp;display_string=Audit&amp;VAR:KEY=DWJGHAXABS&amp;VAR:QUERY=RkZfRUJJVERBX09QRVIoUVRSLDQvMS8yMDA5LDYvMzAvMjAwOSwsLFVTRCk=&amp;WINDOW=FIRST_POPUP&amp;HEIGH","T=450&amp;WIDTH=450&amp;START_MAXIMIZED=FALSE&amp;VAR:CALENDAR=US&amp;VAR:SYMBOL=UNH&amp;VAR:INDEX=0"}</definedName>
    <definedName name="_93__FDSAUDITLINK__" hidden="1">{"fdsup://directions/FAT Viewer?action=UPDATE&amp;creator=factset&amp;DYN_ARGS=TRUE&amp;DOC_NAME=FAT:FQL_AUDITING_CLIENT_TEMPLATE.FAT&amp;display_string=Audit&amp;VAR:KEY=DWJGHAXABS&amp;VAR:QUERY=RkZfRUJJVERBX09QRVIoUVRSLDQvMS8yMDA5LDYvMzAvMjAwOSwsLFVTRCk=&amp;WINDOW=FIRST_POPUP&amp;HEIGH","T=450&amp;WIDTH=450&amp;START_MAXIMIZED=FALSE&amp;VAR:CALENDAR=US&amp;VAR:SYMBOL=UNH&amp;VAR:INDEX=0"}</definedName>
    <definedName name="_930__FDSAUDITLINK__" localSheetId="7" hidden="1">{"fdsup://directions/FAT Viewer?action=UPDATE&amp;creator=factset&amp;DYN_ARGS=TRUE&amp;DOC_NAME=FAT:FQL_AUDITING_CLIENT_TEMPLATE.FAT&amp;display_string=Audit&amp;VAR:KEY=RIJCRSLMTK&amp;VAR:QUERY=RkZfRUJJVERBX09QRVIoUVRSLDQvMS8yMDEwLDYvMzAvMjAxMCwsLFVTRCk=&amp;WINDOW=FIRST_POPUP&amp;HEIGH","T=450&amp;WIDTH=450&amp;START_MAXIMIZED=FALSE&amp;VAR:CALENDAR=US&amp;VAR:SYMBOL=APA&amp;VAR:INDEX=0"}</definedName>
    <definedName name="_930__FDSAUDITLINK__" localSheetId="9" hidden="1">{"fdsup://directions/FAT Viewer?action=UPDATE&amp;creator=factset&amp;DYN_ARGS=TRUE&amp;DOC_NAME=FAT:FQL_AUDITING_CLIENT_TEMPLATE.FAT&amp;display_string=Audit&amp;VAR:KEY=RIJCRSLMTK&amp;VAR:QUERY=RkZfRUJJVERBX09QRVIoUVRSLDQvMS8yMDEwLDYvMzAvMjAxMCwsLFVTRCk=&amp;WINDOW=FIRST_POPUP&amp;HEIGH","T=450&amp;WIDTH=450&amp;START_MAXIMIZED=FALSE&amp;VAR:CALENDAR=US&amp;VAR:SYMBOL=APA&amp;VAR:INDEX=0"}</definedName>
    <definedName name="_930__FDSAUDITLINK__" localSheetId="8" hidden="1">{"fdsup://directions/FAT Viewer?action=UPDATE&amp;creator=factset&amp;DYN_ARGS=TRUE&amp;DOC_NAME=FAT:FQL_AUDITING_CLIENT_TEMPLATE.FAT&amp;display_string=Audit&amp;VAR:KEY=RIJCRSLMTK&amp;VAR:QUERY=RkZfRUJJVERBX09QRVIoUVRSLDQvMS8yMDEwLDYvMzAvMjAxMCwsLFVTRCk=&amp;WINDOW=FIRST_POPUP&amp;HEIGH","T=450&amp;WIDTH=450&amp;START_MAXIMIZED=FALSE&amp;VAR:CALENDAR=US&amp;VAR:SYMBOL=APA&amp;VAR:INDEX=0"}</definedName>
    <definedName name="_930__FDSAUDITLINK__" localSheetId="10" hidden="1">{"fdsup://directions/FAT Viewer?action=UPDATE&amp;creator=factset&amp;DYN_ARGS=TRUE&amp;DOC_NAME=FAT:FQL_AUDITING_CLIENT_TEMPLATE.FAT&amp;display_string=Audit&amp;VAR:KEY=RIJCRSLMTK&amp;VAR:QUERY=RkZfRUJJVERBX09QRVIoUVRSLDQvMS8yMDEwLDYvMzAvMjAxMCwsLFVTRCk=&amp;WINDOW=FIRST_POPUP&amp;HEIGH","T=450&amp;WIDTH=450&amp;START_MAXIMIZED=FALSE&amp;VAR:CALENDAR=US&amp;VAR:SYMBOL=APA&amp;VAR:INDEX=0"}</definedName>
    <definedName name="_930__FDSAUDITLINK__" localSheetId="3" hidden="1">{"fdsup://directions/FAT Viewer?action=UPDATE&amp;creator=factset&amp;DYN_ARGS=TRUE&amp;DOC_NAME=FAT:FQL_AUDITING_CLIENT_TEMPLATE.FAT&amp;display_string=Audit&amp;VAR:KEY=RIJCRSLMTK&amp;VAR:QUERY=RkZfRUJJVERBX09QRVIoUVRSLDQvMS8yMDEwLDYvMzAvMjAxMCwsLFVTRCk=&amp;WINDOW=FIRST_POPUP&amp;HEIGH","T=450&amp;WIDTH=450&amp;START_MAXIMIZED=FALSE&amp;VAR:CALENDAR=US&amp;VAR:SYMBOL=APA&amp;VAR:INDEX=0"}</definedName>
    <definedName name="_930__FDSAUDITLINK__" localSheetId="5" hidden="1">{"fdsup://directions/FAT Viewer?action=UPDATE&amp;creator=factset&amp;DYN_ARGS=TRUE&amp;DOC_NAME=FAT:FQL_AUDITING_CLIENT_TEMPLATE.FAT&amp;display_string=Audit&amp;VAR:KEY=RIJCRSLMTK&amp;VAR:QUERY=RkZfRUJJVERBX09QRVIoUVRSLDQvMS8yMDEwLDYvMzAvMjAxMCwsLFVTRCk=&amp;WINDOW=FIRST_POPUP&amp;HEIGH","T=450&amp;WIDTH=450&amp;START_MAXIMIZED=FALSE&amp;VAR:CALENDAR=US&amp;VAR:SYMBOL=APA&amp;VAR:INDEX=0"}</definedName>
    <definedName name="_930__FDSAUDITLINK__" localSheetId="1" hidden="1">{"fdsup://directions/FAT Viewer?action=UPDATE&amp;creator=factset&amp;DYN_ARGS=TRUE&amp;DOC_NAME=FAT:FQL_AUDITING_CLIENT_TEMPLATE.FAT&amp;display_string=Audit&amp;VAR:KEY=RIJCRSLMTK&amp;VAR:QUERY=RkZfRUJJVERBX09QRVIoUVRSLDQvMS8yMDEwLDYvMzAvMjAxMCwsLFVTRCk=&amp;WINDOW=FIRST_POPUP&amp;HEIGH","T=450&amp;WIDTH=450&amp;START_MAXIMIZED=FALSE&amp;VAR:CALENDAR=US&amp;VAR:SYMBOL=APA&amp;VAR:INDEX=0"}</definedName>
    <definedName name="_930__FDSAUDITLINK__" hidden="1">{"fdsup://directions/FAT Viewer?action=UPDATE&amp;creator=factset&amp;DYN_ARGS=TRUE&amp;DOC_NAME=FAT:FQL_AUDITING_CLIENT_TEMPLATE.FAT&amp;display_string=Audit&amp;VAR:KEY=RIJCRSLMTK&amp;VAR:QUERY=RkZfRUJJVERBX09QRVIoUVRSLDQvMS8yMDEwLDYvMzAvMjAxMCwsLFVTRCk=&amp;WINDOW=FIRST_POPUP&amp;HEIGH","T=450&amp;WIDTH=450&amp;START_MAXIMIZED=FALSE&amp;VAR:CALENDAR=US&amp;VAR:SYMBOL=APA&amp;VAR:INDEX=0"}</definedName>
    <definedName name="_931__FDSAUDITLINK__" localSheetId="7" hidden="1">{"fdsup://directions/FAT Viewer?action=UPDATE&amp;creator=factset&amp;DYN_ARGS=TRUE&amp;DOC_NAME=FAT:FQL_AUDITING_CLIENT_TEMPLATE.FAT&amp;display_string=Audit&amp;VAR:KEY=JYZWPILEPC&amp;VAR:QUERY=RkZfRUJJVERBX09QRVIoUVRSLDQvMS8yMDA5LDYvMzAvMjAwOSwsLFVTRCk=&amp;WINDOW=FIRST_POPUP&amp;HEIGH","T=450&amp;WIDTH=450&amp;START_MAXIMIZED=FALSE&amp;VAR:CALENDAR=US&amp;VAR:SYMBOL=AON&amp;VAR:INDEX=0"}</definedName>
    <definedName name="_931__FDSAUDITLINK__" localSheetId="9" hidden="1">{"fdsup://directions/FAT Viewer?action=UPDATE&amp;creator=factset&amp;DYN_ARGS=TRUE&amp;DOC_NAME=FAT:FQL_AUDITING_CLIENT_TEMPLATE.FAT&amp;display_string=Audit&amp;VAR:KEY=JYZWPILEPC&amp;VAR:QUERY=RkZfRUJJVERBX09QRVIoUVRSLDQvMS8yMDA5LDYvMzAvMjAwOSwsLFVTRCk=&amp;WINDOW=FIRST_POPUP&amp;HEIGH","T=450&amp;WIDTH=450&amp;START_MAXIMIZED=FALSE&amp;VAR:CALENDAR=US&amp;VAR:SYMBOL=AON&amp;VAR:INDEX=0"}</definedName>
    <definedName name="_931__FDSAUDITLINK__" localSheetId="8" hidden="1">{"fdsup://directions/FAT Viewer?action=UPDATE&amp;creator=factset&amp;DYN_ARGS=TRUE&amp;DOC_NAME=FAT:FQL_AUDITING_CLIENT_TEMPLATE.FAT&amp;display_string=Audit&amp;VAR:KEY=JYZWPILEPC&amp;VAR:QUERY=RkZfRUJJVERBX09QRVIoUVRSLDQvMS8yMDA5LDYvMzAvMjAwOSwsLFVTRCk=&amp;WINDOW=FIRST_POPUP&amp;HEIGH","T=450&amp;WIDTH=450&amp;START_MAXIMIZED=FALSE&amp;VAR:CALENDAR=US&amp;VAR:SYMBOL=AON&amp;VAR:INDEX=0"}</definedName>
    <definedName name="_931__FDSAUDITLINK__" localSheetId="10" hidden="1">{"fdsup://directions/FAT Viewer?action=UPDATE&amp;creator=factset&amp;DYN_ARGS=TRUE&amp;DOC_NAME=FAT:FQL_AUDITING_CLIENT_TEMPLATE.FAT&amp;display_string=Audit&amp;VAR:KEY=JYZWPILEPC&amp;VAR:QUERY=RkZfRUJJVERBX09QRVIoUVRSLDQvMS8yMDA5LDYvMzAvMjAwOSwsLFVTRCk=&amp;WINDOW=FIRST_POPUP&amp;HEIGH","T=450&amp;WIDTH=450&amp;START_MAXIMIZED=FALSE&amp;VAR:CALENDAR=US&amp;VAR:SYMBOL=AON&amp;VAR:INDEX=0"}</definedName>
    <definedName name="_931__FDSAUDITLINK__" localSheetId="3" hidden="1">{"fdsup://directions/FAT Viewer?action=UPDATE&amp;creator=factset&amp;DYN_ARGS=TRUE&amp;DOC_NAME=FAT:FQL_AUDITING_CLIENT_TEMPLATE.FAT&amp;display_string=Audit&amp;VAR:KEY=JYZWPILEPC&amp;VAR:QUERY=RkZfRUJJVERBX09QRVIoUVRSLDQvMS8yMDA5LDYvMzAvMjAwOSwsLFVTRCk=&amp;WINDOW=FIRST_POPUP&amp;HEIGH","T=450&amp;WIDTH=450&amp;START_MAXIMIZED=FALSE&amp;VAR:CALENDAR=US&amp;VAR:SYMBOL=AON&amp;VAR:INDEX=0"}</definedName>
    <definedName name="_931__FDSAUDITLINK__" localSheetId="5" hidden="1">{"fdsup://directions/FAT Viewer?action=UPDATE&amp;creator=factset&amp;DYN_ARGS=TRUE&amp;DOC_NAME=FAT:FQL_AUDITING_CLIENT_TEMPLATE.FAT&amp;display_string=Audit&amp;VAR:KEY=JYZWPILEPC&amp;VAR:QUERY=RkZfRUJJVERBX09QRVIoUVRSLDQvMS8yMDA5LDYvMzAvMjAwOSwsLFVTRCk=&amp;WINDOW=FIRST_POPUP&amp;HEIGH","T=450&amp;WIDTH=450&amp;START_MAXIMIZED=FALSE&amp;VAR:CALENDAR=US&amp;VAR:SYMBOL=AON&amp;VAR:INDEX=0"}</definedName>
    <definedName name="_931__FDSAUDITLINK__" localSheetId="1" hidden="1">{"fdsup://directions/FAT Viewer?action=UPDATE&amp;creator=factset&amp;DYN_ARGS=TRUE&amp;DOC_NAME=FAT:FQL_AUDITING_CLIENT_TEMPLATE.FAT&amp;display_string=Audit&amp;VAR:KEY=JYZWPILEPC&amp;VAR:QUERY=RkZfRUJJVERBX09QRVIoUVRSLDQvMS8yMDA5LDYvMzAvMjAwOSwsLFVTRCk=&amp;WINDOW=FIRST_POPUP&amp;HEIGH","T=450&amp;WIDTH=450&amp;START_MAXIMIZED=FALSE&amp;VAR:CALENDAR=US&amp;VAR:SYMBOL=AON&amp;VAR:INDEX=0"}</definedName>
    <definedName name="_931__FDSAUDITLINK__" hidden="1">{"fdsup://directions/FAT Viewer?action=UPDATE&amp;creator=factset&amp;DYN_ARGS=TRUE&amp;DOC_NAME=FAT:FQL_AUDITING_CLIENT_TEMPLATE.FAT&amp;display_string=Audit&amp;VAR:KEY=JYZWPILEPC&amp;VAR:QUERY=RkZfRUJJVERBX09QRVIoUVRSLDQvMS8yMDA5LDYvMzAvMjAwOSwsLFVTRCk=&amp;WINDOW=FIRST_POPUP&amp;HEIGH","T=450&amp;WIDTH=450&amp;START_MAXIMIZED=FALSE&amp;VAR:CALENDAR=US&amp;VAR:SYMBOL=AON&amp;VAR:INDEX=0"}</definedName>
    <definedName name="_932__FDSAUDITLINK__" localSheetId="7" hidden="1">{"fdsup://directions/FAT Viewer?action=UPDATE&amp;creator=factset&amp;DYN_ARGS=TRUE&amp;DOC_NAME=FAT:FQL_AUDITING_CLIENT_TEMPLATE.FAT&amp;display_string=Audit&amp;VAR:KEY=HELOXKDWJC&amp;VAR:QUERY=RkZfRUJJVERBX09QRVIoUVRSLDQvMS8yMDEwLDYvMzAvMjAxMCwsLFVTRCk=&amp;WINDOW=FIRST_POPUP&amp;HEIGH","T=450&amp;WIDTH=450&amp;START_MAXIMIZED=FALSE&amp;VAR:CALENDAR=US&amp;VAR:SYMBOL=AON&amp;VAR:INDEX=0"}</definedName>
    <definedName name="_932__FDSAUDITLINK__" localSheetId="9" hidden="1">{"fdsup://directions/FAT Viewer?action=UPDATE&amp;creator=factset&amp;DYN_ARGS=TRUE&amp;DOC_NAME=FAT:FQL_AUDITING_CLIENT_TEMPLATE.FAT&amp;display_string=Audit&amp;VAR:KEY=HELOXKDWJC&amp;VAR:QUERY=RkZfRUJJVERBX09QRVIoUVRSLDQvMS8yMDEwLDYvMzAvMjAxMCwsLFVTRCk=&amp;WINDOW=FIRST_POPUP&amp;HEIGH","T=450&amp;WIDTH=450&amp;START_MAXIMIZED=FALSE&amp;VAR:CALENDAR=US&amp;VAR:SYMBOL=AON&amp;VAR:INDEX=0"}</definedName>
    <definedName name="_932__FDSAUDITLINK__" localSheetId="8" hidden="1">{"fdsup://directions/FAT Viewer?action=UPDATE&amp;creator=factset&amp;DYN_ARGS=TRUE&amp;DOC_NAME=FAT:FQL_AUDITING_CLIENT_TEMPLATE.FAT&amp;display_string=Audit&amp;VAR:KEY=HELOXKDWJC&amp;VAR:QUERY=RkZfRUJJVERBX09QRVIoUVRSLDQvMS8yMDEwLDYvMzAvMjAxMCwsLFVTRCk=&amp;WINDOW=FIRST_POPUP&amp;HEIGH","T=450&amp;WIDTH=450&amp;START_MAXIMIZED=FALSE&amp;VAR:CALENDAR=US&amp;VAR:SYMBOL=AON&amp;VAR:INDEX=0"}</definedName>
    <definedName name="_932__FDSAUDITLINK__" localSheetId="10" hidden="1">{"fdsup://directions/FAT Viewer?action=UPDATE&amp;creator=factset&amp;DYN_ARGS=TRUE&amp;DOC_NAME=FAT:FQL_AUDITING_CLIENT_TEMPLATE.FAT&amp;display_string=Audit&amp;VAR:KEY=HELOXKDWJC&amp;VAR:QUERY=RkZfRUJJVERBX09QRVIoUVRSLDQvMS8yMDEwLDYvMzAvMjAxMCwsLFVTRCk=&amp;WINDOW=FIRST_POPUP&amp;HEIGH","T=450&amp;WIDTH=450&amp;START_MAXIMIZED=FALSE&amp;VAR:CALENDAR=US&amp;VAR:SYMBOL=AON&amp;VAR:INDEX=0"}</definedName>
    <definedName name="_932__FDSAUDITLINK__" localSheetId="3" hidden="1">{"fdsup://directions/FAT Viewer?action=UPDATE&amp;creator=factset&amp;DYN_ARGS=TRUE&amp;DOC_NAME=FAT:FQL_AUDITING_CLIENT_TEMPLATE.FAT&amp;display_string=Audit&amp;VAR:KEY=HELOXKDWJC&amp;VAR:QUERY=RkZfRUJJVERBX09QRVIoUVRSLDQvMS8yMDEwLDYvMzAvMjAxMCwsLFVTRCk=&amp;WINDOW=FIRST_POPUP&amp;HEIGH","T=450&amp;WIDTH=450&amp;START_MAXIMIZED=FALSE&amp;VAR:CALENDAR=US&amp;VAR:SYMBOL=AON&amp;VAR:INDEX=0"}</definedName>
    <definedName name="_932__FDSAUDITLINK__" localSheetId="5" hidden="1">{"fdsup://directions/FAT Viewer?action=UPDATE&amp;creator=factset&amp;DYN_ARGS=TRUE&amp;DOC_NAME=FAT:FQL_AUDITING_CLIENT_TEMPLATE.FAT&amp;display_string=Audit&amp;VAR:KEY=HELOXKDWJC&amp;VAR:QUERY=RkZfRUJJVERBX09QRVIoUVRSLDQvMS8yMDEwLDYvMzAvMjAxMCwsLFVTRCk=&amp;WINDOW=FIRST_POPUP&amp;HEIGH","T=450&amp;WIDTH=450&amp;START_MAXIMIZED=FALSE&amp;VAR:CALENDAR=US&amp;VAR:SYMBOL=AON&amp;VAR:INDEX=0"}</definedName>
    <definedName name="_932__FDSAUDITLINK__" localSheetId="1" hidden="1">{"fdsup://directions/FAT Viewer?action=UPDATE&amp;creator=factset&amp;DYN_ARGS=TRUE&amp;DOC_NAME=FAT:FQL_AUDITING_CLIENT_TEMPLATE.FAT&amp;display_string=Audit&amp;VAR:KEY=HELOXKDWJC&amp;VAR:QUERY=RkZfRUJJVERBX09QRVIoUVRSLDQvMS8yMDEwLDYvMzAvMjAxMCwsLFVTRCk=&amp;WINDOW=FIRST_POPUP&amp;HEIGH","T=450&amp;WIDTH=450&amp;START_MAXIMIZED=FALSE&amp;VAR:CALENDAR=US&amp;VAR:SYMBOL=AON&amp;VAR:INDEX=0"}</definedName>
    <definedName name="_932__FDSAUDITLINK__" hidden="1">{"fdsup://directions/FAT Viewer?action=UPDATE&amp;creator=factset&amp;DYN_ARGS=TRUE&amp;DOC_NAME=FAT:FQL_AUDITING_CLIENT_TEMPLATE.FAT&amp;display_string=Audit&amp;VAR:KEY=HELOXKDWJC&amp;VAR:QUERY=RkZfRUJJVERBX09QRVIoUVRSLDQvMS8yMDEwLDYvMzAvMjAxMCwsLFVTRCk=&amp;WINDOW=FIRST_POPUP&amp;HEIGH","T=450&amp;WIDTH=450&amp;START_MAXIMIZED=FALSE&amp;VAR:CALENDAR=US&amp;VAR:SYMBOL=AON&amp;VAR:INDEX=0"}</definedName>
    <definedName name="_933__FDSAUDITLINK__" localSheetId="7" hidden="1">{"fdsup://directions/FAT Viewer?action=UPDATE&amp;creator=factset&amp;DYN_ARGS=TRUE&amp;DOC_NAME=FAT:FQL_AUDITING_CLIENT_TEMPLATE.FAT&amp;display_string=Audit&amp;VAR:KEY=TSTIJEBIHO&amp;VAR:QUERY=RkZfRUJJVERBX09QRVIoUVRSLDQvMS8yMDA5LDYvMzAvMjAwOSwsLFVTRCk=&amp;WINDOW=FIRST_POPUP&amp;HEIGH","T=450&amp;WIDTH=450&amp;START_MAXIMIZED=FALSE&amp;VAR:CALENDAR=US&amp;VAR:SYMBOL=ANF&amp;VAR:INDEX=0"}</definedName>
    <definedName name="_933__FDSAUDITLINK__" localSheetId="9" hidden="1">{"fdsup://directions/FAT Viewer?action=UPDATE&amp;creator=factset&amp;DYN_ARGS=TRUE&amp;DOC_NAME=FAT:FQL_AUDITING_CLIENT_TEMPLATE.FAT&amp;display_string=Audit&amp;VAR:KEY=TSTIJEBIHO&amp;VAR:QUERY=RkZfRUJJVERBX09QRVIoUVRSLDQvMS8yMDA5LDYvMzAvMjAwOSwsLFVTRCk=&amp;WINDOW=FIRST_POPUP&amp;HEIGH","T=450&amp;WIDTH=450&amp;START_MAXIMIZED=FALSE&amp;VAR:CALENDAR=US&amp;VAR:SYMBOL=ANF&amp;VAR:INDEX=0"}</definedName>
    <definedName name="_933__FDSAUDITLINK__" localSheetId="8" hidden="1">{"fdsup://directions/FAT Viewer?action=UPDATE&amp;creator=factset&amp;DYN_ARGS=TRUE&amp;DOC_NAME=FAT:FQL_AUDITING_CLIENT_TEMPLATE.FAT&amp;display_string=Audit&amp;VAR:KEY=TSTIJEBIHO&amp;VAR:QUERY=RkZfRUJJVERBX09QRVIoUVRSLDQvMS8yMDA5LDYvMzAvMjAwOSwsLFVTRCk=&amp;WINDOW=FIRST_POPUP&amp;HEIGH","T=450&amp;WIDTH=450&amp;START_MAXIMIZED=FALSE&amp;VAR:CALENDAR=US&amp;VAR:SYMBOL=ANF&amp;VAR:INDEX=0"}</definedName>
    <definedName name="_933__FDSAUDITLINK__" localSheetId="10" hidden="1">{"fdsup://directions/FAT Viewer?action=UPDATE&amp;creator=factset&amp;DYN_ARGS=TRUE&amp;DOC_NAME=FAT:FQL_AUDITING_CLIENT_TEMPLATE.FAT&amp;display_string=Audit&amp;VAR:KEY=TSTIJEBIHO&amp;VAR:QUERY=RkZfRUJJVERBX09QRVIoUVRSLDQvMS8yMDA5LDYvMzAvMjAwOSwsLFVTRCk=&amp;WINDOW=FIRST_POPUP&amp;HEIGH","T=450&amp;WIDTH=450&amp;START_MAXIMIZED=FALSE&amp;VAR:CALENDAR=US&amp;VAR:SYMBOL=ANF&amp;VAR:INDEX=0"}</definedName>
    <definedName name="_933__FDSAUDITLINK__" localSheetId="3" hidden="1">{"fdsup://directions/FAT Viewer?action=UPDATE&amp;creator=factset&amp;DYN_ARGS=TRUE&amp;DOC_NAME=FAT:FQL_AUDITING_CLIENT_TEMPLATE.FAT&amp;display_string=Audit&amp;VAR:KEY=TSTIJEBIHO&amp;VAR:QUERY=RkZfRUJJVERBX09QRVIoUVRSLDQvMS8yMDA5LDYvMzAvMjAwOSwsLFVTRCk=&amp;WINDOW=FIRST_POPUP&amp;HEIGH","T=450&amp;WIDTH=450&amp;START_MAXIMIZED=FALSE&amp;VAR:CALENDAR=US&amp;VAR:SYMBOL=ANF&amp;VAR:INDEX=0"}</definedName>
    <definedName name="_933__FDSAUDITLINK__" localSheetId="5" hidden="1">{"fdsup://directions/FAT Viewer?action=UPDATE&amp;creator=factset&amp;DYN_ARGS=TRUE&amp;DOC_NAME=FAT:FQL_AUDITING_CLIENT_TEMPLATE.FAT&amp;display_string=Audit&amp;VAR:KEY=TSTIJEBIHO&amp;VAR:QUERY=RkZfRUJJVERBX09QRVIoUVRSLDQvMS8yMDA5LDYvMzAvMjAwOSwsLFVTRCk=&amp;WINDOW=FIRST_POPUP&amp;HEIGH","T=450&amp;WIDTH=450&amp;START_MAXIMIZED=FALSE&amp;VAR:CALENDAR=US&amp;VAR:SYMBOL=ANF&amp;VAR:INDEX=0"}</definedName>
    <definedName name="_933__FDSAUDITLINK__" localSheetId="1" hidden="1">{"fdsup://directions/FAT Viewer?action=UPDATE&amp;creator=factset&amp;DYN_ARGS=TRUE&amp;DOC_NAME=FAT:FQL_AUDITING_CLIENT_TEMPLATE.FAT&amp;display_string=Audit&amp;VAR:KEY=TSTIJEBIHO&amp;VAR:QUERY=RkZfRUJJVERBX09QRVIoUVRSLDQvMS8yMDA5LDYvMzAvMjAwOSwsLFVTRCk=&amp;WINDOW=FIRST_POPUP&amp;HEIGH","T=450&amp;WIDTH=450&amp;START_MAXIMIZED=FALSE&amp;VAR:CALENDAR=US&amp;VAR:SYMBOL=ANF&amp;VAR:INDEX=0"}</definedName>
    <definedName name="_933__FDSAUDITLINK__" hidden="1">{"fdsup://directions/FAT Viewer?action=UPDATE&amp;creator=factset&amp;DYN_ARGS=TRUE&amp;DOC_NAME=FAT:FQL_AUDITING_CLIENT_TEMPLATE.FAT&amp;display_string=Audit&amp;VAR:KEY=TSTIJEBIHO&amp;VAR:QUERY=RkZfRUJJVERBX09QRVIoUVRSLDQvMS8yMDA5LDYvMzAvMjAwOSwsLFVTRCk=&amp;WINDOW=FIRST_POPUP&amp;HEIGH","T=450&amp;WIDTH=450&amp;START_MAXIMIZED=FALSE&amp;VAR:CALENDAR=US&amp;VAR:SYMBOL=ANF&amp;VAR:INDEX=0"}</definedName>
    <definedName name="_934__FDSAUDITLINK__" localSheetId="7" hidden="1">{"fdsup://directions/FAT Viewer?action=UPDATE&amp;creator=factset&amp;DYN_ARGS=TRUE&amp;DOC_NAME=FAT:FQL_AUDITING_CLIENT_TEMPLATE.FAT&amp;display_string=Audit&amp;VAR:KEY=VOHSJAXOHG&amp;VAR:QUERY=RkZfRUJJVERBX09QRVIoUVRSLDQvMS8yMDEwLDYvMzAvMjAxMCwsLFVTRCk=&amp;WINDOW=FIRST_POPUP&amp;HEIGH","T=450&amp;WIDTH=450&amp;START_MAXIMIZED=FALSE&amp;VAR:CALENDAR=US&amp;VAR:SYMBOL=ANF&amp;VAR:INDEX=0"}</definedName>
    <definedName name="_934__FDSAUDITLINK__" localSheetId="9" hidden="1">{"fdsup://directions/FAT Viewer?action=UPDATE&amp;creator=factset&amp;DYN_ARGS=TRUE&amp;DOC_NAME=FAT:FQL_AUDITING_CLIENT_TEMPLATE.FAT&amp;display_string=Audit&amp;VAR:KEY=VOHSJAXOHG&amp;VAR:QUERY=RkZfRUJJVERBX09QRVIoUVRSLDQvMS8yMDEwLDYvMzAvMjAxMCwsLFVTRCk=&amp;WINDOW=FIRST_POPUP&amp;HEIGH","T=450&amp;WIDTH=450&amp;START_MAXIMIZED=FALSE&amp;VAR:CALENDAR=US&amp;VAR:SYMBOL=ANF&amp;VAR:INDEX=0"}</definedName>
    <definedName name="_934__FDSAUDITLINK__" localSheetId="8" hidden="1">{"fdsup://directions/FAT Viewer?action=UPDATE&amp;creator=factset&amp;DYN_ARGS=TRUE&amp;DOC_NAME=FAT:FQL_AUDITING_CLIENT_TEMPLATE.FAT&amp;display_string=Audit&amp;VAR:KEY=VOHSJAXOHG&amp;VAR:QUERY=RkZfRUJJVERBX09QRVIoUVRSLDQvMS8yMDEwLDYvMzAvMjAxMCwsLFVTRCk=&amp;WINDOW=FIRST_POPUP&amp;HEIGH","T=450&amp;WIDTH=450&amp;START_MAXIMIZED=FALSE&amp;VAR:CALENDAR=US&amp;VAR:SYMBOL=ANF&amp;VAR:INDEX=0"}</definedName>
    <definedName name="_934__FDSAUDITLINK__" localSheetId="10" hidden="1">{"fdsup://directions/FAT Viewer?action=UPDATE&amp;creator=factset&amp;DYN_ARGS=TRUE&amp;DOC_NAME=FAT:FQL_AUDITING_CLIENT_TEMPLATE.FAT&amp;display_string=Audit&amp;VAR:KEY=VOHSJAXOHG&amp;VAR:QUERY=RkZfRUJJVERBX09QRVIoUVRSLDQvMS8yMDEwLDYvMzAvMjAxMCwsLFVTRCk=&amp;WINDOW=FIRST_POPUP&amp;HEIGH","T=450&amp;WIDTH=450&amp;START_MAXIMIZED=FALSE&amp;VAR:CALENDAR=US&amp;VAR:SYMBOL=ANF&amp;VAR:INDEX=0"}</definedName>
    <definedName name="_934__FDSAUDITLINK__" localSheetId="3" hidden="1">{"fdsup://directions/FAT Viewer?action=UPDATE&amp;creator=factset&amp;DYN_ARGS=TRUE&amp;DOC_NAME=FAT:FQL_AUDITING_CLIENT_TEMPLATE.FAT&amp;display_string=Audit&amp;VAR:KEY=VOHSJAXOHG&amp;VAR:QUERY=RkZfRUJJVERBX09QRVIoUVRSLDQvMS8yMDEwLDYvMzAvMjAxMCwsLFVTRCk=&amp;WINDOW=FIRST_POPUP&amp;HEIGH","T=450&amp;WIDTH=450&amp;START_MAXIMIZED=FALSE&amp;VAR:CALENDAR=US&amp;VAR:SYMBOL=ANF&amp;VAR:INDEX=0"}</definedName>
    <definedName name="_934__FDSAUDITLINK__" localSheetId="5" hidden="1">{"fdsup://directions/FAT Viewer?action=UPDATE&amp;creator=factset&amp;DYN_ARGS=TRUE&amp;DOC_NAME=FAT:FQL_AUDITING_CLIENT_TEMPLATE.FAT&amp;display_string=Audit&amp;VAR:KEY=VOHSJAXOHG&amp;VAR:QUERY=RkZfRUJJVERBX09QRVIoUVRSLDQvMS8yMDEwLDYvMzAvMjAxMCwsLFVTRCk=&amp;WINDOW=FIRST_POPUP&amp;HEIGH","T=450&amp;WIDTH=450&amp;START_MAXIMIZED=FALSE&amp;VAR:CALENDAR=US&amp;VAR:SYMBOL=ANF&amp;VAR:INDEX=0"}</definedName>
    <definedName name="_934__FDSAUDITLINK__" localSheetId="1" hidden="1">{"fdsup://directions/FAT Viewer?action=UPDATE&amp;creator=factset&amp;DYN_ARGS=TRUE&amp;DOC_NAME=FAT:FQL_AUDITING_CLIENT_TEMPLATE.FAT&amp;display_string=Audit&amp;VAR:KEY=VOHSJAXOHG&amp;VAR:QUERY=RkZfRUJJVERBX09QRVIoUVRSLDQvMS8yMDEwLDYvMzAvMjAxMCwsLFVTRCk=&amp;WINDOW=FIRST_POPUP&amp;HEIGH","T=450&amp;WIDTH=450&amp;START_MAXIMIZED=FALSE&amp;VAR:CALENDAR=US&amp;VAR:SYMBOL=ANF&amp;VAR:INDEX=0"}</definedName>
    <definedName name="_934__FDSAUDITLINK__" hidden="1">{"fdsup://directions/FAT Viewer?action=UPDATE&amp;creator=factset&amp;DYN_ARGS=TRUE&amp;DOC_NAME=FAT:FQL_AUDITING_CLIENT_TEMPLATE.FAT&amp;display_string=Audit&amp;VAR:KEY=VOHSJAXOHG&amp;VAR:QUERY=RkZfRUJJVERBX09QRVIoUVRSLDQvMS8yMDEwLDYvMzAvMjAxMCwsLFVTRCk=&amp;WINDOW=FIRST_POPUP&amp;HEIGH","T=450&amp;WIDTH=450&amp;START_MAXIMIZED=FALSE&amp;VAR:CALENDAR=US&amp;VAR:SYMBOL=ANF&amp;VAR:INDEX=0"}</definedName>
    <definedName name="_935__FDSAUDITLINK__" localSheetId="7" hidden="1">{"fdsup://directions/FAT Viewer?action=UPDATE&amp;creator=factset&amp;DYN_ARGS=TRUE&amp;DOC_NAME=FAT:FQL_AUDITING_CLIENT_TEMPLATE.FAT&amp;display_string=Audit&amp;VAR:KEY=VENGTAPQPO&amp;VAR:QUERY=RkZfRUJJVERBX09QRVIoUVRSLDQvMS8yMDA5LDYvMzAvMjAwOSwsLFVTRCk=&amp;WINDOW=FIRST_POPUP&amp;HEIGH","T=450&amp;WIDTH=450&amp;START_MAXIMIZED=FALSE&amp;VAR:CALENDAR=US&amp;VAR:SYMBOL=AN&amp;VAR:INDEX=0"}</definedName>
    <definedName name="_935__FDSAUDITLINK__" localSheetId="9" hidden="1">{"fdsup://directions/FAT Viewer?action=UPDATE&amp;creator=factset&amp;DYN_ARGS=TRUE&amp;DOC_NAME=FAT:FQL_AUDITING_CLIENT_TEMPLATE.FAT&amp;display_string=Audit&amp;VAR:KEY=VENGTAPQPO&amp;VAR:QUERY=RkZfRUJJVERBX09QRVIoUVRSLDQvMS8yMDA5LDYvMzAvMjAwOSwsLFVTRCk=&amp;WINDOW=FIRST_POPUP&amp;HEIGH","T=450&amp;WIDTH=450&amp;START_MAXIMIZED=FALSE&amp;VAR:CALENDAR=US&amp;VAR:SYMBOL=AN&amp;VAR:INDEX=0"}</definedName>
    <definedName name="_935__FDSAUDITLINK__" localSheetId="8" hidden="1">{"fdsup://directions/FAT Viewer?action=UPDATE&amp;creator=factset&amp;DYN_ARGS=TRUE&amp;DOC_NAME=FAT:FQL_AUDITING_CLIENT_TEMPLATE.FAT&amp;display_string=Audit&amp;VAR:KEY=VENGTAPQPO&amp;VAR:QUERY=RkZfRUJJVERBX09QRVIoUVRSLDQvMS8yMDA5LDYvMzAvMjAwOSwsLFVTRCk=&amp;WINDOW=FIRST_POPUP&amp;HEIGH","T=450&amp;WIDTH=450&amp;START_MAXIMIZED=FALSE&amp;VAR:CALENDAR=US&amp;VAR:SYMBOL=AN&amp;VAR:INDEX=0"}</definedName>
    <definedName name="_935__FDSAUDITLINK__" localSheetId="10" hidden="1">{"fdsup://directions/FAT Viewer?action=UPDATE&amp;creator=factset&amp;DYN_ARGS=TRUE&amp;DOC_NAME=FAT:FQL_AUDITING_CLIENT_TEMPLATE.FAT&amp;display_string=Audit&amp;VAR:KEY=VENGTAPQPO&amp;VAR:QUERY=RkZfRUJJVERBX09QRVIoUVRSLDQvMS8yMDA5LDYvMzAvMjAwOSwsLFVTRCk=&amp;WINDOW=FIRST_POPUP&amp;HEIGH","T=450&amp;WIDTH=450&amp;START_MAXIMIZED=FALSE&amp;VAR:CALENDAR=US&amp;VAR:SYMBOL=AN&amp;VAR:INDEX=0"}</definedName>
    <definedName name="_935__FDSAUDITLINK__" localSheetId="3" hidden="1">{"fdsup://directions/FAT Viewer?action=UPDATE&amp;creator=factset&amp;DYN_ARGS=TRUE&amp;DOC_NAME=FAT:FQL_AUDITING_CLIENT_TEMPLATE.FAT&amp;display_string=Audit&amp;VAR:KEY=VENGTAPQPO&amp;VAR:QUERY=RkZfRUJJVERBX09QRVIoUVRSLDQvMS8yMDA5LDYvMzAvMjAwOSwsLFVTRCk=&amp;WINDOW=FIRST_POPUP&amp;HEIGH","T=450&amp;WIDTH=450&amp;START_MAXIMIZED=FALSE&amp;VAR:CALENDAR=US&amp;VAR:SYMBOL=AN&amp;VAR:INDEX=0"}</definedName>
    <definedName name="_935__FDSAUDITLINK__" localSheetId="5" hidden="1">{"fdsup://directions/FAT Viewer?action=UPDATE&amp;creator=factset&amp;DYN_ARGS=TRUE&amp;DOC_NAME=FAT:FQL_AUDITING_CLIENT_TEMPLATE.FAT&amp;display_string=Audit&amp;VAR:KEY=VENGTAPQPO&amp;VAR:QUERY=RkZfRUJJVERBX09QRVIoUVRSLDQvMS8yMDA5LDYvMzAvMjAwOSwsLFVTRCk=&amp;WINDOW=FIRST_POPUP&amp;HEIGH","T=450&amp;WIDTH=450&amp;START_MAXIMIZED=FALSE&amp;VAR:CALENDAR=US&amp;VAR:SYMBOL=AN&amp;VAR:INDEX=0"}</definedName>
    <definedName name="_935__FDSAUDITLINK__" localSheetId="1" hidden="1">{"fdsup://directions/FAT Viewer?action=UPDATE&amp;creator=factset&amp;DYN_ARGS=TRUE&amp;DOC_NAME=FAT:FQL_AUDITING_CLIENT_TEMPLATE.FAT&amp;display_string=Audit&amp;VAR:KEY=VENGTAPQPO&amp;VAR:QUERY=RkZfRUJJVERBX09QRVIoUVRSLDQvMS8yMDA5LDYvMzAvMjAwOSwsLFVTRCk=&amp;WINDOW=FIRST_POPUP&amp;HEIGH","T=450&amp;WIDTH=450&amp;START_MAXIMIZED=FALSE&amp;VAR:CALENDAR=US&amp;VAR:SYMBOL=AN&amp;VAR:INDEX=0"}</definedName>
    <definedName name="_935__FDSAUDITLINK__" hidden="1">{"fdsup://directions/FAT Viewer?action=UPDATE&amp;creator=factset&amp;DYN_ARGS=TRUE&amp;DOC_NAME=FAT:FQL_AUDITING_CLIENT_TEMPLATE.FAT&amp;display_string=Audit&amp;VAR:KEY=VENGTAPQPO&amp;VAR:QUERY=RkZfRUJJVERBX09QRVIoUVRSLDQvMS8yMDA5LDYvMzAvMjAwOSwsLFVTRCk=&amp;WINDOW=FIRST_POPUP&amp;HEIGH","T=450&amp;WIDTH=450&amp;START_MAXIMIZED=FALSE&amp;VAR:CALENDAR=US&amp;VAR:SYMBOL=AN&amp;VAR:INDEX=0"}</definedName>
    <definedName name="_936__FDSAUDITLINK__" localSheetId="7" hidden="1">{"fdsup://directions/FAT Viewer?action=UPDATE&amp;creator=factset&amp;DYN_ARGS=TRUE&amp;DOC_NAME=FAT:FQL_AUDITING_CLIENT_TEMPLATE.FAT&amp;display_string=Audit&amp;VAR:KEY=FUHYHEBGTE&amp;VAR:QUERY=RkZfRUJJVERBX09QRVIoUVRSLDQvMS8yMDEwLDYvMzAvMjAxMCwsLFVTRCk=&amp;WINDOW=FIRST_POPUP&amp;HEIGH","T=450&amp;WIDTH=450&amp;START_MAXIMIZED=FALSE&amp;VAR:CALENDAR=US&amp;VAR:SYMBOL=AN&amp;VAR:INDEX=0"}</definedName>
    <definedName name="_936__FDSAUDITLINK__" localSheetId="9" hidden="1">{"fdsup://directions/FAT Viewer?action=UPDATE&amp;creator=factset&amp;DYN_ARGS=TRUE&amp;DOC_NAME=FAT:FQL_AUDITING_CLIENT_TEMPLATE.FAT&amp;display_string=Audit&amp;VAR:KEY=FUHYHEBGTE&amp;VAR:QUERY=RkZfRUJJVERBX09QRVIoUVRSLDQvMS8yMDEwLDYvMzAvMjAxMCwsLFVTRCk=&amp;WINDOW=FIRST_POPUP&amp;HEIGH","T=450&amp;WIDTH=450&amp;START_MAXIMIZED=FALSE&amp;VAR:CALENDAR=US&amp;VAR:SYMBOL=AN&amp;VAR:INDEX=0"}</definedName>
    <definedName name="_936__FDSAUDITLINK__" localSheetId="8" hidden="1">{"fdsup://directions/FAT Viewer?action=UPDATE&amp;creator=factset&amp;DYN_ARGS=TRUE&amp;DOC_NAME=FAT:FQL_AUDITING_CLIENT_TEMPLATE.FAT&amp;display_string=Audit&amp;VAR:KEY=FUHYHEBGTE&amp;VAR:QUERY=RkZfRUJJVERBX09QRVIoUVRSLDQvMS8yMDEwLDYvMzAvMjAxMCwsLFVTRCk=&amp;WINDOW=FIRST_POPUP&amp;HEIGH","T=450&amp;WIDTH=450&amp;START_MAXIMIZED=FALSE&amp;VAR:CALENDAR=US&amp;VAR:SYMBOL=AN&amp;VAR:INDEX=0"}</definedName>
    <definedName name="_936__FDSAUDITLINK__" localSheetId="10" hidden="1">{"fdsup://directions/FAT Viewer?action=UPDATE&amp;creator=factset&amp;DYN_ARGS=TRUE&amp;DOC_NAME=FAT:FQL_AUDITING_CLIENT_TEMPLATE.FAT&amp;display_string=Audit&amp;VAR:KEY=FUHYHEBGTE&amp;VAR:QUERY=RkZfRUJJVERBX09QRVIoUVRSLDQvMS8yMDEwLDYvMzAvMjAxMCwsLFVTRCk=&amp;WINDOW=FIRST_POPUP&amp;HEIGH","T=450&amp;WIDTH=450&amp;START_MAXIMIZED=FALSE&amp;VAR:CALENDAR=US&amp;VAR:SYMBOL=AN&amp;VAR:INDEX=0"}</definedName>
    <definedName name="_936__FDSAUDITLINK__" localSheetId="3" hidden="1">{"fdsup://directions/FAT Viewer?action=UPDATE&amp;creator=factset&amp;DYN_ARGS=TRUE&amp;DOC_NAME=FAT:FQL_AUDITING_CLIENT_TEMPLATE.FAT&amp;display_string=Audit&amp;VAR:KEY=FUHYHEBGTE&amp;VAR:QUERY=RkZfRUJJVERBX09QRVIoUVRSLDQvMS8yMDEwLDYvMzAvMjAxMCwsLFVTRCk=&amp;WINDOW=FIRST_POPUP&amp;HEIGH","T=450&amp;WIDTH=450&amp;START_MAXIMIZED=FALSE&amp;VAR:CALENDAR=US&amp;VAR:SYMBOL=AN&amp;VAR:INDEX=0"}</definedName>
    <definedName name="_936__FDSAUDITLINK__" localSheetId="5" hidden="1">{"fdsup://directions/FAT Viewer?action=UPDATE&amp;creator=factset&amp;DYN_ARGS=TRUE&amp;DOC_NAME=FAT:FQL_AUDITING_CLIENT_TEMPLATE.FAT&amp;display_string=Audit&amp;VAR:KEY=FUHYHEBGTE&amp;VAR:QUERY=RkZfRUJJVERBX09QRVIoUVRSLDQvMS8yMDEwLDYvMzAvMjAxMCwsLFVTRCk=&amp;WINDOW=FIRST_POPUP&amp;HEIGH","T=450&amp;WIDTH=450&amp;START_MAXIMIZED=FALSE&amp;VAR:CALENDAR=US&amp;VAR:SYMBOL=AN&amp;VAR:INDEX=0"}</definedName>
    <definedName name="_936__FDSAUDITLINK__" localSheetId="1" hidden="1">{"fdsup://directions/FAT Viewer?action=UPDATE&amp;creator=factset&amp;DYN_ARGS=TRUE&amp;DOC_NAME=FAT:FQL_AUDITING_CLIENT_TEMPLATE.FAT&amp;display_string=Audit&amp;VAR:KEY=FUHYHEBGTE&amp;VAR:QUERY=RkZfRUJJVERBX09QRVIoUVRSLDQvMS8yMDEwLDYvMzAvMjAxMCwsLFVTRCk=&amp;WINDOW=FIRST_POPUP&amp;HEIGH","T=450&amp;WIDTH=450&amp;START_MAXIMIZED=FALSE&amp;VAR:CALENDAR=US&amp;VAR:SYMBOL=AN&amp;VAR:INDEX=0"}</definedName>
    <definedName name="_936__FDSAUDITLINK__" hidden="1">{"fdsup://directions/FAT Viewer?action=UPDATE&amp;creator=factset&amp;DYN_ARGS=TRUE&amp;DOC_NAME=FAT:FQL_AUDITING_CLIENT_TEMPLATE.FAT&amp;display_string=Audit&amp;VAR:KEY=FUHYHEBGTE&amp;VAR:QUERY=RkZfRUJJVERBX09QRVIoUVRSLDQvMS8yMDEwLDYvMzAvMjAxMCwsLFVTRCk=&amp;WINDOW=FIRST_POPUP&amp;HEIGH","T=450&amp;WIDTH=450&amp;START_MAXIMIZED=FALSE&amp;VAR:CALENDAR=US&amp;VAR:SYMBOL=AN&amp;VAR:INDEX=0"}</definedName>
    <definedName name="_937__FDSAUDITLINK__" localSheetId="7" hidden="1">{"fdsup://directions/FAT Viewer?action=UPDATE&amp;creator=factset&amp;DYN_ARGS=TRUE&amp;DOC_NAME=FAT:FQL_AUDITING_CLIENT_TEMPLATE.FAT&amp;display_string=Audit&amp;VAR:KEY=LUHUDUJMFO&amp;VAR:QUERY=RkZfRUJJVERBX09QRVIoUVRSLDQvMS8yMDA5LDYvMzAvMjAwOSwsLFVTRCk=&amp;WINDOW=FIRST_POPUP&amp;HEIGH","T=450&amp;WIDTH=450&amp;START_MAXIMIZED=FALSE&amp;VAR:CALENDAR=US&amp;VAR:SYMBOL=AMZN&amp;VAR:INDEX=0"}</definedName>
    <definedName name="_937__FDSAUDITLINK__" localSheetId="9" hidden="1">{"fdsup://directions/FAT Viewer?action=UPDATE&amp;creator=factset&amp;DYN_ARGS=TRUE&amp;DOC_NAME=FAT:FQL_AUDITING_CLIENT_TEMPLATE.FAT&amp;display_string=Audit&amp;VAR:KEY=LUHUDUJMFO&amp;VAR:QUERY=RkZfRUJJVERBX09QRVIoUVRSLDQvMS8yMDA5LDYvMzAvMjAwOSwsLFVTRCk=&amp;WINDOW=FIRST_POPUP&amp;HEIGH","T=450&amp;WIDTH=450&amp;START_MAXIMIZED=FALSE&amp;VAR:CALENDAR=US&amp;VAR:SYMBOL=AMZN&amp;VAR:INDEX=0"}</definedName>
    <definedName name="_937__FDSAUDITLINK__" localSheetId="8" hidden="1">{"fdsup://directions/FAT Viewer?action=UPDATE&amp;creator=factset&amp;DYN_ARGS=TRUE&amp;DOC_NAME=FAT:FQL_AUDITING_CLIENT_TEMPLATE.FAT&amp;display_string=Audit&amp;VAR:KEY=LUHUDUJMFO&amp;VAR:QUERY=RkZfRUJJVERBX09QRVIoUVRSLDQvMS8yMDA5LDYvMzAvMjAwOSwsLFVTRCk=&amp;WINDOW=FIRST_POPUP&amp;HEIGH","T=450&amp;WIDTH=450&amp;START_MAXIMIZED=FALSE&amp;VAR:CALENDAR=US&amp;VAR:SYMBOL=AMZN&amp;VAR:INDEX=0"}</definedName>
    <definedName name="_937__FDSAUDITLINK__" localSheetId="10" hidden="1">{"fdsup://directions/FAT Viewer?action=UPDATE&amp;creator=factset&amp;DYN_ARGS=TRUE&amp;DOC_NAME=FAT:FQL_AUDITING_CLIENT_TEMPLATE.FAT&amp;display_string=Audit&amp;VAR:KEY=LUHUDUJMFO&amp;VAR:QUERY=RkZfRUJJVERBX09QRVIoUVRSLDQvMS8yMDA5LDYvMzAvMjAwOSwsLFVTRCk=&amp;WINDOW=FIRST_POPUP&amp;HEIGH","T=450&amp;WIDTH=450&amp;START_MAXIMIZED=FALSE&amp;VAR:CALENDAR=US&amp;VAR:SYMBOL=AMZN&amp;VAR:INDEX=0"}</definedName>
    <definedName name="_937__FDSAUDITLINK__" localSheetId="3" hidden="1">{"fdsup://directions/FAT Viewer?action=UPDATE&amp;creator=factset&amp;DYN_ARGS=TRUE&amp;DOC_NAME=FAT:FQL_AUDITING_CLIENT_TEMPLATE.FAT&amp;display_string=Audit&amp;VAR:KEY=LUHUDUJMFO&amp;VAR:QUERY=RkZfRUJJVERBX09QRVIoUVRSLDQvMS8yMDA5LDYvMzAvMjAwOSwsLFVTRCk=&amp;WINDOW=FIRST_POPUP&amp;HEIGH","T=450&amp;WIDTH=450&amp;START_MAXIMIZED=FALSE&amp;VAR:CALENDAR=US&amp;VAR:SYMBOL=AMZN&amp;VAR:INDEX=0"}</definedName>
    <definedName name="_937__FDSAUDITLINK__" localSheetId="5" hidden="1">{"fdsup://directions/FAT Viewer?action=UPDATE&amp;creator=factset&amp;DYN_ARGS=TRUE&amp;DOC_NAME=FAT:FQL_AUDITING_CLIENT_TEMPLATE.FAT&amp;display_string=Audit&amp;VAR:KEY=LUHUDUJMFO&amp;VAR:QUERY=RkZfRUJJVERBX09QRVIoUVRSLDQvMS8yMDA5LDYvMzAvMjAwOSwsLFVTRCk=&amp;WINDOW=FIRST_POPUP&amp;HEIGH","T=450&amp;WIDTH=450&amp;START_MAXIMIZED=FALSE&amp;VAR:CALENDAR=US&amp;VAR:SYMBOL=AMZN&amp;VAR:INDEX=0"}</definedName>
    <definedName name="_937__FDSAUDITLINK__" localSheetId="1" hidden="1">{"fdsup://directions/FAT Viewer?action=UPDATE&amp;creator=factset&amp;DYN_ARGS=TRUE&amp;DOC_NAME=FAT:FQL_AUDITING_CLIENT_TEMPLATE.FAT&amp;display_string=Audit&amp;VAR:KEY=LUHUDUJMFO&amp;VAR:QUERY=RkZfRUJJVERBX09QRVIoUVRSLDQvMS8yMDA5LDYvMzAvMjAwOSwsLFVTRCk=&amp;WINDOW=FIRST_POPUP&amp;HEIGH","T=450&amp;WIDTH=450&amp;START_MAXIMIZED=FALSE&amp;VAR:CALENDAR=US&amp;VAR:SYMBOL=AMZN&amp;VAR:INDEX=0"}</definedName>
    <definedName name="_937__FDSAUDITLINK__" hidden="1">{"fdsup://directions/FAT Viewer?action=UPDATE&amp;creator=factset&amp;DYN_ARGS=TRUE&amp;DOC_NAME=FAT:FQL_AUDITING_CLIENT_TEMPLATE.FAT&amp;display_string=Audit&amp;VAR:KEY=LUHUDUJMFO&amp;VAR:QUERY=RkZfRUJJVERBX09QRVIoUVRSLDQvMS8yMDA5LDYvMzAvMjAwOSwsLFVTRCk=&amp;WINDOW=FIRST_POPUP&amp;HEIGH","T=450&amp;WIDTH=450&amp;START_MAXIMIZED=FALSE&amp;VAR:CALENDAR=US&amp;VAR:SYMBOL=AMZN&amp;VAR:INDEX=0"}</definedName>
    <definedName name="_938__FDSAUDITLINK__" localSheetId="7" hidden="1">{"fdsup://directions/FAT Viewer?action=UPDATE&amp;creator=factset&amp;DYN_ARGS=TRUE&amp;DOC_NAME=FAT:FQL_AUDITING_CLIENT_TEMPLATE.FAT&amp;display_string=Audit&amp;VAR:KEY=PSVYLYZQNK&amp;VAR:QUERY=RkZfRUJJVERBX09QRVIoUVRSLDQvMS8yMDEwLDYvMzAvMjAxMCwsLFVTRCk=&amp;WINDOW=FIRST_POPUP&amp;HEIGH","T=450&amp;WIDTH=450&amp;START_MAXIMIZED=FALSE&amp;VAR:CALENDAR=US&amp;VAR:SYMBOL=AMZN&amp;VAR:INDEX=0"}</definedName>
    <definedName name="_938__FDSAUDITLINK__" localSheetId="9" hidden="1">{"fdsup://directions/FAT Viewer?action=UPDATE&amp;creator=factset&amp;DYN_ARGS=TRUE&amp;DOC_NAME=FAT:FQL_AUDITING_CLIENT_TEMPLATE.FAT&amp;display_string=Audit&amp;VAR:KEY=PSVYLYZQNK&amp;VAR:QUERY=RkZfRUJJVERBX09QRVIoUVRSLDQvMS8yMDEwLDYvMzAvMjAxMCwsLFVTRCk=&amp;WINDOW=FIRST_POPUP&amp;HEIGH","T=450&amp;WIDTH=450&amp;START_MAXIMIZED=FALSE&amp;VAR:CALENDAR=US&amp;VAR:SYMBOL=AMZN&amp;VAR:INDEX=0"}</definedName>
    <definedName name="_938__FDSAUDITLINK__" localSheetId="8" hidden="1">{"fdsup://directions/FAT Viewer?action=UPDATE&amp;creator=factset&amp;DYN_ARGS=TRUE&amp;DOC_NAME=FAT:FQL_AUDITING_CLIENT_TEMPLATE.FAT&amp;display_string=Audit&amp;VAR:KEY=PSVYLYZQNK&amp;VAR:QUERY=RkZfRUJJVERBX09QRVIoUVRSLDQvMS8yMDEwLDYvMzAvMjAxMCwsLFVTRCk=&amp;WINDOW=FIRST_POPUP&amp;HEIGH","T=450&amp;WIDTH=450&amp;START_MAXIMIZED=FALSE&amp;VAR:CALENDAR=US&amp;VAR:SYMBOL=AMZN&amp;VAR:INDEX=0"}</definedName>
    <definedName name="_938__FDSAUDITLINK__" localSheetId="10" hidden="1">{"fdsup://directions/FAT Viewer?action=UPDATE&amp;creator=factset&amp;DYN_ARGS=TRUE&amp;DOC_NAME=FAT:FQL_AUDITING_CLIENT_TEMPLATE.FAT&amp;display_string=Audit&amp;VAR:KEY=PSVYLYZQNK&amp;VAR:QUERY=RkZfRUJJVERBX09QRVIoUVRSLDQvMS8yMDEwLDYvMzAvMjAxMCwsLFVTRCk=&amp;WINDOW=FIRST_POPUP&amp;HEIGH","T=450&amp;WIDTH=450&amp;START_MAXIMIZED=FALSE&amp;VAR:CALENDAR=US&amp;VAR:SYMBOL=AMZN&amp;VAR:INDEX=0"}</definedName>
    <definedName name="_938__FDSAUDITLINK__" localSheetId="3" hidden="1">{"fdsup://directions/FAT Viewer?action=UPDATE&amp;creator=factset&amp;DYN_ARGS=TRUE&amp;DOC_NAME=FAT:FQL_AUDITING_CLIENT_TEMPLATE.FAT&amp;display_string=Audit&amp;VAR:KEY=PSVYLYZQNK&amp;VAR:QUERY=RkZfRUJJVERBX09QRVIoUVRSLDQvMS8yMDEwLDYvMzAvMjAxMCwsLFVTRCk=&amp;WINDOW=FIRST_POPUP&amp;HEIGH","T=450&amp;WIDTH=450&amp;START_MAXIMIZED=FALSE&amp;VAR:CALENDAR=US&amp;VAR:SYMBOL=AMZN&amp;VAR:INDEX=0"}</definedName>
    <definedName name="_938__FDSAUDITLINK__" localSheetId="5" hidden="1">{"fdsup://directions/FAT Viewer?action=UPDATE&amp;creator=factset&amp;DYN_ARGS=TRUE&amp;DOC_NAME=FAT:FQL_AUDITING_CLIENT_TEMPLATE.FAT&amp;display_string=Audit&amp;VAR:KEY=PSVYLYZQNK&amp;VAR:QUERY=RkZfRUJJVERBX09QRVIoUVRSLDQvMS8yMDEwLDYvMzAvMjAxMCwsLFVTRCk=&amp;WINDOW=FIRST_POPUP&amp;HEIGH","T=450&amp;WIDTH=450&amp;START_MAXIMIZED=FALSE&amp;VAR:CALENDAR=US&amp;VAR:SYMBOL=AMZN&amp;VAR:INDEX=0"}</definedName>
    <definedName name="_938__FDSAUDITLINK__" localSheetId="1" hidden="1">{"fdsup://directions/FAT Viewer?action=UPDATE&amp;creator=factset&amp;DYN_ARGS=TRUE&amp;DOC_NAME=FAT:FQL_AUDITING_CLIENT_TEMPLATE.FAT&amp;display_string=Audit&amp;VAR:KEY=PSVYLYZQNK&amp;VAR:QUERY=RkZfRUJJVERBX09QRVIoUVRSLDQvMS8yMDEwLDYvMzAvMjAxMCwsLFVTRCk=&amp;WINDOW=FIRST_POPUP&amp;HEIGH","T=450&amp;WIDTH=450&amp;START_MAXIMIZED=FALSE&amp;VAR:CALENDAR=US&amp;VAR:SYMBOL=AMZN&amp;VAR:INDEX=0"}</definedName>
    <definedName name="_938__FDSAUDITLINK__" hidden="1">{"fdsup://directions/FAT Viewer?action=UPDATE&amp;creator=factset&amp;DYN_ARGS=TRUE&amp;DOC_NAME=FAT:FQL_AUDITING_CLIENT_TEMPLATE.FAT&amp;display_string=Audit&amp;VAR:KEY=PSVYLYZQNK&amp;VAR:QUERY=RkZfRUJJVERBX09QRVIoUVRSLDQvMS8yMDEwLDYvMzAvMjAxMCwsLFVTRCk=&amp;WINDOW=FIRST_POPUP&amp;HEIGH","T=450&amp;WIDTH=450&amp;START_MAXIMIZED=FALSE&amp;VAR:CALENDAR=US&amp;VAR:SYMBOL=AMZN&amp;VAR:INDEX=0"}</definedName>
    <definedName name="_939__FDSAUDITLINK__" localSheetId="7" hidden="1">{"fdsup://directions/FAT Viewer?action=UPDATE&amp;creator=factset&amp;DYN_ARGS=TRUE&amp;DOC_NAME=FAT:FQL_AUDITING_CLIENT_TEMPLATE.FAT&amp;display_string=Audit&amp;VAR:KEY=PIZOXMNYRK&amp;VAR:QUERY=RkZfRUJJVERBX09QRVIoUVRSLDQvMS8yMDA5LDYvMzAvMjAwOSwsLFVTRCk=&amp;WINDOW=FIRST_POPUP&amp;HEIGH","T=450&amp;WIDTH=450&amp;START_MAXIMIZED=FALSE&amp;VAR:CALENDAR=US&amp;VAR:SYMBOL=AMT&amp;VAR:INDEX=0"}</definedName>
    <definedName name="_939__FDSAUDITLINK__" localSheetId="9" hidden="1">{"fdsup://directions/FAT Viewer?action=UPDATE&amp;creator=factset&amp;DYN_ARGS=TRUE&amp;DOC_NAME=FAT:FQL_AUDITING_CLIENT_TEMPLATE.FAT&amp;display_string=Audit&amp;VAR:KEY=PIZOXMNYRK&amp;VAR:QUERY=RkZfRUJJVERBX09QRVIoUVRSLDQvMS8yMDA5LDYvMzAvMjAwOSwsLFVTRCk=&amp;WINDOW=FIRST_POPUP&amp;HEIGH","T=450&amp;WIDTH=450&amp;START_MAXIMIZED=FALSE&amp;VAR:CALENDAR=US&amp;VAR:SYMBOL=AMT&amp;VAR:INDEX=0"}</definedName>
    <definedName name="_939__FDSAUDITLINK__" localSheetId="8" hidden="1">{"fdsup://directions/FAT Viewer?action=UPDATE&amp;creator=factset&amp;DYN_ARGS=TRUE&amp;DOC_NAME=FAT:FQL_AUDITING_CLIENT_TEMPLATE.FAT&amp;display_string=Audit&amp;VAR:KEY=PIZOXMNYRK&amp;VAR:QUERY=RkZfRUJJVERBX09QRVIoUVRSLDQvMS8yMDA5LDYvMzAvMjAwOSwsLFVTRCk=&amp;WINDOW=FIRST_POPUP&amp;HEIGH","T=450&amp;WIDTH=450&amp;START_MAXIMIZED=FALSE&amp;VAR:CALENDAR=US&amp;VAR:SYMBOL=AMT&amp;VAR:INDEX=0"}</definedName>
    <definedName name="_939__FDSAUDITLINK__" localSheetId="10" hidden="1">{"fdsup://directions/FAT Viewer?action=UPDATE&amp;creator=factset&amp;DYN_ARGS=TRUE&amp;DOC_NAME=FAT:FQL_AUDITING_CLIENT_TEMPLATE.FAT&amp;display_string=Audit&amp;VAR:KEY=PIZOXMNYRK&amp;VAR:QUERY=RkZfRUJJVERBX09QRVIoUVRSLDQvMS8yMDA5LDYvMzAvMjAwOSwsLFVTRCk=&amp;WINDOW=FIRST_POPUP&amp;HEIGH","T=450&amp;WIDTH=450&amp;START_MAXIMIZED=FALSE&amp;VAR:CALENDAR=US&amp;VAR:SYMBOL=AMT&amp;VAR:INDEX=0"}</definedName>
    <definedName name="_939__FDSAUDITLINK__" localSheetId="3" hidden="1">{"fdsup://directions/FAT Viewer?action=UPDATE&amp;creator=factset&amp;DYN_ARGS=TRUE&amp;DOC_NAME=FAT:FQL_AUDITING_CLIENT_TEMPLATE.FAT&amp;display_string=Audit&amp;VAR:KEY=PIZOXMNYRK&amp;VAR:QUERY=RkZfRUJJVERBX09QRVIoUVRSLDQvMS8yMDA5LDYvMzAvMjAwOSwsLFVTRCk=&amp;WINDOW=FIRST_POPUP&amp;HEIGH","T=450&amp;WIDTH=450&amp;START_MAXIMIZED=FALSE&amp;VAR:CALENDAR=US&amp;VAR:SYMBOL=AMT&amp;VAR:INDEX=0"}</definedName>
    <definedName name="_939__FDSAUDITLINK__" localSheetId="5" hidden="1">{"fdsup://directions/FAT Viewer?action=UPDATE&amp;creator=factset&amp;DYN_ARGS=TRUE&amp;DOC_NAME=FAT:FQL_AUDITING_CLIENT_TEMPLATE.FAT&amp;display_string=Audit&amp;VAR:KEY=PIZOXMNYRK&amp;VAR:QUERY=RkZfRUJJVERBX09QRVIoUVRSLDQvMS8yMDA5LDYvMzAvMjAwOSwsLFVTRCk=&amp;WINDOW=FIRST_POPUP&amp;HEIGH","T=450&amp;WIDTH=450&amp;START_MAXIMIZED=FALSE&amp;VAR:CALENDAR=US&amp;VAR:SYMBOL=AMT&amp;VAR:INDEX=0"}</definedName>
    <definedName name="_939__FDSAUDITLINK__" localSheetId="1" hidden="1">{"fdsup://directions/FAT Viewer?action=UPDATE&amp;creator=factset&amp;DYN_ARGS=TRUE&amp;DOC_NAME=FAT:FQL_AUDITING_CLIENT_TEMPLATE.FAT&amp;display_string=Audit&amp;VAR:KEY=PIZOXMNYRK&amp;VAR:QUERY=RkZfRUJJVERBX09QRVIoUVRSLDQvMS8yMDA5LDYvMzAvMjAwOSwsLFVTRCk=&amp;WINDOW=FIRST_POPUP&amp;HEIGH","T=450&amp;WIDTH=450&amp;START_MAXIMIZED=FALSE&amp;VAR:CALENDAR=US&amp;VAR:SYMBOL=AMT&amp;VAR:INDEX=0"}</definedName>
    <definedName name="_939__FDSAUDITLINK__" hidden="1">{"fdsup://directions/FAT Viewer?action=UPDATE&amp;creator=factset&amp;DYN_ARGS=TRUE&amp;DOC_NAME=FAT:FQL_AUDITING_CLIENT_TEMPLATE.FAT&amp;display_string=Audit&amp;VAR:KEY=PIZOXMNYRK&amp;VAR:QUERY=RkZfRUJJVERBX09QRVIoUVRSLDQvMS8yMDA5LDYvMzAvMjAwOSwsLFVTRCk=&amp;WINDOW=FIRST_POPUP&amp;HEIGH","T=450&amp;WIDTH=450&amp;START_MAXIMIZED=FALSE&amp;VAR:CALENDAR=US&amp;VAR:SYMBOL=AMT&amp;VAR:INDEX=0"}</definedName>
    <definedName name="_94__FDSAUDITLINK__" localSheetId="7" hidden="1">{"fdsup://directions/FAT Viewer?action=UPDATE&amp;creator=factset&amp;DYN_ARGS=TRUE&amp;DOC_NAME=FAT:FQL_AUDITING_CLIENT_TEMPLATE.FAT&amp;display_string=Audit&amp;VAR:KEY=RYVKBKLGFW&amp;VAR:QUERY=RkZfRUJJVERBX09QRVIoUVRSLDQvMS8yMDEwLDYvMzAvMjAxMCwsLFVTRCk=&amp;WINDOW=FIRST_POPUP&amp;HEIGH","T=450&amp;WIDTH=450&amp;START_MAXIMIZED=FALSE&amp;VAR:CALENDAR=US&amp;VAR:SYMBOL=UNH&amp;VAR:INDEX=0"}</definedName>
    <definedName name="_94__FDSAUDITLINK__" localSheetId="9" hidden="1">{"fdsup://directions/FAT Viewer?action=UPDATE&amp;creator=factset&amp;DYN_ARGS=TRUE&amp;DOC_NAME=FAT:FQL_AUDITING_CLIENT_TEMPLATE.FAT&amp;display_string=Audit&amp;VAR:KEY=RYVKBKLGFW&amp;VAR:QUERY=RkZfRUJJVERBX09QRVIoUVRSLDQvMS8yMDEwLDYvMzAvMjAxMCwsLFVTRCk=&amp;WINDOW=FIRST_POPUP&amp;HEIGH","T=450&amp;WIDTH=450&amp;START_MAXIMIZED=FALSE&amp;VAR:CALENDAR=US&amp;VAR:SYMBOL=UNH&amp;VAR:INDEX=0"}</definedName>
    <definedName name="_94__FDSAUDITLINK__" localSheetId="8" hidden="1">{"fdsup://directions/FAT Viewer?action=UPDATE&amp;creator=factset&amp;DYN_ARGS=TRUE&amp;DOC_NAME=FAT:FQL_AUDITING_CLIENT_TEMPLATE.FAT&amp;display_string=Audit&amp;VAR:KEY=RYVKBKLGFW&amp;VAR:QUERY=RkZfRUJJVERBX09QRVIoUVRSLDQvMS8yMDEwLDYvMzAvMjAxMCwsLFVTRCk=&amp;WINDOW=FIRST_POPUP&amp;HEIGH","T=450&amp;WIDTH=450&amp;START_MAXIMIZED=FALSE&amp;VAR:CALENDAR=US&amp;VAR:SYMBOL=UNH&amp;VAR:INDEX=0"}</definedName>
    <definedName name="_94__FDSAUDITLINK__" localSheetId="10" hidden="1">{"fdsup://directions/FAT Viewer?action=UPDATE&amp;creator=factset&amp;DYN_ARGS=TRUE&amp;DOC_NAME=FAT:FQL_AUDITING_CLIENT_TEMPLATE.FAT&amp;display_string=Audit&amp;VAR:KEY=RYVKBKLGFW&amp;VAR:QUERY=RkZfRUJJVERBX09QRVIoUVRSLDQvMS8yMDEwLDYvMzAvMjAxMCwsLFVTRCk=&amp;WINDOW=FIRST_POPUP&amp;HEIGH","T=450&amp;WIDTH=450&amp;START_MAXIMIZED=FALSE&amp;VAR:CALENDAR=US&amp;VAR:SYMBOL=UNH&amp;VAR:INDEX=0"}</definedName>
    <definedName name="_94__FDSAUDITLINK__" localSheetId="3" hidden="1">{"fdsup://directions/FAT Viewer?action=UPDATE&amp;creator=factset&amp;DYN_ARGS=TRUE&amp;DOC_NAME=FAT:FQL_AUDITING_CLIENT_TEMPLATE.FAT&amp;display_string=Audit&amp;VAR:KEY=RYVKBKLGFW&amp;VAR:QUERY=RkZfRUJJVERBX09QRVIoUVRSLDQvMS8yMDEwLDYvMzAvMjAxMCwsLFVTRCk=&amp;WINDOW=FIRST_POPUP&amp;HEIGH","T=450&amp;WIDTH=450&amp;START_MAXIMIZED=FALSE&amp;VAR:CALENDAR=US&amp;VAR:SYMBOL=UNH&amp;VAR:INDEX=0"}</definedName>
    <definedName name="_94__FDSAUDITLINK__" localSheetId="5" hidden="1">{"fdsup://directions/FAT Viewer?action=UPDATE&amp;creator=factset&amp;DYN_ARGS=TRUE&amp;DOC_NAME=FAT:FQL_AUDITING_CLIENT_TEMPLATE.FAT&amp;display_string=Audit&amp;VAR:KEY=RYVKBKLGFW&amp;VAR:QUERY=RkZfRUJJVERBX09QRVIoUVRSLDQvMS8yMDEwLDYvMzAvMjAxMCwsLFVTRCk=&amp;WINDOW=FIRST_POPUP&amp;HEIGH","T=450&amp;WIDTH=450&amp;START_MAXIMIZED=FALSE&amp;VAR:CALENDAR=US&amp;VAR:SYMBOL=UNH&amp;VAR:INDEX=0"}</definedName>
    <definedName name="_94__FDSAUDITLINK__" localSheetId="1" hidden="1">{"fdsup://directions/FAT Viewer?action=UPDATE&amp;creator=factset&amp;DYN_ARGS=TRUE&amp;DOC_NAME=FAT:FQL_AUDITING_CLIENT_TEMPLATE.FAT&amp;display_string=Audit&amp;VAR:KEY=RYVKBKLGFW&amp;VAR:QUERY=RkZfRUJJVERBX09QRVIoUVRSLDQvMS8yMDEwLDYvMzAvMjAxMCwsLFVTRCk=&amp;WINDOW=FIRST_POPUP&amp;HEIGH","T=450&amp;WIDTH=450&amp;START_MAXIMIZED=FALSE&amp;VAR:CALENDAR=US&amp;VAR:SYMBOL=UNH&amp;VAR:INDEX=0"}</definedName>
    <definedName name="_94__FDSAUDITLINK__" hidden="1">{"fdsup://directions/FAT Viewer?action=UPDATE&amp;creator=factset&amp;DYN_ARGS=TRUE&amp;DOC_NAME=FAT:FQL_AUDITING_CLIENT_TEMPLATE.FAT&amp;display_string=Audit&amp;VAR:KEY=RYVKBKLGFW&amp;VAR:QUERY=RkZfRUJJVERBX09QRVIoUVRSLDQvMS8yMDEwLDYvMzAvMjAxMCwsLFVTRCk=&amp;WINDOW=FIRST_POPUP&amp;HEIGH","T=450&amp;WIDTH=450&amp;START_MAXIMIZED=FALSE&amp;VAR:CALENDAR=US&amp;VAR:SYMBOL=UNH&amp;VAR:INDEX=0"}</definedName>
    <definedName name="_940__FDSAUDITLINK__" localSheetId="7" hidden="1">{"fdsup://directions/FAT Viewer?action=UPDATE&amp;creator=factset&amp;DYN_ARGS=TRUE&amp;DOC_NAME=FAT:FQL_AUDITING_CLIENT_TEMPLATE.FAT&amp;display_string=Audit&amp;VAR:KEY=RYZIRSRIPY&amp;VAR:QUERY=RkZfRUJJVERBX09QRVIoUVRSLDQvMS8yMDEwLDYvMzAvMjAxMCwsLFVTRCk=&amp;WINDOW=FIRST_POPUP&amp;HEIGH","T=450&amp;WIDTH=450&amp;START_MAXIMIZED=FALSE&amp;VAR:CALENDAR=US&amp;VAR:SYMBOL=AMT&amp;VAR:INDEX=0"}</definedName>
    <definedName name="_940__FDSAUDITLINK__" localSheetId="9" hidden="1">{"fdsup://directions/FAT Viewer?action=UPDATE&amp;creator=factset&amp;DYN_ARGS=TRUE&amp;DOC_NAME=FAT:FQL_AUDITING_CLIENT_TEMPLATE.FAT&amp;display_string=Audit&amp;VAR:KEY=RYZIRSRIPY&amp;VAR:QUERY=RkZfRUJJVERBX09QRVIoUVRSLDQvMS8yMDEwLDYvMzAvMjAxMCwsLFVTRCk=&amp;WINDOW=FIRST_POPUP&amp;HEIGH","T=450&amp;WIDTH=450&amp;START_MAXIMIZED=FALSE&amp;VAR:CALENDAR=US&amp;VAR:SYMBOL=AMT&amp;VAR:INDEX=0"}</definedName>
    <definedName name="_940__FDSAUDITLINK__" localSheetId="8" hidden="1">{"fdsup://directions/FAT Viewer?action=UPDATE&amp;creator=factset&amp;DYN_ARGS=TRUE&amp;DOC_NAME=FAT:FQL_AUDITING_CLIENT_TEMPLATE.FAT&amp;display_string=Audit&amp;VAR:KEY=RYZIRSRIPY&amp;VAR:QUERY=RkZfRUJJVERBX09QRVIoUVRSLDQvMS8yMDEwLDYvMzAvMjAxMCwsLFVTRCk=&amp;WINDOW=FIRST_POPUP&amp;HEIGH","T=450&amp;WIDTH=450&amp;START_MAXIMIZED=FALSE&amp;VAR:CALENDAR=US&amp;VAR:SYMBOL=AMT&amp;VAR:INDEX=0"}</definedName>
    <definedName name="_940__FDSAUDITLINK__" localSheetId="10" hidden="1">{"fdsup://directions/FAT Viewer?action=UPDATE&amp;creator=factset&amp;DYN_ARGS=TRUE&amp;DOC_NAME=FAT:FQL_AUDITING_CLIENT_TEMPLATE.FAT&amp;display_string=Audit&amp;VAR:KEY=RYZIRSRIPY&amp;VAR:QUERY=RkZfRUJJVERBX09QRVIoUVRSLDQvMS8yMDEwLDYvMzAvMjAxMCwsLFVTRCk=&amp;WINDOW=FIRST_POPUP&amp;HEIGH","T=450&amp;WIDTH=450&amp;START_MAXIMIZED=FALSE&amp;VAR:CALENDAR=US&amp;VAR:SYMBOL=AMT&amp;VAR:INDEX=0"}</definedName>
    <definedName name="_940__FDSAUDITLINK__" localSheetId="3" hidden="1">{"fdsup://directions/FAT Viewer?action=UPDATE&amp;creator=factset&amp;DYN_ARGS=TRUE&amp;DOC_NAME=FAT:FQL_AUDITING_CLIENT_TEMPLATE.FAT&amp;display_string=Audit&amp;VAR:KEY=RYZIRSRIPY&amp;VAR:QUERY=RkZfRUJJVERBX09QRVIoUVRSLDQvMS8yMDEwLDYvMzAvMjAxMCwsLFVTRCk=&amp;WINDOW=FIRST_POPUP&amp;HEIGH","T=450&amp;WIDTH=450&amp;START_MAXIMIZED=FALSE&amp;VAR:CALENDAR=US&amp;VAR:SYMBOL=AMT&amp;VAR:INDEX=0"}</definedName>
    <definedName name="_940__FDSAUDITLINK__" localSheetId="5" hidden="1">{"fdsup://directions/FAT Viewer?action=UPDATE&amp;creator=factset&amp;DYN_ARGS=TRUE&amp;DOC_NAME=FAT:FQL_AUDITING_CLIENT_TEMPLATE.FAT&amp;display_string=Audit&amp;VAR:KEY=RYZIRSRIPY&amp;VAR:QUERY=RkZfRUJJVERBX09QRVIoUVRSLDQvMS8yMDEwLDYvMzAvMjAxMCwsLFVTRCk=&amp;WINDOW=FIRST_POPUP&amp;HEIGH","T=450&amp;WIDTH=450&amp;START_MAXIMIZED=FALSE&amp;VAR:CALENDAR=US&amp;VAR:SYMBOL=AMT&amp;VAR:INDEX=0"}</definedName>
    <definedName name="_940__FDSAUDITLINK__" localSheetId="1" hidden="1">{"fdsup://directions/FAT Viewer?action=UPDATE&amp;creator=factset&amp;DYN_ARGS=TRUE&amp;DOC_NAME=FAT:FQL_AUDITING_CLIENT_TEMPLATE.FAT&amp;display_string=Audit&amp;VAR:KEY=RYZIRSRIPY&amp;VAR:QUERY=RkZfRUJJVERBX09QRVIoUVRSLDQvMS8yMDEwLDYvMzAvMjAxMCwsLFVTRCk=&amp;WINDOW=FIRST_POPUP&amp;HEIGH","T=450&amp;WIDTH=450&amp;START_MAXIMIZED=FALSE&amp;VAR:CALENDAR=US&amp;VAR:SYMBOL=AMT&amp;VAR:INDEX=0"}</definedName>
    <definedName name="_940__FDSAUDITLINK__" hidden="1">{"fdsup://directions/FAT Viewer?action=UPDATE&amp;creator=factset&amp;DYN_ARGS=TRUE&amp;DOC_NAME=FAT:FQL_AUDITING_CLIENT_TEMPLATE.FAT&amp;display_string=Audit&amp;VAR:KEY=RYZIRSRIPY&amp;VAR:QUERY=RkZfRUJJVERBX09QRVIoUVRSLDQvMS8yMDEwLDYvMzAvMjAxMCwsLFVTRCk=&amp;WINDOW=FIRST_POPUP&amp;HEIGH","T=450&amp;WIDTH=450&amp;START_MAXIMIZED=FALSE&amp;VAR:CALENDAR=US&amp;VAR:SYMBOL=AMT&amp;VAR:INDEX=0"}</definedName>
    <definedName name="_941__FDSAUDITLINK__" localSheetId="7" hidden="1">{"fdsup://directions/FAT Viewer?action=UPDATE&amp;creator=factset&amp;DYN_ARGS=TRUE&amp;DOC_NAME=FAT:FQL_AUDITING_CLIENT_TEMPLATE.FAT&amp;display_string=Audit&amp;VAR:KEY=HSFQVAJIRU&amp;VAR:QUERY=RkZfRUJJVERBX09QRVIoUVRSLDQvMS8yMDA5LDYvMzAvMjAwOSwsLFVTRCk=&amp;WINDOW=FIRST_POPUP&amp;HEIGH","T=450&amp;WIDTH=450&amp;START_MAXIMIZED=FALSE&amp;VAR:CALENDAR=US&amp;VAR:SYMBOL=AMP&amp;VAR:INDEX=0"}</definedName>
    <definedName name="_941__FDSAUDITLINK__" localSheetId="9" hidden="1">{"fdsup://directions/FAT Viewer?action=UPDATE&amp;creator=factset&amp;DYN_ARGS=TRUE&amp;DOC_NAME=FAT:FQL_AUDITING_CLIENT_TEMPLATE.FAT&amp;display_string=Audit&amp;VAR:KEY=HSFQVAJIRU&amp;VAR:QUERY=RkZfRUJJVERBX09QRVIoUVRSLDQvMS8yMDA5LDYvMzAvMjAwOSwsLFVTRCk=&amp;WINDOW=FIRST_POPUP&amp;HEIGH","T=450&amp;WIDTH=450&amp;START_MAXIMIZED=FALSE&amp;VAR:CALENDAR=US&amp;VAR:SYMBOL=AMP&amp;VAR:INDEX=0"}</definedName>
    <definedName name="_941__FDSAUDITLINK__" localSheetId="8" hidden="1">{"fdsup://directions/FAT Viewer?action=UPDATE&amp;creator=factset&amp;DYN_ARGS=TRUE&amp;DOC_NAME=FAT:FQL_AUDITING_CLIENT_TEMPLATE.FAT&amp;display_string=Audit&amp;VAR:KEY=HSFQVAJIRU&amp;VAR:QUERY=RkZfRUJJVERBX09QRVIoUVRSLDQvMS8yMDA5LDYvMzAvMjAwOSwsLFVTRCk=&amp;WINDOW=FIRST_POPUP&amp;HEIGH","T=450&amp;WIDTH=450&amp;START_MAXIMIZED=FALSE&amp;VAR:CALENDAR=US&amp;VAR:SYMBOL=AMP&amp;VAR:INDEX=0"}</definedName>
    <definedName name="_941__FDSAUDITLINK__" localSheetId="10" hidden="1">{"fdsup://directions/FAT Viewer?action=UPDATE&amp;creator=factset&amp;DYN_ARGS=TRUE&amp;DOC_NAME=FAT:FQL_AUDITING_CLIENT_TEMPLATE.FAT&amp;display_string=Audit&amp;VAR:KEY=HSFQVAJIRU&amp;VAR:QUERY=RkZfRUJJVERBX09QRVIoUVRSLDQvMS8yMDA5LDYvMzAvMjAwOSwsLFVTRCk=&amp;WINDOW=FIRST_POPUP&amp;HEIGH","T=450&amp;WIDTH=450&amp;START_MAXIMIZED=FALSE&amp;VAR:CALENDAR=US&amp;VAR:SYMBOL=AMP&amp;VAR:INDEX=0"}</definedName>
    <definedName name="_941__FDSAUDITLINK__" localSheetId="3" hidden="1">{"fdsup://directions/FAT Viewer?action=UPDATE&amp;creator=factset&amp;DYN_ARGS=TRUE&amp;DOC_NAME=FAT:FQL_AUDITING_CLIENT_TEMPLATE.FAT&amp;display_string=Audit&amp;VAR:KEY=HSFQVAJIRU&amp;VAR:QUERY=RkZfRUJJVERBX09QRVIoUVRSLDQvMS8yMDA5LDYvMzAvMjAwOSwsLFVTRCk=&amp;WINDOW=FIRST_POPUP&amp;HEIGH","T=450&amp;WIDTH=450&amp;START_MAXIMIZED=FALSE&amp;VAR:CALENDAR=US&amp;VAR:SYMBOL=AMP&amp;VAR:INDEX=0"}</definedName>
    <definedName name="_941__FDSAUDITLINK__" localSheetId="5" hidden="1">{"fdsup://directions/FAT Viewer?action=UPDATE&amp;creator=factset&amp;DYN_ARGS=TRUE&amp;DOC_NAME=FAT:FQL_AUDITING_CLIENT_TEMPLATE.FAT&amp;display_string=Audit&amp;VAR:KEY=HSFQVAJIRU&amp;VAR:QUERY=RkZfRUJJVERBX09QRVIoUVRSLDQvMS8yMDA5LDYvMzAvMjAwOSwsLFVTRCk=&amp;WINDOW=FIRST_POPUP&amp;HEIGH","T=450&amp;WIDTH=450&amp;START_MAXIMIZED=FALSE&amp;VAR:CALENDAR=US&amp;VAR:SYMBOL=AMP&amp;VAR:INDEX=0"}</definedName>
    <definedName name="_941__FDSAUDITLINK__" localSheetId="1" hidden="1">{"fdsup://directions/FAT Viewer?action=UPDATE&amp;creator=factset&amp;DYN_ARGS=TRUE&amp;DOC_NAME=FAT:FQL_AUDITING_CLIENT_TEMPLATE.FAT&amp;display_string=Audit&amp;VAR:KEY=HSFQVAJIRU&amp;VAR:QUERY=RkZfRUJJVERBX09QRVIoUVRSLDQvMS8yMDA5LDYvMzAvMjAwOSwsLFVTRCk=&amp;WINDOW=FIRST_POPUP&amp;HEIGH","T=450&amp;WIDTH=450&amp;START_MAXIMIZED=FALSE&amp;VAR:CALENDAR=US&amp;VAR:SYMBOL=AMP&amp;VAR:INDEX=0"}</definedName>
    <definedName name="_941__FDSAUDITLINK__" hidden="1">{"fdsup://directions/FAT Viewer?action=UPDATE&amp;creator=factset&amp;DYN_ARGS=TRUE&amp;DOC_NAME=FAT:FQL_AUDITING_CLIENT_TEMPLATE.FAT&amp;display_string=Audit&amp;VAR:KEY=HSFQVAJIRU&amp;VAR:QUERY=RkZfRUJJVERBX09QRVIoUVRSLDQvMS8yMDA5LDYvMzAvMjAwOSwsLFVTRCk=&amp;WINDOW=FIRST_POPUP&amp;HEIGH","T=450&amp;WIDTH=450&amp;START_MAXIMIZED=FALSE&amp;VAR:CALENDAR=US&amp;VAR:SYMBOL=AMP&amp;VAR:INDEX=0"}</definedName>
    <definedName name="_942__FDSAUDITLINK__" localSheetId="7" hidden="1">{"fdsup://directions/FAT Viewer?action=UPDATE&amp;creator=factset&amp;DYN_ARGS=TRUE&amp;DOC_NAME=FAT:FQL_AUDITING_CLIENT_TEMPLATE.FAT&amp;display_string=Audit&amp;VAR:KEY=VWXOPIRKHC&amp;VAR:QUERY=RkZfRUJJVERBX09QRVIoUVRSLDQvMS8yMDEwLDYvMzAvMjAxMCwsLFVTRCk=&amp;WINDOW=FIRST_POPUP&amp;HEIGH","T=450&amp;WIDTH=450&amp;START_MAXIMIZED=FALSE&amp;VAR:CALENDAR=US&amp;VAR:SYMBOL=AMP&amp;VAR:INDEX=0"}</definedName>
    <definedName name="_942__FDSAUDITLINK__" localSheetId="9" hidden="1">{"fdsup://directions/FAT Viewer?action=UPDATE&amp;creator=factset&amp;DYN_ARGS=TRUE&amp;DOC_NAME=FAT:FQL_AUDITING_CLIENT_TEMPLATE.FAT&amp;display_string=Audit&amp;VAR:KEY=VWXOPIRKHC&amp;VAR:QUERY=RkZfRUJJVERBX09QRVIoUVRSLDQvMS8yMDEwLDYvMzAvMjAxMCwsLFVTRCk=&amp;WINDOW=FIRST_POPUP&amp;HEIGH","T=450&amp;WIDTH=450&amp;START_MAXIMIZED=FALSE&amp;VAR:CALENDAR=US&amp;VAR:SYMBOL=AMP&amp;VAR:INDEX=0"}</definedName>
    <definedName name="_942__FDSAUDITLINK__" localSheetId="8" hidden="1">{"fdsup://directions/FAT Viewer?action=UPDATE&amp;creator=factset&amp;DYN_ARGS=TRUE&amp;DOC_NAME=FAT:FQL_AUDITING_CLIENT_TEMPLATE.FAT&amp;display_string=Audit&amp;VAR:KEY=VWXOPIRKHC&amp;VAR:QUERY=RkZfRUJJVERBX09QRVIoUVRSLDQvMS8yMDEwLDYvMzAvMjAxMCwsLFVTRCk=&amp;WINDOW=FIRST_POPUP&amp;HEIGH","T=450&amp;WIDTH=450&amp;START_MAXIMIZED=FALSE&amp;VAR:CALENDAR=US&amp;VAR:SYMBOL=AMP&amp;VAR:INDEX=0"}</definedName>
    <definedName name="_942__FDSAUDITLINK__" localSheetId="10" hidden="1">{"fdsup://directions/FAT Viewer?action=UPDATE&amp;creator=factset&amp;DYN_ARGS=TRUE&amp;DOC_NAME=FAT:FQL_AUDITING_CLIENT_TEMPLATE.FAT&amp;display_string=Audit&amp;VAR:KEY=VWXOPIRKHC&amp;VAR:QUERY=RkZfRUJJVERBX09QRVIoUVRSLDQvMS8yMDEwLDYvMzAvMjAxMCwsLFVTRCk=&amp;WINDOW=FIRST_POPUP&amp;HEIGH","T=450&amp;WIDTH=450&amp;START_MAXIMIZED=FALSE&amp;VAR:CALENDAR=US&amp;VAR:SYMBOL=AMP&amp;VAR:INDEX=0"}</definedName>
    <definedName name="_942__FDSAUDITLINK__" localSheetId="3" hidden="1">{"fdsup://directions/FAT Viewer?action=UPDATE&amp;creator=factset&amp;DYN_ARGS=TRUE&amp;DOC_NAME=FAT:FQL_AUDITING_CLIENT_TEMPLATE.FAT&amp;display_string=Audit&amp;VAR:KEY=VWXOPIRKHC&amp;VAR:QUERY=RkZfRUJJVERBX09QRVIoUVRSLDQvMS8yMDEwLDYvMzAvMjAxMCwsLFVTRCk=&amp;WINDOW=FIRST_POPUP&amp;HEIGH","T=450&amp;WIDTH=450&amp;START_MAXIMIZED=FALSE&amp;VAR:CALENDAR=US&amp;VAR:SYMBOL=AMP&amp;VAR:INDEX=0"}</definedName>
    <definedName name="_942__FDSAUDITLINK__" localSheetId="5" hidden="1">{"fdsup://directions/FAT Viewer?action=UPDATE&amp;creator=factset&amp;DYN_ARGS=TRUE&amp;DOC_NAME=FAT:FQL_AUDITING_CLIENT_TEMPLATE.FAT&amp;display_string=Audit&amp;VAR:KEY=VWXOPIRKHC&amp;VAR:QUERY=RkZfRUJJVERBX09QRVIoUVRSLDQvMS8yMDEwLDYvMzAvMjAxMCwsLFVTRCk=&amp;WINDOW=FIRST_POPUP&amp;HEIGH","T=450&amp;WIDTH=450&amp;START_MAXIMIZED=FALSE&amp;VAR:CALENDAR=US&amp;VAR:SYMBOL=AMP&amp;VAR:INDEX=0"}</definedName>
    <definedName name="_942__FDSAUDITLINK__" localSheetId="1" hidden="1">{"fdsup://directions/FAT Viewer?action=UPDATE&amp;creator=factset&amp;DYN_ARGS=TRUE&amp;DOC_NAME=FAT:FQL_AUDITING_CLIENT_TEMPLATE.FAT&amp;display_string=Audit&amp;VAR:KEY=VWXOPIRKHC&amp;VAR:QUERY=RkZfRUJJVERBX09QRVIoUVRSLDQvMS8yMDEwLDYvMzAvMjAxMCwsLFVTRCk=&amp;WINDOW=FIRST_POPUP&amp;HEIGH","T=450&amp;WIDTH=450&amp;START_MAXIMIZED=FALSE&amp;VAR:CALENDAR=US&amp;VAR:SYMBOL=AMP&amp;VAR:INDEX=0"}</definedName>
    <definedName name="_942__FDSAUDITLINK__" hidden="1">{"fdsup://directions/FAT Viewer?action=UPDATE&amp;creator=factset&amp;DYN_ARGS=TRUE&amp;DOC_NAME=FAT:FQL_AUDITING_CLIENT_TEMPLATE.FAT&amp;display_string=Audit&amp;VAR:KEY=VWXOPIRKHC&amp;VAR:QUERY=RkZfRUJJVERBX09QRVIoUVRSLDQvMS8yMDEwLDYvMzAvMjAxMCwsLFVTRCk=&amp;WINDOW=FIRST_POPUP&amp;HEIGH","T=450&amp;WIDTH=450&amp;START_MAXIMIZED=FALSE&amp;VAR:CALENDAR=US&amp;VAR:SYMBOL=AMP&amp;VAR:INDEX=0"}</definedName>
    <definedName name="_943__FDSAUDITLINK__" localSheetId="7" hidden="1">{"fdsup://directions/FAT Viewer?action=UPDATE&amp;creator=factset&amp;DYN_ARGS=TRUE&amp;DOC_NAME=FAT:FQL_AUDITING_CLIENT_TEMPLATE.FAT&amp;display_string=Audit&amp;VAR:KEY=NULAZUHALG&amp;VAR:QUERY=RkZfRUJJVERBX09QRVIoUVRSLDQvMS8yMDA5LDYvMzAvMjAwOSwsLFVTRCk=&amp;WINDOW=FIRST_POPUP&amp;HEIGH","T=450&amp;WIDTH=450&amp;START_MAXIMIZED=FALSE&amp;VAR:CALENDAR=US&amp;VAR:SYMBOL=AMGN&amp;VAR:INDEX=0"}</definedName>
    <definedName name="_943__FDSAUDITLINK__" localSheetId="9" hidden="1">{"fdsup://directions/FAT Viewer?action=UPDATE&amp;creator=factset&amp;DYN_ARGS=TRUE&amp;DOC_NAME=FAT:FQL_AUDITING_CLIENT_TEMPLATE.FAT&amp;display_string=Audit&amp;VAR:KEY=NULAZUHALG&amp;VAR:QUERY=RkZfRUJJVERBX09QRVIoUVRSLDQvMS8yMDA5LDYvMzAvMjAwOSwsLFVTRCk=&amp;WINDOW=FIRST_POPUP&amp;HEIGH","T=450&amp;WIDTH=450&amp;START_MAXIMIZED=FALSE&amp;VAR:CALENDAR=US&amp;VAR:SYMBOL=AMGN&amp;VAR:INDEX=0"}</definedName>
    <definedName name="_943__FDSAUDITLINK__" localSheetId="8" hidden="1">{"fdsup://directions/FAT Viewer?action=UPDATE&amp;creator=factset&amp;DYN_ARGS=TRUE&amp;DOC_NAME=FAT:FQL_AUDITING_CLIENT_TEMPLATE.FAT&amp;display_string=Audit&amp;VAR:KEY=NULAZUHALG&amp;VAR:QUERY=RkZfRUJJVERBX09QRVIoUVRSLDQvMS8yMDA5LDYvMzAvMjAwOSwsLFVTRCk=&amp;WINDOW=FIRST_POPUP&amp;HEIGH","T=450&amp;WIDTH=450&amp;START_MAXIMIZED=FALSE&amp;VAR:CALENDAR=US&amp;VAR:SYMBOL=AMGN&amp;VAR:INDEX=0"}</definedName>
    <definedName name="_943__FDSAUDITLINK__" localSheetId="10" hidden="1">{"fdsup://directions/FAT Viewer?action=UPDATE&amp;creator=factset&amp;DYN_ARGS=TRUE&amp;DOC_NAME=FAT:FQL_AUDITING_CLIENT_TEMPLATE.FAT&amp;display_string=Audit&amp;VAR:KEY=NULAZUHALG&amp;VAR:QUERY=RkZfRUJJVERBX09QRVIoUVRSLDQvMS8yMDA5LDYvMzAvMjAwOSwsLFVTRCk=&amp;WINDOW=FIRST_POPUP&amp;HEIGH","T=450&amp;WIDTH=450&amp;START_MAXIMIZED=FALSE&amp;VAR:CALENDAR=US&amp;VAR:SYMBOL=AMGN&amp;VAR:INDEX=0"}</definedName>
    <definedName name="_943__FDSAUDITLINK__" localSheetId="3" hidden="1">{"fdsup://directions/FAT Viewer?action=UPDATE&amp;creator=factset&amp;DYN_ARGS=TRUE&amp;DOC_NAME=FAT:FQL_AUDITING_CLIENT_TEMPLATE.FAT&amp;display_string=Audit&amp;VAR:KEY=NULAZUHALG&amp;VAR:QUERY=RkZfRUJJVERBX09QRVIoUVRSLDQvMS8yMDA5LDYvMzAvMjAwOSwsLFVTRCk=&amp;WINDOW=FIRST_POPUP&amp;HEIGH","T=450&amp;WIDTH=450&amp;START_MAXIMIZED=FALSE&amp;VAR:CALENDAR=US&amp;VAR:SYMBOL=AMGN&amp;VAR:INDEX=0"}</definedName>
    <definedName name="_943__FDSAUDITLINK__" localSheetId="5" hidden="1">{"fdsup://directions/FAT Viewer?action=UPDATE&amp;creator=factset&amp;DYN_ARGS=TRUE&amp;DOC_NAME=FAT:FQL_AUDITING_CLIENT_TEMPLATE.FAT&amp;display_string=Audit&amp;VAR:KEY=NULAZUHALG&amp;VAR:QUERY=RkZfRUJJVERBX09QRVIoUVRSLDQvMS8yMDA5LDYvMzAvMjAwOSwsLFVTRCk=&amp;WINDOW=FIRST_POPUP&amp;HEIGH","T=450&amp;WIDTH=450&amp;START_MAXIMIZED=FALSE&amp;VAR:CALENDAR=US&amp;VAR:SYMBOL=AMGN&amp;VAR:INDEX=0"}</definedName>
    <definedName name="_943__FDSAUDITLINK__" localSheetId="1" hidden="1">{"fdsup://directions/FAT Viewer?action=UPDATE&amp;creator=factset&amp;DYN_ARGS=TRUE&amp;DOC_NAME=FAT:FQL_AUDITING_CLIENT_TEMPLATE.FAT&amp;display_string=Audit&amp;VAR:KEY=NULAZUHALG&amp;VAR:QUERY=RkZfRUJJVERBX09QRVIoUVRSLDQvMS8yMDA5LDYvMzAvMjAwOSwsLFVTRCk=&amp;WINDOW=FIRST_POPUP&amp;HEIGH","T=450&amp;WIDTH=450&amp;START_MAXIMIZED=FALSE&amp;VAR:CALENDAR=US&amp;VAR:SYMBOL=AMGN&amp;VAR:INDEX=0"}</definedName>
    <definedName name="_943__FDSAUDITLINK__" hidden="1">{"fdsup://directions/FAT Viewer?action=UPDATE&amp;creator=factset&amp;DYN_ARGS=TRUE&amp;DOC_NAME=FAT:FQL_AUDITING_CLIENT_TEMPLATE.FAT&amp;display_string=Audit&amp;VAR:KEY=NULAZUHALG&amp;VAR:QUERY=RkZfRUJJVERBX09QRVIoUVRSLDQvMS8yMDA5LDYvMzAvMjAwOSwsLFVTRCk=&amp;WINDOW=FIRST_POPUP&amp;HEIGH","T=450&amp;WIDTH=450&amp;START_MAXIMIZED=FALSE&amp;VAR:CALENDAR=US&amp;VAR:SYMBOL=AMGN&amp;VAR:INDEX=0"}</definedName>
    <definedName name="_944__FDSAUDITLINK__" localSheetId="7" hidden="1">{"fdsup://directions/FAT Viewer?action=UPDATE&amp;creator=factset&amp;DYN_ARGS=TRUE&amp;DOC_NAME=FAT:FQL_AUDITING_CLIENT_TEMPLATE.FAT&amp;display_string=Audit&amp;VAR:KEY=RAFKVSHCDG&amp;VAR:QUERY=RkZfRUJJVERBX09QRVIoUVRSLDQvMS8yMDEwLDYvMzAvMjAxMCwsLFVTRCk=&amp;WINDOW=FIRST_POPUP&amp;HEIGH","T=450&amp;WIDTH=450&amp;START_MAXIMIZED=FALSE&amp;VAR:CALENDAR=US&amp;VAR:SYMBOL=AMGN&amp;VAR:INDEX=0"}</definedName>
    <definedName name="_944__FDSAUDITLINK__" localSheetId="9" hidden="1">{"fdsup://directions/FAT Viewer?action=UPDATE&amp;creator=factset&amp;DYN_ARGS=TRUE&amp;DOC_NAME=FAT:FQL_AUDITING_CLIENT_TEMPLATE.FAT&amp;display_string=Audit&amp;VAR:KEY=RAFKVSHCDG&amp;VAR:QUERY=RkZfRUJJVERBX09QRVIoUVRSLDQvMS8yMDEwLDYvMzAvMjAxMCwsLFVTRCk=&amp;WINDOW=FIRST_POPUP&amp;HEIGH","T=450&amp;WIDTH=450&amp;START_MAXIMIZED=FALSE&amp;VAR:CALENDAR=US&amp;VAR:SYMBOL=AMGN&amp;VAR:INDEX=0"}</definedName>
    <definedName name="_944__FDSAUDITLINK__" localSheetId="8" hidden="1">{"fdsup://directions/FAT Viewer?action=UPDATE&amp;creator=factset&amp;DYN_ARGS=TRUE&amp;DOC_NAME=FAT:FQL_AUDITING_CLIENT_TEMPLATE.FAT&amp;display_string=Audit&amp;VAR:KEY=RAFKVSHCDG&amp;VAR:QUERY=RkZfRUJJVERBX09QRVIoUVRSLDQvMS8yMDEwLDYvMzAvMjAxMCwsLFVTRCk=&amp;WINDOW=FIRST_POPUP&amp;HEIGH","T=450&amp;WIDTH=450&amp;START_MAXIMIZED=FALSE&amp;VAR:CALENDAR=US&amp;VAR:SYMBOL=AMGN&amp;VAR:INDEX=0"}</definedName>
    <definedName name="_944__FDSAUDITLINK__" localSheetId="10" hidden="1">{"fdsup://directions/FAT Viewer?action=UPDATE&amp;creator=factset&amp;DYN_ARGS=TRUE&amp;DOC_NAME=FAT:FQL_AUDITING_CLIENT_TEMPLATE.FAT&amp;display_string=Audit&amp;VAR:KEY=RAFKVSHCDG&amp;VAR:QUERY=RkZfRUJJVERBX09QRVIoUVRSLDQvMS8yMDEwLDYvMzAvMjAxMCwsLFVTRCk=&amp;WINDOW=FIRST_POPUP&amp;HEIGH","T=450&amp;WIDTH=450&amp;START_MAXIMIZED=FALSE&amp;VAR:CALENDAR=US&amp;VAR:SYMBOL=AMGN&amp;VAR:INDEX=0"}</definedName>
    <definedName name="_944__FDSAUDITLINK__" localSheetId="3" hidden="1">{"fdsup://directions/FAT Viewer?action=UPDATE&amp;creator=factset&amp;DYN_ARGS=TRUE&amp;DOC_NAME=FAT:FQL_AUDITING_CLIENT_TEMPLATE.FAT&amp;display_string=Audit&amp;VAR:KEY=RAFKVSHCDG&amp;VAR:QUERY=RkZfRUJJVERBX09QRVIoUVRSLDQvMS8yMDEwLDYvMzAvMjAxMCwsLFVTRCk=&amp;WINDOW=FIRST_POPUP&amp;HEIGH","T=450&amp;WIDTH=450&amp;START_MAXIMIZED=FALSE&amp;VAR:CALENDAR=US&amp;VAR:SYMBOL=AMGN&amp;VAR:INDEX=0"}</definedName>
    <definedName name="_944__FDSAUDITLINK__" localSheetId="5" hidden="1">{"fdsup://directions/FAT Viewer?action=UPDATE&amp;creator=factset&amp;DYN_ARGS=TRUE&amp;DOC_NAME=FAT:FQL_AUDITING_CLIENT_TEMPLATE.FAT&amp;display_string=Audit&amp;VAR:KEY=RAFKVSHCDG&amp;VAR:QUERY=RkZfRUJJVERBX09QRVIoUVRSLDQvMS8yMDEwLDYvMzAvMjAxMCwsLFVTRCk=&amp;WINDOW=FIRST_POPUP&amp;HEIGH","T=450&amp;WIDTH=450&amp;START_MAXIMIZED=FALSE&amp;VAR:CALENDAR=US&amp;VAR:SYMBOL=AMGN&amp;VAR:INDEX=0"}</definedName>
    <definedName name="_944__FDSAUDITLINK__" localSheetId="1" hidden="1">{"fdsup://directions/FAT Viewer?action=UPDATE&amp;creator=factset&amp;DYN_ARGS=TRUE&amp;DOC_NAME=FAT:FQL_AUDITING_CLIENT_TEMPLATE.FAT&amp;display_string=Audit&amp;VAR:KEY=RAFKVSHCDG&amp;VAR:QUERY=RkZfRUJJVERBX09QRVIoUVRSLDQvMS8yMDEwLDYvMzAvMjAxMCwsLFVTRCk=&amp;WINDOW=FIRST_POPUP&amp;HEIGH","T=450&amp;WIDTH=450&amp;START_MAXIMIZED=FALSE&amp;VAR:CALENDAR=US&amp;VAR:SYMBOL=AMGN&amp;VAR:INDEX=0"}</definedName>
    <definedName name="_944__FDSAUDITLINK__" hidden="1">{"fdsup://directions/FAT Viewer?action=UPDATE&amp;creator=factset&amp;DYN_ARGS=TRUE&amp;DOC_NAME=FAT:FQL_AUDITING_CLIENT_TEMPLATE.FAT&amp;display_string=Audit&amp;VAR:KEY=RAFKVSHCDG&amp;VAR:QUERY=RkZfRUJJVERBX09QRVIoUVRSLDQvMS8yMDEwLDYvMzAvMjAxMCwsLFVTRCk=&amp;WINDOW=FIRST_POPUP&amp;HEIGH","T=450&amp;WIDTH=450&amp;START_MAXIMIZED=FALSE&amp;VAR:CALENDAR=US&amp;VAR:SYMBOL=AMGN&amp;VAR:INDEX=0"}</definedName>
    <definedName name="_945__FDSAUDITLINK__" localSheetId="7" hidden="1">{"fdsup://directions/FAT Viewer?action=UPDATE&amp;creator=factset&amp;DYN_ARGS=TRUE&amp;DOC_NAME=FAT:FQL_AUDITING_CLIENT_TEMPLATE.FAT&amp;display_string=Audit&amp;VAR:KEY=JGBGFUNYVM&amp;VAR:QUERY=RkZfRUJJVERBX09QRVIoUVRSLDQvMS8yMDA5LDYvMzAvMjAwOSwsLFVTRCk=&amp;WINDOW=FIRST_POPUP&amp;HEIGH","T=450&amp;WIDTH=450&amp;START_MAXIMIZED=FALSE&amp;VAR:CALENDAR=US&amp;VAR:SYMBOL=AMD&amp;VAR:INDEX=0"}</definedName>
    <definedName name="_945__FDSAUDITLINK__" localSheetId="9" hidden="1">{"fdsup://directions/FAT Viewer?action=UPDATE&amp;creator=factset&amp;DYN_ARGS=TRUE&amp;DOC_NAME=FAT:FQL_AUDITING_CLIENT_TEMPLATE.FAT&amp;display_string=Audit&amp;VAR:KEY=JGBGFUNYVM&amp;VAR:QUERY=RkZfRUJJVERBX09QRVIoUVRSLDQvMS8yMDA5LDYvMzAvMjAwOSwsLFVTRCk=&amp;WINDOW=FIRST_POPUP&amp;HEIGH","T=450&amp;WIDTH=450&amp;START_MAXIMIZED=FALSE&amp;VAR:CALENDAR=US&amp;VAR:SYMBOL=AMD&amp;VAR:INDEX=0"}</definedName>
    <definedName name="_945__FDSAUDITLINK__" localSheetId="8" hidden="1">{"fdsup://directions/FAT Viewer?action=UPDATE&amp;creator=factset&amp;DYN_ARGS=TRUE&amp;DOC_NAME=FAT:FQL_AUDITING_CLIENT_TEMPLATE.FAT&amp;display_string=Audit&amp;VAR:KEY=JGBGFUNYVM&amp;VAR:QUERY=RkZfRUJJVERBX09QRVIoUVRSLDQvMS8yMDA5LDYvMzAvMjAwOSwsLFVTRCk=&amp;WINDOW=FIRST_POPUP&amp;HEIGH","T=450&amp;WIDTH=450&amp;START_MAXIMIZED=FALSE&amp;VAR:CALENDAR=US&amp;VAR:SYMBOL=AMD&amp;VAR:INDEX=0"}</definedName>
    <definedName name="_945__FDSAUDITLINK__" localSheetId="10" hidden="1">{"fdsup://directions/FAT Viewer?action=UPDATE&amp;creator=factset&amp;DYN_ARGS=TRUE&amp;DOC_NAME=FAT:FQL_AUDITING_CLIENT_TEMPLATE.FAT&amp;display_string=Audit&amp;VAR:KEY=JGBGFUNYVM&amp;VAR:QUERY=RkZfRUJJVERBX09QRVIoUVRSLDQvMS8yMDA5LDYvMzAvMjAwOSwsLFVTRCk=&amp;WINDOW=FIRST_POPUP&amp;HEIGH","T=450&amp;WIDTH=450&amp;START_MAXIMIZED=FALSE&amp;VAR:CALENDAR=US&amp;VAR:SYMBOL=AMD&amp;VAR:INDEX=0"}</definedName>
    <definedName name="_945__FDSAUDITLINK__" localSheetId="3" hidden="1">{"fdsup://directions/FAT Viewer?action=UPDATE&amp;creator=factset&amp;DYN_ARGS=TRUE&amp;DOC_NAME=FAT:FQL_AUDITING_CLIENT_TEMPLATE.FAT&amp;display_string=Audit&amp;VAR:KEY=JGBGFUNYVM&amp;VAR:QUERY=RkZfRUJJVERBX09QRVIoUVRSLDQvMS8yMDA5LDYvMzAvMjAwOSwsLFVTRCk=&amp;WINDOW=FIRST_POPUP&amp;HEIGH","T=450&amp;WIDTH=450&amp;START_MAXIMIZED=FALSE&amp;VAR:CALENDAR=US&amp;VAR:SYMBOL=AMD&amp;VAR:INDEX=0"}</definedName>
    <definedName name="_945__FDSAUDITLINK__" localSheetId="5" hidden="1">{"fdsup://directions/FAT Viewer?action=UPDATE&amp;creator=factset&amp;DYN_ARGS=TRUE&amp;DOC_NAME=FAT:FQL_AUDITING_CLIENT_TEMPLATE.FAT&amp;display_string=Audit&amp;VAR:KEY=JGBGFUNYVM&amp;VAR:QUERY=RkZfRUJJVERBX09QRVIoUVRSLDQvMS8yMDA5LDYvMzAvMjAwOSwsLFVTRCk=&amp;WINDOW=FIRST_POPUP&amp;HEIGH","T=450&amp;WIDTH=450&amp;START_MAXIMIZED=FALSE&amp;VAR:CALENDAR=US&amp;VAR:SYMBOL=AMD&amp;VAR:INDEX=0"}</definedName>
    <definedName name="_945__FDSAUDITLINK__" localSheetId="1" hidden="1">{"fdsup://directions/FAT Viewer?action=UPDATE&amp;creator=factset&amp;DYN_ARGS=TRUE&amp;DOC_NAME=FAT:FQL_AUDITING_CLIENT_TEMPLATE.FAT&amp;display_string=Audit&amp;VAR:KEY=JGBGFUNYVM&amp;VAR:QUERY=RkZfRUJJVERBX09QRVIoUVRSLDQvMS8yMDA5LDYvMzAvMjAwOSwsLFVTRCk=&amp;WINDOW=FIRST_POPUP&amp;HEIGH","T=450&amp;WIDTH=450&amp;START_MAXIMIZED=FALSE&amp;VAR:CALENDAR=US&amp;VAR:SYMBOL=AMD&amp;VAR:INDEX=0"}</definedName>
    <definedName name="_945__FDSAUDITLINK__" hidden="1">{"fdsup://directions/FAT Viewer?action=UPDATE&amp;creator=factset&amp;DYN_ARGS=TRUE&amp;DOC_NAME=FAT:FQL_AUDITING_CLIENT_TEMPLATE.FAT&amp;display_string=Audit&amp;VAR:KEY=JGBGFUNYVM&amp;VAR:QUERY=RkZfRUJJVERBX09QRVIoUVRSLDQvMS8yMDA5LDYvMzAvMjAwOSwsLFVTRCk=&amp;WINDOW=FIRST_POPUP&amp;HEIGH","T=450&amp;WIDTH=450&amp;START_MAXIMIZED=FALSE&amp;VAR:CALENDAR=US&amp;VAR:SYMBOL=AMD&amp;VAR:INDEX=0"}</definedName>
    <definedName name="_946__FDSAUDITLINK__" localSheetId="7" hidden="1">{"fdsup://directions/FAT Viewer?action=UPDATE&amp;creator=factset&amp;DYN_ARGS=TRUE&amp;DOC_NAME=FAT:FQL_AUDITING_CLIENT_TEMPLATE.FAT&amp;display_string=Audit&amp;VAR:KEY=DALSFIBGNY&amp;VAR:QUERY=RkZfRUJJVERBX09QRVIoUVRSLDQvMS8yMDEwLDYvMzAvMjAxMCwsLFVTRCk=&amp;WINDOW=FIRST_POPUP&amp;HEIGH","T=450&amp;WIDTH=450&amp;START_MAXIMIZED=FALSE&amp;VAR:CALENDAR=US&amp;VAR:SYMBOL=AMD&amp;VAR:INDEX=0"}</definedName>
    <definedName name="_946__FDSAUDITLINK__" localSheetId="9" hidden="1">{"fdsup://directions/FAT Viewer?action=UPDATE&amp;creator=factset&amp;DYN_ARGS=TRUE&amp;DOC_NAME=FAT:FQL_AUDITING_CLIENT_TEMPLATE.FAT&amp;display_string=Audit&amp;VAR:KEY=DALSFIBGNY&amp;VAR:QUERY=RkZfRUJJVERBX09QRVIoUVRSLDQvMS8yMDEwLDYvMzAvMjAxMCwsLFVTRCk=&amp;WINDOW=FIRST_POPUP&amp;HEIGH","T=450&amp;WIDTH=450&amp;START_MAXIMIZED=FALSE&amp;VAR:CALENDAR=US&amp;VAR:SYMBOL=AMD&amp;VAR:INDEX=0"}</definedName>
    <definedName name="_946__FDSAUDITLINK__" localSheetId="8" hidden="1">{"fdsup://directions/FAT Viewer?action=UPDATE&amp;creator=factset&amp;DYN_ARGS=TRUE&amp;DOC_NAME=FAT:FQL_AUDITING_CLIENT_TEMPLATE.FAT&amp;display_string=Audit&amp;VAR:KEY=DALSFIBGNY&amp;VAR:QUERY=RkZfRUJJVERBX09QRVIoUVRSLDQvMS8yMDEwLDYvMzAvMjAxMCwsLFVTRCk=&amp;WINDOW=FIRST_POPUP&amp;HEIGH","T=450&amp;WIDTH=450&amp;START_MAXIMIZED=FALSE&amp;VAR:CALENDAR=US&amp;VAR:SYMBOL=AMD&amp;VAR:INDEX=0"}</definedName>
    <definedName name="_946__FDSAUDITLINK__" localSheetId="10" hidden="1">{"fdsup://directions/FAT Viewer?action=UPDATE&amp;creator=factset&amp;DYN_ARGS=TRUE&amp;DOC_NAME=FAT:FQL_AUDITING_CLIENT_TEMPLATE.FAT&amp;display_string=Audit&amp;VAR:KEY=DALSFIBGNY&amp;VAR:QUERY=RkZfRUJJVERBX09QRVIoUVRSLDQvMS8yMDEwLDYvMzAvMjAxMCwsLFVTRCk=&amp;WINDOW=FIRST_POPUP&amp;HEIGH","T=450&amp;WIDTH=450&amp;START_MAXIMIZED=FALSE&amp;VAR:CALENDAR=US&amp;VAR:SYMBOL=AMD&amp;VAR:INDEX=0"}</definedName>
    <definedName name="_946__FDSAUDITLINK__" localSheetId="3" hidden="1">{"fdsup://directions/FAT Viewer?action=UPDATE&amp;creator=factset&amp;DYN_ARGS=TRUE&amp;DOC_NAME=FAT:FQL_AUDITING_CLIENT_TEMPLATE.FAT&amp;display_string=Audit&amp;VAR:KEY=DALSFIBGNY&amp;VAR:QUERY=RkZfRUJJVERBX09QRVIoUVRSLDQvMS8yMDEwLDYvMzAvMjAxMCwsLFVTRCk=&amp;WINDOW=FIRST_POPUP&amp;HEIGH","T=450&amp;WIDTH=450&amp;START_MAXIMIZED=FALSE&amp;VAR:CALENDAR=US&amp;VAR:SYMBOL=AMD&amp;VAR:INDEX=0"}</definedName>
    <definedName name="_946__FDSAUDITLINK__" localSheetId="5" hidden="1">{"fdsup://directions/FAT Viewer?action=UPDATE&amp;creator=factset&amp;DYN_ARGS=TRUE&amp;DOC_NAME=FAT:FQL_AUDITING_CLIENT_TEMPLATE.FAT&amp;display_string=Audit&amp;VAR:KEY=DALSFIBGNY&amp;VAR:QUERY=RkZfRUJJVERBX09QRVIoUVRSLDQvMS8yMDEwLDYvMzAvMjAxMCwsLFVTRCk=&amp;WINDOW=FIRST_POPUP&amp;HEIGH","T=450&amp;WIDTH=450&amp;START_MAXIMIZED=FALSE&amp;VAR:CALENDAR=US&amp;VAR:SYMBOL=AMD&amp;VAR:INDEX=0"}</definedName>
    <definedName name="_946__FDSAUDITLINK__" localSheetId="1" hidden="1">{"fdsup://directions/FAT Viewer?action=UPDATE&amp;creator=factset&amp;DYN_ARGS=TRUE&amp;DOC_NAME=FAT:FQL_AUDITING_CLIENT_TEMPLATE.FAT&amp;display_string=Audit&amp;VAR:KEY=DALSFIBGNY&amp;VAR:QUERY=RkZfRUJJVERBX09QRVIoUVRSLDQvMS8yMDEwLDYvMzAvMjAxMCwsLFVTRCk=&amp;WINDOW=FIRST_POPUP&amp;HEIGH","T=450&amp;WIDTH=450&amp;START_MAXIMIZED=FALSE&amp;VAR:CALENDAR=US&amp;VAR:SYMBOL=AMD&amp;VAR:INDEX=0"}</definedName>
    <definedName name="_946__FDSAUDITLINK__" hidden="1">{"fdsup://directions/FAT Viewer?action=UPDATE&amp;creator=factset&amp;DYN_ARGS=TRUE&amp;DOC_NAME=FAT:FQL_AUDITING_CLIENT_TEMPLATE.FAT&amp;display_string=Audit&amp;VAR:KEY=DALSFIBGNY&amp;VAR:QUERY=RkZfRUJJVERBX09QRVIoUVRSLDQvMS8yMDEwLDYvMzAvMjAxMCwsLFVTRCk=&amp;WINDOW=FIRST_POPUP&amp;HEIGH","T=450&amp;WIDTH=450&amp;START_MAXIMIZED=FALSE&amp;VAR:CALENDAR=US&amp;VAR:SYMBOL=AMD&amp;VAR:INDEX=0"}</definedName>
    <definedName name="_947__FDSAUDITLINK__" localSheetId="7" hidden="1">{"fdsup://directions/FAT Viewer?action=UPDATE&amp;creator=factset&amp;DYN_ARGS=TRUE&amp;DOC_NAME=FAT:FQL_AUDITING_CLIENT_TEMPLATE.FAT&amp;display_string=Audit&amp;VAR:KEY=XMTSLUPGXE&amp;VAR:QUERY=RkZfRUJJVERBX09QRVIoUVRSLDQvMS8yMDA5LDYvMzAvMjAwOSwsLFVTRCk=&amp;WINDOW=FIRST_POPUP&amp;HEIGH","T=450&amp;WIDTH=450&amp;START_MAXIMIZED=FALSE&amp;VAR:CALENDAR=US&amp;VAR:SYMBOL=AMAT&amp;VAR:INDEX=0"}</definedName>
    <definedName name="_947__FDSAUDITLINK__" localSheetId="9" hidden="1">{"fdsup://directions/FAT Viewer?action=UPDATE&amp;creator=factset&amp;DYN_ARGS=TRUE&amp;DOC_NAME=FAT:FQL_AUDITING_CLIENT_TEMPLATE.FAT&amp;display_string=Audit&amp;VAR:KEY=XMTSLUPGXE&amp;VAR:QUERY=RkZfRUJJVERBX09QRVIoUVRSLDQvMS8yMDA5LDYvMzAvMjAwOSwsLFVTRCk=&amp;WINDOW=FIRST_POPUP&amp;HEIGH","T=450&amp;WIDTH=450&amp;START_MAXIMIZED=FALSE&amp;VAR:CALENDAR=US&amp;VAR:SYMBOL=AMAT&amp;VAR:INDEX=0"}</definedName>
    <definedName name="_947__FDSAUDITLINK__" localSheetId="8" hidden="1">{"fdsup://directions/FAT Viewer?action=UPDATE&amp;creator=factset&amp;DYN_ARGS=TRUE&amp;DOC_NAME=FAT:FQL_AUDITING_CLIENT_TEMPLATE.FAT&amp;display_string=Audit&amp;VAR:KEY=XMTSLUPGXE&amp;VAR:QUERY=RkZfRUJJVERBX09QRVIoUVRSLDQvMS8yMDA5LDYvMzAvMjAwOSwsLFVTRCk=&amp;WINDOW=FIRST_POPUP&amp;HEIGH","T=450&amp;WIDTH=450&amp;START_MAXIMIZED=FALSE&amp;VAR:CALENDAR=US&amp;VAR:SYMBOL=AMAT&amp;VAR:INDEX=0"}</definedName>
    <definedName name="_947__FDSAUDITLINK__" localSheetId="10" hidden="1">{"fdsup://directions/FAT Viewer?action=UPDATE&amp;creator=factset&amp;DYN_ARGS=TRUE&amp;DOC_NAME=FAT:FQL_AUDITING_CLIENT_TEMPLATE.FAT&amp;display_string=Audit&amp;VAR:KEY=XMTSLUPGXE&amp;VAR:QUERY=RkZfRUJJVERBX09QRVIoUVRSLDQvMS8yMDA5LDYvMzAvMjAwOSwsLFVTRCk=&amp;WINDOW=FIRST_POPUP&amp;HEIGH","T=450&amp;WIDTH=450&amp;START_MAXIMIZED=FALSE&amp;VAR:CALENDAR=US&amp;VAR:SYMBOL=AMAT&amp;VAR:INDEX=0"}</definedName>
    <definedName name="_947__FDSAUDITLINK__" localSheetId="3" hidden="1">{"fdsup://directions/FAT Viewer?action=UPDATE&amp;creator=factset&amp;DYN_ARGS=TRUE&amp;DOC_NAME=FAT:FQL_AUDITING_CLIENT_TEMPLATE.FAT&amp;display_string=Audit&amp;VAR:KEY=XMTSLUPGXE&amp;VAR:QUERY=RkZfRUJJVERBX09QRVIoUVRSLDQvMS8yMDA5LDYvMzAvMjAwOSwsLFVTRCk=&amp;WINDOW=FIRST_POPUP&amp;HEIGH","T=450&amp;WIDTH=450&amp;START_MAXIMIZED=FALSE&amp;VAR:CALENDAR=US&amp;VAR:SYMBOL=AMAT&amp;VAR:INDEX=0"}</definedName>
    <definedName name="_947__FDSAUDITLINK__" localSheetId="5" hidden="1">{"fdsup://directions/FAT Viewer?action=UPDATE&amp;creator=factset&amp;DYN_ARGS=TRUE&amp;DOC_NAME=FAT:FQL_AUDITING_CLIENT_TEMPLATE.FAT&amp;display_string=Audit&amp;VAR:KEY=XMTSLUPGXE&amp;VAR:QUERY=RkZfRUJJVERBX09QRVIoUVRSLDQvMS8yMDA5LDYvMzAvMjAwOSwsLFVTRCk=&amp;WINDOW=FIRST_POPUP&amp;HEIGH","T=450&amp;WIDTH=450&amp;START_MAXIMIZED=FALSE&amp;VAR:CALENDAR=US&amp;VAR:SYMBOL=AMAT&amp;VAR:INDEX=0"}</definedName>
    <definedName name="_947__FDSAUDITLINK__" localSheetId="1" hidden="1">{"fdsup://directions/FAT Viewer?action=UPDATE&amp;creator=factset&amp;DYN_ARGS=TRUE&amp;DOC_NAME=FAT:FQL_AUDITING_CLIENT_TEMPLATE.FAT&amp;display_string=Audit&amp;VAR:KEY=XMTSLUPGXE&amp;VAR:QUERY=RkZfRUJJVERBX09QRVIoUVRSLDQvMS8yMDA5LDYvMzAvMjAwOSwsLFVTRCk=&amp;WINDOW=FIRST_POPUP&amp;HEIGH","T=450&amp;WIDTH=450&amp;START_MAXIMIZED=FALSE&amp;VAR:CALENDAR=US&amp;VAR:SYMBOL=AMAT&amp;VAR:INDEX=0"}</definedName>
    <definedName name="_947__FDSAUDITLINK__" hidden="1">{"fdsup://directions/FAT Viewer?action=UPDATE&amp;creator=factset&amp;DYN_ARGS=TRUE&amp;DOC_NAME=FAT:FQL_AUDITING_CLIENT_TEMPLATE.FAT&amp;display_string=Audit&amp;VAR:KEY=XMTSLUPGXE&amp;VAR:QUERY=RkZfRUJJVERBX09QRVIoUVRSLDQvMS8yMDA5LDYvMzAvMjAwOSwsLFVTRCk=&amp;WINDOW=FIRST_POPUP&amp;HEIGH","T=450&amp;WIDTH=450&amp;START_MAXIMIZED=FALSE&amp;VAR:CALENDAR=US&amp;VAR:SYMBOL=AMAT&amp;VAR:INDEX=0"}</definedName>
    <definedName name="_948__FDSAUDITLINK__" localSheetId="7" hidden="1">{"fdsup://directions/FAT Viewer?action=UPDATE&amp;creator=factset&amp;DYN_ARGS=TRUE&amp;DOC_NAME=FAT:FQL_AUDITING_CLIENT_TEMPLATE.FAT&amp;display_string=Audit&amp;VAR:KEY=DEHEBCDUPC&amp;VAR:QUERY=RkZfRUJJVERBX09QRVIoUVRSLDQvMS8yMDEwLDYvMzAvMjAxMCwsLFVTRCk=&amp;WINDOW=FIRST_POPUP&amp;HEIGH","T=450&amp;WIDTH=450&amp;START_MAXIMIZED=FALSE&amp;VAR:CALENDAR=US&amp;VAR:SYMBOL=AMAT&amp;VAR:INDEX=0"}</definedName>
    <definedName name="_948__FDSAUDITLINK__" localSheetId="9" hidden="1">{"fdsup://directions/FAT Viewer?action=UPDATE&amp;creator=factset&amp;DYN_ARGS=TRUE&amp;DOC_NAME=FAT:FQL_AUDITING_CLIENT_TEMPLATE.FAT&amp;display_string=Audit&amp;VAR:KEY=DEHEBCDUPC&amp;VAR:QUERY=RkZfRUJJVERBX09QRVIoUVRSLDQvMS8yMDEwLDYvMzAvMjAxMCwsLFVTRCk=&amp;WINDOW=FIRST_POPUP&amp;HEIGH","T=450&amp;WIDTH=450&amp;START_MAXIMIZED=FALSE&amp;VAR:CALENDAR=US&amp;VAR:SYMBOL=AMAT&amp;VAR:INDEX=0"}</definedName>
    <definedName name="_948__FDSAUDITLINK__" localSheetId="8" hidden="1">{"fdsup://directions/FAT Viewer?action=UPDATE&amp;creator=factset&amp;DYN_ARGS=TRUE&amp;DOC_NAME=FAT:FQL_AUDITING_CLIENT_TEMPLATE.FAT&amp;display_string=Audit&amp;VAR:KEY=DEHEBCDUPC&amp;VAR:QUERY=RkZfRUJJVERBX09QRVIoUVRSLDQvMS8yMDEwLDYvMzAvMjAxMCwsLFVTRCk=&amp;WINDOW=FIRST_POPUP&amp;HEIGH","T=450&amp;WIDTH=450&amp;START_MAXIMIZED=FALSE&amp;VAR:CALENDAR=US&amp;VAR:SYMBOL=AMAT&amp;VAR:INDEX=0"}</definedName>
    <definedName name="_948__FDSAUDITLINK__" localSheetId="10" hidden="1">{"fdsup://directions/FAT Viewer?action=UPDATE&amp;creator=factset&amp;DYN_ARGS=TRUE&amp;DOC_NAME=FAT:FQL_AUDITING_CLIENT_TEMPLATE.FAT&amp;display_string=Audit&amp;VAR:KEY=DEHEBCDUPC&amp;VAR:QUERY=RkZfRUJJVERBX09QRVIoUVRSLDQvMS8yMDEwLDYvMzAvMjAxMCwsLFVTRCk=&amp;WINDOW=FIRST_POPUP&amp;HEIGH","T=450&amp;WIDTH=450&amp;START_MAXIMIZED=FALSE&amp;VAR:CALENDAR=US&amp;VAR:SYMBOL=AMAT&amp;VAR:INDEX=0"}</definedName>
    <definedName name="_948__FDSAUDITLINK__" localSheetId="3" hidden="1">{"fdsup://directions/FAT Viewer?action=UPDATE&amp;creator=factset&amp;DYN_ARGS=TRUE&amp;DOC_NAME=FAT:FQL_AUDITING_CLIENT_TEMPLATE.FAT&amp;display_string=Audit&amp;VAR:KEY=DEHEBCDUPC&amp;VAR:QUERY=RkZfRUJJVERBX09QRVIoUVRSLDQvMS8yMDEwLDYvMzAvMjAxMCwsLFVTRCk=&amp;WINDOW=FIRST_POPUP&amp;HEIGH","T=450&amp;WIDTH=450&amp;START_MAXIMIZED=FALSE&amp;VAR:CALENDAR=US&amp;VAR:SYMBOL=AMAT&amp;VAR:INDEX=0"}</definedName>
    <definedName name="_948__FDSAUDITLINK__" localSheetId="5" hidden="1">{"fdsup://directions/FAT Viewer?action=UPDATE&amp;creator=factset&amp;DYN_ARGS=TRUE&amp;DOC_NAME=FAT:FQL_AUDITING_CLIENT_TEMPLATE.FAT&amp;display_string=Audit&amp;VAR:KEY=DEHEBCDUPC&amp;VAR:QUERY=RkZfRUJJVERBX09QRVIoUVRSLDQvMS8yMDEwLDYvMzAvMjAxMCwsLFVTRCk=&amp;WINDOW=FIRST_POPUP&amp;HEIGH","T=450&amp;WIDTH=450&amp;START_MAXIMIZED=FALSE&amp;VAR:CALENDAR=US&amp;VAR:SYMBOL=AMAT&amp;VAR:INDEX=0"}</definedName>
    <definedName name="_948__FDSAUDITLINK__" localSheetId="1" hidden="1">{"fdsup://directions/FAT Viewer?action=UPDATE&amp;creator=factset&amp;DYN_ARGS=TRUE&amp;DOC_NAME=FAT:FQL_AUDITING_CLIENT_TEMPLATE.FAT&amp;display_string=Audit&amp;VAR:KEY=DEHEBCDUPC&amp;VAR:QUERY=RkZfRUJJVERBX09QRVIoUVRSLDQvMS8yMDEwLDYvMzAvMjAxMCwsLFVTRCk=&amp;WINDOW=FIRST_POPUP&amp;HEIGH","T=450&amp;WIDTH=450&amp;START_MAXIMIZED=FALSE&amp;VAR:CALENDAR=US&amp;VAR:SYMBOL=AMAT&amp;VAR:INDEX=0"}</definedName>
    <definedName name="_948__FDSAUDITLINK__" hidden="1">{"fdsup://directions/FAT Viewer?action=UPDATE&amp;creator=factset&amp;DYN_ARGS=TRUE&amp;DOC_NAME=FAT:FQL_AUDITING_CLIENT_TEMPLATE.FAT&amp;display_string=Audit&amp;VAR:KEY=DEHEBCDUPC&amp;VAR:QUERY=RkZfRUJJVERBX09QRVIoUVRSLDQvMS8yMDEwLDYvMzAvMjAxMCwsLFVTRCk=&amp;WINDOW=FIRST_POPUP&amp;HEIGH","T=450&amp;WIDTH=450&amp;START_MAXIMIZED=FALSE&amp;VAR:CALENDAR=US&amp;VAR:SYMBOL=AMAT&amp;VAR:INDEX=0"}</definedName>
    <definedName name="_949__FDSAUDITLINK__" localSheetId="7" hidden="1">{"fdsup://directions/FAT Viewer?action=UPDATE&amp;creator=factset&amp;DYN_ARGS=TRUE&amp;DOC_NAME=FAT:FQL_AUDITING_CLIENT_TEMPLATE.FAT&amp;display_string=Audit&amp;VAR:KEY=JYDEHQBSTW&amp;VAR:QUERY=RkZfRUJJVERBX09QRVIoUVRSLDQvMS8yMDA5LDYvMzAvMjAwOSwsLFVTRCk=&amp;WINDOW=FIRST_POPUP&amp;HEIGH","T=450&amp;WIDTH=450&amp;START_MAXIMIZED=FALSE&amp;VAR:CALENDAR=US&amp;VAR:SYMBOL=ALTR&amp;VAR:INDEX=0"}</definedName>
    <definedName name="_949__FDSAUDITLINK__" localSheetId="9" hidden="1">{"fdsup://directions/FAT Viewer?action=UPDATE&amp;creator=factset&amp;DYN_ARGS=TRUE&amp;DOC_NAME=FAT:FQL_AUDITING_CLIENT_TEMPLATE.FAT&amp;display_string=Audit&amp;VAR:KEY=JYDEHQBSTW&amp;VAR:QUERY=RkZfRUJJVERBX09QRVIoUVRSLDQvMS8yMDA5LDYvMzAvMjAwOSwsLFVTRCk=&amp;WINDOW=FIRST_POPUP&amp;HEIGH","T=450&amp;WIDTH=450&amp;START_MAXIMIZED=FALSE&amp;VAR:CALENDAR=US&amp;VAR:SYMBOL=ALTR&amp;VAR:INDEX=0"}</definedName>
    <definedName name="_949__FDSAUDITLINK__" localSheetId="8" hidden="1">{"fdsup://directions/FAT Viewer?action=UPDATE&amp;creator=factset&amp;DYN_ARGS=TRUE&amp;DOC_NAME=FAT:FQL_AUDITING_CLIENT_TEMPLATE.FAT&amp;display_string=Audit&amp;VAR:KEY=JYDEHQBSTW&amp;VAR:QUERY=RkZfRUJJVERBX09QRVIoUVRSLDQvMS8yMDA5LDYvMzAvMjAwOSwsLFVTRCk=&amp;WINDOW=FIRST_POPUP&amp;HEIGH","T=450&amp;WIDTH=450&amp;START_MAXIMIZED=FALSE&amp;VAR:CALENDAR=US&amp;VAR:SYMBOL=ALTR&amp;VAR:INDEX=0"}</definedName>
    <definedName name="_949__FDSAUDITLINK__" localSheetId="10" hidden="1">{"fdsup://directions/FAT Viewer?action=UPDATE&amp;creator=factset&amp;DYN_ARGS=TRUE&amp;DOC_NAME=FAT:FQL_AUDITING_CLIENT_TEMPLATE.FAT&amp;display_string=Audit&amp;VAR:KEY=JYDEHQBSTW&amp;VAR:QUERY=RkZfRUJJVERBX09QRVIoUVRSLDQvMS8yMDA5LDYvMzAvMjAwOSwsLFVTRCk=&amp;WINDOW=FIRST_POPUP&amp;HEIGH","T=450&amp;WIDTH=450&amp;START_MAXIMIZED=FALSE&amp;VAR:CALENDAR=US&amp;VAR:SYMBOL=ALTR&amp;VAR:INDEX=0"}</definedName>
    <definedName name="_949__FDSAUDITLINK__" localSheetId="3" hidden="1">{"fdsup://directions/FAT Viewer?action=UPDATE&amp;creator=factset&amp;DYN_ARGS=TRUE&amp;DOC_NAME=FAT:FQL_AUDITING_CLIENT_TEMPLATE.FAT&amp;display_string=Audit&amp;VAR:KEY=JYDEHQBSTW&amp;VAR:QUERY=RkZfRUJJVERBX09QRVIoUVRSLDQvMS8yMDA5LDYvMzAvMjAwOSwsLFVTRCk=&amp;WINDOW=FIRST_POPUP&amp;HEIGH","T=450&amp;WIDTH=450&amp;START_MAXIMIZED=FALSE&amp;VAR:CALENDAR=US&amp;VAR:SYMBOL=ALTR&amp;VAR:INDEX=0"}</definedName>
    <definedName name="_949__FDSAUDITLINK__" localSheetId="5" hidden="1">{"fdsup://directions/FAT Viewer?action=UPDATE&amp;creator=factset&amp;DYN_ARGS=TRUE&amp;DOC_NAME=FAT:FQL_AUDITING_CLIENT_TEMPLATE.FAT&amp;display_string=Audit&amp;VAR:KEY=JYDEHQBSTW&amp;VAR:QUERY=RkZfRUJJVERBX09QRVIoUVRSLDQvMS8yMDA5LDYvMzAvMjAwOSwsLFVTRCk=&amp;WINDOW=FIRST_POPUP&amp;HEIGH","T=450&amp;WIDTH=450&amp;START_MAXIMIZED=FALSE&amp;VAR:CALENDAR=US&amp;VAR:SYMBOL=ALTR&amp;VAR:INDEX=0"}</definedName>
    <definedName name="_949__FDSAUDITLINK__" localSheetId="1" hidden="1">{"fdsup://directions/FAT Viewer?action=UPDATE&amp;creator=factset&amp;DYN_ARGS=TRUE&amp;DOC_NAME=FAT:FQL_AUDITING_CLIENT_TEMPLATE.FAT&amp;display_string=Audit&amp;VAR:KEY=JYDEHQBSTW&amp;VAR:QUERY=RkZfRUJJVERBX09QRVIoUVRSLDQvMS8yMDA5LDYvMzAvMjAwOSwsLFVTRCk=&amp;WINDOW=FIRST_POPUP&amp;HEIGH","T=450&amp;WIDTH=450&amp;START_MAXIMIZED=FALSE&amp;VAR:CALENDAR=US&amp;VAR:SYMBOL=ALTR&amp;VAR:INDEX=0"}</definedName>
    <definedName name="_949__FDSAUDITLINK__" hidden="1">{"fdsup://directions/FAT Viewer?action=UPDATE&amp;creator=factset&amp;DYN_ARGS=TRUE&amp;DOC_NAME=FAT:FQL_AUDITING_CLIENT_TEMPLATE.FAT&amp;display_string=Audit&amp;VAR:KEY=JYDEHQBSTW&amp;VAR:QUERY=RkZfRUJJVERBX09QRVIoUVRSLDQvMS8yMDA5LDYvMzAvMjAwOSwsLFVTRCk=&amp;WINDOW=FIRST_POPUP&amp;HEIGH","T=450&amp;WIDTH=450&amp;START_MAXIMIZED=FALSE&amp;VAR:CALENDAR=US&amp;VAR:SYMBOL=ALTR&amp;VAR:INDEX=0"}</definedName>
    <definedName name="_95__FDSAUDITLINK__" localSheetId="7" hidden="1">{"fdsup://directions/FAT Viewer?action=UPDATE&amp;creator=factset&amp;DYN_ARGS=TRUE&amp;DOC_NAME=FAT:FQL_AUDITING_CLIENT_TEMPLATE.FAT&amp;display_string=Audit&amp;VAR:KEY=TAHGXQZCPQ&amp;VAR:QUERY=RkZfRUJJVERBX09QRVIoUVRSLDQvMS8yMDA5LDYvMzAvMjAwOSwsLFVTRCk=&amp;WINDOW=FIRST_POPUP&amp;HEIGH","T=450&amp;WIDTH=450&amp;START_MAXIMIZED=FALSE&amp;VAR:CALENDAR=US&amp;VAR:SYMBOL=TYC&amp;VAR:INDEX=0"}</definedName>
    <definedName name="_95__FDSAUDITLINK__" localSheetId="9" hidden="1">{"fdsup://directions/FAT Viewer?action=UPDATE&amp;creator=factset&amp;DYN_ARGS=TRUE&amp;DOC_NAME=FAT:FQL_AUDITING_CLIENT_TEMPLATE.FAT&amp;display_string=Audit&amp;VAR:KEY=TAHGXQZCPQ&amp;VAR:QUERY=RkZfRUJJVERBX09QRVIoUVRSLDQvMS8yMDA5LDYvMzAvMjAwOSwsLFVTRCk=&amp;WINDOW=FIRST_POPUP&amp;HEIGH","T=450&amp;WIDTH=450&amp;START_MAXIMIZED=FALSE&amp;VAR:CALENDAR=US&amp;VAR:SYMBOL=TYC&amp;VAR:INDEX=0"}</definedName>
    <definedName name="_95__FDSAUDITLINK__" localSheetId="8" hidden="1">{"fdsup://directions/FAT Viewer?action=UPDATE&amp;creator=factset&amp;DYN_ARGS=TRUE&amp;DOC_NAME=FAT:FQL_AUDITING_CLIENT_TEMPLATE.FAT&amp;display_string=Audit&amp;VAR:KEY=TAHGXQZCPQ&amp;VAR:QUERY=RkZfRUJJVERBX09QRVIoUVRSLDQvMS8yMDA5LDYvMzAvMjAwOSwsLFVTRCk=&amp;WINDOW=FIRST_POPUP&amp;HEIGH","T=450&amp;WIDTH=450&amp;START_MAXIMIZED=FALSE&amp;VAR:CALENDAR=US&amp;VAR:SYMBOL=TYC&amp;VAR:INDEX=0"}</definedName>
    <definedName name="_95__FDSAUDITLINK__" localSheetId="10" hidden="1">{"fdsup://directions/FAT Viewer?action=UPDATE&amp;creator=factset&amp;DYN_ARGS=TRUE&amp;DOC_NAME=FAT:FQL_AUDITING_CLIENT_TEMPLATE.FAT&amp;display_string=Audit&amp;VAR:KEY=TAHGXQZCPQ&amp;VAR:QUERY=RkZfRUJJVERBX09QRVIoUVRSLDQvMS8yMDA5LDYvMzAvMjAwOSwsLFVTRCk=&amp;WINDOW=FIRST_POPUP&amp;HEIGH","T=450&amp;WIDTH=450&amp;START_MAXIMIZED=FALSE&amp;VAR:CALENDAR=US&amp;VAR:SYMBOL=TYC&amp;VAR:INDEX=0"}</definedName>
    <definedName name="_95__FDSAUDITLINK__" localSheetId="3" hidden="1">{"fdsup://directions/FAT Viewer?action=UPDATE&amp;creator=factset&amp;DYN_ARGS=TRUE&amp;DOC_NAME=FAT:FQL_AUDITING_CLIENT_TEMPLATE.FAT&amp;display_string=Audit&amp;VAR:KEY=TAHGXQZCPQ&amp;VAR:QUERY=RkZfRUJJVERBX09QRVIoUVRSLDQvMS8yMDA5LDYvMzAvMjAwOSwsLFVTRCk=&amp;WINDOW=FIRST_POPUP&amp;HEIGH","T=450&amp;WIDTH=450&amp;START_MAXIMIZED=FALSE&amp;VAR:CALENDAR=US&amp;VAR:SYMBOL=TYC&amp;VAR:INDEX=0"}</definedName>
    <definedName name="_95__FDSAUDITLINK__" localSheetId="5" hidden="1">{"fdsup://directions/FAT Viewer?action=UPDATE&amp;creator=factset&amp;DYN_ARGS=TRUE&amp;DOC_NAME=FAT:FQL_AUDITING_CLIENT_TEMPLATE.FAT&amp;display_string=Audit&amp;VAR:KEY=TAHGXQZCPQ&amp;VAR:QUERY=RkZfRUJJVERBX09QRVIoUVRSLDQvMS8yMDA5LDYvMzAvMjAwOSwsLFVTRCk=&amp;WINDOW=FIRST_POPUP&amp;HEIGH","T=450&amp;WIDTH=450&amp;START_MAXIMIZED=FALSE&amp;VAR:CALENDAR=US&amp;VAR:SYMBOL=TYC&amp;VAR:INDEX=0"}</definedName>
    <definedName name="_95__FDSAUDITLINK__" localSheetId="1" hidden="1">{"fdsup://directions/FAT Viewer?action=UPDATE&amp;creator=factset&amp;DYN_ARGS=TRUE&amp;DOC_NAME=FAT:FQL_AUDITING_CLIENT_TEMPLATE.FAT&amp;display_string=Audit&amp;VAR:KEY=TAHGXQZCPQ&amp;VAR:QUERY=RkZfRUJJVERBX09QRVIoUVRSLDQvMS8yMDA5LDYvMzAvMjAwOSwsLFVTRCk=&amp;WINDOW=FIRST_POPUP&amp;HEIGH","T=450&amp;WIDTH=450&amp;START_MAXIMIZED=FALSE&amp;VAR:CALENDAR=US&amp;VAR:SYMBOL=TYC&amp;VAR:INDEX=0"}</definedName>
    <definedName name="_95__FDSAUDITLINK__" hidden="1">{"fdsup://directions/FAT Viewer?action=UPDATE&amp;creator=factset&amp;DYN_ARGS=TRUE&amp;DOC_NAME=FAT:FQL_AUDITING_CLIENT_TEMPLATE.FAT&amp;display_string=Audit&amp;VAR:KEY=TAHGXQZCPQ&amp;VAR:QUERY=RkZfRUJJVERBX09QRVIoUVRSLDQvMS8yMDA5LDYvMzAvMjAwOSwsLFVTRCk=&amp;WINDOW=FIRST_POPUP&amp;HEIGH","T=450&amp;WIDTH=450&amp;START_MAXIMIZED=FALSE&amp;VAR:CALENDAR=US&amp;VAR:SYMBOL=TYC&amp;VAR:INDEX=0"}</definedName>
    <definedName name="_950__FDSAUDITLINK__" localSheetId="7" hidden="1">{"fdsup://directions/FAT Viewer?action=UPDATE&amp;creator=factset&amp;DYN_ARGS=TRUE&amp;DOC_NAME=FAT:FQL_AUDITING_CLIENT_TEMPLATE.FAT&amp;display_string=Audit&amp;VAR:KEY=XEBCFSRQJQ&amp;VAR:QUERY=RkZfRUJJVERBX09QRVIoUVRSLDQvMS8yMDEwLDYvMzAvMjAxMCwsLFVTRCk=&amp;WINDOW=FIRST_POPUP&amp;HEIGH","T=450&amp;WIDTH=450&amp;START_MAXIMIZED=FALSE&amp;VAR:CALENDAR=US&amp;VAR:SYMBOL=ALTR&amp;VAR:INDEX=0"}</definedName>
    <definedName name="_950__FDSAUDITLINK__" localSheetId="9" hidden="1">{"fdsup://directions/FAT Viewer?action=UPDATE&amp;creator=factset&amp;DYN_ARGS=TRUE&amp;DOC_NAME=FAT:FQL_AUDITING_CLIENT_TEMPLATE.FAT&amp;display_string=Audit&amp;VAR:KEY=XEBCFSRQJQ&amp;VAR:QUERY=RkZfRUJJVERBX09QRVIoUVRSLDQvMS8yMDEwLDYvMzAvMjAxMCwsLFVTRCk=&amp;WINDOW=FIRST_POPUP&amp;HEIGH","T=450&amp;WIDTH=450&amp;START_MAXIMIZED=FALSE&amp;VAR:CALENDAR=US&amp;VAR:SYMBOL=ALTR&amp;VAR:INDEX=0"}</definedName>
    <definedName name="_950__FDSAUDITLINK__" localSheetId="8" hidden="1">{"fdsup://directions/FAT Viewer?action=UPDATE&amp;creator=factset&amp;DYN_ARGS=TRUE&amp;DOC_NAME=FAT:FQL_AUDITING_CLIENT_TEMPLATE.FAT&amp;display_string=Audit&amp;VAR:KEY=XEBCFSRQJQ&amp;VAR:QUERY=RkZfRUJJVERBX09QRVIoUVRSLDQvMS8yMDEwLDYvMzAvMjAxMCwsLFVTRCk=&amp;WINDOW=FIRST_POPUP&amp;HEIGH","T=450&amp;WIDTH=450&amp;START_MAXIMIZED=FALSE&amp;VAR:CALENDAR=US&amp;VAR:SYMBOL=ALTR&amp;VAR:INDEX=0"}</definedName>
    <definedName name="_950__FDSAUDITLINK__" localSheetId="10" hidden="1">{"fdsup://directions/FAT Viewer?action=UPDATE&amp;creator=factset&amp;DYN_ARGS=TRUE&amp;DOC_NAME=FAT:FQL_AUDITING_CLIENT_TEMPLATE.FAT&amp;display_string=Audit&amp;VAR:KEY=XEBCFSRQJQ&amp;VAR:QUERY=RkZfRUJJVERBX09QRVIoUVRSLDQvMS8yMDEwLDYvMzAvMjAxMCwsLFVTRCk=&amp;WINDOW=FIRST_POPUP&amp;HEIGH","T=450&amp;WIDTH=450&amp;START_MAXIMIZED=FALSE&amp;VAR:CALENDAR=US&amp;VAR:SYMBOL=ALTR&amp;VAR:INDEX=0"}</definedName>
    <definedName name="_950__FDSAUDITLINK__" localSheetId="3" hidden="1">{"fdsup://directions/FAT Viewer?action=UPDATE&amp;creator=factset&amp;DYN_ARGS=TRUE&amp;DOC_NAME=FAT:FQL_AUDITING_CLIENT_TEMPLATE.FAT&amp;display_string=Audit&amp;VAR:KEY=XEBCFSRQJQ&amp;VAR:QUERY=RkZfRUJJVERBX09QRVIoUVRSLDQvMS8yMDEwLDYvMzAvMjAxMCwsLFVTRCk=&amp;WINDOW=FIRST_POPUP&amp;HEIGH","T=450&amp;WIDTH=450&amp;START_MAXIMIZED=FALSE&amp;VAR:CALENDAR=US&amp;VAR:SYMBOL=ALTR&amp;VAR:INDEX=0"}</definedName>
    <definedName name="_950__FDSAUDITLINK__" localSheetId="5" hidden="1">{"fdsup://directions/FAT Viewer?action=UPDATE&amp;creator=factset&amp;DYN_ARGS=TRUE&amp;DOC_NAME=FAT:FQL_AUDITING_CLIENT_TEMPLATE.FAT&amp;display_string=Audit&amp;VAR:KEY=XEBCFSRQJQ&amp;VAR:QUERY=RkZfRUJJVERBX09QRVIoUVRSLDQvMS8yMDEwLDYvMzAvMjAxMCwsLFVTRCk=&amp;WINDOW=FIRST_POPUP&amp;HEIGH","T=450&amp;WIDTH=450&amp;START_MAXIMIZED=FALSE&amp;VAR:CALENDAR=US&amp;VAR:SYMBOL=ALTR&amp;VAR:INDEX=0"}</definedName>
    <definedName name="_950__FDSAUDITLINK__" localSheetId="1" hidden="1">{"fdsup://directions/FAT Viewer?action=UPDATE&amp;creator=factset&amp;DYN_ARGS=TRUE&amp;DOC_NAME=FAT:FQL_AUDITING_CLIENT_TEMPLATE.FAT&amp;display_string=Audit&amp;VAR:KEY=XEBCFSRQJQ&amp;VAR:QUERY=RkZfRUJJVERBX09QRVIoUVRSLDQvMS8yMDEwLDYvMzAvMjAxMCwsLFVTRCk=&amp;WINDOW=FIRST_POPUP&amp;HEIGH","T=450&amp;WIDTH=450&amp;START_MAXIMIZED=FALSE&amp;VAR:CALENDAR=US&amp;VAR:SYMBOL=ALTR&amp;VAR:INDEX=0"}</definedName>
    <definedName name="_950__FDSAUDITLINK__" hidden="1">{"fdsup://directions/FAT Viewer?action=UPDATE&amp;creator=factset&amp;DYN_ARGS=TRUE&amp;DOC_NAME=FAT:FQL_AUDITING_CLIENT_TEMPLATE.FAT&amp;display_string=Audit&amp;VAR:KEY=XEBCFSRQJQ&amp;VAR:QUERY=RkZfRUJJVERBX09QRVIoUVRSLDQvMS8yMDEwLDYvMzAvMjAxMCwsLFVTRCk=&amp;WINDOW=FIRST_POPUP&amp;HEIGH","T=450&amp;WIDTH=450&amp;START_MAXIMIZED=FALSE&amp;VAR:CALENDAR=US&amp;VAR:SYMBOL=ALTR&amp;VAR:INDEX=0"}</definedName>
    <definedName name="_951__FDSAUDITLINK__" localSheetId="7" hidden="1">{"fdsup://directions/FAT Viewer?action=UPDATE&amp;creator=factset&amp;DYN_ARGS=TRUE&amp;DOC_NAME=FAT:FQL_AUDITING_CLIENT_TEMPLATE.FAT&amp;display_string=Audit&amp;VAR:KEY=ZKDWXOJORA&amp;VAR:QUERY=RkZfRUJJVERBX09QRVIoUVRSLDQvMS8yMDA5LDYvMzAvMjAwOSwsLFVTRCk=&amp;WINDOW=FIRST_POPUP&amp;HEIGH","T=450&amp;WIDTH=450&amp;START_MAXIMIZED=FALSE&amp;VAR:CALENDAR=US&amp;VAR:SYMBOL=ALL&amp;VAR:INDEX=0"}</definedName>
    <definedName name="_951__FDSAUDITLINK__" localSheetId="9" hidden="1">{"fdsup://directions/FAT Viewer?action=UPDATE&amp;creator=factset&amp;DYN_ARGS=TRUE&amp;DOC_NAME=FAT:FQL_AUDITING_CLIENT_TEMPLATE.FAT&amp;display_string=Audit&amp;VAR:KEY=ZKDWXOJORA&amp;VAR:QUERY=RkZfRUJJVERBX09QRVIoUVRSLDQvMS8yMDA5LDYvMzAvMjAwOSwsLFVTRCk=&amp;WINDOW=FIRST_POPUP&amp;HEIGH","T=450&amp;WIDTH=450&amp;START_MAXIMIZED=FALSE&amp;VAR:CALENDAR=US&amp;VAR:SYMBOL=ALL&amp;VAR:INDEX=0"}</definedName>
    <definedName name="_951__FDSAUDITLINK__" localSheetId="8" hidden="1">{"fdsup://directions/FAT Viewer?action=UPDATE&amp;creator=factset&amp;DYN_ARGS=TRUE&amp;DOC_NAME=FAT:FQL_AUDITING_CLIENT_TEMPLATE.FAT&amp;display_string=Audit&amp;VAR:KEY=ZKDWXOJORA&amp;VAR:QUERY=RkZfRUJJVERBX09QRVIoUVRSLDQvMS8yMDA5LDYvMzAvMjAwOSwsLFVTRCk=&amp;WINDOW=FIRST_POPUP&amp;HEIGH","T=450&amp;WIDTH=450&amp;START_MAXIMIZED=FALSE&amp;VAR:CALENDAR=US&amp;VAR:SYMBOL=ALL&amp;VAR:INDEX=0"}</definedName>
    <definedName name="_951__FDSAUDITLINK__" localSheetId="10" hidden="1">{"fdsup://directions/FAT Viewer?action=UPDATE&amp;creator=factset&amp;DYN_ARGS=TRUE&amp;DOC_NAME=FAT:FQL_AUDITING_CLIENT_TEMPLATE.FAT&amp;display_string=Audit&amp;VAR:KEY=ZKDWXOJORA&amp;VAR:QUERY=RkZfRUJJVERBX09QRVIoUVRSLDQvMS8yMDA5LDYvMzAvMjAwOSwsLFVTRCk=&amp;WINDOW=FIRST_POPUP&amp;HEIGH","T=450&amp;WIDTH=450&amp;START_MAXIMIZED=FALSE&amp;VAR:CALENDAR=US&amp;VAR:SYMBOL=ALL&amp;VAR:INDEX=0"}</definedName>
    <definedName name="_951__FDSAUDITLINK__" localSheetId="3" hidden="1">{"fdsup://directions/FAT Viewer?action=UPDATE&amp;creator=factset&amp;DYN_ARGS=TRUE&amp;DOC_NAME=FAT:FQL_AUDITING_CLIENT_TEMPLATE.FAT&amp;display_string=Audit&amp;VAR:KEY=ZKDWXOJORA&amp;VAR:QUERY=RkZfRUJJVERBX09QRVIoUVRSLDQvMS8yMDA5LDYvMzAvMjAwOSwsLFVTRCk=&amp;WINDOW=FIRST_POPUP&amp;HEIGH","T=450&amp;WIDTH=450&amp;START_MAXIMIZED=FALSE&amp;VAR:CALENDAR=US&amp;VAR:SYMBOL=ALL&amp;VAR:INDEX=0"}</definedName>
    <definedName name="_951__FDSAUDITLINK__" localSheetId="5" hidden="1">{"fdsup://directions/FAT Viewer?action=UPDATE&amp;creator=factset&amp;DYN_ARGS=TRUE&amp;DOC_NAME=FAT:FQL_AUDITING_CLIENT_TEMPLATE.FAT&amp;display_string=Audit&amp;VAR:KEY=ZKDWXOJORA&amp;VAR:QUERY=RkZfRUJJVERBX09QRVIoUVRSLDQvMS8yMDA5LDYvMzAvMjAwOSwsLFVTRCk=&amp;WINDOW=FIRST_POPUP&amp;HEIGH","T=450&amp;WIDTH=450&amp;START_MAXIMIZED=FALSE&amp;VAR:CALENDAR=US&amp;VAR:SYMBOL=ALL&amp;VAR:INDEX=0"}</definedName>
    <definedName name="_951__FDSAUDITLINK__" localSheetId="1" hidden="1">{"fdsup://directions/FAT Viewer?action=UPDATE&amp;creator=factset&amp;DYN_ARGS=TRUE&amp;DOC_NAME=FAT:FQL_AUDITING_CLIENT_TEMPLATE.FAT&amp;display_string=Audit&amp;VAR:KEY=ZKDWXOJORA&amp;VAR:QUERY=RkZfRUJJVERBX09QRVIoUVRSLDQvMS8yMDA5LDYvMzAvMjAwOSwsLFVTRCk=&amp;WINDOW=FIRST_POPUP&amp;HEIGH","T=450&amp;WIDTH=450&amp;START_MAXIMIZED=FALSE&amp;VAR:CALENDAR=US&amp;VAR:SYMBOL=ALL&amp;VAR:INDEX=0"}</definedName>
    <definedName name="_951__FDSAUDITLINK__" hidden="1">{"fdsup://directions/FAT Viewer?action=UPDATE&amp;creator=factset&amp;DYN_ARGS=TRUE&amp;DOC_NAME=FAT:FQL_AUDITING_CLIENT_TEMPLATE.FAT&amp;display_string=Audit&amp;VAR:KEY=ZKDWXOJORA&amp;VAR:QUERY=RkZfRUJJVERBX09QRVIoUVRSLDQvMS8yMDA5LDYvMzAvMjAwOSwsLFVTRCk=&amp;WINDOW=FIRST_POPUP&amp;HEIGH","T=450&amp;WIDTH=450&amp;START_MAXIMIZED=FALSE&amp;VAR:CALENDAR=US&amp;VAR:SYMBOL=ALL&amp;VAR:INDEX=0"}</definedName>
    <definedName name="_952__FDSAUDITLINK__" localSheetId="7" hidden="1">{"fdsup://directions/FAT Viewer?action=UPDATE&amp;creator=factset&amp;DYN_ARGS=TRUE&amp;DOC_NAME=FAT:FQL_AUDITING_CLIENT_TEMPLATE.FAT&amp;display_string=Audit&amp;VAR:KEY=NUDOVGJIVS&amp;VAR:QUERY=RkZfRUJJVERBX09QRVIoUVRSLDQvMS8yMDEwLDYvMzAvMjAxMCwsLFVTRCk=&amp;WINDOW=FIRST_POPUP&amp;HEIGH","T=450&amp;WIDTH=450&amp;START_MAXIMIZED=FALSE&amp;VAR:CALENDAR=US&amp;VAR:SYMBOL=ALL&amp;VAR:INDEX=0"}</definedName>
    <definedName name="_952__FDSAUDITLINK__" localSheetId="9" hidden="1">{"fdsup://directions/FAT Viewer?action=UPDATE&amp;creator=factset&amp;DYN_ARGS=TRUE&amp;DOC_NAME=FAT:FQL_AUDITING_CLIENT_TEMPLATE.FAT&amp;display_string=Audit&amp;VAR:KEY=NUDOVGJIVS&amp;VAR:QUERY=RkZfRUJJVERBX09QRVIoUVRSLDQvMS8yMDEwLDYvMzAvMjAxMCwsLFVTRCk=&amp;WINDOW=FIRST_POPUP&amp;HEIGH","T=450&amp;WIDTH=450&amp;START_MAXIMIZED=FALSE&amp;VAR:CALENDAR=US&amp;VAR:SYMBOL=ALL&amp;VAR:INDEX=0"}</definedName>
    <definedName name="_952__FDSAUDITLINK__" localSheetId="8" hidden="1">{"fdsup://directions/FAT Viewer?action=UPDATE&amp;creator=factset&amp;DYN_ARGS=TRUE&amp;DOC_NAME=FAT:FQL_AUDITING_CLIENT_TEMPLATE.FAT&amp;display_string=Audit&amp;VAR:KEY=NUDOVGJIVS&amp;VAR:QUERY=RkZfRUJJVERBX09QRVIoUVRSLDQvMS8yMDEwLDYvMzAvMjAxMCwsLFVTRCk=&amp;WINDOW=FIRST_POPUP&amp;HEIGH","T=450&amp;WIDTH=450&amp;START_MAXIMIZED=FALSE&amp;VAR:CALENDAR=US&amp;VAR:SYMBOL=ALL&amp;VAR:INDEX=0"}</definedName>
    <definedName name="_952__FDSAUDITLINK__" localSheetId="10" hidden="1">{"fdsup://directions/FAT Viewer?action=UPDATE&amp;creator=factset&amp;DYN_ARGS=TRUE&amp;DOC_NAME=FAT:FQL_AUDITING_CLIENT_TEMPLATE.FAT&amp;display_string=Audit&amp;VAR:KEY=NUDOVGJIVS&amp;VAR:QUERY=RkZfRUJJVERBX09QRVIoUVRSLDQvMS8yMDEwLDYvMzAvMjAxMCwsLFVTRCk=&amp;WINDOW=FIRST_POPUP&amp;HEIGH","T=450&amp;WIDTH=450&amp;START_MAXIMIZED=FALSE&amp;VAR:CALENDAR=US&amp;VAR:SYMBOL=ALL&amp;VAR:INDEX=0"}</definedName>
    <definedName name="_952__FDSAUDITLINK__" localSheetId="3" hidden="1">{"fdsup://directions/FAT Viewer?action=UPDATE&amp;creator=factset&amp;DYN_ARGS=TRUE&amp;DOC_NAME=FAT:FQL_AUDITING_CLIENT_TEMPLATE.FAT&amp;display_string=Audit&amp;VAR:KEY=NUDOVGJIVS&amp;VAR:QUERY=RkZfRUJJVERBX09QRVIoUVRSLDQvMS8yMDEwLDYvMzAvMjAxMCwsLFVTRCk=&amp;WINDOW=FIRST_POPUP&amp;HEIGH","T=450&amp;WIDTH=450&amp;START_MAXIMIZED=FALSE&amp;VAR:CALENDAR=US&amp;VAR:SYMBOL=ALL&amp;VAR:INDEX=0"}</definedName>
    <definedName name="_952__FDSAUDITLINK__" localSheetId="5" hidden="1">{"fdsup://directions/FAT Viewer?action=UPDATE&amp;creator=factset&amp;DYN_ARGS=TRUE&amp;DOC_NAME=FAT:FQL_AUDITING_CLIENT_TEMPLATE.FAT&amp;display_string=Audit&amp;VAR:KEY=NUDOVGJIVS&amp;VAR:QUERY=RkZfRUJJVERBX09QRVIoUVRSLDQvMS8yMDEwLDYvMzAvMjAxMCwsLFVTRCk=&amp;WINDOW=FIRST_POPUP&amp;HEIGH","T=450&amp;WIDTH=450&amp;START_MAXIMIZED=FALSE&amp;VAR:CALENDAR=US&amp;VAR:SYMBOL=ALL&amp;VAR:INDEX=0"}</definedName>
    <definedName name="_952__FDSAUDITLINK__" localSheetId="1" hidden="1">{"fdsup://directions/FAT Viewer?action=UPDATE&amp;creator=factset&amp;DYN_ARGS=TRUE&amp;DOC_NAME=FAT:FQL_AUDITING_CLIENT_TEMPLATE.FAT&amp;display_string=Audit&amp;VAR:KEY=NUDOVGJIVS&amp;VAR:QUERY=RkZfRUJJVERBX09QRVIoUVRSLDQvMS8yMDEwLDYvMzAvMjAxMCwsLFVTRCk=&amp;WINDOW=FIRST_POPUP&amp;HEIGH","T=450&amp;WIDTH=450&amp;START_MAXIMIZED=FALSE&amp;VAR:CALENDAR=US&amp;VAR:SYMBOL=ALL&amp;VAR:INDEX=0"}</definedName>
    <definedName name="_952__FDSAUDITLINK__" hidden="1">{"fdsup://directions/FAT Viewer?action=UPDATE&amp;creator=factset&amp;DYN_ARGS=TRUE&amp;DOC_NAME=FAT:FQL_AUDITING_CLIENT_TEMPLATE.FAT&amp;display_string=Audit&amp;VAR:KEY=NUDOVGJIVS&amp;VAR:QUERY=RkZfRUJJVERBX09QRVIoUVRSLDQvMS8yMDEwLDYvMzAvMjAxMCwsLFVTRCk=&amp;WINDOW=FIRST_POPUP&amp;HEIGH","T=450&amp;WIDTH=450&amp;START_MAXIMIZED=FALSE&amp;VAR:CALENDAR=US&amp;VAR:SYMBOL=ALL&amp;VAR:INDEX=0"}</definedName>
    <definedName name="_953__FDSAUDITLINK__" localSheetId="7" hidden="1">{"fdsup://directions/FAT Viewer?action=UPDATE&amp;creator=factset&amp;DYN_ARGS=TRUE&amp;DOC_NAME=FAT:FQL_AUDITING_CLIENT_TEMPLATE.FAT&amp;display_string=Audit&amp;VAR:KEY=HGBWTKDEHK&amp;VAR:QUERY=RkZfRUJJVERBX09QRVIoUVRSLDQvMS8yMDA5LDYvMzAvMjAwOSwsLFVTRCk=&amp;WINDOW=FIRST_POPUP&amp;HEIGH","T=450&amp;WIDTH=450&amp;START_MAXIMIZED=FALSE&amp;VAR:CALENDAR=US&amp;VAR:SYMBOL=AKS&amp;VAR:INDEX=0"}</definedName>
    <definedName name="_953__FDSAUDITLINK__" localSheetId="9" hidden="1">{"fdsup://directions/FAT Viewer?action=UPDATE&amp;creator=factset&amp;DYN_ARGS=TRUE&amp;DOC_NAME=FAT:FQL_AUDITING_CLIENT_TEMPLATE.FAT&amp;display_string=Audit&amp;VAR:KEY=HGBWTKDEHK&amp;VAR:QUERY=RkZfRUJJVERBX09QRVIoUVRSLDQvMS8yMDA5LDYvMzAvMjAwOSwsLFVTRCk=&amp;WINDOW=FIRST_POPUP&amp;HEIGH","T=450&amp;WIDTH=450&amp;START_MAXIMIZED=FALSE&amp;VAR:CALENDAR=US&amp;VAR:SYMBOL=AKS&amp;VAR:INDEX=0"}</definedName>
    <definedName name="_953__FDSAUDITLINK__" localSheetId="8" hidden="1">{"fdsup://directions/FAT Viewer?action=UPDATE&amp;creator=factset&amp;DYN_ARGS=TRUE&amp;DOC_NAME=FAT:FQL_AUDITING_CLIENT_TEMPLATE.FAT&amp;display_string=Audit&amp;VAR:KEY=HGBWTKDEHK&amp;VAR:QUERY=RkZfRUJJVERBX09QRVIoUVRSLDQvMS8yMDA5LDYvMzAvMjAwOSwsLFVTRCk=&amp;WINDOW=FIRST_POPUP&amp;HEIGH","T=450&amp;WIDTH=450&amp;START_MAXIMIZED=FALSE&amp;VAR:CALENDAR=US&amp;VAR:SYMBOL=AKS&amp;VAR:INDEX=0"}</definedName>
    <definedName name="_953__FDSAUDITLINK__" localSheetId="10" hidden="1">{"fdsup://directions/FAT Viewer?action=UPDATE&amp;creator=factset&amp;DYN_ARGS=TRUE&amp;DOC_NAME=FAT:FQL_AUDITING_CLIENT_TEMPLATE.FAT&amp;display_string=Audit&amp;VAR:KEY=HGBWTKDEHK&amp;VAR:QUERY=RkZfRUJJVERBX09QRVIoUVRSLDQvMS8yMDA5LDYvMzAvMjAwOSwsLFVTRCk=&amp;WINDOW=FIRST_POPUP&amp;HEIGH","T=450&amp;WIDTH=450&amp;START_MAXIMIZED=FALSE&amp;VAR:CALENDAR=US&amp;VAR:SYMBOL=AKS&amp;VAR:INDEX=0"}</definedName>
    <definedName name="_953__FDSAUDITLINK__" localSheetId="3" hidden="1">{"fdsup://directions/FAT Viewer?action=UPDATE&amp;creator=factset&amp;DYN_ARGS=TRUE&amp;DOC_NAME=FAT:FQL_AUDITING_CLIENT_TEMPLATE.FAT&amp;display_string=Audit&amp;VAR:KEY=HGBWTKDEHK&amp;VAR:QUERY=RkZfRUJJVERBX09QRVIoUVRSLDQvMS8yMDA5LDYvMzAvMjAwOSwsLFVTRCk=&amp;WINDOW=FIRST_POPUP&amp;HEIGH","T=450&amp;WIDTH=450&amp;START_MAXIMIZED=FALSE&amp;VAR:CALENDAR=US&amp;VAR:SYMBOL=AKS&amp;VAR:INDEX=0"}</definedName>
    <definedName name="_953__FDSAUDITLINK__" localSheetId="5" hidden="1">{"fdsup://directions/FAT Viewer?action=UPDATE&amp;creator=factset&amp;DYN_ARGS=TRUE&amp;DOC_NAME=FAT:FQL_AUDITING_CLIENT_TEMPLATE.FAT&amp;display_string=Audit&amp;VAR:KEY=HGBWTKDEHK&amp;VAR:QUERY=RkZfRUJJVERBX09QRVIoUVRSLDQvMS8yMDA5LDYvMzAvMjAwOSwsLFVTRCk=&amp;WINDOW=FIRST_POPUP&amp;HEIGH","T=450&amp;WIDTH=450&amp;START_MAXIMIZED=FALSE&amp;VAR:CALENDAR=US&amp;VAR:SYMBOL=AKS&amp;VAR:INDEX=0"}</definedName>
    <definedName name="_953__FDSAUDITLINK__" localSheetId="1" hidden="1">{"fdsup://directions/FAT Viewer?action=UPDATE&amp;creator=factset&amp;DYN_ARGS=TRUE&amp;DOC_NAME=FAT:FQL_AUDITING_CLIENT_TEMPLATE.FAT&amp;display_string=Audit&amp;VAR:KEY=HGBWTKDEHK&amp;VAR:QUERY=RkZfRUJJVERBX09QRVIoUVRSLDQvMS8yMDA5LDYvMzAvMjAwOSwsLFVTRCk=&amp;WINDOW=FIRST_POPUP&amp;HEIGH","T=450&amp;WIDTH=450&amp;START_MAXIMIZED=FALSE&amp;VAR:CALENDAR=US&amp;VAR:SYMBOL=AKS&amp;VAR:INDEX=0"}</definedName>
    <definedName name="_953__FDSAUDITLINK__" hidden="1">{"fdsup://directions/FAT Viewer?action=UPDATE&amp;creator=factset&amp;DYN_ARGS=TRUE&amp;DOC_NAME=FAT:FQL_AUDITING_CLIENT_TEMPLATE.FAT&amp;display_string=Audit&amp;VAR:KEY=HGBWTKDEHK&amp;VAR:QUERY=RkZfRUJJVERBX09QRVIoUVRSLDQvMS8yMDA5LDYvMzAvMjAwOSwsLFVTRCk=&amp;WINDOW=FIRST_POPUP&amp;HEIGH","T=450&amp;WIDTH=450&amp;START_MAXIMIZED=FALSE&amp;VAR:CALENDAR=US&amp;VAR:SYMBOL=AKS&amp;VAR:INDEX=0"}</definedName>
    <definedName name="_954__FDSAUDITLINK__" localSheetId="7" hidden="1">{"fdsup://directions/FAT Viewer?action=UPDATE&amp;creator=factset&amp;DYN_ARGS=TRUE&amp;DOC_NAME=FAT:FQL_AUDITING_CLIENT_TEMPLATE.FAT&amp;display_string=Audit&amp;VAR:KEY=PWLOTCRIXO&amp;VAR:QUERY=RkZfRUJJVERBX09QRVIoUVRSLDQvMS8yMDEwLDYvMzAvMjAxMCwsLFVTRCk=&amp;WINDOW=FIRST_POPUP&amp;HEIGH","T=450&amp;WIDTH=450&amp;START_MAXIMIZED=FALSE&amp;VAR:CALENDAR=US&amp;VAR:SYMBOL=AKS&amp;VAR:INDEX=0"}</definedName>
    <definedName name="_954__FDSAUDITLINK__" localSheetId="9" hidden="1">{"fdsup://directions/FAT Viewer?action=UPDATE&amp;creator=factset&amp;DYN_ARGS=TRUE&amp;DOC_NAME=FAT:FQL_AUDITING_CLIENT_TEMPLATE.FAT&amp;display_string=Audit&amp;VAR:KEY=PWLOTCRIXO&amp;VAR:QUERY=RkZfRUJJVERBX09QRVIoUVRSLDQvMS8yMDEwLDYvMzAvMjAxMCwsLFVTRCk=&amp;WINDOW=FIRST_POPUP&amp;HEIGH","T=450&amp;WIDTH=450&amp;START_MAXIMIZED=FALSE&amp;VAR:CALENDAR=US&amp;VAR:SYMBOL=AKS&amp;VAR:INDEX=0"}</definedName>
    <definedName name="_954__FDSAUDITLINK__" localSheetId="8" hidden="1">{"fdsup://directions/FAT Viewer?action=UPDATE&amp;creator=factset&amp;DYN_ARGS=TRUE&amp;DOC_NAME=FAT:FQL_AUDITING_CLIENT_TEMPLATE.FAT&amp;display_string=Audit&amp;VAR:KEY=PWLOTCRIXO&amp;VAR:QUERY=RkZfRUJJVERBX09QRVIoUVRSLDQvMS8yMDEwLDYvMzAvMjAxMCwsLFVTRCk=&amp;WINDOW=FIRST_POPUP&amp;HEIGH","T=450&amp;WIDTH=450&amp;START_MAXIMIZED=FALSE&amp;VAR:CALENDAR=US&amp;VAR:SYMBOL=AKS&amp;VAR:INDEX=0"}</definedName>
    <definedName name="_954__FDSAUDITLINK__" localSheetId="10" hidden="1">{"fdsup://directions/FAT Viewer?action=UPDATE&amp;creator=factset&amp;DYN_ARGS=TRUE&amp;DOC_NAME=FAT:FQL_AUDITING_CLIENT_TEMPLATE.FAT&amp;display_string=Audit&amp;VAR:KEY=PWLOTCRIXO&amp;VAR:QUERY=RkZfRUJJVERBX09QRVIoUVRSLDQvMS8yMDEwLDYvMzAvMjAxMCwsLFVTRCk=&amp;WINDOW=FIRST_POPUP&amp;HEIGH","T=450&amp;WIDTH=450&amp;START_MAXIMIZED=FALSE&amp;VAR:CALENDAR=US&amp;VAR:SYMBOL=AKS&amp;VAR:INDEX=0"}</definedName>
    <definedName name="_954__FDSAUDITLINK__" localSheetId="3" hidden="1">{"fdsup://directions/FAT Viewer?action=UPDATE&amp;creator=factset&amp;DYN_ARGS=TRUE&amp;DOC_NAME=FAT:FQL_AUDITING_CLIENT_TEMPLATE.FAT&amp;display_string=Audit&amp;VAR:KEY=PWLOTCRIXO&amp;VAR:QUERY=RkZfRUJJVERBX09QRVIoUVRSLDQvMS8yMDEwLDYvMzAvMjAxMCwsLFVTRCk=&amp;WINDOW=FIRST_POPUP&amp;HEIGH","T=450&amp;WIDTH=450&amp;START_MAXIMIZED=FALSE&amp;VAR:CALENDAR=US&amp;VAR:SYMBOL=AKS&amp;VAR:INDEX=0"}</definedName>
    <definedName name="_954__FDSAUDITLINK__" localSheetId="5" hidden="1">{"fdsup://directions/FAT Viewer?action=UPDATE&amp;creator=factset&amp;DYN_ARGS=TRUE&amp;DOC_NAME=FAT:FQL_AUDITING_CLIENT_TEMPLATE.FAT&amp;display_string=Audit&amp;VAR:KEY=PWLOTCRIXO&amp;VAR:QUERY=RkZfRUJJVERBX09QRVIoUVRSLDQvMS8yMDEwLDYvMzAvMjAxMCwsLFVTRCk=&amp;WINDOW=FIRST_POPUP&amp;HEIGH","T=450&amp;WIDTH=450&amp;START_MAXIMIZED=FALSE&amp;VAR:CALENDAR=US&amp;VAR:SYMBOL=AKS&amp;VAR:INDEX=0"}</definedName>
    <definedName name="_954__FDSAUDITLINK__" localSheetId="1" hidden="1">{"fdsup://directions/FAT Viewer?action=UPDATE&amp;creator=factset&amp;DYN_ARGS=TRUE&amp;DOC_NAME=FAT:FQL_AUDITING_CLIENT_TEMPLATE.FAT&amp;display_string=Audit&amp;VAR:KEY=PWLOTCRIXO&amp;VAR:QUERY=RkZfRUJJVERBX09QRVIoUVRSLDQvMS8yMDEwLDYvMzAvMjAxMCwsLFVTRCk=&amp;WINDOW=FIRST_POPUP&amp;HEIGH","T=450&amp;WIDTH=450&amp;START_MAXIMIZED=FALSE&amp;VAR:CALENDAR=US&amp;VAR:SYMBOL=AKS&amp;VAR:INDEX=0"}</definedName>
    <definedName name="_954__FDSAUDITLINK__" hidden="1">{"fdsup://directions/FAT Viewer?action=UPDATE&amp;creator=factset&amp;DYN_ARGS=TRUE&amp;DOC_NAME=FAT:FQL_AUDITING_CLIENT_TEMPLATE.FAT&amp;display_string=Audit&amp;VAR:KEY=PWLOTCRIXO&amp;VAR:QUERY=RkZfRUJJVERBX09QRVIoUVRSLDQvMS8yMDEwLDYvMzAvMjAxMCwsLFVTRCk=&amp;WINDOW=FIRST_POPUP&amp;HEIGH","T=450&amp;WIDTH=450&amp;START_MAXIMIZED=FALSE&amp;VAR:CALENDAR=US&amp;VAR:SYMBOL=AKS&amp;VAR:INDEX=0"}</definedName>
    <definedName name="_955__FDSAUDITLINK__" localSheetId="7" hidden="1">{"fdsup://directions/FAT Viewer?action=UPDATE&amp;creator=factset&amp;DYN_ARGS=TRUE&amp;DOC_NAME=FAT:FQL_AUDITING_CLIENT_TEMPLATE.FAT&amp;display_string=Audit&amp;VAR:KEY=PYPCNSFSTS&amp;VAR:QUERY=RkZfRUJJVERBX09QRVIoUVRSLDQvMS8yMDA5LDYvMzAvMjAwOSwsLFVTRCk=&amp;WINDOW=FIRST_POPUP&amp;HEIGH","T=450&amp;WIDTH=450&amp;START_MAXIMIZED=FALSE&amp;VAR:CALENDAR=US&amp;VAR:SYMBOL=AKAM&amp;VAR:INDEX=0"}</definedName>
    <definedName name="_955__FDSAUDITLINK__" localSheetId="9" hidden="1">{"fdsup://directions/FAT Viewer?action=UPDATE&amp;creator=factset&amp;DYN_ARGS=TRUE&amp;DOC_NAME=FAT:FQL_AUDITING_CLIENT_TEMPLATE.FAT&amp;display_string=Audit&amp;VAR:KEY=PYPCNSFSTS&amp;VAR:QUERY=RkZfRUJJVERBX09QRVIoUVRSLDQvMS8yMDA5LDYvMzAvMjAwOSwsLFVTRCk=&amp;WINDOW=FIRST_POPUP&amp;HEIGH","T=450&amp;WIDTH=450&amp;START_MAXIMIZED=FALSE&amp;VAR:CALENDAR=US&amp;VAR:SYMBOL=AKAM&amp;VAR:INDEX=0"}</definedName>
    <definedName name="_955__FDSAUDITLINK__" localSheetId="8" hidden="1">{"fdsup://directions/FAT Viewer?action=UPDATE&amp;creator=factset&amp;DYN_ARGS=TRUE&amp;DOC_NAME=FAT:FQL_AUDITING_CLIENT_TEMPLATE.FAT&amp;display_string=Audit&amp;VAR:KEY=PYPCNSFSTS&amp;VAR:QUERY=RkZfRUJJVERBX09QRVIoUVRSLDQvMS8yMDA5LDYvMzAvMjAwOSwsLFVTRCk=&amp;WINDOW=FIRST_POPUP&amp;HEIGH","T=450&amp;WIDTH=450&amp;START_MAXIMIZED=FALSE&amp;VAR:CALENDAR=US&amp;VAR:SYMBOL=AKAM&amp;VAR:INDEX=0"}</definedName>
    <definedName name="_955__FDSAUDITLINK__" localSheetId="10" hidden="1">{"fdsup://directions/FAT Viewer?action=UPDATE&amp;creator=factset&amp;DYN_ARGS=TRUE&amp;DOC_NAME=FAT:FQL_AUDITING_CLIENT_TEMPLATE.FAT&amp;display_string=Audit&amp;VAR:KEY=PYPCNSFSTS&amp;VAR:QUERY=RkZfRUJJVERBX09QRVIoUVRSLDQvMS8yMDA5LDYvMzAvMjAwOSwsLFVTRCk=&amp;WINDOW=FIRST_POPUP&amp;HEIGH","T=450&amp;WIDTH=450&amp;START_MAXIMIZED=FALSE&amp;VAR:CALENDAR=US&amp;VAR:SYMBOL=AKAM&amp;VAR:INDEX=0"}</definedName>
    <definedName name="_955__FDSAUDITLINK__" localSheetId="3" hidden="1">{"fdsup://directions/FAT Viewer?action=UPDATE&amp;creator=factset&amp;DYN_ARGS=TRUE&amp;DOC_NAME=FAT:FQL_AUDITING_CLIENT_TEMPLATE.FAT&amp;display_string=Audit&amp;VAR:KEY=PYPCNSFSTS&amp;VAR:QUERY=RkZfRUJJVERBX09QRVIoUVRSLDQvMS8yMDA5LDYvMzAvMjAwOSwsLFVTRCk=&amp;WINDOW=FIRST_POPUP&amp;HEIGH","T=450&amp;WIDTH=450&amp;START_MAXIMIZED=FALSE&amp;VAR:CALENDAR=US&amp;VAR:SYMBOL=AKAM&amp;VAR:INDEX=0"}</definedName>
    <definedName name="_955__FDSAUDITLINK__" localSheetId="5" hidden="1">{"fdsup://directions/FAT Viewer?action=UPDATE&amp;creator=factset&amp;DYN_ARGS=TRUE&amp;DOC_NAME=FAT:FQL_AUDITING_CLIENT_TEMPLATE.FAT&amp;display_string=Audit&amp;VAR:KEY=PYPCNSFSTS&amp;VAR:QUERY=RkZfRUJJVERBX09QRVIoUVRSLDQvMS8yMDA5LDYvMzAvMjAwOSwsLFVTRCk=&amp;WINDOW=FIRST_POPUP&amp;HEIGH","T=450&amp;WIDTH=450&amp;START_MAXIMIZED=FALSE&amp;VAR:CALENDAR=US&amp;VAR:SYMBOL=AKAM&amp;VAR:INDEX=0"}</definedName>
    <definedName name="_955__FDSAUDITLINK__" localSheetId="1" hidden="1">{"fdsup://directions/FAT Viewer?action=UPDATE&amp;creator=factset&amp;DYN_ARGS=TRUE&amp;DOC_NAME=FAT:FQL_AUDITING_CLIENT_TEMPLATE.FAT&amp;display_string=Audit&amp;VAR:KEY=PYPCNSFSTS&amp;VAR:QUERY=RkZfRUJJVERBX09QRVIoUVRSLDQvMS8yMDA5LDYvMzAvMjAwOSwsLFVTRCk=&amp;WINDOW=FIRST_POPUP&amp;HEIGH","T=450&amp;WIDTH=450&amp;START_MAXIMIZED=FALSE&amp;VAR:CALENDAR=US&amp;VAR:SYMBOL=AKAM&amp;VAR:INDEX=0"}</definedName>
    <definedName name="_955__FDSAUDITLINK__" hidden="1">{"fdsup://directions/FAT Viewer?action=UPDATE&amp;creator=factset&amp;DYN_ARGS=TRUE&amp;DOC_NAME=FAT:FQL_AUDITING_CLIENT_TEMPLATE.FAT&amp;display_string=Audit&amp;VAR:KEY=PYPCNSFSTS&amp;VAR:QUERY=RkZfRUJJVERBX09QRVIoUVRSLDQvMS8yMDA5LDYvMzAvMjAwOSwsLFVTRCk=&amp;WINDOW=FIRST_POPUP&amp;HEIGH","T=450&amp;WIDTH=450&amp;START_MAXIMIZED=FALSE&amp;VAR:CALENDAR=US&amp;VAR:SYMBOL=AKAM&amp;VAR:INDEX=0"}</definedName>
    <definedName name="_956__FDSAUDITLINK__" localSheetId="7" hidden="1">{"fdsup://directions/FAT Viewer?action=UPDATE&amp;creator=factset&amp;DYN_ARGS=TRUE&amp;DOC_NAME=FAT:FQL_AUDITING_CLIENT_TEMPLATE.FAT&amp;display_string=Audit&amp;VAR:KEY=FOVSVWDSFU&amp;VAR:QUERY=RkZfRUJJVERBX09QRVIoUVRSLDQvMS8yMDEwLDYvMzAvMjAxMCwsLFVTRCk=&amp;WINDOW=FIRST_POPUP&amp;HEIGH","T=450&amp;WIDTH=450&amp;START_MAXIMIZED=FALSE&amp;VAR:CALENDAR=US&amp;VAR:SYMBOL=AKAM&amp;VAR:INDEX=0"}</definedName>
    <definedName name="_956__FDSAUDITLINK__" localSheetId="9" hidden="1">{"fdsup://directions/FAT Viewer?action=UPDATE&amp;creator=factset&amp;DYN_ARGS=TRUE&amp;DOC_NAME=FAT:FQL_AUDITING_CLIENT_TEMPLATE.FAT&amp;display_string=Audit&amp;VAR:KEY=FOVSVWDSFU&amp;VAR:QUERY=RkZfRUJJVERBX09QRVIoUVRSLDQvMS8yMDEwLDYvMzAvMjAxMCwsLFVTRCk=&amp;WINDOW=FIRST_POPUP&amp;HEIGH","T=450&amp;WIDTH=450&amp;START_MAXIMIZED=FALSE&amp;VAR:CALENDAR=US&amp;VAR:SYMBOL=AKAM&amp;VAR:INDEX=0"}</definedName>
    <definedName name="_956__FDSAUDITLINK__" localSheetId="8" hidden="1">{"fdsup://directions/FAT Viewer?action=UPDATE&amp;creator=factset&amp;DYN_ARGS=TRUE&amp;DOC_NAME=FAT:FQL_AUDITING_CLIENT_TEMPLATE.FAT&amp;display_string=Audit&amp;VAR:KEY=FOVSVWDSFU&amp;VAR:QUERY=RkZfRUJJVERBX09QRVIoUVRSLDQvMS8yMDEwLDYvMzAvMjAxMCwsLFVTRCk=&amp;WINDOW=FIRST_POPUP&amp;HEIGH","T=450&amp;WIDTH=450&amp;START_MAXIMIZED=FALSE&amp;VAR:CALENDAR=US&amp;VAR:SYMBOL=AKAM&amp;VAR:INDEX=0"}</definedName>
    <definedName name="_956__FDSAUDITLINK__" localSheetId="10" hidden="1">{"fdsup://directions/FAT Viewer?action=UPDATE&amp;creator=factset&amp;DYN_ARGS=TRUE&amp;DOC_NAME=FAT:FQL_AUDITING_CLIENT_TEMPLATE.FAT&amp;display_string=Audit&amp;VAR:KEY=FOVSVWDSFU&amp;VAR:QUERY=RkZfRUJJVERBX09QRVIoUVRSLDQvMS8yMDEwLDYvMzAvMjAxMCwsLFVTRCk=&amp;WINDOW=FIRST_POPUP&amp;HEIGH","T=450&amp;WIDTH=450&amp;START_MAXIMIZED=FALSE&amp;VAR:CALENDAR=US&amp;VAR:SYMBOL=AKAM&amp;VAR:INDEX=0"}</definedName>
    <definedName name="_956__FDSAUDITLINK__" localSheetId="3" hidden="1">{"fdsup://directions/FAT Viewer?action=UPDATE&amp;creator=factset&amp;DYN_ARGS=TRUE&amp;DOC_NAME=FAT:FQL_AUDITING_CLIENT_TEMPLATE.FAT&amp;display_string=Audit&amp;VAR:KEY=FOVSVWDSFU&amp;VAR:QUERY=RkZfRUJJVERBX09QRVIoUVRSLDQvMS8yMDEwLDYvMzAvMjAxMCwsLFVTRCk=&amp;WINDOW=FIRST_POPUP&amp;HEIGH","T=450&amp;WIDTH=450&amp;START_MAXIMIZED=FALSE&amp;VAR:CALENDAR=US&amp;VAR:SYMBOL=AKAM&amp;VAR:INDEX=0"}</definedName>
    <definedName name="_956__FDSAUDITLINK__" localSheetId="5" hidden="1">{"fdsup://directions/FAT Viewer?action=UPDATE&amp;creator=factset&amp;DYN_ARGS=TRUE&amp;DOC_NAME=FAT:FQL_AUDITING_CLIENT_TEMPLATE.FAT&amp;display_string=Audit&amp;VAR:KEY=FOVSVWDSFU&amp;VAR:QUERY=RkZfRUJJVERBX09QRVIoUVRSLDQvMS8yMDEwLDYvMzAvMjAxMCwsLFVTRCk=&amp;WINDOW=FIRST_POPUP&amp;HEIGH","T=450&amp;WIDTH=450&amp;START_MAXIMIZED=FALSE&amp;VAR:CALENDAR=US&amp;VAR:SYMBOL=AKAM&amp;VAR:INDEX=0"}</definedName>
    <definedName name="_956__FDSAUDITLINK__" localSheetId="1" hidden="1">{"fdsup://directions/FAT Viewer?action=UPDATE&amp;creator=factset&amp;DYN_ARGS=TRUE&amp;DOC_NAME=FAT:FQL_AUDITING_CLIENT_TEMPLATE.FAT&amp;display_string=Audit&amp;VAR:KEY=FOVSVWDSFU&amp;VAR:QUERY=RkZfRUJJVERBX09QRVIoUVRSLDQvMS8yMDEwLDYvMzAvMjAxMCwsLFVTRCk=&amp;WINDOW=FIRST_POPUP&amp;HEIGH","T=450&amp;WIDTH=450&amp;START_MAXIMIZED=FALSE&amp;VAR:CALENDAR=US&amp;VAR:SYMBOL=AKAM&amp;VAR:INDEX=0"}</definedName>
    <definedName name="_956__FDSAUDITLINK__" hidden="1">{"fdsup://directions/FAT Viewer?action=UPDATE&amp;creator=factset&amp;DYN_ARGS=TRUE&amp;DOC_NAME=FAT:FQL_AUDITING_CLIENT_TEMPLATE.FAT&amp;display_string=Audit&amp;VAR:KEY=FOVSVWDSFU&amp;VAR:QUERY=RkZfRUJJVERBX09QRVIoUVRSLDQvMS8yMDEwLDYvMzAvMjAxMCwsLFVTRCk=&amp;WINDOW=FIRST_POPUP&amp;HEIGH","T=450&amp;WIDTH=450&amp;START_MAXIMIZED=FALSE&amp;VAR:CALENDAR=US&amp;VAR:SYMBOL=AKAM&amp;VAR:INDEX=0"}</definedName>
    <definedName name="_957__FDSAUDITLINK__" localSheetId="7" hidden="1">{"fdsup://directions/FAT Viewer?action=UPDATE&amp;creator=factset&amp;DYN_ARGS=TRUE&amp;DOC_NAME=FAT:FQL_AUDITING_CLIENT_TEMPLATE.FAT&amp;display_string=Audit&amp;VAR:KEY=BWPEJGHMVY&amp;VAR:QUERY=RkZfRUJJVERBX09QRVIoUVRSLDQvMS8yMDA5LDYvMzAvMjAwOSwsLFVTRCk=&amp;WINDOW=FIRST_POPUP&amp;HEIGH","T=450&amp;WIDTH=450&amp;START_MAXIMIZED=FALSE&amp;VAR:CALENDAR=US&amp;VAR:SYMBOL=AIZ&amp;VAR:INDEX=0"}</definedName>
    <definedName name="_957__FDSAUDITLINK__" localSheetId="9" hidden="1">{"fdsup://directions/FAT Viewer?action=UPDATE&amp;creator=factset&amp;DYN_ARGS=TRUE&amp;DOC_NAME=FAT:FQL_AUDITING_CLIENT_TEMPLATE.FAT&amp;display_string=Audit&amp;VAR:KEY=BWPEJGHMVY&amp;VAR:QUERY=RkZfRUJJVERBX09QRVIoUVRSLDQvMS8yMDA5LDYvMzAvMjAwOSwsLFVTRCk=&amp;WINDOW=FIRST_POPUP&amp;HEIGH","T=450&amp;WIDTH=450&amp;START_MAXIMIZED=FALSE&amp;VAR:CALENDAR=US&amp;VAR:SYMBOL=AIZ&amp;VAR:INDEX=0"}</definedName>
    <definedName name="_957__FDSAUDITLINK__" localSheetId="8" hidden="1">{"fdsup://directions/FAT Viewer?action=UPDATE&amp;creator=factset&amp;DYN_ARGS=TRUE&amp;DOC_NAME=FAT:FQL_AUDITING_CLIENT_TEMPLATE.FAT&amp;display_string=Audit&amp;VAR:KEY=BWPEJGHMVY&amp;VAR:QUERY=RkZfRUJJVERBX09QRVIoUVRSLDQvMS8yMDA5LDYvMzAvMjAwOSwsLFVTRCk=&amp;WINDOW=FIRST_POPUP&amp;HEIGH","T=450&amp;WIDTH=450&amp;START_MAXIMIZED=FALSE&amp;VAR:CALENDAR=US&amp;VAR:SYMBOL=AIZ&amp;VAR:INDEX=0"}</definedName>
    <definedName name="_957__FDSAUDITLINK__" localSheetId="10" hidden="1">{"fdsup://directions/FAT Viewer?action=UPDATE&amp;creator=factset&amp;DYN_ARGS=TRUE&amp;DOC_NAME=FAT:FQL_AUDITING_CLIENT_TEMPLATE.FAT&amp;display_string=Audit&amp;VAR:KEY=BWPEJGHMVY&amp;VAR:QUERY=RkZfRUJJVERBX09QRVIoUVRSLDQvMS8yMDA5LDYvMzAvMjAwOSwsLFVTRCk=&amp;WINDOW=FIRST_POPUP&amp;HEIGH","T=450&amp;WIDTH=450&amp;START_MAXIMIZED=FALSE&amp;VAR:CALENDAR=US&amp;VAR:SYMBOL=AIZ&amp;VAR:INDEX=0"}</definedName>
    <definedName name="_957__FDSAUDITLINK__" localSheetId="3" hidden="1">{"fdsup://directions/FAT Viewer?action=UPDATE&amp;creator=factset&amp;DYN_ARGS=TRUE&amp;DOC_NAME=FAT:FQL_AUDITING_CLIENT_TEMPLATE.FAT&amp;display_string=Audit&amp;VAR:KEY=BWPEJGHMVY&amp;VAR:QUERY=RkZfRUJJVERBX09QRVIoUVRSLDQvMS8yMDA5LDYvMzAvMjAwOSwsLFVTRCk=&amp;WINDOW=FIRST_POPUP&amp;HEIGH","T=450&amp;WIDTH=450&amp;START_MAXIMIZED=FALSE&amp;VAR:CALENDAR=US&amp;VAR:SYMBOL=AIZ&amp;VAR:INDEX=0"}</definedName>
    <definedName name="_957__FDSAUDITLINK__" localSheetId="5" hidden="1">{"fdsup://directions/FAT Viewer?action=UPDATE&amp;creator=factset&amp;DYN_ARGS=TRUE&amp;DOC_NAME=FAT:FQL_AUDITING_CLIENT_TEMPLATE.FAT&amp;display_string=Audit&amp;VAR:KEY=BWPEJGHMVY&amp;VAR:QUERY=RkZfRUJJVERBX09QRVIoUVRSLDQvMS8yMDA5LDYvMzAvMjAwOSwsLFVTRCk=&amp;WINDOW=FIRST_POPUP&amp;HEIGH","T=450&amp;WIDTH=450&amp;START_MAXIMIZED=FALSE&amp;VAR:CALENDAR=US&amp;VAR:SYMBOL=AIZ&amp;VAR:INDEX=0"}</definedName>
    <definedName name="_957__FDSAUDITLINK__" localSheetId="1" hidden="1">{"fdsup://directions/FAT Viewer?action=UPDATE&amp;creator=factset&amp;DYN_ARGS=TRUE&amp;DOC_NAME=FAT:FQL_AUDITING_CLIENT_TEMPLATE.FAT&amp;display_string=Audit&amp;VAR:KEY=BWPEJGHMVY&amp;VAR:QUERY=RkZfRUJJVERBX09QRVIoUVRSLDQvMS8yMDA5LDYvMzAvMjAwOSwsLFVTRCk=&amp;WINDOW=FIRST_POPUP&amp;HEIGH","T=450&amp;WIDTH=450&amp;START_MAXIMIZED=FALSE&amp;VAR:CALENDAR=US&amp;VAR:SYMBOL=AIZ&amp;VAR:INDEX=0"}</definedName>
    <definedName name="_957__FDSAUDITLINK__" hidden="1">{"fdsup://directions/FAT Viewer?action=UPDATE&amp;creator=factset&amp;DYN_ARGS=TRUE&amp;DOC_NAME=FAT:FQL_AUDITING_CLIENT_TEMPLATE.FAT&amp;display_string=Audit&amp;VAR:KEY=BWPEJGHMVY&amp;VAR:QUERY=RkZfRUJJVERBX09QRVIoUVRSLDQvMS8yMDA5LDYvMzAvMjAwOSwsLFVTRCk=&amp;WINDOW=FIRST_POPUP&amp;HEIGH","T=450&amp;WIDTH=450&amp;START_MAXIMIZED=FALSE&amp;VAR:CALENDAR=US&amp;VAR:SYMBOL=AIZ&amp;VAR:INDEX=0"}</definedName>
    <definedName name="_958__FDSAUDITLINK__" localSheetId="7" hidden="1">{"fdsup://directions/FAT Viewer?action=UPDATE&amp;creator=factset&amp;DYN_ARGS=TRUE&amp;DOC_NAME=FAT:FQL_AUDITING_CLIENT_TEMPLATE.FAT&amp;display_string=Audit&amp;VAR:KEY=JEVWFAZOFK&amp;VAR:QUERY=RkZfRUJJVERBX09QRVIoUVRSLDQvMS8yMDEwLDYvMzAvMjAxMCwsLFVTRCk=&amp;WINDOW=FIRST_POPUP&amp;HEIGH","T=450&amp;WIDTH=450&amp;START_MAXIMIZED=FALSE&amp;VAR:CALENDAR=US&amp;VAR:SYMBOL=AIZ&amp;VAR:INDEX=0"}</definedName>
    <definedName name="_958__FDSAUDITLINK__" localSheetId="9" hidden="1">{"fdsup://directions/FAT Viewer?action=UPDATE&amp;creator=factset&amp;DYN_ARGS=TRUE&amp;DOC_NAME=FAT:FQL_AUDITING_CLIENT_TEMPLATE.FAT&amp;display_string=Audit&amp;VAR:KEY=JEVWFAZOFK&amp;VAR:QUERY=RkZfRUJJVERBX09QRVIoUVRSLDQvMS8yMDEwLDYvMzAvMjAxMCwsLFVTRCk=&amp;WINDOW=FIRST_POPUP&amp;HEIGH","T=450&amp;WIDTH=450&amp;START_MAXIMIZED=FALSE&amp;VAR:CALENDAR=US&amp;VAR:SYMBOL=AIZ&amp;VAR:INDEX=0"}</definedName>
    <definedName name="_958__FDSAUDITLINK__" localSheetId="8" hidden="1">{"fdsup://directions/FAT Viewer?action=UPDATE&amp;creator=factset&amp;DYN_ARGS=TRUE&amp;DOC_NAME=FAT:FQL_AUDITING_CLIENT_TEMPLATE.FAT&amp;display_string=Audit&amp;VAR:KEY=JEVWFAZOFK&amp;VAR:QUERY=RkZfRUJJVERBX09QRVIoUVRSLDQvMS8yMDEwLDYvMzAvMjAxMCwsLFVTRCk=&amp;WINDOW=FIRST_POPUP&amp;HEIGH","T=450&amp;WIDTH=450&amp;START_MAXIMIZED=FALSE&amp;VAR:CALENDAR=US&amp;VAR:SYMBOL=AIZ&amp;VAR:INDEX=0"}</definedName>
    <definedName name="_958__FDSAUDITLINK__" localSheetId="10" hidden="1">{"fdsup://directions/FAT Viewer?action=UPDATE&amp;creator=factset&amp;DYN_ARGS=TRUE&amp;DOC_NAME=FAT:FQL_AUDITING_CLIENT_TEMPLATE.FAT&amp;display_string=Audit&amp;VAR:KEY=JEVWFAZOFK&amp;VAR:QUERY=RkZfRUJJVERBX09QRVIoUVRSLDQvMS8yMDEwLDYvMzAvMjAxMCwsLFVTRCk=&amp;WINDOW=FIRST_POPUP&amp;HEIGH","T=450&amp;WIDTH=450&amp;START_MAXIMIZED=FALSE&amp;VAR:CALENDAR=US&amp;VAR:SYMBOL=AIZ&amp;VAR:INDEX=0"}</definedName>
    <definedName name="_958__FDSAUDITLINK__" localSheetId="3" hidden="1">{"fdsup://directions/FAT Viewer?action=UPDATE&amp;creator=factset&amp;DYN_ARGS=TRUE&amp;DOC_NAME=FAT:FQL_AUDITING_CLIENT_TEMPLATE.FAT&amp;display_string=Audit&amp;VAR:KEY=JEVWFAZOFK&amp;VAR:QUERY=RkZfRUJJVERBX09QRVIoUVRSLDQvMS8yMDEwLDYvMzAvMjAxMCwsLFVTRCk=&amp;WINDOW=FIRST_POPUP&amp;HEIGH","T=450&amp;WIDTH=450&amp;START_MAXIMIZED=FALSE&amp;VAR:CALENDAR=US&amp;VAR:SYMBOL=AIZ&amp;VAR:INDEX=0"}</definedName>
    <definedName name="_958__FDSAUDITLINK__" localSheetId="5" hidden="1">{"fdsup://directions/FAT Viewer?action=UPDATE&amp;creator=factset&amp;DYN_ARGS=TRUE&amp;DOC_NAME=FAT:FQL_AUDITING_CLIENT_TEMPLATE.FAT&amp;display_string=Audit&amp;VAR:KEY=JEVWFAZOFK&amp;VAR:QUERY=RkZfRUJJVERBX09QRVIoUVRSLDQvMS8yMDEwLDYvMzAvMjAxMCwsLFVTRCk=&amp;WINDOW=FIRST_POPUP&amp;HEIGH","T=450&amp;WIDTH=450&amp;START_MAXIMIZED=FALSE&amp;VAR:CALENDAR=US&amp;VAR:SYMBOL=AIZ&amp;VAR:INDEX=0"}</definedName>
    <definedName name="_958__FDSAUDITLINK__" localSheetId="1" hidden="1">{"fdsup://directions/FAT Viewer?action=UPDATE&amp;creator=factset&amp;DYN_ARGS=TRUE&amp;DOC_NAME=FAT:FQL_AUDITING_CLIENT_TEMPLATE.FAT&amp;display_string=Audit&amp;VAR:KEY=JEVWFAZOFK&amp;VAR:QUERY=RkZfRUJJVERBX09QRVIoUVRSLDQvMS8yMDEwLDYvMzAvMjAxMCwsLFVTRCk=&amp;WINDOW=FIRST_POPUP&amp;HEIGH","T=450&amp;WIDTH=450&amp;START_MAXIMIZED=FALSE&amp;VAR:CALENDAR=US&amp;VAR:SYMBOL=AIZ&amp;VAR:INDEX=0"}</definedName>
    <definedName name="_958__FDSAUDITLINK__" hidden="1">{"fdsup://directions/FAT Viewer?action=UPDATE&amp;creator=factset&amp;DYN_ARGS=TRUE&amp;DOC_NAME=FAT:FQL_AUDITING_CLIENT_TEMPLATE.FAT&amp;display_string=Audit&amp;VAR:KEY=JEVWFAZOFK&amp;VAR:QUERY=RkZfRUJJVERBX09QRVIoUVRSLDQvMS8yMDEwLDYvMzAvMjAxMCwsLFVTRCk=&amp;WINDOW=FIRST_POPUP&amp;HEIGH","T=450&amp;WIDTH=450&amp;START_MAXIMIZED=FALSE&amp;VAR:CALENDAR=US&amp;VAR:SYMBOL=AIZ&amp;VAR:INDEX=0"}</definedName>
    <definedName name="_959__FDSAUDITLINK__" localSheetId="7" hidden="1">{"fdsup://directions/FAT Viewer?action=UPDATE&amp;creator=factset&amp;DYN_ARGS=TRUE&amp;DOC_NAME=FAT:FQL_AUDITING_CLIENT_TEMPLATE.FAT&amp;display_string=Audit&amp;VAR:KEY=VEZGTIRCPK&amp;VAR:QUERY=RkZfRUJJVERBX09QRVIoUVRSLDQvMS8yMDA5LDYvMzAvMjAwOSwsLFVTRCk=&amp;WINDOW=FIRST_POPUP&amp;HEIGH","T=450&amp;WIDTH=450&amp;START_MAXIMIZED=FALSE&amp;VAR:CALENDAR=US&amp;VAR:SYMBOL=AIV&amp;VAR:INDEX=0"}</definedName>
    <definedName name="_959__FDSAUDITLINK__" localSheetId="9" hidden="1">{"fdsup://directions/FAT Viewer?action=UPDATE&amp;creator=factset&amp;DYN_ARGS=TRUE&amp;DOC_NAME=FAT:FQL_AUDITING_CLIENT_TEMPLATE.FAT&amp;display_string=Audit&amp;VAR:KEY=VEZGTIRCPK&amp;VAR:QUERY=RkZfRUJJVERBX09QRVIoUVRSLDQvMS8yMDA5LDYvMzAvMjAwOSwsLFVTRCk=&amp;WINDOW=FIRST_POPUP&amp;HEIGH","T=450&amp;WIDTH=450&amp;START_MAXIMIZED=FALSE&amp;VAR:CALENDAR=US&amp;VAR:SYMBOL=AIV&amp;VAR:INDEX=0"}</definedName>
    <definedName name="_959__FDSAUDITLINK__" localSheetId="8" hidden="1">{"fdsup://directions/FAT Viewer?action=UPDATE&amp;creator=factset&amp;DYN_ARGS=TRUE&amp;DOC_NAME=FAT:FQL_AUDITING_CLIENT_TEMPLATE.FAT&amp;display_string=Audit&amp;VAR:KEY=VEZGTIRCPK&amp;VAR:QUERY=RkZfRUJJVERBX09QRVIoUVRSLDQvMS8yMDA5LDYvMzAvMjAwOSwsLFVTRCk=&amp;WINDOW=FIRST_POPUP&amp;HEIGH","T=450&amp;WIDTH=450&amp;START_MAXIMIZED=FALSE&amp;VAR:CALENDAR=US&amp;VAR:SYMBOL=AIV&amp;VAR:INDEX=0"}</definedName>
    <definedName name="_959__FDSAUDITLINK__" localSheetId="10" hidden="1">{"fdsup://directions/FAT Viewer?action=UPDATE&amp;creator=factset&amp;DYN_ARGS=TRUE&amp;DOC_NAME=FAT:FQL_AUDITING_CLIENT_TEMPLATE.FAT&amp;display_string=Audit&amp;VAR:KEY=VEZGTIRCPK&amp;VAR:QUERY=RkZfRUJJVERBX09QRVIoUVRSLDQvMS8yMDA5LDYvMzAvMjAwOSwsLFVTRCk=&amp;WINDOW=FIRST_POPUP&amp;HEIGH","T=450&amp;WIDTH=450&amp;START_MAXIMIZED=FALSE&amp;VAR:CALENDAR=US&amp;VAR:SYMBOL=AIV&amp;VAR:INDEX=0"}</definedName>
    <definedName name="_959__FDSAUDITLINK__" localSheetId="3" hidden="1">{"fdsup://directions/FAT Viewer?action=UPDATE&amp;creator=factset&amp;DYN_ARGS=TRUE&amp;DOC_NAME=FAT:FQL_AUDITING_CLIENT_TEMPLATE.FAT&amp;display_string=Audit&amp;VAR:KEY=VEZGTIRCPK&amp;VAR:QUERY=RkZfRUJJVERBX09QRVIoUVRSLDQvMS8yMDA5LDYvMzAvMjAwOSwsLFVTRCk=&amp;WINDOW=FIRST_POPUP&amp;HEIGH","T=450&amp;WIDTH=450&amp;START_MAXIMIZED=FALSE&amp;VAR:CALENDAR=US&amp;VAR:SYMBOL=AIV&amp;VAR:INDEX=0"}</definedName>
    <definedName name="_959__FDSAUDITLINK__" localSheetId="5" hidden="1">{"fdsup://directions/FAT Viewer?action=UPDATE&amp;creator=factset&amp;DYN_ARGS=TRUE&amp;DOC_NAME=FAT:FQL_AUDITING_CLIENT_TEMPLATE.FAT&amp;display_string=Audit&amp;VAR:KEY=VEZGTIRCPK&amp;VAR:QUERY=RkZfRUJJVERBX09QRVIoUVRSLDQvMS8yMDA5LDYvMzAvMjAwOSwsLFVTRCk=&amp;WINDOW=FIRST_POPUP&amp;HEIGH","T=450&amp;WIDTH=450&amp;START_MAXIMIZED=FALSE&amp;VAR:CALENDAR=US&amp;VAR:SYMBOL=AIV&amp;VAR:INDEX=0"}</definedName>
    <definedName name="_959__FDSAUDITLINK__" localSheetId="1" hidden="1">{"fdsup://directions/FAT Viewer?action=UPDATE&amp;creator=factset&amp;DYN_ARGS=TRUE&amp;DOC_NAME=FAT:FQL_AUDITING_CLIENT_TEMPLATE.FAT&amp;display_string=Audit&amp;VAR:KEY=VEZGTIRCPK&amp;VAR:QUERY=RkZfRUJJVERBX09QRVIoUVRSLDQvMS8yMDA5LDYvMzAvMjAwOSwsLFVTRCk=&amp;WINDOW=FIRST_POPUP&amp;HEIGH","T=450&amp;WIDTH=450&amp;START_MAXIMIZED=FALSE&amp;VAR:CALENDAR=US&amp;VAR:SYMBOL=AIV&amp;VAR:INDEX=0"}</definedName>
    <definedName name="_959__FDSAUDITLINK__" hidden="1">{"fdsup://directions/FAT Viewer?action=UPDATE&amp;creator=factset&amp;DYN_ARGS=TRUE&amp;DOC_NAME=FAT:FQL_AUDITING_CLIENT_TEMPLATE.FAT&amp;display_string=Audit&amp;VAR:KEY=VEZGTIRCPK&amp;VAR:QUERY=RkZfRUJJVERBX09QRVIoUVRSLDQvMS8yMDA5LDYvMzAvMjAwOSwsLFVTRCk=&amp;WINDOW=FIRST_POPUP&amp;HEIGH","T=450&amp;WIDTH=450&amp;START_MAXIMIZED=FALSE&amp;VAR:CALENDAR=US&amp;VAR:SYMBOL=AIV&amp;VAR:INDEX=0"}</definedName>
    <definedName name="_96__FDSAUDITLINK__" localSheetId="7" hidden="1">{"fdsup://directions/FAT Viewer?action=UPDATE&amp;creator=factset&amp;DYN_ARGS=TRUE&amp;DOC_NAME=FAT:FQL_AUDITING_CLIENT_TEMPLATE.FAT&amp;display_string=Audit&amp;VAR:KEY=DYXCTGFQFO&amp;VAR:QUERY=RkZfRUJJVERBX09QRVIoUVRSLDQvMS8yMDEwLDYvMzAvMjAxMCwsLFVTRCk=&amp;WINDOW=FIRST_POPUP&amp;HEIGH","T=450&amp;WIDTH=450&amp;START_MAXIMIZED=FALSE&amp;VAR:CALENDAR=US&amp;VAR:SYMBOL=TYC&amp;VAR:INDEX=0"}</definedName>
    <definedName name="_96__FDSAUDITLINK__" localSheetId="9" hidden="1">{"fdsup://directions/FAT Viewer?action=UPDATE&amp;creator=factset&amp;DYN_ARGS=TRUE&amp;DOC_NAME=FAT:FQL_AUDITING_CLIENT_TEMPLATE.FAT&amp;display_string=Audit&amp;VAR:KEY=DYXCTGFQFO&amp;VAR:QUERY=RkZfRUJJVERBX09QRVIoUVRSLDQvMS8yMDEwLDYvMzAvMjAxMCwsLFVTRCk=&amp;WINDOW=FIRST_POPUP&amp;HEIGH","T=450&amp;WIDTH=450&amp;START_MAXIMIZED=FALSE&amp;VAR:CALENDAR=US&amp;VAR:SYMBOL=TYC&amp;VAR:INDEX=0"}</definedName>
    <definedName name="_96__FDSAUDITLINK__" localSheetId="8" hidden="1">{"fdsup://directions/FAT Viewer?action=UPDATE&amp;creator=factset&amp;DYN_ARGS=TRUE&amp;DOC_NAME=FAT:FQL_AUDITING_CLIENT_TEMPLATE.FAT&amp;display_string=Audit&amp;VAR:KEY=DYXCTGFQFO&amp;VAR:QUERY=RkZfRUJJVERBX09QRVIoUVRSLDQvMS8yMDEwLDYvMzAvMjAxMCwsLFVTRCk=&amp;WINDOW=FIRST_POPUP&amp;HEIGH","T=450&amp;WIDTH=450&amp;START_MAXIMIZED=FALSE&amp;VAR:CALENDAR=US&amp;VAR:SYMBOL=TYC&amp;VAR:INDEX=0"}</definedName>
    <definedName name="_96__FDSAUDITLINK__" localSheetId="10" hidden="1">{"fdsup://directions/FAT Viewer?action=UPDATE&amp;creator=factset&amp;DYN_ARGS=TRUE&amp;DOC_NAME=FAT:FQL_AUDITING_CLIENT_TEMPLATE.FAT&amp;display_string=Audit&amp;VAR:KEY=DYXCTGFQFO&amp;VAR:QUERY=RkZfRUJJVERBX09QRVIoUVRSLDQvMS8yMDEwLDYvMzAvMjAxMCwsLFVTRCk=&amp;WINDOW=FIRST_POPUP&amp;HEIGH","T=450&amp;WIDTH=450&amp;START_MAXIMIZED=FALSE&amp;VAR:CALENDAR=US&amp;VAR:SYMBOL=TYC&amp;VAR:INDEX=0"}</definedName>
    <definedName name="_96__FDSAUDITLINK__" localSheetId="3" hidden="1">{"fdsup://directions/FAT Viewer?action=UPDATE&amp;creator=factset&amp;DYN_ARGS=TRUE&amp;DOC_NAME=FAT:FQL_AUDITING_CLIENT_TEMPLATE.FAT&amp;display_string=Audit&amp;VAR:KEY=DYXCTGFQFO&amp;VAR:QUERY=RkZfRUJJVERBX09QRVIoUVRSLDQvMS8yMDEwLDYvMzAvMjAxMCwsLFVTRCk=&amp;WINDOW=FIRST_POPUP&amp;HEIGH","T=450&amp;WIDTH=450&amp;START_MAXIMIZED=FALSE&amp;VAR:CALENDAR=US&amp;VAR:SYMBOL=TYC&amp;VAR:INDEX=0"}</definedName>
    <definedName name="_96__FDSAUDITLINK__" localSheetId="5" hidden="1">{"fdsup://directions/FAT Viewer?action=UPDATE&amp;creator=factset&amp;DYN_ARGS=TRUE&amp;DOC_NAME=FAT:FQL_AUDITING_CLIENT_TEMPLATE.FAT&amp;display_string=Audit&amp;VAR:KEY=DYXCTGFQFO&amp;VAR:QUERY=RkZfRUJJVERBX09QRVIoUVRSLDQvMS8yMDEwLDYvMzAvMjAxMCwsLFVTRCk=&amp;WINDOW=FIRST_POPUP&amp;HEIGH","T=450&amp;WIDTH=450&amp;START_MAXIMIZED=FALSE&amp;VAR:CALENDAR=US&amp;VAR:SYMBOL=TYC&amp;VAR:INDEX=0"}</definedName>
    <definedName name="_96__FDSAUDITLINK__" localSheetId="1" hidden="1">{"fdsup://directions/FAT Viewer?action=UPDATE&amp;creator=factset&amp;DYN_ARGS=TRUE&amp;DOC_NAME=FAT:FQL_AUDITING_CLIENT_TEMPLATE.FAT&amp;display_string=Audit&amp;VAR:KEY=DYXCTGFQFO&amp;VAR:QUERY=RkZfRUJJVERBX09QRVIoUVRSLDQvMS8yMDEwLDYvMzAvMjAxMCwsLFVTRCk=&amp;WINDOW=FIRST_POPUP&amp;HEIGH","T=450&amp;WIDTH=450&amp;START_MAXIMIZED=FALSE&amp;VAR:CALENDAR=US&amp;VAR:SYMBOL=TYC&amp;VAR:INDEX=0"}</definedName>
    <definedName name="_96__FDSAUDITLINK__" hidden="1">{"fdsup://directions/FAT Viewer?action=UPDATE&amp;creator=factset&amp;DYN_ARGS=TRUE&amp;DOC_NAME=FAT:FQL_AUDITING_CLIENT_TEMPLATE.FAT&amp;display_string=Audit&amp;VAR:KEY=DYXCTGFQFO&amp;VAR:QUERY=RkZfRUJJVERBX09QRVIoUVRSLDQvMS8yMDEwLDYvMzAvMjAxMCwsLFVTRCk=&amp;WINDOW=FIRST_POPUP&amp;HEIGH","T=450&amp;WIDTH=450&amp;START_MAXIMIZED=FALSE&amp;VAR:CALENDAR=US&amp;VAR:SYMBOL=TYC&amp;VAR:INDEX=0"}</definedName>
    <definedName name="_960__FDSAUDITLINK__" localSheetId="7" hidden="1">{"fdsup://directions/FAT Viewer?action=UPDATE&amp;creator=factset&amp;DYN_ARGS=TRUE&amp;DOC_NAME=FAT:FQL_AUDITING_CLIENT_TEMPLATE.FAT&amp;display_string=Audit&amp;VAR:KEY=HQVUVGNWTE&amp;VAR:QUERY=RkZfRUJJVERBX09QRVIoUVRSLDQvMS8yMDEwLDYvMzAvMjAxMCwsLFVTRCk=&amp;WINDOW=FIRST_POPUP&amp;HEIGH","T=450&amp;WIDTH=450&amp;START_MAXIMIZED=FALSE&amp;VAR:CALENDAR=US&amp;VAR:SYMBOL=AIV&amp;VAR:INDEX=0"}</definedName>
    <definedName name="_960__FDSAUDITLINK__" localSheetId="9" hidden="1">{"fdsup://directions/FAT Viewer?action=UPDATE&amp;creator=factset&amp;DYN_ARGS=TRUE&amp;DOC_NAME=FAT:FQL_AUDITING_CLIENT_TEMPLATE.FAT&amp;display_string=Audit&amp;VAR:KEY=HQVUVGNWTE&amp;VAR:QUERY=RkZfRUJJVERBX09QRVIoUVRSLDQvMS8yMDEwLDYvMzAvMjAxMCwsLFVTRCk=&amp;WINDOW=FIRST_POPUP&amp;HEIGH","T=450&amp;WIDTH=450&amp;START_MAXIMIZED=FALSE&amp;VAR:CALENDAR=US&amp;VAR:SYMBOL=AIV&amp;VAR:INDEX=0"}</definedName>
    <definedName name="_960__FDSAUDITLINK__" localSheetId="8" hidden="1">{"fdsup://directions/FAT Viewer?action=UPDATE&amp;creator=factset&amp;DYN_ARGS=TRUE&amp;DOC_NAME=FAT:FQL_AUDITING_CLIENT_TEMPLATE.FAT&amp;display_string=Audit&amp;VAR:KEY=HQVUVGNWTE&amp;VAR:QUERY=RkZfRUJJVERBX09QRVIoUVRSLDQvMS8yMDEwLDYvMzAvMjAxMCwsLFVTRCk=&amp;WINDOW=FIRST_POPUP&amp;HEIGH","T=450&amp;WIDTH=450&amp;START_MAXIMIZED=FALSE&amp;VAR:CALENDAR=US&amp;VAR:SYMBOL=AIV&amp;VAR:INDEX=0"}</definedName>
    <definedName name="_960__FDSAUDITLINK__" localSheetId="10" hidden="1">{"fdsup://directions/FAT Viewer?action=UPDATE&amp;creator=factset&amp;DYN_ARGS=TRUE&amp;DOC_NAME=FAT:FQL_AUDITING_CLIENT_TEMPLATE.FAT&amp;display_string=Audit&amp;VAR:KEY=HQVUVGNWTE&amp;VAR:QUERY=RkZfRUJJVERBX09QRVIoUVRSLDQvMS8yMDEwLDYvMzAvMjAxMCwsLFVTRCk=&amp;WINDOW=FIRST_POPUP&amp;HEIGH","T=450&amp;WIDTH=450&amp;START_MAXIMIZED=FALSE&amp;VAR:CALENDAR=US&amp;VAR:SYMBOL=AIV&amp;VAR:INDEX=0"}</definedName>
    <definedName name="_960__FDSAUDITLINK__" localSheetId="3" hidden="1">{"fdsup://directions/FAT Viewer?action=UPDATE&amp;creator=factset&amp;DYN_ARGS=TRUE&amp;DOC_NAME=FAT:FQL_AUDITING_CLIENT_TEMPLATE.FAT&amp;display_string=Audit&amp;VAR:KEY=HQVUVGNWTE&amp;VAR:QUERY=RkZfRUJJVERBX09QRVIoUVRSLDQvMS8yMDEwLDYvMzAvMjAxMCwsLFVTRCk=&amp;WINDOW=FIRST_POPUP&amp;HEIGH","T=450&amp;WIDTH=450&amp;START_MAXIMIZED=FALSE&amp;VAR:CALENDAR=US&amp;VAR:SYMBOL=AIV&amp;VAR:INDEX=0"}</definedName>
    <definedName name="_960__FDSAUDITLINK__" localSheetId="5" hidden="1">{"fdsup://directions/FAT Viewer?action=UPDATE&amp;creator=factset&amp;DYN_ARGS=TRUE&amp;DOC_NAME=FAT:FQL_AUDITING_CLIENT_TEMPLATE.FAT&amp;display_string=Audit&amp;VAR:KEY=HQVUVGNWTE&amp;VAR:QUERY=RkZfRUJJVERBX09QRVIoUVRSLDQvMS8yMDEwLDYvMzAvMjAxMCwsLFVTRCk=&amp;WINDOW=FIRST_POPUP&amp;HEIGH","T=450&amp;WIDTH=450&amp;START_MAXIMIZED=FALSE&amp;VAR:CALENDAR=US&amp;VAR:SYMBOL=AIV&amp;VAR:INDEX=0"}</definedName>
    <definedName name="_960__FDSAUDITLINK__" localSheetId="1" hidden="1">{"fdsup://directions/FAT Viewer?action=UPDATE&amp;creator=factset&amp;DYN_ARGS=TRUE&amp;DOC_NAME=FAT:FQL_AUDITING_CLIENT_TEMPLATE.FAT&amp;display_string=Audit&amp;VAR:KEY=HQVUVGNWTE&amp;VAR:QUERY=RkZfRUJJVERBX09QRVIoUVRSLDQvMS8yMDEwLDYvMzAvMjAxMCwsLFVTRCk=&amp;WINDOW=FIRST_POPUP&amp;HEIGH","T=450&amp;WIDTH=450&amp;START_MAXIMIZED=FALSE&amp;VAR:CALENDAR=US&amp;VAR:SYMBOL=AIV&amp;VAR:INDEX=0"}</definedName>
    <definedName name="_960__FDSAUDITLINK__" hidden="1">{"fdsup://directions/FAT Viewer?action=UPDATE&amp;creator=factset&amp;DYN_ARGS=TRUE&amp;DOC_NAME=FAT:FQL_AUDITING_CLIENT_TEMPLATE.FAT&amp;display_string=Audit&amp;VAR:KEY=HQVUVGNWTE&amp;VAR:QUERY=RkZfRUJJVERBX09QRVIoUVRSLDQvMS8yMDEwLDYvMzAvMjAxMCwsLFVTRCk=&amp;WINDOW=FIRST_POPUP&amp;HEIGH","T=450&amp;WIDTH=450&amp;START_MAXIMIZED=FALSE&amp;VAR:CALENDAR=US&amp;VAR:SYMBOL=AIV&amp;VAR:INDEX=0"}</definedName>
    <definedName name="_961__FDSAUDITLINK__" localSheetId="7" hidden="1">{"fdsup://directions/FAT Viewer?action=UPDATE&amp;creator=factset&amp;DYN_ARGS=TRUE&amp;DOC_NAME=FAT:FQL_AUDITING_CLIENT_TEMPLATE.FAT&amp;display_string=Audit&amp;VAR:KEY=HYFEPOBQJM&amp;VAR:QUERY=RkZfRUJJVERBX09QRVIoUVRSLDQvMS8yMDA5LDYvMzAvMjAwOSwsLFVTRCk=&amp;WINDOW=FIRST_POPUP&amp;HEIGH","T=450&amp;WIDTH=450&amp;START_MAXIMIZED=FALSE&amp;VAR:CALENDAR=US&amp;VAR:SYMBOL=AIG&amp;VAR:INDEX=0"}</definedName>
    <definedName name="_961__FDSAUDITLINK__" localSheetId="9" hidden="1">{"fdsup://directions/FAT Viewer?action=UPDATE&amp;creator=factset&amp;DYN_ARGS=TRUE&amp;DOC_NAME=FAT:FQL_AUDITING_CLIENT_TEMPLATE.FAT&amp;display_string=Audit&amp;VAR:KEY=HYFEPOBQJM&amp;VAR:QUERY=RkZfRUJJVERBX09QRVIoUVRSLDQvMS8yMDA5LDYvMzAvMjAwOSwsLFVTRCk=&amp;WINDOW=FIRST_POPUP&amp;HEIGH","T=450&amp;WIDTH=450&amp;START_MAXIMIZED=FALSE&amp;VAR:CALENDAR=US&amp;VAR:SYMBOL=AIG&amp;VAR:INDEX=0"}</definedName>
    <definedName name="_961__FDSAUDITLINK__" localSheetId="8" hidden="1">{"fdsup://directions/FAT Viewer?action=UPDATE&amp;creator=factset&amp;DYN_ARGS=TRUE&amp;DOC_NAME=FAT:FQL_AUDITING_CLIENT_TEMPLATE.FAT&amp;display_string=Audit&amp;VAR:KEY=HYFEPOBQJM&amp;VAR:QUERY=RkZfRUJJVERBX09QRVIoUVRSLDQvMS8yMDA5LDYvMzAvMjAwOSwsLFVTRCk=&amp;WINDOW=FIRST_POPUP&amp;HEIGH","T=450&amp;WIDTH=450&amp;START_MAXIMIZED=FALSE&amp;VAR:CALENDAR=US&amp;VAR:SYMBOL=AIG&amp;VAR:INDEX=0"}</definedName>
    <definedName name="_961__FDSAUDITLINK__" localSheetId="10" hidden="1">{"fdsup://directions/FAT Viewer?action=UPDATE&amp;creator=factset&amp;DYN_ARGS=TRUE&amp;DOC_NAME=FAT:FQL_AUDITING_CLIENT_TEMPLATE.FAT&amp;display_string=Audit&amp;VAR:KEY=HYFEPOBQJM&amp;VAR:QUERY=RkZfRUJJVERBX09QRVIoUVRSLDQvMS8yMDA5LDYvMzAvMjAwOSwsLFVTRCk=&amp;WINDOW=FIRST_POPUP&amp;HEIGH","T=450&amp;WIDTH=450&amp;START_MAXIMIZED=FALSE&amp;VAR:CALENDAR=US&amp;VAR:SYMBOL=AIG&amp;VAR:INDEX=0"}</definedName>
    <definedName name="_961__FDSAUDITLINK__" localSheetId="3" hidden="1">{"fdsup://directions/FAT Viewer?action=UPDATE&amp;creator=factset&amp;DYN_ARGS=TRUE&amp;DOC_NAME=FAT:FQL_AUDITING_CLIENT_TEMPLATE.FAT&amp;display_string=Audit&amp;VAR:KEY=HYFEPOBQJM&amp;VAR:QUERY=RkZfRUJJVERBX09QRVIoUVRSLDQvMS8yMDA5LDYvMzAvMjAwOSwsLFVTRCk=&amp;WINDOW=FIRST_POPUP&amp;HEIGH","T=450&amp;WIDTH=450&amp;START_MAXIMIZED=FALSE&amp;VAR:CALENDAR=US&amp;VAR:SYMBOL=AIG&amp;VAR:INDEX=0"}</definedName>
    <definedName name="_961__FDSAUDITLINK__" localSheetId="5" hidden="1">{"fdsup://directions/FAT Viewer?action=UPDATE&amp;creator=factset&amp;DYN_ARGS=TRUE&amp;DOC_NAME=FAT:FQL_AUDITING_CLIENT_TEMPLATE.FAT&amp;display_string=Audit&amp;VAR:KEY=HYFEPOBQJM&amp;VAR:QUERY=RkZfRUJJVERBX09QRVIoUVRSLDQvMS8yMDA5LDYvMzAvMjAwOSwsLFVTRCk=&amp;WINDOW=FIRST_POPUP&amp;HEIGH","T=450&amp;WIDTH=450&amp;START_MAXIMIZED=FALSE&amp;VAR:CALENDAR=US&amp;VAR:SYMBOL=AIG&amp;VAR:INDEX=0"}</definedName>
    <definedName name="_961__FDSAUDITLINK__" localSheetId="1" hidden="1">{"fdsup://directions/FAT Viewer?action=UPDATE&amp;creator=factset&amp;DYN_ARGS=TRUE&amp;DOC_NAME=FAT:FQL_AUDITING_CLIENT_TEMPLATE.FAT&amp;display_string=Audit&amp;VAR:KEY=HYFEPOBQJM&amp;VAR:QUERY=RkZfRUJJVERBX09QRVIoUVRSLDQvMS8yMDA5LDYvMzAvMjAwOSwsLFVTRCk=&amp;WINDOW=FIRST_POPUP&amp;HEIGH","T=450&amp;WIDTH=450&amp;START_MAXIMIZED=FALSE&amp;VAR:CALENDAR=US&amp;VAR:SYMBOL=AIG&amp;VAR:INDEX=0"}</definedName>
    <definedName name="_961__FDSAUDITLINK__" hidden="1">{"fdsup://directions/FAT Viewer?action=UPDATE&amp;creator=factset&amp;DYN_ARGS=TRUE&amp;DOC_NAME=FAT:FQL_AUDITING_CLIENT_TEMPLATE.FAT&amp;display_string=Audit&amp;VAR:KEY=HYFEPOBQJM&amp;VAR:QUERY=RkZfRUJJVERBX09QRVIoUVRSLDQvMS8yMDA5LDYvMzAvMjAwOSwsLFVTRCk=&amp;WINDOW=FIRST_POPUP&amp;HEIGH","T=450&amp;WIDTH=450&amp;START_MAXIMIZED=FALSE&amp;VAR:CALENDAR=US&amp;VAR:SYMBOL=AIG&amp;VAR:INDEX=0"}</definedName>
    <definedName name="_962__FDSAUDITLINK__" localSheetId="7" hidden="1">{"fdsup://directions/FAT Viewer?action=UPDATE&amp;creator=factset&amp;DYN_ARGS=TRUE&amp;DOC_NAME=FAT:FQL_AUDITING_CLIENT_TEMPLATE.FAT&amp;display_string=Audit&amp;VAR:KEY=LONMJWPEFK&amp;VAR:QUERY=RkZfRUJJVERBX09QRVIoUVRSLDQvMS8yMDEwLDYvMzAvMjAxMCwsLFVTRCk=&amp;WINDOW=FIRST_POPUP&amp;HEIGH","T=450&amp;WIDTH=450&amp;START_MAXIMIZED=FALSE&amp;VAR:CALENDAR=US&amp;VAR:SYMBOL=AIG&amp;VAR:INDEX=0"}</definedName>
    <definedName name="_962__FDSAUDITLINK__" localSheetId="9" hidden="1">{"fdsup://directions/FAT Viewer?action=UPDATE&amp;creator=factset&amp;DYN_ARGS=TRUE&amp;DOC_NAME=FAT:FQL_AUDITING_CLIENT_TEMPLATE.FAT&amp;display_string=Audit&amp;VAR:KEY=LONMJWPEFK&amp;VAR:QUERY=RkZfRUJJVERBX09QRVIoUVRSLDQvMS8yMDEwLDYvMzAvMjAxMCwsLFVTRCk=&amp;WINDOW=FIRST_POPUP&amp;HEIGH","T=450&amp;WIDTH=450&amp;START_MAXIMIZED=FALSE&amp;VAR:CALENDAR=US&amp;VAR:SYMBOL=AIG&amp;VAR:INDEX=0"}</definedName>
    <definedName name="_962__FDSAUDITLINK__" localSheetId="8" hidden="1">{"fdsup://directions/FAT Viewer?action=UPDATE&amp;creator=factset&amp;DYN_ARGS=TRUE&amp;DOC_NAME=FAT:FQL_AUDITING_CLIENT_TEMPLATE.FAT&amp;display_string=Audit&amp;VAR:KEY=LONMJWPEFK&amp;VAR:QUERY=RkZfRUJJVERBX09QRVIoUVRSLDQvMS8yMDEwLDYvMzAvMjAxMCwsLFVTRCk=&amp;WINDOW=FIRST_POPUP&amp;HEIGH","T=450&amp;WIDTH=450&amp;START_MAXIMIZED=FALSE&amp;VAR:CALENDAR=US&amp;VAR:SYMBOL=AIG&amp;VAR:INDEX=0"}</definedName>
    <definedName name="_962__FDSAUDITLINK__" localSheetId="10" hidden="1">{"fdsup://directions/FAT Viewer?action=UPDATE&amp;creator=factset&amp;DYN_ARGS=TRUE&amp;DOC_NAME=FAT:FQL_AUDITING_CLIENT_TEMPLATE.FAT&amp;display_string=Audit&amp;VAR:KEY=LONMJWPEFK&amp;VAR:QUERY=RkZfRUJJVERBX09QRVIoUVRSLDQvMS8yMDEwLDYvMzAvMjAxMCwsLFVTRCk=&amp;WINDOW=FIRST_POPUP&amp;HEIGH","T=450&amp;WIDTH=450&amp;START_MAXIMIZED=FALSE&amp;VAR:CALENDAR=US&amp;VAR:SYMBOL=AIG&amp;VAR:INDEX=0"}</definedName>
    <definedName name="_962__FDSAUDITLINK__" localSheetId="3" hidden="1">{"fdsup://directions/FAT Viewer?action=UPDATE&amp;creator=factset&amp;DYN_ARGS=TRUE&amp;DOC_NAME=FAT:FQL_AUDITING_CLIENT_TEMPLATE.FAT&amp;display_string=Audit&amp;VAR:KEY=LONMJWPEFK&amp;VAR:QUERY=RkZfRUJJVERBX09QRVIoUVRSLDQvMS8yMDEwLDYvMzAvMjAxMCwsLFVTRCk=&amp;WINDOW=FIRST_POPUP&amp;HEIGH","T=450&amp;WIDTH=450&amp;START_MAXIMIZED=FALSE&amp;VAR:CALENDAR=US&amp;VAR:SYMBOL=AIG&amp;VAR:INDEX=0"}</definedName>
    <definedName name="_962__FDSAUDITLINK__" localSheetId="5" hidden="1">{"fdsup://directions/FAT Viewer?action=UPDATE&amp;creator=factset&amp;DYN_ARGS=TRUE&amp;DOC_NAME=FAT:FQL_AUDITING_CLIENT_TEMPLATE.FAT&amp;display_string=Audit&amp;VAR:KEY=LONMJWPEFK&amp;VAR:QUERY=RkZfRUJJVERBX09QRVIoUVRSLDQvMS8yMDEwLDYvMzAvMjAxMCwsLFVTRCk=&amp;WINDOW=FIRST_POPUP&amp;HEIGH","T=450&amp;WIDTH=450&amp;START_MAXIMIZED=FALSE&amp;VAR:CALENDAR=US&amp;VAR:SYMBOL=AIG&amp;VAR:INDEX=0"}</definedName>
    <definedName name="_962__FDSAUDITLINK__" localSheetId="1" hidden="1">{"fdsup://directions/FAT Viewer?action=UPDATE&amp;creator=factset&amp;DYN_ARGS=TRUE&amp;DOC_NAME=FAT:FQL_AUDITING_CLIENT_TEMPLATE.FAT&amp;display_string=Audit&amp;VAR:KEY=LONMJWPEFK&amp;VAR:QUERY=RkZfRUJJVERBX09QRVIoUVRSLDQvMS8yMDEwLDYvMzAvMjAxMCwsLFVTRCk=&amp;WINDOW=FIRST_POPUP&amp;HEIGH","T=450&amp;WIDTH=450&amp;START_MAXIMIZED=FALSE&amp;VAR:CALENDAR=US&amp;VAR:SYMBOL=AIG&amp;VAR:INDEX=0"}</definedName>
    <definedName name="_962__FDSAUDITLINK__" hidden="1">{"fdsup://directions/FAT Viewer?action=UPDATE&amp;creator=factset&amp;DYN_ARGS=TRUE&amp;DOC_NAME=FAT:FQL_AUDITING_CLIENT_TEMPLATE.FAT&amp;display_string=Audit&amp;VAR:KEY=LONMJWPEFK&amp;VAR:QUERY=RkZfRUJJVERBX09QRVIoUVRSLDQvMS8yMDEwLDYvMzAvMjAxMCwsLFVTRCk=&amp;WINDOW=FIRST_POPUP&amp;HEIGH","T=450&amp;WIDTH=450&amp;START_MAXIMIZED=FALSE&amp;VAR:CALENDAR=US&amp;VAR:SYMBOL=AIG&amp;VAR:INDEX=0"}</definedName>
    <definedName name="_963__FDSAUDITLINK__" localSheetId="7" hidden="1">{"fdsup://directions/FAT Viewer?action=UPDATE&amp;creator=factset&amp;DYN_ARGS=TRUE&amp;DOC_NAME=FAT:FQL_AUDITING_CLIENT_TEMPLATE.FAT&amp;display_string=Audit&amp;VAR:KEY=ZSXWVMVUPE&amp;VAR:QUERY=RkZfRUJJVERBX09QRVIoUVRSLDQvMS8yMDA5LDYvMzAvMjAwOSwsLFVTRCk=&amp;WINDOW=FIRST_POPUP&amp;HEIGH","T=450&amp;WIDTH=450&amp;START_MAXIMIZED=FALSE&amp;VAR:CALENDAR=US&amp;VAR:SYMBOL=AGN&amp;VAR:INDEX=0"}</definedName>
    <definedName name="_963__FDSAUDITLINK__" localSheetId="9" hidden="1">{"fdsup://directions/FAT Viewer?action=UPDATE&amp;creator=factset&amp;DYN_ARGS=TRUE&amp;DOC_NAME=FAT:FQL_AUDITING_CLIENT_TEMPLATE.FAT&amp;display_string=Audit&amp;VAR:KEY=ZSXWVMVUPE&amp;VAR:QUERY=RkZfRUJJVERBX09QRVIoUVRSLDQvMS8yMDA5LDYvMzAvMjAwOSwsLFVTRCk=&amp;WINDOW=FIRST_POPUP&amp;HEIGH","T=450&amp;WIDTH=450&amp;START_MAXIMIZED=FALSE&amp;VAR:CALENDAR=US&amp;VAR:SYMBOL=AGN&amp;VAR:INDEX=0"}</definedName>
    <definedName name="_963__FDSAUDITLINK__" localSheetId="8" hidden="1">{"fdsup://directions/FAT Viewer?action=UPDATE&amp;creator=factset&amp;DYN_ARGS=TRUE&amp;DOC_NAME=FAT:FQL_AUDITING_CLIENT_TEMPLATE.FAT&amp;display_string=Audit&amp;VAR:KEY=ZSXWVMVUPE&amp;VAR:QUERY=RkZfRUJJVERBX09QRVIoUVRSLDQvMS8yMDA5LDYvMzAvMjAwOSwsLFVTRCk=&amp;WINDOW=FIRST_POPUP&amp;HEIGH","T=450&amp;WIDTH=450&amp;START_MAXIMIZED=FALSE&amp;VAR:CALENDAR=US&amp;VAR:SYMBOL=AGN&amp;VAR:INDEX=0"}</definedName>
    <definedName name="_963__FDSAUDITLINK__" localSheetId="10" hidden="1">{"fdsup://directions/FAT Viewer?action=UPDATE&amp;creator=factset&amp;DYN_ARGS=TRUE&amp;DOC_NAME=FAT:FQL_AUDITING_CLIENT_TEMPLATE.FAT&amp;display_string=Audit&amp;VAR:KEY=ZSXWVMVUPE&amp;VAR:QUERY=RkZfRUJJVERBX09QRVIoUVRSLDQvMS8yMDA5LDYvMzAvMjAwOSwsLFVTRCk=&amp;WINDOW=FIRST_POPUP&amp;HEIGH","T=450&amp;WIDTH=450&amp;START_MAXIMIZED=FALSE&amp;VAR:CALENDAR=US&amp;VAR:SYMBOL=AGN&amp;VAR:INDEX=0"}</definedName>
    <definedName name="_963__FDSAUDITLINK__" localSheetId="3" hidden="1">{"fdsup://directions/FAT Viewer?action=UPDATE&amp;creator=factset&amp;DYN_ARGS=TRUE&amp;DOC_NAME=FAT:FQL_AUDITING_CLIENT_TEMPLATE.FAT&amp;display_string=Audit&amp;VAR:KEY=ZSXWVMVUPE&amp;VAR:QUERY=RkZfRUJJVERBX09QRVIoUVRSLDQvMS8yMDA5LDYvMzAvMjAwOSwsLFVTRCk=&amp;WINDOW=FIRST_POPUP&amp;HEIGH","T=450&amp;WIDTH=450&amp;START_MAXIMIZED=FALSE&amp;VAR:CALENDAR=US&amp;VAR:SYMBOL=AGN&amp;VAR:INDEX=0"}</definedName>
    <definedName name="_963__FDSAUDITLINK__" localSheetId="5" hidden="1">{"fdsup://directions/FAT Viewer?action=UPDATE&amp;creator=factset&amp;DYN_ARGS=TRUE&amp;DOC_NAME=FAT:FQL_AUDITING_CLIENT_TEMPLATE.FAT&amp;display_string=Audit&amp;VAR:KEY=ZSXWVMVUPE&amp;VAR:QUERY=RkZfRUJJVERBX09QRVIoUVRSLDQvMS8yMDA5LDYvMzAvMjAwOSwsLFVTRCk=&amp;WINDOW=FIRST_POPUP&amp;HEIGH","T=450&amp;WIDTH=450&amp;START_MAXIMIZED=FALSE&amp;VAR:CALENDAR=US&amp;VAR:SYMBOL=AGN&amp;VAR:INDEX=0"}</definedName>
    <definedName name="_963__FDSAUDITLINK__" localSheetId="1" hidden="1">{"fdsup://directions/FAT Viewer?action=UPDATE&amp;creator=factset&amp;DYN_ARGS=TRUE&amp;DOC_NAME=FAT:FQL_AUDITING_CLIENT_TEMPLATE.FAT&amp;display_string=Audit&amp;VAR:KEY=ZSXWVMVUPE&amp;VAR:QUERY=RkZfRUJJVERBX09QRVIoUVRSLDQvMS8yMDA5LDYvMzAvMjAwOSwsLFVTRCk=&amp;WINDOW=FIRST_POPUP&amp;HEIGH","T=450&amp;WIDTH=450&amp;START_MAXIMIZED=FALSE&amp;VAR:CALENDAR=US&amp;VAR:SYMBOL=AGN&amp;VAR:INDEX=0"}</definedName>
    <definedName name="_963__FDSAUDITLINK__" hidden="1">{"fdsup://directions/FAT Viewer?action=UPDATE&amp;creator=factset&amp;DYN_ARGS=TRUE&amp;DOC_NAME=FAT:FQL_AUDITING_CLIENT_TEMPLATE.FAT&amp;display_string=Audit&amp;VAR:KEY=ZSXWVMVUPE&amp;VAR:QUERY=RkZfRUJJVERBX09QRVIoUVRSLDQvMS8yMDA5LDYvMzAvMjAwOSwsLFVTRCk=&amp;WINDOW=FIRST_POPUP&amp;HEIGH","T=450&amp;WIDTH=450&amp;START_MAXIMIZED=FALSE&amp;VAR:CALENDAR=US&amp;VAR:SYMBOL=AGN&amp;VAR:INDEX=0"}</definedName>
    <definedName name="_964__FDSAUDITLINK__" localSheetId="7" hidden="1">{"fdsup://directions/FAT Viewer?action=UPDATE&amp;creator=factset&amp;DYN_ARGS=TRUE&amp;DOC_NAME=FAT:FQL_AUDITING_CLIENT_TEMPLATE.FAT&amp;display_string=Audit&amp;VAR:KEY=VOPORCXSDA&amp;VAR:QUERY=RkZfRUJJVERBX09QRVIoUVRSLDQvMS8yMDEwLDYvMzAvMjAxMCwsLFVTRCk=&amp;WINDOW=FIRST_POPUP&amp;HEIGH","T=450&amp;WIDTH=450&amp;START_MAXIMIZED=FALSE&amp;VAR:CALENDAR=US&amp;VAR:SYMBOL=AGN&amp;VAR:INDEX=0"}</definedName>
    <definedName name="_964__FDSAUDITLINK__" localSheetId="9" hidden="1">{"fdsup://directions/FAT Viewer?action=UPDATE&amp;creator=factset&amp;DYN_ARGS=TRUE&amp;DOC_NAME=FAT:FQL_AUDITING_CLIENT_TEMPLATE.FAT&amp;display_string=Audit&amp;VAR:KEY=VOPORCXSDA&amp;VAR:QUERY=RkZfRUJJVERBX09QRVIoUVRSLDQvMS8yMDEwLDYvMzAvMjAxMCwsLFVTRCk=&amp;WINDOW=FIRST_POPUP&amp;HEIGH","T=450&amp;WIDTH=450&amp;START_MAXIMIZED=FALSE&amp;VAR:CALENDAR=US&amp;VAR:SYMBOL=AGN&amp;VAR:INDEX=0"}</definedName>
    <definedName name="_964__FDSAUDITLINK__" localSheetId="8" hidden="1">{"fdsup://directions/FAT Viewer?action=UPDATE&amp;creator=factset&amp;DYN_ARGS=TRUE&amp;DOC_NAME=FAT:FQL_AUDITING_CLIENT_TEMPLATE.FAT&amp;display_string=Audit&amp;VAR:KEY=VOPORCXSDA&amp;VAR:QUERY=RkZfRUJJVERBX09QRVIoUVRSLDQvMS8yMDEwLDYvMzAvMjAxMCwsLFVTRCk=&amp;WINDOW=FIRST_POPUP&amp;HEIGH","T=450&amp;WIDTH=450&amp;START_MAXIMIZED=FALSE&amp;VAR:CALENDAR=US&amp;VAR:SYMBOL=AGN&amp;VAR:INDEX=0"}</definedName>
    <definedName name="_964__FDSAUDITLINK__" localSheetId="10" hidden="1">{"fdsup://directions/FAT Viewer?action=UPDATE&amp;creator=factset&amp;DYN_ARGS=TRUE&amp;DOC_NAME=FAT:FQL_AUDITING_CLIENT_TEMPLATE.FAT&amp;display_string=Audit&amp;VAR:KEY=VOPORCXSDA&amp;VAR:QUERY=RkZfRUJJVERBX09QRVIoUVRSLDQvMS8yMDEwLDYvMzAvMjAxMCwsLFVTRCk=&amp;WINDOW=FIRST_POPUP&amp;HEIGH","T=450&amp;WIDTH=450&amp;START_MAXIMIZED=FALSE&amp;VAR:CALENDAR=US&amp;VAR:SYMBOL=AGN&amp;VAR:INDEX=0"}</definedName>
    <definedName name="_964__FDSAUDITLINK__" localSheetId="3" hidden="1">{"fdsup://directions/FAT Viewer?action=UPDATE&amp;creator=factset&amp;DYN_ARGS=TRUE&amp;DOC_NAME=FAT:FQL_AUDITING_CLIENT_TEMPLATE.FAT&amp;display_string=Audit&amp;VAR:KEY=VOPORCXSDA&amp;VAR:QUERY=RkZfRUJJVERBX09QRVIoUVRSLDQvMS8yMDEwLDYvMzAvMjAxMCwsLFVTRCk=&amp;WINDOW=FIRST_POPUP&amp;HEIGH","T=450&amp;WIDTH=450&amp;START_MAXIMIZED=FALSE&amp;VAR:CALENDAR=US&amp;VAR:SYMBOL=AGN&amp;VAR:INDEX=0"}</definedName>
    <definedName name="_964__FDSAUDITLINK__" localSheetId="5" hidden="1">{"fdsup://directions/FAT Viewer?action=UPDATE&amp;creator=factset&amp;DYN_ARGS=TRUE&amp;DOC_NAME=FAT:FQL_AUDITING_CLIENT_TEMPLATE.FAT&amp;display_string=Audit&amp;VAR:KEY=VOPORCXSDA&amp;VAR:QUERY=RkZfRUJJVERBX09QRVIoUVRSLDQvMS8yMDEwLDYvMzAvMjAxMCwsLFVTRCk=&amp;WINDOW=FIRST_POPUP&amp;HEIGH","T=450&amp;WIDTH=450&amp;START_MAXIMIZED=FALSE&amp;VAR:CALENDAR=US&amp;VAR:SYMBOL=AGN&amp;VAR:INDEX=0"}</definedName>
    <definedName name="_964__FDSAUDITLINK__" localSheetId="1" hidden="1">{"fdsup://directions/FAT Viewer?action=UPDATE&amp;creator=factset&amp;DYN_ARGS=TRUE&amp;DOC_NAME=FAT:FQL_AUDITING_CLIENT_TEMPLATE.FAT&amp;display_string=Audit&amp;VAR:KEY=VOPORCXSDA&amp;VAR:QUERY=RkZfRUJJVERBX09QRVIoUVRSLDQvMS8yMDEwLDYvMzAvMjAxMCwsLFVTRCk=&amp;WINDOW=FIRST_POPUP&amp;HEIGH","T=450&amp;WIDTH=450&amp;START_MAXIMIZED=FALSE&amp;VAR:CALENDAR=US&amp;VAR:SYMBOL=AGN&amp;VAR:INDEX=0"}</definedName>
    <definedName name="_964__FDSAUDITLINK__" hidden="1">{"fdsup://directions/FAT Viewer?action=UPDATE&amp;creator=factset&amp;DYN_ARGS=TRUE&amp;DOC_NAME=FAT:FQL_AUDITING_CLIENT_TEMPLATE.FAT&amp;display_string=Audit&amp;VAR:KEY=VOPORCXSDA&amp;VAR:QUERY=RkZfRUJJVERBX09QRVIoUVRSLDQvMS8yMDEwLDYvMzAvMjAxMCwsLFVTRCk=&amp;WINDOW=FIRST_POPUP&amp;HEIGH","T=450&amp;WIDTH=450&amp;START_MAXIMIZED=FALSE&amp;VAR:CALENDAR=US&amp;VAR:SYMBOL=AGN&amp;VAR:INDEX=0"}</definedName>
    <definedName name="_965__FDSAUDITLINK__" localSheetId="7" hidden="1">{"fdsup://directions/FAT Viewer?action=UPDATE&amp;creator=factset&amp;DYN_ARGS=TRUE&amp;DOC_NAME=FAT:FQL_AUDITING_CLIENT_TEMPLATE.FAT&amp;display_string=Audit&amp;VAR:KEY=ZAFEFIJIJQ&amp;VAR:QUERY=RkZfRUJJVERBX09QRVIoUVRSLDQvMS8yMDA5LDYvMzAvMjAwOSwsLFVTRCk=&amp;WINDOW=FIRST_POPUP&amp;HEIGH","T=450&amp;WIDTH=450&amp;START_MAXIMIZED=FALSE&amp;VAR:CALENDAR=US&amp;VAR:SYMBOL=AFL&amp;VAR:INDEX=0"}</definedName>
    <definedName name="_965__FDSAUDITLINK__" localSheetId="9" hidden="1">{"fdsup://directions/FAT Viewer?action=UPDATE&amp;creator=factset&amp;DYN_ARGS=TRUE&amp;DOC_NAME=FAT:FQL_AUDITING_CLIENT_TEMPLATE.FAT&amp;display_string=Audit&amp;VAR:KEY=ZAFEFIJIJQ&amp;VAR:QUERY=RkZfRUJJVERBX09QRVIoUVRSLDQvMS8yMDA5LDYvMzAvMjAwOSwsLFVTRCk=&amp;WINDOW=FIRST_POPUP&amp;HEIGH","T=450&amp;WIDTH=450&amp;START_MAXIMIZED=FALSE&amp;VAR:CALENDAR=US&amp;VAR:SYMBOL=AFL&amp;VAR:INDEX=0"}</definedName>
    <definedName name="_965__FDSAUDITLINK__" localSheetId="8" hidden="1">{"fdsup://directions/FAT Viewer?action=UPDATE&amp;creator=factset&amp;DYN_ARGS=TRUE&amp;DOC_NAME=FAT:FQL_AUDITING_CLIENT_TEMPLATE.FAT&amp;display_string=Audit&amp;VAR:KEY=ZAFEFIJIJQ&amp;VAR:QUERY=RkZfRUJJVERBX09QRVIoUVRSLDQvMS8yMDA5LDYvMzAvMjAwOSwsLFVTRCk=&amp;WINDOW=FIRST_POPUP&amp;HEIGH","T=450&amp;WIDTH=450&amp;START_MAXIMIZED=FALSE&amp;VAR:CALENDAR=US&amp;VAR:SYMBOL=AFL&amp;VAR:INDEX=0"}</definedName>
    <definedName name="_965__FDSAUDITLINK__" localSheetId="10" hidden="1">{"fdsup://directions/FAT Viewer?action=UPDATE&amp;creator=factset&amp;DYN_ARGS=TRUE&amp;DOC_NAME=FAT:FQL_AUDITING_CLIENT_TEMPLATE.FAT&amp;display_string=Audit&amp;VAR:KEY=ZAFEFIJIJQ&amp;VAR:QUERY=RkZfRUJJVERBX09QRVIoUVRSLDQvMS8yMDA5LDYvMzAvMjAwOSwsLFVTRCk=&amp;WINDOW=FIRST_POPUP&amp;HEIGH","T=450&amp;WIDTH=450&amp;START_MAXIMIZED=FALSE&amp;VAR:CALENDAR=US&amp;VAR:SYMBOL=AFL&amp;VAR:INDEX=0"}</definedName>
    <definedName name="_965__FDSAUDITLINK__" localSheetId="3" hidden="1">{"fdsup://directions/FAT Viewer?action=UPDATE&amp;creator=factset&amp;DYN_ARGS=TRUE&amp;DOC_NAME=FAT:FQL_AUDITING_CLIENT_TEMPLATE.FAT&amp;display_string=Audit&amp;VAR:KEY=ZAFEFIJIJQ&amp;VAR:QUERY=RkZfRUJJVERBX09QRVIoUVRSLDQvMS8yMDA5LDYvMzAvMjAwOSwsLFVTRCk=&amp;WINDOW=FIRST_POPUP&amp;HEIGH","T=450&amp;WIDTH=450&amp;START_MAXIMIZED=FALSE&amp;VAR:CALENDAR=US&amp;VAR:SYMBOL=AFL&amp;VAR:INDEX=0"}</definedName>
    <definedName name="_965__FDSAUDITLINK__" localSheetId="5" hidden="1">{"fdsup://directions/FAT Viewer?action=UPDATE&amp;creator=factset&amp;DYN_ARGS=TRUE&amp;DOC_NAME=FAT:FQL_AUDITING_CLIENT_TEMPLATE.FAT&amp;display_string=Audit&amp;VAR:KEY=ZAFEFIJIJQ&amp;VAR:QUERY=RkZfRUJJVERBX09QRVIoUVRSLDQvMS8yMDA5LDYvMzAvMjAwOSwsLFVTRCk=&amp;WINDOW=FIRST_POPUP&amp;HEIGH","T=450&amp;WIDTH=450&amp;START_MAXIMIZED=FALSE&amp;VAR:CALENDAR=US&amp;VAR:SYMBOL=AFL&amp;VAR:INDEX=0"}</definedName>
    <definedName name="_965__FDSAUDITLINK__" localSheetId="1" hidden="1">{"fdsup://directions/FAT Viewer?action=UPDATE&amp;creator=factset&amp;DYN_ARGS=TRUE&amp;DOC_NAME=FAT:FQL_AUDITING_CLIENT_TEMPLATE.FAT&amp;display_string=Audit&amp;VAR:KEY=ZAFEFIJIJQ&amp;VAR:QUERY=RkZfRUJJVERBX09QRVIoUVRSLDQvMS8yMDA5LDYvMzAvMjAwOSwsLFVTRCk=&amp;WINDOW=FIRST_POPUP&amp;HEIGH","T=450&amp;WIDTH=450&amp;START_MAXIMIZED=FALSE&amp;VAR:CALENDAR=US&amp;VAR:SYMBOL=AFL&amp;VAR:INDEX=0"}</definedName>
    <definedName name="_965__FDSAUDITLINK__" hidden="1">{"fdsup://directions/FAT Viewer?action=UPDATE&amp;creator=factset&amp;DYN_ARGS=TRUE&amp;DOC_NAME=FAT:FQL_AUDITING_CLIENT_TEMPLATE.FAT&amp;display_string=Audit&amp;VAR:KEY=ZAFEFIJIJQ&amp;VAR:QUERY=RkZfRUJJVERBX09QRVIoUVRSLDQvMS8yMDA5LDYvMzAvMjAwOSwsLFVTRCk=&amp;WINDOW=FIRST_POPUP&amp;HEIGH","T=450&amp;WIDTH=450&amp;START_MAXIMIZED=FALSE&amp;VAR:CALENDAR=US&amp;VAR:SYMBOL=AFL&amp;VAR:INDEX=0"}</definedName>
    <definedName name="_966__FDSAUDITLINK__" localSheetId="7" hidden="1">{"fdsup://directions/FAT Viewer?action=UPDATE&amp;creator=factset&amp;DYN_ARGS=TRUE&amp;DOC_NAME=FAT:FQL_AUDITING_CLIENT_TEMPLATE.FAT&amp;display_string=Audit&amp;VAR:KEY=DCXUZMXKZQ&amp;VAR:QUERY=RkZfRUJJVERBX09QRVIoUVRSLDQvMS8yMDEwLDYvMzAvMjAxMCwsLFVTRCk=&amp;WINDOW=FIRST_POPUP&amp;HEIGH","T=450&amp;WIDTH=450&amp;START_MAXIMIZED=FALSE&amp;VAR:CALENDAR=US&amp;VAR:SYMBOL=AFL&amp;VAR:INDEX=0"}</definedName>
    <definedName name="_966__FDSAUDITLINK__" localSheetId="9" hidden="1">{"fdsup://directions/FAT Viewer?action=UPDATE&amp;creator=factset&amp;DYN_ARGS=TRUE&amp;DOC_NAME=FAT:FQL_AUDITING_CLIENT_TEMPLATE.FAT&amp;display_string=Audit&amp;VAR:KEY=DCXUZMXKZQ&amp;VAR:QUERY=RkZfRUJJVERBX09QRVIoUVRSLDQvMS8yMDEwLDYvMzAvMjAxMCwsLFVTRCk=&amp;WINDOW=FIRST_POPUP&amp;HEIGH","T=450&amp;WIDTH=450&amp;START_MAXIMIZED=FALSE&amp;VAR:CALENDAR=US&amp;VAR:SYMBOL=AFL&amp;VAR:INDEX=0"}</definedName>
    <definedName name="_966__FDSAUDITLINK__" localSheetId="8" hidden="1">{"fdsup://directions/FAT Viewer?action=UPDATE&amp;creator=factset&amp;DYN_ARGS=TRUE&amp;DOC_NAME=FAT:FQL_AUDITING_CLIENT_TEMPLATE.FAT&amp;display_string=Audit&amp;VAR:KEY=DCXUZMXKZQ&amp;VAR:QUERY=RkZfRUJJVERBX09QRVIoUVRSLDQvMS8yMDEwLDYvMzAvMjAxMCwsLFVTRCk=&amp;WINDOW=FIRST_POPUP&amp;HEIGH","T=450&amp;WIDTH=450&amp;START_MAXIMIZED=FALSE&amp;VAR:CALENDAR=US&amp;VAR:SYMBOL=AFL&amp;VAR:INDEX=0"}</definedName>
    <definedName name="_966__FDSAUDITLINK__" localSheetId="10" hidden="1">{"fdsup://directions/FAT Viewer?action=UPDATE&amp;creator=factset&amp;DYN_ARGS=TRUE&amp;DOC_NAME=FAT:FQL_AUDITING_CLIENT_TEMPLATE.FAT&amp;display_string=Audit&amp;VAR:KEY=DCXUZMXKZQ&amp;VAR:QUERY=RkZfRUJJVERBX09QRVIoUVRSLDQvMS8yMDEwLDYvMzAvMjAxMCwsLFVTRCk=&amp;WINDOW=FIRST_POPUP&amp;HEIGH","T=450&amp;WIDTH=450&amp;START_MAXIMIZED=FALSE&amp;VAR:CALENDAR=US&amp;VAR:SYMBOL=AFL&amp;VAR:INDEX=0"}</definedName>
    <definedName name="_966__FDSAUDITLINK__" localSheetId="3" hidden="1">{"fdsup://directions/FAT Viewer?action=UPDATE&amp;creator=factset&amp;DYN_ARGS=TRUE&amp;DOC_NAME=FAT:FQL_AUDITING_CLIENT_TEMPLATE.FAT&amp;display_string=Audit&amp;VAR:KEY=DCXUZMXKZQ&amp;VAR:QUERY=RkZfRUJJVERBX09QRVIoUVRSLDQvMS8yMDEwLDYvMzAvMjAxMCwsLFVTRCk=&amp;WINDOW=FIRST_POPUP&amp;HEIGH","T=450&amp;WIDTH=450&amp;START_MAXIMIZED=FALSE&amp;VAR:CALENDAR=US&amp;VAR:SYMBOL=AFL&amp;VAR:INDEX=0"}</definedName>
    <definedName name="_966__FDSAUDITLINK__" localSheetId="5" hidden="1">{"fdsup://directions/FAT Viewer?action=UPDATE&amp;creator=factset&amp;DYN_ARGS=TRUE&amp;DOC_NAME=FAT:FQL_AUDITING_CLIENT_TEMPLATE.FAT&amp;display_string=Audit&amp;VAR:KEY=DCXUZMXKZQ&amp;VAR:QUERY=RkZfRUJJVERBX09QRVIoUVRSLDQvMS8yMDEwLDYvMzAvMjAxMCwsLFVTRCk=&amp;WINDOW=FIRST_POPUP&amp;HEIGH","T=450&amp;WIDTH=450&amp;START_MAXIMIZED=FALSE&amp;VAR:CALENDAR=US&amp;VAR:SYMBOL=AFL&amp;VAR:INDEX=0"}</definedName>
    <definedName name="_966__FDSAUDITLINK__" localSheetId="1" hidden="1">{"fdsup://directions/FAT Viewer?action=UPDATE&amp;creator=factset&amp;DYN_ARGS=TRUE&amp;DOC_NAME=FAT:FQL_AUDITING_CLIENT_TEMPLATE.FAT&amp;display_string=Audit&amp;VAR:KEY=DCXUZMXKZQ&amp;VAR:QUERY=RkZfRUJJVERBX09QRVIoUVRSLDQvMS8yMDEwLDYvMzAvMjAxMCwsLFVTRCk=&amp;WINDOW=FIRST_POPUP&amp;HEIGH","T=450&amp;WIDTH=450&amp;START_MAXIMIZED=FALSE&amp;VAR:CALENDAR=US&amp;VAR:SYMBOL=AFL&amp;VAR:INDEX=0"}</definedName>
    <definedName name="_966__FDSAUDITLINK__" hidden="1">{"fdsup://directions/FAT Viewer?action=UPDATE&amp;creator=factset&amp;DYN_ARGS=TRUE&amp;DOC_NAME=FAT:FQL_AUDITING_CLIENT_TEMPLATE.FAT&amp;display_string=Audit&amp;VAR:KEY=DCXUZMXKZQ&amp;VAR:QUERY=RkZfRUJJVERBX09QRVIoUVRSLDQvMS8yMDEwLDYvMzAvMjAxMCwsLFVTRCk=&amp;WINDOW=FIRST_POPUP&amp;HEIGH","T=450&amp;WIDTH=450&amp;START_MAXIMIZED=FALSE&amp;VAR:CALENDAR=US&amp;VAR:SYMBOL=AFL&amp;VAR:INDEX=0"}</definedName>
    <definedName name="_967__FDSAUDITLINK__" localSheetId="7" hidden="1">{"fdsup://directions/FAT Viewer?action=UPDATE&amp;creator=factset&amp;DYN_ARGS=TRUE&amp;DOC_NAME=FAT:FQL_AUDITING_CLIENT_TEMPLATE.FAT&amp;display_string=Audit&amp;VAR:KEY=BAZGDMVEXG&amp;VAR:QUERY=RkZfRUJJVERBX09QRVIoUVRSLDQvMS8yMDA5LDYvMzAvMjAwOSwsLFVTRCk=&amp;WINDOW=FIRST_POPUP&amp;HEIGH","T=450&amp;WIDTH=450&amp;START_MAXIMIZED=FALSE&amp;VAR:CALENDAR=US&amp;VAR:SYMBOL=AET&amp;VAR:INDEX=0"}</definedName>
    <definedName name="_967__FDSAUDITLINK__" localSheetId="9" hidden="1">{"fdsup://directions/FAT Viewer?action=UPDATE&amp;creator=factset&amp;DYN_ARGS=TRUE&amp;DOC_NAME=FAT:FQL_AUDITING_CLIENT_TEMPLATE.FAT&amp;display_string=Audit&amp;VAR:KEY=BAZGDMVEXG&amp;VAR:QUERY=RkZfRUJJVERBX09QRVIoUVRSLDQvMS8yMDA5LDYvMzAvMjAwOSwsLFVTRCk=&amp;WINDOW=FIRST_POPUP&amp;HEIGH","T=450&amp;WIDTH=450&amp;START_MAXIMIZED=FALSE&amp;VAR:CALENDAR=US&amp;VAR:SYMBOL=AET&amp;VAR:INDEX=0"}</definedName>
    <definedName name="_967__FDSAUDITLINK__" localSheetId="8" hidden="1">{"fdsup://directions/FAT Viewer?action=UPDATE&amp;creator=factset&amp;DYN_ARGS=TRUE&amp;DOC_NAME=FAT:FQL_AUDITING_CLIENT_TEMPLATE.FAT&amp;display_string=Audit&amp;VAR:KEY=BAZGDMVEXG&amp;VAR:QUERY=RkZfRUJJVERBX09QRVIoUVRSLDQvMS8yMDA5LDYvMzAvMjAwOSwsLFVTRCk=&amp;WINDOW=FIRST_POPUP&amp;HEIGH","T=450&amp;WIDTH=450&amp;START_MAXIMIZED=FALSE&amp;VAR:CALENDAR=US&amp;VAR:SYMBOL=AET&amp;VAR:INDEX=0"}</definedName>
    <definedName name="_967__FDSAUDITLINK__" localSheetId="10" hidden="1">{"fdsup://directions/FAT Viewer?action=UPDATE&amp;creator=factset&amp;DYN_ARGS=TRUE&amp;DOC_NAME=FAT:FQL_AUDITING_CLIENT_TEMPLATE.FAT&amp;display_string=Audit&amp;VAR:KEY=BAZGDMVEXG&amp;VAR:QUERY=RkZfRUJJVERBX09QRVIoUVRSLDQvMS8yMDA5LDYvMzAvMjAwOSwsLFVTRCk=&amp;WINDOW=FIRST_POPUP&amp;HEIGH","T=450&amp;WIDTH=450&amp;START_MAXIMIZED=FALSE&amp;VAR:CALENDAR=US&amp;VAR:SYMBOL=AET&amp;VAR:INDEX=0"}</definedName>
    <definedName name="_967__FDSAUDITLINK__" localSheetId="3" hidden="1">{"fdsup://directions/FAT Viewer?action=UPDATE&amp;creator=factset&amp;DYN_ARGS=TRUE&amp;DOC_NAME=FAT:FQL_AUDITING_CLIENT_TEMPLATE.FAT&amp;display_string=Audit&amp;VAR:KEY=BAZGDMVEXG&amp;VAR:QUERY=RkZfRUJJVERBX09QRVIoUVRSLDQvMS8yMDA5LDYvMzAvMjAwOSwsLFVTRCk=&amp;WINDOW=FIRST_POPUP&amp;HEIGH","T=450&amp;WIDTH=450&amp;START_MAXIMIZED=FALSE&amp;VAR:CALENDAR=US&amp;VAR:SYMBOL=AET&amp;VAR:INDEX=0"}</definedName>
    <definedName name="_967__FDSAUDITLINK__" localSheetId="5" hidden="1">{"fdsup://directions/FAT Viewer?action=UPDATE&amp;creator=factset&amp;DYN_ARGS=TRUE&amp;DOC_NAME=FAT:FQL_AUDITING_CLIENT_TEMPLATE.FAT&amp;display_string=Audit&amp;VAR:KEY=BAZGDMVEXG&amp;VAR:QUERY=RkZfRUJJVERBX09QRVIoUVRSLDQvMS8yMDA5LDYvMzAvMjAwOSwsLFVTRCk=&amp;WINDOW=FIRST_POPUP&amp;HEIGH","T=450&amp;WIDTH=450&amp;START_MAXIMIZED=FALSE&amp;VAR:CALENDAR=US&amp;VAR:SYMBOL=AET&amp;VAR:INDEX=0"}</definedName>
    <definedName name="_967__FDSAUDITLINK__" localSheetId="1" hidden="1">{"fdsup://directions/FAT Viewer?action=UPDATE&amp;creator=factset&amp;DYN_ARGS=TRUE&amp;DOC_NAME=FAT:FQL_AUDITING_CLIENT_TEMPLATE.FAT&amp;display_string=Audit&amp;VAR:KEY=BAZGDMVEXG&amp;VAR:QUERY=RkZfRUJJVERBX09QRVIoUVRSLDQvMS8yMDA5LDYvMzAvMjAwOSwsLFVTRCk=&amp;WINDOW=FIRST_POPUP&amp;HEIGH","T=450&amp;WIDTH=450&amp;START_MAXIMIZED=FALSE&amp;VAR:CALENDAR=US&amp;VAR:SYMBOL=AET&amp;VAR:INDEX=0"}</definedName>
    <definedName name="_967__FDSAUDITLINK__" hidden="1">{"fdsup://directions/FAT Viewer?action=UPDATE&amp;creator=factset&amp;DYN_ARGS=TRUE&amp;DOC_NAME=FAT:FQL_AUDITING_CLIENT_TEMPLATE.FAT&amp;display_string=Audit&amp;VAR:KEY=BAZGDMVEXG&amp;VAR:QUERY=RkZfRUJJVERBX09QRVIoUVRSLDQvMS8yMDA5LDYvMzAvMjAwOSwsLFVTRCk=&amp;WINDOW=FIRST_POPUP&amp;HEIGH","T=450&amp;WIDTH=450&amp;START_MAXIMIZED=FALSE&amp;VAR:CALENDAR=US&amp;VAR:SYMBOL=AET&amp;VAR:INDEX=0"}</definedName>
    <definedName name="_968__FDSAUDITLINK__" localSheetId="7" hidden="1">{"fdsup://directions/FAT Viewer?action=UPDATE&amp;creator=factset&amp;DYN_ARGS=TRUE&amp;DOC_NAME=FAT:FQL_AUDITING_CLIENT_TEMPLATE.FAT&amp;display_string=Audit&amp;VAR:KEY=XYXWHERCFC&amp;VAR:QUERY=RkZfRUJJVERBX09QRVIoUVRSLDQvMS8yMDEwLDYvMzAvMjAxMCwsLFVTRCk=&amp;WINDOW=FIRST_POPUP&amp;HEIGH","T=450&amp;WIDTH=450&amp;START_MAXIMIZED=FALSE&amp;VAR:CALENDAR=US&amp;VAR:SYMBOL=AET&amp;VAR:INDEX=0"}</definedName>
    <definedName name="_968__FDSAUDITLINK__" localSheetId="9" hidden="1">{"fdsup://directions/FAT Viewer?action=UPDATE&amp;creator=factset&amp;DYN_ARGS=TRUE&amp;DOC_NAME=FAT:FQL_AUDITING_CLIENT_TEMPLATE.FAT&amp;display_string=Audit&amp;VAR:KEY=XYXWHERCFC&amp;VAR:QUERY=RkZfRUJJVERBX09QRVIoUVRSLDQvMS8yMDEwLDYvMzAvMjAxMCwsLFVTRCk=&amp;WINDOW=FIRST_POPUP&amp;HEIGH","T=450&amp;WIDTH=450&amp;START_MAXIMIZED=FALSE&amp;VAR:CALENDAR=US&amp;VAR:SYMBOL=AET&amp;VAR:INDEX=0"}</definedName>
    <definedName name="_968__FDSAUDITLINK__" localSheetId="8" hidden="1">{"fdsup://directions/FAT Viewer?action=UPDATE&amp;creator=factset&amp;DYN_ARGS=TRUE&amp;DOC_NAME=FAT:FQL_AUDITING_CLIENT_TEMPLATE.FAT&amp;display_string=Audit&amp;VAR:KEY=XYXWHERCFC&amp;VAR:QUERY=RkZfRUJJVERBX09QRVIoUVRSLDQvMS8yMDEwLDYvMzAvMjAxMCwsLFVTRCk=&amp;WINDOW=FIRST_POPUP&amp;HEIGH","T=450&amp;WIDTH=450&amp;START_MAXIMIZED=FALSE&amp;VAR:CALENDAR=US&amp;VAR:SYMBOL=AET&amp;VAR:INDEX=0"}</definedName>
    <definedName name="_968__FDSAUDITLINK__" localSheetId="10" hidden="1">{"fdsup://directions/FAT Viewer?action=UPDATE&amp;creator=factset&amp;DYN_ARGS=TRUE&amp;DOC_NAME=FAT:FQL_AUDITING_CLIENT_TEMPLATE.FAT&amp;display_string=Audit&amp;VAR:KEY=XYXWHERCFC&amp;VAR:QUERY=RkZfRUJJVERBX09QRVIoUVRSLDQvMS8yMDEwLDYvMzAvMjAxMCwsLFVTRCk=&amp;WINDOW=FIRST_POPUP&amp;HEIGH","T=450&amp;WIDTH=450&amp;START_MAXIMIZED=FALSE&amp;VAR:CALENDAR=US&amp;VAR:SYMBOL=AET&amp;VAR:INDEX=0"}</definedName>
    <definedName name="_968__FDSAUDITLINK__" localSheetId="3" hidden="1">{"fdsup://directions/FAT Viewer?action=UPDATE&amp;creator=factset&amp;DYN_ARGS=TRUE&amp;DOC_NAME=FAT:FQL_AUDITING_CLIENT_TEMPLATE.FAT&amp;display_string=Audit&amp;VAR:KEY=XYXWHERCFC&amp;VAR:QUERY=RkZfRUJJVERBX09QRVIoUVRSLDQvMS8yMDEwLDYvMzAvMjAxMCwsLFVTRCk=&amp;WINDOW=FIRST_POPUP&amp;HEIGH","T=450&amp;WIDTH=450&amp;START_MAXIMIZED=FALSE&amp;VAR:CALENDAR=US&amp;VAR:SYMBOL=AET&amp;VAR:INDEX=0"}</definedName>
    <definedName name="_968__FDSAUDITLINK__" localSheetId="5" hidden="1">{"fdsup://directions/FAT Viewer?action=UPDATE&amp;creator=factset&amp;DYN_ARGS=TRUE&amp;DOC_NAME=FAT:FQL_AUDITING_CLIENT_TEMPLATE.FAT&amp;display_string=Audit&amp;VAR:KEY=XYXWHERCFC&amp;VAR:QUERY=RkZfRUJJVERBX09QRVIoUVRSLDQvMS8yMDEwLDYvMzAvMjAxMCwsLFVTRCk=&amp;WINDOW=FIRST_POPUP&amp;HEIGH","T=450&amp;WIDTH=450&amp;START_MAXIMIZED=FALSE&amp;VAR:CALENDAR=US&amp;VAR:SYMBOL=AET&amp;VAR:INDEX=0"}</definedName>
    <definedName name="_968__FDSAUDITLINK__" localSheetId="1" hidden="1">{"fdsup://directions/FAT Viewer?action=UPDATE&amp;creator=factset&amp;DYN_ARGS=TRUE&amp;DOC_NAME=FAT:FQL_AUDITING_CLIENT_TEMPLATE.FAT&amp;display_string=Audit&amp;VAR:KEY=XYXWHERCFC&amp;VAR:QUERY=RkZfRUJJVERBX09QRVIoUVRSLDQvMS8yMDEwLDYvMzAvMjAxMCwsLFVTRCk=&amp;WINDOW=FIRST_POPUP&amp;HEIGH","T=450&amp;WIDTH=450&amp;START_MAXIMIZED=FALSE&amp;VAR:CALENDAR=US&amp;VAR:SYMBOL=AET&amp;VAR:INDEX=0"}</definedName>
    <definedName name="_968__FDSAUDITLINK__" hidden="1">{"fdsup://directions/FAT Viewer?action=UPDATE&amp;creator=factset&amp;DYN_ARGS=TRUE&amp;DOC_NAME=FAT:FQL_AUDITING_CLIENT_TEMPLATE.FAT&amp;display_string=Audit&amp;VAR:KEY=XYXWHERCFC&amp;VAR:QUERY=RkZfRUJJVERBX09QRVIoUVRSLDQvMS8yMDEwLDYvMzAvMjAxMCwsLFVTRCk=&amp;WINDOW=FIRST_POPUP&amp;HEIGH","T=450&amp;WIDTH=450&amp;START_MAXIMIZED=FALSE&amp;VAR:CALENDAR=US&amp;VAR:SYMBOL=AET&amp;VAR:INDEX=0"}</definedName>
    <definedName name="_969__FDSAUDITLINK__" localSheetId="7" hidden="1">{"fdsup://directions/FAT Viewer?action=UPDATE&amp;creator=factset&amp;DYN_ARGS=TRUE&amp;DOC_NAME=FAT:FQL_AUDITING_CLIENT_TEMPLATE.FAT&amp;display_string=Audit&amp;VAR:KEY=HAFCFOXQTW&amp;VAR:QUERY=RkZfRUJJVERBX09QRVIoUVRSLDQvMS8yMDA5LDYvMzAvMjAwOSwsLFVTRCk=&amp;WINDOW=FIRST_POPUP&amp;HEIGH","T=450&amp;WIDTH=450&amp;START_MAXIMIZED=FALSE&amp;VAR:CALENDAR=US&amp;VAR:SYMBOL=AES&amp;VAR:INDEX=0"}</definedName>
    <definedName name="_969__FDSAUDITLINK__" localSheetId="9" hidden="1">{"fdsup://directions/FAT Viewer?action=UPDATE&amp;creator=factset&amp;DYN_ARGS=TRUE&amp;DOC_NAME=FAT:FQL_AUDITING_CLIENT_TEMPLATE.FAT&amp;display_string=Audit&amp;VAR:KEY=HAFCFOXQTW&amp;VAR:QUERY=RkZfRUJJVERBX09QRVIoUVRSLDQvMS8yMDA5LDYvMzAvMjAwOSwsLFVTRCk=&amp;WINDOW=FIRST_POPUP&amp;HEIGH","T=450&amp;WIDTH=450&amp;START_MAXIMIZED=FALSE&amp;VAR:CALENDAR=US&amp;VAR:SYMBOL=AES&amp;VAR:INDEX=0"}</definedName>
    <definedName name="_969__FDSAUDITLINK__" localSheetId="8" hidden="1">{"fdsup://directions/FAT Viewer?action=UPDATE&amp;creator=factset&amp;DYN_ARGS=TRUE&amp;DOC_NAME=FAT:FQL_AUDITING_CLIENT_TEMPLATE.FAT&amp;display_string=Audit&amp;VAR:KEY=HAFCFOXQTW&amp;VAR:QUERY=RkZfRUJJVERBX09QRVIoUVRSLDQvMS8yMDA5LDYvMzAvMjAwOSwsLFVTRCk=&amp;WINDOW=FIRST_POPUP&amp;HEIGH","T=450&amp;WIDTH=450&amp;START_MAXIMIZED=FALSE&amp;VAR:CALENDAR=US&amp;VAR:SYMBOL=AES&amp;VAR:INDEX=0"}</definedName>
    <definedName name="_969__FDSAUDITLINK__" localSheetId="10" hidden="1">{"fdsup://directions/FAT Viewer?action=UPDATE&amp;creator=factset&amp;DYN_ARGS=TRUE&amp;DOC_NAME=FAT:FQL_AUDITING_CLIENT_TEMPLATE.FAT&amp;display_string=Audit&amp;VAR:KEY=HAFCFOXQTW&amp;VAR:QUERY=RkZfRUJJVERBX09QRVIoUVRSLDQvMS8yMDA5LDYvMzAvMjAwOSwsLFVTRCk=&amp;WINDOW=FIRST_POPUP&amp;HEIGH","T=450&amp;WIDTH=450&amp;START_MAXIMIZED=FALSE&amp;VAR:CALENDAR=US&amp;VAR:SYMBOL=AES&amp;VAR:INDEX=0"}</definedName>
    <definedName name="_969__FDSAUDITLINK__" localSheetId="3" hidden="1">{"fdsup://directions/FAT Viewer?action=UPDATE&amp;creator=factset&amp;DYN_ARGS=TRUE&amp;DOC_NAME=FAT:FQL_AUDITING_CLIENT_TEMPLATE.FAT&amp;display_string=Audit&amp;VAR:KEY=HAFCFOXQTW&amp;VAR:QUERY=RkZfRUJJVERBX09QRVIoUVRSLDQvMS8yMDA5LDYvMzAvMjAwOSwsLFVTRCk=&amp;WINDOW=FIRST_POPUP&amp;HEIGH","T=450&amp;WIDTH=450&amp;START_MAXIMIZED=FALSE&amp;VAR:CALENDAR=US&amp;VAR:SYMBOL=AES&amp;VAR:INDEX=0"}</definedName>
    <definedName name="_969__FDSAUDITLINK__" localSheetId="5" hidden="1">{"fdsup://directions/FAT Viewer?action=UPDATE&amp;creator=factset&amp;DYN_ARGS=TRUE&amp;DOC_NAME=FAT:FQL_AUDITING_CLIENT_TEMPLATE.FAT&amp;display_string=Audit&amp;VAR:KEY=HAFCFOXQTW&amp;VAR:QUERY=RkZfRUJJVERBX09QRVIoUVRSLDQvMS8yMDA5LDYvMzAvMjAwOSwsLFVTRCk=&amp;WINDOW=FIRST_POPUP&amp;HEIGH","T=450&amp;WIDTH=450&amp;START_MAXIMIZED=FALSE&amp;VAR:CALENDAR=US&amp;VAR:SYMBOL=AES&amp;VAR:INDEX=0"}</definedName>
    <definedName name="_969__FDSAUDITLINK__" localSheetId="1" hidden="1">{"fdsup://directions/FAT Viewer?action=UPDATE&amp;creator=factset&amp;DYN_ARGS=TRUE&amp;DOC_NAME=FAT:FQL_AUDITING_CLIENT_TEMPLATE.FAT&amp;display_string=Audit&amp;VAR:KEY=HAFCFOXQTW&amp;VAR:QUERY=RkZfRUJJVERBX09QRVIoUVRSLDQvMS8yMDA5LDYvMzAvMjAwOSwsLFVTRCk=&amp;WINDOW=FIRST_POPUP&amp;HEIGH","T=450&amp;WIDTH=450&amp;START_MAXIMIZED=FALSE&amp;VAR:CALENDAR=US&amp;VAR:SYMBOL=AES&amp;VAR:INDEX=0"}</definedName>
    <definedName name="_969__FDSAUDITLINK__" hidden="1">{"fdsup://directions/FAT Viewer?action=UPDATE&amp;creator=factset&amp;DYN_ARGS=TRUE&amp;DOC_NAME=FAT:FQL_AUDITING_CLIENT_TEMPLATE.FAT&amp;display_string=Audit&amp;VAR:KEY=HAFCFOXQTW&amp;VAR:QUERY=RkZfRUJJVERBX09QRVIoUVRSLDQvMS8yMDA5LDYvMzAvMjAwOSwsLFVTRCk=&amp;WINDOW=FIRST_POPUP&amp;HEIGH","T=450&amp;WIDTH=450&amp;START_MAXIMIZED=FALSE&amp;VAR:CALENDAR=US&amp;VAR:SYMBOL=AES&amp;VAR:INDEX=0"}</definedName>
    <definedName name="_97__FDSAUDITLINK__" localSheetId="7" hidden="1">{"fdsup://directions/FAT Viewer?action=UPDATE&amp;creator=factset&amp;DYN_ARGS=TRUE&amp;DOC_NAME=FAT:FQL_AUDITING_CLIENT_TEMPLATE.FAT&amp;display_string=Audit&amp;VAR:KEY=LSLKRUFCPQ&amp;VAR:QUERY=RkZfRUJJVERBX09QRVIoUVRSLDQvMS8yMDA5LDYvMzAvMjAwOSwsLFVTRCk=&amp;WINDOW=FIRST_POPUP&amp;HEIGH","T=450&amp;WIDTH=450&amp;START_MAXIMIZED=FALSE&amp;VAR:CALENDAR=US&amp;VAR:SYMBOL=TXT&amp;VAR:INDEX=0"}</definedName>
    <definedName name="_97__FDSAUDITLINK__" localSheetId="9" hidden="1">{"fdsup://directions/FAT Viewer?action=UPDATE&amp;creator=factset&amp;DYN_ARGS=TRUE&amp;DOC_NAME=FAT:FQL_AUDITING_CLIENT_TEMPLATE.FAT&amp;display_string=Audit&amp;VAR:KEY=LSLKRUFCPQ&amp;VAR:QUERY=RkZfRUJJVERBX09QRVIoUVRSLDQvMS8yMDA5LDYvMzAvMjAwOSwsLFVTRCk=&amp;WINDOW=FIRST_POPUP&amp;HEIGH","T=450&amp;WIDTH=450&amp;START_MAXIMIZED=FALSE&amp;VAR:CALENDAR=US&amp;VAR:SYMBOL=TXT&amp;VAR:INDEX=0"}</definedName>
    <definedName name="_97__FDSAUDITLINK__" localSheetId="8" hidden="1">{"fdsup://directions/FAT Viewer?action=UPDATE&amp;creator=factset&amp;DYN_ARGS=TRUE&amp;DOC_NAME=FAT:FQL_AUDITING_CLIENT_TEMPLATE.FAT&amp;display_string=Audit&amp;VAR:KEY=LSLKRUFCPQ&amp;VAR:QUERY=RkZfRUJJVERBX09QRVIoUVRSLDQvMS8yMDA5LDYvMzAvMjAwOSwsLFVTRCk=&amp;WINDOW=FIRST_POPUP&amp;HEIGH","T=450&amp;WIDTH=450&amp;START_MAXIMIZED=FALSE&amp;VAR:CALENDAR=US&amp;VAR:SYMBOL=TXT&amp;VAR:INDEX=0"}</definedName>
    <definedName name="_97__FDSAUDITLINK__" localSheetId="10" hidden="1">{"fdsup://directions/FAT Viewer?action=UPDATE&amp;creator=factset&amp;DYN_ARGS=TRUE&amp;DOC_NAME=FAT:FQL_AUDITING_CLIENT_TEMPLATE.FAT&amp;display_string=Audit&amp;VAR:KEY=LSLKRUFCPQ&amp;VAR:QUERY=RkZfRUJJVERBX09QRVIoUVRSLDQvMS8yMDA5LDYvMzAvMjAwOSwsLFVTRCk=&amp;WINDOW=FIRST_POPUP&amp;HEIGH","T=450&amp;WIDTH=450&amp;START_MAXIMIZED=FALSE&amp;VAR:CALENDAR=US&amp;VAR:SYMBOL=TXT&amp;VAR:INDEX=0"}</definedName>
    <definedName name="_97__FDSAUDITLINK__" localSheetId="3" hidden="1">{"fdsup://directions/FAT Viewer?action=UPDATE&amp;creator=factset&amp;DYN_ARGS=TRUE&amp;DOC_NAME=FAT:FQL_AUDITING_CLIENT_TEMPLATE.FAT&amp;display_string=Audit&amp;VAR:KEY=LSLKRUFCPQ&amp;VAR:QUERY=RkZfRUJJVERBX09QRVIoUVRSLDQvMS8yMDA5LDYvMzAvMjAwOSwsLFVTRCk=&amp;WINDOW=FIRST_POPUP&amp;HEIGH","T=450&amp;WIDTH=450&amp;START_MAXIMIZED=FALSE&amp;VAR:CALENDAR=US&amp;VAR:SYMBOL=TXT&amp;VAR:INDEX=0"}</definedName>
    <definedName name="_97__FDSAUDITLINK__" localSheetId="5" hidden="1">{"fdsup://directions/FAT Viewer?action=UPDATE&amp;creator=factset&amp;DYN_ARGS=TRUE&amp;DOC_NAME=FAT:FQL_AUDITING_CLIENT_TEMPLATE.FAT&amp;display_string=Audit&amp;VAR:KEY=LSLKRUFCPQ&amp;VAR:QUERY=RkZfRUJJVERBX09QRVIoUVRSLDQvMS8yMDA5LDYvMzAvMjAwOSwsLFVTRCk=&amp;WINDOW=FIRST_POPUP&amp;HEIGH","T=450&amp;WIDTH=450&amp;START_MAXIMIZED=FALSE&amp;VAR:CALENDAR=US&amp;VAR:SYMBOL=TXT&amp;VAR:INDEX=0"}</definedName>
    <definedName name="_97__FDSAUDITLINK__" localSheetId="1" hidden="1">{"fdsup://directions/FAT Viewer?action=UPDATE&amp;creator=factset&amp;DYN_ARGS=TRUE&amp;DOC_NAME=FAT:FQL_AUDITING_CLIENT_TEMPLATE.FAT&amp;display_string=Audit&amp;VAR:KEY=LSLKRUFCPQ&amp;VAR:QUERY=RkZfRUJJVERBX09QRVIoUVRSLDQvMS8yMDA5LDYvMzAvMjAwOSwsLFVTRCk=&amp;WINDOW=FIRST_POPUP&amp;HEIGH","T=450&amp;WIDTH=450&amp;START_MAXIMIZED=FALSE&amp;VAR:CALENDAR=US&amp;VAR:SYMBOL=TXT&amp;VAR:INDEX=0"}</definedName>
    <definedName name="_97__FDSAUDITLINK__" hidden="1">{"fdsup://directions/FAT Viewer?action=UPDATE&amp;creator=factset&amp;DYN_ARGS=TRUE&amp;DOC_NAME=FAT:FQL_AUDITING_CLIENT_TEMPLATE.FAT&amp;display_string=Audit&amp;VAR:KEY=LSLKRUFCPQ&amp;VAR:QUERY=RkZfRUJJVERBX09QRVIoUVRSLDQvMS8yMDA5LDYvMzAvMjAwOSwsLFVTRCk=&amp;WINDOW=FIRST_POPUP&amp;HEIGH","T=450&amp;WIDTH=450&amp;START_MAXIMIZED=FALSE&amp;VAR:CALENDAR=US&amp;VAR:SYMBOL=TXT&amp;VAR:INDEX=0"}</definedName>
    <definedName name="_970__FDSAUDITLINK__" localSheetId="7" hidden="1">{"fdsup://directions/FAT Viewer?action=UPDATE&amp;creator=factset&amp;DYN_ARGS=TRUE&amp;DOC_NAME=FAT:FQL_AUDITING_CLIENT_TEMPLATE.FAT&amp;display_string=Audit&amp;VAR:KEY=JWNQHKDSJC&amp;VAR:QUERY=RkZfRUJJVERBX09QRVIoUVRSLDQvMS8yMDEwLDYvMzAvMjAxMCwsLFVTRCk=&amp;WINDOW=FIRST_POPUP&amp;HEIGH","T=450&amp;WIDTH=450&amp;START_MAXIMIZED=FALSE&amp;VAR:CALENDAR=US&amp;VAR:SYMBOL=AES&amp;VAR:INDEX=0"}</definedName>
    <definedName name="_970__FDSAUDITLINK__" localSheetId="9" hidden="1">{"fdsup://directions/FAT Viewer?action=UPDATE&amp;creator=factset&amp;DYN_ARGS=TRUE&amp;DOC_NAME=FAT:FQL_AUDITING_CLIENT_TEMPLATE.FAT&amp;display_string=Audit&amp;VAR:KEY=JWNQHKDSJC&amp;VAR:QUERY=RkZfRUJJVERBX09QRVIoUVRSLDQvMS8yMDEwLDYvMzAvMjAxMCwsLFVTRCk=&amp;WINDOW=FIRST_POPUP&amp;HEIGH","T=450&amp;WIDTH=450&amp;START_MAXIMIZED=FALSE&amp;VAR:CALENDAR=US&amp;VAR:SYMBOL=AES&amp;VAR:INDEX=0"}</definedName>
    <definedName name="_970__FDSAUDITLINK__" localSheetId="8" hidden="1">{"fdsup://directions/FAT Viewer?action=UPDATE&amp;creator=factset&amp;DYN_ARGS=TRUE&amp;DOC_NAME=FAT:FQL_AUDITING_CLIENT_TEMPLATE.FAT&amp;display_string=Audit&amp;VAR:KEY=JWNQHKDSJC&amp;VAR:QUERY=RkZfRUJJVERBX09QRVIoUVRSLDQvMS8yMDEwLDYvMzAvMjAxMCwsLFVTRCk=&amp;WINDOW=FIRST_POPUP&amp;HEIGH","T=450&amp;WIDTH=450&amp;START_MAXIMIZED=FALSE&amp;VAR:CALENDAR=US&amp;VAR:SYMBOL=AES&amp;VAR:INDEX=0"}</definedName>
    <definedName name="_970__FDSAUDITLINK__" localSheetId="10" hidden="1">{"fdsup://directions/FAT Viewer?action=UPDATE&amp;creator=factset&amp;DYN_ARGS=TRUE&amp;DOC_NAME=FAT:FQL_AUDITING_CLIENT_TEMPLATE.FAT&amp;display_string=Audit&amp;VAR:KEY=JWNQHKDSJC&amp;VAR:QUERY=RkZfRUJJVERBX09QRVIoUVRSLDQvMS8yMDEwLDYvMzAvMjAxMCwsLFVTRCk=&amp;WINDOW=FIRST_POPUP&amp;HEIGH","T=450&amp;WIDTH=450&amp;START_MAXIMIZED=FALSE&amp;VAR:CALENDAR=US&amp;VAR:SYMBOL=AES&amp;VAR:INDEX=0"}</definedName>
    <definedName name="_970__FDSAUDITLINK__" localSheetId="3" hidden="1">{"fdsup://directions/FAT Viewer?action=UPDATE&amp;creator=factset&amp;DYN_ARGS=TRUE&amp;DOC_NAME=FAT:FQL_AUDITING_CLIENT_TEMPLATE.FAT&amp;display_string=Audit&amp;VAR:KEY=JWNQHKDSJC&amp;VAR:QUERY=RkZfRUJJVERBX09QRVIoUVRSLDQvMS8yMDEwLDYvMzAvMjAxMCwsLFVTRCk=&amp;WINDOW=FIRST_POPUP&amp;HEIGH","T=450&amp;WIDTH=450&amp;START_MAXIMIZED=FALSE&amp;VAR:CALENDAR=US&amp;VAR:SYMBOL=AES&amp;VAR:INDEX=0"}</definedName>
    <definedName name="_970__FDSAUDITLINK__" localSheetId="5" hidden="1">{"fdsup://directions/FAT Viewer?action=UPDATE&amp;creator=factset&amp;DYN_ARGS=TRUE&amp;DOC_NAME=FAT:FQL_AUDITING_CLIENT_TEMPLATE.FAT&amp;display_string=Audit&amp;VAR:KEY=JWNQHKDSJC&amp;VAR:QUERY=RkZfRUJJVERBX09QRVIoUVRSLDQvMS8yMDEwLDYvMzAvMjAxMCwsLFVTRCk=&amp;WINDOW=FIRST_POPUP&amp;HEIGH","T=450&amp;WIDTH=450&amp;START_MAXIMIZED=FALSE&amp;VAR:CALENDAR=US&amp;VAR:SYMBOL=AES&amp;VAR:INDEX=0"}</definedName>
    <definedName name="_970__FDSAUDITLINK__" localSheetId="1" hidden="1">{"fdsup://directions/FAT Viewer?action=UPDATE&amp;creator=factset&amp;DYN_ARGS=TRUE&amp;DOC_NAME=FAT:FQL_AUDITING_CLIENT_TEMPLATE.FAT&amp;display_string=Audit&amp;VAR:KEY=JWNQHKDSJC&amp;VAR:QUERY=RkZfRUJJVERBX09QRVIoUVRSLDQvMS8yMDEwLDYvMzAvMjAxMCwsLFVTRCk=&amp;WINDOW=FIRST_POPUP&amp;HEIGH","T=450&amp;WIDTH=450&amp;START_MAXIMIZED=FALSE&amp;VAR:CALENDAR=US&amp;VAR:SYMBOL=AES&amp;VAR:INDEX=0"}</definedName>
    <definedName name="_970__FDSAUDITLINK__" hidden="1">{"fdsup://directions/FAT Viewer?action=UPDATE&amp;creator=factset&amp;DYN_ARGS=TRUE&amp;DOC_NAME=FAT:FQL_AUDITING_CLIENT_TEMPLATE.FAT&amp;display_string=Audit&amp;VAR:KEY=JWNQHKDSJC&amp;VAR:QUERY=RkZfRUJJVERBX09QRVIoUVRSLDQvMS8yMDEwLDYvMzAvMjAxMCwsLFVTRCk=&amp;WINDOW=FIRST_POPUP&amp;HEIGH","T=450&amp;WIDTH=450&amp;START_MAXIMIZED=FALSE&amp;VAR:CALENDAR=US&amp;VAR:SYMBOL=AES&amp;VAR:INDEX=0"}</definedName>
    <definedName name="_971__FDSAUDITLINK__" localSheetId="7" hidden="1">{"fdsup://directions/FAT Viewer?action=UPDATE&amp;creator=factset&amp;DYN_ARGS=TRUE&amp;DOC_NAME=FAT:FQL_AUDITING_CLIENT_TEMPLATE.FAT&amp;display_string=Audit&amp;VAR:KEY=NWFYPEHOLG&amp;VAR:QUERY=RkZfRUJJVERBX09QRVIoUVRSLDQvMS8yMDA5LDYvMzAvMjAwOSwsLFVTRCk=&amp;WINDOW=FIRST_POPUP&amp;HEIGH","T=450&amp;WIDTH=450&amp;START_MAXIMIZED=FALSE&amp;VAR:CALENDAR=US&amp;VAR:SYMBOL=AEP&amp;VAR:INDEX=0"}</definedName>
    <definedName name="_971__FDSAUDITLINK__" localSheetId="9" hidden="1">{"fdsup://directions/FAT Viewer?action=UPDATE&amp;creator=factset&amp;DYN_ARGS=TRUE&amp;DOC_NAME=FAT:FQL_AUDITING_CLIENT_TEMPLATE.FAT&amp;display_string=Audit&amp;VAR:KEY=NWFYPEHOLG&amp;VAR:QUERY=RkZfRUJJVERBX09QRVIoUVRSLDQvMS8yMDA5LDYvMzAvMjAwOSwsLFVTRCk=&amp;WINDOW=FIRST_POPUP&amp;HEIGH","T=450&amp;WIDTH=450&amp;START_MAXIMIZED=FALSE&amp;VAR:CALENDAR=US&amp;VAR:SYMBOL=AEP&amp;VAR:INDEX=0"}</definedName>
    <definedName name="_971__FDSAUDITLINK__" localSheetId="8" hidden="1">{"fdsup://directions/FAT Viewer?action=UPDATE&amp;creator=factset&amp;DYN_ARGS=TRUE&amp;DOC_NAME=FAT:FQL_AUDITING_CLIENT_TEMPLATE.FAT&amp;display_string=Audit&amp;VAR:KEY=NWFYPEHOLG&amp;VAR:QUERY=RkZfRUJJVERBX09QRVIoUVRSLDQvMS8yMDA5LDYvMzAvMjAwOSwsLFVTRCk=&amp;WINDOW=FIRST_POPUP&amp;HEIGH","T=450&amp;WIDTH=450&amp;START_MAXIMIZED=FALSE&amp;VAR:CALENDAR=US&amp;VAR:SYMBOL=AEP&amp;VAR:INDEX=0"}</definedName>
    <definedName name="_971__FDSAUDITLINK__" localSheetId="10" hidden="1">{"fdsup://directions/FAT Viewer?action=UPDATE&amp;creator=factset&amp;DYN_ARGS=TRUE&amp;DOC_NAME=FAT:FQL_AUDITING_CLIENT_TEMPLATE.FAT&amp;display_string=Audit&amp;VAR:KEY=NWFYPEHOLG&amp;VAR:QUERY=RkZfRUJJVERBX09QRVIoUVRSLDQvMS8yMDA5LDYvMzAvMjAwOSwsLFVTRCk=&amp;WINDOW=FIRST_POPUP&amp;HEIGH","T=450&amp;WIDTH=450&amp;START_MAXIMIZED=FALSE&amp;VAR:CALENDAR=US&amp;VAR:SYMBOL=AEP&amp;VAR:INDEX=0"}</definedName>
    <definedName name="_971__FDSAUDITLINK__" localSheetId="3" hidden="1">{"fdsup://directions/FAT Viewer?action=UPDATE&amp;creator=factset&amp;DYN_ARGS=TRUE&amp;DOC_NAME=FAT:FQL_AUDITING_CLIENT_TEMPLATE.FAT&amp;display_string=Audit&amp;VAR:KEY=NWFYPEHOLG&amp;VAR:QUERY=RkZfRUJJVERBX09QRVIoUVRSLDQvMS8yMDA5LDYvMzAvMjAwOSwsLFVTRCk=&amp;WINDOW=FIRST_POPUP&amp;HEIGH","T=450&amp;WIDTH=450&amp;START_MAXIMIZED=FALSE&amp;VAR:CALENDAR=US&amp;VAR:SYMBOL=AEP&amp;VAR:INDEX=0"}</definedName>
    <definedName name="_971__FDSAUDITLINK__" localSheetId="5" hidden="1">{"fdsup://directions/FAT Viewer?action=UPDATE&amp;creator=factset&amp;DYN_ARGS=TRUE&amp;DOC_NAME=FAT:FQL_AUDITING_CLIENT_TEMPLATE.FAT&amp;display_string=Audit&amp;VAR:KEY=NWFYPEHOLG&amp;VAR:QUERY=RkZfRUJJVERBX09QRVIoUVRSLDQvMS8yMDA5LDYvMzAvMjAwOSwsLFVTRCk=&amp;WINDOW=FIRST_POPUP&amp;HEIGH","T=450&amp;WIDTH=450&amp;START_MAXIMIZED=FALSE&amp;VAR:CALENDAR=US&amp;VAR:SYMBOL=AEP&amp;VAR:INDEX=0"}</definedName>
    <definedName name="_971__FDSAUDITLINK__" localSheetId="1" hidden="1">{"fdsup://directions/FAT Viewer?action=UPDATE&amp;creator=factset&amp;DYN_ARGS=TRUE&amp;DOC_NAME=FAT:FQL_AUDITING_CLIENT_TEMPLATE.FAT&amp;display_string=Audit&amp;VAR:KEY=NWFYPEHOLG&amp;VAR:QUERY=RkZfRUJJVERBX09QRVIoUVRSLDQvMS8yMDA5LDYvMzAvMjAwOSwsLFVTRCk=&amp;WINDOW=FIRST_POPUP&amp;HEIGH","T=450&amp;WIDTH=450&amp;START_MAXIMIZED=FALSE&amp;VAR:CALENDAR=US&amp;VAR:SYMBOL=AEP&amp;VAR:INDEX=0"}</definedName>
    <definedName name="_971__FDSAUDITLINK__" hidden="1">{"fdsup://directions/FAT Viewer?action=UPDATE&amp;creator=factset&amp;DYN_ARGS=TRUE&amp;DOC_NAME=FAT:FQL_AUDITING_CLIENT_TEMPLATE.FAT&amp;display_string=Audit&amp;VAR:KEY=NWFYPEHOLG&amp;VAR:QUERY=RkZfRUJJVERBX09QRVIoUVRSLDQvMS8yMDA5LDYvMzAvMjAwOSwsLFVTRCk=&amp;WINDOW=FIRST_POPUP&amp;HEIGH","T=450&amp;WIDTH=450&amp;START_MAXIMIZED=FALSE&amp;VAR:CALENDAR=US&amp;VAR:SYMBOL=AEP&amp;VAR:INDEX=0"}</definedName>
    <definedName name="_972__FDSAUDITLINK__" localSheetId="7" hidden="1">{"fdsup://directions/FAT Viewer?action=UPDATE&amp;creator=factset&amp;DYN_ARGS=TRUE&amp;DOC_NAME=FAT:FQL_AUDITING_CLIENT_TEMPLATE.FAT&amp;display_string=Audit&amp;VAR:KEY=DMHKXYZEDO&amp;VAR:QUERY=RkZfRUJJVERBX09QRVIoUVRSLDQvMS8yMDEwLDYvMzAvMjAxMCwsLFVTRCk=&amp;WINDOW=FIRST_POPUP&amp;HEIGH","T=450&amp;WIDTH=450&amp;START_MAXIMIZED=FALSE&amp;VAR:CALENDAR=US&amp;VAR:SYMBOL=AEP&amp;VAR:INDEX=0"}</definedName>
    <definedName name="_972__FDSAUDITLINK__" localSheetId="9" hidden="1">{"fdsup://directions/FAT Viewer?action=UPDATE&amp;creator=factset&amp;DYN_ARGS=TRUE&amp;DOC_NAME=FAT:FQL_AUDITING_CLIENT_TEMPLATE.FAT&amp;display_string=Audit&amp;VAR:KEY=DMHKXYZEDO&amp;VAR:QUERY=RkZfRUJJVERBX09QRVIoUVRSLDQvMS8yMDEwLDYvMzAvMjAxMCwsLFVTRCk=&amp;WINDOW=FIRST_POPUP&amp;HEIGH","T=450&amp;WIDTH=450&amp;START_MAXIMIZED=FALSE&amp;VAR:CALENDAR=US&amp;VAR:SYMBOL=AEP&amp;VAR:INDEX=0"}</definedName>
    <definedName name="_972__FDSAUDITLINK__" localSheetId="8" hidden="1">{"fdsup://directions/FAT Viewer?action=UPDATE&amp;creator=factset&amp;DYN_ARGS=TRUE&amp;DOC_NAME=FAT:FQL_AUDITING_CLIENT_TEMPLATE.FAT&amp;display_string=Audit&amp;VAR:KEY=DMHKXYZEDO&amp;VAR:QUERY=RkZfRUJJVERBX09QRVIoUVRSLDQvMS8yMDEwLDYvMzAvMjAxMCwsLFVTRCk=&amp;WINDOW=FIRST_POPUP&amp;HEIGH","T=450&amp;WIDTH=450&amp;START_MAXIMIZED=FALSE&amp;VAR:CALENDAR=US&amp;VAR:SYMBOL=AEP&amp;VAR:INDEX=0"}</definedName>
    <definedName name="_972__FDSAUDITLINK__" localSheetId="10" hidden="1">{"fdsup://directions/FAT Viewer?action=UPDATE&amp;creator=factset&amp;DYN_ARGS=TRUE&amp;DOC_NAME=FAT:FQL_AUDITING_CLIENT_TEMPLATE.FAT&amp;display_string=Audit&amp;VAR:KEY=DMHKXYZEDO&amp;VAR:QUERY=RkZfRUJJVERBX09QRVIoUVRSLDQvMS8yMDEwLDYvMzAvMjAxMCwsLFVTRCk=&amp;WINDOW=FIRST_POPUP&amp;HEIGH","T=450&amp;WIDTH=450&amp;START_MAXIMIZED=FALSE&amp;VAR:CALENDAR=US&amp;VAR:SYMBOL=AEP&amp;VAR:INDEX=0"}</definedName>
    <definedName name="_972__FDSAUDITLINK__" localSheetId="3" hidden="1">{"fdsup://directions/FAT Viewer?action=UPDATE&amp;creator=factset&amp;DYN_ARGS=TRUE&amp;DOC_NAME=FAT:FQL_AUDITING_CLIENT_TEMPLATE.FAT&amp;display_string=Audit&amp;VAR:KEY=DMHKXYZEDO&amp;VAR:QUERY=RkZfRUJJVERBX09QRVIoUVRSLDQvMS8yMDEwLDYvMzAvMjAxMCwsLFVTRCk=&amp;WINDOW=FIRST_POPUP&amp;HEIGH","T=450&amp;WIDTH=450&amp;START_MAXIMIZED=FALSE&amp;VAR:CALENDAR=US&amp;VAR:SYMBOL=AEP&amp;VAR:INDEX=0"}</definedName>
    <definedName name="_972__FDSAUDITLINK__" localSheetId="5" hidden="1">{"fdsup://directions/FAT Viewer?action=UPDATE&amp;creator=factset&amp;DYN_ARGS=TRUE&amp;DOC_NAME=FAT:FQL_AUDITING_CLIENT_TEMPLATE.FAT&amp;display_string=Audit&amp;VAR:KEY=DMHKXYZEDO&amp;VAR:QUERY=RkZfRUJJVERBX09QRVIoUVRSLDQvMS8yMDEwLDYvMzAvMjAxMCwsLFVTRCk=&amp;WINDOW=FIRST_POPUP&amp;HEIGH","T=450&amp;WIDTH=450&amp;START_MAXIMIZED=FALSE&amp;VAR:CALENDAR=US&amp;VAR:SYMBOL=AEP&amp;VAR:INDEX=0"}</definedName>
    <definedName name="_972__FDSAUDITLINK__" localSheetId="1" hidden="1">{"fdsup://directions/FAT Viewer?action=UPDATE&amp;creator=factset&amp;DYN_ARGS=TRUE&amp;DOC_NAME=FAT:FQL_AUDITING_CLIENT_TEMPLATE.FAT&amp;display_string=Audit&amp;VAR:KEY=DMHKXYZEDO&amp;VAR:QUERY=RkZfRUJJVERBX09QRVIoUVRSLDQvMS8yMDEwLDYvMzAvMjAxMCwsLFVTRCk=&amp;WINDOW=FIRST_POPUP&amp;HEIGH","T=450&amp;WIDTH=450&amp;START_MAXIMIZED=FALSE&amp;VAR:CALENDAR=US&amp;VAR:SYMBOL=AEP&amp;VAR:INDEX=0"}</definedName>
    <definedName name="_972__FDSAUDITLINK__" hidden="1">{"fdsup://directions/FAT Viewer?action=UPDATE&amp;creator=factset&amp;DYN_ARGS=TRUE&amp;DOC_NAME=FAT:FQL_AUDITING_CLIENT_TEMPLATE.FAT&amp;display_string=Audit&amp;VAR:KEY=DMHKXYZEDO&amp;VAR:QUERY=RkZfRUJJVERBX09QRVIoUVRSLDQvMS8yMDEwLDYvMzAvMjAxMCwsLFVTRCk=&amp;WINDOW=FIRST_POPUP&amp;HEIGH","T=450&amp;WIDTH=450&amp;START_MAXIMIZED=FALSE&amp;VAR:CALENDAR=US&amp;VAR:SYMBOL=AEP&amp;VAR:INDEX=0"}</definedName>
    <definedName name="_973__FDSAUDITLINK__" localSheetId="7" hidden="1">{"fdsup://directions/FAT Viewer?action=UPDATE&amp;creator=factset&amp;DYN_ARGS=TRUE&amp;DOC_NAME=FAT:FQL_AUDITING_CLIENT_TEMPLATE.FAT&amp;display_string=Audit&amp;VAR:KEY=VCLUVMZEZK&amp;VAR:QUERY=RkZfRUJJVERBX09QRVIoUVRSLDQvMS8yMDA5LDYvMzAvMjAwOSwsLFVTRCk=&amp;WINDOW=FIRST_POPUP&amp;HEIGH","T=450&amp;WIDTH=450&amp;START_MAXIMIZED=FALSE&amp;VAR:CALENDAR=US&amp;VAR:SYMBOL=AEE&amp;VAR:INDEX=0"}</definedName>
    <definedName name="_973__FDSAUDITLINK__" localSheetId="9" hidden="1">{"fdsup://directions/FAT Viewer?action=UPDATE&amp;creator=factset&amp;DYN_ARGS=TRUE&amp;DOC_NAME=FAT:FQL_AUDITING_CLIENT_TEMPLATE.FAT&amp;display_string=Audit&amp;VAR:KEY=VCLUVMZEZK&amp;VAR:QUERY=RkZfRUJJVERBX09QRVIoUVRSLDQvMS8yMDA5LDYvMzAvMjAwOSwsLFVTRCk=&amp;WINDOW=FIRST_POPUP&amp;HEIGH","T=450&amp;WIDTH=450&amp;START_MAXIMIZED=FALSE&amp;VAR:CALENDAR=US&amp;VAR:SYMBOL=AEE&amp;VAR:INDEX=0"}</definedName>
    <definedName name="_973__FDSAUDITLINK__" localSheetId="8" hidden="1">{"fdsup://directions/FAT Viewer?action=UPDATE&amp;creator=factset&amp;DYN_ARGS=TRUE&amp;DOC_NAME=FAT:FQL_AUDITING_CLIENT_TEMPLATE.FAT&amp;display_string=Audit&amp;VAR:KEY=VCLUVMZEZK&amp;VAR:QUERY=RkZfRUJJVERBX09QRVIoUVRSLDQvMS8yMDA5LDYvMzAvMjAwOSwsLFVTRCk=&amp;WINDOW=FIRST_POPUP&amp;HEIGH","T=450&amp;WIDTH=450&amp;START_MAXIMIZED=FALSE&amp;VAR:CALENDAR=US&amp;VAR:SYMBOL=AEE&amp;VAR:INDEX=0"}</definedName>
    <definedName name="_973__FDSAUDITLINK__" localSheetId="10" hidden="1">{"fdsup://directions/FAT Viewer?action=UPDATE&amp;creator=factset&amp;DYN_ARGS=TRUE&amp;DOC_NAME=FAT:FQL_AUDITING_CLIENT_TEMPLATE.FAT&amp;display_string=Audit&amp;VAR:KEY=VCLUVMZEZK&amp;VAR:QUERY=RkZfRUJJVERBX09QRVIoUVRSLDQvMS8yMDA5LDYvMzAvMjAwOSwsLFVTRCk=&amp;WINDOW=FIRST_POPUP&amp;HEIGH","T=450&amp;WIDTH=450&amp;START_MAXIMIZED=FALSE&amp;VAR:CALENDAR=US&amp;VAR:SYMBOL=AEE&amp;VAR:INDEX=0"}</definedName>
    <definedName name="_973__FDSAUDITLINK__" localSheetId="3" hidden="1">{"fdsup://directions/FAT Viewer?action=UPDATE&amp;creator=factset&amp;DYN_ARGS=TRUE&amp;DOC_NAME=FAT:FQL_AUDITING_CLIENT_TEMPLATE.FAT&amp;display_string=Audit&amp;VAR:KEY=VCLUVMZEZK&amp;VAR:QUERY=RkZfRUJJVERBX09QRVIoUVRSLDQvMS8yMDA5LDYvMzAvMjAwOSwsLFVTRCk=&amp;WINDOW=FIRST_POPUP&amp;HEIGH","T=450&amp;WIDTH=450&amp;START_MAXIMIZED=FALSE&amp;VAR:CALENDAR=US&amp;VAR:SYMBOL=AEE&amp;VAR:INDEX=0"}</definedName>
    <definedName name="_973__FDSAUDITLINK__" localSheetId="5" hidden="1">{"fdsup://directions/FAT Viewer?action=UPDATE&amp;creator=factset&amp;DYN_ARGS=TRUE&amp;DOC_NAME=FAT:FQL_AUDITING_CLIENT_TEMPLATE.FAT&amp;display_string=Audit&amp;VAR:KEY=VCLUVMZEZK&amp;VAR:QUERY=RkZfRUJJVERBX09QRVIoUVRSLDQvMS8yMDA5LDYvMzAvMjAwOSwsLFVTRCk=&amp;WINDOW=FIRST_POPUP&amp;HEIGH","T=450&amp;WIDTH=450&amp;START_MAXIMIZED=FALSE&amp;VAR:CALENDAR=US&amp;VAR:SYMBOL=AEE&amp;VAR:INDEX=0"}</definedName>
    <definedName name="_973__FDSAUDITLINK__" localSheetId="1" hidden="1">{"fdsup://directions/FAT Viewer?action=UPDATE&amp;creator=factset&amp;DYN_ARGS=TRUE&amp;DOC_NAME=FAT:FQL_AUDITING_CLIENT_TEMPLATE.FAT&amp;display_string=Audit&amp;VAR:KEY=VCLUVMZEZK&amp;VAR:QUERY=RkZfRUJJVERBX09QRVIoUVRSLDQvMS8yMDA5LDYvMzAvMjAwOSwsLFVTRCk=&amp;WINDOW=FIRST_POPUP&amp;HEIGH","T=450&amp;WIDTH=450&amp;START_MAXIMIZED=FALSE&amp;VAR:CALENDAR=US&amp;VAR:SYMBOL=AEE&amp;VAR:INDEX=0"}</definedName>
    <definedName name="_973__FDSAUDITLINK__" hidden="1">{"fdsup://directions/FAT Viewer?action=UPDATE&amp;creator=factset&amp;DYN_ARGS=TRUE&amp;DOC_NAME=FAT:FQL_AUDITING_CLIENT_TEMPLATE.FAT&amp;display_string=Audit&amp;VAR:KEY=VCLUVMZEZK&amp;VAR:QUERY=RkZfRUJJVERBX09QRVIoUVRSLDQvMS8yMDA5LDYvMzAvMjAwOSwsLFVTRCk=&amp;WINDOW=FIRST_POPUP&amp;HEIGH","T=450&amp;WIDTH=450&amp;START_MAXIMIZED=FALSE&amp;VAR:CALENDAR=US&amp;VAR:SYMBOL=AEE&amp;VAR:INDEX=0"}</definedName>
    <definedName name="_974__FDSAUDITLINK__" localSheetId="7" hidden="1">{"fdsup://directions/FAT Viewer?action=UPDATE&amp;creator=factset&amp;DYN_ARGS=TRUE&amp;DOC_NAME=FAT:FQL_AUDITING_CLIENT_TEMPLATE.FAT&amp;display_string=Audit&amp;VAR:KEY=DUBGROFIJW&amp;VAR:QUERY=RkZfRUJJVERBX09QRVIoUVRSLDQvMS8yMDEwLDYvMzAvMjAxMCwsLFVTRCk=&amp;WINDOW=FIRST_POPUP&amp;HEIGH","T=450&amp;WIDTH=450&amp;START_MAXIMIZED=FALSE&amp;VAR:CALENDAR=US&amp;VAR:SYMBOL=AEE&amp;VAR:INDEX=0"}</definedName>
    <definedName name="_974__FDSAUDITLINK__" localSheetId="9" hidden="1">{"fdsup://directions/FAT Viewer?action=UPDATE&amp;creator=factset&amp;DYN_ARGS=TRUE&amp;DOC_NAME=FAT:FQL_AUDITING_CLIENT_TEMPLATE.FAT&amp;display_string=Audit&amp;VAR:KEY=DUBGROFIJW&amp;VAR:QUERY=RkZfRUJJVERBX09QRVIoUVRSLDQvMS8yMDEwLDYvMzAvMjAxMCwsLFVTRCk=&amp;WINDOW=FIRST_POPUP&amp;HEIGH","T=450&amp;WIDTH=450&amp;START_MAXIMIZED=FALSE&amp;VAR:CALENDAR=US&amp;VAR:SYMBOL=AEE&amp;VAR:INDEX=0"}</definedName>
    <definedName name="_974__FDSAUDITLINK__" localSheetId="8" hidden="1">{"fdsup://directions/FAT Viewer?action=UPDATE&amp;creator=factset&amp;DYN_ARGS=TRUE&amp;DOC_NAME=FAT:FQL_AUDITING_CLIENT_TEMPLATE.FAT&amp;display_string=Audit&amp;VAR:KEY=DUBGROFIJW&amp;VAR:QUERY=RkZfRUJJVERBX09QRVIoUVRSLDQvMS8yMDEwLDYvMzAvMjAxMCwsLFVTRCk=&amp;WINDOW=FIRST_POPUP&amp;HEIGH","T=450&amp;WIDTH=450&amp;START_MAXIMIZED=FALSE&amp;VAR:CALENDAR=US&amp;VAR:SYMBOL=AEE&amp;VAR:INDEX=0"}</definedName>
    <definedName name="_974__FDSAUDITLINK__" localSheetId="10" hidden="1">{"fdsup://directions/FAT Viewer?action=UPDATE&amp;creator=factset&amp;DYN_ARGS=TRUE&amp;DOC_NAME=FAT:FQL_AUDITING_CLIENT_TEMPLATE.FAT&amp;display_string=Audit&amp;VAR:KEY=DUBGROFIJW&amp;VAR:QUERY=RkZfRUJJVERBX09QRVIoUVRSLDQvMS8yMDEwLDYvMzAvMjAxMCwsLFVTRCk=&amp;WINDOW=FIRST_POPUP&amp;HEIGH","T=450&amp;WIDTH=450&amp;START_MAXIMIZED=FALSE&amp;VAR:CALENDAR=US&amp;VAR:SYMBOL=AEE&amp;VAR:INDEX=0"}</definedName>
    <definedName name="_974__FDSAUDITLINK__" localSheetId="3" hidden="1">{"fdsup://directions/FAT Viewer?action=UPDATE&amp;creator=factset&amp;DYN_ARGS=TRUE&amp;DOC_NAME=FAT:FQL_AUDITING_CLIENT_TEMPLATE.FAT&amp;display_string=Audit&amp;VAR:KEY=DUBGROFIJW&amp;VAR:QUERY=RkZfRUJJVERBX09QRVIoUVRSLDQvMS8yMDEwLDYvMzAvMjAxMCwsLFVTRCk=&amp;WINDOW=FIRST_POPUP&amp;HEIGH","T=450&amp;WIDTH=450&amp;START_MAXIMIZED=FALSE&amp;VAR:CALENDAR=US&amp;VAR:SYMBOL=AEE&amp;VAR:INDEX=0"}</definedName>
    <definedName name="_974__FDSAUDITLINK__" localSheetId="5" hidden="1">{"fdsup://directions/FAT Viewer?action=UPDATE&amp;creator=factset&amp;DYN_ARGS=TRUE&amp;DOC_NAME=FAT:FQL_AUDITING_CLIENT_TEMPLATE.FAT&amp;display_string=Audit&amp;VAR:KEY=DUBGROFIJW&amp;VAR:QUERY=RkZfRUJJVERBX09QRVIoUVRSLDQvMS8yMDEwLDYvMzAvMjAxMCwsLFVTRCk=&amp;WINDOW=FIRST_POPUP&amp;HEIGH","T=450&amp;WIDTH=450&amp;START_MAXIMIZED=FALSE&amp;VAR:CALENDAR=US&amp;VAR:SYMBOL=AEE&amp;VAR:INDEX=0"}</definedName>
    <definedName name="_974__FDSAUDITLINK__" localSheetId="1" hidden="1">{"fdsup://directions/FAT Viewer?action=UPDATE&amp;creator=factset&amp;DYN_ARGS=TRUE&amp;DOC_NAME=FAT:FQL_AUDITING_CLIENT_TEMPLATE.FAT&amp;display_string=Audit&amp;VAR:KEY=DUBGROFIJW&amp;VAR:QUERY=RkZfRUJJVERBX09QRVIoUVRSLDQvMS8yMDEwLDYvMzAvMjAxMCwsLFVTRCk=&amp;WINDOW=FIRST_POPUP&amp;HEIGH","T=450&amp;WIDTH=450&amp;START_MAXIMIZED=FALSE&amp;VAR:CALENDAR=US&amp;VAR:SYMBOL=AEE&amp;VAR:INDEX=0"}</definedName>
    <definedName name="_974__FDSAUDITLINK__" hidden="1">{"fdsup://directions/FAT Viewer?action=UPDATE&amp;creator=factset&amp;DYN_ARGS=TRUE&amp;DOC_NAME=FAT:FQL_AUDITING_CLIENT_TEMPLATE.FAT&amp;display_string=Audit&amp;VAR:KEY=DUBGROFIJW&amp;VAR:QUERY=RkZfRUJJVERBX09QRVIoUVRSLDQvMS8yMDEwLDYvMzAvMjAxMCwsLFVTRCk=&amp;WINDOW=FIRST_POPUP&amp;HEIGH","T=450&amp;WIDTH=450&amp;START_MAXIMIZED=FALSE&amp;VAR:CALENDAR=US&amp;VAR:SYMBOL=AEE&amp;VAR:INDEX=0"}</definedName>
    <definedName name="_975__FDSAUDITLINK__" localSheetId="7" hidden="1">{"fdsup://directions/FAT Viewer?action=UPDATE&amp;creator=factset&amp;DYN_ARGS=TRUE&amp;DOC_NAME=FAT:FQL_AUDITING_CLIENT_TEMPLATE.FAT&amp;display_string=Audit&amp;VAR:KEY=RKBKNGDYTK&amp;VAR:QUERY=RkZfRUJJVERBX09QRVIoUVRSLDQvMS8yMDA5LDYvMzAvMjAwOSwsLFVTRCk=&amp;WINDOW=FIRST_POPUP&amp;HEIGH","T=450&amp;WIDTH=450&amp;START_MAXIMIZED=FALSE&amp;VAR:CALENDAR=US&amp;VAR:SYMBOL=ADSK&amp;VAR:INDEX=0"}</definedName>
    <definedName name="_975__FDSAUDITLINK__" localSheetId="9" hidden="1">{"fdsup://directions/FAT Viewer?action=UPDATE&amp;creator=factset&amp;DYN_ARGS=TRUE&amp;DOC_NAME=FAT:FQL_AUDITING_CLIENT_TEMPLATE.FAT&amp;display_string=Audit&amp;VAR:KEY=RKBKNGDYTK&amp;VAR:QUERY=RkZfRUJJVERBX09QRVIoUVRSLDQvMS8yMDA5LDYvMzAvMjAwOSwsLFVTRCk=&amp;WINDOW=FIRST_POPUP&amp;HEIGH","T=450&amp;WIDTH=450&amp;START_MAXIMIZED=FALSE&amp;VAR:CALENDAR=US&amp;VAR:SYMBOL=ADSK&amp;VAR:INDEX=0"}</definedName>
    <definedName name="_975__FDSAUDITLINK__" localSheetId="8" hidden="1">{"fdsup://directions/FAT Viewer?action=UPDATE&amp;creator=factset&amp;DYN_ARGS=TRUE&amp;DOC_NAME=FAT:FQL_AUDITING_CLIENT_TEMPLATE.FAT&amp;display_string=Audit&amp;VAR:KEY=RKBKNGDYTK&amp;VAR:QUERY=RkZfRUJJVERBX09QRVIoUVRSLDQvMS8yMDA5LDYvMzAvMjAwOSwsLFVTRCk=&amp;WINDOW=FIRST_POPUP&amp;HEIGH","T=450&amp;WIDTH=450&amp;START_MAXIMIZED=FALSE&amp;VAR:CALENDAR=US&amp;VAR:SYMBOL=ADSK&amp;VAR:INDEX=0"}</definedName>
    <definedName name="_975__FDSAUDITLINK__" localSheetId="10" hidden="1">{"fdsup://directions/FAT Viewer?action=UPDATE&amp;creator=factset&amp;DYN_ARGS=TRUE&amp;DOC_NAME=FAT:FQL_AUDITING_CLIENT_TEMPLATE.FAT&amp;display_string=Audit&amp;VAR:KEY=RKBKNGDYTK&amp;VAR:QUERY=RkZfRUJJVERBX09QRVIoUVRSLDQvMS8yMDA5LDYvMzAvMjAwOSwsLFVTRCk=&amp;WINDOW=FIRST_POPUP&amp;HEIGH","T=450&amp;WIDTH=450&amp;START_MAXIMIZED=FALSE&amp;VAR:CALENDAR=US&amp;VAR:SYMBOL=ADSK&amp;VAR:INDEX=0"}</definedName>
    <definedName name="_975__FDSAUDITLINK__" localSheetId="3" hidden="1">{"fdsup://directions/FAT Viewer?action=UPDATE&amp;creator=factset&amp;DYN_ARGS=TRUE&amp;DOC_NAME=FAT:FQL_AUDITING_CLIENT_TEMPLATE.FAT&amp;display_string=Audit&amp;VAR:KEY=RKBKNGDYTK&amp;VAR:QUERY=RkZfRUJJVERBX09QRVIoUVRSLDQvMS8yMDA5LDYvMzAvMjAwOSwsLFVTRCk=&amp;WINDOW=FIRST_POPUP&amp;HEIGH","T=450&amp;WIDTH=450&amp;START_MAXIMIZED=FALSE&amp;VAR:CALENDAR=US&amp;VAR:SYMBOL=ADSK&amp;VAR:INDEX=0"}</definedName>
    <definedName name="_975__FDSAUDITLINK__" localSheetId="5" hidden="1">{"fdsup://directions/FAT Viewer?action=UPDATE&amp;creator=factset&amp;DYN_ARGS=TRUE&amp;DOC_NAME=FAT:FQL_AUDITING_CLIENT_TEMPLATE.FAT&amp;display_string=Audit&amp;VAR:KEY=RKBKNGDYTK&amp;VAR:QUERY=RkZfRUJJVERBX09QRVIoUVRSLDQvMS8yMDA5LDYvMzAvMjAwOSwsLFVTRCk=&amp;WINDOW=FIRST_POPUP&amp;HEIGH","T=450&amp;WIDTH=450&amp;START_MAXIMIZED=FALSE&amp;VAR:CALENDAR=US&amp;VAR:SYMBOL=ADSK&amp;VAR:INDEX=0"}</definedName>
    <definedName name="_975__FDSAUDITLINK__" localSheetId="1" hidden="1">{"fdsup://directions/FAT Viewer?action=UPDATE&amp;creator=factset&amp;DYN_ARGS=TRUE&amp;DOC_NAME=FAT:FQL_AUDITING_CLIENT_TEMPLATE.FAT&amp;display_string=Audit&amp;VAR:KEY=RKBKNGDYTK&amp;VAR:QUERY=RkZfRUJJVERBX09QRVIoUVRSLDQvMS8yMDA5LDYvMzAvMjAwOSwsLFVTRCk=&amp;WINDOW=FIRST_POPUP&amp;HEIGH","T=450&amp;WIDTH=450&amp;START_MAXIMIZED=FALSE&amp;VAR:CALENDAR=US&amp;VAR:SYMBOL=ADSK&amp;VAR:INDEX=0"}</definedName>
    <definedName name="_975__FDSAUDITLINK__" hidden="1">{"fdsup://directions/FAT Viewer?action=UPDATE&amp;creator=factset&amp;DYN_ARGS=TRUE&amp;DOC_NAME=FAT:FQL_AUDITING_CLIENT_TEMPLATE.FAT&amp;display_string=Audit&amp;VAR:KEY=RKBKNGDYTK&amp;VAR:QUERY=RkZfRUJJVERBX09QRVIoUVRSLDQvMS8yMDA5LDYvMzAvMjAwOSwsLFVTRCk=&amp;WINDOW=FIRST_POPUP&amp;HEIGH","T=450&amp;WIDTH=450&amp;START_MAXIMIZED=FALSE&amp;VAR:CALENDAR=US&amp;VAR:SYMBOL=ADSK&amp;VAR:INDEX=0"}</definedName>
    <definedName name="_976__FDSAUDITLINK__" localSheetId="7" hidden="1">{"fdsup://directions/FAT Viewer?action=UPDATE&amp;creator=factset&amp;DYN_ARGS=TRUE&amp;DOC_NAME=FAT:FQL_AUDITING_CLIENT_TEMPLATE.FAT&amp;display_string=Audit&amp;VAR:KEY=RYXUVINSJK&amp;VAR:QUERY=RkZfRUJJVERBX09QRVIoUVRSLDQvMS8yMDEwLDYvMzAvMjAxMCwsLFVTRCk=&amp;WINDOW=FIRST_POPUP&amp;HEIGH","T=450&amp;WIDTH=450&amp;START_MAXIMIZED=FALSE&amp;VAR:CALENDAR=US&amp;VAR:SYMBOL=ADSK&amp;VAR:INDEX=0"}</definedName>
    <definedName name="_976__FDSAUDITLINK__" localSheetId="9" hidden="1">{"fdsup://directions/FAT Viewer?action=UPDATE&amp;creator=factset&amp;DYN_ARGS=TRUE&amp;DOC_NAME=FAT:FQL_AUDITING_CLIENT_TEMPLATE.FAT&amp;display_string=Audit&amp;VAR:KEY=RYXUVINSJK&amp;VAR:QUERY=RkZfRUJJVERBX09QRVIoUVRSLDQvMS8yMDEwLDYvMzAvMjAxMCwsLFVTRCk=&amp;WINDOW=FIRST_POPUP&amp;HEIGH","T=450&amp;WIDTH=450&amp;START_MAXIMIZED=FALSE&amp;VAR:CALENDAR=US&amp;VAR:SYMBOL=ADSK&amp;VAR:INDEX=0"}</definedName>
    <definedName name="_976__FDSAUDITLINK__" localSheetId="8" hidden="1">{"fdsup://directions/FAT Viewer?action=UPDATE&amp;creator=factset&amp;DYN_ARGS=TRUE&amp;DOC_NAME=FAT:FQL_AUDITING_CLIENT_TEMPLATE.FAT&amp;display_string=Audit&amp;VAR:KEY=RYXUVINSJK&amp;VAR:QUERY=RkZfRUJJVERBX09QRVIoUVRSLDQvMS8yMDEwLDYvMzAvMjAxMCwsLFVTRCk=&amp;WINDOW=FIRST_POPUP&amp;HEIGH","T=450&amp;WIDTH=450&amp;START_MAXIMIZED=FALSE&amp;VAR:CALENDAR=US&amp;VAR:SYMBOL=ADSK&amp;VAR:INDEX=0"}</definedName>
    <definedName name="_976__FDSAUDITLINK__" localSheetId="10" hidden="1">{"fdsup://directions/FAT Viewer?action=UPDATE&amp;creator=factset&amp;DYN_ARGS=TRUE&amp;DOC_NAME=FAT:FQL_AUDITING_CLIENT_TEMPLATE.FAT&amp;display_string=Audit&amp;VAR:KEY=RYXUVINSJK&amp;VAR:QUERY=RkZfRUJJVERBX09QRVIoUVRSLDQvMS8yMDEwLDYvMzAvMjAxMCwsLFVTRCk=&amp;WINDOW=FIRST_POPUP&amp;HEIGH","T=450&amp;WIDTH=450&amp;START_MAXIMIZED=FALSE&amp;VAR:CALENDAR=US&amp;VAR:SYMBOL=ADSK&amp;VAR:INDEX=0"}</definedName>
    <definedName name="_976__FDSAUDITLINK__" localSheetId="3" hidden="1">{"fdsup://directions/FAT Viewer?action=UPDATE&amp;creator=factset&amp;DYN_ARGS=TRUE&amp;DOC_NAME=FAT:FQL_AUDITING_CLIENT_TEMPLATE.FAT&amp;display_string=Audit&amp;VAR:KEY=RYXUVINSJK&amp;VAR:QUERY=RkZfRUJJVERBX09QRVIoUVRSLDQvMS8yMDEwLDYvMzAvMjAxMCwsLFVTRCk=&amp;WINDOW=FIRST_POPUP&amp;HEIGH","T=450&amp;WIDTH=450&amp;START_MAXIMIZED=FALSE&amp;VAR:CALENDAR=US&amp;VAR:SYMBOL=ADSK&amp;VAR:INDEX=0"}</definedName>
    <definedName name="_976__FDSAUDITLINK__" localSheetId="5" hidden="1">{"fdsup://directions/FAT Viewer?action=UPDATE&amp;creator=factset&amp;DYN_ARGS=TRUE&amp;DOC_NAME=FAT:FQL_AUDITING_CLIENT_TEMPLATE.FAT&amp;display_string=Audit&amp;VAR:KEY=RYXUVINSJK&amp;VAR:QUERY=RkZfRUJJVERBX09QRVIoUVRSLDQvMS8yMDEwLDYvMzAvMjAxMCwsLFVTRCk=&amp;WINDOW=FIRST_POPUP&amp;HEIGH","T=450&amp;WIDTH=450&amp;START_MAXIMIZED=FALSE&amp;VAR:CALENDAR=US&amp;VAR:SYMBOL=ADSK&amp;VAR:INDEX=0"}</definedName>
    <definedName name="_976__FDSAUDITLINK__" localSheetId="1" hidden="1">{"fdsup://directions/FAT Viewer?action=UPDATE&amp;creator=factset&amp;DYN_ARGS=TRUE&amp;DOC_NAME=FAT:FQL_AUDITING_CLIENT_TEMPLATE.FAT&amp;display_string=Audit&amp;VAR:KEY=RYXUVINSJK&amp;VAR:QUERY=RkZfRUJJVERBX09QRVIoUVRSLDQvMS8yMDEwLDYvMzAvMjAxMCwsLFVTRCk=&amp;WINDOW=FIRST_POPUP&amp;HEIGH","T=450&amp;WIDTH=450&amp;START_MAXIMIZED=FALSE&amp;VAR:CALENDAR=US&amp;VAR:SYMBOL=ADSK&amp;VAR:INDEX=0"}</definedName>
    <definedName name="_976__FDSAUDITLINK__" hidden="1">{"fdsup://directions/FAT Viewer?action=UPDATE&amp;creator=factset&amp;DYN_ARGS=TRUE&amp;DOC_NAME=FAT:FQL_AUDITING_CLIENT_TEMPLATE.FAT&amp;display_string=Audit&amp;VAR:KEY=RYXUVINSJK&amp;VAR:QUERY=RkZfRUJJVERBX09QRVIoUVRSLDQvMS8yMDEwLDYvMzAvMjAxMCwsLFVTRCk=&amp;WINDOW=FIRST_POPUP&amp;HEIGH","T=450&amp;WIDTH=450&amp;START_MAXIMIZED=FALSE&amp;VAR:CALENDAR=US&amp;VAR:SYMBOL=ADSK&amp;VAR:INDEX=0"}</definedName>
    <definedName name="_977__FDSAUDITLINK__" localSheetId="7" hidden="1">{"fdsup://directions/FAT Viewer?action=UPDATE&amp;creator=factset&amp;DYN_ARGS=TRUE&amp;DOC_NAME=FAT:FQL_AUDITING_CLIENT_TEMPLATE.FAT&amp;display_string=Audit&amp;VAR:KEY=PWLSHQFGLS&amp;VAR:QUERY=RkZfRUJJVERBX09QRVIoUVRSLDQvMS8yMDA5LDYvMzAvMjAwOSwsLFVTRCk=&amp;WINDOW=FIRST_POPUP&amp;HEIGH","T=450&amp;WIDTH=450&amp;START_MAXIMIZED=FALSE&amp;VAR:CALENDAR=US&amp;VAR:SYMBOL=ADP&amp;VAR:INDEX=0"}</definedName>
    <definedName name="_977__FDSAUDITLINK__" localSheetId="9" hidden="1">{"fdsup://directions/FAT Viewer?action=UPDATE&amp;creator=factset&amp;DYN_ARGS=TRUE&amp;DOC_NAME=FAT:FQL_AUDITING_CLIENT_TEMPLATE.FAT&amp;display_string=Audit&amp;VAR:KEY=PWLSHQFGLS&amp;VAR:QUERY=RkZfRUJJVERBX09QRVIoUVRSLDQvMS8yMDA5LDYvMzAvMjAwOSwsLFVTRCk=&amp;WINDOW=FIRST_POPUP&amp;HEIGH","T=450&amp;WIDTH=450&amp;START_MAXIMIZED=FALSE&amp;VAR:CALENDAR=US&amp;VAR:SYMBOL=ADP&amp;VAR:INDEX=0"}</definedName>
    <definedName name="_977__FDSAUDITLINK__" localSheetId="8" hidden="1">{"fdsup://directions/FAT Viewer?action=UPDATE&amp;creator=factset&amp;DYN_ARGS=TRUE&amp;DOC_NAME=FAT:FQL_AUDITING_CLIENT_TEMPLATE.FAT&amp;display_string=Audit&amp;VAR:KEY=PWLSHQFGLS&amp;VAR:QUERY=RkZfRUJJVERBX09QRVIoUVRSLDQvMS8yMDA5LDYvMzAvMjAwOSwsLFVTRCk=&amp;WINDOW=FIRST_POPUP&amp;HEIGH","T=450&amp;WIDTH=450&amp;START_MAXIMIZED=FALSE&amp;VAR:CALENDAR=US&amp;VAR:SYMBOL=ADP&amp;VAR:INDEX=0"}</definedName>
    <definedName name="_977__FDSAUDITLINK__" localSheetId="10" hidden="1">{"fdsup://directions/FAT Viewer?action=UPDATE&amp;creator=factset&amp;DYN_ARGS=TRUE&amp;DOC_NAME=FAT:FQL_AUDITING_CLIENT_TEMPLATE.FAT&amp;display_string=Audit&amp;VAR:KEY=PWLSHQFGLS&amp;VAR:QUERY=RkZfRUJJVERBX09QRVIoUVRSLDQvMS8yMDA5LDYvMzAvMjAwOSwsLFVTRCk=&amp;WINDOW=FIRST_POPUP&amp;HEIGH","T=450&amp;WIDTH=450&amp;START_MAXIMIZED=FALSE&amp;VAR:CALENDAR=US&amp;VAR:SYMBOL=ADP&amp;VAR:INDEX=0"}</definedName>
    <definedName name="_977__FDSAUDITLINK__" localSheetId="3" hidden="1">{"fdsup://directions/FAT Viewer?action=UPDATE&amp;creator=factset&amp;DYN_ARGS=TRUE&amp;DOC_NAME=FAT:FQL_AUDITING_CLIENT_TEMPLATE.FAT&amp;display_string=Audit&amp;VAR:KEY=PWLSHQFGLS&amp;VAR:QUERY=RkZfRUJJVERBX09QRVIoUVRSLDQvMS8yMDA5LDYvMzAvMjAwOSwsLFVTRCk=&amp;WINDOW=FIRST_POPUP&amp;HEIGH","T=450&amp;WIDTH=450&amp;START_MAXIMIZED=FALSE&amp;VAR:CALENDAR=US&amp;VAR:SYMBOL=ADP&amp;VAR:INDEX=0"}</definedName>
    <definedName name="_977__FDSAUDITLINK__" localSheetId="5" hidden="1">{"fdsup://directions/FAT Viewer?action=UPDATE&amp;creator=factset&amp;DYN_ARGS=TRUE&amp;DOC_NAME=FAT:FQL_AUDITING_CLIENT_TEMPLATE.FAT&amp;display_string=Audit&amp;VAR:KEY=PWLSHQFGLS&amp;VAR:QUERY=RkZfRUJJVERBX09QRVIoUVRSLDQvMS8yMDA5LDYvMzAvMjAwOSwsLFVTRCk=&amp;WINDOW=FIRST_POPUP&amp;HEIGH","T=450&amp;WIDTH=450&amp;START_MAXIMIZED=FALSE&amp;VAR:CALENDAR=US&amp;VAR:SYMBOL=ADP&amp;VAR:INDEX=0"}</definedName>
    <definedName name="_977__FDSAUDITLINK__" localSheetId="1" hidden="1">{"fdsup://directions/FAT Viewer?action=UPDATE&amp;creator=factset&amp;DYN_ARGS=TRUE&amp;DOC_NAME=FAT:FQL_AUDITING_CLIENT_TEMPLATE.FAT&amp;display_string=Audit&amp;VAR:KEY=PWLSHQFGLS&amp;VAR:QUERY=RkZfRUJJVERBX09QRVIoUVRSLDQvMS8yMDA5LDYvMzAvMjAwOSwsLFVTRCk=&amp;WINDOW=FIRST_POPUP&amp;HEIGH","T=450&amp;WIDTH=450&amp;START_MAXIMIZED=FALSE&amp;VAR:CALENDAR=US&amp;VAR:SYMBOL=ADP&amp;VAR:INDEX=0"}</definedName>
    <definedName name="_977__FDSAUDITLINK__" hidden="1">{"fdsup://directions/FAT Viewer?action=UPDATE&amp;creator=factset&amp;DYN_ARGS=TRUE&amp;DOC_NAME=FAT:FQL_AUDITING_CLIENT_TEMPLATE.FAT&amp;display_string=Audit&amp;VAR:KEY=PWLSHQFGLS&amp;VAR:QUERY=RkZfRUJJVERBX09QRVIoUVRSLDQvMS8yMDA5LDYvMzAvMjAwOSwsLFVTRCk=&amp;WINDOW=FIRST_POPUP&amp;HEIGH","T=450&amp;WIDTH=450&amp;START_MAXIMIZED=FALSE&amp;VAR:CALENDAR=US&amp;VAR:SYMBOL=ADP&amp;VAR:INDEX=0"}</definedName>
    <definedName name="_978__FDSAUDITLINK__" localSheetId="7" hidden="1">{"fdsup://directions/FAT Viewer?action=UPDATE&amp;creator=factset&amp;DYN_ARGS=TRUE&amp;DOC_NAME=FAT:FQL_AUDITING_CLIENT_TEMPLATE.FAT&amp;display_string=Audit&amp;VAR:KEY=XYLSDQBYLO&amp;VAR:QUERY=RkZfRUJJVERBX09QRVIoUVRSLDQvMS8yMDEwLDYvMzAvMjAxMCwsLFVTRCk=&amp;WINDOW=FIRST_POPUP&amp;HEIGH","T=450&amp;WIDTH=450&amp;START_MAXIMIZED=FALSE&amp;VAR:CALENDAR=US&amp;VAR:SYMBOL=ADP&amp;VAR:INDEX=0"}</definedName>
    <definedName name="_978__FDSAUDITLINK__" localSheetId="9" hidden="1">{"fdsup://directions/FAT Viewer?action=UPDATE&amp;creator=factset&amp;DYN_ARGS=TRUE&amp;DOC_NAME=FAT:FQL_AUDITING_CLIENT_TEMPLATE.FAT&amp;display_string=Audit&amp;VAR:KEY=XYLSDQBYLO&amp;VAR:QUERY=RkZfRUJJVERBX09QRVIoUVRSLDQvMS8yMDEwLDYvMzAvMjAxMCwsLFVTRCk=&amp;WINDOW=FIRST_POPUP&amp;HEIGH","T=450&amp;WIDTH=450&amp;START_MAXIMIZED=FALSE&amp;VAR:CALENDAR=US&amp;VAR:SYMBOL=ADP&amp;VAR:INDEX=0"}</definedName>
    <definedName name="_978__FDSAUDITLINK__" localSheetId="8" hidden="1">{"fdsup://directions/FAT Viewer?action=UPDATE&amp;creator=factset&amp;DYN_ARGS=TRUE&amp;DOC_NAME=FAT:FQL_AUDITING_CLIENT_TEMPLATE.FAT&amp;display_string=Audit&amp;VAR:KEY=XYLSDQBYLO&amp;VAR:QUERY=RkZfRUJJVERBX09QRVIoUVRSLDQvMS8yMDEwLDYvMzAvMjAxMCwsLFVTRCk=&amp;WINDOW=FIRST_POPUP&amp;HEIGH","T=450&amp;WIDTH=450&amp;START_MAXIMIZED=FALSE&amp;VAR:CALENDAR=US&amp;VAR:SYMBOL=ADP&amp;VAR:INDEX=0"}</definedName>
    <definedName name="_978__FDSAUDITLINK__" localSheetId="10" hidden="1">{"fdsup://directions/FAT Viewer?action=UPDATE&amp;creator=factset&amp;DYN_ARGS=TRUE&amp;DOC_NAME=FAT:FQL_AUDITING_CLIENT_TEMPLATE.FAT&amp;display_string=Audit&amp;VAR:KEY=XYLSDQBYLO&amp;VAR:QUERY=RkZfRUJJVERBX09QRVIoUVRSLDQvMS8yMDEwLDYvMzAvMjAxMCwsLFVTRCk=&amp;WINDOW=FIRST_POPUP&amp;HEIGH","T=450&amp;WIDTH=450&amp;START_MAXIMIZED=FALSE&amp;VAR:CALENDAR=US&amp;VAR:SYMBOL=ADP&amp;VAR:INDEX=0"}</definedName>
    <definedName name="_978__FDSAUDITLINK__" localSheetId="3" hidden="1">{"fdsup://directions/FAT Viewer?action=UPDATE&amp;creator=factset&amp;DYN_ARGS=TRUE&amp;DOC_NAME=FAT:FQL_AUDITING_CLIENT_TEMPLATE.FAT&amp;display_string=Audit&amp;VAR:KEY=XYLSDQBYLO&amp;VAR:QUERY=RkZfRUJJVERBX09QRVIoUVRSLDQvMS8yMDEwLDYvMzAvMjAxMCwsLFVTRCk=&amp;WINDOW=FIRST_POPUP&amp;HEIGH","T=450&amp;WIDTH=450&amp;START_MAXIMIZED=FALSE&amp;VAR:CALENDAR=US&amp;VAR:SYMBOL=ADP&amp;VAR:INDEX=0"}</definedName>
    <definedName name="_978__FDSAUDITLINK__" localSheetId="5" hidden="1">{"fdsup://directions/FAT Viewer?action=UPDATE&amp;creator=factset&amp;DYN_ARGS=TRUE&amp;DOC_NAME=FAT:FQL_AUDITING_CLIENT_TEMPLATE.FAT&amp;display_string=Audit&amp;VAR:KEY=XYLSDQBYLO&amp;VAR:QUERY=RkZfRUJJVERBX09QRVIoUVRSLDQvMS8yMDEwLDYvMzAvMjAxMCwsLFVTRCk=&amp;WINDOW=FIRST_POPUP&amp;HEIGH","T=450&amp;WIDTH=450&amp;START_MAXIMIZED=FALSE&amp;VAR:CALENDAR=US&amp;VAR:SYMBOL=ADP&amp;VAR:INDEX=0"}</definedName>
    <definedName name="_978__FDSAUDITLINK__" localSheetId="1" hidden="1">{"fdsup://directions/FAT Viewer?action=UPDATE&amp;creator=factset&amp;DYN_ARGS=TRUE&amp;DOC_NAME=FAT:FQL_AUDITING_CLIENT_TEMPLATE.FAT&amp;display_string=Audit&amp;VAR:KEY=XYLSDQBYLO&amp;VAR:QUERY=RkZfRUJJVERBX09QRVIoUVRSLDQvMS8yMDEwLDYvMzAvMjAxMCwsLFVTRCk=&amp;WINDOW=FIRST_POPUP&amp;HEIGH","T=450&amp;WIDTH=450&amp;START_MAXIMIZED=FALSE&amp;VAR:CALENDAR=US&amp;VAR:SYMBOL=ADP&amp;VAR:INDEX=0"}</definedName>
    <definedName name="_978__FDSAUDITLINK__" hidden="1">{"fdsup://directions/FAT Viewer?action=UPDATE&amp;creator=factset&amp;DYN_ARGS=TRUE&amp;DOC_NAME=FAT:FQL_AUDITING_CLIENT_TEMPLATE.FAT&amp;display_string=Audit&amp;VAR:KEY=XYLSDQBYLO&amp;VAR:QUERY=RkZfRUJJVERBX09QRVIoUVRSLDQvMS8yMDEwLDYvMzAvMjAxMCwsLFVTRCk=&amp;WINDOW=FIRST_POPUP&amp;HEIGH","T=450&amp;WIDTH=450&amp;START_MAXIMIZED=FALSE&amp;VAR:CALENDAR=US&amp;VAR:SYMBOL=ADP&amp;VAR:INDEX=0"}</definedName>
    <definedName name="_979__FDSAUDITLINK__" localSheetId="7" hidden="1">{"fdsup://directions/FAT Viewer?action=UPDATE&amp;creator=factset&amp;DYN_ARGS=TRUE&amp;DOC_NAME=FAT:FQL_AUDITING_CLIENT_TEMPLATE.FAT&amp;display_string=Audit&amp;VAR:KEY=FOPKZEDUXI&amp;VAR:QUERY=RkZfRUJJVERBX09QRVIoUVRSLDQvMS8yMDA5LDYvMzAvMjAwOSwsLFVTRCk=&amp;WINDOW=FIRST_POPUP&amp;HEIGH","T=450&amp;WIDTH=450&amp;START_MAXIMIZED=FALSE&amp;VAR:CALENDAR=US&amp;VAR:SYMBOL=ADM&amp;VAR:INDEX=0"}</definedName>
    <definedName name="_979__FDSAUDITLINK__" localSheetId="9" hidden="1">{"fdsup://directions/FAT Viewer?action=UPDATE&amp;creator=factset&amp;DYN_ARGS=TRUE&amp;DOC_NAME=FAT:FQL_AUDITING_CLIENT_TEMPLATE.FAT&amp;display_string=Audit&amp;VAR:KEY=FOPKZEDUXI&amp;VAR:QUERY=RkZfRUJJVERBX09QRVIoUVRSLDQvMS8yMDA5LDYvMzAvMjAwOSwsLFVTRCk=&amp;WINDOW=FIRST_POPUP&amp;HEIGH","T=450&amp;WIDTH=450&amp;START_MAXIMIZED=FALSE&amp;VAR:CALENDAR=US&amp;VAR:SYMBOL=ADM&amp;VAR:INDEX=0"}</definedName>
    <definedName name="_979__FDSAUDITLINK__" localSheetId="8" hidden="1">{"fdsup://directions/FAT Viewer?action=UPDATE&amp;creator=factset&amp;DYN_ARGS=TRUE&amp;DOC_NAME=FAT:FQL_AUDITING_CLIENT_TEMPLATE.FAT&amp;display_string=Audit&amp;VAR:KEY=FOPKZEDUXI&amp;VAR:QUERY=RkZfRUJJVERBX09QRVIoUVRSLDQvMS8yMDA5LDYvMzAvMjAwOSwsLFVTRCk=&amp;WINDOW=FIRST_POPUP&amp;HEIGH","T=450&amp;WIDTH=450&amp;START_MAXIMIZED=FALSE&amp;VAR:CALENDAR=US&amp;VAR:SYMBOL=ADM&amp;VAR:INDEX=0"}</definedName>
    <definedName name="_979__FDSAUDITLINK__" localSheetId="10" hidden="1">{"fdsup://directions/FAT Viewer?action=UPDATE&amp;creator=factset&amp;DYN_ARGS=TRUE&amp;DOC_NAME=FAT:FQL_AUDITING_CLIENT_TEMPLATE.FAT&amp;display_string=Audit&amp;VAR:KEY=FOPKZEDUXI&amp;VAR:QUERY=RkZfRUJJVERBX09QRVIoUVRSLDQvMS8yMDA5LDYvMzAvMjAwOSwsLFVTRCk=&amp;WINDOW=FIRST_POPUP&amp;HEIGH","T=450&amp;WIDTH=450&amp;START_MAXIMIZED=FALSE&amp;VAR:CALENDAR=US&amp;VAR:SYMBOL=ADM&amp;VAR:INDEX=0"}</definedName>
    <definedName name="_979__FDSAUDITLINK__" localSheetId="3" hidden="1">{"fdsup://directions/FAT Viewer?action=UPDATE&amp;creator=factset&amp;DYN_ARGS=TRUE&amp;DOC_NAME=FAT:FQL_AUDITING_CLIENT_TEMPLATE.FAT&amp;display_string=Audit&amp;VAR:KEY=FOPKZEDUXI&amp;VAR:QUERY=RkZfRUJJVERBX09QRVIoUVRSLDQvMS8yMDA5LDYvMzAvMjAwOSwsLFVTRCk=&amp;WINDOW=FIRST_POPUP&amp;HEIGH","T=450&amp;WIDTH=450&amp;START_MAXIMIZED=FALSE&amp;VAR:CALENDAR=US&amp;VAR:SYMBOL=ADM&amp;VAR:INDEX=0"}</definedName>
    <definedName name="_979__FDSAUDITLINK__" localSheetId="5" hidden="1">{"fdsup://directions/FAT Viewer?action=UPDATE&amp;creator=factset&amp;DYN_ARGS=TRUE&amp;DOC_NAME=FAT:FQL_AUDITING_CLIENT_TEMPLATE.FAT&amp;display_string=Audit&amp;VAR:KEY=FOPKZEDUXI&amp;VAR:QUERY=RkZfRUJJVERBX09QRVIoUVRSLDQvMS8yMDA5LDYvMzAvMjAwOSwsLFVTRCk=&amp;WINDOW=FIRST_POPUP&amp;HEIGH","T=450&amp;WIDTH=450&amp;START_MAXIMIZED=FALSE&amp;VAR:CALENDAR=US&amp;VAR:SYMBOL=ADM&amp;VAR:INDEX=0"}</definedName>
    <definedName name="_979__FDSAUDITLINK__" localSheetId="1" hidden="1">{"fdsup://directions/FAT Viewer?action=UPDATE&amp;creator=factset&amp;DYN_ARGS=TRUE&amp;DOC_NAME=FAT:FQL_AUDITING_CLIENT_TEMPLATE.FAT&amp;display_string=Audit&amp;VAR:KEY=FOPKZEDUXI&amp;VAR:QUERY=RkZfRUJJVERBX09QRVIoUVRSLDQvMS8yMDA5LDYvMzAvMjAwOSwsLFVTRCk=&amp;WINDOW=FIRST_POPUP&amp;HEIGH","T=450&amp;WIDTH=450&amp;START_MAXIMIZED=FALSE&amp;VAR:CALENDAR=US&amp;VAR:SYMBOL=ADM&amp;VAR:INDEX=0"}</definedName>
    <definedName name="_979__FDSAUDITLINK__" hidden="1">{"fdsup://directions/FAT Viewer?action=UPDATE&amp;creator=factset&amp;DYN_ARGS=TRUE&amp;DOC_NAME=FAT:FQL_AUDITING_CLIENT_TEMPLATE.FAT&amp;display_string=Audit&amp;VAR:KEY=FOPKZEDUXI&amp;VAR:QUERY=RkZfRUJJVERBX09QRVIoUVRSLDQvMS8yMDA5LDYvMzAvMjAwOSwsLFVTRCk=&amp;WINDOW=FIRST_POPUP&amp;HEIGH","T=450&amp;WIDTH=450&amp;START_MAXIMIZED=FALSE&amp;VAR:CALENDAR=US&amp;VAR:SYMBOL=ADM&amp;VAR:INDEX=0"}</definedName>
    <definedName name="_98__FDSAUDITLINK__" localSheetId="7" hidden="1">{"fdsup://directions/FAT Viewer?action=UPDATE&amp;creator=factset&amp;DYN_ARGS=TRUE&amp;DOC_NAME=FAT:FQL_AUDITING_CLIENT_TEMPLATE.FAT&amp;display_string=Audit&amp;VAR:KEY=BUFWLERSFA&amp;VAR:QUERY=RkZfRUJJVERBX09QRVIoUVRSLDQvMS8yMDEwLDYvMzAvMjAxMCwsLFVTRCk=&amp;WINDOW=FIRST_POPUP&amp;HEIGH","T=450&amp;WIDTH=450&amp;START_MAXIMIZED=FALSE&amp;VAR:CALENDAR=US&amp;VAR:SYMBOL=TXT&amp;VAR:INDEX=0"}</definedName>
    <definedName name="_98__FDSAUDITLINK__" localSheetId="9" hidden="1">{"fdsup://directions/FAT Viewer?action=UPDATE&amp;creator=factset&amp;DYN_ARGS=TRUE&amp;DOC_NAME=FAT:FQL_AUDITING_CLIENT_TEMPLATE.FAT&amp;display_string=Audit&amp;VAR:KEY=BUFWLERSFA&amp;VAR:QUERY=RkZfRUJJVERBX09QRVIoUVRSLDQvMS8yMDEwLDYvMzAvMjAxMCwsLFVTRCk=&amp;WINDOW=FIRST_POPUP&amp;HEIGH","T=450&amp;WIDTH=450&amp;START_MAXIMIZED=FALSE&amp;VAR:CALENDAR=US&amp;VAR:SYMBOL=TXT&amp;VAR:INDEX=0"}</definedName>
    <definedName name="_98__FDSAUDITLINK__" localSheetId="8" hidden="1">{"fdsup://directions/FAT Viewer?action=UPDATE&amp;creator=factset&amp;DYN_ARGS=TRUE&amp;DOC_NAME=FAT:FQL_AUDITING_CLIENT_TEMPLATE.FAT&amp;display_string=Audit&amp;VAR:KEY=BUFWLERSFA&amp;VAR:QUERY=RkZfRUJJVERBX09QRVIoUVRSLDQvMS8yMDEwLDYvMzAvMjAxMCwsLFVTRCk=&amp;WINDOW=FIRST_POPUP&amp;HEIGH","T=450&amp;WIDTH=450&amp;START_MAXIMIZED=FALSE&amp;VAR:CALENDAR=US&amp;VAR:SYMBOL=TXT&amp;VAR:INDEX=0"}</definedName>
    <definedName name="_98__FDSAUDITLINK__" localSheetId="10" hidden="1">{"fdsup://directions/FAT Viewer?action=UPDATE&amp;creator=factset&amp;DYN_ARGS=TRUE&amp;DOC_NAME=FAT:FQL_AUDITING_CLIENT_TEMPLATE.FAT&amp;display_string=Audit&amp;VAR:KEY=BUFWLERSFA&amp;VAR:QUERY=RkZfRUJJVERBX09QRVIoUVRSLDQvMS8yMDEwLDYvMzAvMjAxMCwsLFVTRCk=&amp;WINDOW=FIRST_POPUP&amp;HEIGH","T=450&amp;WIDTH=450&amp;START_MAXIMIZED=FALSE&amp;VAR:CALENDAR=US&amp;VAR:SYMBOL=TXT&amp;VAR:INDEX=0"}</definedName>
    <definedName name="_98__FDSAUDITLINK__" localSheetId="3" hidden="1">{"fdsup://directions/FAT Viewer?action=UPDATE&amp;creator=factset&amp;DYN_ARGS=TRUE&amp;DOC_NAME=FAT:FQL_AUDITING_CLIENT_TEMPLATE.FAT&amp;display_string=Audit&amp;VAR:KEY=BUFWLERSFA&amp;VAR:QUERY=RkZfRUJJVERBX09QRVIoUVRSLDQvMS8yMDEwLDYvMzAvMjAxMCwsLFVTRCk=&amp;WINDOW=FIRST_POPUP&amp;HEIGH","T=450&amp;WIDTH=450&amp;START_MAXIMIZED=FALSE&amp;VAR:CALENDAR=US&amp;VAR:SYMBOL=TXT&amp;VAR:INDEX=0"}</definedName>
    <definedName name="_98__FDSAUDITLINK__" localSheetId="5" hidden="1">{"fdsup://directions/FAT Viewer?action=UPDATE&amp;creator=factset&amp;DYN_ARGS=TRUE&amp;DOC_NAME=FAT:FQL_AUDITING_CLIENT_TEMPLATE.FAT&amp;display_string=Audit&amp;VAR:KEY=BUFWLERSFA&amp;VAR:QUERY=RkZfRUJJVERBX09QRVIoUVRSLDQvMS8yMDEwLDYvMzAvMjAxMCwsLFVTRCk=&amp;WINDOW=FIRST_POPUP&amp;HEIGH","T=450&amp;WIDTH=450&amp;START_MAXIMIZED=FALSE&amp;VAR:CALENDAR=US&amp;VAR:SYMBOL=TXT&amp;VAR:INDEX=0"}</definedName>
    <definedName name="_98__FDSAUDITLINK__" localSheetId="1" hidden="1">{"fdsup://directions/FAT Viewer?action=UPDATE&amp;creator=factset&amp;DYN_ARGS=TRUE&amp;DOC_NAME=FAT:FQL_AUDITING_CLIENT_TEMPLATE.FAT&amp;display_string=Audit&amp;VAR:KEY=BUFWLERSFA&amp;VAR:QUERY=RkZfRUJJVERBX09QRVIoUVRSLDQvMS8yMDEwLDYvMzAvMjAxMCwsLFVTRCk=&amp;WINDOW=FIRST_POPUP&amp;HEIGH","T=450&amp;WIDTH=450&amp;START_MAXIMIZED=FALSE&amp;VAR:CALENDAR=US&amp;VAR:SYMBOL=TXT&amp;VAR:INDEX=0"}</definedName>
    <definedName name="_98__FDSAUDITLINK__" hidden="1">{"fdsup://directions/FAT Viewer?action=UPDATE&amp;creator=factset&amp;DYN_ARGS=TRUE&amp;DOC_NAME=FAT:FQL_AUDITING_CLIENT_TEMPLATE.FAT&amp;display_string=Audit&amp;VAR:KEY=BUFWLERSFA&amp;VAR:QUERY=RkZfRUJJVERBX09QRVIoUVRSLDQvMS8yMDEwLDYvMzAvMjAxMCwsLFVTRCk=&amp;WINDOW=FIRST_POPUP&amp;HEIGH","T=450&amp;WIDTH=450&amp;START_MAXIMIZED=FALSE&amp;VAR:CALENDAR=US&amp;VAR:SYMBOL=TXT&amp;VAR:INDEX=0"}</definedName>
    <definedName name="_980__FDSAUDITLINK__" localSheetId="7" hidden="1">{"fdsup://directions/FAT Viewer?action=UPDATE&amp;creator=factset&amp;DYN_ARGS=TRUE&amp;DOC_NAME=FAT:FQL_AUDITING_CLIENT_TEMPLATE.FAT&amp;display_string=Audit&amp;VAR:KEY=JEXOZOHMPQ&amp;VAR:QUERY=RkZfRUJJVERBX09QRVIoUVRSLDQvMS8yMDEwLDYvMzAvMjAxMCwsLFVTRCk=&amp;WINDOW=FIRST_POPUP&amp;HEIGH","T=450&amp;WIDTH=450&amp;START_MAXIMIZED=FALSE&amp;VAR:CALENDAR=US&amp;VAR:SYMBOL=ADM&amp;VAR:INDEX=0"}</definedName>
    <definedName name="_980__FDSAUDITLINK__" localSheetId="9" hidden="1">{"fdsup://directions/FAT Viewer?action=UPDATE&amp;creator=factset&amp;DYN_ARGS=TRUE&amp;DOC_NAME=FAT:FQL_AUDITING_CLIENT_TEMPLATE.FAT&amp;display_string=Audit&amp;VAR:KEY=JEXOZOHMPQ&amp;VAR:QUERY=RkZfRUJJVERBX09QRVIoUVRSLDQvMS8yMDEwLDYvMzAvMjAxMCwsLFVTRCk=&amp;WINDOW=FIRST_POPUP&amp;HEIGH","T=450&amp;WIDTH=450&amp;START_MAXIMIZED=FALSE&amp;VAR:CALENDAR=US&amp;VAR:SYMBOL=ADM&amp;VAR:INDEX=0"}</definedName>
    <definedName name="_980__FDSAUDITLINK__" localSheetId="8" hidden="1">{"fdsup://directions/FAT Viewer?action=UPDATE&amp;creator=factset&amp;DYN_ARGS=TRUE&amp;DOC_NAME=FAT:FQL_AUDITING_CLIENT_TEMPLATE.FAT&amp;display_string=Audit&amp;VAR:KEY=JEXOZOHMPQ&amp;VAR:QUERY=RkZfRUJJVERBX09QRVIoUVRSLDQvMS8yMDEwLDYvMzAvMjAxMCwsLFVTRCk=&amp;WINDOW=FIRST_POPUP&amp;HEIGH","T=450&amp;WIDTH=450&amp;START_MAXIMIZED=FALSE&amp;VAR:CALENDAR=US&amp;VAR:SYMBOL=ADM&amp;VAR:INDEX=0"}</definedName>
    <definedName name="_980__FDSAUDITLINK__" localSheetId="10" hidden="1">{"fdsup://directions/FAT Viewer?action=UPDATE&amp;creator=factset&amp;DYN_ARGS=TRUE&amp;DOC_NAME=FAT:FQL_AUDITING_CLIENT_TEMPLATE.FAT&amp;display_string=Audit&amp;VAR:KEY=JEXOZOHMPQ&amp;VAR:QUERY=RkZfRUJJVERBX09QRVIoUVRSLDQvMS8yMDEwLDYvMzAvMjAxMCwsLFVTRCk=&amp;WINDOW=FIRST_POPUP&amp;HEIGH","T=450&amp;WIDTH=450&amp;START_MAXIMIZED=FALSE&amp;VAR:CALENDAR=US&amp;VAR:SYMBOL=ADM&amp;VAR:INDEX=0"}</definedName>
    <definedName name="_980__FDSAUDITLINK__" localSheetId="3" hidden="1">{"fdsup://directions/FAT Viewer?action=UPDATE&amp;creator=factset&amp;DYN_ARGS=TRUE&amp;DOC_NAME=FAT:FQL_AUDITING_CLIENT_TEMPLATE.FAT&amp;display_string=Audit&amp;VAR:KEY=JEXOZOHMPQ&amp;VAR:QUERY=RkZfRUJJVERBX09QRVIoUVRSLDQvMS8yMDEwLDYvMzAvMjAxMCwsLFVTRCk=&amp;WINDOW=FIRST_POPUP&amp;HEIGH","T=450&amp;WIDTH=450&amp;START_MAXIMIZED=FALSE&amp;VAR:CALENDAR=US&amp;VAR:SYMBOL=ADM&amp;VAR:INDEX=0"}</definedName>
    <definedName name="_980__FDSAUDITLINK__" localSheetId="5" hidden="1">{"fdsup://directions/FAT Viewer?action=UPDATE&amp;creator=factset&amp;DYN_ARGS=TRUE&amp;DOC_NAME=FAT:FQL_AUDITING_CLIENT_TEMPLATE.FAT&amp;display_string=Audit&amp;VAR:KEY=JEXOZOHMPQ&amp;VAR:QUERY=RkZfRUJJVERBX09QRVIoUVRSLDQvMS8yMDEwLDYvMzAvMjAxMCwsLFVTRCk=&amp;WINDOW=FIRST_POPUP&amp;HEIGH","T=450&amp;WIDTH=450&amp;START_MAXIMIZED=FALSE&amp;VAR:CALENDAR=US&amp;VAR:SYMBOL=ADM&amp;VAR:INDEX=0"}</definedName>
    <definedName name="_980__FDSAUDITLINK__" localSheetId="1" hidden="1">{"fdsup://directions/FAT Viewer?action=UPDATE&amp;creator=factset&amp;DYN_ARGS=TRUE&amp;DOC_NAME=FAT:FQL_AUDITING_CLIENT_TEMPLATE.FAT&amp;display_string=Audit&amp;VAR:KEY=JEXOZOHMPQ&amp;VAR:QUERY=RkZfRUJJVERBX09QRVIoUVRSLDQvMS8yMDEwLDYvMzAvMjAxMCwsLFVTRCk=&amp;WINDOW=FIRST_POPUP&amp;HEIGH","T=450&amp;WIDTH=450&amp;START_MAXIMIZED=FALSE&amp;VAR:CALENDAR=US&amp;VAR:SYMBOL=ADM&amp;VAR:INDEX=0"}</definedName>
    <definedName name="_980__FDSAUDITLINK__" hidden="1">{"fdsup://directions/FAT Viewer?action=UPDATE&amp;creator=factset&amp;DYN_ARGS=TRUE&amp;DOC_NAME=FAT:FQL_AUDITING_CLIENT_TEMPLATE.FAT&amp;display_string=Audit&amp;VAR:KEY=JEXOZOHMPQ&amp;VAR:QUERY=RkZfRUJJVERBX09QRVIoUVRSLDQvMS8yMDEwLDYvMzAvMjAxMCwsLFVTRCk=&amp;WINDOW=FIRST_POPUP&amp;HEIGH","T=450&amp;WIDTH=450&amp;START_MAXIMIZED=FALSE&amp;VAR:CALENDAR=US&amp;VAR:SYMBOL=ADM&amp;VAR:INDEX=0"}</definedName>
    <definedName name="_981__FDSAUDITLINK__" localSheetId="7" hidden="1">{"fdsup://directions/FAT Viewer?action=UPDATE&amp;creator=factset&amp;DYN_ARGS=TRUE&amp;DOC_NAME=FAT:FQL_AUDITING_CLIENT_TEMPLATE.FAT&amp;display_string=Audit&amp;VAR:KEY=ZUXWPMPOZA&amp;VAR:QUERY=RkZfRUJJVERBX09QRVIoUVRSLDQvMS8yMDA5LDYvMzAvMjAwOSwsLFVTRCk=&amp;WINDOW=FIRST_POPUP&amp;HEIGH","T=450&amp;WIDTH=450&amp;START_MAXIMIZED=FALSE&amp;VAR:CALENDAR=US&amp;VAR:SYMBOL=ADI&amp;VAR:INDEX=0"}</definedName>
    <definedName name="_981__FDSAUDITLINK__" localSheetId="9" hidden="1">{"fdsup://directions/FAT Viewer?action=UPDATE&amp;creator=factset&amp;DYN_ARGS=TRUE&amp;DOC_NAME=FAT:FQL_AUDITING_CLIENT_TEMPLATE.FAT&amp;display_string=Audit&amp;VAR:KEY=ZUXWPMPOZA&amp;VAR:QUERY=RkZfRUJJVERBX09QRVIoUVRSLDQvMS8yMDA5LDYvMzAvMjAwOSwsLFVTRCk=&amp;WINDOW=FIRST_POPUP&amp;HEIGH","T=450&amp;WIDTH=450&amp;START_MAXIMIZED=FALSE&amp;VAR:CALENDAR=US&amp;VAR:SYMBOL=ADI&amp;VAR:INDEX=0"}</definedName>
    <definedName name="_981__FDSAUDITLINK__" localSheetId="8" hidden="1">{"fdsup://directions/FAT Viewer?action=UPDATE&amp;creator=factset&amp;DYN_ARGS=TRUE&amp;DOC_NAME=FAT:FQL_AUDITING_CLIENT_TEMPLATE.FAT&amp;display_string=Audit&amp;VAR:KEY=ZUXWPMPOZA&amp;VAR:QUERY=RkZfRUJJVERBX09QRVIoUVRSLDQvMS8yMDA5LDYvMzAvMjAwOSwsLFVTRCk=&amp;WINDOW=FIRST_POPUP&amp;HEIGH","T=450&amp;WIDTH=450&amp;START_MAXIMIZED=FALSE&amp;VAR:CALENDAR=US&amp;VAR:SYMBOL=ADI&amp;VAR:INDEX=0"}</definedName>
    <definedName name="_981__FDSAUDITLINK__" localSheetId="10" hidden="1">{"fdsup://directions/FAT Viewer?action=UPDATE&amp;creator=factset&amp;DYN_ARGS=TRUE&amp;DOC_NAME=FAT:FQL_AUDITING_CLIENT_TEMPLATE.FAT&amp;display_string=Audit&amp;VAR:KEY=ZUXWPMPOZA&amp;VAR:QUERY=RkZfRUJJVERBX09QRVIoUVRSLDQvMS8yMDA5LDYvMzAvMjAwOSwsLFVTRCk=&amp;WINDOW=FIRST_POPUP&amp;HEIGH","T=450&amp;WIDTH=450&amp;START_MAXIMIZED=FALSE&amp;VAR:CALENDAR=US&amp;VAR:SYMBOL=ADI&amp;VAR:INDEX=0"}</definedName>
    <definedName name="_981__FDSAUDITLINK__" localSheetId="3" hidden="1">{"fdsup://directions/FAT Viewer?action=UPDATE&amp;creator=factset&amp;DYN_ARGS=TRUE&amp;DOC_NAME=FAT:FQL_AUDITING_CLIENT_TEMPLATE.FAT&amp;display_string=Audit&amp;VAR:KEY=ZUXWPMPOZA&amp;VAR:QUERY=RkZfRUJJVERBX09QRVIoUVRSLDQvMS8yMDA5LDYvMzAvMjAwOSwsLFVTRCk=&amp;WINDOW=FIRST_POPUP&amp;HEIGH","T=450&amp;WIDTH=450&amp;START_MAXIMIZED=FALSE&amp;VAR:CALENDAR=US&amp;VAR:SYMBOL=ADI&amp;VAR:INDEX=0"}</definedName>
    <definedName name="_981__FDSAUDITLINK__" localSheetId="5" hidden="1">{"fdsup://directions/FAT Viewer?action=UPDATE&amp;creator=factset&amp;DYN_ARGS=TRUE&amp;DOC_NAME=FAT:FQL_AUDITING_CLIENT_TEMPLATE.FAT&amp;display_string=Audit&amp;VAR:KEY=ZUXWPMPOZA&amp;VAR:QUERY=RkZfRUJJVERBX09QRVIoUVRSLDQvMS8yMDA5LDYvMzAvMjAwOSwsLFVTRCk=&amp;WINDOW=FIRST_POPUP&amp;HEIGH","T=450&amp;WIDTH=450&amp;START_MAXIMIZED=FALSE&amp;VAR:CALENDAR=US&amp;VAR:SYMBOL=ADI&amp;VAR:INDEX=0"}</definedName>
    <definedName name="_981__FDSAUDITLINK__" localSheetId="1" hidden="1">{"fdsup://directions/FAT Viewer?action=UPDATE&amp;creator=factset&amp;DYN_ARGS=TRUE&amp;DOC_NAME=FAT:FQL_AUDITING_CLIENT_TEMPLATE.FAT&amp;display_string=Audit&amp;VAR:KEY=ZUXWPMPOZA&amp;VAR:QUERY=RkZfRUJJVERBX09QRVIoUVRSLDQvMS8yMDA5LDYvMzAvMjAwOSwsLFVTRCk=&amp;WINDOW=FIRST_POPUP&amp;HEIGH","T=450&amp;WIDTH=450&amp;START_MAXIMIZED=FALSE&amp;VAR:CALENDAR=US&amp;VAR:SYMBOL=ADI&amp;VAR:INDEX=0"}</definedName>
    <definedName name="_981__FDSAUDITLINK__" hidden="1">{"fdsup://directions/FAT Viewer?action=UPDATE&amp;creator=factset&amp;DYN_ARGS=TRUE&amp;DOC_NAME=FAT:FQL_AUDITING_CLIENT_TEMPLATE.FAT&amp;display_string=Audit&amp;VAR:KEY=ZUXWPMPOZA&amp;VAR:QUERY=RkZfRUJJVERBX09QRVIoUVRSLDQvMS8yMDA5LDYvMzAvMjAwOSwsLFVTRCk=&amp;WINDOW=FIRST_POPUP&amp;HEIGH","T=450&amp;WIDTH=450&amp;START_MAXIMIZED=FALSE&amp;VAR:CALENDAR=US&amp;VAR:SYMBOL=ADI&amp;VAR:INDEX=0"}</definedName>
    <definedName name="_982__FDSAUDITLINK__" localSheetId="7" hidden="1">{"fdsup://directions/FAT Viewer?action=UPDATE&amp;creator=factset&amp;DYN_ARGS=TRUE&amp;DOC_NAME=FAT:FQL_AUDITING_CLIENT_TEMPLATE.FAT&amp;display_string=Audit&amp;VAR:KEY=VGVSFSLCJU&amp;VAR:QUERY=RkZfRUJJVERBX09QRVIoUVRSLDQvMS8yMDEwLDYvMzAvMjAxMCwsLFVTRCk=&amp;WINDOW=FIRST_POPUP&amp;HEIGH","T=450&amp;WIDTH=450&amp;START_MAXIMIZED=FALSE&amp;VAR:CALENDAR=US&amp;VAR:SYMBOL=ADI&amp;VAR:INDEX=0"}</definedName>
    <definedName name="_982__FDSAUDITLINK__" localSheetId="9" hidden="1">{"fdsup://directions/FAT Viewer?action=UPDATE&amp;creator=factset&amp;DYN_ARGS=TRUE&amp;DOC_NAME=FAT:FQL_AUDITING_CLIENT_TEMPLATE.FAT&amp;display_string=Audit&amp;VAR:KEY=VGVSFSLCJU&amp;VAR:QUERY=RkZfRUJJVERBX09QRVIoUVRSLDQvMS8yMDEwLDYvMzAvMjAxMCwsLFVTRCk=&amp;WINDOW=FIRST_POPUP&amp;HEIGH","T=450&amp;WIDTH=450&amp;START_MAXIMIZED=FALSE&amp;VAR:CALENDAR=US&amp;VAR:SYMBOL=ADI&amp;VAR:INDEX=0"}</definedName>
    <definedName name="_982__FDSAUDITLINK__" localSheetId="8" hidden="1">{"fdsup://directions/FAT Viewer?action=UPDATE&amp;creator=factset&amp;DYN_ARGS=TRUE&amp;DOC_NAME=FAT:FQL_AUDITING_CLIENT_TEMPLATE.FAT&amp;display_string=Audit&amp;VAR:KEY=VGVSFSLCJU&amp;VAR:QUERY=RkZfRUJJVERBX09QRVIoUVRSLDQvMS8yMDEwLDYvMzAvMjAxMCwsLFVTRCk=&amp;WINDOW=FIRST_POPUP&amp;HEIGH","T=450&amp;WIDTH=450&amp;START_MAXIMIZED=FALSE&amp;VAR:CALENDAR=US&amp;VAR:SYMBOL=ADI&amp;VAR:INDEX=0"}</definedName>
    <definedName name="_982__FDSAUDITLINK__" localSheetId="10" hidden="1">{"fdsup://directions/FAT Viewer?action=UPDATE&amp;creator=factset&amp;DYN_ARGS=TRUE&amp;DOC_NAME=FAT:FQL_AUDITING_CLIENT_TEMPLATE.FAT&amp;display_string=Audit&amp;VAR:KEY=VGVSFSLCJU&amp;VAR:QUERY=RkZfRUJJVERBX09QRVIoUVRSLDQvMS8yMDEwLDYvMzAvMjAxMCwsLFVTRCk=&amp;WINDOW=FIRST_POPUP&amp;HEIGH","T=450&amp;WIDTH=450&amp;START_MAXIMIZED=FALSE&amp;VAR:CALENDAR=US&amp;VAR:SYMBOL=ADI&amp;VAR:INDEX=0"}</definedName>
    <definedName name="_982__FDSAUDITLINK__" localSheetId="3" hidden="1">{"fdsup://directions/FAT Viewer?action=UPDATE&amp;creator=factset&amp;DYN_ARGS=TRUE&amp;DOC_NAME=FAT:FQL_AUDITING_CLIENT_TEMPLATE.FAT&amp;display_string=Audit&amp;VAR:KEY=VGVSFSLCJU&amp;VAR:QUERY=RkZfRUJJVERBX09QRVIoUVRSLDQvMS8yMDEwLDYvMzAvMjAxMCwsLFVTRCk=&amp;WINDOW=FIRST_POPUP&amp;HEIGH","T=450&amp;WIDTH=450&amp;START_MAXIMIZED=FALSE&amp;VAR:CALENDAR=US&amp;VAR:SYMBOL=ADI&amp;VAR:INDEX=0"}</definedName>
    <definedName name="_982__FDSAUDITLINK__" localSheetId="5" hidden="1">{"fdsup://directions/FAT Viewer?action=UPDATE&amp;creator=factset&amp;DYN_ARGS=TRUE&amp;DOC_NAME=FAT:FQL_AUDITING_CLIENT_TEMPLATE.FAT&amp;display_string=Audit&amp;VAR:KEY=VGVSFSLCJU&amp;VAR:QUERY=RkZfRUJJVERBX09QRVIoUVRSLDQvMS8yMDEwLDYvMzAvMjAxMCwsLFVTRCk=&amp;WINDOW=FIRST_POPUP&amp;HEIGH","T=450&amp;WIDTH=450&amp;START_MAXIMIZED=FALSE&amp;VAR:CALENDAR=US&amp;VAR:SYMBOL=ADI&amp;VAR:INDEX=0"}</definedName>
    <definedName name="_982__FDSAUDITLINK__" localSheetId="1" hidden="1">{"fdsup://directions/FAT Viewer?action=UPDATE&amp;creator=factset&amp;DYN_ARGS=TRUE&amp;DOC_NAME=FAT:FQL_AUDITING_CLIENT_TEMPLATE.FAT&amp;display_string=Audit&amp;VAR:KEY=VGVSFSLCJU&amp;VAR:QUERY=RkZfRUJJVERBX09QRVIoUVRSLDQvMS8yMDEwLDYvMzAvMjAxMCwsLFVTRCk=&amp;WINDOW=FIRST_POPUP&amp;HEIGH","T=450&amp;WIDTH=450&amp;START_MAXIMIZED=FALSE&amp;VAR:CALENDAR=US&amp;VAR:SYMBOL=ADI&amp;VAR:INDEX=0"}</definedName>
    <definedName name="_982__FDSAUDITLINK__" hidden="1">{"fdsup://directions/FAT Viewer?action=UPDATE&amp;creator=factset&amp;DYN_ARGS=TRUE&amp;DOC_NAME=FAT:FQL_AUDITING_CLIENT_TEMPLATE.FAT&amp;display_string=Audit&amp;VAR:KEY=VGVSFSLCJU&amp;VAR:QUERY=RkZfRUJJVERBX09QRVIoUVRSLDQvMS8yMDEwLDYvMzAvMjAxMCwsLFVTRCk=&amp;WINDOW=FIRST_POPUP&amp;HEIGH","T=450&amp;WIDTH=450&amp;START_MAXIMIZED=FALSE&amp;VAR:CALENDAR=US&amp;VAR:SYMBOL=ADI&amp;VAR:INDEX=0"}</definedName>
    <definedName name="_983__FDSAUDITLINK__" localSheetId="7" hidden="1">{"fdsup://directions/FAT Viewer?action=UPDATE&amp;creator=factset&amp;DYN_ARGS=TRUE&amp;DOC_NAME=FAT:FQL_AUDITING_CLIENT_TEMPLATE.FAT&amp;display_string=Audit&amp;VAR:KEY=VKHMLCPCNU&amp;VAR:QUERY=RkZfRUJJVERBX09QRVIoUVRSLDQvMS8yMDA5LDYvMzAvMjAwOSwsLFVTRCk=&amp;WINDOW=FIRST_POPUP&amp;HEIGH","T=450&amp;WIDTH=450&amp;START_MAXIMIZED=FALSE&amp;VAR:CALENDAR=US&amp;VAR:SYMBOL=ADBE&amp;VAR:INDEX=0"}</definedName>
    <definedName name="_983__FDSAUDITLINK__" localSheetId="9" hidden="1">{"fdsup://directions/FAT Viewer?action=UPDATE&amp;creator=factset&amp;DYN_ARGS=TRUE&amp;DOC_NAME=FAT:FQL_AUDITING_CLIENT_TEMPLATE.FAT&amp;display_string=Audit&amp;VAR:KEY=VKHMLCPCNU&amp;VAR:QUERY=RkZfRUJJVERBX09QRVIoUVRSLDQvMS8yMDA5LDYvMzAvMjAwOSwsLFVTRCk=&amp;WINDOW=FIRST_POPUP&amp;HEIGH","T=450&amp;WIDTH=450&amp;START_MAXIMIZED=FALSE&amp;VAR:CALENDAR=US&amp;VAR:SYMBOL=ADBE&amp;VAR:INDEX=0"}</definedName>
    <definedName name="_983__FDSAUDITLINK__" localSheetId="8" hidden="1">{"fdsup://directions/FAT Viewer?action=UPDATE&amp;creator=factset&amp;DYN_ARGS=TRUE&amp;DOC_NAME=FAT:FQL_AUDITING_CLIENT_TEMPLATE.FAT&amp;display_string=Audit&amp;VAR:KEY=VKHMLCPCNU&amp;VAR:QUERY=RkZfRUJJVERBX09QRVIoUVRSLDQvMS8yMDA5LDYvMzAvMjAwOSwsLFVTRCk=&amp;WINDOW=FIRST_POPUP&amp;HEIGH","T=450&amp;WIDTH=450&amp;START_MAXIMIZED=FALSE&amp;VAR:CALENDAR=US&amp;VAR:SYMBOL=ADBE&amp;VAR:INDEX=0"}</definedName>
    <definedName name="_983__FDSAUDITLINK__" localSheetId="10" hidden="1">{"fdsup://directions/FAT Viewer?action=UPDATE&amp;creator=factset&amp;DYN_ARGS=TRUE&amp;DOC_NAME=FAT:FQL_AUDITING_CLIENT_TEMPLATE.FAT&amp;display_string=Audit&amp;VAR:KEY=VKHMLCPCNU&amp;VAR:QUERY=RkZfRUJJVERBX09QRVIoUVRSLDQvMS8yMDA5LDYvMzAvMjAwOSwsLFVTRCk=&amp;WINDOW=FIRST_POPUP&amp;HEIGH","T=450&amp;WIDTH=450&amp;START_MAXIMIZED=FALSE&amp;VAR:CALENDAR=US&amp;VAR:SYMBOL=ADBE&amp;VAR:INDEX=0"}</definedName>
    <definedName name="_983__FDSAUDITLINK__" localSheetId="3" hidden="1">{"fdsup://directions/FAT Viewer?action=UPDATE&amp;creator=factset&amp;DYN_ARGS=TRUE&amp;DOC_NAME=FAT:FQL_AUDITING_CLIENT_TEMPLATE.FAT&amp;display_string=Audit&amp;VAR:KEY=VKHMLCPCNU&amp;VAR:QUERY=RkZfRUJJVERBX09QRVIoUVRSLDQvMS8yMDA5LDYvMzAvMjAwOSwsLFVTRCk=&amp;WINDOW=FIRST_POPUP&amp;HEIGH","T=450&amp;WIDTH=450&amp;START_MAXIMIZED=FALSE&amp;VAR:CALENDAR=US&amp;VAR:SYMBOL=ADBE&amp;VAR:INDEX=0"}</definedName>
    <definedName name="_983__FDSAUDITLINK__" localSheetId="5" hidden="1">{"fdsup://directions/FAT Viewer?action=UPDATE&amp;creator=factset&amp;DYN_ARGS=TRUE&amp;DOC_NAME=FAT:FQL_AUDITING_CLIENT_TEMPLATE.FAT&amp;display_string=Audit&amp;VAR:KEY=VKHMLCPCNU&amp;VAR:QUERY=RkZfRUJJVERBX09QRVIoUVRSLDQvMS8yMDA5LDYvMzAvMjAwOSwsLFVTRCk=&amp;WINDOW=FIRST_POPUP&amp;HEIGH","T=450&amp;WIDTH=450&amp;START_MAXIMIZED=FALSE&amp;VAR:CALENDAR=US&amp;VAR:SYMBOL=ADBE&amp;VAR:INDEX=0"}</definedName>
    <definedName name="_983__FDSAUDITLINK__" localSheetId="1" hidden="1">{"fdsup://directions/FAT Viewer?action=UPDATE&amp;creator=factset&amp;DYN_ARGS=TRUE&amp;DOC_NAME=FAT:FQL_AUDITING_CLIENT_TEMPLATE.FAT&amp;display_string=Audit&amp;VAR:KEY=VKHMLCPCNU&amp;VAR:QUERY=RkZfRUJJVERBX09QRVIoUVRSLDQvMS8yMDA5LDYvMzAvMjAwOSwsLFVTRCk=&amp;WINDOW=FIRST_POPUP&amp;HEIGH","T=450&amp;WIDTH=450&amp;START_MAXIMIZED=FALSE&amp;VAR:CALENDAR=US&amp;VAR:SYMBOL=ADBE&amp;VAR:INDEX=0"}</definedName>
    <definedName name="_983__FDSAUDITLINK__" hidden="1">{"fdsup://directions/FAT Viewer?action=UPDATE&amp;creator=factset&amp;DYN_ARGS=TRUE&amp;DOC_NAME=FAT:FQL_AUDITING_CLIENT_TEMPLATE.FAT&amp;display_string=Audit&amp;VAR:KEY=VKHMLCPCNU&amp;VAR:QUERY=RkZfRUJJVERBX09QRVIoUVRSLDQvMS8yMDA5LDYvMzAvMjAwOSwsLFVTRCk=&amp;WINDOW=FIRST_POPUP&amp;HEIGH","T=450&amp;WIDTH=450&amp;START_MAXIMIZED=FALSE&amp;VAR:CALENDAR=US&amp;VAR:SYMBOL=ADBE&amp;VAR:INDEX=0"}</definedName>
    <definedName name="_984__FDSAUDITLINK__" localSheetId="7" hidden="1">{"fdsup://directions/FAT Viewer?action=UPDATE&amp;creator=factset&amp;DYN_ARGS=TRUE&amp;DOC_NAME=FAT:FQL_AUDITING_CLIENT_TEMPLATE.FAT&amp;display_string=Audit&amp;VAR:KEY=JCVAVWBQPO&amp;VAR:QUERY=RkZfRUJJVERBX09QRVIoUVRSLDQvMS8yMDEwLDYvMzAvMjAxMCwsLFVTRCk=&amp;WINDOW=FIRST_POPUP&amp;HEIGH","T=450&amp;WIDTH=450&amp;START_MAXIMIZED=FALSE&amp;VAR:CALENDAR=US&amp;VAR:SYMBOL=ADBE&amp;VAR:INDEX=0"}</definedName>
    <definedName name="_984__FDSAUDITLINK__" localSheetId="9" hidden="1">{"fdsup://directions/FAT Viewer?action=UPDATE&amp;creator=factset&amp;DYN_ARGS=TRUE&amp;DOC_NAME=FAT:FQL_AUDITING_CLIENT_TEMPLATE.FAT&amp;display_string=Audit&amp;VAR:KEY=JCVAVWBQPO&amp;VAR:QUERY=RkZfRUJJVERBX09QRVIoUVRSLDQvMS8yMDEwLDYvMzAvMjAxMCwsLFVTRCk=&amp;WINDOW=FIRST_POPUP&amp;HEIGH","T=450&amp;WIDTH=450&amp;START_MAXIMIZED=FALSE&amp;VAR:CALENDAR=US&amp;VAR:SYMBOL=ADBE&amp;VAR:INDEX=0"}</definedName>
    <definedName name="_984__FDSAUDITLINK__" localSheetId="8" hidden="1">{"fdsup://directions/FAT Viewer?action=UPDATE&amp;creator=factset&amp;DYN_ARGS=TRUE&amp;DOC_NAME=FAT:FQL_AUDITING_CLIENT_TEMPLATE.FAT&amp;display_string=Audit&amp;VAR:KEY=JCVAVWBQPO&amp;VAR:QUERY=RkZfRUJJVERBX09QRVIoUVRSLDQvMS8yMDEwLDYvMzAvMjAxMCwsLFVTRCk=&amp;WINDOW=FIRST_POPUP&amp;HEIGH","T=450&amp;WIDTH=450&amp;START_MAXIMIZED=FALSE&amp;VAR:CALENDAR=US&amp;VAR:SYMBOL=ADBE&amp;VAR:INDEX=0"}</definedName>
    <definedName name="_984__FDSAUDITLINK__" localSheetId="10" hidden="1">{"fdsup://directions/FAT Viewer?action=UPDATE&amp;creator=factset&amp;DYN_ARGS=TRUE&amp;DOC_NAME=FAT:FQL_AUDITING_CLIENT_TEMPLATE.FAT&amp;display_string=Audit&amp;VAR:KEY=JCVAVWBQPO&amp;VAR:QUERY=RkZfRUJJVERBX09QRVIoUVRSLDQvMS8yMDEwLDYvMzAvMjAxMCwsLFVTRCk=&amp;WINDOW=FIRST_POPUP&amp;HEIGH","T=450&amp;WIDTH=450&amp;START_MAXIMIZED=FALSE&amp;VAR:CALENDAR=US&amp;VAR:SYMBOL=ADBE&amp;VAR:INDEX=0"}</definedName>
    <definedName name="_984__FDSAUDITLINK__" localSheetId="3" hidden="1">{"fdsup://directions/FAT Viewer?action=UPDATE&amp;creator=factset&amp;DYN_ARGS=TRUE&amp;DOC_NAME=FAT:FQL_AUDITING_CLIENT_TEMPLATE.FAT&amp;display_string=Audit&amp;VAR:KEY=JCVAVWBQPO&amp;VAR:QUERY=RkZfRUJJVERBX09QRVIoUVRSLDQvMS8yMDEwLDYvMzAvMjAxMCwsLFVTRCk=&amp;WINDOW=FIRST_POPUP&amp;HEIGH","T=450&amp;WIDTH=450&amp;START_MAXIMIZED=FALSE&amp;VAR:CALENDAR=US&amp;VAR:SYMBOL=ADBE&amp;VAR:INDEX=0"}</definedName>
    <definedName name="_984__FDSAUDITLINK__" localSheetId="5" hidden="1">{"fdsup://directions/FAT Viewer?action=UPDATE&amp;creator=factset&amp;DYN_ARGS=TRUE&amp;DOC_NAME=FAT:FQL_AUDITING_CLIENT_TEMPLATE.FAT&amp;display_string=Audit&amp;VAR:KEY=JCVAVWBQPO&amp;VAR:QUERY=RkZfRUJJVERBX09QRVIoUVRSLDQvMS8yMDEwLDYvMzAvMjAxMCwsLFVTRCk=&amp;WINDOW=FIRST_POPUP&amp;HEIGH","T=450&amp;WIDTH=450&amp;START_MAXIMIZED=FALSE&amp;VAR:CALENDAR=US&amp;VAR:SYMBOL=ADBE&amp;VAR:INDEX=0"}</definedName>
    <definedName name="_984__FDSAUDITLINK__" localSheetId="1" hidden="1">{"fdsup://directions/FAT Viewer?action=UPDATE&amp;creator=factset&amp;DYN_ARGS=TRUE&amp;DOC_NAME=FAT:FQL_AUDITING_CLIENT_TEMPLATE.FAT&amp;display_string=Audit&amp;VAR:KEY=JCVAVWBQPO&amp;VAR:QUERY=RkZfRUJJVERBX09QRVIoUVRSLDQvMS8yMDEwLDYvMzAvMjAxMCwsLFVTRCk=&amp;WINDOW=FIRST_POPUP&amp;HEIGH","T=450&amp;WIDTH=450&amp;START_MAXIMIZED=FALSE&amp;VAR:CALENDAR=US&amp;VAR:SYMBOL=ADBE&amp;VAR:INDEX=0"}</definedName>
    <definedName name="_984__FDSAUDITLINK__" hidden="1">{"fdsup://directions/FAT Viewer?action=UPDATE&amp;creator=factset&amp;DYN_ARGS=TRUE&amp;DOC_NAME=FAT:FQL_AUDITING_CLIENT_TEMPLATE.FAT&amp;display_string=Audit&amp;VAR:KEY=JCVAVWBQPO&amp;VAR:QUERY=RkZfRUJJVERBX09QRVIoUVRSLDQvMS8yMDEwLDYvMzAvMjAxMCwsLFVTRCk=&amp;WINDOW=FIRST_POPUP&amp;HEIGH","T=450&amp;WIDTH=450&amp;START_MAXIMIZED=FALSE&amp;VAR:CALENDAR=US&amp;VAR:SYMBOL=ADBE&amp;VAR:INDEX=0"}</definedName>
    <definedName name="_985__FDSAUDITLINK__" localSheetId="7" hidden="1">{"fdsup://directions/FAT Viewer?action=UPDATE&amp;creator=factset&amp;DYN_ARGS=TRUE&amp;DOC_NAME=FAT:FQL_AUDITING_CLIENT_TEMPLATE.FAT&amp;display_string=Audit&amp;VAR:KEY=XKBYZADQPG&amp;VAR:QUERY=RkZfRUJJVERBX09QRVIoUVRSLDQvMS8yMDA5LDYvMzAvMjAwOSwsLFVTRCk=&amp;WINDOW=FIRST_POPUP&amp;HEIGH","T=450&amp;WIDTH=450&amp;START_MAXIMIZED=FALSE&amp;VAR:CALENDAR=US&amp;VAR:SYMBOL=ACE&amp;VAR:INDEX=0"}</definedName>
    <definedName name="_985__FDSAUDITLINK__" localSheetId="9" hidden="1">{"fdsup://directions/FAT Viewer?action=UPDATE&amp;creator=factset&amp;DYN_ARGS=TRUE&amp;DOC_NAME=FAT:FQL_AUDITING_CLIENT_TEMPLATE.FAT&amp;display_string=Audit&amp;VAR:KEY=XKBYZADQPG&amp;VAR:QUERY=RkZfRUJJVERBX09QRVIoUVRSLDQvMS8yMDA5LDYvMzAvMjAwOSwsLFVTRCk=&amp;WINDOW=FIRST_POPUP&amp;HEIGH","T=450&amp;WIDTH=450&amp;START_MAXIMIZED=FALSE&amp;VAR:CALENDAR=US&amp;VAR:SYMBOL=ACE&amp;VAR:INDEX=0"}</definedName>
    <definedName name="_985__FDSAUDITLINK__" localSheetId="8" hidden="1">{"fdsup://directions/FAT Viewer?action=UPDATE&amp;creator=factset&amp;DYN_ARGS=TRUE&amp;DOC_NAME=FAT:FQL_AUDITING_CLIENT_TEMPLATE.FAT&amp;display_string=Audit&amp;VAR:KEY=XKBYZADQPG&amp;VAR:QUERY=RkZfRUJJVERBX09QRVIoUVRSLDQvMS8yMDA5LDYvMzAvMjAwOSwsLFVTRCk=&amp;WINDOW=FIRST_POPUP&amp;HEIGH","T=450&amp;WIDTH=450&amp;START_MAXIMIZED=FALSE&amp;VAR:CALENDAR=US&amp;VAR:SYMBOL=ACE&amp;VAR:INDEX=0"}</definedName>
    <definedName name="_985__FDSAUDITLINK__" localSheetId="10" hidden="1">{"fdsup://directions/FAT Viewer?action=UPDATE&amp;creator=factset&amp;DYN_ARGS=TRUE&amp;DOC_NAME=FAT:FQL_AUDITING_CLIENT_TEMPLATE.FAT&amp;display_string=Audit&amp;VAR:KEY=XKBYZADQPG&amp;VAR:QUERY=RkZfRUJJVERBX09QRVIoUVRSLDQvMS8yMDA5LDYvMzAvMjAwOSwsLFVTRCk=&amp;WINDOW=FIRST_POPUP&amp;HEIGH","T=450&amp;WIDTH=450&amp;START_MAXIMIZED=FALSE&amp;VAR:CALENDAR=US&amp;VAR:SYMBOL=ACE&amp;VAR:INDEX=0"}</definedName>
    <definedName name="_985__FDSAUDITLINK__" localSheetId="3" hidden="1">{"fdsup://directions/FAT Viewer?action=UPDATE&amp;creator=factset&amp;DYN_ARGS=TRUE&amp;DOC_NAME=FAT:FQL_AUDITING_CLIENT_TEMPLATE.FAT&amp;display_string=Audit&amp;VAR:KEY=XKBYZADQPG&amp;VAR:QUERY=RkZfRUJJVERBX09QRVIoUVRSLDQvMS8yMDA5LDYvMzAvMjAwOSwsLFVTRCk=&amp;WINDOW=FIRST_POPUP&amp;HEIGH","T=450&amp;WIDTH=450&amp;START_MAXIMIZED=FALSE&amp;VAR:CALENDAR=US&amp;VAR:SYMBOL=ACE&amp;VAR:INDEX=0"}</definedName>
    <definedName name="_985__FDSAUDITLINK__" localSheetId="5" hidden="1">{"fdsup://directions/FAT Viewer?action=UPDATE&amp;creator=factset&amp;DYN_ARGS=TRUE&amp;DOC_NAME=FAT:FQL_AUDITING_CLIENT_TEMPLATE.FAT&amp;display_string=Audit&amp;VAR:KEY=XKBYZADQPG&amp;VAR:QUERY=RkZfRUJJVERBX09QRVIoUVRSLDQvMS8yMDA5LDYvMzAvMjAwOSwsLFVTRCk=&amp;WINDOW=FIRST_POPUP&amp;HEIGH","T=450&amp;WIDTH=450&amp;START_MAXIMIZED=FALSE&amp;VAR:CALENDAR=US&amp;VAR:SYMBOL=ACE&amp;VAR:INDEX=0"}</definedName>
    <definedName name="_985__FDSAUDITLINK__" localSheetId="1" hidden="1">{"fdsup://directions/FAT Viewer?action=UPDATE&amp;creator=factset&amp;DYN_ARGS=TRUE&amp;DOC_NAME=FAT:FQL_AUDITING_CLIENT_TEMPLATE.FAT&amp;display_string=Audit&amp;VAR:KEY=XKBYZADQPG&amp;VAR:QUERY=RkZfRUJJVERBX09QRVIoUVRSLDQvMS8yMDA5LDYvMzAvMjAwOSwsLFVTRCk=&amp;WINDOW=FIRST_POPUP&amp;HEIGH","T=450&amp;WIDTH=450&amp;START_MAXIMIZED=FALSE&amp;VAR:CALENDAR=US&amp;VAR:SYMBOL=ACE&amp;VAR:INDEX=0"}</definedName>
    <definedName name="_985__FDSAUDITLINK__" hidden="1">{"fdsup://directions/FAT Viewer?action=UPDATE&amp;creator=factset&amp;DYN_ARGS=TRUE&amp;DOC_NAME=FAT:FQL_AUDITING_CLIENT_TEMPLATE.FAT&amp;display_string=Audit&amp;VAR:KEY=XKBYZADQPG&amp;VAR:QUERY=RkZfRUJJVERBX09QRVIoUVRSLDQvMS8yMDA5LDYvMzAvMjAwOSwsLFVTRCk=&amp;WINDOW=FIRST_POPUP&amp;HEIGH","T=450&amp;WIDTH=450&amp;START_MAXIMIZED=FALSE&amp;VAR:CALENDAR=US&amp;VAR:SYMBOL=ACE&amp;VAR:INDEX=0"}</definedName>
    <definedName name="_986__FDSAUDITLINK__" localSheetId="7" hidden="1">{"fdsup://directions/FAT Viewer?action=UPDATE&amp;creator=factset&amp;DYN_ARGS=TRUE&amp;DOC_NAME=FAT:FQL_AUDITING_CLIENT_TEMPLATE.FAT&amp;display_string=Audit&amp;VAR:KEY=TGFIJOPGNY&amp;VAR:QUERY=RkZfRUJJVERBX09QRVIoUVRSLDQvMS8yMDEwLDYvMzAvMjAxMCwsLFVTRCk=&amp;WINDOW=FIRST_POPUP&amp;HEIGH","T=450&amp;WIDTH=450&amp;START_MAXIMIZED=FALSE&amp;VAR:CALENDAR=US&amp;VAR:SYMBOL=ACE&amp;VAR:INDEX=0"}</definedName>
    <definedName name="_986__FDSAUDITLINK__" localSheetId="9" hidden="1">{"fdsup://directions/FAT Viewer?action=UPDATE&amp;creator=factset&amp;DYN_ARGS=TRUE&amp;DOC_NAME=FAT:FQL_AUDITING_CLIENT_TEMPLATE.FAT&amp;display_string=Audit&amp;VAR:KEY=TGFIJOPGNY&amp;VAR:QUERY=RkZfRUJJVERBX09QRVIoUVRSLDQvMS8yMDEwLDYvMzAvMjAxMCwsLFVTRCk=&amp;WINDOW=FIRST_POPUP&amp;HEIGH","T=450&amp;WIDTH=450&amp;START_MAXIMIZED=FALSE&amp;VAR:CALENDAR=US&amp;VAR:SYMBOL=ACE&amp;VAR:INDEX=0"}</definedName>
    <definedName name="_986__FDSAUDITLINK__" localSheetId="8" hidden="1">{"fdsup://directions/FAT Viewer?action=UPDATE&amp;creator=factset&amp;DYN_ARGS=TRUE&amp;DOC_NAME=FAT:FQL_AUDITING_CLIENT_TEMPLATE.FAT&amp;display_string=Audit&amp;VAR:KEY=TGFIJOPGNY&amp;VAR:QUERY=RkZfRUJJVERBX09QRVIoUVRSLDQvMS8yMDEwLDYvMzAvMjAxMCwsLFVTRCk=&amp;WINDOW=FIRST_POPUP&amp;HEIGH","T=450&amp;WIDTH=450&amp;START_MAXIMIZED=FALSE&amp;VAR:CALENDAR=US&amp;VAR:SYMBOL=ACE&amp;VAR:INDEX=0"}</definedName>
    <definedName name="_986__FDSAUDITLINK__" localSheetId="10" hidden="1">{"fdsup://directions/FAT Viewer?action=UPDATE&amp;creator=factset&amp;DYN_ARGS=TRUE&amp;DOC_NAME=FAT:FQL_AUDITING_CLIENT_TEMPLATE.FAT&amp;display_string=Audit&amp;VAR:KEY=TGFIJOPGNY&amp;VAR:QUERY=RkZfRUJJVERBX09QRVIoUVRSLDQvMS8yMDEwLDYvMzAvMjAxMCwsLFVTRCk=&amp;WINDOW=FIRST_POPUP&amp;HEIGH","T=450&amp;WIDTH=450&amp;START_MAXIMIZED=FALSE&amp;VAR:CALENDAR=US&amp;VAR:SYMBOL=ACE&amp;VAR:INDEX=0"}</definedName>
    <definedName name="_986__FDSAUDITLINK__" localSheetId="3" hidden="1">{"fdsup://directions/FAT Viewer?action=UPDATE&amp;creator=factset&amp;DYN_ARGS=TRUE&amp;DOC_NAME=FAT:FQL_AUDITING_CLIENT_TEMPLATE.FAT&amp;display_string=Audit&amp;VAR:KEY=TGFIJOPGNY&amp;VAR:QUERY=RkZfRUJJVERBX09QRVIoUVRSLDQvMS8yMDEwLDYvMzAvMjAxMCwsLFVTRCk=&amp;WINDOW=FIRST_POPUP&amp;HEIGH","T=450&amp;WIDTH=450&amp;START_MAXIMIZED=FALSE&amp;VAR:CALENDAR=US&amp;VAR:SYMBOL=ACE&amp;VAR:INDEX=0"}</definedName>
    <definedName name="_986__FDSAUDITLINK__" localSheetId="5" hidden="1">{"fdsup://directions/FAT Viewer?action=UPDATE&amp;creator=factset&amp;DYN_ARGS=TRUE&amp;DOC_NAME=FAT:FQL_AUDITING_CLIENT_TEMPLATE.FAT&amp;display_string=Audit&amp;VAR:KEY=TGFIJOPGNY&amp;VAR:QUERY=RkZfRUJJVERBX09QRVIoUVRSLDQvMS8yMDEwLDYvMzAvMjAxMCwsLFVTRCk=&amp;WINDOW=FIRST_POPUP&amp;HEIGH","T=450&amp;WIDTH=450&amp;START_MAXIMIZED=FALSE&amp;VAR:CALENDAR=US&amp;VAR:SYMBOL=ACE&amp;VAR:INDEX=0"}</definedName>
    <definedName name="_986__FDSAUDITLINK__" localSheetId="1" hidden="1">{"fdsup://directions/FAT Viewer?action=UPDATE&amp;creator=factset&amp;DYN_ARGS=TRUE&amp;DOC_NAME=FAT:FQL_AUDITING_CLIENT_TEMPLATE.FAT&amp;display_string=Audit&amp;VAR:KEY=TGFIJOPGNY&amp;VAR:QUERY=RkZfRUJJVERBX09QRVIoUVRSLDQvMS8yMDEwLDYvMzAvMjAxMCwsLFVTRCk=&amp;WINDOW=FIRST_POPUP&amp;HEIGH","T=450&amp;WIDTH=450&amp;START_MAXIMIZED=FALSE&amp;VAR:CALENDAR=US&amp;VAR:SYMBOL=ACE&amp;VAR:INDEX=0"}</definedName>
    <definedName name="_986__FDSAUDITLINK__" hidden="1">{"fdsup://directions/FAT Viewer?action=UPDATE&amp;creator=factset&amp;DYN_ARGS=TRUE&amp;DOC_NAME=FAT:FQL_AUDITING_CLIENT_TEMPLATE.FAT&amp;display_string=Audit&amp;VAR:KEY=TGFIJOPGNY&amp;VAR:QUERY=RkZfRUJJVERBX09QRVIoUVRSLDQvMS8yMDEwLDYvMzAvMjAxMCwsLFVTRCk=&amp;WINDOW=FIRST_POPUP&amp;HEIGH","T=450&amp;WIDTH=450&amp;START_MAXIMIZED=FALSE&amp;VAR:CALENDAR=US&amp;VAR:SYMBOL=ACE&amp;VAR:INDEX=0"}</definedName>
    <definedName name="_987__FDSAUDITLINK__" localSheetId="7" hidden="1">{"fdsup://directions/FAT Viewer?action=UPDATE&amp;creator=factset&amp;DYN_ARGS=TRUE&amp;DOC_NAME=FAT:FQL_AUDITING_CLIENT_TEMPLATE.FAT&amp;display_string=Audit&amp;VAR:KEY=DUDSPMXQVW&amp;VAR:QUERY=RkZfRUJJVERBX09QRVIoUVRSLDQvMS8yMDA5LDYvMzAvMjAwOSwsLFVTRCk=&amp;WINDOW=FIRST_POPUP&amp;HEIGH","T=450&amp;WIDTH=450&amp;START_MAXIMIZED=FALSE&amp;VAR:CALENDAR=US&amp;VAR:SYMBOL=ABT&amp;VAR:INDEX=0"}</definedName>
    <definedName name="_987__FDSAUDITLINK__" localSheetId="9" hidden="1">{"fdsup://directions/FAT Viewer?action=UPDATE&amp;creator=factset&amp;DYN_ARGS=TRUE&amp;DOC_NAME=FAT:FQL_AUDITING_CLIENT_TEMPLATE.FAT&amp;display_string=Audit&amp;VAR:KEY=DUDSPMXQVW&amp;VAR:QUERY=RkZfRUJJVERBX09QRVIoUVRSLDQvMS8yMDA5LDYvMzAvMjAwOSwsLFVTRCk=&amp;WINDOW=FIRST_POPUP&amp;HEIGH","T=450&amp;WIDTH=450&amp;START_MAXIMIZED=FALSE&amp;VAR:CALENDAR=US&amp;VAR:SYMBOL=ABT&amp;VAR:INDEX=0"}</definedName>
    <definedName name="_987__FDSAUDITLINK__" localSheetId="8" hidden="1">{"fdsup://directions/FAT Viewer?action=UPDATE&amp;creator=factset&amp;DYN_ARGS=TRUE&amp;DOC_NAME=FAT:FQL_AUDITING_CLIENT_TEMPLATE.FAT&amp;display_string=Audit&amp;VAR:KEY=DUDSPMXQVW&amp;VAR:QUERY=RkZfRUJJVERBX09QRVIoUVRSLDQvMS8yMDA5LDYvMzAvMjAwOSwsLFVTRCk=&amp;WINDOW=FIRST_POPUP&amp;HEIGH","T=450&amp;WIDTH=450&amp;START_MAXIMIZED=FALSE&amp;VAR:CALENDAR=US&amp;VAR:SYMBOL=ABT&amp;VAR:INDEX=0"}</definedName>
    <definedName name="_987__FDSAUDITLINK__" localSheetId="10" hidden="1">{"fdsup://directions/FAT Viewer?action=UPDATE&amp;creator=factset&amp;DYN_ARGS=TRUE&amp;DOC_NAME=FAT:FQL_AUDITING_CLIENT_TEMPLATE.FAT&amp;display_string=Audit&amp;VAR:KEY=DUDSPMXQVW&amp;VAR:QUERY=RkZfRUJJVERBX09QRVIoUVRSLDQvMS8yMDA5LDYvMzAvMjAwOSwsLFVTRCk=&amp;WINDOW=FIRST_POPUP&amp;HEIGH","T=450&amp;WIDTH=450&amp;START_MAXIMIZED=FALSE&amp;VAR:CALENDAR=US&amp;VAR:SYMBOL=ABT&amp;VAR:INDEX=0"}</definedName>
    <definedName name="_987__FDSAUDITLINK__" localSheetId="3" hidden="1">{"fdsup://directions/FAT Viewer?action=UPDATE&amp;creator=factset&amp;DYN_ARGS=TRUE&amp;DOC_NAME=FAT:FQL_AUDITING_CLIENT_TEMPLATE.FAT&amp;display_string=Audit&amp;VAR:KEY=DUDSPMXQVW&amp;VAR:QUERY=RkZfRUJJVERBX09QRVIoUVRSLDQvMS8yMDA5LDYvMzAvMjAwOSwsLFVTRCk=&amp;WINDOW=FIRST_POPUP&amp;HEIGH","T=450&amp;WIDTH=450&amp;START_MAXIMIZED=FALSE&amp;VAR:CALENDAR=US&amp;VAR:SYMBOL=ABT&amp;VAR:INDEX=0"}</definedName>
    <definedName name="_987__FDSAUDITLINK__" localSheetId="5" hidden="1">{"fdsup://directions/FAT Viewer?action=UPDATE&amp;creator=factset&amp;DYN_ARGS=TRUE&amp;DOC_NAME=FAT:FQL_AUDITING_CLIENT_TEMPLATE.FAT&amp;display_string=Audit&amp;VAR:KEY=DUDSPMXQVW&amp;VAR:QUERY=RkZfRUJJVERBX09QRVIoUVRSLDQvMS8yMDA5LDYvMzAvMjAwOSwsLFVTRCk=&amp;WINDOW=FIRST_POPUP&amp;HEIGH","T=450&amp;WIDTH=450&amp;START_MAXIMIZED=FALSE&amp;VAR:CALENDAR=US&amp;VAR:SYMBOL=ABT&amp;VAR:INDEX=0"}</definedName>
    <definedName name="_987__FDSAUDITLINK__" localSheetId="1" hidden="1">{"fdsup://directions/FAT Viewer?action=UPDATE&amp;creator=factset&amp;DYN_ARGS=TRUE&amp;DOC_NAME=FAT:FQL_AUDITING_CLIENT_TEMPLATE.FAT&amp;display_string=Audit&amp;VAR:KEY=DUDSPMXQVW&amp;VAR:QUERY=RkZfRUJJVERBX09QRVIoUVRSLDQvMS8yMDA5LDYvMzAvMjAwOSwsLFVTRCk=&amp;WINDOW=FIRST_POPUP&amp;HEIGH","T=450&amp;WIDTH=450&amp;START_MAXIMIZED=FALSE&amp;VAR:CALENDAR=US&amp;VAR:SYMBOL=ABT&amp;VAR:INDEX=0"}</definedName>
    <definedName name="_987__FDSAUDITLINK__" hidden="1">{"fdsup://directions/FAT Viewer?action=UPDATE&amp;creator=factset&amp;DYN_ARGS=TRUE&amp;DOC_NAME=FAT:FQL_AUDITING_CLIENT_TEMPLATE.FAT&amp;display_string=Audit&amp;VAR:KEY=DUDSPMXQVW&amp;VAR:QUERY=RkZfRUJJVERBX09QRVIoUVRSLDQvMS8yMDA5LDYvMzAvMjAwOSwsLFVTRCk=&amp;WINDOW=FIRST_POPUP&amp;HEIGH","T=450&amp;WIDTH=450&amp;START_MAXIMIZED=FALSE&amp;VAR:CALENDAR=US&amp;VAR:SYMBOL=ABT&amp;VAR:INDEX=0"}</definedName>
    <definedName name="_988__FDSAUDITLINK__" localSheetId="7" hidden="1">{"fdsup://directions/FAT Viewer?action=UPDATE&amp;creator=factset&amp;DYN_ARGS=TRUE&amp;DOC_NAME=FAT:FQL_AUDITING_CLIENT_TEMPLATE.FAT&amp;display_string=Audit&amp;VAR:KEY=RAZCLMXGTW&amp;VAR:QUERY=RkZfRUJJVERBX09QRVIoUVRSLDQvMS8yMDEwLDYvMzAvMjAxMCwsLFVTRCk=&amp;WINDOW=FIRST_POPUP&amp;HEIGH","T=450&amp;WIDTH=450&amp;START_MAXIMIZED=FALSE&amp;VAR:CALENDAR=US&amp;VAR:SYMBOL=ABT&amp;VAR:INDEX=0"}</definedName>
    <definedName name="_988__FDSAUDITLINK__" localSheetId="9" hidden="1">{"fdsup://directions/FAT Viewer?action=UPDATE&amp;creator=factset&amp;DYN_ARGS=TRUE&amp;DOC_NAME=FAT:FQL_AUDITING_CLIENT_TEMPLATE.FAT&amp;display_string=Audit&amp;VAR:KEY=RAZCLMXGTW&amp;VAR:QUERY=RkZfRUJJVERBX09QRVIoUVRSLDQvMS8yMDEwLDYvMzAvMjAxMCwsLFVTRCk=&amp;WINDOW=FIRST_POPUP&amp;HEIGH","T=450&amp;WIDTH=450&amp;START_MAXIMIZED=FALSE&amp;VAR:CALENDAR=US&amp;VAR:SYMBOL=ABT&amp;VAR:INDEX=0"}</definedName>
    <definedName name="_988__FDSAUDITLINK__" localSheetId="8" hidden="1">{"fdsup://directions/FAT Viewer?action=UPDATE&amp;creator=factset&amp;DYN_ARGS=TRUE&amp;DOC_NAME=FAT:FQL_AUDITING_CLIENT_TEMPLATE.FAT&amp;display_string=Audit&amp;VAR:KEY=RAZCLMXGTW&amp;VAR:QUERY=RkZfRUJJVERBX09QRVIoUVRSLDQvMS8yMDEwLDYvMzAvMjAxMCwsLFVTRCk=&amp;WINDOW=FIRST_POPUP&amp;HEIGH","T=450&amp;WIDTH=450&amp;START_MAXIMIZED=FALSE&amp;VAR:CALENDAR=US&amp;VAR:SYMBOL=ABT&amp;VAR:INDEX=0"}</definedName>
    <definedName name="_988__FDSAUDITLINK__" localSheetId="10" hidden="1">{"fdsup://directions/FAT Viewer?action=UPDATE&amp;creator=factset&amp;DYN_ARGS=TRUE&amp;DOC_NAME=FAT:FQL_AUDITING_CLIENT_TEMPLATE.FAT&amp;display_string=Audit&amp;VAR:KEY=RAZCLMXGTW&amp;VAR:QUERY=RkZfRUJJVERBX09QRVIoUVRSLDQvMS8yMDEwLDYvMzAvMjAxMCwsLFVTRCk=&amp;WINDOW=FIRST_POPUP&amp;HEIGH","T=450&amp;WIDTH=450&amp;START_MAXIMIZED=FALSE&amp;VAR:CALENDAR=US&amp;VAR:SYMBOL=ABT&amp;VAR:INDEX=0"}</definedName>
    <definedName name="_988__FDSAUDITLINK__" localSheetId="3" hidden="1">{"fdsup://directions/FAT Viewer?action=UPDATE&amp;creator=factset&amp;DYN_ARGS=TRUE&amp;DOC_NAME=FAT:FQL_AUDITING_CLIENT_TEMPLATE.FAT&amp;display_string=Audit&amp;VAR:KEY=RAZCLMXGTW&amp;VAR:QUERY=RkZfRUJJVERBX09QRVIoUVRSLDQvMS8yMDEwLDYvMzAvMjAxMCwsLFVTRCk=&amp;WINDOW=FIRST_POPUP&amp;HEIGH","T=450&amp;WIDTH=450&amp;START_MAXIMIZED=FALSE&amp;VAR:CALENDAR=US&amp;VAR:SYMBOL=ABT&amp;VAR:INDEX=0"}</definedName>
    <definedName name="_988__FDSAUDITLINK__" localSheetId="5" hidden="1">{"fdsup://directions/FAT Viewer?action=UPDATE&amp;creator=factset&amp;DYN_ARGS=TRUE&amp;DOC_NAME=FAT:FQL_AUDITING_CLIENT_TEMPLATE.FAT&amp;display_string=Audit&amp;VAR:KEY=RAZCLMXGTW&amp;VAR:QUERY=RkZfRUJJVERBX09QRVIoUVRSLDQvMS8yMDEwLDYvMzAvMjAxMCwsLFVTRCk=&amp;WINDOW=FIRST_POPUP&amp;HEIGH","T=450&amp;WIDTH=450&amp;START_MAXIMIZED=FALSE&amp;VAR:CALENDAR=US&amp;VAR:SYMBOL=ABT&amp;VAR:INDEX=0"}</definedName>
    <definedName name="_988__FDSAUDITLINK__" localSheetId="1" hidden="1">{"fdsup://directions/FAT Viewer?action=UPDATE&amp;creator=factset&amp;DYN_ARGS=TRUE&amp;DOC_NAME=FAT:FQL_AUDITING_CLIENT_TEMPLATE.FAT&amp;display_string=Audit&amp;VAR:KEY=RAZCLMXGTW&amp;VAR:QUERY=RkZfRUJJVERBX09QRVIoUVRSLDQvMS8yMDEwLDYvMzAvMjAxMCwsLFVTRCk=&amp;WINDOW=FIRST_POPUP&amp;HEIGH","T=450&amp;WIDTH=450&amp;START_MAXIMIZED=FALSE&amp;VAR:CALENDAR=US&amp;VAR:SYMBOL=ABT&amp;VAR:INDEX=0"}</definedName>
    <definedName name="_988__FDSAUDITLINK__" hidden="1">{"fdsup://directions/FAT Viewer?action=UPDATE&amp;creator=factset&amp;DYN_ARGS=TRUE&amp;DOC_NAME=FAT:FQL_AUDITING_CLIENT_TEMPLATE.FAT&amp;display_string=Audit&amp;VAR:KEY=RAZCLMXGTW&amp;VAR:QUERY=RkZfRUJJVERBX09QRVIoUVRSLDQvMS8yMDEwLDYvMzAvMjAxMCwsLFVTRCk=&amp;WINDOW=FIRST_POPUP&amp;HEIGH","T=450&amp;WIDTH=450&amp;START_MAXIMIZED=FALSE&amp;VAR:CALENDAR=US&amp;VAR:SYMBOL=ABT&amp;VAR:INDEX=0"}</definedName>
    <definedName name="_989__FDSAUDITLINK__" localSheetId="7" hidden="1">{"fdsup://directions/FAT Viewer?action=UPDATE&amp;creator=factset&amp;DYN_ARGS=TRUE&amp;DOC_NAME=FAT:FQL_AUDITING_CLIENT_TEMPLATE.FAT&amp;display_string=Audit&amp;VAR:KEY=JUREPSVUNS&amp;VAR:QUERY=RkZfRUJJVERBX09QRVIoUVRSLDQvMS8yMDA5LDYvMzAvMjAwOSwsLFVTRCk=&amp;WINDOW=FIRST_POPUP&amp;HEIGH","T=450&amp;WIDTH=450&amp;START_MAXIMIZED=FALSE&amp;VAR:CALENDAR=US&amp;VAR:SYMBOL=ABC&amp;VAR:INDEX=0"}</definedName>
    <definedName name="_989__FDSAUDITLINK__" localSheetId="9" hidden="1">{"fdsup://directions/FAT Viewer?action=UPDATE&amp;creator=factset&amp;DYN_ARGS=TRUE&amp;DOC_NAME=FAT:FQL_AUDITING_CLIENT_TEMPLATE.FAT&amp;display_string=Audit&amp;VAR:KEY=JUREPSVUNS&amp;VAR:QUERY=RkZfRUJJVERBX09QRVIoUVRSLDQvMS8yMDA5LDYvMzAvMjAwOSwsLFVTRCk=&amp;WINDOW=FIRST_POPUP&amp;HEIGH","T=450&amp;WIDTH=450&amp;START_MAXIMIZED=FALSE&amp;VAR:CALENDAR=US&amp;VAR:SYMBOL=ABC&amp;VAR:INDEX=0"}</definedName>
    <definedName name="_989__FDSAUDITLINK__" localSheetId="8" hidden="1">{"fdsup://directions/FAT Viewer?action=UPDATE&amp;creator=factset&amp;DYN_ARGS=TRUE&amp;DOC_NAME=FAT:FQL_AUDITING_CLIENT_TEMPLATE.FAT&amp;display_string=Audit&amp;VAR:KEY=JUREPSVUNS&amp;VAR:QUERY=RkZfRUJJVERBX09QRVIoUVRSLDQvMS8yMDA5LDYvMzAvMjAwOSwsLFVTRCk=&amp;WINDOW=FIRST_POPUP&amp;HEIGH","T=450&amp;WIDTH=450&amp;START_MAXIMIZED=FALSE&amp;VAR:CALENDAR=US&amp;VAR:SYMBOL=ABC&amp;VAR:INDEX=0"}</definedName>
    <definedName name="_989__FDSAUDITLINK__" localSheetId="10" hidden="1">{"fdsup://directions/FAT Viewer?action=UPDATE&amp;creator=factset&amp;DYN_ARGS=TRUE&amp;DOC_NAME=FAT:FQL_AUDITING_CLIENT_TEMPLATE.FAT&amp;display_string=Audit&amp;VAR:KEY=JUREPSVUNS&amp;VAR:QUERY=RkZfRUJJVERBX09QRVIoUVRSLDQvMS8yMDA5LDYvMzAvMjAwOSwsLFVTRCk=&amp;WINDOW=FIRST_POPUP&amp;HEIGH","T=450&amp;WIDTH=450&amp;START_MAXIMIZED=FALSE&amp;VAR:CALENDAR=US&amp;VAR:SYMBOL=ABC&amp;VAR:INDEX=0"}</definedName>
    <definedName name="_989__FDSAUDITLINK__" localSheetId="3" hidden="1">{"fdsup://directions/FAT Viewer?action=UPDATE&amp;creator=factset&amp;DYN_ARGS=TRUE&amp;DOC_NAME=FAT:FQL_AUDITING_CLIENT_TEMPLATE.FAT&amp;display_string=Audit&amp;VAR:KEY=JUREPSVUNS&amp;VAR:QUERY=RkZfRUJJVERBX09QRVIoUVRSLDQvMS8yMDA5LDYvMzAvMjAwOSwsLFVTRCk=&amp;WINDOW=FIRST_POPUP&amp;HEIGH","T=450&amp;WIDTH=450&amp;START_MAXIMIZED=FALSE&amp;VAR:CALENDAR=US&amp;VAR:SYMBOL=ABC&amp;VAR:INDEX=0"}</definedName>
    <definedName name="_989__FDSAUDITLINK__" localSheetId="5" hidden="1">{"fdsup://directions/FAT Viewer?action=UPDATE&amp;creator=factset&amp;DYN_ARGS=TRUE&amp;DOC_NAME=FAT:FQL_AUDITING_CLIENT_TEMPLATE.FAT&amp;display_string=Audit&amp;VAR:KEY=JUREPSVUNS&amp;VAR:QUERY=RkZfRUJJVERBX09QRVIoUVRSLDQvMS8yMDA5LDYvMzAvMjAwOSwsLFVTRCk=&amp;WINDOW=FIRST_POPUP&amp;HEIGH","T=450&amp;WIDTH=450&amp;START_MAXIMIZED=FALSE&amp;VAR:CALENDAR=US&amp;VAR:SYMBOL=ABC&amp;VAR:INDEX=0"}</definedName>
    <definedName name="_989__FDSAUDITLINK__" localSheetId="1" hidden="1">{"fdsup://directions/FAT Viewer?action=UPDATE&amp;creator=factset&amp;DYN_ARGS=TRUE&amp;DOC_NAME=FAT:FQL_AUDITING_CLIENT_TEMPLATE.FAT&amp;display_string=Audit&amp;VAR:KEY=JUREPSVUNS&amp;VAR:QUERY=RkZfRUJJVERBX09QRVIoUVRSLDQvMS8yMDA5LDYvMzAvMjAwOSwsLFVTRCk=&amp;WINDOW=FIRST_POPUP&amp;HEIGH","T=450&amp;WIDTH=450&amp;START_MAXIMIZED=FALSE&amp;VAR:CALENDAR=US&amp;VAR:SYMBOL=ABC&amp;VAR:INDEX=0"}</definedName>
    <definedName name="_989__FDSAUDITLINK__" hidden="1">{"fdsup://directions/FAT Viewer?action=UPDATE&amp;creator=factset&amp;DYN_ARGS=TRUE&amp;DOC_NAME=FAT:FQL_AUDITING_CLIENT_TEMPLATE.FAT&amp;display_string=Audit&amp;VAR:KEY=JUREPSVUNS&amp;VAR:QUERY=RkZfRUJJVERBX09QRVIoUVRSLDQvMS8yMDA5LDYvMzAvMjAwOSwsLFVTRCk=&amp;WINDOW=FIRST_POPUP&amp;HEIGH","T=450&amp;WIDTH=450&amp;START_MAXIMIZED=FALSE&amp;VAR:CALENDAR=US&amp;VAR:SYMBOL=ABC&amp;VAR:INDEX=0"}</definedName>
    <definedName name="_99__FDSAUDITLINK__" localSheetId="7" hidden="1">{"fdsup://directions/FAT Viewer?action=UPDATE&amp;creator=factset&amp;DYN_ARGS=TRUE&amp;DOC_NAME=FAT:FQL_AUDITING_CLIENT_TEMPLATE.FAT&amp;display_string=Audit&amp;VAR:KEY=LUFIZCFATO&amp;VAR:QUERY=RkZfRUJJVERBX09QRVIoUVRSLDQvMS8yMDA5LDYvMzAvMjAwOSwsLFVTRCk=&amp;WINDOW=FIRST_POPUP&amp;HEIGH","T=450&amp;WIDTH=450&amp;START_MAXIMIZED=FALSE&amp;VAR:CALENDAR=US&amp;VAR:SYMBOL=TXN&amp;VAR:INDEX=0"}</definedName>
    <definedName name="_99__FDSAUDITLINK__" localSheetId="9" hidden="1">{"fdsup://directions/FAT Viewer?action=UPDATE&amp;creator=factset&amp;DYN_ARGS=TRUE&amp;DOC_NAME=FAT:FQL_AUDITING_CLIENT_TEMPLATE.FAT&amp;display_string=Audit&amp;VAR:KEY=LUFIZCFATO&amp;VAR:QUERY=RkZfRUJJVERBX09QRVIoUVRSLDQvMS8yMDA5LDYvMzAvMjAwOSwsLFVTRCk=&amp;WINDOW=FIRST_POPUP&amp;HEIGH","T=450&amp;WIDTH=450&amp;START_MAXIMIZED=FALSE&amp;VAR:CALENDAR=US&amp;VAR:SYMBOL=TXN&amp;VAR:INDEX=0"}</definedName>
    <definedName name="_99__FDSAUDITLINK__" localSheetId="8" hidden="1">{"fdsup://directions/FAT Viewer?action=UPDATE&amp;creator=factset&amp;DYN_ARGS=TRUE&amp;DOC_NAME=FAT:FQL_AUDITING_CLIENT_TEMPLATE.FAT&amp;display_string=Audit&amp;VAR:KEY=LUFIZCFATO&amp;VAR:QUERY=RkZfRUJJVERBX09QRVIoUVRSLDQvMS8yMDA5LDYvMzAvMjAwOSwsLFVTRCk=&amp;WINDOW=FIRST_POPUP&amp;HEIGH","T=450&amp;WIDTH=450&amp;START_MAXIMIZED=FALSE&amp;VAR:CALENDAR=US&amp;VAR:SYMBOL=TXN&amp;VAR:INDEX=0"}</definedName>
    <definedName name="_99__FDSAUDITLINK__" localSheetId="10" hidden="1">{"fdsup://directions/FAT Viewer?action=UPDATE&amp;creator=factset&amp;DYN_ARGS=TRUE&amp;DOC_NAME=FAT:FQL_AUDITING_CLIENT_TEMPLATE.FAT&amp;display_string=Audit&amp;VAR:KEY=LUFIZCFATO&amp;VAR:QUERY=RkZfRUJJVERBX09QRVIoUVRSLDQvMS8yMDA5LDYvMzAvMjAwOSwsLFVTRCk=&amp;WINDOW=FIRST_POPUP&amp;HEIGH","T=450&amp;WIDTH=450&amp;START_MAXIMIZED=FALSE&amp;VAR:CALENDAR=US&amp;VAR:SYMBOL=TXN&amp;VAR:INDEX=0"}</definedName>
    <definedName name="_99__FDSAUDITLINK__" localSheetId="3" hidden="1">{"fdsup://directions/FAT Viewer?action=UPDATE&amp;creator=factset&amp;DYN_ARGS=TRUE&amp;DOC_NAME=FAT:FQL_AUDITING_CLIENT_TEMPLATE.FAT&amp;display_string=Audit&amp;VAR:KEY=LUFIZCFATO&amp;VAR:QUERY=RkZfRUJJVERBX09QRVIoUVRSLDQvMS8yMDA5LDYvMzAvMjAwOSwsLFVTRCk=&amp;WINDOW=FIRST_POPUP&amp;HEIGH","T=450&amp;WIDTH=450&amp;START_MAXIMIZED=FALSE&amp;VAR:CALENDAR=US&amp;VAR:SYMBOL=TXN&amp;VAR:INDEX=0"}</definedName>
    <definedName name="_99__FDSAUDITLINK__" localSheetId="5" hidden="1">{"fdsup://directions/FAT Viewer?action=UPDATE&amp;creator=factset&amp;DYN_ARGS=TRUE&amp;DOC_NAME=FAT:FQL_AUDITING_CLIENT_TEMPLATE.FAT&amp;display_string=Audit&amp;VAR:KEY=LUFIZCFATO&amp;VAR:QUERY=RkZfRUJJVERBX09QRVIoUVRSLDQvMS8yMDA5LDYvMzAvMjAwOSwsLFVTRCk=&amp;WINDOW=FIRST_POPUP&amp;HEIGH","T=450&amp;WIDTH=450&amp;START_MAXIMIZED=FALSE&amp;VAR:CALENDAR=US&amp;VAR:SYMBOL=TXN&amp;VAR:INDEX=0"}</definedName>
    <definedName name="_99__FDSAUDITLINK__" localSheetId="1" hidden="1">{"fdsup://directions/FAT Viewer?action=UPDATE&amp;creator=factset&amp;DYN_ARGS=TRUE&amp;DOC_NAME=FAT:FQL_AUDITING_CLIENT_TEMPLATE.FAT&amp;display_string=Audit&amp;VAR:KEY=LUFIZCFATO&amp;VAR:QUERY=RkZfRUJJVERBX09QRVIoUVRSLDQvMS8yMDA5LDYvMzAvMjAwOSwsLFVTRCk=&amp;WINDOW=FIRST_POPUP&amp;HEIGH","T=450&amp;WIDTH=450&amp;START_MAXIMIZED=FALSE&amp;VAR:CALENDAR=US&amp;VAR:SYMBOL=TXN&amp;VAR:INDEX=0"}</definedName>
    <definedName name="_99__FDSAUDITLINK__" hidden="1">{"fdsup://directions/FAT Viewer?action=UPDATE&amp;creator=factset&amp;DYN_ARGS=TRUE&amp;DOC_NAME=FAT:FQL_AUDITING_CLIENT_TEMPLATE.FAT&amp;display_string=Audit&amp;VAR:KEY=LUFIZCFATO&amp;VAR:QUERY=RkZfRUJJVERBX09QRVIoUVRSLDQvMS8yMDA5LDYvMzAvMjAwOSwsLFVTRCk=&amp;WINDOW=FIRST_POPUP&amp;HEIGH","T=450&amp;WIDTH=450&amp;START_MAXIMIZED=FALSE&amp;VAR:CALENDAR=US&amp;VAR:SYMBOL=TXN&amp;VAR:INDEX=0"}</definedName>
    <definedName name="_990__FDSAUDITLINK__" localSheetId="7" hidden="1">{"fdsup://directions/FAT Viewer?action=UPDATE&amp;creator=factset&amp;DYN_ARGS=TRUE&amp;DOC_NAME=FAT:FQL_AUDITING_CLIENT_TEMPLATE.FAT&amp;display_string=Audit&amp;VAR:KEY=JURWDERELK&amp;VAR:QUERY=RkZfRUJJVERBX09QRVIoUVRSLDQvMS8yMDEwLDYvMzAvMjAxMCwsLFVTRCk=&amp;WINDOW=FIRST_POPUP&amp;HEIGH","T=450&amp;WIDTH=450&amp;START_MAXIMIZED=FALSE&amp;VAR:CALENDAR=US&amp;VAR:SYMBOL=ABC&amp;VAR:INDEX=0"}</definedName>
    <definedName name="_990__FDSAUDITLINK__" localSheetId="9" hidden="1">{"fdsup://directions/FAT Viewer?action=UPDATE&amp;creator=factset&amp;DYN_ARGS=TRUE&amp;DOC_NAME=FAT:FQL_AUDITING_CLIENT_TEMPLATE.FAT&amp;display_string=Audit&amp;VAR:KEY=JURWDERELK&amp;VAR:QUERY=RkZfRUJJVERBX09QRVIoUVRSLDQvMS8yMDEwLDYvMzAvMjAxMCwsLFVTRCk=&amp;WINDOW=FIRST_POPUP&amp;HEIGH","T=450&amp;WIDTH=450&amp;START_MAXIMIZED=FALSE&amp;VAR:CALENDAR=US&amp;VAR:SYMBOL=ABC&amp;VAR:INDEX=0"}</definedName>
    <definedName name="_990__FDSAUDITLINK__" localSheetId="8" hidden="1">{"fdsup://directions/FAT Viewer?action=UPDATE&amp;creator=factset&amp;DYN_ARGS=TRUE&amp;DOC_NAME=FAT:FQL_AUDITING_CLIENT_TEMPLATE.FAT&amp;display_string=Audit&amp;VAR:KEY=JURWDERELK&amp;VAR:QUERY=RkZfRUJJVERBX09QRVIoUVRSLDQvMS8yMDEwLDYvMzAvMjAxMCwsLFVTRCk=&amp;WINDOW=FIRST_POPUP&amp;HEIGH","T=450&amp;WIDTH=450&amp;START_MAXIMIZED=FALSE&amp;VAR:CALENDAR=US&amp;VAR:SYMBOL=ABC&amp;VAR:INDEX=0"}</definedName>
    <definedName name="_990__FDSAUDITLINK__" localSheetId="10" hidden="1">{"fdsup://directions/FAT Viewer?action=UPDATE&amp;creator=factset&amp;DYN_ARGS=TRUE&amp;DOC_NAME=FAT:FQL_AUDITING_CLIENT_TEMPLATE.FAT&amp;display_string=Audit&amp;VAR:KEY=JURWDERELK&amp;VAR:QUERY=RkZfRUJJVERBX09QRVIoUVRSLDQvMS8yMDEwLDYvMzAvMjAxMCwsLFVTRCk=&amp;WINDOW=FIRST_POPUP&amp;HEIGH","T=450&amp;WIDTH=450&amp;START_MAXIMIZED=FALSE&amp;VAR:CALENDAR=US&amp;VAR:SYMBOL=ABC&amp;VAR:INDEX=0"}</definedName>
    <definedName name="_990__FDSAUDITLINK__" localSheetId="3" hidden="1">{"fdsup://directions/FAT Viewer?action=UPDATE&amp;creator=factset&amp;DYN_ARGS=TRUE&amp;DOC_NAME=FAT:FQL_AUDITING_CLIENT_TEMPLATE.FAT&amp;display_string=Audit&amp;VAR:KEY=JURWDERELK&amp;VAR:QUERY=RkZfRUJJVERBX09QRVIoUVRSLDQvMS8yMDEwLDYvMzAvMjAxMCwsLFVTRCk=&amp;WINDOW=FIRST_POPUP&amp;HEIGH","T=450&amp;WIDTH=450&amp;START_MAXIMIZED=FALSE&amp;VAR:CALENDAR=US&amp;VAR:SYMBOL=ABC&amp;VAR:INDEX=0"}</definedName>
    <definedName name="_990__FDSAUDITLINK__" localSheetId="5" hidden="1">{"fdsup://directions/FAT Viewer?action=UPDATE&amp;creator=factset&amp;DYN_ARGS=TRUE&amp;DOC_NAME=FAT:FQL_AUDITING_CLIENT_TEMPLATE.FAT&amp;display_string=Audit&amp;VAR:KEY=JURWDERELK&amp;VAR:QUERY=RkZfRUJJVERBX09QRVIoUVRSLDQvMS8yMDEwLDYvMzAvMjAxMCwsLFVTRCk=&amp;WINDOW=FIRST_POPUP&amp;HEIGH","T=450&amp;WIDTH=450&amp;START_MAXIMIZED=FALSE&amp;VAR:CALENDAR=US&amp;VAR:SYMBOL=ABC&amp;VAR:INDEX=0"}</definedName>
    <definedName name="_990__FDSAUDITLINK__" localSheetId="1" hidden="1">{"fdsup://directions/FAT Viewer?action=UPDATE&amp;creator=factset&amp;DYN_ARGS=TRUE&amp;DOC_NAME=FAT:FQL_AUDITING_CLIENT_TEMPLATE.FAT&amp;display_string=Audit&amp;VAR:KEY=JURWDERELK&amp;VAR:QUERY=RkZfRUJJVERBX09QRVIoUVRSLDQvMS8yMDEwLDYvMzAvMjAxMCwsLFVTRCk=&amp;WINDOW=FIRST_POPUP&amp;HEIGH","T=450&amp;WIDTH=450&amp;START_MAXIMIZED=FALSE&amp;VAR:CALENDAR=US&amp;VAR:SYMBOL=ABC&amp;VAR:INDEX=0"}</definedName>
    <definedName name="_990__FDSAUDITLINK__" hidden="1">{"fdsup://directions/FAT Viewer?action=UPDATE&amp;creator=factset&amp;DYN_ARGS=TRUE&amp;DOC_NAME=FAT:FQL_AUDITING_CLIENT_TEMPLATE.FAT&amp;display_string=Audit&amp;VAR:KEY=JURWDERELK&amp;VAR:QUERY=RkZfRUJJVERBX09QRVIoUVRSLDQvMS8yMDEwLDYvMzAvMjAxMCwsLFVTRCk=&amp;WINDOW=FIRST_POPUP&amp;HEIGH","T=450&amp;WIDTH=450&amp;START_MAXIMIZED=FALSE&amp;VAR:CALENDAR=US&amp;VAR:SYMBOL=ABC&amp;VAR:INDEX=0"}</definedName>
    <definedName name="_991__FDSAUDITLINK__" localSheetId="7" hidden="1">{"fdsup://directions/FAT Viewer?action=UPDATE&amp;creator=factset&amp;DYN_ARGS=TRUE&amp;DOC_NAME=FAT:FQL_AUDITING_CLIENT_TEMPLATE.FAT&amp;display_string=Audit&amp;VAR:KEY=TIRKZCVURA&amp;VAR:QUERY=RkZfRUJJVERBX09QRVIoUVRSLDQvMS8yMDA5LDYvMzAvMjAwOSwsLFVTRCk=&amp;WINDOW=FIRST_POPUP&amp;HEIGH","T=450&amp;WIDTH=450&amp;START_MAXIMIZED=FALSE&amp;VAR:CALENDAR=US&amp;VAR:SYMBOL=AAPL&amp;VAR:INDEX=0"}</definedName>
    <definedName name="_991__FDSAUDITLINK__" localSheetId="9" hidden="1">{"fdsup://directions/FAT Viewer?action=UPDATE&amp;creator=factset&amp;DYN_ARGS=TRUE&amp;DOC_NAME=FAT:FQL_AUDITING_CLIENT_TEMPLATE.FAT&amp;display_string=Audit&amp;VAR:KEY=TIRKZCVURA&amp;VAR:QUERY=RkZfRUJJVERBX09QRVIoUVRSLDQvMS8yMDA5LDYvMzAvMjAwOSwsLFVTRCk=&amp;WINDOW=FIRST_POPUP&amp;HEIGH","T=450&amp;WIDTH=450&amp;START_MAXIMIZED=FALSE&amp;VAR:CALENDAR=US&amp;VAR:SYMBOL=AAPL&amp;VAR:INDEX=0"}</definedName>
    <definedName name="_991__FDSAUDITLINK__" localSheetId="8" hidden="1">{"fdsup://directions/FAT Viewer?action=UPDATE&amp;creator=factset&amp;DYN_ARGS=TRUE&amp;DOC_NAME=FAT:FQL_AUDITING_CLIENT_TEMPLATE.FAT&amp;display_string=Audit&amp;VAR:KEY=TIRKZCVURA&amp;VAR:QUERY=RkZfRUJJVERBX09QRVIoUVRSLDQvMS8yMDA5LDYvMzAvMjAwOSwsLFVTRCk=&amp;WINDOW=FIRST_POPUP&amp;HEIGH","T=450&amp;WIDTH=450&amp;START_MAXIMIZED=FALSE&amp;VAR:CALENDAR=US&amp;VAR:SYMBOL=AAPL&amp;VAR:INDEX=0"}</definedName>
    <definedName name="_991__FDSAUDITLINK__" localSheetId="10" hidden="1">{"fdsup://directions/FAT Viewer?action=UPDATE&amp;creator=factset&amp;DYN_ARGS=TRUE&amp;DOC_NAME=FAT:FQL_AUDITING_CLIENT_TEMPLATE.FAT&amp;display_string=Audit&amp;VAR:KEY=TIRKZCVURA&amp;VAR:QUERY=RkZfRUJJVERBX09QRVIoUVRSLDQvMS8yMDA5LDYvMzAvMjAwOSwsLFVTRCk=&amp;WINDOW=FIRST_POPUP&amp;HEIGH","T=450&amp;WIDTH=450&amp;START_MAXIMIZED=FALSE&amp;VAR:CALENDAR=US&amp;VAR:SYMBOL=AAPL&amp;VAR:INDEX=0"}</definedName>
    <definedName name="_991__FDSAUDITLINK__" localSheetId="3" hidden="1">{"fdsup://directions/FAT Viewer?action=UPDATE&amp;creator=factset&amp;DYN_ARGS=TRUE&amp;DOC_NAME=FAT:FQL_AUDITING_CLIENT_TEMPLATE.FAT&amp;display_string=Audit&amp;VAR:KEY=TIRKZCVURA&amp;VAR:QUERY=RkZfRUJJVERBX09QRVIoUVRSLDQvMS8yMDA5LDYvMzAvMjAwOSwsLFVTRCk=&amp;WINDOW=FIRST_POPUP&amp;HEIGH","T=450&amp;WIDTH=450&amp;START_MAXIMIZED=FALSE&amp;VAR:CALENDAR=US&amp;VAR:SYMBOL=AAPL&amp;VAR:INDEX=0"}</definedName>
    <definedName name="_991__FDSAUDITLINK__" localSheetId="5" hidden="1">{"fdsup://directions/FAT Viewer?action=UPDATE&amp;creator=factset&amp;DYN_ARGS=TRUE&amp;DOC_NAME=FAT:FQL_AUDITING_CLIENT_TEMPLATE.FAT&amp;display_string=Audit&amp;VAR:KEY=TIRKZCVURA&amp;VAR:QUERY=RkZfRUJJVERBX09QRVIoUVRSLDQvMS8yMDA5LDYvMzAvMjAwOSwsLFVTRCk=&amp;WINDOW=FIRST_POPUP&amp;HEIGH","T=450&amp;WIDTH=450&amp;START_MAXIMIZED=FALSE&amp;VAR:CALENDAR=US&amp;VAR:SYMBOL=AAPL&amp;VAR:INDEX=0"}</definedName>
    <definedName name="_991__FDSAUDITLINK__" localSheetId="1" hidden="1">{"fdsup://directions/FAT Viewer?action=UPDATE&amp;creator=factset&amp;DYN_ARGS=TRUE&amp;DOC_NAME=FAT:FQL_AUDITING_CLIENT_TEMPLATE.FAT&amp;display_string=Audit&amp;VAR:KEY=TIRKZCVURA&amp;VAR:QUERY=RkZfRUJJVERBX09QRVIoUVRSLDQvMS8yMDA5LDYvMzAvMjAwOSwsLFVTRCk=&amp;WINDOW=FIRST_POPUP&amp;HEIGH","T=450&amp;WIDTH=450&amp;START_MAXIMIZED=FALSE&amp;VAR:CALENDAR=US&amp;VAR:SYMBOL=AAPL&amp;VAR:INDEX=0"}</definedName>
    <definedName name="_991__FDSAUDITLINK__" hidden="1">{"fdsup://directions/FAT Viewer?action=UPDATE&amp;creator=factset&amp;DYN_ARGS=TRUE&amp;DOC_NAME=FAT:FQL_AUDITING_CLIENT_TEMPLATE.FAT&amp;display_string=Audit&amp;VAR:KEY=TIRKZCVURA&amp;VAR:QUERY=RkZfRUJJVERBX09QRVIoUVRSLDQvMS8yMDA5LDYvMzAvMjAwOSwsLFVTRCk=&amp;WINDOW=FIRST_POPUP&amp;HEIGH","T=450&amp;WIDTH=450&amp;START_MAXIMIZED=FALSE&amp;VAR:CALENDAR=US&amp;VAR:SYMBOL=AAPL&amp;VAR:INDEX=0"}</definedName>
    <definedName name="_992__FDSAUDITLINK__" localSheetId="7" hidden="1">{"fdsup://directions/FAT Viewer?action=UPDATE&amp;creator=factset&amp;DYN_ARGS=TRUE&amp;DOC_NAME=FAT:FQL_AUDITING_CLIENT_TEMPLATE.FAT&amp;display_string=Audit&amp;VAR:KEY=VOJYLORUXM&amp;VAR:QUERY=RkZfRUJJVERBX09QRVIoUVRSLDQvMS8yMDEwLDYvMzAvMjAxMCwsLFVTRCk=&amp;WINDOW=FIRST_POPUP&amp;HEIGH","T=450&amp;WIDTH=450&amp;START_MAXIMIZED=FALSE&amp;VAR:CALENDAR=US&amp;VAR:SYMBOL=AAPL&amp;VAR:INDEX=0"}</definedName>
    <definedName name="_992__FDSAUDITLINK__" localSheetId="9" hidden="1">{"fdsup://directions/FAT Viewer?action=UPDATE&amp;creator=factset&amp;DYN_ARGS=TRUE&amp;DOC_NAME=FAT:FQL_AUDITING_CLIENT_TEMPLATE.FAT&amp;display_string=Audit&amp;VAR:KEY=VOJYLORUXM&amp;VAR:QUERY=RkZfRUJJVERBX09QRVIoUVRSLDQvMS8yMDEwLDYvMzAvMjAxMCwsLFVTRCk=&amp;WINDOW=FIRST_POPUP&amp;HEIGH","T=450&amp;WIDTH=450&amp;START_MAXIMIZED=FALSE&amp;VAR:CALENDAR=US&amp;VAR:SYMBOL=AAPL&amp;VAR:INDEX=0"}</definedName>
    <definedName name="_992__FDSAUDITLINK__" localSheetId="8" hidden="1">{"fdsup://directions/FAT Viewer?action=UPDATE&amp;creator=factset&amp;DYN_ARGS=TRUE&amp;DOC_NAME=FAT:FQL_AUDITING_CLIENT_TEMPLATE.FAT&amp;display_string=Audit&amp;VAR:KEY=VOJYLORUXM&amp;VAR:QUERY=RkZfRUJJVERBX09QRVIoUVRSLDQvMS8yMDEwLDYvMzAvMjAxMCwsLFVTRCk=&amp;WINDOW=FIRST_POPUP&amp;HEIGH","T=450&amp;WIDTH=450&amp;START_MAXIMIZED=FALSE&amp;VAR:CALENDAR=US&amp;VAR:SYMBOL=AAPL&amp;VAR:INDEX=0"}</definedName>
    <definedName name="_992__FDSAUDITLINK__" localSheetId="10" hidden="1">{"fdsup://directions/FAT Viewer?action=UPDATE&amp;creator=factset&amp;DYN_ARGS=TRUE&amp;DOC_NAME=FAT:FQL_AUDITING_CLIENT_TEMPLATE.FAT&amp;display_string=Audit&amp;VAR:KEY=VOJYLORUXM&amp;VAR:QUERY=RkZfRUJJVERBX09QRVIoUVRSLDQvMS8yMDEwLDYvMzAvMjAxMCwsLFVTRCk=&amp;WINDOW=FIRST_POPUP&amp;HEIGH","T=450&amp;WIDTH=450&amp;START_MAXIMIZED=FALSE&amp;VAR:CALENDAR=US&amp;VAR:SYMBOL=AAPL&amp;VAR:INDEX=0"}</definedName>
    <definedName name="_992__FDSAUDITLINK__" localSheetId="3" hidden="1">{"fdsup://directions/FAT Viewer?action=UPDATE&amp;creator=factset&amp;DYN_ARGS=TRUE&amp;DOC_NAME=FAT:FQL_AUDITING_CLIENT_TEMPLATE.FAT&amp;display_string=Audit&amp;VAR:KEY=VOJYLORUXM&amp;VAR:QUERY=RkZfRUJJVERBX09QRVIoUVRSLDQvMS8yMDEwLDYvMzAvMjAxMCwsLFVTRCk=&amp;WINDOW=FIRST_POPUP&amp;HEIGH","T=450&amp;WIDTH=450&amp;START_MAXIMIZED=FALSE&amp;VAR:CALENDAR=US&amp;VAR:SYMBOL=AAPL&amp;VAR:INDEX=0"}</definedName>
    <definedName name="_992__FDSAUDITLINK__" localSheetId="5" hidden="1">{"fdsup://directions/FAT Viewer?action=UPDATE&amp;creator=factset&amp;DYN_ARGS=TRUE&amp;DOC_NAME=FAT:FQL_AUDITING_CLIENT_TEMPLATE.FAT&amp;display_string=Audit&amp;VAR:KEY=VOJYLORUXM&amp;VAR:QUERY=RkZfRUJJVERBX09QRVIoUVRSLDQvMS8yMDEwLDYvMzAvMjAxMCwsLFVTRCk=&amp;WINDOW=FIRST_POPUP&amp;HEIGH","T=450&amp;WIDTH=450&amp;START_MAXIMIZED=FALSE&amp;VAR:CALENDAR=US&amp;VAR:SYMBOL=AAPL&amp;VAR:INDEX=0"}</definedName>
    <definedName name="_992__FDSAUDITLINK__" localSheetId="1" hidden="1">{"fdsup://directions/FAT Viewer?action=UPDATE&amp;creator=factset&amp;DYN_ARGS=TRUE&amp;DOC_NAME=FAT:FQL_AUDITING_CLIENT_TEMPLATE.FAT&amp;display_string=Audit&amp;VAR:KEY=VOJYLORUXM&amp;VAR:QUERY=RkZfRUJJVERBX09QRVIoUVRSLDQvMS8yMDEwLDYvMzAvMjAxMCwsLFVTRCk=&amp;WINDOW=FIRST_POPUP&amp;HEIGH","T=450&amp;WIDTH=450&amp;START_MAXIMIZED=FALSE&amp;VAR:CALENDAR=US&amp;VAR:SYMBOL=AAPL&amp;VAR:INDEX=0"}</definedName>
    <definedName name="_992__FDSAUDITLINK__" hidden="1">{"fdsup://directions/FAT Viewer?action=UPDATE&amp;creator=factset&amp;DYN_ARGS=TRUE&amp;DOC_NAME=FAT:FQL_AUDITING_CLIENT_TEMPLATE.FAT&amp;display_string=Audit&amp;VAR:KEY=VOJYLORUXM&amp;VAR:QUERY=RkZfRUJJVERBX09QRVIoUVRSLDQvMS8yMDEwLDYvMzAvMjAxMCwsLFVTRCk=&amp;WINDOW=FIRST_POPUP&amp;HEIGH","T=450&amp;WIDTH=450&amp;START_MAXIMIZED=FALSE&amp;VAR:CALENDAR=US&amp;VAR:SYMBOL=AAPL&amp;VAR:INDEX=0"}</definedName>
    <definedName name="_993__FDSAUDITLINK__" localSheetId="7" hidden="1">{"fdsup://directions/FAT Viewer?action=UPDATE&amp;creator=factset&amp;DYN_ARGS=TRUE&amp;DOC_NAME=FAT:FQL_AUDITING_CLIENT_TEMPLATE.FAT&amp;display_string=Audit&amp;VAR:KEY=FSRSJQREHK&amp;VAR:QUERY=RkZfRUJJVERBX09QRVIoUVRSLDQvMS8yMDA5LDYvMzAvMjAwOSwsLFVTRCk=&amp;WINDOW=FIRST_POPUP&amp;HEIGH","T=450&amp;WIDTH=450&amp;START_MAXIMIZED=FALSE&amp;VAR:CALENDAR=US&amp;VAR:SYMBOL=AA&amp;VAR:INDEX=0"}</definedName>
    <definedName name="_993__FDSAUDITLINK__" localSheetId="9" hidden="1">{"fdsup://directions/FAT Viewer?action=UPDATE&amp;creator=factset&amp;DYN_ARGS=TRUE&amp;DOC_NAME=FAT:FQL_AUDITING_CLIENT_TEMPLATE.FAT&amp;display_string=Audit&amp;VAR:KEY=FSRSJQREHK&amp;VAR:QUERY=RkZfRUJJVERBX09QRVIoUVRSLDQvMS8yMDA5LDYvMzAvMjAwOSwsLFVTRCk=&amp;WINDOW=FIRST_POPUP&amp;HEIGH","T=450&amp;WIDTH=450&amp;START_MAXIMIZED=FALSE&amp;VAR:CALENDAR=US&amp;VAR:SYMBOL=AA&amp;VAR:INDEX=0"}</definedName>
    <definedName name="_993__FDSAUDITLINK__" localSheetId="8" hidden="1">{"fdsup://directions/FAT Viewer?action=UPDATE&amp;creator=factset&amp;DYN_ARGS=TRUE&amp;DOC_NAME=FAT:FQL_AUDITING_CLIENT_TEMPLATE.FAT&amp;display_string=Audit&amp;VAR:KEY=FSRSJQREHK&amp;VAR:QUERY=RkZfRUJJVERBX09QRVIoUVRSLDQvMS8yMDA5LDYvMzAvMjAwOSwsLFVTRCk=&amp;WINDOW=FIRST_POPUP&amp;HEIGH","T=450&amp;WIDTH=450&amp;START_MAXIMIZED=FALSE&amp;VAR:CALENDAR=US&amp;VAR:SYMBOL=AA&amp;VAR:INDEX=0"}</definedName>
    <definedName name="_993__FDSAUDITLINK__" localSheetId="10" hidden="1">{"fdsup://directions/FAT Viewer?action=UPDATE&amp;creator=factset&amp;DYN_ARGS=TRUE&amp;DOC_NAME=FAT:FQL_AUDITING_CLIENT_TEMPLATE.FAT&amp;display_string=Audit&amp;VAR:KEY=FSRSJQREHK&amp;VAR:QUERY=RkZfRUJJVERBX09QRVIoUVRSLDQvMS8yMDA5LDYvMzAvMjAwOSwsLFVTRCk=&amp;WINDOW=FIRST_POPUP&amp;HEIGH","T=450&amp;WIDTH=450&amp;START_MAXIMIZED=FALSE&amp;VAR:CALENDAR=US&amp;VAR:SYMBOL=AA&amp;VAR:INDEX=0"}</definedName>
    <definedName name="_993__FDSAUDITLINK__" localSheetId="3" hidden="1">{"fdsup://directions/FAT Viewer?action=UPDATE&amp;creator=factset&amp;DYN_ARGS=TRUE&amp;DOC_NAME=FAT:FQL_AUDITING_CLIENT_TEMPLATE.FAT&amp;display_string=Audit&amp;VAR:KEY=FSRSJQREHK&amp;VAR:QUERY=RkZfRUJJVERBX09QRVIoUVRSLDQvMS8yMDA5LDYvMzAvMjAwOSwsLFVTRCk=&amp;WINDOW=FIRST_POPUP&amp;HEIGH","T=450&amp;WIDTH=450&amp;START_MAXIMIZED=FALSE&amp;VAR:CALENDAR=US&amp;VAR:SYMBOL=AA&amp;VAR:INDEX=0"}</definedName>
    <definedName name="_993__FDSAUDITLINK__" localSheetId="5" hidden="1">{"fdsup://directions/FAT Viewer?action=UPDATE&amp;creator=factset&amp;DYN_ARGS=TRUE&amp;DOC_NAME=FAT:FQL_AUDITING_CLIENT_TEMPLATE.FAT&amp;display_string=Audit&amp;VAR:KEY=FSRSJQREHK&amp;VAR:QUERY=RkZfRUJJVERBX09QRVIoUVRSLDQvMS8yMDA5LDYvMzAvMjAwOSwsLFVTRCk=&amp;WINDOW=FIRST_POPUP&amp;HEIGH","T=450&amp;WIDTH=450&amp;START_MAXIMIZED=FALSE&amp;VAR:CALENDAR=US&amp;VAR:SYMBOL=AA&amp;VAR:INDEX=0"}</definedName>
    <definedName name="_993__FDSAUDITLINK__" localSheetId="1" hidden="1">{"fdsup://directions/FAT Viewer?action=UPDATE&amp;creator=factset&amp;DYN_ARGS=TRUE&amp;DOC_NAME=FAT:FQL_AUDITING_CLIENT_TEMPLATE.FAT&amp;display_string=Audit&amp;VAR:KEY=FSRSJQREHK&amp;VAR:QUERY=RkZfRUJJVERBX09QRVIoUVRSLDQvMS8yMDA5LDYvMzAvMjAwOSwsLFVTRCk=&amp;WINDOW=FIRST_POPUP&amp;HEIGH","T=450&amp;WIDTH=450&amp;START_MAXIMIZED=FALSE&amp;VAR:CALENDAR=US&amp;VAR:SYMBOL=AA&amp;VAR:INDEX=0"}</definedName>
    <definedName name="_993__FDSAUDITLINK__" hidden="1">{"fdsup://directions/FAT Viewer?action=UPDATE&amp;creator=factset&amp;DYN_ARGS=TRUE&amp;DOC_NAME=FAT:FQL_AUDITING_CLIENT_TEMPLATE.FAT&amp;display_string=Audit&amp;VAR:KEY=FSRSJQREHK&amp;VAR:QUERY=RkZfRUJJVERBX09QRVIoUVRSLDQvMS8yMDA5LDYvMzAvMjAwOSwsLFVTRCk=&amp;WINDOW=FIRST_POPUP&amp;HEIGH","T=450&amp;WIDTH=450&amp;START_MAXIMIZED=FALSE&amp;VAR:CALENDAR=US&amp;VAR:SYMBOL=AA&amp;VAR:INDEX=0"}</definedName>
    <definedName name="_994__FDSAUDITLINK__" localSheetId="7" hidden="1">{"fdsup://directions/FAT Viewer?action=UPDATE&amp;creator=factset&amp;DYN_ARGS=TRUE&amp;DOC_NAME=FAT:FQL_AUDITING_CLIENT_TEMPLATE.FAT&amp;display_string=Audit&amp;VAR:KEY=ZKTOJYZWVK&amp;VAR:QUERY=RkZfRUJJVERBX09QRVIoUVRSLDQvMS8yMDEwLDYvMzAvMjAxMCwsLFVTRCk=&amp;WINDOW=FIRST_POPUP&amp;HEIGH","T=450&amp;WIDTH=450&amp;START_MAXIMIZED=FALSE&amp;VAR:CALENDAR=US&amp;VAR:SYMBOL=AA&amp;VAR:INDEX=0"}</definedName>
    <definedName name="_994__FDSAUDITLINK__" localSheetId="9" hidden="1">{"fdsup://directions/FAT Viewer?action=UPDATE&amp;creator=factset&amp;DYN_ARGS=TRUE&amp;DOC_NAME=FAT:FQL_AUDITING_CLIENT_TEMPLATE.FAT&amp;display_string=Audit&amp;VAR:KEY=ZKTOJYZWVK&amp;VAR:QUERY=RkZfRUJJVERBX09QRVIoUVRSLDQvMS8yMDEwLDYvMzAvMjAxMCwsLFVTRCk=&amp;WINDOW=FIRST_POPUP&amp;HEIGH","T=450&amp;WIDTH=450&amp;START_MAXIMIZED=FALSE&amp;VAR:CALENDAR=US&amp;VAR:SYMBOL=AA&amp;VAR:INDEX=0"}</definedName>
    <definedName name="_994__FDSAUDITLINK__" localSheetId="8" hidden="1">{"fdsup://directions/FAT Viewer?action=UPDATE&amp;creator=factset&amp;DYN_ARGS=TRUE&amp;DOC_NAME=FAT:FQL_AUDITING_CLIENT_TEMPLATE.FAT&amp;display_string=Audit&amp;VAR:KEY=ZKTOJYZWVK&amp;VAR:QUERY=RkZfRUJJVERBX09QRVIoUVRSLDQvMS8yMDEwLDYvMzAvMjAxMCwsLFVTRCk=&amp;WINDOW=FIRST_POPUP&amp;HEIGH","T=450&amp;WIDTH=450&amp;START_MAXIMIZED=FALSE&amp;VAR:CALENDAR=US&amp;VAR:SYMBOL=AA&amp;VAR:INDEX=0"}</definedName>
    <definedName name="_994__FDSAUDITLINK__" localSheetId="10" hidden="1">{"fdsup://directions/FAT Viewer?action=UPDATE&amp;creator=factset&amp;DYN_ARGS=TRUE&amp;DOC_NAME=FAT:FQL_AUDITING_CLIENT_TEMPLATE.FAT&amp;display_string=Audit&amp;VAR:KEY=ZKTOJYZWVK&amp;VAR:QUERY=RkZfRUJJVERBX09QRVIoUVRSLDQvMS8yMDEwLDYvMzAvMjAxMCwsLFVTRCk=&amp;WINDOW=FIRST_POPUP&amp;HEIGH","T=450&amp;WIDTH=450&amp;START_MAXIMIZED=FALSE&amp;VAR:CALENDAR=US&amp;VAR:SYMBOL=AA&amp;VAR:INDEX=0"}</definedName>
    <definedName name="_994__FDSAUDITLINK__" localSheetId="3" hidden="1">{"fdsup://directions/FAT Viewer?action=UPDATE&amp;creator=factset&amp;DYN_ARGS=TRUE&amp;DOC_NAME=FAT:FQL_AUDITING_CLIENT_TEMPLATE.FAT&amp;display_string=Audit&amp;VAR:KEY=ZKTOJYZWVK&amp;VAR:QUERY=RkZfRUJJVERBX09QRVIoUVRSLDQvMS8yMDEwLDYvMzAvMjAxMCwsLFVTRCk=&amp;WINDOW=FIRST_POPUP&amp;HEIGH","T=450&amp;WIDTH=450&amp;START_MAXIMIZED=FALSE&amp;VAR:CALENDAR=US&amp;VAR:SYMBOL=AA&amp;VAR:INDEX=0"}</definedName>
    <definedName name="_994__FDSAUDITLINK__" localSheetId="5" hidden="1">{"fdsup://directions/FAT Viewer?action=UPDATE&amp;creator=factset&amp;DYN_ARGS=TRUE&amp;DOC_NAME=FAT:FQL_AUDITING_CLIENT_TEMPLATE.FAT&amp;display_string=Audit&amp;VAR:KEY=ZKTOJYZWVK&amp;VAR:QUERY=RkZfRUJJVERBX09QRVIoUVRSLDQvMS8yMDEwLDYvMzAvMjAxMCwsLFVTRCk=&amp;WINDOW=FIRST_POPUP&amp;HEIGH","T=450&amp;WIDTH=450&amp;START_MAXIMIZED=FALSE&amp;VAR:CALENDAR=US&amp;VAR:SYMBOL=AA&amp;VAR:INDEX=0"}</definedName>
    <definedName name="_994__FDSAUDITLINK__" localSheetId="1" hidden="1">{"fdsup://directions/FAT Viewer?action=UPDATE&amp;creator=factset&amp;DYN_ARGS=TRUE&amp;DOC_NAME=FAT:FQL_AUDITING_CLIENT_TEMPLATE.FAT&amp;display_string=Audit&amp;VAR:KEY=ZKTOJYZWVK&amp;VAR:QUERY=RkZfRUJJVERBX09QRVIoUVRSLDQvMS8yMDEwLDYvMzAvMjAxMCwsLFVTRCk=&amp;WINDOW=FIRST_POPUP&amp;HEIGH","T=450&amp;WIDTH=450&amp;START_MAXIMIZED=FALSE&amp;VAR:CALENDAR=US&amp;VAR:SYMBOL=AA&amp;VAR:INDEX=0"}</definedName>
    <definedName name="_994__FDSAUDITLINK__" hidden="1">{"fdsup://directions/FAT Viewer?action=UPDATE&amp;creator=factset&amp;DYN_ARGS=TRUE&amp;DOC_NAME=FAT:FQL_AUDITING_CLIENT_TEMPLATE.FAT&amp;display_string=Audit&amp;VAR:KEY=ZKTOJYZWVK&amp;VAR:QUERY=RkZfRUJJVERBX09QRVIoUVRSLDQvMS8yMDEwLDYvMzAvMjAxMCwsLFVTRCk=&amp;WINDOW=FIRST_POPUP&amp;HEIGH","T=450&amp;WIDTH=450&amp;START_MAXIMIZED=FALSE&amp;VAR:CALENDAR=US&amp;VAR:SYMBOL=AA&amp;VAR:INDEX=0"}</definedName>
    <definedName name="_995__FDSAUDITLINK__" localSheetId="7" hidden="1">{"fdsup://directions/FAT Viewer?action=UPDATE&amp;creator=factset&amp;DYN_ARGS=TRUE&amp;DOC_NAME=FAT:FQL_AUDITING_CLIENT_TEMPLATE.FAT&amp;display_string=Audit&amp;VAR:KEY=TOHINERQTW&amp;VAR:QUERY=RkZfRUJJVERBX09QRVIoUVRSLDQvMS8yMDA5LDYvMzAvMjAwOSwsLFVTRCk=&amp;WINDOW=FIRST_POPUP&amp;HEIGH","T=450&amp;WIDTH=450&amp;START_MAXIMIZED=FALSE&amp;VAR:CALENDAR=US&amp;VAR:SYMBOL=A&amp;VAR:INDEX=0"}</definedName>
    <definedName name="_995__FDSAUDITLINK__" localSheetId="9" hidden="1">{"fdsup://directions/FAT Viewer?action=UPDATE&amp;creator=factset&amp;DYN_ARGS=TRUE&amp;DOC_NAME=FAT:FQL_AUDITING_CLIENT_TEMPLATE.FAT&amp;display_string=Audit&amp;VAR:KEY=TOHINERQTW&amp;VAR:QUERY=RkZfRUJJVERBX09QRVIoUVRSLDQvMS8yMDA5LDYvMzAvMjAwOSwsLFVTRCk=&amp;WINDOW=FIRST_POPUP&amp;HEIGH","T=450&amp;WIDTH=450&amp;START_MAXIMIZED=FALSE&amp;VAR:CALENDAR=US&amp;VAR:SYMBOL=A&amp;VAR:INDEX=0"}</definedName>
    <definedName name="_995__FDSAUDITLINK__" localSheetId="8" hidden="1">{"fdsup://directions/FAT Viewer?action=UPDATE&amp;creator=factset&amp;DYN_ARGS=TRUE&amp;DOC_NAME=FAT:FQL_AUDITING_CLIENT_TEMPLATE.FAT&amp;display_string=Audit&amp;VAR:KEY=TOHINERQTW&amp;VAR:QUERY=RkZfRUJJVERBX09QRVIoUVRSLDQvMS8yMDA5LDYvMzAvMjAwOSwsLFVTRCk=&amp;WINDOW=FIRST_POPUP&amp;HEIGH","T=450&amp;WIDTH=450&amp;START_MAXIMIZED=FALSE&amp;VAR:CALENDAR=US&amp;VAR:SYMBOL=A&amp;VAR:INDEX=0"}</definedName>
    <definedName name="_995__FDSAUDITLINK__" localSheetId="10" hidden="1">{"fdsup://directions/FAT Viewer?action=UPDATE&amp;creator=factset&amp;DYN_ARGS=TRUE&amp;DOC_NAME=FAT:FQL_AUDITING_CLIENT_TEMPLATE.FAT&amp;display_string=Audit&amp;VAR:KEY=TOHINERQTW&amp;VAR:QUERY=RkZfRUJJVERBX09QRVIoUVRSLDQvMS8yMDA5LDYvMzAvMjAwOSwsLFVTRCk=&amp;WINDOW=FIRST_POPUP&amp;HEIGH","T=450&amp;WIDTH=450&amp;START_MAXIMIZED=FALSE&amp;VAR:CALENDAR=US&amp;VAR:SYMBOL=A&amp;VAR:INDEX=0"}</definedName>
    <definedName name="_995__FDSAUDITLINK__" localSheetId="3" hidden="1">{"fdsup://directions/FAT Viewer?action=UPDATE&amp;creator=factset&amp;DYN_ARGS=TRUE&amp;DOC_NAME=FAT:FQL_AUDITING_CLIENT_TEMPLATE.FAT&amp;display_string=Audit&amp;VAR:KEY=TOHINERQTW&amp;VAR:QUERY=RkZfRUJJVERBX09QRVIoUVRSLDQvMS8yMDA5LDYvMzAvMjAwOSwsLFVTRCk=&amp;WINDOW=FIRST_POPUP&amp;HEIGH","T=450&amp;WIDTH=450&amp;START_MAXIMIZED=FALSE&amp;VAR:CALENDAR=US&amp;VAR:SYMBOL=A&amp;VAR:INDEX=0"}</definedName>
    <definedName name="_995__FDSAUDITLINK__" localSheetId="5" hidden="1">{"fdsup://directions/FAT Viewer?action=UPDATE&amp;creator=factset&amp;DYN_ARGS=TRUE&amp;DOC_NAME=FAT:FQL_AUDITING_CLIENT_TEMPLATE.FAT&amp;display_string=Audit&amp;VAR:KEY=TOHINERQTW&amp;VAR:QUERY=RkZfRUJJVERBX09QRVIoUVRSLDQvMS8yMDA5LDYvMzAvMjAwOSwsLFVTRCk=&amp;WINDOW=FIRST_POPUP&amp;HEIGH","T=450&amp;WIDTH=450&amp;START_MAXIMIZED=FALSE&amp;VAR:CALENDAR=US&amp;VAR:SYMBOL=A&amp;VAR:INDEX=0"}</definedName>
    <definedName name="_995__FDSAUDITLINK__" localSheetId="1" hidden="1">{"fdsup://directions/FAT Viewer?action=UPDATE&amp;creator=factset&amp;DYN_ARGS=TRUE&amp;DOC_NAME=FAT:FQL_AUDITING_CLIENT_TEMPLATE.FAT&amp;display_string=Audit&amp;VAR:KEY=TOHINERQTW&amp;VAR:QUERY=RkZfRUJJVERBX09QRVIoUVRSLDQvMS8yMDA5LDYvMzAvMjAwOSwsLFVTRCk=&amp;WINDOW=FIRST_POPUP&amp;HEIGH","T=450&amp;WIDTH=450&amp;START_MAXIMIZED=FALSE&amp;VAR:CALENDAR=US&amp;VAR:SYMBOL=A&amp;VAR:INDEX=0"}</definedName>
    <definedName name="_995__FDSAUDITLINK__" hidden="1">{"fdsup://directions/FAT Viewer?action=UPDATE&amp;creator=factset&amp;DYN_ARGS=TRUE&amp;DOC_NAME=FAT:FQL_AUDITING_CLIENT_TEMPLATE.FAT&amp;display_string=Audit&amp;VAR:KEY=TOHINERQTW&amp;VAR:QUERY=RkZfRUJJVERBX09QRVIoUVRSLDQvMS8yMDA5LDYvMzAvMjAwOSwsLFVTRCk=&amp;WINDOW=FIRST_POPUP&amp;HEIGH","T=450&amp;WIDTH=450&amp;START_MAXIMIZED=FALSE&amp;VAR:CALENDAR=US&amp;VAR:SYMBOL=A&amp;VAR:INDEX=0"}</definedName>
    <definedName name="_996__FDSAUDITLINK__" localSheetId="7" hidden="1">{"fdsup://directions/FAT Viewer?action=UPDATE&amp;creator=factset&amp;DYN_ARGS=TRUE&amp;DOC_NAME=FAT:FQL_AUDITING_CLIENT_TEMPLATE.FAT&amp;display_string=Audit&amp;VAR:KEY=FSXOPCZWFG&amp;VAR:QUERY=RkZfRUJJVERBX09QRVIoUVRSLDQvMS8yMDEwLDYvMzAvMjAxMCwsLFVTRCk=&amp;WINDOW=FIRST_POPUP&amp;HEIGH","T=450&amp;WIDTH=450&amp;START_MAXIMIZED=FALSE&amp;VAR:CALENDAR=US&amp;VAR:SYMBOL=A&amp;VAR:INDEX=0"}</definedName>
    <definedName name="_996__FDSAUDITLINK__" localSheetId="9" hidden="1">{"fdsup://directions/FAT Viewer?action=UPDATE&amp;creator=factset&amp;DYN_ARGS=TRUE&amp;DOC_NAME=FAT:FQL_AUDITING_CLIENT_TEMPLATE.FAT&amp;display_string=Audit&amp;VAR:KEY=FSXOPCZWFG&amp;VAR:QUERY=RkZfRUJJVERBX09QRVIoUVRSLDQvMS8yMDEwLDYvMzAvMjAxMCwsLFVTRCk=&amp;WINDOW=FIRST_POPUP&amp;HEIGH","T=450&amp;WIDTH=450&amp;START_MAXIMIZED=FALSE&amp;VAR:CALENDAR=US&amp;VAR:SYMBOL=A&amp;VAR:INDEX=0"}</definedName>
    <definedName name="_996__FDSAUDITLINK__" localSheetId="8" hidden="1">{"fdsup://directions/FAT Viewer?action=UPDATE&amp;creator=factset&amp;DYN_ARGS=TRUE&amp;DOC_NAME=FAT:FQL_AUDITING_CLIENT_TEMPLATE.FAT&amp;display_string=Audit&amp;VAR:KEY=FSXOPCZWFG&amp;VAR:QUERY=RkZfRUJJVERBX09QRVIoUVRSLDQvMS8yMDEwLDYvMzAvMjAxMCwsLFVTRCk=&amp;WINDOW=FIRST_POPUP&amp;HEIGH","T=450&amp;WIDTH=450&amp;START_MAXIMIZED=FALSE&amp;VAR:CALENDAR=US&amp;VAR:SYMBOL=A&amp;VAR:INDEX=0"}</definedName>
    <definedName name="_996__FDSAUDITLINK__" localSheetId="10" hidden="1">{"fdsup://directions/FAT Viewer?action=UPDATE&amp;creator=factset&amp;DYN_ARGS=TRUE&amp;DOC_NAME=FAT:FQL_AUDITING_CLIENT_TEMPLATE.FAT&amp;display_string=Audit&amp;VAR:KEY=FSXOPCZWFG&amp;VAR:QUERY=RkZfRUJJVERBX09QRVIoUVRSLDQvMS8yMDEwLDYvMzAvMjAxMCwsLFVTRCk=&amp;WINDOW=FIRST_POPUP&amp;HEIGH","T=450&amp;WIDTH=450&amp;START_MAXIMIZED=FALSE&amp;VAR:CALENDAR=US&amp;VAR:SYMBOL=A&amp;VAR:INDEX=0"}</definedName>
    <definedName name="_996__FDSAUDITLINK__" localSheetId="3" hidden="1">{"fdsup://directions/FAT Viewer?action=UPDATE&amp;creator=factset&amp;DYN_ARGS=TRUE&amp;DOC_NAME=FAT:FQL_AUDITING_CLIENT_TEMPLATE.FAT&amp;display_string=Audit&amp;VAR:KEY=FSXOPCZWFG&amp;VAR:QUERY=RkZfRUJJVERBX09QRVIoUVRSLDQvMS8yMDEwLDYvMzAvMjAxMCwsLFVTRCk=&amp;WINDOW=FIRST_POPUP&amp;HEIGH","T=450&amp;WIDTH=450&amp;START_MAXIMIZED=FALSE&amp;VAR:CALENDAR=US&amp;VAR:SYMBOL=A&amp;VAR:INDEX=0"}</definedName>
    <definedName name="_996__FDSAUDITLINK__" localSheetId="5" hidden="1">{"fdsup://directions/FAT Viewer?action=UPDATE&amp;creator=factset&amp;DYN_ARGS=TRUE&amp;DOC_NAME=FAT:FQL_AUDITING_CLIENT_TEMPLATE.FAT&amp;display_string=Audit&amp;VAR:KEY=FSXOPCZWFG&amp;VAR:QUERY=RkZfRUJJVERBX09QRVIoUVRSLDQvMS8yMDEwLDYvMzAvMjAxMCwsLFVTRCk=&amp;WINDOW=FIRST_POPUP&amp;HEIGH","T=450&amp;WIDTH=450&amp;START_MAXIMIZED=FALSE&amp;VAR:CALENDAR=US&amp;VAR:SYMBOL=A&amp;VAR:INDEX=0"}</definedName>
    <definedName name="_996__FDSAUDITLINK__" localSheetId="1" hidden="1">{"fdsup://directions/FAT Viewer?action=UPDATE&amp;creator=factset&amp;DYN_ARGS=TRUE&amp;DOC_NAME=FAT:FQL_AUDITING_CLIENT_TEMPLATE.FAT&amp;display_string=Audit&amp;VAR:KEY=FSXOPCZWFG&amp;VAR:QUERY=RkZfRUJJVERBX09QRVIoUVRSLDQvMS8yMDEwLDYvMzAvMjAxMCwsLFVTRCk=&amp;WINDOW=FIRST_POPUP&amp;HEIGH","T=450&amp;WIDTH=450&amp;START_MAXIMIZED=FALSE&amp;VAR:CALENDAR=US&amp;VAR:SYMBOL=A&amp;VAR:INDEX=0"}</definedName>
    <definedName name="_996__FDSAUDITLINK__" hidden="1">{"fdsup://directions/FAT Viewer?action=UPDATE&amp;creator=factset&amp;DYN_ARGS=TRUE&amp;DOC_NAME=FAT:FQL_AUDITING_CLIENT_TEMPLATE.FAT&amp;display_string=Audit&amp;VAR:KEY=FSXOPCZWFG&amp;VAR:QUERY=RkZfRUJJVERBX09QRVIoUVRSLDQvMS8yMDEwLDYvMzAvMjAxMCwsLFVTRCk=&amp;WINDOW=FIRST_POPUP&amp;HEIGH","T=450&amp;WIDTH=450&amp;START_MAXIMIZED=FALSE&amp;VAR:CALENDAR=US&amp;VAR:SYMBOL=A&amp;VAR:INDEX=0"}</definedName>
    <definedName name="_997__FDSAUDITLINK__" localSheetId="7" hidden="1">{"fdsup://Directions/FactSet Auditing Viewer?action=AUDIT_VALUE&amp;DB=129&amp;ID1=98956P10&amp;VALUEID=01001&amp;SDATE=200902&amp;PERIODTYPE=QTR_STD&amp;window=popup_no_bar&amp;width=385&amp;height=120&amp;START_MAXIMIZED=FALSE&amp;creator=factset&amp;display_string=Audit"}</definedName>
    <definedName name="_997__FDSAUDITLINK__" localSheetId="9" hidden="1">{"fdsup://Directions/FactSet Auditing Viewer?action=AUDIT_VALUE&amp;DB=129&amp;ID1=98956P10&amp;VALUEID=01001&amp;SDATE=200902&amp;PERIODTYPE=QTR_STD&amp;window=popup_no_bar&amp;width=385&amp;height=120&amp;START_MAXIMIZED=FALSE&amp;creator=factset&amp;display_string=Audit"}</definedName>
    <definedName name="_997__FDSAUDITLINK__" localSheetId="8" hidden="1">{"fdsup://Directions/FactSet Auditing Viewer?action=AUDIT_VALUE&amp;DB=129&amp;ID1=98956P10&amp;VALUEID=01001&amp;SDATE=200902&amp;PERIODTYPE=QTR_STD&amp;window=popup_no_bar&amp;width=385&amp;height=120&amp;START_MAXIMIZED=FALSE&amp;creator=factset&amp;display_string=Audit"}</definedName>
    <definedName name="_997__FDSAUDITLINK__" localSheetId="10" hidden="1">{"fdsup://Directions/FactSet Auditing Viewer?action=AUDIT_VALUE&amp;DB=129&amp;ID1=98956P10&amp;VALUEID=01001&amp;SDATE=200902&amp;PERIODTYPE=QTR_STD&amp;window=popup_no_bar&amp;width=385&amp;height=120&amp;START_MAXIMIZED=FALSE&amp;creator=factset&amp;display_string=Audit"}</definedName>
    <definedName name="_997__FDSAUDITLINK__" localSheetId="3" hidden="1">{"fdsup://Directions/FactSet Auditing Viewer?action=AUDIT_VALUE&amp;DB=129&amp;ID1=98956P10&amp;VALUEID=01001&amp;SDATE=200902&amp;PERIODTYPE=QTR_STD&amp;window=popup_no_bar&amp;width=385&amp;height=120&amp;START_MAXIMIZED=FALSE&amp;creator=factset&amp;display_string=Audit"}</definedName>
    <definedName name="_997__FDSAUDITLINK__" localSheetId="5" hidden="1">{"fdsup://Directions/FactSet Auditing Viewer?action=AUDIT_VALUE&amp;DB=129&amp;ID1=98956P10&amp;VALUEID=01001&amp;SDATE=200902&amp;PERIODTYPE=QTR_STD&amp;window=popup_no_bar&amp;width=385&amp;height=120&amp;START_MAXIMIZED=FALSE&amp;creator=factset&amp;display_string=Audit"}</definedName>
    <definedName name="_997__FDSAUDITLINK__" localSheetId="1" hidden="1">{"fdsup://Directions/FactSet Auditing Viewer?action=AUDIT_VALUE&amp;DB=129&amp;ID1=98956P10&amp;VALUEID=01001&amp;SDATE=200902&amp;PERIODTYPE=QTR_STD&amp;window=popup_no_bar&amp;width=385&amp;height=120&amp;START_MAXIMIZED=FALSE&amp;creator=factset&amp;display_string=Audit"}</definedName>
    <definedName name="_997__FDSAUDITLINK__" hidden="1">{"fdsup://Directions/FactSet Auditing Viewer?action=AUDIT_VALUE&amp;DB=129&amp;ID1=98956P10&amp;VALUEID=01001&amp;SDATE=200902&amp;PERIODTYPE=QTR_STD&amp;window=popup_no_bar&amp;width=385&amp;height=120&amp;START_MAXIMIZED=FALSE&amp;creator=factset&amp;display_string=Audit"}</definedName>
    <definedName name="_998__FDSAUDITLINK__" localSheetId="7" hidden="1">{"fdsup://Directions/FactSet Auditing Viewer?action=AUDIT_VALUE&amp;DB=129&amp;ID1=98956P10&amp;VALUEID=01001&amp;SDATE=201002&amp;PERIODTYPE=QTR_STD&amp;window=popup_no_bar&amp;width=385&amp;height=120&amp;START_MAXIMIZED=FALSE&amp;creator=factset&amp;display_string=Audit"}</definedName>
    <definedName name="_998__FDSAUDITLINK__" localSheetId="9" hidden="1">{"fdsup://Directions/FactSet Auditing Viewer?action=AUDIT_VALUE&amp;DB=129&amp;ID1=98956P10&amp;VALUEID=01001&amp;SDATE=201002&amp;PERIODTYPE=QTR_STD&amp;window=popup_no_bar&amp;width=385&amp;height=120&amp;START_MAXIMIZED=FALSE&amp;creator=factset&amp;display_string=Audit"}</definedName>
    <definedName name="_998__FDSAUDITLINK__" localSheetId="8" hidden="1">{"fdsup://Directions/FactSet Auditing Viewer?action=AUDIT_VALUE&amp;DB=129&amp;ID1=98956P10&amp;VALUEID=01001&amp;SDATE=201002&amp;PERIODTYPE=QTR_STD&amp;window=popup_no_bar&amp;width=385&amp;height=120&amp;START_MAXIMIZED=FALSE&amp;creator=factset&amp;display_string=Audit"}</definedName>
    <definedName name="_998__FDSAUDITLINK__" localSheetId="10" hidden="1">{"fdsup://Directions/FactSet Auditing Viewer?action=AUDIT_VALUE&amp;DB=129&amp;ID1=98956P10&amp;VALUEID=01001&amp;SDATE=201002&amp;PERIODTYPE=QTR_STD&amp;window=popup_no_bar&amp;width=385&amp;height=120&amp;START_MAXIMIZED=FALSE&amp;creator=factset&amp;display_string=Audit"}</definedName>
    <definedName name="_998__FDSAUDITLINK__" localSheetId="3" hidden="1">{"fdsup://Directions/FactSet Auditing Viewer?action=AUDIT_VALUE&amp;DB=129&amp;ID1=98956P10&amp;VALUEID=01001&amp;SDATE=201002&amp;PERIODTYPE=QTR_STD&amp;window=popup_no_bar&amp;width=385&amp;height=120&amp;START_MAXIMIZED=FALSE&amp;creator=factset&amp;display_string=Audit"}</definedName>
    <definedName name="_998__FDSAUDITLINK__" localSheetId="5" hidden="1">{"fdsup://Directions/FactSet Auditing Viewer?action=AUDIT_VALUE&amp;DB=129&amp;ID1=98956P10&amp;VALUEID=01001&amp;SDATE=201002&amp;PERIODTYPE=QTR_STD&amp;window=popup_no_bar&amp;width=385&amp;height=120&amp;START_MAXIMIZED=FALSE&amp;creator=factset&amp;display_string=Audit"}</definedName>
    <definedName name="_998__FDSAUDITLINK__" localSheetId="1" hidden="1">{"fdsup://Directions/FactSet Auditing Viewer?action=AUDIT_VALUE&amp;DB=129&amp;ID1=98956P10&amp;VALUEID=01001&amp;SDATE=201002&amp;PERIODTYPE=QTR_STD&amp;window=popup_no_bar&amp;width=385&amp;height=120&amp;START_MAXIMIZED=FALSE&amp;creator=factset&amp;display_string=Audit"}</definedName>
    <definedName name="_998__FDSAUDITLINK__" hidden="1">{"fdsup://Directions/FactSet Auditing Viewer?action=AUDIT_VALUE&amp;DB=129&amp;ID1=98956P10&amp;VALUEID=01001&amp;SDATE=201002&amp;PERIODTYPE=QTR_STD&amp;window=popup_no_bar&amp;width=385&amp;height=120&amp;START_MAXIMIZED=FALSE&amp;creator=factset&amp;display_string=Audit"}</definedName>
    <definedName name="_999__FDSAUDITLINK__" localSheetId="7" hidden="1">{"fdsup://Directions/FactSet Auditing Viewer?action=AUDIT_VALUE&amp;DB=129&amp;ID1=98849810&amp;VALUEID=01001&amp;SDATE=200902&amp;PERIODTYPE=QTR_STD&amp;window=popup_no_bar&amp;width=385&amp;height=120&amp;START_MAXIMIZED=FALSE&amp;creator=factset&amp;display_string=Audit"}</definedName>
    <definedName name="_999__FDSAUDITLINK__" localSheetId="9" hidden="1">{"fdsup://Directions/FactSet Auditing Viewer?action=AUDIT_VALUE&amp;DB=129&amp;ID1=98849810&amp;VALUEID=01001&amp;SDATE=200902&amp;PERIODTYPE=QTR_STD&amp;window=popup_no_bar&amp;width=385&amp;height=120&amp;START_MAXIMIZED=FALSE&amp;creator=factset&amp;display_string=Audit"}</definedName>
    <definedName name="_999__FDSAUDITLINK__" localSheetId="8" hidden="1">{"fdsup://Directions/FactSet Auditing Viewer?action=AUDIT_VALUE&amp;DB=129&amp;ID1=98849810&amp;VALUEID=01001&amp;SDATE=200902&amp;PERIODTYPE=QTR_STD&amp;window=popup_no_bar&amp;width=385&amp;height=120&amp;START_MAXIMIZED=FALSE&amp;creator=factset&amp;display_string=Audit"}</definedName>
    <definedName name="_999__FDSAUDITLINK__" localSheetId="10" hidden="1">{"fdsup://Directions/FactSet Auditing Viewer?action=AUDIT_VALUE&amp;DB=129&amp;ID1=98849810&amp;VALUEID=01001&amp;SDATE=200902&amp;PERIODTYPE=QTR_STD&amp;window=popup_no_bar&amp;width=385&amp;height=120&amp;START_MAXIMIZED=FALSE&amp;creator=factset&amp;display_string=Audit"}</definedName>
    <definedName name="_999__FDSAUDITLINK__" localSheetId="3" hidden="1">{"fdsup://Directions/FactSet Auditing Viewer?action=AUDIT_VALUE&amp;DB=129&amp;ID1=98849810&amp;VALUEID=01001&amp;SDATE=200902&amp;PERIODTYPE=QTR_STD&amp;window=popup_no_bar&amp;width=385&amp;height=120&amp;START_MAXIMIZED=FALSE&amp;creator=factset&amp;display_string=Audit"}</definedName>
    <definedName name="_999__FDSAUDITLINK__" localSheetId="5" hidden="1">{"fdsup://Directions/FactSet Auditing Viewer?action=AUDIT_VALUE&amp;DB=129&amp;ID1=98849810&amp;VALUEID=01001&amp;SDATE=200902&amp;PERIODTYPE=QTR_STD&amp;window=popup_no_bar&amp;width=385&amp;height=120&amp;START_MAXIMIZED=FALSE&amp;creator=factset&amp;display_string=Audit"}</definedName>
    <definedName name="_999__FDSAUDITLINK__" localSheetId="1" hidden="1">{"fdsup://Directions/FactSet Auditing Viewer?action=AUDIT_VALUE&amp;DB=129&amp;ID1=98849810&amp;VALUEID=01001&amp;SDATE=200902&amp;PERIODTYPE=QTR_STD&amp;window=popup_no_bar&amp;width=385&amp;height=120&amp;START_MAXIMIZED=FALSE&amp;creator=factset&amp;display_string=Audit"}</definedName>
    <definedName name="_999__FDSAUDITLINK__" hidden="1">{"fdsup://Directions/FactSet Auditing Viewer?action=AUDIT_VALUE&amp;DB=129&amp;ID1=98849810&amp;VALUEID=01001&amp;SDATE=200902&amp;PERIODTYPE=QTR_STD&amp;window=popup_no_bar&amp;width=385&amp;height=120&amp;START_MAXIMIZED=FALSE&amp;creator=factset&amp;display_string=Audit"}</definedName>
    <definedName name="_abc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Order1" hidden="1">255</definedName>
    <definedName name="_Order1_1" hidden="1">255</definedName>
    <definedName name="_Order2" hidden="1">0</definedName>
    <definedName name="_Regression_Int" hidden="1">1</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7" hidden="1">{TRUE,TRUE,-1.25,-15.5,456.75,279.75,FALSE,FALSE,TRUE,TRUE,0,1,21,1,127,6,3,4,TRUE,TRUE,3,TRUE,1,TRUE,100,"Swvu.profits.","ACwvu.profits.",1,FALSE,FALSE,0.511811023622047,0.511811023622047,0.511811023622047,0.511811023622047,1,"","",FALSE,FALSE,FALSE,FALSE,1,#N/A,1,1,#DIV/0!,FALSE,"Rwvu.profits.",#N/A,FALSE,FALSE}</definedName>
    <definedName name="AB" localSheetId="9" hidden="1">{TRUE,TRUE,-1.25,-15.5,456.75,279.75,FALSE,FALSE,TRUE,TRUE,0,1,21,1,127,6,3,4,TRUE,TRUE,3,TRUE,1,TRUE,100,"Swvu.profits.","ACwvu.profits.",1,FALSE,FALSE,0.511811023622047,0.511811023622047,0.511811023622047,0.511811023622047,1,"","",FALSE,FALSE,FALSE,FALSE,1,#N/A,1,1,#DIV/0!,FALSE,"Rwvu.profits.",#N/A,FALSE,FALSE}</definedName>
    <definedName name="AB" localSheetId="8" hidden="1">{TRUE,TRUE,-1.25,-15.5,456.75,279.75,FALSE,FALSE,TRUE,TRUE,0,1,21,1,127,6,3,4,TRUE,TRUE,3,TRUE,1,TRUE,100,"Swvu.profits.","ACwvu.profits.",1,FALSE,FALSE,0.511811023622047,0.511811023622047,0.511811023622047,0.511811023622047,1,"","",FALSE,FALSE,FALSE,FALSE,1,#N/A,1,1,#DIV/0!,FALSE,"Rwvu.profits.",#N/A,FALSE,FALSE}</definedName>
    <definedName name="AB" localSheetId="10" hidden="1">{TRUE,TRUE,-1.25,-15.5,456.75,279.75,FALSE,FALSE,TRUE,TRUE,0,1,21,1,127,6,3,4,TRUE,TRUE,3,TRUE,1,TRUE,100,"Swvu.profits.","ACwvu.profits.",1,FALSE,FALSE,0.511811023622047,0.511811023622047,0.511811023622047,0.511811023622047,1,"","",FALSE,FALSE,FALSE,FALSE,1,#N/A,1,1,#DIV/0!,FALSE,"Rwvu.profits.",#N/A,FALSE,FALSE}</definedName>
    <definedName name="AB" localSheetId="3" hidden="1">{TRUE,TRUE,-1.25,-15.5,456.75,279.75,FALSE,FALSE,TRUE,TRUE,0,1,21,1,127,6,3,4,TRUE,TRUE,3,TRUE,1,TRUE,100,"Swvu.profits.","ACwvu.profits.",1,FALSE,FALSE,0.511811023622047,0.511811023622047,0.511811023622047,0.511811023622047,1,"","",FALSE,FALSE,FALSE,FALSE,1,#N/A,1,1,#DIV/0!,FALSE,"Rwvu.profits.",#N/A,FALSE,FALSE}</definedName>
    <definedName name="AB" localSheetId="5" hidden="1">{TRUE,TRUE,-1.25,-15.5,456.75,279.75,FALSE,FALSE,TRUE,TRUE,0,1,21,1,127,6,3,4,TRUE,TRUE,3,TRUE,1,TRUE,100,"Swvu.profits.","ACwvu.profits.",1,FALSE,FALSE,0.511811023622047,0.511811023622047,0.511811023622047,0.511811023622047,1,"","",FALSE,FALSE,FALSE,FALSE,1,#N/A,1,1,#DIV/0!,FALSE,"Rwvu.profits.",#N/A,FALSE,FALSE}</definedName>
    <definedName name="AB" localSheetId="1" hidden="1">{TRUE,TRUE,-1.25,-15.5,456.75,279.75,FALSE,FALSE,TRUE,TRUE,0,1,21,1,127,6,3,4,TRUE,TRUE,3,TRUE,1,TRUE,100,"Swvu.profits.","ACwvu.profits.",1,FALSE,FALSE,0.511811023622047,0.511811023622047,0.511811023622047,0.511811023622047,1,"","",FALSE,FALSE,FALSE,FALSE,1,#N/A,1,1,#DIV/0!,FALSE,"Rwvu.profits.",#N/A,FALSE,FALSE}</definedName>
    <definedName name="AB" hidden="1">{TRUE,TRUE,-1.25,-15.5,456.75,279.75,FALSE,FALSE,TRUE,TRUE,0,1,21,1,127,6,3,4,TRUE,TRUE,3,TRUE,1,TRUE,100,"Swvu.profits.","ACwvu.profits.",1,FALSE,FALSE,0.511811023622047,0.511811023622047,0.511811023622047,0.511811023622047,1,"","",FALSE,FALSE,FALSE,FALSE,1,#N/A,1,1,#DIV/0!,FALSE,"Rwvu.profits.",#N/A,FALSE,FALSE}</definedName>
    <definedName name="abc"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9"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8"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10"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ual" hidden="1">{#N/A,#N/A,TRUE,"Historicals";#N/A,#N/A,TRUE,"Charts";#N/A,#N/A,TRUE,"Forecasts"}</definedName>
    <definedName name="Actual_1" hidden="1">{#N/A,#N/A,TRUE,"Historicals";#N/A,#N/A,TRUE,"Charts";#N/A,#N/A,TRUE,"Forecasts"}</definedName>
    <definedName name="actual_start_year">1992</definedName>
    <definedName name="AdditionalInstructions">IndexInformation!$B$42</definedName>
    <definedName name="Address" localSheetId="0">ImportantDisclosures!$A$2:$A$2</definedName>
    <definedName name="AdjustValue">[0]!AdjustValue</definedName>
    <definedName name="admin">1</definedName>
    <definedName name="adsf" localSheetId="7" hidden="1">{TRUE,TRUE,-1.25,-15.5,456.75,279.75,FALSE,FALSE,TRUE,TRUE,0,1,21,1,127,6,3,4,TRUE,TRUE,3,TRUE,1,TRUE,100,"Swvu.profits.","ACwvu.profits.",1,FALSE,FALSE,0.511811023622047,0.511811023622047,0.511811023622047,0.511811023622047,1,"","",FALSE,FALSE,FALSE,FALSE,1,#N/A,1,1,#DIV/0!,FALSE,"Rwvu.profits.",#N/A,FALSE,FALSE}</definedName>
    <definedName name="adsf" localSheetId="9" hidden="1">{TRUE,TRUE,-1.25,-15.5,456.75,279.75,FALSE,FALSE,TRUE,TRUE,0,1,21,1,127,6,3,4,TRUE,TRUE,3,TRUE,1,TRUE,100,"Swvu.profits.","ACwvu.profits.",1,FALSE,FALSE,0.511811023622047,0.511811023622047,0.511811023622047,0.511811023622047,1,"","",FALSE,FALSE,FALSE,FALSE,1,#N/A,1,1,#DIV/0!,FALSE,"Rwvu.profits.",#N/A,FALSE,FALSE}</definedName>
    <definedName name="adsf" localSheetId="8" hidden="1">{TRUE,TRUE,-1.25,-15.5,456.75,279.75,FALSE,FALSE,TRUE,TRUE,0,1,21,1,127,6,3,4,TRUE,TRUE,3,TRUE,1,TRUE,100,"Swvu.profits.","ACwvu.profits.",1,FALSE,FALSE,0.511811023622047,0.511811023622047,0.511811023622047,0.511811023622047,1,"","",FALSE,FALSE,FALSE,FALSE,1,#N/A,1,1,#DIV/0!,FALSE,"Rwvu.profits.",#N/A,FALSE,FALSE}</definedName>
    <definedName name="adsf" localSheetId="10" hidden="1">{TRUE,TRUE,-1.25,-15.5,456.75,279.75,FALSE,FALSE,TRUE,TRUE,0,1,21,1,127,6,3,4,TRUE,TRUE,3,TRUE,1,TRUE,100,"Swvu.profits.","ACwvu.profits.",1,FALSE,FALSE,0.511811023622047,0.511811023622047,0.511811023622047,0.511811023622047,1,"","",FALSE,FALSE,FALSE,FALSE,1,#N/A,1,1,#DIV/0!,FALSE,"Rwvu.profits.",#N/A,FALSE,FALSE}</definedName>
    <definedName name="adsf" localSheetId="3" hidden="1">{TRUE,TRUE,-1.25,-15.5,456.75,279.75,FALSE,FALSE,TRUE,TRUE,0,1,21,1,127,6,3,4,TRUE,TRUE,3,TRUE,1,TRUE,100,"Swvu.profits.","ACwvu.profits.",1,FALSE,FALSE,0.511811023622047,0.511811023622047,0.511811023622047,0.511811023622047,1,"","",FALSE,FALSE,FALSE,FALSE,1,#N/A,1,1,#DIV/0!,FALSE,"Rwvu.profits.",#N/A,FALSE,FALSE}</definedName>
    <definedName name="adsf" localSheetId="5" hidden="1">{TRUE,TRUE,-1.25,-15.5,456.75,279.75,FALSE,FALSE,TRUE,TRUE,0,1,21,1,127,6,3,4,TRUE,TRUE,3,TRUE,1,TRUE,100,"Swvu.profits.","ACwvu.profits.",1,FALSE,FALSE,0.511811023622047,0.511811023622047,0.511811023622047,0.511811023622047,1,"","",FALSE,FALSE,FALSE,FALSE,1,#N/A,1,1,#DIV/0!,FALSE,"Rwvu.profits.",#N/A,FALSE,FALSE}</definedName>
    <definedName name="adsf" localSheetId="1" hidden="1">{TRUE,TRUE,-1.25,-15.5,456.75,279.75,FALSE,FALSE,TRUE,TRUE,0,1,21,1,127,6,3,4,TRUE,TRUE,3,TRUE,1,TRUE,100,"Swvu.profits.","ACwvu.profits.",1,FALSE,FALSE,0.511811023622047,0.511811023622047,0.511811023622047,0.511811023622047,1,"","",FALSE,FALSE,FALSE,FALSE,1,#N/A,1,1,#DIV/0!,FALSE,"Rwvu.profits.",#N/A,FALSE,FALSE}</definedName>
    <definedName name="adsf" hidden="1">{TRUE,TRUE,-1.25,-15.5,456.75,279.75,FALSE,FALSE,TRUE,TRUE,0,1,21,1,127,6,3,4,TRUE,TRUE,3,TRUE,1,TRUE,100,"Swvu.profits.","ACwvu.profits.",1,FALSE,FALSE,0.511811023622047,0.511811023622047,0.511811023622047,0.511811023622047,1,"","",FALSE,FALSE,FALSE,FALSE,1,#N/A,1,1,#DIV/0!,FALSE,"Rwvu.profits.",#N/A,FALSE,FALSE}</definedName>
    <definedName name="ANA" localSheetId="14">ModPubIndex!$A$7</definedName>
    <definedName name="anscount" hidden="1">1</definedName>
    <definedName name="AS2DocOpenMode" hidden="1">"AS2DocumentEdit"</definedName>
    <definedName name="asdf" localSheetId="7" hidden="1">{TRUE,TRUE,-1.25,-15.5,456.75,279.75,FALSE,FALSE,TRUE,TRUE,0,1,8,1,4,6,3,4,TRUE,TRUE,3,TRUE,1,TRUE,100,"Swvu.turnover.","ACwvu.turnover.",1,FALSE,FALSE,0.511811023622047,0.511811023622047,0.511811023622047,0.511811023622047,1,"","",FALSE,FALSE,FALSE,FALSE,1,#N/A,1,1,#DIV/0!,FALSE,"Rwvu.turnover.",#N/A,FALSE,FALSE}</definedName>
    <definedName name="asdf" localSheetId="9" hidden="1">{TRUE,TRUE,-1.25,-15.5,456.75,279.75,FALSE,FALSE,TRUE,TRUE,0,1,8,1,4,6,3,4,TRUE,TRUE,3,TRUE,1,TRUE,100,"Swvu.turnover.","ACwvu.turnover.",1,FALSE,FALSE,0.511811023622047,0.511811023622047,0.511811023622047,0.511811023622047,1,"","",FALSE,FALSE,FALSE,FALSE,1,#N/A,1,1,#DIV/0!,FALSE,"Rwvu.turnover.",#N/A,FALSE,FALSE}</definedName>
    <definedName name="asdf" localSheetId="8" hidden="1">{TRUE,TRUE,-1.25,-15.5,456.75,279.75,FALSE,FALSE,TRUE,TRUE,0,1,8,1,4,6,3,4,TRUE,TRUE,3,TRUE,1,TRUE,100,"Swvu.turnover.","ACwvu.turnover.",1,FALSE,FALSE,0.511811023622047,0.511811023622047,0.511811023622047,0.511811023622047,1,"","",FALSE,FALSE,FALSE,FALSE,1,#N/A,1,1,#DIV/0!,FALSE,"Rwvu.turnover.",#N/A,FALSE,FALSE}</definedName>
    <definedName name="asdf" localSheetId="10" hidden="1">{TRUE,TRUE,-1.25,-15.5,456.75,279.75,FALSE,FALSE,TRUE,TRUE,0,1,8,1,4,6,3,4,TRUE,TRUE,3,TRUE,1,TRUE,100,"Swvu.turnover.","ACwvu.turnover.",1,FALSE,FALSE,0.511811023622047,0.511811023622047,0.511811023622047,0.511811023622047,1,"","",FALSE,FALSE,FALSE,FALSE,1,#N/A,1,1,#DIV/0!,FALSE,"Rwvu.turnover.",#N/A,FALSE,FALSE}</definedName>
    <definedName name="asdf" localSheetId="3" hidden="1">{TRUE,TRUE,-1.25,-15.5,456.75,279.75,FALSE,FALSE,TRUE,TRUE,0,1,8,1,4,6,3,4,TRUE,TRUE,3,TRUE,1,TRUE,100,"Swvu.turnover.","ACwvu.turnover.",1,FALSE,FALSE,0.511811023622047,0.511811023622047,0.511811023622047,0.511811023622047,1,"","",FALSE,FALSE,FALSE,FALSE,1,#N/A,1,1,#DIV/0!,FALSE,"Rwvu.turnover.",#N/A,FALSE,FALSE}</definedName>
    <definedName name="asdf" localSheetId="5" hidden="1">{TRUE,TRUE,-1.25,-15.5,456.75,279.75,FALSE,FALSE,TRUE,TRUE,0,1,8,1,4,6,3,4,TRUE,TRUE,3,TRUE,1,TRUE,100,"Swvu.turnover.","ACwvu.turnover.",1,FALSE,FALSE,0.511811023622047,0.511811023622047,0.511811023622047,0.511811023622047,1,"","",FALSE,FALSE,FALSE,FALSE,1,#N/A,1,1,#DIV/0!,FALSE,"Rwvu.turnover.",#N/A,FALSE,FALSE}</definedName>
    <definedName name="asdf" localSheetId="1" hidden="1">{TRUE,TRUE,-1.25,-15.5,456.75,279.75,FALSE,FALSE,TRUE,TRUE,0,1,8,1,4,6,3,4,TRUE,TRUE,3,TRUE,1,TRUE,100,"Swvu.turnover.","ACwvu.turnover.",1,FALSE,FALSE,0.511811023622047,0.511811023622047,0.511811023622047,0.511811023622047,1,"","",FALSE,FALSE,FALSE,FALSE,1,#N/A,1,1,#DIV/0!,FALSE,"Rwvu.turnover.",#N/A,FALSE,FALSE}</definedName>
    <definedName name="asdf" hidden="1">{TRUE,TRUE,-1.25,-15.5,456.75,279.75,FALSE,FALSE,TRUE,TRUE,0,1,8,1,4,6,3,4,TRUE,TRUE,3,TRUE,1,TRUE,100,"Swvu.turnover.","ACwvu.turnover.",1,FALSE,FALSE,0.511811023622047,0.511811023622047,0.511811023622047,0.511811023622047,1,"","",FALSE,FALSE,FALSE,FALSE,1,#N/A,1,1,#DIV/0!,FALSE,"Rwvu.turnover.",#N/A,FALSE,FALSE}</definedName>
    <definedName name="AssetsCurrentDeferredIncomeTaxes">0</definedName>
    <definedName name="AssetsCurrentShortTermInvestments">0</definedName>
    <definedName name="AssetsIntangiblesAccumulatedAmortization">0</definedName>
    <definedName name="AssetsIntangiblesGross">0</definedName>
    <definedName name="AssetsOtherAccumulatedAmortization">0</definedName>
    <definedName name="AssetsOtherGross">0</definedName>
    <definedName name="AssetsOtherNet">0</definedName>
    <definedName name="Authors" localSheetId="0">ImportantDisclosures!$A$7</definedName>
    <definedName name="Authors" localSheetId="13">IndexInformation!$B$18</definedName>
    <definedName name="BRO" localSheetId="14">ModPubIndex!$A$1</definedName>
    <definedName name="case_num">1</definedName>
    <definedName name="CashFlowCapitalExpenditureCellular">0</definedName>
    <definedName name="CashFlowCapitalExpenditureOther">0</definedName>
    <definedName name="CashFlowCapitalExpenditurePaging">0</definedName>
    <definedName name="CashFlowCapitalExpenditureTelephone">0</definedName>
    <definedName name="CashFlowCapitalExpenditureWireless">0</definedName>
    <definedName name="CashFlowDividendPaidPreferredStock">0</definedName>
    <definedName name="cb_sChart12595BBC_opts" hidden="1">"1, 1, 1, False, 2, True, False, , 0, False, False, 2, 2"</definedName>
    <definedName name="cb_sChart12595E44_opts" hidden="1">"1, 3, 1, False, 2, True, False, , 0, True, False, 2, 2"</definedName>
    <definedName name="cb_sChart14E6EA1E_opts" hidden="1">"1, 9, 1, False, 2, False, False, , 0, False, False, 1, 2"</definedName>
    <definedName name="cb_sChart14E6EB91_opts" hidden="1">"1, 9, 1, False, 2, False, False, , 0, False, False, 1, 1"</definedName>
    <definedName name="cb_sChart14E6ED99_opts" hidden="1">"1, 9, 1, False, 2, False, False, , 0, False, False, 1, 1"</definedName>
    <definedName name="cb_sChart14E6F3EE_opts" hidden="1">"1, 9, 1, False, 2, False, False, , 0, False, False, 1, 1"</definedName>
    <definedName name="cb_sChart14E81502_opts" hidden="1">"1, 9, 1, False, 2, False, False, , 0, False, False, 1, 2"</definedName>
    <definedName name="cb_sChart14E81DF6_opts" hidden="1">"1, 9, 1, False, 2, False, False, , 0, False, False, 1, 2"</definedName>
    <definedName name="cb_sChart14E82800_opts" hidden="1">"1, 9, 1, False, 2, False, False, , 0, False, False, 1, 2"</definedName>
    <definedName name="cb_sChart14E83288_opts" hidden="1">"1, 9, 1, False, 2, False, False, , 0, False, False, 1, 2"</definedName>
    <definedName name="cb_sChart14E8F629_opts" hidden="1">"1, 9, 1, False, 2, False, False, , 0, False, False, 1, 2"</definedName>
    <definedName name="cb_sChart14F787E8_opts" hidden="1">"1, 9, 1, False, 2, False, False, , 0, False, False, 1, 2"</definedName>
    <definedName name="cb_sChart14F7947A_opts" hidden="1">"1, 9, 1, False, 2, False, False, , 0, False, False, 1, 2"</definedName>
    <definedName name="cb_sChart14F79A09_opts" hidden="1">"1, 9, 1, False, 2, False, False, , 0, False, False, 1, 2"</definedName>
    <definedName name="cb_sChart14FA60AB_opts" hidden="1">"1, 9, 1, False, 2, False, False, , 0, False, False, 1, 2"</definedName>
    <definedName name="cb_sChart14FA650D_opts" hidden="1">"1, 9, 1, False, 2, False, False, , 0, False, False, 1, 2"</definedName>
    <definedName name="cb_sChart1501ACE3_opts" hidden="1">"1, 8, 1, False, 2, False, False, , 0, False, False, 1, 2"</definedName>
    <definedName name="cb_sChart1501AEF7_opts" hidden="1">"1, 9, 1, False, 2, False, False, , 0, False, False, 1, 2"</definedName>
    <definedName name="cb_sChart1501DCE6_opts" hidden="1">"1, 9, 1, False, 2, False, False, , 0, False, False, 1, 2"</definedName>
    <definedName name="cb_sChart1501EF92_opts" hidden="1">"1, 9, 1, False, 2, False, False, , 0, False, False, 1, 2"</definedName>
    <definedName name="cb_sChart1501F8CB_opts" hidden="1">"1, 9, 1, False, 2, False, False, , 0, False, False, 1, 2"</definedName>
    <definedName name="cb_sChart150208AA_opts" hidden="1">"1, 9, 1, False, 2, False, False, , 0, False, False, 1, 2"</definedName>
    <definedName name="cb_sChart15020EC4_opts" hidden="1">"1, 9, 1, False, 2, False, False, , 0, False, False, 1, 2"</definedName>
    <definedName name="cb_sChart150212BF_opts" hidden="1">"1, 9, 1, False, 2, False, False, , 0, False, False, 1, 2"</definedName>
    <definedName name="cb_sChart15021F68_opts" hidden="1">"1, 9, 1, False, 2, False, False, , 0, False, False, 1, 1"</definedName>
    <definedName name="cb_sChart15022484_opts" hidden="1">"1, 9, 1, False, 2, False, False, , 0, False, False, 1, 2"</definedName>
    <definedName name="cb_sChart150226F5_opts" hidden="1">"1, 9, 1, False, 2, False, False, , 0, False, False, 1, 2"</definedName>
    <definedName name="cb_sChart15144595_opts" hidden="1">"1, 9, 1, False, 2, False, False, , 0, False, False, 1, 2"</definedName>
    <definedName name="cb_sChart15145615_opts" hidden="1">"1, 9, 1, False, 2, False, False, , 0, False, False, 1, 2"</definedName>
    <definedName name="cb_sChart151464B0_opts" hidden="1">"1, 9, 1, False, 2, False, False, , 0, False, False, 1, 2"</definedName>
    <definedName name="cb_sChart15146FA1_opts" hidden="1">"1, 9, 1, False, 2, False, False, , 0, False, False, 1, 2"</definedName>
    <definedName name="cb_sChart15149A94_opts" hidden="1">"1, 9, 1, False, 2, False, False, , 0, False, False, 1, 2"</definedName>
    <definedName name="cb_sChart1514EEC3_opts" hidden="1">"1, 9, 1, False, 2, False, False, , 0, False, False, 1, 2"</definedName>
    <definedName name="cb_sChart1514F2E0_opts" hidden="1">"1, 9, 1, False, 2, False, False, , 0, False, False, 1, 2"</definedName>
    <definedName name="cb_sChart151510A0_opts" hidden="1">"1, 9, 1, False, 2, False, False, , 0, False, False, 1, 2"</definedName>
    <definedName name="cb_sChart15154C37_opts" hidden="1">"1, 9, 1, False, 2, False, False, , 0, False, False, 1, 2"</definedName>
    <definedName name="cb_sChart15157034_opts" hidden="1">"1, 9, 1, False, 2, False, False, , 0, False, False, 1, 2"</definedName>
    <definedName name="cb_sChart1515F81B_opts" hidden="1">"1, 9, 1, False, 2, False, False, , 0, False, False, 1, 2"</definedName>
    <definedName name="cb_sChart1515F9EA_opts" hidden="1">"1, 9, 1, False, 2, False, False, , 0, False, False, 1, 2"</definedName>
    <definedName name="cb_sChart15161029_opts" hidden="1">"1, 9, 1, False, 2, False, False, , 0, False, False, 1, 2"</definedName>
    <definedName name="cb_sChart15163773_opts" hidden="1">"1, 9, 1, False, 2, False, False, , 0, False, False, 1, 2"</definedName>
    <definedName name="cb_sChart15164F8C_opts" hidden="1">"1, 9, 1, False, 2, False, False, , 0, False, False, 1, 2"</definedName>
    <definedName name="cb_sChart15165265_opts" hidden="1">"1, 9, 1, False, 2, False, False, , 0, False, False, 1, 2"</definedName>
    <definedName name="cb_sChart15166173_opts" hidden="1">"1, 9, 1, False, 2, False, False, , 0, False, False, 1, 2"</definedName>
    <definedName name="cb_sChart1516A84C_opts" hidden="1">"1, 9, 1, False, 2, False, False, , 0, False, False, 1, 2"</definedName>
    <definedName name="cb_sChart16EBA7BA_opts" hidden="1">"1, 1, 1, False, 2, True, False, , 0, False, True, 1, 2"</definedName>
    <definedName name="cb_sChart19550B88_opts" hidden="1">"1, 1, 1, False, 2, False, False, , 0, False, False, 1, 1"</definedName>
    <definedName name="cb_sChart1955183C_opts" hidden="1">"2, 1, 1, True, 2, False, False, , 0, False, False, 1, 1"</definedName>
    <definedName name="cb_sChart19551C4E_opts" hidden="1">"2, 1, 1, True, 2, True, False, , 0, False, False, 1, 1"</definedName>
    <definedName name="cb_sChart1955C01A_opts" hidden="1">"2, 1, 1, False, 2, False, False, , 0, False, True, 1, 1"</definedName>
    <definedName name="cb_sChart1955C1C7_opts" hidden="1">"2, 1, 1, True, 2, False, False, , 0, False, True, 1, 1"</definedName>
    <definedName name="cb_sChart19EB7A17_opts" hidden="1">"1, 3, 1, False, 2, False, False, , 0, False, True, 1, 1"</definedName>
    <definedName name="cb_sChart19EB7D70_opts" hidden="1">"1, 5, 1, False, 2, False, False, , 0, False, True, 1, 1"</definedName>
    <definedName name="cb_sChart19EB7F61_opts" hidden="1">"1, 3, 1, False, 2, False, False, , 0, False, True, 1, 1"</definedName>
    <definedName name="cb_sChart1AC0211C_opts" hidden="1">"1, 1, 1, False, 2, False, False, , 0, False, False, 2, 2"</definedName>
    <definedName name="cb_sChart1AC021B3_opts" hidden="1">"1, 1, 1, False, 2, False, False, , 0, False, False, 2, 2"</definedName>
    <definedName name="cb_sChart1AC02226_opts" hidden="1">"1, 1, 1, False, 2, False, False, , 0, False, False, 2, 2"</definedName>
    <definedName name="cb_sChart1AC02446_opts" hidden="1">"1, 1, 1, False, 2, True, False, , 0, False, True, 2, 2"</definedName>
    <definedName name="cb_sChart1AC02765_opts" hidden="1">"1, 1, 1, False, 2, True, False, , 0, False, True, 2, 2"</definedName>
    <definedName name="cb_sChart1AC027D9_opts" hidden="1">"1, 1, 1, False, 2, True, False, , 0, False, True, 2, 2"</definedName>
    <definedName name="cb_sChart1B9A4AFE_opts" hidden="1">"1, 9, 1, False, 2, False, False, , 0, False, False, 1, 2"</definedName>
    <definedName name="cb_sChart1BA1DC3F_opts" hidden="1">"1, 9, 1, False, 2, False, False, , 0, False, False, 1, 2"</definedName>
    <definedName name="cb_sChart1C94B61D_opts" hidden="1">"1, 9, 3, False, 2, False, False, , 0, False, True, 1, 1"</definedName>
    <definedName name="cb_sChart1C94BA0C_opts" hidden="1">"1, 1, 1, False, 2, True, False, , 0, False, True, 1, 1"</definedName>
    <definedName name="cb_sChart1C94BFE1_opts" hidden="1">"1, 9, 1, False, 2, False, False, , 0, False, True, 1, 1"</definedName>
    <definedName name="chart">"Chart 1"</definedName>
    <definedName name="Class_B">68.45</definedName>
    <definedName name="cm">1</definedName>
    <definedName name="computer">[0]!computer</definedName>
    <definedName name="CopyrightStamp">ImportantDisclosures!$A$27</definedName>
    <definedName name="COU" localSheetId="14">ModPubIndex!$A$5</definedName>
    <definedName name="CQEnd" localSheetId="13">IndexInformation!$B$31</definedName>
    <definedName name="CrazyCapExRow">#N/A</definedName>
    <definedName name="Currency" localSheetId="13">IndexInformation!$B$24</definedName>
    <definedName name="CurrentStockPrice" localSheetId="13">IndexInformation!$B$23</definedName>
    <definedName name="CurrQtrEPS" localSheetId="13">IndexInformation!$B$29</definedName>
    <definedName name="CurrYearEPS" localSheetId="13">IndexInformation!$B$11</definedName>
    <definedName name="CurrYearTotalRevenue" localSheetId="13">IndexInformation!$B$10</definedName>
    <definedName name="CurrYearTotalRevenueActual" localSheetId="13">IndexInformation!$B$32</definedName>
    <definedName name="CUSIP" localSheetId="13">IndexInformation!$B$20</definedName>
    <definedName name="CYEnd" localSheetId="13">IndexInformation!$B$30</definedName>
    <definedName name="dataseries2">#N/A</definedName>
    <definedName name="dataseries5">#N/A</definedName>
    <definedName name="Date" localSheetId="0">ImportantDisclosures!$A$8</definedName>
    <definedName name="def"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def" localSheetId="9"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def" localSheetId="8"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def" localSheetId="10"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def" localSheetId="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def"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def"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Deleted" localSheetId="13">IndexInformation!$B$27</definedName>
    <definedName name="Description" localSheetId="13">IndexInformation!$B$7</definedName>
    <definedName name="desk">[0]!desk</definedName>
    <definedName name="DEVELOPMENT">5</definedName>
    <definedName name="Discipline" localSheetId="13">IndexInformation!$B$3</definedName>
    <definedName name="DISCIPLINE" localSheetId="14">ModPubIndex!$A$12</definedName>
    <definedName name="DisclosuresText">ImportantDisclosures!$A$22</definedName>
    <definedName name="Distribution" localSheetId="13">IndexInformation!$B$26</definedName>
    <definedName name="DistTable" localSheetId="0">ImportantDisclosures!#REF!</definedName>
    <definedName name="DistTablePreamble" localSheetId="0">ImportantDisclosures!#REF!</definedName>
    <definedName name="DOCDAT" localSheetId="14">ModPubIndex!$A$2</definedName>
    <definedName name="DOCTIME" localSheetId="14">ModPubIndex!$A$3</definedName>
    <definedName name="DocType" localSheetId="13">IndexInformation!$B$5</definedName>
    <definedName name="dsa" hidden="1">{#N/A,#N/A,TRUE,"Historicals";#N/A,#N/A,TRUE,"Charts";#N/A,#N/A,TRUE,"Forecasts"}</definedName>
    <definedName name="EMAIL_ALERT" localSheetId="14">ModPubIndex!$A$10</definedName>
    <definedName name="EmailAlert" localSheetId="13">IndexInformation!$B$28</definedName>
    <definedName name="EquityAdjustments">0</definedName>
    <definedName name="EquityEmployeeStockOwnershipPlan">0</definedName>
    <definedName name="EquityPaidInCapital">0</definedName>
    <definedName name="EquityTreasuryStock">0</definedName>
    <definedName name="ethg" localSheetId="7" hidden="1">{"'RCIM'!$E$128"}</definedName>
    <definedName name="ethg" localSheetId="9" hidden="1">{"'RCIM'!$E$128"}</definedName>
    <definedName name="ethg" localSheetId="8" hidden="1">{"'RCIM'!$E$128"}</definedName>
    <definedName name="ethg" localSheetId="10" hidden="1">{"'RCIM'!$E$128"}</definedName>
    <definedName name="ethg" localSheetId="3" hidden="1">{"'RCIM'!$E$128"}</definedName>
    <definedName name="ethg" localSheetId="5" hidden="1">{"'RCIM'!$E$128"}</definedName>
    <definedName name="ethg" hidden="1">{"'RCIM'!$E$128"}</definedName>
    <definedName name="ev.Calculation" hidden="1">-4135</definedName>
    <definedName name="ev.Initialized" hidden="1">FALSE</definedName>
    <definedName name="Exch">" Sheet2!$F$2"</definedName>
    <definedName name="ｆ" hidden="1">"iQShowAnnual"</definedName>
    <definedName name="FiveYearGrowthRate" localSheetId="13">IndexInformation!$B$16</definedName>
    <definedName name="FollowingYearEPS" localSheetId="13">IndexInformation!$B$15</definedName>
    <definedName name="FollowingYearTotalRevenue" localSheetId="13">IndexInformation!$B$14</definedName>
    <definedName name="FollowingYearTotalRevenueActual" localSheetId="13">IndexInformation!$B$34</definedName>
    <definedName name="fsd" hidden="1">{"Cover",#N/A,FALSE,"Cover";"Summary",#N/A,FALSE,"Summarpage"}</definedName>
    <definedName name="gfd"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glad">[0]!glad</definedName>
    <definedName name="Goodwill_Amortization">25</definedName>
    <definedName name="GWyears">40</definedName>
    <definedName name="help" localSheetId="7" hidden="1">{"'RCIM'!$E$128"}</definedName>
    <definedName name="help" localSheetId="9" hidden="1">{"'RCIM'!$E$128"}</definedName>
    <definedName name="help" localSheetId="8" hidden="1">{"'RCIM'!$E$128"}</definedName>
    <definedName name="help" localSheetId="10" hidden="1">{"'RCIM'!$E$128"}</definedName>
    <definedName name="help" localSheetId="3" hidden="1">{"'RCIM'!$E$128"}</definedName>
    <definedName name="help" localSheetId="5" hidden="1">{"'RCIM'!$E$128"}</definedName>
    <definedName name="help" hidden="1">{"'RCIM'!$E$128"}</definedName>
    <definedName name="hjhjhj" localSheetId="7" hidden="1">{#N/A,#N/A,FALSE,"Index";"Stmts_Qtrs",#N/A,FALSE,"Summary";"Stmts_24 mo",#N/A,FALSE,"Summary";"Summary_24",#N/A,FALSE,"Revenue";"Month_24",#N/A,FALSE,"Engineering";"Month_24",#N/A,FALSE,"Marketing";"Month_24",#N/A,FALSE,"G &amp; A";"Month_24",#N/A,FALSE,"Manufacturing"}</definedName>
    <definedName name="hjhjhj" localSheetId="9" hidden="1">{#N/A,#N/A,FALSE,"Index";"Stmts_Qtrs",#N/A,FALSE,"Summary";"Stmts_24 mo",#N/A,FALSE,"Summary";"Summary_24",#N/A,FALSE,"Revenue";"Month_24",#N/A,FALSE,"Engineering";"Month_24",#N/A,FALSE,"Marketing";"Month_24",#N/A,FALSE,"G &amp; A";"Month_24",#N/A,FALSE,"Manufacturing"}</definedName>
    <definedName name="hjhjhj" localSheetId="8" hidden="1">{#N/A,#N/A,FALSE,"Index";"Stmts_Qtrs",#N/A,FALSE,"Summary";"Stmts_24 mo",#N/A,FALSE,"Summary";"Summary_24",#N/A,FALSE,"Revenue";"Month_24",#N/A,FALSE,"Engineering";"Month_24",#N/A,FALSE,"Marketing";"Month_24",#N/A,FALSE,"G &amp; A";"Month_24",#N/A,FALSE,"Manufacturing"}</definedName>
    <definedName name="hjhjhj" localSheetId="10" hidden="1">{#N/A,#N/A,FALSE,"Index";"Stmts_Qtrs",#N/A,FALSE,"Summary";"Stmts_24 mo",#N/A,FALSE,"Summary";"Summary_24",#N/A,FALSE,"Revenue";"Month_24",#N/A,FALSE,"Engineering";"Month_24",#N/A,FALSE,"Marketing";"Month_24",#N/A,FALSE,"G &amp; A";"Month_24",#N/A,FALSE,"Manufacturing"}</definedName>
    <definedName name="hjhjhj" localSheetId="3" hidden="1">{#N/A,#N/A,FALSE,"Index";"Stmts_Qtrs",#N/A,FALSE,"Summary";"Stmts_24 mo",#N/A,FALSE,"Summary";"Summary_24",#N/A,FALSE,"Revenue";"Month_24",#N/A,FALSE,"Engineering";"Month_24",#N/A,FALSE,"Marketing";"Month_24",#N/A,FALSE,"G &amp; A";"Month_24",#N/A,FALSE,"Manufacturing"}</definedName>
    <definedName name="hjhjhj" localSheetId="5" hidden="1">{#N/A,#N/A,FALSE,"Index";"Stmts_Qtrs",#N/A,FALSE,"Summary";"Stmts_24 mo",#N/A,FALSE,"Summary";"Summary_24",#N/A,FALSE,"Revenue";"Month_24",#N/A,FALSE,"Engineering";"Month_24",#N/A,FALSE,"Marketing";"Month_24",#N/A,FALSE,"G &amp; A";"Month_24",#N/A,FALSE,"Manufacturing"}</definedName>
    <definedName name="hjhjhj" hidden="1">{#N/A,#N/A,FALSE,"Index";"Stmts_Qtrs",#N/A,FALSE,"Summary";"Stmts_24 mo",#N/A,FALSE,"Summary";"Summary_24",#N/A,FALSE,"Revenue";"Month_24",#N/A,FALSE,"Engineering";"Month_24",#N/A,FALSE,"Marketing";"Month_24",#N/A,FALSE,"G &amp; A";"Month_24",#N/A,FALSE,"Manufacturing"}</definedName>
    <definedName name="hjhjhj_1" hidden="1">{#N/A,#N/A,FALSE,"Index";"Stmts_Qtrs",#N/A,FALSE,"Summary";"Stmts_24 mo",#N/A,FALSE,"Summary";"Summary_24",#N/A,FALSE,"Revenue";"Month_24",#N/A,FALSE,"Engineering";"Month_24",#N/A,FALSE,"Marketing";"Month_24",#N/A,FALSE,"G &amp; A";"Month_24",#N/A,FALSE,"Manufacturing"}</definedName>
    <definedName name="hjhjhj1" localSheetId="7" hidden="1">{#N/A,#N/A,FALSE,"Index";"Stmts_Qtrs",#N/A,FALSE,"Summary";"Stmts_24 mo",#N/A,FALSE,"Summary";"Summary_24",#N/A,FALSE,"Revenue";"Month_24",#N/A,FALSE,"Engineering";"Month_24",#N/A,FALSE,"Marketing";"Month_24",#N/A,FALSE,"G &amp; A";"Month_24",#N/A,FALSE,"Manufacturing"}</definedName>
    <definedName name="hjhjhj1" localSheetId="9" hidden="1">{#N/A,#N/A,FALSE,"Index";"Stmts_Qtrs",#N/A,FALSE,"Summary";"Stmts_24 mo",#N/A,FALSE,"Summary";"Summary_24",#N/A,FALSE,"Revenue";"Month_24",#N/A,FALSE,"Engineering";"Month_24",#N/A,FALSE,"Marketing";"Month_24",#N/A,FALSE,"G &amp; A";"Month_24",#N/A,FALSE,"Manufacturing"}</definedName>
    <definedName name="hjhjhj1" localSheetId="8" hidden="1">{#N/A,#N/A,FALSE,"Index";"Stmts_Qtrs",#N/A,FALSE,"Summary";"Stmts_24 mo",#N/A,FALSE,"Summary";"Summary_24",#N/A,FALSE,"Revenue";"Month_24",#N/A,FALSE,"Engineering";"Month_24",#N/A,FALSE,"Marketing";"Month_24",#N/A,FALSE,"G &amp; A";"Month_24",#N/A,FALSE,"Manufacturing"}</definedName>
    <definedName name="hjhjhj1" localSheetId="10" hidden="1">{#N/A,#N/A,FALSE,"Index";"Stmts_Qtrs",#N/A,FALSE,"Summary";"Stmts_24 mo",#N/A,FALSE,"Summary";"Summary_24",#N/A,FALSE,"Revenue";"Month_24",#N/A,FALSE,"Engineering";"Month_24",#N/A,FALSE,"Marketing";"Month_24",#N/A,FALSE,"G &amp; A";"Month_24",#N/A,FALSE,"Manufacturing"}</definedName>
    <definedName name="hjhjhj1" localSheetId="3" hidden="1">{#N/A,#N/A,FALSE,"Index";"Stmts_Qtrs",#N/A,FALSE,"Summary";"Stmts_24 mo",#N/A,FALSE,"Summary";"Summary_24",#N/A,FALSE,"Revenue";"Month_24",#N/A,FALSE,"Engineering";"Month_24",#N/A,FALSE,"Marketing";"Month_24",#N/A,FALSE,"G &amp; A";"Month_24",#N/A,FALSE,"Manufacturing"}</definedName>
    <definedName name="hjhjhj1" localSheetId="5" hidden="1">{#N/A,#N/A,FALSE,"Index";"Stmts_Qtrs",#N/A,FALSE,"Summary";"Stmts_24 mo",#N/A,FALSE,"Summary";"Summary_24",#N/A,FALSE,"Revenue";"Month_24",#N/A,FALSE,"Engineering";"Month_24",#N/A,FALSE,"Marketing";"Month_24",#N/A,FALSE,"G &amp; A";"Month_24",#N/A,FALSE,"Manufacturing"}</definedName>
    <definedName name="hjhjhj1" hidden="1">{#N/A,#N/A,FALSE,"Index";"Stmts_Qtrs",#N/A,FALSE,"Summary";"Stmts_24 mo",#N/A,FALSE,"Summary";"Summary_24",#N/A,FALSE,"Revenue";"Month_24",#N/A,FALSE,"Engineering";"Month_24",#N/A,FALSE,"Marketing";"Month_24",#N/A,FALSE,"G &amp; A";"Month_24",#N/A,FALSE,"Manufacturing"}</definedName>
    <definedName name="hjhjhj1_1" hidden="1">{#N/A,#N/A,FALSE,"Index";"Stmts_Qtrs",#N/A,FALSE,"Summary";"Stmts_24 mo",#N/A,FALSE,"Summary";"Summary_24",#N/A,FALSE,"Revenue";"Month_24",#N/A,FALSE,"Engineering";"Month_24",#N/A,FALSE,"Marketing";"Month_24",#N/A,FALSE,"G &amp; A";"Month_24",#N/A,FALSE,"Manufacturing"}</definedName>
    <definedName name="hjhjhj2" hidden="1">{#N/A,#N/A,FALSE,"Index";"Stmts_Qtrs",#N/A,FALSE,"Summary";"Stmts_24 mo",#N/A,FALSE,"Summary";"Summary_24",#N/A,FALSE,"Revenue";"Month_24",#N/A,FALSE,"Engineering";"Month_24",#N/A,FALSE,"Marketing";"Month_24",#N/A,FALSE,"G &amp; A";"Month_24",#N/A,FALSE,"Manufacturing"}</definedName>
    <definedName name="hjhjhj2_1" hidden="1">{#N/A,#N/A,FALSE,"Index";"Stmts_Qtrs",#N/A,FALSE,"Summary";"Stmts_24 mo",#N/A,FALSE,"Summary";"Summary_24",#N/A,FALSE,"Revenue";"Month_24",#N/A,FALSE,"Engineering";"Month_24",#N/A,FALSE,"Marketing";"Month_24",#N/A,FALSE,"G &amp; A";"Month_24",#N/A,FALSE,"Manufacturing"}</definedName>
    <definedName name="HL" localSheetId="14">ModPubIndex!$A$8</definedName>
    <definedName name="hn.ModelVersion" hidden="1">1</definedName>
    <definedName name="hn.NoUpload" hidden="1">0</definedName>
    <definedName name="HTML_CodePage" hidden="1">1252</definedName>
    <definedName name="HTML_Control" localSheetId="7" hidden="1">{"'Asm'!$E$1:$AX$53"}</definedName>
    <definedName name="HTML_Control" localSheetId="9" hidden="1">{"'Asm'!$E$1:$AX$53"}</definedName>
    <definedName name="HTML_Control" localSheetId="8" hidden="1">{"'Asm'!$E$1:$AX$53"}</definedName>
    <definedName name="HTML_Control" localSheetId="10" hidden="1">{"'Asm'!$E$1:$AX$53"}</definedName>
    <definedName name="HTML_Control" localSheetId="3" hidden="1">{"'Asm'!$E$1:$AX$53"}</definedName>
    <definedName name="HTML_Control" localSheetId="5" hidden="1">{"'Asm'!$E$1:$AX$53"}</definedName>
    <definedName name="HTML_Control" localSheetId="1" hidden="1">{"'Segment'!$A$1:$J$45"}</definedName>
    <definedName name="HTML_Control" hidden="1">{"'Asm'!$E$1:$AX$53"}</definedName>
    <definedName name="HTML_Description" hidden="1">""</definedName>
    <definedName name="HTML_Email" hidden="1">""</definedName>
    <definedName name="HTML_Header" localSheetId="1" hidden="1">""</definedName>
    <definedName name="HTML_Header" hidden="1">"Asm"</definedName>
    <definedName name="HTML_LastUpdate" localSheetId="1" hidden="1">""</definedName>
    <definedName name="HTML_LastUpdate" hidden="1">"10/12/98"</definedName>
    <definedName name="HTML_LineAfter" hidden="1">FALSE</definedName>
    <definedName name="HTML_LineBefore" hidden="1">FALSE</definedName>
    <definedName name="HTML_Name" localSheetId="1" hidden="1">""</definedName>
    <definedName name="HTML_Name" hidden="1">"Tom Stone"</definedName>
    <definedName name="HTML_OBDlg2" hidden="1">TRUE</definedName>
    <definedName name="HTML_OBDlg4" hidden="1">TRUE</definedName>
    <definedName name="HTML_OS" hidden="1">0</definedName>
    <definedName name="HTML_PathFile" localSheetId="1" hidden="1">"J:\carpente\Releases\Q2-00\segment2Q-00.htm"</definedName>
    <definedName name="HTML_PathFile" hidden="1">"f:\Finance\MyHTML.htm"</definedName>
    <definedName name="HTML_Title" localSheetId="1" hidden="1">"Segment and Supplemental Information"</definedName>
    <definedName name="HTML_Title" hidden="1">"PlanRpts220"</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ncomeEPSFullyDiluted">0</definedName>
    <definedName name="IncomeEPSPrimary">0</definedName>
    <definedName name="IncomeEPSRegular">0</definedName>
    <definedName name="IND" localSheetId="14">ModPubIndex!$A$9</definedName>
    <definedName name="Industry" localSheetId="0">ImportantDisclosures!$A$12</definedName>
    <definedName name="IndustryId">IndexInformation!$B$40</definedName>
    <definedName name="IndustryRating" localSheetId="0">ImportantDisclosures!$A$13</definedName>
    <definedName name="input" localSheetId="8">{"0.614608629108408";"0.089";"0.07";"0.036";"0.09";"0.39";"0.177761404547907";"0.116071428571429";"0.708";"0.0556964285714285";"0.127160714285714"}</definedName>
    <definedName name="input" localSheetId="10">{"0.614608629108408";"0.089";"0.07";"0.036";"0.09";"0.39";"0.177761404547907";"0.116071428571429";"0.708";"0.0556964285714285";"0.127160714285714"}</definedName>
    <definedName name="input" localSheetId="3">{"0.614608629108408";"0.089";"0.07";"0.036";"0.09";"0.39";"0.177761404547907";"0.116071428571429";"0.708";"0.0556964285714285";"0.127160714285714"}</definedName>
    <definedName name="input" localSheetId="5">{"0.614608629108408";"0.089";"0.07";"0.036";"0.09";"0.39";"0.177761404547907";"0.116071428571429";"0.708";"0.0556964285714285";"0.127160714285714"}</definedName>
    <definedName name="input">{"0.614608629108408";"0.089";"0.07";"0.036";"0.09";"0.39";"0.177761404547907";"0.116071428571429";"0.708";"0.0556964285714285";"0.127160714285714"}</definedName>
    <definedName name="Int_exp">8%</definedName>
    <definedName name="Investments" localSheetId="1">BS_LongTermInvestments</definedName>
    <definedName name="Investments">BS_LongTermInvestments</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PER_SHARE_BASIC" hidden="1">"c8869"</definedName>
    <definedName name="IQ_AFFO_PER_SHARE_DILUTED" hidden="1">"c8870"</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MT_OUT" hidden="1">"c2145"</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HELD_FDIC" hidden="1">"c6305"</definedName>
    <definedName name="IQ_ASSETS_NAME_AP" hidden="1">"c8921"</definedName>
    <definedName name="IQ_ASSETS_NAME_AP_ABS" hidden="1">"c8940"</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 hidden="1">"c4455"</definedName>
    <definedName name="IQ_AVG_INDUSTRY_REC_CIQ" hidden="1">"c4984"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_UNUSED_UNUSED" hidden="1">"c8135"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CIQ" hidden="1">"c5068"</definedName>
    <definedName name="IQ_BV_OVER_SHARES" hidden="1">"c1349"</definedName>
    <definedName name="IQ_BV_SHARE" hidden="1">"c100"</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REUT" hidden="1">"c6800"</definedName>
    <definedName name="IQ_CAL_Q_EST_THOM" hidden="1">"c6804"</definedName>
    <definedName name="IQ_CAL_Y" hidden="1">"c102"</definedName>
    <definedName name="IQ_CAL_Y_EST" hidden="1">"c6797"</definedName>
    <definedName name="IQ_CAL_Y_EST_CIQ" hidden="1">"c6809"</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IZED_INTEREST" localSheetId="1" hidden="1">"c3460"</definedName>
    <definedName name="IQ_CAPITALIZED_INTEREST" hidden="1">"c2076"</definedName>
    <definedName name="IQ_CAPITALIZED_INTEREST_1"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localSheetId="1" hidden="1">"c116"</definedName>
    <definedName name="IQ_CASH_ACQUIRE_CF" hidden="1">"c1630"</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IVIDENDS_NET_INCOME_FDIC" hidden="1">"c6738"</definedName>
    <definedName name="IQ_CASH_DUE_BANKS" hidden="1">"c1351"</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 hidden="1">"c4154"</definedName>
    <definedName name="IQ_CASH_FLOW_ACT_OR_EST_CIQ" hidden="1">"c4566"</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 hidden="1">"c4164"</definedName>
    <definedName name="IQ_CASH_OPER_ACT_OR_EST_CIQ" hidden="1">"c4576"</definedName>
    <definedName name="IQ_CASH_OPER_AP" hidden="1">"c8888"</definedName>
    <definedName name="IQ_CASH_OPER_AP_ABS" hidden="1">"c8907"</definedName>
    <definedName name="IQ_CASH_OPER_NAME_AP" hidden="1">"c8926"</definedName>
    <definedName name="IQ_CASH_OPER_NAME_AP_ABS" hidden="1">"c8945"</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_UNUSED_UNUSED" hidden="1">"c8280"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ST_BORROWING" hidden="1">"c2936"</definedName>
    <definedName name="IQ_COST_BORROWINGS" hidden="1">"c225"</definedName>
    <definedName name="IQ_COST_CAPITAL_NEW_BUSINESS" hidden="1">"c9968"</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VERED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EXPOSURE" hidden="1">"c10038"</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_UNUSED_UNUSED" hidden="1">"c7947"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_UNUSED_UNUSED" hidden="1">"c8167"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 hidden="1">"c4278"</definedName>
    <definedName name="IQ_DISTRIBUTABLE_CASH_ACT_OR_EST_CIQ" hidden="1">"c4803"</definedName>
    <definedName name="IQ_DISTRIBUTABLE_CASH_PAYOUT" hidden="1">"c3005"</definedName>
    <definedName name="IQ_DISTRIBUTABLE_CASH_SHARE" hidden="1">"c3003"</definedName>
    <definedName name="IQ_DISTRIBUTABLE_CASH_SHARE_ACT_OR_EST" hidden="1">"c4286"</definedName>
    <definedName name="IQ_DISTRIBUTABLE_CASH_SHARE_ACT_OR_EST_CIQ" hidden="1">"c4811"</definedName>
    <definedName name="IQ_DIV_AMOUNT" hidden="1">"c3041"</definedName>
    <definedName name="IQ_DIV_PAYMENT_DATE" localSheetId="1" hidden="1">"c2205"</definedName>
    <definedName name="IQ_DIV_PAYMENT_DATE" hidden="1">"c2106"</definedName>
    <definedName name="IQ_DIV_RECORD_DATE" localSheetId="1" hidden="1">"c2204"</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IVIDENDS_PAID_DECLARED_PERIOD_COVERED" hidden="1">"c9960"</definedName>
    <definedName name="IQ_DIVIDENDS_PAID_DECLARED_PERIOD_GROUP" hidden="1">"c9946"</definedName>
    <definedName name="IQ_DNB_OTHER_EXP_INC_TAX_US" hidden="1">"c6787"</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ANNOUNCE_DATE_REUT" hidden="1">"c5314"</definedName>
    <definedName name="IQ_EARNINGS_ANNOUNCE_DATE_THOM" hidden="1">"c5093"</definedName>
    <definedName name="IQ_EARNINGS_COVERAGE_NET_CHARGE_OFFS_FDIC" hidden="1">"c6735"</definedName>
    <definedName name="IQ_EARNINGS_PERIOD_COVERED" hidden="1">"c9958"</definedName>
    <definedName name="IQ_EARNINGS_PERIOD_GROUP" hidden="1">"c9944"</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"c1369"</definedName>
    <definedName name="IQ_EBIT_SBC_ACT_OR_EST" hidden="1">"c4316"</definedName>
    <definedName name="IQ_EBIT_SBC_ACT_OR_EST_CIQ" hidden="1">"c4841"</definedName>
    <definedName name="IQ_EBIT_SBC_GW_ACT_OR_EST" hidden="1">"c4320"</definedName>
    <definedName name="IQ_EBIT_SBC_GW_ACT_OR_EST_CIQ" hidden="1">"c4845"</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THOM" hidden="1">"c5300"</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ST_REUT" hidden="1">"c3640"</definedName>
    <definedName name="IQ_EBITDA_EST_THOM" hidden="1">"c3658"</definedName>
    <definedName name="IQ_EBITDA_EXCL_SBC" hidden="1">"c3081"</definedName>
    <definedName name="IQ_EBITDA_HIGH_EST" hidden="1">"c370"</definedName>
    <definedName name="IQ_EBITDA_HIGH_EST_CIQ" hidden="1">"c3624"</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CIQ" hidden="1">"c3625"</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CIQ" hidden="1">"c3623"</definedName>
    <definedName name="IQ_EBITDA_MEDIAN_EST_REUT" hidden="1">"c3641"</definedName>
    <definedName name="IQ_EBITDA_MEDIAN_EST_THOM" hidden="1">"c3659"</definedName>
    <definedName name="IQ_EBITDA_NUM_EST" hidden="1">"c374"</definedName>
    <definedName name="IQ_EBITDA_NUM_EST_CIQ" hidden="1">"c3626"</definedName>
    <definedName name="IQ_EBITDA_NUM_EST_REUT" hidden="1">"c3644"</definedName>
    <definedName name="IQ_EBITDA_NUM_EST_THOM" hidden="1">"c3662"</definedName>
    <definedName name="IQ_EBITDA_OVER_TOTAL_IE" hidden="1">"c1371"</definedName>
    <definedName name="IQ_EBITDA_SBC_ACT_OR_EST" hidden="1">"c4337"</definedName>
    <definedName name="IQ_EBITDA_SBC_ACT_OR_EST_CIQ" hidden="1">"c4862"</definedName>
    <definedName name="IQ_EBITDA_STDDEV_EST" hidden="1">"c375"</definedName>
    <definedName name="IQ_EBITDA_STDDEV_EST_CIQ" hidden="1">"c3627"</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ACT_OR_EST_CIQ" hidden="1">"c4875"</definedName>
    <definedName name="IQ_EBT_SBC_GW_ACT_OR_EST" hidden="1">"c4354"</definedName>
    <definedName name="IQ_EBT_SBC_GW_ACT_OR_EST_CIQ" hidden="1">"c4879"</definedName>
    <definedName name="IQ_EBT_SUBTOTAL_AP" hidden="1">"c8982"</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27" hidden="1">"c6927"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147" hidden="1">"c7147"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367" hidden="1">"c7367"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587" hidden="1">"c7587"</definedName>
    <definedName name="IQ_ECO_METRIC_7648_UNUSED_UNUSED_UNUSED" hidden="1">"c7648"</definedName>
    <definedName name="IQ_ECO_METRIC_7704" hidden="1">"c7704"</definedName>
    <definedName name="IQ_ECO_METRIC_7705_UNUSED_UNUSED_UNUSED" hidden="1">"c7705"</definedName>
    <definedName name="IQ_ECO_METRIC_7706" hidden="1">"c7706"</definedName>
    <definedName name="IQ_ECO_METRIC_7718" hidden="1">"c7718"</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07" hidden="1">"c7807"</definedName>
    <definedName name="IQ_ECO_METRIC_7811" hidden="1">"c7811"</definedName>
    <definedName name="IQ_ECO_METRIC_7868_UNUSED_UNUSED_UNUSED" hidden="1">"c7868"</definedName>
    <definedName name="IQ_ECO_METRIC_7873" hidden="1">"c7873"</definedName>
    <definedName name="IQ_ECO_METRIC_7924" hidden="1">"c7924"</definedName>
    <definedName name="IQ_ECO_METRIC_7925_UNUSED_UNUSED_UNUSED" hidden="1">"c7925"</definedName>
    <definedName name="IQ_ECO_METRIC_7926" hidden="1">"c7926"</definedName>
    <definedName name="IQ_ECO_METRIC_7938" hidden="1">"c7938"</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27" hidden="1">"c8027"</definedName>
    <definedName name="IQ_ECO_METRIC_8031" hidden="1">"c8031"</definedName>
    <definedName name="IQ_ECO_METRIC_8088_UNUSED_UNUSED_UNUSED" hidden="1">"c8088"</definedName>
    <definedName name="IQ_ECO_METRIC_8093" hidden="1">"c8093"</definedName>
    <definedName name="IQ_ECO_METRIC_8144" hidden="1">"c8144"</definedName>
    <definedName name="IQ_ECO_METRIC_8145_UNUSED_UNUSED_UNUSED" hidden="1">"c8145"</definedName>
    <definedName name="IQ_ECO_METRIC_8146" hidden="1">"c8146"</definedName>
    <definedName name="IQ_ECO_METRIC_8158" hidden="1">"c8158"</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247" hidden="1">"c8247"</definedName>
    <definedName name="IQ_ECO_METRIC_8251" hidden="1">"c8251"</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_UNUSED_UNUSED" hidden="1">"c8436"</definedName>
    <definedName name="IQ_ECO_METRIC_8437_UNUSED_UNUSED_UNUSED" hidden="1">"c8437"</definedName>
    <definedName name="IQ_ECO_METRIC_8467" hidden="1">"c8467"</definedName>
    <definedName name="IQ_ECO_METRIC_8471" hidden="1">"c8471"</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THOM" hidden="1">"c5298"</definedName>
    <definedName name="IQ_EPS_AP" hidden="1">"c8880"</definedName>
    <definedName name="IQ_EPS_AP_ABS" hidden="1">"c8899"</definedName>
    <definedName name="IQ_EPS_EST" hidden="1">"c399"</definedName>
    <definedName name="IQ_EPS_EST_BOTTOM_UP" hidden="1">"c5489"</definedName>
    <definedName name="IQ_EPS_EST_BOTTOM_UP_THOM" hidden="1">"c5647"</definedName>
    <definedName name="IQ_EPS_EST_CIQ" hidden="1">"c4994"</definedName>
    <definedName name="IQ_EPS_EST_REUT" hidden="1">"c5453"</definedName>
    <definedName name="IQ_EPS_EST_THOM" hidden="1">"c5290"</definedName>
    <definedName name="IQ_EPS_GW_ACT_OR_EST_CIQ" hidden="1">"c5066"</definedName>
    <definedName name="IQ_EPS_GW_EST" hidden="1">"c1737"</definedName>
    <definedName name="IQ_EPS_GW_EST_CIQ" hidden="1">"c4723"</definedName>
    <definedName name="IQ_EPS_GW_EST_REUT" hidden="1">"c5389"</definedName>
    <definedName name="IQ_EPS_GW_EST_THOM" hidden="1">"c5133"</definedName>
    <definedName name="IQ_EPS_GW_HIGH_EST" hidden="1">"c1739"</definedName>
    <definedName name="IQ_EPS_GW_HIGH_EST_CIQ" hidden="1">"c4725"</definedName>
    <definedName name="IQ_EPS_GW_HIGH_EST_REUT" hidden="1">"c5391"</definedName>
    <definedName name="IQ_EPS_GW_HIGH_EST_THOM" hidden="1">"c5135"</definedName>
    <definedName name="IQ_EPS_GW_LOW_EST" hidden="1">"c1740"</definedName>
    <definedName name="IQ_EPS_GW_LOW_EST_CIQ" hidden="1">"c4726"</definedName>
    <definedName name="IQ_EPS_GW_LOW_EST_REUT" hidden="1">"c5392"</definedName>
    <definedName name="IQ_EPS_GW_LOW_EST_THOM" hidden="1">"c5136"</definedName>
    <definedName name="IQ_EPS_GW_MEDIAN_EST" hidden="1">"c1738"</definedName>
    <definedName name="IQ_EPS_GW_MEDIAN_EST_CIQ" hidden="1">"c4724"</definedName>
    <definedName name="IQ_EPS_GW_MEDIAN_EST_REUT" hidden="1">"c5390"</definedName>
    <definedName name="IQ_EPS_GW_MEDIAN_EST_THOM" hidden="1">"c5134"</definedName>
    <definedName name="IQ_EPS_GW_NUM_EST" hidden="1">"c1741"</definedName>
    <definedName name="IQ_EPS_GW_NUM_EST_CIQ" hidden="1">"c4727"</definedName>
    <definedName name="IQ_EPS_GW_NUM_EST_REUT" hidden="1">"c5393"</definedName>
    <definedName name="IQ_EPS_GW_NUM_EST_THOM" hidden="1">"c5137"</definedName>
    <definedName name="IQ_EPS_GW_STDDEV_EST" hidden="1">"c1742"</definedName>
    <definedName name="IQ_EPS_GW_STDDEV_EST_CIQ" hidden="1">"c4728"</definedName>
    <definedName name="IQ_EPS_GW_STDDEV_EST_REUT" hidden="1">"c5394"</definedName>
    <definedName name="IQ_EPS_GW_STDDEV_EST_THOM" hidden="1">"c5138"</definedName>
    <definedName name="IQ_EPS_HIGH_EST" hidden="1">"c400"</definedName>
    <definedName name="IQ_EPS_HIGH_EST_CIQ" hidden="1">"c4995"</definedName>
    <definedName name="IQ_EPS_HIGH_EST_REUT" hidden="1">"c5454"</definedName>
    <definedName name="IQ_EPS_HIGH_EST_THOM" hidden="1">"c5291"</definedName>
    <definedName name="IQ_EPS_LOW_EST" hidden="1">"c401"</definedName>
    <definedName name="IQ_EPS_LOW_EST_CIQ" hidden="1">"c4996"</definedName>
    <definedName name="IQ_EPS_LOW_EST_REUT" hidden="1">"c5455"</definedName>
    <definedName name="IQ_EPS_LOW_EST_THOM" hidden="1">"c5292"</definedName>
    <definedName name="IQ_EPS_MEDIAN_EST" hidden="1">"c1661"</definedName>
    <definedName name="IQ_EPS_MEDIAN_EST_CIQ" hidden="1">"c4997"</definedName>
    <definedName name="IQ_EPS_MEDIAN_EST_REUT" hidden="1">"c5456"</definedName>
    <definedName name="IQ_EPS_MEDIAN_EST_THOM" hidden="1">"c5293"</definedName>
    <definedName name="IQ_EPS_NAME_AP" hidden="1">"c8918"</definedName>
    <definedName name="IQ_EPS_NAME_AP_ABS" hidden="1">"c8937"</definedName>
    <definedName name="IQ_EPS_NORM" hidden="1">"c1902"</definedName>
    <definedName name="IQ_EPS_NORM_EST" hidden="1">"c2226"</definedName>
    <definedName name="IQ_EPS_NORM_EST_CIQ" hidden="1">"c4667"</definedName>
    <definedName name="IQ_EPS_NORM_EST_REUT" hidden="1">"c5326"</definedName>
    <definedName name="IQ_EPS_NORM_HIGH_EST" hidden="1">"c2228"</definedName>
    <definedName name="IQ_EPS_NORM_HIGH_EST_CIQ" hidden="1">"c4669"</definedName>
    <definedName name="IQ_EPS_NORM_HIGH_EST_REUT" hidden="1">"c5328"</definedName>
    <definedName name="IQ_EPS_NORM_LOW_EST" hidden="1">"c2229"</definedName>
    <definedName name="IQ_EPS_NORM_LOW_EST_CIQ" hidden="1">"c4670"</definedName>
    <definedName name="IQ_EPS_NORM_LOW_EST_REUT" hidden="1">"c5329"</definedName>
    <definedName name="IQ_EPS_NORM_MEDIAN_EST" hidden="1">"c2227"</definedName>
    <definedName name="IQ_EPS_NORM_MEDIAN_EST_CIQ" hidden="1">"c4668"</definedName>
    <definedName name="IQ_EPS_NORM_MEDIAN_EST_REUT" hidden="1">"c5327"</definedName>
    <definedName name="IQ_EPS_NORM_NUM_EST" hidden="1">"c2230"</definedName>
    <definedName name="IQ_EPS_NORM_NUM_EST_CIQ" hidden="1">"c4671"</definedName>
    <definedName name="IQ_EPS_NORM_NUM_EST_REUT" hidden="1">"c5330"</definedName>
    <definedName name="IQ_EPS_NORM_STDDEV_EST" hidden="1">"c2231"</definedName>
    <definedName name="IQ_EPS_NORM_STDDEV_EST_CIQ" hidden="1">"c4672"</definedName>
    <definedName name="IQ_EPS_NORM_STDDEV_EST_REUT" hidden="1">"c5331"</definedName>
    <definedName name="IQ_EPS_NUM_EST" hidden="1">"c402"</definedName>
    <definedName name="IQ_EPS_NUM_EST_CIQ" hidden="1">"c4992"</definedName>
    <definedName name="IQ_EPS_NUM_EST_REUT" hidden="1">"c5451"</definedName>
    <definedName name="IQ_EPS_NUM_EST_THOM" hidden="1">"c5288"</definedName>
    <definedName name="IQ_EPS_REPORT_ACT_OR_EST_CIQ" hidden="1">"c5067"</definedName>
    <definedName name="IQ_EPS_REPORT_ACT_OR_EST_THOM" hidden="1">"c5307"</definedName>
    <definedName name="IQ_EPS_REPORTED_EST" hidden="1">"c1744"</definedName>
    <definedName name="IQ_EPS_REPORTED_EST_CIQ" hidden="1">"c4730"</definedName>
    <definedName name="IQ_EPS_REPORTED_EST_REUT" hidden="1">"c5396"</definedName>
    <definedName name="IQ_EPS_REPORTED_EST_THOM" hidden="1">"c5140"</definedName>
    <definedName name="IQ_EPS_REPORTED_HIGH_EST" hidden="1">"c1746"</definedName>
    <definedName name="IQ_EPS_REPORTED_HIGH_EST_CIQ" hidden="1">"c4732"</definedName>
    <definedName name="IQ_EPS_REPORTED_HIGH_EST_REUT" hidden="1">"c5398"</definedName>
    <definedName name="IQ_EPS_REPORTED_HIGH_EST_THOM" hidden="1">"c5142"</definedName>
    <definedName name="IQ_EPS_REPORTED_LOW_EST" hidden="1">"c1747"</definedName>
    <definedName name="IQ_EPS_REPORTED_LOW_EST_CIQ" hidden="1">"c4733"</definedName>
    <definedName name="IQ_EPS_REPORTED_LOW_EST_REUT" hidden="1">"c5399"</definedName>
    <definedName name="IQ_EPS_REPORTED_LOW_EST_THOM" hidden="1">"c5143"</definedName>
    <definedName name="IQ_EPS_REPORTED_MEDIAN_EST" hidden="1">"c1745"</definedName>
    <definedName name="IQ_EPS_REPORTED_MEDIAN_EST_CIQ" hidden="1">"c4731"</definedName>
    <definedName name="IQ_EPS_REPORTED_MEDIAN_EST_REUT" hidden="1">"c5397"</definedName>
    <definedName name="IQ_EPS_REPORTED_MEDIAN_EST_THOM" hidden="1">"c5141"</definedName>
    <definedName name="IQ_EPS_REPORTED_NUM_EST" hidden="1">"c1748"</definedName>
    <definedName name="IQ_EPS_REPORTED_NUM_EST_CIQ" hidden="1">"c4734"</definedName>
    <definedName name="IQ_EPS_REPORTED_NUM_EST_REUT" hidden="1">"c5400"</definedName>
    <definedName name="IQ_EPS_REPORTED_NUM_EST_THOM" hidden="1">"c5144"</definedName>
    <definedName name="IQ_EPS_REPORTED_STDDEV_EST" hidden="1">"c1749"</definedName>
    <definedName name="IQ_EPS_REPORTED_STDDEV_EST_CIQ" hidden="1">"c4735"</definedName>
    <definedName name="IQ_EPS_REPORTED_STDDEV_EST_REUT" hidden="1">"c5401"</definedName>
    <definedName name="IQ_EPS_REPORTED_STDDEV_EST_THOM" hidden="1">"c5145"</definedName>
    <definedName name="IQ_EPS_SBC_ACT_OR_EST" hidden="1">"c4376"</definedName>
    <definedName name="IQ_EPS_SBC_ACT_OR_EST_CIQ" hidden="1">"c4901"</definedName>
    <definedName name="IQ_EPS_SBC_GW_ACT_OR_EST" hidden="1">"c4380"</definedName>
    <definedName name="IQ_EPS_SBC_GW_ACT_OR_EST_CIQ" hidden="1">"c4905"</definedName>
    <definedName name="IQ_EPS_STDDEV_EST" hidden="1">"c403"</definedName>
    <definedName name="IQ_EPS_STDDEV_EST_CIQ" hidden="1">"c4993"</definedName>
    <definedName name="IQ_EPS_STDDEV_EST_REUT" hidden="1">"c5452"</definedName>
    <definedName name="IQ_EPS_STDDEV_EST_THOM" hidden="1">"c5289"</definedName>
    <definedName name="IQ_EQUITY_AFFIL" hidden="1">"c1451"</definedName>
    <definedName name="IQ_EQUITY_AP" hidden="1">"c8887"</definedName>
    <definedName name="IQ_EQUITY_AP_ABS" hidden="1">"c8906"</definedName>
    <definedName name="IQ_EQUITY_CAPITAL_ASSETS_FDIC" hidden="1">"c6744"</definedName>
    <definedName name="IQ_EQUITY_FDIC" hidden="1">"c6353"</definedName>
    <definedName name="IQ_EQUITY_METHOD" hidden="1">"c404"</definedName>
    <definedName name="IQ_EQUITY_NAME_AP" hidden="1">"c8925"</definedName>
    <definedName name="IQ_EQUITY_NAME_AP_ABS" hidden="1">"c8944"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CIQ" hidden="1">"c4729"</definedName>
    <definedName name="IQ_EST_ACT_EPS_GW_REUT" hidden="1">"c5395"</definedName>
    <definedName name="IQ_EST_ACT_EPS_GW_THOM" hidden="1">"c5139"</definedName>
    <definedName name="IQ_EST_ACT_EPS_NORM" hidden="1">"c2232"</definedName>
    <definedName name="IQ_EST_ACT_EPS_NORM_CIQ" hidden="1">"c4673"</definedName>
    <definedName name="IQ_EST_ACT_EPS_NORM_REUT" hidden="1">"c5332"</definedName>
    <definedName name="IQ_EST_ACT_EPS_REPORTED" hidden="1">"c1750"</definedName>
    <definedName name="IQ_EST_ACT_EPS_REPORTED_CIQ" hidden="1">"c4736"</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CIQ" hidden="1">"c4769"</definedName>
    <definedName name="IQ_EST_CURRENCY_REUT" hidden="1">"c5437"</definedName>
    <definedName name="IQ_EST_CURRENCY_THOM" hidden="1">"c5280"</definedName>
    <definedName name="IQ_EST_DATE" hidden="1">"c1634"</definedName>
    <definedName name="IQ_EST_DATE_CIQ" hidden="1">"c4770"</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CIQ" hidden="1">"c3628"</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CIQ" hidden="1">"c3615"</definedName>
    <definedName name="IQ_EST_EPS_GROWTH_5YR_HIGH" hidden="1">"c1657"</definedName>
    <definedName name="IQ_EST_EPS_GROWTH_5YR_HIGH_CIQ" hidden="1">"c4663"</definedName>
    <definedName name="IQ_EST_EPS_GROWTH_5YR_HIGH_THOM" hidden="1">"c5101"</definedName>
    <definedName name="IQ_EST_EPS_GROWTH_5YR_LOW" hidden="1">"c1658"</definedName>
    <definedName name="IQ_EST_EPS_GROWTH_5YR_LOW_CIQ" hidden="1">"c4664"</definedName>
    <definedName name="IQ_EST_EPS_GROWTH_5YR_LOW_THOM" hidden="1">"c5102"</definedName>
    <definedName name="IQ_EST_EPS_GROWTH_5YR_MEDIAN" hidden="1">"c1656"</definedName>
    <definedName name="IQ_EST_EPS_GROWTH_5YR_MEDIAN_CIQ" hidden="1">"c5480"</definedName>
    <definedName name="IQ_EST_EPS_GROWTH_5YR_MEDIAN_THOM" hidden="1">"c5100"</definedName>
    <definedName name="IQ_EST_EPS_GROWTH_5YR_NUM" hidden="1">"c1659"</definedName>
    <definedName name="IQ_EST_EPS_GROWTH_5YR_NUM_CIQ" hidden="1">"c4665"</definedName>
    <definedName name="IQ_EST_EPS_GROWTH_5YR_NUM_THOM" hidden="1">"c5103"</definedName>
    <definedName name="IQ_EST_EPS_GROWTH_5YR_REUT" hidden="1">"c3633"</definedName>
    <definedName name="IQ_EST_EPS_GROWTH_5YR_STDDEV" hidden="1">"c1660"</definedName>
    <definedName name="IQ_EST_EPS_GROWTH_5YR_STDDEV_CIQ" hidden="1">"c4666"</definedName>
    <definedName name="IQ_EST_EPS_GROWTH_5YR_STDDEV_THOM" hidden="1">"c5104"</definedName>
    <definedName name="IQ_EST_EPS_GROWTH_5YR_THOM" hidden="1">"c3651"</definedName>
    <definedName name="IQ_EST_EPS_GROWTH_Q_1YR" hidden="1">"c1641"</definedName>
    <definedName name="IQ_EST_EPS_GROWTH_Q_1YR_CIQ" hidden="1">"c4744"</definedName>
    <definedName name="IQ_EST_EPS_GROWTH_Q_1YR_REUT" hidden="1">"c5410"</definedName>
    <definedName name="IQ_EST_EPS_GROWTH_Q_1YR_THOM" hidden="1">"c5155"</definedName>
    <definedName name="IQ_EST_EPS_GW_DIFF" hidden="1">"c1891"</definedName>
    <definedName name="IQ_EST_EPS_GW_DIFF_CIQ" hidden="1">"c4761"</definedName>
    <definedName name="IQ_EST_EPS_GW_DIFF_REUT" hidden="1">"c5429"</definedName>
    <definedName name="IQ_EST_EPS_GW_DIFF_THOM" hidden="1">"c5200"</definedName>
    <definedName name="IQ_EST_EPS_GW_SURPRISE_PERCENT" hidden="1">"c1892"</definedName>
    <definedName name="IQ_EST_EPS_GW_SURPRISE_PERCENT_CIQ" hidden="1">"c4762"</definedName>
    <definedName name="IQ_EST_EPS_GW_SURPRISE_PERCENT_REUT" hidden="1">"c5430"</definedName>
    <definedName name="IQ_EST_EPS_GW_SURPRISE_PERCENT_THOM" hidden="1">"c5201"</definedName>
    <definedName name="IQ_EST_EPS_NORM_DIFF" hidden="1">"c2247"</definedName>
    <definedName name="IQ_EST_EPS_NORM_DIFF_CIQ" hidden="1">"c4745"</definedName>
    <definedName name="IQ_EST_EPS_NORM_DIFF_REUT" hidden="1">"c5411"</definedName>
    <definedName name="IQ_EST_EPS_NORM_SURPRISE_PERCENT" hidden="1">"c2248"</definedName>
    <definedName name="IQ_EST_EPS_NORM_SURPRISE_PERCENT_CIQ" hidden="1">"c4746"</definedName>
    <definedName name="IQ_EST_EPS_NORM_SURPRISE_PERCENT_REUT" hidden="1">"c5412"</definedName>
    <definedName name="IQ_EST_EPS_REPORT_DIFF" hidden="1">"c1893"</definedName>
    <definedName name="IQ_EST_EPS_REPORT_DIFF_CIQ" hidden="1">"c4763"</definedName>
    <definedName name="IQ_EST_EPS_REPORT_DIFF_REUT" hidden="1">"c5431"</definedName>
    <definedName name="IQ_EST_EPS_REPORT_DIFF_THOM" hidden="1">"c5202"</definedName>
    <definedName name="IQ_EST_EPS_REPORT_SURPRISE_PERCENT" hidden="1">"c1894"</definedName>
    <definedName name="IQ_EST_EPS_REPORT_SURPRISE_PERCENT_CIQ" hidden="1">"c4764"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S_AP" hidden="1">"c8875"</definedName>
    <definedName name="IQ_EXPENSES_AP_ABS" hidden="1">"c8894"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_UNUSED_UNUSED" hidden="1">"c8401"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 hidden="1">"c11931"</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 hidden="1">"c11932"</definedName>
    <definedName name="IQ_EXPORTS_GOODS_REAL_SAAR_YOY_FC_UNUSED_UNUSED_UNUSED" hidden="1">"c8292"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_UNUSED_UNUSED" hidden="1">"c7961"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 hidden="1">"c11935"</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 hidden="1">"c11936"</definedName>
    <definedName name="IQ_EXPORTS_SERVICES_REAL_SAAR_YOY_FC_UNUSED_UNUSED_UNUSED" hidden="1">"c8296"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D" hidden="1">"c8757"</definedName>
    <definedName name="IQ_FAD_PAYOUT_RATIO" hidden="1">"c8872"</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S_PURCHASED_FDIC" hidden="1">"c6343"</definedName>
    <definedName name="IQ_FED_FUNDS_SOLD_FDIC" hidden="1">"c6307"</definedName>
    <definedName name="IQ_FEDFUNDS_SOLD" hidden="1">"c2256"</definedName>
    <definedName name="IQ_FFO" hidden="1">"c1574"</definedName>
    <definedName name="IQ_FFO_ADJ_ACT_OR_EST" hidden="1">"c4435"</definedName>
    <definedName name="IQ_FFO_ADJ_ACT_OR_EST_CIQ" hidden="1">"c4960"</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PER_SHARE_BASIC" hidden="1">"c8867"</definedName>
    <definedName name="IQ_FFO_PER_SHARE_DILUTED" hidden="1">"c8868"</definedName>
    <definedName name="IQ_FFO_SHARE_ACT_OR_EST" hidden="1">"c4446"</definedName>
    <definedName name="IQ_FFO_SHARE_ACT_OR_EST_CIQ" hidden="1">"c4971"</definedName>
    <definedName name="IQ_FFO_STDDEV_EST" hidden="1">"c422"</definedName>
    <definedName name="IQ_FFO_STDDEV_EST_THOM" hidden="1">"c4004"</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"c1405"</definedName>
    <definedName name="IQ_FINANCING_CASH_SUPPL" hidden="1">"c1406"</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REUT" hidden="1">"c6798"</definedName>
    <definedName name="IQ_FISCAL_Q_EST_THOM" hidden="1">"c6802"</definedName>
    <definedName name="IQ_FISCAL_Y" hidden="1">"c441"</definedName>
    <definedName name="IQ_FISCAL_Y_EST" hidden="1">"c6795"</definedName>
    <definedName name="IQ_FISCAL_Y_EST_CIQ" hidden="1">"c6807"</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_UNUSED_UNUSED" hidden="1">"c8298"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SPOT_FDIC" hidden="1">"c6356"</definedName>
    <definedName name="IQ_FY" hidden="1">1000</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EXP_CASINO" hidden="1">"c8733"</definedName>
    <definedName name="IQ_HG_EXP_DEVELOPMENT" hidden="1">"c8738"</definedName>
    <definedName name="IQ_HG_EXP_ENTERTAINMENT" hidden="1">"c8736"</definedName>
    <definedName name="IQ_HG_EXP_FOOD_BEV" hidden="1">"c8734"</definedName>
    <definedName name="IQ_HG_EXP_FRANCHISE_MANAGEMENT" hidden="1">"c8744"</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INCENTIVE_MANAGEMENT_FEES" hidden="1">"c8727"</definedName>
    <definedName name="IQ_HG_REV_MANAGEMENT_FEES" hidden="1">"c8718"</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PROM_COSTS" hidden="1">"c8745"</definedName>
    <definedName name="IQ_HG_ROOMS_BEG" hidden="1">"c8600"</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TARGET_PRICE" hidden="1">"c1651"</definedName>
    <definedName name="IQ_HIGH_TARGET_PRICE_CIQ" hidden="1">"c4659"</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IR_OIL" hidden="1">"c547"</definedName>
    <definedName name="IQ_IMPAIRMENT_GW" hidden="1">"c548"</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 hidden="1">"c11959"</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_UNUSED_UNUSED" hidden="1">"c8304"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_UNUSED_UNUSED" hidden="1">"c8209"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_DEPOSITS" hidden="1">"c89"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EARING_DEPOSITS" hidden="1">"c1166"</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CIQ" hidden="1">"c4660"</definedName>
    <definedName name="IQ_LOW_TARGET_PRICE_REUT" hidden="1">"c5318"</definedName>
    <definedName name="IQ_LOW_TARGET_PRICE_THOM" hidden="1">"c5097"</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 hidden="1">"c4458"</definedName>
    <definedName name="IQ_MAINT_CAPEX_ACT_OR_EST_CIQ" hidden="1">"c4987"</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DAYS_CLAIMS_PAYABLE" hidden="1">"c9937"</definedName>
    <definedName name="IQ_MC_DAYS_CLAIMS_PAYABLE_EXCL_CAPITATION" hidden="1">"c9938"</definedName>
    <definedName name="IQ_MC_MEDICAL_COSTS_PMPM" hidden="1">"c9925"</definedName>
    <definedName name="IQ_MC_PARENT_CASH" hidden="1">"c9942"</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TATUTORY_SURPLUS" hidden="1">"c2772"</definedName>
    <definedName name="IQ_MC_TOTAL_COVERED_LIVES" hidden="1">"c9919"</definedName>
    <definedName name="IQ_MC_TOTAL_MEMBERSHIP" hidden="1">"c9922"</definedName>
    <definedName name="IQ_MC_TOTAL_MEMBERSHIP_CAPITATION" hidden="1">"c9923"</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CIQ" hidden="1">"c4658"</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ULTIFAMILY_RESIDENTIAL_LOANS_FDIC" hidden="1">"c6311"</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BEFORE_CAPITALIZED" hidden="1">"c792"</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ACT_OR_EST_CIQ" hidden="1">"c5012"</definedName>
    <definedName name="IQ_NI_SBC_GW_ACT_OR_EST" hidden="1">"c4478"</definedName>
    <definedName name="IQ_NI_SBC_GW_ACT_OR_EST_CIQ" hidden="1">"c5016"</definedName>
    <definedName name="IQ_NI_SFAS" hidden="1">"c795"</definedName>
    <definedName name="IQ_NI_STDDEV_EST" hidden="1">"c1721"</definedName>
    <definedName name="IQ_NI_STDDEV_EST_THOM" hidden="1">"c5131"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BEARING_DEPOSITS" hidden="1">"c800"</definedName>
    <definedName name="IQ_NON_INT_EXP" hidden="1">"c801"</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_UNUSED_UNUSED" hidden="1">"c8248"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NSACTION_ACCOUNTS_FDIC" hidden="1">"c6552"</definedName>
    <definedName name="IQ_NONUTIL_REV" hidden="1">"c2089"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ANCY_CONSOL" hidden="1">"c8840"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"c10073"</definedName>
    <definedName name="IQ_OG_DAILY_PRDUCTION_GROWTH_GAS_EQUIVALENT" hidden="1">"c10076"</definedName>
    <definedName name="IQ_OG_DAILY_PRDUCTION_GROWTH_NGL" hidden="1">"c10074"</definedName>
    <definedName name="IQ_OG_DAILY_PRDUCTION_GROWTH_OIL" hidden="1">"c10072"</definedName>
    <definedName name="IQ_OG_DAILY_PR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TOTAL_WELLS_DRILLED" hidden="1">"c10096"</definedName>
    <definedName name="IQ_OG_GROSS_OPERATED_WELLS" hidden="1">"c10092"</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"c10067"</definedName>
    <definedName name="IQ_OG_PRDUCTION_GROWTH_GAS_EQUIVALENT" hidden="1">"c10070"</definedName>
    <definedName name="IQ_OG_PRDUCTION_GROWTH_NGL" hidden="1">"c10068"</definedName>
    <definedName name="IQ_OG_PRDUCTION_GROWTH_OIL" hidden="1">"c10066"</definedName>
    <definedName name="IQ_OG_PRDUCTION_GROWTH_OIL_EQUIVALENT" hidden="1">"c10069"</definedName>
    <definedName name="IQ_OG_PRDUCTION_GROWTH_TOAL" hidden="1">"c10071"</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"c1448"</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DJUSTMENTS_COVERED" hidden="1">"c9961"</definedName>
    <definedName name="IQ_OTHER_ADJUSTMENTS_GROUP" hidden="1">"c9947"</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PROP" hidden="1">"c8764"</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OOMS" hidden="1">"c8788"</definedName>
    <definedName name="IQ_OTHER_SAVINGS_DEPOSITS_FDIC" hidden="1">"c6554"</definedName>
    <definedName name="IQ_OTHER_SQ_FT" hidden="1">"c8780"</definedName>
    <definedName name="IQ_OTHER_STRIKE_PRICE_GRANTED" hidden="1">"c2692"</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localSheetId="1" hidden="1">"c1023"</definedName>
    <definedName name="IQ_OUTSTANDING_FILING_DATE" hidden="1">"c2127"</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RTNERSHIP_INC_RE" hidden="1">"c12039"</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"c1414"</definedName>
    <definedName name="IQ_PERIODDATE_AP" hidden="1">"c11745"</definedName>
    <definedName name="IQ_PERIODDATE_BS" hidden="1">"c1032"</definedName>
    <definedName name="IQ_PERIODDATE_CF" hidden="1">"c1033"</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"c10027"</definedName>
    <definedName name="IQ_PHARMBIO_NUMBER_PROD__CLINICAL_DEV" hidden="1">"c10022"</definedName>
    <definedName name="IQ_PHARMBIO_NUMBER_PROD__LAUNCHED_DURING_PERIOD" hidden="1">"c10028"</definedName>
    <definedName name="IQ_PHARMBIO_NUMBER_PROD__PHASE_I" hidden="1">"c10023"</definedName>
    <definedName name="IQ_PHARMBIO_NUMBER_PROD__PHASE_II" hidden="1">"c10024"</definedName>
    <definedName name="IQ_PHARMBIO_NUMBER_PROD__PHASE_III" hidden="1">"c10025"</definedName>
    <definedName name="IQ_PHARMBIO_NUMBER_PROD__PRE_CLINICAL_TRIALS" hidden="1">"c10021"</definedName>
    <definedName name="IQ_PHARMBIO_NUMBER_PROD__PRE_REGISTRATION" hidden="1">"c10026"</definedName>
    <definedName name="IQ_PHARMBIO_NUMBER_PROD__RESEARCH_DEV" hidden="1">"c10020"</definedName>
    <definedName name="IQ_PHARMBIO_NUMBER_PROD_DISCOVERY_RESEARCH" hidden="1">"c10019"</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"c1412"</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CIQ" hidden="1">"c3613"</definedName>
    <definedName name="IQ_PRICE_TARGET_REUT" hidden="1">"c3631"</definedName>
    <definedName name="IQ_PRICE_TARGET_THOM" hidden="1">"c3649"</definedName>
    <definedName name="IQ_PRICEDATE" hidden="1">"c1069"</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FESSIONAL" hidden="1">"c1071"</definedName>
    <definedName name="IQ_PROFESSIONAL_TITLE" hidden="1">"c1072"</definedName>
    <definedName name="IQ_PROFIT_AFTER_COST_CAPITAL_NEW_BUSINESS" hidden="1">"c9969"</definedName>
    <definedName name="IQ_PROFIT_BEFORE_COST_CAPITAL_NEW_BUSINESS" hidden="1">"c9967"</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DEPR_AMORT" hidden="1">"c8750"</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GAIN_LOSS_SALE_ASSETS" hidden="1">"c8751"</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ACT_OR_EST_CIQ" hidden="1">"c5045"</definedName>
    <definedName name="IQ_RECURRING_PROFIT_SHARE_ACT_OR_EST" hidden="1">"c4508"</definedName>
    <definedName name="IQ_RECURRING_PROFIT_SHARE_ACT_OR_EST_CIQ" hidden="1">"c5046"</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"c2895"</definedName>
    <definedName name="IQ_RETAIL_ACQUIRED_FRANCHISE_STORES_1" hidden="1">"c2895"</definedName>
    <definedName name="IQ_RETAIL_ACQUIRED_OWNED_STORES" hidden="1">"c2903"</definedName>
    <definedName name="IQ_RETAIL_ACQUIRED_OWNED_STORES_1" hidden="1">"c2903"</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MBEDDED_VALUE" hidden="1">"c9974"</definedName>
    <definedName name="IQ_RETURN_EQUITY" hidden="1">"c1118"</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NAME_AP" hidden="1">"c8911"</definedName>
    <definedName name="IQ_REV_NAME_AP_ABS" hidden="1">"c8930"</definedName>
    <definedName name="IQ_REV_STDDEV_EST" hidden="1">"c1124"</definedName>
    <definedName name="IQ_REV_STDDEV_EST_CIQ" hidden="1">"c3621"</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"c1422"</definedName>
    <definedName name="IQ_REVENUE_ACT_OR_EST" hidden="1">"c2214"</definedName>
    <definedName name="IQ_REVENUE_ACT_OR_EST_CIQ" hidden="1">"c5059"</definedName>
    <definedName name="IQ_REVENUE_ACT_OR_EST_THOM" hidden="1">"c5299"</definedName>
    <definedName name="IQ_REVENUE_EST" hidden="1">"c1126"</definedName>
    <definedName name="IQ_REVENUE_EST_CIQ" hidden="1">"c3616"</definedName>
    <definedName name="IQ_REVENUE_EST_REUT" hidden="1">"c3634"</definedName>
    <definedName name="IQ_REVENUE_EST_THOM" hidden="1">"c3652"</definedName>
    <definedName name="IQ_REVENUE_HIGH_EST" hidden="1">"c1127"</definedName>
    <definedName name="IQ_REVENUE_HIGH_EST_CIQ" hidden="1">"c3618"</definedName>
    <definedName name="IQ_REVENUE_HIGH_EST_REUT" hidden="1">"c3636"</definedName>
    <definedName name="IQ_REVENUE_HIGH_EST_THOM" hidden="1">"c3654"</definedName>
    <definedName name="IQ_REVENUE_LOW_EST" hidden="1">"c1128"</definedName>
    <definedName name="IQ_REVENUE_LOW_EST_CIQ" hidden="1">"c3619"</definedName>
    <definedName name="IQ_REVENUE_LOW_EST_REUT" hidden="1">"c3637"</definedName>
    <definedName name="IQ_REVENUE_LOW_EST_THOM" hidden="1">"c3655"</definedName>
    <definedName name="IQ_REVENUE_MEDIAN_EST" hidden="1">"c1662"</definedName>
    <definedName name="IQ_REVENUE_MEDIAN_EST_CIQ" hidden="1">"c3617"</definedName>
    <definedName name="IQ_REVENUE_MEDIAN_EST_REUT" hidden="1">"c3635"</definedName>
    <definedName name="IQ_REVENUE_MEDIAN_EST_THOM" hidden="1">"c3653"</definedName>
    <definedName name="IQ_REVENUE_NUM_EST" hidden="1">"c1129"</definedName>
    <definedName name="IQ_REVENUE_NUM_EST_CIQ" hidden="1">"c3620"</definedName>
    <definedName name="IQ_REVENUE_NUM_EST_REUT" hidden="1">"c3638"</definedName>
    <definedName name="IQ_REVENUE_NUM_EST_THOM" hidden="1">"c3656"</definedName>
    <definedName name="IQ_REVISION_DATE_" localSheetId="7" hidden="1">39734.3457291667</definedName>
    <definedName name="IQ_REVISION_DATE_" localSheetId="9" hidden="1">39734.3457291667</definedName>
    <definedName name="IQ_REVISION_DATE_" localSheetId="8" hidden="1">39734.3457291667</definedName>
    <definedName name="IQ_REVISION_DATE_" localSheetId="10" hidden="1">39734.3457291667</definedName>
    <definedName name="IQ_REVISION_DATE_" localSheetId="3" hidden="1">39734.3457291667</definedName>
    <definedName name="IQ_REVISION_DATE_" localSheetId="5" hidden="1">39734.3457291667</definedName>
    <definedName name="IQ_REVISION_DATE_" localSheetId="1" hidden="1">39358.4284837963</definedName>
    <definedName name="IQ_REVISION_DATE_" hidden="1">39734.3457291667</definedName>
    <definedName name="IQ_REVISION_DATE__1" hidden="1">39358.4284837963</definedName>
    <definedName name="IQ_RISK_ADJ_BANK_ASSETS" hidden="1">"c2670"</definedName>
    <definedName name="IQ_RISK_WEIGHTED_ASSETS_FDIC" hidden="1">"c6370"</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CIQ" hidden="1">"c4661"</definedName>
    <definedName name="IQ_TARGET_PRICE_NUM_REUT" hidden="1">"c5319"</definedName>
    <definedName name="IQ_TARGET_PRICE_NUM_THOM" hidden="1">"c5098"</definedName>
    <definedName name="IQ_TARGET_PRICE_STDDEV" hidden="1">"c1654"</definedName>
    <definedName name="IQ_TARGET_PRICE_STDDEV_CIQ" hidden="1">"c4662"</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SUBTOTAL_AP" hidden="1">"c8989"</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ISK_BASED_CAPITAL_RATIO_FDIC" hidden="1">"c6747"</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CONSOL_BEDS" hidden="1">"c8783"</definedName>
    <definedName name="IQ_UNCONSOL_PROP" hidden="1">"c8762"</definedName>
    <definedName name="IQ_UNCONSOL_ROOMS" hidden="1">"c8787"</definedName>
    <definedName name="IQ_UNCONSOL_SQ_FT" hidden="1">"c8778"</definedName>
    <definedName name="IQ_UNCONSOL_UNITS" hidden="1">"c8770"</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localSheetId="1" hidden="1">"c2203"</definedName>
    <definedName name="IQ_XDIV_DATE" hidden="1">"c2104"</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j">[0]!j</definedName>
    <definedName name="jen" localSheetId="7" hidden="1">{TRUE,TRUE,-1.25,-15.5,456.75,279.75,FALSE,FALSE,TRUE,TRUE,0,1,8,1,4,6,3,4,TRUE,TRUE,3,TRUE,1,TRUE,100,"Swvu.turnover.","ACwvu.turnover.",1,FALSE,FALSE,0.511811023622047,0.511811023622047,0.511811023622047,0.511811023622047,1,"","",FALSE,FALSE,FALSE,FALSE,1,#N/A,1,1,#DIV/0!,FALSE,"Rwvu.turnover.",#N/A,FALSE,FALSE}</definedName>
    <definedName name="jen" localSheetId="9" hidden="1">{TRUE,TRUE,-1.25,-15.5,456.75,279.75,FALSE,FALSE,TRUE,TRUE,0,1,8,1,4,6,3,4,TRUE,TRUE,3,TRUE,1,TRUE,100,"Swvu.turnover.","ACwvu.turnover.",1,FALSE,FALSE,0.511811023622047,0.511811023622047,0.511811023622047,0.511811023622047,1,"","",FALSE,FALSE,FALSE,FALSE,1,#N/A,1,1,#DIV/0!,FALSE,"Rwvu.turnover.",#N/A,FALSE,FALSE}</definedName>
    <definedName name="jen" localSheetId="8" hidden="1">{TRUE,TRUE,-1.25,-15.5,456.75,279.75,FALSE,FALSE,TRUE,TRUE,0,1,8,1,4,6,3,4,TRUE,TRUE,3,TRUE,1,TRUE,100,"Swvu.turnover.","ACwvu.turnover.",1,FALSE,FALSE,0.511811023622047,0.511811023622047,0.511811023622047,0.511811023622047,1,"","",FALSE,FALSE,FALSE,FALSE,1,#N/A,1,1,#DIV/0!,FALSE,"Rwvu.turnover.",#N/A,FALSE,FALSE}</definedName>
    <definedName name="jen" localSheetId="10" hidden="1">{TRUE,TRUE,-1.25,-15.5,456.75,279.75,FALSE,FALSE,TRUE,TRUE,0,1,8,1,4,6,3,4,TRUE,TRUE,3,TRUE,1,TRUE,100,"Swvu.turnover.","ACwvu.turnover.",1,FALSE,FALSE,0.511811023622047,0.511811023622047,0.511811023622047,0.511811023622047,1,"","",FALSE,FALSE,FALSE,FALSE,1,#N/A,1,1,#DIV/0!,FALSE,"Rwvu.turnover.",#N/A,FALSE,FALSE}</definedName>
    <definedName name="jen" localSheetId="3" hidden="1">{TRUE,TRUE,-1.25,-15.5,456.75,279.75,FALSE,FALSE,TRUE,TRUE,0,1,8,1,4,6,3,4,TRUE,TRUE,3,TRUE,1,TRUE,100,"Swvu.turnover.","ACwvu.turnover.",1,FALSE,FALSE,0.511811023622047,0.511811023622047,0.511811023622047,0.511811023622047,1,"","",FALSE,FALSE,FALSE,FALSE,1,#N/A,1,1,#DIV/0!,FALSE,"Rwvu.turnover.",#N/A,FALSE,FALSE}</definedName>
    <definedName name="jen" localSheetId="5" hidden="1">{TRUE,TRUE,-1.25,-15.5,456.75,279.75,FALSE,FALSE,TRUE,TRUE,0,1,8,1,4,6,3,4,TRUE,TRUE,3,TRUE,1,TRUE,100,"Swvu.turnover.","ACwvu.turnover.",1,FALSE,FALSE,0.511811023622047,0.511811023622047,0.511811023622047,0.511811023622047,1,"","",FALSE,FALSE,FALSE,FALSE,1,#N/A,1,1,#DIV/0!,FALSE,"Rwvu.turnover.",#N/A,FALSE,FALSE}</definedName>
    <definedName name="jen" localSheetId="1" hidden="1">{TRUE,TRUE,-1.25,-15.5,456.75,279.75,FALSE,FALSE,TRUE,TRUE,0,1,8,1,4,6,3,4,TRUE,TRUE,3,TRUE,1,TRUE,100,"Swvu.turnover.","ACwvu.turnover.",1,FALSE,FALSE,0.511811023622047,0.511811023622047,0.511811023622047,0.511811023622047,1,"","",FALSE,FALSE,FALSE,FALSE,1,#N/A,1,1,#DIV/0!,FALSE,"Rwvu.turnover.",#N/A,FALSE,FALSE}</definedName>
    <definedName name="jen" hidden="1">{TRUE,TRUE,-1.25,-15.5,456.75,279.75,FALSE,FALSE,TRUE,TRUE,0,1,8,1,4,6,3,4,TRUE,TRUE,3,TRUE,1,TRUE,100,"Swvu.turnover.","ACwvu.turnover.",1,FALSE,FALSE,0.511811023622047,0.511811023622047,0.511811023622047,0.511811023622047,1,"","",FALSE,FALSE,FALSE,FALSE,1,#N/A,1,1,#DIV/0!,FALSE,"Rwvu.turnover.",#N/A,FALSE,FALSE}</definedName>
    <definedName name="jgf" hidden="1">{"view1",#N/A,FALSE,"EARN (US$)";"view1",#N/A,FALSE,"DASTBS (US$)";"view1",#N/A,FALSE,"DASTCF (US$)"}</definedName>
    <definedName name="jhiuh" localSheetId="7" hidden="1">{"'RCIM'!$E$128"}</definedName>
    <definedName name="jhiuh" localSheetId="9" hidden="1">{"'RCIM'!$E$128"}</definedName>
    <definedName name="jhiuh" localSheetId="8" hidden="1">{"'RCIM'!$E$128"}</definedName>
    <definedName name="jhiuh" localSheetId="10" hidden="1">{"'RCIM'!$E$128"}</definedName>
    <definedName name="jhiuh" localSheetId="3" hidden="1">{"'RCIM'!$E$128"}</definedName>
    <definedName name="jhiuh" localSheetId="5" hidden="1">{"'RCIM'!$E$128"}</definedName>
    <definedName name="jhiuh" hidden="1">{"'RCIM'!$E$128"}</definedName>
    <definedName name="jjh" hidden="1">{"view1",#N/A,FALSE,"MOTEARN";"view1",#N/A,FALSE,"Bal Sht";"view1",#N/A,FALSE,"Cash Flows"}</definedName>
    <definedName name="JNPRpublish" hidden="1">{#N/A,#N/A,FALSE,"Index";"Stmts_Qtrs",#N/A,FALSE,"Summary";"Stmts_24 mo",#N/A,FALSE,"Summary";"Summary_24",#N/A,FALSE,"Revenue";"Month_24",#N/A,FALSE,"Engineering";"Month_24",#N/A,FALSE,"Marketing";"Month_24",#N/A,FALSE,"G &amp; A";"Month_24",#N/A,FALSE,"Manufacturing"}</definedName>
    <definedName name="joimnf" localSheetId="7" hidden="1">{"'RCIM'!$E$128"}</definedName>
    <definedName name="joimnf" localSheetId="9" hidden="1">{"'RCIM'!$E$128"}</definedName>
    <definedName name="joimnf" localSheetId="8" hidden="1">{"'RCIM'!$E$128"}</definedName>
    <definedName name="joimnf" localSheetId="10" hidden="1">{"'RCIM'!$E$128"}</definedName>
    <definedName name="joimnf" localSheetId="3" hidden="1">{"'RCIM'!$E$128"}</definedName>
    <definedName name="joimnf" localSheetId="5" hidden="1">{"'RCIM'!$E$128"}</definedName>
    <definedName name="joimnf" hidden="1">{"'RCIM'!$E$128"}</definedName>
    <definedName name="KeepVersions" localSheetId="13">IndexInformation!$B$8</definedName>
    <definedName name="kjh" hidden="1">{"quarter",#N/A,FALSE,"MOB"}</definedName>
    <definedName name="klklklkl" localSheetId="7" hidden="1">{#N/A,#N/A,FALSE,"Index";"Stmts_Qtrs",#N/A,FALSE,"Summary";"Stmts_24 mo",#N/A,FALSE,"Summary";"Summary_24",#N/A,FALSE,"Revenue";"Month_24",#N/A,FALSE,"Engineering";"Month_24",#N/A,FALSE,"Marketing";"Month_24",#N/A,FALSE,"G &amp; A";"Month_24",#N/A,FALSE,"Manufacturing"}</definedName>
    <definedName name="klklklkl" localSheetId="9" hidden="1">{#N/A,#N/A,FALSE,"Index";"Stmts_Qtrs",#N/A,FALSE,"Summary";"Stmts_24 mo",#N/A,FALSE,"Summary";"Summary_24",#N/A,FALSE,"Revenue";"Month_24",#N/A,FALSE,"Engineering";"Month_24",#N/A,FALSE,"Marketing";"Month_24",#N/A,FALSE,"G &amp; A";"Month_24",#N/A,FALSE,"Manufacturing"}</definedName>
    <definedName name="klklklkl" localSheetId="8" hidden="1">{#N/A,#N/A,FALSE,"Index";"Stmts_Qtrs",#N/A,FALSE,"Summary";"Stmts_24 mo",#N/A,FALSE,"Summary";"Summary_24",#N/A,FALSE,"Revenue";"Month_24",#N/A,FALSE,"Engineering";"Month_24",#N/A,FALSE,"Marketing";"Month_24",#N/A,FALSE,"G &amp; A";"Month_24",#N/A,FALSE,"Manufacturing"}</definedName>
    <definedName name="klklklkl" localSheetId="10" hidden="1">{#N/A,#N/A,FALSE,"Index";"Stmts_Qtrs",#N/A,FALSE,"Summary";"Stmts_24 mo",#N/A,FALSE,"Summary";"Summary_24",#N/A,FALSE,"Revenue";"Month_24",#N/A,FALSE,"Engineering";"Month_24",#N/A,FALSE,"Marketing";"Month_24",#N/A,FALSE,"G &amp; A";"Month_24",#N/A,FALSE,"Manufacturing"}</definedName>
    <definedName name="klklklkl" localSheetId="3" hidden="1">{#N/A,#N/A,FALSE,"Index";"Stmts_Qtrs",#N/A,FALSE,"Summary";"Stmts_24 mo",#N/A,FALSE,"Summary";"Summary_24",#N/A,FALSE,"Revenue";"Month_24",#N/A,FALSE,"Engineering";"Month_24",#N/A,FALSE,"Marketing";"Month_24",#N/A,FALSE,"G &amp; A";"Month_24",#N/A,FALSE,"Manufacturing"}</definedName>
    <definedName name="klklklkl" localSheetId="5" hidden="1">{#N/A,#N/A,FALSE,"Index";"Stmts_Qtrs",#N/A,FALSE,"Summary";"Stmts_24 mo",#N/A,FALSE,"Summary";"Summary_24",#N/A,FALSE,"Revenue";"Month_24",#N/A,FALSE,"Engineering";"Month_24",#N/A,FALSE,"Marketing";"Month_24",#N/A,FALSE,"G &amp; A";"Month_24",#N/A,FALSE,"Manufacturing"}</definedName>
    <definedName name="klklklkl" hidden="1">{#N/A,#N/A,FALSE,"Index";"Stmts_Qtrs",#N/A,FALSE,"Summary";"Stmts_24 mo",#N/A,FALSE,"Summary";"Summary_24",#N/A,FALSE,"Revenue";"Month_24",#N/A,FALSE,"Engineering";"Month_24",#N/A,FALSE,"Marketing";"Month_24",#N/A,FALSE,"G &amp; A";"Month_24",#N/A,FALSE,"Manufacturing"}</definedName>
    <definedName name="klklklkl_1" hidden="1">{#N/A,#N/A,FALSE,"Index";"Stmts_Qtrs",#N/A,FALSE,"Summary";"Stmts_24 mo",#N/A,FALSE,"Summary";"Summary_24",#N/A,FALSE,"Revenue";"Month_24",#N/A,FALSE,"Engineering";"Month_24",#N/A,FALSE,"Marketing";"Month_24",#N/A,FALSE,"G &amp; A";"Month_24",#N/A,FALSE,"Manufacturing"}</definedName>
    <definedName name="klklklkl1" localSheetId="7" hidden="1">{#N/A,#N/A,FALSE,"Index";"Stmts_Qtrs",#N/A,FALSE,"Summary";"Stmts_24 mo",#N/A,FALSE,"Summary";"Summary_24",#N/A,FALSE,"Revenue";"Month_24",#N/A,FALSE,"Engineering";"Month_24",#N/A,FALSE,"Marketing";"Month_24",#N/A,FALSE,"G &amp; A";"Month_24",#N/A,FALSE,"Manufacturing"}</definedName>
    <definedName name="klklklkl1" localSheetId="9" hidden="1">{#N/A,#N/A,FALSE,"Index";"Stmts_Qtrs",#N/A,FALSE,"Summary";"Stmts_24 mo",#N/A,FALSE,"Summary";"Summary_24",#N/A,FALSE,"Revenue";"Month_24",#N/A,FALSE,"Engineering";"Month_24",#N/A,FALSE,"Marketing";"Month_24",#N/A,FALSE,"G &amp; A";"Month_24",#N/A,FALSE,"Manufacturing"}</definedName>
    <definedName name="klklklkl1" localSheetId="8" hidden="1">{#N/A,#N/A,FALSE,"Index";"Stmts_Qtrs",#N/A,FALSE,"Summary";"Stmts_24 mo",#N/A,FALSE,"Summary";"Summary_24",#N/A,FALSE,"Revenue";"Month_24",#N/A,FALSE,"Engineering";"Month_24",#N/A,FALSE,"Marketing";"Month_24",#N/A,FALSE,"G &amp; A";"Month_24",#N/A,FALSE,"Manufacturing"}</definedName>
    <definedName name="klklklkl1" localSheetId="10" hidden="1">{#N/A,#N/A,FALSE,"Index";"Stmts_Qtrs",#N/A,FALSE,"Summary";"Stmts_24 mo",#N/A,FALSE,"Summary";"Summary_24",#N/A,FALSE,"Revenue";"Month_24",#N/A,FALSE,"Engineering";"Month_24",#N/A,FALSE,"Marketing";"Month_24",#N/A,FALSE,"G &amp; A";"Month_24",#N/A,FALSE,"Manufacturing"}</definedName>
    <definedName name="klklklkl1" localSheetId="3" hidden="1">{#N/A,#N/A,FALSE,"Index";"Stmts_Qtrs",#N/A,FALSE,"Summary";"Stmts_24 mo",#N/A,FALSE,"Summary";"Summary_24",#N/A,FALSE,"Revenue";"Month_24",#N/A,FALSE,"Engineering";"Month_24",#N/A,FALSE,"Marketing";"Month_24",#N/A,FALSE,"G &amp; A";"Month_24",#N/A,FALSE,"Manufacturing"}</definedName>
    <definedName name="klklklkl1" localSheetId="5" hidden="1">{#N/A,#N/A,FALSE,"Index";"Stmts_Qtrs",#N/A,FALSE,"Summary";"Stmts_24 mo",#N/A,FALSE,"Summary";"Summary_24",#N/A,FALSE,"Revenue";"Month_24",#N/A,FALSE,"Engineering";"Month_24",#N/A,FALSE,"Marketing";"Month_24",#N/A,FALSE,"G &amp; A";"Month_24",#N/A,FALSE,"Manufacturing"}</definedName>
    <definedName name="klklklkl1" hidden="1">{#N/A,#N/A,FALSE,"Index";"Stmts_Qtrs",#N/A,FALSE,"Summary";"Stmts_24 mo",#N/A,FALSE,"Summary";"Summary_24",#N/A,FALSE,"Revenue";"Month_24",#N/A,FALSE,"Engineering";"Month_24",#N/A,FALSE,"Marketing";"Month_24",#N/A,FALSE,"G &amp; A";"Month_24",#N/A,FALSE,"Manufacturing"}</definedName>
    <definedName name="klklklkl1_1" hidden="1">{#N/A,#N/A,FALSE,"Index";"Stmts_Qtrs",#N/A,FALSE,"Summary";"Stmts_24 mo",#N/A,FALSE,"Summary";"Summary_24",#N/A,FALSE,"Revenue";"Month_24",#N/A,FALSE,"Engineering";"Month_24",#N/A,FALSE,"Marketing";"Month_24",#N/A,FALSE,"G &amp; A";"Month_24",#N/A,FALSE,"Manufacturing"}</definedName>
    <definedName name="kw" localSheetId="7" hidden="1">{"fdsup://Directions/FactSet Auditing Viewer?action=AUDIT_VALUE&amp;DB=129&amp;ID1=03783310&amp;VALUEID=02001&amp;SDATE=2009&amp;PERIODTYPE=ANN_STD&amp;window=popup_no_bar&amp;width=385&amp;height=120&amp;START_MAXIMIZED=FALSE&amp;creator=factset&amp;display_string=Audit"}</definedName>
    <definedName name="kw" localSheetId="9" hidden="1">{"fdsup://Directions/FactSet Auditing Viewer?action=AUDIT_VALUE&amp;DB=129&amp;ID1=03783310&amp;VALUEID=02001&amp;SDATE=2009&amp;PERIODTYPE=ANN_STD&amp;window=popup_no_bar&amp;width=385&amp;height=120&amp;START_MAXIMIZED=FALSE&amp;creator=factset&amp;display_string=Audit"}</definedName>
    <definedName name="kw" localSheetId="8" hidden="1">{"fdsup://Directions/FactSet Auditing Viewer?action=AUDIT_VALUE&amp;DB=129&amp;ID1=03783310&amp;VALUEID=02001&amp;SDATE=2009&amp;PERIODTYPE=ANN_STD&amp;window=popup_no_bar&amp;width=385&amp;height=120&amp;START_MAXIMIZED=FALSE&amp;creator=factset&amp;display_string=Audit"}</definedName>
    <definedName name="kw" localSheetId="10" hidden="1">{"fdsup://Directions/FactSet Auditing Viewer?action=AUDIT_VALUE&amp;DB=129&amp;ID1=03783310&amp;VALUEID=02001&amp;SDATE=2009&amp;PERIODTYPE=ANN_STD&amp;window=popup_no_bar&amp;width=385&amp;height=120&amp;START_MAXIMIZED=FALSE&amp;creator=factset&amp;display_string=Audit"}</definedName>
    <definedName name="kw" localSheetId="3" hidden="1">{"fdsup://Directions/FactSet Auditing Viewer?action=AUDIT_VALUE&amp;DB=129&amp;ID1=03783310&amp;VALUEID=02001&amp;SDATE=2009&amp;PERIODTYPE=ANN_STD&amp;window=popup_no_bar&amp;width=385&amp;height=120&amp;START_MAXIMIZED=FALSE&amp;creator=factset&amp;display_string=Audit"}</definedName>
    <definedName name="kw" localSheetId="5" hidden="1">{"fdsup://Directions/FactSet Auditing Viewer?action=AUDIT_VALUE&amp;DB=129&amp;ID1=03783310&amp;VALUEID=02001&amp;SDATE=2009&amp;PERIODTYPE=ANN_STD&amp;window=popup_no_bar&amp;width=385&amp;height=120&amp;START_MAXIMIZED=FALSE&amp;creator=factset&amp;display_string=Audit"}</definedName>
    <definedName name="kw" hidden="1">{"fdsup://Directions/FactSet Auditing Viewer?action=AUDIT_VALUE&amp;DB=129&amp;ID1=03783310&amp;VALUEID=02001&amp;SDATE=2009&amp;PERIODTYPE=ANN_STD&amp;window=popup_no_bar&amp;width=385&amp;height=120&amp;START_MAXIMIZED=FALSE&amp;creator=factset&amp;display_string=Audit"}</definedName>
    <definedName name="lamp">[0]!lamp</definedName>
    <definedName name="LanguageCode">IndexInformation!$B$38</definedName>
    <definedName name="LastCell" localSheetId="0">ImportantDisclosures!$A$22</definedName>
    <definedName name="LiabilitiesCurrentAccruedLiabilities">0</definedName>
    <definedName name="LiabilitiesCurrentNotesPayable">0</definedName>
    <definedName name="LiabilitiesDeferredIncomeTaxes">0</definedName>
    <definedName name="LiabilitiesOther">0</definedName>
    <definedName name="LiabilitiesUnamortizedInvestmentTaxCredits">0</definedName>
    <definedName name="Linking_1">'MS vs Cons'!$B$46:$F$62</definedName>
    <definedName name="Linking_10">DCF!$I$8:$AE$56</definedName>
    <definedName name="Linking_11">Model!$I$7:$AX$85</definedName>
    <definedName name="Linking_12">Model!$I$140:$AX$188</definedName>
    <definedName name="Linking_13">Model!$I$191:$AX$236</definedName>
    <definedName name="Linking_15">Model!$I$7:$BK$62</definedName>
    <definedName name="Linking_16">Model!$I$190:$BC$236</definedName>
    <definedName name="Linking_17">DCF!$I$8:$AE$46</definedName>
    <definedName name="Linking_18">DCF!$I$8:$AE$62</definedName>
    <definedName name="Linking_2" localSheetId="8">DCF!$I$8:$AC$56</definedName>
    <definedName name="Linking_2">Model!$I$7:$AX$85</definedName>
    <definedName name="Linking_3">Model!$I$7:$AX$85</definedName>
    <definedName name="Linking_4">Model!$I$140:$AX$180</definedName>
    <definedName name="Linking_5">Model!$I$191:$AX$236</definedName>
    <definedName name="Linking_6">Model!$I$7:$BK$66</definedName>
    <definedName name="Linking_7">Model!$I$7:$BK$85</definedName>
    <definedName name="Linking_8">Model!$I$140:$BC$180</definedName>
    <definedName name="Linking_9">Model!$I$191:$BC$236</definedName>
    <definedName name="Linking_Range_109">Model!$I$7:$AX$86</definedName>
    <definedName name="Linking_Range_110">Model!$I$7:$AX$86</definedName>
    <definedName name="Linking_Range_111">Model!$I$140:$AX$188</definedName>
    <definedName name="Linking_Range_112">Model!$I$191:$AX$251</definedName>
    <definedName name="Linking_Range_12">Model!$I$7:$AW$85</definedName>
    <definedName name="Linking_Range_129">Model!$I$7:$AX$137</definedName>
    <definedName name="Linking_Range_130">Model!$I$7:$AX$86</definedName>
    <definedName name="Linking_Range_131">Model!$I$140:$AX$251</definedName>
    <definedName name="Linking_Range_133">Model!$I$191:$AX$250</definedName>
    <definedName name="Linking_Range_16">Model!$I$140:$AW$187</definedName>
    <definedName name="Linking_Range_17">Model!$I$191:$AW$236</definedName>
    <definedName name="Linking_Range_18">Model!$I$7:$AX$85</definedName>
    <definedName name="Linking_Range_20">Model!$I$143:$AX$180</definedName>
    <definedName name="Linking_Range_21">Model!$I$193:$AX$236</definedName>
    <definedName name="Linking_Range_22">Model!$I$191:$AX$236</definedName>
    <definedName name="Linking_Range_23">Model!$I$140:$AX$180</definedName>
    <definedName name="Linking_Range_24" localSheetId="10">FX!$I$44:$AX$44</definedName>
    <definedName name="Linking_Range_26">Model!$I$7:$AV$85</definedName>
    <definedName name="Linking_Range_30" localSheetId="10">FX!$I$44:$BB$44</definedName>
    <definedName name="Linking_Range_30">Model!$I$191:$AX$250</definedName>
    <definedName name="Linking_Range_37">Model!$I$7:$AX$139</definedName>
    <definedName name="Linking_Range_38">Model!$I$143:$AX$180</definedName>
    <definedName name="Linking_Range_39">Model!$I$193:$AX$236</definedName>
    <definedName name="Linking_Range_40">Model!$I$191:$AX$236</definedName>
    <definedName name="Linking_Range_41">Model!$I$140:$AX$180</definedName>
    <definedName name="Linking_Range_47">Model!$I$7:$AX$139</definedName>
    <definedName name="Linking_Range_48">Model!$I$7:$AX$85</definedName>
    <definedName name="Linking_Range_50">Model!$I$7:$AX$85</definedName>
    <definedName name="Linking_Range_54">Model!$I$7:$AX$132</definedName>
    <definedName name="Linking_Range_56">Model!$I$140:$AB$187</definedName>
    <definedName name="Linking_Range_57">Model!$I$191:$AX$237</definedName>
    <definedName name="Linking_Range_61">Model!$I$7:$AX$86</definedName>
    <definedName name="Linking_Range_62">Model!$I$140:$AX$180</definedName>
    <definedName name="Linking_Range_63">Model!$I$191:$AX$236</definedName>
    <definedName name="Linking_Range_67">Valuation!$K$17:$Q$26</definedName>
    <definedName name="Linking_Range_7">Model!$I$7:$AV$85</definedName>
    <definedName name="Linking_Range_75">Model!$I$7:$AX$85</definedName>
    <definedName name="Linking_Range_78">Model!$I$7:$AX$85</definedName>
    <definedName name="Linking_Range_79">Model!$I$7:$AX$86</definedName>
    <definedName name="Linking_Range_8">Model!$I$140:$AV$180</definedName>
    <definedName name="Linking_Range_9">Model!$I$191:$AV$236</definedName>
    <definedName name="lisahuang">[0]!lisahuang</definedName>
    <definedName name="MacroVersion" localSheetId="13">IndexInformation!$B$1</definedName>
    <definedName name="mfpoerjf" localSheetId="7" hidden="1">{"'RCIM'!$E$128"}</definedName>
    <definedName name="mfpoerjf" localSheetId="9" hidden="1">{"'RCIM'!$E$128"}</definedName>
    <definedName name="mfpoerjf" localSheetId="8" hidden="1">{"'RCIM'!$E$128"}</definedName>
    <definedName name="mfpoerjf" localSheetId="10" hidden="1">{"'RCIM'!$E$128"}</definedName>
    <definedName name="mfpoerjf" localSheetId="3" hidden="1">{"'RCIM'!$E$128"}</definedName>
    <definedName name="mfpoerjf" localSheetId="5" hidden="1">{"'RCIM'!$E$128"}</definedName>
    <definedName name="mfpoerjf" hidden="1">{"'RCIM'!$E$128"}</definedName>
    <definedName name="misc">1</definedName>
    <definedName name="misc2">1</definedName>
    <definedName name="mnb" hidden="1">{"Pulp Production",#N/A,FALSE,"Pulp";"Pulp Earnings",#N/A,FALSE,"Pulp"}</definedName>
    <definedName name="ModelPrice" localSheetId="0">ImportantDisclosures!$A$14</definedName>
    <definedName name="Multiplier" localSheetId="13">IndexInformation!$B$35</definedName>
    <definedName name="mvropemld" localSheetId="7" hidden="1">{"'RCIM'!$E$128"}</definedName>
    <definedName name="mvropemld" localSheetId="9" hidden="1">{"'RCIM'!$E$128"}</definedName>
    <definedName name="mvropemld" localSheetId="8" hidden="1">{"'RCIM'!$E$128"}</definedName>
    <definedName name="mvropemld" localSheetId="10" hidden="1">{"'RCIM'!$E$128"}</definedName>
    <definedName name="mvropemld" localSheetId="3" hidden="1">{"'RCIM'!$E$128"}</definedName>
    <definedName name="mvropemld" localSheetId="5" hidden="1">{"'RCIM'!$E$128"}</definedName>
    <definedName name="mvropemld" hidden="1">{"'RCIM'!$E$128"}</definedName>
    <definedName name="mynameis">[0]!mynameis</definedName>
    <definedName name="Name">[0]!Name</definedName>
    <definedName name="ncowe" localSheetId="7" hidden="1">{"'RCIM'!$E$128"}</definedName>
    <definedName name="ncowe" localSheetId="9" hidden="1">{"'RCIM'!$E$128"}</definedName>
    <definedName name="ncowe" localSheetId="8" hidden="1">{"'RCIM'!$E$128"}</definedName>
    <definedName name="ncowe" localSheetId="10" hidden="1">{"'RCIM'!$E$128"}</definedName>
    <definedName name="ncowe" localSheetId="3" hidden="1">{"'RCIM'!$E$128"}</definedName>
    <definedName name="ncowe" localSheetId="5" hidden="1">{"'RCIM'!$E$128"}</definedName>
    <definedName name="ncowe" hidden="1">{"'RCIM'!$E$128"}</definedName>
    <definedName name="newstuff">[0]!newstuff</definedName>
    <definedName name="NextYearEPS" localSheetId="13">IndexInformation!$B$13</definedName>
    <definedName name="NextYearTotalRevenue" localSheetId="13">IndexInformation!$B$12</definedName>
    <definedName name="NextYearTotalRevenueActual" localSheetId="13">IndexInformation!$B$33</definedName>
    <definedName name="nmnmm" localSheetId="7" hidden="1">{#N/A,#N/A,FALSE,"Index";"Stmts_Qtrs",#N/A,FALSE,"Summary";"Stmts_24 mo",#N/A,FALSE,"Summary";"Summary_24",#N/A,FALSE,"Revenue";"Month_24",#N/A,FALSE,"Engineering";"Month_24",#N/A,FALSE,"Marketing";"Month_24",#N/A,FALSE,"G &amp; A";"Month_24",#N/A,FALSE,"Manufacturing"}</definedName>
    <definedName name="nmnmm" localSheetId="9" hidden="1">{#N/A,#N/A,FALSE,"Index";"Stmts_Qtrs",#N/A,FALSE,"Summary";"Stmts_24 mo",#N/A,FALSE,"Summary";"Summary_24",#N/A,FALSE,"Revenue";"Month_24",#N/A,FALSE,"Engineering";"Month_24",#N/A,FALSE,"Marketing";"Month_24",#N/A,FALSE,"G &amp; A";"Month_24",#N/A,FALSE,"Manufacturing"}</definedName>
    <definedName name="nmnmm" localSheetId="8" hidden="1">{#N/A,#N/A,FALSE,"Index";"Stmts_Qtrs",#N/A,FALSE,"Summary";"Stmts_24 mo",#N/A,FALSE,"Summary";"Summary_24",#N/A,FALSE,"Revenue";"Month_24",#N/A,FALSE,"Engineering";"Month_24",#N/A,FALSE,"Marketing";"Month_24",#N/A,FALSE,"G &amp; A";"Month_24",#N/A,FALSE,"Manufacturing"}</definedName>
    <definedName name="nmnmm" localSheetId="10" hidden="1">{#N/A,#N/A,FALSE,"Index";"Stmts_Qtrs",#N/A,FALSE,"Summary";"Stmts_24 mo",#N/A,FALSE,"Summary";"Summary_24",#N/A,FALSE,"Revenue";"Month_24",#N/A,FALSE,"Engineering";"Month_24",#N/A,FALSE,"Marketing";"Month_24",#N/A,FALSE,"G &amp; A";"Month_24",#N/A,FALSE,"Manufacturing"}</definedName>
    <definedName name="nmnmm" localSheetId="3" hidden="1">{#N/A,#N/A,FALSE,"Index";"Stmts_Qtrs",#N/A,FALSE,"Summary";"Stmts_24 mo",#N/A,FALSE,"Summary";"Summary_24",#N/A,FALSE,"Revenue";"Month_24",#N/A,FALSE,"Engineering";"Month_24",#N/A,FALSE,"Marketing";"Month_24",#N/A,FALSE,"G &amp; A";"Month_24",#N/A,FALSE,"Manufacturing"}</definedName>
    <definedName name="nmnmm" localSheetId="5" hidden="1">{#N/A,#N/A,FALSE,"Index";"Stmts_Qtrs",#N/A,FALSE,"Summary";"Stmts_24 mo",#N/A,FALSE,"Summary";"Summary_24",#N/A,FALSE,"Revenue";"Month_24",#N/A,FALSE,"Engineering";"Month_24",#N/A,FALSE,"Marketing";"Month_24",#N/A,FALSE,"G &amp; A";"Month_24",#N/A,FALSE,"Manufacturing"}</definedName>
    <definedName name="nmnmm" hidden="1">{#N/A,#N/A,FALSE,"Index";"Stmts_Qtrs",#N/A,FALSE,"Summary";"Stmts_24 mo",#N/A,FALSE,"Summary";"Summary_24",#N/A,FALSE,"Revenue";"Month_24",#N/A,FALSE,"Engineering";"Month_24",#N/A,FALSE,"Marketing";"Month_24",#N/A,FALSE,"G &amp; A";"Month_24",#N/A,FALSE,"Manufacturing"}</definedName>
    <definedName name="nmnmm_1" hidden="1">{#N/A,#N/A,FALSE,"Index";"Stmts_Qtrs",#N/A,FALSE,"Summary";"Stmts_24 mo",#N/A,FALSE,"Summary";"Summary_24",#N/A,FALSE,"Revenue";"Month_24",#N/A,FALSE,"Engineering";"Month_24",#N/A,FALSE,"Marketing";"Month_24",#N/A,FALSE,"G &amp; A";"Month_24",#N/A,FALSE,"Manufacturing"}</definedName>
    <definedName name="nmnmm1" localSheetId="7" hidden="1">{#N/A,#N/A,FALSE,"Index";"Stmts_Qtrs",#N/A,FALSE,"Summary";"Stmts_24 mo",#N/A,FALSE,"Summary";"Summary_24",#N/A,FALSE,"Revenue";"Month_24",#N/A,FALSE,"Engineering";"Month_24",#N/A,FALSE,"Marketing";"Month_24",#N/A,FALSE,"G &amp; A";"Month_24",#N/A,FALSE,"Manufacturing"}</definedName>
    <definedName name="nmnmm1" localSheetId="9" hidden="1">{#N/A,#N/A,FALSE,"Index";"Stmts_Qtrs",#N/A,FALSE,"Summary";"Stmts_24 mo",#N/A,FALSE,"Summary";"Summary_24",#N/A,FALSE,"Revenue";"Month_24",#N/A,FALSE,"Engineering";"Month_24",#N/A,FALSE,"Marketing";"Month_24",#N/A,FALSE,"G &amp; A";"Month_24",#N/A,FALSE,"Manufacturing"}</definedName>
    <definedName name="nmnmm1" localSheetId="8" hidden="1">{#N/A,#N/A,FALSE,"Index";"Stmts_Qtrs",#N/A,FALSE,"Summary";"Stmts_24 mo",#N/A,FALSE,"Summary";"Summary_24",#N/A,FALSE,"Revenue";"Month_24",#N/A,FALSE,"Engineering";"Month_24",#N/A,FALSE,"Marketing";"Month_24",#N/A,FALSE,"G &amp; A";"Month_24",#N/A,FALSE,"Manufacturing"}</definedName>
    <definedName name="nmnmm1" localSheetId="10" hidden="1">{#N/A,#N/A,FALSE,"Index";"Stmts_Qtrs",#N/A,FALSE,"Summary";"Stmts_24 mo",#N/A,FALSE,"Summary";"Summary_24",#N/A,FALSE,"Revenue";"Month_24",#N/A,FALSE,"Engineering";"Month_24",#N/A,FALSE,"Marketing";"Month_24",#N/A,FALSE,"G &amp; A";"Month_24",#N/A,FALSE,"Manufacturing"}</definedName>
    <definedName name="nmnmm1" localSheetId="3" hidden="1">{#N/A,#N/A,FALSE,"Index";"Stmts_Qtrs",#N/A,FALSE,"Summary";"Stmts_24 mo",#N/A,FALSE,"Summary";"Summary_24",#N/A,FALSE,"Revenue";"Month_24",#N/A,FALSE,"Engineering";"Month_24",#N/A,FALSE,"Marketing";"Month_24",#N/A,FALSE,"G &amp; A";"Month_24",#N/A,FALSE,"Manufacturing"}</definedName>
    <definedName name="nmnmm1" localSheetId="5" hidden="1">{#N/A,#N/A,FALSE,"Index";"Stmts_Qtrs",#N/A,FALSE,"Summary";"Stmts_24 mo",#N/A,FALSE,"Summary";"Summary_24",#N/A,FALSE,"Revenue";"Month_24",#N/A,FALSE,"Engineering";"Month_24",#N/A,FALSE,"Marketing";"Month_24",#N/A,FALSE,"G &amp; A";"Month_24",#N/A,FALSE,"Manufacturing"}</definedName>
    <definedName name="nmnmm1" hidden="1">{#N/A,#N/A,FALSE,"Index";"Stmts_Qtrs",#N/A,FALSE,"Summary";"Stmts_24 mo",#N/A,FALSE,"Summary";"Summary_24",#N/A,FALSE,"Revenue";"Month_24",#N/A,FALSE,"Engineering";"Month_24",#N/A,FALSE,"Marketing";"Month_24",#N/A,FALSE,"G &amp; A";"Month_24",#N/A,FALSE,"Manufacturing"}</definedName>
    <definedName name="nmnmm1_1" hidden="1">{#N/A,#N/A,FALSE,"Index";"Stmts_Qtrs",#N/A,FALSE,"Summary";"Stmts_24 mo",#N/A,FALSE,"Summary";"Summary_24",#N/A,FALSE,"Revenue";"Month_24",#N/A,FALSE,"Engineering";"Month_24",#N/A,FALSE,"Marketing";"Month_24",#N/A,FALSE,"G &amp; A";"Month_24",#N/A,FALSE,"Manufacturing"}</definedName>
    <definedName name="Normalized_Income_Statement">"IS_Annual"</definedName>
    <definedName name="NvsASD">"V2000-09-08"</definedName>
    <definedName name="NvsAutoDrillOk">"VN"</definedName>
    <definedName name="NvsElapsedTime" localSheetId="8">0.000234143517445773</definedName>
    <definedName name="NvsElapsedTime" localSheetId="10">0.000234143517445773</definedName>
    <definedName name="NvsElapsedTime" localSheetId="3">0.000234143517445773</definedName>
    <definedName name="NvsElapsedTime" localSheetId="5">0.000234143517445773</definedName>
    <definedName name="NvsElapsedTime">0.000234143517445773</definedName>
    <definedName name="NvsEndTime" localSheetId="8">36707.2948738426</definedName>
    <definedName name="NvsEndTime" localSheetId="10">36707.2948738426</definedName>
    <definedName name="NvsEndTime" localSheetId="3">36707.2948738426</definedName>
    <definedName name="NvsEndTime" localSheetId="5">36707.2948738426</definedName>
    <definedName name="NvsEndTime">36707.2948738426</definedName>
    <definedName name="NvsInstSpec">"%,FMI_ALT_BU,TCA_ALTBU_CORPS,NCONSOLIDATING"</definedName>
    <definedName name="NvsLayoutType">"M3"</definedName>
    <definedName name="NvsNplSpec">"%,X,RZF..,CZF.."</definedName>
    <definedName name="NvsPanelEffdt">"V9999-01-01"</definedName>
    <definedName name="NvsPanelSetid">"VMIDIV"</definedName>
    <definedName name="NvsReqBU">"V52"</definedName>
    <definedName name="NvsReqBUOnly">"VN"</definedName>
    <definedName name="NvsTransLed">"VN"</definedName>
    <definedName name="NvsTreeASD">"V2000-09-08"</definedName>
    <definedName name="NvsValTbl.PRODUCT">"MI_GL_PRODCT_VW"</definedName>
    <definedName name="ObjectType">IndexInformation!$B$37</definedName>
    <definedName name="oldstuff">[0]!oldstuff</definedName>
    <definedName name="OpExAmortization">0</definedName>
    <definedName name="OpExBeforeDepreciationAmortizationExtraordinariesOther">0</definedName>
    <definedName name="OpExBeforeDepreciationAmortizationExtraordinariesTotal">0</definedName>
    <definedName name="OpExCostOfEquipment">0</definedName>
    <definedName name="OpExDepreciation">0</definedName>
    <definedName name="OpExGeneralAdministrative">0</definedName>
    <definedName name="OpExSellingMarketing">0</definedName>
    <definedName name="OpExTotal">0</definedName>
    <definedName name="OtherExEquityIncome">0</definedName>
    <definedName name="OtherExGainOnSale">0</definedName>
    <definedName name="OtherExInterestIncome">0</definedName>
    <definedName name="OtherExMinorityInterest">0</definedName>
    <definedName name="OtherExTotal">0</definedName>
    <definedName name="PANA" localSheetId="14">ModPubIndex!$A$11</definedName>
    <definedName name="PathName" localSheetId="13">IndexInformation!$B$25</definedName>
    <definedName name="Pdate">35902</definedName>
    <definedName name="perc" localSheetId="8">{"0.85","0.875","0.9","0.925","0.95","0.975","1","1.025","1.05","1.075","1.1","1.125","1.15"}</definedName>
    <definedName name="perc" localSheetId="10">{"0.85","0.875","0.9","0.925","0.95","0.975","1","1.025","1.05","1.075","1.1","1.125","1.15"}</definedName>
    <definedName name="perc" localSheetId="3">{"0.85","0.875","0.9","0.925","0.95","0.975","1","1.025","1.05","1.075","1.1","1.125","1.15"}</definedName>
    <definedName name="perc" localSheetId="5">{"0.85","0.875","0.9","0.925","0.95","0.975","1","1.025","1.05","1.075","1.1","1.125","1.15"}</definedName>
    <definedName name="perc">{"0.85","0.875","0.9","0.925","0.95","0.975","1","1.025","1.05","1.075","1.1","1.125","1.15"}</definedName>
    <definedName name="phone">[0]!phone</definedName>
    <definedName name="pooling_Premium">25%</definedName>
    <definedName name="price_date">36098</definedName>
    <definedName name="_xlnm.Print_Area">"Formula removed, name can be deleted."</definedName>
    <definedName name="_xlnm.Print_Titles" localSheetId="4">Model!$7:$8</definedName>
    <definedName name="_xlnm.Print_Titles">"Formula removed, name can be deleted."</definedName>
    <definedName name="print1" localSheetId="7" hidden="1">{#N/A,#N/A,FALSE,"Index";"Stmts_Qtrs",#N/A,FALSE,"Summary";"Stmts_24 mo",#N/A,FALSE,"Summary";"Summary_24",#N/A,FALSE,"Revenue";"Month_24",#N/A,FALSE,"Engineering";"Month_24",#N/A,FALSE,"Marketing";"Month_24",#N/A,FALSE,"G &amp; A";"Month_24",#N/A,FALSE,"Manufacturing"}</definedName>
    <definedName name="print1" localSheetId="9" hidden="1">{#N/A,#N/A,FALSE,"Index";"Stmts_Qtrs",#N/A,FALSE,"Summary";"Stmts_24 mo",#N/A,FALSE,"Summary";"Summary_24",#N/A,FALSE,"Revenue";"Month_24",#N/A,FALSE,"Engineering";"Month_24",#N/A,FALSE,"Marketing";"Month_24",#N/A,FALSE,"G &amp; A";"Month_24",#N/A,FALSE,"Manufacturing"}</definedName>
    <definedName name="print1" localSheetId="8" hidden="1">{#N/A,#N/A,FALSE,"Index";"Stmts_Qtrs",#N/A,FALSE,"Summary";"Stmts_24 mo",#N/A,FALSE,"Summary";"Summary_24",#N/A,FALSE,"Revenue";"Month_24",#N/A,FALSE,"Engineering";"Month_24",#N/A,FALSE,"Marketing";"Month_24",#N/A,FALSE,"G &amp; A";"Month_24",#N/A,FALSE,"Manufacturing"}</definedName>
    <definedName name="print1" localSheetId="10" hidden="1">{#N/A,#N/A,FALSE,"Index";"Stmts_Qtrs",#N/A,FALSE,"Summary";"Stmts_24 mo",#N/A,FALSE,"Summary";"Summary_24",#N/A,FALSE,"Revenue";"Month_24",#N/A,FALSE,"Engineering";"Month_24",#N/A,FALSE,"Marketing";"Month_24",#N/A,FALSE,"G &amp; A";"Month_24",#N/A,FALSE,"Manufacturing"}</definedName>
    <definedName name="print1" localSheetId="3" hidden="1">{#N/A,#N/A,FALSE,"Index";"Stmts_Qtrs",#N/A,FALSE,"Summary";"Stmts_24 mo",#N/A,FALSE,"Summary";"Summary_24",#N/A,FALSE,"Revenue";"Month_24",#N/A,FALSE,"Engineering";"Month_24",#N/A,FALSE,"Marketing";"Month_24",#N/A,FALSE,"G &amp; A";"Month_24",#N/A,FALSE,"Manufacturing"}</definedName>
    <definedName name="print1" localSheetId="5" hidden="1">{#N/A,#N/A,FALSE,"Index";"Stmts_Qtrs",#N/A,FALSE,"Summary";"Stmts_24 mo",#N/A,FALSE,"Summary";"Summary_24",#N/A,FALSE,"Revenue";"Month_24",#N/A,FALSE,"Engineering";"Month_24",#N/A,FALSE,"Marketing";"Month_24",#N/A,FALSE,"G &amp; A";"Month_24",#N/A,FALSE,"Manufacturing"}</definedName>
    <definedName name="print1" hidden="1">{#N/A,#N/A,FALSE,"Index";"Stmts_Qtrs",#N/A,FALSE,"Summary";"Stmts_24 mo",#N/A,FALSE,"Summary";"Summary_24",#N/A,FALSE,"Revenue";"Month_24",#N/A,FALSE,"Engineering";"Month_24",#N/A,FALSE,"Marketing";"Month_24",#N/A,FALSE,"G &amp; A";"Month_24",#N/A,FALSE,"Manufacturing"}</definedName>
    <definedName name="print1_1" hidden="1">{#N/A,#N/A,FALSE,"Index";"Stmts_Qtrs",#N/A,FALSE,"Summary";"Stmts_24 mo",#N/A,FALSE,"Summary";"Summary_24",#N/A,FALSE,"Revenue";"Month_24",#N/A,FALSE,"Engineering";"Month_24",#N/A,FALSE,"Marketing";"Month_24",#N/A,FALSE,"G &amp; A";"Month_24",#N/A,FALSE,"Manufacturing"}</definedName>
    <definedName name="PRODUCT" localSheetId="14">ModPubIndex!$A$6</definedName>
    <definedName name="ProjectName" localSheetId="8">{"Client Name or Project Name"}</definedName>
    <definedName name="ProjectName" localSheetId="10">{"Client Name or Project Name"}</definedName>
    <definedName name="ProjectName" localSheetId="3">{"Client Name or Project Name"}</definedName>
    <definedName name="ProjectName" localSheetId="5">{"Client Name or Project Name"}</definedName>
    <definedName name="ProjectName" localSheetId="1">{"Client Name or Project Name"}</definedName>
    <definedName name="ProjectName">{"Client Name or Project Name"}</definedName>
    <definedName name="PSYM" localSheetId="14">ModPubIndex!$A$4</definedName>
    <definedName name="PUB_UserID" hidden="1">"MAYERX"</definedName>
    <definedName name="PublishDate" localSheetId="13">IndexInformation!$B$2</definedName>
    <definedName name="Purchase_Premium_A">25%</definedName>
    <definedName name="Purchase_Premium_B">0.25</definedName>
    <definedName name="Rating" localSheetId="13">IndexInformation!$B$9</definedName>
    <definedName name="RatingsDefined" localSheetId="0">ImportantDisclosures!$A$21</definedName>
    <definedName name="RatingsDefs" localSheetId="0">ImportantDisclosures!#REF!</definedName>
    <definedName name="redux">1</definedName>
    <definedName name="RegACDisclosure" localSheetId="0">ImportantDisclosures!#REF!</definedName>
    <definedName name="RepairedName0021" hidden="1">"iQShowAnnual"</definedName>
    <definedName name="ResearchTopic" localSheetId="13">IndexInformation!$B$4</definedName>
    <definedName name="RevenuesCellularEquipment">0</definedName>
    <definedName name="RevenuesCellularOther">0</definedName>
    <definedName name="RevenuesCellularService">0</definedName>
    <definedName name="RevenuesCellularTotal">0</definedName>
    <definedName name="RevenuesPagingEquipment">0</definedName>
    <definedName name="RevenuesPagingOther">0</definedName>
    <definedName name="RevenuesPagingService">0</definedName>
    <definedName name="RevenuesPagingTotal">0</definedName>
    <definedName name="RevenuesWirelessEquipment">0</definedName>
    <definedName name="RevenuesWirelessOther">0</definedName>
    <definedName name="RevenuesWirelessService">0</definedName>
    <definedName name="rew" hidden="1">{"view1",#N/A,FALSE,"Tables";"view2",#N/A,FALSE,"Tables";"view3",#N/A,FALSE,"Tables"}</definedName>
    <definedName name="RIC" localSheetId="13">IndexInformation!$B$21</definedName>
    <definedName name="ROADproforma">[0]!ROADproforma</definedName>
    <definedName name="rrrrrrrr" localSheetId="7" hidden="1">{"'RCIM'!$E$128"}</definedName>
    <definedName name="rrrrrrrr" localSheetId="9" hidden="1">{"'RCIM'!$E$128"}</definedName>
    <definedName name="rrrrrrrr" localSheetId="8" hidden="1">{"'RCIM'!$E$128"}</definedName>
    <definedName name="rrrrrrrr" localSheetId="10" hidden="1">{"'RCIM'!$E$128"}</definedName>
    <definedName name="rrrrrrrr" localSheetId="3" hidden="1">{"'RCIM'!$E$128"}</definedName>
    <definedName name="rrrrrrrr" localSheetId="5" hidden="1">{"'RCIM'!$E$128"}</definedName>
    <definedName name="rrrrrrrr" hidden="1">{"'RCIM'!$E$128"}</definedName>
    <definedName name="sad">[0]!sad</definedName>
    <definedName name="SECSettlement" localSheetId="0">ImportantDisclosures!#REF!</definedName>
    <definedName name="SEDOL" localSheetId="13">IndexInformation!$B$22</definedName>
    <definedName name="sencount" hidden="1">1</definedName>
    <definedName name="seniorRate">"SrRate"</definedName>
    <definedName name="SharesConvertibleSecurities">0</definedName>
    <definedName name="SharesFullyDiluted">0</definedName>
    <definedName name="SharesOptions">0</definedName>
    <definedName name="SharesOutstandingLatestDate">0</definedName>
    <definedName name="SharesOutstandingOther">0</definedName>
    <definedName name="SharesOutstandingSenior">0</definedName>
    <definedName name="SharesOutstandingSubordinate">0</definedName>
    <definedName name="SharesPrimary">0</definedName>
    <definedName name="SharesWarrants">0</definedName>
    <definedName name="sName">[0]!sName</definedName>
    <definedName name="sName1">[0]!sName1</definedName>
    <definedName name="solver_lin" hidden="1">0</definedName>
    <definedName name="solver_num" hidden="1">0</definedName>
    <definedName name="solver_typ" hidden="1">3</definedName>
    <definedName name="solver_val" hidden="1">0.1076</definedName>
    <definedName name="SourceDefined" localSheetId="0">ImportantDisclosures!$A$19</definedName>
    <definedName name="spebdy" localSheetId="7" hidden="1">{"'RCIM'!$E$128"}</definedName>
    <definedName name="spebdy" localSheetId="9" hidden="1">{"'RCIM'!$E$128"}</definedName>
    <definedName name="spebdy" localSheetId="8" hidden="1">{"'RCIM'!$E$128"}</definedName>
    <definedName name="spebdy" localSheetId="10" hidden="1">{"'RCIM'!$E$128"}</definedName>
    <definedName name="spebdy" localSheetId="3" hidden="1">{"'RCIM'!$E$128"}</definedName>
    <definedName name="spebdy" localSheetId="5" hidden="1">{"'RCIM'!$E$128"}</definedName>
    <definedName name="spebdy" hidden="1">{"'RCIM'!$E$128"}</definedName>
    <definedName name="SPWS_WBID">"F1754E3C-8B33-11D3-B915-000086369788"</definedName>
    <definedName name="SrRate">"SrRating"</definedName>
    <definedName name="StatsAccessLinesDomesticInternationalTotalAverage">0</definedName>
    <definedName name="StatsAccessLinesTotalAverage">0</definedName>
    <definedName name="StatsAverageMonthlyRevenue">0</definedName>
    <definedName name="StatsEmployeesConsolidatedInternational">0</definedName>
    <definedName name="StatsEmployeesTelephoneInternational">0</definedName>
    <definedName name="StatsPagingAverageMonthlyRevenue">0</definedName>
    <definedName name="StatsPagingSubscribers">0</definedName>
    <definedName name="StatsPenetration">0</definedName>
    <definedName name="StatsPOPS">0</definedName>
    <definedName name="StatsProportionatePenetration">0</definedName>
    <definedName name="StatsProportionatePOPS">0</definedName>
    <definedName name="StatsProportionateSubscribersAverage">0</definedName>
    <definedName name="StatsProportionateSubscribersBeginning">0</definedName>
    <definedName name="StatsProportionateSubscribersEnding">0</definedName>
    <definedName name="StatsProportionateSubscribersNetAdds">0</definedName>
    <definedName name="StatsSubscribersAverage">0</definedName>
    <definedName name="StatsSubscribersBeginning">0</definedName>
    <definedName name="StatsSubscribersEnding">0</definedName>
    <definedName name="StatsSubscribersNetAdds">0</definedName>
    <definedName name="StockRating" localSheetId="0">ImportantDisclosures!$A$11</definedName>
    <definedName name="SubjectCode" localSheetId="13">IndexInformation!$B$6</definedName>
    <definedName name="SubmitterUserId">IndexInformation!$B$39</definedName>
    <definedName name="SUPPRESSED" localSheetId="14">ModPubIndex!$A$13</definedName>
    <definedName name="Target_Net_Debt">"targ_netdebt"</definedName>
    <definedName name="TargetPrice" localSheetId="0">ImportantDisclosures!$A$15</definedName>
    <definedName name="tax_rate">38%</definedName>
    <definedName name="TemplateRegion">IndexInformation!$B$36</definedName>
    <definedName name="Test">BS_LongTermInvestments</definedName>
    <definedName name="tester">BS_LongTermInvestments</definedName>
    <definedName name="Theater" localSheetId="10" hidden="1">{#N/A,#N/A,FALSE,"Index";"Stmts_Qtrs",#N/A,FALSE,"Summary";"Stmts_24 mo",#N/A,FALSE,"Summary";"Summary_24",#N/A,FALSE,"Revenue";"Month_24",#N/A,FALSE,"Engineering";"Month_24",#N/A,FALSE,"Marketing";"Month_24",#N/A,FALSE,"G &amp; A";"Month_24",#N/A,FALSE,"Manufacturing"}</definedName>
    <definedName name="Theater" localSheetId="3" hidden="1">{#N/A,#N/A,FALSE,"Index";"Stmts_Qtrs",#N/A,FALSE,"Summary";"Stmts_24 mo",#N/A,FALSE,"Summary";"Summary_24",#N/A,FALSE,"Revenue";"Month_24",#N/A,FALSE,"Engineering";"Month_24",#N/A,FALSE,"Marketing";"Month_24",#N/A,FALSE,"G &amp; A";"Month_24",#N/A,FALSE,"Manufacturing"}</definedName>
    <definedName name="Theater" localSheetId="5" hidden="1">{#N/A,#N/A,FALSE,"Index";"Stmts_Qtrs",#N/A,FALSE,"Summary";"Stmts_24 mo",#N/A,FALSE,"Summary";"Summary_24",#N/A,FALSE,"Revenue";"Month_24",#N/A,FALSE,"Engineering";"Month_24",#N/A,FALSE,"Marketing";"Month_24",#N/A,FALSE,"G &amp; A";"Month_24",#N/A,FALSE,"Manufacturing"}</definedName>
    <definedName name="Theater" hidden="1">{#N/A,#N/A,FALSE,"Index";"Stmts_Qtrs",#N/A,FALSE,"Summary";"Stmts_24 mo",#N/A,FALSE,"Summary";"Summary_24",#N/A,FALSE,"Revenue";"Month_24",#N/A,FALSE,"Engineering";"Month_24",#N/A,FALSE,"Marketing";"Month_24",#N/A,FALSE,"G &amp; A";"Month_24",#N/A,FALSE,"Manufacturing"}</definedName>
    <definedName name="This_Year">"1998E"</definedName>
    <definedName name="Ticker" localSheetId="0">ImportantDisclosures!$A$10</definedName>
    <definedName name="TickerRegion">IndexInformation!$B$41</definedName>
    <definedName name="Tickers" localSheetId="13">IndexInformation!$B$19</definedName>
    <definedName name="Total_Fair_Market_Value_Per_Share">"dcfval03"</definedName>
    <definedName name="UpdateReason" localSheetId="13">IndexInformation!$B$17</definedName>
    <definedName name="USRegDisclosures" localSheetId="0">ImportantDisclosures!#REF!</definedName>
    <definedName name="Valuation_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Valuation_Bull"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ValuationAdjustmentsOther">0</definedName>
    <definedName name="ValuationAdjustmentsValue">0</definedName>
    <definedName name="ValuationCellularValue">0</definedName>
    <definedName name="ValuationDebtAdjustment">0</definedName>
    <definedName name="ValuationDebtNet">0</definedName>
    <definedName name="ValuationDebtTotal">0</definedName>
    <definedName name="ValuationFirmValue">0</definedName>
    <definedName name="ValuationInvestments">0</definedName>
    <definedName name="ValuationMarketCapitalization">0</definedName>
    <definedName name="ValuationOtherValue">0</definedName>
    <definedName name="ValuationPagingValue">0</definedName>
    <definedName name="ValuationTelephoneValue">0</definedName>
    <definedName name="ValuationWirelessValue">0</definedName>
    <definedName name="workmodel">#N/A</definedName>
    <definedName name="wrn.2._.pagers." localSheetId="7" hidden="1">{"Cover",#N/A,FALSE,"Cover";"Summary",#N/A,FALSE,"Summarpage"}</definedName>
    <definedName name="wrn.2._.pagers." localSheetId="9" hidden="1">{"Cover",#N/A,FALSE,"Cover";"Summary",#N/A,FALSE,"Summarpage"}</definedName>
    <definedName name="wrn.2._.pagers." localSheetId="8" hidden="1">{"Cover",#N/A,FALSE,"Cover";"Summary",#N/A,FALSE,"Summarpage"}</definedName>
    <definedName name="wrn.2._.pagers." localSheetId="10" hidden="1">{"Cover",#N/A,FALSE,"Cover";"Summary",#N/A,FALSE,"Summarpage"}</definedName>
    <definedName name="wrn.2._.pagers." localSheetId="3" hidden="1">{"Cover",#N/A,FALSE,"Cover";"Summary",#N/A,FALSE,"Summarpage"}</definedName>
    <definedName name="wrn.2._.pagers." localSheetId="5" hidden="1">{"Cover",#N/A,FALSE,"Cover";"Summary",#N/A,FALSE,"Summarpage"}</definedName>
    <definedName name="wrn.2._.pagers." hidden="1">{"Cover",#N/A,FALSE,"Cover";"Summary",#N/A,FALSE,"Summarpage"}</definedName>
    <definedName name="wrn.2._.pagers._1" hidden="1">{"Cover",#N/A,FALSE,"Cover";"Summary",#N/A,FALSE,"Summarpage"}</definedName>
    <definedName name="wrn.2._.pagers._2" hidden="1">{"Cover",#N/A,FALSE,"Cover";"Summary",#N/A,FALSE,"Summarpage"}</definedName>
    <definedName name="wrn.2._.pagers._3" hidden="1">{"Cover",#N/A,FALSE,"Cover";"Summary",#N/A,FALSE,"Summarpage"}</definedName>
    <definedName name="wrn.2._.pagers._4" hidden="1">{"Cover",#N/A,FALSE,"Cover";"Summary",#N/A,FALSE,"Summarpage"}</definedName>
    <definedName name="wrn.2._.pagers._5" hidden="1">{"Cover",#N/A,FALSE,"Cover";"Summary",#N/A,FALSE,"Summarpage"}</definedName>
    <definedName name="wrn.allpages." localSheetId="7" hidden="1">{#N/A,#N/A,TRUE,"Historicals";#N/A,#N/A,TRUE,"Charts";#N/A,#N/A,TRUE,"Forecasts"}</definedName>
    <definedName name="wrn.allpages." localSheetId="9" hidden="1">{#N/A,#N/A,TRUE,"Historicals";#N/A,#N/A,TRUE,"Charts";#N/A,#N/A,TRUE,"Forecasts"}</definedName>
    <definedName name="wrn.allpages." localSheetId="8" hidden="1">{#N/A,#N/A,TRUE,"Historicals";#N/A,#N/A,TRUE,"Charts";#N/A,#N/A,TRUE,"Forecasts"}</definedName>
    <definedName name="wrn.allpages." localSheetId="10" hidden="1">{#N/A,#N/A,TRUE,"Historicals";#N/A,#N/A,TRUE,"Charts";#N/A,#N/A,TRUE,"Forecasts"}</definedName>
    <definedName name="wrn.allpages." localSheetId="3" hidden="1">{#N/A,#N/A,TRUE,"Historicals";#N/A,#N/A,TRUE,"Charts";#N/A,#N/A,TRUE,"Forecasts"}</definedName>
    <definedName name="wrn.allpages." localSheetId="5" hidden="1">{#N/A,#N/A,TRUE,"Historicals";#N/A,#N/A,TRUE,"Charts";#N/A,#N/A,TRUE,"Forecasts"}</definedName>
    <definedName name="wrn.allpages." hidden="1">{#N/A,#N/A,TRUE,"Historicals";#N/A,#N/A,TRUE,"Charts";#N/A,#N/A,TRUE,"Forecasts"}</definedName>
    <definedName name="wrn.allpages._1" hidden="1">{#N/A,#N/A,TRUE,"Historicals";#N/A,#N/A,TRUE,"Charts";#N/A,#N/A,TRUE,"Forecasts"}</definedName>
    <definedName name="wrn.allpages._2" hidden="1">{#N/A,#N/A,TRUE,"Historicals";#N/A,#N/A,TRUE,"Charts";#N/A,#N/A,TRUE,"Forecasts"}</definedName>
    <definedName name="wrn.allpages._3" hidden="1">{#N/A,#N/A,TRUE,"Historicals";#N/A,#N/A,TRUE,"Charts";#N/A,#N/A,TRUE,"Forecasts"}</definedName>
    <definedName name="wrn.allpages._4" hidden="1">{#N/A,#N/A,TRUE,"Historicals";#N/A,#N/A,TRUE,"Charts";#N/A,#N/A,TRUE,"Forecasts"}</definedName>
    <definedName name="wrn.allpages._5" hidden="1">{#N/A,#N/A,TRUE,"Historicals";#N/A,#N/A,TRUE,"Charts";#N/A,#N/A,TRUE,"Forecasts"}</definedName>
    <definedName name="wrn.Complete."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9"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8"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10"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4"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nsolidated._.Statements." localSheetId="7" hidden="1">{"view1",#N/A,FALSE,"EARN (US$)";"view1",#N/A,FALSE,"DASTBS (US$)";"view1",#N/A,FALSE,"DASTCF (US$)"}</definedName>
    <definedName name="wrn.Consolidated._.Statements." localSheetId="9" hidden="1">{"view1",#N/A,FALSE,"EARN (US$)";"view1",#N/A,FALSE,"DASTBS (US$)";"view1",#N/A,FALSE,"DASTCF (US$)"}</definedName>
    <definedName name="wrn.Consolidated._.Statements." localSheetId="8" hidden="1">{"view1",#N/A,FALSE,"EARN (US$)";"view1",#N/A,FALSE,"DASTBS (US$)";"view1",#N/A,FALSE,"DASTCF (US$)"}</definedName>
    <definedName name="wrn.Consolidated._.Statements." localSheetId="10" hidden="1">{"view1",#N/A,FALSE,"EARN (US$)";"view1",#N/A,FALSE,"DASTBS (US$)";"view1",#N/A,FALSE,"DASTCF (US$)"}</definedName>
    <definedName name="wrn.Consolidated._.Statements." localSheetId="3" hidden="1">{"view1",#N/A,FALSE,"EARN (US$)";"view1",#N/A,FALSE,"DASTBS (US$)";"view1",#N/A,FALSE,"DASTCF (US$)"}</definedName>
    <definedName name="wrn.Consolidated._.Statements." localSheetId="5" hidden="1">{"view1",#N/A,FALSE,"EARN (US$)";"view1",#N/A,FALSE,"DASTBS (US$)";"view1",#N/A,FALSE,"DASTCF (US$)"}</definedName>
    <definedName name="wrn.Consolidated._.Statements." hidden="1">{"view1",#N/A,FALSE,"EARN (US$)";"view1",#N/A,FALSE,"DASTBS (US$)";"view1",#N/A,FALSE,"DASTCF (US$)"}</definedName>
    <definedName name="wrn.Consolidated._.Statements._1" hidden="1">{"view1",#N/A,FALSE,"EARN (US$)";"view1",#N/A,FALSE,"DASTBS (US$)";"view1",#N/A,FALSE,"DASTCF (US$)"}</definedName>
    <definedName name="wrn.Consolidated._.Statements._2" hidden="1">{"view1",#N/A,FALSE,"EARN (US$)";"view1",#N/A,FALSE,"DASTBS (US$)";"view1",#N/A,FALSE,"DASTCF (US$)"}</definedName>
    <definedName name="wrn.Consolidated._.Statements._3" hidden="1">{"view1",#N/A,FALSE,"EARN (US$)";"view1",#N/A,FALSE,"DASTBS (US$)";"view1",#N/A,FALSE,"DASTCF (US$)"}</definedName>
    <definedName name="wrn.Consolidated._.Statements._4" hidden="1">{"view1",#N/A,FALSE,"EARN (US$)";"view1",#N/A,FALSE,"DASTBS (US$)";"view1",#N/A,FALSE,"DASTCF (US$)"}</definedName>
    <definedName name="wrn.Consolidated._.Statements._5" hidden="1">{"view1",#N/A,FALSE,"EARN (US$)";"view1",#N/A,FALSE,"DASTBS (US$)";"view1",#N/A,FALSE,"DASTCF (US$)"}</definedName>
    <definedName name="wrn.Covers." localSheetId="7" hidden="1">{"view1",#N/A,FALSE,"MOTEARN";"view1",#N/A,FALSE,"Bal Sht";"view1",#N/A,FALSE,"Cash Flows"}</definedName>
    <definedName name="wrn.Covers." localSheetId="9" hidden="1">{"view1",#N/A,FALSE,"MOTEARN";"view1",#N/A,FALSE,"Bal Sht";"view1",#N/A,FALSE,"Cash Flows"}</definedName>
    <definedName name="wrn.Covers." localSheetId="8" hidden="1">{"view1",#N/A,FALSE,"MOTEARN";"view1",#N/A,FALSE,"Bal Sht";"view1",#N/A,FALSE,"Cash Flows"}</definedName>
    <definedName name="wrn.Covers." localSheetId="10" hidden="1">{"view1",#N/A,FALSE,"MOTEARN";"view1",#N/A,FALSE,"Bal Sht";"view1",#N/A,FALSE,"Cash Flows"}</definedName>
    <definedName name="wrn.Covers." localSheetId="3" hidden="1">{"view1",#N/A,FALSE,"MOTEARN";"view1",#N/A,FALSE,"Bal Sht";"view1",#N/A,FALSE,"Cash Flows"}</definedName>
    <definedName name="wrn.Covers." localSheetId="5" hidden="1">{"view1",#N/A,FALSE,"MOTEARN";"view1",#N/A,FALSE,"Bal Sht";"view1",#N/A,FALSE,"Cash Flows"}</definedName>
    <definedName name="wrn.Covers." hidden="1">{"view1",#N/A,FALSE,"MOTEARN";"view1",#N/A,FALSE,"Bal Sht";"view1",#N/A,FALSE,"Cash Flows"}</definedName>
    <definedName name="wrn.Covers._1" hidden="1">{"view1",#N/A,FALSE,"MOTEARN";"view1",#N/A,FALSE,"Bal Sht";"view1",#N/A,FALSE,"Cash Flows"}</definedName>
    <definedName name="wrn.Covers._2" hidden="1">{"view1",#N/A,FALSE,"MOTEARN";"view1",#N/A,FALSE,"Bal Sht";"view1",#N/A,FALSE,"Cash Flows"}</definedName>
    <definedName name="wrn.Covers._3" hidden="1">{"view1",#N/A,FALSE,"MOTEARN";"view1",#N/A,FALSE,"Bal Sht";"view1",#N/A,FALSE,"Cash Flows"}</definedName>
    <definedName name="wrn.Covers._4" hidden="1">{"view1",#N/A,FALSE,"MOTEARN";"view1",#N/A,FALSE,"Bal Sht";"view1",#N/A,FALSE,"Cash Flows"}</definedName>
    <definedName name="wrn.Covers._5" hidden="1">{"view1",#N/A,FALSE,"MOTEARN";"view1",#N/A,FALSE,"Bal Sht";"view1",#N/A,FALSE,"Cash Flows"}</definedName>
    <definedName name="wrn.FISV._.5._.year._.model." hidden="1">{"Assns Fax",#N/A,FALSE,"Assumptions";"Financial View",#N/A,FALSE,"Earnings";"DCF View",#N/A,FALSE,"Earnings";"Sensitivity",#N/A,FALSE,"DCF"}</definedName>
    <definedName name="wrn.Industry.xls." hidden="1">{#N/A,#N/A,FALSE,"Earnings";#N/A,#N/A,FALSE,"Overview";#N/A,#N/A,FALSE,"Summary";#N/A,#N/A,FALSE,"Summary II";#N/A,#N/A,FALSE,"R&amp;D";#N/A,#N/A,FALSE,"R&amp;D Forecast";#N/A,#N/A,FALSE,"Tax Adj";#N/A,#N/A,FALSE,"Goodwill";#N/A,#N/A,FALSE,"FX ";#N/A,#N/A,FALSE,"Consolidation";#N/A,#N/A,FALSE,"Provisions"}</definedName>
    <definedName name="wrn.Industry.xls._1" hidden="1">{#N/A,#N/A,FALSE,"Earnings";#N/A,#N/A,FALSE,"Overview";#N/A,#N/A,FALSE,"Summary";#N/A,#N/A,FALSE,"Summary II";#N/A,#N/A,FALSE,"R&amp;D";#N/A,#N/A,FALSE,"R&amp;D Forecast";#N/A,#N/A,FALSE,"Tax Adj";#N/A,#N/A,FALSE,"Goodwill";#N/A,#N/A,FALSE,"FX ";#N/A,#N/A,FALSE,"Consolidation";#N/A,#N/A,FALSE,"Provisions"}</definedName>
    <definedName name="wrn.Marketing._.Backup." hidden="1">{"1. Earnings Variance",#N/A,FALSE,"Earnings Variance";"2.Income Statement",#N/A,FALSE,"Income Statement";"3. Balance Sheet",#N/A,FALSE,"Balance Sheet";"4. Cash Flow",#N/A,FALSE,"Cash Flow"}</definedName>
    <definedName name="wrn.MOBIL." localSheetId="7" hidden="1">{"quarter",#N/A,FALSE,"MOB"}</definedName>
    <definedName name="wrn.MOBIL." localSheetId="9" hidden="1">{"quarter",#N/A,FALSE,"MOB"}</definedName>
    <definedName name="wrn.MOBIL." localSheetId="8" hidden="1">{"quarter",#N/A,FALSE,"MOB"}</definedName>
    <definedName name="wrn.MOBIL." localSheetId="10" hidden="1">{"quarter",#N/A,FALSE,"MOB"}</definedName>
    <definedName name="wrn.MOBIL." localSheetId="3" hidden="1">{"quarter",#N/A,FALSE,"MOB"}</definedName>
    <definedName name="wrn.MOBIL." localSheetId="5" hidden="1">{"quarter",#N/A,FALSE,"MOB"}</definedName>
    <definedName name="wrn.MOBIL." hidden="1">{"quarter",#N/A,FALSE,"MOB"}</definedName>
    <definedName name="wrn.MOBIL._1" hidden="1">{"quarter",#N/A,FALSE,"MOB"}</definedName>
    <definedName name="wrn.OUTPUT." localSheetId="7" hidden="1">{"DCF","UPSIDE CASE",FALSE,"Sheet1";"DCF","BASE CASE",FALSE,"Sheet1";"DCF","DOWNSIDE CASE",FALSE,"Sheet1"}</definedName>
    <definedName name="wrn.OUTPUT." localSheetId="9" hidden="1">{"DCF","UPSIDE CASE",FALSE,"Sheet1";"DCF","BASE CASE",FALSE,"Sheet1";"DCF","DOWNSIDE CASE",FALSE,"Sheet1"}</definedName>
    <definedName name="wrn.OUTPUT." localSheetId="8" hidden="1">{"DCF","UPSIDE CASE",FALSE,"Sheet1";"DCF","BASE CASE",FALSE,"Sheet1";"DCF","DOWNSIDE CASE",FALSE,"Sheet1"}</definedName>
    <definedName name="wrn.OUTPUT." localSheetId="10" hidden="1">{"DCF","UPSIDE CASE",FALSE,"Sheet1";"DCF","BASE CASE",FALSE,"Sheet1";"DCF","DOWNSIDE CASE",FALSE,"Sheet1"}</definedName>
    <definedName name="wrn.OUTPUT." localSheetId="3" hidden="1">{"DCF","UPSIDE CASE",FALSE,"Sheet1";"DCF","BASE CASE",FALSE,"Sheet1";"DCF","DOWNSIDE CASE",FALSE,"Sheet1"}</definedName>
    <definedName name="wrn.OUTPUT." localSheetId="5" hidden="1">{"DCF","UPSIDE CASE",FALSE,"Sheet1";"DCF","BASE CASE",FALSE,"Sheet1";"DCF","DOWNSIDE CASE",FALSE,"Sheet1"}</definedName>
    <definedName name="wrn.OUTPUT." hidden="1">{"DCF","UPSIDE CASE",FALSE,"Sheet1";"DCF","BASE CASE",FALSE,"Sheet1";"DCF","DOWNSIDE CASE",FALSE,"Sheet1"}</definedName>
    <definedName name="wrn.Print._.24." localSheetId="7" hidden="1">{#N/A,#N/A,FALSE,"Index";"Stmts_Qtrs",#N/A,FALSE,"Summary";"Stmts_24 mo",#N/A,FALSE,"Summary";"Summary_24",#N/A,FALSE,"Revenue";"Month_24",#N/A,FALSE,"Engineering";"Month_24",#N/A,FALSE,"Marketing";"Month_24",#N/A,FALSE,"G &amp; A";"Month_24",#N/A,FALSE,"Manufacturing"}</definedName>
    <definedName name="wrn.Print._.24." localSheetId="9" hidden="1">{#N/A,#N/A,FALSE,"Index";"Stmts_Qtrs",#N/A,FALSE,"Summary";"Stmts_24 mo",#N/A,FALSE,"Summary";"Summary_24",#N/A,FALSE,"Revenue";"Month_24",#N/A,FALSE,"Engineering";"Month_24",#N/A,FALSE,"Marketing";"Month_24",#N/A,FALSE,"G &amp; A";"Month_24",#N/A,FALSE,"Manufacturing"}</definedName>
    <definedName name="wrn.Print._.24." localSheetId="8" hidden="1">{#N/A,#N/A,FALSE,"Index";"Stmts_Qtrs",#N/A,FALSE,"Summary";"Stmts_24 mo",#N/A,FALSE,"Summary";"Summary_24",#N/A,FALSE,"Revenue";"Month_24",#N/A,FALSE,"Engineering";"Month_24",#N/A,FALSE,"Marketing";"Month_24",#N/A,FALSE,"G &amp; A";"Month_24",#N/A,FALSE,"Manufacturing"}</definedName>
    <definedName name="wrn.Print._.24." localSheetId="10" hidden="1">{#N/A,#N/A,FALSE,"Index";"Stmts_Qtrs",#N/A,FALSE,"Summary";"Stmts_24 mo",#N/A,FALSE,"Summary";"Summary_24",#N/A,FALSE,"Revenue";"Month_24",#N/A,FALSE,"Engineering";"Month_24",#N/A,FALSE,"Marketing";"Month_24",#N/A,FALSE,"G &amp; A";"Month_24",#N/A,FALSE,"Manufacturing"}</definedName>
    <definedName name="wrn.Print._.24." localSheetId="3" hidden="1">{#N/A,#N/A,FALSE,"Index";"Stmts_Qtrs",#N/A,FALSE,"Summary";"Stmts_24 mo",#N/A,FALSE,"Summary";"Summary_24",#N/A,FALSE,"Revenue";"Month_24",#N/A,FALSE,"Engineering";"Month_24",#N/A,FALSE,"Marketing";"Month_24",#N/A,FALSE,"G &amp; A";"Month_24",#N/A,FALSE,"Manufacturing"}</definedName>
    <definedName name="wrn.Print._.24." localSheetId="5" hidden="1">{#N/A,#N/A,FALSE,"Index";"Stmts_Qtrs",#N/A,FALSE,"Summary";"Stmts_24 mo",#N/A,FALSE,"Summary";"Summary_24",#N/A,FALSE,"Revenue";"Month_24",#N/A,FALSE,"Engineering";"Month_24",#N/A,FALSE,"Marketing";"Month_24",#N/A,FALSE,"G &amp; A";"Month_24",#N/A,FALSE,"Manufacturing"}</definedName>
    <definedName name="wrn.Print._.24." hidden="1">{#N/A,#N/A,FALSE,"Index";"Stmts_Qtrs",#N/A,FALSE,"Summary";"Stmts_24 mo",#N/A,FALSE,"Summary";"Summary_24",#N/A,FALSE,"Revenue";"Month_24",#N/A,FALSE,"Engineering";"Month_24",#N/A,FALSE,"Marketing";"Month_24",#N/A,FALSE,"G &amp; A";"Month_24",#N/A,FALSE,"Manufacturing"}</definedName>
    <definedName name="wrn.Print._.24._1" hidden="1">{#N/A,#N/A,FALSE,"Index";"Stmts_Qtrs",#N/A,FALSE,"Summary";"Stmts_24 mo",#N/A,FALSE,"Summary";"Summary_24",#N/A,FALSE,"Revenue";"Month_24",#N/A,FALSE,"Engineering";"Month_24",#N/A,FALSE,"Marketing";"Month_24",#N/A,FALSE,"G &amp; A";"Month_24",#N/A,FALSE,"Manufacturing"}</definedName>
    <definedName name="wrn.Pulp." localSheetId="7" hidden="1">{"Pulp Production",#N/A,FALSE,"Pulp";"Pulp Earnings",#N/A,FALSE,"Pulp"}</definedName>
    <definedName name="wrn.Pulp." localSheetId="9" hidden="1">{"Pulp Production",#N/A,FALSE,"Pulp";"Pulp Earnings",#N/A,FALSE,"Pulp"}</definedName>
    <definedName name="wrn.Pulp." localSheetId="8" hidden="1">{"Pulp Production",#N/A,FALSE,"Pulp";"Pulp Earnings",#N/A,FALSE,"Pulp"}</definedName>
    <definedName name="wrn.Pulp." localSheetId="10" hidden="1">{"Pulp Production",#N/A,FALSE,"Pulp";"Pulp Earnings",#N/A,FALSE,"Pulp"}</definedName>
    <definedName name="wrn.Pulp." localSheetId="3" hidden="1">{"Pulp Production",#N/A,FALSE,"Pulp";"Pulp Earnings",#N/A,FALSE,"Pulp"}</definedName>
    <definedName name="wrn.Pulp." localSheetId="5" hidden="1">{"Pulp Production",#N/A,FALSE,"Pulp";"Pulp Earnings",#N/A,FALSE,"Pulp"}</definedName>
    <definedName name="wrn.Pulp." hidden="1">{"Pulp Production",#N/A,FALSE,"Pulp";"Pulp Earnings",#N/A,FALSE,"Pulp"}</definedName>
    <definedName name="wrn.Pulp._1" hidden="1">{"Pulp Production",#N/A,FALSE,"Pulp";"Pulp Earnings",#N/A,FALSE,"Pulp"}</definedName>
    <definedName name="wrn.Pulp._2" hidden="1">{"Pulp Production",#N/A,FALSE,"Pulp";"Pulp Earnings",#N/A,FALSE,"Pulp"}</definedName>
    <definedName name="wrn.Pulp._3" hidden="1">{"Pulp Production",#N/A,FALSE,"Pulp";"Pulp Earnings",#N/A,FALSE,"Pulp"}</definedName>
    <definedName name="wrn.Pulp._4" hidden="1">{"Pulp Production",#N/A,FALSE,"Pulp";"Pulp Earnings",#N/A,FALSE,"Pulp"}</definedName>
    <definedName name="wrn.Pulp._5" hidden="1">{"Pulp Production",#N/A,FALSE,"Pulp";"Pulp Earnings",#N/A,FALSE,"Pulp"}</definedName>
    <definedName name="wrn.Segments." localSheetId="7"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8"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3" hidden="1">{"view1",#N/A,FALSE,"Consolidated";"view2",#N/A,FALSE,"Consolidated (sum)";"view1",#N/A,FALSE,"Gen Sys";"view1",#N/A,FALSE,"Semicon";"view1",#N/A,FALSE,"Mess|Med";"view1",#N/A,FALSE,"Land Mob";"view1",#N/A,FALSE,"Other Prod";"view1",#N/A,FALSE,"Adj|Elim"}</definedName>
    <definedName name="wrn.Segments." localSheetId="5" hidden="1">{"view1",#N/A,FALSE,"Consolidated";"view2",#N/A,FALSE,"Consolidated (sum)";"view1",#N/A,FALSE,"Gen Sys";"view1",#N/A,FALSE,"Semicon";"view1",#N/A,FALSE,"Mess|Med";"view1",#N/A,FALSE,"Land Mob";"view1",#N/A,FALSE,"Other Prod";"view1",#N/A,FALSE,"Adj|Elim"}</definedName>
    <definedName name="wrn.Segments." hidden="1">{"view1",#N/A,FALSE,"Consolidated";"view2",#N/A,FALSE,"Consolidated (sum)";"view1",#N/A,FALSE,"Gen Sys";"view1",#N/A,FALSE,"Semicon";"view1",#N/A,FALSE,"Mess|Med";"view1",#N/A,FALSE,"Land Mob";"view1",#N/A,FALSE,"Other Prod";"view1",#N/A,FALSE,"Adj|Elim"}</definedName>
    <definedName name="wrn.Segments._1" hidden="1">{"view1",#N/A,FALSE,"Consolidated";"view2",#N/A,FALSE,"Consolidated (sum)";"view1",#N/A,FALSE,"Gen Sys";"view1",#N/A,FALSE,"Semicon";"view1",#N/A,FALSE,"Mess|Med";"view1",#N/A,FALSE,"Land Mob";"view1",#N/A,FALSE,"Other Prod";"view1",#N/A,FALSE,"Adj|Elim"}</definedName>
    <definedName name="wrn.Segments._2" hidden="1">{"view1",#N/A,FALSE,"Consolidated";"view2",#N/A,FALSE,"Consolidated (sum)";"view1",#N/A,FALSE,"Gen Sys";"view1",#N/A,FALSE,"Semicon";"view1",#N/A,FALSE,"Mess|Med";"view1",#N/A,FALSE,"Land Mob";"view1",#N/A,FALSE,"Other Prod";"view1",#N/A,FALSE,"Adj|Elim"}</definedName>
    <definedName name="wrn.Segments._3" hidden="1">{"view1",#N/A,FALSE,"Consolidated";"view2",#N/A,FALSE,"Consolidated (sum)";"view1",#N/A,FALSE,"Gen Sys";"view1",#N/A,FALSE,"Semicon";"view1",#N/A,FALSE,"Mess|Med";"view1",#N/A,FALSE,"Land Mob";"view1",#N/A,FALSE,"Other Prod";"view1",#N/A,FALSE,"Adj|Elim"}</definedName>
    <definedName name="wrn.Segments._4" hidden="1">{"view1",#N/A,FALSE,"Consolidated";"view2",#N/A,FALSE,"Consolidated (sum)";"view1",#N/A,FALSE,"Gen Sys";"view1",#N/A,FALSE,"Semicon";"view1",#N/A,FALSE,"Mess|Med";"view1",#N/A,FALSE,"Land Mob";"view1",#N/A,FALSE,"Other Prod";"view1",#N/A,FALSE,"Adj|Elim"}</definedName>
    <definedName name="wrn.Segments._5" hidden="1">{"view1",#N/A,FALSE,"Consolidated";"view2",#N/A,FALSE,"Consolidated (sum)";"view1",#N/A,FALSE,"Gen Sys";"view1",#N/A,FALSE,"Semicon";"view1",#N/A,FALSE,"Mess|Med";"view1",#N/A,FALSE,"Land Mob";"view1",#N/A,FALSE,"Other Prod";"view1",#N/A,FALSE,"Adj|Elim"}</definedName>
    <definedName name="wrn.Sensitivity._.Analysis." hidden="1">{"Sensitivity Tables",#N/A,FALSE,"DCF"}</definedName>
    <definedName name="wrn.Tables." localSheetId="7" hidden="1">{"view1",#N/A,FALSE,"Tables";"view2",#N/A,FALSE,"Tables";"view3",#N/A,FALSE,"Tables"}</definedName>
    <definedName name="wrn.Tables." localSheetId="9" hidden="1">{"view1",#N/A,FALSE,"Tables";"view2",#N/A,FALSE,"Tables";"view3",#N/A,FALSE,"Tables"}</definedName>
    <definedName name="wrn.Tables." localSheetId="8" hidden="1">{"view1",#N/A,FALSE,"Tables";"view2",#N/A,FALSE,"Tables";"view3",#N/A,FALSE,"Tables"}</definedName>
    <definedName name="wrn.Tables." localSheetId="10" hidden="1">{"view1",#N/A,FALSE,"Tables";"view2",#N/A,FALSE,"Tables";"view3",#N/A,FALSE,"Tables"}</definedName>
    <definedName name="wrn.Tables." localSheetId="3" hidden="1">{"view1",#N/A,FALSE,"Tables";"view2",#N/A,FALSE,"Tables";"view3",#N/A,FALSE,"Tables"}</definedName>
    <definedName name="wrn.Tables." localSheetId="5" hidden="1">{"view1",#N/A,FALSE,"Tables";"view2",#N/A,FALSE,"Tables";"view3",#N/A,FALSE,"Tables"}</definedName>
    <definedName name="wrn.Tables." hidden="1">{"view1",#N/A,FALSE,"Tables";"view2",#N/A,FALSE,"Tables";"view3",#N/A,FALSE,"Tables"}</definedName>
    <definedName name="wrn.Tables._1" hidden="1">{"view1",#N/A,FALSE,"Tables";"view2",#N/A,FALSE,"Tables";"view3",#N/A,FALSE,"Tables"}</definedName>
    <definedName name="wrn.Tables._2" hidden="1">{"view1",#N/A,FALSE,"Tables";"view2",#N/A,FALSE,"Tables";"view3",#N/A,FALSE,"Tables"}</definedName>
    <definedName name="wrn.Tables._3" hidden="1">{"view1",#N/A,FALSE,"Tables";"view2",#N/A,FALSE,"Tables";"view3",#N/A,FALSE,"Tables"}</definedName>
    <definedName name="wrn.Tables._4" hidden="1">{"view1",#N/A,FALSE,"Tables";"view2",#N/A,FALSE,"Tables";"view3",#N/A,FALSE,"Tables"}</definedName>
    <definedName name="wrn.Tables._5" hidden="1">{"view1",#N/A,FALSE,"Tables";"view2",#N/A,FALSE,"Tables";"view3",#N/A,FALSE,"Tables"}</definedName>
    <definedName name="wvu.cash." localSheetId="7" hidden="1">{TRUE,TRUE,-1.25,-15.5,456.75,279.75,FALSE,FALSE,TRUE,TRUE,0,1,18,1,199,6,3,4,TRUE,TRUE,3,TRUE,1,TRUE,100,"Swvu.cash.","ACwvu.cash.",1,FALSE,FALSE,0.511811023622047,0.511811023622047,0.511811023622047,0.511811023622047,1,"","",FALSE,FALSE,FALSE,FALSE,1,#N/A,1,1,#DIV/0!,FALSE,"Rwvu.cash.",#N/A,FALSE,FALSE}</definedName>
    <definedName name="wvu.cash." localSheetId="9" hidden="1">{TRUE,TRUE,-1.25,-15.5,456.75,279.75,FALSE,FALSE,TRUE,TRUE,0,1,18,1,199,6,3,4,TRUE,TRUE,3,TRUE,1,TRUE,100,"Swvu.cash.","ACwvu.cash.",1,FALSE,FALSE,0.511811023622047,0.511811023622047,0.511811023622047,0.511811023622047,1,"","",FALSE,FALSE,FALSE,FALSE,1,#N/A,1,1,#DIV/0!,FALSE,"Rwvu.cash.",#N/A,FALSE,FALSE}</definedName>
    <definedName name="wvu.cash." localSheetId="8" hidden="1">{TRUE,TRUE,-1.25,-15.5,456.75,279.75,FALSE,FALSE,TRUE,TRUE,0,1,18,1,199,6,3,4,TRUE,TRUE,3,TRUE,1,TRUE,100,"Swvu.cash.","ACwvu.cash.",1,FALSE,FALSE,0.511811023622047,0.511811023622047,0.511811023622047,0.511811023622047,1,"","",FALSE,FALSE,FALSE,FALSE,1,#N/A,1,1,#DIV/0!,FALSE,"Rwvu.cash.",#N/A,FALSE,FALSE}</definedName>
    <definedName name="wvu.cash." localSheetId="10" hidden="1">{TRUE,TRUE,-1.25,-15.5,456.75,279.75,FALSE,FALSE,TRUE,TRUE,0,1,18,1,199,6,3,4,TRUE,TRUE,3,TRUE,1,TRUE,100,"Swvu.cash.","ACwvu.cash.",1,FALSE,FALSE,0.511811023622047,0.511811023622047,0.511811023622047,0.511811023622047,1,"","",FALSE,FALSE,FALSE,FALSE,1,#N/A,1,1,#DIV/0!,FALSE,"Rwvu.cash.",#N/A,FALSE,FALSE}</definedName>
    <definedName name="wvu.cash." localSheetId="3" hidden="1">{TRUE,TRUE,-1.25,-15.5,456.75,279.75,FALSE,FALSE,TRUE,TRUE,0,1,18,1,199,6,3,4,TRUE,TRUE,3,TRUE,1,TRUE,100,"Swvu.cash.","ACwvu.cash.",1,FALSE,FALSE,0.511811023622047,0.511811023622047,0.511811023622047,0.511811023622047,1,"","",FALSE,FALSE,FALSE,FALSE,1,#N/A,1,1,#DIV/0!,FALSE,"Rwvu.cash.",#N/A,FALSE,FALSE}</definedName>
    <definedName name="wvu.cash." localSheetId="5" hidden="1">{TRUE,TRUE,-1.25,-15.5,456.75,279.75,FALSE,FALSE,TRUE,TRUE,0,1,18,1,199,6,3,4,TRUE,TRUE,3,TRUE,1,TRUE,100,"Swvu.cash.","ACwvu.cash.",1,FALSE,FALSE,0.511811023622047,0.511811023622047,0.511811023622047,0.511811023622047,1,"","",FALSE,FALSE,FALSE,FALSE,1,#N/A,1,1,#DIV/0!,FALSE,"Rwvu.cash.",#N/A,FALSE,FALSE}</definedName>
    <definedName name="wvu.cash." localSheetId="1" hidden="1">{TRUE,TRUE,-1.25,-15.5,456.75,279.75,FALSE,FALSE,TRUE,TRUE,0,1,18,1,199,6,3,4,TRUE,TRUE,3,TRUE,1,TRUE,100,"Swvu.cash.","ACwvu.cash.",1,FALSE,FALSE,0.511811023622047,0.511811023622047,0.511811023622047,0.511811023622047,1,"","",FALSE,FALSE,FALSE,FALSE,1,#N/A,1,1,#DIV/0!,FALSE,"Rwvu.cash.",#N/A,FALSE,FALSE}</definedName>
    <definedName name="wvu.cash." hidden="1">{TRUE,TRUE,-1.25,-15.5,456.75,279.75,FALSE,FALSE,TRUE,TRUE,0,1,18,1,199,6,3,4,TRUE,TRUE,3,TRUE,1,TRUE,100,"Swvu.cash.","ACwvu.cash.",1,FALSE,FALSE,0.511811023622047,0.511811023622047,0.511811023622047,0.511811023622047,1,"","",FALSE,FALSE,FALSE,FALSE,1,#N/A,1,1,#DIV/0!,FALSE,"Rwvu.cash.",#N/A,FALSE,FALSE}</definedName>
    <definedName name="wvu.profits." localSheetId="7" hidden="1">{TRUE,TRUE,-1.25,-15.5,456.75,279.75,FALSE,FALSE,TRUE,TRUE,0,1,21,1,127,6,3,4,TRUE,TRUE,3,TRUE,1,TRUE,100,"Swvu.profits.","ACwvu.profits.",1,FALSE,FALSE,0.511811023622047,0.511811023622047,0.511811023622047,0.511811023622047,1,"","",FALSE,FALSE,FALSE,FALSE,1,#N/A,1,1,#DIV/0!,FALSE,"Rwvu.profits.",#N/A,FALSE,FALSE}</definedName>
    <definedName name="wvu.profits." localSheetId="9" hidden="1">{TRUE,TRUE,-1.25,-15.5,456.75,279.75,FALSE,FALSE,TRUE,TRUE,0,1,21,1,127,6,3,4,TRUE,TRUE,3,TRUE,1,TRUE,100,"Swvu.profits.","ACwvu.profits.",1,FALSE,FALSE,0.511811023622047,0.511811023622047,0.511811023622047,0.511811023622047,1,"","",FALSE,FALSE,FALSE,FALSE,1,#N/A,1,1,#DIV/0!,FALSE,"Rwvu.profits.",#N/A,FALSE,FALSE}</definedName>
    <definedName name="wvu.profits." localSheetId="8" hidden="1">{TRUE,TRUE,-1.25,-15.5,456.75,279.75,FALSE,FALSE,TRUE,TRUE,0,1,21,1,127,6,3,4,TRUE,TRUE,3,TRUE,1,TRUE,100,"Swvu.profits.","ACwvu.profits.",1,FALSE,FALSE,0.511811023622047,0.511811023622047,0.511811023622047,0.511811023622047,1,"","",FALSE,FALSE,FALSE,FALSE,1,#N/A,1,1,#DIV/0!,FALSE,"Rwvu.profits.",#N/A,FALSE,FALSE}</definedName>
    <definedName name="wvu.profits." localSheetId="10" hidden="1">{TRUE,TRUE,-1.25,-15.5,456.75,279.75,FALSE,FALSE,TRUE,TRUE,0,1,21,1,127,6,3,4,TRUE,TRUE,3,TRUE,1,TRUE,100,"Swvu.profits.","ACwvu.profits.",1,FALSE,FALSE,0.511811023622047,0.511811023622047,0.511811023622047,0.511811023622047,1,"","",FALSE,FALSE,FALSE,FALSE,1,#N/A,1,1,#DIV/0!,FALSE,"Rwvu.profits.",#N/A,FALSE,FALSE}</definedName>
    <definedName name="wvu.profits." localSheetId="3" hidden="1">{TRUE,TRUE,-1.25,-15.5,456.75,279.75,FALSE,FALSE,TRUE,TRUE,0,1,21,1,127,6,3,4,TRUE,TRUE,3,TRUE,1,TRUE,100,"Swvu.profits.","ACwvu.profits.",1,FALSE,FALSE,0.511811023622047,0.511811023622047,0.511811023622047,0.511811023622047,1,"","",FALSE,FALSE,FALSE,FALSE,1,#N/A,1,1,#DIV/0!,FALSE,"Rwvu.profits.",#N/A,FALSE,FALSE}</definedName>
    <definedName name="wvu.profits." localSheetId="5" hidden="1">{TRUE,TRUE,-1.25,-15.5,456.75,279.75,FALSE,FALSE,TRUE,TRUE,0,1,21,1,127,6,3,4,TRUE,TRUE,3,TRUE,1,TRUE,100,"Swvu.profits.","ACwvu.profits.",1,FALSE,FALSE,0.511811023622047,0.511811023622047,0.511811023622047,0.511811023622047,1,"","",FALSE,FALSE,FALSE,FALSE,1,#N/A,1,1,#DIV/0!,FALSE,"Rwvu.profits.",#N/A,FALSE,FALSE}</definedName>
    <definedName name="wvu.profits." localSheetId="1" hidden="1">{TRUE,TRUE,-1.25,-15.5,456.75,279.75,FALSE,FALSE,TRUE,TRUE,0,1,21,1,127,6,3,4,TRUE,TRUE,3,TRUE,1,TRUE,100,"Swvu.profits.","ACwvu.profits.",1,FALSE,FALSE,0.511811023622047,0.511811023622047,0.511811023622047,0.511811023622047,1,"","",FALSE,FALSE,FALSE,FALSE,1,#N/A,1,1,#DIV/0!,FALSE,"Rwvu.profits.",#N/A,FALSE,FALSE}</definedName>
    <definedName name="wvu.profits." hidden="1">{TRUE,TRUE,-1.25,-15.5,456.75,279.75,FALSE,FALSE,TRUE,TRUE,0,1,21,1,127,6,3,4,TRUE,TRUE,3,TRUE,1,TRUE,100,"Swvu.profits.","ACwvu.profits.",1,FALSE,FALSE,0.511811023622047,0.511811023622047,0.511811023622047,0.511811023622047,1,"","",FALSE,FALSE,FALSE,FALSE,1,#N/A,1,1,#DIV/0!,FALSE,"Rwvu.profits.",#N/A,FALSE,FALSE}</definedName>
    <definedName name="wvu.turnover." localSheetId="7" hidden="1">{TRUE,TRUE,-1.25,-15.5,456.75,279.75,FALSE,FALSE,TRUE,TRUE,0,1,8,1,4,6,3,4,TRUE,TRUE,3,TRUE,1,TRUE,100,"Swvu.turnover.","ACwvu.turnover.",1,FALSE,FALSE,0.511811023622047,0.511811023622047,0.511811023622047,0.511811023622047,1,"","",FALSE,FALSE,FALSE,FALSE,1,#N/A,1,1,#DIV/0!,FALSE,"Rwvu.turnover.",#N/A,FALSE,FALSE}</definedName>
    <definedName name="wvu.turnover." localSheetId="9" hidden="1">{TRUE,TRUE,-1.25,-15.5,456.75,279.75,FALSE,FALSE,TRUE,TRUE,0,1,8,1,4,6,3,4,TRUE,TRUE,3,TRUE,1,TRUE,100,"Swvu.turnover.","ACwvu.turnover.",1,FALSE,FALSE,0.511811023622047,0.511811023622047,0.511811023622047,0.511811023622047,1,"","",FALSE,FALSE,FALSE,FALSE,1,#N/A,1,1,#DIV/0!,FALSE,"Rwvu.turnover.",#N/A,FALSE,FALSE}</definedName>
    <definedName name="wvu.turnover." localSheetId="8" hidden="1">{TRUE,TRUE,-1.25,-15.5,456.75,279.75,FALSE,FALSE,TRUE,TRUE,0,1,8,1,4,6,3,4,TRUE,TRUE,3,TRUE,1,TRUE,100,"Swvu.turnover.","ACwvu.turnover.",1,FALSE,FALSE,0.511811023622047,0.511811023622047,0.511811023622047,0.511811023622047,1,"","",FALSE,FALSE,FALSE,FALSE,1,#N/A,1,1,#DIV/0!,FALSE,"Rwvu.turnover.",#N/A,FALSE,FALSE}</definedName>
    <definedName name="wvu.turnover." localSheetId="10" hidden="1">{TRUE,TRUE,-1.25,-15.5,456.75,279.75,FALSE,FALSE,TRUE,TRUE,0,1,8,1,4,6,3,4,TRUE,TRUE,3,TRUE,1,TRUE,100,"Swvu.turnover.","ACwvu.turnover.",1,FALSE,FALSE,0.511811023622047,0.511811023622047,0.511811023622047,0.511811023622047,1,"","",FALSE,FALSE,FALSE,FALSE,1,#N/A,1,1,#DIV/0!,FALSE,"Rwvu.turnover.",#N/A,FALSE,FALSE}</definedName>
    <definedName name="wvu.turnover." localSheetId="3" hidden="1">{TRUE,TRUE,-1.25,-15.5,456.75,279.75,FALSE,FALSE,TRUE,TRUE,0,1,8,1,4,6,3,4,TRUE,TRUE,3,TRUE,1,TRUE,100,"Swvu.turnover.","ACwvu.turnover.",1,FALSE,FALSE,0.511811023622047,0.511811023622047,0.511811023622047,0.511811023622047,1,"","",FALSE,FALSE,FALSE,FALSE,1,#N/A,1,1,#DIV/0!,FALSE,"Rwvu.turnover.",#N/A,FALSE,FALSE}</definedName>
    <definedName name="wvu.turnover." localSheetId="5" hidden="1">{TRUE,TRUE,-1.25,-15.5,456.75,279.75,FALSE,FALSE,TRUE,TRUE,0,1,8,1,4,6,3,4,TRUE,TRUE,3,TRUE,1,TRUE,100,"Swvu.turnover.","ACwvu.turnover.",1,FALSE,FALSE,0.511811023622047,0.511811023622047,0.511811023622047,0.511811023622047,1,"","",FALSE,FALSE,FALSE,FALSE,1,#N/A,1,1,#DIV/0!,FALSE,"Rwvu.turnover.",#N/A,FALSE,FALSE}</definedName>
    <definedName name="wvu.turnover." localSheetId="1" hidden="1">{TRUE,TRUE,-1.25,-15.5,456.75,279.75,FALSE,FALSE,TRUE,TRUE,0,1,8,1,4,6,3,4,TRUE,TRUE,3,TRUE,1,TRUE,100,"Swvu.turnover.","ACwvu.turnover.",1,FALSE,FALSE,0.511811023622047,0.511811023622047,0.511811023622047,0.511811023622047,1,"","",FALSE,FALSE,FALSE,FALSE,1,#N/A,1,1,#DIV/0!,FALSE,"Rwvu.turnover.",#N/A,FALSE,FALSE}</definedName>
    <definedName name="wvu.turnover." hidden="1">{TRUE,TRUE,-1.25,-15.5,456.75,279.75,FALSE,FALSE,TRUE,TRUE,0,1,8,1,4,6,3,4,TRUE,TRUE,3,TRUE,1,TRUE,100,"Swvu.turnover.","ACwvu.turnover.",1,FALSE,FALSE,0.511811023622047,0.511811023622047,0.511811023622047,0.511811023622047,1,"","",FALSE,FALSE,FALSE,FALSE,1,#N/A,1,1,#DIV/0!,FALSE,"Rwvu.turnover.",#N/A,FALSE,FALSE}</definedName>
    <definedName name="x" hidden="1">{"view1",#N/A,FALSE,"EARN (US$)";"view1",#N/A,FALSE,"DASTBS (US$)";"view1",#N/A,FALSE,"DASTCF (US$)"}</definedName>
    <definedName name="xysz" localSheetId="7" hidden="1">{TRUE,TRUE,-1.25,-15.5,456.75,279.75,FALSE,FALSE,TRUE,TRUE,0,1,21,1,127,6,3,4,TRUE,TRUE,3,TRUE,1,TRUE,100,"Swvu.profits.","ACwvu.profits.",1,FALSE,FALSE,0.511811023622047,0.511811023622047,0.511811023622047,0.511811023622047,1,"","",FALSE,FALSE,FALSE,FALSE,1,#N/A,1,1,#DIV/0!,FALSE,"Rwvu.profits.",#N/A,FALSE,FALSE}</definedName>
    <definedName name="xysz" localSheetId="9" hidden="1">{TRUE,TRUE,-1.25,-15.5,456.75,279.75,FALSE,FALSE,TRUE,TRUE,0,1,21,1,127,6,3,4,TRUE,TRUE,3,TRUE,1,TRUE,100,"Swvu.profits.","ACwvu.profits.",1,FALSE,FALSE,0.511811023622047,0.511811023622047,0.511811023622047,0.511811023622047,1,"","",FALSE,FALSE,FALSE,FALSE,1,#N/A,1,1,#DIV/0!,FALSE,"Rwvu.profits.",#N/A,FALSE,FALSE}</definedName>
    <definedName name="xysz" localSheetId="8" hidden="1">{TRUE,TRUE,-1.25,-15.5,456.75,279.75,FALSE,FALSE,TRUE,TRUE,0,1,21,1,127,6,3,4,TRUE,TRUE,3,TRUE,1,TRUE,100,"Swvu.profits.","ACwvu.profits.",1,FALSE,FALSE,0.511811023622047,0.511811023622047,0.511811023622047,0.511811023622047,1,"","",FALSE,FALSE,FALSE,FALSE,1,#N/A,1,1,#DIV/0!,FALSE,"Rwvu.profits.",#N/A,FALSE,FALSE}</definedName>
    <definedName name="xysz" localSheetId="10" hidden="1">{TRUE,TRUE,-1.25,-15.5,456.75,279.75,FALSE,FALSE,TRUE,TRUE,0,1,21,1,127,6,3,4,TRUE,TRUE,3,TRUE,1,TRUE,100,"Swvu.profits.","ACwvu.profits.",1,FALSE,FALSE,0.511811023622047,0.511811023622047,0.511811023622047,0.511811023622047,1,"","",FALSE,FALSE,FALSE,FALSE,1,#N/A,1,1,#DIV/0!,FALSE,"Rwvu.profits.",#N/A,FALSE,FALSE}</definedName>
    <definedName name="xysz" localSheetId="3" hidden="1">{TRUE,TRUE,-1.25,-15.5,456.75,279.75,FALSE,FALSE,TRUE,TRUE,0,1,21,1,127,6,3,4,TRUE,TRUE,3,TRUE,1,TRUE,100,"Swvu.profits.","ACwvu.profits.",1,FALSE,FALSE,0.511811023622047,0.511811023622047,0.511811023622047,0.511811023622047,1,"","",FALSE,FALSE,FALSE,FALSE,1,#N/A,1,1,#DIV/0!,FALSE,"Rwvu.profits.",#N/A,FALSE,FALSE}</definedName>
    <definedName name="xysz" localSheetId="5" hidden="1">{TRUE,TRUE,-1.25,-15.5,456.75,279.75,FALSE,FALSE,TRUE,TRUE,0,1,21,1,127,6,3,4,TRUE,TRUE,3,TRUE,1,TRUE,100,"Swvu.profits.","ACwvu.profits.",1,FALSE,FALSE,0.511811023622047,0.511811023622047,0.511811023622047,0.511811023622047,1,"","",FALSE,FALSE,FALSE,FALSE,1,#N/A,1,1,#DIV/0!,FALSE,"Rwvu.profits.",#N/A,FALSE,FALSE}</definedName>
    <definedName name="xysz" localSheetId="1" hidden="1">{TRUE,TRUE,-1.25,-15.5,456.75,279.75,FALSE,FALSE,TRUE,TRUE,0,1,21,1,127,6,3,4,TRUE,TRUE,3,TRUE,1,TRUE,100,"Swvu.profits.","ACwvu.profits.",1,FALSE,FALSE,0.511811023622047,0.511811023622047,0.511811023622047,0.511811023622047,1,"","",FALSE,FALSE,FALSE,FALSE,1,#N/A,1,1,#DIV/0!,FALSE,"Rwvu.profits.",#N/A,FALSE,FALSE}</definedName>
    <definedName name="xysz" hidden="1">{TRUE,TRUE,-1.25,-15.5,456.75,279.75,FALSE,FALSE,TRUE,TRUE,0,1,21,1,127,6,3,4,TRUE,TRUE,3,TRUE,1,TRUE,100,"Swvu.profits.","ACwvu.profits.",1,FALSE,FALSE,0.511811023622047,0.511811023622047,0.511811023622047,0.511811023622047,1,"","",FALSE,FALSE,FALSE,FALSE,1,#N/A,1,1,#DIV/0!,FALSE,"Rwvu.profits.",#N/A,FALSE,FALSE}</definedName>
    <definedName name="Year_End">1988</definedName>
    <definedName name="YrEnd_FFr_USD">0.1767</definedName>
    <definedName name="ytr" hidden="1">{"view1",#N/A,FALSE,"Consolidated";"view2",#N/A,FALSE,"Consolidated (sum)";"view1",#N/A,FALSE,"Gen Sys";"view1",#N/A,FALSE,"Semicon";"view1",#N/A,FALSE,"Mess|Med";"view1",#N/A,FALSE,"Land Mob";"view1",#N/A,FALSE,"Other Prod";"view1",#N/A,FALSE,"Adj|Elim"}</definedName>
  </definedNames>
  <calcPr calcId="145621" calcMode="autoNoTable"/>
</workbook>
</file>

<file path=xl/calcChain.xml><?xml version="1.0" encoding="utf-8"?>
<calcChain xmlns="http://schemas.openxmlformats.org/spreadsheetml/2006/main">
  <c r="AY4" i="19" l="1"/>
  <c r="AZ4" i="19"/>
  <c r="BC134" i="17" l="1"/>
  <c r="BC216" i="17"/>
  <c r="BD216" i="17" s="1"/>
  <c r="BI180" i="17"/>
  <c r="BH180" i="17"/>
  <c r="BG180" i="17"/>
  <c r="BF180" i="17"/>
  <c r="BE180" i="17"/>
  <c r="BG126" i="17"/>
  <c r="BC182" i="17"/>
  <c r="BC126" i="17"/>
  <c r="BD225" i="17"/>
  <c r="BC225" i="17"/>
  <c r="BC180" i="17"/>
  <c r="AP184" i="1" l="1"/>
  <c r="AQ184" i="1"/>
  <c r="AR184" i="1"/>
  <c r="AO184" i="1"/>
  <c r="BD126" i="17" l="1"/>
  <c r="BE126" i="17"/>
  <c r="AN275" i="19"/>
  <c r="AN205" i="19"/>
  <c r="AN131" i="19"/>
  <c r="AD82" i="19"/>
  <c r="AE82" i="19"/>
  <c r="AF82" i="19"/>
  <c r="AF85" i="19" s="1"/>
  <c r="AF87" i="19" s="1"/>
  <c r="AG82" i="19"/>
  <c r="AH82" i="19"/>
  <c r="AI82" i="19"/>
  <c r="AJ82" i="19"/>
  <c r="AJ85" i="19" s="1"/>
  <c r="AK82" i="19"/>
  <c r="AL82" i="19"/>
  <c r="AM82" i="19"/>
  <c r="AN82" i="19"/>
  <c r="AD83" i="19"/>
  <c r="AE83" i="19"/>
  <c r="AF83" i="19"/>
  <c r="AG83" i="19"/>
  <c r="AH83" i="19"/>
  <c r="AI83" i="19"/>
  <c r="AJ83" i="19"/>
  <c r="AK83" i="19"/>
  <c r="AZ83" i="19" s="1"/>
  <c r="AL83" i="19"/>
  <c r="AM83" i="19"/>
  <c r="AN83" i="19"/>
  <c r="AD84" i="19"/>
  <c r="AE84" i="19"/>
  <c r="AF84" i="19"/>
  <c r="AG84" i="19"/>
  <c r="AH84" i="19"/>
  <c r="AY84" i="19" s="1"/>
  <c r="AI84" i="19"/>
  <c r="AJ84" i="19"/>
  <c r="AK84" i="19"/>
  <c r="AL84" i="19"/>
  <c r="AL85" i="19" s="1"/>
  <c r="AM84" i="19"/>
  <c r="AN84" i="19"/>
  <c r="AC83" i="19"/>
  <c r="AC84" i="19"/>
  <c r="AC82" i="19"/>
  <c r="AR87" i="19"/>
  <c r="AQ87" i="19"/>
  <c r="AP87" i="19"/>
  <c r="AV85" i="19"/>
  <c r="AU85" i="19"/>
  <c r="AT85" i="19"/>
  <c r="AB85" i="19"/>
  <c r="AB87" i="19" s="1"/>
  <c r="AB84" i="19"/>
  <c r="AA84" i="19"/>
  <c r="Z84" i="19"/>
  <c r="Y84" i="19"/>
  <c r="AB83" i="19"/>
  <c r="AA83" i="19"/>
  <c r="Z83" i="19"/>
  <c r="Y83" i="19"/>
  <c r="AW83" i="19" s="1"/>
  <c r="AN85" i="19"/>
  <c r="AM85" i="19"/>
  <c r="AI85" i="19"/>
  <c r="AE85" i="19"/>
  <c r="AD85" i="19"/>
  <c r="AB82" i="19"/>
  <c r="AA82" i="19"/>
  <c r="AA85" i="19" s="1"/>
  <c r="Z82" i="19"/>
  <c r="Z85" i="19" s="1"/>
  <c r="Y82" i="19"/>
  <c r="AW82" i="19" s="1"/>
  <c r="Y91" i="19"/>
  <c r="Z91" i="19"/>
  <c r="AA91" i="19"/>
  <c r="AB91" i="19"/>
  <c r="AC91" i="19"/>
  <c r="AD91" i="19"/>
  <c r="AE91" i="19"/>
  <c r="AF91" i="19"/>
  <c r="AG91" i="19"/>
  <c r="AH91" i="19"/>
  <c r="AI91" i="19"/>
  <c r="AJ91" i="19"/>
  <c r="AK91" i="19"/>
  <c r="AL91" i="19"/>
  <c r="AM91" i="19"/>
  <c r="AN91" i="19"/>
  <c r="AT91" i="19"/>
  <c r="AU91" i="19"/>
  <c r="AV91" i="19"/>
  <c r="AW91" i="19"/>
  <c r="AX91" i="19"/>
  <c r="AY91" i="19"/>
  <c r="AZ91" i="19"/>
  <c r="AN193" i="15"/>
  <c r="AN194" i="15"/>
  <c r="AN195" i="15"/>
  <c r="AN192" i="15"/>
  <c r="AN188" i="15"/>
  <c r="AH85" i="19" l="1"/>
  <c r="AH87" i="19" s="1"/>
  <c r="AZ84" i="19"/>
  <c r="AX82" i="19"/>
  <c r="AC85" i="19"/>
  <c r="AD87" i="19" s="1"/>
  <c r="Y85" i="19"/>
  <c r="Z87" i="19" s="1"/>
  <c r="AX83" i="19"/>
  <c r="AY83" i="19"/>
  <c r="AD86" i="19"/>
  <c r="AH86" i="19"/>
  <c r="AP86" i="19"/>
  <c r="AA87" i="19"/>
  <c r="AE86" i="19"/>
  <c r="AE87" i="19"/>
  <c r="AI86" i="19"/>
  <c r="AI87" i="19"/>
  <c r="AQ86" i="19"/>
  <c r="AM86" i="19"/>
  <c r="AM87" i="19"/>
  <c r="AJ87" i="19"/>
  <c r="AN87" i="19"/>
  <c r="AF86" i="19"/>
  <c r="AN86" i="19"/>
  <c r="AX84" i="19"/>
  <c r="AG85" i="19"/>
  <c r="AK85" i="19"/>
  <c r="AY82" i="19"/>
  <c r="AW84" i="19"/>
  <c r="AW85" i="19" s="1"/>
  <c r="AJ86" i="19"/>
  <c r="AO87" i="19"/>
  <c r="AZ82" i="19"/>
  <c r="AZ85" i="19" s="1"/>
  <c r="AR86" i="19"/>
  <c r="AN232" i="17"/>
  <c r="AN222" i="17"/>
  <c r="AN6" i="17"/>
  <c r="AM6" i="17"/>
  <c r="AL6" i="17"/>
  <c r="AK6" i="17"/>
  <c r="AN126" i="15"/>
  <c r="AN201" i="1" s="1"/>
  <c r="AN235" i="1"/>
  <c r="AN232" i="1"/>
  <c r="AN228" i="1"/>
  <c r="AN227" i="1"/>
  <c r="AN256" i="1" s="1"/>
  <c r="AN226" i="1"/>
  <c r="AN225" i="1"/>
  <c r="AN224" i="1"/>
  <c r="AN220" i="1"/>
  <c r="AN219" i="1"/>
  <c r="AN218" i="1"/>
  <c r="AN217" i="1"/>
  <c r="AN244" i="1" s="1"/>
  <c r="AN216" i="1"/>
  <c r="AN243" i="1" s="1"/>
  <c r="AN211" i="1"/>
  <c r="AN92" i="1" s="1"/>
  <c r="AN210" i="1"/>
  <c r="AN209" i="1"/>
  <c r="AN208" i="1"/>
  <c r="AN207" i="1"/>
  <c r="AN203" i="1"/>
  <c r="AN202" i="1"/>
  <c r="AN200" i="1"/>
  <c r="AN91" i="1" s="1"/>
  <c r="AN199" i="1"/>
  <c r="AN197" i="1"/>
  <c r="AN192" i="1"/>
  <c r="AN178" i="1"/>
  <c r="AN177" i="1"/>
  <c r="AN176" i="1"/>
  <c r="AN175" i="1"/>
  <c r="AN174" i="1"/>
  <c r="AN168" i="1"/>
  <c r="AN167" i="1"/>
  <c r="AN163" i="1"/>
  <c r="AN162" i="1"/>
  <c r="AN161" i="1"/>
  <c r="AN160" i="1"/>
  <c r="AN119" i="1" s="1"/>
  <c r="AN155" i="1"/>
  <c r="AN154" i="1"/>
  <c r="AN153" i="1"/>
  <c r="AN152" i="1"/>
  <c r="AN151" i="1"/>
  <c r="AN148" i="1"/>
  <c r="AN147" i="1"/>
  <c r="AN146" i="1"/>
  <c r="AN145" i="1"/>
  <c r="AN144" i="1"/>
  <c r="AN141" i="1"/>
  <c r="AN83" i="1"/>
  <c r="AN53" i="1" s="1"/>
  <c r="AN81" i="1"/>
  <c r="AN74" i="1"/>
  <c r="AN70" i="1"/>
  <c r="AN65" i="1"/>
  <c r="AN71" i="1" s="1"/>
  <c r="AN64" i="1"/>
  <c r="AN58" i="1"/>
  <c r="AN51" i="1"/>
  <c r="AN46" i="1"/>
  <c r="AN351" i="19"/>
  <c r="AN76" i="19"/>
  <c r="AN75" i="19"/>
  <c r="AN74" i="19"/>
  <c r="AN54" i="19"/>
  <c r="AN53" i="19"/>
  <c r="AN52" i="19"/>
  <c r="AN51" i="19"/>
  <c r="AN43" i="19"/>
  <c r="AN42" i="19"/>
  <c r="AN41" i="19"/>
  <c r="AN32" i="19"/>
  <c r="AN31" i="19"/>
  <c r="AN30" i="19"/>
  <c r="AN22" i="19"/>
  <c r="AN21" i="19"/>
  <c r="AN20" i="19"/>
  <c r="AN19" i="19"/>
  <c r="AN18" i="19"/>
  <c r="AN254" i="17"/>
  <c r="AN141" i="17"/>
  <c r="AN187" i="17"/>
  <c r="AN177" i="17"/>
  <c r="AN97" i="17"/>
  <c r="AN297" i="15"/>
  <c r="AN100" i="17" s="1"/>
  <c r="AN302" i="15"/>
  <c r="AN257" i="17" s="1"/>
  <c r="AN314" i="15"/>
  <c r="AN144" i="17" s="1"/>
  <c r="AN319" i="15"/>
  <c r="AN279" i="17" s="1"/>
  <c r="AN330" i="15"/>
  <c r="AN191" i="17" s="1"/>
  <c r="AN335" i="15"/>
  <c r="AN300" i="17" s="1"/>
  <c r="AN250" i="15"/>
  <c r="AN41" i="17"/>
  <c r="AN254" i="15"/>
  <c r="AN8" i="17" s="1"/>
  <c r="AN10" i="1" s="1"/>
  <c r="AN255" i="15"/>
  <c r="AN15" i="17" s="1"/>
  <c r="AN263" i="15"/>
  <c r="AN270" i="15"/>
  <c r="AN284" i="15" s="1"/>
  <c r="AN286" i="15" s="1"/>
  <c r="AN247" i="17" s="1"/>
  <c r="AN274" i="15"/>
  <c r="AN307" i="15" s="1"/>
  <c r="AN343" i="17" s="1"/>
  <c r="AN275" i="15"/>
  <c r="AN324" i="15" s="1"/>
  <c r="AN361" i="17" s="1"/>
  <c r="AN276" i="15"/>
  <c r="AN340" i="15" s="1"/>
  <c r="AN379" i="17" s="1"/>
  <c r="AN289" i="15"/>
  <c r="AN340" i="17" s="1"/>
  <c r="AN292" i="15"/>
  <c r="AN294" i="15"/>
  <c r="AN105" i="15"/>
  <c r="AN169" i="1" s="1"/>
  <c r="AN135" i="1" s="1"/>
  <c r="AN100" i="15"/>
  <c r="AN164" i="1" s="1"/>
  <c r="AN120" i="1" s="1"/>
  <c r="AM70" i="15"/>
  <c r="AN70" i="15"/>
  <c r="AN14" i="15"/>
  <c r="AN15" i="15" s="1"/>
  <c r="AN20" i="15"/>
  <c r="AN44" i="15"/>
  <c r="AN123" i="15" s="1"/>
  <c r="AN198" i="1" s="1"/>
  <c r="AN50" i="15"/>
  <c r="AN57" i="15"/>
  <c r="AN63" i="15"/>
  <c r="AN85" i="15"/>
  <c r="AN92" i="15"/>
  <c r="AN115" i="15"/>
  <c r="AN137" i="15"/>
  <c r="AN146" i="15"/>
  <c r="AN154" i="15"/>
  <c r="AN167" i="15"/>
  <c r="AN168" i="15"/>
  <c r="AN169" i="15"/>
  <c r="AN173" i="15"/>
  <c r="AN174" i="15"/>
  <c r="AN175" i="15"/>
  <c r="AN179" i="15"/>
  <c r="AN180" i="15"/>
  <c r="AN181" i="15"/>
  <c r="AN182" i="15"/>
  <c r="AN186" i="15"/>
  <c r="AN187" i="15"/>
  <c r="AN199" i="15"/>
  <c r="AN200" i="15"/>
  <c r="AN222" i="15"/>
  <c r="AN223" i="15"/>
  <c r="AL86" i="19" l="1"/>
  <c r="AX85" i="19"/>
  <c r="AC87" i="19"/>
  <c r="AC86" i="19"/>
  <c r="AY85" i="19"/>
  <c r="AG86" i="19"/>
  <c r="AG87" i="19"/>
  <c r="AK87" i="19"/>
  <c r="AO86" i="19"/>
  <c r="AK86" i="19"/>
  <c r="AL87" i="19"/>
  <c r="AN93" i="1"/>
  <c r="AN280" i="15"/>
  <c r="AN282" i="15" s="1"/>
  <c r="AN90" i="17" s="1"/>
  <c r="AN189" i="15"/>
  <c r="AN204" i="15" s="1"/>
  <c r="AN101" i="15"/>
  <c r="AN183" i="15"/>
  <c r="AN203" i="15" s="1"/>
  <c r="AN176" i="15"/>
  <c r="AN202" i="15" s="1"/>
  <c r="AN256" i="15"/>
  <c r="AN288" i="15" s="1"/>
  <c r="AN290" i="15" s="1"/>
  <c r="AN333" i="17" s="1"/>
  <c r="AN106" i="15"/>
  <c r="AN54" i="1"/>
  <c r="AN285" i="17"/>
  <c r="AN324" i="17"/>
  <c r="AN385" i="17" s="1"/>
  <c r="AN156" i="1"/>
  <c r="AN179" i="1"/>
  <c r="AN107" i="1"/>
  <c r="AN77" i="19"/>
  <c r="AN170" i="1"/>
  <c r="AN212" i="1"/>
  <c r="AN16" i="17"/>
  <c r="AN235" i="17"/>
  <c r="AN306" i="17"/>
  <c r="AN25" i="19"/>
  <c r="AN44" i="19"/>
  <c r="AN25" i="1" s="1"/>
  <c r="AN257" i="1" s="1"/>
  <c r="AN149" i="1"/>
  <c r="AN184" i="1"/>
  <c r="AN65" i="19"/>
  <c r="AN9" i="19"/>
  <c r="AN337" i="19"/>
  <c r="AN202" i="19"/>
  <c r="AN272" i="19"/>
  <c r="AN128" i="19"/>
  <c r="AN11" i="1"/>
  <c r="AN12" i="1" s="1"/>
  <c r="AN94" i="19"/>
  <c r="AN13" i="1" s="1"/>
  <c r="AN21" i="1"/>
  <c r="AN55" i="19"/>
  <c r="AN26" i="1" s="1"/>
  <c r="AN17" i="1"/>
  <c r="AN33" i="19"/>
  <c r="AN24" i="1" s="1"/>
  <c r="AN80" i="1" s="1"/>
  <c r="AN229" i="1"/>
  <c r="AN136" i="1"/>
  <c r="AN134" i="1" s="1"/>
  <c r="AN165" i="1"/>
  <c r="AN171" i="1" s="1"/>
  <c r="AN221" i="1"/>
  <c r="AN118" i="1"/>
  <c r="AN23" i="19"/>
  <c r="AN263" i="17"/>
  <c r="AN321" i="17"/>
  <c r="AN238" i="17"/>
  <c r="AN277" i="15"/>
  <c r="AN397" i="17" s="1"/>
  <c r="AN107" i="15"/>
  <c r="AN116" i="15" s="1"/>
  <c r="AN93" i="15"/>
  <c r="AN170" i="15"/>
  <c r="AN201" i="15" s="1"/>
  <c r="AN22" i="15"/>
  <c r="AN25" i="15" s="1"/>
  <c r="AN28" i="15" s="1"/>
  <c r="AN31" i="15" s="1"/>
  <c r="AN27" i="1" l="1"/>
  <c r="AN82" i="1" s="1"/>
  <c r="AO84" i="19"/>
  <c r="AO82" i="19"/>
  <c r="AO83" i="19"/>
  <c r="AN180" i="1"/>
  <c r="AN205" i="15"/>
  <c r="AN349" i="17"/>
  <c r="AN367" i="17"/>
  <c r="AN26" i="19"/>
  <c r="AN27" i="19" s="1"/>
  <c r="AN19" i="17"/>
  <c r="AN198" i="15"/>
  <c r="AN206" i="15" s="1"/>
  <c r="AN121" i="15"/>
  <c r="AN157" i="1"/>
  <c r="AN117" i="1" s="1"/>
  <c r="AN121" i="1" s="1"/>
  <c r="AN210" i="19"/>
  <c r="AN22" i="1"/>
  <c r="AN280" i="19"/>
  <c r="AN23" i="1"/>
  <c r="AN136" i="19"/>
  <c r="AN340" i="19"/>
  <c r="AN355" i="19" s="1"/>
  <c r="AN99" i="19"/>
  <c r="AN185" i="1"/>
  <c r="AN14" i="1"/>
  <c r="AN338" i="19"/>
  <c r="AN273" i="19"/>
  <c r="AN92" i="19"/>
  <c r="AN18" i="1"/>
  <c r="AN19" i="1" s="1"/>
  <c r="AN10" i="19"/>
  <c r="AN203" i="19"/>
  <c r="AN129" i="19"/>
  <c r="AN112" i="1"/>
  <c r="AN113" i="1" s="1"/>
  <c r="AN117" i="15"/>
  <c r="AN210" i="15"/>
  <c r="AN214" i="15" s="1"/>
  <c r="AN209" i="15"/>
  <c r="AN34" i="15"/>
  <c r="AN33" i="15"/>
  <c r="AP82" i="19" l="1"/>
  <c r="AQ82" i="19" s="1"/>
  <c r="AR82" i="19" s="1"/>
  <c r="BA82" i="19"/>
  <c r="AP84" i="19"/>
  <c r="AQ84" i="19" s="1"/>
  <c r="AR84" i="19" s="1"/>
  <c r="AP83" i="19"/>
  <c r="AQ83" i="19" s="1"/>
  <c r="AR83" i="19" s="1"/>
  <c r="AN28" i="1"/>
  <c r="AN32" i="1" s="1"/>
  <c r="AN33" i="1" s="1"/>
  <c r="AN129" i="15"/>
  <c r="AN138" i="15" s="1"/>
  <c r="AN156" i="15" s="1"/>
  <c r="AN159" i="15" s="1"/>
  <c r="AN196" i="1"/>
  <c r="AN204" i="1" s="1"/>
  <c r="AN213" i="1" s="1"/>
  <c r="AN231" i="1" s="1"/>
  <c r="AN181" i="1"/>
  <c r="AN187" i="1"/>
  <c r="AN186" i="1"/>
  <c r="AN346" i="19"/>
  <c r="AN345" i="19"/>
  <c r="AN61" i="19"/>
  <c r="AN34" i="19"/>
  <c r="AN15" i="1"/>
  <c r="AN211" i="19"/>
  <c r="AN137" i="19"/>
  <c r="AN281" i="19"/>
  <c r="AN100" i="19"/>
  <c r="AN215" i="15"/>
  <c r="AN218" i="15" s="1"/>
  <c r="AN219" i="15"/>
  <c r="BA83" i="19" l="1"/>
  <c r="BA84" i="19"/>
  <c r="AN29" i="1"/>
  <c r="AN124" i="1" s="1"/>
  <c r="AN234" i="1"/>
  <c r="AN95" i="1"/>
  <c r="AN242" i="1"/>
  <c r="AN245" i="1" s="1"/>
  <c r="AN250" i="1" s="1"/>
  <c r="AN35" i="1"/>
  <c r="AN48" i="1"/>
  <c r="AN55" i="1" s="1"/>
  <c r="AN34" i="1"/>
  <c r="BA85" i="19" l="1"/>
  <c r="AN47" i="1"/>
  <c r="AN52" i="1" s="1"/>
  <c r="AN30" i="1"/>
  <c r="AN125" i="1"/>
  <c r="AN37" i="1"/>
  <c r="AN248" i="1" s="1"/>
  <c r="AN101" i="1"/>
  <c r="AN103" i="1"/>
  <c r="AN109" i="1" s="1"/>
  <c r="AN128" i="1"/>
  <c r="AN130" i="1" s="1"/>
  <c r="AN132" i="1" s="1"/>
  <c r="AN57" i="1" l="1"/>
  <c r="AN59" i="1" s="1"/>
  <c r="AN61" i="1" s="1"/>
  <c r="AN90" i="1"/>
  <c r="AN99" i="1" s="1"/>
  <c r="AN41" i="1"/>
  <c r="AN38" i="1"/>
  <c r="AN62" i="1"/>
  <c r="AN79" i="1" l="1"/>
  <c r="AN84" i="1" s="1"/>
  <c r="AN85" i="1" s="1"/>
  <c r="AN94" i="1"/>
  <c r="AN111" i="1" s="1"/>
  <c r="AN98" i="1"/>
  <c r="AN249" i="1" l="1"/>
  <c r="H5" i="25"/>
  <c r="H8" i="25" s="1"/>
  <c r="I4" i="25"/>
  <c r="J4" i="25" s="1"/>
  <c r="BD1021" i="24"/>
  <c r="BD1020" i="24"/>
  <c r="BD1019" i="24"/>
  <c r="BD1018" i="24"/>
  <c r="BD1017" i="24"/>
  <c r="BD1016" i="24"/>
  <c r="BD1015" i="24"/>
  <c r="BD1014" i="24"/>
  <c r="BD1013" i="24"/>
  <c r="BD1012" i="24"/>
  <c r="BD1011" i="24"/>
  <c r="BG793" i="24"/>
  <c r="BF793" i="24"/>
  <c r="BE793" i="24"/>
  <c r="BD793" i="24"/>
  <c r="BG792" i="24"/>
  <c r="BF792" i="24"/>
  <c r="BE792" i="24"/>
  <c r="BD792" i="24"/>
  <c r="BG791" i="24"/>
  <c r="BF791" i="24"/>
  <c r="BE791" i="24"/>
  <c r="BD791" i="24"/>
  <c r="BG790" i="24"/>
  <c r="BF790" i="24"/>
  <c r="BE790" i="24"/>
  <c r="BD790" i="24"/>
  <c r="BG789" i="24"/>
  <c r="BF789" i="24"/>
  <c r="BE789" i="24"/>
  <c r="BD789" i="24"/>
  <c r="BG788" i="24"/>
  <c r="BF788" i="24"/>
  <c r="BE788" i="24"/>
  <c r="BD788" i="24"/>
  <c r="BG783" i="24"/>
  <c r="BF783" i="24"/>
  <c r="BE783" i="24"/>
  <c r="BD783" i="24"/>
  <c r="BG782" i="24"/>
  <c r="BF782" i="24"/>
  <c r="BE782" i="24"/>
  <c r="BD782" i="24"/>
  <c r="BG781" i="24"/>
  <c r="BF781" i="24"/>
  <c r="BE781" i="24"/>
  <c r="BD781" i="24"/>
  <c r="BG780" i="24"/>
  <c r="BF780" i="24"/>
  <c r="BE780" i="24"/>
  <c r="BD780" i="24"/>
  <c r="BG779" i="24"/>
  <c r="BF779" i="24"/>
  <c r="BE779" i="24"/>
  <c r="BD779" i="24"/>
  <c r="BG778" i="24"/>
  <c r="BF778" i="24"/>
  <c r="BE778" i="24"/>
  <c r="BD778" i="24"/>
  <c r="BG777" i="24"/>
  <c r="BF777" i="24"/>
  <c r="BE777" i="24"/>
  <c r="BD777" i="24"/>
  <c r="BG776" i="24"/>
  <c r="BF776" i="24"/>
  <c r="BE776" i="24"/>
  <c r="BD776" i="24"/>
  <c r="BG772" i="24"/>
  <c r="BF772" i="24"/>
  <c r="BE772" i="24"/>
  <c r="BD772" i="24"/>
  <c r="BG771" i="24"/>
  <c r="BF771" i="24"/>
  <c r="BE771" i="24"/>
  <c r="BD771" i="24"/>
  <c r="BG770" i="24"/>
  <c r="BF770" i="24"/>
  <c r="BE770" i="24"/>
  <c r="BD770" i="24"/>
  <c r="BG769" i="24"/>
  <c r="BF769" i="24"/>
  <c r="BE769" i="24"/>
  <c r="BD769" i="24"/>
  <c r="BG768" i="24"/>
  <c r="BF768" i="24"/>
  <c r="BE768" i="24"/>
  <c r="BD768" i="24"/>
  <c r="BG762" i="24"/>
  <c r="BF762" i="24"/>
  <c r="BE762" i="24"/>
  <c r="BD762" i="24"/>
  <c r="BG761" i="24"/>
  <c r="BF761" i="24"/>
  <c r="BE761" i="24"/>
  <c r="BD761" i="24"/>
  <c r="BG760" i="24"/>
  <c r="BF760" i="24"/>
  <c r="BE760" i="24"/>
  <c r="BD760" i="24"/>
  <c r="BG759" i="24"/>
  <c r="BF759" i="24"/>
  <c r="BE759" i="24"/>
  <c r="BD759" i="24"/>
  <c r="BG758" i="24"/>
  <c r="BF758" i="24"/>
  <c r="BE758" i="24"/>
  <c r="BD758" i="24"/>
  <c r="BG757" i="24"/>
  <c r="BF757" i="24"/>
  <c r="BE757" i="24"/>
  <c r="BD757" i="24"/>
  <c r="BG756" i="24"/>
  <c r="BF756" i="24"/>
  <c r="BE756" i="24"/>
  <c r="BD756" i="24"/>
  <c r="BG755" i="24"/>
  <c r="BF755" i="24"/>
  <c r="BE755" i="24"/>
  <c r="BD755" i="24"/>
  <c r="BG754" i="24"/>
  <c r="BF754" i="24"/>
  <c r="BE754" i="24"/>
  <c r="BD754" i="24"/>
  <c r="BG753" i="24"/>
  <c r="BF753" i="24"/>
  <c r="BE753" i="24"/>
  <c r="BD753" i="24"/>
  <c r="BG752" i="24"/>
  <c r="BF752" i="24"/>
  <c r="BE752" i="24"/>
  <c r="BD752" i="24"/>
  <c r="BG751" i="24"/>
  <c r="BF751" i="24"/>
  <c r="BE751" i="24"/>
  <c r="BD751" i="24"/>
  <c r="BG750" i="24"/>
  <c r="BF750" i="24"/>
  <c r="BE750" i="24"/>
  <c r="BD750" i="24"/>
  <c r="BG749" i="24"/>
  <c r="BF749" i="24"/>
  <c r="BE749" i="24"/>
  <c r="BD749" i="24"/>
  <c r="BG748" i="24"/>
  <c r="BF748" i="24"/>
  <c r="BE748" i="24"/>
  <c r="BD748" i="24"/>
  <c r="BG747" i="24"/>
  <c r="BF747" i="24"/>
  <c r="BE747" i="24"/>
  <c r="BD747" i="24"/>
  <c r="BG745" i="24"/>
  <c r="BF745" i="24"/>
  <c r="BE745" i="24"/>
  <c r="BD745" i="24"/>
  <c r="BG744" i="24"/>
  <c r="BF744" i="24"/>
  <c r="BE744" i="24"/>
  <c r="BD744" i="24"/>
  <c r="BG742" i="24"/>
  <c r="BF742" i="24"/>
  <c r="BE742" i="24"/>
  <c r="BD742" i="24"/>
  <c r="BG741" i="24"/>
  <c r="BF741" i="24"/>
  <c r="BE741" i="24"/>
  <c r="BD741" i="24"/>
  <c r="BG739" i="24"/>
  <c r="BF739" i="24"/>
  <c r="BE739" i="24"/>
  <c r="BD739" i="24"/>
  <c r="BG738" i="24"/>
  <c r="BF738" i="24"/>
  <c r="BE738" i="24"/>
  <c r="BD738" i="24"/>
  <c r="BG736" i="24"/>
  <c r="BF736" i="24"/>
  <c r="BE736" i="24"/>
  <c r="BD736" i="24"/>
  <c r="BG735" i="24"/>
  <c r="BF735" i="24"/>
  <c r="BE735" i="24"/>
  <c r="BD735" i="24"/>
  <c r="BG733" i="24"/>
  <c r="BF733" i="24"/>
  <c r="BE733" i="24"/>
  <c r="BD733" i="24"/>
  <c r="BG732" i="24"/>
  <c r="BF732" i="24"/>
  <c r="BE732" i="24"/>
  <c r="BD732" i="24"/>
  <c r="BG730" i="24"/>
  <c r="BF730" i="24"/>
  <c r="BE730" i="24"/>
  <c r="BD730" i="24"/>
  <c r="BG729" i="24"/>
  <c r="BF729" i="24"/>
  <c r="BE729" i="24"/>
  <c r="BD729" i="24"/>
  <c r="BG727" i="24"/>
  <c r="BF727" i="24"/>
  <c r="BE727" i="24"/>
  <c r="BD727" i="24"/>
  <c r="BG726" i="24"/>
  <c r="BF726" i="24"/>
  <c r="BE726" i="24"/>
  <c r="BD726" i="24"/>
  <c r="BG724" i="24"/>
  <c r="BF724" i="24"/>
  <c r="BE724" i="24"/>
  <c r="BD724" i="24"/>
  <c r="BG723" i="24"/>
  <c r="BF723" i="24"/>
  <c r="BE723" i="24"/>
  <c r="BD723" i="24"/>
  <c r="BG722" i="24"/>
  <c r="BF722" i="24"/>
  <c r="BE722" i="24"/>
  <c r="BD722" i="24"/>
  <c r="BG721" i="24"/>
  <c r="BF721" i="24"/>
  <c r="BE721" i="24"/>
  <c r="BD721" i="24"/>
  <c r="BG712" i="24"/>
  <c r="BF712" i="24"/>
  <c r="BE712" i="24"/>
  <c r="BD712" i="24"/>
  <c r="BG703" i="24"/>
  <c r="BF703" i="24"/>
  <c r="BE703" i="24"/>
  <c r="BD703" i="24"/>
  <c r="BG699" i="24"/>
  <c r="BF699" i="24"/>
  <c r="BE699" i="24"/>
  <c r="BD699" i="24"/>
  <c r="BG697" i="24"/>
  <c r="BF697" i="24"/>
  <c r="BE697" i="24"/>
  <c r="BD697" i="24"/>
  <c r="BG696" i="24"/>
  <c r="BF696" i="24"/>
  <c r="BE696" i="24"/>
  <c r="BD696" i="24"/>
  <c r="BG694" i="24"/>
  <c r="BF694" i="24"/>
  <c r="BE694" i="24"/>
  <c r="BD694" i="24"/>
  <c r="BG686" i="24"/>
  <c r="BF686" i="24"/>
  <c r="BE686" i="24"/>
  <c r="BD686" i="24"/>
  <c r="BG685" i="24"/>
  <c r="BF685" i="24"/>
  <c r="BE685" i="24"/>
  <c r="BD685" i="24"/>
  <c r="BG681" i="24"/>
  <c r="BF681" i="24"/>
  <c r="BE681" i="24"/>
  <c r="BD681" i="24"/>
  <c r="BG679" i="24"/>
  <c r="BF679" i="24"/>
  <c r="BE679" i="24"/>
  <c r="BD679" i="24"/>
  <c r="BG678" i="24"/>
  <c r="BF678" i="24"/>
  <c r="BE678" i="24"/>
  <c r="BD678" i="24"/>
  <c r="BG676" i="24"/>
  <c r="BF676" i="24"/>
  <c r="BE676" i="24"/>
  <c r="BD676" i="24"/>
  <c r="BG668" i="24"/>
  <c r="BF668" i="24"/>
  <c r="BE668" i="24"/>
  <c r="BD668" i="24"/>
  <c r="BG667" i="24"/>
  <c r="BF667" i="24"/>
  <c r="BE667" i="24"/>
  <c r="BD667" i="24"/>
  <c r="BG666" i="24"/>
  <c r="BF666" i="24"/>
  <c r="BE666" i="24"/>
  <c r="BD666" i="24"/>
  <c r="BG662" i="24"/>
  <c r="BF662" i="24"/>
  <c r="BE662" i="24"/>
  <c r="BD662" i="24"/>
  <c r="BG659" i="24"/>
  <c r="BF659" i="24"/>
  <c r="BE659" i="24"/>
  <c r="BD659" i="24"/>
  <c r="BG657" i="24"/>
  <c r="BF657" i="24"/>
  <c r="BE657" i="24"/>
  <c r="BD657" i="24"/>
  <c r="BG649" i="24"/>
  <c r="BF649" i="24"/>
  <c r="BE649" i="24"/>
  <c r="BD649" i="24"/>
  <c r="BG648" i="24"/>
  <c r="BF648" i="24"/>
  <c r="BE648" i="24"/>
  <c r="BD648" i="24"/>
  <c r="BG647" i="24"/>
  <c r="BF647" i="24"/>
  <c r="BE647" i="24"/>
  <c r="BD647" i="24"/>
  <c r="BG644" i="24"/>
  <c r="BF644" i="24"/>
  <c r="BE644" i="24"/>
  <c r="BD644" i="24"/>
  <c r="BG641" i="24"/>
  <c r="BF641" i="24"/>
  <c r="BE641" i="24"/>
  <c r="BD641" i="24"/>
  <c r="BG633" i="24"/>
  <c r="BF633" i="24"/>
  <c r="BE633" i="24"/>
  <c r="BD633" i="24"/>
  <c r="BG630" i="24"/>
  <c r="BF630" i="24"/>
  <c r="BE630" i="24"/>
  <c r="BD630" i="24"/>
  <c r="BG629" i="24"/>
  <c r="BF629" i="24"/>
  <c r="BE629" i="24"/>
  <c r="BD629" i="24"/>
  <c r="BG626" i="24"/>
  <c r="BF626" i="24"/>
  <c r="BE626" i="24"/>
  <c r="BD626" i="24"/>
  <c r="BG622" i="24"/>
  <c r="BF622" i="24"/>
  <c r="BE622" i="24"/>
  <c r="BD622" i="24"/>
  <c r="BG621" i="24"/>
  <c r="BF621" i="24"/>
  <c r="BE621" i="24"/>
  <c r="BD621" i="24"/>
  <c r="BG620" i="24"/>
  <c r="BF620" i="24"/>
  <c r="BE620" i="24"/>
  <c r="BD620" i="24"/>
  <c r="BG618" i="24"/>
  <c r="BF618" i="24"/>
  <c r="BE618" i="24"/>
  <c r="BD618" i="24"/>
  <c r="BG615" i="24"/>
  <c r="BF615" i="24"/>
  <c r="BE615" i="24"/>
  <c r="BD615" i="24"/>
  <c r="BG613" i="24"/>
  <c r="BF613" i="24"/>
  <c r="BE613" i="24"/>
  <c r="BD613" i="24"/>
  <c r="BG612" i="24"/>
  <c r="BF612" i="24"/>
  <c r="BE612" i="24"/>
  <c r="BD612" i="24"/>
  <c r="BG609" i="24"/>
  <c r="BF609" i="24"/>
  <c r="BE609" i="24"/>
  <c r="BD609" i="24"/>
  <c r="BG601" i="24"/>
  <c r="BF601" i="24"/>
  <c r="BE601" i="24"/>
  <c r="BD601" i="24"/>
  <c r="BG600" i="24"/>
  <c r="BF600" i="24"/>
  <c r="BE600" i="24"/>
  <c r="BD600" i="24"/>
  <c r="BG598" i="24"/>
  <c r="BF598" i="24"/>
  <c r="BE598" i="24"/>
  <c r="BD598" i="24"/>
  <c r="BG591" i="24"/>
  <c r="BF591" i="24"/>
  <c r="BE591" i="24"/>
  <c r="BD591" i="24"/>
  <c r="BG590" i="24"/>
  <c r="BF590" i="24"/>
  <c r="BE590" i="24"/>
  <c r="BD590" i="24"/>
  <c r="BG588" i="24"/>
  <c r="BF588" i="24"/>
  <c r="BE588" i="24"/>
  <c r="BD588" i="24"/>
  <c r="BG581" i="24"/>
  <c r="BF581" i="24"/>
  <c r="BE581" i="24"/>
  <c r="BD581" i="24"/>
  <c r="BG580" i="24"/>
  <c r="BF580" i="24"/>
  <c r="BE580" i="24"/>
  <c r="BD580" i="24"/>
  <c r="BG573" i="24"/>
  <c r="BF573" i="24"/>
  <c r="BE573" i="24"/>
  <c r="BD573" i="24"/>
  <c r="BG572" i="24"/>
  <c r="BF572" i="24"/>
  <c r="BE572" i="24"/>
  <c r="BD572" i="24"/>
  <c r="BG570" i="24"/>
  <c r="BF570" i="24"/>
  <c r="BE570" i="24"/>
  <c r="BD570" i="24"/>
  <c r="BG569" i="24"/>
  <c r="BF569" i="24"/>
  <c r="BE569" i="24"/>
  <c r="BG568" i="24"/>
  <c r="BF568" i="24"/>
  <c r="BE568" i="24"/>
  <c r="BD568" i="24"/>
  <c r="BG567" i="24"/>
  <c r="BF567" i="24"/>
  <c r="BE567" i="24"/>
  <c r="BD567" i="24"/>
  <c r="BG566" i="24"/>
  <c r="BF566" i="24"/>
  <c r="BE566" i="24"/>
  <c r="BD566" i="24"/>
  <c r="BG565" i="24"/>
  <c r="BF565" i="24"/>
  <c r="BE565" i="24"/>
  <c r="BD565" i="24"/>
  <c r="BG562" i="24"/>
  <c r="BF562" i="24"/>
  <c r="BE562" i="24"/>
  <c r="BD562" i="24"/>
  <c r="BG556" i="24"/>
  <c r="BF556" i="24"/>
  <c r="BE556" i="24"/>
  <c r="BD556" i="24"/>
  <c r="BG548" i="24"/>
  <c r="BF548" i="24"/>
  <c r="BE548" i="24"/>
  <c r="BD548" i="24"/>
  <c r="BG547" i="24"/>
  <c r="BF547" i="24"/>
  <c r="BE547" i="24"/>
  <c r="BD547" i="24"/>
  <c r="BG544" i="24"/>
  <c r="BF544" i="24"/>
  <c r="BE544" i="24"/>
  <c r="BD544" i="24"/>
  <c r="BG538" i="24"/>
  <c r="BF538" i="24"/>
  <c r="BE538" i="24"/>
  <c r="BD538" i="24"/>
  <c r="BG530" i="24"/>
  <c r="BF530" i="24"/>
  <c r="BE530" i="24"/>
  <c r="BD530" i="24"/>
  <c r="BG529" i="24"/>
  <c r="BF529" i="24"/>
  <c r="BE529" i="24"/>
  <c r="BD529" i="24"/>
  <c r="BG526" i="24"/>
  <c r="BF526" i="24"/>
  <c r="BE526" i="24"/>
  <c r="BD526" i="24"/>
  <c r="BG520" i="24"/>
  <c r="BF520" i="24"/>
  <c r="BE520" i="24"/>
  <c r="BD520" i="24"/>
  <c r="BG512" i="24"/>
  <c r="BF512" i="24"/>
  <c r="BE512" i="24"/>
  <c r="BD512" i="24"/>
  <c r="BG511" i="24"/>
  <c r="BF511" i="24"/>
  <c r="BE511" i="24"/>
  <c r="BD511" i="24"/>
  <c r="BG508" i="24"/>
  <c r="BF508" i="24"/>
  <c r="BE508" i="24"/>
  <c r="BD508" i="24"/>
  <c r="BG502" i="24"/>
  <c r="BF502" i="24"/>
  <c r="BE502" i="24"/>
  <c r="BD502" i="24"/>
  <c r="BG494" i="24"/>
  <c r="BF494" i="24"/>
  <c r="BE494" i="24"/>
  <c r="BD494" i="24"/>
  <c r="BG493" i="24"/>
  <c r="BF493" i="24"/>
  <c r="BE493" i="24"/>
  <c r="BD493" i="24"/>
  <c r="BG492" i="24"/>
  <c r="BF492" i="24"/>
  <c r="BE492" i="24"/>
  <c r="BD492" i="24"/>
  <c r="BG491" i="24"/>
  <c r="BF491" i="24"/>
  <c r="BE491" i="24"/>
  <c r="BD491" i="24"/>
  <c r="BG490" i="24"/>
  <c r="BF490" i="24"/>
  <c r="BE490" i="24"/>
  <c r="BD490" i="24"/>
  <c r="BG487" i="24"/>
  <c r="BF487" i="24"/>
  <c r="BE487" i="24"/>
  <c r="BD487" i="24"/>
  <c r="BG472" i="24"/>
  <c r="BF472" i="24"/>
  <c r="BE472" i="24"/>
  <c r="BD472" i="24"/>
  <c r="BG471" i="24"/>
  <c r="BF471" i="24"/>
  <c r="BE471" i="24"/>
  <c r="BD471" i="24"/>
  <c r="BG468" i="24"/>
  <c r="BF468" i="24"/>
  <c r="BE468" i="24"/>
  <c r="BD468" i="24"/>
  <c r="BG453" i="24"/>
  <c r="BF453" i="24"/>
  <c r="BE453" i="24"/>
  <c r="BD453" i="24"/>
  <c r="BG452" i="24"/>
  <c r="BF452" i="24"/>
  <c r="BE452" i="24"/>
  <c r="BD452" i="24"/>
  <c r="BG451" i="24"/>
  <c r="BF451" i="24"/>
  <c r="BE451" i="24"/>
  <c r="BD451" i="24"/>
  <c r="BG448" i="24"/>
  <c r="BF448" i="24"/>
  <c r="BE448" i="24"/>
  <c r="BD448" i="24"/>
  <c r="BG441" i="24"/>
  <c r="BF441" i="24"/>
  <c r="BE441" i="24"/>
  <c r="BD441" i="24"/>
  <c r="BG433" i="24"/>
  <c r="BF433" i="24"/>
  <c r="BE433" i="24"/>
  <c r="BD433" i="24"/>
  <c r="BG432" i="24"/>
  <c r="BF432" i="24"/>
  <c r="BE432" i="24"/>
  <c r="BD432" i="24"/>
  <c r="BG429" i="24"/>
  <c r="BF429" i="24"/>
  <c r="BE429" i="24"/>
  <c r="BD429" i="24"/>
  <c r="BG423" i="24"/>
  <c r="BF423" i="24"/>
  <c r="BE423" i="24"/>
  <c r="BD423" i="24"/>
  <c r="BG415" i="24"/>
  <c r="BF415" i="24"/>
  <c r="BE415" i="24"/>
  <c r="BD415" i="24"/>
  <c r="BG414" i="24"/>
  <c r="BF414" i="24"/>
  <c r="BE414" i="24"/>
  <c r="BD414" i="24"/>
  <c r="BG413" i="24"/>
  <c r="BF413" i="24"/>
  <c r="BE413" i="24"/>
  <c r="BD413" i="24"/>
  <c r="BG412" i="24"/>
  <c r="BF412" i="24"/>
  <c r="BE412" i="24"/>
  <c r="BD412" i="24"/>
  <c r="BG411" i="24"/>
  <c r="BF411" i="24"/>
  <c r="BE411" i="24"/>
  <c r="BD411" i="24"/>
  <c r="BG409" i="24"/>
  <c r="BF409" i="24"/>
  <c r="BE409" i="24"/>
  <c r="BD409" i="24"/>
  <c r="BG408" i="24"/>
  <c r="BF408" i="24"/>
  <c r="BE408" i="24"/>
  <c r="BD408" i="24"/>
  <c r="BG404" i="24"/>
  <c r="BF404" i="24"/>
  <c r="BE404" i="24"/>
  <c r="BD404" i="24"/>
  <c r="BG402" i="24"/>
  <c r="BF402" i="24"/>
  <c r="BE402" i="24"/>
  <c r="BD402" i="24"/>
  <c r="BG400" i="24"/>
  <c r="BF400" i="24"/>
  <c r="BE400" i="24"/>
  <c r="BD400" i="24"/>
  <c r="BG399" i="24"/>
  <c r="BF399" i="24"/>
  <c r="BE399" i="24"/>
  <c r="BD399" i="24"/>
  <c r="BG395" i="24"/>
  <c r="BF395" i="24"/>
  <c r="BE395" i="24"/>
  <c r="BD395" i="24"/>
  <c r="BG393" i="24"/>
  <c r="BF393" i="24"/>
  <c r="BE393" i="24"/>
  <c r="BD393" i="24"/>
  <c r="BG392" i="24"/>
  <c r="BF392" i="24"/>
  <c r="BE392" i="24"/>
  <c r="BD392" i="24"/>
  <c r="BG391" i="24"/>
  <c r="BF391" i="24"/>
  <c r="BE391" i="24"/>
  <c r="BD391" i="24"/>
  <c r="BG386" i="24"/>
  <c r="BF386" i="24"/>
  <c r="BE386" i="24"/>
  <c r="BD386" i="24"/>
  <c r="BG382" i="24"/>
  <c r="BF382" i="24"/>
  <c r="BE382" i="24"/>
  <c r="BD382" i="24"/>
  <c r="BG381" i="24"/>
  <c r="BF381" i="24"/>
  <c r="BE381" i="24"/>
  <c r="BD381" i="24"/>
  <c r="BG380" i="24"/>
  <c r="BF380" i="24"/>
  <c r="BE380" i="24"/>
  <c r="BD380" i="24"/>
  <c r="BG379" i="24"/>
  <c r="BF379" i="24"/>
  <c r="BE379" i="24"/>
  <c r="BD379" i="24"/>
  <c r="BG371" i="24"/>
  <c r="BF371" i="24"/>
  <c r="BE371" i="24"/>
  <c r="BD371" i="24"/>
  <c r="BG370" i="24"/>
  <c r="BF370" i="24"/>
  <c r="BE370" i="24"/>
  <c r="BD370" i="24"/>
  <c r="BG369" i="24"/>
  <c r="BF369" i="24"/>
  <c r="BE369" i="24"/>
  <c r="BD369" i="24"/>
  <c r="BG367" i="24"/>
  <c r="BF367" i="24"/>
  <c r="BE367" i="24"/>
  <c r="BD367" i="24"/>
  <c r="BG362" i="24"/>
  <c r="BF362" i="24"/>
  <c r="BE362" i="24"/>
  <c r="BD362" i="24"/>
  <c r="BG360" i="24"/>
  <c r="BF360" i="24"/>
  <c r="BE360" i="24"/>
  <c r="BD360" i="24"/>
  <c r="BG353" i="24"/>
  <c r="BF353" i="24"/>
  <c r="BE353" i="24"/>
  <c r="BD353" i="24"/>
  <c r="BG350" i="24"/>
  <c r="BF350" i="24"/>
  <c r="BE350" i="24"/>
  <c r="BD350" i="24"/>
  <c r="BG349" i="24"/>
  <c r="BF349" i="24"/>
  <c r="BE349" i="24"/>
  <c r="BD349" i="24"/>
  <c r="BG346" i="24"/>
  <c r="BF346" i="24"/>
  <c r="BE346" i="24"/>
  <c r="BD346" i="24"/>
  <c r="BG344" i="24"/>
  <c r="BF344" i="24"/>
  <c r="BE344" i="24"/>
  <c r="BD344" i="24"/>
  <c r="BG340" i="24"/>
  <c r="BF340" i="24"/>
  <c r="BE340" i="24"/>
  <c r="BD340" i="24"/>
  <c r="BG338" i="24"/>
  <c r="BF338" i="24"/>
  <c r="BE338" i="24"/>
  <c r="BD338" i="24"/>
  <c r="BG337" i="24"/>
  <c r="BF337" i="24"/>
  <c r="BE337" i="24"/>
  <c r="BD337" i="24"/>
  <c r="BG336" i="24"/>
  <c r="BF336" i="24"/>
  <c r="BE336" i="24"/>
  <c r="BD336" i="24"/>
  <c r="BG335" i="24"/>
  <c r="BF335" i="24"/>
  <c r="BE335" i="24"/>
  <c r="BD335" i="24"/>
  <c r="BG327" i="24"/>
  <c r="BF327" i="24"/>
  <c r="BE327" i="24"/>
  <c r="BD327" i="24"/>
  <c r="BG326" i="24"/>
  <c r="BF326" i="24"/>
  <c r="BE326" i="24"/>
  <c r="BD326" i="24"/>
  <c r="BG324" i="24"/>
  <c r="BF324" i="24"/>
  <c r="BE324" i="24"/>
  <c r="BD324" i="24"/>
  <c r="BG319" i="24"/>
  <c r="BF319" i="24"/>
  <c r="BE319" i="24"/>
  <c r="BD319" i="24"/>
  <c r="BG317" i="24"/>
  <c r="BF317" i="24"/>
  <c r="BE317" i="24"/>
  <c r="BD317" i="24"/>
  <c r="BG312" i="24"/>
  <c r="BF312" i="24"/>
  <c r="BE312" i="24"/>
  <c r="BD312" i="24"/>
  <c r="BG310" i="24"/>
  <c r="BF310" i="24"/>
  <c r="BE310" i="24"/>
  <c r="BD310" i="24"/>
  <c r="BG309" i="24"/>
  <c r="BF309" i="24"/>
  <c r="BE309" i="24"/>
  <c r="BD309" i="24"/>
  <c r="BG308" i="24"/>
  <c r="BF308" i="24"/>
  <c r="BE308" i="24"/>
  <c r="BD308" i="24"/>
  <c r="BG305" i="24"/>
  <c r="BF305" i="24"/>
  <c r="BE305" i="24"/>
  <c r="BD305" i="24"/>
  <c r="BG299" i="24"/>
  <c r="BF299" i="24"/>
  <c r="BE299" i="24"/>
  <c r="BD299" i="24"/>
  <c r="BG298" i="24"/>
  <c r="BF298" i="24"/>
  <c r="BE298" i="24"/>
  <c r="BD298" i="24"/>
  <c r="BG297" i="24"/>
  <c r="BF297" i="24"/>
  <c r="BE297" i="24"/>
  <c r="BD297" i="24"/>
  <c r="BG296" i="24"/>
  <c r="BF296" i="24"/>
  <c r="BE296" i="24"/>
  <c r="BD296" i="24"/>
  <c r="BG288" i="24"/>
  <c r="BF288" i="24"/>
  <c r="BE288" i="24"/>
  <c r="BD288" i="24"/>
  <c r="BG287" i="24"/>
  <c r="BF287" i="24"/>
  <c r="BE287" i="24"/>
  <c r="BD287" i="24"/>
  <c r="BG284" i="24"/>
  <c r="BF284" i="24"/>
  <c r="BE284" i="24"/>
  <c r="BD284" i="24"/>
  <c r="BG278" i="24"/>
  <c r="BF278" i="24"/>
  <c r="BE278" i="24"/>
  <c r="BD278" i="24"/>
  <c r="BG271" i="24"/>
  <c r="BF271" i="24"/>
  <c r="BE271" i="24"/>
  <c r="BD271" i="24"/>
  <c r="BG270" i="24"/>
  <c r="BF270" i="24"/>
  <c r="BE270" i="24"/>
  <c r="BD270" i="24"/>
  <c r="BG269" i="24"/>
  <c r="BF269" i="24"/>
  <c r="BE269" i="24"/>
  <c r="BD269" i="24"/>
  <c r="BG268" i="24"/>
  <c r="BF268" i="24"/>
  <c r="BE268" i="24"/>
  <c r="BD268" i="24"/>
  <c r="BG267" i="24"/>
  <c r="BF267" i="24"/>
  <c r="BE267" i="24"/>
  <c r="BD267" i="24"/>
  <c r="BG264" i="24"/>
  <c r="BF264" i="24"/>
  <c r="BE264" i="24"/>
  <c r="BD264" i="24"/>
  <c r="BG262" i="24"/>
  <c r="BF262" i="24"/>
  <c r="BE262" i="24"/>
  <c r="BD262" i="24"/>
  <c r="BG239" i="24"/>
  <c r="BF239" i="24"/>
  <c r="BE239" i="24"/>
  <c r="BD239" i="24"/>
  <c r="BG237" i="24"/>
  <c r="BF237" i="24"/>
  <c r="BE237" i="24"/>
  <c r="BD237" i="24"/>
  <c r="BG233" i="24"/>
  <c r="BF233" i="24"/>
  <c r="BE233" i="24"/>
  <c r="BD233" i="24"/>
  <c r="BG227" i="24"/>
  <c r="BF227" i="24"/>
  <c r="BE227" i="24"/>
  <c r="BD227" i="24"/>
  <c r="BG226" i="24"/>
  <c r="BF226" i="24"/>
  <c r="BE226" i="24"/>
  <c r="BD226" i="24"/>
  <c r="BG225" i="24"/>
  <c r="BF225" i="24"/>
  <c r="BE225" i="24"/>
  <c r="BD225" i="24"/>
  <c r="BG224" i="24"/>
  <c r="BF224" i="24"/>
  <c r="BE224" i="24"/>
  <c r="BD224" i="24"/>
  <c r="BG221" i="24"/>
  <c r="BF221" i="24"/>
  <c r="BE221" i="24"/>
  <c r="BD221" i="24"/>
  <c r="BG218" i="24"/>
  <c r="BF218" i="24"/>
  <c r="BE218" i="24"/>
  <c r="BD218" i="24"/>
  <c r="BG216" i="24"/>
  <c r="BF216" i="24"/>
  <c r="BE216" i="24"/>
  <c r="BD216" i="24"/>
  <c r="BG214" i="24"/>
  <c r="BF214" i="24"/>
  <c r="BE214" i="24"/>
  <c r="BD214" i="24"/>
  <c r="BG213" i="24"/>
  <c r="BF213" i="24"/>
  <c r="BE213" i="24"/>
  <c r="BD213" i="24"/>
  <c r="BG212" i="24"/>
  <c r="BF212" i="24"/>
  <c r="BE212" i="24"/>
  <c r="BD212" i="24"/>
  <c r="BG211" i="24"/>
  <c r="BF211" i="24"/>
  <c r="BE211" i="24"/>
  <c r="BD211" i="24"/>
  <c r="BG210" i="24"/>
  <c r="BF210" i="24"/>
  <c r="BE210" i="24"/>
  <c r="BD210" i="24"/>
  <c r="BG209" i="24"/>
  <c r="BF209" i="24"/>
  <c r="BE209" i="24"/>
  <c r="BD209" i="24"/>
  <c r="BG208" i="24"/>
  <c r="BF208" i="24"/>
  <c r="BE208" i="24"/>
  <c r="BD208" i="24"/>
  <c r="BG206" i="24"/>
  <c r="BF206" i="24"/>
  <c r="BE206" i="24"/>
  <c r="BD206" i="24"/>
  <c r="BG205" i="24"/>
  <c r="BF205" i="24"/>
  <c r="BE205" i="24"/>
  <c r="BD205" i="24"/>
  <c r="BG204" i="24"/>
  <c r="BF204" i="24"/>
  <c r="BE204" i="24"/>
  <c r="BD204" i="24"/>
  <c r="BG203" i="24"/>
  <c r="BF203" i="24"/>
  <c r="BE203" i="24"/>
  <c r="BD203" i="24"/>
  <c r="BG201" i="24"/>
  <c r="BF201" i="24"/>
  <c r="BE201" i="24"/>
  <c r="BD201" i="24"/>
  <c r="BG200" i="24"/>
  <c r="BF200" i="24"/>
  <c r="BE200" i="24"/>
  <c r="BD200" i="24"/>
  <c r="BG192" i="24"/>
  <c r="BF192" i="24"/>
  <c r="BE192" i="24"/>
  <c r="BD192" i="24"/>
  <c r="BG191" i="24"/>
  <c r="BF191" i="24"/>
  <c r="BE191" i="24"/>
  <c r="BD191" i="24"/>
  <c r="BG189" i="24"/>
  <c r="BF189" i="24"/>
  <c r="BE189" i="24"/>
  <c r="BD189" i="24"/>
  <c r="BG187" i="24"/>
  <c r="BF187" i="24"/>
  <c r="BE187" i="24"/>
  <c r="BD187" i="24"/>
  <c r="BG186" i="24"/>
  <c r="BF186" i="24"/>
  <c r="BE186" i="24"/>
  <c r="BD186" i="24"/>
  <c r="BG185" i="24"/>
  <c r="BF185" i="24"/>
  <c r="BE185" i="24"/>
  <c r="BD185" i="24"/>
  <c r="BG181" i="24"/>
  <c r="BF181" i="24"/>
  <c r="BE181" i="24"/>
  <c r="BD181" i="24"/>
  <c r="BG180" i="24"/>
  <c r="BF180" i="24"/>
  <c r="BE180" i="24"/>
  <c r="BD180" i="24"/>
  <c r="BG179" i="24"/>
  <c r="BF179" i="24"/>
  <c r="BE179" i="24"/>
  <c r="BD179" i="24"/>
  <c r="BG177" i="24"/>
  <c r="BF177" i="24"/>
  <c r="BE177" i="24"/>
  <c r="BG176" i="24"/>
  <c r="BF176" i="24"/>
  <c r="BE176" i="24"/>
  <c r="BD176" i="24"/>
  <c r="BG175" i="24"/>
  <c r="BF175" i="24"/>
  <c r="BE175" i="24"/>
  <c r="BD175" i="24"/>
  <c r="BG174" i="24"/>
  <c r="BF174" i="24"/>
  <c r="BE174" i="24"/>
  <c r="BD174" i="24"/>
  <c r="BG169" i="24"/>
  <c r="BF169" i="24"/>
  <c r="BE169" i="24"/>
  <c r="BD169" i="24"/>
  <c r="BG168" i="24"/>
  <c r="BF168" i="24"/>
  <c r="BE168" i="24"/>
  <c r="BD168" i="24"/>
  <c r="BG159" i="24"/>
  <c r="BF159" i="24"/>
  <c r="BE159" i="24"/>
  <c r="BD159" i="24"/>
  <c r="BG158" i="24"/>
  <c r="BF158" i="24"/>
  <c r="BE158" i="24"/>
  <c r="BD158" i="24"/>
  <c r="BG152" i="24"/>
  <c r="BF152" i="24"/>
  <c r="BE152" i="24"/>
  <c r="BD152" i="24"/>
  <c r="BG145" i="24"/>
  <c r="BF145" i="24"/>
  <c r="BE145" i="24"/>
  <c r="BD145" i="24"/>
  <c r="BG144" i="24"/>
  <c r="BF144" i="24"/>
  <c r="BE144" i="24"/>
  <c r="BD144" i="24"/>
  <c r="BG136" i="24"/>
  <c r="BF136" i="24"/>
  <c r="BE136" i="24"/>
  <c r="BD136" i="24"/>
  <c r="BG129" i="24"/>
  <c r="BF129" i="24"/>
  <c r="BE129" i="24"/>
  <c r="BD129" i="24"/>
  <c r="BG128" i="24"/>
  <c r="BF128" i="24"/>
  <c r="BE128" i="24"/>
  <c r="BD128" i="24"/>
  <c r="BG126" i="24"/>
  <c r="BF126" i="24"/>
  <c r="BE126" i="24"/>
  <c r="BG125" i="24"/>
  <c r="BF125" i="24"/>
  <c r="BE125" i="24"/>
  <c r="BD125" i="24"/>
  <c r="BG124" i="24"/>
  <c r="BF124" i="24"/>
  <c r="BE124" i="24"/>
  <c r="BD124" i="24"/>
  <c r="BG123" i="24"/>
  <c r="BF123" i="24"/>
  <c r="BE123" i="24"/>
  <c r="BD123" i="24"/>
  <c r="BG119" i="24"/>
  <c r="BF119" i="24"/>
  <c r="BE119" i="24"/>
  <c r="BD119" i="24"/>
  <c r="BG117" i="24"/>
  <c r="BF117" i="24"/>
  <c r="BE117" i="24"/>
  <c r="BD117" i="24"/>
  <c r="BG115" i="24"/>
  <c r="BF115" i="24"/>
  <c r="BE115" i="24"/>
  <c r="BD115" i="24"/>
  <c r="BG113" i="24"/>
  <c r="BF113" i="24"/>
  <c r="BE113" i="24"/>
  <c r="BD113" i="24"/>
  <c r="BG112" i="24"/>
  <c r="BF112" i="24"/>
  <c r="BE112" i="24"/>
  <c r="BD112" i="24"/>
  <c r="BG109" i="24"/>
  <c r="BF109" i="24"/>
  <c r="BE109" i="24"/>
  <c r="BD109" i="24"/>
  <c r="BG108" i="24"/>
  <c r="BF108" i="24"/>
  <c r="BE108" i="24"/>
  <c r="BD108" i="24"/>
  <c r="BG102" i="24"/>
  <c r="BF102" i="24"/>
  <c r="BE102" i="24"/>
  <c r="BD102" i="24"/>
  <c r="BG101" i="24"/>
  <c r="BF101" i="24"/>
  <c r="BE101" i="24"/>
  <c r="BD101" i="24"/>
  <c r="BG100" i="24"/>
  <c r="BF100" i="24"/>
  <c r="BE100" i="24"/>
  <c r="BD100" i="24"/>
  <c r="BG96" i="24"/>
  <c r="BF96" i="24"/>
  <c r="BE96" i="24"/>
  <c r="BD96" i="24"/>
  <c r="BG94" i="24"/>
  <c r="BF94" i="24"/>
  <c r="BE94" i="24"/>
  <c r="BD94" i="24"/>
  <c r="BG92" i="24"/>
  <c r="BF92" i="24"/>
  <c r="BE92" i="24"/>
  <c r="BD92" i="24"/>
  <c r="BG91" i="24"/>
  <c r="BF91" i="24"/>
  <c r="BE91" i="24"/>
  <c r="BD91" i="24"/>
  <c r="BG90" i="24"/>
  <c r="BF90" i="24"/>
  <c r="BE90" i="24"/>
  <c r="BD90" i="24"/>
  <c r="BG88" i="24"/>
  <c r="BF88" i="24"/>
  <c r="BE88" i="24"/>
  <c r="BD88" i="24"/>
  <c r="BG86" i="24"/>
  <c r="BF86" i="24"/>
  <c r="BE86" i="24"/>
  <c r="BD86" i="24"/>
  <c r="BG83" i="24"/>
  <c r="BF83" i="24"/>
  <c r="BE83" i="24"/>
  <c r="BD83" i="24"/>
  <c r="BG82" i="24"/>
  <c r="BF82" i="24"/>
  <c r="BE82" i="24"/>
  <c r="BD82" i="24"/>
  <c r="BG75" i="24"/>
  <c r="BF75" i="24"/>
  <c r="BE75" i="24"/>
  <c r="BD75" i="24"/>
  <c r="BG74" i="24"/>
  <c r="BF74" i="24"/>
  <c r="BE74" i="24"/>
  <c r="BD74" i="24"/>
  <c r="BG73" i="24"/>
  <c r="BF73" i="24"/>
  <c r="BE73" i="24"/>
  <c r="BD73" i="24"/>
  <c r="BG72" i="24"/>
  <c r="BF72" i="24"/>
  <c r="BE72" i="24"/>
  <c r="BD72" i="24"/>
  <c r="BG69" i="24"/>
  <c r="BF69" i="24"/>
  <c r="BE69" i="24"/>
  <c r="BD69" i="24"/>
  <c r="BG64" i="24"/>
  <c r="BF64" i="24"/>
  <c r="BE64" i="24"/>
  <c r="BD64" i="24"/>
  <c r="BG63" i="24"/>
  <c r="BF63" i="24"/>
  <c r="BE63" i="24"/>
  <c r="BD63" i="24"/>
  <c r="BG62" i="24"/>
  <c r="BF62" i="24"/>
  <c r="BE62" i="24"/>
  <c r="BD62" i="24"/>
  <c r="BG61" i="24"/>
  <c r="BF61" i="24"/>
  <c r="BE61" i="24"/>
  <c r="BD61" i="24"/>
  <c r="BG59" i="24"/>
  <c r="BF59" i="24"/>
  <c r="BE59" i="24"/>
  <c r="BD59" i="24"/>
  <c r="BG58" i="24"/>
  <c r="BF58" i="24"/>
  <c r="BE58" i="24"/>
  <c r="BD58" i="24"/>
  <c r="BG55" i="24"/>
  <c r="BF55" i="24"/>
  <c r="BE55" i="24"/>
  <c r="BD55" i="24"/>
  <c r="BG53" i="24"/>
  <c r="BF53" i="24"/>
  <c r="BE53" i="24"/>
  <c r="BD53" i="24"/>
  <c r="BG52" i="24"/>
  <c r="BF52" i="24"/>
  <c r="BE52" i="24"/>
  <c r="BD52" i="24"/>
  <c r="BG49" i="24"/>
  <c r="BF49" i="24"/>
  <c r="BE49" i="24"/>
  <c r="BD49" i="24"/>
  <c r="BG46" i="24"/>
  <c r="BF46" i="24"/>
  <c r="BE46" i="24"/>
  <c r="BD46" i="24"/>
  <c r="BG42" i="24"/>
  <c r="BF42" i="24"/>
  <c r="BE42" i="24"/>
  <c r="BD42" i="24"/>
  <c r="BG38" i="24"/>
  <c r="BF38" i="24"/>
  <c r="BE38" i="24"/>
  <c r="BD38" i="24"/>
  <c r="BG37" i="24"/>
  <c r="BF37" i="24"/>
  <c r="BE37" i="24"/>
  <c r="BD37" i="24"/>
  <c r="BG29" i="24"/>
  <c r="BF29" i="24"/>
  <c r="BE29" i="24"/>
  <c r="BD29" i="24"/>
  <c r="BG25" i="24"/>
  <c r="BF25" i="24"/>
  <c r="BE25" i="24"/>
  <c r="BD25" i="24"/>
  <c r="BG6" i="24"/>
  <c r="BF6" i="24"/>
  <c r="BE6" i="24"/>
  <c r="BD6" i="24"/>
  <c r="BG5" i="24"/>
  <c r="BF5" i="24"/>
  <c r="BE5" i="24"/>
  <c r="BD5" i="24"/>
  <c r="BG4" i="24"/>
  <c r="BF4" i="24"/>
  <c r="BE4" i="24"/>
  <c r="P23" i="25"/>
  <c r="C23" i="25"/>
  <c r="E23" i="25"/>
  <c r="J24" i="25"/>
  <c r="D24" i="25"/>
  <c r="P28" i="25"/>
  <c r="K24" i="25"/>
  <c r="C30" i="25"/>
  <c r="F23" i="25"/>
  <c r="P24" i="25"/>
  <c r="M30" i="25"/>
  <c r="N23" i="25"/>
  <c r="F25" i="25"/>
  <c r="N28" i="25"/>
  <c r="H28" i="25"/>
  <c r="H23" i="25"/>
  <c r="M24" i="25"/>
  <c r="J30" i="25"/>
  <c r="O25" i="25"/>
  <c r="F30" i="25"/>
  <c r="H25" i="25"/>
  <c r="M23" i="25"/>
  <c r="M28" i="25"/>
  <c r="N30" i="25"/>
  <c r="K30" i="25"/>
  <c r="C24" i="25"/>
  <c r="H30" i="25"/>
  <c r="N24" i="25"/>
  <c r="I25" i="25"/>
  <c r="O28" i="25"/>
  <c r="D30" i="25"/>
  <c r="O23" i="25"/>
  <c r="K25" i="25"/>
  <c r="K23" i="25"/>
  <c r="F28" i="25"/>
  <c r="E24" i="25"/>
  <c r="D28" i="25"/>
  <c r="O30" i="25"/>
  <c r="C25" i="25"/>
  <c r="D25" i="25"/>
  <c r="E30" i="25"/>
  <c r="O24" i="25"/>
  <c r="M25" i="25"/>
  <c r="J28" i="25"/>
  <c r="C28" i="25"/>
  <c r="P30" i="25"/>
  <c r="N25" i="25"/>
  <c r="J23" i="25"/>
  <c r="J25" i="25"/>
  <c r="K28" i="25"/>
  <c r="D23" i="25"/>
  <c r="F24" i="25"/>
  <c r="I24" i="25"/>
  <c r="E25" i="25"/>
  <c r="I30" i="25"/>
  <c r="E28" i="25"/>
  <c r="I23" i="25"/>
  <c r="H24" i="25"/>
  <c r="I28" i="25"/>
  <c r="P25" i="25"/>
  <c r="H26" i="25" l="1"/>
  <c r="H27" i="25" s="1"/>
  <c r="H29" i="25"/>
  <c r="H33" i="25"/>
  <c r="H21" i="25"/>
  <c r="J5" i="25"/>
  <c r="J8" i="25" s="1"/>
  <c r="K4" i="25"/>
  <c r="K5" i="25" s="1"/>
  <c r="K8" i="25" s="1"/>
  <c r="I5" i="25"/>
  <c r="I8" i="25" s="1"/>
  <c r="K29" i="25" l="1"/>
  <c r="K26" i="25"/>
  <c r="I29" i="25"/>
  <c r="I26" i="25"/>
  <c r="J29" i="25"/>
  <c r="J26" i="25"/>
  <c r="K33" i="25"/>
  <c r="K21" i="25"/>
  <c r="I33" i="25"/>
  <c r="I21" i="25"/>
  <c r="J33" i="25"/>
  <c r="J21" i="25"/>
  <c r="J27" i="25" l="1"/>
  <c r="I27" i="25"/>
  <c r="K27" i="25"/>
  <c r="BE225" i="17" l="1"/>
  <c r="BF225" i="17" s="1"/>
  <c r="BG225" i="17" s="1"/>
  <c r="BH225" i="17" s="1"/>
  <c r="BI225" i="17" s="1"/>
  <c r="BD170" i="17"/>
  <c r="BE170" i="17" s="1"/>
  <c r="BF170" i="17" s="1"/>
  <c r="BG170" i="17" s="1"/>
  <c r="BH170" i="17" s="1"/>
  <c r="BI170" i="17" s="1"/>
  <c r="BC170" i="17"/>
  <c r="BD134" i="17"/>
  <c r="BF126" i="17"/>
  <c r="BI126" i="17" l="1"/>
  <c r="AM211" i="17"/>
  <c r="AM121" i="17"/>
  <c r="AM165" i="17"/>
  <c r="AM164" i="17"/>
  <c r="BA235" i="1" l="1"/>
  <c r="BA232" i="1"/>
  <c r="BA228" i="1"/>
  <c r="BA227" i="1"/>
  <c r="BA226" i="1"/>
  <c r="BA225" i="1"/>
  <c r="BA224" i="1"/>
  <c r="BA229" i="1" s="1"/>
  <c r="BA220" i="1"/>
  <c r="BA219" i="1"/>
  <c r="BA218" i="1"/>
  <c r="BA217" i="1"/>
  <c r="BA107" i="1" s="1"/>
  <c r="BA203" i="1"/>
  <c r="BA201" i="1"/>
  <c r="BA200" i="1"/>
  <c r="BA91" i="1" s="1"/>
  <c r="BA199" i="1"/>
  <c r="BA83" i="1"/>
  <c r="BA46" i="1"/>
  <c r="BA53" i="1"/>
  <c r="BA70" i="1"/>
  <c r="BA74" i="1"/>
  <c r="BA256" i="1"/>
  <c r="AP244" i="1"/>
  <c r="BE230" i="24" s="1"/>
  <c r="AQ244" i="1"/>
  <c r="BF230" i="24" s="1"/>
  <c r="AR244" i="1"/>
  <c r="BG230" i="24" s="1"/>
  <c r="AP256" i="1"/>
  <c r="AQ256" i="1"/>
  <c r="AR256" i="1"/>
  <c r="AP229" i="1"/>
  <c r="BE215" i="24" s="1"/>
  <c r="AQ229" i="1"/>
  <c r="BF215" i="24" s="1"/>
  <c r="AR229" i="1"/>
  <c r="BG215" i="24" s="1"/>
  <c r="AP91" i="1"/>
  <c r="BE77" i="24" s="1"/>
  <c r="AQ91" i="1"/>
  <c r="BF77" i="24" s="1"/>
  <c r="AR91" i="1"/>
  <c r="BG77" i="24" s="1"/>
  <c r="AP107" i="1"/>
  <c r="BE93" i="24" s="1"/>
  <c r="AQ107" i="1"/>
  <c r="BF93" i="24" s="1"/>
  <c r="AR107" i="1"/>
  <c r="BG93" i="24" s="1"/>
  <c r="AP74" i="1"/>
  <c r="BE60" i="24" s="1"/>
  <c r="AQ74" i="1"/>
  <c r="BF60" i="24" s="1"/>
  <c r="AR74" i="1"/>
  <c r="BG60" i="24" s="1"/>
  <c r="AP70" i="1"/>
  <c r="BE56" i="24" s="1"/>
  <c r="AQ70" i="1"/>
  <c r="BF56" i="24" s="1"/>
  <c r="AR70" i="1"/>
  <c r="BG56" i="24" s="1"/>
  <c r="AP53" i="1"/>
  <c r="AQ53" i="1"/>
  <c r="AR53" i="1"/>
  <c r="AP27" i="1"/>
  <c r="AQ27" i="1"/>
  <c r="BF21" i="24" s="1"/>
  <c r="AR27" i="1"/>
  <c r="AO256" i="1"/>
  <c r="AO244" i="1"/>
  <c r="BD230" i="24" s="1"/>
  <c r="AO229" i="1"/>
  <c r="BD215" i="24" s="1"/>
  <c r="AO192" i="1"/>
  <c r="BD178" i="24" s="1"/>
  <c r="AO141" i="1"/>
  <c r="BD127" i="24" s="1"/>
  <c r="AO107" i="1"/>
  <c r="BD93" i="24" s="1"/>
  <c r="AO91" i="1"/>
  <c r="BD77" i="24" s="1"/>
  <c r="AO74" i="1"/>
  <c r="BD60" i="24" s="1"/>
  <c r="AO70" i="1"/>
  <c r="BD56" i="24" s="1"/>
  <c r="AO53" i="1"/>
  <c r="AO27" i="1"/>
  <c r="AO5" i="1"/>
  <c r="AQ82" i="1" l="1"/>
  <c r="BF68" i="24" s="1"/>
  <c r="AO82" i="1"/>
  <c r="BD68" i="24" s="1"/>
  <c r="BD21" i="24"/>
  <c r="AR82" i="1"/>
  <c r="BG68" i="24" s="1"/>
  <c r="BG21" i="24"/>
  <c r="AP82" i="1"/>
  <c r="BE68" i="24" s="1"/>
  <c r="BE21" i="24"/>
  <c r="BA27" i="1"/>
  <c r="BA244" i="1"/>
  <c r="AR78" i="19"/>
  <c r="BG627" i="24" s="1"/>
  <c r="AO79" i="19"/>
  <c r="BD628" i="24" s="1"/>
  <c r="AP79" i="19"/>
  <c r="BE628" i="24" s="1"/>
  <c r="AQ79" i="19"/>
  <c r="BF628" i="24" s="1"/>
  <c r="AR79" i="19"/>
  <c r="BG628" i="24" s="1"/>
  <c r="BA82" i="1" l="1"/>
  <c r="BD180" i="17"/>
  <c r="AR366" i="19"/>
  <c r="AR81" i="1" s="1"/>
  <c r="BG67" i="24" s="1"/>
  <c r="AQ366" i="19"/>
  <c r="AQ81" i="1" s="1"/>
  <c r="BF67" i="24" s="1"/>
  <c r="AP366" i="19"/>
  <c r="AP81" i="1" s="1"/>
  <c r="BE67" i="24" s="1"/>
  <c r="AO366" i="19"/>
  <c r="AO81" i="1" s="1"/>
  <c r="AR192" i="1"/>
  <c r="BG178" i="24" s="1"/>
  <c r="AQ192" i="1"/>
  <c r="BF178" i="24" s="1"/>
  <c r="AP192" i="1"/>
  <c r="BE178" i="24" s="1"/>
  <c r="AR141" i="1"/>
  <c r="BG127" i="24" s="1"/>
  <c r="AQ141" i="1"/>
  <c r="BF127" i="24" s="1"/>
  <c r="AP141" i="1"/>
  <c r="BE127" i="24" s="1"/>
  <c r="BD67" i="24" l="1"/>
  <c r="BA81" i="1"/>
  <c r="AM144" i="1" l="1"/>
  <c r="AM118" i="1" s="1"/>
  <c r="AM145" i="1"/>
  <c r="AM146" i="1"/>
  <c r="AM147" i="1"/>
  <c r="AM148" i="1"/>
  <c r="AM151" i="1"/>
  <c r="AM152" i="1"/>
  <c r="AM153" i="1"/>
  <c r="AM154" i="1"/>
  <c r="AM155" i="1"/>
  <c r="AM160" i="1"/>
  <c r="AM119" i="1" s="1"/>
  <c r="AM161" i="1"/>
  <c r="AM162" i="1"/>
  <c r="AM163" i="1"/>
  <c r="AM167" i="1"/>
  <c r="AM168" i="1"/>
  <c r="AM174" i="1"/>
  <c r="AM175" i="1"/>
  <c r="AM176" i="1"/>
  <c r="AM177" i="1"/>
  <c r="AM178" i="1"/>
  <c r="AM283" i="19"/>
  <c r="AM213" i="19"/>
  <c r="AM139" i="19"/>
  <c r="AM74" i="19"/>
  <c r="AM75" i="19"/>
  <c r="AM76" i="19"/>
  <c r="AM197" i="1"/>
  <c r="AM199" i="1"/>
  <c r="AM200" i="1"/>
  <c r="AM91" i="1" s="1"/>
  <c r="AM201" i="1"/>
  <c r="AM202" i="1"/>
  <c r="AM203" i="1"/>
  <c r="AM207" i="1"/>
  <c r="AM208" i="1"/>
  <c r="AM209" i="1"/>
  <c r="AM210" i="1"/>
  <c r="AM211" i="1"/>
  <c r="AM92" i="1" s="1"/>
  <c r="AM216" i="1"/>
  <c r="AM93" i="1" s="1"/>
  <c r="AM217" i="1"/>
  <c r="AM244" i="1" s="1"/>
  <c r="AM218" i="1"/>
  <c r="AM219" i="1"/>
  <c r="AM220" i="1"/>
  <c r="AM224" i="1"/>
  <c r="AM225" i="1"/>
  <c r="AM226" i="1"/>
  <c r="AM227" i="1"/>
  <c r="AM228" i="1"/>
  <c r="AM232" i="1"/>
  <c r="AM235" i="1"/>
  <c r="AM137" i="15"/>
  <c r="AM146" i="15"/>
  <c r="AM154" i="15"/>
  <c r="AM115" i="15"/>
  <c r="AM105" i="15"/>
  <c r="AM169" i="1" s="1"/>
  <c r="AM135" i="1" s="1"/>
  <c r="AM100" i="15"/>
  <c r="AM101" i="15" s="1"/>
  <c r="AM85" i="15"/>
  <c r="AM92" i="15"/>
  <c r="AM54" i="19"/>
  <c r="AM53" i="19"/>
  <c r="AM52" i="19"/>
  <c r="AM51" i="19"/>
  <c r="AM41" i="19"/>
  <c r="AM42" i="19"/>
  <c r="AM43" i="19"/>
  <c r="AM30" i="19"/>
  <c r="AM31" i="19"/>
  <c r="AM32" i="19"/>
  <c r="AM18" i="19"/>
  <c r="AM19" i="19"/>
  <c r="AM94" i="19" s="1"/>
  <c r="AM20" i="19"/>
  <c r="AM21" i="19"/>
  <c r="AM22" i="19"/>
  <c r="AM254" i="17"/>
  <c r="AM222" i="17"/>
  <c r="AM177" i="17"/>
  <c r="AM187" i="17"/>
  <c r="AM97" i="17"/>
  <c r="AM65" i="17"/>
  <c r="AM41" i="17"/>
  <c r="AM83" i="1"/>
  <c r="AM53" i="1" s="1"/>
  <c r="AM81" i="1"/>
  <c r="AM74" i="1"/>
  <c r="AM70" i="1"/>
  <c r="AM65" i="1"/>
  <c r="AM71" i="1" s="1"/>
  <c r="AN68" i="1" s="1"/>
  <c r="AN69" i="1" s="1"/>
  <c r="AM64" i="1"/>
  <c r="AM58" i="1"/>
  <c r="AM51" i="1"/>
  <c r="AM46" i="1"/>
  <c r="AL57" i="15"/>
  <c r="AM57" i="15"/>
  <c r="AM106" i="15" l="1"/>
  <c r="AM107" i="15" s="1"/>
  <c r="AM116" i="15" s="1"/>
  <c r="AM54" i="1"/>
  <c r="AN96" i="19"/>
  <c r="AN98" i="19"/>
  <c r="AN59" i="17"/>
  <c r="AN45" i="17"/>
  <c r="AN44" i="17"/>
  <c r="AM275" i="19"/>
  <c r="AM205" i="19"/>
  <c r="AM164" i="1"/>
  <c r="AM120" i="1" s="1"/>
  <c r="AM44" i="19"/>
  <c r="AM229" i="1"/>
  <c r="AM55" i="19"/>
  <c r="AM26" i="1" s="1"/>
  <c r="AM25" i="19"/>
  <c r="AM77" i="19"/>
  <c r="AM27" i="1" s="1"/>
  <c r="AM23" i="19"/>
  <c r="AM131" i="19"/>
  <c r="AM33" i="19"/>
  <c r="AM107" i="1"/>
  <c r="AM212" i="1"/>
  <c r="AM256" i="1"/>
  <c r="AM179" i="1"/>
  <c r="AM165" i="1"/>
  <c r="AM171" i="1" s="1"/>
  <c r="AM243" i="1"/>
  <c r="AM149" i="1"/>
  <c r="AM221" i="1"/>
  <c r="AM170" i="1"/>
  <c r="AM156" i="1"/>
  <c r="AM136" i="1"/>
  <c r="AM134" i="1" s="1"/>
  <c r="AM350" i="19"/>
  <c r="AM349" i="19"/>
  <c r="AM348" i="19"/>
  <c r="AM223" i="19"/>
  <c r="AM93" i="15"/>
  <c r="AM117" i="15" l="1"/>
  <c r="AQ78" i="19"/>
  <c r="BF627" i="24" s="1"/>
  <c r="AN79" i="19"/>
  <c r="AQ44" i="19"/>
  <c r="AQ25" i="1" s="1"/>
  <c r="AN48" i="19"/>
  <c r="AN46" i="19"/>
  <c r="AQ33" i="19"/>
  <c r="AN36" i="19"/>
  <c r="AN38" i="19"/>
  <c r="AN133" i="19"/>
  <c r="AN135" i="19"/>
  <c r="AQ55" i="19"/>
  <c r="AQ26" i="1" s="1"/>
  <c r="AN59" i="19"/>
  <c r="AN57" i="19"/>
  <c r="AM217" i="19"/>
  <c r="AN207" i="19"/>
  <c r="AN209" i="19"/>
  <c r="AM287" i="19"/>
  <c r="AN279" i="19"/>
  <c r="AN277" i="19"/>
  <c r="AM23" i="1"/>
  <c r="AM25" i="1"/>
  <c r="AM257" i="1" s="1"/>
  <c r="AM24" i="1"/>
  <c r="AM80" i="1" s="1"/>
  <c r="AM180" i="1"/>
  <c r="AM157" i="1"/>
  <c r="AM117" i="1" s="1"/>
  <c r="AM121" i="1" s="1"/>
  <c r="AM21" i="1"/>
  <c r="AM340" i="19"/>
  <c r="AM112" i="1"/>
  <c r="AQ45" i="19" l="1"/>
  <c r="BF596" i="24" s="1"/>
  <c r="AQ364" i="19"/>
  <c r="AQ367" i="19" s="1"/>
  <c r="BF585" i="24"/>
  <c r="AQ24" i="1"/>
  <c r="AQ80" i="1" s="1"/>
  <c r="BF66" i="24" s="1"/>
  <c r="AQ35" i="19"/>
  <c r="BF586" i="24" s="1"/>
  <c r="AQ56" i="19"/>
  <c r="BF607" i="24" s="1"/>
  <c r="BF606" i="24"/>
  <c r="BF595" i="24"/>
  <c r="AQ287" i="19"/>
  <c r="AN342" i="19"/>
  <c r="AN344" i="19"/>
  <c r="AQ217" i="19"/>
  <c r="AQ257" i="1"/>
  <c r="BF19" i="24"/>
  <c r="BF20" i="24"/>
  <c r="AQ197" i="1"/>
  <c r="BF183" i="24" s="1"/>
  <c r="AM181" i="1"/>
  <c r="BF18" i="24" l="1"/>
  <c r="J12" i="25"/>
  <c r="J37" i="25" s="1"/>
  <c r="AQ198" i="1"/>
  <c r="BF184" i="24" s="1"/>
  <c r="BF680" i="24"/>
  <c r="AQ220" i="19"/>
  <c r="BF683" i="24" s="1"/>
  <c r="AQ290" i="19"/>
  <c r="BF701" i="24" s="1"/>
  <c r="BF698" i="24"/>
  <c r="AM330" i="15"/>
  <c r="AM191" i="17" s="1"/>
  <c r="AM335" i="15"/>
  <c r="AM347" i="15"/>
  <c r="AM349" i="15"/>
  <c r="AM351" i="15"/>
  <c r="AM352" i="15"/>
  <c r="AM297" i="15"/>
  <c r="AM100" i="17" s="1"/>
  <c r="AM302" i="15"/>
  <c r="AM314" i="15"/>
  <c r="AM144" i="17" s="1"/>
  <c r="AM319" i="15"/>
  <c r="AM289" i="15"/>
  <c r="AM340" i="17" s="1"/>
  <c r="AM292" i="15"/>
  <c r="AM294" i="15" s="1"/>
  <c r="AM263" i="15"/>
  <c r="AM270" i="15"/>
  <c r="AM284" i="15" s="1"/>
  <c r="AM286" i="15" s="1"/>
  <c r="AM247" i="17" s="1"/>
  <c r="AN251" i="17" s="1"/>
  <c r="AM274" i="15"/>
  <c r="AM307" i="15" s="1"/>
  <c r="AM275" i="15"/>
  <c r="AM324" i="15" s="1"/>
  <c r="AM276" i="15"/>
  <c r="AM340" i="15" s="1"/>
  <c r="AM379" i="17" s="1"/>
  <c r="AM63" i="15"/>
  <c r="AM44" i="15"/>
  <c r="AM123" i="15" s="1"/>
  <c r="AM198" i="1" s="1"/>
  <c r="AM50" i="15"/>
  <c r="AM14" i="15"/>
  <c r="AM15" i="15" s="1"/>
  <c r="AM20" i="15"/>
  <c r="AM167" i="15"/>
  <c r="AM168" i="15"/>
  <c r="AM169" i="15"/>
  <c r="AM173" i="15"/>
  <c r="AM174" i="15"/>
  <c r="AM175" i="15"/>
  <c r="AM179" i="15"/>
  <c r="AM180" i="15"/>
  <c r="AM181" i="15"/>
  <c r="AM182" i="15"/>
  <c r="AM186" i="15"/>
  <c r="AM187" i="15"/>
  <c r="AM188" i="15"/>
  <c r="AM199" i="15"/>
  <c r="AM200" i="15"/>
  <c r="AM222" i="15"/>
  <c r="AM223" i="15"/>
  <c r="AM254" i="15"/>
  <c r="AM255" i="15"/>
  <c r="AM15" i="17" s="1"/>
  <c r="AN346" i="15" l="1"/>
  <c r="AN139" i="19" s="1"/>
  <c r="AN348" i="15"/>
  <c r="AN350" i="15"/>
  <c r="AN283" i="19" s="1"/>
  <c r="AN353" i="15"/>
  <c r="AN382" i="17"/>
  <c r="AN384" i="17"/>
  <c r="AN150" i="17"/>
  <c r="AN149" i="17"/>
  <c r="AN147" i="17"/>
  <c r="AM212" i="17"/>
  <c r="AN197" i="17"/>
  <c r="AN194" i="17"/>
  <c r="AN196" i="17"/>
  <c r="AM122" i="17"/>
  <c r="AN103" i="17"/>
  <c r="AN105" i="17"/>
  <c r="AM167" i="17"/>
  <c r="AM300" i="17"/>
  <c r="AM361" i="17"/>
  <c r="AM257" i="17"/>
  <c r="AM343" i="17"/>
  <c r="AM280" i="15"/>
  <c r="AM282" i="15" s="1"/>
  <c r="AM90" i="17" s="1"/>
  <c r="AN94" i="17" s="1"/>
  <c r="AM8" i="17"/>
  <c r="AM235" i="17"/>
  <c r="AM83" i="17"/>
  <c r="AM279" i="17"/>
  <c r="AM351" i="19"/>
  <c r="AM250" i="15"/>
  <c r="AM277" i="15"/>
  <c r="AM189" i="15"/>
  <c r="AM204" i="15" s="1"/>
  <c r="AM176" i="15"/>
  <c r="AM202" i="15" s="1"/>
  <c r="AM170" i="15"/>
  <c r="AM201" i="15" s="1"/>
  <c r="AM183" i="15"/>
  <c r="AM203" i="15" s="1"/>
  <c r="AM22" i="15"/>
  <c r="AM25" i="15" s="1"/>
  <c r="AM28" i="15" s="1"/>
  <c r="AM256" i="15"/>
  <c r="AN350" i="19" l="1"/>
  <c r="AN287" i="19"/>
  <c r="AN285" i="19"/>
  <c r="AN284" i="19"/>
  <c r="AN213" i="19"/>
  <c r="AN65" i="17"/>
  <c r="AN348" i="19"/>
  <c r="AN141" i="19"/>
  <c r="AN143" i="19" s="1"/>
  <c r="AN140" i="19"/>
  <c r="AN260" i="17"/>
  <c r="AN262" i="17"/>
  <c r="AN364" i="17"/>
  <c r="AN366" i="17"/>
  <c r="AN284" i="17"/>
  <c r="AN282" i="17"/>
  <c r="AN305" i="17"/>
  <c r="AN303" i="17"/>
  <c r="AN348" i="17"/>
  <c r="AN346" i="17"/>
  <c r="AN353" i="19"/>
  <c r="AN352" i="19"/>
  <c r="AM263" i="17"/>
  <c r="AM397" i="17"/>
  <c r="AM324" i="17"/>
  <c r="AM68" i="17"/>
  <c r="AM151" i="17"/>
  <c r="AM238" i="17"/>
  <c r="AM306" i="17"/>
  <c r="AM16" i="17"/>
  <c r="AM321" i="17"/>
  <c r="AM288" i="15"/>
  <c r="AM290" i="15" s="1"/>
  <c r="AM333" i="17" s="1"/>
  <c r="AN337" i="17" s="1"/>
  <c r="AM19" i="17"/>
  <c r="AM106" i="17"/>
  <c r="AM31" i="15"/>
  <c r="AM121" i="15"/>
  <c r="AM367" i="17"/>
  <c r="AM198" i="17"/>
  <c r="AM285" i="17"/>
  <c r="AM244" i="17"/>
  <c r="AM385" i="17"/>
  <c r="AM355" i="19"/>
  <c r="AM210" i="15"/>
  <c r="AM214" i="15" s="1"/>
  <c r="AM198" i="15"/>
  <c r="AM205" i="15"/>
  <c r="AM209" i="15"/>
  <c r="AM34" i="15"/>
  <c r="AM33" i="15"/>
  <c r="E12" i="25"/>
  <c r="C5" i="25"/>
  <c r="C8" i="25" s="1"/>
  <c r="D4" i="25"/>
  <c r="D5" i="25" s="1"/>
  <c r="D8" i="25" s="1"/>
  <c r="AN68" i="17" l="1"/>
  <c r="AN66" i="17"/>
  <c r="AN291" i="19"/>
  <c r="AN289" i="19"/>
  <c r="BC700" i="24" s="1"/>
  <c r="AN223" i="19"/>
  <c r="AN349" i="19"/>
  <c r="AN217" i="19"/>
  <c r="AN215" i="19"/>
  <c r="AN214" i="19"/>
  <c r="AN23" i="17"/>
  <c r="AN329" i="17"/>
  <c r="AN327" i="17"/>
  <c r="AN243" i="17"/>
  <c r="AN241" i="17"/>
  <c r="AN359" i="19"/>
  <c r="AN357" i="19"/>
  <c r="AM330" i="17"/>
  <c r="AM349" i="17"/>
  <c r="AM129" i="15"/>
  <c r="AM138" i="15" s="1"/>
  <c r="AM156" i="15" s="1"/>
  <c r="AM159" i="15" s="1"/>
  <c r="AM196" i="1"/>
  <c r="AM204" i="1" s="1"/>
  <c r="AM213" i="1" s="1"/>
  <c r="AM215" i="15"/>
  <c r="AM219" i="15" s="1"/>
  <c r="AM206" i="15"/>
  <c r="E37" i="25"/>
  <c r="C29" i="25"/>
  <c r="C26" i="25"/>
  <c r="C27" i="25" s="1"/>
  <c r="D29" i="25"/>
  <c r="D26" i="25"/>
  <c r="D27" i="25" s="1"/>
  <c r="C33" i="25"/>
  <c r="B1322" i="24" s="1"/>
  <c r="C21" i="25"/>
  <c r="D33" i="25"/>
  <c r="C1322" i="24" s="1"/>
  <c r="D21" i="25"/>
  <c r="E4" i="25"/>
  <c r="K977" i="24"/>
  <c r="AL65" i="17"/>
  <c r="AL139" i="19"/>
  <c r="AL283" i="19"/>
  <c r="AM284" i="19" s="1"/>
  <c r="AL213" i="19"/>
  <c r="AL352" i="15"/>
  <c r="AL351" i="15"/>
  <c r="AL349" i="15"/>
  <c r="AL347" i="15"/>
  <c r="AL235" i="1"/>
  <c r="AL232" i="1"/>
  <c r="AL228" i="1"/>
  <c r="AL227" i="1"/>
  <c r="AV223" i="24" s="1"/>
  <c r="AL226" i="1"/>
  <c r="AV222" i="24" s="1"/>
  <c r="AL225" i="1"/>
  <c r="AL224" i="1"/>
  <c r="AL220" i="1"/>
  <c r="AL219" i="1"/>
  <c r="AV215" i="24" s="1"/>
  <c r="AL218" i="1"/>
  <c r="AL217" i="1"/>
  <c r="AL216" i="1"/>
  <c r="AL211" i="1"/>
  <c r="AL210" i="1"/>
  <c r="AL209" i="1"/>
  <c r="AL208" i="1"/>
  <c r="AL207" i="1"/>
  <c r="AL203" i="1"/>
  <c r="AL202" i="1"/>
  <c r="AL201" i="1"/>
  <c r="AL200" i="1"/>
  <c r="AL199" i="1"/>
  <c r="AL197" i="1"/>
  <c r="AL178" i="1"/>
  <c r="AL177" i="1"/>
  <c r="AL176" i="1"/>
  <c r="AL175" i="1"/>
  <c r="AL174" i="1"/>
  <c r="AL168" i="1"/>
  <c r="BA154" i="24" s="1"/>
  <c r="AL167" i="1"/>
  <c r="AL163" i="1"/>
  <c r="AL162" i="1"/>
  <c r="AL161" i="1"/>
  <c r="BA147" i="24" s="1"/>
  <c r="AL160" i="1"/>
  <c r="AL155" i="1"/>
  <c r="AL154" i="1"/>
  <c r="AL153" i="1"/>
  <c r="BA139" i="24" s="1"/>
  <c r="AL152" i="1"/>
  <c r="AL151" i="1"/>
  <c r="AL148" i="1"/>
  <c r="AL147" i="1"/>
  <c r="AL146" i="1"/>
  <c r="AL145" i="1"/>
  <c r="AL144" i="1"/>
  <c r="AL154" i="15"/>
  <c r="AL146" i="15"/>
  <c r="AL137" i="15"/>
  <c r="AL105" i="15"/>
  <c r="AL100" i="15"/>
  <c r="AL115" i="15"/>
  <c r="AL92" i="15"/>
  <c r="AL85" i="15"/>
  <c r="AL83" i="1"/>
  <c r="AL81" i="1"/>
  <c r="AL70" i="1"/>
  <c r="AL65" i="1"/>
  <c r="AL71" i="1" s="1"/>
  <c r="AM68" i="1" s="1"/>
  <c r="AM69" i="1" s="1"/>
  <c r="AL64" i="1"/>
  <c r="AL58" i="1"/>
  <c r="BA44" i="24" s="1"/>
  <c r="AL51" i="1"/>
  <c r="AL46" i="1"/>
  <c r="AV42" i="24" s="1"/>
  <c r="AL54" i="19"/>
  <c r="BA605" i="24" s="1"/>
  <c r="AL52" i="19"/>
  <c r="BA603" i="24" s="1"/>
  <c r="AL53" i="19"/>
  <c r="BA604" i="24" s="1"/>
  <c r="AL51" i="19"/>
  <c r="AK70" i="15"/>
  <c r="AL70" i="15"/>
  <c r="AL76" i="19"/>
  <c r="AL75" i="19"/>
  <c r="AL74" i="19"/>
  <c r="BA623" i="24" s="1"/>
  <c r="AL43" i="19"/>
  <c r="BA594" i="24" s="1"/>
  <c r="AL42" i="19"/>
  <c r="BA593" i="24" s="1"/>
  <c r="AL41" i="19"/>
  <c r="AL32" i="19"/>
  <c r="BA584" i="24" s="1"/>
  <c r="AL31" i="19"/>
  <c r="AL30" i="19"/>
  <c r="BA582" i="24" s="1"/>
  <c r="AL22" i="19"/>
  <c r="AL21" i="19"/>
  <c r="BA577" i="24" s="1"/>
  <c r="AL20" i="19"/>
  <c r="BA576" i="24" s="1"/>
  <c r="AL19" i="19"/>
  <c r="BA575" i="24" s="1"/>
  <c r="AL18" i="19"/>
  <c r="AL254" i="17"/>
  <c r="BA431" i="24" s="1"/>
  <c r="AL97" i="17"/>
  <c r="BA286" i="24" s="1"/>
  <c r="AL41" i="17"/>
  <c r="AL335" i="15"/>
  <c r="AL330" i="15"/>
  <c r="AL319" i="15"/>
  <c r="AL314" i="15"/>
  <c r="AL144" i="17" s="1"/>
  <c r="AL297" i="15"/>
  <c r="AL100" i="17" s="1"/>
  <c r="AL302" i="15"/>
  <c r="AL292" i="15"/>
  <c r="AL294" i="15" s="1"/>
  <c r="AL289" i="15"/>
  <c r="AL340" i="17" s="1"/>
  <c r="BA510" i="24" s="1"/>
  <c r="AL276" i="15"/>
  <c r="AL340" i="15" s="1"/>
  <c r="AL275" i="15"/>
  <c r="AL324" i="15" s="1"/>
  <c r="AL274" i="15"/>
  <c r="AL270" i="15"/>
  <c r="AL284" i="15" s="1"/>
  <c r="AL286" i="15" s="1"/>
  <c r="AL247" i="17" s="1"/>
  <c r="AL263" i="15"/>
  <c r="AL255" i="15"/>
  <c r="AL15" i="17" s="1"/>
  <c r="AL254" i="15"/>
  <c r="AL223" i="15"/>
  <c r="AL222" i="15"/>
  <c r="AL200" i="15"/>
  <c r="AL199" i="15"/>
  <c r="AL188" i="15"/>
  <c r="AL187" i="15"/>
  <c r="AL186" i="15"/>
  <c r="AL182" i="15"/>
  <c r="AL181" i="15"/>
  <c r="AL180" i="15"/>
  <c r="AL179" i="15"/>
  <c r="AL175" i="15"/>
  <c r="AL174" i="15"/>
  <c r="AL173" i="15"/>
  <c r="AL169" i="15"/>
  <c r="AL168" i="15"/>
  <c r="AL170" i="15" s="1"/>
  <c r="AL167" i="15"/>
  <c r="AL63" i="15"/>
  <c r="AL50" i="15"/>
  <c r="AL44" i="15"/>
  <c r="AL123" i="15" s="1"/>
  <c r="AL198" i="1" s="1"/>
  <c r="AL20" i="15"/>
  <c r="AL14" i="15"/>
  <c r="AL15" i="15" s="1"/>
  <c r="L61" i="23"/>
  <c r="D854" i="24" s="1"/>
  <c r="AK283" i="19"/>
  <c r="AK213" i="19"/>
  <c r="AK139" i="19"/>
  <c r="AK76" i="19"/>
  <c r="AK75" i="19"/>
  <c r="AK74" i="19"/>
  <c r="AZ623" i="24" s="1"/>
  <c r="AK340" i="17"/>
  <c r="AZ510" i="24" s="1"/>
  <c r="AK254" i="17"/>
  <c r="AK208" i="17"/>
  <c r="AK161" i="17"/>
  <c r="AZ348" i="24" s="1"/>
  <c r="AK125" i="17"/>
  <c r="AO125" i="17" s="1"/>
  <c r="AK116" i="17"/>
  <c r="AK97" i="17"/>
  <c r="AK65" i="17"/>
  <c r="AK41" i="17"/>
  <c r="AK8" i="17"/>
  <c r="AK335" i="15"/>
  <c r="AK330" i="15"/>
  <c r="AK191" i="17" s="1"/>
  <c r="AK319" i="15"/>
  <c r="AK314" i="15"/>
  <c r="AK144" i="17" s="1"/>
  <c r="AK302" i="15"/>
  <c r="AK83" i="1"/>
  <c r="AK81" i="1"/>
  <c r="AZ81" i="1" s="1"/>
  <c r="AJ67" i="24" s="1"/>
  <c r="AK74" i="1"/>
  <c r="AK70" i="1"/>
  <c r="AK65" i="1"/>
  <c r="AK64" i="1"/>
  <c r="AK51" i="1"/>
  <c r="AK178" i="1"/>
  <c r="AK177" i="1"/>
  <c r="AZ163" i="24" s="1"/>
  <c r="AK176" i="1"/>
  <c r="AK175" i="1"/>
  <c r="AK174" i="1"/>
  <c r="AK168" i="1"/>
  <c r="AK167" i="1"/>
  <c r="AK163" i="1"/>
  <c r="AK162" i="1"/>
  <c r="AK161" i="1"/>
  <c r="AK160" i="1"/>
  <c r="AK119" i="1" s="1"/>
  <c r="AU115" i="24" s="1"/>
  <c r="AK155" i="1"/>
  <c r="AK154" i="1"/>
  <c r="AK153" i="1"/>
  <c r="AK152" i="1"/>
  <c r="AK151" i="1"/>
  <c r="AK147" i="1"/>
  <c r="AK146" i="1"/>
  <c r="AK145" i="1"/>
  <c r="AK144" i="1"/>
  <c r="AK136" i="1" s="1"/>
  <c r="AK235" i="1"/>
  <c r="AZ221" i="24" s="1"/>
  <c r="AK232" i="1"/>
  <c r="AK228" i="1"/>
  <c r="AK227" i="1"/>
  <c r="AZ213" i="24" s="1"/>
  <c r="AK226" i="1"/>
  <c r="AK225" i="1"/>
  <c r="AK224" i="1"/>
  <c r="AZ210" i="24" s="1"/>
  <c r="AK220" i="1"/>
  <c r="AZ206" i="24" s="1"/>
  <c r="AK219" i="1"/>
  <c r="AK218" i="1"/>
  <c r="AK217" i="1"/>
  <c r="AZ217" i="1" s="1"/>
  <c r="AJ203" i="24" s="1"/>
  <c r="AK216" i="1"/>
  <c r="AK211" i="1"/>
  <c r="AU207" i="24" s="1"/>
  <c r="AK210" i="1"/>
  <c r="AK209" i="1"/>
  <c r="AZ195" i="24" s="1"/>
  <c r="AK208" i="1"/>
  <c r="AU204" i="24" s="1"/>
  <c r="AK207" i="1"/>
  <c r="AK203" i="1"/>
  <c r="AK202" i="1"/>
  <c r="AZ188" i="24" s="1"/>
  <c r="AK201" i="1"/>
  <c r="AK200" i="1"/>
  <c r="AK199" i="1"/>
  <c r="AK197" i="1"/>
  <c r="AU193" i="24" s="1"/>
  <c r="AK54" i="19"/>
  <c r="AZ605" i="24" s="1"/>
  <c r="AK53" i="19"/>
  <c r="AZ604" i="24" s="1"/>
  <c r="AK52" i="19"/>
  <c r="AK51" i="19"/>
  <c r="AK43" i="19"/>
  <c r="AZ594" i="24" s="1"/>
  <c r="AK42" i="19"/>
  <c r="AK41" i="19"/>
  <c r="AK32" i="19"/>
  <c r="AK31" i="19"/>
  <c r="AZ583" i="24" s="1"/>
  <c r="AK30" i="19"/>
  <c r="AK22" i="19"/>
  <c r="AK21" i="19"/>
  <c r="AK20" i="19"/>
  <c r="AK19" i="19"/>
  <c r="AK292" i="15" s="1"/>
  <c r="AK294" i="15" s="1"/>
  <c r="AK18" i="19"/>
  <c r="AK352" i="15"/>
  <c r="AK250" i="15" s="1"/>
  <c r="AK351" i="15"/>
  <c r="AK349" i="15"/>
  <c r="AK347" i="15"/>
  <c r="AK223" i="15"/>
  <c r="AK222" i="15"/>
  <c r="AK200" i="15"/>
  <c r="AK188" i="15"/>
  <c r="AK187" i="15"/>
  <c r="AK186" i="15"/>
  <c r="AK182" i="15"/>
  <c r="AK181" i="15"/>
  <c r="AK180" i="15"/>
  <c r="AK179" i="15"/>
  <c r="AK175" i="15"/>
  <c r="AK174" i="15"/>
  <c r="AK173" i="15"/>
  <c r="AK169" i="15"/>
  <c r="AK168" i="15"/>
  <c r="AK170" i="15" s="1"/>
  <c r="AK210" i="15" s="1"/>
  <c r="AK214" i="15" s="1"/>
  <c r="AK167" i="15"/>
  <c r="AK105" i="15"/>
  <c r="AK100" i="15"/>
  <c r="AK101" i="15"/>
  <c r="AK84" i="15"/>
  <c r="AK148" i="1" s="1"/>
  <c r="AK154" i="15"/>
  <c r="AK146" i="15"/>
  <c r="AK137" i="15"/>
  <c r="AK115" i="15"/>
  <c r="AK92" i="15"/>
  <c r="AK297" i="15"/>
  <c r="AK280" i="15"/>
  <c r="AK282" i="15" s="1"/>
  <c r="AK90" i="17" s="1"/>
  <c r="AK276" i="15"/>
  <c r="AK340" i="15" s="1"/>
  <c r="AK275" i="15"/>
  <c r="AK324" i="15" s="1"/>
  <c r="AK274" i="15"/>
  <c r="AK270" i="15"/>
  <c r="AK263" i="15"/>
  <c r="AK255" i="15"/>
  <c r="AK15" i="17" s="1"/>
  <c r="AK11" i="1" s="1"/>
  <c r="AU8" i="24" s="1"/>
  <c r="AK63" i="15"/>
  <c r="AK57" i="15"/>
  <c r="AK50" i="15"/>
  <c r="AK44" i="15"/>
  <c r="AK123" i="15" s="1"/>
  <c r="AK198" i="1" s="1"/>
  <c r="AU194" i="24" s="1"/>
  <c r="AK29" i="15"/>
  <c r="AK58" i="1" s="1"/>
  <c r="AK23" i="15"/>
  <c r="AK199" i="15" s="1"/>
  <c r="AK20" i="15"/>
  <c r="AK14" i="15"/>
  <c r="AK15" i="15" s="1"/>
  <c r="L60" i="20"/>
  <c r="D997" i="24" s="1"/>
  <c r="L60" i="23"/>
  <c r="T67" i="20"/>
  <c r="T68" i="20"/>
  <c r="T14" i="20"/>
  <c r="T67" i="23"/>
  <c r="T68" i="23" s="1"/>
  <c r="L861" i="24" s="1"/>
  <c r="T14" i="23"/>
  <c r="AY386" i="19"/>
  <c r="AY385" i="19"/>
  <c r="AY384" i="19"/>
  <c r="AY383" i="19"/>
  <c r="AY382" i="19"/>
  <c r="AY381" i="19"/>
  <c r="AY380" i="19"/>
  <c r="AY379" i="19"/>
  <c r="Y366" i="19"/>
  <c r="Z366" i="19"/>
  <c r="AA366" i="19"/>
  <c r="AB366" i="19"/>
  <c r="AF366" i="19"/>
  <c r="AE366" i="19"/>
  <c r="AD366" i="19"/>
  <c r="AC366" i="19"/>
  <c r="AJ366" i="19"/>
  <c r="AG366" i="19"/>
  <c r="AY452" i="19"/>
  <c r="AY451" i="19"/>
  <c r="AY450" i="19"/>
  <c r="AY448" i="19"/>
  <c r="AY320" i="19" s="1"/>
  <c r="AY447" i="19"/>
  <c r="AY316" i="19" s="1"/>
  <c r="AY446" i="19"/>
  <c r="AY312" i="19" s="1"/>
  <c r="AY445" i="19"/>
  <c r="AY308" i="19" s="1"/>
  <c r="AY443" i="19"/>
  <c r="AY442" i="19"/>
  <c r="AY296" i="19" s="1"/>
  <c r="AY300" i="19" s="1"/>
  <c r="AY436" i="19"/>
  <c r="AY435" i="19"/>
  <c r="AY434" i="19"/>
  <c r="AY432" i="19"/>
  <c r="AY256" i="19" s="1"/>
  <c r="AY431" i="19"/>
  <c r="AY252" i="19" s="1"/>
  <c r="AY430" i="19"/>
  <c r="AY429" i="19"/>
  <c r="AY244" i="19" s="1"/>
  <c r="AY427" i="19"/>
  <c r="AY426" i="19"/>
  <c r="AY231" i="19" s="1"/>
  <c r="AY235" i="19" s="1"/>
  <c r="AY420" i="19"/>
  <c r="AY419" i="19"/>
  <c r="AY417" i="19"/>
  <c r="AY189" i="19" s="1"/>
  <c r="AY416" i="19"/>
  <c r="AY415" i="19"/>
  <c r="AY181" i="19" s="1"/>
  <c r="AZ181" i="19" s="1"/>
  <c r="AZ415" i="19" s="1"/>
  <c r="AY414" i="19"/>
  <c r="AY177" i="19" s="1"/>
  <c r="AY413" i="19"/>
  <c r="AY173" i="19" s="1"/>
  <c r="AZ173" i="19" s="1"/>
  <c r="AY411" i="19"/>
  <c r="AY160" i="19" s="1"/>
  <c r="AY410" i="19"/>
  <c r="AY409" i="19"/>
  <c r="AY402" i="19"/>
  <c r="AY401" i="19"/>
  <c r="AY109" i="19" s="1"/>
  <c r="AY400" i="19"/>
  <c r="AY399" i="19"/>
  <c r="AY104" i="19" s="1"/>
  <c r="AY432" i="15"/>
  <c r="AY388" i="15"/>
  <c r="AY378" i="15"/>
  <c r="AY372" i="15"/>
  <c r="AY420" i="15"/>
  <c r="AY433" i="15" s="1"/>
  <c r="AY409" i="15"/>
  <c r="AY449" i="19" s="1"/>
  <c r="AY404" i="15"/>
  <c r="AY444" i="19" s="1"/>
  <c r="AY401" i="15"/>
  <c r="AY441" i="19" s="1"/>
  <c r="AY375" i="19" s="1"/>
  <c r="AY393" i="15"/>
  <c r="AY385" i="15"/>
  <c r="AY368" i="15"/>
  <c r="AY62" i="15"/>
  <c r="AY61" i="15"/>
  <c r="AY56" i="15"/>
  <c r="AY55" i="15"/>
  <c r="AY54" i="15"/>
  <c r="AY53" i="15"/>
  <c r="AY49" i="15"/>
  <c r="AY48" i="15"/>
  <c r="AY47" i="15"/>
  <c r="AY43" i="15"/>
  <c r="AY42" i="15"/>
  <c r="AY41" i="15"/>
  <c r="AY38" i="15"/>
  <c r="AY37" i="15"/>
  <c r="AY29" i="15"/>
  <c r="AY26" i="15"/>
  <c r="AY23" i="15"/>
  <c r="AY10" i="15"/>
  <c r="AY19" i="15"/>
  <c r="AY413" i="15" s="1"/>
  <c r="AY18" i="15"/>
  <c r="AY397" i="15" s="1"/>
  <c r="AY17" i="15"/>
  <c r="AY381" i="15" s="1"/>
  <c r="AY13" i="15"/>
  <c r="AY12" i="15"/>
  <c r="AY358" i="15" s="1"/>
  <c r="AY97" i="17"/>
  <c r="AI286" i="24" s="1"/>
  <c r="AY254" i="15"/>
  <c r="AY255" i="15"/>
  <c r="AY262" i="15"/>
  <c r="AY261" i="15"/>
  <c r="AY260" i="15"/>
  <c r="AY269" i="15"/>
  <c r="AY268" i="15"/>
  <c r="AY267" i="15"/>
  <c r="AH73" i="15"/>
  <c r="AH366" i="19" s="1"/>
  <c r="AJ60" i="15"/>
  <c r="AI73" i="15"/>
  <c r="AI366" i="19" s="1"/>
  <c r="AJ212" i="15"/>
  <c r="AJ83" i="1"/>
  <c r="AJ81" i="1"/>
  <c r="AB67" i="24" s="1"/>
  <c r="AJ351" i="15"/>
  <c r="AJ349" i="15"/>
  <c r="AJ347" i="15"/>
  <c r="AJ223" i="15"/>
  <c r="AJ222" i="15"/>
  <c r="AJ200" i="15"/>
  <c r="AJ199" i="15"/>
  <c r="AJ188" i="15"/>
  <c r="AJ187" i="15"/>
  <c r="AJ182" i="15"/>
  <c r="AJ181" i="15"/>
  <c r="AJ180" i="15"/>
  <c r="AJ179" i="15"/>
  <c r="AJ175" i="15"/>
  <c r="AJ174" i="15"/>
  <c r="AJ173" i="15"/>
  <c r="AJ169" i="15"/>
  <c r="AJ168" i="15"/>
  <c r="AJ167" i="15"/>
  <c r="AJ283" i="19"/>
  <c r="AJ213" i="19"/>
  <c r="AJ139" i="19"/>
  <c r="AB658" i="24" s="1"/>
  <c r="AJ76" i="19"/>
  <c r="AB625" i="24" s="1"/>
  <c r="AJ75" i="19"/>
  <c r="AB624" i="24" s="1"/>
  <c r="AJ54" i="19"/>
  <c r="AJ53" i="19"/>
  <c r="AB604" i="24" s="1"/>
  <c r="AJ52" i="19"/>
  <c r="AJ51" i="19"/>
  <c r="AJ43" i="19"/>
  <c r="AB594" i="24" s="1"/>
  <c r="AJ42" i="19"/>
  <c r="AB593" i="24" s="1"/>
  <c r="AJ41" i="19"/>
  <c r="AJ32" i="19"/>
  <c r="AJ31" i="19"/>
  <c r="AB583" i="24" s="1"/>
  <c r="AJ30" i="19"/>
  <c r="AJ22" i="19"/>
  <c r="AB578" i="24" s="1"/>
  <c r="AJ21" i="19"/>
  <c r="AB577" i="24" s="1"/>
  <c r="AJ20" i="19"/>
  <c r="AJ19" i="19"/>
  <c r="AJ17" i="1" s="1"/>
  <c r="AJ18" i="19"/>
  <c r="AB574" i="24" s="1"/>
  <c r="AJ340" i="17"/>
  <c r="AJ254" i="17"/>
  <c r="AJ211" i="17"/>
  <c r="AB380" i="24" s="1"/>
  <c r="AJ165" i="17"/>
  <c r="AJ164" i="17"/>
  <c r="AB336" i="24" s="1"/>
  <c r="AJ121" i="17"/>
  <c r="AJ125" i="17"/>
  <c r="AJ65" i="17"/>
  <c r="BC789" i="24"/>
  <c r="BC788" i="24"/>
  <c r="BC783" i="24"/>
  <c r="BC782" i="24"/>
  <c r="BC781" i="24"/>
  <c r="BC777" i="24"/>
  <c r="BC776" i="24"/>
  <c r="BC772" i="24"/>
  <c r="BC771" i="24"/>
  <c r="BC770" i="24"/>
  <c r="BC769" i="24"/>
  <c r="BC768" i="24"/>
  <c r="BC761" i="24"/>
  <c r="BC760" i="24"/>
  <c r="BC759" i="24"/>
  <c r="BC758" i="24"/>
  <c r="BC757" i="24"/>
  <c r="BC756" i="24"/>
  <c r="BC755" i="24"/>
  <c r="BC754" i="24"/>
  <c r="BC753" i="24"/>
  <c r="BC752" i="24"/>
  <c r="BC751" i="24"/>
  <c r="BC750" i="24"/>
  <c r="BC749" i="24"/>
  <c r="BC748" i="24"/>
  <c r="BC747" i="24"/>
  <c r="BC745" i="24"/>
  <c r="BC744" i="24"/>
  <c r="BC742" i="24"/>
  <c r="BC741" i="24"/>
  <c r="BC739" i="24"/>
  <c r="BC738" i="24"/>
  <c r="BC736" i="24"/>
  <c r="BC735" i="24"/>
  <c r="BC733" i="24"/>
  <c r="BC732" i="24"/>
  <c r="BC730" i="24"/>
  <c r="BC729" i="24"/>
  <c r="BC727" i="24"/>
  <c r="BC726" i="24"/>
  <c r="BC724" i="24"/>
  <c r="BC723" i="24"/>
  <c r="BC722" i="24"/>
  <c r="BC721" i="24"/>
  <c r="BC712" i="24"/>
  <c r="BC703" i="24"/>
  <c r="BC697" i="24"/>
  <c r="BC696" i="24"/>
  <c r="BC694" i="24"/>
  <c r="BC686" i="24"/>
  <c r="BC685" i="24"/>
  <c r="BC679" i="24"/>
  <c r="BC678" i="24"/>
  <c r="BC676" i="24"/>
  <c r="BC668" i="24"/>
  <c r="BC667" i="24"/>
  <c r="BC666" i="24"/>
  <c r="BC659" i="24"/>
  <c r="BC657" i="24"/>
  <c r="BC649" i="24"/>
  <c r="BC648" i="24"/>
  <c r="BC647" i="24"/>
  <c r="BC641" i="24"/>
  <c r="BC633" i="24"/>
  <c r="BC630" i="24"/>
  <c r="BC629" i="24"/>
  <c r="BC626" i="24"/>
  <c r="BC622" i="24"/>
  <c r="BC621" i="24"/>
  <c r="BC620" i="24"/>
  <c r="BC615" i="24"/>
  <c r="BC613" i="24"/>
  <c r="BC612" i="24"/>
  <c r="BC601" i="24"/>
  <c r="BC600" i="24"/>
  <c r="BC591" i="24"/>
  <c r="BC590" i="24"/>
  <c r="BC581" i="24"/>
  <c r="BC580" i="24"/>
  <c r="BC573" i="24"/>
  <c r="BC572" i="24"/>
  <c r="BC570" i="24"/>
  <c r="BC569" i="24"/>
  <c r="BC568" i="24"/>
  <c r="BC567" i="24"/>
  <c r="BC566" i="24"/>
  <c r="BC565" i="24"/>
  <c r="BC562" i="24"/>
  <c r="BC556" i="24"/>
  <c r="BC548" i="24"/>
  <c r="BC547" i="24"/>
  <c r="BC544" i="24"/>
  <c r="BC538" i="24"/>
  <c r="BC530" i="24"/>
  <c r="BC529" i="24"/>
  <c r="BC526" i="24"/>
  <c r="BC520" i="24"/>
  <c r="BC512" i="24"/>
  <c r="BC511" i="24"/>
  <c r="BC508" i="24"/>
  <c r="BC502" i="24"/>
  <c r="BC494" i="24"/>
  <c r="BC493" i="24"/>
  <c r="BC492" i="24"/>
  <c r="BC491" i="24"/>
  <c r="BC490" i="24"/>
  <c r="BC487" i="24"/>
  <c r="BC472" i="24"/>
  <c r="BC471" i="24"/>
  <c r="BC468" i="24"/>
  <c r="BC453" i="24"/>
  <c r="BC452" i="24"/>
  <c r="BC451" i="24"/>
  <c r="BC448" i="24"/>
  <c r="BC441" i="24"/>
  <c r="BC433" i="24"/>
  <c r="BC432" i="24"/>
  <c r="BC429" i="24"/>
  <c r="BC423" i="24"/>
  <c r="BC415" i="24"/>
  <c r="BC414" i="24"/>
  <c r="BC413" i="24"/>
  <c r="BC412" i="24"/>
  <c r="BC411" i="24"/>
  <c r="BC409" i="24"/>
  <c r="BC402" i="24"/>
  <c r="BC400" i="24"/>
  <c r="BC393" i="24"/>
  <c r="BC392" i="24"/>
  <c r="BC391" i="24"/>
  <c r="BC386" i="24"/>
  <c r="BC382" i="24"/>
  <c r="BC381" i="24"/>
  <c r="BC380" i="24"/>
  <c r="BC379" i="24"/>
  <c r="BC371" i="24"/>
  <c r="BC370" i="24"/>
  <c r="BC369" i="24"/>
  <c r="BC367" i="24"/>
  <c r="BC360" i="24"/>
  <c r="BC350" i="24"/>
  <c r="BC349" i="24"/>
  <c r="BC346" i="24"/>
  <c r="BC344" i="24"/>
  <c r="BC340" i="24"/>
  <c r="BC338" i="24"/>
  <c r="BC337" i="24"/>
  <c r="BC336" i="24"/>
  <c r="BC335" i="24"/>
  <c r="BC327" i="24"/>
  <c r="BC326" i="24"/>
  <c r="BC324" i="24"/>
  <c r="BC317" i="24"/>
  <c r="BC310" i="24"/>
  <c r="BC309" i="24"/>
  <c r="BC308" i="24"/>
  <c r="BC305" i="24"/>
  <c r="BC299" i="24"/>
  <c r="BC296" i="24"/>
  <c r="BC288" i="24"/>
  <c r="BC287" i="24"/>
  <c r="BC284" i="24"/>
  <c r="BC278" i="24"/>
  <c r="BC271" i="24"/>
  <c r="BC270" i="24"/>
  <c r="BC269" i="24"/>
  <c r="BC268" i="24"/>
  <c r="BC267" i="24"/>
  <c r="BC264" i="24"/>
  <c r="BC262" i="24"/>
  <c r="BC239" i="24"/>
  <c r="BC237" i="24"/>
  <c r="BC233" i="24"/>
  <c r="BC227" i="24"/>
  <c r="BC226" i="24"/>
  <c r="BC225" i="24"/>
  <c r="BC224" i="24"/>
  <c r="BC221" i="24"/>
  <c r="BC218" i="24"/>
  <c r="BC216" i="24"/>
  <c r="BC214" i="24"/>
  <c r="BC213" i="24"/>
  <c r="BC212" i="24"/>
  <c r="BC211" i="24"/>
  <c r="BC210" i="24"/>
  <c r="BC209" i="24"/>
  <c r="BC208" i="24"/>
  <c r="BC206" i="24"/>
  <c r="BC205" i="24"/>
  <c r="BC204" i="24"/>
  <c r="BC203" i="24"/>
  <c r="BC201" i="24"/>
  <c r="BC200" i="24"/>
  <c r="BC192" i="24"/>
  <c r="BC191" i="24"/>
  <c r="BC189" i="24"/>
  <c r="BC187" i="24"/>
  <c r="BC186" i="24"/>
  <c r="BC185" i="24"/>
  <c r="BC181" i="24"/>
  <c r="BC180" i="24"/>
  <c r="BC179" i="24"/>
  <c r="BC177" i="24"/>
  <c r="BC176" i="24"/>
  <c r="BC175" i="24"/>
  <c r="BC174" i="24"/>
  <c r="BC169" i="24"/>
  <c r="BC168" i="24"/>
  <c r="BC159" i="24"/>
  <c r="BC158" i="24"/>
  <c r="BC152" i="24"/>
  <c r="BC145" i="24"/>
  <c r="BC144" i="24"/>
  <c r="BC136" i="24"/>
  <c r="BC129" i="24"/>
  <c r="BC128" i="24"/>
  <c r="BC126" i="24"/>
  <c r="BC125" i="24"/>
  <c r="BC124" i="24"/>
  <c r="BC123" i="24"/>
  <c r="BC119" i="24"/>
  <c r="BC117" i="24"/>
  <c r="BC115" i="24"/>
  <c r="BC113" i="24"/>
  <c r="BC112" i="24"/>
  <c r="BC109" i="24"/>
  <c r="BC108" i="24"/>
  <c r="BC102" i="24"/>
  <c r="BC101" i="24"/>
  <c r="BC100" i="24"/>
  <c r="BC96" i="24"/>
  <c r="BC94" i="24"/>
  <c r="BC92" i="24"/>
  <c r="BC91" i="24"/>
  <c r="BC90" i="24"/>
  <c r="BC88" i="24"/>
  <c r="BC86" i="24"/>
  <c r="BC83" i="24"/>
  <c r="BC82" i="24"/>
  <c r="BC75" i="24"/>
  <c r="BC74" i="24"/>
  <c r="BC73" i="24"/>
  <c r="BC72" i="24"/>
  <c r="BC69" i="24"/>
  <c r="BC64" i="24"/>
  <c r="BC63" i="24"/>
  <c r="BC62" i="24"/>
  <c r="BC61" i="24"/>
  <c r="BC59" i="24"/>
  <c r="BC58" i="24"/>
  <c r="BC55" i="24"/>
  <c r="BC53" i="24"/>
  <c r="BC52" i="24"/>
  <c r="BC49" i="24"/>
  <c r="BC46" i="24"/>
  <c r="BC42" i="24"/>
  <c r="BC38" i="24"/>
  <c r="BC37" i="24"/>
  <c r="BC29" i="24"/>
  <c r="BC25" i="24"/>
  <c r="BC6" i="24"/>
  <c r="BC5" i="24"/>
  <c r="BC4" i="24"/>
  <c r="BB789" i="24"/>
  <c r="BB788" i="24"/>
  <c r="BB783" i="24"/>
  <c r="BB782" i="24"/>
  <c r="BB781" i="24"/>
  <c r="BB777" i="24"/>
  <c r="BB776" i="24"/>
  <c r="BB772" i="24"/>
  <c r="BB771" i="24"/>
  <c r="BB770" i="24"/>
  <c r="BB769" i="24"/>
  <c r="BB768" i="24"/>
  <c r="BB761" i="24"/>
  <c r="BB760" i="24"/>
  <c r="BB759" i="24"/>
  <c r="BB758" i="24"/>
  <c r="BB757" i="24"/>
  <c r="BB756" i="24"/>
  <c r="BB755" i="24"/>
  <c r="BB754" i="24"/>
  <c r="BB753" i="24"/>
  <c r="BB752" i="24"/>
  <c r="BB751" i="24"/>
  <c r="BB750" i="24"/>
  <c r="BB749" i="24"/>
  <c r="BB748" i="24"/>
  <c r="BB747" i="24"/>
  <c r="BB745" i="24"/>
  <c r="BB744" i="24"/>
  <c r="BB742" i="24"/>
  <c r="BB741" i="24"/>
  <c r="BB739" i="24"/>
  <c r="BB738" i="24"/>
  <c r="BB736" i="24"/>
  <c r="BB735" i="24"/>
  <c r="BB733" i="24"/>
  <c r="BB732" i="24"/>
  <c r="BB730" i="24"/>
  <c r="BB729" i="24"/>
  <c r="BB727" i="24"/>
  <c r="BB726" i="24"/>
  <c r="BB724" i="24"/>
  <c r="BB723" i="24"/>
  <c r="BB722" i="24"/>
  <c r="BB721" i="24"/>
  <c r="BB712" i="24"/>
  <c r="BB703" i="24"/>
  <c r="BB697" i="24"/>
  <c r="BB694" i="24"/>
  <c r="BB686" i="24"/>
  <c r="BB685" i="24"/>
  <c r="BB679" i="24"/>
  <c r="BB676" i="24"/>
  <c r="BB668" i="24"/>
  <c r="BB667" i="24"/>
  <c r="BB666" i="24"/>
  <c r="BB657" i="24"/>
  <c r="BB649" i="24"/>
  <c r="BB648" i="24"/>
  <c r="BB647" i="24"/>
  <c r="BB641" i="24"/>
  <c r="BB633" i="24"/>
  <c r="BB630" i="24"/>
  <c r="BB629" i="24"/>
  <c r="BB626" i="24"/>
  <c r="BB622" i="24"/>
  <c r="BB621" i="24"/>
  <c r="BB620" i="24"/>
  <c r="BB615" i="24"/>
  <c r="BB613" i="24"/>
  <c r="BB612" i="24"/>
  <c r="BB601" i="24"/>
  <c r="BB600" i="24"/>
  <c r="BB591" i="24"/>
  <c r="BB590" i="24"/>
  <c r="BB581" i="24"/>
  <c r="BB580" i="24"/>
  <c r="BB573" i="24"/>
  <c r="BB572" i="24"/>
  <c r="BB570" i="24"/>
  <c r="BB569" i="24"/>
  <c r="BB568" i="24"/>
  <c r="BB567" i="24"/>
  <c r="BB566" i="24"/>
  <c r="BB565" i="24"/>
  <c r="BB562" i="24"/>
  <c r="BB556" i="24"/>
  <c r="BB548" i="24"/>
  <c r="BB547" i="24"/>
  <c r="BB544" i="24"/>
  <c r="BB538" i="24"/>
  <c r="BB530" i="24"/>
  <c r="BB529" i="24"/>
  <c r="BB526" i="24"/>
  <c r="BB520" i="24"/>
  <c r="BB512" i="24"/>
  <c r="BB511" i="24"/>
  <c r="BB508" i="24"/>
  <c r="BB502" i="24"/>
  <c r="BB494" i="24"/>
  <c r="BB493" i="24"/>
  <c r="BB492" i="24"/>
  <c r="BB491" i="24"/>
  <c r="BB490" i="24"/>
  <c r="BB487" i="24"/>
  <c r="BB472" i="24"/>
  <c r="BB471" i="24"/>
  <c r="BB468" i="24"/>
  <c r="BB453" i="24"/>
  <c r="BB452" i="24"/>
  <c r="BB451" i="24"/>
  <c r="BB448" i="24"/>
  <c r="BB441" i="24"/>
  <c r="BB433" i="24"/>
  <c r="BB432" i="24"/>
  <c r="BB429" i="24"/>
  <c r="BB423" i="24"/>
  <c r="BB415" i="24"/>
  <c r="BB414" i="24"/>
  <c r="BB413" i="24"/>
  <c r="BB412" i="24"/>
  <c r="BB411" i="24"/>
  <c r="BB409" i="24"/>
  <c r="BB402" i="24"/>
  <c r="BB400" i="24"/>
  <c r="BB393" i="24"/>
  <c r="BB392" i="24"/>
  <c r="BB391" i="24"/>
  <c r="BB386" i="24"/>
  <c r="BB382" i="24"/>
  <c r="BB379" i="24"/>
  <c r="BB371" i="24"/>
  <c r="BB370" i="24"/>
  <c r="BB369" i="24"/>
  <c r="BB367" i="24"/>
  <c r="BB360" i="24"/>
  <c r="BB350" i="24"/>
  <c r="BB349" i="24"/>
  <c r="BB346" i="24"/>
  <c r="BB344" i="24"/>
  <c r="BB340" i="24"/>
  <c r="BB335" i="24"/>
  <c r="BB327" i="24"/>
  <c r="BB326" i="24"/>
  <c r="BB324" i="24"/>
  <c r="BB317" i="24"/>
  <c r="BB310" i="24"/>
  <c r="BB309" i="24"/>
  <c r="BB308" i="24"/>
  <c r="BB305" i="24"/>
  <c r="BB299" i="24"/>
  <c r="BB296" i="24"/>
  <c r="BB288" i="24"/>
  <c r="BB287" i="24"/>
  <c r="BB284" i="24"/>
  <c r="BB278" i="24"/>
  <c r="BB271" i="24"/>
  <c r="BB270" i="24"/>
  <c r="BB269" i="24"/>
  <c r="BB268" i="24"/>
  <c r="BB267" i="24"/>
  <c r="BB264" i="24"/>
  <c r="BB262" i="24"/>
  <c r="BB239" i="24"/>
  <c r="BB237" i="24"/>
  <c r="BB233" i="24"/>
  <c r="BB227" i="24"/>
  <c r="BB226" i="24"/>
  <c r="BB225" i="24"/>
  <c r="BB224" i="24"/>
  <c r="BB221" i="24"/>
  <c r="BB218" i="24"/>
  <c r="BB216" i="24"/>
  <c r="BB214" i="24"/>
  <c r="BB213" i="24"/>
  <c r="BB212" i="24"/>
  <c r="BB211" i="24"/>
  <c r="BB210" i="24"/>
  <c r="BB209" i="24"/>
  <c r="BB208" i="24"/>
  <c r="BB206" i="24"/>
  <c r="BB205" i="24"/>
  <c r="BB204" i="24"/>
  <c r="BB203" i="24"/>
  <c r="BB201" i="24"/>
  <c r="BB200" i="24"/>
  <c r="BB192" i="24"/>
  <c r="BB191" i="24"/>
  <c r="BB189" i="24"/>
  <c r="BB187" i="24"/>
  <c r="BB186" i="24"/>
  <c r="BB185" i="24"/>
  <c r="BB181" i="24"/>
  <c r="BB180" i="24"/>
  <c r="BB179" i="24"/>
  <c r="BB177" i="24"/>
  <c r="BB176" i="24"/>
  <c r="BB175" i="24"/>
  <c r="BB174" i="24"/>
  <c r="BB169" i="24"/>
  <c r="BB168" i="24"/>
  <c r="BB159" i="24"/>
  <c r="BB158" i="24"/>
  <c r="BB152" i="24"/>
  <c r="BB145" i="24"/>
  <c r="BB144" i="24"/>
  <c r="BB136" i="24"/>
  <c r="BB129" i="24"/>
  <c r="BB128" i="24"/>
  <c r="BB126" i="24"/>
  <c r="BB125" i="24"/>
  <c r="BB124" i="24"/>
  <c r="BB123" i="24"/>
  <c r="BB119" i="24"/>
  <c r="BB117" i="24"/>
  <c r="BB115" i="24"/>
  <c r="BB113" i="24"/>
  <c r="BB112" i="24"/>
  <c r="BB109" i="24"/>
  <c r="BB108" i="24"/>
  <c r="BB102" i="24"/>
  <c r="BB101" i="24"/>
  <c r="BB100" i="24"/>
  <c r="BB96" i="24"/>
  <c r="BB94" i="24"/>
  <c r="BB92" i="24"/>
  <c r="BB91" i="24"/>
  <c r="BB90" i="24"/>
  <c r="BB88" i="24"/>
  <c r="BB86" i="24"/>
  <c r="BB83" i="24"/>
  <c r="BB82" i="24"/>
  <c r="BB75" i="24"/>
  <c r="BB74" i="24"/>
  <c r="BB73" i="24"/>
  <c r="BB72" i="24"/>
  <c r="BB69" i="24"/>
  <c r="BB64" i="24"/>
  <c r="BB63" i="24"/>
  <c r="BB62" i="24"/>
  <c r="BB61" i="24"/>
  <c r="BB59" i="24"/>
  <c r="BB58" i="24"/>
  <c r="BB53" i="24"/>
  <c r="BB52" i="24"/>
  <c r="BB49" i="24"/>
  <c r="BB46" i="24"/>
  <c r="BB38" i="24"/>
  <c r="BB37" i="24"/>
  <c r="BB29" i="24"/>
  <c r="BB25" i="24"/>
  <c r="BB6" i="24"/>
  <c r="BB5" i="24"/>
  <c r="BB4" i="24"/>
  <c r="BA789" i="24"/>
  <c r="BA788" i="24"/>
  <c r="BA783" i="24"/>
  <c r="BA782" i="24"/>
  <c r="BA781" i="24"/>
  <c r="BA777" i="24"/>
  <c r="BA776" i="24"/>
  <c r="BA772" i="24"/>
  <c r="BA771" i="24"/>
  <c r="BA770" i="24"/>
  <c r="BA769" i="24"/>
  <c r="BA768" i="24"/>
  <c r="BA761" i="24"/>
  <c r="BA760" i="24"/>
  <c r="BA759" i="24"/>
  <c r="BA758" i="24"/>
  <c r="BA757" i="24"/>
  <c r="BA756" i="24"/>
  <c r="BA755" i="24"/>
  <c r="BA754" i="24"/>
  <c r="BA753" i="24"/>
  <c r="BA752" i="24"/>
  <c r="BA751" i="24"/>
  <c r="BA750" i="24"/>
  <c r="BA749" i="24"/>
  <c r="BA748" i="24"/>
  <c r="BA747" i="24"/>
  <c r="BA745" i="24"/>
  <c r="BA744" i="24"/>
  <c r="BA742" i="24"/>
  <c r="BA741" i="24"/>
  <c r="BA739" i="24"/>
  <c r="BA738" i="24"/>
  <c r="BA736" i="24"/>
  <c r="BA735" i="24"/>
  <c r="BA733" i="24"/>
  <c r="BA732" i="24"/>
  <c r="BA730" i="24"/>
  <c r="BA729" i="24"/>
  <c r="BA727" i="24"/>
  <c r="BA726" i="24"/>
  <c r="BA724" i="24"/>
  <c r="BA723" i="24"/>
  <c r="BA722" i="24"/>
  <c r="BA721" i="24"/>
  <c r="BA712" i="24"/>
  <c r="BA703" i="24"/>
  <c r="BA697" i="24"/>
  <c r="BA694" i="24"/>
  <c r="BA686" i="24"/>
  <c r="BA685" i="24"/>
  <c r="BA679" i="24"/>
  <c r="BA676" i="24"/>
  <c r="BA668" i="24"/>
  <c r="BA667" i="24"/>
  <c r="BA666" i="24"/>
  <c r="BA657" i="24"/>
  <c r="BA649" i="24"/>
  <c r="BA648" i="24"/>
  <c r="BA647" i="24"/>
  <c r="BA641" i="24"/>
  <c r="BA633" i="24"/>
  <c r="BA630" i="24"/>
  <c r="BA629" i="24"/>
  <c r="BA622" i="24"/>
  <c r="BA621" i="24"/>
  <c r="BA620" i="24"/>
  <c r="BA615" i="24"/>
  <c r="BA613" i="24"/>
  <c r="BA612" i="24"/>
  <c r="BA601" i="24"/>
  <c r="BA600" i="24"/>
  <c r="BA591" i="24"/>
  <c r="BA590" i="24"/>
  <c r="BA581" i="24"/>
  <c r="BA580" i="24"/>
  <c r="BA573" i="24"/>
  <c r="BA572" i="24"/>
  <c r="BA570" i="24"/>
  <c r="BA569" i="24"/>
  <c r="BA568" i="24"/>
  <c r="BA566" i="24"/>
  <c r="BA565" i="24"/>
  <c r="BA562" i="24"/>
  <c r="BA556" i="24"/>
  <c r="BA548" i="24"/>
  <c r="BA547" i="24"/>
  <c r="BA544" i="24"/>
  <c r="BA538" i="24"/>
  <c r="BA530" i="24"/>
  <c r="BA529" i="24"/>
  <c r="BA526" i="24"/>
  <c r="BA520" i="24"/>
  <c r="BA512" i="24"/>
  <c r="BA511" i="24"/>
  <c r="BA508" i="24"/>
  <c r="BA502" i="24"/>
  <c r="BA494" i="24"/>
  <c r="BA493" i="24"/>
  <c r="BA491" i="24"/>
  <c r="BA490" i="24"/>
  <c r="BA487" i="24"/>
  <c r="BA472" i="24"/>
  <c r="BA471" i="24"/>
  <c r="BA468" i="24"/>
  <c r="BA453" i="24"/>
  <c r="BA452" i="24"/>
  <c r="BA451" i="24"/>
  <c r="BA448" i="24"/>
  <c r="BA441" i="24"/>
  <c r="BA433" i="24"/>
  <c r="BA432" i="24"/>
  <c r="BA429" i="24"/>
  <c r="BA423" i="24"/>
  <c r="BA415" i="24"/>
  <c r="BA414" i="24"/>
  <c r="BA412" i="24"/>
  <c r="BA411" i="24"/>
  <c r="BA409" i="24"/>
  <c r="BA402" i="24"/>
  <c r="BA400" i="24"/>
  <c r="BA393" i="24"/>
  <c r="BA392" i="24"/>
  <c r="BA391" i="24"/>
  <c r="BA386" i="24"/>
  <c r="BA382" i="24"/>
  <c r="BA380" i="24"/>
  <c r="BA379" i="24"/>
  <c r="BA371" i="24"/>
  <c r="BA370" i="24"/>
  <c r="BA369" i="24"/>
  <c r="BA367" i="24"/>
  <c r="BA360" i="24"/>
  <c r="BA350" i="24"/>
  <c r="BA349" i="24"/>
  <c r="BA346" i="24"/>
  <c r="BA344" i="24"/>
  <c r="BA340" i="24"/>
  <c r="BA337" i="24"/>
  <c r="BA336" i="24"/>
  <c r="BA335" i="24"/>
  <c r="BA327" i="24"/>
  <c r="BA326" i="24"/>
  <c r="BA324" i="24"/>
  <c r="BA317" i="24"/>
  <c r="BA310" i="24"/>
  <c r="BA309" i="24"/>
  <c r="BA308" i="24"/>
  <c r="BA305" i="24"/>
  <c r="BA299" i="24"/>
  <c r="BA297" i="24"/>
  <c r="BA296" i="24"/>
  <c r="BA288" i="24"/>
  <c r="BA287" i="24"/>
  <c r="BA284" i="24"/>
  <c r="BA278" i="24"/>
  <c r="BA271" i="24"/>
  <c r="BA270" i="24"/>
  <c r="BA269" i="24"/>
  <c r="BA268" i="24"/>
  <c r="BA267" i="24"/>
  <c r="BA264" i="24"/>
  <c r="BA262" i="24"/>
  <c r="BA239" i="24"/>
  <c r="BA237" i="24"/>
  <c r="BA233" i="24"/>
  <c r="BA227" i="24"/>
  <c r="BA226" i="24"/>
  <c r="BA225" i="24"/>
  <c r="BA224" i="24"/>
  <c r="BA216" i="24"/>
  <c r="BA214" i="24"/>
  <c r="BA210" i="24"/>
  <c r="BA209" i="24"/>
  <c r="BA208" i="24"/>
  <c r="BA203" i="24"/>
  <c r="BA201" i="24"/>
  <c r="BA200" i="24"/>
  <c r="BA192" i="24"/>
  <c r="BA191" i="24"/>
  <c r="BA181" i="24"/>
  <c r="BA180" i="24"/>
  <c r="BA179" i="24"/>
  <c r="BA177" i="24"/>
  <c r="BA176" i="24"/>
  <c r="BA175" i="24"/>
  <c r="BA174" i="24"/>
  <c r="BA169" i="24"/>
  <c r="BA168" i="24"/>
  <c r="BA159" i="24"/>
  <c r="BA158" i="24"/>
  <c r="BA152" i="24"/>
  <c r="BA145" i="24"/>
  <c r="BA144" i="24"/>
  <c r="BA136" i="24"/>
  <c r="BA129" i="24"/>
  <c r="BA128" i="24"/>
  <c r="BA126" i="24"/>
  <c r="BA125" i="24"/>
  <c r="BA124" i="24"/>
  <c r="BA123" i="24"/>
  <c r="BA119" i="24"/>
  <c r="BA117" i="24"/>
  <c r="BA115" i="24"/>
  <c r="BA113" i="24"/>
  <c r="BA112" i="24"/>
  <c r="BA109" i="24"/>
  <c r="BA108" i="24"/>
  <c r="BA102" i="24"/>
  <c r="BA101" i="24"/>
  <c r="BA100" i="24"/>
  <c r="BA96" i="24"/>
  <c r="BA94" i="24"/>
  <c r="BA92" i="24"/>
  <c r="BA91" i="24"/>
  <c r="BA90" i="24"/>
  <c r="BA88" i="24"/>
  <c r="BA86" i="24"/>
  <c r="BA83" i="24"/>
  <c r="BA82" i="24"/>
  <c r="BA75" i="24"/>
  <c r="BA74" i="24"/>
  <c r="BA73" i="24"/>
  <c r="BA72" i="24"/>
  <c r="BA64" i="24"/>
  <c r="BA63" i="24"/>
  <c r="BA62" i="24"/>
  <c r="BA61" i="24"/>
  <c r="BA59" i="24"/>
  <c r="BA58" i="24"/>
  <c r="BA53" i="24"/>
  <c r="BA52" i="24"/>
  <c r="BA49" i="24"/>
  <c r="BA46" i="24"/>
  <c r="BA38" i="24"/>
  <c r="BA37" i="24"/>
  <c r="BA29" i="24"/>
  <c r="BA25" i="24"/>
  <c r="BA6" i="24"/>
  <c r="BA5" i="24"/>
  <c r="BA4" i="24"/>
  <c r="AZ789" i="24"/>
  <c r="AZ788" i="24"/>
  <c r="AZ783" i="24"/>
  <c r="AZ782" i="24"/>
  <c r="AZ781" i="24"/>
  <c r="AZ777" i="24"/>
  <c r="AZ776" i="24"/>
  <c r="AZ772" i="24"/>
  <c r="AZ771" i="24"/>
  <c r="AZ770" i="24"/>
  <c r="AZ769" i="24"/>
  <c r="AZ768" i="24"/>
  <c r="AZ761" i="24"/>
  <c r="AZ760" i="24"/>
  <c r="AZ759" i="24"/>
  <c r="AZ758" i="24"/>
  <c r="AZ757" i="24"/>
  <c r="AZ756" i="24"/>
  <c r="AZ755" i="24"/>
  <c r="AZ754" i="24"/>
  <c r="AZ753" i="24"/>
  <c r="AZ752" i="24"/>
  <c r="AZ751" i="24"/>
  <c r="AZ750" i="24"/>
  <c r="AZ749" i="24"/>
  <c r="AZ748" i="24"/>
  <c r="AZ747" i="24"/>
  <c r="AZ745" i="24"/>
  <c r="AZ744" i="24"/>
  <c r="AZ742" i="24"/>
  <c r="AZ741" i="24"/>
  <c r="AZ739" i="24"/>
  <c r="AZ738" i="24"/>
  <c r="AZ736" i="24"/>
  <c r="AZ735" i="24"/>
  <c r="AZ733" i="24"/>
  <c r="AZ732" i="24"/>
  <c r="AZ730" i="24"/>
  <c r="AZ729" i="24"/>
  <c r="AZ727" i="24"/>
  <c r="AZ726" i="24"/>
  <c r="AZ724" i="24"/>
  <c r="AZ723" i="24"/>
  <c r="AZ721" i="24"/>
  <c r="AZ712" i="24"/>
  <c r="AZ703" i="24"/>
  <c r="AZ697" i="24"/>
  <c r="AZ694" i="24"/>
  <c r="AZ686" i="24"/>
  <c r="AZ685" i="24"/>
  <c r="AZ679" i="24"/>
  <c r="AZ676" i="24"/>
  <c r="AZ668" i="24"/>
  <c r="AZ667" i="24"/>
  <c r="AZ666" i="24"/>
  <c r="AZ657" i="24"/>
  <c r="AZ649" i="24"/>
  <c r="AZ648" i="24"/>
  <c r="AZ647" i="24"/>
  <c r="AZ641" i="24"/>
  <c r="AZ633" i="24"/>
  <c r="AZ630" i="24"/>
  <c r="AZ629" i="24"/>
  <c r="AZ622" i="24"/>
  <c r="AZ621" i="24"/>
  <c r="AZ620" i="24"/>
  <c r="AZ615" i="24"/>
  <c r="AZ613" i="24"/>
  <c r="AZ612" i="24"/>
  <c r="AZ601" i="24"/>
  <c r="AZ600" i="24"/>
  <c r="AZ591" i="24"/>
  <c r="AZ590" i="24"/>
  <c r="AZ581" i="24"/>
  <c r="AZ580" i="24"/>
  <c r="AZ573" i="24"/>
  <c r="AZ572" i="24"/>
  <c r="AZ570" i="24"/>
  <c r="AZ568" i="24"/>
  <c r="AZ566" i="24"/>
  <c r="AZ565" i="24"/>
  <c r="AZ562" i="24"/>
  <c r="AZ556" i="24"/>
  <c r="AZ548" i="24"/>
  <c r="AZ547" i="24"/>
  <c r="AZ544" i="24"/>
  <c r="AZ538" i="24"/>
  <c r="AZ530" i="24"/>
  <c r="AZ529" i="24"/>
  <c r="AZ526" i="24"/>
  <c r="AZ520" i="24"/>
  <c r="AZ512" i="24"/>
  <c r="AZ511" i="24"/>
  <c r="AZ508" i="24"/>
  <c r="AZ502" i="24"/>
  <c r="AZ494" i="24"/>
  <c r="AZ493" i="24"/>
  <c r="AZ491" i="24"/>
  <c r="AZ490" i="24"/>
  <c r="AZ487" i="24"/>
  <c r="AZ472" i="24"/>
  <c r="AZ471" i="24"/>
  <c r="AZ468" i="24"/>
  <c r="AZ453" i="24"/>
  <c r="AZ452" i="24"/>
  <c r="AZ451" i="24"/>
  <c r="AZ448" i="24"/>
  <c r="AZ441" i="24"/>
  <c r="AZ433" i="24"/>
  <c r="AZ432" i="24"/>
  <c r="AZ429" i="24"/>
  <c r="AZ423" i="24"/>
  <c r="AZ415" i="24"/>
  <c r="AZ414" i="24"/>
  <c r="AZ412" i="24"/>
  <c r="AZ411" i="24"/>
  <c r="AZ409" i="24"/>
  <c r="AZ402" i="24"/>
  <c r="AZ400" i="24"/>
  <c r="AZ393" i="24"/>
  <c r="AZ392" i="24"/>
  <c r="AZ391" i="24"/>
  <c r="AZ386" i="24"/>
  <c r="AZ382" i="24"/>
  <c r="AZ380" i="24"/>
  <c r="AZ379" i="24"/>
  <c r="AZ371" i="24"/>
  <c r="AZ370" i="24"/>
  <c r="AZ369" i="24"/>
  <c r="AZ367" i="24"/>
  <c r="AZ360" i="24"/>
  <c r="AZ350" i="24"/>
  <c r="AZ349" i="24"/>
  <c r="AZ346" i="24"/>
  <c r="AZ344" i="24"/>
  <c r="AZ340" i="24"/>
  <c r="AZ337" i="24"/>
  <c r="AZ336" i="24"/>
  <c r="AZ335" i="24"/>
  <c r="AZ327" i="24"/>
  <c r="AZ326" i="24"/>
  <c r="AZ324" i="24"/>
  <c r="AZ317" i="24"/>
  <c r="AZ310" i="24"/>
  <c r="AZ309" i="24"/>
  <c r="AZ308" i="24"/>
  <c r="AZ305" i="24"/>
  <c r="AZ299" i="24"/>
  <c r="AZ297" i="24"/>
  <c r="AZ296" i="24"/>
  <c r="AZ288" i="24"/>
  <c r="AZ287" i="24"/>
  <c r="AZ284" i="24"/>
  <c r="AZ278" i="24"/>
  <c r="AZ271" i="24"/>
  <c r="AZ270" i="24"/>
  <c r="AZ269" i="24"/>
  <c r="AZ268" i="24"/>
  <c r="AZ267" i="24"/>
  <c r="AZ264" i="24"/>
  <c r="AZ262" i="24"/>
  <c r="AZ239" i="24"/>
  <c r="AZ237" i="24"/>
  <c r="AZ233" i="24"/>
  <c r="AZ227" i="24"/>
  <c r="AZ226" i="24"/>
  <c r="AZ225" i="24"/>
  <c r="AZ224" i="24"/>
  <c r="AZ216" i="24"/>
  <c r="AZ209" i="24"/>
  <c r="AZ208" i="24"/>
  <c r="AZ201" i="24"/>
  <c r="AZ200" i="24"/>
  <c r="AZ192" i="24"/>
  <c r="AZ191" i="24"/>
  <c r="AZ181" i="24"/>
  <c r="AZ180" i="24"/>
  <c r="AZ179" i="24"/>
  <c r="AZ176" i="24"/>
  <c r="AZ175" i="24"/>
  <c r="AZ174" i="24"/>
  <c r="AZ169" i="24"/>
  <c r="AZ168" i="24"/>
  <c r="AZ159" i="24"/>
  <c r="AZ158" i="24"/>
  <c r="AZ152" i="24"/>
  <c r="AZ145" i="24"/>
  <c r="AZ144" i="24"/>
  <c r="AZ136" i="24"/>
  <c r="AZ129" i="24"/>
  <c r="AZ128" i="24"/>
  <c r="AZ125" i="24"/>
  <c r="AZ124" i="24"/>
  <c r="AZ123" i="24"/>
  <c r="AZ119" i="24"/>
  <c r="AZ117" i="24"/>
  <c r="AZ115" i="24"/>
  <c r="AZ113" i="24"/>
  <c r="AZ112" i="24"/>
  <c r="AZ109" i="24"/>
  <c r="AZ108" i="24"/>
  <c r="AZ102" i="24"/>
  <c r="AZ101" i="24"/>
  <c r="AZ100" i="24"/>
  <c r="AZ96" i="24"/>
  <c r="AZ94" i="24"/>
  <c r="AZ92" i="24"/>
  <c r="AZ91" i="24"/>
  <c r="AZ90" i="24"/>
  <c r="AZ88" i="24"/>
  <c r="AZ86" i="24"/>
  <c r="AZ83" i="24"/>
  <c r="AZ82" i="24"/>
  <c r="AZ75" i="24"/>
  <c r="AZ74" i="24"/>
  <c r="AZ73" i="24"/>
  <c r="AZ72" i="24"/>
  <c r="AZ64" i="24"/>
  <c r="AZ63" i="24"/>
  <c r="AZ62" i="24"/>
  <c r="AZ61" i="24"/>
  <c r="AZ59" i="24"/>
  <c r="AZ58" i="24"/>
  <c r="AZ53" i="24"/>
  <c r="AZ52" i="24"/>
  <c r="AZ49" i="24"/>
  <c r="AZ46" i="24"/>
  <c r="AZ29" i="24"/>
  <c r="AZ25" i="24"/>
  <c r="AZ6" i="24"/>
  <c r="AZ5" i="24"/>
  <c r="A1297" i="24"/>
  <c r="F1297" i="24"/>
  <c r="A1298" i="24"/>
  <c r="B1298" i="24"/>
  <c r="C1298" i="24"/>
  <c r="D1298" i="24"/>
  <c r="E1298" i="24"/>
  <c r="F1298" i="24"/>
  <c r="G1298" i="24"/>
  <c r="H1298" i="24"/>
  <c r="I1298" i="24"/>
  <c r="A1299" i="24"/>
  <c r="F1299" i="24"/>
  <c r="A1300" i="24"/>
  <c r="F1300" i="24"/>
  <c r="A1301" i="24"/>
  <c r="F1301" i="24"/>
  <c r="A1302" i="24"/>
  <c r="F1302" i="24"/>
  <c r="A1303" i="24"/>
  <c r="F1303" i="24"/>
  <c r="A1304" i="24"/>
  <c r="F1304" i="24"/>
  <c r="A1305" i="24"/>
  <c r="F1305" i="24"/>
  <c r="A1306" i="24"/>
  <c r="F1306" i="24"/>
  <c r="A1307" i="24"/>
  <c r="B1307" i="24"/>
  <c r="C1307" i="24"/>
  <c r="D1307" i="24"/>
  <c r="E1307" i="24"/>
  <c r="F1307" i="24"/>
  <c r="G1307" i="24"/>
  <c r="H1307" i="24"/>
  <c r="I1307" i="24"/>
  <c r="A1308" i="24"/>
  <c r="B1308" i="24"/>
  <c r="C1308" i="24"/>
  <c r="D1308" i="24"/>
  <c r="E1308" i="24"/>
  <c r="F1308" i="24"/>
  <c r="G1308" i="24"/>
  <c r="H1308" i="24"/>
  <c r="I1308" i="24"/>
  <c r="A1309" i="24"/>
  <c r="B1309" i="24"/>
  <c r="C1309" i="24"/>
  <c r="D1309" i="24"/>
  <c r="E1309" i="24"/>
  <c r="F1309" i="24"/>
  <c r="G1309" i="24"/>
  <c r="H1309" i="24"/>
  <c r="I1309" i="24"/>
  <c r="A1310" i="24"/>
  <c r="F1310" i="24"/>
  <c r="A1311" i="24"/>
  <c r="B1311" i="24"/>
  <c r="C1311" i="24"/>
  <c r="D1311" i="24"/>
  <c r="E1311" i="24"/>
  <c r="F1311" i="24"/>
  <c r="G1311" i="24"/>
  <c r="H1311" i="24"/>
  <c r="I1311" i="24"/>
  <c r="A1312" i="24"/>
  <c r="F1312" i="24"/>
  <c r="A1313" i="24"/>
  <c r="F1313" i="24"/>
  <c r="A1314" i="24"/>
  <c r="F1314" i="24"/>
  <c r="A1315" i="24"/>
  <c r="F1315" i="24"/>
  <c r="A1316" i="24"/>
  <c r="F1316" i="24"/>
  <c r="A1317" i="24"/>
  <c r="F1317" i="24"/>
  <c r="A1318" i="24"/>
  <c r="F1318" i="24"/>
  <c r="A1319" i="24"/>
  <c r="F1319" i="24"/>
  <c r="A1320" i="24"/>
  <c r="B1320" i="24"/>
  <c r="C1320" i="24"/>
  <c r="D1320" i="24"/>
  <c r="E1320" i="24"/>
  <c r="F1320" i="24"/>
  <c r="G1320" i="24"/>
  <c r="H1320" i="24"/>
  <c r="I1320" i="24"/>
  <c r="A1321" i="24"/>
  <c r="B1321" i="24"/>
  <c r="C1321" i="24"/>
  <c r="D1321" i="24"/>
  <c r="E1321" i="24"/>
  <c r="F1321" i="24"/>
  <c r="G1321" i="24"/>
  <c r="H1321" i="24"/>
  <c r="I1321" i="24"/>
  <c r="A1322" i="24"/>
  <c r="F1322" i="24"/>
  <c r="A1323" i="24"/>
  <c r="B1323" i="24"/>
  <c r="C1323" i="24"/>
  <c r="D1323" i="24"/>
  <c r="E1323" i="24"/>
  <c r="F1323" i="24"/>
  <c r="G1323" i="24"/>
  <c r="H1323" i="24"/>
  <c r="I1323" i="24"/>
  <c r="A1324" i="24"/>
  <c r="F1324" i="24"/>
  <c r="A1325" i="24"/>
  <c r="F1325" i="24"/>
  <c r="A1326" i="24"/>
  <c r="F1326" i="24"/>
  <c r="A1327" i="24"/>
  <c r="F1327" i="24"/>
  <c r="A1328" i="24"/>
  <c r="F1328" i="24"/>
  <c r="A1329" i="24"/>
  <c r="F1329" i="24"/>
  <c r="A1330" i="24"/>
  <c r="F1330" i="24"/>
  <c r="A1331" i="24"/>
  <c r="F1331" i="24"/>
  <c r="AU33" i="24"/>
  <c r="AV33" i="24"/>
  <c r="AW33" i="24"/>
  <c r="AX33" i="24"/>
  <c r="AV41" i="24"/>
  <c r="AW41" i="24"/>
  <c r="AX41" i="24"/>
  <c r="AW42" i="24"/>
  <c r="AX42" i="24"/>
  <c r="AU45" i="24"/>
  <c r="AV45" i="24"/>
  <c r="AW45" i="24"/>
  <c r="AX45" i="24"/>
  <c r="AU46" i="24"/>
  <c r="AV46" i="24"/>
  <c r="AW46" i="24"/>
  <c r="AX46" i="24"/>
  <c r="AX48" i="24"/>
  <c r="AU52" i="24"/>
  <c r="AV52" i="24"/>
  <c r="AW52" i="24"/>
  <c r="AX52" i="24"/>
  <c r="AU56" i="24"/>
  <c r="AV56" i="24"/>
  <c r="AW56" i="24"/>
  <c r="AX56" i="24"/>
  <c r="AU59" i="24"/>
  <c r="AV59" i="24"/>
  <c r="AW59" i="24"/>
  <c r="AX59" i="24"/>
  <c r="AU62" i="24"/>
  <c r="AV62" i="24"/>
  <c r="AW62" i="24"/>
  <c r="AX62" i="24"/>
  <c r="AU63" i="24"/>
  <c r="AV63" i="24"/>
  <c r="AW63" i="24"/>
  <c r="AX63" i="24"/>
  <c r="AX65" i="24"/>
  <c r="AU68" i="24"/>
  <c r="AV68" i="24"/>
  <c r="AW68" i="24"/>
  <c r="AX68" i="24"/>
  <c r="AU69" i="24"/>
  <c r="AV69" i="24"/>
  <c r="AW69" i="24"/>
  <c r="AX69" i="24"/>
  <c r="AU71" i="24"/>
  <c r="AV71" i="24"/>
  <c r="AW71" i="24"/>
  <c r="AX71" i="24"/>
  <c r="AU72" i="24"/>
  <c r="AV72" i="24"/>
  <c r="AW72" i="24"/>
  <c r="AX72" i="24"/>
  <c r="AU73" i="24"/>
  <c r="AV73" i="24"/>
  <c r="AW73" i="24"/>
  <c r="AX73" i="24"/>
  <c r="AU74" i="24"/>
  <c r="AV74" i="24"/>
  <c r="AW74" i="24"/>
  <c r="AX74" i="24"/>
  <c r="AW79" i="24"/>
  <c r="AX79" i="24"/>
  <c r="AU82" i="24"/>
  <c r="AV82" i="24"/>
  <c r="AW82" i="24"/>
  <c r="AX82" i="24"/>
  <c r="AU83" i="24"/>
  <c r="AV83" i="24"/>
  <c r="AW83" i="24"/>
  <c r="AX83" i="24"/>
  <c r="AU84" i="24"/>
  <c r="AV84" i="24"/>
  <c r="AW84" i="24"/>
  <c r="AX84" i="24"/>
  <c r="AU85" i="24"/>
  <c r="AV85" i="24"/>
  <c r="AW85" i="24"/>
  <c r="AX85" i="24"/>
  <c r="AU92" i="24"/>
  <c r="AV92" i="24"/>
  <c r="AW92" i="24"/>
  <c r="AX92" i="24"/>
  <c r="AU93" i="24"/>
  <c r="AV93" i="24"/>
  <c r="AW93" i="24"/>
  <c r="AX93" i="24"/>
  <c r="AU96" i="24"/>
  <c r="AV96" i="24"/>
  <c r="AW96" i="24"/>
  <c r="AX96" i="24"/>
  <c r="AU98" i="24"/>
  <c r="AV98" i="24"/>
  <c r="AW98" i="24"/>
  <c r="AX98" i="24"/>
  <c r="AU100" i="24"/>
  <c r="AV100" i="24"/>
  <c r="AW100" i="24"/>
  <c r="AX100" i="24"/>
  <c r="AU101" i="24"/>
  <c r="AV101" i="24"/>
  <c r="AW101" i="24"/>
  <c r="AX101" i="24"/>
  <c r="AU102" i="24"/>
  <c r="AV102" i="24"/>
  <c r="AW102" i="24"/>
  <c r="AX102" i="24"/>
  <c r="AU104" i="24"/>
  <c r="AV104" i="24"/>
  <c r="AW104" i="24"/>
  <c r="AX104" i="24"/>
  <c r="AU106" i="24"/>
  <c r="AV106" i="24"/>
  <c r="AW106" i="24"/>
  <c r="AX106" i="24"/>
  <c r="AU110" i="24"/>
  <c r="AV110" i="24"/>
  <c r="AW110" i="24"/>
  <c r="AX110" i="24"/>
  <c r="AU111" i="24"/>
  <c r="AV111" i="24"/>
  <c r="AW111" i="24"/>
  <c r="AX111" i="24"/>
  <c r="AU112" i="24"/>
  <c r="AV112" i="24"/>
  <c r="AW112" i="24"/>
  <c r="AX112" i="24"/>
  <c r="AU118" i="24"/>
  <c r="AV118" i="24"/>
  <c r="AW118" i="24"/>
  <c r="AX118" i="24"/>
  <c r="AU119" i="24"/>
  <c r="AV119" i="24"/>
  <c r="AW119" i="24"/>
  <c r="AX119" i="24"/>
  <c r="AU122" i="24"/>
  <c r="AV122" i="24"/>
  <c r="AW122" i="24"/>
  <c r="AX122" i="24"/>
  <c r="AU123" i="24"/>
  <c r="AV123" i="24"/>
  <c r="AW123" i="24"/>
  <c r="AX123" i="24"/>
  <c r="AU125" i="24"/>
  <c r="AV125" i="24"/>
  <c r="AW125" i="24"/>
  <c r="AX125" i="24"/>
  <c r="AU127" i="24"/>
  <c r="AV127" i="24"/>
  <c r="AW127" i="24"/>
  <c r="AX127" i="24"/>
  <c r="AU129" i="24"/>
  <c r="AV129" i="24"/>
  <c r="AW129" i="24"/>
  <c r="AX129" i="24"/>
  <c r="AU133" i="24"/>
  <c r="AV133" i="24"/>
  <c r="AW133" i="24"/>
  <c r="AX133" i="24"/>
  <c r="AU134" i="24"/>
  <c r="AV134" i="24"/>
  <c r="AW134" i="24"/>
  <c r="AX134" i="24"/>
  <c r="AU135" i="24"/>
  <c r="AV135" i="24"/>
  <c r="AW135" i="24"/>
  <c r="AX135" i="24"/>
  <c r="AV136" i="24"/>
  <c r="AW136" i="24"/>
  <c r="AX136" i="24"/>
  <c r="AU138" i="24"/>
  <c r="AV138" i="24"/>
  <c r="AW138" i="24"/>
  <c r="AX138" i="24"/>
  <c r="AU139" i="24"/>
  <c r="AV139" i="24"/>
  <c r="AW139" i="24"/>
  <c r="AX139" i="24"/>
  <c r="AU146" i="24"/>
  <c r="AV146" i="24"/>
  <c r="AW146" i="24"/>
  <c r="AX146" i="24"/>
  <c r="AU154" i="24"/>
  <c r="AV154" i="24"/>
  <c r="AW154" i="24"/>
  <c r="AX154" i="24"/>
  <c r="AU155" i="24"/>
  <c r="AV155" i="24"/>
  <c r="AW155" i="24"/>
  <c r="AX155" i="24"/>
  <c r="AU162" i="24"/>
  <c r="AV162" i="24"/>
  <c r="AW162" i="24"/>
  <c r="AX162" i="24"/>
  <c r="AU168" i="24"/>
  <c r="AV168" i="24"/>
  <c r="AW168" i="24"/>
  <c r="AX168" i="24"/>
  <c r="AU169" i="24"/>
  <c r="AV169" i="24"/>
  <c r="AW169" i="24"/>
  <c r="AX169" i="24"/>
  <c r="AU178" i="24"/>
  <c r="AV178" i="24"/>
  <c r="AW178" i="24"/>
  <c r="AX178" i="24"/>
  <c r="AU179" i="24"/>
  <c r="AV179" i="24"/>
  <c r="AW179" i="24"/>
  <c r="AX179" i="24"/>
  <c r="AU184" i="24"/>
  <c r="AV184" i="24"/>
  <c r="AW184" i="24"/>
  <c r="AX184" i="24"/>
  <c r="AU185" i="24"/>
  <c r="AV185" i="24"/>
  <c r="AW185" i="24"/>
  <c r="AX185" i="24"/>
  <c r="AU186" i="24"/>
  <c r="AV186" i="24"/>
  <c r="AW186" i="24"/>
  <c r="AX186" i="24"/>
  <c r="AV187" i="24"/>
  <c r="AW187" i="24"/>
  <c r="AX187" i="24"/>
  <c r="AU189" i="24"/>
  <c r="AV189" i="24"/>
  <c r="AW189" i="24"/>
  <c r="AX189" i="24"/>
  <c r="AU190" i="24"/>
  <c r="AV190" i="24"/>
  <c r="AW190" i="24"/>
  <c r="AX190" i="24"/>
  <c r="AU191" i="24"/>
  <c r="AV191" i="24"/>
  <c r="AW191" i="24"/>
  <c r="AX191" i="24"/>
  <c r="AW195" i="24"/>
  <c r="AX195" i="24"/>
  <c r="AW196" i="24"/>
  <c r="AX196" i="24"/>
  <c r="AW197" i="24"/>
  <c r="AX197" i="24"/>
  <c r="AU199" i="24"/>
  <c r="AW199" i="24"/>
  <c r="AX199" i="24"/>
  <c r="AU201" i="24"/>
  <c r="AV201" i="24"/>
  <c r="AW201" i="24"/>
  <c r="AX201" i="24"/>
  <c r="AU202" i="24"/>
  <c r="AV202" i="24"/>
  <c r="AW202" i="24"/>
  <c r="AX202" i="24"/>
  <c r="AU210" i="24"/>
  <c r="AV210" i="24"/>
  <c r="AW210" i="24"/>
  <c r="AX210" i="24"/>
  <c r="AU211" i="24"/>
  <c r="AV211" i="24"/>
  <c r="AW211" i="24"/>
  <c r="AX211" i="24"/>
  <c r="AV213" i="24"/>
  <c r="AW213" i="24"/>
  <c r="AX213" i="24"/>
  <c r="AW214" i="24"/>
  <c r="AX214" i="24"/>
  <c r="AW215" i="24"/>
  <c r="AX215" i="24"/>
  <c r="AU216" i="24"/>
  <c r="AW216" i="24"/>
  <c r="AX216" i="24"/>
  <c r="AU218" i="24"/>
  <c r="AV218" i="24"/>
  <c r="AW218" i="24"/>
  <c r="AX218" i="24"/>
  <c r="AU219" i="24"/>
  <c r="AV219" i="24"/>
  <c r="AW219" i="24"/>
  <c r="AX219" i="24"/>
  <c r="AV220" i="24"/>
  <c r="AW220" i="24"/>
  <c r="AX220" i="24"/>
  <c r="AW221" i="24"/>
  <c r="AX221" i="24"/>
  <c r="AW222" i="24"/>
  <c r="AX222" i="24"/>
  <c r="AU223" i="24"/>
  <c r="AW223" i="24"/>
  <c r="AX223" i="24"/>
  <c r="AV224" i="24"/>
  <c r="AW224" i="24"/>
  <c r="AX224" i="24"/>
  <c r="AU226" i="24"/>
  <c r="AV226" i="24"/>
  <c r="AW226" i="24"/>
  <c r="AX226" i="24"/>
  <c r="AW228" i="24"/>
  <c r="AX228" i="24"/>
  <c r="AU231" i="24"/>
  <c r="AW231" i="24"/>
  <c r="AX231" i="24"/>
  <c r="AU234" i="24"/>
  <c r="AV234" i="24"/>
  <c r="AW234" i="24"/>
  <c r="AX234" i="24"/>
  <c r="AU235" i="24"/>
  <c r="AV235" i="24"/>
  <c r="AW235" i="24"/>
  <c r="AX235" i="24"/>
  <c r="AU236" i="24"/>
  <c r="AV236" i="24"/>
  <c r="AW236" i="24"/>
  <c r="AX236" i="24"/>
  <c r="AU237" i="24"/>
  <c r="AV237" i="24"/>
  <c r="AW237" i="24"/>
  <c r="AX237" i="24"/>
  <c r="AU243" i="24"/>
  <c r="AV243" i="24"/>
  <c r="AW243" i="24"/>
  <c r="AX243" i="24"/>
  <c r="AU247" i="24"/>
  <c r="AV247" i="24"/>
  <c r="AW247" i="24"/>
  <c r="AX247" i="24"/>
  <c r="AU248" i="24"/>
  <c r="AV248" i="24"/>
  <c r="AW248" i="24"/>
  <c r="AX248" i="24"/>
  <c r="AU249" i="24"/>
  <c r="AV249" i="24"/>
  <c r="AW249" i="24"/>
  <c r="AX249" i="24"/>
  <c r="AU250" i="24"/>
  <c r="AV250" i="24"/>
  <c r="AW250" i="24"/>
  <c r="AX250" i="24"/>
  <c r="AU251" i="24"/>
  <c r="AV251" i="24"/>
  <c r="AW251" i="24"/>
  <c r="AX251" i="24"/>
  <c r="AU254" i="24"/>
  <c r="AV254" i="24"/>
  <c r="AW254" i="24"/>
  <c r="AX254" i="24"/>
  <c r="AU255" i="24"/>
  <c r="AV255" i="24"/>
  <c r="AW255" i="24"/>
  <c r="AX255" i="24"/>
  <c r="AU5" i="24"/>
  <c r="AV5" i="24"/>
  <c r="AW5" i="24"/>
  <c r="AX5" i="24"/>
  <c r="AU6" i="24"/>
  <c r="AV6" i="24"/>
  <c r="AW6" i="24"/>
  <c r="AX6" i="24"/>
  <c r="AU13" i="24"/>
  <c r="AV13" i="24"/>
  <c r="AW13" i="24"/>
  <c r="AX13" i="24"/>
  <c r="AU17" i="24"/>
  <c r="AV17" i="24"/>
  <c r="AW17" i="24"/>
  <c r="AX17" i="24"/>
  <c r="AU28" i="24"/>
  <c r="AV28" i="24"/>
  <c r="AW28" i="24"/>
  <c r="AX28" i="24"/>
  <c r="AV4" i="24"/>
  <c r="AW4" i="24"/>
  <c r="AX4" i="24"/>
  <c r="AJ235" i="1"/>
  <c r="AB221" i="24" s="1"/>
  <c r="AJ232" i="1"/>
  <c r="AB218" i="24" s="1"/>
  <c r="AJ228" i="1"/>
  <c r="AJ227" i="1"/>
  <c r="AB213" i="24" s="1"/>
  <c r="AJ226" i="1"/>
  <c r="AB212" i="24" s="1"/>
  <c r="AJ225" i="1"/>
  <c r="AJ224" i="1"/>
  <c r="AB210" i="24" s="1"/>
  <c r="AJ220" i="1"/>
  <c r="AB206" i="24" s="1"/>
  <c r="AJ219" i="1"/>
  <c r="AB205" i="24" s="1"/>
  <c r="AJ218" i="1"/>
  <c r="AB204" i="24" s="1"/>
  <c r="AJ217" i="1"/>
  <c r="AJ216" i="1"/>
  <c r="AJ211" i="1"/>
  <c r="AJ210" i="1"/>
  <c r="AJ209" i="1"/>
  <c r="AJ208" i="1"/>
  <c r="AB194" i="24" s="1"/>
  <c r="AJ207" i="1"/>
  <c r="AB193" i="24" s="1"/>
  <c r="AJ203" i="1"/>
  <c r="AB189" i="24" s="1"/>
  <c r="AJ202" i="1"/>
  <c r="AB188" i="24" s="1"/>
  <c r="AJ201" i="1"/>
  <c r="AB187" i="24" s="1"/>
  <c r="AJ200" i="1"/>
  <c r="AJ199" i="1"/>
  <c r="AB185" i="24" s="1"/>
  <c r="AJ197" i="1"/>
  <c r="AB183" i="24" s="1"/>
  <c r="AJ178" i="1"/>
  <c r="AB164" i="24" s="1"/>
  <c r="AJ177" i="1"/>
  <c r="AJ176" i="1"/>
  <c r="AJ175" i="1"/>
  <c r="AY175" i="1" s="1"/>
  <c r="AI161" i="24" s="1"/>
  <c r="AJ174" i="1"/>
  <c r="AY174" i="1" s="1"/>
  <c r="AI160" i="24" s="1"/>
  <c r="AJ169" i="1"/>
  <c r="AJ168" i="1"/>
  <c r="AO168" i="1"/>
  <c r="AJ167" i="1"/>
  <c r="AY167" i="1" s="1"/>
  <c r="AI153" i="24" s="1"/>
  <c r="AJ163" i="1"/>
  <c r="AJ162" i="1"/>
  <c r="AJ161" i="1"/>
  <c r="AJ160" i="1"/>
  <c r="AY160" i="1" s="1"/>
  <c r="AI146" i="24" s="1"/>
  <c r="AJ155" i="1"/>
  <c r="AY155" i="1" s="1"/>
  <c r="AI141" i="24" s="1"/>
  <c r="AJ154" i="1"/>
  <c r="AJ153" i="1"/>
  <c r="AJ152" i="1"/>
  <c r="AY152" i="1" s="1"/>
  <c r="AI138" i="24" s="1"/>
  <c r="AJ151" i="1"/>
  <c r="AJ147" i="1"/>
  <c r="AJ146" i="1"/>
  <c r="AY146" i="1" s="1"/>
  <c r="AI132" i="24" s="1"/>
  <c r="AJ145" i="1"/>
  <c r="AB131" i="24" s="1"/>
  <c r="AJ144" i="1"/>
  <c r="AJ154" i="15"/>
  <c r="AJ146" i="15"/>
  <c r="AJ137" i="15"/>
  <c r="AJ115" i="15"/>
  <c r="AJ106" i="15"/>
  <c r="AJ100" i="15"/>
  <c r="AJ164" i="1" s="1"/>
  <c r="AJ92" i="15"/>
  <c r="AJ84" i="15"/>
  <c r="AJ352" i="15"/>
  <c r="AK353" i="15" s="1"/>
  <c r="AJ65" i="1"/>
  <c r="AJ71" i="1" s="1"/>
  <c r="AK68" i="1" s="1"/>
  <c r="AU64" i="24" s="1"/>
  <c r="AJ64" i="1"/>
  <c r="AB50" i="24" s="1"/>
  <c r="AJ58" i="1"/>
  <c r="AB44" i="24" s="1"/>
  <c r="AJ51" i="1"/>
  <c r="AJ46" i="1"/>
  <c r="AB38" i="24" s="1"/>
  <c r="AJ335" i="15"/>
  <c r="AI335" i="15"/>
  <c r="AM337" i="15" s="1"/>
  <c r="AJ330" i="15"/>
  <c r="AI330" i="15"/>
  <c r="AM332" i="15" s="1"/>
  <c r="AJ319" i="15"/>
  <c r="AI319" i="15"/>
  <c r="AJ314" i="15"/>
  <c r="AI314" i="15"/>
  <c r="AM316" i="15" s="1"/>
  <c r="AJ302" i="15"/>
  <c r="AI302" i="15"/>
  <c r="AM304" i="15" s="1"/>
  <c r="AJ97" i="17"/>
  <c r="AB286" i="24" s="1"/>
  <c r="AJ41" i="17"/>
  <c r="AN42" i="17" s="1"/>
  <c r="AJ15" i="17"/>
  <c r="AJ8" i="17"/>
  <c r="AJ297" i="15"/>
  <c r="AN299" i="15" s="1"/>
  <c r="AJ280" i="15"/>
  <c r="AJ282" i="15" s="1"/>
  <c r="AJ90" i="17" s="1"/>
  <c r="AN93" i="17" s="1"/>
  <c r="AJ276" i="15"/>
  <c r="AJ275" i="15"/>
  <c r="AJ324" i="15" s="1"/>
  <c r="AN326" i="15" s="1"/>
  <c r="AJ274" i="15"/>
  <c r="AJ270" i="15"/>
  <c r="AJ263" i="15"/>
  <c r="AJ256" i="15"/>
  <c r="AJ288" i="15" s="1"/>
  <c r="AJ290" i="15" s="1"/>
  <c r="AJ333" i="17" s="1"/>
  <c r="AN336" i="17" s="1"/>
  <c r="AJ57" i="15"/>
  <c r="AJ50" i="15"/>
  <c r="AJ44" i="15"/>
  <c r="AJ123" i="15" s="1"/>
  <c r="AJ198" i="1" s="1"/>
  <c r="AB184" i="24" s="1"/>
  <c r="AJ20" i="15"/>
  <c r="AJ14" i="15"/>
  <c r="AJ15" i="15" s="1"/>
  <c r="AJ22" i="15" s="1"/>
  <c r="AJ25" i="15" s="1"/>
  <c r="AJ28" i="15" s="1"/>
  <c r="AI125" i="17"/>
  <c r="AC8" i="17"/>
  <c r="AD8" i="17"/>
  <c r="AE8" i="17"/>
  <c r="AF8" i="17"/>
  <c r="AZ417" i="19"/>
  <c r="AN366" i="19"/>
  <c r="BC67" i="24"/>
  <c r="AM366" i="19"/>
  <c r="AL366" i="19"/>
  <c r="AK366" i="19"/>
  <c r="AZ227" i="1"/>
  <c r="AZ74" i="1"/>
  <c r="AZ70" i="1"/>
  <c r="AJ56" i="24"/>
  <c r="AX252" i="24"/>
  <c r="AW252" i="24"/>
  <c r="AK256" i="1"/>
  <c r="AU252" i="24" s="1"/>
  <c r="AX240" i="24"/>
  <c r="BB230" i="24"/>
  <c r="AL244" i="1"/>
  <c r="AV240" i="24" s="1"/>
  <c r="AX225" i="24"/>
  <c r="BB215" i="24"/>
  <c r="AX188" i="24"/>
  <c r="AM192" i="1"/>
  <c r="BB178" i="24" s="1"/>
  <c r="AL192" i="1"/>
  <c r="BA178" i="24" s="1"/>
  <c r="AK192" i="1"/>
  <c r="AZ178" i="24" s="1"/>
  <c r="AX137" i="24"/>
  <c r="AM141" i="1"/>
  <c r="AW137" i="24" s="1"/>
  <c r="AL141" i="1"/>
  <c r="AV137" i="24" s="1"/>
  <c r="AK141" i="1"/>
  <c r="AZ127" i="24" s="1"/>
  <c r="BC93" i="24"/>
  <c r="BB93" i="24"/>
  <c r="BC77" i="24"/>
  <c r="BB77" i="24"/>
  <c r="BC60" i="24"/>
  <c r="AW70" i="24"/>
  <c r="AL74" i="1"/>
  <c r="AV70" i="24" s="1"/>
  <c r="AZ60" i="24"/>
  <c r="BC56" i="24"/>
  <c r="BB56" i="24"/>
  <c r="AV66" i="24"/>
  <c r="AZ56" i="24"/>
  <c r="AX1018" i="24"/>
  <c r="BC1018" i="24" s="1"/>
  <c r="AX1015" i="24"/>
  <c r="BC1015" i="24" s="1"/>
  <c r="AX24" i="24"/>
  <c r="BB21" i="24"/>
  <c r="BC628" i="24"/>
  <c r="AI235" i="1"/>
  <c r="AA221" i="24" s="1"/>
  <c r="AI232" i="1"/>
  <c r="AA218" i="24" s="1"/>
  <c r="AI228" i="1"/>
  <c r="AA214" i="24" s="1"/>
  <c r="AI227" i="1"/>
  <c r="AA213" i="24" s="1"/>
  <c r="AI226" i="1"/>
  <c r="AA212" i="24" s="1"/>
  <c r="AI225" i="1"/>
  <c r="AI224" i="1"/>
  <c r="AI220" i="1"/>
  <c r="AI219" i="1"/>
  <c r="AI218" i="1"/>
  <c r="AA204" i="24" s="1"/>
  <c r="AI217" i="1"/>
  <c r="AI216" i="1"/>
  <c r="AI211" i="1"/>
  <c r="AI210" i="1"/>
  <c r="AA196" i="24" s="1"/>
  <c r="AI209" i="1"/>
  <c r="AI208" i="1"/>
  <c r="AI207" i="1"/>
  <c r="AA193" i="24" s="1"/>
  <c r="AI203" i="1"/>
  <c r="AA189" i="24" s="1"/>
  <c r="AI202" i="1"/>
  <c r="AA188" i="24" s="1"/>
  <c r="AI201" i="1"/>
  <c r="AA187" i="24" s="1"/>
  <c r="AI200" i="1"/>
  <c r="AY200" i="1" s="1"/>
  <c r="AI199" i="1"/>
  <c r="AA185" i="24" s="1"/>
  <c r="AI197" i="1"/>
  <c r="AA183" i="24" s="1"/>
  <c r="AI178" i="1"/>
  <c r="AA164" i="24" s="1"/>
  <c r="AZ164" i="24"/>
  <c r="AI177" i="1"/>
  <c r="AA163" i="24" s="1"/>
  <c r="AI176" i="1"/>
  <c r="AI175" i="1"/>
  <c r="AA161" i="24" s="1"/>
  <c r="AI174" i="1"/>
  <c r="AI169" i="1"/>
  <c r="AI135" i="1" s="1"/>
  <c r="AA121" i="24" s="1"/>
  <c r="AI168" i="1"/>
  <c r="AI167" i="1"/>
  <c r="AI163" i="1"/>
  <c r="AA149" i="24" s="1"/>
  <c r="AI162" i="1"/>
  <c r="AI161" i="1"/>
  <c r="AI160" i="1"/>
  <c r="AI155" i="1"/>
  <c r="AA141" i="24" s="1"/>
  <c r="AI154" i="1"/>
  <c r="AA140" i="24" s="1"/>
  <c r="AI153" i="1"/>
  <c r="AI152" i="1"/>
  <c r="AI151" i="1"/>
  <c r="AA137" i="24" s="1"/>
  <c r="AI147" i="1"/>
  <c r="AA133" i="24" s="1"/>
  <c r="AI146" i="1"/>
  <c r="AA132" i="24" s="1"/>
  <c r="AI145" i="1"/>
  <c r="AI144" i="1"/>
  <c r="AI118" i="1" s="1"/>
  <c r="AA104" i="24" s="1"/>
  <c r="AI154" i="15"/>
  <c r="AI146" i="15"/>
  <c r="AI137" i="15"/>
  <c r="AI115" i="15"/>
  <c r="AI106" i="15"/>
  <c r="AI100" i="15"/>
  <c r="AI101" i="15" s="1"/>
  <c r="AI92" i="15"/>
  <c r="AI84" i="15"/>
  <c r="AI85" i="15" s="1"/>
  <c r="AI93" i="15" s="1"/>
  <c r="AI65" i="17"/>
  <c r="AI283" i="19"/>
  <c r="AI226" i="19"/>
  <c r="AI224" i="19"/>
  <c r="AI213" i="19"/>
  <c r="AI225" i="19" s="1"/>
  <c r="AJ225" i="19" s="1"/>
  <c r="AI139" i="19"/>
  <c r="AI352" i="15"/>
  <c r="AI351" i="15"/>
  <c r="AI349" i="15"/>
  <c r="AI347" i="15"/>
  <c r="AI83" i="1"/>
  <c r="AI65" i="1"/>
  <c r="AI64" i="1"/>
  <c r="AA50" i="24" s="1"/>
  <c r="AI58" i="1"/>
  <c r="AA44" i="24" s="1"/>
  <c r="AI51" i="1"/>
  <c r="AA41" i="24" s="1"/>
  <c r="AI46" i="1"/>
  <c r="AA38" i="24" s="1"/>
  <c r="AI76" i="19"/>
  <c r="AA625" i="24" s="1"/>
  <c r="AI75" i="19"/>
  <c r="AI74" i="19"/>
  <c r="AI54" i="19"/>
  <c r="AA605" i="24" s="1"/>
  <c r="AI53" i="19"/>
  <c r="AI52" i="19"/>
  <c r="AA603" i="24" s="1"/>
  <c r="AI51" i="19"/>
  <c r="AI43" i="19"/>
  <c r="AI42" i="19"/>
  <c r="AA593" i="24" s="1"/>
  <c r="AI41" i="19"/>
  <c r="AA592" i="24" s="1"/>
  <c r="AI32" i="19"/>
  <c r="AI31" i="19"/>
  <c r="AA583" i="24" s="1"/>
  <c r="AI30" i="19"/>
  <c r="AA582" i="24" s="1"/>
  <c r="AI41" i="17"/>
  <c r="AM42" i="17" s="1"/>
  <c r="AH41" i="17"/>
  <c r="AI15" i="17"/>
  <c r="AI8" i="17"/>
  <c r="AM9" i="17" s="1"/>
  <c r="AI340" i="17"/>
  <c r="AA510" i="24" s="1"/>
  <c r="AI254" i="17"/>
  <c r="AA431" i="24" s="1"/>
  <c r="AI97" i="17"/>
  <c r="AA286" i="24" s="1"/>
  <c r="AI297" i="15"/>
  <c r="AM299" i="15" s="1"/>
  <c r="AI22" i="19"/>
  <c r="AA578" i="24" s="1"/>
  <c r="AI21" i="19"/>
  <c r="AI20" i="19"/>
  <c r="AI19" i="19"/>
  <c r="AI18" i="19"/>
  <c r="AA574" i="24" s="1"/>
  <c r="AI256" i="15"/>
  <c r="AI280" i="15"/>
  <c r="AI282" i="15" s="1"/>
  <c r="AI90" i="17" s="1"/>
  <c r="AI276" i="15"/>
  <c r="AI340" i="15" s="1"/>
  <c r="AM342" i="15" s="1"/>
  <c r="AI275" i="15"/>
  <c r="AI274" i="15"/>
  <c r="AI270" i="15"/>
  <c r="AI263" i="15"/>
  <c r="AI223" i="15"/>
  <c r="AI222" i="15"/>
  <c r="AH222" i="15"/>
  <c r="AH223" i="15"/>
  <c r="AI212" i="15"/>
  <c r="AI200" i="15"/>
  <c r="AI199" i="15"/>
  <c r="AI188" i="15"/>
  <c r="AI187" i="15"/>
  <c r="AI186" i="15"/>
  <c r="AI182" i="15"/>
  <c r="AI181" i="15"/>
  <c r="AI180" i="15"/>
  <c r="AI179" i="15"/>
  <c r="AI175" i="15"/>
  <c r="AI176" i="15" s="1"/>
  <c r="AI202" i="15" s="1"/>
  <c r="AI174" i="15"/>
  <c r="AI173" i="15"/>
  <c r="AI169" i="15"/>
  <c r="AI168" i="15"/>
  <c r="AI170" i="15" s="1"/>
  <c r="AI167" i="15"/>
  <c r="AI63" i="15"/>
  <c r="AI57" i="15"/>
  <c r="AI50" i="15"/>
  <c r="AI44" i="15"/>
  <c r="AI123" i="15" s="1"/>
  <c r="AI198" i="1" s="1"/>
  <c r="AA184" i="24" s="1"/>
  <c r="AI20" i="15"/>
  <c r="AI14" i="15"/>
  <c r="AI15" i="15" s="1"/>
  <c r="AL353" i="24"/>
  <c r="BD107" i="19"/>
  <c r="BE107" i="19" s="1"/>
  <c r="BF107" i="19" s="1"/>
  <c r="BG107" i="19" s="1"/>
  <c r="BH107" i="19" s="1"/>
  <c r="BI107" i="19" s="1"/>
  <c r="AI300" i="17"/>
  <c r="AA473" i="24" s="1"/>
  <c r="AH166" i="17"/>
  <c r="AD166" i="17"/>
  <c r="AD125" i="17"/>
  <c r="AH125" i="17"/>
  <c r="AH235" i="1"/>
  <c r="Z221" i="24" s="1"/>
  <c r="AH232" i="1"/>
  <c r="Z218" i="24" s="1"/>
  <c r="AH228" i="1"/>
  <c r="Z214" i="24" s="1"/>
  <c r="AH227" i="1"/>
  <c r="Z213" i="24" s="1"/>
  <c r="AH226" i="1"/>
  <c r="Z212" i="24" s="1"/>
  <c r="AH225" i="1"/>
  <c r="Z211" i="24" s="1"/>
  <c r="AH224" i="1"/>
  <c r="Z210" i="24" s="1"/>
  <c r="AH220" i="1"/>
  <c r="Z206" i="24" s="1"/>
  <c r="AH219" i="1"/>
  <c r="Z205" i="24" s="1"/>
  <c r="AH218" i="1"/>
  <c r="Z204" i="24" s="1"/>
  <c r="AH217" i="1"/>
  <c r="Z203" i="24" s="1"/>
  <c r="AH216" i="1"/>
  <c r="AH243" i="1" s="1"/>
  <c r="Z229" i="24" s="1"/>
  <c r="AH211" i="1"/>
  <c r="Z197" i="24" s="1"/>
  <c r="AH210" i="1"/>
  <c r="Z196" i="24" s="1"/>
  <c r="AH209" i="1"/>
  <c r="AH208" i="1"/>
  <c r="Z194" i="24" s="1"/>
  <c r="AH207" i="1"/>
  <c r="AH203" i="1"/>
  <c r="AH202" i="1"/>
  <c r="AH201" i="1"/>
  <c r="Z187" i="24" s="1"/>
  <c r="AH200" i="1"/>
  <c r="AH199" i="1"/>
  <c r="Z185" i="24" s="1"/>
  <c r="AH197" i="1"/>
  <c r="AH178" i="1"/>
  <c r="Z164" i="24" s="1"/>
  <c r="AH177" i="1"/>
  <c r="AH176" i="1"/>
  <c r="Z162" i="24" s="1"/>
  <c r="AH175" i="1"/>
  <c r="Z161" i="24" s="1"/>
  <c r="AH174" i="1"/>
  <c r="Z160" i="24" s="1"/>
  <c r="AH169" i="1"/>
  <c r="AH168" i="1"/>
  <c r="Z154" i="24" s="1"/>
  <c r="AH167" i="1"/>
  <c r="Z153" i="24" s="1"/>
  <c r="AH163" i="1"/>
  <c r="Z149" i="24" s="1"/>
  <c r="AH162" i="1"/>
  <c r="Z148" i="24" s="1"/>
  <c r="AH161" i="1"/>
  <c r="Z147" i="24" s="1"/>
  <c r="AH160" i="1"/>
  <c r="AH155" i="1"/>
  <c r="Z141" i="24" s="1"/>
  <c r="AH154" i="1"/>
  <c r="Z140" i="24" s="1"/>
  <c r="AH153" i="1"/>
  <c r="Z139" i="24" s="1"/>
  <c r="AH152" i="1"/>
  <c r="Z138" i="24" s="1"/>
  <c r="AH151" i="1"/>
  <c r="AH147" i="1"/>
  <c r="Z133" i="24" s="1"/>
  <c r="AH146" i="1"/>
  <c r="Z132" i="24" s="1"/>
  <c r="AH145" i="1"/>
  <c r="Z131" i="24" s="1"/>
  <c r="AH144" i="1"/>
  <c r="AH100" i="15"/>
  <c r="AH101" i="15" s="1"/>
  <c r="AH250" i="15"/>
  <c r="AH84" i="15"/>
  <c r="AH139" i="19"/>
  <c r="AH348" i="19" s="1"/>
  <c r="AH349" i="15"/>
  <c r="AH50" i="17"/>
  <c r="AH49" i="17"/>
  <c r="AH81" i="1"/>
  <c r="Z67" i="24" s="1"/>
  <c r="AH70" i="1"/>
  <c r="Z56" i="24" s="1"/>
  <c r="AH212" i="15"/>
  <c r="AH351" i="19"/>
  <c r="AH283" i="19"/>
  <c r="AH350" i="19" s="1"/>
  <c r="AH213" i="19"/>
  <c r="AH349" i="19" s="1"/>
  <c r="AH76" i="19"/>
  <c r="AH75" i="19"/>
  <c r="Z624" i="24" s="1"/>
  <c r="AH74" i="19"/>
  <c r="Z623" i="24" s="1"/>
  <c r="AH54" i="19"/>
  <c r="Z605" i="24" s="1"/>
  <c r="AH53" i="19"/>
  <c r="AH52" i="19"/>
  <c r="Z603" i="24" s="1"/>
  <c r="AH51" i="19"/>
  <c r="AH43" i="19"/>
  <c r="Z594" i="24" s="1"/>
  <c r="AH42" i="19"/>
  <c r="Z593" i="24" s="1"/>
  <c r="AH41" i="19"/>
  <c r="AH32" i="19"/>
  <c r="Z584" i="24" s="1"/>
  <c r="AH31" i="19"/>
  <c r="Z583" i="24" s="1"/>
  <c r="AH30" i="19"/>
  <c r="Z582" i="24" s="1"/>
  <c r="AH22" i="19"/>
  <c r="AH21" i="19"/>
  <c r="Z577" i="24" s="1"/>
  <c r="AH20" i="19"/>
  <c r="Z576" i="24" s="1"/>
  <c r="AH19" i="19"/>
  <c r="AH18" i="19"/>
  <c r="AH340" i="17"/>
  <c r="Z510" i="24" s="1"/>
  <c r="AH254" i="17"/>
  <c r="Z431" i="24" s="1"/>
  <c r="AH97" i="17"/>
  <c r="Z286" i="24" s="1"/>
  <c r="AH65" i="17"/>
  <c r="AH15" i="17"/>
  <c r="Z244" i="24" s="1"/>
  <c r="AH8" i="17"/>
  <c r="AH83" i="1"/>
  <c r="AH65" i="1"/>
  <c r="AH64" i="1"/>
  <c r="Z50" i="24" s="1"/>
  <c r="AH58" i="1"/>
  <c r="AH51" i="1"/>
  <c r="Z41" i="24" s="1"/>
  <c r="AH46" i="1"/>
  <c r="Z38" i="24" s="1"/>
  <c r="AG116" i="17"/>
  <c r="Y307" i="24" s="1"/>
  <c r="AH353" i="15"/>
  <c r="AH351" i="15"/>
  <c r="AH347" i="15"/>
  <c r="AH335" i="15"/>
  <c r="AL337" i="15" s="1"/>
  <c r="AH330" i="15"/>
  <c r="AH191" i="17" s="1"/>
  <c r="AH319" i="15"/>
  <c r="AL321" i="15" s="1"/>
  <c r="AL288" i="17" s="1"/>
  <c r="BA462" i="24" s="1"/>
  <c r="AH314" i="15"/>
  <c r="AH302" i="15"/>
  <c r="AL304" i="15" s="1"/>
  <c r="AL266" i="17" s="1"/>
  <c r="AL267" i="17" s="1"/>
  <c r="AH297" i="15"/>
  <c r="AH280" i="15"/>
  <c r="AH282" i="15" s="1"/>
  <c r="AH90" i="17" s="1"/>
  <c r="AH276" i="15"/>
  <c r="AH275" i="15"/>
  <c r="AH324" i="15" s="1"/>
  <c r="AH274" i="15"/>
  <c r="AH307" i="15" s="1"/>
  <c r="AH270" i="15"/>
  <c r="AH263" i="15"/>
  <c r="AH256" i="15"/>
  <c r="AH288" i="15" s="1"/>
  <c r="AH200" i="15"/>
  <c r="AH199" i="15"/>
  <c r="AH188" i="15"/>
  <c r="AH187" i="15"/>
  <c r="AH186" i="15"/>
  <c r="AH182" i="15"/>
  <c r="AH181" i="15"/>
  <c r="AH180" i="15"/>
  <c r="AH179" i="15"/>
  <c r="AH175" i="15"/>
  <c r="AH174" i="15"/>
  <c r="AH173" i="15"/>
  <c r="AH169" i="15"/>
  <c r="AH168" i="15"/>
  <c r="AH167" i="15"/>
  <c r="AH154" i="15"/>
  <c r="AH146" i="15"/>
  <c r="AH137" i="15"/>
  <c r="AH115" i="15"/>
  <c r="AH106" i="15"/>
  <c r="AT93" i="15"/>
  <c r="AH92" i="15"/>
  <c r="AH63" i="15"/>
  <c r="AH57" i="15"/>
  <c r="AT57" i="15"/>
  <c r="AH50" i="15"/>
  <c r="AH44" i="15"/>
  <c r="AH123" i="15" s="1"/>
  <c r="AH198" i="1" s="1"/>
  <c r="Z184" i="24" s="1"/>
  <c r="AH20" i="15"/>
  <c r="AH14" i="15"/>
  <c r="AH15" i="15" s="1"/>
  <c r="AH22" i="15" s="1"/>
  <c r="AH25" i="15" s="1"/>
  <c r="AH28" i="15" s="1"/>
  <c r="Z392" i="24"/>
  <c r="AG125" i="17"/>
  <c r="Y311" i="24" s="1"/>
  <c r="AC125" i="17"/>
  <c r="U311" i="24" s="1"/>
  <c r="AV167" i="17"/>
  <c r="AV14" i="18" s="1"/>
  <c r="AG353" i="15"/>
  <c r="AG250" i="15"/>
  <c r="AG330" i="15"/>
  <c r="P1021" i="24"/>
  <c r="O1021" i="24"/>
  <c r="N1021" i="24"/>
  <c r="M1021" i="24"/>
  <c r="L1021" i="24"/>
  <c r="K1021" i="24"/>
  <c r="J1021" i="24"/>
  <c r="I1021" i="24"/>
  <c r="H1021" i="24"/>
  <c r="G1021" i="24"/>
  <c r="F1021" i="24"/>
  <c r="E1021" i="24"/>
  <c r="D1021" i="24"/>
  <c r="C1021" i="24"/>
  <c r="B1021" i="24"/>
  <c r="A1021" i="24"/>
  <c r="P1020" i="24"/>
  <c r="O1020" i="24"/>
  <c r="N1020" i="24"/>
  <c r="M1020" i="24"/>
  <c r="L1020" i="24"/>
  <c r="K1020" i="24"/>
  <c r="J1020" i="24"/>
  <c r="I1020" i="24"/>
  <c r="H1020" i="24"/>
  <c r="G1020" i="24"/>
  <c r="F1020" i="24"/>
  <c r="E1020" i="24"/>
  <c r="D1020" i="24"/>
  <c r="C1020" i="24"/>
  <c r="B1020" i="24"/>
  <c r="A1020" i="24"/>
  <c r="P1019" i="24"/>
  <c r="O1019" i="24"/>
  <c r="N1019" i="24"/>
  <c r="M1019" i="24"/>
  <c r="L1019" i="24"/>
  <c r="K1019" i="24"/>
  <c r="J1019" i="24"/>
  <c r="I1019" i="24"/>
  <c r="H1019" i="24"/>
  <c r="G1019" i="24"/>
  <c r="F1019" i="24"/>
  <c r="E1019" i="24"/>
  <c r="D1019" i="24"/>
  <c r="C1019" i="24"/>
  <c r="B1019" i="24"/>
  <c r="A1019" i="24"/>
  <c r="P1018" i="24"/>
  <c r="O1018" i="24"/>
  <c r="N1018" i="24"/>
  <c r="M1018" i="24"/>
  <c r="L1018" i="24"/>
  <c r="K1018" i="24"/>
  <c r="J1018" i="24"/>
  <c r="I1018" i="24"/>
  <c r="H1018" i="24"/>
  <c r="G1018" i="24"/>
  <c r="F1018" i="24"/>
  <c r="E1018" i="24"/>
  <c r="D1018" i="24"/>
  <c r="C1018" i="24"/>
  <c r="B1018" i="24"/>
  <c r="A1018" i="24"/>
  <c r="AD1017" i="24"/>
  <c r="Q1017" i="24"/>
  <c r="P1017" i="24"/>
  <c r="O1017" i="24"/>
  <c r="N1017" i="24"/>
  <c r="M1017" i="24"/>
  <c r="L1017" i="24"/>
  <c r="K1017" i="24"/>
  <c r="J1017" i="24"/>
  <c r="I1017" i="24"/>
  <c r="H1017" i="24"/>
  <c r="G1017" i="24"/>
  <c r="F1017" i="24"/>
  <c r="E1017" i="24"/>
  <c r="D1017" i="24"/>
  <c r="C1017" i="24"/>
  <c r="B1017" i="24"/>
  <c r="A1017" i="24"/>
  <c r="AD1016" i="24"/>
  <c r="Q1016" i="24"/>
  <c r="P1016" i="24"/>
  <c r="O1016" i="24"/>
  <c r="N1016" i="24"/>
  <c r="M1016" i="24"/>
  <c r="L1016" i="24"/>
  <c r="K1016" i="24"/>
  <c r="J1016" i="24"/>
  <c r="I1016" i="24"/>
  <c r="H1016" i="24"/>
  <c r="G1016" i="24"/>
  <c r="F1016" i="24"/>
  <c r="E1016" i="24"/>
  <c r="D1016" i="24"/>
  <c r="C1016" i="24"/>
  <c r="B1016" i="24"/>
  <c r="A1016" i="24"/>
  <c r="AD1015" i="24"/>
  <c r="Q1015" i="24"/>
  <c r="P1015" i="24"/>
  <c r="O1015" i="24"/>
  <c r="N1015" i="24"/>
  <c r="M1015" i="24"/>
  <c r="L1015" i="24"/>
  <c r="K1015" i="24"/>
  <c r="J1015" i="24"/>
  <c r="I1015" i="24"/>
  <c r="H1015" i="24"/>
  <c r="G1015" i="24"/>
  <c r="F1015" i="24"/>
  <c r="E1015" i="24"/>
  <c r="D1015" i="24"/>
  <c r="C1015" i="24"/>
  <c r="B1015" i="24"/>
  <c r="A1015" i="24"/>
  <c r="P1014" i="24"/>
  <c r="O1014" i="24"/>
  <c r="N1014" i="24"/>
  <c r="M1014" i="24"/>
  <c r="L1014" i="24"/>
  <c r="K1014" i="24"/>
  <c r="J1014" i="24"/>
  <c r="I1014" i="24"/>
  <c r="H1014" i="24"/>
  <c r="G1014" i="24"/>
  <c r="F1014" i="24"/>
  <c r="E1014" i="24"/>
  <c r="D1014" i="24"/>
  <c r="C1014" i="24"/>
  <c r="B1014" i="24"/>
  <c r="A1014" i="24"/>
  <c r="P1013" i="24"/>
  <c r="O1013" i="24"/>
  <c r="N1013" i="24"/>
  <c r="M1013" i="24"/>
  <c r="L1013" i="24"/>
  <c r="K1013" i="24"/>
  <c r="J1013" i="24"/>
  <c r="I1013" i="24"/>
  <c r="H1013" i="24"/>
  <c r="G1013" i="24"/>
  <c r="F1013" i="24"/>
  <c r="E1013" i="24"/>
  <c r="D1013" i="24"/>
  <c r="C1013" i="24"/>
  <c r="B1013" i="24"/>
  <c r="A1013" i="24"/>
  <c r="P1012" i="24"/>
  <c r="O1012" i="24"/>
  <c r="N1012" i="24"/>
  <c r="M1012" i="24"/>
  <c r="L1012" i="24"/>
  <c r="K1012" i="24"/>
  <c r="J1012" i="24"/>
  <c r="I1012" i="24"/>
  <c r="H1012" i="24"/>
  <c r="G1012" i="24"/>
  <c r="F1012" i="24"/>
  <c r="E1012" i="24"/>
  <c r="D1012" i="24"/>
  <c r="C1012" i="24"/>
  <c r="B1012" i="24"/>
  <c r="A1012" i="24"/>
  <c r="P1011" i="24"/>
  <c r="O1011" i="24"/>
  <c r="N1011" i="24"/>
  <c r="M1011" i="24"/>
  <c r="L1011" i="24"/>
  <c r="K1011" i="24"/>
  <c r="J1011" i="24"/>
  <c r="I1011" i="24"/>
  <c r="H1011" i="24"/>
  <c r="G1011" i="24"/>
  <c r="F1011" i="24"/>
  <c r="E1011" i="24"/>
  <c r="D1011" i="24"/>
  <c r="C1011" i="24"/>
  <c r="B1011" i="24"/>
  <c r="A1011" i="24"/>
  <c r="K1010" i="24"/>
  <c r="J1010" i="24"/>
  <c r="I1010" i="24"/>
  <c r="H1010" i="24"/>
  <c r="G1010" i="24"/>
  <c r="F1010" i="24"/>
  <c r="E1010" i="24"/>
  <c r="D1010" i="24"/>
  <c r="C1010" i="24"/>
  <c r="B1010" i="24"/>
  <c r="A1010" i="24"/>
  <c r="V1009" i="24"/>
  <c r="U1009" i="24"/>
  <c r="T1009" i="24"/>
  <c r="S1009" i="24"/>
  <c r="R1009" i="24"/>
  <c r="Q1009" i="24"/>
  <c r="P1009" i="24"/>
  <c r="O1009" i="24"/>
  <c r="N1009" i="24"/>
  <c r="M1009" i="24"/>
  <c r="I1009" i="24"/>
  <c r="H1009" i="24"/>
  <c r="G1009" i="24"/>
  <c r="F1009" i="24"/>
  <c r="E1009" i="24"/>
  <c r="D1009" i="24"/>
  <c r="C1009" i="24"/>
  <c r="B1009" i="24"/>
  <c r="A1009" i="24"/>
  <c r="I1008" i="24"/>
  <c r="H1008" i="24"/>
  <c r="G1008" i="24"/>
  <c r="F1008" i="24"/>
  <c r="E1008" i="24"/>
  <c r="D1008" i="24"/>
  <c r="C1008" i="24"/>
  <c r="B1008" i="24"/>
  <c r="A1008" i="24"/>
  <c r="V1007" i="24"/>
  <c r="U1007" i="24"/>
  <c r="T1007" i="24"/>
  <c r="S1007" i="24"/>
  <c r="R1007" i="24"/>
  <c r="Q1007" i="24"/>
  <c r="P1007" i="24"/>
  <c r="O1007" i="24"/>
  <c r="N1007" i="24"/>
  <c r="M1007" i="24"/>
  <c r="L1007" i="24"/>
  <c r="K1007" i="24"/>
  <c r="J1007" i="24"/>
  <c r="I1007" i="24"/>
  <c r="H1007" i="24"/>
  <c r="G1007" i="24"/>
  <c r="F1007" i="24"/>
  <c r="E1007" i="24"/>
  <c r="D1007" i="24"/>
  <c r="C1007" i="24"/>
  <c r="B1007" i="24"/>
  <c r="A1007" i="24"/>
  <c r="K1006" i="24"/>
  <c r="J1006" i="24"/>
  <c r="I1006" i="24"/>
  <c r="H1006" i="24"/>
  <c r="G1006" i="24"/>
  <c r="F1006" i="24"/>
  <c r="E1006" i="24"/>
  <c r="D1006" i="24"/>
  <c r="C1006" i="24"/>
  <c r="B1006" i="24"/>
  <c r="A1006" i="24"/>
  <c r="I1005" i="24"/>
  <c r="H1005" i="24"/>
  <c r="G1005" i="24"/>
  <c r="F1005" i="24"/>
  <c r="E1005" i="24"/>
  <c r="D1005" i="24"/>
  <c r="C1005" i="24"/>
  <c r="B1005" i="24"/>
  <c r="A1005" i="24"/>
  <c r="I1004" i="24"/>
  <c r="H1004" i="24"/>
  <c r="G1004" i="24"/>
  <c r="F1004" i="24"/>
  <c r="E1004" i="24"/>
  <c r="D1004" i="24"/>
  <c r="C1004" i="24"/>
  <c r="B1004" i="24"/>
  <c r="A1004" i="24"/>
  <c r="I1003" i="24"/>
  <c r="H1003" i="24"/>
  <c r="G1003" i="24"/>
  <c r="F1003" i="24"/>
  <c r="E1003" i="24"/>
  <c r="D1003" i="24"/>
  <c r="C1003" i="24"/>
  <c r="B1003" i="24"/>
  <c r="A1003" i="24"/>
  <c r="V1002" i="24"/>
  <c r="U1002" i="24"/>
  <c r="T1002" i="24"/>
  <c r="S1002" i="24"/>
  <c r="R1002" i="24"/>
  <c r="Q1002" i="24"/>
  <c r="P1002" i="24"/>
  <c r="O1002" i="24"/>
  <c r="N1002" i="24"/>
  <c r="M1002" i="24"/>
  <c r="L1002" i="24"/>
  <c r="K1002" i="24"/>
  <c r="J1002" i="24"/>
  <c r="I1002" i="24"/>
  <c r="H1002" i="24"/>
  <c r="G1002" i="24"/>
  <c r="F1002" i="24"/>
  <c r="E1002" i="24"/>
  <c r="D1002" i="24"/>
  <c r="C1002" i="24"/>
  <c r="B1002" i="24"/>
  <c r="A1002" i="24"/>
  <c r="V1001" i="24"/>
  <c r="U1001" i="24"/>
  <c r="T1001" i="24"/>
  <c r="S1001" i="24"/>
  <c r="R1001" i="24"/>
  <c r="Q1001" i="24"/>
  <c r="P1001" i="24"/>
  <c r="O1001" i="24"/>
  <c r="N1001" i="24"/>
  <c r="M1001" i="24"/>
  <c r="L1001" i="24"/>
  <c r="K1001" i="24"/>
  <c r="J1001" i="24"/>
  <c r="I1001" i="24"/>
  <c r="H1001" i="24"/>
  <c r="G1001" i="24"/>
  <c r="F1001" i="24"/>
  <c r="E1001" i="24"/>
  <c r="D1001" i="24"/>
  <c r="C1001" i="24"/>
  <c r="B1001" i="24"/>
  <c r="A1001" i="24"/>
  <c r="V1000" i="24"/>
  <c r="U1000" i="24"/>
  <c r="T1000" i="24"/>
  <c r="S1000" i="24"/>
  <c r="R1000" i="24"/>
  <c r="Q1000" i="24"/>
  <c r="P1000" i="24"/>
  <c r="O1000" i="24"/>
  <c r="N1000" i="24"/>
  <c r="M1000" i="24"/>
  <c r="L1000" i="24"/>
  <c r="K1000" i="24"/>
  <c r="J1000" i="24"/>
  <c r="I1000" i="24"/>
  <c r="H1000" i="24"/>
  <c r="G1000" i="24"/>
  <c r="F1000" i="24"/>
  <c r="E1000" i="24"/>
  <c r="D1000" i="24"/>
  <c r="C1000" i="24"/>
  <c r="B1000" i="24"/>
  <c r="A1000" i="24"/>
  <c r="V999" i="24"/>
  <c r="U999" i="24"/>
  <c r="T999" i="24"/>
  <c r="S999" i="24"/>
  <c r="R999" i="24"/>
  <c r="Q999" i="24"/>
  <c r="P999" i="24"/>
  <c r="O999" i="24"/>
  <c r="N999" i="24"/>
  <c r="M999" i="24"/>
  <c r="L999" i="24"/>
  <c r="K999" i="24"/>
  <c r="J999" i="24"/>
  <c r="I999" i="24"/>
  <c r="H999" i="24"/>
  <c r="G999" i="24"/>
  <c r="F999" i="24"/>
  <c r="E999" i="24"/>
  <c r="C999" i="24"/>
  <c r="B999" i="24"/>
  <c r="A999" i="24"/>
  <c r="V998" i="24"/>
  <c r="U998" i="24"/>
  <c r="T998" i="24"/>
  <c r="S998" i="24"/>
  <c r="R998" i="24"/>
  <c r="Q998" i="24"/>
  <c r="P998" i="24"/>
  <c r="O998" i="24"/>
  <c r="N998" i="24"/>
  <c r="M998" i="24"/>
  <c r="L998" i="24"/>
  <c r="K998" i="24"/>
  <c r="J998" i="24"/>
  <c r="I998" i="24"/>
  <c r="H998" i="24"/>
  <c r="G998" i="24"/>
  <c r="F998" i="24"/>
  <c r="E998" i="24"/>
  <c r="C998" i="24"/>
  <c r="B998" i="24"/>
  <c r="A998" i="24"/>
  <c r="V997" i="24"/>
  <c r="U997" i="24"/>
  <c r="T997" i="24"/>
  <c r="S997" i="24"/>
  <c r="R997" i="24"/>
  <c r="Q997" i="24"/>
  <c r="P997" i="24"/>
  <c r="O997" i="24"/>
  <c r="N997" i="24"/>
  <c r="M997" i="24"/>
  <c r="L997" i="24"/>
  <c r="K997" i="24"/>
  <c r="J997" i="24"/>
  <c r="I997" i="24"/>
  <c r="H997" i="24"/>
  <c r="G997" i="24"/>
  <c r="F997" i="24"/>
  <c r="E997" i="24"/>
  <c r="C997" i="24"/>
  <c r="B997" i="24"/>
  <c r="A997" i="24"/>
  <c r="V996" i="24"/>
  <c r="U996" i="24"/>
  <c r="T996" i="24"/>
  <c r="S996" i="24"/>
  <c r="R996" i="24"/>
  <c r="Q996" i="24"/>
  <c r="P996" i="24"/>
  <c r="O996" i="24"/>
  <c r="N996" i="24"/>
  <c r="M996" i="24"/>
  <c r="L996" i="24"/>
  <c r="K996" i="24"/>
  <c r="J996" i="24"/>
  <c r="I996" i="24"/>
  <c r="H996" i="24"/>
  <c r="G996" i="24"/>
  <c r="F996" i="24"/>
  <c r="E996" i="24"/>
  <c r="C996" i="24"/>
  <c r="B996" i="24"/>
  <c r="A996" i="24"/>
  <c r="V995" i="24"/>
  <c r="U995" i="24"/>
  <c r="T995" i="24"/>
  <c r="S995" i="24"/>
  <c r="R995" i="24"/>
  <c r="Q995" i="24"/>
  <c r="P995" i="24"/>
  <c r="O995" i="24"/>
  <c r="N995" i="24"/>
  <c r="M995" i="24"/>
  <c r="L995" i="24"/>
  <c r="K995" i="24"/>
  <c r="J995" i="24"/>
  <c r="I995" i="24"/>
  <c r="H995" i="24"/>
  <c r="G995" i="24"/>
  <c r="F995" i="24"/>
  <c r="E995" i="24"/>
  <c r="D995" i="24"/>
  <c r="C995" i="24"/>
  <c r="B995" i="24"/>
  <c r="A995" i="24"/>
  <c r="V994" i="24"/>
  <c r="U994" i="24"/>
  <c r="T994" i="24"/>
  <c r="S994" i="24"/>
  <c r="R994" i="24"/>
  <c r="Q994" i="24"/>
  <c r="P994" i="24"/>
  <c r="O994" i="24"/>
  <c r="N994" i="24"/>
  <c r="M994" i="24"/>
  <c r="L994" i="24"/>
  <c r="K994" i="24"/>
  <c r="J994" i="24"/>
  <c r="I994" i="24"/>
  <c r="H994" i="24"/>
  <c r="G994" i="24"/>
  <c r="F994" i="24"/>
  <c r="E994" i="24"/>
  <c r="D994" i="24"/>
  <c r="C994" i="24"/>
  <c r="B994" i="24"/>
  <c r="A994" i="24"/>
  <c r="V993" i="24"/>
  <c r="U993" i="24"/>
  <c r="T993" i="24"/>
  <c r="S993" i="24"/>
  <c r="R993" i="24"/>
  <c r="Q993" i="24"/>
  <c r="P993" i="24"/>
  <c r="O993" i="24"/>
  <c r="N993" i="24"/>
  <c r="M993" i="24"/>
  <c r="L993" i="24"/>
  <c r="K993" i="24"/>
  <c r="J993" i="24"/>
  <c r="I993" i="24"/>
  <c r="H993" i="24"/>
  <c r="G993" i="24"/>
  <c r="F993" i="24"/>
  <c r="E993" i="24"/>
  <c r="D993" i="24"/>
  <c r="C993" i="24"/>
  <c r="B993" i="24"/>
  <c r="A993" i="24"/>
  <c r="V992" i="24"/>
  <c r="U992" i="24"/>
  <c r="T992" i="24"/>
  <c r="S992" i="24"/>
  <c r="R992" i="24"/>
  <c r="Q992" i="24"/>
  <c r="P992" i="24"/>
  <c r="O992" i="24"/>
  <c r="N992" i="24"/>
  <c r="M992" i="24"/>
  <c r="L992" i="24"/>
  <c r="K992" i="24"/>
  <c r="J992" i="24"/>
  <c r="I992" i="24"/>
  <c r="H992" i="24"/>
  <c r="G992" i="24"/>
  <c r="F992" i="24"/>
  <c r="E992" i="24"/>
  <c r="C992" i="24"/>
  <c r="B992" i="24"/>
  <c r="A992" i="24"/>
  <c r="V991" i="24"/>
  <c r="U991" i="24"/>
  <c r="T991" i="24"/>
  <c r="S991" i="24"/>
  <c r="R991" i="24"/>
  <c r="Q991" i="24"/>
  <c r="P991" i="24"/>
  <c r="O991" i="24"/>
  <c r="N991" i="24"/>
  <c r="M991" i="24"/>
  <c r="L991" i="24"/>
  <c r="K991" i="24"/>
  <c r="J991" i="24"/>
  <c r="I991" i="24"/>
  <c r="H991" i="24"/>
  <c r="G991" i="24"/>
  <c r="F991" i="24"/>
  <c r="E991" i="24"/>
  <c r="D991" i="24"/>
  <c r="C991" i="24"/>
  <c r="B991" i="24"/>
  <c r="A991" i="24"/>
  <c r="V990" i="24"/>
  <c r="U990" i="24"/>
  <c r="T990" i="24"/>
  <c r="S990" i="24"/>
  <c r="R990" i="24"/>
  <c r="Q990" i="24"/>
  <c r="P990" i="24"/>
  <c r="O990" i="24"/>
  <c r="N990" i="24"/>
  <c r="M990" i="24"/>
  <c r="L990" i="24"/>
  <c r="K990" i="24"/>
  <c r="J990" i="24"/>
  <c r="I990" i="24"/>
  <c r="H990" i="24"/>
  <c r="G990" i="24"/>
  <c r="F990" i="24"/>
  <c r="E990" i="24"/>
  <c r="D990" i="24"/>
  <c r="C990" i="24"/>
  <c r="B990" i="24"/>
  <c r="A990" i="24"/>
  <c r="V989" i="24"/>
  <c r="U989" i="24"/>
  <c r="T989" i="24"/>
  <c r="S989" i="24"/>
  <c r="R989" i="24"/>
  <c r="Q989" i="24"/>
  <c r="P989" i="24"/>
  <c r="O989" i="24"/>
  <c r="N989" i="24"/>
  <c r="M989" i="24"/>
  <c r="L989" i="24"/>
  <c r="K989" i="24"/>
  <c r="J989" i="24"/>
  <c r="I989" i="24"/>
  <c r="H989" i="24"/>
  <c r="G989" i="24"/>
  <c r="F989" i="24"/>
  <c r="E989" i="24"/>
  <c r="D989" i="24"/>
  <c r="C989" i="24"/>
  <c r="B989" i="24"/>
  <c r="A989" i="24"/>
  <c r="V988" i="24"/>
  <c r="U988" i="24"/>
  <c r="T988" i="24"/>
  <c r="S988" i="24"/>
  <c r="R988" i="24"/>
  <c r="Q988" i="24"/>
  <c r="P988" i="24"/>
  <c r="O988" i="24"/>
  <c r="N988" i="24"/>
  <c r="M988" i="24"/>
  <c r="L988" i="24"/>
  <c r="K988" i="24"/>
  <c r="J988" i="24"/>
  <c r="I988" i="24"/>
  <c r="H988" i="24"/>
  <c r="G988" i="24"/>
  <c r="F988" i="24"/>
  <c r="E988" i="24"/>
  <c r="C988" i="24"/>
  <c r="B988" i="24"/>
  <c r="A988" i="24"/>
  <c r="V987" i="24"/>
  <c r="U987" i="24"/>
  <c r="T987" i="24"/>
  <c r="S987" i="24"/>
  <c r="R987" i="24"/>
  <c r="Q987" i="24"/>
  <c r="P987" i="24"/>
  <c r="O987" i="24"/>
  <c r="N987" i="24"/>
  <c r="M987" i="24"/>
  <c r="L987" i="24"/>
  <c r="K987" i="24"/>
  <c r="J987" i="24"/>
  <c r="I987" i="24"/>
  <c r="H987" i="24"/>
  <c r="G987" i="24"/>
  <c r="F987" i="24"/>
  <c r="E987" i="24"/>
  <c r="D987" i="24"/>
  <c r="C987" i="24"/>
  <c r="B987" i="24"/>
  <c r="A987" i="24"/>
  <c r="V986" i="24"/>
  <c r="U986" i="24"/>
  <c r="T986" i="24"/>
  <c r="S986" i="24"/>
  <c r="R986" i="24"/>
  <c r="Q986" i="24"/>
  <c r="P986" i="24"/>
  <c r="O986" i="24"/>
  <c r="N986" i="24"/>
  <c r="M986" i="24"/>
  <c r="L986" i="24"/>
  <c r="K986" i="24"/>
  <c r="J986" i="24"/>
  <c r="I986" i="24"/>
  <c r="H986" i="24"/>
  <c r="G986" i="24"/>
  <c r="F986" i="24"/>
  <c r="E986" i="24"/>
  <c r="D986" i="24"/>
  <c r="C986" i="24"/>
  <c r="B986" i="24"/>
  <c r="A986" i="24"/>
  <c r="V985" i="24"/>
  <c r="U985" i="24"/>
  <c r="T985" i="24"/>
  <c r="S985" i="24"/>
  <c r="R985" i="24"/>
  <c r="Q985" i="24"/>
  <c r="P985" i="24"/>
  <c r="O985" i="24"/>
  <c r="N985" i="24"/>
  <c r="M985" i="24"/>
  <c r="L985" i="24"/>
  <c r="K985" i="24"/>
  <c r="J985" i="24"/>
  <c r="I985" i="24"/>
  <c r="H985" i="24"/>
  <c r="G985" i="24"/>
  <c r="F985" i="24"/>
  <c r="E985" i="24"/>
  <c r="D985" i="24"/>
  <c r="C985" i="24"/>
  <c r="B985" i="24"/>
  <c r="A985" i="24"/>
  <c r="V984" i="24"/>
  <c r="U984" i="24"/>
  <c r="T984" i="24"/>
  <c r="S984" i="24"/>
  <c r="R984" i="24"/>
  <c r="Q984" i="24"/>
  <c r="P984" i="24"/>
  <c r="O984" i="24"/>
  <c r="N984" i="24"/>
  <c r="M984" i="24"/>
  <c r="L984" i="24"/>
  <c r="K984" i="24"/>
  <c r="J984" i="24"/>
  <c r="I984" i="24"/>
  <c r="H984" i="24"/>
  <c r="G984" i="24"/>
  <c r="F984" i="24"/>
  <c r="E984" i="24"/>
  <c r="D984" i="24"/>
  <c r="C984" i="24"/>
  <c r="B984" i="24"/>
  <c r="A984" i="24"/>
  <c r="V983" i="24"/>
  <c r="U983" i="24"/>
  <c r="T983" i="24"/>
  <c r="S983" i="24"/>
  <c r="R983" i="24"/>
  <c r="Q983" i="24"/>
  <c r="P983" i="24"/>
  <c r="O983" i="24"/>
  <c r="N983" i="24"/>
  <c r="M983" i="24"/>
  <c r="L983" i="24"/>
  <c r="K983" i="24"/>
  <c r="J983" i="24"/>
  <c r="I983" i="24"/>
  <c r="H983" i="24"/>
  <c r="G983" i="24"/>
  <c r="F983" i="24"/>
  <c r="E983" i="24"/>
  <c r="C983" i="24"/>
  <c r="B983" i="24"/>
  <c r="A983" i="24"/>
  <c r="V982" i="24"/>
  <c r="U982" i="24"/>
  <c r="T982" i="24"/>
  <c r="S982" i="24"/>
  <c r="R982" i="24"/>
  <c r="Q982" i="24"/>
  <c r="P982" i="24"/>
  <c r="O982" i="24"/>
  <c r="N982" i="24"/>
  <c r="M982" i="24"/>
  <c r="L982" i="24"/>
  <c r="J982" i="24"/>
  <c r="I982" i="24"/>
  <c r="H982" i="24"/>
  <c r="G982" i="24"/>
  <c r="F982" i="24"/>
  <c r="E982" i="24"/>
  <c r="C982" i="24"/>
  <c r="B982" i="24"/>
  <c r="A982" i="24"/>
  <c r="V981" i="24"/>
  <c r="U981" i="24"/>
  <c r="T981" i="24"/>
  <c r="S981" i="24"/>
  <c r="R981" i="24"/>
  <c r="Q981" i="24"/>
  <c r="P981" i="24"/>
  <c r="O981" i="24"/>
  <c r="N981" i="24"/>
  <c r="M981" i="24"/>
  <c r="L981" i="24"/>
  <c r="J981" i="24"/>
  <c r="I981" i="24"/>
  <c r="H981" i="24"/>
  <c r="G981" i="24"/>
  <c r="F981" i="24"/>
  <c r="E981" i="24"/>
  <c r="C981" i="24"/>
  <c r="B981" i="24"/>
  <c r="A981" i="24"/>
  <c r="V980" i="24"/>
  <c r="U980" i="24"/>
  <c r="T980" i="24"/>
  <c r="S980" i="24"/>
  <c r="R980" i="24"/>
  <c r="Q980" i="24"/>
  <c r="P980" i="24"/>
  <c r="O980" i="24"/>
  <c r="N980" i="24"/>
  <c r="M980" i="24"/>
  <c r="L980" i="24"/>
  <c r="J980" i="24"/>
  <c r="I980" i="24"/>
  <c r="H980" i="24"/>
  <c r="G980" i="24"/>
  <c r="F980" i="24"/>
  <c r="E980" i="24"/>
  <c r="C980" i="24"/>
  <c r="B980" i="24"/>
  <c r="A980" i="24"/>
  <c r="V979" i="24"/>
  <c r="U979" i="24"/>
  <c r="T979" i="24"/>
  <c r="S979" i="24"/>
  <c r="R979" i="24"/>
  <c r="Q979" i="24"/>
  <c r="P979" i="24"/>
  <c r="O979" i="24"/>
  <c r="N979" i="24"/>
  <c r="M979" i="24"/>
  <c r="L979" i="24"/>
  <c r="J979" i="24"/>
  <c r="I979" i="24"/>
  <c r="H979" i="24"/>
  <c r="G979" i="24"/>
  <c r="F979" i="24"/>
  <c r="E979" i="24"/>
  <c r="C979" i="24"/>
  <c r="B979" i="24"/>
  <c r="A979" i="24"/>
  <c r="V978" i="24"/>
  <c r="U978" i="24"/>
  <c r="T978" i="24"/>
  <c r="S978" i="24"/>
  <c r="R978" i="24"/>
  <c r="Q978" i="24"/>
  <c r="P978" i="24"/>
  <c r="O978" i="24"/>
  <c r="N978" i="24"/>
  <c r="M978" i="24"/>
  <c r="L978" i="24"/>
  <c r="J978" i="24"/>
  <c r="I978" i="24"/>
  <c r="H978" i="24"/>
  <c r="G978" i="24"/>
  <c r="F978" i="24"/>
  <c r="E978" i="24"/>
  <c r="C978" i="24"/>
  <c r="B978" i="24"/>
  <c r="A978" i="24"/>
  <c r="V977" i="24"/>
  <c r="U977" i="24"/>
  <c r="T977" i="24"/>
  <c r="S977" i="24"/>
  <c r="R977" i="24"/>
  <c r="Q977" i="24"/>
  <c r="P977" i="24"/>
  <c r="O977" i="24"/>
  <c r="N977" i="24"/>
  <c r="M977" i="24"/>
  <c r="L977" i="24"/>
  <c r="J977" i="24"/>
  <c r="I977" i="24"/>
  <c r="H977" i="24"/>
  <c r="G977" i="24"/>
  <c r="F977" i="24"/>
  <c r="E977" i="24"/>
  <c r="C977" i="24"/>
  <c r="B977" i="24"/>
  <c r="A977" i="24"/>
  <c r="V976" i="24"/>
  <c r="U976" i="24"/>
  <c r="T976" i="24"/>
  <c r="S976" i="24"/>
  <c r="R976" i="24"/>
  <c r="Q976" i="24"/>
  <c r="P976" i="24"/>
  <c r="O976" i="24"/>
  <c r="N976" i="24"/>
  <c r="M976" i="24"/>
  <c r="L976" i="24"/>
  <c r="K976" i="24"/>
  <c r="J976" i="24"/>
  <c r="I976" i="24"/>
  <c r="H976" i="24"/>
  <c r="G976" i="24"/>
  <c r="F976" i="24"/>
  <c r="E976" i="24"/>
  <c r="C976" i="24"/>
  <c r="B976" i="24"/>
  <c r="A976" i="24"/>
  <c r="V975" i="24"/>
  <c r="U975" i="24"/>
  <c r="T975" i="24"/>
  <c r="S975" i="24"/>
  <c r="R975" i="24"/>
  <c r="Q975" i="24"/>
  <c r="P975" i="24"/>
  <c r="O975" i="24"/>
  <c r="N975" i="24"/>
  <c r="M975" i="24"/>
  <c r="L975" i="24"/>
  <c r="K975" i="24"/>
  <c r="J975" i="24"/>
  <c r="I975" i="24"/>
  <c r="H975" i="24"/>
  <c r="G975" i="24"/>
  <c r="F975" i="24"/>
  <c r="E975" i="24"/>
  <c r="C975" i="24"/>
  <c r="B975" i="24"/>
  <c r="A975" i="24"/>
  <c r="V974" i="24"/>
  <c r="U974" i="24"/>
  <c r="T974" i="24"/>
  <c r="S974" i="24"/>
  <c r="R974" i="24"/>
  <c r="Q974" i="24"/>
  <c r="P974" i="24"/>
  <c r="O974" i="24"/>
  <c r="N974" i="24"/>
  <c r="M974" i="24"/>
  <c r="L974" i="24"/>
  <c r="K974" i="24"/>
  <c r="J974" i="24"/>
  <c r="I974" i="24"/>
  <c r="H974" i="24"/>
  <c r="G974" i="24"/>
  <c r="F974" i="24"/>
  <c r="E974" i="24"/>
  <c r="D974" i="24"/>
  <c r="C974" i="24"/>
  <c r="B974" i="24"/>
  <c r="A974" i="24"/>
  <c r="V973" i="24"/>
  <c r="U973" i="24"/>
  <c r="T973" i="24"/>
  <c r="S973" i="24"/>
  <c r="R973" i="24"/>
  <c r="Q973" i="24"/>
  <c r="P973" i="24"/>
  <c r="O973" i="24"/>
  <c r="N973" i="24"/>
  <c r="M973" i="24"/>
  <c r="L973" i="24"/>
  <c r="K973" i="24"/>
  <c r="J973" i="24"/>
  <c r="I973" i="24"/>
  <c r="H973" i="24"/>
  <c r="G973" i="24"/>
  <c r="F973" i="24"/>
  <c r="E973" i="24"/>
  <c r="D973" i="24"/>
  <c r="C973" i="24"/>
  <c r="B973" i="24"/>
  <c r="A973" i="24"/>
  <c r="V972" i="24"/>
  <c r="U972" i="24"/>
  <c r="T972" i="24"/>
  <c r="S972" i="24"/>
  <c r="R972" i="24"/>
  <c r="Q972" i="24"/>
  <c r="P972" i="24"/>
  <c r="O972" i="24"/>
  <c r="N972" i="24"/>
  <c r="M972" i="24"/>
  <c r="L972" i="24"/>
  <c r="K972" i="24"/>
  <c r="J972" i="24"/>
  <c r="I972" i="24"/>
  <c r="H972" i="24"/>
  <c r="G972" i="24"/>
  <c r="F972" i="24"/>
  <c r="E972" i="24"/>
  <c r="D972" i="24"/>
  <c r="C972" i="24"/>
  <c r="B972" i="24"/>
  <c r="A972" i="24"/>
  <c r="V971" i="24"/>
  <c r="U971" i="24"/>
  <c r="T971" i="24"/>
  <c r="S971" i="24"/>
  <c r="R971" i="24"/>
  <c r="Q971" i="24"/>
  <c r="P971" i="24"/>
  <c r="O971" i="24"/>
  <c r="N971" i="24"/>
  <c r="M971" i="24"/>
  <c r="L971" i="24"/>
  <c r="K971" i="24"/>
  <c r="J971" i="24"/>
  <c r="I971" i="24"/>
  <c r="H971" i="24"/>
  <c r="G971" i="24"/>
  <c r="F971" i="24"/>
  <c r="E971" i="24"/>
  <c r="D971" i="24"/>
  <c r="C971" i="24"/>
  <c r="B971" i="24"/>
  <c r="A971" i="24"/>
  <c r="J970" i="24"/>
  <c r="I970" i="24"/>
  <c r="H970" i="24"/>
  <c r="G970" i="24"/>
  <c r="F970" i="24"/>
  <c r="E970" i="24"/>
  <c r="D970" i="24"/>
  <c r="C970" i="24"/>
  <c r="B970" i="24"/>
  <c r="A970" i="24"/>
  <c r="I969" i="24"/>
  <c r="H969" i="24"/>
  <c r="G969" i="24"/>
  <c r="F969" i="24"/>
  <c r="E969" i="24"/>
  <c r="D969" i="24"/>
  <c r="C969" i="24"/>
  <c r="B969" i="24"/>
  <c r="A969" i="24"/>
  <c r="I968" i="24"/>
  <c r="H968" i="24"/>
  <c r="G968" i="24"/>
  <c r="F968" i="24"/>
  <c r="E968" i="24"/>
  <c r="D968" i="24"/>
  <c r="C968" i="24"/>
  <c r="B968" i="24"/>
  <c r="A968" i="24"/>
  <c r="I967" i="24"/>
  <c r="H967" i="24"/>
  <c r="G967" i="24"/>
  <c r="F967" i="24"/>
  <c r="E967" i="24"/>
  <c r="D967" i="24"/>
  <c r="C967" i="24"/>
  <c r="B967" i="24"/>
  <c r="A967" i="24"/>
  <c r="V966" i="24"/>
  <c r="U966" i="24"/>
  <c r="T966" i="24"/>
  <c r="S966" i="24"/>
  <c r="R966" i="24"/>
  <c r="Q966" i="24"/>
  <c r="P966" i="24"/>
  <c r="O966" i="24"/>
  <c r="N966" i="24"/>
  <c r="M966" i="24"/>
  <c r="L966" i="24"/>
  <c r="K966" i="24"/>
  <c r="J966" i="24"/>
  <c r="I966" i="24"/>
  <c r="H966" i="24"/>
  <c r="G966" i="24"/>
  <c r="F966" i="24"/>
  <c r="E966" i="24"/>
  <c r="D966" i="24"/>
  <c r="C966" i="24"/>
  <c r="B966" i="24"/>
  <c r="A966" i="24"/>
  <c r="I965" i="24"/>
  <c r="H965" i="24"/>
  <c r="G965" i="24"/>
  <c r="F965" i="24"/>
  <c r="E965" i="24"/>
  <c r="D965" i="24"/>
  <c r="C965" i="24"/>
  <c r="B965" i="24"/>
  <c r="A965" i="24"/>
  <c r="V964" i="24"/>
  <c r="U964" i="24"/>
  <c r="T964" i="24"/>
  <c r="S964" i="24"/>
  <c r="R964" i="24"/>
  <c r="Q964" i="24"/>
  <c r="P964" i="24"/>
  <c r="O964" i="24"/>
  <c r="N964" i="24"/>
  <c r="M964" i="24"/>
  <c r="L964" i="24"/>
  <c r="K964" i="24"/>
  <c r="J964" i="24"/>
  <c r="I964" i="24"/>
  <c r="H964" i="24"/>
  <c r="G964" i="24"/>
  <c r="F964" i="24"/>
  <c r="E964" i="24"/>
  <c r="D964" i="24"/>
  <c r="C964" i="24"/>
  <c r="B964" i="24"/>
  <c r="A964" i="24"/>
  <c r="L963" i="24"/>
  <c r="K963" i="24"/>
  <c r="J963" i="24"/>
  <c r="I963" i="24"/>
  <c r="H963" i="24"/>
  <c r="G963" i="24"/>
  <c r="F963" i="24"/>
  <c r="E963" i="24"/>
  <c r="D963" i="24"/>
  <c r="C963" i="24"/>
  <c r="B963" i="24"/>
  <c r="A963" i="24"/>
  <c r="L962" i="24"/>
  <c r="K962" i="24"/>
  <c r="J962" i="24"/>
  <c r="I962" i="24"/>
  <c r="H962" i="24"/>
  <c r="G962" i="24"/>
  <c r="F962" i="24"/>
  <c r="E962" i="24"/>
  <c r="D962" i="24"/>
  <c r="C962" i="24"/>
  <c r="B962" i="24"/>
  <c r="A962" i="24"/>
  <c r="K961" i="24"/>
  <c r="J961" i="24"/>
  <c r="I961" i="24"/>
  <c r="H961" i="24"/>
  <c r="G961" i="24"/>
  <c r="F961" i="24"/>
  <c r="E961" i="24"/>
  <c r="D961" i="24"/>
  <c r="C961" i="24"/>
  <c r="B961" i="24"/>
  <c r="A961" i="24"/>
  <c r="V960" i="24"/>
  <c r="U960" i="24"/>
  <c r="T960" i="24"/>
  <c r="S960" i="24"/>
  <c r="R960" i="24"/>
  <c r="Q960" i="24"/>
  <c r="P960" i="24"/>
  <c r="O960" i="24"/>
  <c r="N960" i="24"/>
  <c r="M960" i="24"/>
  <c r="L960" i="24"/>
  <c r="K960" i="24"/>
  <c r="J960" i="24"/>
  <c r="I960" i="24"/>
  <c r="H960" i="24"/>
  <c r="G960" i="24"/>
  <c r="F960" i="24"/>
  <c r="E960" i="24"/>
  <c r="D960" i="24"/>
  <c r="C960" i="24"/>
  <c r="B960" i="24"/>
  <c r="A960" i="24"/>
  <c r="I959" i="24"/>
  <c r="H959" i="24"/>
  <c r="G959" i="24"/>
  <c r="F959" i="24"/>
  <c r="E959" i="24"/>
  <c r="D959" i="24"/>
  <c r="C959" i="24"/>
  <c r="B959" i="24"/>
  <c r="A959" i="24"/>
  <c r="I958" i="24"/>
  <c r="H958" i="24"/>
  <c r="G958" i="24"/>
  <c r="F958" i="24"/>
  <c r="E958" i="24"/>
  <c r="D958" i="24"/>
  <c r="C958" i="24"/>
  <c r="B958" i="24"/>
  <c r="A958" i="24"/>
  <c r="V957" i="24"/>
  <c r="U957" i="24"/>
  <c r="T957" i="24"/>
  <c r="S957" i="24"/>
  <c r="R957" i="24"/>
  <c r="Q957" i="24"/>
  <c r="P957" i="24"/>
  <c r="O957" i="24"/>
  <c r="N957" i="24"/>
  <c r="M957" i="24"/>
  <c r="L957" i="24"/>
  <c r="K957" i="24"/>
  <c r="J957" i="24"/>
  <c r="I957" i="24"/>
  <c r="H957" i="24"/>
  <c r="G957" i="24"/>
  <c r="F957" i="24"/>
  <c r="E957" i="24"/>
  <c r="D957" i="24"/>
  <c r="C957" i="24"/>
  <c r="B957" i="24"/>
  <c r="A957" i="24"/>
  <c r="I956" i="24"/>
  <c r="H956" i="24"/>
  <c r="G956" i="24"/>
  <c r="F956" i="24"/>
  <c r="E956" i="24"/>
  <c r="D956" i="24"/>
  <c r="C956" i="24"/>
  <c r="B956" i="24"/>
  <c r="A956" i="24"/>
  <c r="I955" i="24"/>
  <c r="H955" i="24"/>
  <c r="G955" i="24"/>
  <c r="F955" i="24"/>
  <c r="E955" i="24"/>
  <c r="D955" i="24"/>
  <c r="C955" i="24"/>
  <c r="B955" i="24"/>
  <c r="A955" i="24"/>
  <c r="I954" i="24"/>
  <c r="H954" i="24"/>
  <c r="G954" i="24"/>
  <c r="F954" i="24"/>
  <c r="E954" i="24"/>
  <c r="D954" i="24"/>
  <c r="C954" i="24"/>
  <c r="B954" i="24"/>
  <c r="A954" i="24"/>
  <c r="I953" i="24"/>
  <c r="H953" i="24"/>
  <c r="G953" i="24"/>
  <c r="F953" i="24"/>
  <c r="E953" i="24"/>
  <c r="D953" i="24"/>
  <c r="C953" i="24"/>
  <c r="B953" i="24"/>
  <c r="A953" i="24"/>
  <c r="I952" i="24"/>
  <c r="H952" i="24"/>
  <c r="G952" i="24"/>
  <c r="F952" i="24"/>
  <c r="E952" i="24"/>
  <c r="D952" i="24"/>
  <c r="C952" i="24"/>
  <c r="B952" i="24"/>
  <c r="A952" i="24"/>
  <c r="I951" i="24"/>
  <c r="H951" i="24"/>
  <c r="G951" i="24"/>
  <c r="F951" i="24"/>
  <c r="E951" i="24"/>
  <c r="D951" i="24"/>
  <c r="C951" i="24"/>
  <c r="B951" i="24"/>
  <c r="A951" i="24"/>
  <c r="I950" i="24"/>
  <c r="H950" i="24"/>
  <c r="G950" i="24"/>
  <c r="F950" i="24"/>
  <c r="E950" i="24"/>
  <c r="D950" i="24"/>
  <c r="C950" i="24"/>
  <c r="B950" i="24"/>
  <c r="A950" i="24"/>
  <c r="V949" i="24"/>
  <c r="U949" i="24"/>
  <c r="T949" i="24"/>
  <c r="S949" i="24"/>
  <c r="R949" i="24"/>
  <c r="Q949" i="24"/>
  <c r="P949" i="24"/>
  <c r="M949" i="24"/>
  <c r="L949" i="24"/>
  <c r="K949" i="24"/>
  <c r="J949" i="24"/>
  <c r="I949" i="24"/>
  <c r="H949" i="24"/>
  <c r="G949" i="24"/>
  <c r="F949" i="24"/>
  <c r="E949" i="24"/>
  <c r="D949" i="24"/>
  <c r="C949" i="24"/>
  <c r="B949" i="24"/>
  <c r="A949" i="24"/>
  <c r="I948" i="24"/>
  <c r="H948" i="24"/>
  <c r="G948" i="24"/>
  <c r="F948" i="24"/>
  <c r="E948" i="24"/>
  <c r="D948" i="24"/>
  <c r="C948" i="24"/>
  <c r="B948" i="24"/>
  <c r="A948" i="24"/>
  <c r="I947" i="24"/>
  <c r="H947" i="24"/>
  <c r="G947" i="24"/>
  <c r="F947" i="24"/>
  <c r="E947" i="24"/>
  <c r="D947" i="24"/>
  <c r="C947" i="24"/>
  <c r="B947" i="24"/>
  <c r="A947" i="24"/>
  <c r="V946" i="24"/>
  <c r="U946" i="24"/>
  <c r="T946" i="24"/>
  <c r="S946" i="24"/>
  <c r="R946" i="24"/>
  <c r="Q946" i="24"/>
  <c r="P946" i="24"/>
  <c r="O946" i="24"/>
  <c r="N946" i="24"/>
  <c r="M946" i="24"/>
  <c r="L946" i="24"/>
  <c r="K946" i="24"/>
  <c r="J946" i="24"/>
  <c r="I946" i="24"/>
  <c r="H946" i="24"/>
  <c r="G946" i="24"/>
  <c r="F946" i="24"/>
  <c r="E946" i="24"/>
  <c r="D946" i="24"/>
  <c r="C946" i="24"/>
  <c r="B946" i="24"/>
  <c r="A946" i="24"/>
  <c r="V945" i="24"/>
  <c r="U945" i="24"/>
  <c r="T945" i="24"/>
  <c r="S945" i="24"/>
  <c r="R945" i="24"/>
  <c r="Q945" i="24"/>
  <c r="P945" i="24"/>
  <c r="O945" i="24"/>
  <c r="N945" i="24"/>
  <c r="M945" i="24"/>
  <c r="L945" i="24"/>
  <c r="K945" i="24"/>
  <c r="J945" i="24"/>
  <c r="I945" i="24"/>
  <c r="H945" i="24"/>
  <c r="G945" i="24"/>
  <c r="F945" i="24"/>
  <c r="E945" i="24"/>
  <c r="D945" i="24"/>
  <c r="C945" i="24"/>
  <c r="B945" i="24"/>
  <c r="A945" i="24"/>
  <c r="V944" i="24"/>
  <c r="U944" i="24"/>
  <c r="T944" i="24"/>
  <c r="S944" i="24"/>
  <c r="R944" i="24"/>
  <c r="Q944" i="24"/>
  <c r="P944" i="24"/>
  <c r="O944" i="24"/>
  <c r="N944" i="24"/>
  <c r="M944" i="24"/>
  <c r="L944" i="24"/>
  <c r="K944" i="24"/>
  <c r="J944" i="24"/>
  <c r="I944" i="24"/>
  <c r="H944" i="24"/>
  <c r="G944" i="24"/>
  <c r="F944" i="24"/>
  <c r="E944" i="24"/>
  <c r="D944" i="24"/>
  <c r="C944" i="24"/>
  <c r="B944" i="24"/>
  <c r="A944" i="24"/>
  <c r="V943" i="24"/>
  <c r="U943" i="24"/>
  <c r="T943" i="24"/>
  <c r="S943" i="24"/>
  <c r="R943" i="24"/>
  <c r="Q943" i="24"/>
  <c r="P943" i="24"/>
  <c r="O943" i="24"/>
  <c r="N943" i="24"/>
  <c r="M943" i="24"/>
  <c r="L943" i="24"/>
  <c r="K943" i="24"/>
  <c r="J943" i="24"/>
  <c r="I943" i="24"/>
  <c r="H943" i="24"/>
  <c r="G943" i="24"/>
  <c r="F943" i="24"/>
  <c r="E943" i="24"/>
  <c r="D943" i="24"/>
  <c r="C943" i="24"/>
  <c r="B943" i="24"/>
  <c r="A943" i="24"/>
  <c r="V942" i="24"/>
  <c r="U942" i="24"/>
  <c r="T942" i="24"/>
  <c r="S942" i="24"/>
  <c r="R942" i="24"/>
  <c r="Q942" i="24"/>
  <c r="P942" i="24"/>
  <c r="O942" i="24"/>
  <c r="M942" i="24"/>
  <c r="L942" i="24"/>
  <c r="K942" i="24"/>
  <c r="J942" i="24"/>
  <c r="I942" i="24"/>
  <c r="H942" i="24"/>
  <c r="G942" i="24"/>
  <c r="F942" i="24"/>
  <c r="E942" i="24"/>
  <c r="D942" i="24"/>
  <c r="C942" i="24"/>
  <c r="B942" i="24"/>
  <c r="A942" i="24"/>
  <c r="V941" i="24"/>
  <c r="U941" i="24"/>
  <c r="T941" i="24"/>
  <c r="S941" i="24"/>
  <c r="R941" i="24"/>
  <c r="Q941" i="24"/>
  <c r="P941" i="24"/>
  <c r="M941" i="24"/>
  <c r="L941" i="24"/>
  <c r="K941" i="24"/>
  <c r="J941" i="24"/>
  <c r="I941" i="24"/>
  <c r="H941" i="24"/>
  <c r="G941" i="24"/>
  <c r="F941" i="24"/>
  <c r="E941" i="24"/>
  <c r="D941" i="24"/>
  <c r="B941" i="24"/>
  <c r="A941" i="24"/>
  <c r="V940" i="24"/>
  <c r="U940" i="24"/>
  <c r="T940" i="24"/>
  <c r="S940" i="24"/>
  <c r="R940" i="24"/>
  <c r="Q940" i="24"/>
  <c r="P940" i="24"/>
  <c r="O940" i="24"/>
  <c r="N940" i="24"/>
  <c r="L940" i="24"/>
  <c r="K940" i="24"/>
  <c r="J940" i="24"/>
  <c r="I940" i="24"/>
  <c r="H940" i="24"/>
  <c r="G940" i="24"/>
  <c r="F940" i="24"/>
  <c r="E940" i="24"/>
  <c r="D940" i="24"/>
  <c r="B940" i="24"/>
  <c r="A940" i="24"/>
  <c r="V939" i="24"/>
  <c r="U939" i="24"/>
  <c r="T939" i="24"/>
  <c r="S939" i="24"/>
  <c r="R939" i="24"/>
  <c r="Q939" i="24"/>
  <c r="P939" i="24"/>
  <c r="O939" i="24"/>
  <c r="N939" i="24"/>
  <c r="M939" i="24"/>
  <c r="L939" i="24"/>
  <c r="K939" i="24"/>
  <c r="J939" i="24"/>
  <c r="I939" i="24"/>
  <c r="H939" i="24"/>
  <c r="G939" i="24"/>
  <c r="F939" i="24"/>
  <c r="E939" i="24"/>
  <c r="D939" i="24"/>
  <c r="B939" i="24"/>
  <c r="A939" i="24"/>
  <c r="W938" i="24"/>
  <c r="K938" i="24"/>
  <c r="J938" i="24"/>
  <c r="I938" i="24"/>
  <c r="H938" i="24"/>
  <c r="G938" i="24"/>
  <c r="F938" i="24"/>
  <c r="E938" i="24"/>
  <c r="D938" i="24"/>
  <c r="C938" i="24"/>
  <c r="B938" i="24"/>
  <c r="A938" i="24"/>
  <c r="W937" i="24"/>
  <c r="V937" i="24"/>
  <c r="U937" i="24"/>
  <c r="T937" i="24"/>
  <c r="S937" i="24"/>
  <c r="R937" i="24"/>
  <c r="Q937" i="24"/>
  <c r="P937" i="24"/>
  <c r="O937" i="24"/>
  <c r="N937" i="24"/>
  <c r="M937" i="24"/>
  <c r="I937" i="24"/>
  <c r="H937" i="24"/>
  <c r="G937" i="24"/>
  <c r="F937" i="24"/>
  <c r="E937" i="24"/>
  <c r="D937" i="24"/>
  <c r="C937" i="24"/>
  <c r="B937" i="24"/>
  <c r="A937" i="24"/>
  <c r="W936" i="24"/>
  <c r="I936" i="24"/>
  <c r="H936" i="24"/>
  <c r="G936" i="24"/>
  <c r="F936" i="24"/>
  <c r="E936" i="24"/>
  <c r="D936" i="24"/>
  <c r="C936" i="24"/>
  <c r="B936" i="24"/>
  <c r="A936" i="24"/>
  <c r="W935" i="24"/>
  <c r="V935" i="24"/>
  <c r="U935" i="24"/>
  <c r="T935" i="24"/>
  <c r="S935" i="24"/>
  <c r="R935" i="24"/>
  <c r="Q935" i="24"/>
  <c r="P935" i="24"/>
  <c r="O935" i="24"/>
  <c r="N935" i="24"/>
  <c r="M935" i="24"/>
  <c r="L935" i="24"/>
  <c r="K935" i="24"/>
  <c r="J935" i="24"/>
  <c r="I935" i="24"/>
  <c r="H935" i="24"/>
  <c r="G935" i="24"/>
  <c r="F935" i="24"/>
  <c r="E935" i="24"/>
  <c r="D935" i="24"/>
  <c r="C935" i="24"/>
  <c r="B935" i="24"/>
  <c r="A935" i="24"/>
  <c r="W934" i="24"/>
  <c r="K934" i="24"/>
  <c r="J934" i="24"/>
  <c r="I934" i="24"/>
  <c r="H934" i="24"/>
  <c r="G934" i="24"/>
  <c r="F934" i="24"/>
  <c r="E934" i="24"/>
  <c r="D934" i="24"/>
  <c r="C934" i="24"/>
  <c r="B934" i="24"/>
  <c r="A934" i="24"/>
  <c r="W933" i="24"/>
  <c r="I933" i="24"/>
  <c r="H933" i="24"/>
  <c r="G933" i="24"/>
  <c r="F933" i="24"/>
  <c r="E933" i="24"/>
  <c r="D933" i="24"/>
  <c r="C933" i="24"/>
  <c r="B933" i="24"/>
  <c r="A933" i="24"/>
  <c r="W932" i="24"/>
  <c r="I932" i="24"/>
  <c r="H932" i="24"/>
  <c r="G932" i="24"/>
  <c r="F932" i="24"/>
  <c r="E932" i="24"/>
  <c r="D932" i="24"/>
  <c r="C932" i="24"/>
  <c r="B932" i="24"/>
  <c r="A932" i="24"/>
  <c r="W931" i="24"/>
  <c r="I931" i="24"/>
  <c r="H931" i="24"/>
  <c r="G931" i="24"/>
  <c r="F931" i="24"/>
  <c r="E931" i="24"/>
  <c r="D931" i="24"/>
  <c r="C931" i="24"/>
  <c r="B931" i="24"/>
  <c r="A931" i="24"/>
  <c r="W930" i="24"/>
  <c r="V930" i="24"/>
  <c r="U930" i="24"/>
  <c r="T930" i="24"/>
  <c r="S930" i="24"/>
  <c r="R930" i="24"/>
  <c r="Q930" i="24"/>
  <c r="P930" i="24"/>
  <c r="O930" i="24"/>
  <c r="N930" i="24"/>
  <c r="M930" i="24"/>
  <c r="L930" i="24"/>
  <c r="K930" i="24"/>
  <c r="J930" i="24"/>
  <c r="I930" i="24"/>
  <c r="H930" i="24"/>
  <c r="G930" i="24"/>
  <c r="F930" i="24"/>
  <c r="E930" i="24"/>
  <c r="D930" i="24"/>
  <c r="C930" i="24"/>
  <c r="B930" i="24"/>
  <c r="A930" i="24"/>
  <c r="W929" i="24"/>
  <c r="V929" i="24"/>
  <c r="U929" i="24"/>
  <c r="T929" i="24"/>
  <c r="S929" i="24"/>
  <c r="R929" i="24"/>
  <c r="Q929" i="24"/>
  <c r="P929" i="24"/>
  <c r="O929" i="24"/>
  <c r="N929" i="24"/>
  <c r="M929" i="24"/>
  <c r="L929" i="24"/>
  <c r="K929" i="24"/>
  <c r="J929" i="24"/>
  <c r="I929" i="24"/>
  <c r="H929" i="24"/>
  <c r="G929" i="24"/>
  <c r="F929" i="24"/>
  <c r="E929" i="24"/>
  <c r="D929" i="24"/>
  <c r="C929" i="24"/>
  <c r="B929" i="24"/>
  <c r="A929" i="24"/>
  <c r="W928" i="24"/>
  <c r="V928" i="24"/>
  <c r="U928" i="24"/>
  <c r="T928" i="24"/>
  <c r="S928" i="24"/>
  <c r="R928" i="24"/>
  <c r="Q928" i="24"/>
  <c r="P928" i="24"/>
  <c r="O928" i="24"/>
  <c r="N928" i="24"/>
  <c r="M928" i="24"/>
  <c r="L928" i="24"/>
  <c r="K928" i="24"/>
  <c r="J928" i="24"/>
  <c r="I928" i="24"/>
  <c r="H928" i="24"/>
  <c r="G928" i="24"/>
  <c r="F928" i="24"/>
  <c r="E928" i="24"/>
  <c r="D928" i="24"/>
  <c r="C928" i="24"/>
  <c r="B928" i="24"/>
  <c r="A928" i="24"/>
  <c r="W927" i="24"/>
  <c r="V927" i="24"/>
  <c r="U927" i="24"/>
  <c r="T927" i="24"/>
  <c r="S927" i="24"/>
  <c r="R927" i="24"/>
  <c r="Q927" i="24"/>
  <c r="P927" i="24"/>
  <c r="O927" i="24"/>
  <c r="N927" i="24"/>
  <c r="M927" i="24"/>
  <c r="L927" i="24"/>
  <c r="K927" i="24"/>
  <c r="J927" i="24"/>
  <c r="I927" i="24"/>
  <c r="H927" i="24"/>
  <c r="G927" i="24"/>
  <c r="F927" i="24"/>
  <c r="E927" i="24"/>
  <c r="C927" i="24"/>
  <c r="B927" i="24"/>
  <c r="A927" i="24"/>
  <c r="W926" i="24"/>
  <c r="V926" i="24"/>
  <c r="U926" i="24"/>
  <c r="T926" i="24"/>
  <c r="S926" i="24"/>
  <c r="R926" i="24"/>
  <c r="Q926" i="24"/>
  <c r="P926" i="24"/>
  <c r="O926" i="24"/>
  <c r="N926" i="24"/>
  <c r="M926" i="24"/>
  <c r="L926" i="24"/>
  <c r="K926" i="24"/>
  <c r="J926" i="24"/>
  <c r="I926" i="24"/>
  <c r="H926" i="24"/>
  <c r="G926" i="24"/>
  <c r="F926" i="24"/>
  <c r="E926" i="24"/>
  <c r="C926" i="24"/>
  <c r="B926" i="24"/>
  <c r="A926" i="24"/>
  <c r="W925" i="24"/>
  <c r="V925" i="24"/>
  <c r="U925" i="24"/>
  <c r="T925" i="24"/>
  <c r="S925" i="24"/>
  <c r="R925" i="24"/>
  <c r="Q925" i="24"/>
  <c r="P925" i="24"/>
  <c r="O925" i="24"/>
  <c r="N925" i="24"/>
  <c r="M925" i="24"/>
  <c r="L925" i="24"/>
  <c r="K925" i="24"/>
  <c r="J925" i="24"/>
  <c r="I925" i="24"/>
  <c r="H925" i="24"/>
  <c r="G925" i="24"/>
  <c r="F925" i="24"/>
  <c r="E925" i="24"/>
  <c r="D925" i="24"/>
  <c r="C925" i="24"/>
  <c r="B925" i="24"/>
  <c r="A925" i="24"/>
  <c r="W924" i="24"/>
  <c r="V924" i="24"/>
  <c r="U924" i="24"/>
  <c r="T924" i="24"/>
  <c r="S924" i="24"/>
  <c r="R924" i="24"/>
  <c r="Q924" i="24"/>
  <c r="P924" i="24"/>
  <c r="O924" i="24"/>
  <c r="N924" i="24"/>
  <c r="M924" i="24"/>
  <c r="L924" i="24"/>
  <c r="K924" i="24"/>
  <c r="J924" i="24"/>
  <c r="I924" i="24"/>
  <c r="H924" i="24"/>
  <c r="G924" i="24"/>
  <c r="F924" i="24"/>
  <c r="E924" i="24"/>
  <c r="C924" i="24"/>
  <c r="B924" i="24"/>
  <c r="A924" i="24"/>
  <c r="W923" i="24"/>
  <c r="V923" i="24"/>
  <c r="U923" i="24"/>
  <c r="T923" i="24"/>
  <c r="S923" i="24"/>
  <c r="R923" i="24"/>
  <c r="Q923" i="24"/>
  <c r="P923" i="24"/>
  <c r="O923" i="24"/>
  <c r="N923" i="24"/>
  <c r="M923" i="24"/>
  <c r="L923" i="24"/>
  <c r="K923" i="24"/>
  <c r="J923" i="24"/>
  <c r="I923" i="24"/>
  <c r="H923" i="24"/>
  <c r="G923" i="24"/>
  <c r="F923" i="24"/>
  <c r="E923" i="24"/>
  <c r="D923" i="24"/>
  <c r="C923" i="24"/>
  <c r="B923" i="24"/>
  <c r="A923" i="24"/>
  <c r="W922" i="24"/>
  <c r="V922" i="24"/>
  <c r="U922" i="24"/>
  <c r="T922" i="24"/>
  <c r="S922" i="24"/>
  <c r="R922" i="24"/>
  <c r="Q922" i="24"/>
  <c r="P922" i="24"/>
  <c r="O922" i="24"/>
  <c r="N922" i="24"/>
  <c r="M922" i="24"/>
  <c r="L922" i="24"/>
  <c r="K922" i="24"/>
  <c r="J922" i="24"/>
  <c r="I922" i="24"/>
  <c r="H922" i="24"/>
  <c r="G922" i="24"/>
  <c r="F922" i="24"/>
  <c r="E922" i="24"/>
  <c r="D922" i="24"/>
  <c r="C922" i="24"/>
  <c r="B922" i="24"/>
  <c r="A922" i="24"/>
  <c r="W921" i="24"/>
  <c r="V921" i="24"/>
  <c r="U921" i="24"/>
  <c r="T921" i="24"/>
  <c r="S921" i="24"/>
  <c r="R921" i="24"/>
  <c r="Q921" i="24"/>
  <c r="P921" i="24"/>
  <c r="O921" i="24"/>
  <c r="N921" i="24"/>
  <c r="M921" i="24"/>
  <c r="L921" i="24"/>
  <c r="K921" i="24"/>
  <c r="J921" i="24"/>
  <c r="I921" i="24"/>
  <c r="H921" i="24"/>
  <c r="G921" i="24"/>
  <c r="F921" i="24"/>
  <c r="E921" i="24"/>
  <c r="D921" i="24"/>
  <c r="C921" i="24"/>
  <c r="B921" i="24"/>
  <c r="A921" i="24"/>
  <c r="W920" i="24"/>
  <c r="V920" i="24"/>
  <c r="U920" i="24"/>
  <c r="T920" i="24"/>
  <c r="S920" i="24"/>
  <c r="R920" i="24"/>
  <c r="Q920" i="24"/>
  <c r="P920" i="24"/>
  <c r="O920" i="24"/>
  <c r="N920" i="24"/>
  <c r="M920" i="24"/>
  <c r="L920" i="24"/>
  <c r="K920" i="24"/>
  <c r="J920" i="24"/>
  <c r="I920" i="24"/>
  <c r="H920" i="24"/>
  <c r="G920" i="24"/>
  <c r="F920" i="24"/>
  <c r="E920" i="24"/>
  <c r="C920" i="24"/>
  <c r="B920" i="24"/>
  <c r="A920" i="24"/>
  <c r="W919" i="24"/>
  <c r="V919" i="24"/>
  <c r="U919" i="24"/>
  <c r="T919" i="24"/>
  <c r="S919" i="24"/>
  <c r="R919" i="24"/>
  <c r="Q919" i="24"/>
  <c r="P919" i="24"/>
  <c r="O919" i="24"/>
  <c r="N919" i="24"/>
  <c r="M919" i="24"/>
  <c r="L919" i="24"/>
  <c r="K919" i="24"/>
  <c r="J919" i="24"/>
  <c r="I919" i="24"/>
  <c r="H919" i="24"/>
  <c r="G919" i="24"/>
  <c r="F919" i="24"/>
  <c r="E919" i="24"/>
  <c r="D919" i="24"/>
  <c r="C919" i="24"/>
  <c r="B919" i="24"/>
  <c r="A919" i="24"/>
  <c r="W918" i="24"/>
  <c r="V918" i="24"/>
  <c r="U918" i="24"/>
  <c r="T918" i="24"/>
  <c r="S918" i="24"/>
  <c r="R918" i="24"/>
  <c r="Q918" i="24"/>
  <c r="P918" i="24"/>
  <c r="O918" i="24"/>
  <c r="N918" i="24"/>
  <c r="M918" i="24"/>
  <c r="L918" i="24"/>
  <c r="K918" i="24"/>
  <c r="J918" i="24"/>
  <c r="I918" i="24"/>
  <c r="H918" i="24"/>
  <c r="G918" i="24"/>
  <c r="F918" i="24"/>
  <c r="E918" i="24"/>
  <c r="D918" i="24"/>
  <c r="C918" i="24"/>
  <c r="B918" i="24"/>
  <c r="A918" i="24"/>
  <c r="W917" i="24"/>
  <c r="V917" i="24"/>
  <c r="U917" i="24"/>
  <c r="T917" i="24"/>
  <c r="S917" i="24"/>
  <c r="R917" i="24"/>
  <c r="Q917" i="24"/>
  <c r="P917" i="24"/>
  <c r="O917" i="24"/>
  <c r="N917" i="24"/>
  <c r="M917" i="24"/>
  <c r="L917" i="24"/>
  <c r="K917" i="24"/>
  <c r="J917" i="24"/>
  <c r="I917" i="24"/>
  <c r="H917" i="24"/>
  <c r="G917" i="24"/>
  <c r="F917" i="24"/>
  <c r="E917" i="24"/>
  <c r="D917" i="24"/>
  <c r="C917" i="24"/>
  <c r="B917" i="24"/>
  <c r="A917" i="24"/>
  <c r="W916" i="24"/>
  <c r="V916" i="24"/>
  <c r="U916" i="24"/>
  <c r="T916" i="24"/>
  <c r="S916" i="24"/>
  <c r="R916" i="24"/>
  <c r="Q916" i="24"/>
  <c r="P916" i="24"/>
  <c r="O916" i="24"/>
  <c r="N916" i="24"/>
  <c r="M916" i="24"/>
  <c r="L916" i="24"/>
  <c r="K916" i="24"/>
  <c r="J916" i="24"/>
  <c r="I916" i="24"/>
  <c r="H916" i="24"/>
  <c r="G916" i="24"/>
  <c r="F916" i="24"/>
  <c r="E916" i="24"/>
  <c r="C916" i="24"/>
  <c r="B916" i="24"/>
  <c r="A916" i="24"/>
  <c r="W915" i="24"/>
  <c r="V915" i="24"/>
  <c r="U915" i="24"/>
  <c r="T915" i="24"/>
  <c r="S915" i="24"/>
  <c r="R915" i="24"/>
  <c r="Q915" i="24"/>
  <c r="P915" i="24"/>
  <c r="O915" i="24"/>
  <c r="N915" i="24"/>
  <c r="M915" i="24"/>
  <c r="L915" i="24"/>
  <c r="K915" i="24"/>
  <c r="J915" i="24"/>
  <c r="I915" i="24"/>
  <c r="H915" i="24"/>
  <c r="G915" i="24"/>
  <c r="F915" i="24"/>
  <c r="E915" i="24"/>
  <c r="D915" i="24"/>
  <c r="C915" i="24"/>
  <c r="B915" i="24"/>
  <c r="A915" i="24"/>
  <c r="W914" i="24"/>
  <c r="V914" i="24"/>
  <c r="U914" i="24"/>
  <c r="T914" i="24"/>
  <c r="S914" i="24"/>
  <c r="R914" i="24"/>
  <c r="Q914" i="24"/>
  <c r="P914" i="24"/>
  <c r="O914" i="24"/>
  <c r="N914" i="24"/>
  <c r="M914" i="24"/>
  <c r="L914" i="24"/>
  <c r="K914" i="24"/>
  <c r="J914" i="24"/>
  <c r="I914" i="24"/>
  <c r="H914" i="24"/>
  <c r="G914" i="24"/>
  <c r="F914" i="24"/>
  <c r="E914" i="24"/>
  <c r="D914" i="24"/>
  <c r="C914" i="24"/>
  <c r="B914" i="24"/>
  <c r="A914" i="24"/>
  <c r="W913" i="24"/>
  <c r="V913" i="24"/>
  <c r="U913" i="24"/>
  <c r="T913" i="24"/>
  <c r="S913" i="24"/>
  <c r="R913" i="24"/>
  <c r="Q913" i="24"/>
  <c r="P913" i="24"/>
  <c r="O913" i="24"/>
  <c r="N913" i="24"/>
  <c r="M913" i="24"/>
  <c r="L913" i="24"/>
  <c r="K913" i="24"/>
  <c r="J913" i="24"/>
  <c r="I913" i="24"/>
  <c r="H913" i="24"/>
  <c r="G913" i="24"/>
  <c r="F913" i="24"/>
  <c r="E913" i="24"/>
  <c r="D913" i="24"/>
  <c r="C913" i="24"/>
  <c r="B913" i="24"/>
  <c r="A913" i="24"/>
  <c r="W912" i="24"/>
  <c r="V912" i="24"/>
  <c r="U912" i="24"/>
  <c r="T912" i="24"/>
  <c r="S912" i="24"/>
  <c r="R912" i="24"/>
  <c r="Q912" i="24"/>
  <c r="P912" i="24"/>
  <c r="O912" i="24"/>
  <c r="N912" i="24"/>
  <c r="M912" i="24"/>
  <c r="L912" i="24"/>
  <c r="K912" i="24"/>
  <c r="J912" i="24"/>
  <c r="I912" i="24"/>
  <c r="H912" i="24"/>
  <c r="G912" i="24"/>
  <c r="F912" i="24"/>
  <c r="E912" i="24"/>
  <c r="D912" i="24"/>
  <c r="C912" i="24"/>
  <c r="B912" i="24"/>
  <c r="A912" i="24"/>
  <c r="W911" i="24"/>
  <c r="V911" i="24"/>
  <c r="U911" i="24"/>
  <c r="T911" i="24"/>
  <c r="S911" i="24"/>
  <c r="R911" i="24"/>
  <c r="Q911" i="24"/>
  <c r="P911" i="24"/>
  <c r="O911" i="24"/>
  <c r="N911" i="24"/>
  <c r="M911" i="24"/>
  <c r="L911" i="24"/>
  <c r="K911" i="24"/>
  <c r="J911" i="24"/>
  <c r="I911" i="24"/>
  <c r="H911" i="24"/>
  <c r="G911" i="24"/>
  <c r="F911" i="24"/>
  <c r="E911" i="24"/>
  <c r="C911" i="24"/>
  <c r="B911" i="24"/>
  <c r="A911" i="24"/>
  <c r="W910" i="24"/>
  <c r="V910" i="24"/>
  <c r="U910" i="24"/>
  <c r="T910" i="24"/>
  <c r="S910" i="24"/>
  <c r="R910" i="24"/>
  <c r="Q910" i="24"/>
  <c r="P910" i="24"/>
  <c r="O910" i="24"/>
  <c r="N910" i="24"/>
  <c r="M910" i="24"/>
  <c r="L910" i="24"/>
  <c r="K910" i="24"/>
  <c r="J910" i="24"/>
  <c r="I910" i="24"/>
  <c r="H910" i="24"/>
  <c r="G910" i="24"/>
  <c r="F910" i="24"/>
  <c r="E910" i="24"/>
  <c r="C910" i="24"/>
  <c r="B910" i="24"/>
  <c r="A910" i="24"/>
  <c r="W909" i="24"/>
  <c r="V909" i="24"/>
  <c r="U909" i="24"/>
  <c r="T909" i="24"/>
  <c r="S909" i="24"/>
  <c r="R909" i="24"/>
  <c r="Q909" i="24"/>
  <c r="P909" i="24"/>
  <c r="O909" i="24"/>
  <c r="N909" i="24"/>
  <c r="M909" i="24"/>
  <c r="L909" i="24"/>
  <c r="K909" i="24"/>
  <c r="J909" i="24"/>
  <c r="I909" i="24"/>
  <c r="H909" i="24"/>
  <c r="G909" i="24"/>
  <c r="F909" i="24"/>
  <c r="E909" i="24"/>
  <c r="C909" i="24"/>
  <c r="B909" i="24"/>
  <c r="A909" i="24"/>
  <c r="W908" i="24"/>
  <c r="V908" i="24"/>
  <c r="U908" i="24"/>
  <c r="T908" i="24"/>
  <c r="S908" i="24"/>
  <c r="R908" i="24"/>
  <c r="Q908" i="24"/>
  <c r="P908" i="24"/>
  <c r="O908" i="24"/>
  <c r="N908" i="24"/>
  <c r="M908" i="24"/>
  <c r="L908" i="24"/>
  <c r="K908" i="24"/>
  <c r="J908" i="24"/>
  <c r="I908" i="24"/>
  <c r="H908" i="24"/>
  <c r="G908" i="24"/>
  <c r="F908" i="24"/>
  <c r="E908" i="24"/>
  <c r="C908" i="24"/>
  <c r="B908" i="24"/>
  <c r="A908" i="24"/>
  <c r="W907" i="24"/>
  <c r="V907" i="24"/>
  <c r="U907" i="24"/>
  <c r="T907" i="24"/>
  <c r="S907" i="24"/>
  <c r="K907" i="24"/>
  <c r="J907" i="24"/>
  <c r="I907" i="24"/>
  <c r="H907" i="24"/>
  <c r="G907" i="24"/>
  <c r="F907" i="24"/>
  <c r="E907" i="24"/>
  <c r="C907" i="24"/>
  <c r="B907" i="24"/>
  <c r="A907" i="24"/>
  <c r="W906" i="24"/>
  <c r="V906" i="24"/>
  <c r="U906" i="24"/>
  <c r="T906" i="24"/>
  <c r="S906" i="24"/>
  <c r="K906" i="24"/>
  <c r="J906" i="24"/>
  <c r="I906" i="24"/>
  <c r="H906" i="24"/>
  <c r="G906" i="24"/>
  <c r="F906" i="24"/>
  <c r="E906" i="24"/>
  <c r="C906" i="24"/>
  <c r="B906" i="24"/>
  <c r="A906" i="24"/>
  <c r="K905" i="24"/>
  <c r="J905" i="24"/>
  <c r="I905" i="24"/>
  <c r="H905" i="24"/>
  <c r="G905" i="24"/>
  <c r="F905" i="24"/>
  <c r="E905" i="24"/>
  <c r="C905" i="24"/>
  <c r="B905" i="24"/>
  <c r="A905" i="24"/>
  <c r="W905" i="24"/>
  <c r="V905" i="24"/>
  <c r="U905" i="24"/>
  <c r="T905" i="24"/>
  <c r="S905" i="24"/>
  <c r="W904" i="24"/>
  <c r="V904" i="24"/>
  <c r="U904" i="24"/>
  <c r="T904" i="24"/>
  <c r="S904" i="24"/>
  <c r="W903" i="24"/>
  <c r="W902" i="24"/>
  <c r="W901" i="24"/>
  <c r="V901" i="24"/>
  <c r="U901" i="24"/>
  <c r="T901" i="24"/>
  <c r="S901" i="24"/>
  <c r="W900" i="24"/>
  <c r="W899" i="24"/>
  <c r="V899" i="24"/>
  <c r="U899" i="24"/>
  <c r="T899" i="24"/>
  <c r="S899" i="24"/>
  <c r="R899" i="24"/>
  <c r="Q899" i="24"/>
  <c r="P899" i="24"/>
  <c r="O899" i="24"/>
  <c r="N899" i="24"/>
  <c r="W894" i="24"/>
  <c r="V894" i="24"/>
  <c r="U894" i="24"/>
  <c r="T894" i="24"/>
  <c r="S894" i="24"/>
  <c r="R894" i="24"/>
  <c r="Q894" i="24"/>
  <c r="P894" i="24"/>
  <c r="O894" i="24"/>
  <c r="N894" i="24"/>
  <c r="W893" i="24"/>
  <c r="W892" i="24"/>
  <c r="V892" i="24"/>
  <c r="U892" i="24"/>
  <c r="T892" i="24"/>
  <c r="S892" i="24"/>
  <c r="R892" i="24"/>
  <c r="Q892" i="24"/>
  <c r="P892" i="24"/>
  <c r="O892" i="24"/>
  <c r="N892" i="24"/>
  <c r="W891" i="24"/>
  <c r="W890" i="24"/>
  <c r="W889" i="24"/>
  <c r="W888" i="24"/>
  <c r="V888" i="24"/>
  <c r="U888" i="24"/>
  <c r="T888" i="24"/>
  <c r="S888" i="24"/>
  <c r="R888" i="24"/>
  <c r="Q888" i="24"/>
  <c r="P888" i="24"/>
  <c r="O888" i="24"/>
  <c r="N888" i="24"/>
  <c r="W885" i="24"/>
  <c r="V885" i="24"/>
  <c r="U885" i="24"/>
  <c r="T885" i="24"/>
  <c r="S885" i="24"/>
  <c r="R885" i="24"/>
  <c r="Q885" i="24"/>
  <c r="P885" i="24"/>
  <c r="O885" i="24"/>
  <c r="N885" i="24"/>
  <c r="W882" i="24"/>
  <c r="W881" i="24"/>
  <c r="W880" i="24"/>
  <c r="W879" i="24"/>
  <c r="W877" i="24"/>
  <c r="V877" i="24"/>
  <c r="U877" i="24"/>
  <c r="T877" i="24"/>
  <c r="S877" i="24"/>
  <c r="R877" i="24"/>
  <c r="Q877" i="24"/>
  <c r="P877" i="24"/>
  <c r="O877" i="24"/>
  <c r="N877" i="24"/>
  <c r="K904" i="24"/>
  <c r="J904" i="24"/>
  <c r="I904" i="24"/>
  <c r="H904" i="24"/>
  <c r="G904" i="24"/>
  <c r="F904" i="24"/>
  <c r="E904" i="24"/>
  <c r="C904" i="24"/>
  <c r="B904" i="24"/>
  <c r="A904" i="24"/>
  <c r="K903" i="24"/>
  <c r="J903" i="24"/>
  <c r="I903" i="24"/>
  <c r="H903" i="24"/>
  <c r="G903" i="24"/>
  <c r="F903" i="24"/>
  <c r="E903" i="24"/>
  <c r="C903" i="24"/>
  <c r="B903" i="24"/>
  <c r="A903" i="24"/>
  <c r="K902" i="24"/>
  <c r="J902" i="24"/>
  <c r="I902" i="24"/>
  <c r="H902" i="24"/>
  <c r="G902" i="24"/>
  <c r="F902" i="24"/>
  <c r="E902" i="24"/>
  <c r="D902" i="24"/>
  <c r="C902" i="24"/>
  <c r="B902" i="24"/>
  <c r="A902" i="24"/>
  <c r="K901" i="24"/>
  <c r="J901" i="24"/>
  <c r="I901" i="24"/>
  <c r="H901" i="24"/>
  <c r="G901" i="24"/>
  <c r="F901" i="24"/>
  <c r="E901" i="24"/>
  <c r="D901" i="24"/>
  <c r="C901" i="24"/>
  <c r="B901" i="24"/>
  <c r="A901" i="24"/>
  <c r="K900" i="24"/>
  <c r="J900" i="24"/>
  <c r="I900" i="24"/>
  <c r="H900" i="24"/>
  <c r="G900" i="24"/>
  <c r="F900" i="24"/>
  <c r="E900" i="24"/>
  <c r="D900" i="24"/>
  <c r="C900" i="24"/>
  <c r="B900" i="24"/>
  <c r="A900" i="24"/>
  <c r="M899" i="24"/>
  <c r="L899" i="24"/>
  <c r="K899" i="24"/>
  <c r="J899" i="24"/>
  <c r="I899" i="24"/>
  <c r="H899" i="24"/>
  <c r="G899" i="24"/>
  <c r="F899" i="24"/>
  <c r="E899" i="24"/>
  <c r="D899" i="24"/>
  <c r="C899" i="24"/>
  <c r="B899" i="24"/>
  <c r="A899" i="24"/>
  <c r="J898" i="24"/>
  <c r="I898" i="24"/>
  <c r="H898" i="24"/>
  <c r="G898" i="24"/>
  <c r="F898" i="24"/>
  <c r="E898" i="24"/>
  <c r="D898" i="24"/>
  <c r="C898" i="24"/>
  <c r="B898" i="24"/>
  <c r="A898" i="24"/>
  <c r="I897" i="24"/>
  <c r="H897" i="24"/>
  <c r="G897" i="24"/>
  <c r="F897" i="24"/>
  <c r="E897" i="24"/>
  <c r="D897" i="24"/>
  <c r="C897" i="24"/>
  <c r="B897" i="24"/>
  <c r="A897" i="24"/>
  <c r="I896" i="24"/>
  <c r="H896" i="24"/>
  <c r="G896" i="24"/>
  <c r="F896" i="24"/>
  <c r="E896" i="24"/>
  <c r="D896" i="24"/>
  <c r="C896" i="24"/>
  <c r="B896" i="24"/>
  <c r="A896" i="24"/>
  <c r="I895" i="24"/>
  <c r="H895" i="24"/>
  <c r="G895" i="24"/>
  <c r="F895" i="24"/>
  <c r="E895" i="24"/>
  <c r="D895" i="24"/>
  <c r="C895" i="24"/>
  <c r="B895" i="24"/>
  <c r="A895" i="24"/>
  <c r="M894" i="24"/>
  <c r="L894" i="24"/>
  <c r="K894" i="24"/>
  <c r="J894" i="24"/>
  <c r="I894" i="24"/>
  <c r="H894" i="24"/>
  <c r="G894" i="24"/>
  <c r="F894" i="24"/>
  <c r="E894" i="24"/>
  <c r="D894" i="24"/>
  <c r="C894" i="24"/>
  <c r="B894" i="24"/>
  <c r="A894" i="24"/>
  <c r="I893" i="24"/>
  <c r="H893" i="24"/>
  <c r="G893" i="24"/>
  <c r="F893" i="24"/>
  <c r="E893" i="24"/>
  <c r="D893" i="24"/>
  <c r="C893" i="24"/>
  <c r="B893" i="24"/>
  <c r="A893" i="24"/>
  <c r="M892" i="24"/>
  <c r="L892" i="24"/>
  <c r="K892" i="24"/>
  <c r="J892" i="24"/>
  <c r="I892" i="24"/>
  <c r="H892" i="24"/>
  <c r="G892" i="24"/>
  <c r="F892" i="24"/>
  <c r="E892" i="24"/>
  <c r="D892" i="24"/>
  <c r="C892" i="24"/>
  <c r="B892" i="24"/>
  <c r="A892" i="24"/>
  <c r="L891" i="24"/>
  <c r="K891" i="24"/>
  <c r="J891" i="24"/>
  <c r="I891" i="24"/>
  <c r="H891" i="24"/>
  <c r="G891" i="24"/>
  <c r="F891" i="24"/>
  <c r="E891" i="24"/>
  <c r="D891" i="24"/>
  <c r="C891" i="24"/>
  <c r="B891" i="24"/>
  <c r="A891" i="24"/>
  <c r="L890" i="24"/>
  <c r="K890" i="24"/>
  <c r="J890" i="24"/>
  <c r="I890" i="24"/>
  <c r="H890" i="24"/>
  <c r="G890" i="24"/>
  <c r="F890" i="24"/>
  <c r="E890" i="24"/>
  <c r="D890" i="24"/>
  <c r="C890" i="24"/>
  <c r="B890" i="24"/>
  <c r="A890" i="24"/>
  <c r="K889" i="24"/>
  <c r="J889" i="24"/>
  <c r="I889" i="24"/>
  <c r="H889" i="24"/>
  <c r="G889" i="24"/>
  <c r="F889" i="24"/>
  <c r="E889" i="24"/>
  <c r="D889" i="24"/>
  <c r="C889" i="24"/>
  <c r="B889" i="24"/>
  <c r="A889" i="24"/>
  <c r="M888" i="24"/>
  <c r="L888" i="24"/>
  <c r="K888" i="24"/>
  <c r="J888" i="24"/>
  <c r="I888" i="24"/>
  <c r="H888" i="24"/>
  <c r="G888" i="24"/>
  <c r="F888" i="24"/>
  <c r="E888" i="24"/>
  <c r="D888" i="24"/>
  <c r="C888" i="24"/>
  <c r="B888" i="24"/>
  <c r="A888" i="24"/>
  <c r="I887" i="24"/>
  <c r="H887" i="24"/>
  <c r="G887" i="24"/>
  <c r="F887" i="24"/>
  <c r="E887" i="24"/>
  <c r="D887" i="24"/>
  <c r="C887" i="24"/>
  <c r="B887" i="24"/>
  <c r="A887" i="24"/>
  <c r="I886" i="24"/>
  <c r="H886" i="24"/>
  <c r="G886" i="24"/>
  <c r="F886" i="24"/>
  <c r="E886" i="24"/>
  <c r="D886" i="24"/>
  <c r="C886" i="24"/>
  <c r="B886" i="24"/>
  <c r="A886" i="24"/>
  <c r="M885" i="24"/>
  <c r="L885" i="24"/>
  <c r="K885" i="24"/>
  <c r="J885" i="24"/>
  <c r="I885" i="24"/>
  <c r="H885" i="24"/>
  <c r="G885" i="24"/>
  <c r="F885" i="24"/>
  <c r="E885" i="24"/>
  <c r="D885" i="24"/>
  <c r="C885" i="24"/>
  <c r="B885" i="24"/>
  <c r="A885" i="24"/>
  <c r="I884" i="24"/>
  <c r="H884" i="24"/>
  <c r="G884" i="24"/>
  <c r="F884" i="24"/>
  <c r="E884" i="24"/>
  <c r="D884" i="24"/>
  <c r="C884" i="24"/>
  <c r="B884" i="24"/>
  <c r="A884" i="24"/>
  <c r="I883" i="24"/>
  <c r="H883" i="24"/>
  <c r="G883" i="24"/>
  <c r="F883" i="24"/>
  <c r="E883" i="24"/>
  <c r="D883" i="24"/>
  <c r="C883" i="24"/>
  <c r="B883" i="24"/>
  <c r="A883" i="24"/>
  <c r="I882" i="24"/>
  <c r="H882" i="24"/>
  <c r="G882" i="24"/>
  <c r="F882" i="24"/>
  <c r="E882" i="24"/>
  <c r="D882" i="24"/>
  <c r="C882" i="24"/>
  <c r="B882" i="24"/>
  <c r="A882" i="24"/>
  <c r="I881" i="24"/>
  <c r="H881" i="24"/>
  <c r="G881" i="24"/>
  <c r="F881" i="24"/>
  <c r="E881" i="24"/>
  <c r="D881" i="24"/>
  <c r="C881" i="24"/>
  <c r="B881" i="24"/>
  <c r="A881" i="24"/>
  <c r="I880" i="24"/>
  <c r="H880" i="24"/>
  <c r="G880" i="24"/>
  <c r="F880" i="24"/>
  <c r="E880" i="24"/>
  <c r="D880" i="24"/>
  <c r="C880" i="24"/>
  <c r="B880" i="24"/>
  <c r="A880" i="24"/>
  <c r="I879" i="24"/>
  <c r="H879" i="24"/>
  <c r="G879" i="24"/>
  <c r="F879" i="24"/>
  <c r="E879" i="24"/>
  <c r="D879" i="24"/>
  <c r="C879" i="24"/>
  <c r="B879" i="24"/>
  <c r="A879" i="24"/>
  <c r="I878" i="24"/>
  <c r="H878" i="24"/>
  <c r="G878" i="24"/>
  <c r="F878" i="24"/>
  <c r="E878" i="24"/>
  <c r="D878" i="24"/>
  <c r="C878" i="24"/>
  <c r="B878" i="24"/>
  <c r="A878" i="24"/>
  <c r="M877" i="24"/>
  <c r="L877" i="24"/>
  <c r="K877" i="24"/>
  <c r="J877" i="24"/>
  <c r="I877" i="24"/>
  <c r="H877" i="24"/>
  <c r="G877" i="24"/>
  <c r="F877" i="24"/>
  <c r="E877" i="24"/>
  <c r="D877" i="24"/>
  <c r="C877" i="24"/>
  <c r="B877" i="24"/>
  <c r="A877" i="24"/>
  <c r="I876" i="24"/>
  <c r="H876" i="24"/>
  <c r="G876" i="24"/>
  <c r="F876" i="24"/>
  <c r="E876" i="24"/>
  <c r="D876" i="24"/>
  <c r="C876" i="24"/>
  <c r="B876" i="24"/>
  <c r="A876" i="24"/>
  <c r="I875" i="24"/>
  <c r="H875" i="24"/>
  <c r="G875" i="24"/>
  <c r="F875" i="24"/>
  <c r="E875" i="24"/>
  <c r="D875" i="24"/>
  <c r="C875" i="24"/>
  <c r="B875" i="24"/>
  <c r="A875" i="24"/>
  <c r="W874" i="24"/>
  <c r="V874" i="24"/>
  <c r="U874" i="24"/>
  <c r="T874" i="24"/>
  <c r="S874" i="24"/>
  <c r="R874" i="24"/>
  <c r="Q874" i="24"/>
  <c r="P874" i="24"/>
  <c r="O874" i="24"/>
  <c r="N874" i="24"/>
  <c r="M874" i="24"/>
  <c r="L874" i="24"/>
  <c r="K874" i="24"/>
  <c r="J874" i="24"/>
  <c r="I874" i="24"/>
  <c r="H874" i="24"/>
  <c r="G874" i="24"/>
  <c r="F874" i="24"/>
  <c r="E874" i="24"/>
  <c r="D874" i="24"/>
  <c r="C874" i="24"/>
  <c r="B874" i="24"/>
  <c r="A874" i="24"/>
  <c r="W873" i="24"/>
  <c r="V873" i="24"/>
  <c r="U873" i="24"/>
  <c r="T873" i="24"/>
  <c r="S873" i="24"/>
  <c r="R873" i="24"/>
  <c r="Q873" i="24"/>
  <c r="P873" i="24"/>
  <c r="O873" i="24"/>
  <c r="N873" i="24"/>
  <c r="M873" i="24"/>
  <c r="L873" i="24"/>
  <c r="K873" i="24"/>
  <c r="J873" i="24"/>
  <c r="I873" i="24"/>
  <c r="H873" i="24"/>
  <c r="G873" i="24"/>
  <c r="F873" i="24"/>
  <c r="E873" i="24"/>
  <c r="D873" i="24"/>
  <c r="C873" i="24"/>
  <c r="B873" i="24"/>
  <c r="A873" i="24"/>
  <c r="W872" i="24"/>
  <c r="V872" i="24"/>
  <c r="U872" i="24"/>
  <c r="T872" i="24"/>
  <c r="S872" i="24"/>
  <c r="R872" i="24"/>
  <c r="Q872" i="24"/>
  <c r="P872" i="24"/>
  <c r="O872" i="24"/>
  <c r="N872" i="24"/>
  <c r="M872" i="24"/>
  <c r="L872" i="24"/>
  <c r="K872" i="24"/>
  <c r="J872" i="24"/>
  <c r="I872" i="24"/>
  <c r="H872" i="24"/>
  <c r="G872" i="24"/>
  <c r="F872" i="24"/>
  <c r="E872" i="24"/>
  <c r="D872" i="24"/>
  <c r="C872" i="24"/>
  <c r="B872" i="24"/>
  <c r="A872" i="24"/>
  <c r="W871" i="24"/>
  <c r="V871" i="24"/>
  <c r="U871" i="24"/>
  <c r="T871" i="24"/>
  <c r="S871" i="24"/>
  <c r="R871" i="24"/>
  <c r="Q871" i="24"/>
  <c r="P871" i="24"/>
  <c r="O871" i="24"/>
  <c r="N871" i="24"/>
  <c r="M871" i="24"/>
  <c r="L871" i="24"/>
  <c r="K871" i="24"/>
  <c r="J871" i="24"/>
  <c r="I871" i="24"/>
  <c r="H871" i="24"/>
  <c r="G871" i="24"/>
  <c r="F871" i="24"/>
  <c r="E871" i="24"/>
  <c r="D871" i="24"/>
  <c r="C871" i="24"/>
  <c r="B871" i="24"/>
  <c r="A871" i="24"/>
  <c r="W870" i="24"/>
  <c r="V870" i="24"/>
  <c r="U870" i="24"/>
  <c r="T870" i="24"/>
  <c r="S870" i="24"/>
  <c r="R870" i="24"/>
  <c r="Q870" i="24"/>
  <c r="P870" i="24"/>
  <c r="O870" i="24"/>
  <c r="N870" i="24"/>
  <c r="M870" i="24"/>
  <c r="L870" i="24"/>
  <c r="K870" i="24"/>
  <c r="J870" i="24"/>
  <c r="I870" i="24"/>
  <c r="H870" i="24"/>
  <c r="G870" i="24"/>
  <c r="F870" i="24"/>
  <c r="E870" i="24"/>
  <c r="D870" i="24"/>
  <c r="C870" i="24"/>
  <c r="B870" i="24"/>
  <c r="A870" i="24"/>
  <c r="W869" i="24"/>
  <c r="V869" i="24"/>
  <c r="U869" i="24"/>
  <c r="T869" i="24"/>
  <c r="S869" i="24"/>
  <c r="R869" i="24"/>
  <c r="Q869" i="24"/>
  <c r="P869" i="24"/>
  <c r="M869" i="24"/>
  <c r="L869" i="24"/>
  <c r="K869" i="24"/>
  <c r="J869" i="24"/>
  <c r="I869" i="24"/>
  <c r="H869" i="24"/>
  <c r="G869" i="24"/>
  <c r="F869" i="24"/>
  <c r="E869" i="24"/>
  <c r="D869" i="24"/>
  <c r="B869" i="24"/>
  <c r="A869" i="24"/>
  <c r="W868" i="24"/>
  <c r="L868" i="24"/>
  <c r="K868" i="24"/>
  <c r="J868" i="24"/>
  <c r="I868" i="24"/>
  <c r="H868" i="24"/>
  <c r="G868" i="24"/>
  <c r="F868" i="24"/>
  <c r="E868" i="24"/>
  <c r="D868" i="24"/>
  <c r="B868" i="24"/>
  <c r="A868" i="24"/>
  <c r="W867" i="24"/>
  <c r="M867" i="24"/>
  <c r="L867" i="24"/>
  <c r="K867" i="24"/>
  <c r="J867" i="24"/>
  <c r="I867" i="24"/>
  <c r="H867" i="24"/>
  <c r="G867" i="24"/>
  <c r="F867" i="24"/>
  <c r="E867" i="24"/>
  <c r="D867" i="24"/>
  <c r="B867" i="24"/>
  <c r="A867" i="24"/>
  <c r="W866" i="24"/>
  <c r="K866" i="24"/>
  <c r="J866" i="24"/>
  <c r="I866" i="24"/>
  <c r="H866" i="24"/>
  <c r="G866" i="24"/>
  <c r="F866" i="24"/>
  <c r="E866" i="24"/>
  <c r="D866" i="24"/>
  <c r="C866" i="24"/>
  <c r="B866" i="24"/>
  <c r="A866" i="24"/>
  <c r="W865" i="24"/>
  <c r="V865" i="24"/>
  <c r="U865" i="24"/>
  <c r="T865" i="24"/>
  <c r="S865" i="24"/>
  <c r="R865" i="24"/>
  <c r="Q865" i="24"/>
  <c r="P865" i="24"/>
  <c r="O865" i="24"/>
  <c r="N865" i="24"/>
  <c r="M865" i="24"/>
  <c r="I865" i="24"/>
  <c r="H865" i="24"/>
  <c r="G865" i="24"/>
  <c r="F865" i="24"/>
  <c r="E865" i="24"/>
  <c r="D865" i="24"/>
  <c r="C865" i="24"/>
  <c r="B865" i="24"/>
  <c r="A865" i="24"/>
  <c r="W864" i="24"/>
  <c r="I864" i="24"/>
  <c r="H864" i="24"/>
  <c r="G864" i="24"/>
  <c r="F864" i="24"/>
  <c r="E864" i="24"/>
  <c r="D864" i="24"/>
  <c r="C864" i="24"/>
  <c r="B864" i="24"/>
  <c r="A864" i="24"/>
  <c r="W863" i="24"/>
  <c r="V863" i="24"/>
  <c r="U863" i="24"/>
  <c r="T863" i="24"/>
  <c r="S863" i="24"/>
  <c r="R863" i="24"/>
  <c r="Q863" i="24"/>
  <c r="P863" i="24"/>
  <c r="O863" i="24"/>
  <c r="N863" i="24"/>
  <c r="M863" i="24"/>
  <c r="L863" i="24"/>
  <c r="K863" i="24"/>
  <c r="J863" i="24"/>
  <c r="I863" i="24"/>
  <c r="H863" i="24"/>
  <c r="G863" i="24"/>
  <c r="F863" i="24"/>
  <c r="E863" i="24"/>
  <c r="D863" i="24"/>
  <c r="C863" i="24"/>
  <c r="B863" i="24"/>
  <c r="A863" i="24"/>
  <c r="W862" i="24"/>
  <c r="K862" i="24"/>
  <c r="J862" i="24"/>
  <c r="I862" i="24"/>
  <c r="H862" i="24"/>
  <c r="G862" i="24"/>
  <c r="F862" i="24"/>
  <c r="E862" i="24"/>
  <c r="D862" i="24"/>
  <c r="C862" i="24"/>
  <c r="B862" i="24"/>
  <c r="A862" i="24"/>
  <c r="W861" i="24"/>
  <c r="I861" i="24"/>
  <c r="H861" i="24"/>
  <c r="G861" i="24"/>
  <c r="F861" i="24"/>
  <c r="E861" i="24"/>
  <c r="D861" i="24"/>
  <c r="C861" i="24"/>
  <c r="B861" i="24"/>
  <c r="A861" i="24"/>
  <c r="W860" i="24"/>
  <c r="I860" i="24"/>
  <c r="H860" i="24"/>
  <c r="G860" i="24"/>
  <c r="F860" i="24"/>
  <c r="E860" i="24"/>
  <c r="D860" i="24"/>
  <c r="C860" i="24"/>
  <c r="B860" i="24"/>
  <c r="A860" i="24"/>
  <c r="W859" i="24"/>
  <c r="I859" i="24"/>
  <c r="H859" i="24"/>
  <c r="G859" i="24"/>
  <c r="F859" i="24"/>
  <c r="E859" i="24"/>
  <c r="D859" i="24"/>
  <c r="C859" i="24"/>
  <c r="B859" i="24"/>
  <c r="A859" i="24"/>
  <c r="W858" i="24"/>
  <c r="V858" i="24"/>
  <c r="U858" i="24"/>
  <c r="T858" i="24"/>
  <c r="S858" i="24"/>
  <c r="R858" i="24"/>
  <c r="Q858" i="24"/>
  <c r="P858" i="24"/>
  <c r="O858" i="24"/>
  <c r="N858" i="24"/>
  <c r="M858" i="24"/>
  <c r="L858" i="24"/>
  <c r="K858" i="24"/>
  <c r="J858" i="24"/>
  <c r="I858" i="24"/>
  <c r="H858" i="24"/>
  <c r="G858" i="24"/>
  <c r="F858" i="24"/>
  <c r="E858" i="24"/>
  <c r="D858" i="24"/>
  <c r="C858" i="24"/>
  <c r="B858" i="24"/>
  <c r="A858" i="24"/>
  <c r="W857" i="24"/>
  <c r="V857" i="24"/>
  <c r="U857" i="24"/>
  <c r="T857" i="24"/>
  <c r="S857" i="24"/>
  <c r="R857" i="24"/>
  <c r="Q857" i="24"/>
  <c r="P857" i="24"/>
  <c r="O857" i="24"/>
  <c r="N857" i="24"/>
  <c r="M857" i="24"/>
  <c r="L857" i="24"/>
  <c r="K857" i="24"/>
  <c r="J857" i="24"/>
  <c r="I857" i="24"/>
  <c r="H857" i="24"/>
  <c r="G857" i="24"/>
  <c r="F857" i="24"/>
  <c r="E857" i="24"/>
  <c r="D857" i="24"/>
  <c r="C857" i="24"/>
  <c r="B857" i="24"/>
  <c r="A857" i="24"/>
  <c r="W856" i="24"/>
  <c r="V856" i="24"/>
  <c r="U856" i="24"/>
  <c r="T856" i="24"/>
  <c r="S856" i="24"/>
  <c r="R856" i="24"/>
  <c r="Q856" i="24"/>
  <c r="P856" i="24"/>
  <c r="O856" i="24"/>
  <c r="N856" i="24"/>
  <c r="M856" i="24"/>
  <c r="L856" i="24"/>
  <c r="K856" i="24"/>
  <c r="J856" i="24"/>
  <c r="I856" i="24"/>
  <c r="H856" i="24"/>
  <c r="G856" i="24"/>
  <c r="F856" i="24"/>
  <c r="E856" i="24"/>
  <c r="D856" i="24"/>
  <c r="C856" i="24"/>
  <c r="B856" i="24"/>
  <c r="A856" i="24"/>
  <c r="W855" i="24"/>
  <c r="V855" i="24"/>
  <c r="U855" i="24"/>
  <c r="T855" i="24"/>
  <c r="S855" i="24"/>
  <c r="R855" i="24"/>
  <c r="Q855" i="24"/>
  <c r="P855" i="24"/>
  <c r="O855" i="24"/>
  <c r="N855" i="24"/>
  <c r="M855" i="24"/>
  <c r="L855" i="24"/>
  <c r="K855" i="24"/>
  <c r="J855" i="24"/>
  <c r="I855" i="24"/>
  <c r="H855" i="24"/>
  <c r="G855" i="24"/>
  <c r="F855" i="24"/>
  <c r="E855" i="24"/>
  <c r="C855" i="24"/>
  <c r="B855" i="24"/>
  <c r="A855" i="24"/>
  <c r="W854" i="24"/>
  <c r="V854" i="24"/>
  <c r="U854" i="24"/>
  <c r="T854" i="24"/>
  <c r="S854" i="24"/>
  <c r="R854" i="24"/>
  <c r="Q854" i="24"/>
  <c r="P854" i="24"/>
  <c r="O854" i="24"/>
  <c r="N854" i="24"/>
  <c r="M854" i="24"/>
  <c r="L854" i="24"/>
  <c r="K854" i="24"/>
  <c r="J854" i="24"/>
  <c r="I854" i="24"/>
  <c r="H854" i="24"/>
  <c r="G854" i="24"/>
  <c r="F854" i="24"/>
  <c r="E854" i="24"/>
  <c r="C854" i="24"/>
  <c r="B854" i="24"/>
  <c r="A854" i="24"/>
  <c r="W853" i="24"/>
  <c r="V853" i="24"/>
  <c r="U853" i="24"/>
  <c r="T853" i="24"/>
  <c r="S853" i="24"/>
  <c r="R853" i="24"/>
  <c r="Q853" i="24"/>
  <c r="P853" i="24"/>
  <c r="O853" i="24"/>
  <c r="N853" i="24"/>
  <c r="M853" i="24"/>
  <c r="L853" i="24"/>
  <c r="K853" i="24"/>
  <c r="J853" i="24"/>
  <c r="I853" i="24"/>
  <c r="H853" i="24"/>
  <c r="G853" i="24"/>
  <c r="F853" i="24"/>
  <c r="E853" i="24"/>
  <c r="D853" i="24"/>
  <c r="C853" i="24"/>
  <c r="B853" i="24"/>
  <c r="A853" i="24"/>
  <c r="W852" i="24"/>
  <c r="V852" i="24"/>
  <c r="U852" i="24"/>
  <c r="T852" i="24"/>
  <c r="S852" i="24"/>
  <c r="R852" i="24"/>
  <c r="Q852" i="24"/>
  <c r="P852" i="24"/>
  <c r="O852" i="24"/>
  <c r="N852" i="24"/>
  <c r="M852" i="24"/>
  <c r="L852" i="24"/>
  <c r="K852" i="24"/>
  <c r="J852" i="24"/>
  <c r="I852" i="24"/>
  <c r="H852" i="24"/>
  <c r="G852" i="24"/>
  <c r="F852" i="24"/>
  <c r="E852" i="24"/>
  <c r="C852" i="24"/>
  <c r="B852" i="24"/>
  <c r="A852" i="24"/>
  <c r="W851" i="24"/>
  <c r="V851" i="24"/>
  <c r="U851" i="24"/>
  <c r="T851" i="24"/>
  <c r="S851" i="24"/>
  <c r="R851" i="24"/>
  <c r="Q851" i="24"/>
  <c r="P851" i="24"/>
  <c r="O851" i="24"/>
  <c r="N851" i="24"/>
  <c r="M851" i="24"/>
  <c r="L851" i="24"/>
  <c r="K851" i="24"/>
  <c r="J851" i="24"/>
  <c r="I851" i="24"/>
  <c r="H851" i="24"/>
  <c r="G851" i="24"/>
  <c r="F851" i="24"/>
  <c r="E851" i="24"/>
  <c r="D851" i="24"/>
  <c r="C851" i="24"/>
  <c r="B851" i="24"/>
  <c r="A851" i="24"/>
  <c r="W850" i="24"/>
  <c r="V850" i="24"/>
  <c r="U850" i="24"/>
  <c r="T850" i="24"/>
  <c r="S850" i="24"/>
  <c r="R850" i="24"/>
  <c r="Q850" i="24"/>
  <c r="P850" i="24"/>
  <c r="O850" i="24"/>
  <c r="N850" i="24"/>
  <c r="M850" i="24"/>
  <c r="L850" i="24"/>
  <c r="K850" i="24"/>
  <c r="J850" i="24"/>
  <c r="I850" i="24"/>
  <c r="H850" i="24"/>
  <c r="G850" i="24"/>
  <c r="F850" i="24"/>
  <c r="E850" i="24"/>
  <c r="D850" i="24"/>
  <c r="C850" i="24"/>
  <c r="B850" i="24"/>
  <c r="A850" i="24"/>
  <c r="W849" i="24"/>
  <c r="V849" i="24"/>
  <c r="U849" i="24"/>
  <c r="T849" i="24"/>
  <c r="S849" i="24"/>
  <c r="R849" i="24"/>
  <c r="Q849" i="24"/>
  <c r="P849" i="24"/>
  <c r="O849" i="24"/>
  <c r="N849" i="24"/>
  <c r="M849" i="24"/>
  <c r="L849" i="24"/>
  <c r="K849" i="24"/>
  <c r="J849" i="24"/>
  <c r="I849" i="24"/>
  <c r="H849" i="24"/>
  <c r="G849" i="24"/>
  <c r="F849" i="24"/>
  <c r="E849" i="24"/>
  <c r="D849" i="24"/>
  <c r="C849" i="24"/>
  <c r="B849" i="24"/>
  <c r="A849" i="24"/>
  <c r="W848" i="24"/>
  <c r="V848" i="24"/>
  <c r="U848" i="24"/>
  <c r="T848" i="24"/>
  <c r="S848" i="24"/>
  <c r="R848" i="24"/>
  <c r="Q848" i="24"/>
  <c r="P848" i="24"/>
  <c r="O848" i="24"/>
  <c r="N848" i="24"/>
  <c r="M848" i="24"/>
  <c r="L848" i="24"/>
  <c r="K848" i="24"/>
  <c r="J848" i="24"/>
  <c r="I848" i="24"/>
  <c r="H848" i="24"/>
  <c r="G848" i="24"/>
  <c r="F848" i="24"/>
  <c r="E848" i="24"/>
  <c r="C848" i="24"/>
  <c r="B848" i="24"/>
  <c r="A848" i="24"/>
  <c r="W847" i="24"/>
  <c r="V847" i="24"/>
  <c r="U847" i="24"/>
  <c r="T847" i="24"/>
  <c r="S847" i="24"/>
  <c r="R847" i="24"/>
  <c r="Q847" i="24"/>
  <c r="P847" i="24"/>
  <c r="O847" i="24"/>
  <c r="N847" i="24"/>
  <c r="M847" i="24"/>
  <c r="L847" i="24"/>
  <c r="K847" i="24"/>
  <c r="J847" i="24"/>
  <c r="I847" i="24"/>
  <c r="H847" i="24"/>
  <c r="G847" i="24"/>
  <c r="F847" i="24"/>
  <c r="E847" i="24"/>
  <c r="D847" i="24"/>
  <c r="C847" i="24"/>
  <c r="B847" i="24"/>
  <c r="A847" i="24"/>
  <c r="W846" i="24"/>
  <c r="V846" i="24"/>
  <c r="U846" i="24"/>
  <c r="T846" i="24"/>
  <c r="S846" i="24"/>
  <c r="R846" i="24"/>
  <c r="Q846" i="24"/>
  <c r="P846" i="24"/>
  <c r="O846" i="24"/>
  <c r="N846" i="24"/>
  <c r="M846" i="24"/>
  <c r="L846" i="24"/>
  <c r="K846" i="24"/>
  <c r="J846" i="24"/>
  <c r="I846" i="24"/>
  <c r="H846" i="24"/>
  <c r="G846" i="24"/>
  <c r="F846" i="24"/>
  <c r="E846" i="24"/>
  <c r="D846" i="24"/>
  <c r="C846" i="24"/>
  <c r="B846" i="24"/>
  <c r="A846" i="24"/>
  <c r="W845" i="24"/>
  <c r="V845" i="24"/>
  <c r="U845" i="24"/>
  <c r="T845" i="24"/>
  <c r="S845" i="24"/>
  <c r="R845" i="24"/>
  <c r="Q845" i="24"/>
  <c r="P845" i="24"/>
  <c r="O845" i="24"/>
  <c r="N845" i="24"/>
  <c r="M845" i="24"/>
  <c r="L845" i="24"/>
  <c r="K845" i="24"/>
  <c r="J845" i="24"/>
  <c r="I845" i="24"/>
  <c r="H845" i="24"/>
  <c r="G845" i="24"/>
  <c r="F845" i="24"/>
  <c r="E845" i="24"/>
  <c r="D845" i="24"/>
  <c r="C845" i="24"/>
  <c r="B845" i="24"/>
  <c r="A845" i="24"/>
  <c r="W844" i="24"/>
  <c r="V844" i="24"/>
  <c r="U844" i="24"/>
  <c r="T844" i="24"/>
  <c r="S844" i="24"/>
  <c r="R844" i="24"/>
  <c r="Q844" i="24"/>
  <c r="P844" i="24"/>
  <c r="O844" i="24"/>
  <c r="N844" i="24"/>
  <c r="M844" i="24"/>
  <c r="L844" i="24"/>
  <c r="K844" i="24"/>
  <c r="J844" i="24"/>
  <c r="I844" i="24"/>
  <c r="H844" i="24"/>
  <c r="G844" i="24"/>
  <c r="F844" i="24"/>
  <c r="E844" i="24"/>
  <c r="C844" i="24"/>
  <c r="B844" i="24"/>
  <c r="A844" i="24"/>
  <c r="W843" i="24"/>
  <c r="V843" i="24"/>
  <c r="U843" i="24"/>
  <c r="T843" i="24"/>
  <c r="S843" i="24"/>
  <c r="R843" i="24"/>
  <c r="Q843" i="24"/>
  <c r="P843" i="24"/>
  <c r="O843" i="24"/>
  <c r="N843" i="24"/>
  <c r="M843" i="24"/>
  <c r="L843" i="24"/>
  <c r="K843" i="24"/>
  <c r="J843" i="24"/>
  <c r="I843" i="24"/>
  <c r="H843" i="24"/>
  <c r="G843" i="24"/>
  <c r="F843" i="24"/>
  <c r="E843" i="24"/>
  <c r="D843" i="24"/>
  <c r="C843" i="24"/>
  <c r="B843" i="24"/>
  <c r="A843" i="24"/>
  <c r="W842" i="24"/>
  <c r="V842" i="24"/>
  <c r="U842" i="24"/>
  <c r="T842" i="24"/>
  <c r="S842" i="24"/>
  <c r="R842" i="24"/>
  <c r="Q842" i="24"/>
  <c r="P842" i="24"/>
  <c r="O842" i="24"/>
  <c r="N842" i="24"/>
  <c r="M842" i="24"/>
  <c r="L842" i="24"/>
  <c r="K842" i="24"/>
  <c r="J842" i="24"/>
  <c r="I842" i="24"/>
  <c r="H842" i="24"/>
  <c r="G842" i="24"/>
  <c r="F842" i="24"/>
  <c r="E842" i="24"/>
  <c r="D842" i="24"/>
  <c r="C842" i="24"/>
  <c r="B842" i="24"/>
  <c r="A842" i="24"/>
  <c r="W841" i="24"/>
  <c r="V841" i="24"/>
  <c r="U841" i="24"/>
  <c r="T841" i="24"/>
  <c r="S841" i="24"/>
  <c r="R841" i="24"/>
  <c r="Q841" i="24"/>
  <c r="P841" i="24"/>
  <c r="O841" i="24"/>
  <c r="N841" i="24"/>
  <c r="M841" i="24"/>
  <c r="L841" i="24"/>
  <c r="K841" i="24"/>
  <c r="J841" i="24"/>
  <c r="I841" i="24"/>
  <c r="H841" i="24"/>
  <c r="G841" i="24"/>
  <c r="F841" i="24"/>
  <c r="E841" i="24"/>
  <c r="D841" i="24"/>
  <c r="C841" i="24"/>
  <c r="B841" i="24"/>
  <c r="A841" i="24"/>
  <c r="W840" i="24"/>
  <c r="V840" i="24"/>
  <c r="U840" i="24"/>
  <c r="T840" i="24"/>
  <c r="S840" i="24"/>
  <c r="R840" i="24"/>
  <c r="Q840" i="24"/>
  <c r="P840" i="24"/>
  <c r="O840" i="24"/>
  <c r="N840" i="24"/>
  <c r="M840" i="24"/>
  <c r="L840" i="24"/>
  <c r="K840" i="24"/>
  <c r="J840" i="24"/>
  <c r="I840" i="24"/>
  <c r="H840" i="24"/>
  <c r="G840" i="24"/>
  <c r="F840" i="24"/>
  <c r="E840" i="24"/>
  <c r="D840" i="24"/>
  <c r="C840" i="24"/>
  <c r="B840" i="24"/>
  <c r="A840" i="24"/>
  <c r="W839" i="24"/>
  <c r="V839" i="24"/>
  <c r="U839" i="24"/>
  <c r="T839" i="24"/>
  <c r="S839" i="24"/>
  <c r="R839" i="24"/>
  <c r="Q839" i="24"/>
  <c r="P839" i="24"/>
  <c r="O839" i="24"/>
  <c r="N839" i="24"/>
  <c r="M839" i="24"/>
  <c r="L839" i="24"/>
  <c r="K839" i="24"/>
  <c r="J839" i="24"/>
  <c r="I839" i="24"/>
  <c r="H839" i="24"/>
  <c r="G839" i="24"/>
  <c r="F839" i="24"/>
  <c r="E839" i="24"/>
  <c r="C839" i="24"/>
  <c r="B839" i="24"/>
  <c r="A839" i="24"/>
  <c r="W838" i="24"/>
  <c r="V838" i="24"/>
  <c r="U838" i="24"/>
  <c r="T838" i="24"/>
  <c r="S838" i="24"/>
  <c r="R838" i="24"/>
  <c r="Q838" i="24"/>
  <c r="P838" i="24"/>
  <c r="O838" i="24"/>
  <c r="N838" i="24"/>
  <c r="M838" i="24"/>
  <c r="L838" i="24"/>
  <c r="K838" i="24"/>
  <c r="J838" i="24"/>
  <c r="I838" i="24"/>
  <c r="H838" i="24"/>
  <c r="G838" i="24"/>
  <c r="F838" i="24"/>
  <c r="E838" i="24"/>
  <c r="C838" i="24"/>
  <c r="B838" i="24"/>
  <c r="A838" i="24"/>
  <c r="W837" i="24"/>
  <c r="V837" i="24"/>
  <c r="U837" i="24"/>
  <c r="T837" i="24"/>
  <c r="S837" i="24"/>
  <c r="R837" i="24"/>
  <c r="Q837" i="24"/>
  <c r="P837" i="24"/>
  <c r="O837" i="24"/>
  <c r="N837" i="24"/>
  <c r="M837" i="24"/>
  <c r="L837" i="24"/>
  <c r="K837" i="24"/>
  <c r="J837" i="24"/>
  <c r="I837" i="24"/>
  <c r="H837" i="24"/>
  <c r="G837" i="24"/>
  <c r="F837" i="24"/>
  <c r="E837" i="24"/>
  <c r="C837" i="24"/>
  <c r="B837" i="24"/>
  <c r="A837" i="24"/>
  <c r="W836" i="24"/>
  <c r="V836" i="24"/>
  <c r="U836" i="24"/>
  <c r="T836" i="24"/>
  <c r="S836" i="24"/>
  <c r="R836" i="24"/>
  <c r="Q836" i="24"/>
  <c r="P836" i="24"/>
  <c r="O836" i="24"/>
  <c r="N836" i="24"/>
  <c r="M836" i="24"/>
  <c r="L836" i="24"/>
  <c r="K836" i="24"/>
  <c r="J836" i="24"/>
  <c r="I836" i="24"/>
  <c r="H836" i="24"/>
  <c r="G836" i="24"/>
  <c r="F836" i="24"/>
  <c r="E836" i="24"/>
  <c r="C836" i="24"/>
  <c r="B836" i="24"/>
  <c r="A836" i="24"/>
  <c r="W835" i="24"/>
  <c r="V835" i="24"/>
  <c r="U835" i="24"/>
  <c r="T835" i="24"/>
  <c r="S835" i="24"/>
  <c r="R835" i="24"/>
  <c r="Q835" i="24"/>
  <c r="P835" i="24"/>
  <c r="O835" i="24"/>
  <c r="N835" i="24"/>
  <c r="M835" i="24"/>
  <c r="L835" i="24"/>
  <c r="K835" i="24"/>
  <c r="J835" i="24"/>
  <c r="I835" i="24"/>
  <c r="H835" i="24"/>
  <c r="G835" i="24"/>
  <c r="F835" i="24"/>
  <c r="E835" i="24"/>
  <c r="C835" i="24"/>
  <c r="B835" i="24"/>
  <c r="A835" i="24"/>
  <c r="W834" i="24"/>
  <c r="V834" i="24"/>
  <c r="U834" i="24"/>
  <c r="T834" i="24"/>
  <c r="S834" i="24"/>
  <c r="R834" i="24"/>
  <c r="Q834" i="24"/>
  <c r="P834" i="24"/>
  <c r="O834" i="24"/>
  <c r="N834" i="24"/>
  <c r="M834" i="24"/>
  <c r="L834" i="24"/>
  <c r="K834" i="24"/>
  <c r="J834" i="24"/>
  <c r="I834" i="24"/>
  <c r="H834" i="24"/>
  <c r="G834" i="24"/>
  <c r="F834" i="24"/>
  <c r="E834" i="24"/>
  <c r="C834" i="24"/>
  <c r="B834" i="24"/>
  <c r="A834" i="24"/>
  <c r="W833" i="24"/>
  <c r="V833" i="24"/>
  <c r="U833" i="24"/>
  <c r="T833" i="24"/>
  <c r="S833" i="24"/>
  <c r="R833" i="24"/>
  <c r="Q833" i="24"/>
  <c r="P833" i="24"/>
  <c r="O833" i="24"/>
  <c r="N833" i="24"/>
  <c r="M833" i="24"/>
  <c r="L833" i="24"/>
  <c r="K833" i="24"/>
  <c r="I833" i="24"/>
  <c r="H833" i="24"/>
  <c r="G833" i="24"/>
  <c r="F833" i="24"/>
  <c r="E833" i="24"/>
  <c r="C833" i="24"/>
  <c r="B833" i="24"/>
  <c r="A833" i="24"/>
  <c r="W832" i="24"/>
  <c r="V832" i="24"/>
  <c r="U832" i="24"/>
  <c r="T832" i="24"/>
  <c r="S832" i="24"/>
  <c r="R832" i="24"/>
  <c r="Q832" i="24"/>
  <c r="P832" i="24"/>
  <c r="O832" i="24"/>
  <c r="N832" i="24"/>
  <c r="M832" i="24"/>
  <c r="L832" i="24"/>
  <c r="K832" i="24"/>
  <c r="J832" i="24"/>
  <c r="I832" i="24"/>
  <c r="H832" i="24"/>
  <c r="G832" i="24"/>
  <c r="F832" i="24"/>
  <c r="E832" i="24"/>
  <c r="C832" i="24"/>
  <c r="B832" i="24"/>
  <c r="A832" i="24"/>
  <c r="W831" i="24"/>
  <c r="V831" i="24"/>
  <c r="U831" i="24"/>
  <c r="T831" i="24"/>
  <c r="S831" i="24"/>
  <c r="R831" i="24"/>
  <c r="Q831" i="24"/>
  <c r="P831" i="24"/>
  <c r="O831" i="24"/>
  <c r="N831" i="24"/>
  <c r="M831" i="24"/>
  <c r="L831" i="24"/>
  <c r="K831" i="24"/>
  <c r="J831" i="24"/>
  <c r="I831" i="24"/>
  <c r="H831" i="24"/>
  <c r="G831" i="24"/>
  <c r="F831" i="24"/>
  <c r="E831" i="24"/>
  <c r="C831" i="24"/>
  <c r="B831" i="24"/>
  <c r="A831" i="24"/>
  <c r="W830" i="24"/>
  <c r="V830" i="24"/>
  <c r="U830" i="24"/>
  <c r="T830" i="24"/>
  <c r="S830" i="24"/>
  <c r="R830" i="24"/>
  <c r="Q830" i="24"/>
  <c r="P830" i="24"/>
  <c r="O830" i="24"/>
  <c r="N830" i="24"/>
  <c r="M830" i="24"/>
  <c r="L830" i="24"/>
  <c r="K830" i="24"/>
  <c r="J830" i="24"/>
  <c r="I830" i="24"/>
  <c r="H830" i="24"/>
  <c r="G830" i="24"/>
  <c r="F830" i="24"/>
  <c r="E830" i="24"/>
  <c r="D830" i="24"/>
  <c r="C830" i="24"/>
  <c r="B830" i="24"/>
  <c r="A830" i="24"/>
  <c r="W829" i="24"/>
  <c r="V829" i="24"/>
  <c r="U829" i="24"/>
  <c r="T829" i="24"/>
  <c r="S829" i="24"/>
  <c r="R829" i="24"/>
  <c r="Q829" i="24"/>
  <c r="P829" i="24"/>
  <c r="O829" i="24"/>
  <c r="N829" i="24"/>
  <c r="M829" i="24"/>
  <c r="L829" i="24"/>
  <c r="K829" i="24"/>
  <c r="J829" i="24"/>
  <c r="I829" i="24"/>
  <c r="H829" i="24"/>
  <c r="G829" i="24"/>
  <c r="F829" i="24"/>
  <c r="E829" i="24"/>
  <c r="D829" i="24"/>
  <c r="C829" i="24"/>
  <c r="B829" i="24"/>
  <c r="A829" i="24"/>
  <c r="W828" i="24"/>
  <c r="V828" i="24"/>
  <c r="U828" i="24"/>
  <c r="T828" i="24"/>
  <c r="S828" i="24"/>
  <c r="R828" i="24"/>
  <c r="Q828" i="24"/>
  <c r="P828" i="24"/>
  <c r="O828" i="24"/>
  <c r="N828" i="24"/>
  <c r="M828" i="24"/>
  <c r="L828" i="24"/>
  <c r="K828" i="24"/>
  <c r="J828" i="24"/>
  <c r="I828" i="24"/>
  <c r="H828" i="24"/>
  <c r="G828" i="24"/>
  <c r="F828" i="24"/>
  <c r="E828" i="24"/>
  <c r="D828" i="24"/>
  <c r="C828" i="24"/>
  <c r="B828" i="24"/>
  <c r="A828" i="24"/>
  <c r="W827" i="24"/>
  <c r="V827" i="24"/>
  <c r="U827" i="24"/>
  <c r="T827" i="24"/>
  <c r="S827" i="24"/>
  <c r="R827" i="24"/>
  <c r="Q827" i="24"/>
  <c r="P827" i="24"/>
  <c r="O827" i="24"/>
  <c r="N827" i="24"/>
  <c r="M827" i="24"/>
  <c r="L827" i="24"/>
  <c r="K827" i="24"/>
  <c r="J827" i="24"/>
  <c r="I827" i="24"/>
  <c r="H827" i="24"/>
  <c r="G827" i="24"/>
  <c r="F827" i="24"/>
  <c r="E827" i="24"/>
  <c r="D827" i="24"/>
  <c r="C827" i="24"/>
  <c r="B827" i="24"/>
  <c r="A827" i="24"/>
  <c r="J826" i="24"/>
  <c r="I826" i="24"/>
  <c r="H826" i="24"/>
  <c r="G826" i="24"/>
  <c r="F826" i="24"/>
  <c r="E826" i="24"/>
  <c r="D826" i="24"/>
  <c r="C826" i="24"/>
  <c r="B826" i="24"/>
  <c r="A826" i="24"/>
  <c r="J825" i="24"/>
  <c r="I825" i="24"/>
  <c r="H825" i="24"/>
  <c r="G825" i="24"/>
  <c r="F825" i="24"/>
  <c r="E825" i="24"/>
  <c r="D825" i="24"/>
  <c r="C825" i="24"/>
  <c r="B825" i="24"/>
  <c r="A825" i="24"/>
  <c r="I824" i="24"/>
  <c r="H824" i="24"/>
  <c r="G824" i="24"/>
  <c r="F824" i="24"/>
  <c r="E824" i="24"/>
  <c r="D824" i="24"/>
  <c r="C824" i="24"/>
  <c r="B824" i="24"/>
  <c r="A824" i="24"/>
  <c r="I823" i="24"/>
  <c r="H823" i="24"/>
  <c r="G823" i="24"/>
  <c r="F823" i="24"/>
  <c r="E823" i="24"/>
  <c r="D823" i="24"/>
  <c r="C823" i="24"/>
  <c r="B823" i="24"/>
  <c r="A823" i="24"/>
  <c r="W822" i="24"/>
  <c r="V822" i="24"/>
  <c r="U822" i="24"/>
  <c r="T822" i="24"/>
  <c r="S822" i="24"/>
  <c r="R822" i="24"/>
  <c r="Q822" i="24"/>
  <c r="P822" i="24"/>
  <c r="O822" i="24"/>
  <c r="N822" i="24"/>
  <c r="M822" i="24"/>
  <c r="L822" i="24"/>
  <c r="K822" i="24"/>
  <c r="J822" i="24"/>
  <c r="I822" i="24"/>
  <c r="H822" i="24"/>
  <c r="G822" i="24"/>
  <c r="F822" i="24"/>
  <c r="E822" i="24"/>
  <c r="D822" i="24"/>
  <c r="C822" i="24"/>
  <c r="B822" i="24"/>
  <c r="A822" i="24"/>
  <c r="W821" i="24"/>
  <c r="I821" i="24"/>
  <c r="H821" i="24"/>
  <c r="G821" i="24"/>
  <c r="F821" i="24"/>
  <c r="E821" i="24"/>
  <c r="D821" i="24"/>
  <c r="C821" i="24"/>
  <c r="B821" i="24"/>
  <c r="A821" i="24"/>
  <c r="W820" i="24"/>
  <c r="V820" i="24"/>
  <c r="U820" i="24"/>
  <c r="T820" i="24"/>
  <c r="S820" i="24"/>
  <c r="R820" i="24"/>
  <c r="Q820" i="24"/>
  <c r="P820" i="24"/>
  <c r="O820" i="24"/>
  <c r="N820" i="24"/>
  <c r="M820" i="24"/>
  <c r="L820" i="24"/>
  <c r="K820" i="24"/>
  <c r="J820" i="24"/>
  <c r="I820" i="24"/>
  <c r="H820" i="24"/>
  <c r="G820" i="24"/>
  <c r="F820" i="24"/>
  <c r="E820" i="24"/>
  <c r="D820" i="24"/>
  <c r="C820" i="24"/>
  <c r="B820" i="24"/>
  <c r="A820" i="24"/>
  <c r="W819" i="24"/>
  <c r="L819" i="24"/>
  <c r="K819" i="24"/>
  <c r="J819" i="24"/>
  <c r="I819" i="24"/>
  <c r="H819" i="24"/>
  <c r="G819" i="24"/>
  <c r="F819" i="24"/>
  <c r="E819" i="24"/>
  <c r="D819" i="24"/>
  <c r="C819" i="24"/>
  <c r="B819" i="24"/>
  <c r="A819" i="24"/>
  <c r="W818" i="24"/>
  <c r="L818" i="24"/>
  <c r="K818" i="24"/>
  <c r="J818" i="24"/>
  <c r="I818" i="24"/>
  <c r="H818" i="24"/>
  <c r="G818" i="24"/>
  <c r="F818" i="24"/>
  <c r="E818" i="24"/>
  <c r="D818" i="24"/>
  <c r="C818" i="24"/>
  <c r="B818" i="24"/>
  <c r="A818" i="24"/>
  <c r="W817" i="24"/>
  <c r="K817" i="24"/>
  <c r="J817" i="24"/>
  <c r="I817" i="24"/>
  <c r="H817" i="24"/>
  <c r="G817" i="24"/>
  <c r="F817" i="24"/>
  <c r="E817" i="24"/>
  <c r="D817" i="24"/>
  <c r="C817" i="24"/>
  <c r="B817" i="24"/>
  <c r="A817" i="24"/>
  <c r="W816" i="24"/>
  <c r="V816" i="24"/>
  <c r="U816" i="24"/>
  <c r="T816" i="24"/>
  <c r="S816" i="24"/>
  <c r="R816" i="24"/>
  <c r="Q816" i="24"/>
  <c r="P816" i="24"/>
  <c r="O816" i="24"/>
  <c r="N816" i="24"/>
  <c r="M816" i="24"/>
  <c r="L816" i="24"/>
  <c r="K816" i="24"/>
  <c r="J816" i="24"/>
  <c r="I816" i="24"/>
  <c r="H816" i="24"/>
  <c r="G816" i="24"/>
  <c r="F816" i="24"/>
  <c r="E816" i="24"/>
  <c r="D816" i="24"/>
  <c r="C816" i="24"/>
  <c r="B816" i="24"/>
  <c r="A816" i="24"/>
  <c r="I815" i="24"/>
  <c r="H815" i="24"/>
  <c r="G815" i="24"/>
  <c r="F815" i="24"/>
  <c r="E815" i="24"/>
  <c r="D815" i="24"/>
  <c r="C815" i="24"/>
  <c r="B815" i="24"/>
  <c r="A815" i="24"/>
  <c r="I814" i="24"/>
  <c r="H814" i="24"/>
  <c r="G814" i="24"/>
  <c r="F814" i="24"/>
  <c r="E814" i="24"/>
  <c r="D814" i="24"/>
  <c r="C814" i="24"/>
  <c r="B814" i="24"/>
  <c r="A814" i="24"/>
  <c r="W813" i="24"/>
  <c r="V813" i="24"/>
  <c r="U813" i="24"/>
  <c r="T813" i="24"/>
  <c r="S813" i="24"/>
  <c r="R813" i="24"/>
  <c r="Q813" i="24"/>
  <c r="P813" i="24"/>
  <c r="O813" i="24"/>
  <c r="N813" i="24"/>
  <c r="M813" i="24"/>
  <c r="L813" i="24"/>
  <c r="K813" i="24"/>
  <c r="J813" i="24"/>
  <c r="I813" i="24"/>
  <c r="H813" i="24"/>
  <c r="G813" i="24"/>
  <c r="F813" i="24"/>
  <c r="E813" i="24"/>
  <c r="D813" i="24"/>
  <c r="C813" i="24"/>
  <c r="B813" i="24"/>
  <c r="A813" i="24"/>
  <c r="I812" i="24"/>
  <c r="H812" i="24"/>
  <c r="G812" i="24"/>
  <c r="F812" i="24"/>
  <c r="E812" i="24"/>
  <c r="D812" i="24"/>
  <c r="C812" i="24"/>
  <c r="B812" i="24"/>
  <c r="A812" i="24"/>
  <c r="I811" i="24"/>
  <c r="H811" i="24"/>
  <c r="G811" i="24"/>
  <c r="F811" i="24"/>
  <c r="E811" i="24"/>
  <c r="D811" i="24"/>
  <c r="C811" i="24"/>
  <c r="B811" i="24"/>
  <c r="A811" i="24"/>
  <c r="W810" i="24"/>
  <c r="I810" i="24"/>
  <c r="H810" i="24"/>
  <c r="G810" i="24"/>
  <c r="F810" i="24"/>
  <c r="E810" i="24"/>
  <c r="D810" i="24"/>
  <c r="C810" i="24"/>
  <c r="B810" i="24"/>
  <c r="A810" i="24"/>
  <c r="W809" i="24"/>
  <c r="I809" i="24"/>
  <c r="H809" i="24"/>
  <c r="G809" i="24"/>
  <c r="F809" i="24"/>
  <c r="E809" i="24"/>
  <c r="D809" i="24"/>
  <c r="C809" i="24"/>
  <c r="B809" i="24"/>
  <c r="A809" i="24"/>
  <c r="W808" i="24"/>
  <c r="I808" i="24"/>
  <c r="H808" i="24"/>
  <c r="G808" i="24"/>
  <c r="F808" i="24"/>
  <c r="E808" i="24"/>
  <c r="D808" i="24"/>
  <c r="C808" i="24"/>
  <c r="B808" i="24"/>
  <c r="A808" i="24"/>
  <c r="W807" i="24"/>
  <c r="I807" i="24"/>
  <c r="H807" i="24"/>
  <c r="G807" i="24"/>
  <c r="F807" i="24"/>
  <c r="E807" i="24"/>
  <c r="D807" i="24"/>
  <c r="C807" i="24"/>
  <c r="B807" i="24"/>
  <c r="A807" i="24"/>
  <c r="I806" i="24"/>
  <c r="H806" i="24"/>
  <c r="G806" i="24"/>
  <c r="F806" i="24"/>
  <c r="E806" i="24"/>
  <c r="D806" i="24"/>
  <c r="C806" i="24"/>
  <c r="B806" i="24"/>
  <c r="A806" i="24"/>
  <c r="W805" i="24"/>
  <c r="V805" i="24"/>
  <c r="U805" i="24"/>
  <c r="T805" i="24"/>
  <c r="S805" i="24"/>
  <c r="R805" i="24"/>
  <c r="Q805" i="24"/>
  <c r="P805" i="24"/>
  <c r="O805" i="24"/>
  <c r="N805" i="24"/>
  <c r="M805" i="24"/>
  <c r="L805" i="24"/>
  <c r="K805" i="24"/>
  <c r="J805" i="24"/>
  <c r="I805" i="24"/>
  <c r="H805" i="24"/>
  <c r="G805" i="24"/>
  <c r="F805" i="24"/>
  <c r="E805" i="24"/>
  <c r="D805" i="24"/>
  <c r="C805" i="24"/>
  <c r="B805" i="24"/>
  <c r="A805" i="24"/>
  <c r="I804" i="24"/>
  <c r="H804" i="24"/>
  <c r="G804" i="24"/>
  <c r="F804" i="24"/>
  <c r="E804" i="24"/>
  <c r="D804" i="24"/>
  <c r="C804" i="24"/>
  <c r="B804" i="24"/>
  <c r="A804" i="24"/>
  <c r="I803" i="24"/>
  <c r="H803" i="24"/>
  <c r="G803" i="24"/>
  <c r="F803" i="24"/>
  <c r="E803" i="24"/>
  <c r="D803" i="24"/>
  <c r="C803" i="24"/>
  <c r="B803" i="24"/>
  <c r="A803" i="24"/>
  <c r="W802" i="24"/>
  <c r="V802" i="24"/>
  <c r="U802" i="24"/>
  <c r="T802" i="24"/>
  <c r="S802" i="24"/>
  <c r="R802" i="24"/>
  <c r="Q802" i="24"/>
  <c r="P802" i="24"/>
  <c r="O802" i="24"/>
  <c r="N802" i="24"/>
  <c r="M802" i="24"/>
  <c r="L802" i="24"/>
  <c r="K802" i="24"/>
  <c r="J802" i="24"/>
  <c r="I802" i="24"/>
  <c r="H802" i="24"/>
  <c r="G802" i="24"/>
  <c r="F802" i="24"/>
  <c r="E802" i="24"/>
  <c r="D802" i="24"/>
  <c r="C802" i="24"/>
  <c r="B802" i="24"/>
  <c r="A802" i="24"/>
  <c r="W801" i="24"/>
  <c r="V801" i="24"/>
  <c r="U801" i="24"/>
  <c r="T801" i="24"/>
  <c r="S801" i="24"/>
  <c r="R801" i="24"/>
  <c r="Q801" i="24"/>
  <c r="P801" i="24"/>
  <c r="O801" i="24"/>
  <c r="N801" i="24"/>
  <c r="M801" i="24"/>
  <c r="L801" i="24"/>
  <c r="K801" i="24"/>
  <c r="J801" i="24"/>
  <c r="I801" i="24"/>
  <c r="H801" i="24"/>
  <c r="G801" i="24"/>
  <c r="F801" i="24"/>
  <c r="E801" i="24"/>
  <c r="D801" i="24"/>
  <c r="C801" i="24"/>
  <c r="B801" i="24"/>
  <c r="A801" i="24"/>
  <c r="W800" i="24"/>
  <c r="V800" i="24"/>
  <c r="U800" i="24"/>
  <c r="T800" i="24"/>
  <c r="S800" i="24"/>
  <c r="R800" i="24"/>
  <c r="Q800" i="24"/>
  <c r="P800" i="24"/>
  <c r="O800" i="24"/>
  <c r="N800" i="24"/>
  <c r="M800" i="24"/>
  <c r="L800" i="24"/>
  <c r="K800" i="24"/>
  <c r="J800" i="24"/>
  <c r="I800" i="24"/>
  <c r="H800" i="24"/>
  <c r="G800" i="24"/>
  <c r="F800" i="24"/>
  <c r="E800" i="24"/>
  <c r="D800" i="24"/>
  <c r="C800" i="24"/>
  <c r="B800" i="24"/>
  <c r="A800" i="24"/>
  <c r="W799" i="24"/>
  <c r="V799" i="24"/>
  <c r="U799" i="24"/>
  <c r="T799" i="24"/>
  <c r="S799" i="24"/>
  <c r="R799" i="24"/>
  <c r="Q799" i="24"/>
  <c r="P799" i="24"/>
  <c r="O799" i="24"/>
  <c r="N799" i="24"/>
  <c r="M799" i="24"/>
  <c r="L799" i="24"/>
  <c r="K799" i="24"/>
  <c r="J799" i="24"/>
  <c r="I799" i="24"/>
  <c r="H799" i="24"/>
  <c r="G799" i="24"/>
  <c r="F799" i="24"/>
  <c r="E799" i="24"/>
  <c r="D799" i="24"/>
  <c r="C799" i="24"/>
  <c r="B799" i="24"/>
  <c r="A799" i="24"/>
  <c r="W798" i="24"/>
  <c r="V798" i="24"/>
  <c r="U798" i="24"/>
  <c r="T798" i="24"/>
  <c r="S798" i="24"/>
  <c r="R798" i="24"/>
  <c r="Q798" i="24"/>
  <c r="P798" i="24"/>
  <c r="O798" i="24"/>
  <c r="N798" i="24"/>
  <c r="M798" i="24"/>
  <c r="L798" i="24"/>
  <c r="K798" i="24"/>
  <c r="J798" i="24"/>
  <c r="I798" i="24"/>
  <c r="H798" i="24"/>
  <c r="G798" i="24"/>
  <c r="F798" i="24"/>
  <c r="E798" i="24"/>
  <c r="D798" i="24"/>
  <c r="C798" i="24"/>
  <c r="B798" i="24"/>
  <c r="A798" i="24"/>
  <c r="W797" i="24"/>
  <c r="V797" i="24"/>
  <c r="U797" i="24"/>
  <c r="T797" i="24"/>
  <c r="S797" i="24"/>
  <c r="R797" i="24"/>
  <c r="Q797" i="24"/>
  <c r="P797" i="24"/>
  <c r="M797" i="24"/>
  <c r="L797" i="24"/>
  <c r="K797" i="24"/>
  <c r="J797" i="24"/>
  <c r="I797" i="24"/>
  <c r="H797" i="24"/>
  <c r="G797" i="24"/>
  <c r="F797" i="24"/>
  <c r="E797" i="24"/>
  <c r="D797" i="24"/>
  <c r="B797" i="24"/>
  <c r="A797" i="24"/>
  <c r="W796" i="24"/>
  <c r="V796" i="24"/>
  <c r="U796" i="24"/>
  <c r="T796" i="24"/>
  <c r="S796" i="24"/>
  <c r="R796" i="24"/>
  <c r="Q796" i="24"/>
  <c r="P796" i="24"/>
  <c r="O796" i="24"/>
  <c r="N796" i="24"/>
  <c r="L796" i="24"/>
  <c r="K796" i="24"/>
  <c r="J796" i="24"/>
  <c r="I796" i="24"/>
  <c r="H796" i="24"/>
  <c r="G796" i="24"/>
  <c r="F796" i="24"/>
  <c r="E796" i="24"/>
  <c r="D796" i="24"/>
  <c r="B796" i="24"/>
  <c r="A796" i="24"/>
  <c r="W795" i="24"/>
  <c r="V795" i="24"/>
  <c r="U795" i="24"/>
  <c r="T795" i="24"/>
  <c r="S795" i="24"/>
  <c r="R795" i="24"/>
  <c r="Q795" i="24"/>
  <c r="P795" i="24"/>
  <c r="O795" i="24"/>
  <c r="N795" i="24"/>
  <c r="M795" i="24"/>
  <c r="L795" i="24"/>
  <c r="K795" i="24"/>
  <c r="J795" i="24"/>
  <c r="I795" i="24"/>
  <c r="H795" i="24"/>
  <c r="G795" i="24"/>
  <c r="F795" i="24"/>
  <c r="E795" i="24"/>
  <c r="D795" i="24"/>
  <c r="B795" i="24"/>
  <c r="A795" i="24"/>
  <c r="W794" i="24"/>
  <c r="V794" i="24"/>
  <c r="U794" i="24"/>
  <c r="T794" i="24"/>
  <c r="S794" i="24"/>
  <c r="R794" i="24"/>
  <c r="Q794" i="24"/>
  <c r="P794" i="24"/>
  <c r="O794" i="24"/>
  <c r="N794" i="24"/>
  <c r="M794" i="24"/>
  <c r="L794" i="24"/>
  <c r="K794" i="24"/>
  <c r="J794" i="24"/>
  <c r="I794" i="24"/>
  <c r="H794" i="24"/>
  <c r="G794" i="24"/>
  <c r="F794" i="24"/>
  <c r="E794" i="24"/>
  <c r="D794" i="24"/>
  <c r="C794" i="24"/>
  <c r="B794" i="24"/>
  <c r="A794" i="24"/>
  <c r="H793" i="24"/>
  <c r="G793" i="24"/>
  <c r="F793" i="24"/>
  <c r="E793" i="24"/>
  <c r="D793" i="24"/>
  <c r="C793" i="24"/>
  <c r="B793" i="24"/>
  <c r="A793" i="24"/>
  <c r="AD792" i="24"/>
  <c r="I792" i="24"/>
  <c r="H792" i="24"/>
  <c r="G792" i="24"/>
  <c r="F792" i="24"/>
  <c r="E792" i="24"/>
  <c r="D792" i="24"/>
  <c r="C792" i="24"/>
  <c r="B792" i="24"/>
  <c r="A792" i="24"/>
  <c r="AD791" i="24"/>
  <c r="I791" i="24"/>
  <c r="H791" i="24"/>
  <c r="G791" i="24"/>
  <c r="F791" i="24"/>
  <c r="E791" i="24"/>
  <c r="D791" i="24"/>
  <c r="C791" i="24"/>
  <c r="B791" i="24"/>
  <c r="A791" i="24"/>
  <c r="AD790" i="24"/>
  <c r="I790" i="24"/>
  <c r="H790" i="24"/>
  <c r="G790" i="24"/>
  <c r="F790" i="24"/>
  <c r="E790" i="24"/>
  <c r="D790" i="24"/>
  <c r="C790" i="24"/>
  <c r="B790" i="24"/>
  <c r="A790" i="24"/>
  <c r="AS789" i="24"/>
  <c r="AR789" i="24"/>
  <c r="AQ789" i="24"/>
  <c r="AP789" i="24"/>
  <c r="AO789" i="24"/>
  <c r="AN789" i="24"/>
  <c r="AM789" i="24"/>
  <c r="AL789" i="24"/>
  <c r="AK789" i="24"/>
  <c r="AJ789" i="24"/>
  <c r="AI789" i="24"/>
  <c r="AH789" i="24"/>
  <c r="AG789" i="24"/>
  <c r="AF789" i="24"/>
  <c r="AE789" i="24"/>
  <c r="AD789" i="24"/>
  <c r="AB789" i="24"/>
  <c r="AA789" i="24"/>
  <c r="Z789" i="24"/>
  <c r="Y789" i="24"/>
  <c r="X789" i="24"/>
  <c r="W789" i="24"/>
  <c r="V789" i="24"/>
  <c r="U789" i="24"/>
  <c r="T789" i="24"/>
  <c r="S789" i="24"/>
  <c r="R789" i="24"/>
  <c r="Q789" i="24"/>
  <c r="P789" i="24"/>
  <c r="O789" i="24"/>
  <c r="N789" i="24"/>
  <c r="M789" i="24"/>
  <c r="L789" i="24"/>
  <c r="K789" i="24"/>
  <c r="J789" i="24"/>
  <c r="I789" i="24"/>
  <c r="H789" i="24"/>
  <c r="G789" i="24"/>
  <c r="F789" i="24"/>
  <c r="E789" i="24"/>
  <c r="D789" i="24"/>
  <c r="C789" i="24"/>
  <c r="B789" i="24"/>
  <c r="A789" i="24"/>
  <c r="AS788" i="24"/>
  <c r="AR788" i="24"/>
  <c r="AQ788" i="24"/>
  <c r="AP788" i="24"/>
  <c r="AO788" i="24"/>
  <c r="AN788" i="24"/>
  <c r="AM788" i="24"/>
  <c r="AL788" i="24"/>
  <c r="AK788" i="24"/>
  <c r="AJ788" i="24"/>
  <c r="AI788" i="24"/>
  <c r="AH788" i="24"/>
  <c r="AG788" i="24"/>
  <c r="AF788" i="24"/>
  <c r="AE788" i="24"/>
  <c r="AD788" i="24"/>
  <c r="AB788" i="24"/>
  <c r="AA788" i="24"/>
  <c r="Z788" i="24"/>
  <c r="Y788" i="24"/>
  <c r="X788" i="24"/>
  <c r="W788" i="24"/>
  <c r="V788" i="24"/>
  <c r="U788" i="24"/>
  <c r="T788" i="24"/>
  <c r="S788" i="24"/>
  <c r="R788" i="24"/>
  <c r="Q788" i="24"/>
  <c r="P788" i="24"/>
  <c r="O788" i="24"/>
  <c r="N788" i="24"/>
  <c r="M788" i="24"/>
  <c r="L788" i="24"/>
  <c r="K788" i="24"/>
  <c r="J788" i="24"/>
  <c r="I788" i="24"/>
  <c r="H788" i="24"/>
  <c r="G788" i="24"/>
  <c r="F788" i="24"/>
  <c r="E788" i="24"/>
  <c r="D788" i="24"/>
  <c r="C788" i="24"/>
  <c r="B788" i="24"/>
  <c r="A788" i="24"/>
  <c r="D787" i="24"/>
  <c r="C787" i="24"/>
  <c r="B787" i="24"/>
  <c r="A787" i="24"/>
  <c r="D786" i="24"/>
  <c r="C786" i="24"/>
  <c r="B786" i="24"/>
  <c r="A786" i="24"/>
  <c r="D785" i="24"/>
  <c r="C785" i="24"/>
  <c r="B785" i="24"/>
  <c r="A785" i="24"/>
  <c r="D784" i="24"/>
  <c r="C784" i="24"/>
  <c r="B784" i="24"/>
  <c r="A784" i="24"/>
  <c r="AS783" i="24"/>
  <c r="AR783" i="24"/>
  <c r="AQ783" i="24"/>
  <c r="AP783" i="24"/>
  <c r="AO783" i="24"/>
  <c r="AN783" i="24"/>
  <c r="AM783" i="24"/>
  <c r="AL783" i="24"/>
  <c r="AK783" i="24"/>
  <c r="AJ783" i="24"/>
  <c r="AI783" i="24"/>
  <c r="AH783" i="24"/>
  <c r="AG783" i="24"/>
  <c r="AF783" i="24"/>
  <c r="AE783" i="24"/>
  <c r="AD783" i="24"/>
  <c r="AB783" i="24"/>
  <c r="AA783" i="24"/>
  <c r="Z783" i="24"/>
  <c r="Y783" i="24"/>
  <c r="X783" i="24"/>
  <c r="W783" i="24"/>
  <c r="V783" i="24"/>
  <c r="U783" i="24"/>
  <c r="T783" i="24"/>
  <c r="S783" i="24"/>
  <c r="R783" i="24"/>
  <c r="Q783" i="24"/>
  <c r="P783" i="24"/>
  <c r="O783" i="24"/>
  <c r="N783" i="24"/>
  <c r="M783" i="24"/>
  <c r="L783" i="24"/>
  <c r="K783" i="24"/>
  <c r="J783" i="24"/>
  <c r="I783" i="24"/>
  <c r="H783" i="24"/>
  <c r="G783" i="24"/>
  <c r="F783" i="24"/>
  <c r="E783" i="24"/>
  <c r="D783" i="24"/>
  <c r="C783" i="24"/>
  <c r="B783" i="24"/>
  <c r="A783" i="24"/>
  <c r="AS782" i="24"/>
  <c r="AR782" i="24"/>
  <c r="AQ782" i="24"/>
  <c r="AP782" i="24"/>
  <c r="AO782" i="24"/>
  <c r="AN782" i="24"/>
  <c r="AM782" i="24"/>
  <c r="AL782" i="24"/>
  <c r="AK782" i="24"/>
  <c r="AJ782" i="24"/>
  <c r="AI782" i="24"/>
  <c r="AH782" i="24"/>
  <c r="AG782" i="24"/>
  <c r="AF782" i="24"/>
  <c r="AE782" i="24"/>
  <c r="AD782" i="24"/>
  <c r="AB782" i="24"/>
  <c r="AA782" i="24"/>
  <c r="Z782" i="24"/>
  <c r="Y782" i="24"/>
  <c r="X782" i="24"/>
  <c r="W782" i="24"/>
  <c r="V782" i="24"/>
  <c r="U782" i="24"/>
  <c r="T782" i="24"/>
  <c r="S782" i="24"/>
  <c r="R782" i="24"/>
  <c r="Q782" i="24"/>
  <c r="P782" i="24"/>
  <c r="O782" i="24"/>
  <c r="N782" i="24"/>
  <c r="M782" i="24"/>
  <c r="L782" i="24"/>
  <c r="K782" i="24"/>
  <c r="J782" i="24"/>
  <c r="I782" i="24"/>
  <c r="H782" i="24"/>
  <c r="G782" i="24"/>
  <c r="F782" i="24"/>
  <c r="E782" i="24"/>
  <c r="D782" i="24"/>
  <c r="C782" i="24"/>
  <c r="B782" i="24"/>
  <c r="A782" i="24"/>
  <c r="AS781" i="24"/>
  <c r="AR781" i="24"/>
  <c r="AQ781" i="24"/>
  <c r="AP781" i="24"/>
  <c r="AO781" i="24"/>
  <c r="AN781" i="24"/>
  <c r="AM781" i="24"/>
  <c r="AL781" i="24"/>
  <c r="AK781" i="24"/>
  <c r="AJ781" i="24"/>
  <c r="AI781" i="24"/>
  <c r="AH781" i="24"/>
  <c r="AG781" i="24"/>
  <c r="AF781" i="24"/>
  <c r="AE781" i="24"/>
  <c r="AD781" i="24"/>
  <c r="AB781" i="24"/>
  <c r="AA781" i="24"/>
  <c r="Z781" i="24"/>
  <c r="Y781" i="24"/>
  <c r="X781" i="24"/>
  <c r="W781" i="24"/>
  <c r="V781" i="24"/>
  <c r="U781" i="24"/>
  <c r="T781" i="24"/>
  <c r="S781" i="24"/>
  <c r="R781" i="24"/>
  <c r="Q781" i="24"/>
  <c r="P781" i="24"/>
  <c r="O781" i="24"/>
  <c r="N781" i="24"/>
  <c r="M781" i="24"/>
  <c r="L781" i="24"/>
  <c r="K781" i="24"/>
  <c r="J781" i="24"/>
  <c r="I781" i="24"/>
  <c r="H781" i="24"/>
  <c r="G781" i="24"/>
  <c r="F781" i="24"/>
  <c r="E781" i="24"/>
  <c r="D781" i="24"/>
  <c r="C781" i="24"/>
  <c r="B781" i="24"/>
  <c r="A781" i="24"/>
  <c r="H780" i="24"/>
  <c r="G780" i="24"/>
  <c r="F780" i="24"/>
  <c r="E780" i="24"/>
  <c r="D780" i="24"/>
  <c r="C780" i="24"/>
  <c r="B780" i="24"/>
  <c r="A780" i="24"/>
  <c r="AD779" i="24"/>
  <c r="I779" i="24"/>
  <c r="H779" i="24"/>
  <c r="G779" i="24"/>
  <c r="F779" i="24"/>
  <c r="E779" i="24"/>
  <c r="D779" i="24"/>
  <c r="C779" i="24"/>
  <c r="B779" i="24"/>
  <c r="A779" i="24"/>
  <c r="AD778" i="24"/>
  <c r="I778" i="24"/>
  <c r="H778" i="24"/>
  <c r="G778" i="24"/>
  <c r="F778" i="24"/>
  <c r="E778" i="24"/>
  <c r="D778" i="24"/>
  <c r="C778" i="24"/>
  <c r="B778" i="24"/>
  <c r="A778" i="24"/>
  <c r="AS777" i="24"/>
  <c r="AR777" i="24"/>
  <c r="AQ777" i="24"/>
  <c r="AP777" i="24"/>
  <c r="AO777" i="24"/>
  <c r="AN777" i="24"/>
  <c r="AM777" i="24"/>
  <c r="AL777" i="24"/>
  <c r="AK777" i="24"/>
  <c r="AJ777" i="24"/>
  <c r="AI777" i="24"/>
  <c r="AH777" i="24"/>
  <c r="AG777" i="24"/>
  <c r="AF777" i="24"/>
  <c r="AE777" i="24"/>
  <c r="AD777" i="24"/>
  <c r="AB777" i="24"/>
  <c r="AA777" i="24"/>
  <c r="Z777" i="24"/>
  <c r="Y777" i="24"/>
  <c r="X777" i="24"/>
  <c r="W777" i="24"/>
  <c r="V777" i="24"/>
  <c r="U777" i="24"/>
  <c r="T777" i="24"/>
  <c r="S777" i="24"/>
  <c r="R777" i="24"/>
  <c r="Q777" i="24"/>
  <c r="P777" i="24"/>
  <c r="O777" i="24"/>
  <c r="N777" i="24"/>
  <c r="M777" i="24"/>
  <c r="L777" i="24"/>
  <c r="K777" i="24"/>
  <c r="J777" i="24"/>
  <c r="I777" i="24"/>
  <c r="H777" i="24"/>
  <c r="G777" i="24"/>
  <c r="F777" i="24"/>
  <c r="E777" i="24"/>
  <c r="D777" i="24"/>
  <c r="C777" i="24"/>
  <c r="B777" i="24"/>
  <c r="A777" i="24"/>
  <c r="AS776" i="24"/>
  <c r="AR776" i="24"/>
  <c r="AQ776" i="24"/>
  <c r="AP776" i="24"/>
  <c r="AO776" i="24"/>
  <c r="AN776" i="24"/>
  <c r="AM776" i="24"/>
  <c r="AL776" i="24"/>
  <c r="AK776" i="24"/>
  <c r="AJ776" i="24"/>
  <c r="AI776" i="24"/>
  <c r="AH776" i="24"/>
  <c r="AG776" i="24"/>
  <c r="AF776" i="24"/>
  <c r="AE776" i="24"/>
  <c r="AD776" i="24"/>
  <c r="AB776" i="24"/>
  <c r="AA776" i="24"/>
  <c r="Z776" i="24"/>
  <c r="Y776" i="24"/>
  <c r="X776" i="24"/>
  <c r="W776" i="24"/>
  <c r="V776" i="24"/>
  <c r="U776" i="24"/>
  <c r="T776" i="24"/>
  <c r="S776" i="24"/>
  <c r="R776" i="24"/>
  <c r="Q776" i="24"/>
  <c r="P776" i="24"/>
  <c r="O776" i="24"/>
  <c r="N776" i="24"/>
  <c r="M776" i="24"/>
  <c r="L776" i="24"/>
  <c r="K776" i="24"/>
  <c r="J776" i="24"/>
  <c r="I776" i="24"/>
  <c r="H776" i="24"/>
  <c r="G776" i="24"/>
  <c r="F776" i="24"/>
  <c r="E776" i="24"/>
  <c r="D776" i="24"/>
  <c r="C776" i="24"/>
  <c r="B776" i="24"/>
  <c r="A776" i="24"/>
  <c r="D775" i="24"/>
  <c r="C775" i="24"/>
  <c r="B775" i="24"/>
  <c r="A775" i="24"/>
  <c r="D774" i="24"/>
  <c r="C774" i="24"/>
  <c r="B774" i="24"/>
  <c r="A774" i="24"/>
  <c r="D773" i="24"/>
  <c r="C773" i="24"/>
  <c r="B773" i="24"/>
  <c r="A773" i="24"/>
  <c r="AS772" i="24"/>
  <c r="AR772" i="24"/>
  <c r="AQ772" i="24"/>
  <c r="AP772" i="24"/>
  <c r="AO772" i="24"/>
  <c r="AN772" i="24"/>
  <c r="AM772" i="24"/>
  <c r="AL772" i="24"/>
  <c r="AK772" i="24"/>
  <c r="AJ772" i="24"/>
  <c r="AI772" i="24"/>
  <c r="AH772" i="24"/>
  <c r="AG772" i="24"/>
  <c r="AF772" i="24"/>
  <c r="AE772" i="24"/>
  <c r="AD772" i="24"/>
  <c r="AB772" i="24"/>
  <c r="AA772" i="24"/>
  <c r="Z772" i="24"/>
  <c r="Y772" i="24"/>
  <c r="X772" i="24"/>
  <c r="W772" i="24"/>
  <c r="V772" i="24"/>
  <c r="U772" i="24"/>
  <c r="T772" i="24"/>
  <c r="S772" i="24"/>
  <c r="R772" i="24"/>
  <c r="Q772" i="24"/>
  <c r="P772" i="24"/>
  <c r="O772" i="24"/>
  <c r="N772" i="24"/>
  <c r="M772" i="24"/>
  <c r="L772" i="24"/>
  <c r="K772" i="24"/>
  <c r="J772" i="24"/>
  <c r="I772" i="24"/>
  <c r="H772" i="24"/>
  <c r="G772" i="24"/>
  <c r="F772" i="24"/>
  <c r="E772" i="24"/>
  <c r="D772" i="24"/>
  <c r="C772" i="24"/>
  <c r="B772" i="24"/>
  <c r="A772" i="24"/>
  <c r="AS771" i="24"/>
  <c r="AR771" i="24"/>
  <c r="AQ771" i="24"/>
  <c r="AP771" i="24"/>
  <c r="AO771" i="24"/>
  <c r="AN771" i="24"/>
  <c r="AM771" i="24"/>
  <c r="AL771" i="24"/>
  <c r="AK771" i="24"/>
  <c r="AJ771" i="24"/>
  <c r="AI771" i="24"/>
  <c r="AH771" i="24"/>
  <c r="AG771" i="24"/>
  <c r="AF771" i="24"/>
  <c r="AE771" i="24"/>
  <c r="AD771" i="24"/>
  <c r="AB771" i="24"/>
  <c r="AA771" i="24"/>
  <c r="Z771" i="24"/>
  <c r="Y771" i="24"/>
  <c r="X771" i="24"/>
  <c r="W771" i="24"/>
  <c r="V771" i="24"/>
  <c r="U771" i="24"/>
  <c r="T771" i="24"/>
  <c r="S771" i="24"/>
  <c r="R771" i="24"/>
  <c r="Q771" i="24"/>
  <c r="P771" i="24"/>
  <c r="O771" i="24"/>
  <c r="N771" i="24"/>
  <c r="M771" i="24"/>
  <c r="L771" i="24"/>
  <c r="K771" i="24"/>
  <c r="J771" i="24"/>
  <c r="I771" i="24"/>
  <c r="H771" i="24"/>
  <c r="G771" i="24"/>
  <c r="F771" i="24"/>
  <c r="E771" i="24"/>
  <c r="D771" i="24"/>
  <c r="C771" i="24"/>
  <c r="B771" i="24"/>
  <c r="A771" i="24"/>
  <c r="AS770" i="24"/>
  <c r="AR770" i="24"/>
  <c r="AQ770" i="24"/>
  <c r="AP770" i="24"/>
  <c r="AO770" i="24"/>
  <c r="AN770" i="24"/>
  <c r="AM770" i="24"/>
  <c r="AL770" i="24"/>
  <c r="AK770" i="24"/>
  <c r="AJ770" i="24"/>
  <c r="AI770" i="24"/>
  <c r="AH770" i="24"/>
  <c r="AG770" i="24"/>
  <c r="AF770" i="24"/>
  <c r="AE770" i="24"/>
  <c r="AD770" i="24"/>
  <c r="AB770" i="24"/>
  <c r="AA770" i="24"/>
  <c r="Z770" i="24"/>
  <c r="Y770" i="24"/>
  <c r="X770" i="24"/>
  <c r="W770" i="24"/>
  <c r="V770" i="24"/>
  <c r="U770" i="24"/>
  <c r="T770" i="24"/>
  <c r="S770" i="24"/>
  <c r="R770" i="24"/>
  <c r="Q770" i="24"/>
  <c r="P770" i="24"/>
  <c r="O770" i="24"/>
  <c r="N770" i="24"/>
  <c r="M770" i="24"/>
  <c r="L770" i="24"/>
  <c r="K770" i="24"/>
  <c r="J770" i="24"/>
  <c r="I770" i="24"/>
  <c r="H770" i="24"/>
  <c r="G770" i="24"/>
  <c r="F770" i="24"/>
  <c r="E770" i="24"/>
  <c r="D770" i="24"/>
  <c r="C770" i="24"/>
  <c r="B770" i="24"/>
  <c r="A770" i="24"/>
  <c r="AS769" i="24"/>
  <c r="AR769" i="24"/>
  <c r="AQ769" i="24"/>
  <c r="AP769" i="24"/>
  <c r="AO769" i="24"/>
  <c r="AN769" i="24"/>
  <c r="AM769" i="24"/>
  <c r="AL769" i="24"/>
  <c r="AK769" i="24"/>
  <c r="AJ769" i="24"/>
  <c r="AI769" i="24"/>
  <c r="AH769" i="24"/>
  <c r="AG769" i="24"/>
  <c r="AF769" i="24"/>
  <c r="AE769" i="24"/>
  <c r="AD769" i="24"/>
  <c r="AB769" i="24"/>
  <c r="AA769" i="24"/>
  <c r="Z769" i="24"/>
  <c r="Y769" i="24"/>
  <c r="X769" i="24"/>
  <c r="W769" i="24"/>
  <c r="V769" i="24"/>
  <c r="U769" i="24"/>
  <c r="T769" i="24"/>
  <c r="S769" i="24"/>
  <c r="R769" i="24"/>
  <c r="Q769" i="24"/>
  <c r="P769" i="24"/>
  <c r="O769" i="24"/>
  <c r="N769" i="24"/>
  <c r="M769" i="24"/>
  <c r="L769" i="24"/>
  <c r="K769" i="24"/>
  <c r="J769" i="24"/>
  <c r="I769" i="24"/>
  <c r="H769" i="24"/>
  <c r="G769" i="24"/>
  <c r="F769" i="24"/>
  <c r="E769" i="24"/>
  <c r="D769" i="24"/>
  <c r="C769" i="24"/>
  <c r="B769" i="24"/>
  <c r="A769" i="24"/>
  <c r="AS768" i="24"/>
  <c r="AR768" i="24"/>
  <c r="AQ768" i="24"/>
  <c r="AP768" i="24"/>
  <c r="AO768" i="24"/>
  <c r="AN768" i="24"/>
  <c r="AM768" i="24"/>
  <c r="AL768" i="24"/>
  <c r="AK768" i="24"/>
  <c r="AJ768" i="24"/>
  <c r="AI768" i="24"/>
  <c r="AH768" i="24"/>
  <c r="AG768" i="24"/>
  <c r="AF768" i="24"/>
  <c r="AE768" i="24"/>
  <c r="AD768" i="24"/>
  <c r="AB768" i="24"/>
  <c r="AA768" i="24"/>
  <c r="Z768" i="24"/>
  <c r="Y768" i="24"/>
  <c r="X768" i="24"/>
  <c r="W768" i="24"/>
  <c r="V768" i="24"/>
  <c r="U768" i="24"/>
  <c r="T768" i="24"/>
  <c r="S768" i="24"/>
  <c r="R768" i="24"/>
  <c r="Q768" i="24"/>
  <c r="P768" i="24"/>
  <c r="O768" i="24"/>
  <c r="N768" i="24"/>
  <c r="M768" i="24"/>
  <c r="L768" i="24"/>
  <c r="K768" i="24"/>
  <c r="J768" i="24"/>
  <c r="I768" i="24"/>
  <c r="H768" i="24"/>
  <c r="G768" i="24"/>
  <c r="F768" i="24"/>
  <c r="E768" i="24"/>
  <c r="D768" i="24"/>
  <c r="C768" i="24"/>
  <c r="B768" i="24"/>
  <c r="A768" i="24"/>
  <c r="H767" i="24"/>
  <c r="G767" i="24"/>
  <c r="F767" i="24"/>
  <c r="E767" i="24"/>
  <c r="D767" i="24"/>
  <c r="C767" i="24"/>
  <c r="B767" i="24"/>
  <c r="A767" i="24"/>
  <c r="D766" i="24"/>
  <c r="C766" i="24"/>
  <c r="B766" i="24"/>
  <c r="A766" i="24"/>
  <c r="D765" i="24"/>
  <c r="C765" i="24"/>
  <c r="B765" i="24"/>
  <c r="A765" i="24"/>
  <c r="D764" i="24"/>
  <c r="C764" i="24"/>
  <c r="B764" i="24"/>
  <c r="A764" i="24"/>
  <c r="H763" i="24"/>
  <c r="G763" i="24"/>
  <c r="F763" i="24"/>
  <c r="E763" i="24"/>
  <c r="D763" i="24"/>
  <c r="C763" i="24"/>
  <c r="B763" i="24"/>
  <c r="A763" i="24"/>
  <c r="AD762" i="24"/>
  <c r="E762" i="24"/>
  <c r="D762" i="24"/>
  <c r="C762" i="24"/>
  <c r="B762" i="24"/>
  <c r="A762" i="24"/>
  <c r="AS761" i="24"/>
  <c r="AR761" i="24"/>
  <c r="AQ761" i="24"/>
  <c r="AP761" i="24"/>
  <c r="AO761" i="24"/>
  <c r="AN761" i="24"/>
  <c r="AM761" i="24"/>
  <c r="AL761" i="24"/>
  <c r="AK761" i="24"/>
  <c r="AJ761" i="24"/>
  <c r="AI761" i="24"/>
  <c r="AH761" i="24"/>
  <c r="AG761" i="24"/>
  <c r="AF761" i="24"/>
  <c r="AE761" i="24"/>
  <c r="AD761" i="24"/>
  <c r="AB761" i="24"/>
  <c r="AA761" i="24"/>
  <c r="Z761" i="24"/>
  <c r="Y761" i="24"/>
  <c r="X761" i="24"/>
  <c r="W761" i="24"/>
  <c r="V761" i="24"/>
  <c r="U761" i="24"/>
  <c r="T761" i="24"/>
  <c r="S761" i="24"/>
  <c r="R761" i="24"/>
  <c r="Q761" i="24"/>
  <c r="P761" i="24"/>
  <c r="O761" i="24"/>
  <c r="N761" i="24"/>
  <c r="M761" i="24"/>
  <c r="L761" i="24"/>
  <c r="K761" i="24"/>
  <c r="J761" i="24"/>
  <c r="I761" i="24"/>
  <c r="H761" i="24"/>
  <c r="G761" i="24"/>
  <c r="F761" i="24"/>
  <c r="E761" i="24"/>
  <c r="D761" i="24"/>
  <c r="C761" i="24"/>
  <c r="B761" i="24"/>
  <c r="A761" i="24"/>
  <c r="AS760" i="24"/>
  <c r="AR760" i="24"/>
  <c r="AQ760" i="24"/>
  <c r="AP760" i="24"/>
  <c r="AO760" i="24"/>
  <c r="AN760" i="24"/>
  <c r="AM760" i="24"/>
  <c r="AL760" i="24"/>
  <c r="AK760" i="24"/>
  <c r="AJ760" i="24"/>
  <c r="AI760" i="24"/>
  <c r="AH760" i="24"/>
  <c r="AG760" i="24"/>
  <c r="AF760" i="24"/>
  <c r="AE760" i="24"/>
  <c r="AD760" i="24"/>
  <c r="AB760" i="24"/>
  <c r="AA760" i="24"/>
  <c r="Z760" i="24"/>
  <c r="Y760" i="24"/>
  <c r="X760" i="24"/>
  <c r="W760" i="24"/>
  <c r="V760" i="24"/>
  <c r="U760" i="24"/>
  <c r="T760" i="24"/>
  <c r="S760" i="24"/>
  <c r="R760" i="24"/>
  <c r="Q760" i="24"/>
  <c r="P760" i="24"/>
  <c r="O760" i="24"/>
  <c r="N760" i="24"/>
  <c r="M760" i="24"/>
  <c r="L760" i="24"/>
  <c r="K760" i="24"/>
  <c r="J760" i="24"/>
  <c r="I760" i="24"/>
  <c r="H760" i="24"/>
  <c r="G760" i="24"/>
  <c r="F760" i="24"/>
  <c r="E760" i="24"/>
  <c r="D760" i="24"/>
  <c r="C760" i="24"/>
  <c r="B760" i="24"/>
  <c r="A760" i="24"/>
  <c r="AS759" i="24"/>
  <c r="AR759" i="24"/>
  <c r="AQ759" i="24"/>
  <c r="AP759" i="24"/>
  <c r="AO759" i="24"/>
  <c r="AN759" i="24"/>
  <c r="AM759" i="24"/>
  <c r="AL759" i="24"/>
  <c r="AK759" i="24"/>
  <c r="AJ759" i="24"/>
  <c r="AI759" i="24"/>
  <c r="AH759" i="24"/>
  <c r="AG759" i="24"/>
  <c r="AF759" i="24"/>
  <c r="AE759" i="24"/>
  <c r="AD759" i="24"/>
  <c r="AB759" i="24"/>
  <c r="AA759" i="24"/>
  <c r="Z759" i="24"/>
  <c r="Y759" i="24"/>
  <c r="X759" i="24"/>
  <c r="W759" i="24"/>
  <c r="V759" i="24"/>
  <c r="U759" i="24"/>
  <c r="T759" i="24"/>
  <c r="S759" i="24"/>
  <c r="R759" i="24"/>
  <c r="Q759" i="24"/>
  <c r="P759" i="24"/>
  <c r="O759" i="24"/>
  <c r="N759" i="24"/>
  <c r="M759" i="24"/>
  <c r="L759" i="24"/>
  <c r="K759" i="24"/>
  <c r="J759" i="24"/>
  <c r="I759" i="24"/>
  <c r="H759" i="24"/>
  <c r="G759" i="24"/>
  <c r="F759" i="24"/>
  <c r="E759" i="24"/>
  <c r="D759" i="24"/>
  <c r="C759" i="24"/>
  <c r="B759" i="24"/>
  <c r="A759" i="24"/>
  <c r="AS758" i="24"/>
  <c r="AR758" i="24"/>
  <c r="AQ758" i="24"/>
  <c r="AP758" i="24"/>
  <c r="AO758" i="24"/>
  <c r="AN758" i="24"/>
  <c r="AM758" i="24"/>
  <c r="AL758" i="24"/>
  <c r="AK758" i="24"/>
  <c r="AJ758" i="24"/>
  <c r="AI758" i="24"/>
  <c r="AH758" i="24"/>
  <c r="AG758" i="24"/>
  <c r="AF758" i="24"/>
  <c r="AE758" i="24"/>
  <c r="AD758" i="24"/>
  <c r="AB758" i="24"/>
  <c r="AA758" i="24"/>
  <c r="Z758" i="24"/>
  <c r="Y758" i="24"/>
  <c r="X758" i="24"/>
  <c r="W758" i="24"/>
  <c r="V758" i="24"/>
  <c r="U758" i="24"/>
  <c r="T758" i="24"/>
  <c r="S758" i="24"/>
  <c r="R758" i="24"/>
  <c r="Q758" i="24"/>
  <c r="P758" i="24"/>
  <c r="O758" i="24"/>
  <c r="N758" i="24"/>
  <c r="M758" i="24"/>
  <c r="L758" i="24"/>
  <c r="K758" i="24"/>
  <c r="J758" i="24"/>
  <c r="I758" i="24"/>
  <c r="H758" i="24"/>
  <c r="G758" i="24"/>
  <c r="F758" i="24"/>
  <c r="E758" i="24"/>
  <c r="D758" i="24"/>
  <c r="C758" i="24"/>
  <c r="B758" i="24"/>
  <c r="A758" i="24"/>
  <c r="AS757" i="24"/>
  <c r="AR757" i="24"/>
  <c r="AQ757" i="24"/>
  <c r="AP757" i="24"/>
  <c r="AO757" i="24"/>
  <c r="AN757" i="24"/>
  <c r="AM757" i="24"/>
  <c r="AL757" i="24"/>
  <c r="AK757" i="24"/>
  <c r="AJ757" i="24"/>
  <c r="AI757" i="24"/>
  <c r="AH757" i="24"/>
  <c r="AG757" i="24"/>
  <c r="AF757" i="24"/>
  <c r="AE757" i="24"/>
  <c r="AD757" i="24"/>
  <c r="AB757" i="24"/>
  <c r="AA757" i="24"/>
  <c r="Z757" i="24"/>
  <c r="Y757" i="24"/>
  <c r="X757" i="24"/>
  <c r="W757" i="24"/>
  <c r="V757" i="24"/>
  <c r="U757" i="24"/>
  <c r="T757" i="24"/>
  <c r="S757" i="24"/>
  <c r="R757" i="24"/>
  <c r="Q757" i="24"/>
  <c r="P757" i="24"/>
  <c r="O757" i="24"/>
  <c r="N757" i="24"/>
  <c r="M757" i="24"/>
  <c r="L757" i="24"/>
  <c r="K757" i="24"/>
  <c r="J757" i="24"/>
  <c r="I757" i="24"/>
  <c r="H757" i="24"/>
  <c r="G757" i="24"/>
  <c r="F757" i="24"/>
  <c r="E757" i="24"/>
  <c r="D757" i="24"/>
  <c r="C757" i="24"/>
  <c r="B757" i="24"/>
  <c r="A757" i="24"/>
  <c r="AS756" i="24"/>
  <c r="AR756" i="24"/>
  <c r="AQ756" i="24"/>
  <c r="AP756" i="24"/>
  <c r="AO756" i="24"/>
  <c r="AN756" i="24"/>
  <c r="AM756" i="24"/>
  <c r="AL756" i="24"/>
  <c r="AK756" i="24"/>
  <c r="AJ756" i="24"/>
  <c r="AI756" i="24"/>
  <c r="AH756" i="24"/>
  <c r="AG756" i="24"/>
  <c r="AF756" i="24"/>
  <c r="AE756" i="24"/>
  <c r="AD756" i="24"/>
  <c r="AB756" i="24"/>
  <c r="AA756" i="24"/>
  <c r="Z756" i="24"/>
  <c r="Y756" i="24"/>
  <c r="X756" i="24"/>
  <c r="W756" i="24"/>
  <c r="V756" i="24"/>
  <c r="U756" i="24"/>
  <c r="T756" i="24"/>
  <c r="S756" i="24"/>
  <c r="R756" i="24"/>
  <c r="Q756" i="24"/>
  <c r="P756" i="24"/>
  <c r="O756" i="24"/>
  <c r="N756" i="24"/>
  <c r="M756" i="24"/>
  <c r="L756" i="24"/>
  <c r="K756" i="24"/>
  <c r="J756" i="24"/>
  <c r="I756" i="24"/>
  <c r="H756" i="24"/>
  <c r="G756" i="24"/>
  <c r="F756" i="24"/>
  <c r="E756" i="24"/>
  <c r="D756" i="24"/>
  <c r="C756" i="24"/>
  <c r="B756" i="24"/>
  <c r="A756" i="24"/>
  <c r="AS755" i="24"/>
  <c r="AR755" i="24"/>
  <c r="AQ755" i="24"/>
  <c r="AP755" i="24"/>
  <c r="AO755" i="24"/>
  <c r="AN755" i="24"/>
  <c r="AM755" i="24"/>
  <c r="AL755" i="24"/>
  <c r="AK755" i="24"/>
  <c r="AJ755" i="24"/>
  <c r="AI755" i="24"/>
  <c r="AH755" i="24"/>
  <c r="AG755" i="24"/>
  <c r="AF755" i="24"/>
  <c r="AE755" i="24"/>
  <c r="AD755" i="24"/>
  <c r="AB755" i="24"/>
  <c r="AA755" i="24"/>
  <c r="Z755" i="24"/>
  <c r="Y755" i="24"/>
  <c r="X755" i="24"/>
  <c r="W755" i="24"/>
  <c r="V755" i="24"/>
  <c r="U755" i="24"/>
  <c r="T755" i="24"/>
  <c r="S755" i="24"/>
  <c r="R755" i="24"/>
  <c r="Q755" i="24"/>
  <c r="P755" i="24"/>
  <c r="O755" i="24"/>
  <c r="N755" i="24"/>
  <c r="M755" i="24"/>
  <c r="L755" i="24"/>
  <c r="K755" i="24"/>
  <c r="J755" i="24"/>
  <c r="I755" i="24"/>
  <c r="H755" i="24"/>
  <c r="G755" i="24"/>
  <c r="F755" i="24"/>
  <c r="E755" i="24"/>
  <c r="D755" i="24"/>
  <c r="C755" i="24"/>
  <c r="B755" i="24"/>
  <c r="AS754" i="24"/>
  <c r="AR754" i="24"/>
  <c r="AQ754" i="24"/>
  <c r="AP754" i="24"/>
  <c r="AO754" i="24"/>
  <c r="AN754" i="24"/>
  <c r="AM754" i="24"/>
  <c r="AL754" i="24"/>
  <c r="AK754" i="24"/>
  <c r="AJ754" i="24"/>
  <c r="AI754" i="24"/>
  <c r="AH754" i="24"/>
  <c r="AG754" i="24"/>
  <c r="AF754" i="24"/>
  <c r="AE754" i="24"/>
  <c r="AD754" i="24"/>
  <c r="AB754" i="24"/>
  <c r="AA754" i="24"/>
  <c r="Z754" i="24"/>
  <c r="Y754" i="24"/>
  <c r="X754" i="24"/>
  <c r="W754" i="24"/>
  <c r="V754" i="24"/>
  <c r="U754" i="24"/>
  <c r="T754" i="24"/>
  <c r="S754" i="24"/>
  <c r="R754" i="24"/>
  <c r="Q754" i="24"/>
  <c r="P754" i="24"/>
  <c r="O754" i="24"/>
  <c r="N754" i="24"/>
  <c r="M754" i="24"/>
  <c r="L754" i="24"/>
  <c r="K754" i="24"/>
  <c r="J754" i="24"/>
  <c r="I754" i="24"/>
  <c r="H754" i="24"/>
  <c r="G754" i="24"/>
  <c r="F754" i="24"/>
  <c r="E754" i="24"/>
  <c r="D754" i="24"/>
  <c r="C754" i="24"/>
  <c r="B754" i="24"/>
  <c r="AS753" i="24"/>
  <c r="AR753" i="24"/>
  <c r="AQ753" i="24"/>
  <c r="AP753" i="24"/>
  <c r="AO753" i="24"/>
  <c r="AN753" i="24"/>
  <c r="AM753" i="24"/>
  <c r="AL753" i="24"/>
  <c r="AK753" i="24"/>
  <c r="AJ753" i="24"/>
  <c r="AI753" i="24"/>
  <c r="AH753" i="24"/>
  <c r="AG753" i="24"/>
  <c r="AF753" i="24"/>
  <c r="AE753" i="24"/>
  <c r="AD753" i="24"/>
  <c r="AB753" i="24"/>
  <c r="AA753" i="24"/>
  <c r="Z753" i="24"/>
  <c r="Y753" i="24"/>
  <c r="X753" i="24"/>
  <c r="W753" i="24"/>
  <c r="V753" i="24"/>
  <c r="U753" i="24"/>
  <c r="T753" i="24"/>
  <c r="S753" i="24"/>
  <c r="R753" i="24"/>
  <c r="Q753" i="24"/>
  <c r="P753" i="24"/>
  <c r="O753" i="24"/>
  <c r="N753" i="24"/>
  <c r="M753" i="24"/>
  <c r="L753" i="24"/>
  <c r="K753" i="24"/>
  <c r="J753" i="24"/>
  <c r="I753" i="24"/>
  <c r="H753" i="24"/>
  <c r="G753" i="24"/>
  <c r="F753" i="24"/>
  <c r="E753" i="24"/>
  <c r="D753" i="24"/>
  <c r="C753" i="24"/>
  <c r="B753" i="24"/>
  <c r="AS752" i="24"/>
  <c r="AR752" i="24"/>
  <c r="AQ752" i="24"/>
  <c r="AP752" i="24"/>
  <c r="AO752" i="24"/>
  <c r="AN752" i="24"/>
  <c r="AM752" i="24"/>
  <c r="AL752" i="24"/>
  <c r="AK752" i="24"/>
  <c r="AJ752" i="24"/>
  <c r="AI752" i="24"/>
  <c r="AH752" i="24"/>
  <c r="AG752" i="24"/>
  <c r="AF752" i="24"/>
  <c r="AE752" i="24"/>
  <c r="AD752" i="24"/>
  <c r="AB752" i="24"/>
  <c r="AA752" i="24"/>
  <c r="Z752" i="24"/>
  <c r="Y752" i="24"/>
  <c r="X752" i="24"/>
  <c r="W752" i="24"/>
  <c r="V752" i="24"/>
  <c r="U752" i="24"/>
  <c r="T752" i="24"/>
  <c r="S752" i="24"/>
  <c r="R752" i="24"/>
  <c r="Q752" i="24"/>
  <c r="P752" i="24"/>
  <c r="O752" i="24"/>
  <c r="N752" i="24"/>
  <c r="M752" i="24"/>
  <c r="L752" i="24"/>
  <c r="K752" i="24"/>
  <c r="J752" i="24"/>
  <c r="I752" i="24"/>
  <c r="H752" i="24"/>
  <c r="G752" i="24"/>
  <c r="F752" i="24"/>
  <c r="E752" i="24"/>
  <c r="D752" i="24"/>
  <c r="C752" i="24"/>
  <c r="B752" i="24"/>
  <c r="AS751" i="24"/>
  <c r="AR751" i="24"/>
  <c r="AQ751" i="24"/>
  <c r="AP751" i="24"/>
  <c r="AO751" i="24"/>
  <c r="AN751" i="24"/>
  <c r="AM751" i="24"/>
  <c r="AL751" i="24"/>
  <c r="AK751" i="24"/>
  <c r="AJ751" i="24"/>
  <c r="AI751" i="24"/>
  <c r="AH751" i="24"/>
  <c r="AG751" i="24"/>
  <c r="AF751" i="24"/>
  <c r="AE751" i="24"/>
  <c r="AD751" i="24"/>
  <c r="AB751" i="24"/>
  <c r="AA751" i="24"/>
  <c r="Z751" i="24"/>
  <c r="Y751" i="24"/>
  <c r="X751" i="24"/>
  <c r="W751" i="24"/>
  <c r="V751" i="24"/>
  <c r="U751" i="24"/>
  <c r="T751" i="24"/>
  <c r="S751" i="24"/>
  <c r="R751" i="24"/>
  <c r="Q751" i="24"/>
  <c r="P751" i="24"/>
  <c r="O751" i="24"/>
  <c r="N751" i="24"/>
  <c r="M751" i="24"/>
  <c r="L751" i="24"/>
  <c r="K751" i="24"/>
  <c r="J751" i="24"/>
  <c r="I751" i="24"/>
  <c r="H751" i="24"/>
  <c r="G751" i="24"/>
  <c r="F751" i="24"/>
  <c r="E751" i="24"/>
  <c r="D751" i="24"/>
  <c r="C751" i="24"/>
  <c r="B751" i="24"/>
  <c r="AS750" i="24"/>
  <c r="AR750" i="24"/>
  <c r="AQ750" i="24"/>
  <c r="AP750" i="24"/>
  <c r="AO750" i="24"/>
  <c r="AN750" i="24"/>
  <c r="AM750" i="24"/>
  <c r="AL750" i="24"/>
  <c r="AK750" i="24"/>
  <c r="AJ750" i="24"/>
  <c r="AI750" i="24"/>
  <c r="AH750" i="24"/>
  <c r="AG750" i="24"/>
  <c r="AF750" i="24"/>
  <c r="AE750" i="24"/>
  <c r="AD750" i="24"/>
  <c r="AB750" i="24"/>
  <c r="AA750" i="24"/>
  <c r="Z750" i="24"/>
  <c r="Y750" i="24"/>
  <c r="X750" i="24"/>
  <c r="W750" i="24"/>
  <c r="V750" i="24"/>
  <c r="U750" i="24"/>
  <c r="T750" i="24"/>
  <c r="S750" i="24"/>
  <c r="R750" i="24"/>
  <c r="Q750" i="24"/>
  <c r="P750" i="24"/>
  <c r="O750" i="24"/>
  <c r="N750" i="24"/>
  <c r="M750" i="24"/>
  <c r="L750" i="24"/>
  <c r="K750" i="24"/>
  <c r="J750" i="24"/>
  <c r="I750" i="24"/>
  <c r="H750" i="24"/>
  <c r="G750" i="24"/>
  <c r="F750" i="24"/>
  <c r="E750" i="24"/>
  <c r="D750" i="24"/>
  <c r="C750" i="24"/>
  <c r="B750" i="24"/>
  <c r="AS749" i="24"/>
  <c r="AR749" i="24"/>
  <c r="AQ749" i="24"/>
  <c r="AP749" i="24"/>
  <c r="AO749" i="24"/>
  <c r="AN749" i="24"/>
  <c r="AM749" i="24"/>
  <c r="AL749" i="24"/>
  <c r="AK749" i="24"/>
  <c r="AJ749" i="24"/>
  <c r="AI749" i="24"/>
  <c r="AH749" i="24"/>
  <c r="AG749" i="24"/>
  <c r="AF749" i="24"/>
  <c r="AE749" i="24"/>
  <c r="AD749" i="24"/>
  <c r="AB749" i="24"/>
  <c r="AA749" i="24"/>
  <c r="Z749" i="24"/>
  <c r="Y749" i="24"/>
  <c r="X749" i="24"/>
  <c r="W749" i="24"/>
  <c r="V749" i="24"/>
  <c r="U749" i="24"/>
  <c r="T749" i="24"/>
  <c r="S749" i="24"/>
  <c r="R749" i="24"/>
  <c r="Q749" i="24"/>
  <c r="P749" i="24"/>
  <c r="O749" i="24"/>
  <c r="N749" i="24"/>
  <c r="M749" i="24"/>
  <c r="L749" i="24"/>
  <c r="K749" i="24"/>
  <c r="J749" i="24"/>
  <c r="I749" i="24"/>
  <c r="H749" i="24"/>
  <c r="G749" i="24"/>
  <c r="F749" i="24"/>
  <c r="E749" i="24"/>
  <c r="D749" i="24"/>
  <c r="C749" i="24"/>
  <c r="B749" i="24"/>
  <c r="AS748" i="24"/>
  <c r="AR748" i="24"/>
  <c r="AQ748" i="24"/>
  <c r="AP748" i="24"/>
  <c r="AO748" i="24"/>
  <c r="AN748" i="24"/>
  <c r="AM748" i="24"/>
  <c r="AL748" i="24"/>
  <c r="AK748" i="24"/>
  <c r="AJ748" i="24"/>
  <c r="AI748" i="24"/>
  <c r="AH748" i="24"/>
  <c r="AG748" i="24"/>
  <c r="AF748" i="24"/>
  <c r="AE748" i="24"/>
  <c r="AD748" i="24"/>
  <c r="AB748" i="24"/>
  <c r="AA748" i="24"/>
  <c r="Z748" i="24"/>
  <c r="Y748" i="24"/>
  <c r="X748" i="24"/>
  <c r="W748" i="24"/>
  <c r="V748" i="24"/>
  <c r="U748" i="24"/>
  <c r="T748" i="24"/>
  <c r="S748" i="24"/>
  <c r="R748" i="24"/>
  <c r="Q748" i="24"/>
  <c r="P748" i="24"/>
  <c r="O748" i="24"/>
  <c r="N748" i="24"/>
  <c r="M748" i="24"/>
  <c r="L748" i="24"/>
  <c r="K748" i="24"/>
  <c r="J748" i="24"/>
  <c r="I748" i="24"/>
  <c r="H748" i="24"/>
  <c r="G748" i="24"/>
  <c r="F748" i="24"/>
  <c r="E748" i="24"/>
  <c r="D748" i="24"/>
  <c r="C748" i="24"/>
  <c r="B748" i="24"/>
  <c r="A748" i="24"/>
  <c r="AS747" i="24"/>
  <c r="AR747" i="24"/>
  <c r="AQ747" i="24"/>
  <c r="AP747" i="24"/>
  <c r="AO747" i="24"/>
  <c r="AN747" i="24"/>
  <c r="AM747" i="24"/>
  <c r="AL747" i="24"/>
  <c r="AK747" i="24"/>
  <c r="AJ747" i="24"/>
  <c r="AI747" i="24"/>
  <c r="AH747" i="24"/>
  <c r="AG747" i="24"/>
  <c r="AF747" i="24"/>
  <c r="AE747" i="24"/>
  <c r="AD747" i="24"/>
  <c r="AB747" i="24"/>
  <c r="AA747" i="24"/>
  <c r="Z747" i="24"/>
  <c r="Y747" i="24"/>
  <c r="X747" i="24"/>
  <c r="W747" i="24"/>
  <c r="V747" i="24"/>
  <c r="U747" i="24"/>
  <c r="T747" i="24"/>
  <c r="S747" i="24"/>
  <c r="R747" i="24"/>
  <c r="Q747" i="24"/>
  <c r="P747" i="24"/>
  <c r="O747" i="24"/>
  <c r="N747" i="24"/>
  <c r="M747" i="24"/>
  <c r="L747" i="24"/>
  <c r="K747" i="24"/>
  <c r="J747" i="24"/>
  <c r="I747" i="24"/>
  <c r="H747" i="24"/>
  <c r="G747" i="24"/>
  <c r="F747" i="24"/>
  <c r="E747" i="24"/>
  <c r="D747" i="24"/>
  <c r="C747" i="24"/>
  <c r="B747" i="24"/>
  <c r="A747" i="24"/>
  <c r="AS746" i="24"/>
  <c r="AR746" i="24"/>
  <c r="AQ746" i="24"/>
  <c r="AP746" i="24"/>
  <c r="AO746" i="24"/>
  <c r="AN746" i="24"/>
  <c r="AM746" i="24"/>
  <c r="AL746" i="24"/>
  <c r="AK746" i="24"/>
  <c r="AJ746" i="24"/>
  <c r="AI746" i="24"/>
  <c r="AE746" i="24"/>
  <c r="AD746" i="24"/>
  <c r="P746" i="24"/>
  <c r="O746" i="24"/>
  <c r="N746" i="24"/>
  <c r="M746" i="24"/>
  <c r="L746" i="24"/>
  <c r="K746" i="24"/>
  <c r="J746" i="24"/>
  <c r="I746" i="24"/>
  <c r="H746" i="24"/>
  <c r="G746" i="24"/>
  <c r="F746" i="24"/>
  <c r="E746" i="24"/>
  <c r="D746" i="24"/>
  <c r="C746" i="24"/>
  <c r="B746" i="24"/>
  <c r="AS745" i="24"/>
  <c r="AR745" i="24"/>
  <c r="AQ745" i="24"/>
  <c r="AP745" i="24"/>
  <c r="AO745" i="24"/>
  <c r="AN745" i="24"/>
  <c r="AM745" i="24"/>
  <c r="AL745" i="24"/>
  <c r="AK745" i="24"/>
  <c r="AJ745" i="24"/>
  <c r="AI745" i="24"/>
  <c r="AE745" i="24"/>
  <c r="AD745" i="24"/>
  <c r="AB745" i="24"/>
  <c r="AA745" i="24"/>
  <c r="Z745" i="24"/>
  <c r="Y745" i="24"/>
  <c r="X745" i="24"/>
  <c r="W745" i="24"/>
  <c r="V745" i="24"/>
  <c r="U745" i="24"/>
  <c r="T745" i="24"/>
  <c r="S745" i="24"/>
  <c r="R745" i="24"/>
  <c r="Q745" i="24"/>
  <c r="P745" i="24"/>
  <c r="O745" i="24"/>
  <c r="N745" i="24"/>
  <c r="M745" i="24"/>
  <c r="L745" i="24"/>
  <c r="K745" i="24"/>
  <c r="J745" i="24"/>
  <c r="I745" i="24"/>
  <c r="H745" i="24"/>
  <c r="G745" i="24"/>
  <c r="F745" i="24"/>
  <c r="E745" i="24"/>
  <c r="D745" i="24"/>
  <c r="C745" i="24"/>
  <c r="B745" i="24"/>
  <c r="AS744" i="24"/>
  <c r="AR744" i="24"/>
  <c r="AQ744" i="24"/>
  <c r="AP744" i="24"/>
  <c r="AO744" i="24"/>
  <c r="AN744" i="24"/>
  <c r="AM744" i="24"/>
  <c r="AL744" i="24"/>
  <c r="AK744" i="24"/>
  <c r="AJ744" i="24"/>
  <c r="AI744" i="24"/>
  <c r="AE744" i="24"/>
  <c r="AD744" i="24"/>
  <c r="AB744" i="24"/>
  <c r="AA744" i="24"/>
  <c r="Z744" i="24"/>
  <c r="Y744" i="24"/>
  <c r="X744" i="24"/>
  <c r="W744" i="24"/>
  <c r="V744" i="24"/>
  <c r="U744" i="24"/>
  <c r="T744" i="24"/>
  <c r="S744" i="24"/>
  <c r="R744" i="24"/>
  <c r="Q744" i="24"/>
  <c r="P744" i="24"/>
  <c r="O744" i="24"/>
  <c r="N744" i="24"/>
  <c r="M744" i="24"/>
  <c r="L744" i="24"/>
  <c r="K744" i="24"/>
  <c r="J744" i="24"/>
  <c r="I744" i="24"/>
  <c r="H744" i="24"/>
  <c r="G744" i="24"/>
  <c r="F744" i="24"/>
  <c r="E744" i="24"/>
  <c r="D744" i="24"/>
  <c r="C744" i="24"/>
  <c r="B744" i="24"/>
  <c r="AS743" i="24"/>
  <c r="AR743" i="24"/>
  <c r="AQ743" i="24"/>
  <c r="AP743" i="24"/>
  <c r="AO743" i="24"/>
  <c r="AN743" i="24"/>
  <c r="AM743" i="24"/>
  <c r="AL743" i="24"/>
  <c r="AK743" i="24"/>
  <c r="AJ743" i="24"/>
  <c r="AI743" i="24"/>
  <c r="AE743" i="24"/>
  <c r="AD743" i="24"/>
  <c r="P743" i="24"/>
  <c r="O743" i="24"/>
  <c r="N743" i="24"/>
  <c r="M743" i="24"/>
  <c r="L743" i="24"/>
  <c r="K743" i="24"/>
  <c r="J743" i="24"/>
  <c r="I743" i="24"/>
  <c r="H743" i="24"/>
  <c r="G743" i="24"/>
  <c r="F743" i="24"/>
  <c r="E743" i="24"/>
  <c r="D743" i="24"/>
  <c r="C743" i="24"/>
  <c r="B743" i="24"/>
  <c r="AS742" i="24"/>
  <c r="AR742" i="24"/>
  <c r="AQ742" i="24"/>
  <c r="AP742" i="24"/>
  <c r="AO742" i="24"/>
  <c r="AN742" i="24"/>
  <c r="AM742" i="24"/>
  <c r="AL742" i="24"/>
  <c r="AK742" i="24"/>
  <c r="AJ742" i="24"/>
  <c r="AI742" i="24"/>
  <c r="AE742" i="24"/>
  <c r="AD742" i="24"/>
  <c r="AB742" i="24"/>
  <c r="AA742" i="24"/>
  <c r="Z742" i="24"/>
  <c r="Y742" i="24"/>
  <c r="X742" i="24"/>
  <c r="W742" i="24"/>
  <c r="V742" i="24"/>
  <c r="U742" i="24"/>
  <c r="T742" i="24"/>
  <c r="S742" i="24"/>
  <c r="R742" i="24"/>
  <c r="Q742" i="24"/>
  <c r="P742" i="24"/>
  <c r="O742" i="24"/>
  <c r="N742" i="24"/>
  <c r="M742" i="24"/>
  <c r="L742" i="24"/>
  <c r="K742" i="24"/>
  <c r="J742" i="24"/>
  <c r="I742" i="24"/>
  <c r="H742" i="24"/>
  <c r="G742" i="24"/>
  <c r="F742" i="24"/>
  <c r="E742" i="24"/>
  <c r="D742" i="24"/>
  <c r="C742" i="24"/>
  <c r="B742" i="24"/>
  <c r="AS741" i="24"/>
  <c r="AR741" i="24"/>
  <c r="AQ741" i="24"/>
  <c r="AP741" i="24"/>
  <c r="AO741" i="24"/>
  <c r="AN741" i="24"/>
  <c r="AM741" i="24"/>
  <c r="AL741" i="24"/>
  <c r="AK741" i="24"/>
  <c r="AJ741" i="24"/>
  <c r="AI741" i="24"/>
  <c r="AE741" i="24"/>
  <c r="AD741" i="24"/>
  <c r="AB741" i="24"/>
  <c r="AA741" i="24"/>
  <c r="Z741" i="24"/>
  <c r="Y741" i="24"/>
  <c r="X741" i="24"/>
  <c r="W741" i="24"/>
  <c r="V741" i="24"/>
  <c r="U741" i="24"/>
  <c r="T741" i="24"/>
  <c r="S741" i="24"/>
  <c r="R741" i="24"/>
  <c r="Q741" i="24"/>
  <c r="P741" i="24"/>
  <c r="O741" i="24"/>
  <c r="N741" i="24"/>
  <c r="M741" i="24"/>
  <c r="L741" i="24"/>
  <c r="K741" i="24"/>
  <c r="J741" i="24"/>
  <c r="I741" i="24"/>
  <c r="H741" i="24"/>
  <c r="G741" i="24"/>
  <c r="F741" i="24"/>
  <c r="E741" i="24"/>
  <c r="D741" i="24"/>
  <c r="C741" i="24"/>
  <c r="B741" i="24"/>
  <c r="AS740" i="24"/>
  <c r="AR740" i="24"/>
  <c r="AQ740" i="24"/>
  <c r="AP740" i="24"/>
  <c r="AO740" i="24"/>
  <c r="AN740" i="24"/>
  <c r="AM740" i="24"/>
  <c r="AL740" i="24"/>
  <c r="AK740" i="24"/>
  <c r="AJ740" i="24"/>
  <c r="AI740" i="24"/>
  <c r="AE740" i="24"/>
  <c r="AD740" i="24"/>
  <c r="P740" i="24"/>
  <c r="O740" i="24"/>
  <c r="N740" i="24"/>
  <c r="M740" i="24"/>
  <c r="L740" i="24"/>
  <c r="K740" i="24"/>
  <c r="J740" i="24"/>
  <c r="I740" i="24"/>
  <c r="H740" i="24"/>
  <c r="G740" i="24"/>
  <c r="F740" i="24"/>
  <c r="E740" i="24"/>
  <c r="D740" i="24"/>
  <c r="C740" i="24"/>
  <c r="B740" i="24"/>
  <c r="AS739" i="24"/>
  <c r="AR739" i="24"/>
  <c r="AQ739" i="24"/>
  <c r="AP739" i="24"/>
  <c r="AO739" i="24"/>
  <c r="AN739" i="24"/>
  <c r="AM739" i="24"/>
  <c r="AL739" i="24"/>
  <c r="AK739" i="24"/>
  <c r="AJ739" i="24"/>
  <c r="AI739" i="24"/>
  <c r="AE739" i="24"/>
  <c r="AD739" i="24"/>
  <c r="AB739" i="24"/>
  <c r="AA739" i="24"/>
  <c r="Z739" i="24"/>
  <c r="Y739" i="24"/>
  <c r="X739" i="24"/>
  <c r="W739" i="24"/>
  <c r="V739" i="24"/>
  <c r="U739" i="24"/>
  <c r="T739" i="24"/>
  <c r="S739" i="24"/>
  <c r="R739" i="24"/>
  <c r="Q739" i="24"/>
  <c r="P739" i="24"/>
  <c r="O739" i="24"/>
  <c r="N739" i="24"/>
  <c r="M739" i="24"/>
  <c r="L739" i="24"/>
  <c r="K739" i="24"/>
  <c r="J739" i="24"/>
  <c r="I739" i="24"/>
  <c r="H739" i="24"/>
  <c r="G739" i="24"/>
  <c r="F739" i="24"/>
  <c r="E739" i="24"/>
  <c r="D739" i="24"/>
  <c r="C739" i="24"/>
  <c r="B739" i="24"/>
  <c r="AS738" i="24"/>
  <c r="AR738" i="24"/>
  <c r="AQ738" i="24"/>
  <c r="AP738" i="24"/>
  <c r="AO738" i="24"/>
  <c r="AN738" i="24"/>
  <c r="AM738" i="24"/>
  <c r="AL738" i="24"/>
  <c r="AK738" i="24"/>
  <c r="AJ738" i="24"/>
  <c r="AI738" i="24"/>
  <c r="AE738" i="24"/>
  <c r="AD738" i="24"/>
  <c r="AB738" i="24"/>
  <c r="AA738" i="24"/>
  <c r="Z738" i="24"/>
  <c r="Y738" i="24"/>
  <c r="X738" i="24"/>
  <c r="W738" i="24"/>
  <c r="V738" i="24"/>
  <c r="U738" i="24"/>
  <c r="T738" i="24"/>
  <c r="S738" i="24"/>
  <c r="R738" i="24"/>
  <c r="Q738" i="24"/>
  <c r="P738" i="24"/>
  <c r="O738" i="24"/>
  <c r="N738" i="24"/>
  <c r="M738" i="24"/>
  <c r="L738" i="24"/>
  <c r="K738" i="24"/>
  <c r="J738" i="24"/>
  <c r="I738" i="24"/>
  <c r="H738" i="24"/>
  <c r="G738" i="24"/>
  <c r="F738" i="24"/>
  <c r="E738" i="24"/>
  <c r="D738" i="24"/>
  <c r="C738" i="24"/>
  <c r="B738" i="24"/>
  <c r="AS737" i="24"/>
  <c r="AR737" i="24"/>
  <c r="AQ737" i="24"/>
  <c r="AP737" i="24"/>
  <c r="AO737" i="24"/>
  <c r="AN737" i="24"/>
  <c r="AM737" i="24"/>
  <c r="AL737" i="24"/>
  <c r="AK737" i="24"/>
  <c r="AJ737" i="24"/>
  <c r="AI737" i="24"/>
  <c r="AE737" i="24"/>
  <c r="AD737" i="24"/>
  <c r="P737" i="24"/>
  <c r="O737" i="24"/>
  <c r="N737" i="24"/>
  <c r="M737" i="24"/>
  <c r="L737" i="24"/>
  <c r="K737" i="24"/>
  <c r="J737" i="24"/>
  <c r="I737" i="24"/>
  <c r="H737" i="24"/>
  <c r="G737" i="24"/>
  <c r="F737" i="24"/>
  <c r="E737" i="24"/>
  <c r="D737" i="24"/>
  <c r="C737" i="24"/>
  <c r="B737" i="24"/>
  <c r="AS736" i="24"/>
  <c r="AR736" i="24"/>
  <c r="AQ736" i="24"/>
  <c r="AP736" i="24"/>
  <c r="AO736" i="24"/>
  <c r="AN736" i="24"/>
  <c r="AM736" i="24"/>
  <c r="AL736" i="24"/>
  <c r="AK736" i="24"/>
  <c r="AJ736" i="24"/>
  <c r="AI736" i="24"/>
  <c r="AH736" i="24"/>
  <c r="AG736" i="24"/>
  <c r="AF736" i="24"/>
  <c r="AE736" i="24"/>
  <c r="AD736" i="24"/>
  <c r="AB736" i="24"/>
  <c r="AA736" i="24"/>
  <c r="Z736" i="24"/>
  <c r="Y736" i="24"/>
  <c r="X736" i="24"/>
  <c r="W736" i="24"/>
  <c r="V736" i="24"/>
  <c r="U736" i="24"/>
  <c r="T736" i="24"/>
  <c r="S736" i="24"/>
  <c r="R736" i="24"/>
  <c r="Q736" i="24"/>
  <c r="P736" i="24"/>
  <c r="O736" i="24"/>
  <c r="N736" i="24"/>
  <c r="M736" i="24"/>
  <c r="L736" i="24"/>
  <c r="K736" i="24"/>
  <c r="J736" i="24"/>
  <c r="I736" i="24"/>
  <c r="H736" i="24"/>
  <c r="G736" i="24"/>
  <c r="F736" i="24"/>
  <c r="E736" i="24"/>
  <c r="D736" i="24"/>
  <c r="C736" i="24"/>
  <c r="B736" i="24"/>
  <c r="A736" i="24"/>
  <c r="AS735" i="24"/>
  <c r="AR735" i="24"/>
  <c r="AQ735" i="24"/>
  <c r="AP735" i="24"/>
  <c r="AO735" i="24"/>
  <c r="AN735" i="24"/>
  <c r="AM735" i="24"/>
  <c r="AL735" i="24"/>
  <c r="AK735" i="24"/>
  <c r="AJ735" i="24"/>
  <c r="AI735" i="24"/>
  <c r="AH735" i="24"/>
  <c r="AG735" i="24"/>
  <c r="AF735" i="24"/>
  <c r="AE735" i="24"/>
  <c r="AD735" i="24"/>
  <c r="AB735" i="24"/>
  <c r="AA735" i="24"/>
  <c r="Z735" i="24"/>
  <c r="Y735" i="24"/>
  <c r="X735" i="24"/>
  <c r="W735" i="24"/>
  <c r="V735" i="24"/>
  <c r="U735" i="24"/>
  <c r="T735" i="24"/>
  <c r="S735" i="24"/>
  <c r="R735" i="24"/>
  <c r="Q735" i="24"/>
  <c r="P735" i="24"/>
  <c r="O735" i="24"/>
  <c r="N735" i="24"/>
  <c r="M735" i="24"/>
  <c r="L735" i="24"/>
  <c r="K735" i="24"/>
  <c r="J735" i="24"/>
  <c r="I735" i="24"/>
  <c r="H735" i="24"/>
  <c r="G735" i="24"/>
  <c r="F735" i="24"/>
  <c r="E735" i="24"/>
  <c r="D735" i="24"/>
  <c r="C735" i="24"/>
  <c r="B735" i="24"/>
  <c r="A735" i="24"/>
  <c r="AS734" i="24"/>
  <c r="AR734" i="24"/>
  <c r="AQ734" i="24"/>
  <c r="AP734" i="24"/>
  <c r="AO734" i="24"/>
  <c r="AN734" i="24"/>
  <c r="AM734" i="24"/>
  <c r="AL734" i="24"/>
  <c r="AK734" i="24"/>
  <c r="AJ734" i="24"/>
  <c r="AI734" i="24"/>
  <c r="AE734" i="24"/>
  <c r="AD734" i="24"/>
  <c r="P734" i="24"/>
  <c r="O734" i="24"/>
  <c r="N734" i="24"/>
  <c r="M734" i="24"/>
  <c r="L734" i="24"/>
  <c r="K734" i="24"/>
  <c r="J734" i="24"/>
  <c r="I734" i="24"/>
  <c r="H734" i="24"/>
  <c r="G734" i="24"/>
  <c r="F734" i="24"/>
  <c r="E734" i="24"/>
  <c r="D734" i="24"/>
  <c r="C734" i="24"/>
  <c r="B734" i="24"/>
  <c r="A734" i="24"/>
  <c r="AS733" i="24"/>
  <c r="AR733" i="24"/>
  <c r="AQ733" i="24"/>
  <c r="AP733" i="24"/>
  <c r="AO733" i="24"/>
  <c r="AN733" i="24"/>
  <c r="AM733" i="24"/>
  <c r="AL733" i="24"/>
  <c r="AK733" i="24"/>
  <c r="AJ733" i="24"/>
  <c r="AI733" i="24"/>
  <c r="AE733" i="24"/>
  <c r="AD733" i="24"/>
  <c r="AB733" i="24"/>
  <c r="AA733" i="24"/>
  <c r="Z733" i="24"/>
  <c r="Y733" i="24"/>
  <c r="X733" i="24"/>
  <c r="W733" i="24"/>
  <c r="V733" i="24"/>
  <c r="U733" i="24"/>
  <c r="T733" i="24"/>
  <c r="S733" i="24"/>
  <c r="R733" i="24"/>
  <c r="Q733" i="24"/>
  <c r="P733" i="24"/>
  <c r="O733" i="24"/>
  <c r="N733" i="24"/>
  <c r="M733" i="24"/>
  <c r="L733" i="24"/>
  <c r="K733" i="24"/>
  <c r="J733" i="24"/>
  <c r="I733" i="24"/>
  <c r="H733" i="24"/>
  <c r="G733" i="24"/>
  <c r="F733" i="24"/>
  <c r="E733" i="24"/>
  <c r="D733" i="24"/>
  <c r="C733" i="24"/>
  <c r="B733" i="24"/>
  <c r="A733" i="24"/>
  <c r="AS732" i="24"/>
  <c r="AR732" i="24"/>
  <c r="AQ732" i="24"/>
  <c r="AP732" i="24"/>
  <c r="AO732" i="24"/>
  <c r="AN732" i="24"/>
  <c r="AM732" i="24"/>
  <c r="AL732" i="24"/>
  <c r="AK732" i="24"/>
  <c r="AJ732" i="24"/>
  <c r="AI732" i="24"/>
  <c r="AE732" i="24"/>
  <c r="AD732" i="24"/>
  <c r="AB732" i="24"/>
  <c r="AA732" i="24"/>
  <c r="Z732" i="24"/>
  <c r="Y732" i="24"/>
  <c r="X732" i="24"/>
  <c r="W732" i="24"/>
  <c r="V732" i="24"/>
  <c r="U732" i="24"/>
  <c r="T732" i="24"/>
  <c r="S732" i="24"/>
  <c r="R732" i="24"/>
  <c r="Q732" i="24"/>
  <c r="P732" i="24"/>
  <c r="O732" i="24"/>
  <c r="N732" i="24"/>
  <c r="M732" i="24"/>
  <c r="L732" i="24"/>
  <c r="K732" i="24"/>
  <c r="J732" i="24"/>
  <c r="I732" i="24"/>
  <c r="H732" i="24"/>
  <c r="G732" i="24"/>
  <c r="F732" i="24"/>
  <c r="E732" i="24"/>
  <c r="D732" i="24"/>
  <c r="C732" i="24"/>
  <c r="B732" i="24"/>
  <c r="A732" i="24"/>
  <c r="AS731" i="24"/>
  <c r="AR731" i="24"/>
  <c r="AQ731" i="24"/>
  <c r="AP731" i="24"/>
  <c r="AO731" i="24"/>
  <c r="AN731" i="24"/>
  <c r="AM731" i="24"/>
  <c r="AL731" i="24"/>
  <c r="AK731" i="24"/>
  <c r="AJ731" i="24"/>
  <c r="AI731" i="24"/>
  <c r="AE731" i="24"/>
  <c r="AD731" i="24"/>
  <c r="P731" i="24"/>
  <c r="O731" i="24"/>
  <c r="N731" i="24"/>
  <c r="M731" i="24"/>
  <c r="L731" i="24"/>
  <c r="K731" i="24"/>
  <c r="J731" i="24"/>
  <c r="I731" i="24"/>
  <c r="H731" i="24"/>
  <c r="G731" i="24"/>
  <c r="F731" i="24"/>
  <c r="E731" i="24"/>
  <c r="D731" i="24"/>
  <c r="C731" i="24"/>
  <c r="B731" i="24"/>
  <c r="A731" i="24"/>
  <c r="AS730" i="24"/>
  <c r="AR730" i="24"/>
  <c r="AQ730" i="24"/>
  <c r="AP730" i="24"/>
  <c r="AO730" i="24"/>
  <c r="AN730" i="24"/>
  <c r="AM730" i="24"/>
  <c r="AL730" i="24"/>
  <c r="AK730" i="24"/>
  <c r="AJ730" i="24"/>
  <c r="AI730" i="24"/>
  <c r="AE730" i="24"/>
  <c r="AD730" i="24"/>
  <c r="AB730" i="24"/>
  <c r="AA730" i="24"/>
  <c r="Z730" i="24"/>
  <c r="Y730" i="24"/>
  <c r="X730" i="24"/>
  <c r="W730" i="24"/>
  <c r="V730" i="24"/>
  <c r="U730" i="24"/>
  <c r="T730" i="24"/>
  <c r="S730" i="24"/>
  <c r="R730" i="24"/>
  <c r="Q730" i="24"/>
  <c r="P730" i="24"/>
  <c r="O730" i="24"/>
  <c r="N730" i="24"/>
  <c r="M730" i="24"/>
  <c r="L730" i="24"/>
  <c r="K730" i="24"/>
  <c r="J730" i="24"/>
  <c r="I730" i="24"/>
  <c r="H730" i="24"/>
  <c r="G730" i="24"/>
  <c r="F730" i="24"/>
  <c r="E730" i="24"/>
  <c r="D730" i="24"/>
  <c r="C730" i="24"/>
  <c r="B730" i="24"/>
  <c r="A730" i="24"/>
  <c r="AS729" i="24"/>
  <c r="AR729" i="24"/>
  <c r="AQ729" i="24"/>
  <c r="AP729" i="24"/>
  <c r="AO729" i="24"/>
  <c r="AN729" i="24"/>
  <c r="AM729" i="24"/>
  <c r="AL729" i="24"/>
  <c r="AK729" i="24"/>
  <c r="AJ729" i="24"/>
  <c r="AI729" i="24"/>
  <c r="AE729" i="24"/>
  <c r="AD729" i="24"/>
  <c r="AB729" i="24"/>
  <c r="AA729" i="24"/>
  <c r="Z729" i="24"/>
  <c r="Y729" i="24"/>
  <c r="X729" i="24"/>
  <c r="W729" i="24"/>
  <c r="V729" i="24"/>
  <c r="U729" i="24"/>
  <c r="T729" i="24"/>
  <c r="S729" i="24"/>
  <c r="R729" i="24"/>
  <c r="Q729" i="24"/>
  <c r="P729" i="24"/>
  <c r="O729" i="24"/>
  <c r="N729" i="24"/>
  <c r="M729" i="24"/>
  <c r="L729" i="24"/>
  <c r="K729" i="24"/>
  <c r="J729" i="24"/>
  <c r="I729" i="24"/>
  <c r="H729" i="24"/>
  <c r="G729" i="24"/>
  <c r="F729" i="24"/>
  <c r="E729" i="24"/>
  <c r="D729" i="24"/>
  <c r="C729" i="24"/>
  <c r="B729" i="24"/>
  <c r="A729" i="24"/>
  <c r="AS728" i="24"/>
  <c r="AR728" i="24"/>
  <c r="AQ728" i="24"/>
  <c r="AP728" i="24"/>
  <c r="AO728" i="24"/>
  <c r="AN728" i="24"/>
  <c r="AM728" i="24"/>
  <c r="AL728" i="24"/>
  <c r="AK728" i="24"/>
  <c r="AJ728" i="24"/>
  <c r="AI728" i="24"/>
  <c r="AE728" i="24"/>
  <c r="AD728" i="24"/>
  <c r="P728" i="24"/>
  <c r="O728" i="24"/>
  <c r="N728" i="24"/>
  <c r="M728" i="24"/>
  <c r="L728" i="24"/>
  <c r="K728" i="24"/>
  <c r="J728" i="24"/>
  <c r="I728" i="24"/>
  <c r="H728" i="24"/>
  <c r="G728" i="24"/>
  <c r="F728" i="24"/>
  <c r="E728" i="24"/>
  <c r="D728" i="24"/>
  <c r="C728" i="24"/>
  <c r="B728" i="24"/>
  <c r="A728" i="24"/>
  <c r="AS727" i="24"/>
  <c r="AR727" i="24"/>
  <c r="AQ727" i="24"/>
  <c r="AP727" i="24"/>
  <c r="AO727" i="24"/>
  <c r="AN727" i="24"/>
  <c r="AM727" i="24"/>
  <c r="AL727" i="24"/>
  <c r="AK727" i="24"/>
  <c r="AJ727" i="24"/>
  <c r="AI727" i="24"/>
  <c r="AE727" i="24"/>
  <c r="AD727" i="24"/>
  <c r="AB727" i="24"/>
  <c r="AA727" i="24"/>
  <c r="Z727" i="24"/>
  <c r="Y727" i="24"/>
  <c r="X727" i="24"/>
  <c r="W727" i="24"/>
  <c r="V727" i="24"/>
  <c r="U727" i="24"/>
  <c r="T727" i="24"/>
  <c r="S727" i="24"/>
  <c r="R727" i="24"/>
  <c r="Q727" i="24"/>
  <c r="P727" i="24"/>
  <c r="O727" i="24"/>
  <c r="N727" i="24"/>
  <c r="M727" i="24"/>
  <c r="L727" i="24"/>
  <c r="K727" i="24"/>
  <c r="J727" i="24"/>
  <c r="I727" i="24"/>
  <c r="H727" i="24"/>
  <c r="G727" i="24"/>
  <c r="F727" i="24"/>
  <c r="E727" i="24"/>
  <c r="D727" i="24"/>
  <c r="C727" i="24"/>
  <c r="B727" i="24"/>
  <c r="A727" i="24"/>
  <c r="AS726" i="24"/>
  <c r="AR726" i="24"/>
  <c r="AQ726" i="24"/>
  <c r="AP726" i="24"/>
  <c r="AO726" i="24"/>
  <c r="AN726" i="24"/>
  <c r="AM726" i="24"/>
  <c r="AL726" i="24"/>
  <c r="AK726" i="24"/>
  <c r="AJ726" i="24"/>
  <c r="AI726" i="24"/>
  <c r="AE726" i="24"/>
  <c r="AD726" i="24"/>
  <c r="AB726" i="24"/>
  <c r="AA726" i="24"/>
  <c r="Z726" i="24"/>
  <c r="Y726" i="24"/>
  <c r="X726" i="24"/>
  <c r="W726" i="24"/>
  <c r="V726" i="24"/>
  <c r="U726" i="24"/>
  <c r="T726" i="24"/>
  <c r="S726" i="24"/>
  <c r="R726" i="24"/>
  <c r="Q726" i="24"/>
  <c r="P726" i="24"/>
  <c r="O726" i="24"/>
  <c r="N726" i="24"/>
  <c r="M726" i="24"/>
  <c r="L726" i="24"/>
  <c r="K726" i="24"/>
  <c r="J726" i="24"/>
  <c r="I726" i="24"/>
  <c r="H726" i="24"/>
  <c r="G726" i="24"/>
  <c r="F726" i="24"/>
  <c r="E726" i="24"/>
  <c r="D726" i="24"/>
  <c r="C726" i="24"/>
  <c r="B726" i="24"/>
  <c r="A726" i="24"/>
  <c r="AS725" i="24"/>
  <c r="AR725" i="24"/>
  <c r="AQ725" i="24"/>
  <c r="AP725" i="24"/>
  <c r="AO725" i="24"/>
  <c r="AN725" i="24"/>
  <c r="AM725" i="24"/>
  <c r="AL725" i="24"/>
  <c r="AK725" i="24"/>
  <c r="AJ725" i="24"/>
  <c r="AI725" i="24"/>
  <c r="AE725" i="24"/>
  <c r="AD725" i="24"/>
  <c r="P725" i="24"/>
  <c r="O725" i="24"/>
  <c r="N725" i="24"/>
  <c r="M725" i="24"/>
  <c r="L725" i="24"/>
  <c r="K725" i="24"/>
  <c r="J725" i="24"/>
  <c r="I725" i="24"/>
  <c r="H725" i="24"/>
  <c r="G725" i="24"/>
  <c r="F725" i="24"/>
  <c r="E725" i="24"/>
  <c r="D725" i="24"/>
  <c r="C725" i="24"/>
  <c r="B725" i="24"/>
  <c r="A725" i="24"/>
  <c r="AS724" i="24"/>
  <c r="AR724" i="24"/>
  <c r="AQ724" i="24"/>
  <c r="AP724" i="24"/>
  <c r="AO724" i="24"/>
  <c r="AN724" i="24"/>
  <c r="AM724" i="24"/>
  <c r="AL724" i="24"/>
  <c r="AK724" i="24"/>
  <c r="AJ724" i="24"/>
  <c r="AI724" i="24"/>
  <c r="AH724" i="24"/>
  <c r="AG724" i="24"/>
  <c r="AF724" i="24"/>
  <c r="AE724" i="24"/>
  <c r="AD724" i="24"/>
  <c r="AB724" i="24"/>
  <c r="AA724" i="24"/>
  <c r="Z724" i="24"/>
  <c r="Y724" i="24"/>
  <c r="X724" i="24"/>
  <c r="W724" i="24"/>
  <c r="V724" i="24"/>
  <c r="U724" i="24"/>
  <c r="T724" i="24"/>
  <c r="S724" i="24"/>
  <c r="R724" i="24"/>
  <c r="Q724" i="24"/>
  <c r="P724" i="24"/>
  <c r="O724" i="24"/>
  <c r="N724" i="24"/>
  <c r="M724" i="24"/>
  <c r="L724" i="24"/>
  <c r="K724" i="24"/>
  <c r="J724" i="24"/>
  <c r="I724" i="24"/>
  <c r="H724" i="24"/>
  <c r="G724" i="24"/>
  <c r="F724" i="24"/>
  <c r="E724" i="24"/>
  <c r="D724" i="24"/>
  <c r="C724" i="24"/>
  <c r="B724" i="24"/>
  <c r="A724" i="24"/>
  <c r="AD723" i="24"/>
  <c r="AB723" i="24"/>
  <c r="AA723" i="24"/>
  <c r="Z723" i="24"/>
  <c r="Y723" i="24"/>
  <c r="X723" i="24"/>
  <c r="W723" i="24"/>
  <c r="V723" i="24"/>
  <c r="U723" i="24"/>
  <c r="T723" i="24"/>
  <c r="S723" i="24"/>
  <c r="R723" i="24"/>
  <c r="Q723" i="24"/>
  <c r="P723" i="24"/>
  <c r="O723" i="24"/>
  <c r="N723" i="24"/>
  <c r="M723" i="24"/>
  <c r="L723" i="24"/>
  <c r="K723" i="24"/>
  <c r="J723" i="24"/>
  <c r="I723" i="24"/>
  <c r="H723" i="24"/>
  <c r="G723" i="24"/>
  <c r="F723" i="24"/>
  <c r="E723" i="24"/>
  <c r="D723" i="24"/>
  <c r="C723" i="24"/>
  <c r="B723" i="24"/>
  <c r="A723" i="24"/>
  <c r="AD722" i="24"/>
  <c r="AB722" i="24"/>
  <c r="AA722" i="24"/>
  <c r="Z722" i="24"/>
  <c r="X722" i="24"/>
  <c r="W722" i="24"/>
  <c r="V722" i="24"/>
  <c r="T722" i="24"/>
  <c r="S722" i="24"/>
  <c r="R722" i="24"/>
  <c r="P722" i="24"/>
  <c r="O722" i="24"/>
  <c r="N722" i="24"/>
  <c r="L722" i="24"/>
  <c r="K722" i="24"/>
  <c r="J722" i="24"/>
  <c r="H722" i="24"/>
  <c r="G722" i="24"/>
  <c r="F722" i="24"/>
  <c r="D722" i="24"/>
  <c r="C722" i="24"/>
  <c r="B722" i="24"/>
  <c r="A722" i="24"/>
  <c r="AS721" i="24"/>
  <c r="AR721" i="24"/>
  <c r="AQ721" i="24"/>
  <c r="AP721" i="24"/>
  <c r="AO721" i="24"/>
  <c r="AN721" i="24"/>
  <c r="AM721" i="24"/>
  <c r="AL721" i="24"/>
  <c r="AK721" i="24"/>
  <c r="AJ721" i="24"/>
  <c r="AI721" i="24"/>
  <c r="AH721" i="24"/>
  <c r="AG721" i="24"/>
  <c r="AF721" i="24"/>
  <c r="AE721" i="24"/>
  <c r="AD721" i="24"/>
  <c r="AB721" i="24"/>
  <c r="AA721" i="24"/>
  <c r="Z721" i="24"/>
  <c r="Y721" i="24"/>
  <c r="X721" i="24"/>
  <c r="W721" i="24"/>
  <c r="V721" i="24"/>
  <c r="U721" i="24"/>
  <c r="T721" i="24"/>
  <c r="S721" i="24"/>
  <c r="R721" i="24"/>
  <c r="Q721" i="24"/>
  <c r="P721" i="24"/>
  <c r="O721" i="24"/>
  <c r="N721" i="24"/>
  <c r="M721" i="24"/>
  <c r="L721" i="24"/>
  <c r="K721" i="24"/>
  <c r="J721" i="24"/>
  <c r="I721" i="24"/>
  <c r="H721" i="24"/>
  <c r="G721" i="24"/>
  <c r="F721" i="24"/>
  <c r="E721" i="24"/>
  <c r="D721" i="24"/>
  <c r="C721" i="24"/>
  <c r="B721" i="24"/>
  <c r="A721" i="24"/>
  <c r="AS720" i="24"/>
  <c r="AR720" i="24"/>
  <c r="AQ720" i="24"/>
  <c r="AP720" i="24"/>
  <c r="AO720" i="24"/>
  <c r="AN720" i="24"/>
  <c r="AM720" i="24"/>
  <c r="AL720" i="24"/>
  <c r="AK720" i="24"/>
  <c r="AJ720" i="24"/>
  <c r="AI720" i="24"/>
  <c r="AH720" i="24"/>
  <c r="AG720" i="24"/>
  <c r="AF720" i="24"/>
  <c r="AE720" i="24"/>
  <c r="AD720" i="24"/>
  <c r="Q720" i="24"/>
  <c r="P720" i="24"/>
  <c r="O720" i="24"/>
  <c r="N720" i="24"/>
  <c r="M720" i="24"/>
  <c r="L720" i="24"/>
  <c r="K720" i="24"/>
  <c r="J720" i="24"/>
  <c r="I720" i="24"/>
  <c r="H720" i="24"/>
  <c r="G720" i="24"/>
  <c r="F720" i="24"/>
  <c r="E720" i="24"/>
  <c r="D720" i="24"/>
  <c r="C720" i="24"/>
  <c r="B720" i="24"/>
  <c r="A720" i="24"/>
  <c r="AG719" i="24"/>
  <c r="AF719" i="24"/>
  <c r="AE719" i="24"/>
  <c r="AD719" i="24"/>
  <c r="T719" i="24"/>
  <c r="S719" i="24"/>
  <c r="R719" i="24"/>
  <c r="Q719" i="24"/>
  <c r="P719" i="24"/>
  <c r="O719" i="24"/>
  <c r="N719" i="24"/>
  <c r="M719" i="24"/>
  <c r="L719" i="24"/>
  <c r="K719" i="24"/>
  <c r="J719" i="24"/>
  <c r="I719" i="24"/>
  <c r="H719" i="24"/>
  <c r="G719" i="24"/>
  <c r="F719" i="24"/>
  <c r="E719" i="24"/>
  <c r="D719" i="24"/>
  <c r="C719" i="24"/>
  <c r="B719" i="24"/>
  <c r="A719" i="24"/>
  <c r="AS718" i="24"/>
  <c r="AR718" i="24"/>
  <c r="AQ718" i="24"/>
  <c r="AP718" i="24"/>
  <c r="AO718" i="24"/>
  <c r="AN718" i="24"/>
  <c r="AM718" i="24"/>
  <c r="AL718" i="24"/>
  <c r="AK718" i="24"/>
  <c r="AJ718" i="24"/>
  <c r="AI718" i="24"/>
  <c r="AH718" i="24"/>
  <c r="AG718" i="24"/>
  <c r="AF718" i="24"/>
  <c r="AE718" i="24"/>
  <c r="AD718" i="24"/>
  <c r="Q718" i="24"/>
  <c r="P718" i="24"/>
  <c r="O718" i="24"/>
  <c r="N718" i="24"/>
  <c r="M718" i="24"/>
  <c r="L718" i="24"/>
  <c r="K718" i="24"/>
  <c r="J718" i="24"/>
  <c r="I718" i="24"/>
  <c r="H718" i="24"/>
  <c r="G718" i="24"/>
  <c r="F718" i="24"/>
  <c r="E718" i="24"/>
  <c r="D718" i="24"/>
  <c r="C718" i="24"/>
  <c r="B718" i="24"/>
  <c r="A718" i="24"/>
  <c r="AG717" i="24"/>
  <c r="AF717" i="24"/>
  <c r="AE717" i="24"/>
  <c r="AD717" i="24"/>
  <c r="T717" i="24"/>
  <c r="S717" i="24"/>
  <c r="R717" i="24"/>
  <c r="Q717" i="24"/>
  <c r="P717" i="24"/>
  <c r="O717" i="24"/>
  <c r="N717" i="24"/>
  <c r="M717" i="24"/>
  <c r="L717" i="24"/>
  <c r="K717" i="24"/>
  <c r="J717" i="24"/>
  <c r="I717" i="24"/>
  <c r="H717" i="24"/>
  <c r="G717" i="24"/>
  <c r="F717" i="24"/>
  <c r="E717" i="24"/>
  <c r="D717" i="24"/>
  <c r="C717" i="24"/>
  <c r="B717" i="24"/>
  <c r="A717" i="24"/>
  <c r="AF716" i="24"/>
  <c r="AE716" i="24"/>
  <c r="AD716" i="24"/>
  <c r="P716" i="24"/>
  <c r="O716" i="24"/>
  <c r="N716" i="24"/>
  <c r="M716" i="24"/>
  <c r="L716" i="24"/>
  <c r="K716" i="24"/>
  <c r="J716" i="24"/>
  <c r="I716" i="24"/>
  <c r="H716" i="24"/>
  <c r="G716" i="24"/>
  <c r="F716" i="24"/>
  <c r="E716" i="24"/>
  <c r="D716" i="24"/>
  <c r="C716" i="24"/>
  <c r="B716" i="24"/>
  <c r="A716" i="24"/>
  <c r="AF714" i="24"/>
  <c r="AE714" i="24"/>
  <c r="AD714" i="24"/>
  <c r="O714" i="24"/>
  <c r="N714" i="24"/>
  <c r="M714" i="24"/>
  <c r="L714" i="24"/>
  <c r="K714" i="24"/>
  <c r="J714" i="24"/>
  <c r="I714" i="24"/>
  <c r="H714" i="24"/>
  <c r="G714" i="24"/>
  <c r="F714" i="24"/>
  <c r="E714" i="24"/>
  <c r="D714" i="24"/>
  <c r="C714" i="24"/>
  <c r="B714" i="24"/>
  <c r="A714" i="24"/>
  <c r="AE713" i="24"/>
  <c r="AD713" i="24"/>
  <c r="N713" i="24"/>
  <c r="M713" i="24"/>
  <c r="L713" i="24"/>
  <c r="K713" i="24"/>
  <c r="J713" i="24"/>
  <c r="I713" i="24"/>
  <c r="H713" i="24"/>
  <c r="G713" i="24"/>
  <c r="F713" i="24"/>
  <c r="E713" i="24"/>
  <c r="D713" i="24"/>
  <c r="C713" i="24"/>
  <c r="B713" i="24"/>
  <c r="A713" i="24"/>
  <c r="AS712" i="24"/>
  <c r="AR712" i="24"/>
  <c r="AQ712" i="24"/>
  <c r="AP712" i="24"/>
  <c r="AO712" i="24"/>
  <c r="AN712" i="24"/>
  <c r="AM712" i="24"/>
  <c r="AL712" i="24"/>
  <c r="AK712" i="24"/>
  <c r="AJ712" i="24"/>
  <c r="AI712" i="24"/>
  <c r="AH712" i="24"/>
  <c r="AG712" i="24"/>
  <c r="AF712" i="24"/>
  <c r="AE712" i="24"/>
  <c r="AD712" i="24"/>
  <c r="AB712" i="24"/>
  <c r="AA712" i="24"/>
  <c r="Z712" i="24"/>
  <c r="Y712" i="24"/>
  <c r="X712" i="24"/>
  <c r="W712" i="24"/>
  <c r="V712" i="24"/>
  <c r="U712" i="24"/>
  <c r="T712" i="24"/>
  <c r="S712" i="24"/>
  <c r="R712" i="24"/>
  <c r="Q712" i="24"/>
  <c r="P712" i="24"/>
  <c r="O712" i="24"/>
  <c r="N712" i="24"/>
  <c r="M712" i="24"/>
  <c r="L712" i="24"/>
  <c r="K712" i="24"/>
  <c r="J712" i="24"/>
  <c r="I712" i="24"/>
  <c r="H712" i="24"/>
  <c r="G712" i="24"/>
  <c r="F712" i="24"/>
  <c r="E712" i="24"/>
  <c r="D712" i="24"/>
  <c r="C712" i="24"/>
  <c r="B712" i="24"/>
  <c r="A712" i="24"/>
  <c r="P711" i="24"/>
  <c r="O711" i="24"/>
  <c r="N711" i="24"/>
  <c r="M711" i="24"/>
  <c r="L711" i="24"/>
  <c r="K711" i="24"/>
  <c r="J711" i="24"/>
  <c r="I711" i="24"/>
  <c r="H711" i="24"/>
  <c r="G711" i="24"/>
  <c r="F711" i="24"/>
  <c r="E711" i="24"/>
  <c r="D711" i="24"/>
  <c r="C711" i="24"/>
  <c r="B711" i="24"/>
  <c r="A711" i="24"/>
  <c r="P710" i="24"/>
  <c r="O710" i="24"/>
  <c r="N710" i="24"/>
  <c r="M710" i="24"/>
  <c r="L710" i="24"/>
  <c r="K710" i="24"/>
  <c r="J710" i="24"/>
  <c r="I710" i="24"/>
  <c r="H710" i="24"/>
  <c r="G710" i="24"/>
  <c r="F710" i="24"/>
  <c r="E710" i="24"/>
  <c r="D710" i="24"/>
  <c r="C710" i="24"/>
  <c r="B710" i="24"/>
  <c r="A710" i="24"/>
  <c r="AS709" i="24"/>
  <c r="AR709" i="24"/>
  <c r="AQ709" i="24"/>
  <c r="AP709" i="24"/>
  <c r="AO709" i="24"/>
  <c r="AN709" i="24"/>
  <c r="AM709" i="24"/>
  <c r="AL709" i="24"/>
  <c r="AK709" i="24"/>
  <c r="AJ709" i="24"/>
  <c r="AI709" i="24"/>
  <c r="AH709" i="24"/>
  <c r="AG709" i="24"/>
  <c r="AF709" i="24"/>
  <c r="AE709" i="24"/>
  <c r="AD709" i="24"/>
  <c r="Q709" i="24"/>
  <c r="P709" i="24"/>
  <c r="O709" i="24"/>
  <c r="N709" i="24"/>
  <c r="M709" i="24"/>
  <c r="L709" i="24"/>
  <c r="K709" i="24"/>
  <c r="J709" i="24"/>
  <c r="I709" i="24"/>
  <c r="H709" i="24"/>
  <c r="G709" i="24"/>
  <c r="F709" i="24"/>
  <c r="E709" i="24"/>
  <c r="D709" i="24"/>
  <c r="C709" i="24"/>
  <c r="B709" i="24"/>
  <c r="A709" i="24"/>
  <c r="AD708" i="24"/>
  <c r="T708" i="24"/>
  <c r="S708" i="24"/>
  <c r="R708" i="24"/>
  <c r="Q708" i="24"/>
  <c r="P708" i="24"/>
  <c r="O708" i="24"/>
  <c r="N708" i="24"/>
  <c r="M708" i="24"/>
  <c r="L708" i="24"/>
  <c r="K708" i="24"/>
  <c r="J708" i="24"/>
  <c r="I708" i="24"/>
  <c r="H708" i="24"/>
  <c r="G708" i="24"/>
  <c r="F708" i="24"/>
  <c r="E708" i="24"/>
  <c r="D708" i="24"/>
  <c r="C708" i="24"/>
  <c r="B708" i="24"/>
  <c r="A708" i="24"/>
  <c r="AS707" i="24"/>
  <c r="AR707" i="24"/>
  <c r="AQ707" i="24"/>
  <c r="AP707" i="24"/>
  <c r="AO707" i="24"/>
  <c r="AN707" i="24"/>
  <c r="AM707" i="24"/>
  <c r="AL707" i="24"/>
  <c r="AK707" i="24"/>
  <c r="AJ707" i="24"/>
  <c r="AI707" i="24"/>
  <c r="AH707" i="24"/>
  <c r="AG707" i="24"/>
  <c r="AF707" i="24"/>
  <c r="AE707" i="24"/>
  <c r="AD707" i="24"/>
  <c r="Q707" i="24"/>
  <c r="P707" i="24"/>
  <c r="O707" i="24"/>
  <c r="N707" i="24"/>
  <c r="M707" i="24"/>
  <c r="L707" i="24"/>
  <c r="K707" i="24"/>
  <c r="J707" i="24"/>
  <c r="I707" i="24"/>
  <c r="H707" i="24"/>
  <c r="G707" i="24"/>
  <c r="F707" i="24"/>
  <c r="E707" i="24"/>
  <c r="D707" i="24"/>
  <c r="C707" i="24"/>
  <c r="B707" i="24"/>
  <c r="A707" i="24"/>
  <c r="AD706" i="24"/>
  <c r="T706" i="24"/>
  <c r="S706" i="24"/>
  <c r="R706" i="24"/>
  <c r="Q706" i="24"/>
  <c r="P706" i="24"/>
  <c r="O706" i="24"/>
  <c r="N706" i="24"/>
  <c r="M706" i="24"/>
  <c r="L706" i="24"/>
  <c r="K706" i="24"/>
  <c r="J706" i="24"/>
  <c r="I706" i="24"/>
  <c r="H706" i="24"/>
  <c r="G706" i="24"/>
  <c r="F706" i="24"/>
  <c r="E706" i="24"/>
  <c r="D706" i="24"/>
  <c r="C706" i="24"/>
  <c r="B706" i="24"/>
  <c r="A706" i="24"/>
  <c r="P705" i="24"/>
  <c r="O705" i="24"/>
  <c r="N705" i="24"/>
  <c r="M705" i="24"/>
  <c r="L705" i="24"/>
  <c r="K705" i="24"/>
  <c r="J705" i="24"/>
  <c r="I705" i="24"/>
  <c r="H705" i="24"/>
  <c r="G705" i="24"/>
  <c r="F705" i="24"/>
  <c r="E705" i="24"/>
  <c r="D705" i="24"/>
  <c r="C705" i="24"/>
  <c r="B705" i="24"/>
  <c r="A705" i="24"/>
  <c r="P704" i="24"/>
  <c r="O704" i="24"/>
  <c r="N704" i="24"/>
  <c r="M704" i="24"/>
  <c r="L704" i="24"/>
  <c r="K704" i="24"/>
  <c r="J704" i="24"/>
  <c r="I704" i="24"/>
  <c r="H704" i="24"/>
  <c r="G704" i="24"/>
  <c r="F704" i="24"/>
  <c r="E704" i="24"/>
  <c r="D704" i="24"/>
  <c r="C704" i="24"/>
  <c r="B704" i="24"/>
  <c r="A704" i="24"/>
  <c r="AS703" i="24"/>
  <c r="AR703" i="24"/>
  <c r="AQ703" i="24"/>
  <c r="AP703" i="24"/>
  <c r="AO703" i="24"/>
  <c r="AN703" i="24"/>
  <c r="AM703" i="24"/>
  <c r="AL703" i="24"/>
  <c r="AK703" i="24"/>
  <c r="AJ703" i="24"/>
  <c r="AI703" i="24"/>
  <c r="AH703" i="24"/>
  <c r="AG703" i="24"/>
  <c r="AF703" i="24"/>
  <c r="AE703" i="24"/>
  <c r="AD703" i="24"/>
  <c r="AB703" i="24"/>
  <c r="AA703" i="24"/>
  <c r="Z703" i="24"/>
  <c r="Y703" i="24"/>
  <c r="X703" i="24"/>
  <c r="W703" i="24"/>
  <c r="V703" i="24"/>
  <c r="U703" i="24"/>
  <c r="T703" i="24"/>
  <c r="S703" i="24"/>
  <c r="R703" i="24"/>
  <c r="Q703" i="24"/>
  <c r="P703" i="24"/>
  <c r="O703" i="24"/>
  <c r="N703" i="24"/>
  <c r="M703" i="24"/>
  <c r="L703" i="24"/>
  <c r="K703" i="24"/>
  <c r="J703" i="24"/>
  <c r="I703" i="24"/>
  <c r="H703" i="24"/>
  <c r="G703" i="24"/>
  <c r="F703" i="24"/>
  <c r="E703" i="24"/>
  <c r="D703" i="24"/>
  <c r="C703" i="24"/>
  <c r="B703" i="24"/>
  <c r="A703" i="24"/>
  <c r="AS702" i="24"/>
  <c r="AR702" i="24"/>
  <c r="AQ702" i="24"/>
  <c r="AP702" i="24"/>
  <c r="AO702" i="24"/>
  <c r="AN702" i="24"/>
  <c r="AM702" i="24"/>
  <c r="AL702" i="24"/>
  <c r="AK702" i="24"/>
  <c r="AJ702" i="24"/>
  <c r="AI702" i="24"/>
  <c r="AH702" i="24"/>
  <c r="AG702" i="24"/>
  <c r="AF702" i="24"/>
  <c r="AE702" i="24"/>
  <c r="AD702" i="24"/>
  <c r="Q702" i="24"/>
  <c r="P702" i="24"/>
  <c r="O702" i="24"/>
  <c r="N702" i="24"/>
  <c r="M702" i="24"/>
  <c r="L702" i="24"/>
  <c r="K702" i="24"/>
  <c r="J702" i="24"/>
  <c r="I702" i="24"/>
  <c r="H702" i="24"/>
  <c r="G702" i="24"/>
  <c r="F702" i="24"/>
  <c r="E702" i="24"/>
  <c r="D702" i="24"/>
  <c r="C702" i="24"/>
  <c r="B702" i="24"/>
  <c r="A702" i="24"/>
  <c r="AG701" i="24"/>
  <c r="AF701" i="24"/>
  <c r="AE701" i="24"/>
  <c r="AD701" i="24"/>
  <c r="T701" i="24"/>
  <c r="S701" i="24"/>
  <c r="R701" i="24"/>
  <c r="Q701" i="24"/>
  <c r="P701" i="24"/>
  <c r="O701" i="24"/>
  <c r="N701" i="24"/>
  <c r="M701" i="24"/>
  <c r="L701" i="24"/>
  <c r="K701" i="24"/>
  <c r="J701" i="24"/>
  <c r="I701" i="24"/>
  <c r="H701" i="24"/>
  <c r="G701" i="24"/>
  <c r="F701" i="24"/>
  <c r="E701" i="24"/>
  <c r="D701" i="24"/>
  <c r="C701" i="24"/>
  <c r="B701" i="24"/>
  <c r="A701" i="24"/>
  <c r="AS700" i="24"/>
  <c r="AR700" i="24"/>
  <c r="AQ700" i="24"/>
  <c r="AP700" i="24"/>
  <c r="AO700" i="24"/>
  <c r="AN700" i="24"/>
  <c r="AM700" i="24"/>
  <c r="AL700" i="24"/>
  <c r="AK700" i="24"/>
  <c r="AJ700" i="24"/>
  <c r="AI700" i="24"/>
  <c r="AH700" i="24"/>
  <c r="AG700" i="24"/>
  <c r="AF700" i="24"/>
  <c r="AE700" i="24"/>
  <c r="AD700" i="24"/>
  <c r="Q700" i="24"/>
  <c r="P700" i="24"/>
  <c r="O700" i="24"/>
  <c r="N700" i="24"/>
  <c r="M700" i="24"/>
  <c r="L700" i="24"/>
  <c r="K700" i="24"/>
  <c r="J700" i="24"/>
  <c r="I700" i="24"/>
  <c r="H700" i="24"/>
  <c r="G700" i="24"/>
  <c r="F700" i="24"/>
  <c r="E700" i="24"/>
  <c r="D700" i="24"/>
  <c r="C700" i="24"/>
  <c r="B700" i="24"/>
  <c r="A700" i="24"/>
  <c r="AS699" i="24"/>
  <c r="AR699" i="24"/>
  <c r="AQ699" i="24"/>
  <c r="AP699" i="24"/>
  <c r="AO699" i="24"/>
  <c r="AN699" i="24"/>
  <c r="AM699" i="24"/>
  <c r="AL699" i="24"/>
  <c r="AG699" i="24"/>
  <c r="AF699" i="24"/>
  <c r="AE699" i="24"/>
  <c r="AD699" i="24"/>
  <c r="T699" i="24"/>
  <c r="S699" i="24"/>
  <c r="R699" i="24"/>
  <c r="Q699" i="24"/>
  <c r="P699" i="24"/>
  <c r="O699" i="24"/>
  <c r="N699" i="24"/>
  <c r="M699" i="24"/>
  <c r="L699" i="24"/>
  <c r="K699" i="24"/>
  <c r="J699" i="24"/>
  <c r="I699" i="24"/>
  <c r="H699" i="24"/>
  <c r="G699" i="24"/>
  <c r="F699" i="24"/>
  <c r="E699" i="24"/>
  <c r="D699" i="24"/>
  <c r="C699" i="24"/>
  <c r="B699" i="24"/>
  <c r="A699" i="24"/>
  <c r="AF698" i="24"/>
  <c r="AE698" i="24"/>
  <c r="AD698" i="24"/>
  <c r="P698" i="24"/>
  <c r="O698" i="24"/>
  <c r="N698" i="24"/>
  <c r="M698" i="24"/>
  <c r="L698" i="24"/>
  <c r="K698" i="24"/>
  <c r="J698" i="24"/>
  <c r="I698" i="24"/>
  <c r="H698" i="24"/>
  <c r="G698" i="24"/>
  <c r="F698" i="24"/>
  <c r="E698" i="24"/>
  <c r="D698" i="24"/>
  <c r="C698" i="24"/>
  <c r="B698" i="24"/>
  <c r="A698" i="24"/>
  <c r="AS697" i="24"/>
  <c r="AR697" i="24"/>
  <c r="AQ697" i="24"/>
  <c r="AP697" i="24"/>
  <c r="AO697" i="24"/>
  <c r="AN697" i="24"/>
  <c r="AM697" i="24"/>
  <c r="AL697" i="24"/>
  <c r="AK697" i="24"/>
  <c r="AJ697" i="24"/>
  <c r="AI697" i="24"/>
  <c r="AH697" i="24"/>
  <c r="AG697" i="24"/>
  <c r="AF697" i="24"/>
  <c r="AE697" i="24"/>
  <c r="AD697" i="24"/>
  <c r="AB697" i="24"/>
  <c r="AA697" i="24"/>
  <c r="Z697" i="24"/>
  <c r="Y697" i="24"/>
  <c r="X697" i="24"/>
  <c r="W697" i="24"/>
  <c r="V697" i="24"/>
  <c r="U697" i="24"/>
  <c r="T697" i="24"/>
  <c r="S697" i="24"/>
  <c r="R697" i="24"/>
  <c r="Q697" i="24"/>
  <c r="P697" i="24"/>
  <c r="O697" i="24"/>
  <c r="N697" i="24"/>
  <c r="M697" i="24"/>
  <c r="L697" i="24"/>
  <c r="K697" i="24"/>
  <c r="J697" i="24"/>
  <c r="I697" i="24"/>
  <c r="H697" i="24"/>
  <c r="G697" i="24"/>
  <c r="F697" i="24"/>
  <c r="E697" i="24"/>
  <c r="D697" i="24"/>
  <c r="C697" i="24"/>
  <c r="B697" i="24"/>
  <c r="A697" i="24"/>
  <c r="AS696" i="24"/>
  <c r="AR696" i="24"/>
  <c r="AQ696" i="24"/>
  <c r="AP696" i="24"/>
  <c r="AO696" i="24"/>
  <c r="AN696" i="24"/>
  <c r="AM696" i="24"/>
  <c r="AL696" i="24"/>
  <c r="AF696" i="24"/>
  <c r="AE696" i="24"/>
  <c r="AD696" i="24"/>
  <c r="O696" i="24"/>
  <c r="N696" i="24"/>
  <c r="M696" i="24"/>
  <c r="L696" i="24"/>
  <c r="K696" i="24"/>
  <c r="J696" i="24"/>
  <c r="I696" i="24"/>
  <c r="H696" i="24"/>
  <c r="G696" i="24"/>
  <c r="F696" i="24"/>
  <c r="E696" i="24"/>
  <c r="D696" i="24"/>
  <c r="C696" i="24"/>
  <c r="B696" i="24"/>
  <c r="A696" i="24"/>
  <c r="AE695" i="24"/>
  <c r="AD695" i="24"/>
  <c r="N695" i="24"/>
  <c r="M695" i="24"/>
  <c r="L695" i="24"/>
  <c r="K695" i="24"/>
  <c r="J695" i="24"/>
  <c r="I695" i="24"/>
  <c r="H695" i="24"/>
  <c r="G695" i="24"/>
  <c r="F695" i="24"/>
  <c r="E695" i="24"/>
  <c r="D695" i="24"/>
  <c r="C695" i="24"/>
  <c r="B695" i="24"/>
  <c r="A695" i="24"/>
  <c r="AS694" i="24"/>
  <c r="AR694" i="24"/>
  <c r="AQ694" i="24"/>
  <c r="AP694" i="24"/>
  <c r="AO694" i="24"/>
  <c r="AN694" i="24"/>
  <c r="AM694" i="24"/>
  <c r="AL694" i="24"/>
  <c r="AK694" i="24"/>
  <c r="AJ694" i="24"/>
  <c r="AI694" i="24"/>
  <c r="AH694" i="24"/>
  <c r="AG694" i="24"/>
  <c r="AF694" i="24"/>
  <c r="AE694" i="24"/>
  <c r="AD694" i="24"/>
  <c r="AB694" i="24"/>
  <c r="AA694" i="24"/>
  <c r="Z694" i="24"/>
  <c r="Y694" i="24"/>
  <c r="X694" i="24"/>
  <c r="W694" i="24"/>
  <c r="V694" i="24"/>
  <c r="U694" i="24"/>
  <c r="T694" i="24"/>
  <c r="S694" i="24"/>
  <c r="R694" i="24"/>
  <c r="Q694" i="24"/>
  <c r="P694" i="24"/>
  <c r="O694" i="24"/>
  <c r="N694" i="24"/>
  <c r="M694" i="24"/>
  <c r="L694" i="24"/>
  <c r="K694" i="24"/>
  <c r="J694" i="24"/>
  <c r="I694" i="24"/>
  <c r="H694" i="24"/>
  <c r="G694" i="24"/>
  <c r="F694" i="24"/>
  <c r="E694" i="24"/>
  <c r="D694" i="24"/>
  <c r="C694" i="24"/>
  <c r="B694" i="24"/>
  <c r="A694" i="24"/>
  <c r="P693" i="24"/>
  <c r="O693" i="24"/>
  <c r="N693" i="24"/>
  <c r="M693" i="24"/>
  <c r="L693" i="24"/>
  <c r="K693" i="24"/>
  <c r="J693" i="24"/>
  <c r="I693" i="24"/>
  <c r="H693" i="24"/>
  <c r="G693" i="24"/>
  <c r="F693" i="24"/>
  <c r="E693" i="24"/>
  <c r="D693" i="24"/>
  <c r="C693" i="24"/>
  <c r="B693" i="24"/>
  <c r="A693" i="24"/>
  <c r="P692" i="24"/>
  <c r="O692" i="24"/>
  <c r="N692" i="24"/>
  <c r="M692" i="24"/>
  <c r="L692" i="24"/>
  <c r="K692" i="24"/>
  <c r="J692" i="24"/>
  <c r="I692" i="24"/>
  <c r="H692" i="24"/>
  <c r="G692" i="24"/>
  <c r="F692" i="24"/>
  <c r="E692" i="24"/>
  <c r="D692" i="24"/>
  <c r="C692" i="24"/>
  <c r="B692" i="24"/>
  <c r="A692" i="24"/>
  <c r="AS691" i="24"/>
  <c r="AR691" i="24"/>
  <c r="AQ691" i="24"/>
  <c r="AP691" i="24"/>
  <c r="AO691" i="24"/>
  <c r="AN691" i="24"/>
  <c r="AM691" i="24"/>
  <c r="AL691" i="24"/>
  <c r="AK691" i="24"/>
  <c r="AJ691" i="24"/>
  <c r="AI691" i="24"/>
  <c r="AH691" i="24"/>
  <c r="AG691" i="24"/>
  <c r="AF691" i="24"/>
  <c r="AE691" i="24"/>
  <c r="AD691" i="24"/>
  <c r="Q691" i="24"/>
  <c r="P691" i="24"/>
  <c r="O691" i="24"/>
  <c r="N691" i="24"/>
  <c r="M691" i="24"/>
  <c r="L691" i="24"/>
  <c r="K691" i="24"/>
  <c r="J691" i="24"/>
  <c r="I691" i="24"/>
  <c r="H691" i="24"/>
  <c r="G691" i="24"/>
  <c r="F691" i="24"/>
  <c r="E691" i="24"/>
  <c r="D691" i="24"/>
  <c r="C691" i="24"/>
  <c r="B691" i="24"/>
  <c r="A691" i="24"/>
  <c r="AE690" i="24"/>
  <c r="AD690" i="24"/>
  <c r="T690" i="24"/>
  <c r="S690" i="24"/>
  <c r="R690" i="24"/>
  <c r="Q690" i="24"/>
  <c r="P690" i="24"/>
  <c r="O690" i="24"/>
  <c r="N690" i="24"/>
  <c r="M690" i="24"/>
  <c r="L690" i="24"/>
  <c r="K690" i="24"/>
  <c r="J690" i="24"/>
  <c r="I690" i="24"/>
  <c r="H690" i="24"/>
  <c r="G690" i="24"/>
  <c r="F690" i="24"/>
  <c r="E690" i="24"/>
  <c r="D690" i="24"/>
  <c r="C690" i="24"/>
  <c r="B690" i="24"/>
  <c r="A690" i="24"/>
  <c r="AS689" i="24"/>
  <c r="AR689" i="24"/>
  <c r="AQ689" i="24"/>
  <c r="AP689" i="24"/>
  <c r="AO689" i="24"/>
  <c r="AN689" i="24"/>
  <c r="AM689" i="24"/>
  <c r="AL689" i="24"/>
  <c r="AK689" i="24"/>
  <c r="AJ689" i="24"/>
  <c r="AI689" i="24"/>
  <c r="AH689" i="24"/>
  <c r="AG689" i="24"/>
  <c r="AF689" i="24"/>
  <c r="AE689" i="24"/>
  <c r="AD689" i="24"/>
  <c r="Q689" i="24"/>
  <c r="P689" i="24"/>
  <c r="O689" i="24"/>
  <c r="N689" i="24"/>
  <c r="M689" i="24"/>
  <c r="L689" i="24"/>
  <c r="K689" i="24"/>
  <c r="J689" i="24"/>
  <c r="I689" i="24"/>
  <c r="H689" i="24"/>
  <c r="G689" i="24"/>
  <c r="F689" i="24"/>
  <c r="E689" i="24"/>
  <c r="D689" i="24"/>
  <c r="C689" i="24"/>
  <c r="B689" i="24"/>
  <c r="A689" i="24"/>
  <c r="AE688" i="24"/>
  <c r="AD688" i="24"/>
  <c r="T688" i="24"/>
  <c r="S688" i="24"/>
  <c r="R688" i="24"/>
  <c r="Q688" i="24"/>
  <c r="P688" i="24"/>
  <c r="O688" i="24"/>
  <c r="N688" i="24"/>
  <c r="M688" i="24"/>
  <c r="L688" i="24"/>
  <c r="K688" i="24"/>
  <c r="J688" i="24"/>
  <c r="I688" i="24"/>
  <c r="H688" i="24"/>
  <c r="G688" i="24"/>
  <c r="F688" i="24"/>
  <c r="E688" i="24"/>
  <c r="D688" i="24"/>
  <c r="C688" i="24"/>
  <c r="B688" i="24"/>
  <c r="A688" i="24"/>
  <c r="P687" i="24"/>
  <c r="O687" i="24"/>
  <c r="N687" i="24"/>
  <c r="M687" i="24"/>
  <c r="L687" i="24"/>
  <c r="K687" i="24"/>
  <c r="J687" i="24"/>
  <c r="I687" i="24"/>
  <c r="H687" i="24"/>
  <c r="G687" i="24"/>
  <c r="F687" i="24"/>
  <c r="E687" i="24"/>
  <c r="D687" i="24"/>
  <c r="C687" i="24"/>
  <c r="B687" i="24"/>
  <c r="A687" i="24"/>
  <c r="AS686" i="24"/>
  <c r="AR686" i="24"/>
  <c r="AQ686" i="24"/>
  <c r="AP686" i="24"/>
  <c r="AO686" i="24"/>
  <c r="AN686" i="24"/>
  <c r="AM686" i="24"/>
  <c r="AL686" i="24"/>
  <c r="AK686" i="24"/>
  <c r="AJ686" i="24"/>
  <c r="AI686" i="24"/>
  <c r="AH686" i="24"/>
  <c r="AG686" i="24"/>
  <c r="AF686" i="24"/>
  <c r="AE686" i="24"/>
  <c r="AD686" i="24"/>
  <c r="AB686" i="24"/>
  <c r="AA686" i="24"/>
  <c r="Z686" i="24"/>
  <c r="Y686" i="24"/>
  <c r="X686" i="24"/>
  <c r="W686" i="24"/>
  <c r="V686" i="24"/>
  <c r="U686" i="24"/>
  <c r="T686" i="24"/>
  <c r="S686" i="24"/>
  <c r="R686" i="24"/>
  <c r="Q686" i="24"/>
  <c r="P686" i="24"/>
  <c r="O686" i="24"/>
  <c r="N686" i="24"/>
  <c r="M686" i="24"/>
  <c r="L686" i="24"/>
  <c r="K686" i="24"/>
  <c r="J686" i="24"/>
  <c r="I686" i="24"/>
  <c r="H686" i="24"/>
  <c r="G686" i="24"/>
  <c r="F686" i="24"/>
  <c r="E686" i="24"/>
  <c r="D686" i="24"/>
  <c r="C686" i="24"/>
  <c r="B686" i="24"/>
  <c r="A686" i="24"/>
  <c r="AS685" i="24"/>
  <c r="AR685" i="24"/>
  <c r="AQ685" i="24"/>
  <c r="AP685" i="24"/>
  <c r="AO685" i="24"/>
  <c r="AN685" i="24"/>
  <c r="AM685" i="24"/>
  <c r="AL685" i="24"/>
  <c r="AK685" i="24"/>
  <c r="AJ685" i="24"/>
  <c r="AI685" i="24"/>
  <c r="AH685" i="24"/>
  <c r="AG685" i="24"/>
  <c r="AF685" i="24"/>
  <c r="AE685" i="24"/>
  <c r="AD685" i="24"/>
  <c r="AB685" i="24"/>
  <c r="AA685" i="24"/>
  <c r="Z685" i="24"/>
  <c r="Y685" i="24"/>
  <c r="X685" i="24"/>
  <c r="W685" i="24"/>
  <c r="V685" i="24"/>
  <c r="U685" i="24"/>
  <c r="T685" i="24"/>
  <c r="S685" i="24"/>
  <c r="R685" i="24"/>
  <c r="Q685" i="24"/>
  <c r="P685" i="24"/>
  <c r="O685" i="24"/>
  <c r="N685" i="24"/>
  <c r="M685" i="24"/>
  <c r="L685" i="24"/>
  <c r="K685" i="24"/>
  <c r="J685" i="24"/>
  <c r="I685" i="24"/>
  <c r="H685" i="24"/>
  <c r="G685" i="24"/>
  <c r="F685" i="24"/>
  <c r="E685" i="24"/>
  <c r="D685" i="24"/>
  <c r="C685" i="24"/>
  <c r="B685" i="24"/>
  <c r="A685" i="24"/>
  <c r="AS684" i="24"/>
  <c r="AR684" i="24"/>
  <c r="AQ684" i="24"/>
  <c r="AP684" i="24"/>
  <c r="AO684" i="24"/>
  <c r="AN684" i="24"/>
  <c r="AM684" i="24"/>
  <c r="AL684" i="24"/>
  <c r="AK684" i="24"/>
  <c r="AJ684" i="24"/>
  <c r="AI684" i="24"/>
  <c r="AH684" i="24"/>
  <c r="AG684" i="24"/>
  <c r="AF684" i="24"/>
  <c r="AE684" i="24"/>
  <c r="AD684" i="24"/>
  <c r="Q684" i="24"/>
  <c r="P684" i="24"/>
  <c r="O684" i="24"/>
  <c r="N684" i="24"/>
  <c r="M684" i="24"/>
  <c r="L684" i="24"/>
  <c r="K684" i="24"/>
  <c r="J684" i="24"/>
  <c r="I684" i="24"/>
  <c r="H684" i="24"/>
  <c r="G684" i="24"/>
  <c r="F684" i="24"/>
  <c r="E684" i="24"/>
  <c r="D684" i="24"/>
  <c r="C684" i="24"/>
  <c r="B684" i="24"/>
  <c r="A684" i="24"/>
  <c r="AG683" i="24"/>
  <c r="AF683" i="24"/>
  <c r="AE683" i="24"/>
  <c r="AD683" i="24"/>
  <c r="T683" i="24"/>
  <c r="S683" i="24"/>
  <c r="R683" i="24"/>
  <c r="Q683" i="24"/>
  <c r="P683" i="24"/>
  <c r="O683" i="24"/>
  <c r="N683" i="24"/>
  <c r="M683" i="24"/>
  <c r="L683" i="24"/>
  <c r="K683" i="24"/>
  <c r="J683" i="24"/>
  <c r="I683" i="24"/>
  <c r="H683" i="24"/>
  <c r="G683" i="24"/>
  <c r="F683" i="24"/>
  <c r="E683" i="24"/>
  <c r="D683" i="24"/>
  <c r="C683" i="24"/>
  <c r="B683" i="24"/>
  <c r="A683" i="24"/>
  <c r="AS682" i="24"/>
  <c r="AR682" i="24"/>
  <c r="AQ682" i="24"/>
  <c r="AP682" i="24"/>
  <c r="AO682" i="24"/>
  <c r="AN682" i="24"/>
  <c r="AM682" i="24"/>
  <c r="AL682" i="24"/>
  <c r="AK682" i="24"/>
  <c r="AJ682" i="24"/>
  <c r="AI682" i="24"/>
  <c r="AH682" i="24"/>
  <c r="AG682" i="24"/>
  <c r="AF682" i="24"/>
  <c r="AE682" i="24"/>
  <c r="AD682" i="24"/>
  <c r="Q682" i="24"/>
  <c r="P682" i="24"/>
  <c r="O682" i="24"/>
  <c r="N682" i="24"/>
  <c r="M682" i="24"/>
  <c r="L682" i="24"/>
  <c r="K682" i="24"/>
  <c r="J682" i="24"/>
  <c r="I682" i="24"/>
  <c r="H682" i="24"/>
  <c r="G682" i="24"/>
  <c r="F682" i="24"/>
  <c r="E682" i="24"/>
  <c r="D682" i="24"/>
  <c r="C682" i="24"/>
  <c r="B682" i="24"/>
  <c r="A682" i="24"/>
  <c r="AS681" i="24"/>
  <c r="AR681" i="24"/>
  <c r="AQ681" i="24"/>
  <c r="AP681" i="24"/>
  <c r="AO681" i="24"/>
  <c r="AN681" i="24"/>
  <c r="AM681" i="24"/>
  <c r="AL681" i="24"/>
  <c r="AG681" i="24"/>
  <c r="AF681" i="24"/>
  <c r="AE681" i="24"/>
  <c r="AD681" i="24"/>
  <c r="T681" i="24"/>
  <c r="S681" i="24"/>
  <c r="R681" i="24"/>
  <c r="Q681" i="24"/>
  <c r="P681" i="24"/>
  <c r="O681" i="24"/>
  <c r="N681" i="24"/>
  <c r="M681" i="24"/>
  <c r="L681" i="24"/>
  <c r="K681" i="24"/>
  <c r="J681" i="24"/>
  <c r="I681" i="24"/>
  <c r="H681" i="24"/>
  <c r="G681" i="24"/>
  <c r="F681" i="24"/>
  <c r="E681" i="24"/>
  <c r="D681" i="24"/>
  <c r="C681" i="24"/>
  <c r="B681" i="24"/>
  <c r="A681" i="24"/>
  <c r="AF680" i="24"/>
  <c r="AE680" i="24"/>
  <c r="AD680" i="24"/>
  <c r="P680" i="24"/>
  <c r="O680" i="24"/>
  <c r="N680" i="24"/>
  <c r="M680" i="24"/>
  <c r="L680" i="24"/>
  <c r="K680" i="24"/>
  <c r="J680" i="24"/>
  <c r="I680" i="24"/>
  <c r="H680" i="24"/>
  <c r="G680" i="24"/>
  <c r="F680" i="24"/>
  <c r="E680" i="24"/>
  <c r="D680" i="24"/>
  <c r="C680" i="24"/>
  <c r="B680" i="24"/>
  <c r="A680" i="24"/>
  <c r="AS679" i="24"/>
  <c r="AR679" i="24"/>
  <c r="AQ679" i="24"/>
  <c r="AP679" i="24"/>
  <c r="AO679" i="24"/>
  <c r="AN679" i="24"/>
  <c r="AM679" i="24"/>
  <c r="AL679" i="24"/>
  <c r="AK679" i="24"/>
  <c r="AJ679" i="24"/>
  <c r="AI679" i="24"/>
  <c r="AH679" i="24"/>
  <c r="AG679" i="24"/>
  <c r="AF679" i="24"/>
  <c r="AE679" i="24"/>
  <c r="AD679" i="24"/>
  <c r="AB679" i="24"/>
  <c r="AA679" i="24"/>
  <c r="Z679" i="24"/>
  <c r="Y679" i="24"/>
  <c r="X679" i="24"/>
  <c r="W679" i="24"/>
  <c r="V679" i="24"/>
  <c r="U679" i="24"/>
  <c r="T679" i="24"/>
  <c r="S679" i="24"/>
  <c r="R679" i="24"/>
  <c r="Q679" i="24"/>
  <c r="P679" i="24"/>
  <c r="O679" i="24"/>
  <c r="N679" i="24"/>
  <c r="M679" i="24"/>
  <c r="L679" i="24"/>
  <c r="K679" i="24"/>
  <c r="J679" i="24"/>
  <c r="I679" i="24"/>
  <c r="H679" i="24"/>
  <c r="G679" i="24"/>
  <c r="F679" i="24"/>
  <c r="E679" i="24"/>
  <c r="D679" i="24"/>
  <c r="C679" i="24"/>
  <c r="B679" i="24"/>
  <c r="A679" i="24"/>
  <c r="AS678" i="24"/>
  <c r="AR678" i="24"/>
  <c r="AQ678" i="24"/>
  <c r="AP678" i="24"/>
  <c r="AO678" i="24"/>
  <c r="AN678" i="24"/>
  <c r="AM678" i="24"/>
  <c r="AL678" i="24"/>
  <c r="AF678" i="24"/>
  <c r="AE678" i="24"/>
  <c r="AD678" i="24"/>
  <c r="O678" i="24"/>
  <c r="N678" i="24"/>
  <c r="M678" i="24"/>
  <c r="L678" i="24"/>
  <c r="K678" i="24"/>
  <c r="J678" i="24"/>
  <c r="I678" i="24"/>
  <c r="H678" i="24"/>
  <c r="G678" i="24"/>
  <c r="F678" i="24"/>
  <c r="E678" i="24"/>
  <c r="D678" i="24"/>
  <c r="C678" i="24"/>
  <c r="B678" i="24"/>
  <c r="A678" i="24"/>
  <c r="AE677" i="24"/>
  <c r="AD677" i="24"/>
  <c r="N677" i="24"/>
  <c r="M677" i="24"/>
  <c r="L677" i="24"/>
  <c r="K677" i="24"/>
  <c r="J677" i="24"/>
  <c r="I677" i="24"/>
  <c r="H677" i="24"/>
  <c r="G677" i="24"/>
  <c r="F677" i="24"/>
  <c r="E677" i="24"/>
  <c r="D677" i="24"/>
  <c r="C677" i="24"/>
  <c r="B677" i="24"/>
  <c r="A677" i="24"/>
  <c r="AS676" i="24"/>
  <c r="AR676" i="24"/>
  <c r="AQ676" i="24"/>
  <c r="AP676" i="24"/>
  <c r="AO676" i="24"/>
  <c r="AN676" i="24"/>
  <c r="AM676" i="24"/>
  <c r="AL676" i="24"/>
  <c r="AK676" i="24"/>
  <c r="AI676" i="24"/>
  <c r="AH676" i="24"/>
  <c r="AG676" i="24"/>
  <c r="AF676" i="24"/>
  <c r="AE676" i="24"/>
  <c r="AD676" i="24"/>
  <c r="AB676" i="24"/>
  <c r="AA676" i="24"/>
  <c r="Z676" i="24"/>
  <c r="Y676" i="24"/>
  <c r="X676" i="24"/>
  <c r="W676" i="24"/>
  <c r="V676" i="24"/>
  <c r="U676" i="24"/>
  <c r="T676" i="24"/>
  <c r="S676" i="24"/>
  <c r="R676" i="24"/>
  <c r="Q676" i="24"/>
  <c r="P676" i="24"/>
  <c r="O676" i="24"/>
  <c r="N676" i="24"/>
  <c r="M676" i="24"/>
  <c r="L676" i="24"/>
  <c r="K676" i="24"/>
  <c r="J676" i="24"/>
  <c r="I676" i="24"/>
  <c r="H676" i="24"/>
  <c r="G676" i="24"/>
  <c r="F676" i="24"/>
  <c r="E676" i="24"/>
  <c r="D676" i="24"/>
  <c r="C676" i="24"/>
  <c r="B676" i="24"/>
  <c r="A676" i="24"/>
  <c r="P675" i="24"/>
  <c r="O675" i="24"/>
  <c r="N675" i="24"/>
  <c r="M675" i="24"/>
  <c r="L675" i="24"/>
  <c r="K675" i="24"/>
  <c r="J675" i="24"/>
  <c r="I675" i="24"/>
  <c r="H675" i="24"/>
  <c r="G675" i="24"/>
  <c r="F675" i="24"/>
  <c r="E675" i="24"/>
  <c r="D675" i="24"/>
  <c r="C675" i="24"/>
  <c r="B675" i="24"/>
  <c r="A675" i="24"/>
  <c r="P674" i="24"/>
  <c r="O674" i="24"/>
  <c r="N674" i="24"/>
  <c r="M674" i="24"/>
  <c r="L674" i="24"/>
  <c r="K674" i="24"/>
  <c r="J674" i="24"/>
  <c r="I674" i="24"/>
  <c r="H674" i="24"/>
  <c r="G674" i="24"/>
  <c r="F674" i="24"/>
  <c r="E674" i="24"/>
  <c r="D674" i="24"/>
  <c r="C674" i="24"/>
  <c r="B674" i="24"/>
  <c r="A674" i="24"/>
  <c r="AS673" i="24"/>
  <c r="AR673" i="24"/>
  <c r="AQ673" i="24"/>
  <c r="AP673" i="24"/>
  <c r="AO673" i="24"/>
  <c r="AN673" i="24"/>
  <c r="AM673" i="24"/>
  <c r="AL673" i="24"/>
  <c r="AK673" i="24"/>
  <c r="AJ673" i="24"/>
  <c r="AI673" i="24"/>
  <c r="AH673" i="24"/>
  <c r="AG673" i="24"/>
  <c r="AF673" i="24"/>
  <c r="AE673" i="24"/>
  <c r="AD673" i="24"/>
  <c r="Q673" i="24"/>
  <c r="P673" i="24"/>
  <c r="O673" i="24"/>
  <c r="N673" i="24"/>
  <c r="M673" i="24"/>
  <c r="L673" i="24"/>
  <c r="K673" i="24"/>
  <c r="J673" i="24"/>
  <c r="I673" i="24"/>
  <c r="H673" i="24"/>
  <c r="G673" i="24"/>
  <c r="F673" i="24"/>
  <c r="E673" i="24"/>
  <c r="D673" i="24"/>
  <c r="C673" i="24"/>
  <c r="B673" i="24"/>
  <c r="A673" i="24"/>
  <c r="AD672" i="24"/>
  <c r="T672" i="24"/>
  <c r="S672" i="24"/>
  <c r="R672" i="24"/>
  <c r="Q672" i="24"/>
  <c r="P672" i="24"/>
  <c r="O672" i="24"/>
  <c r="N672" i="24"/>
  <c r="M672" i="24"/>
  <c r="L672" i="24"/>
  <c r="K672" i="24"/>
  <c r="J672" i="24"/>
  <c r="I672" i="24"/>
  <c r="H672" i="24"/>
  <c r="G672" i="24"/>
  <c r="F672" i="24"/>
  <c r="E672" i="24"/>
  <c r="D672" i="24"/>
  <c r="C672" i="24"/>
  <c r="B672" i="24"/>
  <c r="A672" i="24"/>
  <c r="AS671" i="24"/>
  <c r="AR671" i="24"/>
  <c r="AQ671" i="24"/>
  <c r="AP671" i="24"/>
  <c r="AO671" i="24"/>
  <c r="AN671" i="24"/>
  <c r="AM671" i="24"/>
  <c r="AL671" i="24"/>
  <c r="AK671" i="24"/>
  <c r="AJ671" i="24"/>
  <c r="AI671" i="24"/>
  <c r="AH671" i="24"/>
  <c r="AG671" i="24"/>
  <c r="AF671" i="24"/>
  <c r="AE671" i="24"/>
  <c r="AD671" i="24"/>
  <c r="Q671" i="24"/>
  <c r="P671" i="24"/>
  <c r="O671" i="24"/>
  <c r="N671" i="24"/>
  <c r="M671" i="24"/>
  <c r="L671" i="24"/>
  <c r="K671" i="24"/>
  <c r="J671" i="24"/>
  <c r="I671" i="24"/>
  <c r="H671" i="24"/>
  <c r="G671" i="24"/>
  <c r="F671" i="24"/>
  <c r="E671" i="24"/>
  <c r="D671" i="24"/>
  <c r="C671" i="24"/>
  <c r="B671" i="24"/>
  <c r="A671" i="24"/>
  <c r="AD670" i="24"/>
  <c r="T670" i="24"/>
  <c r="S670" i="24"/>
  <c r="R670" i="24"/>
  <c r="Q670" i="24"/>
  <c r="P670" i="24"/>
  <c r="O670" i="24"/>
  <c r="N670" i="24"/>
  <c r="M670" i="24"/>
  <c r="L670" i="24"/>
  <c r="K670" i="24"/>
  <c r="J670" i="24"/>
  <c r="I670" i="24"/>
  <c r="H670" i="24"/>
  <c r="G670" i="24"/>
  <c r="F670" i="24"/>
  <c r="E670" i="24"/>
  <c r="D670" i="24"/>
  <c r="C670" i="24"/>
  <c r="B670" i="24"/>
  <c r="A670" i="24"/>
  <c r="P669" i="24"/>
  <c r="O669" i="24"/>
  <c r="N669" i="24"/>
  <c r="M669" i="24"/>
  <c r="L669" i="24"/>
  <c r="K669" i="24"/>
  <c r="J669" i="24"/>
  <c r="I669" i="24"/>
  <c r="H669" i="24"/>
  <c r="G669" i="24"/>
  <c r="F669" i="24"/>
  <c r="E669" i="24"/>
  <c r="D669" i="24"/>
  <c r="C669" i="24"/>
  <c r="B669" i="24"/>
  <c r="A669" i="24"/>
  <c r="AS668" i="24"/>
  <c r="AR668" i="24"/>
  <c r="AQ668" i="24"/>
  <c r="AP668" i="24"/>
  <c r="AO668" i="24"/>
  <c r="AN668" i="24"/>
  <c r="AM668" i="24"/>
  <c r="AL668" i="24"/>
  <c r="AK668" i="24"/>
  <c r="AJ668" i="24"/>
  <c r="AI668" i="24"/>
  <c r="AH668" i="24"/>
  <c r="AG668" i="24"/>
  <c r="AF668" i="24"/>
  <c r="AE668" i="24"/>
  <c r="AD668" i="24"/>
  <c r="AB668" i="24"/>
  <c r="AA668" i="24"/>
  <c r="Z668" i="24"/>
  <c r="Y668" i="24"/>
  <c r="X668" i="24"/>
  <c r="W668" i="24"/>
  <c r="V668" i="24"/>
  <c r="U668" i="24"/>
  <c r="T668" i="24"/>
  <c r="S668" i="24"/>
  <c r="R668" i="24"/>
  <c r="Q668" i="24"/>
  <c r="P668" i="24"/>
  <c r="O668" i="24"/>
  <c r="N668" i="24"/>
  <c r="M668" i="24"/>
  <c r="L668" i="24"/>
  <c r="K668" i="24"/>
  <c r="J668" i="24"/>
  <c r="I668" i="24"/>
  <c r="H668" i="24"/>
  <c r="G668" i="24"/>
  <c r="F668" i="24"/>
  <c r="E668" i="24"/>
  <c r="D668" i="24"/>
  <c r="C668" i="24"/>
  <c r="B668" i="24"/>
  <c r="A668" i="24"/>
  <c r="AS667" i="24"/>
  <c r="AR667" i="24"/>
  <c r="AQ667" i="24"/>
  <c r="AP667" i="24"/>
  <c r="AO667" i="24"/>
  <c r="AN667" i="24"/>
  <c r="AM667" i="24"/>
  <c r="AL667" i="24"/>
  <c r="AK667" i="24"/>
  <c r="AJ667" i="24"/>
  <c r="AI667" i="24"/>
  <c r="AH667" i="24"/>
  <c r="AG667" i="24"/>
  <c r="AF667" i="24"/>
  <c r="AE667" i="24"/>
  <c r="AD667" i="24"/>
  <c r="AB667" i="24"/>
  <c r="AA667" i="24"/>
  <c r="Z667" i="24"/>
  <c r="Y667" i="24"/>
  <c r="X667" i="24"/>
  <c r="W667" i="24"/>
  <c r="V667" i="24"/>
  <c r="U667" i="24"/>
  <c r="T667" i="24"/>
  <c r="S667" i="24"/>
  <c r="R667" i="24"/>
  <c r="Q667" i="24"/>
  <c r="P667" i="24"/>
  <c r="O667" i="24"/>
  <c r="N667" i="24"/>
  <c r="M667" i="24"/>
  <c r="L667" i="24"/>
  <c r="K667" i="24"/>
  <c r="J667" i="24"/>
  <c r="I667" i="24"/>
  <c r="H667" i="24"/>
  <c r="G667" i="24"/>
  <c r="F667" i="24"/>
  <c r="E667" i="24"/>
  <c r="D667" i="24"/>
  <c r="C667" i="24"/>
  <c r="B667" i="24"/>
  <c r="A667" i="24"/>
  <c r="AS666" i="24"/>
  <c r="AR666" i="24"/>
  <c r="AQ666" i="24"/>
  <c r="AP666" i="24"/>
  <c r="AO666" i="24"/>
  <c r="AN666" i="24"/>
  <c r="AM666" i="24"/>
  <c r="AL666" i="24"/>
  <c r="AK666" i="24"/>
  <c r="AJ666" i="24"/>
  <c r="AI666" i="24"/>
  <c r="AH666" i="24"/>
  <c r="AG666" i="24"/>
  <c r="AF666" i="24"/>
  <c r="AE666" i="24"/>
  <c r="AD666" i="24"/>
  <c r="AB666" i="24"/>
  <c r="AA666" i="24"/>
  <c r="Z666" i="24"/>
  <c r="Y666" i="24"/>
  <c r="X666" i="24"/>
  <c r="W666" i="24"/>
  <c r="V666" i="24"/>
  <c r="U666" i="24"/>
  <c r="T666" i="24"/>
  <c r="S666" i="24"/>
  <c r="R666" i="24"/>
  <c r="Q666" i="24"/>
  <c r="P666" i="24"/>
  <c r="O666" i="24"/>
  <c r="N666" i="24"/>
  <c r="M666" i="24"/>
  <c r="L666" i="24"/>
  <c r="K666" i="24"/>
  <c r="J666" i="24"/>
  <c r="I666" i="24"/>
  <c r="H666" i="24"/>
  <c r="G666" i="24"/>
  <c r="F666" i="24"/>
  <c r="E666" i="24"/>
  <c r="D666" i="24"/>
  <c r="C666" i="24"/>
  <c r="B666" i="24"/>
  <c r="A666" i="24"/>
  <c r="AS665" i="24"/>
  <c r="AR665" i="24"/>
  <c r="AQ665" i="24"/>
  <c r="AP665" i="24"/>
  <c r="AO665" i="24"/>
  <c r="AN665" i="24"/>
  <c r="AM665" i="24"/>
  <c r="AL665" i="24"/>
  <c r="AK665" i="24"/>
  <c r="AJ665" i="24"/>
  <c r="AI665" i="24"/>
  <c r="AH665" i="24"/>
  <c r="AG665" i="24"/>
  <c r="AF665" i="24"/>
  <c r="AE665" i="24"/>
  <c r="AD665" i="24"/>
  <c r="Q665" i="24"/>
  <c r="P665" i="24"/>
  <c r="O665" i="24"/>
  <c r="N665" i="24"/>
  <c r="M665" i="24"/>
  <c r="L665" i="24"/>
  <c r="K665" i="24"/>
  <c r="J665" i="24"/>
  <c r="I665" i="24"/>
  <c r="H665" i="24"/>
  <c r="G665" i="24"/>
  <c r="F665" i="24"/>
  <c r="E665" i="24"/>
  <c r="D665" i="24"/>
  <c r="C665" i="24"/>
  <c r="B665" i="24"/>
  <c r="A665" i="24"/>
  <c r="AG664" i="24"/>
  <c r="AF664" i="24"/>
  <c r="AE664" i="24"/>
  <c r="AD664" i="24"/>
  <c r="T664" i="24"/>
  <c r="S664" i="24"/>
  <c r="R664" i="24"/>
  <c r="Q664" i="24"/>
  <c r="P664" i="24"/>
  <c r="O664" i="24"/>
  <c r="N664" i="24"/>
  <c r="M664" i="24"/>
  <c r="L664" i="24"/>
  <c r="K664" i="24"/>
  <c r="J664" i="24"/>
  <c r="I664" i="24"/>
  <c r="H664" i="24"/>
  <c r="G664" i="24"/>
  <c r="F664" i="24"/>
  <c r="E664" i="24"/>
  <c r="D664" i="24"/>
  <c r="C664" i="24"/>
  <c r="B664" i="24"/>
  <c r="A664" i="24"/>
  <c r="AS663" i="24"/>
  <c r="AR663" i="24"/>
  <c r="AQ663" i="24"/>
  <c r="AP663" i="24"/>
  <c r="AO663" i="24"/>
  <c r="AN663" i="24"/>
  <c r="AM663" i="24"/>
  <c r="AL663" i="24"/>
  <c r="AK663" i="24"/>
  <c r="AJ663" i="24"/>
  <c r="AI663" i="24"/>
  <c r="AH663" i="24"/>
  <c r="AG663" i="24"/>
  <c r="AF663" i="24"/>
  <c r="AE663" i="24"/>
  <c r="AD663" i="24"/>
  <c r="Q663" i="24"/>
  <c r="P663" i="24"/>
  <c r="O663" i="24"/>
  <c r="N663" i="24"/>
  <c r="M663" i="24"/>
  <c r="L663" i="24"/>
  <c r="K663" i="24"/>
  <c r="J663" i="24"/>
  <c r="I663" i="24"/>
  <c r="H663" i="24"/>
  <c r="G663" i="24"/>
  <c r="F663" i="24"/>
  <c r="E663" i="24"/>
  <c r="D663" i="24"/>
  <c r="C663" i="24"/>
  <c r="B663" i="24"/>
  <c r="A663" i="24"/>
  <c r="AS662" i="24"/>
  <c r="AR662" i="24"/>
  <c r="AQ662" i="24"/>
  <c r="AP662" i="24"/>
  <c r="AO662" i="24"/>
  <c r="AN662" i="24"/>
  <c r="AM662" i="24"/>
  <c r="AL662" i="24"/>
  <c r="AG662" i="24"/>
  <c r="AF662" i="24"/>
  <c r="AE662" i="24"/>
  <c r="AD662" i="24"/>
  <c r="T662" i="24"/>
  <c r="S662" i="24"/>
  <c r="R662" i="24"/>
  <c r="Q662" i="24"/>
  <c r="P662" i="24"/>
  <c r="O662" i="24"/>
  <c r="N662" i="24"/>
  <c r="M662" i="24"/>
  <c r="L662" i="24"/>
  <c r="K662" i="24"/>
  <c r="J662" i="24"/>
  <c r="I662" i="24"/>
  <c r="H662" i="24"/>
  <c r="G662" i="24"/>
  <c r="F662" i="24"/>
  <c r="E662" i="24"/>
  <c r="D662" i="24"/>
  <c r="C662" i="24"/>
  <c r="B662" i="24"/>
  <c r="A662" i="24"/>
  <c r="AF661" i="24"/>
  <c r="AE661" i="24"/>
  <c r="AD661" i="24"/>
  <c r="P661" i="24"/>
  <c r="O661" i="24"/>
  <c r="N661" i="24"/>
  <c r="M661" i="24"/>
  <c r="L661" i="24"/>
  <c r="K661" i="24"/>
  <c r="J661" i="24"/>
  <c r="I661" i="24"/>
  <c r="H661" i="24"/>
  <c r="G661" i="24"/>
  <c r="F661" i="24"/>
  <c r="E661" i="24"/>
  <c r="D661" i="24"/>
  <c r="C661" i="24"/>
  <c r="B661" i="24"/>
  <c r="A661" i="24"/>
  <c r="AF660" i="24"/>
  <c r="AE660" i="24"/>
  <c r="AD660" i="24"/>
  <c r="O660" i="24"/>
  <c r="N660" i="24"/>
  <c r="M660" i="24"/>
  <c r="L660" i="24"/>
  <c r="K660" i="24"/>
  <c r="J660" i="24"/>
  <c r="I660" i="24"/>
  <c r="H660" i="24"/>
  <c r="G660" i="24"/>
  <c r="F660" i="24"/>
  <c r="E660" i="24"/>
  <c r="D660" i="24"/>
  <c r="C660" i="24"/>
  <c r="B660" i="24"/>
  <c r="A660" i="24"/>
  <c r="AS659" i="24"/>
  <c r="AR659" i="24"/>
  <c r="AQ659" i="24"/>
  <c r="AP659" i="24"/>
  <c r="AO659" i="24"/>
  <c r="AN659" i="24"/>
  <c r="AM659" i="24"/>
  <c r="AL659" i="24"/>
  <c r="AF659" i="24"/>
  <c r="AE659" i="24"/>
  <c r="AD659" i="24"/>
  <c r="O659" i="24"/>
  <c r="N659" i="24"/>
  <c r="M659" i="24"/>
  <c r="L659" i="24"/>
  <c r="K659" i="24"/>
  <c r="J659" i="24"/>
  <c r="I659" i="24"/>
  <c r="H659" i="24"/>
  <c r="G659" i="24"/>
  <c r="F659" i="24"/>
  <c r="E659" i="24"/>
  <c r="D659" i="24"/>
  <c r="C659" i="24"/>
  <c r="B659" i="24"/>
  <c r="A659" i="24"/>
  <c r="AE658" i="24"/>
  <c r="AD658" i="24"/>
  <c r="N658" i="24"/>
  <c r="M658" i="24"/>
  <c r="L658" i="24"/>
  <c r="K658" i="24"/>
  <c r="J658" i="24"/>
  <c r="I658" i="24"/>
  <c r="H658" i="24"/>
  <c r="G658" i="24"/>
  <c r="F658" i="24"/>
  <c r="E658" i="24"/>
  <c r="D658" i="24"/>
  <c r="C658" i="24"/>
  <c r="B658" i="24"/>
  <c r="A658" i="24"/>
  <c r="AS657" i="24"/>
  <c r="AR657" i="24"/>
  <c r="AQ657" i="24"/>
  <c r="AP657" i="24"/>
  <c r="AO657" i="24"/>
  <c r="AN657" i="24"/>
  <c r="AM657" i="24"/>
  <c r="AL657" i="24"/>
  <c r="AK657" i="24"/>
  <c r="AJ657" i="24"/>
  <c r="AI657" i="24"/>
  <c r="AH657" i="24"/>
  <c r="AG657" i="24"/>
  <c r="AF657" i="24"/>
  <c r="AE657" i="24"/>
  <c r="AD657" i="24"/>
  <c r="AB657" i="24"/>
  <c r="AA657" i="24"/>
  <c r="Z657" i="24"/>
  <c r="Y657" i="24"/>
  <c r="X657" i="24"/>
  <c r="W657" i="24"/>
  <c r="V657" i="24"/>
  <c r="U657" i="24"/>
  <c r="T657" i="24"/>
  <c r="S657" i="24"/>
  <c r="R657" i="24"/>
  <c r="Q657" i="24"/>
  <c r="P657" i="24"/>
  <c r="O657" i="24"/>
  <c r="N657" i="24"/>
  <c r="M657" i="24"/>
  <c r="L657" i="24"/>
  <c r="K657" i="24"/>
  <c r="J657" i="24"/>
  <c r="I657" i="24"/>
  <c r="H657" i="24"/>
  <c r="G657" i="24"/>
  <c r="F657" i="24"/>
  <c r="E657" i="24"/>
  <c r="D657" i="24"/>
  <c r="C657" i="24"/>
  <c r="B657" i="24"/>
  <c r="A657" i="24"/>
  <c r="P656" i="24"/>
  <c r="O656" i="24"/>
  <c r="N656" i="24"/>
  <c r="M656" i="24"/>
  <c r="L656" i="24"/>
  <c r="K656" i="24"/>
  <c r="J656" i="24"/>
  <c r="I656" i="24"/>
  <c r="H656" i="24"/>
  <c r="G656" i="24"/>
  <c r="F656" i="24"/>
  <c r="E656" i="24"/>
  <c r="D656" i="24"/>
  <c r="C656" i="24"/>
  <c r="B656" i="24"/>
  <c r="A656" i="24"/>
  <c r="P655" i="24"/>
  <c r="O655" i="24"/>
  <c r="N655" i="24"/>
  <c r="M655" i="24"/>
  <c r="L655" i="24"/>
  <c r="K655" i="24"/>
  <c r="J655" i="24"/>
  <c r="I655" i="24"/>
  <c r="H655" i="24"/>
  <c r="G655" i="24"/>
  <c r="F655" i="24"/>
  <c r="E655" i="24"/>
  <c r="D655" i="24"/>
  <c r="C655" i="24"/>
  <c r="B655" i="24"/>
  <c r="A655" i="24"/>
  <c r="AS654" i="24"/>
  <c r="AR654" i="24"/>
  <c r="AQ654" i="24"/>
  <c r="AP654" i="24"/>
  <c r="AO654" i="24"/>
  <c r="AN654" i="24"/>
  <c r="AM654" i="24"/>
  <c r="AL654" i="24"/>
  <c r="AK654" i="24"/>
  <c r="AJ654" i="24"/>
  <c r="AI654" i="24"/>
  <c r="AH654" i="24"/>
  <c r="AG654" i="24"/>
  <c r="AF654" i="24"/>
  <c r="AE654" i="24"/>
  <c r="AD654" i="24"/>
  <c r="Q654" i="24"/>
  <c r="P654" i="24"/>
  <c r="O654" i="24"/>
  <c r="N654" i="24"/>
  <c r="M654" i="24"/>
  <c r="L654" i="24"/>
  <c r="K654" i="24"/>
  <c r="J654" i="24"/>
  <c r="I654" i="24"/>
  <c r="H654" i="24"/>
  <c r="G654" i="24"/>
  <c r="F654" i="24"/>
  <c r="E654" i="24"/>
  <c r="D654" i="24"/>
  <c r="C654" i="24"/>
  <c r="B654" i="24"/>
  <c r="A654" i="24"/>
  <c r="AD653" i="24"/>
  <c r="T653" i="24"/>
  <c r="S653" i="24"/>
  <c r="R653" i="24"/>
  <c r="Q653" i="24"/>
  <c r="P653" i="24"/>
  <c r="O653" i="24"/>
  <c r="N653" i="24"/>
  <c r="M653" i="24"/>
  <c r="L653" i="24"/>
  <c r="K653" i="24"/>
  <c r="J653" i="24"/>
  <c r="I653" i="24"/>
  <c r="H653" i="24"/>
  <c r="G653" i="24"/>
  <c r="F653" i="24"/>
  <c r="E653" i="24"/>
  <c r="D653" i="24"/>
  <c r="C653" i="24"/>
  <c r="B653" i="24"/>
  <c r="A653" i="24"/>
  <c r="AS652" i="24"/>
  <c r="AR652" i="24"/>
  <c r="AQ652" i="24"/>
  <c r="AP652" i="24"/>
  <c r="AO652" i="24"/>
  <c r="AN652" i="24"/>
  <c r="AM652" i="24"/>
  <c r="AL652" i="24"/>
  <c r="AK652" i="24"/>
  <c r="AJ652" i="24"/>
  <c r="AI652" i="24"/>
  <c r="AH652" i="24"/>
  <c r="AG652" i="24"/>
  <c r="AF652" i="24"/>
  <c r="AE652" i="24"/>
  <c r="AD652" i="24"/>
  <c r="Q652" i="24"/>
  <c r="P652" i="24"/>
  <c r="O652" i="24"/>
  <c r="N652" i="24"/>
  <c r="M652" i="24"/>
  <c r="L652" i="24"/>
  <c r="K652" i="24"/>
  <c r="J652" i="24"/>
  <c r="I652" i="24"/>
  <c r="H652" i="24"/>
  <c r="G652" i="24"/>
  <c r="F652" i="24"/>
  <c r="E652" i="24"/>
  <c r="D652" i="24"/>
  <c r="C652" i="24"/>
  <c r="B652" i="24"/>
  <c r="A652" i="24"/>
  <c r="AD651" i="24"/>
  <c r="T651" i="24"/>
  <c r="S651" i="24"/>
  <c r="R651" i="24"/>
  <c r="Q651" i="24"/>
  <c r="P651" i="24"/>
  <c r="O651" i="24"/>
  <c r="N651" i="24"/>
  <c r="M651" i="24"/>
  <c r="L651" i="24"/>
  <c r="K651" i="24"/>
  <c r="J651" i="24"/>
  <c r="I651" i="24"/>
  <c r="H651" i="24"/>
  <c r="G651" i="24"/>
  <c r="F651" i="24"/>
  <c r="E651" i="24"/>
  <c r="D651" i="24"/>
  <c r="C651" i="24"/>
  <c r="B651" i="24"/>
  <c r="A651" i="24"/>
  <c r="P650" i="24"/>
  <c r="O650" i="24"/>
  <c r="N650" i="24"/>
  <c r="M650" i="24"/>
  <c r="L650" i="24"/>
  <c r="K650" i="24"/>
  <c r="J650" i="24"/>
  <c r="I650" i="24"/>
  <c r="H650" i="24"/>
  <c r="G650" i="24"/>
  <c r="F650" i="24"/>
  <c r="E650" i="24"/>
  <c r="D650" i="24"/>
  <c r="C650" i="24"/>
  <c r="B650" i="24"/>
  <c r="A650" i="24"/>
  <c r="AS649" i="24"/>
  <c r="AR649" i="24"/>
  <c r="AQ649" i="24"/>
  <c r="AP649" i="24"/>
  <c r="AO649" i="24"/>
  <c r="AN649" i="24"/>
  <c r="AM649" i="24"/>
  <c r="AL649" i="24"/>
  <c r="AK649" i="24"/>
  <c r="AJ649" i="24"/>
  <c r="AI649" i="24"/>
  <c r="AH649" i="24"/>
  <c r="AG649" i="24"/>
  <c r="AF649" i="24"/>
  <c r="AE649" i="24"/>
  <c r="AD649" i="24"/>
  <c r="AB649" i="24"/>
  <c r="AA649" i="24"/>
  <c r="Z649" i="24"/>
  <c r="Y649" i="24"/>
  <c r="X649" i="24"/>
  <c r="W649" i="24"/>
  <c r="V649" i="24"/>
  <c r="U649" i="24"/>
  <c r="T649" i="24"/>
  <c r="S649" i="24"/>
  <c r="R649" i="24"/>
  <c r="Q649" i="24"/>
  <c r="P649" i="24"/>
  <c r="O649" i="24"/>
  <c r="N649" i="24"/>
  <c r="M649" i="24"/>
  <c r="L649" i="24"/>
  <c r="K649" i="24"/>
  <c r="J649" i="24"/>
  <c r="I649" i="24"/>
  <c r="H649" i="24"/>
  <c r="G649" i="24"/>
  <c r="F649" i="24"/>
  <c r="E649" i="24"/>
  <c r="D649" i="24"/>
  <c r="C649" i="24"/>
  <c r="B649" i="24"/>
  <c r="A649" i="24"/>
  <c r="AS648" i="24"/>
  <c r="AR648" i="24"/>
  <c r="AQ648" i="24"/>
  <c r="AP648" i="24"/>
  <c r="AO648" i="24"/>
  <c r="AN648" i="24"/>
  <c r="AM648" i="24"/>
  <c r="AL648" i="24"/>
  <c r="AK648" i="24"/>
  <c r="AJ648" i="24"/>
  <c r="AI648" i="24"/>
  <c r="AH648" i="24"/>
  <c r="AG648" i="24"/>
  <c r="AF648" i="24"/>
  <c r="AE648" i="24"/>
  <c r="AD648" i="24"/>
  <c r="AB648" i="24"/>
  <c r="AA648" i="24"/>
  <c r="Z648" i="24"/>
  <c r="Y648" i="24"/>
  <c r="X648" i="24"/>
  <c r="W648" i="24"/>
  <c r="V648" i="24"/>
  <c r="U648" i="24"/>
  <c r="T648" i="24"/>
  <c r="S648" i="24"/>
  <c r="R648" i="24"/>
  <c r="Q648" i="24"/>
  <c r="P648" i="24"/>
  <c r="O648" i="24"/>
  <c r="N648" i="24"/>
  <c r="M648" i="24"/>
  <c r="L648" i="24"/>
  <c r="K648" i="24"/>
  <c r="J648" i="24"/>
  <c r="I648" i="24"/>
  <c r="H648" i="24"/>
  <c r="G648" i="24"/>
  <c r="F648" i="24"/>
  <c r="E648" i="24"/>
  <c r="D648" i="24"/>
  <c r="C648" i="24"/>
  <c r="B648" i="24"/>
  <c r="A648" i="24"/>
  <c r="AS647" i="24"/>
  <c r="AR647" i="24"/>
  <c r="AQ647" i="24"/>
  <c r="AP647" i="24"/>
  <c r="AO647" i="24"/>
  <c r="AN647" i="24"/>
  <c r="AM647" i="24"/>
  <c r="AL647" i="24"/>
  <c r="AK647" i="24"/>
  <c r="AJ647" i="24"/>
  <c r="AI647" i="24"/>
  <c r="AH647" i="24"/>
  <c r="AG647" i="24"/>
  <c r="AF647" i="24"/>
  <c r="AE647" i="24"/>
  <c r="AD647" i="24"/>
  <c r="AB647" i="24"/>
  <c r="AA647" i="24"/>
  <c r="Z647" i="24"/>
  <c r="Y647" i="24"/>
  <c r="X647" i="24"/>
  <c r="W647" i="24"/>
  <c r="V647" i="24"/>
  <c r="U647" i="24"/>
  <c r="T647" i="24"/>
  <c r="S647" i="24"/>
  <c r="R647" i="24"/>
  <c r="Q647" i="24"/>
  <c r="P647" i="24"/>
  <c r="O647" i="24"/>
  <c r="N647" i="24"/>
  <c r="M647" i="24"/>
  <c r="L647" i="24"/>
  <c r="K647" i="24"/>
  <c r="J647" i="24"/>
  <c r="I647" i="24"/>
  <c r="H647" i="24"/>
  <c r="G647" i="24"/>
  <c r="F647" i="24"/>
  <c r="E647" i="24"/>
  <c r="D647" i="24"/>
  <c r="C647" i="24"/>
  <c r="B647" i="24"/>
  <c r="A647" i="24"/>
  <c r="AS645" i="24"/>
  <c r="AR645" i="24"/>
  <c r="AQ645" i="24"/>
  <c r="AP645" i="24"/>
  <c r="AO645" i="24"/>
  <c r="AN645" i="24"/>
  <c r="AM645" i="24"/>
  <c r="AL645" i="24"/>
  <c r="AK645" i="24"/>
  <c r="AJ645" i="24"/>
  <c r="AI645" i="24"/>
  <c r="AH645" i="24"/>
  <c r="AG645" i="24"/>
  <c r="AF645" i="24"/>
  <c r="AE645" i="24"/>
  <c r="AD645" i="24"/>
  <c r="T645" i="24"/>
  <c r="S645" i="24"/>
  <c r="R645" i="24"/>
  <c r="Q645" i="24"/>
  <c r="P645" i="24"/>
  <c r="O645" i="24"/>
  <c r="N645" i="24"/>
  <c r="M645" i="24"/>
  <c r="L645" i="24"/>
  <c r="K645" i="24"/>
  <c r="J645" i="24"/>
  <c r="I645" i="24"/>
  <c r="H645" i="24"/>
  <c r="G645" i="24"/>
  <c r="F645" i="24"/>
  <c r="E645" i="24"/>
  <c r="D645" i="24"/>
  <c r="C645" i="24"/>
  <c r="B645" i="24"/>
  <c r="A645" i="24"/>
  <c r="AS644" i="24"/>
  <c r="AR644" i="24"/>
  <c r="AQ644" i="24"/>
  <c r="AP644" i="24"/>
  <c r="AO644" i="24"/>
  <c r="AN644" i="24"/>
  <c r="AM644" i="24"/>
  <c r="AL644" i="24"/>
  <c r="AG644" i="24"/>
  <c r="AF644" i="24"/>
  <c r="AE644" i="24"/>
  <c r="AD644" i="24"/>
  <c r="T644" i="24"/>
  <c r="S644" i="24"/>
  <c r="R644" i="24"/>
  <c r="Q644" i="24"/>
  <c r="P644" i="24"/>
  <c r="O644" i="24"/>
  <c r="N644" i="24"/>
  <c r="M644" i="24"/>
  <c r="L644" i="24"/>
  <c r="K644" i="24"/>
  <c r="J644" i="24"/>
  <c r="I644" i="24"/>
  <c r="H644" i="24"/>
  <c r="G644" i="24"/>
  <c r="F644" i="24"/>
  <c r="E644" i="24"/>
  <c r="D644" i="24"/>
  <c r="C644" i="24"/>
  <c r="B644" i="24"/>
  <c r="A644" i="24"/>
  <c r="AF643" i="24"/>
  <c r="AE643" i="24"/>
  <c r="AD643" i="24"/>
  <c r="P643" i="24"/>
  <c r="O643" i="24"/>
  <c r="N643" i="24"/>
  <c r="M643" i="24"/>
  <c r="L643" i="24"/>
  <c r="K643" i="24"/>
  <c r="J643" i="24"/>
  <c r="I643" i="24"/>
  <c r="H643" i="24"/>
  <c r="G643" i="24"/>
  <c r="F643" i="24"/>
  <c r="E643" i="24"/>
  <c r="D643" i="24"/>
  <c r="C643" i="24"/>
  <c r="B643" i="24"/>
  <c r="A643" i="24"/>
  <c r="AF642" i="24"/>
  <c r="AE642" i="24"/>
  <c r="AD642" i="24"/>
  <c r="P642" i="24"/>
  <c r="O642" i="24"/>
  <c r="N642" i="24"/>
  <c r="M642" i="24"/>
  <c r="L642" i="24"/>
  <c r="K642" i="24"/>
  <c r="J642" i="24"/>
  <c r="I642" i="24"/>
  <c r="H642" i="24"/>
  <c r="G642" i="24"/>
  <c r="F642" i="24"/>
  <c r="E642" i="24"/>
  <c r="D642" i="24"/>
  <c r="C642" i="24"/>
  <c r="B642" i="24"/>
  <c r="A642" i="24"/>
  <c r="AS641" i="24"/>
  <c r="AR641" i="24"/>
  <c r="AQ641" i="24"/>
  <c r="AP641" i="24"/>
  <c r="AO641" i="24"/>
  <c r="AN641" i="24"/>
  <c r="AM641" i="24"/>
  <c r="AL641" i="24"/>
  <c r="AK641" i="24"/>
  <c r="AJ641" i="24"/>
  <c r="AI641" i="24"/>
  <c r="AH641" i="24"/>
  <c r="AF641" i="24"/>
  <c r="AE641" i="24"/>
  <c r="AD641" i="24"/>
  <c r="AB641" i="24"/>
  <c r="AA641" i="24"/>
  <c r="Z641" i="24"/>
  <c r="Y641" i="24"/>
  <c r="X641" i="24"/>
  <c r="W641" i="24"/>
  <c r="V641" i="24"/>
  <c r="U641" i="24"/>
  <c r="T641" i="24"/>
  <c r="S641" i="24"/>
  <c r="R641" i="24"/>
  <c r="Q641" i="24"/>
  <c r="P641" i="24"/>
  <c r="O641" i="24"/>
  <c r="N641" i="24"/>
  <c r="M641" i="24"/>
  <c r="L641" i="24"/>
  <c r="K641" i="24"/>
  <c r="J641" i="24"/>
  <c r="I641" i="24"/>
  <c r="H641" i="24"/>
  <c r="G641" i="24"/>
  <c r="F641" i="24"/>
  <c r="E641" i="24"/>
  <c r="D641" i="24"/>
  <c r="C641" i="24"/>
  <c r="B641" i="24"/>
  <c r="A641" i="24"/>
  <c r="AD640" i="24"/>
  <c r="P640" i="24"/>
  <c r="O640" i="24"/>
  <c r="N640" i="24"/>
  <c r="M640" i="24"/>
  <c r="L640" i="24"/>
  <c r="K640" i="24"/>
  <c r="J640" i="24"/>
  <c r="I640" i="24"/>
  <c r="H640" i="24"/>
  <c r="G640" i="24"/>
  <c r="F640" i="24"/>
  <c r="E640" i="24"/>
  <c r="D640" i="24"/>
  <c r="C640" i="24"/>
  <c r="B640" i="24"/>
  <c r="A640" i="24"/>
  <c r="AD639" i="24"/>
  <c r="P639" i="24"/>
  <c r="O639" i="24"/>
  <c r="N639" i="24"/>
  <c r="M639" i="24"/>
  <c r="L639" i="24"/>
  <c r="K639" i="24"/>
  <c r="J639" i="24"/>
  <c r="I639" i="24"/>
  <c r="H639" i="24"/>
  <c r="G639" i="24"/>
  <c r="F639" i="24"/>
  <c r="E639" i="24"/>
  <c r="D639" i="24"/>
  <c r="C639" i="24"/>
  <c r="B639" i="24"/>
  <c r="A639" i="24"/>
  <c r="AS638" i="24"/>
  <c r="AR638" i="24"/>
  <c r="AQ638" i="24"/>
  <c r="AP638" i="24"/>
  <c r="AO638" i="24"/>
  <c r="AN638" i="24"/>
  <c r="AM638" i="24"/>
  <c r="AL638" i="24"/>
  <c r="AK638" i="24"/>
  <c r="AJ638" i="24"/>
  <c r="AI638" i="24"/>
  <c r="AH638" i="24"/>
  <c r="AG638" i="24"/>
  <c r="AF638" i="24"/>
  <c r="AE638" i="24"/>
  <c r="AD638" i="24"/>
  <c r="Q638" i="24"/>
  <c r="P638" i="24"/>
  <c r="O638" i="24"/>
  <c r="N638" i="24"/>
  <c r="M638" i="24"/>
  <c r="L638" i="24"/>
  <c r="K638" i="24"/>
  <c r="J638" i="24"/>
  <c r="I638" i="24"/>
  <c r="H638" i="24"/>
  <c r="G638" i="24"/>
  <c r="F638" i="24"/>
  <c r="E638" i="24"/>
  <c r="D638" i="24"/>
  <c r="C638" i="24"/>
  <c r="B638" i="24"/>
  <c r="A638" i="24"/>
  <c r="AD637" i="24"/>
  <c r="T637" i="24"/>
  <c r="S637" i="24"/>
  <c r="R637" i="24"/>
  <c r="Q637" i="24"/>
  <c r="P637" i="24"/>
  <c r="O637" i="24"/>
  <c r="N637" i="24"/>
  <c r="M637" i="24"/>
  <c r="L637" i="24"/>
  <c r="K637" i="24"/>
  <c r="J637" i="24"/>
  <c r="I637" i="24"/>
  <c r="H637" i="24"/>
  <c r="G637" i="24"/>
  <c r="F637" i="24"/>
  <c r="E637" i="24"/>
  <c r="D637" i="24"/>
  <c r="C637" i="24"/>
  <c r="B637" i="24"/>
  <c r="A637" i="24"/>
  <c r="AS636" i="24"/>
  <c r="AR636" i="24"/>
  <c r="AQ636" i="24"/>
  <c r="AP636" i="24"/>
  <c r="AO636" i="24"/>
  <c r="AN636" i="24"/>
  <c r="AM636" i="24"/>
  <c r="AL636" i="24"/>
  <c r="AK636" i="24"/>
  <c r="AJ636" i="24"/>
  <c r="AI636" i="24"/>
  <c r="AH636" i="24"/>
  <c r="AG636" i="24"/>
  <c r="AF636" i="24"/>
  <c r="AE636" i="24"/>
  <c r="AD636" i="24"/>
  <c r="Q636" i="24"/>
  <c r="P636" i="24"/>
  <c r="O636" i="24"/>
  <c r="N636" i="24"/>
  <c r="M636" i="24"/>
  <c r="L636" i="24"/>
  <c r="K636" i="24"/>
  <c r="J636" i="24"/>
  <c r="I636" i="24"/>
  <c r="H636" i="24"/>
  <c r="G636" i="24"/>
  <c r="F636" i="24"/>
  <c r="E636" i="24"/>
  <c r="D636" i="24"/>
  <c r="C636" i="24"/>
  <c r="B636" i="24"/>
  <c r="A636" i="24"/>
  <c r="AD635" i="24"/>
  <c r="T635" i="24"/>
  <c r="S635" i="24"/>
  <c r="R635" i="24"/>
  <c r="Q635" i="24"/>
  <c r="P635" i="24"/>
  <c r="O635" i="24"/>
  <c r="N635" i="24"/>
  <c r="M635" i="24"/>
  <c r="L635" i="24"/>
  <c r="K635" i="24"/>
  <c r="J635" i="24"/>
  <c r="I635" i="24"/>
  <c r="H635" i="24"/>
  <c r="G635" i="24"/>
  <c r="F635" i="24"/>
  <c r="E635" i="24"/>
  <c r="D635" i="24"/>
  <c r="C635" i="24"/>
  <c r="B635" i="24"/>
  <c r="A635" i="24"/>
  <c r="P634" i="24"/>
  <c r="O634" i="24"/>
  <c r="N634" i="24"/>
  <c r="M634" i="24"/>
  <c r="L634" i="24"/>
  <c r="K634" i="24"/>
  <c r="J634" i="24"/>
  <c r="I634" i="24"/>
  <c r="H634" i="24"/>
  <c r="G634" i="24"/>
  <c r="F634" i="24"/>
  <c r="E634" i="24"/>
  <c r="D634" i="24"/>
  <c r="C634" i="24"/>
  <c r="B634" i="24"/>
  <c r="A634" i="24"/>
  <c r="AS633" i="24"/>
  <c r="AR633" i="24"/>
  <c r="AQ633" i="24"/>
  <c r="AP633" i="24"/>
  <c r="AO633" i="24"/>
  <c r="AN633" i="24"/>
  <c r="AM633" i="24"/>
  <c r="AL633" i="24"/>
  <c r="AK633" i="24"/>
  <c r="AJ633" i="24"/>
  <c r="AI633" i="24"/>
  <c r="AH633" i="24"/>
  <c r="AG633" i="24"/>
  <c r="AF633" i="24"/>
  <c r="AE633" i="24"/>
  <c r="AD633" i="24"/>
  <c r="AB633" i="24"/>
  <c r="AA633" i="24"/>
  <c r="Z633" i="24"/>
  <c r="Y633" i="24"/>
  <c r="X633" i="24"/>
  <c r="W633" i="24"/>
  <c r="V633" i="24"/>
  <c r="U633" i="24"/>
  <c r="T633" i="24"/>
  <c r="S633" i="24"/>
  <c r="R633" i="24"/>
  <c r="Q633" i="24"/>
  <c r="P633" i="24"/>
  <c r="O633" i="24"/>
  <c r="N633" i="24"/>
  <c r="M633" i="24"/>
  <c r="L633" i="24"/>
  <c r="K633" i="24"/>
  <c r="J633" i="24"/>
  <c r="I633" i="24"/>
  <c r="H633" i="24"/>
  <c r="G633" i="24"/>
  <c r="F633" i="24"/>
  <c r="E633" i="24"/>
  <c r="D633" i="24"/>
  <c r="C633" i="24"/>
  <c r="B633" i="24"/>
  <c r="A633" i="24"/>
  <c r="P632" i="24"/>
  <c r="O632" i="24"/>
  <c r="N632" i="24"/>
  <c r="M632" i="24"/>
  <c r="L632" i="24"/>
  <c r="K632" i="24"/>
  <c r="J632" i="24"/>
  <c r="I632" i="24"/>
  <c r="H632" i="24"/>
  <c r="G632" i="24"/>
  <c r="F632" i="24"/>
  <c r="E632" i="24"/>
  <c r="D632" i="24"/>
  <c r="C632" i="24"/>
  <c r="B632" i="24"/>
  <c r="A632" i="24"/>
  <c r="P631" i="24"/>
  <c r="O631" i="24"/>
  <c r="N631" i="24"/>
  <c r="M631" i="24"/>
  <c r="L631" i="24"/>
  <c r="K631" i="24"/>
  <c r="J631" i="24"/>
  <c r="I631" i="24"/>
  <c r="H631" i="24"/>
  <c r="G631" i="24"/>
  <c r="F631" i="24"/>
  <c r="E631" i="24"/>
  <c r="D631" i="24"/>
  <c r="C631" i="24"/>
  <c r="B631" i="24"/>
  <c r="A631" i="24"/>
  <c r="AS630" i="24"/>
  <c r="AR630" i="24"/>
  <c r="AQ630" i="24"/>
  <c r="AP630" i="24"/>
  <c r="AO630" i="24"/>
  <c r="AN630" i="24"/>
  <c r="AM630" i="24"/>
  <c r="AL630" i="24"/>
  <c r="AK630" i="24"/>
  <c r="AJ630" i="24"/>
  <c r="AI630" i="24"/>
  <c r="AH630" i="24"/>
  <c r="AG630" i="24"/>
  <c r="AF630" i="24"/>
  <c r="AE630" i="24"/>
  <c r="AD630" i="24"/>
  <c r="AB630" i="24"/>
  <c r="AA630" i="24"/>
  <c r="Z630" i="24"/>
  <c r="Y630" i="24"/>
  <c r="X630" i="24"/>
  <c r="W630" i="24"/>
  <c r="V630" i="24"/>
  <c r="U630" i="24"/>
  <c r="T630" i="24"/>
  <c r="S630" i="24"/>
  <c r="R630" i="24"/>
  <c r="Q630" i="24"/>
  <c r="P630" i="24"/>
  <c r="O630" i="24"/>
  <c r="N630" i="24"/>
  <c r="M630" i="24"/>
  <c r="L630" i="24"/>
  <c r="K630" i="24"/>
  <c r="J630" i="24"/>
  <c r="I630" i="24"/>
  <c r="H630" i="24"/>
  <c r="G630" i="24"/>
  <c r="F630" i="24"/>
  <c r="E630" i="24"/>
  <c r="D630" i="24"/>
  <c r="C630" i="24"/>
  <c r="B630" i="24"/>
  <c r="A630" i="24"/>
  <c r="AS629" i="24"/>
  <c r="AR629" i="24"/>
  <c r="AQ629" i="24"/>
  <c r="AP629" i="24"/>
  <c r="AO629" i="24"/>
  <c r="AN629" i="24"/>
  <c r="AM629" i="24"/>
  <c r="AL629" i="24"/>
  <c r="AK629" i="24"/>
  <c r="AJ629" i="24"/>
  <c r="AI629" i="24"/>
  <c r="AH629" i="24"/>
  <c r="AG629" i="24"/>
  <c r="AF629" i="24"/>
  <c r="AE629" i="24"/>
  <c r="AD629" i="24"/>
  <c r="AB629" i="24"/>
  <c r="AA629" i="24"/>
  <c r="Z629" i="24"/>
  <c r="Y629" i="24"/>
  <c r="X629" i="24"/>
  <c r="W629" i="24"/>
  <c r="V629" i="24"/>
  <c r="U629" i="24"/>
  <c r="T629" i="24"/>
  <c r="S629" i="24"/>
  <c r="R629" i="24"/>
  <c r="Q629" i="24"/>
  <c r="P629" i="24"/>
  <c r="O629" i="24"/>
  <c r="N629" i="24"/>
  <c r="M629" i="24"/>
  <c r="L629" i="24"/>
  <c r="K629" i="24"/>
  <c r="J629" i="24"/>
  <c r="I629" i="24"/>
  <c r="H629" i="24"/>
  <c r="G629" i="24"/>
  <c r="F629" i="24"/>
  <c r="E629" i="24"/>
  <c r="D629" i="24"/>
  <c r="C629" i="24"/>
  <c r="B629" i="24"/>
  <c r="A629" i="24"/>
  <c r="AS628" i="24"/>
  <c r="AR628" i="24"/>
  <c r="AQ628" i="24"/>
  <c r="AP628" i="24"/>
  <c r="AO628" i="24"/>
  <c r="AN628" i="24"/>
  <c r="AM628" i="24"/>
  <c r="AL628" i="24"/>
  <c r="AK628" i="24"/>
  <c r="AJ628" i="24"/>
  <c r="AI628" i="24"/>
  <c r="AH628" i="24"/>
  <c r="AG628" i="24"/>
  <c r="AF628" i="24"/>
  <c r="AE628" i="24"/>
  <c r="AD628" i="24"/>
  <c r="Q628" i="24"/>
  <c r="P628" i="24"/>
  <c r="O628" i="24"/>
  <c r="N628" i="24"/>
  <c r="M628" i="24"/>
  <c r="L628" i="24"/>
  <c r="K628" i="24"/>
  <c r="J628" i="24"/>
  <c r="I628" i="24"/>
  <c r="H628" i="24"/>
  <c r="G628" i="24"/>
  <c r="F628" i="24"/>
  <c r="E628" i="24"/>
  <c r="D628" i="24"/>
  <c r="C628" i="24"/>
  <c r="B628" i="24"/>
  <c r="A628" i="24"/>
  <c r="AS627" i="24"/>
  <c r="AR627" i="24"/>
  <c r="AQ627" i="24"/>
  <c r="AP627" i="24"/>
  <c r="AO627" i="24"/>
  <c r="AN627" i="24"/>
  <c r="AM627" i="24"/>
  <c r="AL627" i="24"/>
  <c r="AK627" i="24"/>
  <c r="AJ627" i="24"/>
  <c r="AI627" i="24"/>
  <c r="AH627" i="24"/>
  <c r="AG627" i="24"/>
  <c r="AF627" i="24"/>
  <c r="AE627" i="24"/>
  <c r="AD627" i="24"/>
  <c r="T627" i="24"/>
  <c r="S627" i="24"/>
  <c r="R627" i="24"/>
  <c r="Q627" i="24"/>
  <c r="P627" i="24"/>
  <c r="O627" i="24"/>
  <c r="N627" i="24"/>
  <c r="M627" i="24"/>
  <c r="L627" i="24"/>
  <c r="K627" i="24"/>
  <c r="J627" i="24"/>
  <c r="I627" i="24"/>
  <c r="H627" i="24"/>
  <c r="G627" i="24"/>
  <c r="F627" i="24"/>
  <c r="E627" i="24"/>
  <c r="D627" i="24"/>
  <c r="C627" i="24"/>
  <c r="B627" i="24"/>
  <c r="A627" i="24"/>
  <c r="AS626" i="24"/>
  <c r="AR626" i="24"/>
  <c r="AQ626" i="24"/>
  <c r="AP626" i="24"/>
  <c r="AO626" i="24"/>
  <c r="AN626" i="24"/>
  <c r="AM626" i="24"/>
  <c r="AL626" i="24"/>
  <c r="P626" i="24"/>
  <c r="O626" i="24"/>
  <c r="N626" i="24"/>
  <c r="M626" i="24"/>
  <c r="L626" i="24"/>
  <c r="K626" i="24"/>
  <c r="J626" i="24"/>
  <c r="I626" i="24"/>
  <c r="H626" i="24"/>
  <c r="G626" i="24"/>
  <c r="F626" i="24"/>
  <c r="E626" i="24"/>
  <c r="D626" i="24"/>
  <c r="C626" i="24"/>
  <c r="B626" i="24"/>
  <c r="A626" i="24"/>
  <c r="AF625" i="24"/>
  <c r="AE625" i="24"/>
  <c r="AD625" i="24"/>
  <c r="P625" i="24"/>
  <c r="O625" i="24"/>
  <c r="N625" i="24"/>
  <c r="M625" i="24"/>
  <c r="L625" i="24"/>
  <c r="K625" i="24"/>
  <c r="J625" i="24"/>
  <c r="I625" i="24"/>
  <c r="H625" i="24"/>
  <c r="G625" i="24"/>
  <c r="F625" i="24"/>
  <c r="E625" i="24"/>
  <c r="D625" i="24"/>
  <c r="C625" i="24"/>
  <c r="B625" i="24"/>
  <c r="A625" i="24"/>
  <c r="AF624" i="24"/>
  <c r="AE624" i="24"/>
  <c r="AD624" i="24"/>
  <c r="P624" i="24"/>
  <c r="O624" i="24"/>
  <c r="N624" i="24"/>
  <c r="M624" i="24"/>
  <c r="L624" i="24"/>
  <c r="K624" i="24"/>
  <c r="J624" i="24"/>
  <c r="I624" i="24"/>
  <c r="H624" i="24"/>
  <c r="G624" i="24"/>
  <c r="F624" i="24"/>
  <c r="E624" i="24"/>
  <c r="D624" i="24"/>
  <c r="C624" i="24"/>
  <c r="B624" i="24"/>
  <c r="A624" i="24"/>
  <c r="AF623" i="24"/>
  <c r="AE623" i="24"/>
  <c r="AD623" i="24"/>
  <c r="P623" i="24"/>
  <c r="O623" i="24"/>
  <c r="N623" i="24"/>
  <c r="M623" i="24"/>
  <c r="L623" i="24"/>
  <c r="K623" i="24"/>
  <c r="J623" i="24"/>
  <c r="I623" i="24"/>
  <c r="H623" i="24"/>
  <c r="G623" i="24"/>
  <c r="F623" i="24"/>
  <c r="E623" i="24"/>
  <c r="D623" i="24"/>
  <c r="C623" i="24"/>
  <c r="B623" i="24"/>
  <c r="A623" i="24"/>
  <c r="AS622" i="24"/>
  <c r="AR622" i="24"/>
  <c r="AQ622" i="24"/>
  <c r="AP622" i="24"/>
  <c r="AO622" i="24"/>
  <c r="AN622" i="24"/>
  <c r="AM622" i="24"/>
  <c r="AL622" i="24"/>
  <c r="AK622" i="24"/>
  <c r="AJ622" i="24"/>
  <c r="AI622" i="24"/>
  <c r="AH622" i="24"/>
  <c r="AG622" i="24"/>
  <c r="AF622" i="24"/>
  <c r="AE622" i="24"/>
  <c r="AD622" i="24"/>
  <c r="AB622" i="24"/>
  <c r="AA622" i="24"/>
  <c r="Z622" i="24"/>
  <c r="Y622" i="24"/>
  <c r="X622" i="24"/>
  <c r="W622" i="24"/>
  <c r="V622" i="24"/>
  <c r="U622" i="24"/>
  <c r="T622" i="24"/>
  <c r="S622" i="24"/>
  <c r="R622" i="24"/>
  <c r="Q622" i="24"/>
  <c r="P622" i="24"/>
  <c r="O622" i="24"/>
  <c r="N622" i="24"/>
  <c r="M622" i="24"/>
  <c r="L622" i="24"/>
  <c r="K622" i="24"/>
  <c r="J622" i="24"/>
  <c r="I622" i="24"/>
  <c r="H622" i="24"/>
  <c r="G622" i="24"/>
  <c r="F622" i="24"/>
  <c r="E622" i="24"/>
  <c r="D622" i="24"/>
  <c r="C622" i="24"/>
  <c r="B622" i="24"/>
  <c r="A622" i="24"/>
  <c r="AS621" i="24"/>
  <c r="AR621" i="24"/>
  <c r="AQ621" i="24"/>
  <c r="AP621" i="24"/>
  <c r="AO621" i="24"/>
  <c r="AN621" i="24"/>
  <c r="AM621" i="24"/>
  <c r="AL621" i="24"/>
  <c r="AK621" i="24"/>
  <c r="AJ621" i="24"/>
  <c r="AI621" i="24"/>
  <c r="AH621" i="24"/>
  <c r="AG621" i="24"/>
  <c r="AF621" i="24"/>
  <c r="AE621" i="24"/>
  <c r="AD621" i="24"/>
  <c r="AB621" i="24"/>
  <c r="AA621" i="24"/>
  <c r="Z621" i="24"/>
  <c r="Y621" i="24"/>
  <c r="X621" i="24"/>
  <c r="W621" i="24"/>
  <c r="V621" i="24"/>
  <c r="U621" i="24"/>
  <c r="T621" i="24"/>
  <c r="S621" i="24"/>
  <c r="R621" i="24"/>
  <c r="Q621" i="24"/>
  <c r="P621" i="24"/>
  <c r="O621" i="24"/>
  <c r="N621" i="24"/>
  <c r="M621" i="24"/>
  <c r="L621" i="24"/>
  <c r="K621" i="24"/>
  <c r="J621" i="24"/>
  <c r="I621" i="24"/>
  <c r="H621" i="24"/>
  <c r="G621" i="24"/>
  <c r="F621" i="24"/>
  <c r="E621" i="24"/>
  <c r="D621" i="24"/>
  <c r="C621" i="24"/>
  <c r="B621" i="24"/>
  <c r="A621" i="24"/>
  <c r="AS620" i="24"/>
  <c r="AR620" i="24"/>
  <c r="AQ620" i="24"/>
  <c r="AP620" i="24"/>
  <c r="AO620" i="24"/>
  <c r="AN620" i="24"/>
  <c r="AM620" i="24"/>
  <c r="AL620" i="24"/>
  <c r="AK620" i="24"/>
  <c r="AJ620" i="24"/>
  <c r="AI620" i="24"/>
  <c r="AH620" i="24"/>
  <c r="AG620" i="24"/>
  <c r="AF620" i="24"/>
  <c r="AE620" i="24"/>
  <c r="AD620" i="24"/>
  <c r="AB620" i="24"/>
  <c r="AA620" i="24"/>
  <c r="Z620" i="24"/>
  <c r="Y620" i="24"/>
  <c r="X620" i="24"/>
  <c r="W620" i="24"/>
  <c r="V620" i="24"/>
  <c r="U620" i="24"/>
  <c r="T620" i="24"/>
  <c r="S620" i="24"/>
  <c r="R620" i="24"/>
  <c r="Q620" i="24"/>
  <c r="P620" i="24"/>
  <c r="O620" i="24"/>
  <c r="N620" i="24"/>
  <c r="M620" i="24"/>
  <c r="L620" i="24"/>
  <c r="K620" i="24"/>
  <c r="J620" i="24"/>
  <c r="I620" i="24"/>
  <c r="H620" i="24"/>
  <c r="G620" i="24"/>
  <c r="F620" i="24"/>
  <c r="E620" i="24"/>
  <c r="D620" i="24"/>
  <c r="C620" i="24"/>
  <c r="B620" i="24"/>
  <c r="A620" i="24"/>
  <c r="AF619" i="24"/>
  <c r="AE619" i="24"/>
  <c r="AD619" i="24"/>
  <c r="W619" i="24"/>
  <c r="V619" i="24"/>
  <c r="U619" i="24"/>
  <c r="T619" i="24"/>
  <c r="S619" i="24"/>
  <c r="R619" i="24"/>
  <c r="Q619" i="24"/>
  <c r="P619" i="24"/>
  <c r="O619" i="24"/>
  <c r="N619" i="24"/>
  <c r="M619" i="24"/>
  <c r="L619" i="24"/>
  <c r="K619" i="24"/>
  <c r="J619" i="24"/>
  <c r="I619" i="24"/>
  <c r="H619" i="24"/>
  <c r="G619" i="24"/>
  <c r="F619" i="24"/>
  <c r="E619" i="24"/>
  <c r="D619" i="24"/>
  <c r="C619" i="24"/>
  <c r="B619" i="24"/>
  <c r="A619" i="24"/>
  <c r="AE618" i="24"/>
  <c r="AD618" i="24"/>
  <c r="W618" i="24"/>
  <c r="V618" i="24"/>
  <c r="U618" i="24"/>
  <c r="T618" i="24"/>
  <c r="S618" i="24"/>
  <c r="R618" i="24"/>
  <c r="Q618" i="24"/>
  <c r="P618" i="24"/>
  <c r="O618" i="24"/>
  <c r="N618" i="24"/>
  <c r="M618" i="24"/>
  <c r="L618" i="24"/>
  <c r="K618" i="24"/>
  <c r="J618" i="24"/>
  <c r="I618" i="24"/>
  <c r="H618" i="24"/>
  <c r="G618" i="24"/>
  <c r="F618" i="24"/>
  <c r="E618" i="24"/>
  <c r="D618" i="24"/>
  <c r="C618" i="24"/>
  <c r="B618" i="24"/>
  <c r="A618" i="24"/>
  <c r="AF617" i="24"/>
  <c r="AE617" i="24"/>
  <c r="AD617" i="24"/>
  <c r="W617" i="24"/>
  <c r="V617" i="24"/>
  <c r="U617" i="24"/>
  <c r="T617" i="24"/>
  <c r="S617" i="24"/>
  <c r="R617" i="24"/>
  <c r="Q617" i="24"/>
  <c r="P617" i="24"/>
  <c r="O617" i="24"/>
  <c r="N617" i="24"/>
  <c r="M617" i="24"/>
  <c r="L617" i="24"/>
  <c r="K617" i="24"/>
  <c r="J617" i="24"/>
  <c r="I617" i="24"/>
  <c r="H617" i="24"/>
  <c r="G617" i="24"/>
  <c r="F617" i="24"/>
  <c r="E617" i="24"/>
  <c r="D617" i="24"/>
  <c r="C617" i="24"/>
  <c r="B617" i="24"/>
  <c r="A617" i="24"/>
  <c r="AE616" i="24"/>
  <c r="AD616" i="24"/>
  <c r="W616" i="24"/>
  <c r="V616" i="24"/>
  <c r="U616" i="24"/>
  <c r="S616" i="24"/>
  <c r="R616" i="24"/>
  <c r="Q616" i="24"/>
  <c r="P616" i="24"/>
  <c r="O616" i="24"/>
  <c r="N616" i="24"/>
  <c r="M616" i="24"/>
  <c r="L616" i="24"/>
  <c r="K616" i="24"/>
  <c r="J616" i="24"/>
  <c r="I616" i="24"/>
  <c r="H616" i="24"/>
  <c r="G616" i="24"/>
  <c r="F616" i="24"/>
  <c r="E616" i="24"/>
  <c r="D616" i="24"/>
  <c r="C616" i="24"/>
  <c r="B616" i="24"/>
  <c r="A616" i="24"/>
  <c r="AS615" i="24"/>
  <c r="AR615" i="24"/>
  <c r="AQ615" i="24"/>
  <c r="AP615" i="24"/>
  <c r="AO615" i="24"/>
  <c r="AN615" i="24"/>
  <c r="AM615" i="24"/>
  <c r="AL615" i="24"/>
  <c r="AK615" i="24"/>
  <c r="AJ615" i="24"/>
  <c r="AI615" i="24"/>
  <c r="AH615" i="24"/>
  <c r="AG615" i="24"/>
  <c r="AF615" i="24"/>
  <c r="AE615" i="24"/>
  <c r="AD615" i="24"/>
  <c r="AB615" i="24"/>
  <c r="AA615" i="24"/>
  <c r="Z615" i="24"/>
  <c r="Y615" i="24"/>
  <c r="X615" i="24"/>
  <c r="W615" i="24"/>
  <c r="V615" i="24"/>
  <c r="U615" i="24"/>
  <c r="T615" i="24"/>
  <c r="S615" i="24"/>
  <c r="R615" i="24"/>
  <c r="Q615" i="24"/>
  <c r="P615" i="24"/>
  <c r="O615" i="24"/>
  <c r="N615" i="24"/>
  <c r="M615" i="24"/>
  <c r="L615" i="24"/>
  <c r="K615" i="24"/>
  <c r="J615" i="24"/>
  <c r="I615" i="24"/>
  <c r="H615" i="24"/>
  <c r="G615" i="24"/>
  <c r="F615" i="24"/>
  <c r="E615" i="24"/>
  <c r="D615" i="24"/>
  <c r="C615" i="24"/>
  <c r="B615" i="24"/>
  <c r="A615" i="24"/>
  <c r="AE614" i="24"/>
  <c r="AD614" i="24"/>
  <c r="P614" i="24"/>
  <c r="O614" i="24"/>
  <c r="N614" i="24"/>
  <c r="M614" i="24"/>
  <c r="L614" i="24"/>
  <c r="K614" i="24"/>
  <c r="J614" i="24"/>
  <c r="I614" i="24"/>
  <c r="H614" i="24"/>
  <c r="G614" i="24"/>
  <c r="F614" i="24"/>
  <c r="E614" i="24"/>
  <c r="D614" i="24"/>
  <c r="C614" i="24"/>
  <c r="B614" i="24"/>
  <c r="A614" i="24"/>
  <c r="AS613" i="24"/>
  <c r="AR613" i="24"/>
  <c r="AQ613" i="24"/>
  <c r="AP613" i="24"/>
  <c r="AO613" i="24"/>
  <c r="AN613" i="24"/>
  <c r="AM613" i="24"/>
  <c r="AL613" i="24"/>
  <c r="AK613" i="24"/>
  <c r="AJ613" i="24"/>
  <c r="AI613" i="24"/>
  <c r="AH613" i="24"/>
  <c r="AG613" i="24"/>
  <c r="AF613" i="24"/>
  <c r="AE613" i="24"/>
  <c r="AD613" i="24"/>
  <c r="AB613" i="24"/>
  <c r="AA613" i="24"/>
  <c r="Z613" i="24"/>
  <c r="Y613" i="24"/>
  <c r="X613" i="24"/>
  <c r="W613" i="24"/>
  <c r="V613" i="24"/>
  <c r="U613" i="24"/>
  <c r="T613" i="24"/>
  <c r="S613" i="24"/>
  <c r="R613" i="24"/>
  <c r="Q613" i="24"/>
  <c r="P613" i="24"/>
  <c r="O613" i="24"/>
  <c r="N613" i="24"/>
  <c r="M613" i="24"/>
  <c r="L613" i="24"/>
  <c r="K613" i="24"/>
  <c r="J613" i="24"/>
  <c r="I613" i="24"/>
  <c r="H613" i="24"/>
  <c r="G613" i="24"/>
  <c r="F613" i="24"/>
  <c r="E613" i="24"/>
  <c r="D613" i="24"/>
  <c r="C613" i="24"/>
  <c r="B613" i="24"/>
  <c r="A613" i="24"/>
  <c r="AS612" i="24"/>
  <c r="AR612" i="24"/>
  <c r="AQ612" i="24"/>
  <c r="AP612" i="24"/>
  <c r="AO612" i="24"/>
  <c r="AN612" i="24"/>
  <c r="AM612" i="24"/>
  <c r="AL612" i="24"/>
  <c r="AK612" i="24"/>
  <c r="AJ612" i="24"/>
  <c r="AI612" i="24"/>
  <c r="AH612" i="24"/>
  <c r="AG612" i="24"/>
  <c r="AF612" i="24"/>
  <c r="AE612" i="24"/>
  <c r="AD612" i="24"/>
  <c r="AB612" i="24"/>
  <c r="AA612" i="24"/>
  <c r="Z612" i="24"/>
  <c r="Y612" i="24"/>
  <c r="X612" i="24"/>
  <c r="W612" i="24"/>
  <c r="V612" i="24"/>
  <c r="U612" i="24"/>
  <c r="T612" i="24"/>
  <c r="S612" i="24"/>
  <c r="R612" i="24"/>
  <c r="Q612" i="24"/>
  <c r="P612" i="24"/>
  <c r="O612" i="24"/>
  <c r="N612" i="24"/>
  <c r="M612" i="24"/>
  <c r="L612" i="24"/>
  <c r="K612" i="24"/>
  <c r="J612" i="24"/>
  <c r="I612" i="24"/>
  <c r="H612" i="24"/>
  <c r="G612" i="24"/>
  <c r="F612" i="24"/>
  <c r="E612" i="24"/>
  <c r="D612" i="24"/>
  <c r="C612" i="24"/>
  <c r="B612" i="24"/>
  <c r="A612" i="24"/>
  <c r="AF611" i="24"/>
  <c r="AE611" i="24"/>
  <c r="AD611" i="24"/>
  <c r="W611" i="24"/>
  <c r="V611" i="24"/>
  <c r="U611" i="24"/>
  <c r="S611" i="24"/>
  <c r="R611" i="24"/>
  <c r="Q611" i="24"/>
  <c r="P611" i="24"/>
  <c r="O611" i="24"/>
  <c r="N611" i="24"/>
  <c r="M611" i="24"/>
  <c r="L611" i="24"/>
  <c r="K611" i="24"/>
  <c r="J611" i="24"/>
  <c r="I611" i="24"/>
  <c r="H611" i="24"/>
  <c r="G611" i="24"/>
  <c r="F611" i="24"/>
  <c r="E611" i="24"/>
  <c r="D611" i="24"/>
  <c r="C611" i="24"/>
  <c r="B611" i="24"/>
  <c r="A611" i="24"/>
  <c r="AS610" i="24"/>
  <c r="AR610" i="24"/>
  <c r="AQ610" i="24"/>
  <c r="AP610" i="24"/>
  <c r="AO610" i="24"/>
  <c r="AN610" i="24"/>
  <c r="AM610" i="24"/>
  <c r="AL610" i="24"/>
  <c r="AK610" i="24"/>
  <c r="AJ610" i="24"/>
  <c r="AI610" i="24"/>
  <c r="AH610" i="24"/>
  <c r="AG610" i="24"/>
  <c r="AF610" i="24"/>
  <c r="AE610" i="24"/>
  <c r="AD610" i="24"/>
  <c r="Q610" i="24"/>
  <c r="P610" i="24"/>
  <c r="O610" i="24"/>
  <c r="N610" i="24"/>
  <c r="M610" i="24"/>
  <c r="L610" i="24"/>
  <c r="K610" i="24"/>
  <c r="J610" i="24"/>
  <c r="I610" i="24"/>
  <c r="H610" i="24"/>
  <c r="G610" i="24"/>
  <c r="F610" i="24"/>
  <c r="E610" i="24"/>
  <c r="D610" i="24"/>
  <c r="C610" i="24"/>
  <c r="B610" i="24"/>
  <c r="A610" i="24"/>
  <c r="AM609" i="24"/>
  <c r="AL609" i="24"/>
  <c r="AD609" i="24"/>
  <c r="T609" i="24"/>
  <c r="S609" i="24"/>
  <c r="R609" i="24"/>
  <c r="Q609" i="24"/>
  <c r="P609" i="24"/>
  <c r="O609" i="24"/>
  <c r="N609" i="24"/>
  <c r="M609" i="24"/>
  <c r="L609" i="24"/>
  <c r="K609" i="24"/>
  <c r="J609" i="24"/>
  <c r="I609" i="24"/>
  <c r="H609" i="24"/>
  <c r="G609" i="24"/>
  <c r="F609" i="24"/>
  <c r="E609" i="24"/>
  <c r="D609" i="24"/>
  <c r="C609" i="24"/>
  <c r="B609" i="24"/>
  <c r="A609" i="24"/>
  <c r="AS608" i="24"/>
  <c r="AR608" i="24"/>
  <c r="AQ608" i="24"/>
  <c r="AP608" i="24"/>
  <c r="AO608" i="24"/>
  <c r="AN608" i="24"/>
  <c r="AM608" i="24"/>
  <c r="AL608" i="24"/>
  <c r="AK608" i="24"/>
  <c r="AJ608" i="24"/>
  <c r="AI608" i="24"/>
  <c r="AH608" i="24"/>
  <c r="AG608" i="24"/>
  <c r="AF608" i="24"/>
  <c r="AE608" i="24"/>
  <c r="AD608" i="24"/>
  <c r="Q608" i="24"/>
  <c r="P608" i="24"/>
  <c r="O608" i="24"/>
  <c r="N608" i="24"/>
  <c r="M608" i="24"/>
  <c r="L608" i="24"/>
  <c r="K608" i="24"/>
  <c r="J608" i="24"/>
  <c r="I608" i="24"/>
  <c r="H608" i="24"/>
  <c r="G608" i="24"/>
  <c r="F608" i="24"/>
  <c r="E608" i="24"/>
  <c r="D608" i="24"/>
  <c r="C608" i="24"/>
  <c r="B608" i="24"/>
  <c r="A608" i="24"/>
  <c r="AD607" i="24"/>
  <c r="T607" i="24"/>
  <c r="S607" i="24"/>
  <c r="R607" i="24"/>
  <c r="Q607" i="24"/>
  <c r="P607" i="24"/>
  <c r="O607" i="24"/>
  <c r="N607" i="24"/>
  <c r="M607" i="24"/>
  <c r="L607" i="24"/>
  <c r="K607" i="24"/>
  <c r="J607" i="24"/>
  <c r="I607" i="24"/>
  <c r="H607" i="24"/>
  <c r="G607" i="24"/>
  <c r="F607" i="24"/>
  <c r="E607" i="24"/>
  <c r="D607" i="24"/>
  <c r="C607" i="24"/>
  <c r="B607" i="24"/>
  <c r="A607" i="24"/>
  <c r="P606" i="24"/>
  <c r="O606" i="24"/>
  <c r="N606" i="24"/>
  <c r="M606" i="24"/>
  <c r="L606" i="24"/>
  <c r="K606" i="24"/>
  <c r="J606" i="24"/>
  <c r="I606" i="24"/>
  <c r="H606" i="24"/>
  <c r="G606" i="24"/>
  <c r="F606" i="24"/>
  <c r="E606" i="24"/>
  <c r="D606" i="24"/>
  <c r="C606" i="24"/>
  <c r="B606" i="24"/>
  <c r="A606" i="24"/>
  <c r="AF605" i="24"/>
  <c r="AE605" i="24"/>
  <c r="AD605" i="24"/>
  <c r="P605" i="24"/>
  <c r="O605" i="24"/>
  <c r="N605" i="24"/>
  <c r="M605" i="24"/>
  <c r="L605" i="24"/>
  <c r="K605" i="24"/>
  <c r="J605" i="24"/>
  <c r="I605" i="24"/>
  <c r="H605" i="24"/>
  <c r="G605" i="24"/>
  <c r="F605" i="24"/>
  <c r="E605" i="24"/>
  <c r="D605" i="24"/>
  <c r="C605" i="24"/>
  <c r="B605" i="24"/>
  <c r="A605" i="24"/>
  <c r="AF604" i="24"/>
  <c r="AE604" i="24"/>
  <c r="AD604" i="24"/>
  <c r="P604" i="24"/>
  <c r="O604" i="24"/>
  <c r="N604" i="24"/>
  <c r="M604" i="24"/>
  <c r="L604" i="24"/>
  <c r="K604" i="24"/>
  <c r="J604" i="24"/>
  <c r="I604" i="24"/>
  <c r="H604" i="24"/>
  <c r="G604" i="24"/>
  <c r="F604" i="24"/>
  <c r="E604" i="24"/>
  <c r="D604" i="24"/>
  <c r="C604" i="24"/>
  <c r="B604" i="24"/>
  <c r="A604" i="24"/>
  <c r="AF603" i="24"/>
  <c r="AE603" i="24"/>
  <c r="AD603" i="24"/>
  <c r="P603" i="24"/>
  <c r="O603" i="24"/>
  <c r="N603" i="24"/>
  <c r="M603" i="24"/>
  <c r="L603" i="24"/>
  <c r="K603" i="24"/>
  <c r="J603" i="24"/>
  <c r="I603" i="24"/>
  <c r="H603" i="24"/>
  <c r="G603" i="24"/>
  <c r="F603" i="24"/>
  <c r="E603" i="24"/>
  <c r="D603" i="24"/>
  <c r="C603" i="24"/>
  <c r="B603" i="24"/>
  <c r="A603" i="24"/>
  <c r="AF602" i="24"/>
  <c r="AE602" i="24"/>
  <c r="AD602" i="24"/>
  <c r="P602" i="24"/>
  <c r="O602" i="24"/>
  <c r="N602" i="24"/>
  <c r="M602" i="24"/>
  <c r="L602" i="24"/>
  <c r="K602" i="24"/>
  <c r="J602" i="24"/>
  <c r="I602" i="24"/>
  <c r="H602" i="24"/>
  <c r="G602" i="24"/>
  <c r="F602" i="24"/>
  <c r="E602" i="24"/>
  <c r="D602" i="24"/>
  <c r="C602" i="24"/>
  <c r="B602" i="24"/>
  <c r="A602" i="24"/>
  <c r="AS601" i="24"/>
  <c r="AR601" i="24"/>
  <c r="AQ601" i="24"/>
  <c r="AP601" i="24"/>
  <c r="AO601" i="24"/>
  <c r="AN601" i="24"/>
  <c r="AM601" i="24"/>
  <c r="AL601" i="24"/>
  <c r="AK601" i="24"/>
  <c r="AJ601" i="24"/>
  <c r="AI601" i="24"/>
  <c r="AH601" i="24"/>
  <c r="AG601" i="24"/>
  <c r="AF601" i="24"/>
  <c r="AE601" i="24"/>
  <c r="AD601" i="24"/>
  <c r="AB601" i="24"/>
  <c r="AA601" i="24"/>
  <c r="Z601" i="24"/>
  <c r="Y601" i="24"/>
  <c r="X601" i="24"/>
  <c r="W601" i="24"/>
  <c r="V601" i="24"/>
  <c r="U601" i="24"/>
  <c r="T601" i="24"/>
  <c r="S601" i="24"/>
  <c r="R601" i="24"/>
  <c r="Q601" i="24"/>
  <c r="P601" i="24"/>
  <c r="O601" i="24"/>
  <c r="N601" i="24"/>
  <c r="M601" i="24"/>
  <c r="L601" i="24"/>
  <c r="K601" i="24"/>
  <c r="J601" i="24"/>
  <c r="I601" i="24"/>
  <c r="H601" i="24"/>
  <c r="G601" i="24"/>
  <c r="F601" i="24"/>
  <c r="E601" i="24"/>
  <c r="D601" i="24"/>
  <c r="C601" i="24"/>
  <c r="B601" i="24"/>
  <c r="A601" i="24"/>
  <c r="AS600" i="24"/>
  <c r="AR600" i="24"/>
  <c r="AQ600" i="24"/>
  <c r="AP600" i="24"/>
  <c r="AO600" i="24"/>
  <c r="AN600" i="24"/>
  <c r="AM600" i="24"/>
  <c r="AL600" i="24"/>
  <c r="AK600" i="24"/>
  <c r="AJ600" i="24"/>
  <c r="AI600" i="24"/>
  <c r="AH600" i="24"/>
  <c r="AG600" i="24"/>
  <c r="AF600" i="24"/>
  <c r="AE600" i="24"/>
  <c r="AD600" i="24"/>
  <c r="AB600" i="24"/>
  <c r="AA600" i="24"/>
  <c r="Z600" i="24"/>
  <c r="Y600" i="24"/>
  <c r="X600" i="24"/>
  <c r="W600" i="24"/>
  <c r="V600" i="24"/>
  <c r="U600" i="24"/>
  <c r="T600" i="24"/>
  <c r="S600" i="24"/>
  <c r="R600" i="24"/>
  <c r="Q600" i="24"/>
  <c r="P600" i="24"/>
  <c r="O600" i="24"/>
  <c r="N600" i="24"/>
  <c r="M600" i="24"/>
  <c r="L600" i="24"/>
  <c r="K600" i="24"/>
  <c r="J600" i="24"/>
  <c r="I600" i="24"/>
  <c r="H600" i="24"/>
  <c r="G600" i="24"/>
  <c r="F600" i="24"/>
  <c r="E600" i="24"/>
  <c r="D600" i="24"/>
  <c r="C600" i="24"/>
  <c r="B600" i="24"/>
  <c r="A600" i="24"/>
  <c r="AS599" i="24"/>
  <c r="AR599" i="24"/>
  <c r="AQ599" i="24"/>
  <c r="AP599" i="24"/>
  <c r="AO599" i="24"/>
  <c r="AN599" i="24"/>
  <c r="AM599" i="24"/>
  <c r="AL599" i="24"/>
  <c r="AK599" i="24"/>
  <c r="AJ599" i="24"/>
  <c r="AI599" i="24"/>
  <c r="AH599" i="24"/>
  <c r="AG599" i="24"/>
  <c r="AF599" i="24"/>
  <c r="AE599" i="24"/>
  <c r="AD599" i="24"/>
  <c r="Q599" i="24"/>
  <c r="P599" i="24"/>
  <c r="O599" i="24"/>
  <c r="N599" i="24"/>
  <c r="M599" i="24"/>
  <c r="L599" i="24"/>
  <c r="K599" i="24"/>
  <c r="J599" i="24"/>
  <c r="I599" i="24"/>
  <c r="H599" i="24"/>
  <c r="G599" i="24"/>
  <c r="F599" i="24"/>
  <c r="E599" i="24"/>
  <c r="D599" i="24"/>
  <c r="C599" i="24"/>
  <c r="B599" i="24"/>
  <c r="A599" i="24"/>
  <c r="AS598" i="24"/>
  <c r="AR598" i="24"/>
  <c r="AQ598" i="24"/>
  <c r="AP598" i="24"/>
  <c r="AO598" i="24"/>
  <c r="AN598" i="24"/>
  <c r="AM598" i="24"/>
  <c r="AL598" i="24"/>
  <c r="AD598" i="24"/>
  <c r="T598" i="24"/>
  <c r="S598" i="24"/>
  <c r="R598" i="24"/>
  <c r="Q598" i="24"/>
  <c r="P598" i="24"/>
  <c r="O598" i="24"/>
  <c r="N598" i="24"/>
  <c r="M598" i="24"/>
  <c r="L598" i="24"/>
  <c r="K598" i="24"/>
  <c r="J598" i="24"/>
  <c r="I598" i="24"/>
  <c r="H598" i="24"/>
  <c r="G598" i="24"/>
  <c r="F598" i="24"/>
  <c r="E598" i="24"/>
  <c r="D598" i="24"/>
  <c r="C598" i="24"/>
  <c r="B598" i="24"/>
  <c r="A598" i="24"/>
  <c r="AS597" i="24"/>
  <c r="AR597" i="24"/>
  <c r="AQ597" i="24"/>
  <c r="AP597" i="24"/>
  <c r="AO597" i="24"/>
  <c r="AN597" i="24"/>
  <c r="AM597" i="24"/>
  <c r="AL597" i="24"/>
  <c r="AK597" i="24"/>
  <c r="AJ597" i="24"/>
  <c r="AI597" i="24"/>
  <c r="AH597" i="24"/>
  <c r="AG597" i="24"/>
  <c r="AF597" i="24"/>
  <c r="AE597" i="24"/>
  <c r="AD597" i="24"/>
  <c r="Q597" i="24"/>
  <c r="P597" i="24"/>
  <c r="O597" i="24"/>
  <c r="N597" i="24"/>
  <c r="M597" i="24"/>
  <c r="L597" i="24"/>
  <c r="K597" i="24"/>
  <c r="J597" i="24"/>
  <c r="I597" i="24"/>
  <c r="H597" i="24"/>
  <c r="G597" i="24"/>
  <c r="F597" i="24"/>
  <c r="E597" i="24"/>
  <c r="D597" i="24"/>
  <c r="C597" i="24"/>
  <c r="B597" i="24"/>
  <c r="A597" i="24"/>
  <c r="AD596" i="24"/>
  <c r="T596" i="24"/>
  <c r="S596" i="24"/>
  <c r="R596" i="24"/>
  <c r="Q596" i="24"/>
  <c r="P596" i="24"/>
  <c r="O596" i="24"/>
  <c r="N596" i="24"/>
  <c r="M596" i="24"/>
  <c r="L596" i="24"/>
  <c r="K596" i="24"/>
  <c r="J596" i="24"/>
  <c r="I596" i="24"/>
  <c r="H596" i="24"/>
  <c r="G596" i="24"/>
  <c r="F596" i="24"/>
  <c r="E596" i="24"/>
  <c r="D596" i="24"/>
  <c r="C596" i="24"/>
  <c r="B596" i="24"/>
  <c r="A596" i="24"/>
  <c r="P595" i="24"/>
  <c r="O595" i="24"/>
  <c r="N595" i="24"/>
  <c r="M595" i="24"/>
  <c r="L595" i="24"/>
  <c r="K595" i="24"/>
  <c r="J595" i="24"/>
  <c r="I595" i="24"/>
  <c r="H595" i="24"/>
  <c r="G595" i="24"/>
  <c r="F595" i="24"/>
  <c r="E595" i="24"/>
  <c r="D595" i="24"/>
  <c r="C595" i="24"/>
  <c r="B595" i="24"/>
  <c r="A595" i="24"/>
  <c r="AF594" i="24"/>
  <c r="AE594" i="24"/>
  <c r="AD594" i="24"/>
  <c r="P594" i="24"/>
  <c r="O594" i="24"/>
  <c r="N594" i="24"/>
  <c r="M594" i="24"/>
  <c r="L594" i="24"/>
  <c r="K594" i="24"/>
  <c r="J594" i="24"/>
  <c r="I594" i="24"/>
  <c r="H594" i="24"/>
  <c r="G594" i="24"/>
  <c r="F594" i="24"/>
  <c r="E594" i="24"/>
  <c r="D594" i="24"/>
  <c r="C594" i="24"/>
  <c r="B594" i="24"/>
  <c r="A594" i="24"/>
  <c r="AF593" i="24"/>
  <c r="AE593" i="24"/>
  <c r="AD593" i="24"/>
  <c r="P593" i="24"/>
  <c r="O593" i="24"/>
  <c r="N593" i="24"/>
  <c r="M593" i="24"/>
  <c r="L593" i="24"/>
  <c r="K593" i="24"/>
  <c r="J593" i="24"/>
  <c r="I593" i="24"/>
  <c r="H593" i="24"/>
  <c r="G593" i="24"/>
  <c r="F593" i="24"/>
  <c r="E593" i="24"/>
  <c r="D593" i="24"/>
  <c r="C593" i="24"/>
  <c r="B593" i="24"/>
  <c r="A593" i="24"/>
  <c r="AF592" i="24"/>
  <c r="AE592" i="24"/>
  <c r="AD592" i="24"/>
  <c r="P592" i="24"/>
  <c r="O592" i="24"/>
  <c r="N592" i="24"/>
  <c r="M592" i="24"/>
  <c r="L592" i="24"/>
  <c r="K592" i="24"/>
  <c r="J592" i="24"/>
  <c r="I592" i="24"/>
  <c r="H592" i="24"/>
  <c r="G592" i="24"/>
  <c r="F592" i="24"/>
  <c r="E592" i="24"/>
  <c r="D592" i="24"/>
  <c r="C592" i="24"/>
  <c r="B592" i="24"/>
  <c r="A592" i="24"/>
  <c r="AS591" i="24"/>
  <c r="AR591" i="24"/>
  <c r="AQ591" i="24"/>
  <c r="AP591" i="24"/>
  <c r="AO591" i="24"/>
  <c r="AN591" i="24"/>
  <c r="AM591" i="24"/>
  <c r="AL591" i="24"/>
  <c r="AK591" i="24"/>
  <c r="AJ591" i="24"/>
  <c r="AI591" i="24"/>
  <c r="AH591" i="24"/>
  <c r="AG591" i="24"/>
  <c r="AF591" i="24"/>
  <c r="AE591" i="24"/>
  <c r="AD591" i="24"/>
  <c r="AB591" i="24"/>
  <c r="AA591" i="24"/>
  <c r="Z591" i="24"/>
  <c r="Y591" i="24"/>
  <c r="X591" i="24"/>
  <c r="W591" i="24"/>
  <c r="V591" i="24"/>
  <c r="U591" i="24"/>
  <c r="T591" i="24"/>
  <c r="S591" i="24"/>
  <c r="R591" i="24"/>
  <c r="Q591" i="24"/>
  <c r="P591" i="24"/>
  <c r="O591" i="24"/>
  <c r="N591" i="24"/>
  <c r="M591" i="24"/>
  <c r="L591" i="24"/>
  <c r="K591" i="24"/>
  <c r="J591" i="24"/>
  <c r="I591" i="24"/>
  <c r="H591" i="24"/>
  <c r="G591" i="24"/>
  <c r="F591" i="24"/>
  <c r="E591" i="24"/>
  <c r="D591" i="24"/>
  <c r="C591" i="24"/>
  <c r="B591" i="24"/>
  <c r="A591" i="24"/>
  <c r="AS590" i="24"/>
  <c r="AR590" i="24"/>
  <c r="AQ590" i="24"/>
  <c r="AP590" i="24"/>
  <c r="AO590" i="24"/>
  <c r="AN590" i="24"/>
  <c r="AM590" i="24"/>
  <c r="AL590" i="24"/>
  <c r="AK590" i="24"/>
  <c r="AJ590" i="24"/>
  <c r="AI590" i="24"/>
  <c r="AH590" i="24"/>
  <c r="AG590" i="24"/>
  <c r="AF590" i="24"/>
  <c r="AE590" i="24"/>
  <c r="AD590" i="24"/>
  <c r="AB590" i="24"/>
  <c r="AA590" i="24"/>
  <c r="Z590" i="24"/>
  <c r="Y590" i="24"/>
  <c r="X590" i="24"/>
  <c r="W590" i="24"/>
  <c r="V590" i="24"/>
  <c r="U590" i="24"/>
  <c r="T590" i="24"/>
  <c r="S590" i="24"/>
  <c r="R590" i="24"/>
  <c r="Q590" i="24"/>
  <c r="P590" i="24"/>
  <c r="O590" i="24"/>
  <c r="N590" i="24"/>
  <c r="M590" i="24"/>
  <c r="L590" i="24"/>
  <c r="K590" i="24"/>
  <c r="J590" i="24"/>
  <c r="I590" i="24"/>
  <c r="H590" i="24"/>
  <c r="G590" i="24"/>
  <c r="F590" i="24"/>
  <c r="E590" i="24"/>
  <c r="D590" i="24"/>
  <c r="C590" i="24"/>
  <c r="B590" i="24"/>
  <c r="A590" i="24"/>
  <c r="AS589" i="24"/>
  <c r="AR589" i="24"/>
  <c r="AQ589" i="24"/>
  <c r="AP589" i="24"/>
  <c r="AO589" i="24"/>
  <c r="AN589" i="24"/>
  <c r="AM589" i="24"/>
  <c r="AL589" i="24"/>
  <c r="AK589" i="24"/>
  <c r="AJ589" i="24"/>
  <c r="AI589" i="24"/>
  <c r="AH589" i="24"/>
  <c r="AG589" i="24"/>
  <c r="AF589" i="24"/>
  <c r="AE589" i="24"/>
  <c r="AD589" i="24"/>
  <c r="Q589" i="24"/>
  <c r="P589" i="24"/>
  <c r="O589" i="24"/>
  <c r="N589" i="24"/>
  <c r="M589" i="24"/>
  <c r="L589" i="24"/>
  <c r="K589" i="24"/>
  <c r="J589" i="24"/>
  <c r="I589" i="24"/>
  <c r="H589" i="24"/>
  <c r="G589" i="24"/>
  <c r="F589" i="24"/>
  <c r="E589" i="24"/>
  <c r="D589" i="24"/>
  <c r="C589" i="24"/>
  <c r="B589" i="24"/>
  <c r="A589" i="24"/>
  <c r="AD588" i="24"/>
  <c r="T588" i="24"/>
  <c r="S588" i="24"/>
  <c r="R588" i="24"/>
  <c r="Q588" i="24"/>
  <c r="P588" i="24"/>
  <c r="O588" i="24"/>
  <c r="N588" i="24"/>
  <c r="M588" i="24"/>
  <c r="L588" i="24"/>
  <c r="K588" i="24"/>
  <c r="J588" i="24"/>
  <c r="I588" i="24"/>
  <c r="H588" i="24"/>
  <c r="G588" i="24"/>
  <c r="F588" i="24"/>
  <c r="E588" i="24"/>
  <c r="D588" i="24"/>
  <c r="C588" i="24"/>
  <c r="B588" i="24"/>
  <c r="A588" i="24"/>
  <c r="AS587" i="24"/>
  <c r="AR587" i="24"/>
  <c r="AQ587" i="24"/>
  <c r="AP587" i="24"/>
  <c r="AO587" i="24"/>
  <c r="AN587" i="24"/>
  <c r="AM587" i="24"/>
  <c r="AL587" i="24"/>
  <c r="AK587" i="24"/>
  <c r="AJ587" i="24"/>
  <c r="AI587" i="24"/>
  <c r="AH587" i="24"/>
  <c r="AG587" i="24"/>
  <c r="AF587" i="24"/>
  <c r="AE587" i="24"/>
  <c r="AD587" i="24"/>
  <c r="Q587" i="24"/>
  <c r="P587" i="24"/>
  <c r="O587" i="24"/>
  <c r="N587" i="24"/>
  <c r="M587" i="24"/>
  <c r="L587" i="24"/>
  <c r="K587" i="24"/>
  <c r="J587" i="24"/>
  <c r="I587" i="24"/>
  <c r="H587" i="24"/>
  <c r="G587" i="24"/>
  <c r="F587" i="24"/>
  <c r="E587" i="24"/>
  <c r="D587" i="24"/>
  <c r="C587" i="24"/>
  <c r="B587" i="24"/>
  <c r="A587" i="24"/>
  <c r="AD586" i="24"/>
  <c r="T586" i="24"/>
  <c r="S586" i="24"/>
  <c r="R586" i="24"/>
  <c r="Q586" i="24"/>
  <c r="P586" i="24"/>
  <c r="O586" i="24"/>
  <c r="N586" i="24"/>
  <c r="M586" i="24"/>
  <c r="L586" i="24"/>
  <c r="K586" i="24"/>
  <c r="J586" i="24"/>
  <c r="I586" i="24"/>
  <c r="H586" i="24"/>
  <c r="G586" i="24"/>
  <c r="F586" i="24"/>
  <c r="E586" i="24"/>
  <c r="D586" i="24"/>
  <c r="C586" i="24"/>
  <c r="B586" i="24"/>
  <c r="A586" i="24"/>
  <c r="P585" i="24"/>
  <c r="O585" i="24"/>
  <c r="N585" i="24"/>
  <c r="M585" i="24"/>
  <c r="L585" i="24"/>
  <c r="K585" i="24"/>
  <c r="J585" i="24"/>
  <c r="I585" i="24"/>
  <c r="H585" i="24"/>
  <c r="G585" i="24"/>
  <c r="F585" i="24"/>
  <c r="E585" i="24"/>
  <c r="D585" i="24"/>
  <c r="C585" i="24"/>
  <c r="B585" i="24"/>
  <c r="A585" i="24"/>
  <c r="AF584" i="24"/>
  <c r="AE584" i="24"/>
  <c r="AD584" i="24"/>
  <c r="P584" i="24"/>
  <c r="O584" i="24"/>
  <c r="N584" i="24"/>
  <c r="M584" i="24"/>
  <c r="L584" i="24"/>
  <c r="K584" i="24"/>
  <c r="J584" i="24"/>
  <c r="I584" i="24"/>
  <c r="H584" i="24"/>
  <c r="G584" i="24"/>
  <c r="F584" i="24"/>
  <c r="E584" i="24"/>
  <c r="D584" i="24"/>
  <c r="C584" i="24"/>
  <c r="B584" i="24"/>
  <c r="A584" i="24"/>
  <c r="AF583" i="24"/>
  <c r="AE583" i="24"/>
  <c r="AD583" i="24"/>
  <c r="P583" i="24"/>
  <c r="O583" i="24"/>
  <c r="N583" i="24"/>
  <c r="M583" i="24"/>
  <c r="L583" i="24"/>
  <c r="K583" i="24"/>
  <c r="J583" i="24"/>
  <c r="I583" i="24"/>
  <c r="H583" i="24"/>
  <c r="G583" i="24"/>
  <c r="F583" i="24"/>
  <c r="E583" i="24"/>
  <c r="D583" i="24"/>
  <c r="C583" i="24"/>
  <c r="B583" i="24"/>
  <c r="A583" i="24"/>
  <c r="AF582" i="24"/>
  <c r="AE582" i="24"/>
  <c r="AD582" i="24"/>
  <c r="P582" i="24"/>
  <c r="O582" i="24"/>
  <c r="N582" i="24"/>
  <c r="M582" i="24"/>
  <c r="L582" i="24"/>
  <c r="K582" i="24"/>
  <c r="J582" i="24"/>
  <c r="I582" i="24"/>
  <c r="H582" i="24"/>
  <c r="G582" i="24"/>
  <c r="F582" i="24"/>
  <c r="E582" i="24"/>
  <c r="D582" i="24"/>
  <c r="C582" i="24"/>
  <c r="B582" i="24"/>
  <c r="A582" i="24"/>
  <c r="AS581" i="24"/>
  <c r="AR581" i="24"/>
  <c r="AQ581" i="24"/>
  <c r="AP581" i="24"/>
  <c r="AO581" i="24"/>
  <c r="AN581" i="24"/>
  <c r="AM581" i="24"/>
  <c r="AL581" i="24"/>
  <c r="AK581" i="24"/>
  <c r="AJ581" i="24"/>
  <c r="AI581" i="24"/>
  <c r="AH581" i="24"/>
  <c r="AG581" i="24"/>
  <c r="AF581" i="24"/>
  <c r="AE581" i="24"/>
  <c r="AD581" i="24"/>
  <c r="AB581" i="24"/>
  <c r="AA581" i="24"/>
  <c r="Z581" i="24"/>
  <c r="Y581" i="24"/>
  <c r="X581" i="24"/>
  <c r="W581" i="24"/>
  <c r="V581" i="24"/>
  <c r="U581" i="24"/>
  <c r="T581" i="24"/>
  <c r="S581" i="24"/>
  <c r="R581" i="24"/>
  <c r="Q581" i="24"/>
  <c r="P581" i="24"/>
  <c r="O581" i="24"/>
  <c r="N581" i="24"/>
  <c r="M581" i="24"/>
  <c r="L581" i="24"/>
  <c r="K581" i="24"/>
  <c r="J581" i="24"/>
  <c r="I581" i="24"/>
  <c r="H581" i="24"/>
  <c r="G581" i="24"/>
  <c r="F581" i="24"/>
  <c r="E581" i="24"/>
  <c r="D581" i="24"/>
  <c r="C581" i="24"/>
  <c r="B581" i="24"/>
  <c r="A581" i="24"/>
  <c r="AG580" i="24"/>
  <c r="AF580" i="24"/>
  <c r="AE580" i="24"/>
  <c r="AD580" i="24"/>
  <c r="AB580" i="24"/>
  <c r="AA580" i="24"/>
  <c r="Z580" i="24"/>
  <c r="Y580" i="24"/>
  <c r="X580" i="24"/>
  <c r="W580" i="24"/>
  <c r="V580" i="24"/>
  <c r="U580" i="24"/>
  <c r="T580" i="24"/>
  <c r="S580" i="24"/>
  <c r="R580" i="24"/>
  <c r="Q580" i="24"/>
  <c r="P580" i="24"/>
  <c r="O580" i="24"/>
  <c r="N580" i="24"/>
  <c r="M580" i="24"/>
  <c r="L580" i="24"/>
  <c r="K580" i="24"/>
  <c r="J580" i="24"/>
  <c r="I580" i="24"/>
  <c r="H580" i="24"/>
  <c r="G580" i="24"/>
  <c r="F580" i="24"/>
  <c r="E580" i="24"/>
  <c r="D580" i="24"/>
  <c r="C580" i="24"/>
  <c r="B580" i="24"/>
  <c r="A580" i="24"/>
  <c r="AS580" i="24"/>
  <c r="AR580" i="24"/>
  <c r="AQ580" i="24"/>
  <c r="AP580" i="24"/>
  <c r="AO580" i="24"/>
  <c r="AN580" i="24"/>
  <c r="AM580" i="24"/>
  <c r="AL580" i="24"/>
  <c r="AK580" i="24"/>
  <c r="AJ580" i="24"/>
  <c r="AI580" i="24"/>
  <c r="AS573" i="24"/>
  <c r="AR573" i="24"/>
  <c r="AQ573" i="24"/>
  <c r="AP573" i="24"/>
  <c r="AO573" i="24"/>
  <c r="AN573" i="24"/>
  <c r="AM573" i="24"/>
  <c r="AL573" i="24"/>
  <c r="AK573" i="24"/>
  <c r="AJ573" i="24"/>
  <c r="AI573" i="24"/>
  <c r="AS572" i="24"/>
  <c r="AR572" i="24"/>
  <c r="AQ572" i="24"/>
  <c r="AP572" i="24"/>
  <c r="AO572" i="24"/>
  <c r="AN572" i="24"/>
  <c r="AM572" i="24"/>
  <c r="AL572" i="24"/>
  <c r="AK572" i="24"/>
  <c r="AJ572" i="24"/>
  <c r="AI572" i="24"/>
  <c r="AS569" i="24"/>
  <c r="AR569" i="24"/>
  <c r="AQ569" i="24"/>
  <c r="AP569" i="24"/>
  <c r="AO569" i="24"/>
  <c r="AN569" i="24"/>
  <c r="AM569" i="24"/>
  <c r="AL569" i="24"/>
  <c r="AK569" i="24"/>
  <c r="AJ569" i="24"/>
  <c r="AI569" i="24"/>
  <c r="P579" i="24"/>
  <c r="O579" i="24"/>
  <c r="N579" i="24"/>
  <c r="M579" i="24"/>
  <c r="L579" i="24"/>
  <c r="K579" i="24"/>
  <c r="J579" i="24"/>
  <c r="I579" i="24"/>
  <c r="H579" i="24"/>
  <c r="G579" i="24"/>
  <c r="F579" i="24"/>
  <c r="E579" i="24"/>
  <c r="D579" i="24"/>
  <c r="C579" i="24"/>
  <c r="B579" i="24"/>
  <c r="A579" i="24"/>
  <c r="AF578" i="24"/>
  <c r="AE578" i="24"/>
  <c r="AD578" i="24"/>
  <c r="P578" i="24"/>
  <c r="O578" i="24"/>
  <c r="N578" i="24"/>
  <c r="M578" i="24"/>
  <c r="L578" i="24"/>
  <c r="K578" i="24"/>
  <c r="J578" i="24"/>
  <c r="I578" i="24"/>
  <c r="H578" i="24"/>
  <c r="G578" i="24"/>
  <c r="F578" i="24"/>
  <c r="E578" i="24"/>
  <c r="D578" i="24"/>
  <c r="C578" i="24"/>
  <c r="B578" i="24"/>
  <c r="A578" i="24"/>
  <c r="AF577" i="24"/>
  <c r="AE577" i="24"/>
  <c r="AD577" i="24"/>
  <c r="P577" i="24"/>
  <c r="O577" i="24"/>
  <c r="N577" i="24"/>
  <c r="M577" i="24"/>
  <c r="L577" i="24"/>
  <c r="K577" i="24"/>
  <c r="J577" i="24"/>
  <c r="I577" i="24"/>
  <c r="H577" i="24"/>
  <c r="G577" i="24"/>
  <c r="F577" i="24"/>
  <c r="E577" i="24"/>
  <c r="D577" i="24"/>
  <c r="C577" i="24"/>
  <c r="B577" i="24"/>
  <c r="A577" i="24"/>
  <c r="AF576" i="24"/>
  <c r="AE576" i="24"/>
  <c r="AD576" i="24"/>
  <c r="P576" i="24"/>
  <c r="O576" i="24"/>
  <c r="N576" i="24"/>
  <c r="M576" i="24"/>
  <c r="L576" i="24"/>
  <c r="K576" i="24"/>
  <c r="J576" i="24"/>
  <c r="I576" i="24"/>
  <c r="H576" i="24"/>
  <c r="G576" i="24"/>
  <c r="F576" i="24"/>
  <c r="E576" i="24"/>
  <c r="D576" i="24"/>
  <c r="C576" i="24"/>
  <c r="B576" i="24"/>
  <c r="A576" i="24"/>
  <c r="AF575" i="24"/>
  <c r="AE575" i="24"/>
  <c r="AD575" i="24"/>
  <c r="P575" i="24"/>
  <c r="O575" i="24"/>
  <c r="N575" i="24"/>
  <c r="M575" i="24"/>
  <c r="L575" i="24"/>
  <c r="K575" i="24"/>
  <c r="J575" i="24"/>
  <c r="I575" i="24"/>
  <c r="H575" i="24"/>
  <c r="G575" i="24"/>
  <c r="F575" i="24"/>
  <c r="E575" i="24"/>
  <c r="D575" i="24"/>
  <c r="C575" i="24"/>
  <c r="B575" i="24"/>
  <c r="A575" i="24"/>
  <c r="AE574" i="24"/>
  <c r="AD574" i="24"/>
  <c r="P574" i="24"/>
  <c r="O574" i="24"/>
  <c r="N574" i="24"/>
  <c r="M574" i="24"/>
  <c r="L574" i="24"/>
  <c r="K574" i="24"/>
  <c r="J574" i="24"/>
  <c r="I574" i="24"/>
  <c r="H574" i="24"/>
  <c r="G574" i="24"/>
  <c r="F574" i="24"/>
  <c r="E574" i="24"/>
  <c r="D574" i="24"/>
  <c r="C574" i="24"/>
  <c r="B574" i="24"/>
  <c r="A574" i="24"/>
  <c r="AH573" i="24"/>
  <c r="AG573" i="24"/>
  <c r="AF573" i="24"/>
  <c r="AE573" i="24"/>
  <c r="AD573" i="24"/>
  <c r="AB573" i="24"/>
  <c r="AA573" i="24"/>
  <c r="Z573" i="24"/>
  <c r="Y573" i="24"/>
  <c r="X573" i="24"/>
  <c r="W573" i="24"/>
  <c r="V573" i="24"/>
  <c r="U573" i="24"/>
  <c r="T573" i="24"/>
  <c r="S573" i="24"/>
  <c r="R573" i="24"/>
  <c r="Q573" i="24"/>
  <c r="P573" i="24"/>
  <c r="O573" i="24"/>
  <c r="N573" i="24"/>
  <c r="M573" i="24"/>
  <c r="L573" i="24"/>
  <c r="K573" i="24"/>
  <c r="J573" i="24"/>
  <c r="I573" i="24"/>
  <c r="H573" i="24"/>
  <c r="G573" i="24"/>
  <c r="F573" i="24"/>
  <c r="E573" i="24"/>
  <c r="D573" i="24"/>
  <c r="C573" i="24"/>
  <c r="B573" i="24"/>
  <c r="A573" i="24"/>
  <c r="AH572" i="24"/>
  <c r="AG572" i="24"/>
  <c r="AF572" i="24"/>
  <c r="AE572" i="24"/>
  <c r="AD572" i="24"/>
  <c r="AB572" i="24"/>
  <c r="AA572" i="24"/>
  <c r="Z572" i="24"/>
  <c r="Y572" i="24"/>
  <c r="X572" i="24"/>
  <c r="W572" i="24"/>
  <c r="V572" i="24"/>
  <c r="U572" i="24"/>
  <c r="T572" i="24"/>
  <c r="S572" i="24"/>
  <c r="R572" i="24"/>
  <c r="Q572" i="24"/>
  <c r="P572" i="24"/>
  <c r="O572" i="24"/>
  <c r="N572" i="24"/>
  <c r="M572" i="24"/>
  <c r="L572" i="24"/>
  <c r="K572" i="24"/>
  <c r="J572" i="24"/>
  <c r="I572" i="24"/>
  <c r="H572" i="24"/>
  <c r="G572" i="24"/>
  <c r="F572" i="24"/>
  <c r="E572" i="24"/>
  <c r="D572" i="24"/>
  <c r="C572" i="24"/>
  <c r="B572" i="24"/>
  <c r="A572" i="24"/>
  <c r="P571" i="24"/>
  <c r="O571" i="24"/>
  <c r="N571" i="24"/>
  <c r="M571" i="24"/>
  <c r="L571" i="24"/>
  <c r="K571" i="24"/>
  <c r="J571" i="24"/>
  <c r="I571" i="24"/>
  <c r="H571" i="24"/>
  <c r="G571" i="24"/>
  <c r="F571" i="24"/>
  <c r="E571" i="24"/>
  <c r="D571" i="24"/>
  <c r="C571" i="24"/>
  <c r="B571" i="24"/>
  <c r="A571" i="24"/>
  <c r="AD570" i="24"/>
  <c r="AB570" i="24"/>
  <c r="AA570" i="24"/>
  <c r="Z570" i="24"/>
  <c r="Y570" i="24"/>
  <c r="X570" i="24"/>
  <c r="W570" i="24"/>
  <c r="V570" i="24"/>
  <c r="U570" i="24"/>
  <c r="T570" i="24"/>
  <c r="S570" i="24"/>
  <c r="R570" i="24"/>
  <c r="Q570" i="24"/>
  <c r="P570" i="24"/>
  <c r="O570" i="24"/>
  <c r="N570" i="24"/>
  <c r="M570" i="24"/>
  <c r="L570" i="24"/>
  <c r="K570" i="24"/>
  <c r="J570" i="24"/>
  <c r="I570" i="24"/>
  <c r="H570" i="24"/>
  <c r="G570" i="24"/>
  <c r="F570" i="24"/>
  <c r="E570" i="24"/>
  <c r="D570" i="24"/>
  <c r="C570" i="24"/>
  <c r="B570" i="24"/>
  <c r="A570" i="24"/>
  <c r="AH569" i="24"/>
  <c r="AG569" i="24"/>
  <c r="AF569" i="24"/>
  <c r="AE569" i="24"/>
  <c r="AD569" i="24"/>
  <c r="AB569" i="24"/>
  <c r="AA569" i="24"/>
  <c r="Z569" i="24"/>
  <c r="X569" i="24"/>
  <c r="W569" i="24"/>
  <c r="V569" i="24"/>
  <c r="T569" i="24"/>
  <c r="S569" i="24"/>
  <c r="R569" i="24"/>
  <c r="P569" i="24"/>
  <c r="O569" i="24"/>
  <c r="N569" i="24"/>
  <c r="L569" i="24"/>
  <c r="K569" i="24"/>
  <c r="J569" i="24"/>
  <c r="H569" i="24"/>
  <c r="G569" i="24"/>
  <c r="F569" i="24"/>
  <c r="D569" i="24"/>
  <c r="C569" i="24"/>
  <c r="B569" i="24"/>
  <c r="A569" i="24"/>
  <c r="AT568" i="24"/>
  <c r="AS568" i="24"/>
  <c r="AR568" i="24"/>
  <c r="AQ568" i="24"/>
  <c r="AP568" i="24"/>
  <c r="AO568" i="24"/>
  <c r="AN568" i="24"/>
  <c r="AM568" i="24"/>
  <c r="AL568" i="24"/>
  <c r="AK568" i="24"/>
  <c r="AJ568" i="24"/>
  <c r="AI568" i="24"/>
  <c r="AH568" i="24"/>
  <c r="AG568" i="24"/>
  <c r="AF568" i="24"/>
  <c r="AE568" i="24"/>
  <c r="AD568" i="24"/>
  <c r="AB568" i="24"/>
  <c r="AA568" i="24"/>
  <c r="Z568" i="24"/>
  <c r="Y568" i="24"/>
  <c r="X568" i="24"/>
  <c r="W568" i="24"/>
  <c r="V568" i="24"/>
  <c r="U568" i="24"/>
  <c r="T568" i="24"/>
  <c r="S568" i="24"/>
  <c r="R568" i="24"/>
  <c r="Q568" i="24"/>
  <c r="P568" i="24"/>
  <c r="O568" i="24"/>
  <c r="N568" i="24"/>
  <c r="M568" i="24"/>
  <c r="L568" i="24"/>
  <c r="K568" i="24"/>
  <c r="J568" i="24"/>
  <c r="I568" i="24"/>
  <c r="H568" i="24"/>
  <c r="G568" i="24"/>
  <c r="F568" i="24"/>
  <c r="E568" i="24"/>
  <c r="D568" i="24"/>
  <c r="C568" i="24"/>
  <c r="B568" i="24"/>
  <c r="A568" i="24"/>
  <c r="AT567" i="24"/>
  <c r="AS567" i="24"/>
  <c r="AR567" i="24"/>
  <c r="AQ567" i="24"/>
  <c r="AP567" i="24"/>
  <c r="AO567" i="24"/>
  <c r="AN567" i="24"/>
  <c r="AM567" i="24"/>
  <c r="AL567" i="24"/>
  <c r="AK567" i="24"/>
  <c r="AF567" i="24"/>
  <c r="AE567" i="24"/>
  <c r="AD567" i="24"/>
  <c r="P567" i="24"/>
  <c r="O567" i="24"/>
  <c r="N567" i="24"/>
  <c r="M567" i="24"/>
  <c r="L567" i="24"/>
  <c r="K567" i="24"/>
  <c r="J567" i="24"/>
  <c r="I567" i="24"/>
  <c r="H567" i="24"/>
  <c r="G567" i="24"/>
  <c r="F567" i="24"/>
  <c r="E567" i="24"/>
  <c r="D567" i="24"/>
  <c r="C567" i="24"/>
  <c r="B567" i="24"/>
  <c r="A567" i="24"/>
  <c r="AT566" i="24"/>
  <c r="AS566" i="24"/>
  <c r="AR566" i="24"/>
  <c r="AQ566" i="24"/>
  <c r="AP566" i="24"/>
  <c r="AO566" i="24"/>
  <c r="AN566" i="24"/>
  <c r="AM566" i="24"/>
  <c r="AL566" i="24"/>
  <c r="AK566" i="24"/>
  <c r="AJ566" i="24"/>
  <c r="AI566" i="24"/>
  <c r="AH566" i="24"/>
  <c r="AG566" i="24"/>
  <c r="AF566" i="24"/>
  <c r="AE566" i="24"/>
  <c r="AD566" i="24"/>
  <c r="AB566" i="24"/>
  <c r="AA566" i="24"/>
  <c r="Z566" i="24"/>
  <c r="Y566" i="24"/>
  <c r="X566" i="24"/>
  <c r="W566" i="24"/>
  <c r="V566" i="24"/>
  <c r="U566" i="24"/>
  <c r="T566" i="24"/>
  <c r="S566" i="24"/>
  <c r="R566" i="24"/>
  <c r="Q566" i="24"/>
  <c r="P566" i="24"/>
  <c r="O566" i="24"/>
  <c r="N566" i="24"/>
  <c r="M566" i="24"/>
  <c r="L566" i="24"/>
  <c r="K566" i="24"/>
  <c r="J566" i="24"/>
  <c r="I566" i="24"/>
  <c r="H566" i="24"/>
  <c r="G566" i="24"/>
  <c r="F566" i="24"/>
  <c r="E566" i="24"/>
  <c r="D566" i="24"/>
  <c r="C566" i="24"/>
  <c r="B566" i="24"/>
  <c r="A566" i="24"/>
  <c r="AT565" i="24"/>
  <c r="AS565" i="24"/>
  <c r="AR565" i="24"/>
  <c r="AQ565" i="24"/>
  <c r="AP565" i="24"/>
  <c r="AO565" i="24"/>
  <c r="AN565" i="24"/>
  <c r="AM565" i="24"/>
  <c r="AL565" i="24"/>
  <c r="AK565" i="24"/>
  <c r="AJ565" i="24"/>
  <c r="AI565" i="24"/>
  <c r="AH565" i="24"/>
  <c r="AG565" i="24"/>
  <c r="AF565" i="24"/>
  <c r="AE565" i="24"/>
  <c r="AD565" i="24"/>
  <c r="AB565" i="24"/>
  <c r="AA565" i="24"/>
  <c r="Z565" i="24"/>
  <c r="Y565" i="24"/>
  <c r="X565" i="24"/>
  <c r="W565" i="24"/>
  <c r="V565" i="24"/>
  <c r="U565" i="24"/>
  <c r="T565" i="24"/>
  <c r="S565" i="24"/>
  <c r="R565" i="24"/>
  <c r="Q565" i="24"/>
  <c r="P565" i="24"/>
  <c r="O565" i="24"/>
  <c r="N565" i="24"/>
  <c r="M565" i="24"/>
  <c r="L565" i="24"/>
  <c r="K565" i="24"/>
  <c r="J565" i="24"/>
  <c r="I565" i="24"/>
  <c r="H565" i="24"/>
  <c r="G565" i="24"/>
  <c r="F565" i="24"/>
  <c r="E565" i="24"/>
  <c r="D565" i="24"/>
  <c r="C565" i="24"/>
  <c r="B565" i="24"/>
  <c r="A565" i="24"/>
  <c r="AT564" i="24"/>
  <c r="AG564" i="24"/>
  <c r="AF564" i="24"/>
  <c r="AE564" i="24"/>
  <c r="AD564" i="24"/>
  <c r="T564" i="24"/>
  <c r="S564" i="24"/>
  <c r="R564" i="24"/>
  <c r="Q564" i="24"/>
  <c r="P564" i="24"/>
  <c r="O564" i="24"/>
  <c r="N564" i="24"/>
  <c r="M564" i="24"/>
  <c r="L564" i="24"/>
  <c r="K564" i="24"/>
  <c r="J564" i="24"/>
  <c r="I564" i="24"/>
  <c r="H564" i="24"/>
  <c r="G564" i="24"/>
  <c r="F564" i="24"/>
  <c r="E564" i="24"/>
  <c r="D564" i="24"/>
  <c r="C564" i="24"/>
  <c r="B564" i="24"/>
  <c r="A564" i="24"/>
  <c r="AT563" i="24"/>
  <c r="AG563" i="24"/>
  <c r="AF563" i="24"/>
  <c r="AE563" i="24"/>
  <c r="AD563" i="24"/>
  <c r="T563" i="24"/>
  <c r="S563" i="24"/>
  <c r="R563" i="24"/>
  <c r="Q563" i="24"/>
  <c r="P563" i="24"/>
  <c r="O563" i="24"/>
  <c r="N563" i="24"/>
  <c r="M563" i="24"/>
  <c r="L563" i="24"/>
  <c r="K563" i="24"/>
  <c r="J563" i="24"/>
  <c r="I563" i="24"/>
  <c r="H563" i="24"/>
  <c r="G563" i="24"/>
  <c r="F563" i="24"/>
  <c r="E563" i="24"/>
  <c r="D563" i="24"/>
  <c r="C563" i="24"/>
  <c r="B563" i="24"/>
  <c r="A563" i="24"/>
  <c r="AT562" i="24"/>
  <c r="AS562" i="24"/>
  <c r="AR562" i="24"/>
  <c r="AQ562" i="24"/>
  <c r="AP562" i="24"/>
  <c r="AO562" i="24"/>
  <c r="AN562" i="24"/>
  <c r="AM562" i="24"/>
  <c r="AL562" i="24"/>
  <c r="AK562" i="24"/>
  <c r="AJ562" i="24"/>
  <c r="AI562" i="24"/>
  <c r="AH562" i="24"/>
  <c r="AG562" i="24"/>
  <c r="AF562" i="24"/>
  <c r="AE562" i="24"/>
  <c r="AD562" i="24"/>
  <c r="AB562" i="24"/>
  <c r="AA562" i="24"/>
  <c r="Z562" i="24"/>
  <c r="Y562" i="24"/>
  <c r="X562" i="24"/>
  <c r="W562" i="24"/>
  <c r="V562" i="24"/>
  <c r="U562" i="24"/>
  <c r="T562" i="24"/>
  <c r="S562" i="24"/>
  <c r="R562" i="24"/>
  <c r="Q562" i="24"/>
  <c r="P562" i="24"/>
  <c r="O562" i="24"/>
  <c r="N562" i="24"/>
  <c r="M562" i="24"/>
  <c r="L562" i="24"/>
  <c r="K562" i="24"/>
  <c r="J562" i="24"/>
  <c r="I562" i="24"/>
  <c r="H562" i="24"/>
  <c r="G562" i="24"/>
  <c r="F562" i="24"/>
  <c r="E562" i="24"/>
  <c r="D562" i="24"/>
  <c r="C562" i="24"/>
  <c r="B562" i="24"/>
  <c r="A562" i="24"/>
  <c r="AT561" i="24"/>
  <c r="AS561" i="24"/>
  <c r="AR561" i="24"/>
  <c r="AQ561" i="24"/>
  <c r="AP561" i="24"/>
  <c r="AO561" i="24"/>
  <c r="AN561" i="24"/>
  <c r="AM561" i="24"/>
  <c r="AL561" i="24"/>
  <c r="AK561" i="24"/>
  <c r="AJ561" i="24"/>
  <c r="AI561" i="24"/>
  <c r="AH561" i="24"/>
  <c r="AG561" i="24"/>
  <c r="AF561" i="24"/>
  <c r="AE561" i="24"/>
  <c r="AD561" i="24"/>
  <c r="U561" i="24"/>
  <c r="T561" i="24"/>
  <c r="S561" i="24"/>
  <c r="R561" i="24"/>
  <c r="Q561" i="24"/>
  <c r="P561" i="24"/>
  <c r="O561" i="24"/>
  <c r="N561" i="24"/>
  <c r="M561" i="24"/>
  <c r="L561" i="24"/>
  <c r="K561" i="24"/>
  <c r="J561" i="24"/>
  <c r="I561" i="24"/>
  <c r="H561" i="24"/>
  <c r="G561" i="24"/>
  <c r="F561" i="24"/>
  <c r="E561" i="24"/>
  <c r="D561" i="24"/>
  <c r="C561" i="24"/>
  <c r="B561" i="24"/>
  <c r="A561" i="24"/>
  <c r="AT560" i="24"/>
  <c r="AH560" i="24"/>
  <c r="AG560" i="24"/>
  <c r="AF560" i="24"/>
  <c r="AE560" i="24"/>
  <c r="AD560" i="24"/>
  <c r="X560" i="24"/>
  <c r="W560" i="24"/>
  <c r="V560" i="24"/>
  <c r="U560" i="24"/>
  <c r="T560" i="24"/>
  <c r="S560" i="24"/>
  <c r="R560" i="24"/>
  <c r="Q560" i="24"/>
  <c r="P560" i="24"/>
  <c r="O560" i="24"/>
  <c r="N560" i="24"/>
  <c r="M560" i="24"/>
  <c r="L560" i="24"/>
  <c r="K560" i="24"/>
  <c r="J560" i="24"/>
  <c r="I560" i="24"/>
  <c r="H560" i="24"/>
  <c r="G560" i="24"/>
  <c r="F560" i="24"/>
  <c r="E560" i="24"/>
  <c r="D560" i="24"/>
  <c r="C560" i="24"/>
  <c r="B560" i="24"/>
  <c r="A560" i="24"/>
  <c r="AT559" i="24"/>
  <c r="AH559" i="24"/>
  <c r="AG559" i="24"/>
  <c r="AF559" i="24"/>
  <c r="AE559" i="24"/>
  <c r="AD559" i="24"/>
  <c r="X559" i="24"/>
  <c r="W559" i="24"/>
  <c r="V559" i="24"/>
  <c r="U559" i="24"/>
  <c r="T559" i="24"/>
  <c r="S559" i="24"/>
  <c r="R559" i="24"/>
  <c r="Q559" i="24"/>
  <c r="P559" i="24"/>
  <c r="O559" i="24"/>
  <c r="N559" i="24"/>
  <c r="M559" i="24"/>
  <c r="L559" i="24"/>
  <c r="K559" i="24"/>
  <c r="J559" i="24"/>
  <c r="I559" i="24"/>
  <c r="H559" i="24"/>
  <c r="G559" i="24"/>
  <c r="F559" i="24"/>
  <c r="E559" i="24"/>
  <c r="D559" i="24"/>
  <c r="C559" i="24"/>
  <c r="B559" i="24"/>
  <c r="A559" i="24"/>
  <c r="AT558" i="24"/>
  <c r="AG558" i="24"/>
  <c r="AF558" i="24"/>
  <c r="AE558" i="24"/>
  <c r="AD558" i="24"/>
  <c r="T558" i="24"/>
  <c r="S558" i="24"/>
  <c r="R558" i="24"/>
  <c r="Q558" i="24"/>
  <c r="P558" i="24"/>
  <c r="O558" i="24"/>
  <c r="N558" i="24"/>
  <c r="M558" i="24"/>
  <c r="L558" i="24"/>
  <c r="K558" i="24"/>
  <c r="J558" i="24"/>
  <c r="I558" i="24"/>
  <c r="H558" i="24"/>
  <c r="G558" i="24"/>
  <c r="F558" i="24"/>
  <c r="E558" i="24"/>
  <c r="D558" i="24"/>
  <c r="C558" i="24"/>
  <c r="B558" i="24"/>
  <c r="A558" i="24"/>
  <c r="AT557" i="24"/>
  <c r="AG557" i="24"/>
  <c r="AF557" i="24"/>
  <c r="AE557" i="24"/>
  <c r="AD557" i="24"/>
  <c r="T557" i="24"/>
  <c r="S557" i="24"/>
  <c r="R557" i="24"/>
  <c r="Q557" i="24"/>
  <c r="P557" i="24"/>
  <c r="O557" i="24"/>
  <c r="N557" i="24"/>
  <c r="M557" i="24"/>
  <c r="L557" i="24"/>
  <c r="K557" i="24"/>
  <c r="J557" i="24"/>
  <c r="I557" i="24"/>
  <c r="H557" i="24"/>
  <c r="G557" i="24"/>
  <c r="F557" i="24"/>
  <c r="E557" i="24"/>
  <c r="D557" i="24"/>
  <c r="C557" i="24"/>
  <c r="B557" i="24"/>
  <c r="A557" i="24"/>
  <c r="AT556" i="24"/>
  <c r="AS556" i="24"/>
  <c r="AR556" i="24"/>
  <c r="AQ556" i="24"/>
  <c r="AP556" i="24"/>
  <c r="AO556" i="24"/>
  <c r="AN556" i="24"/>
  <c r="AM556" i="24"/>
  <c r="AL556" i="24"/>
  <c r="AK556" i="24"/>
  <c r="AJ556" i="24"/>
  <c r="AI556" i="24"/>
  <c r="AH556" i="24"/>
  <c r="AG556" i="24"/>
  <c r="AF556" i="24"/>
  <c r="AE556" i="24"/>
  <c r="AD556" i="24"/>
  <c r="AB556" i="24"/>
  <c r="AA556" i="24"/>
  <c r="Z556" i="24"/>
  <c r="Y556" i="24"/>
  <c r="X556" i="24"/>
  <c r="W556" i="24"/>
  <c r="V556" i="24"/>
  <c r="U556" i="24"/>
  <c r="T556" i="24"/>
  <c r="S556" i="24"/>
  <c r="R556" i="24"/>
  <c r="Q556" i="24"/>
  <c r="P556" i="24"/>
  <c r="O556" i="24"/>
  <c r="N556" i="24"/>
  <c r="M556" i="24"/>
  <c r="L556" i="24"/>
  <c r="K556" i="24"/>
  <c r="J556" i="24"/>
  <c r="I556" i="24"/>
  <c r="H556" i="24"/>
  <c r="G556" i="24"/>
  <c r="F556" i="24"/>
  <c r="E556" i="24"/>
  <c r="D556" i="24"/>
  <c r="C556" i="24"/>
  <c r="B556" i="24"/>
  <c r="A556" i="24"/>
  <c r="AT555" i="24"/>
  <c r="AF555" i="24"/>
  <c r="AE555" i="24"/>
  <c r="AD555" i="24"/>
  <c r="P555" i="24"/>
  <c r="O555" i="24"/>
  <c r="N555" i="24"/>
  <c r="M555" i="24"/>
  <c r="L555" i="24"/>
  <c r="K555" i="24"/>
  <c r="J555" i="24"/>
  <c r="I555" i="24"/>
  <c r="H555" i="24"/>
  <c r="G555" i="24"/>
  <c r="F555" i="24"/>
  <c r="E555" i="24"/>
  <c r="D555" i="24"/>
  <c r="C555" i="24"/>
  <c r="B555" i="24"/>
  <c r="A555" i="24"/>
  <c r="AT554" i="24"/>
  <c r="AS554" i="24"/>
  <c r="AR554" i="24"/>
  <c r="AQ554" i="24"/>
  <c r="AP554" i="24"/>
  <c r="AO554" i="24"/>
  <c r="AN554" i="24"/>
  <c r="AM554" i="24"/>
  <c r="AL554" i="24"/>
  <c r="AK554" i="24"/>
  <c r="AJ554" i="24"/>
  <c r="AI554" i="24"/>
  <c r="AH554" i="24"/>
  <c r="AG554" i="24"/>
  <c r="AF554" i="24"/>
  <c r="AE554" i="24"/>
  <c r="AD554" i="24"/>
  <c r="Q554" i="24"/>
  <c r="P554" i="24"/>
  <c r="O554" i="24"/>
  <c r="N554" i="24"/>
  <c r="M554" i="24"/>
  <c r="L554" i="24"/>
  <c r="K554" i="24"/>
  <c r="J554" i="24"/>
  <c r="I554" i="24"/>
  <c r="H554" i="24"/>
  <c r="G554" i="24"/>
  <c r="F554" i="24"/>
  <c r="E554" i="24"/>
  <c r="D554" i="24"/>
  <c r="C554" i="24"/>
  <c r="B554" i="24"/>
  <c r="A554" i="24"/>
  <c r="AT553" i="24"/>
  <c r="AG553" i="24"/>
  <c r="AF553" i="24"/>
  <c r="AE553" i="24"/>
  <c r="AD553" i="24"/>
  <c r="T553" i="24"/>
  <c r="S553" i="24"/>
  <c r="R553" i="24"/>
  <c r="Q553" i="24"/>
  <c r="P553" i="24"/>
  <c r="O553" i="24"/>
  <c r="N553" i="24"/>
  <c r="M553" i="24"/>
  <c r="L553" i="24"/>
  <c r="K553" i="24"/>
  <c r="J553" i="24"/>
  <c r="I553" i="24"/>
  <c r="H553" i="24"/>
  <c r="G553" i="24"/>
  <c r="F553" i="24"/>
  <c r="E553" i="24"/>
  <c r="D553" i="24"/>
  <c r="C553" i="24"/>
  <c r="B553" i="24"/>
  <c r="A553" i="24"/>
  <c r="AT552" i="24"/>
  <c r="AS552" i="24"/>
  <c r="AR552" i="24"/>
  <c r="AQ552" i="24"/>
  <c r="AP552" i="24"/>
  <c r="AO552" i="24"/>
  <c r="AN552" i="24"/>
  <c r="AM552" i="24"/>
  <c r="AL552" i="24"/>
  <c r="AK552" i="24"/>
  <c r="AJ552" i="24"/>
  <c r="AI552" i="24"/>
  <c r="AH552" i="24"/>
  <c r="AG552" i="24"/>
  <c r="AF552" i="24"/>
  <c r="AE552" i="24"/>
  <c r="AD552" i="24"/>
  <c r="Q552" i="24"/>
  <c r="P552" i="24"/>
  <c r="O552" i="24"/>
  <c r="N552" i="24"/>
  <c r="M552" i="24"/>
  <c r="L552" i="24"/>
  <c r="K552" i="24"/>
  <c r="J552" i="24"/>
  <c r="I552" i="24"/>
  <c r="H552" i="24"/>
  <c r="G552" i="24"/>
  <c r="F552" i="24"/>
  <c r="E552" i="24"/>
  <c r="D552" i="24"/>
  <c r="C552" i="24"/>
  <c r="B552" i="24"/>
  <c r="A552" i="24"/>
  <c r="AT551" i="24"/>
  <c r="AH551" i="24"/>
  <c r="AG551" i="24"/>
  <c r="AF551" i="24"/>
  <c r="AE551" i="24"/>
  <c r="AD551" i="24"/>
  <c r="X551" i="24"/>
  <c r="W551" i="24"/>
  <c r="V551" i="24"/>
  <c r="U551" i="24"/>
  <c r="T551" i="24"/>
  <c r="S551" i="24"/>
  <c r="R551" i="24"/>
  <c r="Q551" i="24"/>
  <c r="P551" i="24"/>
  <c r="O551" i="24"/>
  <c r="N551" i="24"/>
  <c r="M551" i="24"/>
  <c r="L551" i="24"/>
  <c r="K551" i="24"/>
  <c r="J551" i="24"/>
  <c r="I551" i="24"/>
  <c r="H551" i="24"/>
  <c r="G551" i="24"/>
  <c r="F551" i="24"/>
  <c r="E551" i="24"/>
  <c r="D551" i="24"/>
  <c r="C551" i="24"/>
  <c r="B551" i="24"/>
  <c r="A551" i="24"/>
  <c r="AT550" i="24"/>
  <c r="AG550" i="24"/>
  <c r="AF550" i="24"/>
  <c r="AE550" i="24"/>
  <c r="AD550" i="24"/>
  <c r="T550" i="24"/>
  <c r="S550" i="24"/>
  <c r="R550" i="24"/>
  <c r="Q550" i="24"/>
  <c r="P550" i="24"/>
  <c r="O550" i="24"/>
  <c r="N550" i="24"/>
  <c r="M550" i="24"/>
  <c r="L550" i="24"/>
  <c r="K550" i="24"/>
  <c r="J550" i="24"/>
  <c r="I550" i="24"/>
  <c r="H550" i="24"/>
  <c r="G550" i="24"/>
  <c r="F550" i="24"/>
  <c r="E550" i="24"/>
  <c r="D550" i="24"/>
  <c r="C550" i="24"/>
  <c r="B550" i="24"/>
  <c r="A550" i="24"/>
  <c r="AT549" i="24"/>
  <c r="AF549" i="24"/>
  <c r="AE549" i="24"/>
  <c r="AD549" i="24"/>
  <c r="P549" i="24"/>
  <c r="O549" i="24"/>
  <c r="N549" i="24"/>
  <c r="M549" i="24"/>
  <c r="L549" i="24"/>
  <c r="K549" i="24"/>
  <c r="J549" i="24"/>
  <c r="I549" i="24"/>
  <c r="H549" i="24"/>
  <c r="G549" i="24"/>
  <c r="F549" i="24"/>
  <c r="E549" i="24"/>
  <c r="D549" i="24"/>
  <c r="C549" i="24"/>
  <c r="B549" i="24"/>
  <c r="A549" i="24"/>
  <c r="AT548" i="24"/>
  <c r="AS548" i="24"/>
  <c r="AR548" i="24"/>
  <c r="AQ548" i="24"/>
  <c r="AP548" i="24"/>
  <c r="AO548" i="24"/>
  <c r="AN548" i="24"/>
  <c r="AM548" i="24"/>
  <c r="AL548" i="24"/>
  <c r="AK548" i="24"/>
  <c r="AJ548" i="24"/>
  <c r="AI548" i="24"/>
  <c r="AH548" i="24"/>
  <c r="AG548" i="24"/>
  <c r="AF548" i="24"/>
  <c r="AE548" i="24"/>
  <c r="AD548" i="24"/>
  <c r="AB548" i="24"/>
  <c r="AA548" i="24"/>
  <c r="Z548" i="24"/>
  <c r="Y548" i="24"/>
  <c r="X548" i="24"/>
  <c r="W548" i="24"/>
  <c r="V548" i="24"/>
  <c r="U548" i="24"/>
  <c r="T548" i="24"/>
  <c r="S548" i="24"/>
  <c r="R548" i="24"/>
  <c r="Q548" i="24"/>
  <c r="P548" i="24"/>
  <c r="O548" i="24"/>
  <c r="N548" i="24"/>
  <c r="M548" i="24"/>
  <c r="L548" i="24"/>
  <c r="K548" i="24"/>
  <c r="J548" i="24"/>
  <c r="I548" i="24"/>
  <c r="H548" i="24"/>
  <c r="G548" i="24"/>
  <c r="F548" i="24"/>
  <c r="E548" i="24"/>
  <c r="D548" i="24"/>
  <c r="C548" i="24"/>
  <c r="B548" i="24"/>
  <c r="A548" i="24"/>
  <c r="AT547" i="24"/>
  <c r="AS547" i="24"/>
  <c r="AR547" i="24"/>
  <c r="AQ547" i="24"/>
  <c r="AP547" i="24"/>
  <c r="AO547" i="24"/>
  <c r="AN547" i="24"/>
  <c r="AM547" i="24"/>
  <c r="AL547" i="24"/>
  <c r="AK547" i="24"/>
  <c r="AJ547" i="24"/>
  <c r="AI547" i="24"/>
  <c r="AH547" i="24"/>
  <c r="AG547" i="24"/>
  <c r="AF547" i="24"/>
  <c r="AE547" i="24"/>
  <c r="AD547" i="24"/>
  <c r="AB547" i="24"/>
  <c r="AA547" i="24"/>
  <c r="Z547" i="24"/>
  <c r="Y547" i="24"/>
  <c r="X547" i="24"/>
  <c r="W547" i="24"/>
  <c r="V547" i="24"/>
  <c r="U547" i="24"/>
  <c r="T547" i="24"/>
  <c r="S547" i="24"/>
  <c r="R547" i="24"/>
  <c r="Q547" i="24"/>
  <c r="P547" i="24"/>
  <c r="O547" i="24"/>
  <c r="N547" i="24"/>
  <c r="M547" i="24"/>
  <c r="L547" i="24"/>
  <c r="K547" i="24"/>
  <c r="J547" i="24"/>
  <c r="I547" i="24"/>
  <c r="H547" i="24"/>
  <c r="G547" i="24"/>
  <c r="F547" i="24"/>
  <c r="E547" i="24"/>
  <c r="D547" i="24"/>
  <c r="C547" i="24"/>
  <c r="B547" i="24"/>
  <c r="A547" i="24"/>
  <c r="AT546" i="24"/>
  <c r="AG546" i="24"/>
  <c r="AF546" i="24"/>
  <c r="AE546" i="24"/>
  <c r="AD546" i="24"/>
  <c r="T546" i="24"/>
  <c r="S546" i="24"/>
  <c r="R546" i="24"/>
  <c r="Q546" i="24"/>
  <c r="P546" i="24"/>
  <c r="O546" i="24"/>
  <c r="N546" i="24"/>
  <c r="M546" i="24"/>
  <c r="L546" i="24"/>
  <c r="K546" i="24"/>
  <c r="J546" i="24"/>
  <c r="I546" i="24"/>
  <c r="H546" i="24"/>
  <c r="G546" i="24"/>
  <c r="F546" i="24"/>
  <c r="E546" i="24"/>
  <c r="D546" i="24"/>
  <c r="C546" i="24"/>
  <c r="B546" i="24"/>
  <c r="A546" i="24"/>
  <c r="AT545" i="24"/>
  <c r="AG545" i="24"/>
  <c r="AF545" i="24"/>
  <c r="AE545" i="24"/>
  <c r="AD545" i="24"/>
  <c r="T545" i="24"/>
  <c r="S545" i="24"/>
  <c r="R545" i="24"/>
  <c r="Q545" i="24"/>
  <c r="P545" i="24"/>
  <c r="O545" i="24"/>
  <c r="N545" i="24"/>
  <c r="M545" i="24"/>
  <c r="L545" i="24"/>
  <c r="K545" i="24"/>
  <c r="J545" i="24"/>
  <c r="I545" i="24"/>
  <c r="H545" i="24"/>
  <c r="G545" i="24"/>
  <c r="F545" i="24"/>
  <c r="E545" i="24"/>
  <c r="D545" i="24"/>
  <c r="C545" i="24"/>
  <c r="B545" i="24"/>
  <c r="A545" i="24"/>
  <c r="AT544" i="24"/>
  <c r="AS544" i="24"/>
  <c r="AR544" i="24"/>
  <c r="AQ544" i="24"/>
  <c r="AP544" i="24"/>
  <c r="AO544" i="24"/>
  <c r="AN544" i="24"/>
  <c r="AM544" i="24"/>
  <c r="AL544" i="24"/>
  <c r="AK544" i="24"/>
  <c r="AJ544" i="24"/>
  <c r="AI544" i="24"/>
  <c r="AH544" i="24"/>
  <c r="AG544" i="24"/>
  <c r="AF544" i="24"/>
  <c r="AE544" i="24"/>
  <c r="AD544" i="24"/>
  <c r="AB544" i="24"/>
  <c r="AA544" i="24"/>
  <c r="Z544" i="24"/>
  <c r="Y544" i="24"/>
  <c r="X544" i="24"/>
  <c r="W544" i="24"/>
  <c r="V544" i="24"/>
  <c r="U544" i="24"/>
  <c r="T544" i="24"/>
  <c r="S544" i="24"/>
  <c r="R544" i="24"/>
  <c r="Q544" i="24"/>
  <c r="P544" i="24"/>
  <c r="O544" i="24"/>
  <c r="N544" i="24"/>
  <c r="M544" i="24"/>
  <c r="L544" i="24"/>
  <c r="K544" i="24"/>
  <c r="J544" i="24"/>
  <c r="I544" i="24"/>
  <c r="H544" i="24"/>
  <c r="G544" i="24"/>
  <c r="F544" i="24"/>
  <c r="E544" i="24"/>
  <c r="D544" i="24"/>
  <c r="C544" i="24"/>
  <c r="B544" i="24"/>
  <c r="A544" i="24"/>
  <c r="AT543" i="24"/>
  <c r="AS543" i="24"/>
  <c r="AR543" i="24"/>
  <c r="AQ543" i="24"/>
  <c r="AP543" i="24"/>
  <c r="AO543" i="24"/>
  <c r="AN543" i="24"/>
  <c r="AM543" i="24"/>
  <c r="AL543" i="24"/>
  <c r="AK543" i="24"/>
  <c r="AJ543" i="24"/>
  <c r="AI543" i="24"/>
  <c r="AH543" i="24"/>
  <c r="AG543" i="24"/>
  <c r="AF543" i="24"/>
  <c r="AE543" i="24"/>
  <c r="AD543" i="24"/>
  <c r="U543" i="24"/>
  <c r="T543" i="24"/>
  <c r="S543" i="24"/>
  <c r="R543" i="24"/>
  <c r="Q543" i="24"/>
  <c r="P543" i="24"/>
  <c r="O543" i="24"/>
  <c r="N543" i="24"/>
  <c r="M543" i="24"/>
  <c r="L543" i="24"/>
  <c r="K543" i="24"/>
  <c r="J543" i="24"/>
  <c r="I543" i="24"/>
  <c r="H543" i="24"/>
  <c r="G543" i="24"/>
  <c r="F543" i="24"/>
  <c r="E543" i="24"/>
  <c r="D543" i="24"/>
  <c r="C543" i="24"/>
  <c r="B543" i="24"/>
  <c r="A543" i="24"/>
  <c r="AT542" i="24"/>
  <c r="AH542" i="24"/>
  <c r="AG542" i="24"/>
  <c r="AF542" i="24"/>
  <c r="AE542" i="24"/>
  <c r="AD542" i="24"/>
  <c r="X542" i="24"/>
  <c r="W542" i="24"/>
  <c r="V542" i="24"/>
  <c r="U542" i="24"/>
  <c r="T542" i="24"/>
  <c r="S542" i="24"/>
  <c r="R542" i="24"/>
  <c r="Q542" i="24"/>
  <c r="P542" i="24"/>
  <c r="O542" i="24"/>
  <c r="N542" i="24"/>
  <c r="M542" i="24"/>
  <c r="L542" i="24"/>
  <c r="K542" i="24"/>
  <c r="J542" i="24"/>
  <c r="I542" i="24"/>
  <c r="H542" i="24"/>
  <c r="G542" i="24"/>
  <c r="F542" i="24"/>
  <c r="E542" i="24"/>
  <c r="D542" i="24"/>
  <c r="C542" i="24"/>
  <c r="B542" i="24"/>
  <c r="A542" i="24"/>
  <c r="AT541" i="24"/>
  <c r="AH541" i="24"/>
  <c r="AG541" i="24"/>
  <c r="AF541" i="24"/>
  <c r="AE541" i="24"/>
  <c r="AD541" i="24"/>
  <c r="X541" i="24"/>
  <c r="W541" i="24"/>
  <c r="V541" i="24"/>
  <c r="U541" i="24"/>
  <c r="T541" i="24"/>
  <c r="S541" i="24"/>
  <c r="R541" i="24"/>
  <c r="Q541" i="24"/>
  <c r="P541" i="24"/>
  <c r="O541" i="24"/>
  <c r="N541" i="24"/>
  <c r="M541" i="24"/>
  <c r="L541" i="24"/>
  <c r="K541" i="24"/>
  <c r="J541" i="24"/>
  <c r="I541" i="24"/>
  <c r="H541" i="24"/>
  <c r="G541" i="24"/>
  <c r="F541" i="24"/>
  <c r="E541" i="24"/>
  <c r="D541" i="24"/>
  <c r="C541" i="24"/>
  <c r="B541" i="24"/>
  <c r="A541" i="24"/>
  <c r="AT540" i="24"/>
  <c r="AG540" i="24"/>
  <c r="AF540" i="24"/>
  <c r="AE540" i="24"/>
  <c r="AD540" i="24"/>
  <c r="T540" i="24"/>
  <c r="S540" i="24"/>
  <c r="R540" i="24"/>
  <c r="Q540" i="24"/>
  <c r="P540" i="24"/>
  <c r="O540" i="24"/>
  <c r="N540" i="24"/>
  <c r="M540" i="24"/>
  <c r="L540" i="24"/>
  <c r="K540" i="24"/>
  <c r="J540" i="24"/>
  <c r="I540" i="24"/>
  <c r="H540" i="24"/>
  <c r="G540" i="24"/>
  <c r="F540" i="24"/>
  <c r="E540" i="24"/>
  <c r="D540" i="24"/>
  <c r="C540" i="24"/>
  <c r="B540" i="24"/>
  <c r="A540" i="24"/>
  <c r="AT539" i="24"/>
  <c r="AG539" i="24"/>
  <c r="AF539" i="24"/>
  <c r="AE539" i="24"/>
  <c r="AD539" i="24"/>
  <c r="T539" i="24"/>
  <c r="S539" i="24"/>
  <c r="R539" i="24"/>
  <c r="Q539" i="24"/>
  <c r="P539" i="24"/>
  <c r="O539" i="24"/>
  <c r="N539" i="24"/>
  <c r="M539" i="24"/>
  <c r="L539" i="24"/>
  <c r="K539" i="24"/>
  <c r="J539" i="24"/>
  <c r="I539" i="24"/>
  <c r="H539" i="24"/>
  <c r="G539" i="24"/>
  <c r="F539" i="24"/>
  <c r="E539" i="24"/>
  <c r="D539" i="24"/>
  <c r="C539" i="24"/>
  <c r="B539" i="24"/>
  <c r="A539" i="24"/>
  <c r="AT538" i="24"/>
  <c r="AS538" i="24"/>
  <c r="AR538" i="24"/>
  <c r="AQ538" i="24"/>
  <c r="AP538" i="24"/>
  <c r="AO538" i="24"/>
  <c r="AN538" i="24"/>
  <c r="AM538" i="24"/>
  <c r="AL538" i="24"/>
  <c r="AK538" i="24"/>
  <c r="AJ538" i="24"/>
  <c r="AI538" i="24"/>
  <c r="AH538" i="24"/>
  <c r="AG538" i="24"/>
  <c r="AF538" i="24"/>
  <c r="AE538" i="24"/>
  <c r="AD538" i="24"/>
  <c r="AB538" i="24"/>
  <c r="AA538" i="24"/>
  <c r="Z538" i="24"/>
  <c r="Y538" i="24"/>
  <c r="X538" i="24"/>
  <c r="W538" i="24"/>
  <c r="V538" i="24"/>
  <c r="U538" i="24"/>
  <c r="T538" i="24"/>
  <c r="S538" i="24"/>
  <c r="R538" i="24"/>
  <c r="Q538" i="24"/>
  <c r="P538" i="24"/>
  <c r="O538" i="24"/>
  <c r="N538" i="24"/>
  <c r="M538" i="24"/>
  <c r="L538" i="24"/>
  <c r="K538" i="24"/>
  <c r="J538" i="24"/>
  <c r="I538" i="24"/>
  <c r="H538" i="24"/>
  <c r="G538" i="24"/>
  <c r="F538" i="24"/>
  <c r="E538" i="24"/>
  <c r="D538" i="24"/>
  <c r="C538" i="24"/>
  <c r="B538" i="24"/>
  <c r="A538" i="24"/>
  <c r="AT537" i="24"/>
  <c r="AF537" i="24"/>
  <c r="AE537" i="24"/>
  <c r="AD537" i="24"/>
  <c r="P537" i="24"/>
  <c r="O537" i="24"/>
  <c r="N537" i="24"/>
  <c r="M537" i="24"/>
  <c r="L537" i="24"/>
  <c r="K537" i="24"/>
  <c r="J537" i="24"/>
  <c r="I537" i="24"/>
  <c r="H537" i="24"/>
  <c r="G537" i="24"/>
  <c r="F537" i="24"/>
  <c r="E537" i="24"/>
  <c r="D537" i="24"/>
  <c r="C537" i="24"/>
  <c r="B537" i="24"/>
  <c r="A537" i="24"/>
  <c r="AT536" i="24"/>
  <c r="AS536" i="24"/>
  <c r="AR536" i="24"/>
  <c r="AQ536" i="24"/>
  <c r="AP536" i="24"/>
  <c r="AO536" i="24"/>
  <c r="AN536" i="24"/>
  <c r="AM536" i="24"/>
  <c r="AL536" i="24"/>
  <c r="AK536" i="24"/>
  <c r="AJ536" i="24"/>
  <c r="AI536" i="24"/>
  <c r="AH536" i="24"/>
  <c r="AG536" i="24"/>
  <c r="AF536" i="24"/>
  <c r="AE536" i="24"/>
  <c r="AD536" i="24"/>
  <c r="Q536" i="24"/>
  <c r="P536" i="24"/>
  <c r="O536" i="24"/>
  <c r="N536" i="24"/>
  <c r="M536" i="24"/>
  <c r="L536" i="24"/>
  <c r="K536" i="24"/>
  <c r="J536" i="24"/>
  <c r="I536" i="24"/>
  <c r="H536" i="24"/>
  <c r="G536" i="24"/>
  <c r="F536" i="24"/>
  <c r="E536" i="24"/>
  <c r="D536" i="24"/>
  <c r="C536" i="24"/>
  <c r="B536" i="24"/>
  <c r="A536" i="24"/>
  <c r="AT535" i="24"/>
  <c r="AG535" i="24"/>
  <c r="AF535" i="24"/>
  <c r="AE535" i="24"/>
  <c r="AD535" i="24"/>
  <c r="T535" i="24"/>
  <c r="S535" i="24"/>
  <c r="R535" i="24"/>
  <c r="Q535" i="24"/>
  <c r="P535" i="24"/>
  <c r="O535" i="24"/>
  <c r="N535" i="24"/>
  <c r="M535" i="24"/>
  <c r="L535" i="24"/>
  <c r="K535" i="24"/>
  <c r="J535" i="24"/>
  <c r="I535" i="24"/>
  <c r="H535" i="24"/>
  <c r="G535" i="24"/>
  <c r="F535" i="24"/>
  <c r="E535" i="24"/>
  <c r="D535" i="24"/>
  <c r="C535" i="24"/>
  <c r="B535" i="24"/>
  <c r="A535" i="24"/>
  <c r="AT534" i="24"/>
  <c r="AS534" i="24"/>
  <c r="AR534" i="24"/>
  <c r="AQ534" i="24"/>
  <c r="AP534" i="24"/>
  <c r="AO534" i="24"/>
  <c r="AN534" i="24"/>
  <c r="AM534" i="24"/>
  <c r="AL534" i="24"/>
  <c r="AK534" i="24"/>
  <c r="AJ534" i="24"/>
  <c r="AI534" i="24"/>
  <c r="AH534" i="24"/>
  <c r="AG534" i="24"/>
  <c r="AF534" i="24"/>
  <c r="AE534" i="24"/>
  <c r="AD534" i="24"/>
  <c r="Q534" i="24"/>
  <c r="P534" i="24"/>
  <c r="O534" i="24"/>
  <c r="N534" i="24"/>
  <c r="M534" i="24"/>
  <c r="L534" i="24"/>
  <c r="K534" i="24"/>
  <c r="J534" i="24"/>
  <c r="I534" i="24"/>
  <c r="H534" i="24"/>
  <c r="G534" i="24"/>
  <c r="F534" i="24"/>
  <c r="E534" i="24"/>
  <c r="D534" i="24"/>
  <c r="C534" i="24"/>
  <c r="B534" i="24"/>
  <c r="A534" i="24"/>
  <c r="AT533" i="24"/>
  <c r="AH533" i="24"/>
  <c r="AG533" i="24"/>
  <c r="AF533" i="24"/>
  <c r="AE533" i="24"/>
  <c r="AD533" i="24"/>
  <c r="X533" i="24"/>
  <c r="W533" i="24"/>
  <c r="V533" i="24"/>
  <c r="U533" i="24"/>
  <c r="T533" i="24"/>
  <c r="S533" i="24"/>
  <c r="R533" i="24"/>
  <c r="Q533" i="24"/>
  <c r="P533" i="24"/>
  <c r="O533" i="24"/>
  <c r="N533" i="24"/>
  <c r="M533" i="24"/>
  <c r="L533" i="24"/>
  <c r="K533" i="24"/>
  <c r="J533" i="24"/>
  <c r="I533" i="24"/>
  <c r="H533" i="24"/>
  <c r="G533" i="24"/>
  <c r="F533" i="24"/>
  <c r="E533" i="24"/>
  <c r="D533" i="24"/>
  <c r="C533" i="24"/>
  <c r="B533" i="24"/>
  <c r="A533" i="24"/>
  <c r="AT532" i="24"/>
  <c r="AG532" i="24"/>
  <c r="AF532" i="24"/>
  <c r="AE532" i="24"/>
  <c r="AD532" i="24"/>
  <c r="T532" i="24"/>
  <c r="S532" i="24"/>
  <c r="R532" i="24"/>
  <c r="Q532" i="24"/>
  <c r="P532" i="24"/>
  <c r="O532" i="24"/>
  <c r="N532" i="24"/>
  <c r="M532" i="24"/>
  <c r="L532" i="24"/>
  <c r="K532" i="24"/>
  <c r="J532" i="24"/>
  <c r="I532" i="24"/>
  <c r="H532" i="24"/>
  <c r="G532" i="24"/>
  <c r="F532" i="24"/>
  <c r="E532" i="24"/>
  <c r="D532" i="24"/>
  <c r="C532" i="24"/>
  <c r="B532" i="24"/>
  <c r="A532" i="24"/>
  <c r="AT531" i="24"/>
  <c r="AF531" i="24"/>
  <c r="AE531" i="24"/>
  <c r="AD531" i="24"/>
  <c r="P531" i="24"/>
  <c r="O531" i="24"/>
  <c r="N531" i="24"/>
  <c r="M531" i="24"/>
  <c r="L531" i="24"/>
  <c r="K531" i="24"/>
  <c r="J531" i="24"/>
  <c r="I531" i="24"/>
  <c r="H531" i="24"/>
  <c r="G531" i="24"/>
  <c r="F531" i="24"/>
  <c r="E531" i="24"/>
  <c r="D531" i="24"/>
  <c r="C531" i="24"/>
  <c r="B531" i="24"/>
  <c r="A531" i="24"/>
  <c r="AT530" i="24"/>
  <c r="AS530" i="24"/>
  <c r="AR530" i="24"/>
  <c r="AQ530" i="24"/>
  <c r="AP530" i="24"/>
  <c r="AO530" i="24"/>
  <c r="AN530" i="24"/>
  <c r="AM530" i="24"/>
  <c r="AL530" i="24"/>
  <c r="AK530" i="24"/>
  <c r="AJ530" i="24"/>
  <c r="AI530" i="24"/>
  <c r="AH530" i="24"/>
  <c r="AG530" i="24"/>
  <c r="AF530" i="24"/>
  <c r="AE530" i="24"/>
  <c r="AD530" i="24"/>
  <c r="AB530" i="24"/>
  <c r="AA530" i="24"/>
  <c r="Z530" i="24"/>
  <c r="Y530" i="24"/>
  <c r="X530" i="24"/>
  <c r="W530" i="24"/>
  <c r="V530" i="24"/>
  <c r="U530" i="24"/>
  <c r="T530" i="24"/>
  <c r="S530" i="24"/>
  <c r="R530" i="24"/>
  <c r="Q530" i="24"/>
  <c r="P530" i="24"/>
  <c r="O530" i="24"/>
  <c r="N530" i="24"/>
  <c r="M530" i="24"/>
  <c r="L530" i="24"/>
  <c r="K530" i="24"/>
  <c r="J530" i="24"/>
  <c r="I530" i="24"/>
  <c r="H530" i="24"/>
  <c r="G530" i="24"/>
  <c r="F530" i="24"/>
  <c r="E530" i="24"/>
  <c r="D530" i="24"/>
  <c r="C530" i="24"/>
  <c r="B530" i="24"/>
  <c r="A530" i="24"/>
  <c r="AT529" i="24"/>
  <c r="AS529" i="24"/>
  <c r="AR529" i="24"/>
  <c r="AQ529" i="24"/>
  <c r="AP529" i="24"/>
  <c r="AO529" i="24"/>
  <c r="AN529" i="24"/>
  <c r="AM529" i="24"/>
  <c r="AL529" i="24"/>
  <c r="AK529" i="24"/>
  <c r="AJ529" i="24"/>
  <c r="AI529" i="24"/>
  <c r="AH529" i="24"/>
  <c r="AG529" i="24"/>
  <c r="AF529" i="24"/>
  <c r="AE529" i="24"/>
  <c r="AD529" i="24"/>
  <c r="AB529" i="24"/>
  <c r="AA529" i="24"/>
  <c r="Z529" i="24"/>
  <c r="Y529" i="24"/>
  <c r="X529" i="24"/>
  <c r="W529" i="24"/>
  <c r="V529" i="24"/>
  <c r="U529" i="24"/>
  <c r="T529" i="24"/>
  <c r="S529" i="24"/>
  <c r="R529" i="24"/>
  <c r="Q529" i="24"/>
  <c r="P529" i="24"/>
  <c r="O529" i="24"/>
  <c r="N529" i="24"/>
  <c r="M529" i="24"/>
  <c r="L529" i="24"/>
  <c r="K529" i="24"/>
  <c r="J529" i="24"/>
  <c r="I529" i="24"/>
  <c r="H529" i="24"/>
  <c r="G529" i="24"/>
  <c r="F529" i="24"/>
  <c r="E529" i="24"/>
  <c r="D529" i="24"/>
  <c r="C529" i="24"/>
  <c r="B529" i="24"/>
  <c r="A529" i="24"/>
  <c r="AT528" i="24"/>
  <c r="AG528" i="24"/>
  <c r="AF528" i="24"/>
  <c r="AE528" i="24"/>
  <c r="AD528" i="24"/>
  <c r="T528" i="24"/>
  <c r="S528" i="24"/>
  <c r="R528" i="24"/>
  <c r="Q528" i="24"/>
  <c r="P528" i="24"/>
  <c r="O528" i="24"/>
  <c r="N528" i="24"/>
  <c r="M528" i="24"/>
  <c r="L528" i="24"/>
  <c r="K528" i="24"/>
  <c r="J528" i="24"/>
  <c r="I528" i="24"/>
  <c r="H528" i="24"/>
  <c r="G528" i="24"/>
  <c r="F528" i="24"/>
  <c r="E528" i="24"/>
  <c r="D528" i="24"/>
  <c r="C528" i="24"/>
  <c r="B528" i="24"/>
  <c r="A528" i="24"/>
  <c r="AT527" i="24"/>
  <c r="AG527" i="24"/>
  <c r="AF527" i="24"/>
  <c r="AE527" i="24"/>
  <c r="AD527" i="24"/>
  <c r="T527" i="24"/>
  <c r="S527" i="24"/>
  <c r="R527" i="24"/>
  <c r="Q527" i="24"/>
  <c r="P527" i="24"/>
  <c r="O527" i="24"/>
  <c r="N527" i="24"/>
  <c r="M527" i="24"/>
  <c r="L527" i="24"/>
  <c r="K527" i="24"/>
  <c r="J527" i="24"/>
  <c r="I527" i="24"/>
  <c r="H527" i="24"/>
  <c r="G527" i="24"/>
  <c r="F527" i="24"/>
  <c r="E527" i="24"/>
  <c r="D527" i="24"/>
  <c r="C527" i="24"/>
  <c r="B527" i="24"/>
  <c r="A527" i="24"/>
  <c r="AT526" i="24"/>
  <c r="AS526" i="24"/>
  <c r="AR526" i="24"/>
  <c r="AQ526" i="24"/>
  <c r="AP526" i="24"/>
  <c r="AO526" i="24"/>
  <c r="AN526" i="24"/>
  <c r="AM526" i="24"/>
  <c r="AL526" i="24"/>
  <c r="AK526" i="24"/>
  <c r="AJ526" i="24"/>
  <c r="AI526" i="24"/>
  <c r="AH526" i="24"/>
  <c r="AG526" i="24"/>
  <c r="AF526" i="24"/>
  <c r="AE526" i="24"/>
  <c r="AD526" i="24"/>
  <c r="AB526" i="24"/>
  <c r="AA526" i="24"/>
  <c r="Z526" i="24"/>
  <c r="Y526" i="24"/>
  <c r="X526" i="24"/>
  <c r="W526" i="24"/>
  <c r="V526" i="24"/>
  <c r="U526" i="24"/>
  <c r="T526" i="24"/>
  <c r="S526" i="24"/>
  <c r="R526" i="24"/>
  <c r="Q526" i="24"/>
  <c r="P526" i="24"/>
  <c r="O526" i="24"/>
  <c r="N526" i="24"/>
  <c r="M526" i="24"/>
  <c r="L526" i="24"/>
  <c r="K526" i="24"/>
  <c r="J526" i="24"/>
  <c r="I526" i="24"/>
  <c r="H526" i="24"/>
  <c r="G526" i="24"/>
  <c r="F526" i="24"/>
  <c r="E526" i="24"/>
  <c r="D526" i="24"/>
  <c r="C526" i="24"/>
  <c r="B526" i="24"/>
  <c r="A526" i="24"/>
  <c r="AT525" i="24"/>
  <c r="AS525" i="24"/>
  <c r="AR525" i="24"/>
  <c r="AQ525" i="24"/>
  <c r="AP525" i="24"/>
  <c r="AO525" i="24"/>
  <c r="AN525" i="24"/>
  <c r="AM525" i="24"/>
  <c r="AL525" i="24"/>
  <c r="AK525" i="24"/>
  <c r="AJ525" i="24"/>
  <c r="AI525" i="24"/>
  <c r="AH525" i="24"/>
  <c r="AG525" i="24"/>
  <c r="AF525" i="24"/>
  <c r="AE525" i="24"/>
  <c r="AD525" i="24"/>
  <c r="U525" i="24"/>
  <c r="T525" i="24"/>
  <c r="S525" i="24"/>
  <c r="R525" i="24"/>
  <c r="Q525" i="24"/>
  <c r="P525" i="24"/>
  <c r="O525" i="24"/>
  <c r="N525" i="24"/>
  <c r="M525" i="24"/>
  <c r="L525" i="24"/>
  <c r="K525" i="24"/>
  <c r="J525" i="24"/>
  <c r="I525" i="24"/>
  <c r="H525" i="24"/>
  <c r="G525" i="24"/>
  <c r="F525" i="24"/>
  <c r="E525" i="24"/>
  <c r="D525" i="24"/>
  <c r="C525" i="24"/>
  <c r="B525" i="24"/>
  <c r="A525" i="24"/>
  <c r="AT524" i="24"/>
  <c r="AH524" i="24"/>
  <c r="AG524" i="24"/>
  <c r="AF524" i="24"/>
  <c r="AE524" i="24"/>
  <c r="AD524" i="24"/>
  <c r="X524" i="24"/>
  <c r="W524" i="24"/>
  <c r="V524" i="24"/>
  <c r="U524" i="24"/>
  <c r="T524" i="24"/>
  <c r="S524" i="24"/>
  <c r="R524" i="24"/>
  <c r="Q524" i="24"/>
  <c r="P524" i="24"/>
  <c r="O524" i="24"/>
  <c r="N524" i="24"/>
  <c r="M524" i="24"/>
  <c r="L524" i="24"/>
  <c r="K524" i="24"/>
  <c r="J524" i="24"/>
  <c r="I524" i="24"/>
  <c r="H524" i="24"/>
  <c r="G524" i="24"/>
  <c r="F524" i="24"/>
  <c r="E524" i="24"/>
  <c r="D524" i="24"/>
  <c r="C524" i="24"/>
  <c r="B524" i="24"/>
  <c r="A524" i="24"/>
  <c r="AT523" i="24"/>
  <c r="AH523" i="24"/>
  <c r="AG523" i="24"/>
  <c r="AF523" i="24"/>
  <c r="AE523" i="24"/>
  <c r="AD523" i="24"/>
  <c r="X523" i="24"/>
  <c r="W523" i="24"/>
  <c r="V523" i="24"/>
  <c r="U523" i="24"/>
  <c r="T523" i="24"/>
  <c r="S523" i="24"/>
  <c r="R523" i="24"/>
  <c r="Q523" i="24"/>
  <c r="P523" i="24"/>
  <c r="O523" i="24"/>
  <c r="N523" i="24"/>
  <c r="M523" i="24"/>
  <c r="L523" i="24"/>
  <c r="K523" i="24"/>
  <c r="J523" i="24"/>
  <c r="I523" i="24"/>
  <c r="H523" i="24"/>
  <c r="G523" i="24"/>
  <c r="F523" i="24"/>
  <c r="E523" i="24"/>
  <c r="D523" i="24"/>
  <c r="C523" i="24"/>
  <c r="B523" i="24"/>
  <c r="A523" i="24"/>
  <c r="AT522" i="24"/>
  <c r="AG522" i="24"/>
  <c r="AF522" i="24"/>
  <c r="AE522" i="24"/>
  <c r="AD522" i="24"/>
  <c r="T522" i="24"/>
  <c r="S522" i="24"/>
  <c r="R522" i="24"/>
  <c r="Q522" i="24"/>
  <c r="P522" i="24"/>
  <c r="O522" i="24"/>
  <c r="N522" i="24"/>
  <c r="M522" i="24"/>
  <c r="L522" i="24"/>
  <c r="K522" i="24"/>
  <c r="J522" i="24"/>
  <c r="I522" i="24"/>
  <c r="H522" i="24"/>
  <c r="G522" i="24"/>
  <c r="F522" i="24"/>
  <c r="E522" i="24"/>
  <c r="D522" i="24"/>
  <c r="C522" i="24"/>
  <c r="B522" i="24"/>
  <c r="A522" i="24"/>
  <c r="AT521" i="24"/>
  <c r="AG521" i="24"/>
  <c r="AF521" i="24"/>
  <c r="AE521" i="24"/>
  <c r="AD521" i="24"/>
  <c r="T521" i="24"/>
  <c r="S521" i="24"/>
  <c r="R521" i="24"/>
  <c r="Q521" i="24"/>
  <c r="P521" i="24"/>
  <c r="O521" i="24"/>
  <c r="N521" i="24"/>
  <c r="M521" i="24"/>
  <c r="L521" i="24"/>
  <c r="K521" i="24"/>
  <c r="J521" i="24"/>
  <c r="I521" i="24"/>
  <c r="H521" i="24"/>
  <c r="G521" i="24"/>
  <c r="F521" i="24"/>
  <c r="E521" i="24"/>
  <c r="D521" i="24"/>
  <c r="C521" i="24"/>
  <c r="B521" i="24"/>
  <c r="A521" i="24"/>
  <c r="AT520" i="24"/>
  <c r="AS520" i="24"/>
  <c r="AR520" i="24"/>
  <c r="AQ520" i="24"/>
  <c r="AP520" i="24"/>
  <c r="AO520" i="24"/>
  <c r="AN520" i="24"/>
  <c r="AM520" i="24"/>
  <c r="AL520" i="24"/>
  <c r="AK520" i="24"/>
  <c r="AJ520" i="24"/>
  <c r="AI520" i="24"/>
  <c r="AH520" i="24"/>
  <c r="AG520" i="24"/>
  <c r="AF520" i="24"/>
  <c r="AE520" i="24"/>
  <c r="AD520" i="24"/>
  <c r="AB520" i="24"/>
  <c r="AA520" i="24"/>
  <c r="Z520" i="24"/>
  <c r="Y520" i="24"/>
  <c r="X520" i="24"/>
  <c r="W520" i="24"/>
  <c r="V520" i="24"/>
  <c r="U520" i="24"/>
  <c r="T520" i="24"/>
  <c r="S520" i="24"/>
  <c r="R520" i="24"/>
  <c r="Q520" i="24"/>
  <c r="P520" i="24"/>
  <c r="O520" i="24"/>
  <c r="N520" i="24"/>
  <c r="M520" i="24"/>
  <c r="L520" i="24"/>
  <c r="K520" i="24"/>
  <c r="J520" i="24"/>
  <c r="I520" i="24"/>
  <c r="H520" i="24"/>
  <c r="G520" i="24"/>
  <c r="F520" i="24"/>
  <c r="E520" i="24"/>
  <c r="D520" i="24"/>
  <c r="C520" i="24"/>
  <c r="B520" i="24"/>
  <c r="A520" i="24"/>
  <c r="AT519" i="24"/>
  <c r="AF519" i="24"/>
  <c r="AE519" i="24"/>
  <c r="AD519" i="24"/>
  <c r="P519" i="24"/>
  <c r="O519" i="24"/>
  <c r="N519" i="24"/>
  <c r="M519" i="24"/>
  <c r="L519" i="24"/>
  <c r="K519" i="24"/>
  <c r="J519" i="24"/>
  <c r="I519" i="24"/>
  <c r="H519" i="24"/>
  <c r="G519" i="24"/>
  <c r="F519" i="24"/>
  <c r="E519" i="24"/>
  <c r="D519" i="24"/>
  <c r="C519" i="24"/>
  <c r="B519" i="24"/>
  <c r="A519" i="24"/>
  <c r="AT518" i="24"/>
  <c r="AS518" i="24"/>
  <c r="AR518" i="24"/>
  <c r="AQ518" i="24"/>
  <c r="AP518" i="24"/>
  <c r="AO518" i="24"/>
  <c r="AN518" i="24"/>
  <c r="AM518" i="24"/>
  <c r="AL518" i="24"/>
  <c r="AK518" i="24"/>
  <c r="AJ518" i="24"/>
  <c r="AI518" i="24"/>
  <c r="AH518" i="24"/>
  <c r="AG518" i="24"/>
  <c r="AF518" i="24"/>
  <c r="AE518" i="24"/>
  <c r="AD518" i="24"/>
  <c r="Q518" i="24"/>
  <c r="P518" i="24"/>
  <c r="O518" i="24"/>
  <c r="N518" i="24"/>
  <c r="M518" i="24"/>
  <c r="L518" i="24"/>
  <c r="K518" i="24"/>
  <c r="J518" i="24"/>
  <c r="I518" i="24"/>
  <c r="H518" i="24"/>
  <c r="G518" i="24"/>
  <c r="F518" i="24"/>
  <c r="E518" i="24"/>
  <c r="D518" i="24"/>
  <c r="C518" i="24"/>
  <c r="B518" i="24"/>
  <c r="A518" i="24"/>
  <c r="AT517" i="24"/>
  <c r="AG517" i="24"/>
  <c r="AF517" i="24"/>
  <c r="AE517" i="24"/>
  <c r="AD517" i="24"/>
  <c r="T517" i="24"/>
  <c r="S517" i="24"/>
  <c r="R517" i="24"/>
  <c r="Q517" i="24"/>
  <c r="P517" i="24"/>
  <c r="O517" i="24"/>
  <c r="N517" i="24"/>
  <c r="M517" i="24"/>
  <c r="L517" i="24"/>
  <c r="K517" i="24"/>
  <c r="J517" i="24"/>
  <c r="I517" i="24"/>
  <c r="H517" i="24"/>
  <c r="G517" i="24"/>
  <c r="F517" i="24"/>
  <c r="E517" i="24"/>
  <c r="D517" i="24"/>
  <c r="C517" i="24"/>
  <c r="B517" i="24"/>
  <c r="A517" i="24"/>
  <c r="AT516" i="24"/>
  <c r="AS516" i="24"/>
  <c r="AR516" i="24"/>
  <c r="AQ516" i="24"/>
  <c r="AP516" i="24"/>
  <c r="AO516" i="24"/>
  <c r="AN516" i="24"/>
  <c r="AM516" i="24"/>
  <c r="AL516" i="24"/>
  <c r="AK516" i="24"/>
  <c r="AJ516" i="24"/>
  <c r="AI516" i="24"/>
  <c r="AH516" i="24"/>
  <c r="AG516" i="24"/>
  <c r="AF516" i="24"/>
  <c r="AE516" i="24"/>
  <c r="AD516" i="24"/>
  <c r="Q516" i="24"/>
  <c r="P516" i="24"/>
  <c r="O516" i="24"/>
  <c r="N516" i="24"/>
  <c r="M516" i="24"/>
  <c r="L516" i="24"/>
  <c r="K516" i="24"/>
  <c r="J516" i="24"/>
  <c r="I516" i="24"/>
  <c r="H516" i="24"/>
  <c r="G516" i="24"/>
  <c r="F516" i="24"/>
  <c r="E516" i="24"/>
  <c r="D516" i="24"/>
  <c r="C516" i="24"/>
  <c r="B516" i="24"/>
  <c r="A516" i="24"/>
  <c r="AT515" i="24"/>
  <c r="AH515" i="24"/>
  <c r="AG515" i="24"/>
  <c r="AF515" i="24"/>
  <c r="AE515" i="24"/>
  <c r="AD515" i="24"/>
  <c r="X515" i="24"/>
  <c r="W515" i="24"/>
  <c r="V515" i="24"/>
  <c r="U515" i="24"/>
  <c r="T515" i="24"/>
  <c r="S515" i="24"/>
  <c r="R515" i="24"/>
  <c r="Q515" i="24"/>
  <c r="P515" i="24"/>
  <c r="O515" i="24"/>
  <c r="N515" i="24"/>
  <c r="M515" i="24"/>
  <c r="L515" i="24"/>
  <c r="K515" i="24"/>
  <c r="J515" i="24"/>
  <c r="I515" i="24"/>
  <c r="H515" i="24"/>
  <c r="G515" i="24"/>
  <c r="F515" i="24"/>
  <c r="E515" i="24"/>
  <c r="D515" i="24"/>
  <c r="C515" i="24"/>
  <c r="B515" i="24"/>
  <c r="A515" i="24"/>
  <c r="AT514" i="24"/>
  <c r="AG514" i="24"/>
  <c r="AF514" i="24"/>
  <c r="AE514" i="24"/>
  <c r="AD514" i="24"/>
  <c r="T514" i="24"/>
  <c r="S514" i="24"/>
  <c r="R514" i="24"/>
  <c r="Q514" i="24"/>
  <c r="P514" i="24"/>
  <c r="O514" i="24"/>
  <c r="N514" i="24"/>
  <c r="M514" i="24"/>
  <c r="L514" i="24"/>
  <c r="K514" i="24"/>
  <c r="J514" i="24"/>
  <c r="I514" i="24"/>
  <c r="H514" i="24"/>
  <c r="G514" i="24"/>
  <c r="F514" i="24"/>
  <c r="E514" i="24"/>
  <c r="D514" i="24"/>
  <c r="C514" i="24"/>
  <c r="B514" i="24"/>
  <c r="A514" i="24"/>
  <c r="AT513" i="24"/>
  <c r="AF513" i="24"/>
  <c r="AE513" i="24"/>
  <c r="AD513" i="24"/>
  <c r="P513" i="24"/>
  <c r="O513" i="24"/>
  <c r="N513" i="24"/>
  <c r="M513" i="24"/>
  <c r="L513" i="24"/>
  <c r="K513" i="24"/>
  <c r="J513" i="24"/>
  <c r="I513" i="24"/>
  <c r="H513" i="24"/>
  <c r="G513" i="24"/>
  <c r="F513" i="24"/>
  <c r="E513" i="24"/>
  <c r="D513" i="24"/>
  <c r="C513" i="24"/>
  <c r="B513" i="24"/>
  <c r="A513" i="24"/>
  <c r="AT512" i="24"/>
  <c r="AS512" i="24"/>
  <c r="AR512" i="24"/>
  <c r="AQ512" i="24"/>
  <c r="AP512" i="24"/>
  <c r="AO512" i="24"/>
  <c r="AN512" i="24"/>
  <c r="AM512" i="24"/>
  <c r="AL512" i="24"/>
  <c r="AK512" i="24"/>
  <c r="AJ512" i="24"/>
  <c r="AI512" i="24"/>
  <c r="AH512" i="24"/>
  <c r="AG512" i="24"/>
  <c r="AF512" i="24"/>
  <c r="AE512" i="24"/>
  <c r="AD512" i="24"/>
  <c r="AB512" i="24"/>
  <c r="AA512" i="24"/>
  <c r="Z512" i="24"/>
  <c r="Y512" i="24"/>
  <c r="X512" i="24"/>
  <c r="W512" i="24"/>
  <c r="V512" i="24"/>
  <c r="U512" i="24"/>
  <c r="T512" i="24"/>
  <c r="S512" i="24"/>
  <c r="R512" i="24"/>
  <c r="Q512" i="24"/>
  <c r="P512" i="24"/>
  <c r="O512" i="24"/>
  <c r="N512" i="24"/>
  <c r="M512" i="24"/>
  <c r="L512" i="24"/>
  <c r="K512" i="24"/>
  <c r="J512" i="24"/>
  <c r="I512" i="24"/>
  <c r="H512" i="24"/>
  <c r="G512" i="24"/>
  <c r="F512" i="24"/>
  <c r="E512" i="24"/>
  <c r="D512" i="24"/>
  <c r="C512" i="24"/>
  <c r="B512" i="24"/>
  <c r="A512" i="24"/>
  <c r="AT511" i="24"/>
  <c r="AS511" i="24"/>
  <c r="AR511" i="24"/>
  <c r="AQ511" i="24"/>
  <c r="AP511" i="24"/>
  <c r="AO511" i="24"/>
  <c r="AN511" i="24"/>
  <c r="AM511" i="24"/>
  <c r="AL511" i="24"/>
  <c r="AK511" i="24"/>
  <c r="AJ511" i="24"/>
  <c r="AI511" i="24"/>
  <c r="AH511" i="24"/>
  <c r="AG511" i="24"/>
  <c r="AF511" i="24"/>
  <c r="AE511" i="24"/>
  <c r="AD511" i="24"/>
  <c r="AB511" i="24"/>
  <c r="AA511" i="24"/>
  <c r="Z511" i="24"/>
  <c r="Y511" i="24"/>
  <c r="X511" i="24"/>
  <c r="W511" i="24"/>
  <c r="V511" i="24"/>
  <c r="U511" i="24"/>
  <c r="T511" i="24"/>
  <c r="S511" i="24"/>
  <c r="R511" i="24"/>
  <c r="Q511" i="24"/>
  <c r="P511" i="24"/>
  <c r="O511" i="24"/>
  <c r="N511" i="24"/>
  <c r="M511" i="24"/>
  <c r="L511" i="24"/>
  <c r="K511" i="24"/>
  <c r="J511" i="24"/>
  <c r="I511" i="24"/>
  <c r="H511" i="24"/>
  <c r="G511" i="24"/>
  <c r="F511" i="24"/>
  <c r="E511" i="24"/>
  <c r="D511" i="24"/>
  <c r="C511" i="24"/>
  <c r="B511" i="24"/>
  <c r="A511" i="24"/>
  <c r="AT510" i="24"/>
  <c r="AG510" i="24"/>
  <c r="AF510" i="24"/>
  <c r="AE510" i="24"/>
  <c r="AD510" i="24"/>
  <c r="T510" i="24"/>
  <c r="S510" i="24"/>
  <c r="R510" i="24"/>
  <c r="Q510" i="24"/>
  <c r="P510" i="24"/>
  <c r="O510" i="24"/>
  <c r="N510" i="24"/>
  <c r="M510" i="24"/>
  <c r="L510" i="24"/>
  <c r="K510" i="24"/>
  <c r="J510" i="24"/>
  <c r="I510" i="24"/>
  <c r="H510" i="24"/>
  <c r="G510" i="24"/>
  <c r="F510" i="24"/>
  <c r="E510" i="24"/>
  <c r="D510" i="24"/>
  <c r="C510" i="24"/>
  <c r="B510" i="24"/>
  <c r="A510" i="24"/>
  <c r="AT509" i="24"/>
  <c r="AG509" i="24"/>
  <c r="AF509" i="24"/>
  <c r="AE509" i="24"/>
  <c r="AD509" i="24"/>
  <c r="T509" i="24"/>
  <c r="S509" i="24"/>
  <c r="R509" i="24"/>
  <c r="Q509" i="24"/>
  <c r="P509" i="24"/>
  <c r="O509" i="24"/>
  <c r="N509" i="24"/>
  <c r="M509" i="24"/>
  <c r="L509" i="24"/>
  <c r="K509" i="24"/>
  <c r="J509" i="24"/>
  <c r="I509" i="24"/>
  <c r="H509" i="24"/>
  <c r="G509" i="24"/>
  <c r="F509" i="24"/>
  <c r="E509" i="24"/>
  <c r="D509" i="24"/>
  <c r="C509" i="24"/>
  <c r="B509" i="24"/>
  <c r="A509" i="24"/>
  <c r="AT508" i="24"/>
  <c r="AS508" i="24"/>
  <c r="AR508" i="24"/>
  <c r="AQ508" i="24"/>
  <c r="AP508" i="24"/>
  <c r="AO508" i="24"/>
  <c r="AN508" i="24"/>
  <c r="AM508" i="24"/>
  <c r="AL508" i="24"/>
  <c r="AK508" i="24"/>
  <c r="AJ508" i="24"/>
  <c r="AI508" i="24"/>
  <c r="AH508" i="24"/>
  <c r="AG508" i="24"/>
  <c r="AF508" i="24"/>
  <c r="AE508" i="24"/>
  <c r="AD508" i="24"/>
  <c r="AB508" i="24"/>
  <c r="AA508" i="24"/>
  <c r="Z508" i="24"/>
  <c r="Y508" i="24"/>
  <c r="X508" i="24"/>
  <c r="W508" i="24"/>
  <c r="V508" i="24"/>
  <c r="U508" i="24"/>
  <c r="T508" i="24"/>
  <c r="S508" i="24"/>
  <c r="R508" i="24"/>
  <c r="Q508" i="24"/>
  <c r="P508" i="24"/>
  <c r="O508" i="24"/>
  <c r="N508" i="24"/>
  <c r="M508" i="24"/>
  <c r="L508" i="24"/>
  <c r="K508" i="24"/>
  <c r="J508" i="24"/>
  <c r="I508" i="24"/>
  <c r="H508" i="24"/>
  <c r="G508" i="24"/>
  <c r="F508" i="24"/>
  <c r="E508" i="24"/>
  <c r="D508" i="24"/>
  <c r="C508" i="24"/>
  <c r="B508" i="24"/>
  <c r="A508" i="24"/>
  <c r="AT507" i="24"/>
  <c r="AS507" i="24"/>
  <c r="AR507" i="24"/>
  <c r="AQ507" i="24"/>
  <c r="AP507" i="24"/>
  <c r="AO507" i="24"/>
  <c r="AN507" i="24"/>
  <c r="AM507" i="24"/>
  <c r="AL507" i="24"/>
  <c r="AK507" i="24"/>
  <c r="AJ507" i="24"/>
  <c r="AI507" i="24"/>
  <c r="AH507" i="24"/>
  <c r="AG507" i="24"/>
  <c r="AF507" i="24"/>
  <c r="AE507" i="24"/>
  <c r="AD507" i="24"/>
  <c r="U507" i="24"/>
  <c r="T507" i="24"/>
  <c r="S507" i="24"/>
  <c r="R507" i="24"/>
  <c r="Q507" i="24"/>
  <c r="P507" i="24"/>
  <c r="O507" i="24"/>
  <c r="N507" i="24"/>
  <c r="M507" i="24"/>
  <c r="L507" i="24"/>
  <c r="K507" i="24"/>
  <c r="J507" i="24"/>
  <c r="I507" i="24"/>
  <c r="H507" i="24"/>
  <c r="G507" i="24"/>
  <c r="F507" i="24"/>
  <c r="E507" i="24"/>
  <c r="D507" i="24"/>
  <c r="C507" i="24"/>
  <c r="B507" i="24"/>
  <c r="A507" i="24"/>
  <c r="AT506" i="24"/>
  <c r="AH506" i="24"/>
  <c r="AG506" i="24"/>
  <c r="AF506" i="24"/>
  <c r="AE506" i="24"/>
  <c r="AD506" i="24"/>
  <c r="X506" i="24"/>
  <c r="W506" i="24"/>
  <c r="V506" i="24"/>
  <c r="U506" i="24"/>
  <c r="T506" i="24"/>
  <c r="S506" i="24"/>
  <c r="R506" i="24"/>
  <c r="Q506" i="24"/>
  <c r="P506" i="24"/>
  <c r="O506" i="24"/>
  <c r="N506" i="24"/>
  <c r="M506" i="24"/>
  <c r="L506" i="24"/>
  <c r="K506" i="24"/>
  <c r="J506" i="24"/>
  <c r="I506" i="24"/>
  <c r="H506" i="24"/>
  <c r="G506" i="24"/>
  <c r="F506" i="24"/>
  <c r="E506" i="24"/>
  <c r="D506" i="24"/>
  <c r="C506" i="24"/>
  <c r="B506" i="24"/>
  <c r="A506" i="24"/>
  <c r="AT505" i="24"/>
  <c r="AH505" i="24"/>
  <c r="AG505" i="24"/>
  <c r="AF505" i="24"/>
  <c r="AE505" i="24"/>
  <c r="AD505" i="24"/>
  <c r="X505" i="24"/>
  <c r="W505" i="24"/>
  <c r="V505" i="24"/>
  <c r="U505" i="24"/>
  <c r="T505" i="24"/>
  <c r="S505" i="24"/>
  <c r="R505" i="24"/>
  <c r="Q505" i="24"/>
  <c r="P505" i="24"/>
  <c r="O505" i="24"/>
  <c r="N505" i="24"/>
  <c r="M505" i="24"/>
  <c r="L505" i="24"/>
  <c r="K505" i="24"/>
  <c r="J505" i="24"/>
  <c r="I505" i="24"/>
  <c r="H505" i="24"/>
  <c r="G505" i="24"/>
  <c r="F505" i="24"/>
  <c r="E505" i="24"/>
  <c r="D505" i="24"/>
  <c r="C505" i="24"/>
  <c r="B505" i="24"/>
  <c r="A505" i="24"/>
  <c r="AT504" i="24"/>
  <c r="AG504" i="24"/>
  <c r="AF504" i="24"/>
  <c r="AE504" i="24"/>
  <c r="AD504" i="24"/>
  <c r="T504" i="24"/>
  <c r="S504" i="24"/>
  <c r="R504" i="24"/>
  <c r="Q504" i="24"/>
  <c r="P504" i="24"/>
  <c r="O504" i="24"/>
  <c r="N504" i="24"/>
  <c r="M504" i="24"/>
  <c r="L504" i="24"/>
  <c r="K504" i="24"/>
  <c r="J504" i="24"/>
  <c r="I504" i="24"/>
  <c r="H504" i="24"/>
  <c r="G504" i="24"/>
  <c r="F504" i="24"/>
  <c r="E504" i="24"/>
  <c r="D504" i="24"/>
  <c r="C504" i="24"/>
  <c r="B504" i="24"/>
  <c r="A504" i="24"/>
  <c r="AT503" i="24"/>
  <c r="AG503" i="24"/>
  <c r="AF503" i="24"/>
  <c r="AE503" i="24"/>
  <c r="AD503" i="24"/>
  <c r="T503" i="24"/>
  <c r="S503" i="24"/>
  <c r="R503" i="24"/>
  <c r="Q503" i="24"/>
  <c r="P503" i="24"/>
  <c r="O503" i="24"/>
  <c r="N503" i="24"/>
  <c r="M503" i="24"/>
  <c r="L503" i="24"/>
  <c r="K503" i="24"/>
  <c r="J503" i="24"/>
  <c r="I503" i="24"/>
  <c r="H503" i="24"/>
  <c r="G503" i="24"/>
  <c r="F503" i="24"/>
  <c r="E503" i="24"/>
  <c r="D503" i="24"/>
  <c r="C503" i="24"/>
  <c r="B503" i="24"/>
  <c r="A503" i="24"/>
  <c r="AT502" i="24"/>
  <c r="AS502" i="24"/>
  <c r="AR502" i="24"/>
  <c r="AQ502" i="24"/>
  <c r="AP502" i="24"/>
  <c r="AO502" i="24"/>
  <c r="AN502" i="24"/>
  <c r="AM502" i="24"/>
  <c r="AL502" i="24"/>
  <c r="AK502" i="24"/>
  <c r="AJ502" i="24"/>
  <c r="AI502" i="24"/>
  <c r="AH502" i="24"/>
  <c r="AG502" i="24"/>
  <c r="AF502" i="24"/>
  <c r="AE502" i="24"/>
  <c r="AD502" i="24"/>
  <c r="AB502" i="24"/>
  <c r="AA502" i="24"/>
  <c r="Z502" i="24"/>
  <c r="Y502" i="24"/>
  <c r="X502" i="24"/>
  <c r="W502" i="24"/>
  <c r="V502" i="24"/>
  <c r="U502" i="24"/>
  <c r="T502" i="24"/>
  <c r="S502" i="24"/>
  <c r="R502" i="24"/>
  <c r="Q502" i="24"/>
  <c r="P502" i="24"/>
  <c r="O502" i="24"/>
  <c r="N502" i="24"/>
  <c r="M502" i="24"/>
  <c r="L502" i="24"/>
  <c r="K502" i="24"/>
  <c r="J502" i="24"/>
  <c r="I502" i="24"/>
  <c r="H502" i="24"/>
  <c r="G502" i="24"/>
  <c r="F502" i="24"/>
  <c r="E502" i="24"/>
  <c r="D502" i="24"/>
  <c r="C502" i="24"/>
  <c r="B502" i="24"/>
  <c r="A502" i="24"/>
  <c r="AT501" i="24"/>
  <c r="AF501" i="24"/>
  <c r="AE501" i="24"/>
  <c r="AD501" i="24"/>
  <c r="P501" i="24"/>
  <c r="O501" i="24"/>
  <c r="N501" i="24"/>
  <c r="M501" i="24"/>
  <c r="L501" i="24"/>
  <c r="K501" i="24"/>
  <c r="J501" i="24"/>
  <c r="I501" i="24"/>
  <c r="H501" i="24"/>
  <c r="G501" i="24"/>
  <c r="F501" i="24"/>
  <c r="E501" i="24"/>
  <c r="D501" i="24"/>
  <c r="C501" i="24"/>
  <c r="B501" i="24"/>
  <c r="A501" i="24"/>
  <c r="AT500" i="24"/>
  <c r="AS500" i="24"/>
  <c r="AR500" i="24"/>
  <c r="AQ500" i="24"/>
  <c r="AP500" i="24"/>
  <c r="AO500" i="24"/>
  <c r="AN500" i="24"/>
  <c r="AM500" i="24"/>
  <c r="AL500" i="24"/>
  <c r="AK500" i="24"/>
  <c r="AJ500" i="24"/>
  <c r="AI500" i="24"/>
  <c r="AH500" i="24"/>
  <c r="AG500" i="24"/>
  <c r="AF500" i="24"/>
  <c r="AE500" i="24"/>
  <c r="AD500" i="24"/>
  <c r="Q500" i="24"/>
  <c r="P500" i="24"/>
  <c r="O500" i="24"/>
  <c r="N500" i="24"/>
  <c r="M500" i="24"/>
  <c r="L500" i="24"/>
  <c r="K500" i="24"/>
  <c r="J500" i="24"/>
  <c r="I500" i="24"/>
  <c r="H500" i="24"/>
  <c r="G500" i="24"/>
  <c r="F500" i="24"/>
  <c r="E500" i="24"/>
  <c r="D500" i="24"/>
  <c r="C500" i="24"/>
  <c r="B500" i="24"/>
  <c r="A500" i="24"/>
  <c r="AT499" i="24"/>
  <c r="AG499" i="24"/>
  <c r="AF499" i="24"/>
  <c r="AE499" i="24"/>
  <c r="AD499" i="24"/>
  <c r="T499" i="24"/>
  <c r="S499" i="24"/>
  <c r="R499" i="24"/>
  <c r="Q499" i="24"/>
  <c r="P499" i="24"/>
  <c r="O499" i="24"/>
  <c r="N499" i="24"/>
  <c r="M499" i="24"/>
  <c r="L499" i="24"/>
  <c r="K499" i="24"/>
  <c r="J499" i="24"/>
  <c r="I499" i="24"/>
  <c r="H499" i="24"/>
  <c r="G499" i="24"/>
  <c r="F499" i="24"/>
  <c r="E499" i="24"/>
  <c r="D499" i="24"/>
  <c r="C499" i="24"/>
  <c r="B499" i="24"/>
  <c r="A499" i="24"/>
  <c r="AT498" i="24"/>
  <c r="AS498" i="24"/>
  <c r="AR498" i="24"/>
  <c r="AQ498" i="24"/>
  <c r="AP498" i="24"/>
  <c r="AO498" i="24"/>
  <c r="AN498" i="24"/>
  <c r="AM498" i="24"/>
  <c r="AL498" i="24"/>
  <c r="AK498" i="24"/>
  <c r="AJ498" i="24"/>
  <c r="AI498" i="24"/>
  <c r="AH498" i="24"/>
  <c r="AG498" i="24"/>
  <c r="AF498" i="24"/>
  <c r="AE498" i="24"/>
  <c r="AD498" i="24"/>
  <c r="Q498" i="24"/>
  <c r="P498" i="24"/>
  <c r="O498" i="24"/>
  <c r="N498" i="24"/>
  <c r="M498" i="24"/>
  <c r="L498" i="24"/>
  <c r="K498" i="24"/>
  <c r="J498" i="24"/>
  <c r="I498" i="24"/>
  <c r="H498" i="24"/>
  <c r="G498" i="24"/>
  <c r="F498" i="24"/>
  <c r="E498" i="24"/>
  <c r="D498" i="24"/>
  <c r="C498" i="24"/>
  <c r="B498" i="24"/>
  <c r="A498" i="24"/>
  <c r="AT497" i="24"/>
  <c r="AH497" i="24"/>
  <c r="AG497" i="24"/>
  <c r="AF497" i="24"/>
  <c r="AE497" i="24"/>
  <c r="AD497" i="24"/>
  <c r="X497" i="24"/>
  <c r="W497" i="24"/>
  <c r="V497" i="24"/>
  <c r="U497" i="24"/>
  <c r="T497" i="24"/>
  <c r="S497" i="24"/>
  <c r="R497" i="24"/>
  <c r="Q497" i="24"/>
  <c r="P497" i="24"/>
  <c r="O497" i="24"/>
  <c r="N497" i="24"/>
  <c r="M497" i="24"/>
  <c r="L497" i="24"/>
  <c r="K497" i="24"/>
  <c r="J497" i="24"/>
  <c r="I497" i="24"/>
  <c r="H497" i="24"/>
  <c r="G497" i="24"/>
  <c r="F497" i="24"/>
  <c r="E497" i="24"/>
  <c r="D497" i="24"/>
  <c r="C497" i="24"/>
  <c r="B497" i="24"/>
  <c r="A497" i="24"/>
  <c r="AT496" i="24"/>
  <c r="AG496" i="24"/>
  <c r="AF496" i="24"/>
  <c r="AE496" i="24"/>
  <c r="AD496" i="24"/>
  <c r="T496" i="24"/>
  <c r="S496" i="24"/>
  <c r="R496" i="24"/>
  <c r="Q496" i="24"/>
  <c r="P496" i="24"/>
  <c r="O496" i="24"/>
  <c r="N496" i="24"/>
  <c r="M496" i="24"/>
  <c r="L496" i="24"/>
  <c r="K496" i="24"/>
  <c r="J496" i="24"/>
  <c r="I496" i="24"/>
  <c r="H496" i="24"/>
  <c r="G496" i="24"/>
  <c r="F496" i="24"/>
  <c r="E496" i="24"/>
  <c r="D496" i="24"/>
  <c r="C496" i="24"/>
  <c r="B496" i="24"/>
  <c r="A496" i="24"/>
  <c r="AT495" i="24"/>
  <c r="AE495" i="24"/>
  <c r="AD495" i="24"/>
  <c r="P495" i="24"/>
  <c r="O495" i="24"/>
  <c r="N495" i="24"/>
  <c r="M495" i="24"/>
  <c r="L495" i="24"/>
  <c r="K495" i="24"/>
  <c r="J495" i="24"/>
  <c r="I495" i="24"/>
  <c r="H495" i="24"/>
  <c r="G495" i="24"/>
  <c r="F495" i="24"/>
  <c r="E495" i="24"/>
  <c r="D495" i="24"/>
  <c r="C495" i="24"/>
  <c r="B495" i="24"/>
  <c r="A495" i="24"/>
  <c r="AT494" i="24"/>
  <c r="AS494" i="24"/>
  <c r="AR494" i="24"/>
  <c r="AQ494" i="24"/>
  <c r="AP494" i="24"/>
  <c r="AO494" i="24"/>
  <c r="AN494" i="24"/>
  <c r="AM494" i="24"/>
  <c r="AL494" i="24"/>
  <c r="AK494" i="24"/>
  <c r="AJ494" i="24"/>
  <c r="AI494" i="24"/>
  <c r="AH494" i="24"/>
  <c r="AG494" i="24"/>
  <c r="AF494" i="24"/>
  <c r="AE494" i="24"/>
  <c r="AD494" i="24"/>
  <c r="AB494" i="24"/>
  <c r="AA494" i="24"/>
  <c r="Z494" i="24"/>
  <c r="Y494" i="24"/>
  <c r="X494" i="24"/>
  <c r="W494" i="24"/>
  <c r="V494" i="24"/>
  <c r="U494" i="24"/>
  <c r="T494" i="24"/>
  <c r="S494" i="24"/>
  <c r="R494" i="24"/>
  <c r="Q494" i="24"/>
  <c r="P494" i="24"/>
  <c r="O494" i="24"/>
  <c r="N494" i="24"/>
  <c r="M494" i="24"/>
  <c r="L494" i="24"/>
  <c r="K494" i="24"/>
  <c r="J494" i="24"/>
  <c r="I494" i="24"/>
  <c r="H494" i="24"/>
  <c r="G494" i="24"/>
  <c r="F494" i="24"/>
  <c r="E494" i="24"/>
  <c r="D494" i="24"/>
  <c r="C494" i="24"/>
  <c r="B494" i="24"/>
  <c r="A494" i="24"/>
  <c r="AT493" i="24"/>
  <c r="AS493" i="24"/>
  <c r="AR493" i="24"/>
  <c r="AQ493" i="24"/>
  <c r="AP493" i="24"/>
  <c r="AO493" i="24"/>
  <c r="AN493" i="24"/>
  <c r="AM493" i="24"/>
  <c r="AL493" i="24"/>
  <c r="AK493" i="24"/>
  <c r="AJ493" i="24"/>
  <c r="AI493" i="24"/>
  <c r="AH493" i="24"/>
  <c r="AG493" i="24"/>
  <c r="AF493" i="24"/>
  <c r="AE493" i="24"/>
  <c r="AD493" i="24"/>
  <c r="AB493" i="24"/>
  <c r="AA493" i="24"/>
  <c r="Z493" i="24"/>
  <c r="Y493" i="24"/>
  <c r="X493" i="24"/>
  <c r="W493" i="24"/>
  <c r="V493" i="24"/>
  <c r="U493" i="24"/>
  <c r="T493" i="24"/>
  <c r="S493" i="24"/>
  <c r="R493" i="24"/>
  <c r="Q493" i="24"/>
  <c r="P493" i="24"/>
  <c r="O493" i="24"/>
  <c r="N493" i="24"/>
  <c r="M493" i="24"/>
  <c r="L493" i="24"/>
  <c r="K493" i="24"/>
  <c r="J493" i="24"/>
  <c r="I493" i="24"/>
  <c r="H493" i="24"/>
  <c r="G493" i="24"/>
  <c r="F493" i="24"/>
  <c r="E493" i="24"/>
  <c r="D493" i="24"/>
  <c r="C493" i="24"/>
  <c r="B493" i="24"/>
  <c r="A493" i="24"/>
  <c r="AT492" i="24"/>
  <c r="AS492" i="24"/>
  <c r="AR492" i="24"/>
  <c r="AQ492" i="24"/>
  <c r="AP492" i="24"/>
  <c r="AO492" i="24"/>
  <c r="AN492" i="24"/>
  <c r="AM492" i="24"/>
  <c r="AL492" i="24"/>
  <c r="AK492" i="24"/>
  <c r="AJ492" i="24"/>
  <c r="AF492" i="24"/>
  <c r="AE492" i="24"/>
  <c r="AD492" i="24"/>
  <c r="P492" i="24"/>
  <c r="O492" i="24"/>
  <c r="N492" i="24"/>
  <c r="M492" i="24"/>
  <c r="L492" i="24"/>
  <c r="K492" i="24"/>
  <c r="J492" i="24"/>
  <c r="I492" i="24"/>
  <c r="H492" i="24"/>
  <c r="G492" i="24"/>
  <c r="F492" i="24"/>
  <c r="E492" i="24"/>
  <c r="D492" i="24"/>
  <c r="C492" i="24"/>
  <c r="B492" i="24"/>
  <c r="A492" i="24"/>
  <c r="AT491" i="24"/>
  <c r="AS491" i="24"/>
  <c r="AR491" i="24"/>
  <c r="AQ491" i="24"/>
  <c r="AP491" i="24"/>
  <c r="AO491" i="24"/>
  <c r="AN491" i="24"/>
  <c r="AM491" i="24"/>
  <c r="AL491" i="24"/>
  <c r="AK491" i="24"/>
  <c r="AJ491" i="24"/>
  <c r="AI491" i="24"/>
  <c r="AH491" i="24"/>
  <c r="AG491" i="24"/>
  <c r="AF491" i="24"/>
  <c r="AE491" i="24"/>
  <c r="AD491" i="24"/>
  <c r="AB491" i="24"/>
  <c r="AA491" i="24"/>
  <c r="Z491" i="24"/>
  <c r="Y491" i="24"/>
  <c r="X491" i="24"/>
  <c r="W491" i="24"/>
  <c r="V491" i="24"/>
  <c r="U491" i="24"/>
  <c r="T491" i="24"/>
  <c r="S491" i="24"/>
  <c r="R491" i="24"/>
  <c r="Q491" i="24"/>
  <c r="P491" i="24"/>
  <c r="O491" i="24"/>
  <c r="N491" i="24"/>
  <c r="M491" i="24"/>
  <c r="L491" i="24"/>
  <c r="K491" i="24"/>
  <c r="J491" i="24"/>
  <c r="I491" i="24"/>
  <c r="H491" i="24"/>
  <c r="G491" i="24"/>
  <c r="F491" i="24"/>
  <c r="E491" i="24"/>
  <c r="D491" i="24"/>
  <c r="C491" i="24"/>
  <c r="B491" i="24"/>
  <c r="A491" i="24"/>
  <c r="AT490" i="24"/>
  <c r="AS490" i="24"/>
  <c r="AR490" i="24"/>
  <c r="AQ490" i="24"/>
  <c r="AP490" i="24"/>
  <c r="AO490" i="24"/>
  <c r="AN490" i="24"/>
  <c r="AM490" i="24"/>
  <c r="AL490" i="24"/>
  <c r="AK490" i="24"/>
  <c r="AJ490" i="24"/>
  <c r="AI490" i="24"/>
  <c r="AH490" i="24"/>
  <c r="AG490" i="24"/>
  <c r="AF490" i="24"/>
  <c r="AE490" i="24"/>
  <c r="AD490" i="24"/>
  <c r="AB490" i="24"/>
  <c r="AA490" i="24"/>
  <c r="Z490" i="24"/>
  <c r="Y490" i="24"/>
  <c r="X490" i="24"/>
  <c r="W490" i="24"/>
  <c r="V490" i="24"/>
  <c r="U490" i="24"/>
  <c r="T490" i="24"/>
  <c r="S490" i="24"/>
  <c r="R490" i="24"/>
  <c r="Q490" i="24"/>
  <c r="P490" i="24"/>
  <c r="O490" i="24"/>
  <c r="N490" i="24"/>
  <c r="M490" i="24"/>
  <c r="L490" i="24"/>
  <c r="K490" i="24"/>
  <c r="J490" i="24"/>
  <c r="I490" i="24"/>
  <c r="H490" i="24"/>
  <c r="G490" i="24"/>
  <c r="F490" i="24"/>
  <c r="E490" i="24"/>
  <c r="D490" i="24"/>
  <c r="C490" i="24"/>
  <c r="B490" i="24"/>
  <c r="A490" i="24"/>
  <c r="AT489" i="24"/>
  <c r="AG489" i="24"/>
  <c r="AF489" i="24"/>
  <c r="AE489" i="24"/>
  <c r="AD489" i="24"/>
  <c r="T489" i="24"/>
  <c r="S489" i="24"/>
  <c r="R489" i="24"/>
  <c r="Q489" i="24"/>
  <c r="P489" i="24"/>
  <c r="O489" i="24"/>
  <c r="N489" i="24"/>
  <c r="M489" i="24"/>
  <c r="L489" i="24"/>
  <c r="K489" i="24"/>
  <c r="J489" i="24"/>
  <c r="I489" i="24"/>
  <c r="H489" i="24"/>
  <c r="G489" i="24"/>
  <c r="F489" i="24"/>
  <c r="E489" i="24"/>
  <c r="D489" i="24"/>
  <c r="C489" i="24"/>
  <c r="B489" i="24"/>
  <c r="A489" i="24"/>
  <c r="AT488" i="24"/>
  <c r="AG488" i="24"/>
  <c r="AF488" i="24"/>
  <c r="AE488" i="24"/>
  <c r="AD488" i="24"/>
  <c r="T488" i="24"/>
  <c r="S488" i="24"/>
  <c r="R488" i="24"/>
  <c r="Q488" i="24"/>
  <c r="P488" i="24"/>
  <c r="O488" i="24"/>
  <c r="N488" i="24"/>
  <c r="M488" i="24"/>
  <c r="L488" i="24"/>
  <c r="K488" i="24"/>
  <c r="J488" i="24"/>
  <c r="I488" i="24"/>
  <c r="H488" i="24"/>
  <c r="G488" i="24"/>
  <c r="F488" i="24"/>
  <c r="E488" i="24"/>
  <c r="D488" i="24"/>
  <c r="C488" i="24"/>
  <c r="B488" i="24"/>
  <c r="A488" i="24"/>
  <c r="AT487" i="24"/>
  <c r="AS487" i="24"/>
  <c r="AR487" i="24"/>
  <c r="AQ487" i="24"/>
  <c r="AP487" i="24"/>
  <c r="AO487" i="24"/>
  <c r="AN487" i="24"/>
  <c r="AM487" i="24"/>
  <c r="AL487" i="24"/>
  <c r="AK487" i="24"/>
  <c r="AJ487" i="24"/>
  <c r="AI487" i="24"/>
  <c r="AH487" i="24"/>
  <c r="AG487" i="24"/>
  <c r="AF487" i="24"/>
  <c r="AE487" i="24"/>
  <c r="AD487" i="24"/>
  <c r="AB487" i="24"/>
  <c r="AA487" i="24"/>
  <c r="Z487" i="24"/>
  <c r="Y487" i="24"/>
  <c r="X487" i="24"/>
  <c r="W487" i="24"/>
  <c r="V487" i="24"/>
  <c r="U487" i="24"/>
  <c r="T487" i="24"/>
  <c r="S487" i="24"/>
  <c r="R487" i="24"/>
  <c r="Q487" i="24"/>
  <c r="P487" i="24"/>
  <c r="O487" i="24"/>
  <c r="N487" i="24"/>
  <c r="M487" i="24"/>
  <c r="L487" i="24"/>
  <c r="K487" i="24"/>
  <c r="J487" i="24"/>
  <c r="I487" i="24"/>
  <c r="H487" i="24"/>
  <c r="G487" i="24"/>
  <c r="F487" i="24"/>
  <c r="E487" i="24"/>
  <c r="D487" i="24"/>
  <c r="C487" i="24"/>
  <c r="B487" i="24"/>
  <c r="A487" i="24"/>
  <c r="AT486" i="24"/>
  <c r="AG486" i="24"/>
  <c r="AF486" i="24"/>
  <c r="AE486" i="24"/>
  <c r="AD486" i="24"/>
  <c r="T486" i="24"/>
  <c r="S486" i="24"/>
  <c r="R486" i="24"/>
  <c r="Q486" i="24"/>
  <c r="P486" i="24"/>
  <c r="O486" i="24"/>
  <c r="N486" i="24"/>
  <c r="M486" i="24"/>
  <c r="L486" i="24"/>
  <c r="K486" i="24"/>
  <c r="J486" i="24"/>
  <c r="I486" i="24"/>
  <c r="H486" i="24"/>
  <c r="G486" i="24"/>
  <c r="F486" i="24"/>
  <c r="E486" i="24"/>
  <c r="D486" i="24"/>
  <c r="C486" i="24"/>
  <c r="B486" i="24"/>
  <c r="A486" i="24"/>
  <c r="AT485" i="24"/>
  <c r="AS485" i="24"/>
  <c r="AR485" i="24"/>
  <c r="AQ485" i="24"/>
  <c r="AP485" i="24"/>
  <c r="AO485" i="24"/>
  <c r="AN485" i="24"/>
  <c r="AM485" i="24"/>
  <c r="AL485" i="24"/>
  <c r="AK485" i="24"/>
  <c r="AJ485" i="24"/>
  <c r="AI485" i="24"/>
  <c r="AH485" i="24"/>
  <c r="AG485" i="24"/>
  <c r="AF485" i="24"/>
  <c r="AE485" i="24"/>
  <c r="AD485" i="24"/>
  <c r="U485" i="24"/>
  <c r="T485" i="24"/>
  <c r="S485" i="24"/>
  <c r="R485" i="24"/>
  <c r="Q485" i="24"/>
  <c r="P485" i="24"/>
  <c r="O485" i="24"/>
  <c r="N485" i="24"/>
  <c r="M485" i="24"/>
  <c r="L485" i="24"/>
  <c r="K485" i="24"/>
  <c r="J485" i="24"/>
  <c r="I485" i="24"/>
  <c r="H485" i="24"/>
  <c r="G485" i="24"/>
  <c r="F485" i="24"/>
  <c r="E485" i="24"/>
  <c r="D485" i="24"/>
  <c r="C485" i="24"/>
  <c r="B485" i="24"/>
  <c r="A485" i="24"/>
  <c r="AT484" i="24"/>
  <c r="AI484" i="24"/>
  <c r="AH484" i="24"/>
  <c r="AG484" i="24"/>
  <c r="AF484" i="24"/>
  <c r="AE484" i="24"/>
  <c r="AD484" i="24"/>
  <c r="X484" i="24"/>
  <c r="W484" i="24"/>
  <c r="V484" i="24"/>
  <c r="U484" i="24"/>
  <c r="T484" i="24"/>
  <c r="S484" i="24"/>
  <c r="R484" i="24"/>
  <c r="Q484" i="24"/>
  <c r="P484" i="24"/>
  <c r="O484" i="24"/>
  <c r="N484" i="24"/>
  <c r="M484" i="24"/>
  <c r="L484" i="24"/>
  <c r="K484" i="24"/>
  <c r="J484" i="24"/>
  <c r="I484" i="24"/>
  <c r="H484" i="24"/>
  <c r="G484" i="24"/>
  <c r="F484" i="24"/>
  <c r="E484" i="24"/>
  <c r="D484" i="24"/>
  <c r="C484" i="24"/>
  <c r="B484" i="24"/>
  <c r="A484" i="24"/>
  <c r="AT483" i="24"/>
  <c r="AI483" i="24"/>
  <c r="AH483" i="24"/>
  <c r="AG483" i="24"/>
  <c r="AF483" i="24"/>
  <c r="AE483" i="24"/>
  <c r="AD483" i="24"/>
  <c r="X483" i="24"/>
  <c r="W483" i="24"/>
  <c r="V483" i="24"/>
  <c r="U483" i="24"/>
  <c r="T483" i="24"/>
  <c r="S483" i="24"/>
  <c r="R483" i="24"/>
  <c r="Q483" i="24"/>
  <c r="P483" i="24"/>
  <c r="O483" i="24"/>
  <c r="N483" i="24"/>
  <c r="M483" i="24"/>
  <c r="L483" i="24"/>
  <c r="K483" i="24"/>
  <c r="J483" i="24"/>
  <c r="I483" i="24"/>
  <c r="H483" i="24"/>
  <c r="G483" i="24"/>
  <c r="F483" i="24"/>
  <c r="E483" i="24"/>
  <c r="D483" i="24"/>
  <c r="C483" i="24"/>
  <c r="B483" i="24"/>
  <c r="A483" i="24"/>
  <c r="AT482" i="24"/>
  <c r="AG482" i="24"/>
  <c r="AF482" i="24"/>
  <c r="AE482" i="24"/>
  <c r="AD482" i="24"/>
  <c r="T482" i="24"/>
  <c r="S482" i="24"/>
  <c r="R482" i="24"/>
  <c r="Q482" i="24"/>
  <c r="P482" i="24"/>
  <c r="O482" i="24"/>
  <c r="N482" i="24"/>
  <c r="M482" i="24"/>
  <c r="L482" i="24"/>
  <c r="K482" i="24"/>
  <c r="J482" i="24"/>
  <c r="I482" i="24"/>
  <c r="H482" i="24"/>
  <c r="G482" i="24"/>
  <c r="F482" i="24"/>
  <c r="E482" i="24"/>
  <c r="D482" i="24"/>
  <c r="C482" i="24"/>
  <c r="B482" i="24"/>
  <c r="A482" i="24"/>
  <c r="AT481" i="24"/>
  <c r="AG481" i="24"/>
  <c r="AF481" i="24"/>
  <c r="AE481" i="24"/>
  <c r="AD481" i="24"/>
  <c r="T481" i="24"/>
  <c r="S481" i="24"/>
  <c r="R481" i="24"/>
  <c r="Q481" i="24"/>
  <c r="P481" i="24"/>
  <c r="O481" i="24"/>
  <c r="N481" i="24"/>
  <c r="M481" i="24"/>
  <c r="L481" i="24"/>
  <c r="K481" i="24"/>
  <c r="J481" i="24"/>
  <c r="I481" i="24"/>
  <c r="H481" i="24"/>
  <c r="G481" i="24"/>
  <c r="F481" i="24"/>
  <c r="E481" i="24"/>
  <c r="D481" i="24"/>
  <c r="C481" i="24"/>
  <c r="B481" i="24"/>
  <c r="A481" i="24"/>
  <c r="AT480" i="24"/>
  <c r="AG480" i="24"/>
  <c r="AF480" i="24"/>
  <c r="AE480" i="24"/>
  <c r="AD480" i="24"/>
  <c r="P480" i="24"/>
  <c r="O480" i="24"/>
  <c r="N480" i="24"/>
  <c r="M480" i="24"/>
  <c r="L480" i="24"/>
  <c r="K480" i="24"/>
  <c r="J480" i="24"/>
  <c r="I480" i="24"/>
  <c r="H480" i="24"/>
  <c r="G480" i="24"/>
  <c r="F480" i="24"/>
  <c r="E480" i="24"/>
  <c r="D480" i="24"/>
  <c r="C480" i="24"/>
  <c r="B480" i="24"/>
  <c r="A480" i="24"/>
  <c r="AT479" i="24"/>
  <c r="AE479" i="24"/>
  <c r="AD479" i="24"/>
  <c r="P479" i="24"/>
  <c r="O479" i="24"/>
  <c r="N479" i="24"/>
  <c r="M479" i="24"/>
  <c r="L479" i="24"/>
  <c r="K479" i="24"/>
  <c r="J479" i="24"/>
  <c r="I479" i="24"/>
  <c r="H479" i="24"/>
  <c r="G479" i="24"/>
  <c r="F479" i="24"/>
  <c r="E479" i="24"/>
  <c r="D479" i="24"/>
  <c r="C479" i="24"/>
  <c r="B479" i="24"/>
  <c r="A479" i="24"/>
  <c r="AT478" i="24"/>
  <c r="AS478" i="24"/>
  <c r="AR478" i="24"/>
  <c r="AQ478" i="24"/>
  <c r="AP478" i="24"/>
  <c r="AO478" i="24"/>
  <c r="AN478" i="24"/>
  <c r="AM478" i="24"/>
  <c r="AL478" i="24"/>
  <c r="AK478" i="24"/>
  <c r="AJ478" i="24"/>
  <c r="AI478" i="24"/>
  <c r="AH478" i="24"/>
  <c r="AG478" i="24"/>
  <c r="AF478" i="24"/>
  <c r="AE478" i="24"/>
  <c r="AD478" i="24"/>
  <c r="Q478" i="24"/>
  <c r="P478" i="24"/>
  <c r="O478" i="24"/>
  <c r="N478" i="24"/>
  <c r="M478" i="24"/>
  <c r="L478" i="24"/>
  <c r="K478" i="24"/>
  <c r="J478" i="24"/>
  <c r="I478" i="24"/>
  <c r="H478" i="24"/>
  <c r="G478" i="24"/>
  <c r="F478" i="24"/>
  <c r="E478" i="24"/>
  <c r="D478" i="24"/>
  <c r="C478" i="24"/>
  <c r="B478" i="24"/>
  <c r="A478" i="24"/>
  <c r="AT477" i="24"/>
  <c r="AF477" i="24"/>
  <c r="AE477" i="24"/>
  <c r="AD477" i="24"/>
  <c r="T477" i="24"/>
  <c r="S477" i="24"/>
  <c r="R477" i="24"/>
  <c r="Q477" i="24"/>
  <c r="P477" i="24"/>
  <c r="O477" i="24"/>
  <c r="N477" i="24"/>
  <c r="M477" i="24"/>
  <c r="L477" i="24"/>
  <c r="K477" i="24"/>
  <c r="J477" i="24"/>
  <c r="I477" i="24"/>
  <c r="H477" i="24"/>
  <c r="G477" i="24"/>
  <c r="F477" i="24"/>
  <c r="E477" i="24"/>
  <c r="D477" i="24"/>
  <c r="C477" i="24"/>
  <c r="B477" i="24"/>
  <c r="A477" i="24"/>
  <c r="AT476" i="24"/>
  <c r="AS476" i="24"/>
  <c r="AR476" i="24"/>
  <c r="AQ476" i="24"/>
  <c r="AP476" i="24"/>
  <c r="AO476" i="24"/>
  <c r="AN476" i="24"/>
  <c r="AM476" i="24"/>
  <c r="AL476" i="24"/>
  <c r="AK476" i="24"/>
  <c r="AJ476" i="24"/>
  <c r="AI476" i="24"/>
  <c r="AH476" i="24"/>
  <c r="AG476" i="24"/>
  <c r="AF476" i="24"/>
  <c r="AE476" i="24"/>
  <c r="AD476" i="24"/>
  <c r="Q476" i="24"/>
  <c r="P476" i="24"/>
  <c r="O476" i="24"/>
  <c r="N476" i="24"/>
  <c r="M476" i="24"/>
  <c r="L476" i="24"/>
  <c r="K476" i="24"/>
  <c r="J476" i="24"/>
  <c r="I476" i="24"/>
  <c r="H476" i="24"/>
  <c r="G476" i="24"/>
  <c r="F476" i="24"/>
  <c r="E476" i="24"/>
  <c r="D476" i="24"/>
  <c r="C476" i="24"/>
  <c r="B476" i="24"/>
  <c r="A476" i="24"/>
  <c r="AT475" i="24"/>
  <c r="AH475" i="24"/>
  <c r="AG475" i="24"/>
  <c r="AF475" i="24"/>
  <c r="AE475" i="24"/>
  <c r="AD475" i="24"/>
  <c r="X475" i="24"/>
  <c r="W475" i="24"/>
  <c r="V475" i="24"/>
  <c r="U475" i="24"/>
  <c r="T475" i="24"/>
  <c r="S475" i="24"/>
  <c r="R475" i="24"/>
  <c r="Q475" i="24"/>
  <c r="P475" i="24"/>
  <c r="O475" i="24"/>
  <c r="N475" i="24"/>
  <c r="M475" i="24"/>
  <c r="L475" i="24"/>
  <c r="K475" i="24"/>
  <c r="J475" i="24"/>
  <c r="I475" i="24"/>
  <c r="H475" i="24"/>
  <c r="G475" i="24"/>
  <c r="F475" i="24"/>
  <c r="E475" i="24"/>
  <c r="D475" i="24"/>
  <c r="C475" i="24"/>
  <c r="B475" i="24"/>
  <c r="A475" i="24"/>
  <c r="AT474" i="24"/>
  <c r="AF474" i="24"/>
  <c r="AE474" i="24"/>
  <c r="AD474" i="24"/>
  <c r="T474" i="24"/>
  <c r="S474" i="24"/>
  <c r="R474" i="24"/>
  <c r="Q474" i="24"/>
  <c r="P474" i="24"/>
  <c r="O474" i="24"/>
  <c r="N474" i="24"/>
  <c r="M474" i="24"/>
  <c r="L474" i="24"/>
  <c r="K474" i="24"/>
  <c r="J474" i="24"/>
  <c r="I474" i="24"/>
  <c r="H474" i="24"/>
  <c r="G474" i="24"/>
  <c r="F474" i="24"/>
  <c r="E474" i="24"/>
  <c r="D474" i="24"/>
  <c r="C474" i="24"/>
  <c r="B474" i="24"/>
  <c r="A474" i="24"/>
  <c r="AT473" i="24"/>
  <c r="AF473" i="24"/>
  <c r="AE473" i="24"/>
  <c r="AD473" i="24"/>
  <c r="P473" i="24"/>
  <c r="O473" i="24"/>
  <c r="N473" i="24"/>
  <c r="M473" i="24"/>
  <c r="L473" i="24"/>
  <c r="K473" i="24"/>
  <c r="J473" i="24"/>
  <c r="I473" i="24"/>
  <c r="H473" i="24"/>
  <c r="G473" i="24"/>
  <c r="F473" i="24"/>
  <c r="E473" i="24"/>
  <c r="D473" i="24"/>
  <c r="C473" i="24"/>
  <c r="B473" i="24"/>
  <c r="A473" i="24"/>
  <c r="AT472" i="24"/>
  <c r="AS472" i="24"/>
  <c r="AR472" i="24"/>
  <c r="AQ472" i="24"/>
  <c r="AP472" i="24"/>
  <c r="AO472" i="24"/>
  <c r="AN472" i="24"/>
  <c r="AM472" i="24"/>
  <c r="AL472" i="24"/>
  <c r="AK472" i="24"/>
  <c r="AJ472" i="24"/>
  <c r="AI472" i="24"/>
  <c r="AH472" i="24"/>
  <c r="AG472" i="24"/>
  <c r="AF472" i="24"/>
  <c r="AE472" i="24"/>
  <c r="AD472" i="24"/>
  <c r="AB472" i="24"/>
  <c r="AA472" i="24"/>
  <c r="Z472" i="24"/>
  <c r="Y472" i="24"/>
  <c r="X472" i="24"/>
  <c r="W472" i="24"/>
  <c r="V472" i="24"/>
  <c r="U472" i="24"/>
  <c r="T472" i="24"/>
  <c r="S472" i="24"/>
  <c r="R472" i="24"/>
  <c r="Q472" i="24"/>
  <c r="P472" i="24"/>
  <c r="O472" i="24"/>
  <c r="N472" i="24"/>
  <c r="M472" i="24"/>
  <c r="L472" i="24"/>
  <c r="K472" i="24"/>
  <c r="J472" i="24"/>
  <c r="I472" i="24"/>
  <c r="H472" i="24"/>
  <c r="G472" i="24"/>
  <c r="F472" i="24"/>
  <c r="E472" i="24"/>
  <c r="D472" i="24"/>
  <c r="C472" i="24"/>
  <c r="B472" i="24"/>
  <c r="A472" i="24"/>
  <c r="AT471" i="24"/>
  <c r="AS471" i="24"/>
  <c r="AR471" i="24"/>
  <c r="AQ471" i="24"/>
  <c r="AP471" i="24"/>
  <c r="AO471" i="24"/>
  <c r="AN471" i="24"/>
  <c r="AM471" i="24"/>
  <c r="AL471" i="24"/>
  <c r="AK471" i="24"/>
  <c r="AJ471" i="24"/>
  <c r="AI471" i="24"/>
  <c r="AH471" i="24"/>
  <c r="AG471" i="24"/>
  <c r="AF471" i="24"/>
  <c r="AE471" i="24"/>
  <c r="AD471" i="24"/>
  <c r="AB471" i="24"/>
  <c r="AA471" i="24"/>
  <c r="Z471" i="24"/>
  <c r="Y471" i="24"/>
  <c r="X471" i="24"/>
  <c r="W471" i="24"/>
  <c r="V471" i="24"/>
  <c r="U471" i="24"/>
  <c r="T471" i="24"/>
  <c r="S471" i="24"/>
  <c r="R471" i="24"/>
  <c r="Q471" i="24"/>
  <c r="P471" i="24"/>
  <c r="O471" i="24"/>
  <c r="N471" i="24"/>
  <c r="M471" i="24"/>
  <c r="L471" i="24"/>
  <c r="K471" i="24"/>
  <c r="J471" i="24"/>
  <c r="I471" i="24"/>
  <c r="H471" i="24"/>
  <c r="G471" i="24"/>
  <c r="F471" i="24"/>
  <c r="E471" i="24"/>
  <c r="D471" i="24"/>
  <c r="C471" i="24"/>
  <c r="B471" i="24"/>
  <c r="A471" i="24"/>
  <c r="AT470" i="24"/>
  <c r="AG470" i="24"/>
  <c r="AF470" i="24"/>
  <c r="AE470" i="24"/>
  <c r="AD470" i="24"/>
  <c r="T470" i="24"/>
  <c r="S470" i="24"/>
  <c r="R470" i="24"/>
  <c r="Q470" i="24"/>
  <c r="P470" i="24"/>
  <c r="O470" i="24"/>
  <c r="N470" i="24"/>
  <c r="M470" i="24"/>
  <c r="L470" i="24"/>
  <c r="K470" i="24"/>
  <c r="J470" i="24"/>
  <c r="I470" i="24"/>
  <c r="H470" i="24"/>
  <c r="G470" i="24"/>
  <c r="F470" i="24"/>
  <c r="E470" i="24"/>
  <c r="D470" i="24"/>
  <c r="C470" i="24"/>
  <c r="B470" i="24"/>
  <c r="A470" i="24"/>
  <c r="AT469" i="24"/>
  <c r="AG469" i="24"/>
  <c r="AF469" i="24"/>
  <c r="AE469" i="24"/>
  <c r="AD469" i="24"/>
  <c r="T469" i="24"/>
  <c r="S469" i="24"/>
  <c r="R469" i="24"/>
  <c r="Q469" i="24"/>
  <c r="P469" i="24"/>
  <c r="O469" i="24"/>
  <c r="N469" i="24"/>
  <c r="M469" i="24"/>
  <c r="L469" i="24"/>
  <c r="K469" i="24"/>
  <c r="J469" i="24"/>
  <c r="I469" i="24"/>
  <c r="H469" i="24"/>
  <c r="G469" i="24"/>
  <c r="F469" i="24"/>
  <c r="E469" i="24"/>
  <c r="D469" i="24"/>
  <c r="C469" i="24"/>
  <c r="B469" i="24"/>
  <c r="A469" i="24"/>
  <c r="AT468" i="24"/>
  <c r="AS468" i="24"/>
  <c r="AR468" i="24"/>
  <c r="AQ468" i="24"/>
  <c r="AP468" i="24"/>
  <c r="AO468" i="24"/>
  <c r="AN468" i="24"/>
  <c r="AM468" i="24"/>
  <c r="AL468" i="24"/>
  <c r="AK468" i="24"/>
  <c r="AJ468" i="24"/>
  <c r="AI468" i="24"/>
  <c r="AH468" i="24"/>
  <c r="AG468" i="24"/>
  <c r="AF468" i="24"/>
  <c r="AE468" i="24"/>
  <c r="AD468" i="24"/>
  <c r="AB468" i="24"/>
  <c r="AA468" i="24"/>
  <c r="Z468" i="24"/>
  <c r="Y468" i="24"/>
  <c r="X468" i="24"/>
  <c r="W468" i="24"/>
  <c r="V468" i="24"/>
  <c r="U468" i="24"/>
  <c r="T468" i="24"/>
  <c r="S468" i="24"/>
  <c r="R468" i="24"/>
  <c r="Q468" i="24"/>
  <c r="P468" i="24"/>
  <c r="O468" i="24"/>
  <c r="N468" i="24"/>
  <c r="M468" i="24"/>
  <c r="L468" i="24"/>
  <c r="K468" i="24"/>
  <c r="J468" i="24"/>
  <c r="I468" i="24"/>
  <c r="H468" i="24"/>
  <c r="G468" i="24"/>
  <c r="F468" i="24"/>
  <c r="E468" i="24"/>
  <c r="D468" i="24"/>
  <c r="C468" i="24"/>
  <c r="B468" i="24"/>
  <c r="A468" i="24"/>
  <c r="AT467" i="24"/>
  <c r="AG467" i="24"/>
  <c r="AF467" i="24"/>
  <c r="AE467" i="24"/>
  <c r="AD467" i="24"/>
  <c r="T467" i="24"/>
  <c r="S467" i="24"/>
  <c r="R467" i="24"/>
  <c r="Q467" i="24"/>
  <c r="P467" i="24"/>
  <c r="O467" i="24"/>
  <c r="N467" i="24"/>
  <c r="M467" i="24"/>
  <c r="L467" i="24"/>
  <c r="K467" i="24"/>
  <c r="J467" i="24"/>
  <c r="I467" i="24"/>
  <c r="H467" i="24"/>
  <c r="G467" i="24"/>
  <c r="F467" i="24"/>
  <c r="E467" i="24"/>
  <c r="D467" i="24"/>
  <c r="C467" i="24"/>
  <c r="B467" i="24"/>
  <c r="A467" i="24"/>
  <c r="AT466" i="24"/>
  <c r="AS466" i="24"/>
  <c r="AR466" i="24"/>
  <c r="AQ466" i="24"/>
  <c r="AP466" i="24"/>
  <c r="AO466" i="24"/>
  <c r="AN466" i="24"/>
  <c r="AM466" i="24"/>
  <c r="AL466" i="24"/>
  <c r="AK466" i="24"/>
  <c r="AJ466" i="24"/>
  <c r="AI466" i="24"/>
  <c r="AH466" i="24"/>
  <c r="AG466" i="24"/>
  <c r="AF466" i="24"/>
  <c r="AE466" i="24"/>
  <c r="AD466" i="24"/>
  <c r="U466" i="24"/>
  <c r="T466" i="24"/>
  <c r="S466" i="24"/>
  <c r="R466" i="24"/>
  <c r="Q466" i="24"/>
  <c r="P466" i="24"/>
  <c r="O466" i="24"/>
  <c r="N466" i="24"/>
  <c r="M466" i="24"/>
  <c r="L466" i="24"/>
  <c r="K466" i="24"/>
  <c r="J466" i="24"/>
  <c r="I466" i="24"/>
  <c r="H466" i="24"/>
  <c r="G466" i="24"/>
  <c r="F466" i="24"/>
  <c r="E466" i="24"/>
  <c r="D466" i="24"/>
  <c r="C466" i="24"/>
  <c r="B466" i="24"/>
  <c r="A466" i="24"/>
  <c r="AT465" i="24"/>
  <c r="AI465" i="24"/>
  <c r="AH465" i="24"/>
  <c r="AG465" i="24"/>
  <c r="AF465" i="24"/>
  <c r="AE465" i="24"/>
  <c r="AD465" i="24"/>
  <c r="X465" i="24"/>
  <c r="W465" i="24"/>
  <c r="V465" i="24"/>
  <c r="U465" i="24"/>
  <c r="T465" i="24"/>
  <c r="S465" i="24"/>
  <c r="R465" i="24"/>
  <c r="Q465" i="24"/>
  <c r="P465" i="24"/>
  <c r="O465" i="24"/>
  <c r="N465" i="24"/>
  <c r="M465" i="24"/>
  <c r="L465" i="24"/>
  <c r="K465" i="24"/>
  <c r="J465" i="24"/>
  <c r="I465" i="24"/>
  <c r="H465" i="24"/>
  <c r="G465" i="24"/>
  <c r="F465" i="24"/>
  <c r="E465" i="24"/>
  <c r="D465" i="24"/>
  <c r="C465" i="24"/>
  <c r="B465" i="24"/>
  <c r="A465" i="24"/>
  <c r="AT464" i="24"/>
  <c r="AI464" i="24"/>
  <c r="AH464" i="24"/>
  <c r="AG464" i="24"/>
  <c r="AF464" i="24"/>
  <c r="AE464" i="24"/>
  <c r="AD464" i="24"/>
  <c r="X464" i="24"/>
  <c r="W464" i="24"/>
  <c r="V464" i="24"/>
  <c r="U464" i="24"/>
  <c r="T464" i="24"/>
  <c r="S464" i="24"/>
  <c r="R464" i="24"/>
  <c r="Q464" i="24"/>
  <c r="P464" i="24"/>
  <c r="O464" i="24"/>
  <c r="N464" i="24"/>
  <c r="M464" i="24"/>
  <c r="L464" i="24"/>
  <c r="K464" i="24"/>
  <c r="J464" i="24"/>
  <c r="I464" i="24"/>
  <c r="H464" i="24"/>
  <c r="G464" i="24"/>
  <c r="F464" i="24"/>
  <c r="E464" i="24"/>
  <c r="D464" i="24"/>
  <c r="C464" i="24"/>
  <c r="B464" i="24"/>
  <c r="A464" i="24"/>
  <c r="AT463" i="24"/>
  <c r="AG463" i="24"/>
  <c r="AF463" i="24"/>
  <c r="AE463" i="24"/>
  <c r="AD463" i="24"/>
  <c r="T463" i="24"/>
  <c r="S463" i="24"/>
  <c r="R463" i="24"/>
  <c r="Q463" i="24"/>
  <c r="P463" i="24"/>
  <c r="O463" i="24"/>
  <c r="N463" i="24"/>
  <c r="M463" i="24"/>
  <c r="L463" i="24"/>
  <c r="K463" i="24"/>
  <c r="J463" i="24"/>
  <c r="I463" i="24"/>
  <c r="H463" i="24"/>
  <c r="G463" i="24"/>
  <c r="F463" i="24"/>
  <c r="E463" i="24"/>
  <c r="D463" i="24"/>
  <c r="C463" i="24"/>
  <c r="B463" i="24"/>
  <c r="A463" i="24"/>
  <c r="AT462" i="24"/>
  <c r="AG462" i="24"/>
  <c r="AF462" i="24"/>
  <c r="AE462" i="24"/>
  <c r="AD462" i="24"/>
  <c r="T462" i="24"/>
  <c r="S462" i="24"/>
  <c r="R462" i="24"/>
  <c r="Q462" i="24"/>
  <c r="P462" i="24"/>
  <c r="O462" i="24"/>
  <c r="N462" i="24"/>
  <c r="M462" i="24"/>
  <c r="L462" i="24"/>
  <c r="K462" i="24"/>
  <c r="J462" i="24"/>
  <c r="I462" i="24"/>
  <c r="H462" i="24"/>
  <c r="G462" i="24"/>
  <c r="F462" i="24"/>
  <c r="E462" i="24"/>
  <c r="D462" i="24"/>
  <c r="C462" i="24"/>
  <c r="B462" i="24"/>
  <c r="A462" i="24"/>
  <c r="AT461" i="24"/>
  <c r="AG461" i="24"/>
  <c r="AF461" i="24"/>
  <c r="AE461" i="24"/>
  <c r="AD461" i="24"/>
  <c r="P461" i="24"/>
  <c r="O461" i="24"/>
  <c r="N461" i="24"/>
  <c r="M461" i="24"/>
  <c r="L461" i="24"/>
  <c r="K461" i="24"/>
  <c r="J461" i="24"/>
  <c r="I461" i="24"/>
  <c r="H461" i="24"/>
  <c r="G461" i="24"/>
  <c r="F461" i="24"/>
  <c r="E461" i="24"/>
  <c r="D461" i="24"/>
  <c r="C461" i="24"/>
  <c r="B461" i="24"/>
  <c r="A461" i="24"/>
  <c r="AT460" i="24"/>
  <c r="AE460" i="24"/>
  <c r="AD460" i="24"/>
  <c r="P460" i="24"/>
  <c r="O460" i="24"/>
  <c r="N460" i="24"/>
  <c r="M460" i="24"/>
  <c r="L460" i="24"/>
  <c r="K460" i="24"/>
  <c r="J460" i="24"/>
  <c r="I460" i="24"/>
  <c r="H460" i="24"/>
  <c r="G460" i="24"/>
  <c r="F460" i="24"/>
  <c r="E460" i="24"/>
  <c r="D460" i="24"/>
  <c r="C460" i="24"/>
  <c r="B460" i="24"/>
  <c r="A460" i="24"/>
  <c r="AT459" i="24"/>
  <c r="AS459" i="24"/>
  <c r="AR459" i="24"/>
  <c r="AQ459" i="24"/>
  <c r="AP459" i="24"/>
  <c r="AO459" i="24"/>
  <c r="AN459" i="24"/>
  <c r="AM459" i="24"/>
  <c r="AL459" i="24"/>
  <c r="AK459" i="24"/>
  <c r="AJ459" i="24"/>
  <c r="AI459" i="24"/>
  <c r="AH459" i="24"/>
  <c r="AG459" i="24"/>
  <c r="AF459" i="24"/>
  <c r="AE459" i="24"/>
  <c r="AD459" i="24"/>
  <c r="Q459" i="24"/>
  <c r="P459" i="24"/>
  <c r="O459" i="24"/>
  <c r="N459" i="24"/>
  <c r="M459" i="24"/>
  <c r="L459" i="24"/>
  <c r="K459" i="24"/>
  <c r="J459" i="24"/>
  <c r="I459" i="24"/>
  <c r="H459" i="24"/>
  <c r="G459" i="24"/>
  <c r="F459" i="24"/>
  <c r="E459" i="24"/>
  <c r="D459" i="24"/>
  <c r="C459" i="24"/>
  <c r="B459" i="24"/>
  <c r="A459" i="24"/>
  <c r="AT458" i="24"/>
  <c r="AF458" i="24"/>
  <c r="AE458" i="24"/>
  <c r="AD458" i="24"/>
  <c r="T458" i="24"/>
  <c r="S458" i="24"/>
  <c r="R458" i="24"/>
  <c r="Q458" i="24"/>
  <c r="P458" i="24"/>
  <c r="O458" i="24"/>
  <c r="N458" i="24"/>
  <c r="M458" i="24"/>
  <c r="L458" i="24"/>
  <c r="K458" i="24"/>
  <c r="J458" i="24"/>
  <c r="I458" i="24"/>
  <c r="H458" i="24"/>
  <c r="G458" i="24"/>
  <c r="F458" i="24"/>
  <c r="E458" i="24"/>
  <c r="D458" i="24"/>
  <c r="C458" i="24"/>
  <c r="B458" i="24"/>
  <c r="A458" i="24"/>
  <c r="AT457" i="24"/>
  <c r="AS457" i="24"/>
  <c r="AR457" i="24"/>
  <c r="AQ457" i="24"/>
  <c r="AP457" i="24"/>
  <c r="AO457" i="24"/>
  <c r="AN457" i="24"/>
  <c r="AM457" i="24"/>
  <c r="AL457" i="24"/>
  <c r="AK457" i="24"/>
  <c r="AJ457" i="24"/>
  <c r="AI457" i="24"/>
  <c r="AH457" i="24"/>
  <c r="AG457" i="24"/>
  <c r="AF457" i="24"/>
  <c r="AE457" i="24"/>
  <c r="AD457" i="24"/>
  <c r="Q457" i="24"/>
  <c r="P457" i="24"/>
  <c r="O457" i="24"/>
  <c r="N457" i="24"/>
  <c r="M457" i="24"/>
  <c r="L457" i="24"/>
  <c r="K457" i="24"/>
  <c r="J457" i="24"/>
  <c r="I457" i="24"/>
  <c r="H457" i="24"/>
  <c r="G457" i="24"/>
  <c r="F457" i="24"/>
  <c r="E457" i="24"/>
  <c r="D457" i="24"/>
  <c r="C457" i="24"/>
  <c r="B457" i="24"/>
  <c r="A457" i="24"/>
  <c r="AT456" i="24"/>
  <c r="AH456" i="24"/>
  <c r="AG456" i="24"/>
  <c r="AF456" i="24"/>
  <c r="AE456" i="24"/>
  <c r="AD456" i="24"/>
  <c r="X456" i="24"/>
  <c r="W456" i="24"/>
  <c r="V456" i="24"/>
  <c r="U456" i="24"/>
  <c r="T456" i="24"/>
  <c r="S456" i="24"/>
  <c r="R456" i="24"/>
  <c r="Q456" i="24"/>
  <c r="P456" i="24"/>
  <c r="O456" i="24"/>
  <c r="N456" i="24"/>
  <c r="M456" i="24"/>
  <c r="L456" i="24"/>
  <c r="K456" i="24"/>
  <c r="J456" i="24"/>
  <c r="I456" i="24"/>
  <c r="H456" i="24"/>
  <c r="G456" i="24"/>
  <c r="F456" i="24"/>
  <c r="E456" i="24"/>
  <c r="D456" i="24"/>
  <c r="C456" i="24"/>
  <c r="B456" i="24"/>
  <c r="A456" i="24"/>
  <c r="AT455" i="24"/>
  <c r="AF455" i="24"/>
  <c r="AE455" i="24"/>
  <c r="AD455" i="24"/>
  <c r="T455" i="24"/>
  <c r="S455" i="24"/>
  <c r="R455" i="24"/>
  <c r="Q455" i="24"/>
  <c r="P455" i="24"/>
  <c r="O455" i="24"/>
  <c r="N455" i="24"/>
  <c r="M455" i="24"/>
  <c r="L455" i="24"/>
  <c r="K455" i="24"/>
  <c r="J455" i="24"/>
  <c r="I455" i="24"/>
  <c r="H455" i="24"/>
  <c r="G455" i="24"/>
  <c r="F455" i="24"/>
  <c r="E455" i="24"/>
  <c r="D455" i="24"/>
  <c r="C455" i="24"/>
  <c r="B455" i="24"/>
  <c r="A455" i="24"/>
  <c r="AT454" i="24"/>
  <c r="AF454" i="24"/>
  <c r="AE454" i="24"/>
  <c r="AD454" i="24"/>
  <c r="P454" i="24"/>
  <c r="O454" i="24"/>
  <c r="N454" i="24"/>
  <c r="M454" i="24"/>
  <c r="L454" i="24"/>
  <c r="K454" i="24"/>
  <c r="J454" i="24"/>
  <c r="I454" i="24"/>
  <c r="H454" i="24"/>
  <c r="G454" i="24"/>
  <c r="F454" i="24"/>
  <c r="E454" i="24"/>
  <c r="D454" i="24"/>
  <c r="C454" i="24"/>
  <c r="B454" i="24"/>
  <c r="A454" i="24"/>
  <c r="AT453" i="24"/>
  <c r="AS453" i="24"/>
  <c r="AR453" i="24"/>
  <c r="AQ453" i="24"/>
  <c r="AP453" i="24"/>
  <c r="AO453" i="24"/>
  <c r="AN453" i="24"/>
  <c r="AM453" i="24"/>
  <c r="AL453" i="24"/>
  <c r="AK453" i="24"/>
  <c r="AJ453" i="24"/>
  <c r="AI453" i="24"/>
  <c r="AH453" i="24"/>
  <c r="AG453" i="24"/>
  <c r="AF453" i="24"/>
  <c r="AE453" i="24"/>
  <c r="AD453" i="24"/>
  <c r="AB453" i="24"/>
  <c r="AA453" i="24"/>
  <c r="Z453" i="24"/>
  <c r="Y453" i="24"/>
  <c r="X453" i="24"/>
  <c r="W453" i="24"/>
  <c r="V453" i="24"/>
  <c r="U453" i="24"/>
  <c r="T453" i="24"/>
  <c r="S453" i="24"/>
  <c r="R453" i="24"/>
  <c r="Q453" i="24"/>
  <c r="P453" i="24"/>
  <c r="O453" i="24"/>
  <c r="N453" i="24"/>
  <c r="M453" i="24"/>
  <c r="L453" i="24"/>
  <c r="K453" i="24"/>
  <c r="J453" i="24"/>
  <c r="I453" i="24"/>
  <c r="H453" i="24"/>
  <c r="G453" i="24"/>
  <c r="F453" i="24"/>
  <c r="E453" i="24"/>
  <c r="D453" i="24"/>
  <c r="C453" i="24"/>
  <c r="B453" i="24"/>
  <c r="A453" i="24"/>
  <c r="AT452" i="24"/>
  <c r="AS452" i="24"/>
  <c r="AR452" i="24"/>
  <c r="AQ452" i="24"/>
  <c r="AP452" i="24"/>
  <c r="AO452" i="24"/>
  <c r="AN452" i="24"/>
  <c r="AM452" i="24"/>
  <c r="AL452" i="24"/>
  <c r="AK452" i="24"/>
  <c r="AJ452" i="24"/>
  <c r="AI452" i="24"/>
  <c r="AH452" i="24"/>
  <c r="AG452" i="24"/>
  <c r="AF452" i="24"/>
  <c r="AE452" i="24"/>
  <c r="AD452" i="24"/>
  <c r="AB452" i="24"/>
  <c r="AA452" i="24"/>
  <c r="Z452" i="24"/>
  <c r="Y452" i="24"/>
  <c r="X452" i="24"/>
  <c r="W452" i="24"/>
  <c r="V452" i="24"/>
  <c r="U452" i="24"/>
  <c r="T452" i="24"/>
  <c r="S452" i="24"/>
  <c r="R452" i="24"/>
  <c r="Q452" i="24"/>
  <c r="P452" i="24"/>
  <c r="O452" i="24"/>
  <c r="N452" i="24"/>
  <c r="M452" i="24"/>
  <c r="L452" i="24"/>
  <c r="K452" i="24"/>
  <c r="J452" i="24"/>
  <c r="I452" i="24"/>
  <c r="H452" i="24"/>
  <c r="G452" i="24"/>
  <c r="F452" i="24"/>
  <c r="E452" i="24"/>
  <c r="D452" i="24"/>
  <c r="C452" i="24"/>
  <c r="B452" i="24"/>
  <c r="A452" i="24"/>
  <c r="AT451" i="24"/>
  <c r="AS451" i="24"/>
  <c r="AR451" i="24"/>
  <c r="AQ451" i="24"/>
  <c r="AP451" i="24"/>
  <c r="AO451" i="24"/>
  <c r="AN451" i="24"/>
  <c r="AM451" i="24"/>
  <c r="AL451" i="24"/>
  <c r="AK451" i="24"/>
  <c r="AJ451" i="24"/>
  <c r="AI451" i="24"/>
  <c r="AH451" i="24"/>
  <c r="AG451" i="24"/>
  <c r="AF451" i="24"/>
  <c r="AE451" i="24"/>
  <c r="AD451" i="24"/>
  <c r="AB451" i="24"/>
  <c r="AA451" i="24"/>
  <c r="Z451" i="24"/>
  <c r="Y451" i="24"/>
  <c r="X451" i="24"/>
  <c r="W451" i="24"/>
  <c r="V451" i="24"/>
  <c r="U451" i="24"/>
  <c r="T451" i="24"/>
  <c r="S451" i="24"/>
  <c r="R451" i="24"/>
  <c r="Q451" i="24"/>
  <c r="P451" i="24"/>
  <c r="O451" i="24"/>
  <c r="N451" i="24"/>
  <c r="M451" i="24"/>
  <c r="L451" i="24"/>
  <c r="K451" i="24"/>
  <c r="J451" i="24"/>
  <c r="I451" i="24"/>
  <c r="H451" i="24"/>
  <c r="G451" i="24"/>
  <c r="F451" i="24"/>
  <c r="E451" i="24"/>
  <c r="D451" i="24"/>
  <c r="C451" i="24"/>
  <c r="B451" i="24"/>
  <c r="A451" i="24"/>
  <c r="AT450" i="24"/>
  <c r="AG450" i="24"/>
  <c r="AF450" i="24"/>
  <c r="AE450" i="24"/>
  <c r="AD450" i="24"/>
  <c r="T450" i="24"/>
  <c r="S450" i="24"/>
  <c r="R450" i="24"/>
  <c r="Q450" i="24"/>
  <c r="P450" i="24"/>
  <c r="O450" i="24"/>
  <c r="N450" i="24"/>
  <c r="M450" i="24"/>
  <c r="L450" i="24"/>
  <c r="K450" i="24"/>
  <c r="J450" i="24"/>
  <c r="I450" i="24"/>
  <c r="H450" i="24"/>
  <c r="G450" i="24"/>
  <c r="F450" i="24"/>
  <c r="E450" i="24"/>
  <c r="D450" i="24"/>
  <c r="C450" i="24"/>
  <c r="B450" i="24"/>
  <c r="A450" i="24"/>
  <c r="AT449" i="24"/>
  <c r="AG449" i="24"/>
  <c r="AF449" i="24"/>
  <c r="AE449" i="24"/>
  <c r="AD449" i="24"/>
  <c r="T449" i="24"/>
  <c r="S449" i="24"/>
  <c r="R449" i="24"/>
  <c r="Q449" i="24"/>
  <c r="P449" i="24"/>
  <c r="O449" i="24"/>
  <c r="N449" i="24"/>
  <c r="M449" i="24"/>
  <c r="L449" i="24"/>
  <c r="K449" i="24"/>
  <c r="J449" i="24"/>
  <c r="I449" i="24"/>
  <c r="H449" i="24"/>
  <c r="G449" i="24"/>
  <c r="F449" i="24"/>
  <c r="E449" i="24"/>
  <c r="D449" i="24"/>
  <c r="C449" i="24"/>
  <c r="B449" i="24"/>
  <c r="A449" i="24"/>
  <c r="AT448" i="24"/>
  <c r="AS448" i="24"/>
  <c r="AR448" i="24"/>
  <c r="AQ448" i="24"/>
  <c r="AP448" i="24"/>
  <c r="AO448" i="24"/>
  <c r="AN448" i="24"/>
  <c r="AM448" i="24"/>
  <c r="AL448" i="24"/>
  <c r="AK448" i="24"/>
  <c r="AJ448" i="24"/>
  <c r="AI448" i="24"/>
  <c r="AH448" i="24"/>
  <c r="AG448" i="24"/>
  <c r="AF448" i="24"/>
  <c r="AE448" i="24"/>
  <c r="AD448" i="24"/>
  <c r="AB448" i="24"/>
  <c r="AA448" i="24"/>
  <c r="Z448" i="24"/>
  <c r="Y448" i="24"/>
  <c r="X448" i="24"/>
  <c r="W448" i="24"/>
  <c r="V448" i="24"/>
  <c r="U448" i="24"/>
  <c r="T448" i="24"/>
  <c r="S448" i="24"/>
  <c r="R448" i="24"/>
  <c r="Q448" i="24"/>
  <c r="P448" i="24"/>
  <c r="O448" i="24"/>
  <c r="N448" i="24"/>
  <c r="M448" i="24"/>
  <c r="L448" i="24"/>
  <c r="K448" i="24"/>
  <c r="J448" i="24"/>
  <c r="I448" i="24"/>
  <c r="H448" i="24"/>
  <c r="G448" i="24"/>
  <c r="F448" i="24"/>
  <c r="E448" i="24"/>
  <c r="D448" i="24"/>
  <c r="C448" i="24"/>
  <c r="B448" i="24"/>
  <c r="A448" i="24"/>
  <c r="AT447" i="24"/>
  <c r="AG447" i="24"/>
  <c r="AF447" i="24"/>
  <c r="AE447" i="24"/>
  <c r="AD447" i="24"/>
  <c r="T447" i="24"/>
  <c r="S447" i="24"/>
  <c r="R447" i="24"/>
  <c r="Q447" i="24"/>
  <c r="P447" i="24"/>
  <c r="O447" i="24"/>
  <c r="N447" i="24"/>
  <c r="M447" i="24"/>
  <c r="L447" i="24"/>
  <c r="K447" i="24"/>
  <c r="J447" i="24"/>
  <c r="I447" i="24"/>
  <c r="H447" i="24"/>
  <c r="G447" i="24"/>
  <c r="F447" i="24"/>
  <c r="E447" i="24"/>
  <c r="D447" i="24"/>
  <c r="C447" i="24"/>
  <c r="B447" i="24"/>
  <c r="A447" i="24"/>
  <c r="AT446" i="24"/>
  <c r="AS446" i="24"/>
  <c r="AR446" i="24"/>
  <c r="AQ446" i="24"/>
  <c r="AP446" i="24"/>
  <c r="AO446" i="24"/>
  <c r="AN446" i="24"/>
  <c r="AM446" i="24"/>
  <c r="AL446" i="24"/>
  <c r="AK446" i="24"/>
  <c r="AJ446" i="24"/>
  <c r="AI446" i="24"/>
  <c r="AH446" i="24"/>
  <c r="AG446" i="24"/>
  <c r="AF446" i="24"/>
  <c r="AE446" i="24"/>
  <c r="AD446" i="24"/>
  <c r="U446" i="24"/>
  <c r="T446" i="24"/>
  <c r="S446" i="24"/>
  <c r="R446" i="24"/>
  <c r="Q446" i="24"/>
  <c r="P446" i="24"/>
  <c r="O446" i="24"/>
  <c r="N446" i="24"/>
  <c r="M446" i="24"/>
  <c r="L446" i="24"/>
  <c r="K446" i="24"/>
  <c r="J446" i="24"/>
  <c r="I446" i="24"/>
  <c r="H446" i="24"/>
  <c r="G446" i="24"/>
  <c r="F446" i="24"/>
  <c r="E446" i="24"/>
  <c r="D446" i="24"/>
  <c r="C446" i="24"/>
  <c r="B446" i="24"/>
  <c r="A446" i="24"/>
  <c r="AT445" i="24"/>
  <c r="AI445" i="24"/>
  <c r="AH445" i="24"/>
  <c r="AG445" i="24"/>
  <c r="AF445" i="24"/>
  <c r="AE445" i="24"/>
  <c r="AD445" i="24"/>
  <c r="X445" i="24"/>
  <c r="W445" i="24"/>
  <c r="V445" i="24"/>
  <c r="U445" i="24"/>
  <c r="T445" i="24"/>
  <c r="S445" i="24"/>
  <c r="R445" i="24"/>
  <c r="Q445" i="24"/>
  <c r="P445" i="24"/>
  <c r="O445" i="24"/>
  <c r="N445" i="24"/>
  <c r="M445" i="24"/>
  <c r="L445" i="24"/>
  <c r="K445" i="24"/>
  <c r="J445" i="24"/>
  <c r="I445" i="24"/>
  <c r="H445" i="24"/>
  <c r="G445" i="24"/>
  <c r="F445" i="24"/>
  <c r="E445" i="24"/>
  <c r="D445" i="24"/>
  <c r="C445" i="24"/>
  <c r="B445" i="24"/>
  <c r="A445" i="24"/>
  <c r="AT444" i="24"/>
  <c r="AI444" i="24"/>
  <c r="AH444" i="24"/>
  <c r="AG444" i="24"/>
  <c r="AF444" i="24"/>
  <c r="AE444" i="24"/>
  <c r="AD444" i="24"/>
  <c r="X444" i="24"/>
  <c r="W444" i="24"/>
  <c r="V444" i="24"/>
  <c r="U444" i="24"/>
  <c r="T444" i="24"/>
  <c r="S444" i="24"/>
  <c r="R444" i="24"/>
  <c r="Q444" i="24"/>
  <c r="P444" i="24"/>
  <c r="O444" i="24"/>
  <c r="N444" i="24"/>
  <c r="M444" i="24"/>
  <c r="L444" i="24"/>
  <c r="K444" i="24"/>
  <c r="J444" i="24"/>
  <c r="I444" i="24"/>
  <c r="H444" i="24"/>
  <c r="G444" i="24"/>
  <c r="F444" i="24"/>
  <c r="E444" i="24"/>
  <c r="D444" i="24"/>
  <c r="C444" i="24"/>
  <c r="B444" i="24"/>
  <c r="A444" i="24"/>
  <c r="AT443" i="24"/>
  <c r="AG443" i="24"/>
  <c r="AF443" i="24"/>
  <c r="AE443" i="24"/>
  <c r="AD443" i="24"/>
  <c r="T443" i="24"/>
  <c r="S443" i="24"/>
  <c r="R443" i="24"/>
  <c r="Q443" i="24"/>
  <c r="P443" i="24"/>
  <c r="O443" i="24"/>
  <c r="N443" i="24"/>
  <c r="M443" i="24"/>
  <c r="L443" i="24"/>
  <c r="K443" i="24"/>
  <c r="J443" i="24"/>
  <c r="I443" i="24"/>
  <c r="H443" i="24"/>
  <c r="G443" i="24"/>
  <c r="F443" i="24"/>
  <c r="E443" i="24"/>
  <c r="D443" i="24"/>
  <c r="C443" i="24"/>
  <c r="B443" i="24"/>
  <c r="A443" i="24"/>
  <c r="AT442" i="24"/>
  <c r="AG442" i="24"/>
  <c r="AF442" i="24"/>
  <c r="AE442" i="24"/>
  <c r="AD442" i="24"/>
  <c r="T442" i="24"/>
  <c r="S442" i="24"/>
  <c r="R442" i="24"/>
  <c r="Q442" i="24"/>
  <c r="P442" i="24"/>
  <c r="O442" i="24"/>
  <c r="N442" i="24"/>
  <c r="M442" i="24"/>
  <c r="L442" i="24"/>
  <c r="K442" i="24"/>
  <c r="J442" i="24"/>
  <c r="I442" i="24"/>
  <c r="H442" i="24"/>
  <c r="G442" i="24"/>
  <c r="F442" i="24"/>
  <c r="E442" i="24"/>
  <c r="D442" i="24"/>
  <c r="C442" i="24"/>
  <c r="B442" i="24"/>
  <c r="A442" i="24"/>
  <c r="AT441" i="24"/>
  <c r="AS441" i="24"/>
  <c r="AR441" i="24"/>
  <c r="AQ441" i="24"/>
  <c r="AP441" i="24"/>
  <c r="AO441" i="24"/>
  <c r="AN441" i="24"/>
  <c r="AM441" i="24"/>
  <c r="AL441" i="24"/>
  <c r="AK441" i="24"/>
  <c r="AJ441" i="24"/>
  <c r="AI441" i="24"/>
  <c r="AH441" i="24"/>
  <c r="AG441" i="24"/>
  <c r="AF441" i="24"/>
  <c r="AE441" i="24"/>
  <c r="AD441" i="24"/>
  <c r="AB441" i="24"/>
  <c r="AA441" i="24"/>
  <c r="Z441" i="24"/>
  <c r="Y441" i="24"/>
  <c r="X441" i="24"/>
  <c r="W441" i="24"/>
  <c r="V441" i="24"/>
  <c r="U441" i="24"/>
  <c r="T441" i="24"/>
  <c r="S441" i="24"/>
  <c r="R441" i="24"/>
  <c r="Q441" i="24"/>
  <c r="P441" i="24"/>
  <c r="O441" i="24"/>
  <c r="N441" i="24"/>
  <c r="M441" i="24"/>
  <c r="L441" i="24"/>
  <c r="K441" i="24"/>
  <c r="J441" i="24"/>
  <c r="I441" i="24"/>
  <c r="H441" i="24"/>
  <c r="G441" i="24"/>
  <c r="F441" i="24"/>
  <c r="E441" i="24"/>
  <c r="D441" i="24"/>
  <c r="C441" i="24"/>
  <c r="B441" i="24"/>
  <c r="A441" i="24"/>
  <c r="AT440" i="24"/>
  <c r="AE440" i="24"/>
  <c r="AD440" i="24"/>
  <c r="P440" i="24"/>
  <c r="O440" i="24"/>
  <c r="N440" i="24"/>
  <c r="M440" i="24"/>
  <c r="L440" i="24"/>
  <c r="K440" i="24"/>
  <c r="J440" i="24"/>
  <c r="I440" i="24"/>
  <c r="H440" i="24"/>
  <c r="G440" i="24"/>
  <c r="F440" i="24"/>
  <c r="E440" i="24"/>
  <c r="D440" i="24"/>
  <c r="C440" i="24"/>
  <c r="B440" i="24"/>
  <c r="A440" i="24"/>
  <c r="AT439" i="24"/>
  <c r="AS439" i="24"/>
  <c r="AR439" i="24"/>
  <c r="AQ439" i="24"/>
  <c r="AP439" i="24"/>
  <c r="AO439" i="24"/>
  <c r="AN439" i="24"/>
  <c r="AM439" i="24"/>
  <c r="AL439" i="24"/>
  <c r="AK439" i="24"/>
  <c r="AJ439" i="24"/>
  <c r="AI439" i="24"/>
  <c r="AH439" i="24"/>
  <c r="AG439" i="24"/>
  <c r="AF439" i="24"/>
  <c r="AE439" i="24"/>
  <c r="AD439" i="24"/>
  <c r="Q439" i="24"/>
  <c r="P439" i="24"/>
  <c r="O439" i="24"/>
  <c r="N439" i="24"/>
  <c r="M439" i="24"/>
  <c r="L439" i="24"/>
  <c r="K439" i="24"/>
  <c r="J439" i="24"/>
  <c r="I439" i="24"/>
  <c r="H439" i="24"/>
  <c r="G439" i="24"/>
  <c r="F439" i="24"/>
  <c r="E439" i="24"/>
  <c r="D439" i="24"/>
  <c r="C439" i="24"/>
  <c r="B439" i="24"/>
  <c r="A439" i="24"/>
  <c r="AT438" i="24"/>
  <c r="AF438" i="24"/>
  <c r="AE438" i="24"/>
  <c r="AD438" i="24"/>
  <c r="T438" i="24"/>
  <c r="S438" i="24"/>
  <c r="R438" i="24"/>
  <c r="Q438" i="24"/>
  <c r="P438" i="24"/>
  <c r="O438" i="24"/>
  <c r="N438" i="24"/>
  <c r="M438" i="24"/>
  <c r="L438" i="24"/>
  <c r="K438" i="24"/>
  <c r="J438" i="24"/>
  <c r="I438" i="24"/>
  <c r="H438" i="24"/>
  <c r="G438" i="24"/>
  <c r="F438" i="24"/>
  <c r="E438" i="24"/>
  <c r="D438" i="24"/>
  <c r="C438" i="24"/>
  <c r="B438" i="24"/>
  <c r="A438" i="24"/>
  <c r="AT437" i="24"/>
  <c r="AS437" i="24"/>
  <c r="AR437" i="24"/>
  <c r="AQ437" i="24"/>
  <c r="AP437" i="24"/>
  <c r="AO437" i="24"/>
  <c r="AN437" i="24"/>
  <c r="AM437" i="24"/>
  <c r="AL437" i="24"/>
  <c r="AK437" i="24"/>
  <c r="AJ437" i="24"/>
  <c r="AI437" i="24"/>
  <c r="AH437" i="24"/>
  <c r="AG437" i="24"/>
  <c r="AF437" i="24"/>
  <c r="AE437" i="24"/>
  <c r="AD437" i="24"/>
  <c r="Q437" i="24"/>
  <c r="P437" i="24"/>
  <c r="O437" i="24"/>
  <c r="N437" i="24"/>
  <c r="M437" i="24"/>
  <c r="L437" i="24"/>
  <c r="K437" i="24"/>
  <c r="J437" i="24"/>
  <c r="I437" i="24"/>
  <c r="H437" i="24"/>
  <c r="G437" i="24"/>
  <c r="F437" i="24"/>
  <c r="E437" i="24"/>
  <c r="D437" i="24"/>
  <c r="C437" i="24"/>
  <c r="B437" i="24"/>
  <c r="A437" i="24"/>
  <c r="AT436" i="24"/>
  <c r="AG436" i="24"/>
  <c r="AF436" i="24"/>
  <c r="AE436" i="24"/>
  <c r="AD436" i="24"/>
  <c r="X436" i="24"/>
  <c r="W436" i="24"/>
  <c r="V436" i="24"/>
  <c r="U436" i="24"/>
  <c r="T436" i="24"/>
  <c r="S436" i="24"/>
  <c r="R436" i="24"/>
  <c r="Q436" i="24"/>
  <c r="P436" i="24"/>
  <c r="O436" i="24"/>
  <c r="N436" i="24"/>
  <c r="M436" i="24"/>
  <c r="L436" i="24"/>
  <c r="K436" i="24"/>
  <c r="J436" i="24"/>
  <c r="I436" i="24"/>
  <c r="H436" i="24"/>
  <c r="G436" i="24"/>
  <c r="F436" i="24"/>
  <c r="E436" i="24"/>
  <c r="D436" i="24"/>
  <c r="C436" i="24"/>
  <c r="B436" i="24"/>
  <c r="A436" i="24"/>
  <c r="AT435" i="24"/>
  <c r="AF435" i="24"/>
  <c r="AE435" i="24"/>
  <c r="AD435" i="24"/>
  <c r="T435" i="24"/>
  <c r="S435" i="24"/>
  <c r="R435" i="24"/>
  <c r="Q435" i="24"/>
  <c r="P435" i="24"/>
  <c r="O435" i="24"/>
  <c r="N435" i="24"/>
  <c r="M435" i="24"/>
  <c r="L435" i="24"/>
  <c r="K435" i="24"/>
  <c r="J435" i="24"/>
  <c r="I435" i="24"/>
  <c r="H435" i="24"/>
  <c r="G435" i="24"/>
  <c r="F435" i="24"/>
  <c r="E435" i="24"/>
  <c r="D435" i="24"/>
  <c r="C435" i="24"/>
  <c r="B435" i="24"/>
  <c r="A435" i="24"/>
  <c r="AT434" i="24"/>
  <c r="AF434" i="24"/>
  <c r="AE434" i="24"/>
  <c r="AD434" i="24"/>
  <c r="P434" i="24"/>
  <c r="O434" i="24"/>
  <c r="N434" i="24"/>
  <c r="M434" i="24"/>
  <c r="L434" i="24"/>
  <c r="K434" i="24"/>
  <c r="J434" i="24"/>
  <c r="I434" i="24"/>
  <c r="H434" i="24"/>
  <c r="G434" i="24"/>
  <c r="F434" i="24"/>
  <c r="E434" i="24"/>
  <c r="D434" i="24"/>
  <c r="C434" i="24"/>
  <c r="B434" i="24"/>
  <c r="A434" i="24"/>
  <c r="AT433" i="24"/>
  <c r="AS433" i="24"/>
  <c r="AR433" i="24"/>
  <c r="AQ433" i="24"/>
  <c r="AP433" i="24"/>
  <c r="AO433" i="24"/>
  <c r="AN433" i="24"/>
  <c r="AM433" i="24"/>
  <c r="AL433" i="24"/>
  <c r="AK433" i="24"/>
  <c r="AJ433" i="24"/>
  <c r="AI433" i="24"/>
  <c r="AH433" i="24"/>
  <c r="AG433" i="24"/>
  <c r="AF433" i="24"/>
  <c r="AE433" i="24"/>
  <c r="AD433" i="24"/>
  <c r="AB433" i="24"/>
  <c r="AA433" i="24"/>
  <c r="Z433" i="24"/>
  <c r="Y433" i="24"/>
  <c r="X433" i="24"/>
  <c r="W433" i="24"/>
  <c r="V433" i="24"/>
  <c r="U433" i="24"/>
  <c r="T433" i="24"/>
  <c r="S433" i="24"/>
  <c r="R433" i="24"/>
  <c r="Q433" i="24"/>
  <c r="P433" i="24"/>
  <c r="O433" i="24"/>
  <c r="N433" i="24"/>
  <c r="M433" i="24"/>
  <c r="L433" i="24"/>
  <c r="K433" i="24"/>
  <c r="J433" i="24"/>
  <c r="I433" i="24"/>
  <c r="H433" i="24"/>
  <c r="G433" i="24"/>
  <c r="F433" i="24"/>
  <c r="E433" i="24"/>
  <c r="D433" i="24"/>
  <c r="C433" i="24"/>
  <c r="B433" i="24"/>
  <c r="A433" i="24"/>
  <c r="AT432" i="24"/>
  <c r="AS432" i="24"/>
  <c r="AR432" i="24"/>
  <c r="AQ432" i="24"/>
  <c r="AP432" i="24"/>
  <c r="AO432" i="24"/>
  <c r="AN432" i="24"/>
  <c r="AM432" i="24"/>
  <c r="AL432" i="24"/>
  <c r="AK432" i="24"/>
  <c r="AJ432" i="24"/>
  <c r="AI432" i="24"/>
  <c r="AH432" i="24"/>
  <c r="AG432" i="24"/>
  <c r="AF432" i="24"/>
  <c r="AE432" i="24"/>
  <c r="AD432" i="24"/>
  <c r="AB432" i="24"/>
  <c r="AA432" i="24"/>
  <c r="Z432" i="24"/>
  <c r="Y432" i="24"/>
  <c r="X432" i="24"/>
  <c r="W432" i="24"/>
  <c r="V432" i="24"/>
  <c r="U432" i="24"/>
  <c r="T432" i="24"/>
  <c r="S432" i="24"/>
  <c r="R432" i="24"/>
  <c r="Q432" i="24"/>
  <c r="P432" i="24"/>
  <c r="O432" i="24"/>
  <c r="N432" i="24"/>
  <c r="M432" i="24"/>
  <c r="L432" i="24"/>
  <c r="K432" i="24"/>
  <c r="J432" i="24"/>
  <c r="I432" i="24"/>
  <c r="H432" i="24"/>
  <c r="G432" i="24"/>
  <c r="F432" i="24"/>
  <c r="E432" i="24"/>
  <c r="D432" i="24"/>
  <c r="C432" i="24"/>
  <c r="B432" i="24"/>
  <c r="A432" i="24"/>
  <c r="AT431" i="24"/>
  <c r="AG431" i="24"/>
  <c r="AF431" i="24"/>
  <c r="AE431" i="24"/>
  <c r="AD431" i="24"/>
  <c r="T431" i="24"/>
  <c r="S431" i="24"/>
  <c r="R431" i="24"/>
  <c r="Q431" i="24"/>
  <c r="P431" i="24"/>
  <c r="O431" i="24"/>
  <c r="N431" i="24"/>
  <c r="M431" i="24"/>
  <c r="L431" i="24"/>
  <c r="K431" i="24"/>
  <c r="J431" i="24"/>
  <c r="I431" i="24"/>
  <c r="H431" i="24"/>
  <c r="G431" i="24"/>
  <c r="F431" i="24"/>
  <c r="E431" i="24"/>
  <c r="D431" i="24"/>
  <c r="C431" i="24"/>
  <c r="B431" i="24"/>
  <c r="A431" i="24"/>
  <c r="AT430" i="24"/>
  <c r="AG430" i="24"/>
  <c r="AF430" i="24"/>
  <c r="AE430" i="24"/>
  <c r="AD430" i="24"/>
  <c r="T430" i="24"/>
  <c r="S430" i="24"/>
  <c r="R430" i="24"/>
  <c r="Q430" i="24"/>
  <c r="P430" i="24"/>
  <c r="O430" i="24"/>
  <c r="N430" i="24"/>
  <c r="M430" i="24"/>
  <c r="L430" i="24"/>
  <c r="K430" i="24"/>
  <c r="J430" i="24"/>
  <c r="I430" i="24"/>
  <c r="H430" i="24"/>
  <c r="G430" i="24"/>
  <c r="F430" i="24"/>
  <c r="E430" i="24"/>
  <c r="D430" i="24"/>
  <c r="C430" i="24"/>
  <c r="B430" i="24"/>
  <c r="A430" i="24"/>
  <c r="AT429" i="24"/>
  <c r="AS429" i="24"/>
  <c r="AR429" i="24"/>
  <c r="AQ429" i="24"/>
  <c r="AP429" i="24"/>
  <c r="AO429" i="24"/>
  <c r="AN429" i="24"/>
  <c r="AM429" i="24"/>
  <c r="AL429" i="24"/>
  <c r="AK429" i="24"/>
  <c r="AJ429" i="24"/>
  <c r="AI429" i="24"/>
  <c r="AH429" i="24"/>
  <c r="AG429" i="24"/>
  <c r="AF429" i="24"/>
  <c r="AE429" i="24"/>
  <c r="AD429" i="24"/>
  <c r="AB429" i="24"/>
  <c r="AA429" i="24"/>
  <c r="Z429" i="24"/>
  <c r="Y429" i="24"/>
  <c r="X429" i="24"/>
  <c r="W429" i="24"/>
  <c r="V429" i="24"/>
  <c r="U429" i="24"/>
  <c r="T429" i="24"/>
  <c r="S429" i="24"/>
  <c r="R429" i="24"/>
  <c r="Q429" i="24"/>
  <c r="P429" i="24"/>
  <c r="O429" i="24"/>
  <c r="N429" i="24"/>
  <c r="M429" i="24"/>
  <c r="L429" i="24"/>
  <c r="K429" i="24"/>
  <c r="J429" i="24"/>
  <c r="I429" i="24"/>
  <c r="H429" i="24"/>
  <c r="G429" i="24"/>
  <c r="F429" i="24"/>
  <c r="E429" i="24"/>
  <c r="D429" i="24"/>
  <c r="C429" i="24"/>
  <c r="B429" i="24"/>
  <c r="A429" i="24"/>
  <c r="AT428" i="24"/>
  <c r="AS428" i="24"/>
  <c r="AR428" i="24"/>
  <c r="AQ428" i="24"/>
  <c r="AP428" i="24"/>
  <c r="AO428" i="24"/>
  <c r="AN428" i="24"/>
  <c r="AM428" i="24"/>
  <c r="AL428" i="24"/>
  <c r="AK428" i="24"/>
  <c r="AJ428" i="24"/>
  <c r="AI428" i="24"/>
  <c r="AH428" i="24"/>
  <c r="AG428" i="24"/>
  <c r="AF428" i="24"/>
  <c r="AE428" i="24"/>
  <c r="AD428" i="24"/>
  <c r="U428" i="24"/>
  <c r="T428" i="24"/>
  <c r="S428" i="24"/>
  <c r="R428" i="24"/>
  <c r="Q428" i="24"/>
  <c r="P428" i="24"/>
  <c r="O428" i="24"/>
  <c r="N428" i="24"/>
  <c r="M428" i="24"/>
  <c r="L428" i="24"/>
  <c r="K428" i="24"/>
  <c r="J428" i="24"/>
  <c r="I428" i="24"/>
  <c r="H428" i="24"/>
  <c r="G428" i="24"/>
  <c r="F428" i="24"/>
  <c r="E428" i="24"/>
  <c r="D428" i="24"/>
  <c r="C428" i="24"/>
  <c r="B428" i="24"/>
  <c r="A428" i="24"/>
  <c r="AT427" i="24"/>
  <c r="AH427" i="24"/>
  <c r="AG427" i="24"/>
  <c r="AF427" i="24"/>
  <c r="AE427" i="24"/>
  <c r="AD427" i="24"/>
  <c r="X427" i="24"/>
  <c r="W427" i="24"/>
  <c r="V427" i="24"/>
  <c r="U427" i="24"/>
  <c r="T427" i="24"/>
  <c r="S427" i="24"/>
  <c r="R427" i="24"/>
  <c r="Q427" i="24"/>
  <c r="P427" i="24"/>
  <c r="O427" i="24"/>
  <c r="N427" i="24"/>
  <c r="M427" i="24"/>
  <c r="L427" i="24"/>
  <c r="K427" i="24"/>
  <c r="J427" i="24"/>
  <c r="I427" i="24"/>
  <c r="H427" i="24"/>
  <c r="G427" i="24"/>
  <c r="F427" i="24"/>
  <c r="E427" i="24"/>
  <c r="D427" i="24"/>
  <c r="C427" i="24"/>
  <c r="B427" i="24"/>
  <c r="A427" i="24"/>
  <c r="AT426" i="24"/>
  <c r="AH426" i="24"/>
  <c r="AG426" i="24"/>
  <c r="AF426" i="24"/>
  <c r="AE426" i="24"/>
  <c r="AD426" i="24"/>
  <c r="X426" i="24"/>
  <c r="W426" i="24"/>
  <c r="V426" i="24"/>
  <c r="U426" i="24"/>
  <c r="T426" i="24"/>
  <c r="S426" i="24"/>
  <c r="R426" i="24"/>
  <c r="Q426" i="24"/>
  <c r="P426" i="24"/>
  <c r="O426" i="24"/>
  <c r="N426" i="24"/>
  <c r="M426" i="24"/>
  <c r="L426" i="24"/>
  <c r="K426" i="24"/>
  <c r="J426" i="24"/>
  <c r="I426" i="24"/>
  <c r="H426" i="24"/>
  <c r="G426" i="24"/>
  <c r="F426" i="24"/>
  <c r="E426" i="24"/>
  <c r="D426" i="24"/>
  <c r="C426" i="24"/>
  <c r="B426" i="24"/>
  <c r="A426" i="24"/>
  <c r="AT425" i="24"/>
  <c r="AG425" i="24"/>
  <c r="AF425" i="24"/>
  <c r="AE425" i="24"/>
  <c r="AD425" i="24"/>
  <c r="T425" i="24"/>
  <c r="S425" i="24"/>
  <c r="R425" i="24"/>
  <c r="Q425" i="24"/>
  <c r="P425" i="24"/>
  <c r="O425" i="24"/>
  <c r="N425" i="24"/>
  <c r="M425" i="24"/>
  <c r="L425" i="24"/>
  <c r="K425" i="24"/>
  <c r="J425" i="24"/>
  <c r="I425" i="24"/>
  <c r="H425" i="24"/>
  <c r="G425" i="24"/>
  <c r="F425" i="24"/>
  <c r="E425" i="24"/>
  <c r="D425" i="24"/>
  <c r="C425" i="24"/>
  <c r="B425" i="24"/>
  <c r="A425" i="24"/>
  <c r="AT424" i="24"/>
  <c r="AG424" i="24"/>
  <c r="AF424" i="24"/>
  <c r="AE424" i="24"/>
  <c r="AD424" i="24"/>
  <c r="T424" i="24"/>
  <c r="S424" i="24"/>
  <c r="R424" i="24"/>
  <c r="Q424" i="24"/>
  <c r="P424" i="24"/>
  <c r="O424" i="24"/>
  <c r="N424" i="24"/>
  <c r="M424" i="24"/>
  <c r="L424" i="24"/>
  <c r="K424" i="24"/>
  <c r="J424" i="24"/>
  <c r="I424" i="24"/>
  <c r="H424" i="24"/>
  <c r="G424" i="24"/>
  <c r="F424" i="24"/>
  <c r="E424" i="24"/>
  <c r="D424" i="24"/>
  <c r="C424" i="24"/>
  <c r="B424" i="24"/>
  <c r="A424" i="24"/>
  <c r="AT423" i="24"/>
  <c r="AS423" i="24"/>
  <c r="AR423" i="24"/>
  <c r="AQ423" i="24"/>
  <c r="AP423" i="24"/>
  <c r="AO423" i="24"/>
  <c r="AN423" i="24"/>
  <c r="AM423" i="24"/>
  <c r="AL423" i="24"/>
  <c r="AK423" i="24"/>
  <c r="AJ423" i="24"/>
  <c r="AI423" i="24"/>
  <c r="AH423" i="24"/>
  <c r="AG423" i="24"/>
  <c r="AF423" i="24"/>
  <c r="AE423" i="24"/>
  <c r="AD423" i="24"/>
  <c r="AB423" i="24"/>
  <c r="AA423" i="24"/>
  <c r="Z423" i="24"/>
  <c r="Y423" i="24"/>
  <c r="X423" i="24"/>
  <c r="W423" i="24"/>
  <c r="V423" i="24"/>
  <c r="U423" i="24"/>
  <c r="T423" i="24"/>
  <c r="S423" i="24"/>
  <c r="R423" i="24"/>
  <c r="Q423" i="24"/>
  <c r="P423" i="24"/>
  <c r="O423" i="24"/>
  <c r="N423" i="24"/>
  <c r="M423" i="24"/>
  <c r="L423" i="24"/>
  <c r="K423" i="24"/>
  <c r="J423" i="24"/>
  <c r="I423" i="24"/>
  <c r="H423" i="24"/>
  <c r="G423" i="24"/>
  <c r="F423" i="24"/>
  <c r="E423" i="24"/>
  <c r="D423" i="24"/>
  <c r="C423" i="24"/>
  <c r="B423" i="24"/>
  <c r="A423" i="24"/>
  <c r="AT422" i="24"/>
  <c r="AE422" i="24"/>
  <c r="AD422" i="24"/>
  <c r="P422" i="24"/>
  <c r="O422" i="24"/>
  <c r="N422" i="24"/>
  <c r="M422" i="24"/>
  <c r="L422" i="24"/>
  <c r="K422" i="24"/>
  <c r="J422" i="24"/>
  <c r="I422" i="24"/>
  <c r="H422" i="24"/>
  <c r="G422" i="24"/>
  <c r="F422" i="24"/>
  <c r="E422" i="24"/>
  <c r="D422" i="24"/>
  <c r="C422" i="24"/>
  <c r="B422" i="24"/>
  <c r="A422" i="24"/>
  <c r="AT421" i="24"/>
  <c r="AS421" i="24"/>
  <c r="AR421" i="24"/>
  <c r="AQ421" i="24"/>
  <c r="AP421" i="24"/>
  <c r="AO421" i="24"/>
  <c r="AN421" i="24"/>
  <c r="AM421" i="24"/>
  <c r="AL421" i="24"/>
  <c r="AK421" i="24"/>
  <c r="AJ421" i="24"/>
  <c r="AI421" i="24"/>
  <c r="AH421" i="24"/>
  <c r="AG421" i="24"/>
  <c r="AF421" i="24"/>
  <c r="AE421" i="24"/>
  <c r="AD421" i="24"/>
  <c r="Q421" i="24"/>
  <c r="P421" i="24"/>
  <c r="O421" i="24"/>
  <c r="N421" i="24"/>
  <c r="M421" i="24"/>
  <c r="L421" i="24"/>
  <c r="K421" i="24"/>
  <c r="J421" i="24"/>
  <c r="I421" i="24"/>
  <c r="H421" i="24"/>
  <c r="G421" i="24"/>
  <c r="F421" i="24"/>
  <c r="E421" i="24"/>
  <c r="D421" i="24"/>
  <c r="C421" i="24"/>
  <c r="B421" i="24"/>
  <c r="A421" i="24"/>
  <c r="AT420" i="24"/>
  <c r="AF420" i="24"/>
  <c r="AE420" i="24"/>
  <c r="AD420" i="24"/>
  <c r="T420" i="24"/>
  <c r="S420" i="24"/>
  <c r="R420" i="24"/>
  <c r="Q420" i="24"/>
  <c r="P420" i="24"/>
  <c r="O420" i="24"/>
  <c r="N420" i="24"/>
  <c r="M420" i="24"/>
  <c r="L420" i="24"/>
  <c r="K420" i="24"/>
  <c r="J420" i="24"/>
  <c r="I420" i="24"/>
  <c r="H420" i="24"/>
  <c r="G420" i="24"/>
  <c r="F420" i="24"/>
  <c r="E420" i="24"/>
  <c r="D420" i="24"/>
  <c r="C420" i="24"/>
  <c r="B420" i="24"/>
  <c r="A420" i="24"/>
  <c r="AT419" i="24"/>
  <c r="AS419" i="24"/>
  <c r="AR419" i="24"/>
  <c r="AQ419" i="24"/>
  <c r="AP419" i="24"/>
  <c r="AO419" i="24"/>
  <c r="AN419" i="24"/>
  <c r="AM419" i="24"/>
  <c r="AL419" i="24"/>
  <c r="AK419" i="24"/>
  <c r="AJ419" i="24"/>
  <c r="AI419" i="24"/>
  <c r="AH419" i="24"/>
  <c r="AG419" i="24"/>
  <c r="AF419" i="24"/>
  <c r="AE419" i="24"/>
  <c r="AD419" i="24"/>
  <c r="Q419" i="24"/>
  <c r="P419" i="24"/>
  <c r="O419" i="24"/>
  <c r="N419" i="24"/>
  <c r="M419" i="24"/>
  <c r="L419" i="24"/>
  <c r="K419" i="24"/>
  <c r="J419" i="24"/>
  <c r="I419" i="24"/>
  <c r="H419" i="24"/>
  <c r="G419" i="24"/>
  <c r="F419" i="24"/>
  <c r="E419" i="24"/>
  <c r="D419" i="24"/>
  <c r="C419" i="24"/>
  <c r="B419" i="24"/>
  <c r="A419" i="24"/>
  <c r="AT418" i="24"/>
  <c r="AG418" i="24"/>
  <c r="AF418" i="24"/>
  <c r="AE418" i="24"/>
  <c r="AD418" i="24"/>
  <c r="X418" i="24"/>
  <c r="W418" i="24"/>
  <c r="V418" i="24"/>
  <c r="U418" i="24"/>
  <c r="T418" i="24"/>
  <c r="S418" i="24"/>
  <c r="R418" i="24"/>
  <c r="Q418" i="24"/>
  <c r="P418" i="24"/>
  <c r="O418" i="24"/>
  <c r="N418" i="24"/>
  <c r="M418" i="24"/>
  <c r="L418" i="24"/>
  <c r="K418" i="24"/>
  <c r="J418" i="24"/>
  <c r="I418" i="24"/>
  <c r="H418" i="24"/>
  <c r="G418" i="24"/>
  <c r="F418" i="24"/>
  <c r="E418" i="24"/>
  <c r="D418" i="24"/>
  <c r="C418" i="24"/>
  <c r="B418" i="24"/>
  <c r="A418" i="24"/>
  <c r="AT417" i="24"/>
  <c r="AF417" i="24"/>
  <c r="AE417" i="24"/>
  <c r="AD417" i="24"/>
  <c r="T417" i="24"/>
  <c r="S417" i="24"/>
  <c r="R417" i="24"/>
  <c r="Q417" i="24"/>
  <c r="P417" i="24"/>
  <c r="O417" i="24"/>
  <c r="N417" i="24"/>
  <c r="M417" i="24"/>
  <c r="L417" i="24"/>
  <c r="K417" i="24"/>
  <c r="J417" i="24"/>
  <c r="I417" i="24"/>
  <c r="H417" i="24"/>
  <c r="G417" i="24"/>
  <c r="F417" i="24"/>
  <c r="E417" i="24"/>
  <c r="D417" i="24"/>
  <c r="C417" i="24"/>
  <c r="B417" i="24"/>
  <c r="A417" i="24"/>
  <c r="AT416" i="24"/>
  <c r="AE416" i="24"/>
  <c r="AD416" i="24"/>
  <c r="P416" i="24"/>
  <c r="O416" i="24"/>
  <c r="N416" i="24"/>
  <c r="M416" i="24"/>
  <c r="L416" i="24"/>
  <c r="K416" i="24"/>
  <c r="J416" i="24"/>
  <c r="I416" i="24"/>
  <c r="H416" i="24"/>
  <c r="G416" i="24"/>
  <c r="F416" i="24"/>
  <c r="E416" i="24"/>
  <c r="D416" i="24"/>
  <c r="C416" i="24"/>
  <c r="B416" i="24"/>
  <c r="A416" i="24"/>
  <c r="AT415" i="24"/>
  <c r="AS415" i="24"/>
  <c r="AR415" i="24"/>
  <c r="AQ415" i="24"/>
  <c r="AP415" i="24"/>
  <c r="AO415" i="24"/>
  <c r="AN415" i="24"/>
  <c r="AM415" i="24"/>
  <c r="AL415" i="24"/>
  <c r="AK415" i="24"/>
  <c r="AJ415" i="24"/>
  <c r="AI415" i="24"/>
  <c r="AH415" i="24"/>
  <c r="AG415" i="24"/>
  <c r="AF415" i="24"/>
  <c r="AE415" i="24"/>
  <c r="AD415" i="24"/>
  <c r="AB415" i="24"/>
  <c r="AA415" i="24"/>
  <c r="Z415" i="24"/>
  <c r="Y415" i="24"/>
  <c r="X415" i="24"/>
  <c r="W415" i="24"/>
  <c r="V415" i="24"/>
  <c r="U415" i="24"/>
  <c r="T415" i="24"/>
  <c r="S415" i="24"/>
  <c r="R415" i="24"/>
  <c r="Q415" i="24"/>
  <c r="P415" i="24"/>
  <c r="O415" i="24"/>
  <c r="N415" i="24"/>
  <c r="M415" i="24"/>
  <c r="L415" i="24"/>
  <c r="K415" i="24"/>
  <c r="J415" i="24"/>
  <c r="I415" i="24"/>
  <c r="H415" i="24"/>
  <c r="G415" i="24"/>
  <c r="F415" i="24"/>
  <c r="E415" i="24"/>
  <c r="D415" i="24"/>
  <c r="C415" i="24"/>
  <c r="B415" i="24"/>
  <c r="A415" i="24"/>
  <c r="AT414" i="24"/>
  <c r="AS414" i="24"/>
  <c r="AR414" i="24"/>
  <c r="AQ414" i="24"/>
  <c r="AP414" i="24"/>
  <c r="AO414" i="24"/>
  <c r="AN414" i="24"/>
  <c r="AM414" i="24"/>
  <c r="AL414" i="24"/>
  <c r="AK414" i="24"/>
  <c r="AJ414" i="24"/>
  <c r="AI414" i="24"/>
  <c r="AH414" i="24"/>
  <c r="AG414" i="24"/>
  <c r="AF414" i="24"/>
  <c r="AE414" i="24"/>
  <c r="AD414" i="24"/>
  <c r="AB414" i="24"/>
  <c r="AA414" i="24"/>
  <c r="Z414" i="24"/>
  <c r="Y414" i="24"/>
  <c r="X414" i="24"/>
  <c r="W414" i="24"/>
  <c r="V414" i="24"/>
  <c r="U414" i="24"/>
  <c r="T414" i="24"/>
  <c r="S414" i="24"/>
  <c r="R414" i="24"/>
  <c r="Q414" i="24"/>
  <c r="P414" i="24"/>
  <c r="O414" i="24"/>
  <c r="N414" i="24"/>
  <c r="M414" i="24"/>
  <c r="L414" i="24"/>
  <c r="K414" i="24"/>
  <c r="J414" i="24"/>
  <c r="I414" i="24"/>
  <c r="H414" i="24"/>
  <c r="G414" i="24"/>
  <c r="F414" i="24"/>
  <c r="E414" i="24"/>
  <c r="D414" i="24"/>
  <c r="C414" i="24"/>
  <c r="B414" i="24"/>
  <c r="A414" i="24"/>
  <c r="AT413" i="24"/>
  <c r="AS413" i="24"/>
  <c r="AR413" i="24"/>
  <c r="AQ413" i="24"/>
  <c r="AP413" i="24"/>
  <c r="AO413" i="24"/>
  <c r="AN413" i="24"/>
  <c r="AM413" i="24"/>
  <c r="AL413" i="24"/>
  <c r="AK413" i="24"/>
  <c r="AJ413" i="24"/>
  <c r="AF413" i="24"/>
  <c r="AE413" i="24"/>
  <c r="AD413" i="24"/>
  <c r="P413" i="24"/>
  <c r="O413" i="24"/>
  <c r="N413" i="24"/>
  <c r="M413" i="24"/>
  <c r="L413" i="24"/>
  <c r="K413" i="24"/>
  <c r="J413" i="24"/>
  <c r="I413" i="24"/>
  <c r="H413" i="24"/>
  <c r="G413" i="24"/>
  <c r="F413" i="24"/>
  <c r="E413" i="24"/>
  <c r="D413" i="24"/>
  <c r="C413" i="24"/>
  <c r="B413" i="24"/>
  <c r="A413" i="24"/>
  <c r="AT412" i="24"/>
  <c r="AS412" i="24"/>
  <c r="AR412" i="24"/>
  <c r="AQ412" i="24"/>
  <c r="AP412" i="24"/>
  <c r="AO412" i="24"/>
  <c r="AN412" i="24"/>
  <c r="AM412" i="24"/>
  <c r="AL412" i="24"/>
  <c r="AK412" i="24"/>
  <c r="AJ412" i="24"/>
  <c r="AI412" i="24"/>
  <c r="AH412" i="24"/>
  <c r="AG412" i="24"/>
  <c r="AF412" i="24"/>
  <c r="AE412" i="24"/>
  <c r="AD412" i="24"/>
  <c r="AB412" i="24"/>
  <c r="AA412" i="24"/>
  <c r="Z412" i="24"/>
  <c r="Y412" i="24"/>
  <c r="X412" i="24"/>
  <c r="W412" i="24"/>
  <c r="V412" i="24"/>
  <c r="U412" i="24"/>
  <c r="T412" i="24"/>
  <c r="S412" i="24"/>
  <c r="R412" i="24"/>
  <c r="Q412" i="24"/>
  <c r="P412" i="24"/>
  <c r="O412" i="24"/>
  <c r="N412" i="24"/>
  <c r="M412" i="24"/>
  <c r="L412" i="24"/>
  <c r="K412" i="24"/>
  <c r="J412" i="24"/>
  <c r="I412" i="24"/>
  <c r="H412" i="24"/>
  <c r="G412" i="24"/>
  <c r="F412" i="24"/>
  <c r="E412" i="24"/>
  <c r="D412" i="24"/>
  <c r="C412" i="24"/>
  <c r="B412" i="24"/>
  <c r="A412" i="24"/>
  <c r="AT411" i="24"/>
  <c r="AS411" i="24"/>
  <c r="AR411" i="24"/>
  <c r="AQ411" i="24"/>
  <c r="AP411" i="24"/>
  <c r="AO411" i="24"/>
  <c r="AN411" i="24"/>
  <c r="AM411" i="24"/>
  <c r="AL411" i="24"/>
  <c r="AK411" i="24"/>
  <c r="AJ411" i="24"/>
  <c r="AI411" i="24"/>
  <c r="AH411" i="24"/>
  <c r="AG411" i="24"/>
  <c r="AF411" i="24"/>
  <c r="AE411" i="24"/>
  <c r="AD411" i="24"/>
  <c r="AB411" i="24"/>
  <c r="AA411" i="24"/>
  <c r="Z411" i="24"/>
  <c r="Y411" i="24"/>
  <c r="X411" i="24"/>
  <c r="W411" i="24"/>
  <c r="V411" i="24"/>
  <c r="U411" i="24"/>
  <c r="T411" i="24"/>
  <c r="S411" i="24"/>
  <c r="R411" i="24"/>
  <c r="Q411" i="24"/>
  <c r="P411" i="24"/>
  <c r="O411" i="24"/>
  <c r="N411" i="24"/>
  <c r="M411" i="24"/>
  <c r="L411" i="24"/>
  <c r="K411" i="24"/>
  <c r="J411" i="24"/>
  <c r="I411" i="24"/>
  <c r="H411" i="24"/>
  <c r="G411" i="24"/>
  <c r="F411" i="24"/>
  <c r="E411" i="24"/>
  <c r="D411" i="24"/>
  <c r="C411" i="24"/>
  <c r="B411" i="24"/>
  <c r="A411" i="24"/>
  <c r="AT410" i="24"/>
  <c r="P410" i="24"/>
  <c r="O410" i="24"/>
  <c r="N410" i="24"/>
  <c r="M410" i="24"/>
  <c r="L410" i="24"/>
  <c r="K410" i="24"/>
  <c r="J410" i="24"/>
  <c r="I410" i="24"/>
  <c r="H410" i="24"/>
  <c r="G410" i="24"/>
  <c r="F410" i="24"/>
  <c r="E410" i="24"/>
  <c r="D410" i="24"/>
  <c r="C410" i="24"/>
  <c r="B410" i="24"/>
  <c r="A410" i="24"/>
  <c r="AT409" i="24"/>
  <c r="AS409" i="24"/>
  <c r="AR409" i="24"/>
  <c r="AQ409" i="24"/>
  <c r="AP409" i="24"/>
  <c r="AO409" i="24"/>
  <c r="AN409" i="24"/>
  <c r="AM409" i="24"/>
  <c r="AL409" i="24"/>
  <c r="AK409" i="24"/>
  <c r="AJ409" i="24"/>
  <c r="AI409" i="24"/>
  <c r="AH409" i="24"/>
  <c r="AG409" i="24"/>
  <c r="AF409" i="24"/>
  <c r="AE409" i="24"/>
  <c r="AD409" i="24"/>
  <c r="AB409" i="24"/>
  <c r="AA409" i="24"/>
  <c r="Z409" i="24"/>
  <c r="Y409" i="24"/>
  <c r="X409" i="24"/>
  <c r="W409" i="24"/>
  <c r="V409" i="24"/>
  <c r="U409" i="24"/>
  <c r="T409" i="24"/>
  <c r="S409" i="24"/>
  <c r="R409" i="24"/>
  <c r="Q409" i="24"/>
  <c r="P409" i="24"/>
  <c r="O409" i="24"/>
  <c r="N409" i="24"/>
  <c r="M409" i="24"/>
  <c r="L409" i="24"/>
  <c r="K409" i="24"/>
  <c r="J409" i="24"/>
  <c r="I409" i="24"/>
  <c r="H409" i="24"/>
  <c r="G409" i="24"/>
  <c r="F409" i="24"/>
  <c r="E409" i="24"/>
  <c r="D409" i="24"/>
  <c r="C409" i="24"/>
  <c r="B409" i="24"/>
  <c r="A409" i="24"/>
  <c r="AT408" i="24"/>
  <c r="AS408" i="24"/>
  <c r="AR408" i="24"/>
  <c r="AQ408" i="24"/>
  <c r="AP408" i="24"/>
  <c r="AO408" i="24"/>
  <c r="AN408" i="24"/>
  <c r="AM408" i="24"/>
  <c r="AL408" i="24"/>
  <c r="AK408" i="24"/>
  <c r="AJ408" i="24"/>
  <c r="AI408" i="24"/>
  <c r="AH408" i="24"/>
  <c r="AG408" i="24"/>
  <c r="AF408" i="24"/>
  <c r="AE408" i="24"/>
  <c r="AD408" i="24"/>
  <c r="P408" i="24"/>
  <c r="O408" i="24"/>
  <c r="N408" i="24"/>
  <c r="M408" i="24"/>
  <c r="L408" i="24"/>
  <c r="K408" i="24"/>
  <c r="J408" i="24"/>
  <c r="I408" i="24"/>
  <c r="H408" i="24"/>
  <c r="G408" i="24"/>
  <c r="F408" i="24"/>
  <c r="E408" i="24"/>
  <c r="D408" i="24"/>
  <c r="C408" i="24"/>
  <c r="B408" i="24"/>
  <c r="A408" i="24"/>
  <c r="AT407" i="24"/>
  <c r="AS407" i="24"/>
  <c r="AR407" i="24"/>
  <c r="AQ407" i="24"/>
  <c r="AP407" i="24"/>
  <c r="AO407" i="24"/>
  <c r="AN407" i="24"/>
  <c r="AM407" i="24"/>
  <c r="AL407" i="24"/>
  <c r="AK407" i="24"/>
  <c r="AJ407" i="24"/>
  <c r="AI407" i="24"/>
  <c r="AH407" i="24"/>
  <c r="AG407" i="24"/>
  <c r="AF407" i="24"/>
  <c r="AE407" i="24"/>
  <c r="AD407" i="24"/>
  <c r="Q407" i="24"/>
  <c r="P407" i="24"/>
  <c r="O407" i="24"/>
  <c r="N407" i="24"/>
  <c r="M407" i="24"/>
  <c r="L407" i="24"/>
  <c r="K407" i="24"/>
  <c r="J407" i="24"/>
  <c r="I407" i="24"/>
  <c r="H407" i="24"/>
  <c r="G407" i="24"/>
  <c r="F407" i="24"/>
  <c r="E407" i="24"/>
  <c r="D407" i="24"/>
  <c r="C407" i="24"/>
  <c r="B407" i="24"/>
  <c r="A407" i="24"/>
  <c r="AT406" i="24"/>
  <c r="AG406" i="24"/>
  <c r="AF406" i="24"/>
  <c r="AE406" i="24"/>
  <c r="AD406" i="24"/>
  <c r="T406" i="24"/>
  <c r="S406" i="24"/>
  <c r="R406" i="24"/>
  <c r="Q406" i="24"/>
  <c r="P406" i="24"/>
  <c r="O406" i="24"/>
  <c r="N406" i="24"/>
  <c r="M406" i="24"/>
  <c r="L406" i="24"/>
  <c r="K406" i="24"/>
  <c r="J406" i="24"/>
  <c r="I406" i="24"/>
  <c r="H406" i="24"/>
  <c r="G406" i="24"/>
  <c r="F406" i="24"/>
  <c r="E406" i="24"/>
  <c r="D406" i="24"/>
  <c r="C406" i="24"/>
  <c r="B406" i="24"/>
  <c r="A406" i="24"/>
  <c r="AT405" i="24"/>
  <c r="AH405" i="24"/>
  <c r="AG405" i="24"/>
  <c r="AF405" i="24"/>
  <c r="AE405" i="24"/>
  <c r="AD405" i="24"/>
  <c r="X405" i="24"/>
  <c r="W405" i="24"/>
  <c r="V405" i="24"/>
  <c r="U405" i="24"/>
  <c r="T405" i="24"/>
  <c r="S405" i="24"/>
  <c r="R405" i="24"/>
  <c r="Q405" i="24"/>
  <c r="P405" i="24"/>
  <c r="O405" i="24"/>
  <c r="N405" i="24"/>
  <c r="M405" i="24"/>
  <c r="L405" i="24"/>
  <c r="K405" i="24"/>
  <c r="J405" i="24"/>
  <c r="I405" i="24"/>
  <c r="H405" i="24"/>
  <c r="G405" i="24"/>
  <c r="F405" i="24"/>
  <c r="E405" i="24"/>
  <c r="D405" i="24"/>
  <c r="C405" i="24"/>
  <c r="B405" i="24"/>
  <c r="A405" i="24"/>
  <c r="AT404" i="24"/>
  <c r="AS404" i="24"/>
  <c r="AR404" i="24"/>
  <c r="AQ404" i="24"/>
  <c r="AM404" i="24"/>
  <c r="AG404" i="24"/>
  <c r="AF404" i="24"/>
  <c r="AE404" i="24"/>
  <c r="AD404" i="24"/>
  <c r="T404" i="24"/>
  <c r="S404" i="24"/>
  <c r="R404" i="24"/>
  <c r="Q404" i="24"/>
  <c r="P404" i="24"/>
  <c r="O404" i="24"/>
  <c r="N404" i="24"/>
  <c r="M404" i="24"/>
  <c r="L404" i="24"/>
  <c r="K404" i="24"/>
  <c r="J404" i="24"/>
  <c r="I404" i="24"/>
  <c r="H404" i="24"/>
  <c r="G404" i="24"/>
  <c r="F404" i="24"/>
  <c r="E404" i="24"/>
  <c r="D404" i="24"/>
  <c r="C404" i="24"/>
  <c r="B404" i="24"/>
  <c r="A404" i="24"/>
  <c r="AT403" i="24"/>
  <c r="AF403" i="24"/>
  <c r="AE403" i="24"/>
  <c r="AD403" i="24"/>
  <c r="P403" i="24"/>
  <c r="O403" i="24"/>
  <c r="N403" i="24"/>
  <c r="M403" i="24"/>
  <c r="L403" i="24"/>
  <c r="K403" i="24"/>
  <c r="J403" i="24"/>
  <c r="I403" i="24"/>
  <c r="H403" i="24"/>
  <c r="G403" i="24"/>
  <c r="F403" i="24"/>
  <c r="E403" i="24"/>
  <c r="D403" i="24"/>
  <c r="C403" i="24"/>
  <c r="B403" i="24"/>
  <c r="A403" i="24"/>
  <c r="AT402" i="24"/>
  <c r="AS402" i="24"/>
  <c r="AR402" i="24"/>
  <c r="AQ402" i="24"/>
  <c r="AP402" i="24"/>
  <c r="AO402" i="24"/>
  <c r="AN402" i="24"/>
  <c r="AM402" i="24"/>
  <c r="AL402" i="24"/>
  <c r="AK402" i="24"/>
  <c r="AJ402" i="24"/>
  <c r="AI402" i="24"/>
  <c r="AH402" i="24"/>
  <c r="AG402" i="24"/>
  <c r="AF402" i="24"/>
  <c r="AE402" i="24"/>
  <c r="AD402" i="24"/>
  <c r="AB402" i="24"/>
  <c r="AA402" i="24"/>
  <c r="Z402" i="24"/>
  <c r="Y402" i="24"/>
  <c r="X402" i="24"/>
  <c r="W402" i="24"/>
  <c r="V402" i="24"/>
  <c r="U402" i="24"/>
  <c r="T402" i="24"/>
  <c r="S402" i="24"/>
  <c r="R402" i="24"/>
  <c r="Q402" i="24"/>
  <c r="P402" i="24"/>
  <c r="O402" i="24"/>
  <c r="N402" i="24"/>
  <c r="M402" i="24"/>
  <c r="L402" i="24"/>
  <c r="K402" i="24"/>
  <c r="J402" i="24"/>
  <c r="I402" i="24"/>
  <c r="H402" i="24"/>
  <c r="G402" i="24"/>
  <c r="F402" i="24"/>
  <c r="E402" i="24"/>
  <c r="D402" i="24"/>
  <c r="C402" i="24"/>
  <c r="B402" i="24"/>
  <c r="A402" i="24"/>
  <c r="AT401" i="24"/>
  <c r="P401" i="24"/>
  <c r="O401" i="24"/>
  <c r="N401" i="24"/>
  <c r="M401" i="24"/>
  <c r="L401" i="24"/>
  <c r="K401" i="24"/>
  <c r="J401" i="24"/>
  <c r="I401" i="24"/>
  <c r="H401" i="24"/>
  <c r="G401" i="24"/>
  <c r="F401" i="24"/>
  <c r="E401" i="24"/>
  <c r="D401" i="24"/>
  <c r="C401" i="24"/>
  <c r="B401" i="24"/>
  <c r="A401" i="24"/>
  <c r="AT400" i="24"/>
  <c r="AS400" i="24"/>
  <c r="AR400" i="24"/>
  <c r="AQ400" i="24"/>
  <c r="AP400" i="24"/>
  <c r="AO400" i="24"/>
  <c r="AN400" i="24"/>
  <c r="AM400" i="24"/>
  <c r="AL400" i="24"/>
  <c r="AK400" i="24"/>
  <c r="AJ400" i="24"/>
  <c r="AI400" i="24"/>
  <c r="AH400" i="24"/>
  <c r="AG400" i="24"/>
  <c r="AF400" i="24"/>
  <c r="AE400" i="24"/>
  <c r="AD400" i="24"/>
  <c r="AB400" i="24"/>
  <c r="AA400" i="24"/>
  <c r="Z400" i="24"/>
  <c r="Y400" i="24"/>
  <c r="X400" i="24"/>
  <c r="W400" i="24"/>
  <c r="V400" i="24"/>
  <c r="U400" i="24"/>
  <c r="T400" i="24"/>
  <c r="S400" i="24"/>
  <c r="R400" i="24"/>
  <c r="Q400" i="24"/>
  <c r="P400" i="24"/>
  <c r="O400" i="24"/>
  <c r="N400" i="24"/>
  <c r="M400" i="24"/>
  <c r="L400" i="24"/>
  <c r="K400" i="24"/>
  <c r="J400" i="24"/>
  <c r="I400" i="24"/>
  <c r="H400" i="24"/>
  <c r="G400" i="24"/>
  <c r="F400" i="24"/>
  <c r="E400" i="24"/>
  <c r="D400" i="24"/>
  <c r="C400" i="24"/>
  <c r="B400" i="24"/>
  <c r="A400" i="24"/>
  <c r="AT399" i="24"/>
  <c r="AS399" i="24"/>
  <c r="AR399" i="24"/>
  <c r="AQ399" i="24"/>
  <c r="AP399" i="24"/>
  <c r="AO399" i="24"/>
  <c r="AN399" i="24"/>
  <c r="AM399" i="24"/>
  <c r="AL399" i="24"/>
  <c r="AK399" i="24"/>
  <c r="AJ399" i="24"/>
  <c r="AI399" i="24"/>
  <c r="AH399" i="24"/>
  <c r="AG399" i="24"/>
  <c r="AF399" i="24"/>
  <c r="AE399" i="24"/>
  <c r="AD399" i="24"/>
  <c r="P399" i="24"/>
  <c r="O399" i="24"/>
  <c r="N399" i="24"/>
  <c r="M399" i="24"/>
  <c r="L399" i="24"/>
  <c r="K399" i="24"/>
  <c r="J399" i="24"/>
  <c r="I399" i="24"/>
  <c r="H399" i="24"/>
  <c r="G399" i="24"/>
  <c r="F399" i="24"/>
  <c r="E399" i="24"/>
  <c r="D399" i="24"/>
  <c r="C399" i="24"/>
  <c r="B399" i="24"/>
  <c r="A399" i="24"/>
  <c r="AT398" i="24"/>
  <c r="AS398" i="24"/>
  <c r="AR398" i="24"/>
  <c r="AQ398" i="24"/>
  <c r="AP398" i="24"/>
  <c r="AO398" i="24"/>
  <c r="AN398" i="24"/>
  <c r="AM398" i="24"/>
  <c r="AL398" i="24"/>
  <c r="AK398" i="24"/>
  <c r="AJ398" i="24"/>
  <c r="AI398" i="24"/>
  <c r="AH398" i="24"/>
  <c r="AG398" i="24"/>
  <c r="AF398" i="24"/>
  <c r="AE398" i="24"/>
  <c r="AD398" i="24"/>
  <c r="Q398" i="24"/>
  <c r="P398" i="24"/>
  <c r="O398" i="24"/>
  <c r="N398" i="24"/>
  <c r="M398" i="24"/>
  <c r="L398" i="24"/>
  <c r="K398" i="24"/>
  <c r="J398" i="24"/>
  <c r="I398" i="24"/>
  <c r="H398" i="24"/>
  <c r="G398" i="24"/>
  <c r="F398" i="24"/>
  <c r="E398" i="24"/>
  <c r="D398" i="24"/>
  <c r="C398" i="24"/>
  <c r="B398" i="24"/>
  <c r="A398" i="24"/>
  <c r="AT397" i="24"/>
  <c r="AG397" i="24"/>
  <c r="AF397" i="24"/>
  <c r="AE397" i="24"/>
  <c r="AD397" i="24"/>
  <c r="T397" i="24"/>
  <c r="S397" i="24"/>
  <c r="R397" i="24"/>
  <c r="Q397" i="24"/>
  <c r="P397" i="24"/>
  <c r="O397" i="24"/>
  <c r="N397" i="24"/>
  <c r="M397" i="24"/>
  <c r="L397" i="24"/>
  <c r="K397" i="24"/>
  <c r="J397" i="24"/>
  <c r="I397" i="24"/>
  <c r="H397" i="24"/>
  <c r="G397" i="24"/>
  <c r="F397" i="24"/>
  <c r="E397" i="24"/>
  <c r="D397" i="24"/>
  <c r="C397" i="24"/>
  <c r="B397" i="24"/>
  <c r="A397" i="24"/>
  <c r="AT396" i="24"/>
  <c r="AH396" i="24"/>
  <c r="AG396" i="24"/>
  <c r="AF396" i="24"/>
  <c r="AE396" i="24"/>
  <c r="AD396" i="24"/>
  <c r="X396" i="24"/>
  <c r="W396" i="24"/>
  <c r="V396" i="24"/>
  <c r="U396" i="24"/>
  <c r="T396" i="24"/>
  <c r="S396" i="24"/>
  <c r="R396" i="24"/>
  <c r="Q396" i="24"/>
  <c r="P396" i="24"/>
  <c r="O396" i="24"/>
  <c r="N396" i="24"/>
  <c r="M396" i="24"/>
  <c r="L396" i="24"/>
  <c r="K396" i="24"/>
  <c r="J396" i="24"/>
  <c r="I396" i="24"/>
  <c r="H396" i="24"/>
  <c r="G396" i="24"/>
  <c r="F396" i="24"/>
  <c r="E396" i="24"/>
  <c r="D396" i="24"/>
  <c r="C396" i="24"/>
  <c r="B396" i="24"/>
  <c r="A396" i="24"/>
  <c r="AT395" i="24"/>
  <c r="AS395" i="24"/>
  <c r="AR395" i="24"/>
  <c r="AQ395" i="24"/>
  <c r="AP395" i="24"/>
  <c r="AO395" i="24"/>
  <c r="AG395" i="24"/>
  <c r="AF395" i="24"/>
  <c r="AE395" i="24"/>
  <c r="AD395" i="24"/>
  <c r="T395" i="24"/>
  <c r="S395" i="24"/>
  <c r="R395" i="24"/>
  <c r="Q395" i="24"/>
  <c r="P395" i="24"/>
  <c r="O395" i="24"/>
  <c r="N395" i="24"/>
  <c r="M395" i="24"/>
  <c r="L395" i="24"/>
  <c r="K395" i="24"/>
  <c r="J395" i="24"/>
  <c r="I395" i="24"/>
  <c r="H395" i="24"/>
  <c r="G395" i="24"/>
  <c r="F395" i="24"/>
  <c r="E395" i="24"/>
  <c r="D395" i="24"/>
  <c r="C395" i="24"/>
  <c r="B395" i="24"/>
  <c r="A395" i="24"/>
  <c r="AT394" i="24"/>
  <c r="AF394" i="24"/>
  <c r="AE394" i="24"/>
  <c r="AD394" i="24"/>
  <c r="P394" i="24"/>
  <c r="O394" i="24"/>
  <c r="N394" i="24"/>
  <c r="M394" i="24"/>
  <c r="L394" i="24"/>
  <c r="K394" i="24"/>
  <c r="J394" i="24"/>
  <c r="I394" i="24"/>
  <c r="H394" i="24"/>
  <c r="G394" i="24"/>
  <c r="F394" i="24"/>
  <c r="E394" i="24"/>
  <c r="D394" i="24"/>
  <c r="C394" i="24"/>
  <c r="B394" i="24"/>
  <c r="A394" i="24"/>
  <c r="AT393" i="24"/>
  <c r="AS393" i="24"/>
  <c r="AR393" i="24"/>
  <c r="AQ393" i="24"/>
  <c r="AP393" i="24"/>
  <c r="AO393" i="24"/>
  <c r="AN393" i="24"/>
  <c r="AM393" i="24"/>
  <c r="AL393" i="24"/>
  <c r="AK393" i="24"/>
  <c r="AJ393" i="24"/>
  <c r="AI393" i="24"/>
  <c r="AH393" i="24"/>
  <c r="AG393" i="24"/>
  <c r="AF393" i="24"/>
  <c r="AE393" i="24"/>
  <c r="AD393" i="24"/>
  <c r="AB393" i="24"/>
  <c r="AA393" i="24"/>
  <c r="Z393" i="24"/>
  <c r="Y393" i="24"/>
  <c r="X393" i="24"/>
  <c r="W393" i="24"/>
  <c r="V393" i="24"/>
  <c r="U393" i="24"/>
  <c r="T393" i="24"/>
  <c r="S393" i="24"/>
  <c r="R393" i="24"/>
  <c r="Q393" i="24"/>
  <c r="P393" i="24"/>
  <c r="O393" i="24"/>
  <c r="N393" i="24"/>
  <c r="M393" i="24"/>
  <c r="L393" i="24"/>
  <c r="K393" i="24"/>
  <c r="J393" i="24"/>
  <c r="I393" i="24"/>
  <c r="H393" i="24"/>
  <c r="G393" i="24"/>
  <c r="F393" i="24"/>
  <c r="E393" i="24"/>
  <c r="D393" i="24"/>
  <c r="C393" i="24"/>
  <c r="B393" i="24"/>
  <c r="A393" i="24"/>
  <c r="AT392" i="24"/>
  <c r="AS392" i="24"/>
  <c r="AR392" i="24"/>
  <c r="AQ392" i="24"/>
  <c r="AP392" i="24"/>
  <c r="AO392" i="24"/>
  <c r="AN392" i="24"/>
  <c r="AM392" i="24"/>
  <c r="AL392" i="24"/>
  <c r="AK392" i="24"/>
  <c r="AJ392" i="24"/>
  <c r="AI392" i="24"/>
  <c r="AH392" i="24"/>
  <c r="AG392" i="24"/>
  <c r="AF392" i="24"/>
  <c r="AE392" i="24"/>
  <c r="AD392" i="24"/>
  <c r="AB392" i="24"/>
  <c r="AA392" i="24"/>
  <c r="Y392" i="24"/>
  <c r="X392" i="24"/>
  <c r="W392" i="24"/>
  <c r="V392" i="24"/>
  <c r="U392" i="24"/>
  <c r="T392" i="24"/>
  <c r="S392" i="24"/>
  <c r="R392" i="24"/>
  <c r="Q392" i="24"/>
  <c r="P392" i="24"/>
  <c r="O392" i="24"/>
  <c r="N392" i="24"/>
  <c r="M392" i="24"/>
  <c r="L392" i="24"/>
  <c r="K392" i="24"/>
  <c r="J392" i="24"/>
  <c r="I392" i="24"/>
  <c r="H392" i="24"/>
  <c r="G392" i="24"/>
  <c r="F392" i="24"/>
  <c r="E392" i="24"/>
  <c r="D392" i="24"/>
  <c r="C392" i="24"/>
  <c r="B392" i="24"/>
  <c r="A392" i="24"/>
  <c r="AT391" i="24"/>
  <c r="AS391" i="24"/>
  <c r="AR391" i="24"/>
  <c r="AQ391" i="24"/>
  <c r="AP391" i="24"/>
  <c r="AO391" i="24"/>
  <c r="AN391" i="24"/>
  <c r="AM391" i="24"/>
  <c r="AL391" i="24"/>
  <c r="AK391" i="24"/>
  <c r="AJ391" i="24"/>
  <c r="AI391" i="24"/>
  <c r="AH391" i="24"/>
  <c r="AG391" i="24"/>
  <c r="AF391" i="24"/>
  <c r="AE391" i="24"/>
  <c r="AD391" i="24"/>
  <c r="AB391" i="24"/>
  <c r="AA391" i="24"/>
  <c r="X391" i="24"/>
  <c r="W391" i="24"/>
  <c r="V391" i="24"/>
  <c r="U391" i="24"/>
  <c r="T391" i="24"/>
  <c r="S391" i="24"/>
  <c r="R391" i="24"/>
  <c r="Q391" i="24"/>
  <c r="P391" i="24"/>
  <c r="O391" i="24"/>
  <c r="N391" i="24"/>
  <c r="M391" i="24"/>
  <c r="L391" i="24"/>
  <c r="K391" i="24"/>
  <c r="J391" i="24"/>
  <c r="I391" i="24"/>
  <c r="H391" i="24"/>
  <c r="G391" i="24"/>
  <c r="F391" i="24"/>
  <c r="E391" i="24"/>
  <c r="D391" i="24"/>
  <c r="C391" i="24"/>
  <c r="B391" i="24"/>
  <c r="A391" i="24"/>
  <c r="AT390" i="24"/>
  <c r="AG390" i="24"/>
  <c r="AF390" i="24"/>
  <c r="AE390" i="24"/>
  <c r="AD390" i="24"/>
  <c r="T390" i="24"/>
  <c r="S390" i="24"/>
  <c r="R390" i="24"/>
  <c r="Q390" i="24"/>
  <c r="P390" i="24"/>
  <c r="O390" i="24"/>
  <c r="N390" i="24"/>
  <c r="M390" i="24"/>
  <c r="L390" i="24"/>
  <c r="K390" i="24"/>
  <c r="J390" i="24"/>
  <c r="I390" i="24"/>
  <c r="H390" i="24"/>
  <c r="G390" i="24"/>
  <c r="F390" i="24"/>
  <c r="E390" i="24"/>
  <c r="D390" i="24"/>
  <c r="C390" i="24"/>
  <c r="B390" i="24"/>
  <c r="A390" i="24"/>
  <c r="AT389" i="24"/>
  <c r="AG389" i="24"/>
  <c r="AF389" i="24"/>
  <c r="AE389" i="24"/>
  <c r="AD389" i="24"/>
  <c r="T389" i="24"/>
  <c r="S389" i="24"/>
  <c r="R389" i="24"/>
  <c r="Q389" i="24"/>
  <c r="P389" i="24"/>
  <c r="O389" i="24"/>
  <c r="N389" i="24"/>
  <c r="M389" i="24"/>
  <c r="L389" i="24"/>
  <c r="K389" i="24"/>
  <c r="J389" i="24"/>
  <c r="I389" i="24"/>
  <c r="H389" i="24"/>
  <c r="G389" i="24"/>
  <c r="F389" i="24"/>
  <c r="E389" i="24"/>
  <c r="D389" i="24"/>
  <c r="C389" i="24"/>
  <c r="B389" i="24"/>
  <c r="A389" i="24"/>
  <c r="AT388" i="24"/>
  <c r="AS388" i="24"/>
  <c r="AR388" i="24"/>
  <c r="AQ388" i="24"/>
  <c r="AP388" i="24"/>
  <c r="AO388" i="24"/>
  <c r="AN388" i="24"/>
  <c r="AM388" i="24"/>
  <c r="AL388" i="24"/>
  <c r="AK388" i="24"/>
  <c r="AJ388" i="24"/>
  <c r="AI388" i="24"/>
  <c r="AH388" i="24"/>
  <c r="AG388" i="24"/>
  <c r="AF388" i="24"/>
  <c r="AE388" i="24"/>
  <c r="AD388" i="24"/>
  <c r="U388" i="24"/>
  <c r="T388" i="24"/>
  <c r="S388" i="24"/>
  <c r="R388" i="24"/>
  <c r="Q388" i="24"/>
  <c r="P388" i="24"/>
  <c r="O388" i="24"/>
  <c r="N388" i="24"/>
  <c r="M388" i="24"/>
  <c r="L388" i="24"/>
  <c r="K388" i="24"/>
  <c r="J388" i="24"/>
  <c r="I388" i="24"/>
  <c r="H388" i="24"/>
  <c r="G388" i="24"/>
  <c r="F388" i="24"/>
  <c r="E388" i="24"/>
  <c r="D388" i="24"/>
  <c r="C388" i="24"/>
  <c r="B388" i="24"/>
  <c r="A388" i="24"/>
  <c r="AT387" i="24"/>
  <c r="AS387" i="24"/>
  <c r="AR387" i="24"/>
  <c r="AQ387" i="24"/>
  <c r="AP387" i="24"/>
  <c r="AO387" i="24"/>
  <c r="AN387" i="24"/>
  <c r="AM387" i="24"/>
  <c r="AL387" i="24"/>
  <c r="AK387" i="24"/>
  <c r="AJ387" i="24"/>
  <c r="AI387" i="24"/>
  <c r="AH387" i="24"/>
  <c r="AG387" i="24"/>
  <c r="AF387" i="24"/>
  <c r="AE387" i="24"/>
  <c r="AD387" i="24"/>
  <c r="U387" i="24"/>
  <c r="T387" i="24"/>
  <c r="S387" i="24"/>
  <c r="R387" i="24"/>
  <c r="Q387" i="24"/>
  <c r="P387" i="24"/>
  <c r="O387" i="24"/>
  <c r="N387" i="24"/>
  <c r="M387" i="24"/>
  <c r="L387" i="24"/>
  <c r="K387" i="24"/>
  <c r="J387" i="24"/>
  <c r="I387" i="24"/>
  <c r="H387" i="24"/>
  <c r="G387" i="24"/>
  <c r="F387" i="24"/>
  <c r="E387" i="24"/>
  <c r="D387" i="24"/>
  <c r="C387" i="24"/>
  <c r="B387" i="24"/>
  <c r="A387" i="24"/>
  <c r="AT386" i="24"/>
  <c r="AS386" i="24"/>
  <c r="AR386" i="24"/>
  <c r="AQ386" i="24"/>
  <c r="AP386" i="24"/>
  <c r="AO386" i="24"/>
  <c r="AN386" i="24"/>
  <c r="AM386" i="24"/>
  <c r="AL386" i="24"/>
  <c r="AK386" i="24"/>
  <c r="AJ386" i="24"/>
  <c r="AI386" i="24"/>
  <c r="AH386" i="24"/>
  <c r="AG386" i="24"/>
  <c r="AF386" i="24"/>
  <c r="AE386" i="24"/>
  <c r="AD386" i="24"/>
  <c r="AB386" i="24"/>
  <c r="AA386" i="24"/>
  <c r="Z386" i="24"/>
  <c r="Y386" i="24"/>
  <c r="X386" i="24"/>
  <c r="W386" i="24"/>
  <c r="V386" i="24"/>
  <c r="U386" i="24"/>
  <c r="T386" i="24"/>
  <c r="S386" i="24"/>
  <c r="R386" i="24"/>
  <c r="Q386" i="24"/>
  <c r="P386" i="24"/>
  <c r="O386" i="24"/>
  <c r="N386" i="24"/>
  <c r="M386" i="24"/>
  <c r="L386" i="24"/>
  <c r="K386" i="24"/>
  <c r="J386" i="24"/>
  <c r="I386" i="24"/>
  <c r="H386" i="24"/>
  <c r="G386" i="24"/>
  <c r="F386" i="24"/>
  <c r="E386" i="24"/>
  <c r="D386" i="24"/>
  <c r="C386" i="24"/>
  <c r="B386" i="24"/>
  <c r="A386" i="24"/>
  <c r="AT385" i="24"/>
  <c r="AS385" i="24"/>
  <c r="AR385" i="24"/>
  <c r="AQ385" i="24"/>
  <c r="AP385" i="24"/>
  <c r="AO385" i="24"/>
  <c r="AN385" i="24"/>
  <c r="AM385" i="24"/>
  <c r="AL385" i="24"/>
  <c r="AK385" i="24"/>
  <c r="AJ385" i="24"/>
  <c r="AI385" i="24"/>
  <c r="AH385" i="24"/>
  <c r="AG385" i="24"/>
  <c r="AF385" i="24"/>
  <c r="AE385" i="24"/>
  <c r="AD385" i="24"/>
  <c r="X385" i="24"/>
  <c r="W385" i="24"/>
  <c r="V385" i="24"/>
  <c r="U385" i="24"/>
  <c r="T385" i="24"/>
  <c r="S385" i="24"/>
  <c r="R385" i="24"/>
  <c r="Q385" i="24"/>
  <c r="P385" i="24"/>
  <c r="O385" i="24"/>
  <c r="N385" i="24"/>
  <c r="M385" i="24"/>
  <c r="L385" i="24"/>
  <c r="K385" i="24"/>
  <c r="J385" i="24"/>
  <c r="I385" i="24"/>
  <c r="H385" i="24"/>
  <c r="G385" i="24"/>
  <c r="F385" i="24"/>
  <c r="E385" i="24"/>
  <c r="D385" i="24"/>
  <c r="C385" i="24"/>
  <c r="B385" i="24"/>
  <c r="A385" i="24"/>
  <c r="AT384" i="24"/>
  <c r="AG384" i="24"/>
  <c r="AF384" i="24"/>
  <c r="AE384" i="24"/>
  <c r="AD384" i="24"/>
  <c r="T384" i="24"/>
  <c r="S384" i="24"/>
  <c r="R384" i="24"/>
  <c r="Q384" i="24"/>
  <c r="P384" i="24"/>
  <c r="O384" i="24"/>
  <c r="N384" i="24"/>
  <c r="M384" i="24"/>
  <c r="L384" i="24"/>
  <c r="K384" i="24"/>
  <c r="J384" i="24"/>
  <c r="I384" i="24"/>
  <c r="H384" i="24"/>
  <c r="G384" i="24"/>
  <c r="F384" i="24"/>
  <c r="E384" i="24"/>
  <c r="D384" i="24"/>
  <c r="C384" i="24"/>
  <c r="B384" i="24"/>
  <c r="A384" i="24"/>
  <c r="AT383" i="24"/>
  <c r="AG383" i="24"/>
  <c r="AF383" i="24"/>
  <c r="AE383" i="24"/>
  <c r="AD383" i="24"/>
  <c r="T383" i="24"/>
  <c r="S383" i="24"/>
  <c r="R383" i="24"/>
  <c r="Q383" i="24"/>
  <c r="P383" i="24"/>
  <c r="O383" i="24"/>
  <c r="N383" i="24"/>
  <c r="M383" i="24"/>
  <c r="L383" i="24"/>
  <c r="K383" i="24"/>
  <c r="J383" i="24"/>
  <c r="I383" i="24"/>
  <c r="H383" i="24"/>
  <c r="G383" i="24"/>
  <c r="F383" i="24"/>
  <c r="E383" i="24"/>
  <c r="D383" i="24"/>
  <c r="C383" i="24"/>
  <c r="B383" i="24"/>
  <c r="A383" i="24"/>
  <c r="AT382" i="24"/>
  <c r="AS382" i="24"/>
  <c r="AR382" i="24"/>
  <c r="AQ382" i="24"/>
  <c r="AP382" i="24"/>
  <c r="AO382" i="24"/>
  <c r="AN382" i="24"/>
  <c r="AM382" i="24"/>
  <c r="AL382" i="24"/>
  <c r="AK382" i="24"/>
  <c r="AJ382" i="24"/>
  <c r="AI382" i="24"/>
  <c r="AH382" i="24"/>
  <c r="AG382" i="24"/>
  <c r="AF382" i="24"/>
  <c r="AE382" i="24"/>
  <c r="AD382" i="24"/>
  <c r="AB382" i="24"/>
  <c r="AA382" i="24"/>
  <c r="Z382" i="24"/>
  <c r="Y382" i="24"/>
  <c r="X382" i="24"/>
  <c r="W382" i="24"/>
  <c r="V382" i="24"/>
  <c r="U382" i="24"/>
  <c r="T382" i="24"/>
  <c r="S382" i="24"/>
  <c r="R382" i="24"/>
  <c r="Q382" i="24"/>
  <c r="P382" i="24"/>
  <c r="O382" i="24"/>
  <c r="N382" i="24"/>
  <c r="M382" i="24"/>
  <c r="L382" i="24"/>
  <c r="K382" i="24"/>
  <c r="J382" i="24"/>
  <c r="I382" i="24"/>
  <c r="H382" i="24"/>
  <c r="G382" i="24"/>
  <c r="F382" i="24"/>
  <c r="E382" i="24"/>
  <c r="D382" i="24"/>
  <c r="C382" i="24"/>
  <c r="B382" i="24"/>
  <c r="A382" i="24"/>
  <c r="AT381" i="24"/>
  <c r="AS381" i="24"/>
  <c r="AR381" i="24"/>
  <c r="AQ381" i="24"/>
  <c r="AP381" i="24"/>
  <c r="AO381" i="24"/>
  <c r="AN381" i="24"/>
  <c r="AM381" i="24"/>
  <c r="AL381" i="24"/>
  <c r="AK381" i="24"/>
  <c r="AJ381" i="24"/>
  <c r="AE381" i="24"/>
  <c r="AD381" i="24"/>
  <c r="X381" i="24"/>
  <c r="W381" i="24"/>
  <c r="T381" i="24"/>
  <c r="S381" i="24"/>
  <c r="R381" i="24"/>
  <c r="Q381" i="24"/>
  <c r="P381" i="24"/>
  <c r="O381" i="24"/>
  <c r="N381" i="24"/>
  <c r="M381" i="24"/>
  <c r="L381" i="24"/>
  <c r="K381" i="24"/>
  <c r="J381" i="24"/>
  <c r="I381" i="24"/>
  <c r="H381" i="24"/>
  <c r="G381" i="24"/>
  <c r="F381" i="24"/>
  <c r="E381" i="24"/>
  <c r="D381" i="24"/>
  <c r="C381" i="24"/>
  <c r="B381" i="24"/>
  <c r="A381" i="24"/>
  <c r="AT380" i="24"/>
  <c r="AS380" i="24"/>
  <c r="AR380" i="24"/>
  <c r="AQ380" i="24"/>
  <c r="AP380" i="24"/>
  <c r="AO380" i="24"/>
  <c r="AN380" i="24"/>
  <c r="AM380" i="24"/>
  <c r="AL380" i="24"/>
  <c r="AK380" i="24"/>
  <c r="AJ380" i="24"/>
  <c r="AI380" i="24"/>
  <c r="AH380" i="24"/>
  <c r="AG380" i="24"/>
  <c r="AF380" i="24"/>
  <c r="AE380" i="24"/>
  <c r="AD380" i="24"/>
  <c r="AA380" i="24"/>
  <c r="Z380" i="24"/>
  <c r="Y380" i="24"/>
  <c r="X380" i="24"/>
  <c r="W380" i="24"/>
  <c r="V380" i="24"/>
  <c r="U380" i="24"/>
  <c r="T380" i="24"/>
  <c r="S380" i="24"/>
  <c r="R380" i="24"/>
  <c r="Q380" i="24"/>
  <c r="P380" i="24"/>
  <c r="O380" i="24"/>
  <c r="N380" i="24"/>
  <c r="M380" i="24"/>
  <c r="L380" i="24"/>
  <c r="K380" i="24"/>
  <c r="J380" i="24"/>
  <c r="I380" i="24"/>
  <c r="H380" i="24"/>
  <c r="G380" i="24"/>
  <c r="F380" i="24"/>
  <c r="E380" i="24"/>
  <c r="D380" i="24"/>
  <c r="C380" i="24"/>
  <c r="B380" i="24"/>
  <c r="A380" i="24"/>
  <c r="AT379" i="24"/>
  <c r="AS379" i="24"/>
  <c r="AR379" i="24"/>
  <c r="AQ379" i="24"/>
  <c r="AP379" i="24"/>
  <c r="AO379" i="24"/>
  <c r="AN379" i="24"/>
  <c r="AM379" i="24"/>
  <c r="AL379" i="24"/>
  <c r="AK379" i="24"/>
  <c r="AJ379" i="24"/>
  <c r="AI379" i="24"/>
  <c r="AH379" i="24"/>
  <c r="AG379" i="24"/>
  <c r="AF379" i="24"/>
  <c r="AE379" i="24"/>
  <c r="AD379" i="24"/>
  <c r="AB379" i="24"/>
  <c r="AA379" i="24"/>
  <c r="Z379" i="24"/>
  <c r="Y379" i="24"/>
  <c r="X379" i="24"/>
  <c r="W379" i="24"/>
  <c r="V379" i="24"/>
  <c r="U379" i="24"/>
  <c r="T379" i="24"/>
  <c r="S379" i="24"/>
  <c r="R379" i="24"/>
  <c r="Q379" i="24"/>
  <c r="P379" i="24"/>
  <c r="O379" i="24"/>
  <c r="N379" i="24"/>
  <c r="M379" i="24"/>
  <c r="L379" i="24"/>
  <c r="K379" i="24"/>
  <c r="J379" i="24"/>
  <c r="I379" i="24"/>
  <c r="H379" i="24"/>
  <c r="G379" i="24"/>
  <c r="F379" i="24"/>
  <c r="E379" i="24"/>
  <c r="D379" i="24"/>
  <c r="C379" i="24"/>
  <c r="B379" i="24"/>
  <c r="A379" i="24"/>
  <c r="AT378" i="24"/>
  <c r="AE378" i="24"/>
  <c r="AD378" i="24"/>
  <c r="P378" i="24"/>
  <c r="O378" i="24"/>
  <c r="N378" i="24"/>
  <c r="M378" i="24"/>
  <c r="L378" i="24"/>
  <c r="K378" i="24"/>
  <c r="J378" i="24"/>
  <c r="I378" i="24"/>
  <c r="H378" i="24"/>
  <c r="G378" i="24"/>
  <c r="F378" i="24"/>
  <c r="E378" i="24"/>
  <c r="D378" i="24"/>
  <c r="C378" i="24"/>
  <c r="B378" i="24"/>
  <c r="A378" i="24"/>
  <c r="AT377" i="24"/>
  <c r="AS377" i="24"/>
  <c r="AR377" i="24"/>
  <c r="AQ377" i="24"/>
  <c r="AP377" i="24"/>
  <c r="AO377" i="24"/>
  <c r="AN377" i="24"/>
  <c r="AM377" i="24"/>
  <c r="AL377" i="24"/>
  <c r="AK377" i="24"/>
  <c r="AJ377" i="24"/>
  <c r="AI377" i="24"/>
  <c r="AH377" i="24"/>
  <c r="AG377" i="24"/>
  <c r="AF377" i="24"/>
  <c r="AE377" i="24"/>
  <c r="AD377" i="24"/>
  <c r="Q377" i="24"/>
  <c r="P377" i="24"/>
  <c r="O377" i="24"/>
  <c r="N377" i="24"/>
  <c r="M377" i="24"/>
  <c r="L377" i="24"/>
  <c r="K377" i="24"/>
  <c r="J377" i="24"/>
  <c r="I377" i="24"/>
  <c r="H377" i="24"/>
  <c r="G377" i="24"/>
  <c r="F377" i="24"/>
  <c r="E377" i="24"/>
  <c r="D377" i="24"/>
  <c r="C377" i="24"/>
  <c r="B377" i="24"/>
  <c r="A377" i="24"/>
  <c r="AT376" i="24"/>
  <c r="AF376" i="24"/>
  <c r="AE376" i="24"/>
  <c r="AD376" i="24"/>
  <c r="T376" i="24"/>
  <c r="S376" i="24"/>
  <c r="R376" i="24"/>
  <c r="Q376" i="24"/>
  <c r="P376" i="24"/>
  <c r="O376" i="24"/>
  <c r="N376" i="24"/>
  <c r="M376" i="24"/>
  <c r="L376" i="24"/>
  <c r="K376" i="24"/>
  <c r="J376" i="24"/>
  <c r="I376" i="24"/>
  <c r="H376" i="24"/>
  <c r="G376" i="24"/>
  <c r="F376" i="24"/>
  <c r="E376" i="24"/>
  <c r="D376" i="24"/>
  <c r="C376" i="24"/>
  <c r="B376" i="24"/>
  <c r="A376" i="24"/>
  <c r="AT375" i="24"/>
  <c r="AS375" i="24"/>
  <c r="AR375" i="24"/>
  <c r="AQ375" i="24"/>
  <c r="AP375" i="24"/>
  <c r="AO375" i="24"/>
  <c r="AN375" i="24"/>
  <c r="AM375" i="24"/>
  <c r="AL375" i="24"/>
  <c r="AK375" i="24"/>
  <c r="AJ375" i="24"/>
  <c r="AI375" i="24"/>
  <c r="AH375" i="24"/>
  <c r="AG375" i="24"/>
  <c r="AF375" i="24"/>
  <c r="AE375" i="24"/>
  <c r="AD375" i="24"/>
  <c r="Q375" i="24"/>
  <c r="P375" i="24"/>
  <c r="O375" i="24"/>
  <c r="N375" i="24"/>
  <c r="M375" i="24"/>
  <c r="L375" i="24"/>
  <c r="K375" i="24"/>
  <c r="J375" i="24"/>
  <c r="I375" i="24"/>
  <c r="H375" i="24"/>
  <c r="G375" i="24"/>
  <c r="F375" i="24"/>
  <c r="E375" i="24"/>
  <c r="D375" i="24"/>
  <c r="C375" i="24"/>
  <c r="B375" i="24"/>
  <c r="A375" i="24"/>
  <c r="AT374" i="24"/>
  <c r="AG374" i="24"/>
  <c r="AF374" i="24"/>
  <c r="AE374" i="24"/>
  <c r="AD374" i="24"/>
  <c r="X374" i="24"/>
  <c r="W374" i="24"/>
  <c r="V374" i="24"/>
  <c r="U374" i="24"/>
  <c r="T374" i="24"/>
  <c r="S374" i="24"/>
  <c r="R374" i="24"/>
  <c r="Q374" i="24"/>
  <c r="P374" i="24"/>
  <c r="O374" i="24"/>
  <c r="N374" i="24"/>
  <c r="M374" i="24"/>
  <c r="L374" i="24"/>
  <c r="K374" i="24"/>
  <c r="J374" i="24"/>
  <c r="I374" i="24"/>
  <c r="H374" i="24"/>
  <c r="G374" i="24"/>
  <c r="F374" i="24"/>
  <c r="E374" i="24"/>
  <c r="D374" i="24"/>
  <c r="C374" i="24"/>
  <c r="B374" i="24"/>
  <c r="A374" i="24"/>
  <c r="AT373" i="24"/>
  <c r="AF373" i="24"/>
  <c r="AE373" i="24"/>
  <c r="AD373" i="24"/>
  <c r="T373" i="24"/>
  <c r="S373" i="24"/>
  <c r="R373" i="24"/>
  <c r="Q373" i="24"/>
  <c r="P373" i="24"/>
  <c r="O373" i="24"/>
  <c r="N373" i="24"/>
  <c r="M373" i="24"/>
  <c r="L373" i="24"/>
  <c r="K373" i="24"/>
  <c r="J373" i="24"/>
  <c r="I373" i="24"/>
  <c r="H373" i="24"/>
  <c r="G373" i="24"/>
  <c r="F373" i="24"/>
  <c r="E373" i="24"/>
  <c r="D373" i="24"/>
  <c r="C373" i="24"/>
  <c r="B373" i="24"/>
  <c r="A373" i="24"/>
  <c r="AT372" i="24"/>
  <c r="AF372" i="24"/>
  <c r="AE372" i="24"/>
  <c r="AD372" i="24"/>
  <c r="P372" i="24"/>
  <c r="O372" i="24"/>
  <c r="N372" i="24"/>
  <c r="M372" i="24"/>
  <c r="L372" i="24"/>
  <c r="K372" i="24"/>
  <c r="J372" i="24"/>
  <c r="I372" i="24"/>
  <c r="H372" i="24"/>
  <c r="G372" i="24"/>
  <c r="F372" i="24"/>
  <c r="E372" i="24"/>
  <c r="D372" i="24"/>
  <c r="C372" i="24"/>
  <c r="B372" i="24"/>
  <c r="A372" i="24"/>
  <c r="AT371" i="24"/>
  <c r="AS371" i="24"/>
  <c r="AR371" i="24"/>
  <c r="AQ371" i="24"/>
  <c r="AP371" i="24"/>
  <c r="AO371" i="24"/>
  <c r="AN371" i="24"/>
  <c r="AM371" i="24"/>
  <c r="AL371" i="24"/>
  <c r="AK371" i="24"/>
  <c r="AJ371" i="24"/>
  <c r="AI371" i="24"/>
  <c r="AH371" i="24"/>
  <c r="AG371" i="24"/>
  <c r="AF371" i="24"/>
  <c r="AE371" i="24"/>
  <c r="AD371" i="24"/>
  <c r="AB371" i="24"/>
  <c r="AA371" i="24"/>
  <c r="Z371" i="24"/>
  <c r="Y371" i="24"/>
  <c r="X371" i="24"/>
  <c r="W371" i="24"/>
  <c r="V371" i="24"/>
  <c r="U371" i="24"/>
  <c r="T371" i="24"/>
  <c r="S371" i="24"/>
  <c r="R371" i="24"/>
  <c r="Q371" i="24"/>
  <c r="P371" i="24"/>
  <c r="O371" i="24"/>
  <c r="N371" i="24"/>
  <c r="M371" i="24"/>
  <c r="L371" i="24"/>
  <c r="K371" i="24"/>
  <c r="J371" i="24"/>
  <c r="I371" i="24"/>
  <c r="H371" i="24"/>
  <c r="G371" i="24"/>
  <c r="F371" i="24"/>
  <c r="E371" i="24"/>
  <c r="D371" i="24"/>
  <c r="C371" i="24"/>
  <c r="B371" i="24"/>
  <c r="A371" i="24"/>
  <c r="AT370" i="24"/>
  <c r="AS370" i="24"/>
  <c r="AR370" i="24"/>
  <c r="AQ370" i="24"/>
  <c r="AP370" i="24"/>
  <c r="AO370" i="24"/>
  <c r="AN370" i="24"/>
  <c r="AM370" i="24"/>
  <c r="AL370" i="24"/>
  <c r="AK370" i="24"/>
  <c r="AJ370" i="24"/>
  <c r="AI370" i="24"/>
  <c r="AH370" i="24"/>
  <c r="AG370" i="24"/>
  <c r="AF370" i="24"/>
  <c r="AE370" i="24"/>
  <c r="AD370" i="24"/>
  <c r="AB370" i="24"/>
  <c r="AA370" i="24"/>
  <c r="Z370" i="24"/>
  <c r="Y370" i="24"/>
  <c r="X370" i="24"/>
  <c r="W370" i="24"/>
  <c r="V370" i="24"/>
  <c r="U370" i="24"/>
  <c r="T370" i="24"/>
  <c r="S370" i="24"/>
  <c r="R370" i="24"/>
  <c r="Q370" i="24"/>
  <c r="P370" i="24"/>
  <c r="O370" i="24"/>
  <c r="N370" i="24"/>
  <c r="M370" i="24"/>
  <c r="L370" i="24"/>
  <c r="K370" i="24"/>
  <c r="J370" i="24"/>
  <c r="I370" i="24"/>
  <c r="H370" i="24"/>
  <c r="G370" i="24"/>
  <c r="F370" i="24"/>
  <c r="E370" i="24"/>
  <c r="D370" i="24"/>
  <c r="C370" i="24"/>
  <c r="B370" i="24"/>
  <c r="A370" i="24"/>
  <c r="AT369" i="24"/>
  <c r="AS369" i="24"/>
  <c r="AR369" i="24"/>
  <c r="AQ369" i="24"/>
  <c r="AP369" i="24"/>
  <c r="AO369" i="24"/>
  <c r="AN369" i="24"/>
  <c r="AM369" i="24"/>
  <c r="AL369" i="24"/>
  <c r="AK369" i="24"/>
  <c r="AJ369" i="24"/>
  <c r="AI369" i="24"/>
  <c r="AH369" i="24"/>
  <c r="AG369" i="24"/>
  <c r="AF369" i="24"/>
  <c r="AE369" i="24"/>
  <c r="AD369" i="24"/>
  <c r="AB369" i="24"/>
  <c r="AA369" i="24"/>
  <c r="Z369" i="24"/>
  <c r="Y369" i="24"/>
  <c r="X369" i="24"/>
  <c r="W369" i="24"/>
  <c r="V369" i="24"/>
  <c r="U369" i="24"/>
  <c r="T369" i="24"/>
  <c r="S369" i="24"/>
  <c r="R369" i="24"/>
  <c r="Q369" i="24"/>
  <c r="P369" i="24"/>
  <c r="O369" i="24"/>
  <c r="N369" i="24"/>
  <c r="M369" i="24"/>
  <c r="L369" i="24"/>
  <c r="K369" i="24"/>
  <c r="J369" i="24"/>
  <c r="I369" i="24"/>
  <c r="H369" i="24"/>
  <c r="G369" i="24"/>
  <c r="F369" i="24"/>
  <c r="E369" i="24"/>
  <c r="D369" i="24"/>
  <c r="C369" i="24"/>
  <c r="B369" i="24"/>
  <c r="A369" i="24"/>
  <c r="AT368" i="24"/>
  <c r="P368" i="24"/>
  <c r="O368" i="24"/>
  <c r="N368" i="24"/>
  <c r="M368" i="24"/>
  <c r="L368" i="24"/>
  <c r="K368" i="24"/>
  <c r="J368" i="24"/>
  <c r="I368" i="24"/>
  <c r="H368" i="24"/>
  <c r="G368" i="24"/>
  <c r="F368" i="24"/>
  <c r="E368" i="24"/>
  <c r="D368" i="24"/>
  <c r="C368" i="24"/>
  <c r="B368" i="24"/>
  <c r="A368" i="24"/>
  <c r="AT367" i="24"/>
  <c r="AS367" i="24"/>
  <c r="AR367" i="24"/>
  <c r="AQ367" i="24"/>
  <c r="AP367" i="24"/>
  <c r="AO367" i="24"/>
  <c r="AN367" i="24"/>
  <c r="AM367" i="24"/>
  <c r="AL367" i="24"/>
  <c r="AK367" i="24"/>
  <c r="AJ367" i="24"/>
  <c r="AI367" i="24"/>
  <c r="AH367" i="24"/>
  <c r="AG367" i="24"/>
  <c r="AF367" i="24"/>
  <c r="AE367" i="24"/>
  <c r="AD367" i="24"/>
  <c r="AB367" i="24"/>
  <c r="AA367" i="24"/>
  <c r="Z367" i="24"/>
  <c r="Y367" i="24"/>
  <c r="X367" i="24"/>
  <c r="W367" i="24"/>
  <c r="V367" i="24"/>
  <c r="U367" i="24"/>
  <c r="T367" i="24"/>
  <c r="S367" i="24"/>
  <c r="R367" i="24"/>
  <c r="Q367" i="24"/>
  <c r="P367" i="24"/>
  <c r="O367" i="24"/>
  <c r="N367" i="24"/>
  <c r="M367" i="24"/>
  <c r="L367" i="24"/>
  <c r="K367" i="24"/>
  <c r="J367" i="24"/>
  <c r="I367" i="24"/>
  <c r="H367" i="24"/>
  <c r="G367" i="24"/>
  <c r="F367" i="24"/>
  <c r="E367" i="24"/>
  <c r="D367" i="24"/>
  <c r="C367" i="24"/>
  <c r="B367" i="24"/>
  <c r="A367" i="24"/>
  <c r="AT366" i="24"/>
  <c r="AS366" i="24"/>
  <c r="AR366" i="24"/>
  <c r="AQ366" i="24"/>
  <c r="AP366" i="24"/>
  <c r="AO366" i="24"/>
  <c r="AN366" i="24"/>
  <c r="AM366" i="24"/>
  <c r="AL366" i="24"/>
  <c r="AK366" i="24"/>
  <c r="AJ366" i="24"/>
  <c r="AI366" i="24"/>
  <c r="AH366" i="24"/>
  <c r="AG366" i="24"/>
  <c r="AF366" i="24"/>
  <c r="AE366" i="24"/>
  <c r="AD366" i="24"/>
  <c r="P366" i="24"/>
  <c r="O366" i="24"/>
  <c r="N366" i="24"/>
  <c r="M366" i="24"/>
  <c r="L366" i="24"/>
  <c r="K366" i="24"/>
  <c r="J366" i="24"/>
  <c r="I366" i="24"/>
  <c r="H366" i="24"/>
  <c r="G366" i="24"/>
  <c r="F366" i="24"/>
  <c r="E366" i="24"/>
  <c r="D366" i="24"/>
  <c r="C366" i="24"/>
  <c r="B366" i="24"/>
  <c r="A366" i="24"/>
  <c r="AT365" i="24"/>
  <c r="AS365" i="24"/>
  <c r="AR365" i="24"/>
  <c r="AQ365" i="24"/>
  <c r="AP365" i="24"/>
  <c r="AO365" i="24"/>
  <c r="AN365" i="24"/>
  <c r="AM365" i="24"/>
  <c r="AL365" i="24"/>
  <c r="AK365" i="24"/>
  <c r="AJ365" i="24"/>
  <c r="AI365" i="24"/>
  <c r="AH365" i="24"/>
  <c r="AG365" i="24"/>
  <c r="AF365" i="24"/>
  <c r="AE365" i="24"/>
  <c r="AD365" i="24"/>
  <c r="Q365" i="24"/>
  <c r="P365" i="24"/>
  <c r="O365" i="24"/>
  <c r="N365" i="24"/>
  <c r="M365" i="24"/>
  <c r="L365" i="24"/>
  <c r="K365" i="24"/>
  <c r="J365" i="24"/>
  <c r="I365" i="24"/>
  <c r="H365" i="24"/>
  <c r="G365" i="24"/>
  <c r="F365" i="24"/>
  <c r="E365" i="24"/>
  <c r="D365" i="24"/>
  <c r="C365" i="24"/>
  <c r="B365" i="24"/>
  <c r="A365" i="24"/>
  <c r="AT364" i="24"/>
  <c r="AG364" i="24"/>
  <c r="AF364" i="24"/>
  <c r="AE364" i="24"/>
  <c r="AD364" i="24"/>
  <c r="T364" i="24"/>
  <c r="S364" i="24"/>
  <c r="R364" i="24"/>
  <c r="Q364" i="24"/>
  <c r="P364" i="24"/>
  <c r="O364" i="24"/>
  <c r="N364" i="24"/>
  <c r="M364" i="24"/>
  <c r="L364" i="24"/>
  <c r="K364" i="24"/>
  <c r="J364" i="24"/>
  <c r="I364" i="24"/>
  <c r="H364" i="24"/>
  <c r="G364" i="24"/>
  <c r="F364" i="24"/>
  <c r="E364" i="24"/>
  <c r="D364" i="24"/>
  <c r="C364" i="24"/>
  <c r="B364" i="24"/>
  <c r="A364" i="24"/>
  <c r="AT363" i="24"/>
  <c r="AH363" i="24"/>
  <c r="AG363" i="24"/>
  <c r="AF363" i="24"/>
  <c r="AE363" i="24"/>
  <c r="AD363" i="24"/>
  <c r="X363" i="24"/>
  <c r="W363" i="24"/>
  <c r="V363" i="24"/>
  <c r="U363" i="24"/>
  <c r="T363" i="24"/>
  <c r="S363" i="24"/>
  <c r="R363" i="24"/>
  <c r="Q363" i="24"/>
  <c r="P363" i="24"/>
  <c r="O363" i="24"/>
  <c r="N363" i="24"/>
  <c r="M363" i="24"/>
  <c r="L363" i="24"/>
  <c r="K363" i="24"/>
  <c r="J363" i="24"/>
  <c r="I363" i="24"/>
  <c r="H363" i="24"/>
  <c r="G363" i="24"/>
  <c r="F363" i="24"/>
  <c r="E363" i="24"/>
  <c r="D363" i="24"/>
  <c r="C363" i="24"/>
  <c r="B363" i="24"/>
  <c r="A363" i="24"/>
  <c r="AT362" i="24"/>
  <c r="AS362" i="24"/>
  <c r="AR362" i="24"/>
  <c r="AQ362" i="24"/>
  <c r="AM362" i="24"/>
  <c r="AG362" i="24"/>
  <c r="AF362" i="24"/>
  <c r="AE362" i="24"/>
  <c r="AD362" i="24"/>
  <c r="T362" i="24"/>
  <c r="S362" i="24"/>
  <c r="R362" i="24"/>
  <c r="Q362" i="24"/>
  <c r="P362" i="24"/>
  <c r="O362" i="24"/>
  <c r="N362" i="24"/>
  <c r="M362" i="24"/>
  <c r="L362" i="24"/>
  <c r="K362" i="24"/>
  <c r="J362" i="24"/>
  <c r="I362" i="24"/>
  <c r="H362" i="24"/>
  <c r="G362" i="24"/>
  <c r="F362" i="24"/>
  <c r="E362" i="24"/>
  <c r="D362" i="24"/>
  <c r="C362" i="24"/>
  <c r="B362" i="24"/>
  <c r="A362" i="24"/>
  <c r="AT361" i="24"/>
  <c r="AF361" i="24"/>
  <c r="AE361" i="24"/>
  <c r="AD361" i="24"/>
  <c r="P361" i="24"/>
  <c r="O361" i="24"/>
  <c r="N361" i="24"/>
  <c r="M361" i="24"/>
  <c r="L361" i="24"/>
  <c r="K361" i="24"/>
  <c r="J361" i="24"/>
  <c r="I361" i="24"/>
  <c r="H361" i="24"/>
  <c r="G361" i="24"/>
  <c r="F361" i="24"/>
  <c r="E361" i="24"/>
  <c r="D361" i="24"/>
  <c r="C361" i="24"/>
  <c r="B361" i="24"/>
  <c r="A361" i="24"/>
  <c r="AT360" i="24"/>
  <c r="AS360" i="24"/>
  <c r="AR360" i="24"/>
  <c r="AQ360" i="24"/>
  <c r="AP360" i="24"/>
  <c r="AO360" i="24"/>
  <c r="AN360" i="24"/>
  <c r="AM360" i="24"/>
  <c r="AL360" i="24"/>
  <c r="AK360" i="24"/>
  <c r="AJ360" i="24"/>
  <c r="AI360" i="24"/>
  <c r="AH360" i="24"/>
  <c r="AG360" i="24"/>
  <c r="AF360" i="24"/>
  <c r="AE360" i="24"/>
  <c r="AD360" i="24"/>
  <c r="AB360" i="24"/>
  <c r="AA360" i="24"/>
  <c r="Z360" i="24"/>
  <c r="Y360" i="24"/>
  <c r="X360" i="24"/>
  <c r="W360" i="24"/>
  <c r="V360" i="24"/>
  <c r="U360" i="24"/>
  <c r="T360" i="24"/>
  <c r="S360" i="24"/>
  <c r="R360" i="24"/>
  <c r="Q360" i="24"/>
  <c r="P360" i="24"/>
  <c r="O360" i="24"/>
  <c r="N360" i="24"/>
  <c r="M360" i="24"/>
  <c r="L360" i="24"/>
  <c r="K360" i="24"/>
  <c r="J360" i="24"/>
  <c r="I360" i="24"/>
  <c r="H360" i="24"/>
  <c r="G360" i="24"/>
  <c r="F360" i="24"/>
  <c r="E360" i="24"/>
  <c r="D360" i="24"/>
  <c r="C360" i="24"/>
  <c r="B360" i="24"/>
  <c r="A360" i="24"/>
  <c r="AT359" i="24"/>
  <c r="P359" i="24"/>
  <c r="O359" i="24"/>
  <c r="N359" i="24"/>
  <c r="M359" i="24"/>
  <c r="L359" i="24"/>
  <c r="K359" i="24"/>
  <c r="J359" i="24"/>
  <c r="I359" i="24"/>
  <c r="H359" i="24"/>
  <c r="G359" i="24"/>
  <c r="F359" i="24"/>
  <c r="E359" i="24"/>
  <c r="D359" i="24"/>
  <c r="C359" i="24"/>
  <c r="B359" i="24"/>
  <c r="A359" i="24"/>
  <c r="AT358" i="24"/>
  <c r="AS358" i="24"/>
  <c r="AR358" i="24"/>
  <c r="AQ358" i="24"/>
  <c r="AP358" i="24"/>
  <c r="AO358" i="24"/>
  <c r="AN358" i="24"/>
  <c r="AM358" i="24"/>
  <c r="AL358" i="24"/>
  <c r="AK358" i="24"/>
  <c r="AJ358" i="24"/>
  <c r="AI358" i="24"/>
  <c r="AH358" i="24"/>
  <c r="AG358" i="24"/>
  <c r="AF358" i="24"/>
  <c r="AE358" i="24"/>
  <c r="AD358" i="24"/>
  <c r="Q358" i="24"/>
  <c r="P358" i="24"/>
  <c r="O358" i="24"/>
  <c r="N358" i="24"/>
  <c r="M358" i="24"/>
  <c r="L358" i="24"/>
  <c r="K358" i="24"/>
  <c r="J358" i="24"/>
  <c r="I358" i="24"/>
  <c r="H358" i="24"/>
  <c r="G358" i="24"/>
  <c r="F358" i="24"/>
  <c r="E358" i="24"/>
  <c r="D358" i="24"/>
  <c r="C358" i="24"/>
  <c r="B358" i="24"/>
  <c r="A358" i="24"/>
  <c r="AT357" i="24"/>
  <c r="AS357" i="24"/>
  <c r="AR357" i="24"/>
  <c r="AQ357" i="24"/>
  <c r="AP357" i="24"/>
  <c r="AO357" i="24"/>
  <c r="AN357" i="24"/>
  <c r="AM357" i="24"/>
  <c r="AL357" i="24"/>
  <c r="AK357" i="24"/>
  <c r="AJ357" i="24"/>
  <c r="AI357" i="24"/>
  <c r="AH357" i="24"/>
  <c r="AG357" i="24"/>
  <c r="AF357" i="24"/>
  <c r="AE357" i="24"/>
  <c r="AD357" i="24"/>
  <c r="P357" i="24"/>
  <c r="O357" i="24"/>
  <c r="N357" i="24"/>
  <c r="M357" i="24"/>
  <c r="L357" i="24"/>
  <c r="K357" i="24"/>
  <c r="J357" i="24"/>
  <c r="I357" i="24"/>
  <c r="H357" i="24"/>
  <c r="G357" i="24"/>
  <c r="F357" i="24"/>
  <c r="E357" i="24"/>
  <c r="D357" i="24"/>
  <c r="C357" i="24"/>
  <c r="B357" i="24"/>
  <c r="A357" i="24"/>
  <c r="AT356" i="24"/>
  <c r="AS356" i="24"/>
  <c r="AR356" i="24"/>
  <c r="AQ356" i="24"/>
  <c r="AP356" i="24"/>
  <c r="AO356" i="24"/>
  <c r="AN356" i="24"/>
  <c r="AM356" i="24"/>
  <c r="AL356" i="24"/>
  <c r="AK356" i="24"/>
  <c r="AJ356" i="24"/>
  <c r="AI356" i="24"/>
  <c r="AH356" i="24"/>
  <c r="AG356" i="24"/>
  <c r="AF356" i="24"/>
  <c r="AE356" i="24"/>
  <c r="AD356" i="24"/>
  <c r="Q356" i="24"/>
  <c r="P356" i="24"/>
  <c r="O356" i="24"/>
  <c r="N356" i="24"/>
  <c r="M356" i="24"/>
  <c r="L356" i="24"/>
  <c r="K356" i="24"/>
  <c r="J356" i="24"/>
  <c r="I356" i="24"/>
  <c r="H356" i="24"/>
  <c r="G356" i="24"/>
  <c r="F356" i="24"/>
  <c r="E356" i="24"/>
  <c r="D356" i="24"/>
  <c r="C356" i="24"/>
  <c r="B356" i="24"/>
  <c r="A356" i="24"/>
  <c r="AT355" i="24"/>
  <c r="AG355" i="24"/>
  <c r="AF355" i="24"/>
  <c r="AE355" i="24"/>
  <c r="AD355" i="24"/>
  <c r="T355" i="24"/>
  <c r="S355" i="24"/>
  <c r="R355" i="24"/>
  <c r="Q355" i="24"/>
  <c r="P355" i="24"/>
  <c r="O355" i="24"/>
  <c r="N355" i="24"/>
  <c r="M355" i="24"/>
  <c r="L355" i="24"/>
  <c r="K355" i="24"/>
  <c r="J355" i="24"/>
  <c r="I355" i="24"/>
  <c r="H355" i="24"/>
  <c r="G355" i="24"/>
  <c r="F355" i="24"/>
  <c r="E355" i="24"/>
  <c r="D355" i="24"/>
  <c r="C355" i="24"/>
  <c r="B355" i="24"/>
  <c r="A355" i="24"/>
  <c r="AT354" i="24"/>
  <c r="AH354" i="24"/>
  <c r="AG354" i="24"/>
  <c r="AF354" i="24"/>
  <c r="AE354" i="24"/>
  <c r="AD354" i="24"/>
  <c r="X354" i="24"/>
  <c r="W354" i="24"/>
  <c r="V354" i="24"/>
  <c r="U354" i="24"/>
  <c r="T354" i="24"/>
  <c r="S354" i="24"/>
  <c r="R354" i="24"/>
  <c r="Q354" i="24"/>
  <c r="P354" i="24"/>
  <c r="O354" i="24"/>
  <c r="N354" i="24"/>
  <c r="M354" i="24"/>
  <c r="L354" i="24"/>
  <c r="K354" i="24"/>
  <c r="J354" i="24"/>
  <c r="I354" i="24"/>
  <c r="H354" i="24"/>
  <c r="G354" i="24"/>
  <c r="F354" i="24"/>
  <c r="E354" i="24"/>
  <c r="D354" i="24"/>
  <c r="C354" i="24"/>
  <c r="B354" i="24"/>
  <c r="A354" i="24"/>
  <c r="AT353" i="24"/>
  <c r="AM353" i="24"/>
  <c r="AG353" i="24"/>
  <c r="AF353" i="24"/>
  <c r="AE353" i="24"/>
  <c r="AD353" i="24"/>
  <c r="T353" i="24"/>
  <c r="S353" i="24"/>
  <c r="R353" i="24"/>
  <c r="Q353" i="24"/>
  <c r="P353" i="24"/>
  <c r="O353" i="24"/>
  <c r="N353" i="24"/>
  <c r="M353" i="24"/>
  <c r="L353" i="24"/>
  <c r="K353" i="24"/>
  <c r="J353" i="24"/>
  <c r="I353" i="24"/>
  <c r="H353" i="24"/>
  <c r="G353" i="24"/>
  <c r="F353" i="24"/>
  <c r="E353" i="24"/>
  <c r="D353" i="24"/>
  <c r="C353" i="24"/>
  <c r="B353" i="24"/>
  <c r="A353" i="24"/>
  <c r="AT352" i="24"/>
  <c r="AF352" i="24"/>
  <c r="AE352" i="24"/>
  <c r="AD352" i="24"/>
  <c r="P352" i="24"/>
  <c r="O352" i="24"/>
  <c r="N352" i="24"/>
  <c r="M352" i="24"/>
  <c r="L352" i="24"/>
  <c r="K352" i="24"/>
  <c r="J352" i="24"/>
  <c r="I352" i="24"/>
  <c r="H352" i="24"/>
  <c r="G352" i="24"/>
  <c r="F352" i="24"/>
  <c r="E352" i="24"/>
  <c r="D352" i="24"/>
  <c r="C352" i="24"/>
  <c r="B352" i="24"/>
  <c r="A352" i="24"/>
  <c r="AT350" i="24"/>
  <c r="AS350" i="24"/>
  <c r="AR350" i="24"/>
  <c r="AQ350" i="24"/>
  <c r="AP350" i="24"/>
  <c r="AO350" i="24"/>
  <c r="AN350" i="24"/>
  <c r="AM350" i="24"/>
  <c r="AL350" i="24"/>
  <c r="AK350" i="24"/>
  <c r="AJ350" i="24"/>
  <c r="AI350" i="24"/>
  <c r="AH350" i="24"/>
  <c r="AG350" i="24"/>
  <c r="AF350" i="24"/>
  <c r="AE350" i="24"/>
  <c r="AD350" i="24"/>
  <c r="AB350" i="24"/>
  <c r="AA350" i="24"/>
  <c r="Z350" i="24"/>
  <c r="Y350" i="24"/>
  <c r="X350" i="24"/>
  <c r="W350" i="24"/>
  <c r="V350" i="24"/>
  <c r="U350" i="24"/>
  <c r="T350" i="24"/>
  <c r="S350" i="24"/>
  <c r="R350" i="24"/>
  <c r="Q350" i="24"/>
  <c r="P350" i="24"/>
  <c r="O350" i="24"/>
  <c r="N350" i="24"/>
  <c r="M350" i="24"/>
  <c r="L350" i="24"/>
  <c r="K350" i="24"/>
  <c r="J350" i="24"/>
  <c r="I350" i="24"/>
  <c r="H350" i="24"/>
  <c r="G350" i="24"/>
  <c r="F350" i="24"/>
  <c r="E350" i="24"/>
  <c r="D350" i="24"/>
  <c r="C350" i="24"/>
  <c r="B350" i="24"/>
  <c r="A350" i="24"/>
  <c r="AT349" i="24"/>
  <c r="AS349" i="24"/>
  <c r="AR349" i="24"/>
  <c r="AQ349" i="24"/>
  <c r="AP349" i="24"/>
  <c r="AO349" i="24"/>
  <c r="AN349" i="24"/>
  <c r="AM349" i="24"/>
  <c r="AL349" i="24"/>
  <c r="AK349" i="24"/>
  <c r="AJ349" i="24"/>
  <c r="AI349" i="24"/>
  <c r="AH349" i="24"/>
  <c r="AG349" i="24"/>
  <c r="AF349" i="24"/>
  <c r="AE349" i="24"/>
  <c r="AD349" i="24"/>
  <c r="AB349" i="24"/>
  <c r="AA349" i="24"/>
  <c r="Z349" i="24"/>
  <c r="Y349" i="24"/>
  <c r="X349" i="24"/>
  <c r="W349" i="24"/>
  <c r="V349" i="24"/>
  <c r="U349" i="24"/>
  <c r="T349" i="24"/>
  <c r="S349" i="24"/>
  <c r="R349" i="24"/>
  <c r="Q349" i="24"/>
  <c r="P349" i="24"/>
  <c r="O349" i="24"/>
  <c r="N349" i="24"/>
  <c r="M349" i="24"/>
  <c r="L349" i="24"/>
  <c r="K349" i="24"/>
  <c r="J349" i="24"/>
  <c r="I349" i="24"/>
  <c r="H349" i="24"/>
  <c r="G349" i="24"/>
  <c r="F349" i="24"/>
  <c r="E349" i="24"/>
  <c r="D349" i="24"/>
  <c r="C349" i="24"/>
  <c r="B349" i="24"/>
  <c r="A349" i="24"/>
  <c r="AT348" i="24"/>
  <c r="AG348" i="24"/>
  <c r="AF348" i="24"/>
  <c r="AE348" i="24"/>
  <c r="AD348" i="24"/>
  <c r="T348" i="24"/>
  <c r="S348" i="24"/>
  <c r="R348" i="24"/>
  <c r="Q348" i="24"/>
  <c r="P348" i="24"/>
  <c r="O348" i="24"/>
  <c r="N348" i="24"/>
  <c r="M348" i="24"/>
  <c r="L348" i="24"/>
  <c r="K348" i="24"/>
  <c r="J348" i="24"/>
  <c r="I348" i="24"/>
  <c r="H348" i="24"/>
  <c r="G348" i="24"/>
  <c r="F348" i="24"/>
  <c r="E348" i="24"/>
  <c r="D348" i="24"/>
  <c r="C348" i="24"/>
  <c r="B348" i="24"/>
  <c r="A348" i="24"/>
  <c r="AT347" i="24"/>
  <c r="AG347" i="24"/>
  <c r="AF347" i="24"/>
  <c r="AE347" i="24"/>
  <c r="AD347" i="24"/>
  <c r="T347" i="24"/>
  <c r="S347" i="24"/>
  <c r="R347" i="24"/>
  <c r="Q347" i="24"/>
  <c r="P347" i="24"/>
  <c r="O347" i="24"/>
  <c r="N347" i="24"/>
  <c r="M347" i="24"/>
  <c r="L347" i="24"/>
  <c r="K347" i="24"/>
  <c r="J347" i="24"/>
  <c r="I347" i="24"/>
  <c r="H347" i="24"/>
  <c r="G347" i="24"/>
  <c r="F347" i="24"/>
  <c r="E347" i="24"/>
  <c r="D347" i="24"/>
  <c r="C347" i="24"/>
  <c r="B347" i="24"/>
  <c r="A347" i="24"/>
  <c r="AT346" i="24"/>
  <c r="AS346" i="24"/>
  <c r="AR346" i="24"/>
  <c r="AQ346" i="24"/>
  <c r="AP346" i="24"/>
  <c r="AO346" i="24"/>
  <c r="AN346" i="24"/>
  <c r="AM346" i="24"/>
  <c r="AL346" i="24"/>
  <c r="AK346" i="24"/>
  <c r="AJ346" i="24"/>
  <c r="AI346" i="24"/>
  <c r="AH346" i="24"/>
  <c r="AG346" i="24"/>
  <c r="AF346" i="24"/>
  <c r="AE346" i="24"/>
  <c r="AD346" i="24"/>
  <c r="AB346" i="24"/>
  <c r="AA346" i="24"/>
  <c r="Z346" i="24"/>
  <c r="Y346" i="24"/>
  <c r="X346" i="24"/>
  <c r="W346" i="24"/>
  <c r="V346" i="24"/>
  <c r="U346" i="24"/>
  <c r="T346" i="24"/>
  <c r="S346" i="24"/>
  <c r="R346" i="24"/>
  <c r="Q346" i="24"/>
  <c r="P346" i="24"/>
  <c r="O346" i="24"/>
  <c r="N346" i="24"/>
  <c r="M346" i="24"/>
  <c r="L346" i="24"/>
  <c r="K346" i="24"/>
  <c r="J346" i="24"/>
  <c r="I346" i="24"/>
  <c r="H346" i="24"/>
  <c r="G346" i="24"/>
  <c r="F346" i="24"/>
  <c r="E346" i="24"/>
  <c r="D346" i="24"/>
  <c r="C346" i="24"/>
  <c r="B346" i="24"/>
  <c r="A346" i="24"/>
  <c r="AT345" i="24"/>
  <c r="AS345" i="24"/>
  <c r="AR345" i="24"/>
  <c r="AQ345" i="24"/>
  <c r="AP345" i="24"/>
  <c r="AO345" i="24"/>
  <c r="AN345" i="24"/>
  <c r="AM345" i="24"/>
  <c r="AL345" i="24"/>
  <c r="AK345" i="24"/>
  <c r="AJ345" i="24"/>
  <c r="AI345" i="24"/>
  <c r="AH345" i="24"/>
  <c r="AG345" i="24"/>
  <c r="AF345" i="24"/>
  <c r="AE345" i="24"/>
  <c r="AD345" i="24"/>
  <c r="U345" i="24"/>
  <c r="T345" i="24"/>
  <c r="S345" i="24"/>
  <c r="R345" i="24"/>
  <c r="Q345" i="24"/>
  <c r="P345" i="24"/>
  <c r="O345" i="24"/>
  <c r="N345" i="24"/>
  <c r="M345" i="24"/>
  <c r="L345" i="24"/>
  <c r="K345" i="24"/>
  <c r="J345" i="24"/>
  <c r="I345" i="24"/>
  <c r="H345" i="24"/>
  <c r="G345" i="24"/>
  <c r="F345" i="24"/>
  <c r="E345" i="24"/>
  <c r="D345" i="24"/>
  <c r="C345" i="24"/>
  <c r="B345" i="24"/>
  <c r="A345" i="24"/>
  <c r="AT344" i="24"/>
  <c r="AH344" i="24"/>
  <c r="AG344" i="24"/>
  <c r="AF344" i="24"/>
  <c r="AE344" i="24"/>
  <c r="AD344" i="24"/>
  <c r="AB344" i="24"/>
  <c r="AA344" i="24"/>
  <c r="Z344" i="24"/>
  <c r="Y344" i="24"/>
  <c r="X344" i="24"/>
  <c r="W344" i="24"/>
  <c r="V344" i="24"/>
  <c r="U344" i="24"/>
  <c r="T344" i="24"/>
  <c r="S344" i="24"/>
  <c r="R344" i="24"/>
  <c r="Q344" i="24"/>
  <c r="P344" i="24"/>
  <c r="O344" i="24"/>
  <c r="N344" i="24"/>
  <c r="M344" i="24"/>
  <c r="L344" i="24"/>
  <c r="K344" i="24"/>
  <c r="J344" i="24"/>
  <c r="I344" i="24"/>
  <c r="H344" i="24"/>
  <c r="G344" i="24"/>
  <c r="F344" i="24"/>
  <c r="E344" i="24"/>
  <c r="D344" i="24"/>
  <c r="C344" i="24"/>
  <c r="B344" i="24"/>
  <c r="A344" i="24"/>
  <c r="AT343" i="24"/>
  <c r="AH343" i="24"/>
  <c r="AG343" i="24"/>
  <c r="AF343" i="24"/>
  <c r="AE343" i="24"/>
  <c r="AD343" i="24"/>
  <c r="X343" i="24"/>
  <c r="W343" i="24"/>
  <c r="V343" i="24"/>
  <c r="U343" i="24"/>
  <c r="T343" i="24"/>
  <c r="S343" i="24"/>
  <c r="R343" i="24"/>
  <c r="Q343" i="24"/>
  <c r="P343" i="24"/>
  <c r="O343" i="24"/>
  <c r="N343" i="24"/>
  <c r="M343" i="24"/>
  <c r="L343" i="24"/>
  <c r="K343" i="24"/>
  <c r="J343" i="24"/>
  <c r="I343" i="24"/>
  <c r="H343" i="24"/>
  <c r="G343" i="24"/>
  <c r="F343" i="24"/>
  <c r="E343" i="24"/>
  <c r="D343" i="24"/>
  <c r="C343" i="24"/>
  <c r="B343" i="24"/>
  <c r="A343" i="24"/>
  <c r="AT342" i="24"/>
  <c r="AG342" i="24"/>
  <c r="AF342" i="24"/>
  <c r="AE342" i="24"/>
  <c r="AD342" i="24"/>
  <c r="T342" i="24"/>
  <c r="S342" i="24"/>
  <c r="R342" i="24"/>
  <c r="Q342" i="24"/>
  <c r="P342" i="24"/>
  <c r="O342" i="24"/>
  <c r="N342" i="24"/>
  <c r="M342" i="24"/>
  <c r="L342" i="24"/>
  <c r="K342" i="24"/>
  <c r="J342" i="24"/>
  <c r="I342" i="24"/>
  <c r="H342" i="24"/>
  <c r="G342" i="24"/>
  <c r="F342" i="24"/>
  <c r="E342" i="24"/>
  <c r="D342" i="24"/>
  <c r="C342" i="24"/>
  <c r="B342" i="24"/>
  <c r="A342" i="24"/>
  <c r="AT341" i="24"/>
  <c r="AG341" i="24"/>
  <c r="AF341" i="24"/>
  <c r="AE341" i="24"/>
  <c r="AD341" i="24"/>
  <c r="T341" i="24"/>
  <c r="S341" i="24"/>
  <c r="R341" i="24"/>
  <c r="Q341" i="24"/>
  <c r="P341" i="24"/>
  <c r="O341" i="24"/>
  <c r="N341" i="24"/>
  <c r="M341" i="24"/>
  <c r="L341" i="24"/>
  <c r="K341" i="24"/>
  <c r="J341" i="24"/>
  <c r="I341" i="24"/>
  <c r="H341" i="24"/>
  <c r="G341" i="24"/>
  <c r="F341" i="24"/>
  <c r="E341" i="24"/>
  <c r="D341" i="24"/>
  <c r="C341" i="24"/>
  <c r="B341" i="24"/>
  <c r="A341" i="24"/>
  <c r="AT340" i="24"/>
  <c r="AS340" i="24"/>
  <c r="AR340" i="24"/>
  <c r="AQ340" i="24"/>
  <c r="AP340" i="24"/>
  <c r="AO340" i="24"/>
  <c r="AN340" i="24"/>
  <c r="AM340" i="24"/>
  <c r="AL340" i="24"/>
  <c r="AK340" i="24"/>
  <c r="AJ340" i="24"/>
  <c r="AI340" i="24"/>
  <c r="AH340" i="24"/>
  <c r="AG340" i="24"/>
  <c r="AF340" i="24"/>
  <c r="AE340" i="24"/>
  <c r="AD340" i="24"/>
  <c r="AB340" i="24"/>
  <c r="AA340" i="24"/>
  <c r="Z340" i="24"/>
  <c r="Y340" i="24"/>
  <c r="X340" i="24"/>
  <c r="W340" i="24"/>
  <c r="V340" i="24"/>
  <c r="U340" i="24"/>
  <c r="T340" i="24"/>
  <c r="S340" i="24"/>
  <c r="R340" i="24"/>
  <c r="Q340" i="24"/>
  <c r="P340" i="24"/>
  <c r="O340" i="24"/>
  <c r="N340" i="24"/>
  <c r="M340" i="24"/>
  <c r="L340" i="24"/>
  <c r="K340" i="24"/>
  <c r="J340" i="24"/>
  <c r="I340" i="24"/>
  <c r="H340" i="24"/>
  <c r="G340" i="24"/>
  <c r="F340" i="24"/>
  <c r="E340" i="24"/>
  <c r="D340" i="24"/>
  <c r="C340" i="24"/>
  <c r="B340" i="24"/>
  <c r="A340" i="24"/>
  <c r="AT338" i="24"/>
  <c r="AS338" i="24"/>
  <c r="AR338" i="24"/>
  <c r="AQ338" i="24"/>
  <c r="AP338" i="24"/>
  <c r="AO338" i="24"/>
  <c r="AN338" i="24"/>
  <c r="AM338" i="24"/>
  <c r="AL338" i="24"/>
  <c r="AK338" i="24"/>
  <c r="AJ338" i="24"/>
  <c r="AE338" i="24"/>
  <c r="AD338" i="24"/>
  <c r="X338" i="24"/>
  <c r="W338" i="24"/>
  <c r="T338" i="24"/>
  <c r="S338" i="24"/>
  <c r="R338" i="24"/>
  <c r="Q338" i="24"/>
  <c r="P338" i="24"/>
  <c r="O338" i="24"/>
  <c r="N338" i="24"/>
  <c r="M338" i="24"/>
  <c r="L338" i="24"/>
  <c r="K338" i="24"/>
  <c r="J338" i="24"/>
  <c r="I338" i="24"/>
  <c r="H338" i="24"/>
  <c r="G338" i="24"/>
  <c r="F338" i="24"/>
  <c r="E338" i="24"/>
  <c r="D338" i="24"/>
  <c r="C338" i="24"/>
  <c r="B338" i="24"/>
  <c r="A338" i="24"/>
  <c r="AT337" i="24"/>
  <c r="AS337" i="24"/>
  <c r="AR337" i="24"/>
  <c r="AQ337" i="24"/>
  <c r="AP337" i="24"/>
  <c r="AO337" i="24"/>
  <c r="AN337" i="24"/>
  <c r="AM337" i="24"/>
  <c r="AL337" i="24"/>
  <c r="AK337" i="24"/>
  <c r="AJ337" i="24"/>
  <c r="AI337" i="24"/>
  <c r="AH337" i="24"/>
  <c r="AG337" i="24"/>
  <c r="AF337" i="24"/>
  <c r="AE337" i="24"/>
  <c r="AD337" i="24"/>
  <c r="AB337" i="24"/>
  <c r="AA337" i="24"/>
  <c r="Z337" i="24"/>
  <c r="Y337" i="24"/>
  <c r="X337" i="24"/>
  <c r="W337" i="24"/>
  <c r="V337" i="24"/>
  <c r="U337" i="24"/>
  <c r="T337" i="24"/>
  <c r="S337" i="24"/>
  <c r="R337" i="24"/>
  <c r="Q337" i="24"/>
  <c r="P337" i="24"/>
  <c r="O337" i="24"/>
  <c r="N337" i="24"/>
  <c r="M337" i="24"/>
  <c r="L337" i="24"/>
  <c r="K337" i="24"/>
  <c r="J337" i="24"/>
  <c r="I337" i="24"/>
  <c r="H337" i="24"/>
  <c r="G337" i="24"/>
  <c r="F337" i="24"/>
  <c r="E337" i="24"/>
  <c r="D337" i="24"/>
  <c r="C337" i="24"/>
  <c r="B337" i="24"/>
  <c r="A337" i="24"/>
  <c r="AT336" i="24"/>
  <c r="AS336" i="24"/>
  <c r="AR336" i="24"/>
  <c r="AQ336" i="24"/>
  <c r="AP336" i="24"/>
  <c r="AO336" i="24"/>
  <c r="AN336" i="24"/>
  <c r="AM336" i="24"/>
  <c r="AL336" i="24"/>
  <c r="AK336" i="24"/>
  <c r="AJ336" i="24"/>
  <c r="AI336" i="24"/>
  <c r="AH336" i="24"/>
  <c r="AG336" i="24"/>
  <c r="AF336" i="24"/>
  <c r="AE336" i="24"/>
  <c r="AD336" i="24"/>
  <c r="AA336" i="24"/>
  <c r="Z336" i="24"/>
  <c r="Y336" i="24"/>
  <c r="X336" i="24"/>
  <c r="W336" i="24"/>
  <c r="V336" i="24"/>
  <c r="U336" i="24"/>
  <c r="T336" i="24"/>
  <c r="S336" i="24"/>
  <c r="R336" i="24"/>
  <c r="Q336" i="24"/>
  <c r="P336" i="24"/>
  <c r="O336" i="24"/>
  <c r="N336" i="24"/>
  <c r="M336" i="24"/>
  <c r="L336" i="24"/>
  <c r="K336" i="24"/>
  <c r="J336" i="24"/>
  <c r="I336" i="24"/>
  <c r="H336" i="24"/>
  <c r="G336" i="24"/>
  <c r="F336" i="24"/>
  <c r="E336" i="24"/>
  <c r="D336" i="24"/>
  <c r="C336" i="24"/>
  <c r="B336" i="24"/>
  <c r="A336" i="24"/>
  <c r="AT335" i="24"/>
  <c r="AS335" i="24"/>
  <c r="AR335" i="24"/>
  <c r="AQ335" i="24"/>
  <c r="AP335" i="24"/>
  <c r="AO335" i="24"/>
  <c r="AN335" i="24"/>
  <c r="AM335" i="24"/>
  <c r="AL335" i="24"/>
  <c r="AK335" i="24"/>
  <c r="AJ335" i="24"/>
  <c r="AI335" i="24"/>
  <c r="AH335" i="24"/>
  <c r="AG335" i="24"/>
  <c r="AF335" i="24"/>
  <c r="AE335" i="24"/>
  <c r="AD335" i="24"/>
  <c r="AB335" i="24"/>
  <c r="AA335" i="24"/>
  <c r="Z335" i="24"/>
  <c r="Y335" i="24"/>
  <c r="X335" i="24"/>
  <c r="W335" i="24"/>
  <c r="V335" i="24"/>
  <c r="U335" i="24"/>
  <c r="T335" i="24"/>
  <c r="S335" i="24"/>
  <c r="R335" i="24"/>
  <c r="Q335" i="24"/>
  <c r="P335" i="24"/>
  <c r="O335" i="24"/>
  <c r="N335" i="24"/>
  <c r="M335" i="24"/>
  <c r="L335" i="24"/>
  <c r="K335" i="24"/>
  <c r="J335" i="24"/>
  <c r="I335" i="24"/>
  <c r="H335" i="24"/>
  <c r="G335" i="24"/>
  <c r="F335" i="24"/>
  <c r="E335" i="24"/>
  <c r="D335" i="24"/>
  <c r="C335" i="24"/>
  <c r="B335" i="24"/>
  <c r="A335" i="24"/>
  <c r="AT334" i="24"/>
  <c r="AE334" i="24"/>
  <c r="AD334" i="24"/>
  <c r="P334" i="24"/>
  <c r="O334" i="24"/>
  <c r="N334" i="24"/>
  <c r="M334" i="24"/>
  <c r="L334" i="24"/>
  <c r="K334" i="24"/>
  <c r="J334" i="24"/>
  <c r="I334" i="24"/>
  <c r="H334" i="24"/>
  <c r="G334" i="24"/>
  <c r="F334" i="24"/>
  <c r="E334" i="24"/>
  <c r="D334" i="24"/>
  <c r="C334" i="24"/>
  <c r="B334" i="24"/>
  <c r="A334" i="24"/>
  <c r="AT333" i="24"/>
  <c r="AS333" i="24"/>
  <c r="AR333" i="24"/>
  <c r="AQ333" i="24"/>
  <c r="AP333" i="24"/>
  <c r="AO333" i="24"/>
  <c r="AN333" i="24"/>
  <c r="AM333" i="24"/>
  <c r="AL333" i="24"/>
  <c r="AK333" i="24"/>
  <c r="AJ333" i="24"/>
  <c r="AI333" i="24"/>
  <c r="AH333" i="24"/>
  <c r="AG333" i="24"/>
  <c r="AF333" i="24"/>
  <c r="AE333" i="24"/>
  <c r="AD333" i="24"/>
  <c r="Q333" i="24"/>
  <c r="P333" i="24"/>
  <c r="O333" i="24"/>
  <c r="N333" i="24"/>
  <c r="M333" i="24"/>
  <c r="L333" i="24"/>
  <c r="K333" i="24"/>
  <c r="J333" i="24"/>
  <c r="I333" i="24"/>
  <c r="H333" i="24"/>
  <c r="G333" i="24"/>
  <c r="F333" i="24"/>
  <c r="E333" i="24"/>
  <c r="D333" i="24"/>
  <c r="C333" i="24"/>
  <c r="B333" i="24"/>
  <c r="A333" i="24"/>
  <c r="AT332" i="24"/>
  <c r="AF332" i="24"/>
  <c r="AE332" i="24"/>
  <c r="AD332" i="24"/>
  <c r="T332" i="24"/>
  <c r="S332" i="24"/>
  <c r="R332" i="24"/>
  <c r="Q332" i="24"/>
  <c r="P332" i="24"/>
  <c r="O332" i="24"/>
  <c r="N332" i="24"/>
  <c r="M332" i="24"/>
  <c r="L332" i="24"/>
  <c r="K332" i="24"/>
  <c r="J332" i="24"/>
  <c r="I332" i="24"/>
  <c r="H332" i="24"/>
  <c r="G332" i="24"/>
  <c r="F332" i="24"/>
  <c r="E332" i="24"/>
  <c r="D332" i="24"/>
  <c r="C332" i="24"/>
  <c r="B332" i="24"/>
  <c r="A332" i="24"/>
  <c r="AT331" i="24"/>
  <c r="AS331" i="24"/>
  <c r="AR331" i="24"/>
  <c r="AQ331" i="24"/>
  <c r="AP331" i="24"/>
  <c r="AO331" i="24"/>
  <c r="AN331" i="24"/>
  <c r="AM331" i="24"/>
  <c r="AL331" i="24"/>
  <c r="AK331" i="24"/>
  <c r="AJ331" i="24"/>
  <c r="AI331" i="24"/>
  <c r="AH331" i="24"/>
  <c r="AG331" i="24"/>
  <c r="AF331" i="24"/>
  <c r="AE331" i="24"/>
  <c r="AD331" i="24"/>
  <c r="Q331" i="24"/>
  <c r="P331" i="24"/>
  <c r="O331" i="24"/>
  <c r="N331" i="24"/>
  <c r="M331" i="24"/>
  <c r="L331" i="24"/>
  <c r="K331" i="24"/>
  <c r="J331" i="24"/>
  <c r="I331" i="24"/>
  <c r="H331" i="24"/>
  <c r="G331" i="24"/>
  <c r="F331" i="24"/>
  <c r="E331" i="24"/>
  <c r="D331" i="24"/>
  <c r="C331" i="24"/>
  <c r="B331" i="24"/>
  <c r="A331" i="24"/>
  <c r="AT330" i="24"/>
  <c r="AG330" i="24"/>
  <c r="AF330" i="24"/>
  <c r="AE330" i="24"/>
  <c r="AD330" i="24"/>
  <c r="X330" i="24"/>
  <c r="W330" i="24"/>
  <c r="V330" i="24"/>
  <c r="U330" i="24"/>
  <c r="T330" i="24"/>
  <c r="S330" i="24"/>
  <c r="R330" i="24"/>
  <c r="Q330" i="24"/>
  <c r="P330" i="24"/>
  <c r="O330" i="24"/>
  <c r="N330" i="24"/>
  <c r="M330" i="24"/>
  <c r="L330" i="24"/>
  <c r="K330" i="24"/>
  <c r="J330" i="24"/>
  <c r="I330" i="24"/>
  <c r="H330" i="24"/>
  <c r="G330" i="24"/>
  <c r="F330" i="24"/>
  <c r="E330" i="24"/>
  <c r="D330" i="24"/>
  <c r="C330" i="24"/>
  <c r="B330" i="24"/>
  <c r="A330" i="24"/>
  <c r="AT329" i="24"/>
  <c r="AF329" i="24"/>
  <c r="AE329" i="24"/>
  <c r="AD329" i="24"/>
  <c r="T329" i="24"/>
  <c r="S329" i="24"/>
  <c r="R329" i="24"/>
  <c r="Q329" i="24"/>
  <c r="P329" i="24"/>
  <c r="O329" i="24"/>
  <c r="N329" i="24"/>
  <c r="M329" i="24"/>
  <c r="L329" i="24"/>
  <c r="K329" i="24"/>
  <c r="J329" i="24"/>
  <c r="I329" i="24"/>
  <c r="H329" i="24"/>
  <c r="G329" i="24"/>
  <c r="F329" i="24"/>
  <c r="E329" i="24"/>
  <c r="D329" i="24"/>
  <c r="C329" i="24"/>
  <c r="B329" i="24"/>
  <c r="A329" i="24"/>
  <c r="AT328" i="24"/>
  <c r="AF328" i="24"/>
  <c r="AE328" i="24"/>
  <c r="AD328" i="24"/>
  <c r="P328" i="24"/>
  <c r="O328" i="24"/>
  <c r="N328" i="24"/>
  <c r="M328" i="24"/>
  <c r="L328" i="24"/>
  <c r="K328" i="24"/>
  <c r="J328" i="24"/>
  <c r="I328" i="24"/>
  <c r="H328" i="24"/>
  <c r="G328" i="24"/>
  <c r="F328" i="24"/>
  <c r="E328" i="24"/>
  <c r="D328" i="24"/>
  <c r="C328" i="24"/>
  <c r="B328" i="24"/>
  <c r="A328" i="24"/>
  <c r="AT327" i="24"/>
  <c r="AS327" i="24"/>
  <c r="AR327" i="24"/>
  <c r="AQ327" i="24"/>
  <c r="AP327" i="24"/>
  <c r="AO327" i="24"/>
  <c r="AN327" i="24"/>
  <c r="AM327" i="24"/>
  <c r="AL327" i="24"/>
  <c r="AK327" i="24"/>
  <c r="AJ327" i="24"/>
  <c r="AI327" i="24"/>
  <c r="AH327" i="24"/>
  <c r="AG327" i="24"/>
  <c r="AF327" i="24"/>
  <c r="AE327" i="24"/>
  <c r="AD327" i="24"/>
  <c r="AB327" i="24"/>
  <c r="AA327" i="24"/>
  <c r="Z327" i="24"/>
  <c r="Y327" i="24"/>
  <c r="X327" i="24"/>
  <c r="W327" i="24"/>
  <c r="V327" i="24"/>
  <c r="U327" i="24"/>
  <c r="T327" i="24"/>
  <c r="S327" i="24"/>
  <c r="R327" i="24"/>
  <c r="Q327" i="24"/>
  <c r="P327" i="24"/>
  <c r="O327" i="24"/>
  <c r="N327" i="24"/>
  <c r="M327" i="24"/>
  <c r="L327" i="24"/>
  <c r="K327" i="24"/>
  <c r="J327" i="24"/>
  <c r="I327" i="24"/>
  <c r="H327" i="24"/>
  <c r="G327" i="24"/>
  <c r="F327" i="24"/>
  <c r="E327" i="24"/>
  <c r="D327" i="24"/>
  <c r="C327" i="24"/>
  <c r="B327" i="24"/>
  <c r="A327" i="24"/>
  <c r="AT326" i="24"/>
  <c r="AS326" i="24"/>
  <c r="AR326" i="24"/>
  <c r="AQ326" i="24"/>
  <c r="AP326" i="24"/>
  <c r="AO326" i="24"/>
  <c r="AN326" i="24"/>
  <c r="AM326" i="24"/>
  <c r="AL326" i="24"/>
  <c r="AK326" i="24"/>
  <c r="AJ326" i="24"/>
  <c r="AI326" i="24"/>
  <c r="AH326" i="24"/>
  <c r="AG326" i="24"/>
  <c r="AF326" i="24"/>
  <c r="AE326" i="24"/>
  <c r="AD326" i="24"/>
  <c r="AB326" i="24"/>
  <c r="AA326" i="24"/>
  <c r="Z326" i="24"/>
  <c r="Y326" i="24"/>
  <c r="X326" i="24"/>
  <c r="W326" i="24"/>
  <c r="V326" i="24"/>
  <c r="U326" i="24"/>
  <c r="T326" i="24"/>
  <c r="S326" i="24"/>
  <c r="R326" i="24"/>
  <c r="Q326" i="24"/>
  <c r="P326" i="24"/>
  <c r="O326" i="24"/>
  <c r="N326" i="24"/>
  <c r="M326" i="24"/>
  <c r="L326" i="24"/>
  <c r="K326" i="24"/>
  <c r="J326" i="24"/>
  <c r="I326" i="24"/>
  <c r="H326" i="24"/>
  <c r="G326" i="24"/>
  <c r="F326" i="24"/>
  <c r="E326" i="24"/>
  <c r="D326" i="24"/>
  <c r="C326" i="24"/>
  <c r="B326" i="24"/>
  <c r="A326" i="24"/>
  <c r="AT325" i="24"/>
  <c r="P325" i="24"/>
  <c r="O325" i="24"/>
  <c r="N325" i="24"/>
  <c r="M325" i="24"/>
  <c r="L325" i="24"/>
  <c r="K325" i="24"/>
  <c r="J325" i="24"/>
  <c r="I325" i="24"/>
  <c r="H325" i="24"/>
  <c r="G325" i="24"/>
  <c r="F325" i="24"/>
  <c r="E325" i="24"/>
  <c r="D325" i="24"/>
  <c r="C325" i="24"/>
  <c r="B325" i="24"/>
  <c r="A325" i="24"/>
  <c r="AT324" i="24"/>
  <c r="AS324" i="24"/>
  <c r="AR324" i="24"/>
  <c r="AQ324" i="24"/>
  <c r="AP324" i="24"/>
  <c r="AO324" i="24"/>
  <c r="AN324" i="24"/>
  <c r="AM324" i="24"/>
  <c r="AL324" i="24"/>
  <c r="AK324" i="24"/>
  <c r="AJ324" i="24"/>
  <c r="AI324" i="24"/>
  <c r="AH324" i="24"/>
  <c r="AG324" i="24"/>
  <c r="AF324" i="24"/>
  <c r="AE324" i="24"/>
  <c r="AD324" i="24"/>
  <c r="AB324" i="24"/>
  <c r="AA324" i="24"/>
  <c r="Z324" i="24"/>
  <c r="Y324" i="24"/>
  <c r="X324" i="24"/>
  <c r="W324" i="24"/>
  <c r="V324" i="24"/>
  <c r="U324" i="24"/>
  <c r="T324" i="24"/>
  <c r="S324" i="24"/>
  <c r="R324" i="24"/>
  <c r="Q324" i="24"/>
  <c r="P324" i="24"/>
  <c r="O324" i="24"/>
  <c r="N324" i="24"/>
  <c r="M324" i="24"/>
  <c r="L324" i="24"/>
  <c r="K324" i="24"/>
  <c r="J324" i="24"/>
  <c r="I324" i="24"/>
  <c r="H324" i="24"/>
  <c r="G324" i="24"/>
  <c r="F324" i="24"/>
  <c r="E324" i="24"/>
  <c r="D324" i="24"/>
  <c r="C324" i="24"/>
  <c r="B324" i="24"/>
  <c r="A324" i="24"/>
  <c r="AT323" i="24"/>
  <c r="AS323" i="24"/>
  <c r="AR323" i="24"/>
  <c r="AQ323" i="24"/>
  <c r="AP323" i="24"/>
  <c r="AO323" i="24"/>
  <c r="AN323" i="24"/>
  <c r="AM323" i="24"/>
  <c r="AL323" i="24"/>
  <c r="AK323" i="24"/>
  <c r="AJ323" i="24"/>
  <c r="AI323" i="24"/>
  <c r="AH323" i="24"/>
  <c r="AG323" i="24"/>
  <c r="AF323" i="24"/>
  <c r="AE323" i="24"/>
  <c r="AD323" i="24"/>
  <c r="P323" i="24"/>
  <c r="O323" i="24"/>
  <c r="N323" i="24"/>
  <c r="M323" i="24"/>
  <c r="L323" i="24"/>
  <c r="K323" i="24"/>
  <c r="J323" i="24"/>
  <c r="I323" i="24"/>
  <c r="H323" i="24"/>
  <c r="G323" i="24"/>
  <c r="F323" i="24"/>
  <c r="E323" i="24"/>
  <c r="D323" i="24"/>
  <c r="C323" i="24"/>
  <c r="B323" i="24"/>
  <c r="A323" i="24"/>
  <c r="AT322" i="24"/>
  <c r="AS322" i="24"/>
  <c r="AR322" i="24"/>
  <c r="AQ322" i="24"/>
  <c r="AP322" i="24"/>
  <c r="AO322" i="24"/>
  <c r="AN322" i="24"/>
  <c r="AM322" i="24"/>
  <c r="AL322" i="24"/>
  <c r="AK322" i="24"/>
  <c r="AJ322" i="24"/>
  <c r="AI322" i="24"/>
  <c r="AH322" i="24"/>
  <c r="AG322" i="24"/>
  <c r="AF322" i="24"/>
  <c r="AE322" i="24"/>
  <c r="AD322" i="24"/>
  <c r="Q322" i="24"/>
  <c r="P322" i="24"/>
  <c r="O322" i="24"/>
  <c r="N322" i="24"/>
  <c r="M322" i="24"/>
  <c r="L322" i="24"/>
  <c r="K322" i="24"/>
  <c r="J322" i="24"/>
  <c r="I322" i="24"/>
  <c r="H322" i="24"/>
  <c r="G322" i="24"/>
  <c r="F322" i="24"/>
  <c r="E322" i="24"/>
  <c r="D322" i="24"/>
  <c r="C322" i="24"/>
  <c r="B322" i="24"/>
  <c r="A322" i="24"/>
  <c r="AT321" i="24"/>
  <c r="AG321" i="24"/>
  <c r="AF321" i="24"/>
  <c r="AE321" i="24"/>
  <c r="AD321" i="24"/>
  <c r="T321" i="24"/>
  <c r="S321" i="24"/>
  <c r="R321" i="24"/>
  <c r="Q321" i="24"/>
  <c r="P321" i="24"/>
  <c r="O321" i="24"/>
  <c r="N321" i="24"/>
  <c r="M321" i="24"/>
  <c r="L321" i="24"/>
  <c r="K321" i="24"/>
  <c r="J321" i="24"/>
  <c r="I321" i="24"/>
  <c r="H321" i="24"/>
  <c r="G321" i="24"/>
  <c r="F321" i="24"/>
  <c r="E321" i="24"/>
  <c r="D321" i="24"/>
  <c r="C321" i="24"/>
  <c r="B321" i="24"/>
  <c r="A321" i="24"/>
  <c r="AT320" i="24"/>
  <c r="AH320" i="24"/>
  <c r="AG320" i="24"/>
  <c r="AF320" i="24"/>
  <c r="AE320" i="24"/>
  <c r="AD320" i="24"/>
  <c r="X320" i="24"/>
  <c r="W320" i="24"/>
  <c r="V320" i="24"/>
  <c r="U320" i="24"/>
  <c r="T320" i="24"/>
  <c r="S320" i="24"/>
  <c r="R320" i="24"/>
  <c r="Q320" i="24"/>
  <c r="P320" i="24"/>
  <c r="O320" i="24"/>
  <c r="N320" i="24"/>
  <c r="M320" i="24"/>
  <c r="L320" i="24"/>
  <c r="K320" i="24"/>
  <c r="J320" i="24"/>
  <c r="I320" i="24"/>
  <c r="H320" i="24"/>
  <c r="G320" i="24"/>
  <c r="F320" i="24"/>
  <c r="E320" i="24"/>
  <c r="D320" i="24"/>
  <c r="C320" i="24"/>
  <c r="B320" i="24"/>
  <c r="A320" i="24"/>
  <c r="AT319" i="24"/>
  <c r="AS319" i="24"/>
  <c r="AR319" i="24"/>
  <c r="AQ319" i="24"/>
  <c r="AP319" i="24"/>
  <c r="AL319" i="24"/>
  <c r="AG319" i="24"/>
  <c r="AF319" i="24"/>
  <c r="AE319" i="24"/>
  <c r="AD319" i="24"/>
  <c r="T319" i="24"/>
  <c r="S319" i="24"/>
  <c r="R319" i="24"/>
  <c r="Q319" i="24"/>
  <c r="P319" i="24"/>
  <c r="O319" i="24"/>
  <c r="N319" i="24"/>
  <c r="M319" i="24"/>
  <c r="L319" i="24"/>
  <c r="K319" i="24"/>
  <c r="J319" i="24"/>
  <c r="I319" i="24"/>
  <c r="H319" i="24"/>
  <c r="G319" i="24"/>
  <c r="F319" i="24"/>
  <c r="E319" i="24"/>
  <c r="D319" i="24"/>
  <c r="C319" i="24"/>
  <c r="B319" i="24"/>
  <c r="A319" i="24"/>
  <c r="AT318" i="24"/>
  <c r="AF318" i="24"/>
  <c r="AE318" i="24"/>
  <c r="AD318" i="24"/>
  <c r="P318" i="24"/>
  <c r="O318" i="24"/>
  <c r="N318" i="24"/>
  <c r="M318" i="24"/>
  <c r="L318" i="24"/>
  <c r="K318" i="24"/>
  <c r="J318" i="24"/>
  <c r="I318" i="24"/>
  <c r="H318" i="24"/>
  <c r="G318" i="24"/>
  <c r="F318" i="24"/>
  <c r="E318" i="24"/>
  <c r="D318" i="24"/>
  <c r="C318" i="24"/>
  <c r="B318" i="24"/>
  <c r="A318" i="24"/>
  <c r="AT317" i="24"/>
  <c r="AS317" i="24"/>
  <c r="AR317" i="24"/>
  <c r="AQ317" i="24"/>
  <c r="AP317" i="24"/>
  <c r="AO317" i="24"/>
  <c r="AN317" i="24"/>
  <c r="AM317" i="24"/>
  <c r="AL317" i="24"/>
  <c r="AK317" i="24"/>
  <c r="AJ317" i="24"/>
  <c r="AI317" i="24"/>
  <c r="AH317" i="24"/>
  <c r="AG317" i="24"/>
  <c r="AF317" i="24"/>
  <c r="AE317" i="24"/>
  <c r="AD317" i="24"/>
  <c r="AB317" i="24"/>
  <c r="AA317" i="24"/>
  <c r="Z317" i="24"/>
  <c r="Y317" i="24"/>
  <c r="X317" i="24"/>
  <c r="W317" i="24"/>
  <c r="V317" i="24"/>
  <c r="U317" i="24"/>
  <c r="T317" i="24"/>
  <c r="S317" i="24"/>
  <c r="R317" i="24"/>
  <c r="Q317" i="24"/>
  <c r="P317" i="24"/>
  <c r="O317" i="24"/>
  <c r="N317" i="24"/>
  <c r="M317" i="24"/>
  <c r="L317" i="24"/>
  <c r="K317" i="24"/>
  <c r="J317" i="24"/>
  <c r="I317" i="24"/>
  <c r="H317" i="24"/>
  <c r="G317" i="24"/>
  <c r="F317" i="24"/>
  <c r="E317" i="24"/>
  <c r="D317" i="24"/>
  <c r="C317" i="24"/>
  <c r="B317" i="24"/>
  <c r="A317" i="24"/>
  <c r="AT316" i="24"/>
  <c r="AS316" i="24"/>
  <c r="AR316" i="24"/>
  <c r="AQ316" i="24"/>
  <c r="AP316" i="24"/>
  <c r="AO316" i="24"/>
  <c r="AN316" i="24"/>
  <c r="AM316" i="24"/>
  <c r="AL316" i="24"/>
  <c r="AK316" i="24"/>
  <c r="AJ316" i="24"/>
  <c r="AI316" i="24"/>
  <c r="AH316" i="24"/>
  <c r="AG316" i="24"/>
  <c r="AF316" i="24"/>
  <c r="AE316" i="24"/>
  <c r="AD316" i="24"/>
  <c r="P316" i="24"/>
  <c r="O316" i="24"/>
  <c r="N316" i="24"/>
  <c r="M316" i="24"/>
  <c r="L316" i="24"/>
  <c r="K316" i="24"/>
  <c r="J316" i="24"/>
  <c r="I316" i="24"/>
  <c r="H316" i="24"/>
  <c r="G316" i="24"/>
  <c r="F316" i="24"/>
  <c r="E316" i="24"/>
  <c r="D316" i="24"/>
  <c r="C316" i="24"/>
  <c r="B316" i="24"/>
  <c r="A316" i="24"/>
  <c r="AT315" i="24"/>
  <c r="AS315" i="24"/>
  <c r="AR315" i="24"/>
  <c r="AQ315" i="24"/>
  <c r="AP315" i="24"/>
  <c r="AO315" i="24"/>
  <c r="AN315" i="24"/>
  <c r="AM315" i="24"/>
  <c r="AL315" i="24"/>
  <c r="AK315" i="24"/>
  <c r="AJ315" i="24"/>
  <c r="AI315" i="24"/>
  <c r="AH315" i="24"/>
  <c r="AG315" i="24"/>
  <c r="AF315" i="24"/>
  <c r="AE315" i="24"/>
  <c r="AD315" i="24"/>
  <c r="Q315" i="24"/>
  <c r="P315" i="24"/>
  <c r="O315" i="24"/>
  <c r="N315" i="24"/>
  <c r="M315" i="24"/>
  <c r="L315" i="24"/>
  <c r="K315" i="24"/>
  <c r="J315" i="24"/>
  <c r="I315" i="24"/>
  <c r="H315" i="24"/>
  <c r="G315" i="24"/>
  <c r="F315" i="24"/>
  <c r="E315" i="24"/>
  <c r="D315" i="24"/>
  <c r="C315" i="24"/>
  <c r="B315" i="24"/>
  <c r="A315" i="24"/>
  <c r="AT314" i="24"/>
  <c r="AG314" i="24"/>
  <c r="AF314" i="24"/>
  <c r="AE314" i="24"/>
  <c r="AD314" i="24"/>
  <c r="T314" i="24"/>
  <c r="S314" i="24"/>
  <c r="R314" i="24"/>
  <c r="Q314" i="24"/>
  <c r="P314" i="24"/>
  <c r="O314" i="24"/>
  <c r="N314" i="24"/>
  <c r="M314" i="24"/>
  <c r="L314" i="24"/>
  <c r="K314" i="24"/>
  <c r="J314" i="24"/>
  <c r="I314" i="24"/>
  <c r="H314" i="24"/>
  <c r="G314" i="24"/>
  <c r="F314" i="24"/>
  <c r="E314" i="24"/>
  <c r="D314" i="24"/>
  <c r="C314" i="24"/>
  <c r="B314" i="24"/>
  <c r="A314" i="24"/>
  <c r="AT313" i="24"/>
  <c r="AH313" i="24"/>
  <c r="AG313" i="24"/>
  <c r="AF313" i="24"/>
  <c r="AE313" i="24"/>
  <c r="AD313" i="24"/>
  <c r="X313" i="24"/>
  <c r="W313" i="24"/>
  <c r="V313" i="24"/>
  <c r="U313" i="24"/>
  <c r="T313" i="24"/>
  <c r="S313" i="24"/>
  <c r="R313" i="24"/>
  <c r="Q313" i="24"/>
  <c r="P313" i="24"/>
  <c r="O313" i="24"/>
  <c r="N313" i="24"/>
  <c r="M313" i="24"/>
  <c r="L313" i="24"/>
  <c r="K313" i="24"/>
  <c r="J313" i="24"/>
  <c r="I313" i="24"/>
  <c r="H313" i="24"/>
  <c r="G313" i="24"/>
  <c r="F313" i="24"/>
  <c r="E313" i="24"/>
  <c r="D313" i="24"/>
  <c r="C313" i="24"/>
  <c r="B313" i="24"/>
  <c r="A313" i="24"/>
  <c r="AT312" i="24"/>
  <c r="AQ312" i="24"/>
  <c r="AP312" i="24"/>
  <c r="AO312" i="24"/>
  <c r="AN312" i="24"/>
  <c r="AL312" i="24"/>
  <c r="AG312" i="24"/>
  <c r="AF312" i="24"/>
  <c r="AE312" i="24"/>
  <c r="AD312" i="24"/>
  <c r="T312" i="24"/>
  <c r="S312" i="24"/>
  <c r="R312" i="24"/>
  <c r="Q312" i="24"/>
  <c r="P312" i="24"/>
  <c r="O312" i="24"/>
  <c r="N312" i="24"/>
  <c r="M312" i="24"/>
  <c r="L312" i="24"/>
  <c r="K312" i="24"/>
  <c r="J312" i="24"/>
  <c r="I312" i="24"/>
  <c r="H312" i="24"/>
  <c r="G312" i="24"/>
  <c r="F312" i="24"/>
  <c r="E312" i="24"/>
  <c r="D312" i="24"/>
  <c r="C312" i="24"/>
  <c r="B312" i="24"/>
  <c r="A312" i="24"/>
  <c r="AT311" i="24"/>
  <c r="AF311" i="24"/>
  <c r="AE311" i="24"/>
  <c r="AD311" i="24"/>
  <c r="P311" i="24"/>
  <c r="O311" i="24"/>
  <c r="N311" i="24"/>
  <c r="M311" i="24"/>
  <c r="L311" i="24"/>
  <c r="K311" i="24"/>
  <c r="J311" i="24"/>
  <c r="I311" i="24"/>
  <c r="H311" i="24"/>
  <c r="G311" i="24"/>
  <c r="F311" i="24"/>
  <c r="E311" i="24"/>
  <c r="D311" i="24"/>
  <c r="C311" i="24"/>
  <c r="B311" i="24"/>
  <c r="A311" i="24"/>
  <c r="AT310" i="24"/>
  <c r="AS310" i="24"/>
  <c r="AR310" i="24"/>
  <c r="AQ310" i="24"/>
  <c r="AP310" i="24"/>
  <c r="AO310" i="24"/>
  <c r="AN310" i="24"/>
  <c r="AM310" i="24"/>
  <c r="AL310" i="24"/>
  <c r="AK310" i="24"/>
  <c r="AI310" i="24"/>
  <c r="AH310" i="24"/>
  <c r="AG310" i="24"/>
  <c r="AF310" i="24"/>
  <c r="AE310" i="24"/>
  <c r="AD310" i="24"/>
  <c r="AB310" i="24"/>
  <c r="AA310" i="24"/>
  <c r="Y310" i="24"/>
  <c r="X310" i="24"/>
  <c r="W310" i="24"/>
  <c r="V310" i="24"/>
  <c r="U310" i="24"/>
  <c r="T310" i="24"/>
  <c r="S310" i="24"/>
  <c r="R310" i="24"/>
  <c r="Q310" i="24"/>
  <c r="P310" i="24"/>
  <c r="O310" i="24"/>
  <c r="N310" i="24"/>
  <c r="M310" i="24"/>
  <c r="L310" i="24"/>
  <c r="K310" i="24"/>
  <c r="J310" i="24"/>
  <c r="I310" i="24"/>
  <c r="H310" i="24"/>
  <c r="G310" i="24"/>
  <c r="F310" i="24"/>
  <c r="E310" i="24"/>
  <c r="D310" i="24"/>
  <c r="C310" i="24"/>
  <c r="B310" i="24"/>
  <c r="A310" i="24"/>
  <c r="AT309" i="24"/>
  <c r="AS309" i="24"/>
  <c r="AR309" i="24"/>
  <c r="AQ309" i="24"/>
  <c r="AP309" i="24"/>
  <c r="AO309" i="24"/>
  <c r="AN309" i="24"/>
  <c r="AM309" i="24"/>
  <c r="AL309" i="24"/>
  <c r="AK309" i="24"/>
  <c r="AJ309" i="24"/>
  <c r="AI309" i="24"/>
  <c r="AH309" i="24"/>
  <c r="AG309" i="24"/>
  <c r="AF309" i="24"/>
  <c r="AE309" i="24"/>
  <c r="AD309" i="24"/>
  <c r="AB309" i="24"/>
  <c r="AA309" i="24"/>
  <c r="Z309" i="24"/>
  <c r="Y309" i="24"/>
  <c r="X309" i="24"/>
  <c r="W309" i="24"/>
  <c r="V309" i="24"/>
  <c r="U309" i="24"/>
  <c r="T309" i="24"/>
  <c r="S309" i="24"/>
  <c r="R309" i="24"/>
  <c r="Q309" i="24"/>
  <c r="P309" i="24"/>
  <c r="O309" i="24"/>
  <c r="N309" i="24"/>
  <c r="M309" i="24"/>
  <c r="L309" i="24"/>
  <c r="K309" i="24"/>
  <c r="J309" i="24"/>
  <c r="I309" i="24"/>
  <c r="H309" i="24"/>
  <c r="G309" i="24"/>
  <c r="F309" i="24"/>
  <c r="E309" i="24"/>
  <c r="D309" i="24"/>
  <c r="C309" i="24"/>
  <c r="B309" i="24"/>
  <c r="A309" i="24"/>
  <c r="AT308" i="24"/>
  <c r="AS308" i="24"/>
  <c r="AR308" i="24"/>
  <c r="AQ308" i="24"/>
  <c r="AP308" i="24"/>
  <c r="AO308" i="24"/>
  <c r="AN308" i="24"/>
  <c r="AM308" i="24"/>
  <c r="AL308" i="24"/>
  <c r="AK308" i="24"/>
  <c r="AJ308" i="24"/>
  <c r="AI308" i="24"/>
  <c r="AH308" i="24"/>
  <c r="AG308" i="24"/>
  <c r="AF308" i="24"/>
  <c r="AE308" i="24"/>
  <c r="AD308" i="24"/>
  <c r="AB308" i="24"/>
  <c r="AA308" i="24"/>
  <c r="Z308" i="24"/>
  <c r="Y308" i="24"/>
  <c r="X308" i="24"/>
  <c r="W308" i="24"/>
  <c r="V308" i="24"/>
  <c r="U308" i="24"/>
  <c r="T308" i="24"/>
  <c r="S308" i="24"/>
  <c r="R308" i="24"/>
  <c r="Q308" i="24"/>
  <c r="P308" i="24"/>
  <c r="O308" i="24"/>
  <c r="N308" i="24"/>
  <c r="M308" i="24"/>
  <c r="L308" i="24"/>
  <c r="K308" i="24"/>
  <c r="J308" i="24"/>
  <c r="I308" i="24"/>
  <c r="H308" i="24"/>
  <c r="G308" i="24"/>
  <c r="F308" i="24"/>
  <c r="E308" i="24"/>
  <c r="D308" i="24"/>
  <c r="C308" i="24"/>
  <c r="B308" i="24"/>
  <c r="A308" i="24"/>
  <c r="AT307" i="24"/>
  <c r="AG307" i="24"/>
  <c r="AF307" i="24"/>
  <c r="AE307" i="24"/>
  <c r="AD307" i="24"/>
  <c r="T307" i="24"/>
  <c r="S307" i="24"/>
  <c r="R307" i="24"/>
  <c r="Q307" i="24"/>
  <c r="P307" i="24"/>
  <c r="O307" i="24"/>
  <c r="N307" i="24"/>
  <c r="M307" i="24"/>
  <c r="L307" i="24"/>
  <c r="K307" i="24"/>
  <c r="J307" i="24"/>
  <c r="I307" i="24"/>
  <c r="H307" i="24"/>
  <c r="G307" i="24"/>
  <c r="F307" i="24"/>
  <c r="E307" i="24"/>
  <c r="D307" i="24"/>
  <c r="C307" i="24"/>
  <c r="B307" i="24"/>
  <c r="A307" i="24"/>
  <c r="AT306" i="24"/>
  <c r="AG306" i="24"/>
  <c r="AF306" i="24"/>
  <c r="AE306" i="24"/>
  <c r="AD306" i="24"/>
  <c r="T306" i="24"/>
  <c r="S306" i="24"/>
  <c r="R306" i="24"/>
  <c r="Q306" i="24"/>
  <c r="P306" i="24"/>
  <c r="O306" i="24"/>
  <c r="N306" i="24"/>
  <c r="M306" i="24"/>
  <c r="L306" i="24"/>
  <c r="K306" i="24"/>
  <c r="J306" i="24"/>
  <c r="I306" i="24"/>
  <c r="H306" i="24"/>
  <c r="G306" i="24"/>
  <c r="F306" i="24"/>
  <c r="E306" i="24"/>
  <c r="D306" i="24"/>
  <c r="C306" i="24"/>
  <c r="B306" i="24"/>
  <c r="A306" i="24"/>
  <c r="AT305" i="24"/>
  <c r="AS305" i="24"/>
  <c r="AR305" i="24"/>
  <c r="AQ305" i="24"/>
  <c r="AP305" i="24"/>
  <c r="AO305" i="24"/>
  <c r="AN305" i="24"/>
  <c r="AM305" i="24"/>
  <c r="AL305" i="24"/>
  <c r="AK305" i="24"/>
  <c r="AJ305" i="24"/>
  <c r="AI305" i="24"/>
  <c r="AH305" i="24"/>
  <c r="AG305" i="24"/>
  <c r="AF305" i="24"/>
  <c r="AE305" i="24"/>
  <c r="AD305" i="24"/>
  <c r="AB305" i="24"/>
  <c r="AA305" i="24"/>
  <c r="Z305" i="24"/>
  <c r="Y305" i="24"/>
  <c r="X305" i="24"/>
  <c r="W305" i="24"/>
  <c r="V305" i="24"/>
  <c r="U305" i="24"/>
  <c r="T305" i="24"/>
  <c r="S305" i="24"/>
  <c r="R305" i="24"/>
  <c r="Q305" i="24"/>
  <c r="P305" i="24"/>
  <c r="O305" i="24"/>
  <c r="N305" i="24"/>
  <c r="M305" i="24"/>
  <c r="L305" i="24"/>
  <c r="K305" i="24"/>
  <c r="J305" i="24"/>
  <c r="I305" i="24"/>
  <c r="H305" i="24"/>
  <c r="G305" i="24"/>
  <c r="F305" i="24"/>
  <c r="E305" i="24"/>
  <c r="D305" i="24"/>
  <c r="C305" i="24"/>
  <c r="B305" i="24"/>
  <c r="A305" i="24"/>
  <c r="AT304" i="24"/>
  <c r="AS304" i="24"/>
  <c r="AR304" i="24"/>
  <c r="AQ304" i="24"/>
  <c r="AP304" i="24"/>
  <c r="AO304" i="24"/>
  <c r="AN304" i="24"/>
  <c r="AM304" i="24"/>
  <c r="AL304" i="24"/>
  <c r="AK304" i="24"/>
  <c r="AJ304" i="24"/>
  <c r="AI304" i="24"/>
  <c r="AH304" i="24"/>
  <c r="AG304" i="24"/>
  <c r="AF304" i="24"/>
  <c r="AE304" i="24"/>
  <c r="AD304" i="24"/>
  <c r="U304" i="24"/>
  <c r="T304" i="24"/>
  <c r="S304" i="24"/>
  <c r="R304" i="24"/>
  <c r="Q304" i="24"/>
  <c r="P304" i="24"/>
  <c r="O304" i="24"/>
  <c r="N304" i="24"/>
  <c r="M304" i="24"/>
  <c r="L304" i="24"/>
  <c r="K304" i="24"/>
  <c r="J304" i="24"/>
  <c r="I304" i="24"/>
  <c r="H304" i="24"/>
  <c r="G304" i="24"/>
  <c r="F304" i="24"/>
  <c r="E304" i="24"/>
  <c r="D304" i="24"/>
  <c r="C304" i="24"/>
  <c r="B304" i="24"/>
  <c r="A304" i="24"/>
  <c r="AT303" i="24"/>
  <c r="AH303" i="24"/>
  <c r="AG303" i="24"/>
  <c r="AF303" i="24"/>
  <c r="AE303" i="24"/>
  <c r="AD303" i="24"/>
  <c r="X303" i="24"/>
  <c r="W303" i="24"/>
  <c r="V303" i="24"/>
  <c r="U303" i="24"/>
  <c r="T303" i="24"/>
  <c r="S303" i="24"/>
  <c r="R303" i="24"/>
  <c r="Q303" i="24"/>
  <c r="P303" i="24"/>
  <c r="O303" i="24"/>
  <c r="N303" i="24"/>
  <c r="M303" i="24"/>
  <c r="L303" i="24"/>
  <c r="K303" i="24"/>
  <c r="J303" i="24"/>
  <c r="I303" i="24"/>
  <c r="H303" i="24"/>
  <c r="G303" i="24"/>
  <c r="F303" i="24"/>
  <c r="E303" i="24"/>
  <c r="D303" i="24"/>
  <c r="C303" i="24"/>
  <c r="B303" i="24"/>
  <c r="A303" i="24"/>
  <c r="AT302" i="24"/>
  <c r="AH302" i="24"/>
  <c r="AG302" i="24"/>
  <c r="AF302" i="24"/>
  <c r="AE302" i="24"/>
  <c r="AD302" i="24"/>
  <c r="X302" i="24"/>
  <c r="W302" i="24"/>
  <c r="V302" i="24"/>
  <c r="U302" i="24"/>
  <c r="T302" i="24"/>
  <c r="S302" i="24"/>
  <c r="R302" i="24"/>
  <c r="Q302" i="24"/>
  <c r="P302" i="24"/>
  <c r="O302" i="24"/>
  <c r="N302" i="24"/>
  <c r="M302" i="24"/>
  <c r="L302" i="24"/>
  <c r="K302" i="24"/>
  <c r="J302" i="24"/>
  <c r="I302" i="24"/>
  <c r="H302" i="24"/>
  <c r="G302" i="24"/>
  <c r="F302" i="24"/>
  <c r="E302" i="24"/>
  <c r="D302" i="24"/>
  <c r="C302" i="24"/>
  <c r="B302" i="24"/>
  <c r="A302" i="24"/>
  <c r="AT301" i="24"/>
  <c r="AG301" i="24"/>
  <c r="AF301" i="24"/>
  <c r="AE301" i="24"/>
  <c r="AD301" i="24"/>
  <c r="T301" i="24"/>
  <c r="S301" i="24"/>
  <c r="R301" i="24"/>
  <c r="Q301" i="24"/>
  <c r="P301" i="24"/>
  <c r="O301" i="24"/>
  <c r="N301" i="24"/>
  <c r="M301" i="24"/>
  <c r="L301" i="24"/>
  <c r="K301" i="24"/>
  <c r="J301" i="24"/>
  <c r="I301" i="24"/>
  <c r="H301" i="24"/>
  <c r="G301" i="24"/>
  <c r="F301" i="24"/>
  <c r="E301" i="24"/>
  <c r="D301" i="24"/>
  <c r="C301" i="24"/>
  <c r="B301" i="24"/>
  <c r="A301" i="24"/>
  <c r="AT300" i="24"/>
  <c r="AG300" i="24"/>
  <c r="AF300" i="24"/>
  <c r="AE300" i="24"/>
  <c r="AD300" i="24"/>
  <c r="T300" i="24"/>
  <c r="S300" i="24"/>
  <c r="R300" i="24"/>
  <c r="Q300" i="24"/>
  <c r="P300" i="24"/>
  <c r="O300" i="24"/>
  <c r="N300" i="24"/>
  <c r="M300" i="24"/>
  <c r="L300" i="24"/>
  <c r="K300" i="24"/>
  <c r="J300" i="24"/>
  <c r="I300" i="24"/>
  <c r="H300" i="24"/>
  <c r="G300" i="24"/>
  <c r="F300" i="24"/>
  <c r="E300" i="24"/>
  <c r="D300" i="24"/>
  <c r="C300" i="24"/>
  <c r="B300" i="24"/>
  <c r="A300" i="24"/>
  <c r="AT299" i="24"/>
  <c r="AS299" i="24"/>
  <c r="AR299" i="24"/>
  <c r="AQ299" i="24"/>
  <c r="AP299" i="24"/>
  <c r="AO299" i="24"/>
  <c r="AN299" i="24"/>
  <c r="AM299" i="24"/>
  <c r="AL299" i="24"/>
  <c r="AK299" i="24"/>
  <c r="AJ299" i="24"/>
  <c r="AI299" i="24"/>
  <c r="AH299" i="24"/>
  <c r="AG299" i="24"/>
  <c r="AF299" i="24"/>
  <c r="AE299" i="24"/>
  <c r="AD299" i="24"/>
  <c r="AB299" i="24"/>
  <c r="AA299" i="24"/>
  <c r="Z299" i="24"/>
  <c r="Y299" i="24"/>
  <c r="X299" i="24"/>
  <c r="W299" i="24"/>
  <c r="V299" i="24"/>
  <c r="U299" i="24"/>
  <c r="T299" i="24"/>
  <c r="S299" i="24"/>
  <c r="R299" i="24"/>
  <c r="Q299" i="24"/>
  <c r="P299" i="24"/>
  <c r="O299" i="24"/>
  <c r="N299" i="24"/>
  <c r="M299" i="24"/>
  <c r="L299" i="24"/>
  <c r="K299" i="24"/>
  <c r="J299" i="24"/>
  <c r="I299" i="24"/>
  <c r="H299" i="24"/>
  <c r="G299" i="24"/>
  <c r="F299" i="24"/>
  <c r="E299" i="24"/>
  <c r="D299" i="24"/>
  <c r="C299" i="24"/>
  <c r="B299" i="24"/>
  <c r="A299" i="24"/>
  <c r="AT298" i="24"/>
  <c r="AS298" i="24"/>
  <c r="AR298" i="24"/>
  <c r="AQ298" i="24"/>
  <c r="AP298" i="24"/>
  <c r="AO298" i="24"/>
  <c r="AN298" i="24"/>
  <c r="AM298" i="24"/>
  <c r="AL298" i="24"/>
  <c r="AK298" i="24"/>
  <c r="AE298" i="24"/>
  <c r="AD298" i="24"/>
  <c r="X298" i="24"/>
  <c r="W298" i="24"/>
  <c r="T298" i="24"/>
  <c r="S298" i="24"/>
  <c r="R298" i="24"/>
  <c r="Q298" i="24"/>
  <c r="P298" i="24"/>
  <c r="O298" i="24"/>
  <c r="N298" i="24"/>
  <c r="M298" i="24"/>
  <c r="L298" i="24"/>
  <c r="K298" i="24"/>
  <c r="J298" i="24"/>
  <c r="I298" i="24"/>
  <c r="H298" i="24"/>
  <c r="G298" i="24"/>
  <c r="F298" i="24"/>
  <c r="E298" i="24"/>
  <c r="D298" i="24"/>
  <c r="C298" i="24"/>
  <c r="B298" i="24"/>
  <c r="A298" i="24"/>
  <c r="AT297" i="24"/>
  <c r="AS297" i="24"/>
  <c r="AR297" i="24"/>
  <c r="AQ297" i="24"/>
  <c r="AP297" i="24"/>
  <c r="AO297" i="24"/>
  <c r="AN297" i="24"/>
  <c r="AM297" i="24"/>
  <c r="AL297" i="24"/>
  <c r="AK297" i="24"/>
  <c r="AI297" i="24"/>
  <c r="AG297" i="24"/>
  <c r="AE297" i="24"/>
  <c r="AD297" i="24"/>
  <c r="AB297" i="24"/>
  <c r="AA297" i="24"/>
  <c r="Z297" i="24"/>
  <c r="Y297" i="24"/>
  <c r="X297" i="24"/>
  <c r="W297" i="24"/>
  <c r="V297" i="24"/>
  <c r="U297" i="24"/>
  <c r="T297" i="24"/>
  <c r="S297" i="24"/>
  <c r="R297" i="24"/>
  <c r="Q297" i="24"/>
  <c r="P297" i="24"/>
  <c r="O297" i="24"/>
  <c r="N297" i="24"/>
  <c r="M297" i="24"/>
  <c r="L297" i="24"/>
  <c r="K297" i="24"/>
  <c r="J297" i="24"/>
  <c r="I297" i="24"/>
  <c r="H297" i="24"/>
  <c r="G297" i="24"/>
  <c r="F297" i="24"/>
  <c r="E297" i="24"/>
  <c r="D297" i="24"/>
  <c r="C297" i="24"/>
  <c r="B297" i="24"/>
  <c r="A297" i="24"/>
  <c r="AT296" i="24"/>
  <c r="AS296" i="24"/>
  <c r="AR296" i="24"/>
  <c r="AQ296" i="24"/>
  <c r="AP296" i="24"/>
  <c r="AO296" i="24"/>
  <c r="AN296" i="24"/>
  <c r="AM296" i="24"/>
  <c r="AL296" i="24"/>
  <c r="AK296" i="24"/>
  <c r="AJ296" i="24"/>
  <c r="AI296" i="24"/>
  <c r="AH296" i="24"/>
  <c r="AG296" i="24"/>
  <c r="AF296" i="24"/>
  <c r="AE296" i="24"/>
  <c r="AD296" i="24"/>
  <c r="AB296" i="24"/>
  <c r="AA296" i="24"/>
  <c r="Z296" i="24"/>
  <c r="Y296" i="24"/>
  <c r="X296" i="24"/>
  <c r="W296" i="24"/>
  <c r="V296" i="24"/>
  <c r="U296" i="24"/>
  <c r="T296" i="24"/>
  <c r="S296" i="24"/>
  <c r="R296" i="24"/>
  <c r="Q296" i="24"/>
  <c r="P296" i="24"/>
  <c r="O296" i="24"/>
  <c r="N296" i="24"/>
  <c r="M296" i="24"/>
  <c r="L296" i="24"/>
  <c r="K296" i="24"/>
  <c r="J296" i="24"/>
  <c r="I296" i="24"/>
  <c r="H296" i="24"/>
  <c r="G296" i="24"/>
  <c r="F296" i="24"/>
  <c r="E296" i="24"/>
  <c r="D296" i="24"/>
  <c r="C296" i="24"/>
  <c r="B296" i="24"/>
  <c r="A296" i="24"/>
  <c r="AT295" i="24"/>
  <c r="AE295" i="24"/>
  <c r="AD295" i="24"/>
  <c r="P295" i="24"/>
  <c r="O295" i="24"/>
  <c r="N295" i="24"/>
  <c r="M295" i="24"/>
  <c r="L295" i="24"/>
  <c r="K295" i="24"/>
  <c r="J295" i="24"/>
  <c r="I295" i="24"/>
  <c r="H295" i="24"/>
  <c r="G295" i="24"/>
  <c r="F295" i="24"/>
  <c r="E295" i="24"/>
  <c r="D295" i="24"/>
  <c r="C295" i="24"/>
  <c r="B295" i="24"/>
  <c r="A295" i="24"/>
  <c r="AT294" i="24"/>
  <c r="AS294" i="24"/>
  <c r="AR294" i="24"/>
  <c r="AQ294" i="24"/>
  <c r="AP294" i="24"/>
  <c r="AO294" i="24"/>
  <c r="AN294" i="24"/>
  <c r="AM294" i="24"/>
  <c r="AL294" i="24"/>
  <c r="AK294" i="24"/>
  <c r="AJ294" i="24"/>
  <c r="AI294" i="24"/>
  <c r="AH294" i="24"/>
  <c r="AG294" i="24"/>
  <c r="AF294" i="24"/>
  <c r="AE294" i="24"/>
  <c r="AD294" i="24"/>
  <c r="Q294" i="24"/>
  <c r="P294" i="24"/>
  <c r="O294" i="24"/>
  <c r="N294" i="24"/>
  <c r="M294" i="24"/>
  <c r="L294" i="24"/>
  <c r="K294" i="24"/>
  <c r="J294" i="24"/>
  <c r="I294" i="24"/>
  <c r="H294" i="24"/>
  <c r="G294" i="24"/>
  <c r="F294" i="24"/>
  <c r="E294" i="24"/>
  <c r="D294" i="24"/>
  <c r="C294" i="24"/>
  <c r="B294" i="24"/>
  <c r="A294" i="24"/>
  <c r="AT293" i="24"/>
  <c r="AF293" i="24"/>
  <c r="AE293" i="24"/>
  <c r="AD293" i="24"/>
  <c r="T293" i="24"/>
  <c r="S293" i="24"/>
  <c r="R293" i="24"/>
  <c r="Q293" i="24"/>
  <c r="P293" i="24"/>
  <c r="O293" i="24"/>
  <c r="N293" i="24"/>
  <c r="M293" i="24"/>
  <c r="L293" i="24"/>
  <c r="K293" i="24"/>
  <c r="J293" i="24"/>
  <c r="I293" i="24"/>
  <c r="H293" i="24"/>
  <c r="G293" i="24"/>
  <c r="F293" i="24"/>
  <c r="E293" i="24"/>
  <c r="D293" i="24"/>
  <c r="C293" i="24"/>
  <c r="B293" i="24"/>
  <c r="A293" i="24"/>
  <c r="AT292" i="24"/>
  <c r="AS292" i="24"/>
  <c r="AR292" i="24"/>
  <c r="AQ292" i="24"/>
  <c r="AP292" i="24"/>
  <c r="AO292" i="24"/>
  <c r="AN292" i="24"/>
  <c r="AM292" i="24"/>
  <c r="AL292" i="24"/>
  <c r="AK292" i="24"/>
  <c r="AJ292" i="24"/>
  <c r="AI292" i="24"/>
  <c r="AH292" i="24"/>
  <c r="AG292" i="24"/>
  <c r="AF292" i="24"/>
  <c r="AE292" i="24"/>
  <c r="AD292" i="24"/>
  <c r="Q292" i="24"/>
  <c r="P292" i="24"/>
  <c r="O292" i="24"/>
  <c r="N292" i="24"/>
  <c r="M292" i="24"/>
  <c r="L292" i="24"/>
  <c r="K292" i="24"/>
  <c r="J292" i="24"/>
  <c r="I292" i="24"/>
  <c r="H292" i="24"/>
  <c r="G292" i="24"/>
  <c r="F292" i="24"/>
  <c r="E292" i="24"/>
  <c r="D292" i="24"/>
  <c r="C292" i="24"/>
  <c r="B292" i="24"/>
  <c r="A292" i="24"/>
  <c r="AT291" i="24"/>
  <c r="AG291" i="24"/>
  <c r="AF291" i="24"/>
  <c r="AE291" i="24"/>
  <c r="AD291" i="24"/>
  <c r="X291" i="24"/>
  <c r="W291" i="24"/>
  <c r="V291" i="24"/>
  <c r="U291" i="24"/>
  <c r="T291" i="24"/>
  <c r="S291" i="24"/>
  <c r="R291" i="24"/>
  <c r="Q291" i="24"/>
  <c r="P291" i="24"/>
  <c r="O291" i="24"/>
  <c r="N291" i="24"/>
  <c r="M291" i="24"/>
  <c r="L291" i="24"/>
  <c r="K291" i="24"/>
  <c r="J291" i="24"/>
  <c r="I291" i="24"/>
  <c r="H291" i="24"/>
  <c r="G291" i="24"/>
  <c r="F291" i="24"/>
  <c r="E291" i="24"/>
  <c r="D291" i="24"/>
  <c r="C291" i="24"/>
  <c r="B291" i="24"/>
  <c r="A291" i="24"/>
  <c r="AT290" i="24"/>
  <c r="AF290" i="24"/>
  <c r="AE290" i="24"/>
  <c r="AD290" i="24"/>
  <c r="T290" i="24"/>
  <c r="S290" i="24"/>
  <c r="R290" i="24"/>
  <c r="Q290" i="24"/>
  <c r="P290" i="24"/>
  <c r="O290" i="24"/>
  <c r="N290" i="24"/>
  <c r="M290" i="24"/>
  <c r="L290" i="24"/>
  <c r="K290" i="24"/>
  <c r="J290" i="24"/>
  <c r="I290" i="24"/>
  <c r="H290" i="24"/>
  <c r="G290" i="24"/>
  <c r="F290" i="24"/>
  <c r="E290" i="24"/>
  <c r="D290" i="24"/>
  <c r="C290" i="24"/>
  <c r="B290" i="24"/>
  <c r="A290" i="24"/>
  <c r="AT289" i="24"/>
  <c r="AF289" i="24"/>
  <c r="AE289" i="24"/>
  <c r="AD289" i="24"/>
  <c r="P289" i="24"/>
  <c r="O289" i="24"/>
  <c r="N289" i="24"/>
  <c r="M289" i="24"/>
  <c r="L289" i="24"/>
  <c r="K289" i="24"/>
  <c r="J289" i="24"/>
  <c r="I289" i="24"/>
  <c r="H289" i="24"/>
  <c r="G289" i="24"/>
  <c r="F289" i="24"/>
  <c r="E289" i="24"/>
  <c r="D289" i="24"/>
  <c r="C289" i="24"/>
  <c r="B289" i="24"/>
  <c r="A289" i="24"/>
  <c r="AT288" i="24"/>
  <c r="AS288" i="24"/>
  <c r="AR288" i="24"/>
  <c r="AQ288" i="24"/>
  <c r="AP288" i="24"/>
  <c r="AO288" i="24"/>
  <c r="AN288" i="24"/>
  <c r="AM288" i="24"/>
  <c r="AL288" i="24"/>
  <c r="AK288" i="24"/>
  <c r="AJ288" i="24"/>
  <c r="AI288" i="24"/>
  <c r="AH288" i="24"/>
  <c r="AG288" i="24"/>
  <c r="AF288" i="24"/>
  <c r="AE288" i="24"/>
  <c r="AD288" i="24"/>
  <c r="AB288" i="24"/>
  <c r="AA288" i="24"/>
  <c r="Z288" i="24"/>
  <c r="Y288" i="24"/>
  <c r="X288" i="24"/>
  <c r="W288" i="24"/>
  <c r="V288" i="24"/>
  <c r="U288" i="24"/>
  <c r="T288" i="24"/>
  <c r="S288" i="24"/>
  <c r="R288" i="24"/>
  <c r="Q288" i="24"/>
  <c r="P288" i="24"/>
  <c r="O288" i="24"/>
  <c r="N288" i="24"/>
  <c r="M288" i="24"/>
  <c r="L288" i="24"/>
  <c r="K288" i="24"/>
  <c r="J288" i="24"/>
  <c r="I288" i="24"/>
  <c r="H288" i="24"/>
  <c r="G288" i="24"/>
  <c r="F288" i="24"/>
  <c r="E288" i="24"/>
  <c r="D288" i="24"/>
  <c r="C288" i="24"/>
  <c r="B288" i="24"/>
  <c r="A288" i="24"/>
  <c r="AT287" i="24"/>
  <c r="AS287" i="24"/>
  <c r="AR287" i="24"/>
  <c r="AQ287" i="24"/>
  <c r="AP287" i="24"/>
  <c r="AO287" i="24"/>
  <c r="AN287" i="24"/>
  <c r="AM287" i="24"/>
  <c r="AL287" i="24"/>
  <c r="AK287" i="24"/>
  <c r="AJ287" i="24"/>
  <c r="AI287" i="24"/>
  <c r="AH287" i="24"/>
  <c r="AG287" i="24"/>
  <c r="AF287" i="24"/>
  <c r="AE287" i="24"/>
  <c r="AD287" i="24"/>
  <c r="AB287" i="24"/>
  <c r="AA287" i="24"/>
  <c r="Z287" i="24"/>
  <c r="Y287" i="24"/>
  <c r="X287" i="24"/>
  <c r="W287" i="24"/>
  <c r="V287" i="24"/>
  <c r="U287" i="24"/>
  <c r="T287" i="24"/>
  <c r="S287" i="24"/>
  <c r="R287" i="24"/>
  <c r="Q287" i="24"/>
  <c r="P287" i="24"/>
  <c r="O287" i="24"/>
  <c r="N287" i="24"/>
  <c r="M287" i="24"/>
  <c r="L287" i="24"/>
  <c r="K287" i="24"/>
  <c r="J287" i="24"/>
  <c r="I287" i="24"/>
  <c r="H287" i="24"/>
  <c r="G287" i="24"/>
  <c r="F287" i="24"/>
  <c r="E287" i="24"/>
  <c r="D287" i="24"/>
  <c r="C287" i="24"/>
  <c r="B287" i="24"/>
  <c r="A287" i="24"/>
  <c r="AT286" i="24"/>
  <c r="AF286" i="24"/>
  <c r="AE286" i="24"/>
  <c r="AD286" i="24"/>
  <c r="T286" i="24"/>
  <c r="S286" i="24"/>
  <c r="R286" i="24"/>
  <c r="Q286" i="24"/>
  <c r="P286" i="24"/>
  <c r="O286" i="24"/>
  <c r="N286" i="24"/>
  <c r="M286" i="24"/>
  <c r="L286" i="24"/>
  <c r="K286" i="24"/>
  <c r="J286" i="24"/>
  <c r="I286" i="24"/>
  <c r="H286" i="24"/>
  <c r="G286" i="24"/>
  <c r="F286" i="24"/>
  <c r="E286" i="24"/>
  <c r="D286" i="24"/>
  <c r="C286" i="24"/>
  <c r="B286" i="24"/>
  <c r="A286" i="24"/>
  <c r="AT285" i="24"/>
  <c r="AF285" i="24"/>
  <c r="AE285" i="24"/>
  <c r="AD285" i="24"/>
  <c r="T285" i="24"/>
  <c r="S285" i="24"/>
  <c r="R285" i="24"/>
  <c r="Q285" i="24"/>
  <c r="P285" i="24"/>
  <c r="O285" i="24"/>
  <c r="N285" i="24"/>
  <c r="M285" i="24"/>
  <c r="L285" i="24"/>
  <c r="K285" i="24"/>
  <c r="J285" i="24"/>
  <c r="I285" i="24"/>
  <c r="H285" i="24"/>
  <c r="G285" i="24"/>
  <c r="F285" i="24"/>
  <c r="E285" i="24"/>
  <c r="D285" i="24"/>
  <c r="C285" i="24"/>
  <c r="B285" i="24"/>
  <c r="A285" i="24"/>
  <c r="AT284" i="24"/>
  <c r="AS284" i="24"/>
  <c r="AR284" i="24"/>
  <c r="AQ284" i="24"/>
  <c r="AP284" i="24"/>
  <c r="AO284" i="24"/>
  <c r="AN284" i="24"/>
  <c r="AM284" i="24"/>
  <c r="AL284" i="24"/>
  <c r="AK284" i="24"/>
  <c r="AJ284" i="24"/>
  <c r="AI284" i="24"/>
  <c r="AH284" i="24"/>
  <c r="AG284" i="24"/>
  <c r="AF284" i="24"/>
  <c r="AE284" i="24"/>
  <c r="AD284" i="24"/>
  <c r="AB284" i="24"/>
  <c r="AA284" i="24"/>
  <c r="Z284" i="24"/>
  <c r="Y284" i="24"/>
  <c r="X284" i="24"/>
  <c r="W284" i="24"/>
  <c r="V284" i="24"/>
  <c r="U284" i="24"/>
  <c r="T284" i="24"/>
  <c r="S284" i="24"/>
  <c r="R284" i="24"/>
  <c r="Q284" i="24"/>
  <c r="P284" i="24"/>
  <c r="O284" i="24"/>
  <c r="N284" i="24"/>
  <c r="M284" i="24"/>
  <c r="L284" i="24"/>
  <c r="K284" i="24"/>
  <c r="J284" i="24"/>
  <c r="I284" i="24"/>
  <c r="H284" i="24"/>
  <c r="G284" i="24"/>
  <c r="F284" i="24"/>
  <c r="E284" i="24"/>
  <c r="D284" i="24"/>
  <c r="C284" i="24"/>
  <c r="B284" i="24"/>
  <c r="A284" i="24"/>
  <c r="AT283" i="24"/>
  <c r="AS283" i="24"/>
  <c r="AR283" i="24"/>
  <c r="AQ283" i="24"/>
  <c r="AP283" i="24"/>
  <c r="AO283" i="24"/>
  <c r="AN283" i="24"/>
  <c r="AM283" i="24"/>
  <c r="AL283" i="24"/>
  <c r="AK283" i="24"/>
  <c r="AJ283" i="24"/>
  <c r="AI283" i="24"/>
  <c r="AH283" i="24"/>
  <c r="AG283" i="24"/>
  <c r="AF283" i="24"/>
  <c r="AE283" i="24"/>
  <c r="AD283" i="24"/>
  <c r="U283" i="24"/>
  <c r="T283" i="24"/>
  <c r="S283" i="24"/>
  <c r="R283" i="24"/>
  <c r="Q283" i="24"/>
  <c r="P283" i="24"/>
  <c r="O283" i="24"/>
  <c r="N283" i="24"/>
  <c r="M283" i="24"/>
  <c r="L283" i="24"/>
  <c r="K283" i="24"/>
  <c r="J283" i="24"/>
  <c r="I283" i="24"/>
  <c r="H283" i="24"/>
  <c r="G283" i="24"/>
  <c r="F283" i="24"/>
  <c r="E283" i="24"/>
  <c r="D283" i="24"/>
  <c r="C283" i="24"/>
  <c r="B283" i="24"/>
  <c r="A283" i="24"/>
  <c r="AT282" i="24"/>
  <c r="AG282" i="24"/>
  <c r="AF282" i="24"/>
  <c r="AE282" i="24"/>
  <c r="AD282" i="24"/>
  <c r="X282" i="24"/>
  <c r="W282" i="24"/>
  <c r="V282" i="24"/>
  <c r="U282" i="24"/>
  <c r="T282" i="24"/>
  <c r="S282" i="24"/>
  <c r="R282" i="24"/>
  <c r="Q282" i="24"/>
  <c r="P282" i="24"/>
  <c r="O282" i="24"/>
  <c r="N282" i="24"/>
  <c r="M282" i="24"/>
  <c r="L282" i="24"/>
  <c r="K282" i="24"/>
  <c r="J282" i="24"/>
  <c r="I282" i="24"/>
  <c r="H282" i="24"/>
  <c r="G282" i="24"/>
  <c r="F282" i="24"/>
  <c r="E282" i="24"/>
  <c r="D282" i="24"/>
  <c r="C282" i="24"/>
  <c r="B282" i="24"/>
  <c r="A282" i="24"/>
  <c r="AT281" i="24"/>
  <c r="AG281" i="24"/>
  <c r="AF281" i="24"/>
  <c r="AE281" i="24"/>
  <c r="AD281" i="24"/>
  <c r="X281" i="24"/>
  <c r="W281" i="24"/>
  <c r="V281" i="24"/>
  <c r="U281" i="24"/>
  <c r="T281" i="24"/>
  <c r="S281" i="24"/>
  <c r="R281" i="24"/>
  <c r="Q281" i="24"/>
  <c r="P281" i="24"/>
  <c r="O281" i="24"/>
  <c r="N281" i="24"/>
  <c r="M281" i="24"/>
  <c r="L281" i="24"/>
  <c r="K281" i="24"/>
  <c r="J281" i="24"/>
  <c r="I281" i="24"/>
  <c r="H281" i="24"/>
  <c r="G281" i="24"/>
  <c r="F281" i="24"/>
  <c r="E281" i="24"/>
  <c r="D281" i="24"/>
  <c r="C281" i="24"/>
  <c r="B281" i="24"/>
  <c r="A281" i="24"/>
  <c r="AT280" i="24"/>
  <c r="AF280" i="24"/>
  <c r="AE280" i="24"/>
  <c r="AD280" i="24"/>
  <c r="T280" i="24"/>
  <c r="S280" i="24"/>
  <c r="R280" i="24"/>
  <c r="Q280" i="24"/>
  <c r="P280" i="24"/>
  <c r="O280" i="24"/>
  <c r="N280" i="24"/>
  <c r="M280" i="24"/>
  <c r="L280" i="24"/>
  <c r="K280" i="24"/>
  <c r="J280" i="24"/>
  <c r="I280" i="24"/>
  <c r="H280" i="24"/>
  <c r="G280" i="24"/>
  <c r="F280" i="24"/>
  <c r="E280" i="24"/>
  <c r="D280" i="24"/>
  <c r="C280" i="24"/>
  <c r="B280" i="24"/>
  <c r="A280" i="24"/>
  <c r="AT279" i="24"/>
  <c r="AF279" i="24"/>
  <c r="AE279" i="24"/>
  <c r="AD279" i="24"/>
  <c r="T279" i="24"/>
  <c r="S279" i="24"/>
  <c r="R279" i="24"/>
  <c r="Q279" i="24"/>
  <c r="P279" i="24"/>
  <c r="O279" i="24"/>
  <c r="N279" i="24"/>
  <c r="M279" i="24"/>
  <c r="L279" i="24"/>
  <c r="K279" i="24"/>
  <c r="J279" i="24"/>
  <c r="I279" i="24"/>
  <c r="H279" i="24"/>
  <c r="G279" i="24"/>
  <c r="F279" i="24"/>
  <c r="E279" i="24"/>
  <c r="D279" i="24"/>
  <c r="C279" i="24"/>
  <c r="B279" i="24"/>
  <c r="A279" i="24"/>
  <c r="AT278" i="24"/>
  <c r="AS278" i="24"/>
  <c r="AR278" i="24"/>
  <c r="AQ278" i="24"/>
  <c r="AP278" i="24"/>
  <c r="AO278" i="24"/>
  <c r="AN278" i="24"/>
  <c r="AM278" i="24"/>
  <c r="AL278" i="24"/>
  <c r="AK278" i="24"/>
  <c r="AJ278" i="24"/>
  <c r="AI278" i="24"/>
  <c r="AH278" i="24"/>
  <c r="AG278" i="24"/>
  <c r="AF278" i="24"/>
  <c r="AE278" i="24"/>
  <c r="AD278" i="24"/>
  <c r="AB278" i="24"/>
  <c r="AA278" i="24"/>
  <c r="Z278" i="24"/>
  <c r="Y278" i="24"/>
  <c r="X278" i="24"/>
  <c r="W278" i="24"/>
  <c r="V278" i="24"/>
  <c r="U278" i="24"/>
  <c r="T278" i="24"/>
  <c r="S278" i="24"/>
  <c r="R278" i="24"/>
  <c r="Q278" i="24"/>
  <c r="P278" i="24"/>
  <c r="O278" i="24"/>
  <c r="N278" i="24"/>
  <c r="M278" i="24"/>
  <c r="L278" i="24"/>
  <c r="K278" i="24"/>
  <c r="J278" i="24"/>
  <c r="I278" i="24"/>
  <c r="H278" i="24"/>
  <c r="G278" i="24"/>
  <c r="F278" i="24"/>
  <c r="E278" i="24"/>
  <c r="D278" i="24"/>
  <c r="C278" i="24"/>
  <c r="B278" i="24"/>
  <c r="A278" i="24"/>
  <c r="AT277" i="24"/>
  <c r="AS277" i="24"/>
  <c r="AR277" i="24"/>
  <c r="AQ277" i="24"/>
  <c r="AP277" i="24"/>
  <c r="AO277" i="24"/>
  <c r="AN277" i="24"/>
  <c r="AM277" i="24"/>
  <c r="AL277" i="24"/>
  <c r="AK277" i="24"/>
  <c r="AJ277" i="24"/>
  <c r="AI277" i="24"/>
  <c r="AH277" i="24"/>
  <c r="AG277" i="24"/>
  <c r="AF277" i="24"/>
  <c r="AE277" i="24"/>
  <c r="AD277" i="24"/>
  <c r="Q277" i="24"/>
  <c r="P277" i="24"/>
  <c r="O277" i="24"/>
  <c r="N277" i="24"/>
  <c r="M277" i="24"/>
  <c r="L277" i="24"/>
  <c r="K277" i="24"/>
  <c r="J277" i="24"/>
  <c r="I277" i="24"/>
  <c r="H277" i="24"/>
  <c r="G277" i="24"/>
  <c r="F277" i="24"/>
  <c r="E277" i="24"/>
  <c r="D277" i="24"/>
  <c r="C277" i="24"/>
  <c r="B277" i="24"/>
  <c r="A277" i="24"/>
  <c r="AT276" i="24"/>
  <c r="AF276" i="24"/>
  <c r="AE276" i="24"/>
  <c r="AD276" i="24"/>
  <c r="T276" i="24"/>
  <c r="S276" i="24"/>
  <c r="R276" i="24"/>
  <c r="Q276" i="24"/>
  <c r="P276" i="24"/>
  <c r="O276" i="24"/>
  <c r="N276" i="24"/>
  <c r="M276" i="24"/>
  <c r="L276" i="24"/>
  <c r="K276" i="24"/>
  <c r="J276" i="24"/>
  <c r="I276" i="24"/>
  <c r="H276" i="24"/>
  <c r="G276" i="24"/>
  <c r="F276" i="24"/>
  <c r="E276" i="24"/>
  <c r="D276" i="24"/>
  <c r="C276" i="24"/>
  <c r="B276" i="24"/>
  <c r="A276" i="24"/>
  <c r="AT275" i="24"/>
  <c r="AS275" i="24"/>
  <c r="AR275" i="24"/>
  <c r="AQ275" i="24"/>
  <c r="AP275" i="24"/>
  <c r="AO275" i="24"/>
  <c r="AN275" i="24"/>
  <c r="AM275" i="24"/>
  <c r="AL275" i="24"/>
  <c r="AK275" i="24"/>
  <c r="AJ275" i="24"/>
  <c r="AI275" i="24"/>
  <c r="AH275" i="24"/>
  <c r="AG275" i="24"/>
  <c r="AF275" i="24"/>
  <c r="AE275" i="24"/>
  <c r="AD275" i="24"/>
  <c r="Q275" i="24"/>
  <c r="P275" i="24"/>
  <c r="O275" i="24"/>
  <c r="N275" i="24"/>
  <c r="M275" i="24"/>
  <c r="L275" i="24"/>
  <c r="K275" i="24"/>
  <c r="J275" i="24"/>
  <c r="I275" i="24"/>
  <c r="H275" i="24"/>
  <c r="G275" i="24"/>
  <c r="F275" i="24"/>
  <c r="E275" i="24"/>
  <c r="D275" i="24"/>
  <c r="C275" i="24"/>
  <c r="B275" i="24"/>
  <c r="A275" i="24"/>
  <c r="AT274" i="24"/>
  <c r="AG274" i="24"/>
  <c r="AF274" i="24"/>
  <c r="AE274" i="24"/>
  <c r="AD274" i="24"/>
  <c r="X274" i="24"/>
  <c r="W274" i="24"/>
  <c r="V274" i="24"/>
  <c r="U274" i="24"/>
  <c r="T274" i="24"/>
  <c r="S274" i="24"/>
  <c r="R274" i="24"/>
  <c r="Q274" i="24"/>
  <c r="P274" i="24"/>
  <c r="O274" i="24"/>
  <c r="N274" i="24"/>
  <c r="M274" i="24"/>
  <c r="L274" i="24"/>
  <c r="K274" i="24"/>
  <c r="J274" i="24"/>
  <c r="I274" i="24"/>
  <c r="H274" i="24"/>
  <c r="G274" i="24"/>
  <c r="F274" i="24"/>
  <c r="E274" i="24"/>
  <c r="D274" i="24"/>
  <c r="C274" i="24"/>
  <c r="B274" i="24"/>
  <c r="A274" i="24"/>
  <c r="AT273" i="24"/>
  <c r="AF273" i="24"/>
  <c r="AE273" i="24"/>
  <c r="AD273" i="24"/>
  <c r="T273" i="24"/>
  <c r="S273" i="24"/>
  <c r="R273" i="24"/>
  <c r="Q273" i="24"/>
  <c r="P273" i="24"/>
  <c r="O273" i="24"/>
  <c r="N273" i="24"/>
  <c r="M273" i="24"/>
  <c r="L273" i="24"/>
  <c r="K273" i="24"/>
  <c r="J273" i="24"/>
  <c r="I273" i="24"/>
  <c r="H273" i="24"/>
  <c r="G273" i="24"/>
  <c r="F273" i="24"/>
  <c r="E273" i="24"/>
  <c r="D273" i="24"/>
  <c r="C273" i="24"/>
  <c r="B273" i="24"/>
  <c r="A273" i="24"/>
  <c r="AT272" i="24"/>
  <c r="AE272" i="24"/>
  <c r="AD272" i="24"/>
  <c r="P272" i="24"/>
  <c r="O272" i="24"/>
  <c r="N272" i="24"/>
  <c r="M272" i="24"/>
  <c r="L272" i="24"/>
  <c r="K272" i="24"/>
  <c r="J272" i="24"/>
  <c r="I272" i="24"/>
  <c r="H272" i="24"/>
  <c r="G272" i="24"/>
  <c r="F272" i="24"/>
  <c r="E272" i="24"/>
  <c r="D272" i="24"/>
  <c r="C272" i="24"/>
  <c r="B272" i="24"/>
  <c r="A272" i="24"/>
  <c r="AT271" i="24"/>
  <c r="AS271" i="24"/>
  <c r="AR271" i="24"/>
  <c r="AQ271" i="24"/>
  <c r="AP271" i="24"/>
  <c r="AO271" i="24"/>
  <c r="AN271" i="24"/>
  <c r="AM271" i="24"/>
  <c r="AL271" i="24"/>
  <c r="AK271" i="24"/>
  <c r="AJ271" i="24"/>
  <c r="AI271" i="24"/>
  <c r="AH271" i="24"/>
  <c r="AG271" i="24"/>
  <c r="AF271" i="24"/>
  <c r="AE271" i="24"/>
  <c r="AD271" i="24"/>
  <c r="AB271" i="24"/>
  <c r="AA271" i="24"/>
  <c r="Z271" i="24"/>
  <c r="Y271" i="24"/>
  <c r="X271" i="24"/>
  <c r="W271" i="24"/>
  <c r="V271" i="24"/>
  <c r="U271" i="24"/>
  <c r="T271" i="24"/>
  <c r="S271" i="24"/>
  <c r="R271" i="24"/>
  <c r="Q271" i="24"/>
  <c r="P271" i="24"/>
  <c r="O271" i="24"/>
  <c r="N271" i="24"/>
  <c r="M271" i="24"/>
  <c r="L271" i="24"/>
  <c r="K271" i="24"/>
  <c r="J271" i="24"/>
  <c r="I271" i="24"/>
  <c r="H271" i="24"/>
  <c r="G271" i="24"/>
  <c r="F271" i="24"/>
  <c r="E271" i="24"/>
  <c r="D271" i="24"/>
  <c r="C271" i="24"/>
  <c r="B271" i="24"/>
  <c r="A271" i="24"/>
  <c r="AT270" i="24"/>
  <c r="AS270" i="24"/>
  <c r="AR270" i="24"/>
  <c r="AQ270" i="24"/>
  <c r="AP270" i="24"/>
  <c r="AO270" i="24"/>
  <c r="AN270" i="24"/>
  <c r="AM270" i="24"/>
  <c r="AL270" i="24"/>
  <c r="AK270" i="24"/>
  <c r="AJ270" i="24"/>
  <c r="AI270" i="24"/>
  <c r="AH270" i="24"/>
  <c r="AG270" i="24"/>
  <c r="AF270" i="24"/>
  <c r="AE270" i="24"/>
  <c r="AD270" i="24"/>
  <c r="AB270" i="24"/>
  <c r="AA270" i="24"/>
  <c r="Z270" i="24"/>
  <c r="Y270" i="24"/>
  <c r="X270" i="24"/>
  <c r="W270" i="24"/>
  <c r="V270" i="24"/>
  <c r="U270" i="24"/>
  <c r="T270" i="24"/>
  <c r="S270" i="24"/>
  <c r="R270" i="24"/>
  <c r="Q270" i="24"/>
  <c r="P270" i="24"/>
  <c r="O270" i="24"/>
  <c r="N270" i="24"/>
  <c r="M270" i="24"/>
  <c r="L270" i="24"/>
  <c r="K270" i="24"/>
  <c r="J270" i="24"/>
  <c r="I270" i="24"/>
  <c r="H270" i="24"/>
  <c r="G270" i="24"/>
  <c r="F270" i="24"/>
  <c r="E270" i="24"/>
  <c r="D270" i="24"/>
  <c r="C270" i="24"/>
  <c r="B270" i="24"/>
  <c r="A270" i="24"/>
  <c r="AT269" i="24"/>
  <c r="AS269" i="24"/>
  <c r="AR269" i="24"/>
  <c r="AQ269" i="24"/>
  <c r="AP269" i="24"/>
  <c r="AO269" i="24"/>
  <c r="AN269" i="24"/>
  <c r="AM269" i="24"/>
  <c r="AL269" i="24"/>
  <c r="AK269" i="24"/>
  <c r="AJ269" i="24"/>
  <c r="AI269" i="24"/>
  <c r="AH269" i="24"/>
  <c r="AG269" i="24"/>
  <c r="AF269" i="24"/>
  <c r="AE269" i="24"/>
  <c r="AD269" i="24"/>
  <c r="AB269" i="24"/>
  <c r="AA269" i="24"/>
  <c r="Z269" i="24"/>
  <c r="Y269" i="24"/>
  <c r="X269" i="24"/>
  <c r="W269" i="24"/>
  <c r="V269" i="24"/>
  <c r="U269" i="24"/>
  <c r="T269" i="24"/>
  <c r="S269" i="24"/>
  <c r="R269" i="24"/>
  <c r="Q269" i="24"/>
  <c r="P269" i="24"/>
  <c r="O269" i="24"/>
  <c r="N269" i="24"/>
  <c r="M269" i="24"/>
  <c r="L269" i="24"/>
  <c r="K269" i="24"/>
  <c r="J269" i="24"/>
  <c r="I269" i="24"/>
  <c r="H269" i="24"/>
  <c r="G269" i="24"/>
  <c r="F269" i="24"/>
  <c r="E269" i="24"/>
  <c r="D269" i="24"/>
  <c r="C269" i="24"/>
  <c r="B269" i="24"/>
  <c r="A269" i="24"/>
  <c r="AT268" i="24"/>
  <c r="AS268" i="24"/>
  <c r="AR268" i="24"/>
  <c r="AQ268" i="24"/>
  <c r="AP268" i="24"/>
  <c r="AO268" i="24"/>
  <c r="AN268" i="24"/>
  <c r="AM268" i="24"/>
  <c r="AL268" i="24"/>
  <c r="AK268" i="24"/>
  <c r="AJ268" i="24"/>
  <c r="AI268" i="24"/>
  <c r="AH268" i="24"/>
  <c r="AG268" i="24"/>
  <c r="AF268" i="24"/>
  <c r="AE268" i="24"/>
  <c r="AD268" i="24"/>
  <c r="AB268" i="24"/>
  <c r="AA268" i="24"/>
  <c r="Z268" i="24"/>
  <c r="Y268" i="24"/>
  <c r="X268" i="24"/>
  <c r="W268" i="24"/>
  <c r="V268" i="24"/>
  <c r="U268" i="24"/>
  <c r="T268" i="24"/>
  <c r="S268" i="24"/>
  <c r="R268" i="24"/>
  <c r="Q268" i="24"/>
  <c r="P268" i="24"/>
  <c r="O268" i="24"/>
  <c r="N268" i="24"/>
  <c r="M268" i="24"/>
  <c r="L268" i="24"/>
  <c r="K268" i="24"/>
  <c r="J268" i="24"/>
  <c r="I268" i="24"/>
  <c r="H268" i="24"/>
  <c r="G268" i="24"/>
  <c r="F268" i="24"/>
  <c r="E268" i="24"/>
  <c r="D268" i="24"/>
  <c r="C268" i="24"/>
  <c r="B268" i="24"/>
  <c r="A268" i="24"/>
  <c r="AT267" i="24"/>
  <c r="AG267" i="24"/>
  <c r="AF267" i="24"/>
  <c r="AE267" i="24"/>
  <c r="AD267" i="24"/>
  <c r="AB267" i="24"/>
  <c r="AA267" i="24"/>
  <c r="Z267" i="24"/>
  <c r="Y267" i="24"/>
  <c r="X267" i="24"/>
  <c r="W267" i="24"/>
  <c r="V267" i="24"/>
  <c r="U267" i="24"/>
  <c r="T267" i="24"/>
  <c r="S267" i="24"/>
  <c r="R267" i="24"/>
  <c r="Q267" i="24"/>
  <c r="P267" i="24"/>
  <c r="O267" i="24"/>
  <c r="N267" i="24"/>
  <c r="M267" i="24"/>
  <c r="L267" i="24"/>
  <c r="K267" i="24"/>
  <c r="J267" i="24"/>
  <c r="I267" i="24"/>
  <c r="H267" i="24"/>
  <c r="G267" i="24"/>
  <c r="F267" i="24"/>
  <c r="E267" i="24"/>
  <c r="D267" i="24"/>
  <c r="C267" i="24"/>
  <c r="B267" i="24"/>
  <c r="A267" i="24"/>
  <c r="AT266" i="24"/>
  <c r="AG266" i="24"/>
  <c r="AF266" i="24"/>
  <c r="AE266" i="24"/>
  <c r="AD266" i="24"/>
  <c r="T266" i="24"/>
  <c r="S266" i="24"/>
  <c r="R266" i="24"/>
  <c r="Q266" i="24"/>
  <c r="P266" i="24"/>
  <c r="O266" i="24"/>
  <c r="N266" i="24"/>
  <c r="M266" i="24"/>
  <c r="L266" i="24"/>
  <c r="K266" i="24"/>
  <c r="J266" i="24"/>
  <c r="I266" i="24"/>
  <c r="H266" i="24"/>
  <c r="G266" i="24"/>
  <c r="F266" i="24"/>
  <c r="E266" i="24"/>
  <c r="D266" i="24"/>
  <c r="C266" i="24"/>
  <c r="B266" i="24"/>
  <c r="A266" i="24"/>
  <c r="AT265" i="24"/>
  <c r="AF265" i="24"/>
  <c r="AE265" i="24"/>
  <c r="AD265" i="24"/>
  <c r="P265" i="24"/>
  <c r="O265" i="24"/>
  <c r="N265" i="24"/>
  <c r="M265" i="24"/>
  <c r="L265" i="24"/>
  <c r="K265" i="24"/>
  <c r="J265" i="24"/>
  <c r="I265" i="24"/>
  <c r="H265" i="24"/>
  <c r="G265" i="24"/>
  <c r="F265" i="24"/>
  <c r="E265" i="24"/>
  <c r="D265" i="24"/>
  <c r="C265" i="24"/>
  <c r="B265" i="24"/>
  <c r="A265" i="24"/>
  <c r="AT264" i="24"/>
  <c r="AS264" i="24"/>
  <c r="AR264" i="24"/>
  <c r="AQ264" i="24"/>
  <c r="AP264" i="24"/>
  <c r="AO264" i="24"/>
  <c r="AN264" i="24"/>
  <c r="AM264" i="24"/>
  <c r="AL264" i="24"/>
  <c r="AK264" i="24"/>
  <c r="AJ264" i="24"/>
  <c r="AI264" i="24"/>
  <c r="AH264" i="24"/>
  <c r="AG264" i="24"/>
  <c r="AF264" i="24"/>
  <c r="AE264" i="24"/>
  <c r="AD264" i="24"/>
  <c r="AB264" i="24"/>
  <c r="AA264" i="24"/>
  <c r="Z264" i="24"/>
  <c r="Y264" i="24"/>
  <c r="X264" i="24"/>
  <c r="W264" i="24"/>
  <c r="V264" i="24"/>
  <c r="U264" i="24"/>
  <c r="T264" i="24"/>
  <c r="S264" i="24"/>
  <c r="R264" i="24"/>
  <c r="Q264" i="24"/>
  <c r="P264" i="24"/>
  <c r="O264" i="24"/>
  <c r="N264" i="24"/>
  <c r="M264" i="24"/>
  <c r="L264" i="24"/>
  <c r="K264" i="24"/>
  <c r="J264" i="24"/>
  <c r="I264" i="24"/>
  <c r="H264" i="24"/>
  <c r="G264" i="24"/>
  <c r="F264" i="24"/>
  <c r="E264" i="24"/>
  <c r="D264" i="24"/>
  <c r="C264" i="24"/>
  <c r="B264" i="24"/>
  <c r="A264" i="24"/>
  <c r="AT263" i="24"/>
  <c r="AE263" i="24"/>
  <c r="AD263" i="24"/>
  <c r="F263" i="24"/>
  <c r="E263" i="24"/>
  <c r="D263" i="24"/>
  <c r="C263" i="24"/>
  <c r="B263" i="24"/>
  <c r="A263" i="24"/>
  <c r="AT262" i="24"/>
  <c r="AS262" i="24"/>
  <c r="AR262" i="24"/>
  <c r="AQ262" i="24"/>
  <c r="AP262" i="24"/>
  <c r="AO262" i="24"/>
  <c r="AN262" i="24"/>
  <c r="AM262" i="24"/>
  <c r="AL262" i="24"/>
  <c r="AK262" i="24"/>
  <c r="AJ262" i="24"/>
  <c r="AI262" i="24"/>
  <c r="AH262" i="24"/>
  <c r="AG262" i="24"/>
  <c r="AF262" i="24"/>
  <c r="AE262" i="24"/>
  <c r="AD262" i="24"/>
  <c r="AB262" i="24"/>
  <c r="AA262" i="24"/>
  <c r="Z262" i="24"/>
  <c r="Y262" i="24"/>
  <c r="X262" i="24"/>
  <c r="W262" i="24"/>
  <c r="V262" i="24"/>
  <c r="U262" i="24"/>
  <c r="T262" i="24"/>
  <c r="S262" i="24"/>
  <c r="R262" i="24"/>
  <c r="Q262" i="24"/>
  <c r="P262" i="24"/>
  <c r="O262" i="24"/>
  <c r="N262" i="24"/>
  <c r="M262" i="24"/>
  <c r="L262" i="24"/>
  <c r="K262" i="24"/>
  <c r="J262" i="24"/>
  <c r="I262" i="24"/>
  <c r="H262" i="24"/>
  <c r="G262" i="24"/>
  <c r="F262" i="24"/>
  <c r="E262" i="24"/>
  <c r="D262" i="24"/>
  <c r="C262" i="24"/>
  <c r="B262" i="24"/>
  <c r="A262" i="24"/>
  <c r="AT261" i="24"/>
  <c r="AS261" i="24"/>
  <c r="AR261" i="24"/>
  <c r="AQ261" i="24"/>
  <c r="AP261" i="24"/>
  <c r="AO261" i="24"/>
  <c r="AN261" i="24"/>
  <c r="AM261" i="24"/>
  <c r="AL261" i="24"/>
  <c r="AK261" i="24"/>
  <c r="AJ261" i="24"/>
  <c r="AI261" i="24"/>
  <c r="AH261" i="24"/>
  <c r="AG261" i="24"/>
  <c r="AF261" i="24"/>
  <c r="AE261" i="24"/>
  <c r="AD261" i="24"/>
  <c r="Q261" i="24"/>
  <c r="P261" i="24"/>
  <c r="O261" i="24"/>
  <c r="N261" i="24"/>
  <c r="M261" i="24"/>
  <c r="L261" i="24"/>
  <c r="K261" i="24"/>
  <c r="J261" i="24"/>
  <c r="I261" i="24"/>
  <c r="H261" i="24"/>
  <c r="G261" i="24"/>
  <c r="F261" i="24"/>
  <c r="E261" i="24"/>
  <c r="D261" i="24"/>
  <c r="C261" i="24"/>
  <c r="B261" i="24"/>
  <c r="A261" i="24"/>
  <c r="AT260" i="24"/>
  <c r="AD260" i="24"/>
  <c r="T260" i="24"/>
  <c r="S260" i="24"/>
  <c r="R260" i="24"/>
  <c r="Q260" i="24"/>
  <c r="P260" i="24"/>
  <c r="O260" i="24"/>
  <c r="N260" i="24"/>
  <c r="M260" i="24"/>
  <c r="L260" i="24"/>
  <c r="K260" i="24"/>
  <c r="J260" i="24"/>
  <c r="I260" i="24"/>
  <c r="H260" i="24"/>
  <c r="G260" i="24"/>
  <c r="F260" i="24"/>
  <c r="E260" i="24"/>
  <c r="D260" i="24"/>
  <c r="C260" i="24"/>
  <c r="B260" i="24"/>
  <c r="A260" i="24"/>
  <c r="AT259" i="24"/>
  <c r="AS259" i="24"/>
  <c r="AR259" i="24"/>
  <c r="AQ259" i="24"/>
  <c r="AP259" i="24"/>
  <c r="AO259" i="24"/>
  <c r="AN259" i="24"/>
  <c r="AM259" i="24"/>
  <c r="AL259" i="24"/>
  <c r="AK259" i="24"/>
  <c r="AJ259" i="24"/>
  <c r="AI259" i="24"/>
  <c r="AH259" i="24"/>
  <c r="AG259" i="24"/>
  <c r="AF259" i="24"/>
  <c r="AE259" i="24"/>
  <c r="AD259" i="24"/>
  <c r="R259" i="24"/>
  <c r="Q259" i="24"/>
  <c r="P259" i="24"/>
  <c r="O259" i="24"/>
  <c r="N259" i="24"/>
  <c r="M259" i="24"/>
  <c r="L259" i="24"/>
  <c r="K259" i="24"/>
  <c r="J259" i="24"/>
  <c r="I259" i="24"/>
  <c r="H259" i="24"/>
  <c r="G259" i="24"/>
  <c r="F259" i="24"/>
  <c r="E259" i="24"/>
  <c r="D259" i="24"/>
  <c r="C259" i="24"/>
  <c r="B259" i="24"/>
  <c r="A259" i="24"/>
  <c r="AT258" i="24"/>
  <c r="AE258" i="24"/>
  <c r="AD258" i="24"/>
  <c r="T258" i="24"/>
  <c r="S258" i="24"/>
  <c r="R258" i="24"/>
  <c r="Q258" i="24"/>
  <c r="P258" i="24"/>
  <c r="O258" i="24"/>
  <c r="N258" i="24"/>
  <c r="M258" i="24"/>
  <c r="L258" i="24"/>
  <c r="K258" i="24"/>
  <c r="J258" i="24"/>
  <c r="I258" i="24"/>
  <c r="H258" i="24"/>
  <c r="G258" i="24"/>
  <c r="F258" i="24"/>
  <c r="E258" i="24"/>
  <c r="D258" i="24"/>
  <c r="C258" i="24"/>
  <c r="B258" i="24"/>
  <c r="A258" i="24"/>
  <c r="AT257" i="24"/>
  <c r="AD257" i="24"/>
  <c r="H257" i="24"/>
  <c r="G257" i="24"/>
  <c r="F257" i="24"/>
  <c r="E257" i="24"/>
  <c r="D257" i="24"/>
  <c r="C257" i="24"/>
  <c r="B257" i="24"/>
  <c r="A257" i="24"/>
  <c r="AT255" i="24"/>
  <c r="AF255" i="24"/>
  <c r="AE255" i="24"/>
  <c r="AD255" i="24"/>
  <c r="P255" i="24"/>
  <c r="O255" i="24"/>
  <c r="N255" i="24"/>
  <c r="M255" i="24"/>
  <c r="L255" i="24"/>
  <c r="K255" i="24"/>
  <c r="J255" i="24"/>
  <c r="I255" i="24"/>
  <c r="H255" i="24"/>
  <c r="G255" i="24"/>
  <c r="F255" i="24"/>
  <c r="E255" i="24"/>
  <c r="D255" i="24"/>
  <c r="C255" i="24"/>
  <c r="B255" i="24"/>
  <c r="A255" i="24"/>
  <c r="AT254" i="24"/>
  <c r="AD254" i="24"/>
  <c r="G254" i="24"/>
  <c r="F254" i="24"/>
  <c r="E254" i="24"/>
  <c r="D254" i="24"/>
  <c r="C254" i="24"/>
  <c r="B254" i="24"/>
  <c r="A254" i="24"/>
  <c r="AT253" i="24"/>
  <c r="AF253" i="24"/>
  <c r="AE253" i="24"/>
  <c r="AD253" i="24"/>
  <c r="N253" i="24"/>
  <c r="M253" i="24"/>
  <c r="L253" i="24"/>
  <c r="K253" i="24"/>
  <c r="J253" i="24"/>
  <c r="I253" i="24"/>
  <c r="H253" i="24"/>
  <c r="G253" i="24"/>
  <c r="F253" i="24"/>
  <c r="E253" i="24"/>
  <c r="D253" i="24"/>
  <c r="C253" i="24"/>
  <c r="B253" i="24"/>
  <c r="A253" i="24"/>
  <c r="AT252" i="24"/>
  <c r="AD252" i="24"/>
  <c r="J252" i="24"/>
  <c r="I252" i="24"/>
  <c r="H252" i="24"/>
  <c r="G252" i="24"/>
  <c r="F252" i="24"/>
  <c r="E252" i="24"/>
  <c r="D252" i="24"/>
  <c r="C252" i="24"/>
  <c r="B252" i="24"/>
  <c r="A252" i="24"/>
  <c r="AT251" i="24"/>
  <c r="F251" i="24"/>
  <c r="E251" i="24"/>
  <c r="D251" i="24"/>
  <c r="C251" i="24"/>
  <c r="B251" i="24"/>
  <c r="A251" i="24"/>
  <c r="AT249" i="24"/>
  <c r="AG249" i="24"/>
  <c r="AF249" i="24"/>
  <c r="AE249" i="24"/>
  <c r="AD249" i="24"/>
  <c r="T249" i="24"/>
  <c r="S249" i="24"/>
  <c r="R249" i="24"/>
  <c r="Q249" i="24"/>
  <c r="P249" i="24"/>
  <c r="O249" i="24"/>
  <c r="N249" i="24"/>
  <c r="M249" i="24"/>
  <c r="L249" i="24"/>
  <c r="K249" i="24"/>
  <c r="J249" i="24"/>
  <c r="I249" i="24"/>
  <c r="H249" i="24"/>
  <c r="G249" i="24"/>
  <c r="F249" i="24"/>
  <c r="E249" i="24"/>
  <c r="D249" i="24"/>
  <c r="C249" i="24"/>
  <c r="B249" i="24"/>
  <c r="A249" i="24"/>
  <c r="AT248" i="24"/>
  <c r="AD248" i="24"/>
  <c r="T248" i="24"/>
  <c r="S248" i="24"/>
  <c r="R248" i="24"/>
  <c r="Q248" i="24"/>
  <c r="P248" i="24"/>
  <c r="O248" i="24"/>
  <c r="N248" i="24"/>
  <c r="M248" i="24"/>
  <c r="L248" i="24"/>
  <c r="K248" i="24"/>
  <c r="J248" i="24"/>
  <c r="I248" i="24"/>
  <c r="H248" i="24"/>
  <c r="G248" i="24"/>
  <c r="F248" i="24"/>
  <c r="E248" i="24"/>
  <c r="D248" i="24"/>
  <c r="C248" i="24"/>
  <c r="B248" i="24"/>
  <c r="A248" i="24"/>
  <c r="AT247" i="24"/>
  <c r="P247" i="24"/>
  <c r="O247" i="24"/>
  <c r="N247" i="24"/>
  <c r="M247" i="24"/>
  <c r="L247" i="24"/>
  <c r="K247" i="24"/>
  <c r="J247" i="24"/>
  <c r="I247" i="24"/>
  <c r="H247" i="24"/>
  <c r="G247" i="24"/>
  <c r="F247" i="24"/>
  <c r="E247" i="24"/>
  <c r="D247" i="24"/>
  <c r="C247" i="24"/>
  <c r="B247" i="24"/>
  <c r="A247" i="24"/>
  <c r="AT245" i="24"/>
  <c r="P245" i="24"/>
  <c r="O245" i="24"/>
  <c r="N245" i="24"/>
  <c r="M245" i="24"/>
  <c r="L245" i="24"/>
  <c r="K245" i="24"/>
  <c r="J245" i="24"/>
  <c r="I245" i="24"/>
  <c r="H245" i="24"/>
  <c r="G245" i="24"/>
  <c r="F245" i="24"/>
  <c r="E245" i="24"/>
  <c r="D245" i="24"/>
  <c r="C245" i="24"/>
  <c r="B245" i="24"/>
  <c r="A245" i="24"/>
  <c r="AT244" i="24"/>
  <c r="P244" i="24"/>
  <c r="O244" i="24"/>
  <c r="N244" i="24"/>
  <c r="M244" i="24"/>
  <c r="L244" i="24"/>
  <c r="K244" i="24"/>
  <c r="J244" i="24"/>
  <c r="I244" i="24"/>
  <c r="H244" i="24"/>
  <c r="G244" i="24"/>
  <c r="F244" i="24"/>
  <c r="E244" i="24"/>
  <c r="D244" i="24"/>
  <c r="C244" i="24"/>
  <c r="B244" i="24"/>
  <c r="A244" i="24"/>
  <c r="AT242" i="24"/>
  <c r="AF242" i="24"/>
  <c r="AE242" i="24"/>
  <c r="AD242" i="24"/>
  <c r="T242" i="24"/>
  <c r="S242" i="24"/>
  <c r="R242" i="24"/>
  <c r="Q242" i="24"/>
  <c r="P242" i="24"/>
  <c r="O242" i="24"/>
  <c r="N242" i="24"/>
  <c r="M242" i="24"/>
  <c r="L242" i="24"/>
  <c r="K242" i="24"/>
  <c r="J242" i="24"/>
  <c r="I242" i="24"/>
  <c r="H242" i="24"/>
  <c r="G242" i="24"/>
  <c r="F242" i="24"/>
  <c r="E242" i="24"/>
  <c r="D242" i="24"/>
  <c r="C242" i="24"/>
  <c r="B242" i="24"/>
  <c r="A242" i="24"/>
  <c r="AT241" i="24"/>
  <c r="AD241" i="24"/>
  <c r="T241" i="24"/>
  <c r="S241" i="24"/>
  <c r="R241" i="24"/>
  <c r="Q241" i="24"/>
  <c r="P241" i="24"/>
  <c r="O241" i="24"/>
  <c r="N241" i="24"/>
  <c r="M241" i="24"/>
  <c r="L241" i="24"/>
  <c r="K241" i="24"/>
  <c r="J241" i="24"/>
  <c r="I241" i="24"/>
  <c r="H241" i="24"/>
  <c r="G241" i="24"/>
  <c r="F241" i="24"/>
  <c r="E241" i="24"/>
  <c r="D241" i="24"/>
  <c r="C241" i="24"/>
  <c r="B241" i="24"/>
  <c r="A241" i="24"/>
  <c r="AT240" i="24"/>
  <c r="P240" i="24"/>
  <c r="O240" i="24"/>
  <c r="N240" i="24"/>
  <c r="M240" i="24"/>
  <c r="L240" i="24"/>
  <c r="K240" i="24"/>
  <c r="J240" i="24"/>
  <c r="I240" i="24"/>
  <c r="H240" i="24"/>
  <c r="G240" i="24"/>
  <c r="F240" i="24"/>
  <c r="E240" i="24"/>
  <c r="D240" i="24"/>
  <c r="C240" i="24"/>
  <c r="B240" i="24"/>
  <c r="A240" i="24"/>
  <c r="AT239" i="24"/>
  <c r="AS239" i="24"/>
  <c r="AR239" i="24"/>
  <c r="AQ239" i="24"/>
  <c r="AP239" i="24"/>
  <c r="AO239" i="24"/>
  <c r="AN239" i="24"/>
  <c r="AM239" i="24"/>
  <c r="AL239" i="24"/>
  <c r="AK239" i="24"/>
  <c r="AJ239" i="24"/>
  <c r="AI239" i="24"/>
  <c r="AH239" i="24"/>
  <c r="AG239" i="24"/>
  <c r="AF239" i="24"/>
  <c r="AE239" i="24"/>
  <c r="AD239" i="24"/>
  <c r="AB239" i="24"/>
  <c r="AA239" i="24"/>
  <c r="Z239" i="24"/>
  <c r="Y239" i="24"/>
  <c r="X239" i="24"/>
  <c r="W239" i="24"/>
  <c r="V239" i="24"/>
  <c r="U239" i="24"/>
  <c r="T239" i="24"/>
  <c r="S239" i="24"/>
  <c r="R239" i="24"/>
  <c r="Q239" i="24"/>
  <c r="P239" i="24"/>
  <c r="O239" i="24"/>
  <c r="N239" i="24"/>
  <c r="M239" i="24"/>
  <c r="L239" i="24"/>
  <c r="K239" i="24"/>
  <c r="J239" i="24"/>
  <c r="I239" i="24"/>
  <c r="H239" i="24"/>
  <c r="G239" i="24"/>
  <c r="F239" i="24"/>
  <c r="E239" i="24"/>
  <c r="D239" i="24"/>
  <c r="C239" i="24"/>
  <c r="B239" i="24"/>
  <c r="A239" i="24"/>
  <c r="AT238" i="24"/>
  <c r="AS238" i="24"/>
  <c r="AR238" i="24"/>
  <c r="AQ238" i="24"/>
  <c r="AP238" i="24"/>
  <c r="AO238" i="24"/>
  <c r="AN238" i="24"/>
  <c r="AM238" i="24"/>
  <c r="AL238" i="24"/>
  <c r="AK238" i="24"/>
  <c r="AJ238" i="24"/>
  <c r="AI238" i="24"/>
  <c r="AH238" i="24"/>
  <c r="AG238" i="24"/>
  <c r="AF238" i="24"/>
  <c r="AE238" i="24"/>
  <c r="AD238" i="24"/>
  <c r="H238" i="24"/>
  <c r="G238" i="24"/>
  <c r="F238" i="24"/>
  <c r="E238" i="24"/>
  <c r="D238" i="24"/>
  <c r="C238" i="24"/>
  <c r="B238" i="24"/>
  <c r="A238" i="24"/>
  <c r="AT237" i="24"/>
  <c r="AS237" i="24"/>
  <c r="AR237" i="24"/>
  <c r="AQ237" i="24"/>
  <c r="AP237" i="24"/>
  <c r="AO237" i="24"/>
  <c r="AN237" i="24"/>
  <c r="AM237" i="24"/>
  <c r="AL237" i="24"/>
  <c r="AK237" i="24"/>
  <c r="AJ237" i="24"/>
  <c r="AI237" i="24"/>
  <c r="AH237" i="24"/>
  <c r="AG237" i="24"/>
  <c r="AF237" i="24"/>
  <c r="AE237" i="24"/>
  <c r="AD237" i="24"/>
  <c r="AB237" i="24"/>
  <c r="AA237" i="24"/>
  <c r="Z237" i="24"/>
  <c r="Y237" i="24"/>
  <c r="X237" i="24"/>
  <c r="W237" i="24"/>
  <c r="V237" i="24"/>
  <c r="U237" i="24"/>
  <c r="T237" i="24"/>
  <c r="S237" i="24"/>
  <c r="R237" i="24"/>
  <c r="Q237" i="24"/>
  <c r="P237" i="24"/>
  <c r="O237" i="24"/>
  <c r="N237" i="24"/>
  <c r="M237" i="24"/>
  <c r="L237" i="24"/>
  <c r="K237" i="24"/>
  <c r="J237" i="24"/>
  <c r="I237" i="24"/>
  <c r="H237" i="24"/>
  <c r="G237" i="24"/>
  <c r="F237" i="24"/>
  <c r="E237" i="24"/>
  <c r="D237" i="24"/>
  <c r="C237" i="24"/>
  <c r="B237" i="24"/>
  <c r="A237" i="24"/>
  <c r="AE236" i="24"/>
  <c r="AD236" i="24"/>
  <c r="W236" i="24"/>
  <c r="V236" i="24"/>
  <c r="U236" i="24"/>
  <c r="S236" i="24"/>
  <c r="R236" i="24"/>
  <c r="Q236" i="24"/>
  <c r="P236" i="24"/>
  <c r="O236" i="24"/>
  <c r="N236" i="24"/>
  <c r="M236" i="24"/>
  <c r="L236" i="24"/>
  <c r="K236" i="24"/>
  <c r="J236" i="24"/>
  <c r="I236" i="24"/>
  <c r="H236" i="24"/>
  <c r="G236" i="24"/>
  <c r="F236" i="24"/>
  <c r="E236" i="24"/>
  <c r="D236" i="24"/>
  <c r="C236" i="24"/>
  <c r="B236" i="24"/>
  <c r="A236" i="24"/>
  <c r="AE235" i="24"/>
  <c r="AD235" i="24"/>
  <c r="W235" i="24"/>
  <c r="V235" i="24"/>
  <c r="U235" i="24"/>
  <c r="S235" i="24"/>
  <c r="R235" i="24"/>
  <c r="Q235" i="24"/>
  <c r="P235" i="24"/>
  <c r="O235" i="24"/>
  <c r="N235" i="24"/>
  <c r="M235" i="24"/>
  <c r="L235" i="24"/>
  <c r="K235" i="24"/>
  <c r="J235" i="24"/>
  <c r="I235" i="24"/>
  <c r="H235" i="24"/>
  <c r="G235" i="24"/>
  <c r="F235" i="24"/>
  <c r="E235" i="24"/>
  <c r="D235" i="24"/>
  <c r="C235" i="24"/>
  <c r="B235" i="24"/>
  <c r="A235" i="24"/>
  <c r="AE234" i="24"/>
  <c r="AD234" i="24"/>
  <c r="W234" i="24"/>
  <c r="V234" i="24"/>
  <c r="U234" i="24"/>
  <c r="S234" i="24"/>
  <c r="R234" i="24"/>
  <c r="Q234" i="24"/>
  <c r="P234" i="24"/>
  <c r="O234" i="24"/>
  <c r="N234" i="24"/>
  <c r="M234" i="24"/>
  <c r="L234" i="24"/>
  <c r="K234" i="24"/>
  <c r="J234" i="24"/>
  <c r="I234" i="24"/>
  <c r="H234" i="24"/>
  <c r="G234" i="24"/>
  <c r="F234" i="24"/>
  <c r="E234" i="24"/>
  <c r="D234" i="24"/>
  <c r="C234" i="24"/>
  <c r="B234" i="24"/>
  <c r="A234" i="24"/>
  <c r="AS233" i="24"/>
  <c r="AR233" i="24"/>
  <c r="AQ233" i="24"/>
  <c r="AP233" i="24"/>
  <c r="AO233" i="24"/>
  <c r="AN233" i="24"/>
  <c r="AM233" i="24"/>
  <c r="AL233" i="24"/>
  <c r="AK233" i="24"/>
  <c r="AJ233" i="24"/>
  <c r="AI233" i="24"/>
  <c r="AH233" i="24"/>
  <c r="AG233" i="24"/>
  <c r="AF233" i="24"/>
  <c r="AE233" i="24"/>
  <c r="AD233" i="24"/>
  <c r="AB233" i="24"/>
  <c r="AA233" i="24"/>
  <c r="Z233" i="24"/>
  <c r="Y233" i="24"/>
  <c r="X233" i="24"/>
  <c r="W233" i="24"/>
  <c r="V233" i="24"/>
  <c r="U233" i="24"/>
  <c r="T233" i="24"/>
  <c r="S233" i="24"/>
  <c r="R233" i="24"/>
  <c r="Q233" i="24"/>
  <c r="P233" i="24"/>
  <c r="O233" i="24"/>
  <c r="N233" i="24"/>
  <c r="M233" i="24"/>
  <c r="L233" i="24"/>
  <c r="K233" i="24"/>
  <c r="J233" i="24"/>
  <c r="I233" i="24"/>
  <c r="H233" i="24"/>
  <c r="G233" i="24"/>
  <c r="F233" i="24"/>
  <c r="E233" i="24"/>
  <c r="D233" i="24"/>
  <c r="C233" i="24"/>
  <c r="B233" i="24"/>
  <c r="A233" i="24"/>
  <c r="AF232" i="24"/>
  <c r="AE232" i="24"/>
  <c r="AD232" i="24"/>
  <c r="W232" i="24"/>
  <c r="V232" i="24"/>
  <c r="U232" i="24"/>
  <c r="T232" i="24"/>
  <c r="S232" i="24"/>
  <c r="R232" i="24"/>
  <c r="Q232" i="24"/>
  <c r="P232" i="24"/>
  <c r="O232" i="24"/>
  <c r="N232" i="24"/>
  <c r="M232" i="24"/>
  <c r="L232" i="24"/>
  <c r="K232" i="24"/>
  <c r="J232" i="24"/>
  <c r="I232" i="24"/>
  <c r="H232" i="24"/>
  <c r="G232" i="24"/>
  <c r="F232" i="24"/>
  <c r="E232" i="24"/>
  <c r="D232" i="24"/>
  <c r="C232" i="24"/>
  <c r="B232" i="24"/>
  <c r="A232" i="24"/>
  <c r="AE231" i="24"/>
  <c r="AD231" i="24"/>
  <c r="W231" i="24"/>
  <c r="V231" i="24"/>
  <c r="U231" i="24"/>
  <c r="S231" i="24"/>
  <c r="R231" i="24"/>
  <c r="Q231" i="24"/>
  <c r="P231" i="24"/>
  <c r="O231" i="24"/>
  <c r="N231" i="24"/>
  <c r="M231" i="24"/>
  <c r="L231" i="24"/>
  <c r="K231" i="24"/>
  <c r="J231" i="24"/>
  <c r="I231" i="24"/>
  <c r="H231" i="24"/>
  <c r="G231" i="24"/>
  <c r="F231" i="24"/>
  <c r="E231" i="24"/>
  <c r="D231" i="24"/>
  <c r="C231" i="24"/>
  <c r="B231" i="24"/>
  <c r="A231" i="24"/>
  <c r="AE230" i="24"/>
  <c r="AD230" i="24"/>
  <c r="W230" i="24"/>
  <c r="V230" i="24"/>
  <c r="U230" i="24"/>
  <c r="S230" i="24"/>
  <c r="R230" i="24"/>
  <c r="Q230" i="24"/>
  <c r="P230" i="24"/>
  <c r="O230" i="24"/>
  <c r="N230" i="24"/>
  <c r="M230" i="24"/>
  <c r="L230" i="24"/>
  <c r="K230" i="24"/>
  <c r="J230" i="24"/>
  <c r="I230" i="24"/>
  <c r="H230" i="24"/>
  <c r="G230" i="24"/>
  <c r="F230" i="24"/>
  <c r="E230" i="24"/>
  <c r="D230" i="24"/>
  <c r="C230" i="24"/>
  <c r="B230" i="24"/>
  <c r="A230" i="24"/>
  <c r="AE229" i="24"/>
  <c r="AD229" i="24"/>
  <c r="W229" i="24"/>
  <c r="V229" i="24"/>
  <c r="U229" i="24"/>
  <c r="S229" i="24"/>
  <c r="R229" i="24"/>
  <c r="Q229" i="24"/>
  <c r="P229" i="24"/>
  <c r="O229" i="24"/>
  <c r="N229" i="24"/>
  <c r="M229" i="24"/>
  <c r="L229" i="24"/>
  <c r="K229" i="24"/>
  <c r="J229" i="24"/>
  <c r="I229" i="24"/>
  <c r="H229" i="24"/>
  <c r="G229" i="24"/>
  <c r="F229" i="24"/>
  <c r="E229" i="24"/>
  <c r="D229" i="24"/>
  <c r="C229" i="24"/>
  <c r="B229" i="24"/>
  <c r="A229" i="24"/>
  <c r="AE228" i="24"/>
  <c r="AD228" i="24"/>
  <c r="W228" i="24"/>
  <c r="V228" i="24"/>
  <c r="U228" i="24"/>
  <c r="S228" i="24"/>
  <c r="R228" i="24"/>
  <c r="Q228" i="24"/>
  <c r="P228" i="24"/>
  <c r="O228" i="24"/>
  <c r="N228" i="24"/>
  <c r="M228" i="24"/>
  <c r="L228" i="24"/>
  <c r="K228" i="24"/>
  <c r="J228" i="24"/>
  <c r="I228" i="24"/>
  <c r="H228" i="24"/>
  <c r="G228" i="24"/>
  <c r="F228" i="24"/>
  <c r="E228" i="24"/>
  <c r="D228" i="24"/>
  <c r="C228" i="24"/>
  <c r="B228" i="24"/>
  <c r="A228" i="24"/>
  <c r="AS227" i="24"/>
  <c r="AR227" i="24"/>
  <c r="AQ227" i="24"/>
  <c r="AP227" i="24"/>
  <c r="AO227" i="24"/>
  <c r="AN227" i="24"/>
  <c r="AM227" i="24"/>
  <c r="AL227" i="24"/>
  <c r="AK227" i="24"/>
  <c r="AJ227" i="24"/>
  <c r="AI227" i="24"/>
  <c r="AH227" i="24"/>
  <c r="AG227" i="24"/>
  <c r="AF227" i="24"/>
  <c r="AE227" i="24"/>
  <c r="AD227" i="24"/>
  <c r="AB227" i="24"/>
  <c r="AA227" i="24"/>
  <c r="Z227" i="24"/>
  <c r="Y227" i="24"/>
  <c r="X227" i="24"/>
  <c r="W227" i="24"/>
  <c r="V227" i="24"/>
  <c r="U227" i="24"/>
  <c r="T227" i="24"/>
  <c r="S227" i="24"/>
  <c r="R227" i="24"/>
  <c r="Q227" i="24"/>
  <c r="P227" i="24"/>
  <c r="O227" i="24"/>
  <c r="N227" i="24"/>
  <c r="M227" i="24"/>
  <c r="L227" i="24"/>
  <c r="K227" i="24"/>
  <c r="J227" i="24"/>
  <c r="I227" i="24"/>
  <c r="H227" i="24"/>
  <c r="G227" i="24"/>
  <c r="F227" i="24"/>
  <c r="E227" i="24"/>
  <c r="D227" i="24"/>
  <c r="C227" i="24"/>
  <c r="B227" i="24"/>
  <c r="A227" i="24"/>
  <c r="AS226" i="24"/>
  <c r="AR226" i="24"/>
  <c r="AQ226" i="24"/>
  <c r="AP226" i="24"/>
  <c r="AO226" i="24"/>
  <c r="AN226" i="24"/>
  <c r="AM226" i="24"/>
  <c r="AL226" i="24"/>
  <c r="AK226" i="24"/>
  <c r="AJ226" i="24"/>
  <c r="AI226" i="24"/>
  <c r="AH226" i="24"/>
  <c r="AG226" i="24"/>
  <c r="AF226" i="24"/>
  <c r="AE226" i="24"/>
  <c r="AD226" i="24"/>
  <c r="AB226" i="24"/>
  <c r="AA226" i="24"/>
  <c r="Z226" i="24"/>
  <c r="Y226" i="24"/>
  <c r="X226" i="24"/>
  <c r="W226" i="24"/>
  <c r="V226" i="24"/>
  <c r="U226" i="24"/>
  <c r="T226" i="24"/>
  <c r="S226" i="24"/>
  <c r="R226" i="24"/>
  <c r="Q226" i="24"/>
  <c r="P226" i="24"/>
  <c r="O226" i="24"/>
  <c r="N226" i="24"/>
  <c r="M226" i="24"/>
  <c r="L226" i="24"/>
  <c r="K226" i="24"/>
  <c r="J226" i="24"/>
  <c r="I226" i="24"/>
  <c r="H226" i="24"/>
  <c r="G226" i="24"/>
  <c r="F226" i="24"/>
  <c r="E226" i="24"/>
  <c r="D226" i="24"/>
  <c r="C226" i="24"/>
  <c r="B226" i="24"/>
  <c r="A226" i="24"/>
  <c r="AS225" i="24"/>
  <c r="AR225" i="24"/>
  <c r="AQ225" i="24"/>
  <c r="AP225" i="24"/>
  <c r="AO225" i="24"/>
  <c r="AN225" i="24"/>
  <c r="AM225" i="24"/>
  <c r="AL225" i="24"/>
  <c r="AK225" i="24"/>
  <c r="AJ225" i="24"/>
  <c r="AI225" i="24"/>
  <c r="AH225" i="24"/>
  <c r="AG225" i="24"/>
  <c r="AF225" i="24"/>
  <c r="AE225" i="24"/>
  <c r="AD225" i="24"/>
  <c r="AB225" i="24"/>
  <c r="AA225" i="24"/>
  <c r="Z225" i="24"/>
  <c r="Y225" i="24"/>
  <c r="X225" i="24"/>
  <c r="W225" i="24"/>
  <c r="V225" i="24"/>
  <c r="U225" i="24"/>
  <c r="T225" i="24"/>
  <c r="S225" i="24"/>
  <c r="R225" i="24"/>
  <c r="Q225" i="24"/>
  <c r="P225" i="24"/>
  <c r="O225" i="24"/>
  <c r="N225" i="24"/>
  <c r="M225" i="24"/>
  <c r="L225" i="24"/>
  <c r="K225" i="24"/>
  <c r="J225" i="24"/>
  <c r="I225" i="24"/>
  <c r="H225" i="24"/>
  <c r="G225" i="24"/>
  <c r="F225" i="24"/>
  <c r="E225" i="24"/>
  <c r="D225" i="24"/>
  <c r="C225" i="24"/>
  <c r="B225" i="24"/>
  <c r="A225" i="24"/>
  <c r="AS224" i="24"/>
  <c r="AR224" i="24"/>
  <c r="AQ224" i="24"/>
  <c r="AP224" i="24"/>
  <c r="AO224" i="24"/>
  <c r="AN224" i="24"/>
  <c r="AM224" i="24"/>
  <c r="AL224" i="24"/>
  <c r="AK224" i="24"/>
  <c r="AJ224" i="24"/>
  <c r="AI224" i="24"/>
  <c r="AH224" i="24"/>
  <c r="AG224" i="24"/>
  <c r="AF224" i="24"/>
  <c r="AE224" i="24"/>
  <c r="AD224" i="24"/>
  <c r="AB224" i="24"/>
  <c r="AA224" i="24"/>
  <c r="Z224" i="24"/>
  <c r="Y224" i="24"/>
  <c r="X224" i="24"/>
  <c r="W224" i="24"/>
  <c r="V224" i="24"/>
  <c r="U224" i="24"/>
  <c r="T224" i="24"/>
  <c r="S224" i="24"/>
  <c r="R224" i="24"/>
  <c r="Q224" i="24"/>
  <c r="P224" i="24"/>
  <c r="O224" i="24"/>
  <c r="N224" i="24"/>
  <c r="M224" i="24"/>
  <c r="L224" i="24"/>
  <c r="K224" i="24"/>
  <c r="J224" i="24"/>
  <c r="I224" i="24"/>
  <c r="H224" i="24"/>
  <c r="G224" i="24"/>
  <c r="F224" i="24"/>
  <c r="E224" i="24"/>
  <c r="D224" i="24"/>
  <c r="C224" i="24"/>
  <c r="B224" i="24"/>
  <c r="A224" i="24"/>
  <c r="AE223" i="24"/>
  <c r="AD223" i="24"/>
  <c r="W223" i="24"/>
  <c r="V223" i="24"/>
  <c r="U223" i="24"/>
  <c r="S223" i="24"/>
  <c r="R223" i="24"/>
  <c r="Q223" i="24"/>
  <c r="P223" i="24"/>
  <c r="O223" i="24"/>
  <c r="N223" i="24"/>
  <c r="M223" i="24"/>
  <c r="L223" i="24"/>
  <c r="K223" i="24"/>
  <c r="J223" i="24"/>
  <c r="I223" i="24"/>
  <c r="H223" i="24"/>
  <c r="G223" i="24"/>
  <c r="F223" i="24"/>
  <c r="E223" i="24"/>
  <c r="D223" i="24"/>
  <c r="C223" i="24"/>
  <c r="B223" i="24"/>
  <c r="A223" i="24"/>
  <c r="AE222" i="24"/>
  <c r="AD222" i="24"/>
  <c r="W222" i="24"/>
  <c r="V222" i="24"/>
  <c r="U222" i="24"/>
  <c r="S222" i="24"/>
  <c r="R222" i="24"/>
  <c r="Q222" i="24"/>
  <c r="P222" i="24"/>
  <c r="O222" i="24"/>
  <c r="N222" i="24"/>
  <c r="M222" i="24"/>
  <c r="L222" i="24"/>
  <c r="K222" i="24"/>
  <c r="J222" i="24"/>
  <c r="I222" i="24"/>
  <c r="H222" i="24"/>
  <c r="G222" i="24"/>
  <c r="F222" i="24"/>
  <c r="E222" i="24"/>
  <c r="D222" i="24"/>
  <c r="C222" i="24"/>
  <c r="B222" i="24"/>
  <c r="A222" i="24"/>
  <c r="AS221" i="24"/>
  <c r="AR221" i="24"/>
  <c r="AQ221" i="24"/>
  <c r="AP221" i="24"/>
  <c r="AO221" i="24"/>
  <c r="AN221" i="24"/>
  <c r="AM221" i="24"/>
  <c r="AL221" i="24"/>
  <c r="AK221" i="24"/>
  <c r="AE221" i="24"/>
  <c r="AD221" i="24"/>
  <c r="W221" i="24"/>
  <c r="V221" i="24"/>
  <c r="U221" i="24"/>
  <c r="S221" i="24"/>
  <c r="R221" i="24"/>
  <c r="Q221" i="24"/>
  <c r="P221" i="24"/>
  <c r="O221" i="24"/>
  <c r="N221" i="24"/>
  <c r="M221" i="24"/>
  <c r="L221" i="24"/>
  <c r="K221" i="24"/>
  <c r="J221" i="24"/>
  <c r="I221" i="24"/>
  <c r="H221" i="24"/>
  <c r="G221" i="24"/>
  <c r="F221" i="24"/>
  <c r="E221" i="24"/>
  <c r="D221" i="24"/>
  <c r="C221" i="24"/>
  <c r="B221" i="24"/>
  <c r="A221" i="24"/>
  <c r="AE220" i="24"/>
  <c r="AD220" i="24"/>
  <c r="W220" i="24"/>
  <c r="V220" i="24"/>
  <c r="U220" i="24"/>
  <c r="S220" i="24"/>
  <c r="R220" i="24"/>
  <c r="Q220" i="24"/>
  <c r="P220" i="24"/>
  <c r="O220" i="24"/>
  <c r="N220" i="24"/>
  <c r="M220" i="24"/>
  <c r="L220" i="24"/>
  <c r="K220" i="24"/>
  <c r="J220" i="24"/>
  <c r="I220" i="24"/>
  <c r="H220" i="24"/>
  <c r="G220" i="24"/>
  <c r="F220" i="24"/>
  <c r="E220" i="24"/>
  <c r="D220" i="24"/>
  <c r="C220" i="24"/>
  <c r="B220" i="24"/>
  <c r="A220" i="24"/>
  <c r="AE219" i="24"/>
  <c r="AD219" i="24"/>
  <c r="W219" i="24"/>
  <c r="V219" i="24"/>
  <c r="U219" i="24"/>
  <c r="S219" i="24"/>
  <c r="R219" i="24"/>
  <c r="Q219" i="24"/>
  <c r="P219" i="24"/>
  <c r="O219" i="24"/>
  <c r="N219" i="24"/>
  <c r="M219" i="24"/>
  <c r="L219" i="24"/>
  <c r="K219" i="24"/>
  <c r="J219" i="24"/>
  <c r="I219" i="24"/>
  <c r="H219" i="24"/>
  <c r="G219" i="24"/>
  <c r="F219" i="24"/>
  <c r="E219" i="24"/>
  <c r="D219" i="24"/>
  <c r="C219" i="24"/>
  <c r="B219" i="24"/>
  <c r="A219" i="24"/>
  <c r="AS218" i="24"/>
  <c r="AR218" i="24"/>
  <c r="AQ218" i="24"/>
  <c r="AP218" i="24"/>
  <c r="AO218" i="24"/>
  <c r="AN218" i="24"/>
  <c r="AM218" i="24"/>
  <c r="AL218" i="24"/>
  <c r="AK218" i="24"/>
  <c r="AH218" i="24"/>
  <c r="AG218" i="24"/>
  <c r="AE218" i="24"/>
  <c r="AD218" i="24"/>
  <c r="W218" i="24"/>
  <c r="V218" i="24"/>
  <c r="U218" i="24"/>
  <c r="S218" i="24"/>
  <c r="R218" i="24"/>
  <c r="Q218" i="24"/>
  <c r="P218" i="24"/>
  <c r="O218" i="24"/>
  <c r="N218" i="24"/>
  <c r="M218" i="24"/>
  <c r="L218" i="24"/>
  <c r="K218" i="24"/>
  <c r="J218" i="24"/>
  <c r="I218" i="24"/>
  <c r="H218" i="24"/>
  <c r="G218" i="24"/>
  <c r="F218" i="24"/>
  <c r="E218" i="24"/>
  <c r="D218" i="24"/>
  <c r="C218" i="24"/>
  <c r="B218" i="24"/>
  <c r="A218" i="24"/>
  <c r="AE217" i="24"/>
  <c r="AD217" i="24"/>
  <c r="W217" i="24"/>
  <c r="V217" i="24"/>
  <c r="U217" i="24"/>
  <c r="S217" i="24"/>
  <c r="R217" i="24"/>
  <c r="Q217" i="24"/>
  <c r="P217" i="24"/>
  <c r="O217" i="24"/>
  <c r="N217" i="24"/>
  <c r="M217" i="24"/>
  <c r="L217" i="24"/>
  <c r="K217" i="24"/>
  <c r="J217" i="24"/>
  <c r="I217" i="24"/>
  <c r="H217" i="24"/>
  <c r="G217" i="24"/>
  <c r="F217" i="24"/>
  <c r="E217" i="24"/>
  <c r="D217" i="24"/>
  <c r="C217" i="24"/>
  <c r="B217" i="24"/>
  <c r="A217" i="24"/>
  <c r="AS216" i="24"/>
  <c r="AR216" i="24"/>
  <c r="AQ216" i="24"/>
  <c r="AP216" i="24"/>
  <c r="AO216" i="24"/>
  <c r="AN216" i="24"/>
  <c r="AM216" i="24"/>
  <c r="AL216" i="24"/>
  <c r="AK216" i="24"/>
  <c r="AJ216" i="24"/>
  <c r="AI216" i="24"/>
  <c r="AH216" i="24"/>
  <c r="AG216" i="24"/>
  <c r="AF216" i="24"/>
  <c r="AE216" i="24"/>
  <c r="AD216" i="24"/>
  <c r="AB216" i="24"/>
  <c r="AA216" i="24"/>
  <c r="Z216" i="24"/>
  <c r="Y216" i="24"/>
  <c r="X216" i="24"/>
  <c r="W216" i="24"/>
  <c r="V216" i="24"/>
  <c r="U216" i="24"/>
  <c r="T216" i="24"/>
  <c r="S216" i="24"/>
  <c r="R216" i="24"/>
  <c r="Q216" i="24"/>
  <c r="P216" i="24"/>
  <c r="O216" i="24"/>
  <c r="N216" i="24"/>
  <c r="M216" i="24"/>
  <c r="L216" i="24"/>
  <c r="K216" i="24"/>
  <c r="J216" i="24"/>
  <c r="I216" i="24"/>
  <c r="H216" i="24"/>
  <c r="G216" i="24"/>
  <c r="F216" i="24"/>
  <c r="E216" i="24"/>
  <c r="D216" i="24"/>
  <c r="C216" i="24"/>
  <c r="B216" i="24"/>
  <c r="A216" i="24"/>
  <c r="AE215" i="24"/>
  <c r="AD215" i="24"/>
  <c r="W215" i="24"/>
  <c r="V215" i="24"/>
  <c r="U215" i="24"/>
  <c r="S215" i="24"/>
  <c r="R215" i="24"/>
  <c r="Q215" i="24"/>
  <c r="P215" i="24"/>
  <c r="O215" i="24"/>
  <c r="N215" i="24"/>
  <c r="M215" i="24"/>
  <c r="L215" i="24"/>
  <c r="K215" i="24"/>
  <c r="J215" i="24"/>
  <c r="I215" i="24"/>
  <c r="H215" i="24"/>
  <c r="G215" i="24"/>
  <c r="F215" i="24"/>
  <c r="E215" i="24"/>
  <c r="D215" i="24"/>
  <c r="C215" i="24"/>
  <c r="B215" i="24"/>
  <c r="A215" i="24"/>
  <c r="AS214" i="24"/>
  <c r="AR214" i="24"/>
  <c r="AQ214" i="24"/>
  <c r="AP214" i="24"/>
  <c r="AO214" i="24"/>
  <c r="AN214" i="24"/>
  <c r="AM214" i="24"/>
  <c r="AL214" i="24"/>
  <c r="AK214" i="24"/>
  <c r="AH214" i="24"/>
  <c r="AG214" i="24"/>
  <c r="AE214" i="24"/>
  <c r="AD214" i="24"/>
  <c r="W214" i="24"/>
  <c r="V214" i="24"/>
  <c r="U214" i="24"/>
  <c r="S214" i="24"/>
  <c r="R214" i="24"/>
  <c r="Q214" i="24"/>
  <c r="P214" i="24"/>
  <c r="O214" i="24"/>
  <c r="N214" i="24"/>
  <c r="M214" i="24"/>
  <c r="L214" i="24"/>
  <c r="K214" i="24"/>
  <c r="J214" i="24"/>
  <c r="I214" i="24"/>
  <c r="H214" i="24"/>
  <c r="G214" i="24"/>
  <c r="F214" i="24"/>
  <c r="E214" i="24"/>
  <c r="D214" i="24"/>
  <c r="C214" i="24"/>
  <c r="B214" i="24"/>
  <c r="A214" i="24"/>
  <c r="AS213" i="24"/>
  <c r="AR213" i="24"/>
  <c r="AQ213" i="24"/>
  <c r="AP213" i="24"/>
  <c r="AO213" i="24"/>
  <c r="AN213" i="24"/>
  <c r="AM213" i="24"/>
  <c r="AL213" i="24"/>
  <c r="AK213" i="24"/>
  <c r="AH213" i="24"/>
  <c r="AG213" i="24"/>
  <c r="AE213" i="24"/>
  <c r="AD213" i="24"/>
  <c r="W213" i="24"/>
  <c r="V213" i="24"/>
  <c r="U213" i="24"/>
  <c r="S213" i="24"/>
  <c r="R213" i="24"/>
  <c r="Q213" i="24"/>
  <c r="P213" i="24"/>
  <c r="O213" i="24"/>
  <c r="N213" i="24"/>
  <c r="M213" i="24"/>
  <c r="L213" i="24"/>
  <c r="K213" i="24"/>
  <c r="J213" i="24"/>
  <c r="I213" i="24"/>
  <c r="H213" i="24"/>
  <c r="G213" i="24"/>
  <c r="F213" i="24"/>
  <c r="E213" i="24"/>
  <c r="D213" i="24"/>
  <c r="C213" i="24"/>
  <c r="B213" i="24"/>
  <c r="A213" i="24"/>
  <c r="AS212" i="24"/>
  <c r="AR212" i="24"/>
  <c r="AQ212" i="24"/>
  <c r="AP212" i="24"/>
  <c r="AO212" i="24"/>
  <c r="AN212" i="24"/>
  <c r="AM212" i="24"/>
  <c r="AL212" i="24"/>
  <c r="AK212" i="24"/>
  <c r="AH212" i="24"/>
  <c r="AG212" i="24"/>
  <c r="AE212" i="24"/>
  <c r="AD212" i="24"/>
  <c r="W212" i="24"/>
  <c r="V212" i="24"/>
  <c r="U212" i="24"/>
  <c r="S212" i="24"/>
  <c r="R212" i="24"/>
  <c r="Q212" i="24"/>
  <c r="P212" i="24"/>
  <c r="O212" i="24"/>
  <c r="N212" i="24"/>
  <c r="M212" i="24"/>
  <c r="L212" i="24"/>
  <c r="K212" i="24"/>
  <c r="J212" i="24"/>
  <c r="I212" i="24"/>
  <c r="H212" i="24"/>
  <c r="G212" i="24"/>
  <c r="F212" i="24"/>
  <c r="E212" i="24"/>
  <c r="D212" i="24"/>
  <c r="C212" i="24"/>
  <c r="B212" i="24"/>
  <c r="A212" i="24"/>
  <c r="AS211" i="24"/>
  <c r="AR211" i="24"/>
  <c r="AQ211" i="24"/>
  <c r="AP211" i="24"/>
  <c r="AO211" i="24"/>
  <c r="AN211" i="24"/>
  <c r="AM211" i="24"/>
  <c r="AL211" i="24"/>
  <c r="AK211" i="24"/>
  <c r="AH211" i="24"/>
  <c r="AG211" i="24"/>
  <c r="AE211" i="24"/>
  <c r="AD211" i="24"/>
  <c r="AA211" i="24"/>
  <c r="W211" i="24"/>
  <c r="V211" i="24"/>
  <c r="U211" i="24"/>
  <c r="S211" i="24"/>
  <c r="R211" i="24"/>
  <c r="Q211" i="24"/>
  <c r="P211" i="24"/>
  <c r="O211" i="24"/>
  <c r="N211" i="24"/>
  <c r="M211" i="24"/>
  <c r="L211" i="24"/>
  <c r="K211" i="24"/>
  <c r="J211" i="24"/>
  <c r="I211" i="24"/>
  <c r="H211" i="24"/>
  <c r="G211" i="24"/>
  <c r="F211" i="24"/>
  <c r="E211" i="24"/>
  <c r="D211" i="24"/>
  <c r="C211" i="24"/>
  <c r="B211" i="24"/>
  <c r="A211" i="24"/>
  <c r="AS210" i="24"/>
  <c r="AR210" i="24"/>
  <c r="AQ210" i="24"/>
  <c r="AP210" i="24"/>
  <c r="AO210" i="24"/>
  <c r="AN210" i="24"/>
  <c r="AM210" i="24"/>
  <c r="AL210" i="24"/>
  <c r="AK210" i="24"/>
  <c r="AH210" i="24"/>
  <c r="AG210" i="24"/>
  <c r="AE210" i="24"/>
  <c r="AD210" i="24"/>
  <c r="W210" i="24"/>
  <c r="V210" i="24"/>
  <c r="U210" i="24"/>
  <c r="S210" i="24"/>
  <c r="R210" i="24"/>
  <c r="Q210" i="24"/>
  <c r="P210" i="24"/>
  <c r="O210" i="24"/>
  <c r="N210" i="24"/>
  <c r="M210" i="24"/>
  <c r="L210" i="24"/>
  <c r="K210" i="24"/>
  <c r="J210" i="24"/>
  <c r="I210" i="24"/>
  <c r="H210" i="24"/>
  <c r="G210" i="24"/>
  <c r="F210" i="24"/>
  <c r="E210" i="24"/>
  <c r="D210" i="24"/>
  <c r="C210" i="24"/>
  <c r="B210" i="24"/>
  <c r="A210" i="24"/>
  <c r="AS209" i="24"/>
  <c r="AR209" i="24"/>
  <c r="AQ209" i="24"/>
  <c r="AP209" i="24"/>
  <c r="AO209" i="24"/>
  <c r="AN209" i="24"/>
  <c r="AM209" i="24"/>
  <c r="AL209" i="24"/>
  <c r="AK209" i="24"/>
  <c r="AJ209" i="24"/>
  <c r="AI209" i="24"/>
  <c r="AH209" i="24"/>
  <c r="AG209" i="24"/>
  <c r="AF209" i="24"/>
  <c r="AE209" i="24"/>
  <c r="AD209" i="24"/>
  <c r="AB209" i="24"/>
  <c r="AA209" i="24"/>
  <c r="Z209" i="24"/>
  <c r="Y209" i="24"/>
  <c r="X209" i="24"/>
  <c r="W209" i="24"/>
  <c r="V209" i="24"/>
  <c r="U209" i="24"/>
  <c r="T209" i="24"/>
  <c r="S209" i="24"/>
  <c r="R209" i="24"/>
  <c r="Q209" i="24"/>
  <c r="P209" i="24"/>
  <c r="O209" i="24"/>
  <c r="N209" i="24"/>
  <c r="M209" i="24"/>
  <c r="L209" i="24"/>
  <c r="K209" i="24"/>
  <c r="J209" i="24"/>
  <c r="I209" i="24"/>
  <c r="H209" i="24"/>
  <c r="G209" i="24"/>
  <c r="F209" i="24"/>
  <c r="E209" i="24"/>
  <c r="D209" i="24"/>
  <c r="C209" i="24"/>
  <c r="B209" i="24"/>
  <c r="A209" i="24"/>
  <c r="AS208" i="24"/>
  <c r="AR208" i="24"/>
  <c r="AQ208" i="24"/>
  <c r="AP208" i="24"/>
  <c r="AO208" i="24"/>
  <c r="AN208" i="24"/>
  <c r="AM208" i="24"/>
  <c r="AL208" i="24"/>
  <c r="AK208" i="24"/>
  <c r="AJ208" i="24"/>
  <c r="AI208" i="24"/>
  <c r="AH208" i="24"/>
  <c r="AG208" i="24"/>
  <c r="AF208" i="24"/>
  <c r="AE208" i="24"/>
  <c r="AD208" i="24"/>
  <c r="AB208" i="24"/>
  <c r="AA208" i="24"/>
  <c r="Z208" i="24"/>
  <c r="Y208" i="24"/>
  <c r="X208" i="24"/>
  <c r="W208" i="24"/>
  <c r="V208" i="24"/>
  <c r="U208" i="24"/>
  <c r="T208" i="24"/>
  <c r="S208" i="24"/>
  <c r="R208" i="24"/>
  <c r="Q208" i="24"/>
  <c r="P208" i="24"/>
  <c r="O208" i="24"/>
  <c r="N208" i="24"/>
  <c r="M208" i="24"/>
  <c r="L208" i="24"/>
  <c r="K208" i="24"/>
  <c r="J208" i="24"/>
  <c r="I208" i="24"/>
  <c r="H208" i="24"/>
  <c r="G208" i="24"/>
  <c r="F208" i="24"/>
  <c r="E208" i="24"/>
  <c r="D208" i="24"/>
  <c r="C208" i="24"/>
  <c r="B208" i="24"/>
  <c r="A208" i="24"/>
  <c r="AE207" i="24"/>
  <c r="AD207" i="24"/>
  <c r="W207" i="24"/>
  <c r="V207" i="24"/>
  <c r="U207" i="24"/>
  <c r="S207" i="24"/>
  <c r="R207" i="24"/>
  <c r="Q207" i="24"/>
  <c r="P207" i="24"/>
  <c r="O207" i="24"/>
  <c r="N207" i="24"/>
  <c r="M207" i="24"/>
  <c r="L207" i="24"/>
  <c r="K207" i="24"/>
  <c r="J207" i="24"/>
  <c r="I207" i="24"/>
  <c r="H207" i="24"/>
  <c r="G207" i="24"/>
  <c r="F207" i="24"/>
  <c r="E207" i="24"/>
  <c r="D207" i="24"/>
  <c r="C207" i="24"/>
  <c r="B207" i="24"/>
  <c r="A207" i="24"/>
  <c r="AS206" i="24"/>
  <c r="AR206" i="24"/>
  <c r="AQ206" i="24"/>
  <c r="AP206" i="24"/>
  <c r="AO206" i="24"/>
  <c r="AN206" i="24"/>
  <c r="AM206" i="24"/>
  <c r="AL206" i="24"/>
  <c r="AK206" i="24"/>
  <c r="AH206" i="24"/>
  <c r="AG206" i="24"/>
  <c r="AE206" i="24"/>
  <c r="AD206" i="24"/>
  <c r="W206" i="24"/>
  <c r="V206" i="24"/>
  <c r="U206" i="24"/>
  <c r="S206" i="24"/>
  <c r="R206" i="24"/>
  <c r="Q206" i="24"/>
  <c r="P206" i="24"/>
  <c r="O206" i="24"/>
  <c r="N206" i="24"/>
  <c r="M206" i="24"/>
  <c r="L206" i="24"/>
  <c r="K206" i="24"/>
  <c r="J206" i="24"/>
  <c r="I206" i="24"/>
  <c r="H206" i="24"/>
  <c r="G206" i="24"/>
  <c r="F206" i="24"/>
  <c r="E206" i="24"/>
  <c r="D206" i="24"/>
  <c r="C206" i="24"/>
  <c r="B206" i="24"/>
  <c r="A206" i="24"/>
  <c r="AS205" i="24"/>
  <c r="AR205" i="24"/>
  <c r="AQ205" i="24"/>
  <c r="AP205" i="24"/>
  <c r="AO205" i="24"/>
  <c r="AN205" i="24"/>
  <c r="AM205" i="24"/>
  <c r="AL205" i="24"/>
  <c r="AK205" i="24"/>
  <c r="AH205" i="24"/>
  <c r="AG205" i="24"/>
  <c r="AE205" i="24"/>
  <c r="AD205" i="24"/>
  <c r="W205" i="24"/>
  <c r="V205" i="24"/>
  <c r="U205" i="24"/>
  <c r="S205" i="24"/>
  <c r="R205" i="24"/>
  <c r="Q205" i="24"/>
  <c r="P205" i="24"/>
  <c r="O205" i="24"/>
  <c r="N205" i="24"/>
  <c r="M205" i="24"/>
  <c r="L205" i="24"/>
  <c r="K205" i="24"/>
  <c r="J205" i="24"/>
  <c r="I205" i="24"/>
  <c r="H205" i="24"/>
  <c r="G205" i="24"/>
  <c r="F205" i="24"/>
  <c r="E205" i="24"/>
  <c r="D205" i="24"/>
  <c r="C205" i="24"/>
  <c r="B205" i="24"/>
  <c r="A205" i="24"/>
  <c r="AS204" i="24"/>
  <c r="AR204" i="24"/>
  <c r="AQ204" i="24"/>
  <c r="AP204" i="24"/>
  <c r="AO204" i="24"/>
  <c r="AN204" i="24"/>
  <c r="AM204" i="24"/>
  <c r="AL204" i="24"/>
  <c r="AK204" i="24"/>
  <c r="AH204" i="24"/>
  <c r="AG204" i="24"/>
  <c r="AE204" i="24"/>
  <c r="AD204" i="24"/>
  <c r="W204" i="24"/>
  <c r="V204" i="24"/>
  <c r="U204" i="24"/>
  <c r="S204" i="24"/>
  <c r="R204" i="24"/>
  <c r="Q204" i="24"/>
  <c r="P204" i="24"/>
  <c r="O204" i="24"/>
  <c r="N204" i="24"/>
  <c r="M204" i="24"/>
  <c r="L204" i="24"/>
  <c r="K204" i="24"/>
  <c r="J204" i="24"/>
  <c r="I204" i="24"/>
  <c r="H204" i="24"/>
  <c r="G204" i="24"/>
  <c r="F204" i="24"/>
  <c r="E204" i="24"/>
  <c r="D204" i="24"/>
  <c r="C204" i="24"/>
  <c r="B204" i="24"/>
  <c r="A204" i="24"/>
  <c r="AS203" i="24"/>
  <c r="AR203" i="24"/>
  <c r="AQ203" i="24"/>
  <c r="AP203" i="24"/>
  <c r="AO203" i="24"/>
  <c r="AN203" i="24"/>
  <c r="AM203" i="24"/>
  <c r="AL203" i="24"/>
  <c r="AK203" i="24"/>
  <c r="AH203" i="24"/>
  <c r="AG203" i="24"/>
  <c r="AE203" i="24"/>
  <c r="AD203" i="24"/>
  <c r="W203" i="24"/>
  <c r="V203" i="24"/>
  <c r="U203" i="24"/>
  <c r="S203" i="24"/>
  <c r="R203" i="24"/>
  <c r="Q203" i="24"/>
  <c r="P203" i="24"/>
  <c r="O203" i="24"/>
  <c r="N203" i="24"/>
  <c r="M203" i="24"/>
  <c r="L203" i="24"/>
  <c r="K203" i="24"/>
  <c r="J203" i="24"/>
  <c r="I203" i="24"/>
  <c r="H203" i="24"/>
  <c r="G203" i="24"/>
  <c r="F203" i="24"/>
  <c r="E203" i="24"/>
  <c r="D203" i="24"/>
  <c r="C203" i="24"/>
  <c r="B203" i="24"/>
  <c r="A203" i="24"/>
  <c r="AH202" i="24"/>
  <c r="AG202" i="24"/>
  <c r="AE202" i="24"/>
  <c r="AD202" i="24"/>
  <c r="W202" i="24"/>
  <c r="V202" i="24"/>
  <c r="U202" i="24"/>
  <c r="S202" i="24"/>
  <c r="R202" i="24"/>
  <c r="Q202" i="24"/>
  <c r="P202" i="24"/>
  <c r="O202" i="24"/>
  <c r="N202" i="24"/>
  <c r="M202" i="24"/>
  <c r="L202" i="24"/>
  <c r="K202" i="24"/>
  <c r="J202" i="24"/>
  <c r="I202" i="24"/>
  <c r="H202" i="24"/>
  <c r="G202" i="24"/>
  <c r="F202" i="24"/>
  <c r="E202" i="24"/>
  <c r="D202" i="24"/>
  <c r="C202" i="24"/>
  <c r="B202" i="24"/>
  <c r="A202" i="24"/>
  <c r="AS201" i="24"/>
  <c r="AR201" i="24"/>
  <c r="AQ201" i="24"/>
  <c r="AP201" i="24"/>
  <c r="AO201" i="24"/>
  <c r="AN201" i="24"/>
  <c r="AM201" i="24"/>
  <c r="AL201" i="24"/>
  <c r="AK201" i="24"/>
  <c r="AJ201" i="24"/>
  <c r="AI201" i="24"/>
  <c r="AH201" i="24"/>
  <c r="AG201" i="24"/>
  <c r="AF201" i="24"/>
  <c r="AE201" i="24"/>
  <c r="AD201" i="24"/>
  <c r="AB201" i="24"/>
  <c r="AA201" i="24"/>
  <c r="Z201" i="24"/>
  <c r="Y201" i="24"/>
  <c r="X201" i="24"/>
  <c r="W201" i="24"/>
  <c r="V201" i="24"/>
  <c r="U201" i="24"/>
  <c r="T201" i="24"/>
  <c r="S201" i="24"/>
  <c r="R201" i="24"/>
  <c r="Q201" i="24"/>
  <c r="P201" i="24"/>
  <c r="O201" i="24"/>
  <c r="N201" i="24"/>
  <c r="M201" i="24"/>
  <c r="L201" i="24"/>
  <c r="K201" i="24"/>
  <c r="J201" i="24"/>
  <c r="I201" i="24"/>
  <c r="H201" i="24"/>
  <c r="G201" i="24"/>
  <c r="F201" i="24"/>
  <c r="E201" i="24"/>
  <c r="D201" i="24"/>
  <c r="C201" i="24"/>
  <c r="B201" i="24"/>
  <c r="A201" i="24"/>
  <c r="AS200" i="24"/>
  <c r="AR200" i="24"/>
  <c r="AQ200" i="24"/>
  <c r="AP200" i="24"/>
  <c r="AO200" i="24"/>
  <c r="AN200" i="24"/>
  <c r="AM200" i="24"/>
  <c r="AL200" i="24"/>
  <c r="AK200" i="24"/>
  <c r="AJ200" i="24"/>
  <c r="AI200" i="24"/>
  <c r="AH200" i="24"/>
  <c r="AG200" i="24"/>
  <c r="AF200" i="24"/>
  <c r="AE200" i="24"/>
  <c r="AD200" i="24"/>
  <c r="AB200" i="24"/>
  <c r="AA200" i="24"/>
  <c r="Z200" i="24"/>
  <c r="Y200" i="24"/>
  <c r="X200" i="24"/>
  <c r="W200" i="24"/>
  <c r="V200" i="24"/>
  <c r="U200" i="24"/>
  <c r="T200" i="24"/>
  <c r="S200" i="24"/>
  <c r="R200" i="24"/>
  <c r="Q200" i="24"/>
  <c r="P200" i="24"/>
  <c r="O200" i="24"/>
  <c r="N200" i="24"/>
  <c r="M200" i="24"/>
  <c r="L200" i="24"/>
  <c r="K200" i="24"/>
  <c r="J200" i="24"/>
  <c r="I200" i="24"/>
  <c r="H200" i="24"/>
  <c r="G200" i="24"/>
  <c r="F200" i="24"/>
  <c r="E200" i="24"/>
  <c r="D200" i="24"/>
  <c r="C200" i="24"/>
  <c r="B200" i="24"/>
  <c r="A200" i="24"/>
  <c r="AE199" i="24"/>
  <c r="AD199" i="24"/>
  <c r="W199" i="24"/>
  <c r="V199" i="24"/>
  <c r="U199" i="24"/>
  <c r="S199" i="24"/>
  <c r="R199" i="24"/>
  <c r="Q199" i="24"/>
  <c r="P199" i="24"/>
  <c r="O199" i="24"/>
  <c r="N199" i="24"/>
  <c r="M199" i="24"/>
  <c r="L199" i="24"/>
  <c r="K199" i="24"/>
  <c r="J199" i="24"/>
  <c r="I199" i="24"/>
  <c r="H199" i="24"/>
  <c r="G199" i="24"/>
  <c r="F199" i="24"/>
  <c r="E199" i="24"/>
  <c r="D199" i="24"/>
  <c r="C199" i="24"/>
  <c r="B199" i="24"/>
  <c r="A199" i="24"/>
  <c r="AE198" i="24"/>
  <c r="AD198" i="24"/>
  <c r="W198" i="24"/>
  <c r="V198" i="24"/>
  <c r="U198" i="24"/>
  <c r="S198" i="24"/>
  <c r="R198" i="24"/>
  <c r="Q198" i="24"/>
  <c r="P198" i="24"/>
  <c r="O198" i="24"/>
  <c r="N198" i="24"/>
  <c r="M198" i="24"/>
  <c r="L198" i="24"/>
  <c r="K198" i="24"/>
  <c r="J198" i="24"/>
  <c r="I198" i="24"/>
  <c r="H198" i="24"/>
  <c r="G198" i="24"/>
  <c r="F198" i="24"/>
  <c r="E198" i="24"/>
  <c r="D198" i="24"/>
  <c r="C198" i="24"/>
  <c r="B198" i="24"/>
  <c r="A198" i="24"/>
  <c r="AH197" i="24"/>
  <c r="AG197" i="24"/>
  <c r="AE197" i="24"/>
  <c r="AD197" i="24"/>
  <c r="W197" i="24"/>
  <c r="V197" i="24"/>
  <c r="U197" i="24"/>
  <c r="S197" i="24"/>
  <c r="R197" i="24"/>
  <c r="Q197" i="24"/>
  <c r="P197" i="24"/>
  <c r="O197" i="24"/>
  <c r="N197" i="24"/>
  <c r="M197" i="24"/>
  <c r="L197" i="24"/>
  <c r="K197" i="24"/>
  <c r="J197" i="24"/>
  <c r="I197" i="24"/>
  <c r="H197" i="24"/>
  <c r="G197" i="24"/>
  <c r="F197" i="24"/>
  <c r="E197" i="24"/>
  <c r="D197" i="24"/>
  <c r="C197" i="24"/>
  <c r="B197" i="24"/>
  <c r="A197" i="24"/>
  <c r="AH196" i="24"/>
  <c r="AG196" i="24"/>
  <c r="AE196" i="24"/>
  <c r="AD196" i="24"/>
  <c r="W196" i="24"/>
  <c r="V196" i="24"/>
  <c r="U196" i="24"/>
  <c r="S196" i="24"/>
  <c r="R196" i="24"/>
  <c r="Q196" i="24"/>
  <c r="P196" i="24"/>
  <c r="O196" i="24"/>
  <c r="N196" i="24"/>
  <c r="M196" i="24"/>
  <c r="L196" i="24"/>
  <c r="K196" i="24"/>
  <c r="J196" i="24"/>
  <c r="I196" i="24"/>
  <c r="H196" i="24"/>
  <c r="G196" i="24"/>
  <c r="F196" i="24"/>
  <c r="E196" i="24"/>
  <c r="D196" i="24"/>
  <c r="C196" i="24"/>
  <c r="B196" i="24"/>
  <c r="A196" i="24"/>
  <c r="AH195" i="24"/>
  <c r="AG195" i="24"/>
  <c r="AE195" i="24"/>
  <c r="AD195" i="24"/>
  <c r="W195" i="24"/>
  <c r="V195" i="24"/>
  <c r="U195" i="24"/>
  <c r="S195" i="24"/>
  <c r="R195" i="24"/>
  <c r="Q195" i="24"/>
  <c r="P195" i="24"/>
  <c r="O195" i="24"/>
  <c r="N195" i="24"/>
  <c r="M195" i="24"/>
  <c r="L195" i="24"/>
  <c r="K195" i="24"/>
  <c r="J195" i="24"/>
  <c r="I195" i="24"/>
  <c r="H195" i="24"/>
  <c r="G195" i="24"/>
  <c r="F195" i="24"/>
  <c r="E195" i="24"/>
  <c r="D195" i="24"/>
  <c r="C195" i="24"/>
  <c r="B195" i="24"/>
  <c r="A195" i="24"/>
  <c r="AH194" i="24"/>
  <c r="AG194" i="24"/>
  <c r="AE194" i="24"/>
  <c r="AD194" i="24"/>
  <c r="W194" i="24"/>
  <c r="V194" i="24"/>
  <c r="U194" i="24"/>
  <c r="S194" i="24"/>
  <c r="R194" i="24"/>
  <c r="Q194" i="24"/>
  <c r="P194" i="24"/>
  <c r="O194" i="24"/>
  <c r="N194" i="24"/>
  <c r="M194" i="24"/>
  <c r="L194" i="24"/>
  <c r="K194" i="24"/>
  <c r="J194" i="24"/>
  <c r="I194" i="24"/>
  <c r="H194" i="24"/>
  <c r="G194" i="24"/>
  <c r="F194" i="24"/>
  <c r="E194" i="24"/>
  <c r="D194" i="24"/>
  <c r="C194" i="24"/>
  <c r="B194" i="24"/>
  <c r="A194" i="24"/>
  <c r="AH193" i="24"/>
  <c r="AG193" i="24"/>
  <c r="AE193" i="24"/>
  <c r="AD193" i="24"/>
  <c r="W193" i="24"/>
  <c r="V193" i="24"/>
  <c r="U193" i="24"/>
  <c r="S193" i="24"/>
  <c r="R193" i="24"/>
  <c r="Q193" i="24"/>
  <c r="P193" i="24"/>
  <c r="O193" i="24"/>
  <c r="N193" i="24"/>
  <c r="M193" i="24"/>
  <c r="L193" i="24"/>
  <c r="K193" i="24"/>
  <c r="J193" i="24"/>
  <c r="I193" i="24"/>
  <c r="H193" i="24"/>
  <c r="G193" i="24"/>
  <c r="F193" i="24"/>
  <c r="E193" i="24"/>
  <c r="D193" i="24"/>
  <c r="C193" i="24"/>
  <c r="B193" i="24"/>
  <c r="A193" i="24"/>
  <c r="AS192" i="24"/>
  <c r="AR192" i="24"/>
  <c r="AQ192" i="24"/>
  <c r="AP192" i="24"/>
  <c r="AO192" i="24"/>
  <c r="AN192" i="24"/>
  <c r="AM192" i="24"/>
  <c r="AL192" i="24"/>
  <c r="AK192" i="24"/>
  <c r="AJ192" i="24"/>
  <c r="AI192" i="24"/>
  <c r="AH192" i="24"/>
  <c r="AG192" i="24"/>
  <c r="AF192" i="24"/>
  <c r="AE192" i="24"/>
  <c r="AD192" i="24"/>
  <c r="AB192" i="24"/>
  <c r="AA192" i="24"/>
  <c r="Z192" i="24"/>
  <c r="Y192" i="24"/>
  <c r="X192" i="24"/>
  <c r="W192" i="24"/>
  <c r="V192" i="24"/>
  <c r="U192" i="24"/>
  <c r="T192" i="24"/>
  <c r="S192" i="24"/>
  <c r="R192" i="24"/>
  <c r="Q192" i="24"/>
  <c r="P192" i="24"/>
  <c r="O192" i="24"/>
  <c r="N192" i="24"/>
  <c r="M192" i="24"/>
  <c r="L192" i="24"/>
  <c r="K192" i="24"/>
  <c r="J192" i="24"/>
  <c r="I192" i="24"/>
  <c r="H192" i="24"/>
  <c r="G192" i="24"/>
  <c r="F192" i="24"/>
  <c r="E192" i="24"/>
  <c r="D192" i="24"/>
  <c r="C192" i="24"/>
  <c r="B192" i="24"/>
  <c r="A192" i="24"/>
  <c r="AS191" i="24"/>
  <c r="AR191" i="24"/>
  <c r="AQ191" i="24"/>
  <c r="AP191" i="24"/>
  <c r="AO191" i="24"/>
  <c r="AN191" i="24"/>
  <c r="AM191" i="24"/>
  <c r="AL191" i="24"/>
  <c r="AK191" i="24"/>
  <c r="AJ191" i="24"/>
  <c r="AI191" i="24"/>
  <c r="AH191" i="24"/>
  <c r="AG191" i="24"/>
  <c r="AF191" i="24"/>
  <c r="AE191" i="24"/>
  <c r="AD191" i="24"/>
  <c r="AB191" i="24"/>
  <c r="AA191" i="24"/>
  <c r="Z191" i="24"/>
  <c r="Y191" i="24"/>
  <c r="X191" i="24"/>
  <c r="W191" i="24"/>
  <c r="V191" i="24"/>
  <c r="U191" i="24"/>
  <c r="T191" i="24"/>
  <c r="S191" i="24"/>
  <c r="R191" i="24"/>
  <c r="Q191" i="24"/>
  <c r="P191" i="24"/>
  <c r="O191" i="24"/>
  <c r="N191" i="24"/>
  <c r="M191" i="24"/>
  <c r="L191" i="24"/>
  <c r="K191" i="24"/>
  <c r="J191" i="24"/>
  <c r="I191" i="24"/>
  <c r="H191" i="24"/>
  <c r="G191" i="24"/>
  <c r="F191" i="24"/>
  <c r="E191" i="24"/>
  <c r="D191" i="24"/>
  <c r="C191" i="24"/>
  <c r="B191" i="24"/>
  <c r="A191" i="24"/>
  <c r="AE190" i="24"/>
  <c r="AD190" i="24"/>
  <c r="W190" i="24"/>
  <c r="V190" i="24"/>
  <c r="U190" i="24"/>
  <c r="S190" i="24"/>
  <c r="R190" i="24"/>
  <c r="Q190" i="24"/>
  <c r="P190" i="24"/>
  <c r="O190" i="24"/>
  <c r="N190" i="24"/>
  <c r="M190" i="24"/>
  <c r="L190" i="24"/>
  <c r="K190" i="24"/>
  <c r="J190" i="24"/>
  <c r="I190" i="24"/>
  <c r="H190" i="24"/>
  <c r="G190" i="24"/>
  <c r="F190" i="24"/>
  <c r="E190" i="24"/>
  <c r="D190" i="24"/>
  <c r="C190" i="24"/>
  <c r="B190" i="24"/>
  <c r="A190" i="24"/>
  <c r="AS189" i="24"/>
  <c r="AR189" i="24"/>
  <c r="AQ189" i="24"/>
  <c r="AP189" i="24"/>
  <c r="AO189" i="24"/>
  <c r="AN189" i="24"/>
  <c r="AM189" i="24"/>
  <c r="AL189" i="24"/>
  <c r="AK189" i="24"/>
  <c r="AH189" i="24"/>
  <c r="AG189" i="24"/>
  <c r="AE189" i="24"/>
  <c r="AD189" i="24"/>
  <c r="W189" i="24"/>
  <c r="V189" i="24"/>
  <c r="U189" i="24"/>
  <c r="S189" i="24"/>
  <c r="R189" i="24"/>
  <c r="Q189" i="24"/>
  <c r="P189" i="24"/>
  <c r="O189" i="24"/>
  <c r="N189" i="24"/>
  <c r="M189" i="24"/>
  <c r="L189" i="24"/>
  <c r="K189" i="24"/>
  <c r="J189" i="24"/>
  <c r="I189" i="24"/>
  <c r="H189" i="24"/>
  <c r="G189" i="24"/>
  <c r="F189" i="24"/>
  <c r="E189" i="24"/>
  <c r="D189" i="24"/>
  <c r="C189" i="24"/>
  <c r="B189" i="24"/>
  <c r="A189" i="24"/>
  <c r="AH188" i="24"/>
  <c r="AG188" i="24"/>
  <c r="AE188" i="24"/>
  <c r="AD188" i="24"/>
  <c r="W188" i="24"/>
  <c r="V188" i="24"/>
  <c r="U188" i="24"/>
  <c r="S188" i="24"/>
  <c r="R188" i="24"/>
  <c r="Q188" i="24"/>
  <c r="P188" i="24"/>
  <c r="O188" i="24"/>
  <c r="N188" i="24"/>
  <c r="M188" i="24"/>
  <c r="L188" i="24"/>
  <c r="K188" i="24"/>
  <c r="J188" i="24"/>
  <c r="I188" i="24"/>
  <c r="H188" i="24"/>
  <c r="G188" i="24"/>
  <c r="F188" i="24"/>
  <c r="E188" i="24"/>
  <c r="D188" i="24"/>
  <c r="C188" i="24"/>
  <c r="B188" i="24"/>
  <c r="A188" i="24"/>
  <c r="AS187" i="24"/>
  <c r="AR187" i="24"/>
  <c r="AQ187" i="24"/>
  <c r="AP187" i="24"/>
  <c r="AO187" i="24"/>
  <c r="AN187" i="24"/>
  <c r="AM187" i="24"/>
  <c r="AL187" i="24"/>
  <c r="AK187" i="24"/>
  <c r="AH187" i="24"/>
  <c r="AG187" i="24"/>
  <c r="AE187" i="24"/>
  <c r="AD187" i="24"/>
  <c r="W187" i="24"/>
  <c r="V187" i="24"/>
  <c r="U187" i="24"/>
  <c r="S187" i="24"/>
  <c r="R187" i="24"/>
  <c r="Q187" i="24"/>
  <c r="P187" i="24"/>
  <c r="O187" i="24"/>
  <c r="N187" i="24"/>
  <c r="M187" i="24"/>
  <c r="L187" i="24"/>
  <c r="K187" i="24"/>
  <c r="J187" i="24"/>
  <c r="I187" i="24"/>
  <c r="H187" i="24"/>
  <c r="G187" i="24"/>
  <c r="F187" i="24"/>
  <c r="E187" i="24"/>
  <c r="D187" i="24"/>
  <c r="C187" i="24"/>
  <c r="B187" i="24"/>
  <c r="A187" i="24"/>
  <c r="AS186" i="24"/>
  <c r="AR186" i="24"/>
  <c r="AQ186" i="24"/>
  <c r="AP186" i="24"/>
  <c r="AO186" i="24"/>
  <c r="AN186" i="24"/>
  <c r="AM186" i="24"/>
  <c r="AL186" i="24"/>
  <c r="AK186" i="24"/>
  <c r="AH186" i="24"/>
  <c r="AG186" i="24"/>
  <c r="AE186" i="24"/>
  <c r="AD186" i="24"/>
  <c r="W186" i="24"/>
  <c r="V186" i="24"/>
  <c r="U186" i="24"/>
  <c r="S186" i="24"/>
  <c r="R186" i="24"/>
  <c r="Q186" i="24"/>
  <c r="P186" i="24"/>
  <c r="O186" i="24"/>
  <c r="N186" i="24"/>
  <c r="M186" i="24"/>
  <c r="L186" i="24"/>
  <c r="K186" i="24"/>
  <c r="J186" i="24"/>
  <c r="I186" i="24"/>
  <c r="H186" i="24"/>
  <c r="G186" i="24"/>
  <c r="F186" i="24"/>
  <c r="E186" i="24"/>
  <c r="D186" i="24"/>
  <c r="C186" i="24"/>
  <c r="B186" i="24"/>
  <c r="A186" i="24"/>
  <c r="AS185" i="24"/>
  <c r="AR185" i="24"/>
  <c r="AQ185" i="24"/>
  <c r="AP185" i="24"/>
  <c r="AO185" i="24"/>
  <c r="AN185" i="24"/>
  <c r="AM185" i="24"/>
  <c r="AL185" i="24"/>
  <c r="AK185" i="24"/>
  <c r="AH185" i="24"/>
  <c r="AG185" i="24"/>
  <c r="AE185" i="24"/>
  <c r="AD185" i="24"/>
  <c r="W185" i="24"/>
  <c r="V185" i="24"/>
  <c r="U185" i="24"/>
  <c r="S185" i="24"/>
  <c r="R185" i="24"/>
  <c r="Q185" i="24"/>
  <c r="P185" i="24"/>
  <c r="O185" i="24"/>
  <c r="N185" i="24"/>
  <c r="M185" i="24"/>
  <c r="L185" i="24"/>
  <c r="K185" i="24"/>
  <c r="J185" i="24"/>
  <c r="I185" i="24"/>
  <c r="H185" i="24"/>
  <c r="G185" i="24"/>
  <c r="F185" i="24"/>
  <c r="E185" i="24"/>
  <c r="D185" i="24"/>
  <c r="C185" i="24"/>
  <c r="B185" i="24"/>
  <c r="A185" i="24"/>
  <c r="AE184" i="24"/>
  <c r="AD184" i="24"/>
  <c r="W184" i="24"/>
  <c r="V184" i="24"/>
  <c r="U184" i="24"/>
  <c r="S184" i="24"/>
  <c r="R184" i="24"/>
  <c r="Q184" i="24"/>
  <c r="P184" i="24"/>
  <c r="O184" i="24"/>
  <c r="N184" i="24"/>
  <c r="M184" i="24"/>
  <c r="L184" i="24"/>
  <c r="K184" i="24"/>
  <c r="J184" i="24"/>
  <c r="I184" i="24"/>
  <c r="H184" i="24"/>
  <c r="G184" i="24"/>
  <c r="F184" i="24"/>
  <c r="E184" i="24"/>
  <c r="D184" i="24"/>
  <c r="C184" i="24"/>
  <c r="B184" i="24"/>
  <c r="A184" i="24"/>
  <c r="AH183" i="24"/>
  <c r="AG183" i="24"/>
  <c r="AE183" i="24"/>
  <c r="AD183" i="24"/>
  <c r="W183" i="24"/>
  <c r="V183" i="24"/>
  <c r="U183" i="24"/>
  <c r="S183" i="24"/>
  <c r="R183" i="24"/>
  <c r="Q183" i="24"/>
  <c r="P183" i="24"/>
  <c r="O183" i="24"/>
  <c r="N183" i="24"/>
  <c r="M183" i="24"/>
  <c r="L183" i="24"/>
  <c r="K183" i="24"/>
  <c r="J183" i="24"/>
  <c r="I183" i="24"/>
  <c r="H183" i="24"/>
  <c r="G183" i="24"/>
  <c r="F183" i="24"/>
  <c r="E183" i="24"/>
  <c r="D183" i="24"/>
  <c r="C183" i="24"/>
  <c r="B183" i="24"/>
  <c r="A183" i="24"/>
  <c r="AE182" i="24"/>
  <c r="AD182" i="24"/>
  <c r="W182" i="24"/>
  <c r="V182" i="24"/>
  <c r="U182" i="24"/>
  <c r="S182" i="24"/>
  <c r="R182" i="24"/>
  <c r="Q182" i="24"/>
  <c r="P182" i="24"/>
  <c r="O182" i="24"/>
  <c r="N182" i="24"/>
  <c r="M182" i="24"/>
  <c r="L182" i="24"/>
  <c r="K182" i="24"/>
  <c r="J182" i="24"/>
  <c r="I182" i="24"/>
  <c r="H182" i="24"/>
  <c r="G182" i="24"/>
  <c r="F182" i="24"/>
  <c r="E182" i="24"/>
  <c r="D182" i="24"/>
  <c r="C182" i="24"/>
  <c r="B182" i="24"/>
  <c r="A182" i="24"/>
  <c r="AS181" i="24"/>
  <c r="AR181" i="24"/>
  <c r="AQ181" i="24"/>
  <c r="AP181" i="24"/>
  <c r="AO181" i="24"/>
  <c r="AN181" i="24"/>
  <c r="AM181" i="24"/>
  <c r="AL181" i="24"/>
  <c r="AK181" i="24"/>
  <c r="AJ181" i="24"/>
  <c r="AI181" i="24"/>
  <c r="AH181" i="24"/>
  <c r="AG181" i="24"/>
  <c r="AF181" i="24"/>
  <c r="AE181" i="24"/>
  <c r="AD181" i="24"/>
  <c r="AB181" i="24"/>
  <c r="AA181" i="24"/>
  <c r="Z181" i="24"/>
  <c r="Y181" i="24"/>
  <c r="X181" i="24"/>
  <c r="W181" i="24"/>
  <c r="V181" i="24"/>
  <c r="U181" i="24"/>
  <c r="T181" i="24"/>
  <c r="S181" i="24"/>
  <c r="R181" i="24"/>
  <c r="Q181" i="24"/>
  <c r="P181" i="24"/>
  <c r="O181" i="24"/>
  <c r="N181" i="24"/>
  <c r="M181" i="24"/>
  <c r="L181" i="24"/>
  <c r="K181" i="24"/>
  <c r="J181" i="24"/>
  <c r="I181" i="24"/>
  <c r="H181" i="24"/>
  <c r="G181" i="24"/>
  <c r="F181" i="24"/>
  <c r="E181" i="24"/>
  <c r="D181" i="24"/>
  <c r="C181" i="24"/>
  <c r="B181" i="24"/>
  <c r="A181" i="24"/>
  <c r="AS180" i="24"/>
  <c r="AR180" i="24"/>
  <c r="AQ180" i="24"/>
  <c r="AP180" i="24"/>
  <c r="AO180" i="24"/>
  <c r="AN180" i="24"/>
  <c r="AM180" i="24"/>
  <c r="AL180" i="24"/>
  <c r="AK180" i="24"/>
  <c r="AJ180" i="24"/>
  <c r="AI180" i="24"/>
  <c r="AH180" i="24"/>
  <c r="AG180" i="24"/>
  <c r="AF180" i="24"/>
  <c r="AE180" i="24"/>
  <c r="AD180" i="24"/>
  <c r="AB180" i="24"/>
  <c r="AA180" i="24"/>
  <c r="Z180" i="24"/>
  <c r="Y180" i="24"/>
  <c r="X180" i="24"/>
  <c r="W180" i="24"/>
  <c r="V180" i="24"/>
  <c r="U180" i="24"/>
  <c r="T180" i="24"/>
  <c r="S180" i="24"/>
  <c r="R180" i="24"/>
  <c r="Q180" i="24"/>
  <c r="P180" i="24"/>
  <c r="O180" i="24"/>
  <c r="N180" i="24"/>
  <c r="M180" i="24"/>
  <c r="L180" i="24"/>
  <c r="K180" i="24"/>
  <c r="J180" i="24"/>
  <c r="I180" i="24"/>
  <c r="H180" i="24"/>
  <c r="G180" i="24"/>
  <c r="F180" i="24"/>
  <c r="E180" i="24"/>
  <c r="D180" i="24"/>
  <c r="C180" i="24"/>
  <c r="B180" i="24"/>
  <c r="A180" i="24"/>
  <c r="AS179" i="24"/>
  <c r="AR179" i="24"/>
  <c r="AQ179" i="24"/>
  <c r="AP179" i="24"/>
  <c r="AO179" i="24"/>
  <c r="AN179" i="24"/>
  <c r="AM179" i="24"/>
  <c r="AL179" i="24"/>
  <c r="AK179" i="24"/>
  <c r="AJ179" i="24"/>
  <c r="AI179" i="24"/>
  <c r="AH179" i="24"/>
  <c r="AG179" i="24"/>
  <c r="AF179" i="24"/>
  <c r="AE179" i="24"/>
  <c r="AD179" i="24"/>
  <c r="AB179" i="24"/>
  <c r="AA179" i="24"/>
  <c r="Z179" i="24"/>
  <c r="Y179" i="24"/>
  <c r="X179" i="24"/>
  <c r="W179" i="24"/>
  <c r="V179" i="24"/>
  <c r="U179" i="24"/>
  <c r="T179" i="24"/>
  <c r="S179" i="24"/>
  <c r="R179" i="24"/>
  <c r="Q179" i="24"/>
  <c r="P179" i="24"/>
  <c r="O179" i="24"/>
  <c r="N179" i="24"/>
  <c r="M179" i="24"/>
  <c r="L179" i="24"/>
  <c r="K179" i="24"/>
  <c r="J179" i="24"/>
  <c r="I179" i="24"/>
  <c r="H179" i="24"/>
  <c r="G179" i="24"/>
  <c r="F179" i="24"/>
  <c r="E179" i="24"/>
  <c r="D179" i="24"/>
  <c r="C179" i="24"/>
  <c r="B179" i="24"/>
  <c r="A179" i="24"/>
  <c r="D178" i="24"/>
  <c r="C178" i="24"/>
  <c r="B178" i="24"/>
  <c r="A178" i="24"/>
  <c r="AS177" i="24"/>
  <c r="AR177" i="24"/>
  <c r="AQ177" i="24"/>
  <c r="AP177" i="24"/>
  <c r="AO177" i="24"/>
  <c r="AN177" i="24"/>
  <c r="AM177" i="24"/>
  <c r="AL177" i="24"/>
  <c r="AK177" i="24"/>
  <c r="AJ177" i="24"/>
  <c r="AI177" i="24"/>
  <c r="AH177" i="24"/>
  <c r="AG177" i="24"/>
  <c r="AF177" i="24"/>
  <c r="AE177" i="24"/>
  <c r="AD177" i="24"/>
  <c r="AB177" i="24"/>
  <c r="AA177" i="24"/>
  <c r="Z177" i="24"/>
  <c r="X177" i="24"/>
  <c r="W177" i="24"/>
  <c r="V177" i="24"/>
  <c r="T177" i="24"/>
  <c r="S177" i="24"/>
  <c r="R177" i="24"/>
  <c r="P177" i="24"/>
  <c r="O177" i="24"/>
  <c r="N177" i="24"/>
  <c r="L177" i="24"/>
  <c r="K177" i="24"/>
  <c r="J177" i="24"/>
  <c r="H177" i="24"/>
  <c r="G177" i="24"/>
  <c r="F177" i="24"/>
  <c r="D177" i="24"/>
  <c r="C177" i="24"/>
  <c r="B177" i="24"/>
  <c r="A177" i="24"/>
  <c r="AS176" i="24"/>
  <c r="AR176" i="24"/>
  <c r="AQ176" i="24"/>
  <c r="AP176" i="24"/>
  <c r="AO176" i="24"/>
  <c r="AN176" i="24"/>
  <c r="AM176" i="24"/>
  <c r="AL176" i="24"/>
  <c r="AK176" i="24"/>
  <c r="AJ176" i="24"/>
  <c r="AI176" i="24"/>
  <c r="AH176" i="24"/>
  <c r="AG176" i="24"/>
  <c r="AF176" i="24"/>
  <c r="AE176" i="24"/>
  <c r="AD176" i="24"/>
  <c r="AB176" i="24"/>
  <c r="AA176" i="24"/>
  <c r="Z176" i="24"/>
  <c r="Y176" i="24"/>
  <c r="X176" i="24"/>
  <c r="W176" i="24"/>
  <c r="V176" i="24"/>
  <c r="U176" i="24"/>
  <c r="T176" i="24"/>
  <c r="S176" i="24"/>
  <c r="R176" i="24"/>
  <c r="Q176" i="24"/>
  <c r="P176" i="24"/>
  <c r="O176" i="24"/>
  <c r="N176" i="24"/>
  <c r="M176" i="24"/>
  <c r="L176" i="24"/>
  <c r="K176" i="24"/>
  <c r="J176" i="24"/>
  <c r="I176" i="24"/>
  <c r="H176" i="24"/>
  <c r="G176" i="24"/>
  <c r="F176" i="24"/>
  <c r="E176" i="24"/>
  <c r="D176" i="24"/>
  <c r="C176" i="24"/>
  <c r="B176" i="24"/>
  <c r="A176" i="24"/>
  <c r="AS175" i="24"/>
  <c r="AR175" i="24"/>
  <c r="AQ175" i="24"/>
  <c r="AP175" i="24"/>
  <c r="AO175" i="24"/>
  <c r="AN175" i="24"/>
  <c r="AM175" i="24"/>
  <c r="AL175" i="24"/>
  <c r="AK175" i="24"/>
  <c r="AJ175" i="24"/>
  <c r="AI175" i="24"/>
  <c r="AH175" i="24"/>
  <c r="AG175" i="24"/>
  <c r="AF175" i="24"/>
  <c r="AE175" i="24"/>
  <c r="AD175" i="24"/>
  <c r="AB175" i="24"/>
  <c r="AA175" i="24"/>
  <c r="Z175" i="24"/>
  <c r="Y175" i="24"/>
  <c r="X175" i="24"/>
  <c r="W175" i="24"/>
  <c r="V175" i="24"/>
  <c r="U175" i="24"/>
  <c r="T175" i="24"/>
  <c r="S175" i="24"/>
  <c r="R175" i="24"/>
  <c r="Q175" i="24"/>
  <c r="P175" i="24"/>
  <c r="O175" i="24"/>
  <c r="N175" i="24"/>
  <c r="M175" i="24"/>
  <c r="L175" i="24"/>
  <c r="K175" i="24"/>
  <c r="J175" i="24"/>
  <c r="I175" i="24"/>
  <c r="H175" i="24"/>
  <c r="G175" i="24"/>
  <c r="F175" i="24"/>
  <c r="E175" i="24"/>
  <c r="D175" i="24"/>
  <c r="C175" i="24"/>
  <c r="B175" i="24"/>
  <c r="A175" i="24"/>
  <c r="AS174" i="24"/>
  <c r="AR174" i="24"/>
  <c r="AQ174" i="24"/>
  <c r="AP174" i="24"/>
  <c r="AO174" i="24"/>
  <c r="AN174" i="24"/>
  <c r="AM174" i="24"/>
  <c r="AL174" i="24"/>
  <c r="AK174" i="24"/>
  <c r="AJ174" i="24"/>
  <c r="AI174" i="24"/>
  <c r="AH174" i="24"/>
  <c r="AG174" i="24"/>
  <c r="AF174" i="24"/>
  <c r="AE174" i="24"/>
  <c r="AD174" i="24"/>
  <c r="AB174" i="24"/>
  <c r="AA174" i="24"/>
  <c r="Z174" i="24"/>
  <c r="Y174" i="24"/>
  <c r="X174" i="24"/>
  <c r="W174" i="24"/>
  <c r="V174" i="24"/>
  <c r="U174" i="24"/>
  <c r="T174" i="24"/>
  <c r="S174" i="24"/>
  <c r="R174" i="24"/>
  <c r="Q174" i="24"/>
  <c r="P174" i="24"/>
  <c r="O174" i="24"/>
  <c r="N174" i="24"/>
  <c r="M174" i="24"/>
  <c r="L174" i="24"/>
  <c r="K174" i="24"/>
  <c r="J174" i="24"/>
  <c r="I174" i="24"/>
  <c r="H174" i="24"/>
  <c r="G174" i="24"/>
  <c r="F174" i="24"/>
  <c r="E174" i="24"/>
  <c r="D174" i="24"/>
  <c r="C174" i="24"/>
  <c r="B174" i="24"/>
  <c r="A174" i="24"/>
  <c r="W173" i="24"/>
  <c r="V173" i="24"/>
  <c r="U173" i="24"/>
  <c r="S173" i="24"/>
  <c r="R173" i="24"/>
  <c r="Q173" i="24"/>
  <c r="P173" i="24"/>
  <c r="O173" i="24"/>
  <c r="N173" i="24"/>
  <c r="M173" i="24"/>
  <c r="L173" i="24"/>
  <c r="K173" i="24"/>
  <c r="J173" i="24"/>
  <c r="I173" i="24"/>
  <c r="H173" i="24"/>
  <c r="G173" i="24"/>
  <c r="F173" i="24"/>
  <c r="E173" i="24"/>
  <c r="D173" i="24"/>
  <c r="C173" i="24"/>
  <c r="B173" i="24"/>
  <c r="A173" i="24"/>
  <c r="W172" i="24"/>
  <c r="V172" i="24"/>
  <c r="U172" i="24"/>
  <c r="S172" i="24"/>
  <c r="R172" i="24"/>
  <c r="Q172" i="24"/>
  <c r="P172" i="24"/>
  <c r="O172" i="24"/>
  <c r="N172" i="24"/>
  <c r="M172" i="24"/>
  <c r="L172" i="24"/>
  <c r="K172" i="24"/>
  <c r="J172" i="24"/>
  <c r="I172" i="24"/>
  <c r="H172" i="24"/>
  <c r="G172" i="24"/>
  <c r="F172" i="24"/>
  <c r="E172" i="24"/>
  <c r="D172" i="24"/>
  <c r="C172" i="24"/>
  <c r="B172" i="24"/>
  <c r="A172" i="24"/>
  <c r="W171" i="24"/>
  <c r="V171" i="24"/>
  <c r="U171" i="24"/>
  <c r="S171" i="24"/>
  <c r="R171" i="24"/>
  <c r="Q171" i="24"/>
  <c r="P171" i="24"/>
  <c r="O171" i="24"/>
  <c r="N171" i="24"/>
  <c r="M171" i="24"/>
  <c r="L171" i="24"/>
  <c r="K171" i="24"/>
  <c r="J171" i="24"/>
  <c r="I171" i="24"/>
  <c r="H171" i="24"/>
  <c r="G171" i="24"/>
  <c r="F171" i="24"/>
  <c r="E171" i="24"/>
  <c r="D171" i="24"/>
  <c r="C171" i="24"/>
  <c r="B171" i="24"/>
  <c r="A171" i="24"/>
  <c r="W170" i="24"/>
  <c r="V170" i="24"/>
  <c r="U170" i="24"/>
  <c r="S170" i="24"/>
  <c r="R170" i="24"/>
  <c r="Q170" i="24"/>
  <c r="P170" i="24"/>
  <c r="O170" i="24"/>
  <c r="N170" i="24"/>
  <c r="M170" i="24"/>
  <c r="L170" i="24"/>
  <c r="K170" i="24"/>
  <c r="J170" i="24"/>
  <c r="I170" i="24"/>
  <c r="H170" i="24"/>
  <c r="G170" i="24"/>
  <c r="F170" i="24"/>
  <c r="E170" i="24"/>
  <c r="D170" i="24"/>
  <c r="C170" i="24"/>
  <c r="B170" i="24"/>
  <c r="A170" i="24"/>
  <c r="AS169" i="24"/>
  <c r="AR169" i="24"/>
  <c r="AQ169" i="24"/>
  <c r="AP169" i="24"/>
  <c r="AO169" i="24"/>
  <c r="AN169" i="24"/>
  <c r="AM169" i="24"/>
  <c r="AL169" i="24"/>
  <c r="AK169" i="24"/>
  <c r="AJ169" i="24"/>
  <c r="AI169" i="24"/>
  <c r="AH169" i="24"/>
  <c r="AG169" i="24"/>
  <c r="AF169" i="24"/>
  <c r="AE169" i="24"/>
  <c r="AD169" i="24"/>
  <c r="AB169" i="24"/>
  <c r="AA169" i="24"/>
  <c r="Z169" i="24"/>
  <c r="Y169" i="24"/>
  <c r="X169" i="24"/>
  <c r="W169" i="24"/>
  <c r="V169" i="24"/>
  <c r="U169" i="24"/>
  <c r="T169" i="24"/>
  <c r="S169" i="24"/>
  <c r="R169" i="24"/>
  <c r="Q169" i="24"/>
  <c r="P169" i="24"/>
  <c r="O169" i="24"/>
  <c r="N169" i="24"/>
  <c r="M169" i="24"/>
  <c r="L169" i="24"/>
  <c r="K169" i="24"/>
  <c r="J169" i="24"/>
  <c r="I169" i="24"/>
  <c r="H169" i="24"/>
  <c r="G169" i="24"/>
  <c r="F169" i="24"/>
  <c r="E169" i="24"/>
  <c r="D169" i="24"/>
  <c r="C169" i="24"/>
  <c r="B169" i="24"/>
  <c r="A169" i="24"/>
  <c r="AS168" i="24"/>
  <c r="AR168" i="24"/>
  <c r="AQ168" i="24"/>
  <c r="AP168" i="24"/>
  <c r="AO168" i="24"/>
  <c r="AN168" i="24"/>
  <c r="AM168" i="24"/>
  <c r="AL168" i="24"/>
  <c r="AK168" i="24"/>
  <c r="AJ168" i="24"/>
  <c r="AI168" i="24"/>
  <c r="AH168" i="24"/>
  <c r="AG168" i="24"/>
  <c r="AF168" i="24"/>
  <c r="AE168" i="24"/>
  <c r="AD168" i="24"/>
  <c r="AB168" i="24"/>
  <c r="AA168" i="24"/>
  <c r="Z168" i="24"/>
  <c r="Y168" i="24"/>
  <c r="X168" i="24"/>
  <c r="W168" i="24"/>
  <c r="V168" i="24"/>
  <c r="U168" i="24"/>
  <c r="T168" i="24"/>
  <c r="S168" i="24"/>
  <c r="R168" i="24"/>
  <c r="Q168" i="24"/>
  <c r="P168" i="24"/>
  <c r="O168" i="24"/>
  <c r="N168" i="24"/>
  <c r="M168" i="24"/>
  <c r="L168" i="24"/>
  <c r="K168" i="24"/>
  <c r="J168" i="24"/>
  <c r="I168" i="24"/>
  <c r="H168" i="24"/>
  <c r="G168" i="24"/>
  <c r="F168" i="24"/>
  <c r="E168" i="24"/>
  <c r="D168" i="24"/>
  <c r="C168" i="24"/>
  <c r="B168" i="24"/>
  <c r="A168" i="24"/>
  <c r="W167" i="24"/>
  <c r="V167" i="24"/>
  <c r="U167" i="24"/>
  <c r="S167" i="24"/>
  <c r="R167" i="24"/>
  <c r="Q167" i="24"/>
  <c r="O167" i="24"/>
  <c r="N167" i="24"/>
  <c r="M167" i="24"/>
  <c r="K167" i="24"/>
  <c r="J167" i="24"/>
  <c r="I167" i="24"/>
  <c r="G167" i="24"/>
  <c r="F167" i="24"/>
  <c r="E167" i="24"/>
  <c r="D167" i="24"/>
  <c r="C167" i="24"/>
  <c r="B167" i="24"/>
  <c r="A167" i="24"/>
  <c r="W166" i="24"/>
  <c r="V166" i="24"/>
  <c r="U166" i="24"/>
  <c r="S166" i="24"/>
  <c r="R166" i="24"/>
  <c r="Q166" i="24"/>
  <c r="O166" i="24"/>
  <c r="N166" i="24"/>
  <c r="M166" i="24"/>
  <c r="K166" i="24"/>
  <c r="J166" i="24"/>
  <c r="I166" i="24"/>
  <c r="G166" i="24"/>
  <c r="F166" i="24"/>
  <c r="E166" i="24"/>
  <c r="D166" i="24"/>
  <c r="C166" i="24"/>
  <c r="B166" i="24"/>
  <c r="A166" i="24"/>
  <c r="W165" i="24"/>
  <c r="V165" i="24"/>
  <c r="U165" i="24"/>
  <c r="S165" i="24"/>
  <c r="R165" i="24"/>
  <c r="Q165" i="24"/>
  <c r="O165" i="24"/>
  <c r="N165" i="24"/>
  <c r="M165" i="24"/>
  <c r="K165" i="24"/>
  <c r="J165" i="24"/>
  <c r="I165" i="24"/>
  <c r="G165" i="24"/>
  <c r="F165" i="24"/>
  <c r="E165" i="24"/>
  <c r="D165" i="24"/>
  <c r="C165" i="24"/>
  <c r="B165" i="24"/>
  <c r="A165" i="24"/>
  <c r="AF164" i="24"/>
  <c r="AE164" i="24"/>
  <c r="AD164" i="24"/>
  <c r="W164" i="24"/>
  <c r="V164" i="24"/>
  <c r="U164" i="24"/>
  <c r="S164" i="24"/>
  <c r="R164" i="24"/>
  <c r="Q164" i="24"/>
  <c r="P164" i="24"/>
  <c r="O164" i="24"/>
  <c r="N164" i="24"/>
  <c r="M164" i="24"/>
  <c r="L164" i="24"/>
  <c r="K164" i="24"/>
  <c r="J164" i="24"/>
  <c r="I164" i="24"/>
  <c r="H164" i="24"/>
  <c r="G164" i="24"/>
  <c r="F164" i="24"/>
  <c r="E164" i="24"/>
  <c r="D164" i="24"/>
  <c r="C164" i="24"/>
  <c r="B164" i="24"/>
  <c r="A164" i="24"/>
  <c r="AF163" i="24"/>
  <c r="AE163" i="24"/>
  <c r="AD163" i="24"/>
  <c r="W163" i="24"/>
  <c r="V163" i="24"/>
  <c r="U163" i="24"/>
  <c r="S163" i="24"/>
  <c r="R163" i="24"/>
  <c r="Q163" i="24"/>
  <c r="P163" i="24"/>
  <c r="O163" i="24"/>
  <c r="N163" i="24"/>
  <c r="M163" i="24"/>
  <c r="L163" i="24"/>
  <c r="K163" i="24"/>
  <c r="J163" i="24"/>
  <c r="I163" i="24"/>
  <c r="H163" i="24"/>
  <c r="G163" i="24"/>
  <c r="F163" i="24"/>
  <c r="E163" i="24"/>
  <c r="D163" i="24"/>
  <c r="C163" i="24"/>
  <c r="B163" i="24"/>
  <c r="A163" i="24"/>
  <c r="AF162" i="24"/>
  <c r="AE162" i="24"/>
  <c r="AD162" i="24"/>
  <c r="W162" i="24"/>
  <c r="V162" i="24"/>
  <c r="U162" i="24"/>
  <c r="S162" i="24"/>
  <c r="R162" i="24"/>
  <c r="Q162" i="24"/>
  <c r="P162" i="24"/>
  <c r="O162" i="24"/>
  <c r="N162" i="24"/>
  <c r="M162" i="24"/>
  <c r="L162" i="24"/>
  <c r="K162" i="24"/>
  <c r="J162" i="24"/>
  <c r="I162" i="24"/>
  <c r="H162" i="24"/>
  <c r="G162" i="24"/>
  <c r="F162" i="24"/>
  <c r="E162" i="24"/>
  <c r="D162" i="24"/>
  <c r="C162" i="24"/>
  <c r="B162" i="24"/>
  <c r="A162" i="24"/>
  <c r="AF161" i="24"/>
  <c r="AE161" i="24"/>
  <c r="AD161" i="24"/>
  <c r="W161" i="24"/>
  <c r="V161" i="24"/>
  <c r="U161" i="24"/>
  <c r="S161" i="24"/>
  <c r="R161" i="24"/>
  <c r="Q161" i="24"/>
  <c r="P161" i="24"/>
  <c r="O161" i="24"/>
  <c r="N161" i="24"/>
  <c r="M161" i="24"/>
  <c r="L161" i="24"/>
  <c r="K161" i="24"/>
  <c r="J161" i="24"/>
  <c r="I161" i="24"/>
  <c r="H161" i="24"/>
  <c r="G161" i="24"/>
  <c r="F161" i="24"/>
  <c r="E161" i="24"/>
  <c r="D161" i="24"/>
  <c r="C161" i="24"/>
  <c r="B161" i="24"/>
  <c r="A161" i="24"/>
  <c r="AF160" i="24"/>
  <c r="AE160" i="24"/>
  <c r="AD160" i="24"/>
  <c r="W160" i="24"/>
  <c r="V160" i="24"/>
  <c r="U160" i="24"/>
  <c r="S160" i="24"/>
  <c r="R160" i="24"/>
  <c r="Q160" i="24"/>
  <c r="P160" i="24"/>
  <c r="O160" i="24"/>
  <c r="N160" i="24"/>
  <c r="M160" i="24"/>
  <c r="L160" i="24"/>
  <c r="K160" i="24"/>
  <c r="J160" i="24"/>
  <c r="I160" i="24"/>
  <c r="H160" i="24"/>
  <c r="G160" i="24"/>
  <c r="F160" i="24"/>
  <c r="E160" i="24"/>
  <c r="D160" i="24"/>
  <c r="C160" i="24"/>
  <c r="B160" i="24"/>
  <c r="A160" i="24"/>
  <c r="AS159" i="24"/>
  <c r="AR159" i="24"/>
  <c r="AQ159" i="24"/>
  <c r="AP159" i="24"/>
  <c r="AO159" i="24"/>
  <c r="AN159" i="24"/>
  <c r="AM159" i="24"/>
  <c r="AL159" i="24"/>
  <c r="AK159" i="24"/>
  <c r="AJ159" i="24"/>
  <c r="AI159" i="24"/>
  <c r="AH159" i="24"/>
  <c r="AG159" i="24"/>
  <c r="AF159" i="24"/>
  <c r="AE159" i="24"/>
  <c r="AD159" i="24"/>
  <c r="AB159" i="24"/>
  <c r="AA159" i="24"/>
  <c r="Z159" i="24"/>
  <c r="Y159" i="24"/>
  <c r="X159" i="24"/>
  <c r="W159" i="24"/>
  <c r="V159" i="24"/>
  <c r="U159" i="24"/>
  <c r="T159" i="24"/>
  <c r="S159" i="24"/>
  <c r="R159" i="24"/>
  <c r="Q159" i="24"/>
  <c r="P159" i="24"/>
  <c r="O159" i="24"/>
  <c r="N159" i="24"/>
  <c r="M159" i="24"/>
  <c r="L159" i="24"/>
  <c r="K159" i="24"/>
  <c r="J159" i="24"/>
  <c r="I159" i="24"/>
  <c r="H159" i="24"/>
  <c r="G159" i="24"/>
  <c r="F159" i="24"/>
  <c r="E159" i="24"/>
  <c r="D159" i="24"/>
  <c r="C159" i="24"/>
  <c r="B159" i="24"/>
  <c r="A159" i="24"/>
  <c r="AS158" i="24"/>
  <c r="AR158" i="24"/>
  <c r="AQ158" i="24"/>
  <c r="AP158" i="24"/>
  <c r="AO158" i="24"/>
  <c r="AN158" i="24"/>
  <c r="AM158" i="24"/>
  <c r="AL158" i="24"/>
  <c r="AK158" i="24"/>
  <c r="AJ158" i="24"/>
  <c r="AI158" i="24"/>
  <c r="AH158" i="24"/>
  <c r="AG158" i="24"/>
  <c r="AF158" i="24"/>
  <c r="AE158" i="24"/>
  <c r="AD158" i="24"/>
  <c r="AB158" i="24"/>
  <c r="AA158" i="24"/>
  <c r="Z158" i="24"/>
  <c r="Y158" i="24"/>
  <c r="X158" i="24"/>
  <c r="W158" i="24"/>
  <c r="V158" i="24"/>
  <c r="U158" i="24"/>
  <c r="T158" i="24"/>
  <c r="S158" i="24"/>
  <c r="R158" i="24"/>
  <c r="Q158" i="24"/>
  <c r="P158" i="24"/>
  <c r="O158" i="24"/>
  <c r="N158" i="24"/>
  <c r="M158" i="24"/>
  <c r="L158" i="24"/>
  <c r="K158" i="24"/>
  <c r="J158" i="24"/>
  <c r="I158" i="24"/>
  <c r="H158" i="24"/>
  <c r="G158" i="24"/>
  <c r="F158" i="24"/>
  <c r="E158" i="24"/>
  <c r="D158" i="24"/>
  <c r="C158" i="24"/>
  <c r="B158" i="24"/>
  <c r="A158" i="24"/>
  <c r="W157" i="24"/>
  <c r="V157" i="24"/>
  <c r="U157" i="24"/>
  <c r="S157" i="24"/>
  <c r="R157" i="24"/>
  <c r="Q157" i="24"/>
  <c r="O157" i="24"/>
  <c r="N157" i="24"/>
  <c r="M157" i="24"/>
  <c r="K157" i="24"/>
  <c r="J157" i="24"/>
  <c r="I157" i="24"/>
  <c r="G157" i="24"/>
  <c r="F157" i="24"/>
  <c r="E157" i="24"/>
  <c r="D157" i="24"/>
  <c r="C157" i="24"/>
  <c r="B157" i="24"/>
  <c r="A157" i="24"/>
  <c r="AS156" i="24"/>
  <c r="AR156" i="24"/>
  <c r="AQ156" i="24"/>
  <c r="AP156" i="24"/>
  <c r="AO156" i="24"/>
  <c r="AN156" i="24"/>
  <c r="AM156" i="24"/>
  <c r="AL156" i="24"/>
  <c r="AK156" i="24"/>
  <c r="AJ156" i="24"/>
  <c r="AI156" i="24"/>
  <c r="AH156" i="24"/>
  <c r="AG156" i="24"/>
  <c r="AF156" i="24"/>
  <c r="AE156" i="24"/>
  <c r="AD156" i="24"/>
  <c r="W156" i="24"/>
  <c r="V156" i="24"/>
  <c r="U156" i="24"/>
  <c r="S156" i="24"/>
  <c r="R156" i="24"/>
  <c r="Q156" i="24"/>
  <c r="P156" i="24"/>
  <c r="O156" i="24"/>
  <c r="N156" i="24"/>
  <c r="M156" i="24"/>
  <c r="L156" i="24"/>
  <c r="K156" i="24"/>
  <c r="J156" i="24"/>
  <c r="I156" i="24"/>
  <c r="H156" i="24"/>
  <c r="G156" i="24"/>
  <c r="F156" i="24"/>
  <c r="E156" i="24"/>
  <c r="D156" i="24"/>
  <c r="C156" i="24"/>
  <c r="B156" i="24"/>
  <c r="A156" i="24"/>
  <c r="W155" i="24"/>
  <c r="V155" i="24"/>
  <c r="U155" i="24"/>
  <c r="S155" i="24"/>
  <c r="R155" i="24"/>
  <c r="Q155" i="24"/>
  <c r="O155" i="24"/>
  <c r="N155" i="24"/>
  <c r="M155" i="24"/>
  <c r="K155" i="24"/>
  <c r="J155" i="24"/>
  <c r="I155" i="24"/>
  <c r="G155" i="24"/>
  <c r="F155" i="24"/>
  <c r="E155" i="24"/>
  <c r="D155" i="24"/>
  <c r="C155" i="24"/>
  <c r="B155" i="24"/>
  <c r="A155" i="24"/>
  <c r="AF154" i="24"/>
  <c r="AE154" i="24"/>
  <c r="AD154" i="24"/>
  <c r="W154" i="24"/>
  <c r="V154" i="24"/>
  <c r="U154" i="24"/>
  <c r="S154" i="24"/>
  <c r="R154" i="24"/>
  <c r="Q154" i="24"/>
  <c r="P154" i="24"/>
  <c r="O154" i="24"/>
  <c r="N154" i="24"/>
  <c r="M154" i="24"/>
  <c r="L154" i="24"/>
  <c r="K154" i="24"/>
  <c r="J154" i="24"/>
  <c r="I154" i="24"/>
  <c r="H154" i="24"/>
  <c r="G154" i="24"/>
  <c r="F154" i="24"/>
  <c r="E154" i="24"/>
  <c r="D154" i="24"/>
  <c r="C154" i="24"/>
  <c r="B154" i="24"/>
  <c r="A154" i="24"/>
  <c r="AF153" i="24"/>
  <c r="AE153" i="24"/>
  <c r="AD153" i="24"/>
  <c r="W153" i="24"/>
  <c r="V153" i="24"/>
  <c r="U153" i="24"/>
  <c r="S153" i="24"/>
  <c r="R153" i="24"/>
  <c r="Q153" i="24"/>
  <c r="P153" i="24"/>
  <c r="O153" i="24"/>
  <c r="N153" i="24"/>
  <c r="M153" i="24"/>
  <c r="L153" i="24"/>
  <c r="K153" i="24"/>
  <c r="J153" i="24"/>
  <c r="I153" i="24"/>
  <c r="H153" i="24"/>
  <c r="G153" i="24"/>
  <c r="F153" i="24"/>
  <c r="E153" i="24"/>
  <c r="D153" i="24"/>
  <c r="C153" i="24"/>
  <c r="B153" i="24"/>
  <c r="A153" i="24"/>
  <c r="AS152" i="24"/>
  <c r="AR152" i="24"/>
  <c r="AQ152" i="24"/>
  <c r="AP152" i="24"/>
  <c r="AO152" i="24"/>
  <c r="AN152" i="24"/>
  <c r="AM152" i="24"/>
  <c r="AL152" i="24"/>
  <c r="AK152" i="24"/>
  <c r="AJ152" i="24"/>
  <c r="AI152" i="24"/>
  <c r="AH152" i="24"/>
  <c r="AG152" i="24"/>
  <c r="AF152" i="24"/>
  <c r="AE152" i="24"/>
  <c r="AD152" i="24"/>
  <c r="AB152" i="24"/>
  <c r="AA152" i="24"/>
  <c r="Z152" i="24"/>
  <c r="Y152" i="24"/>
  <c r="X152" i="24"/>
  <c r="W152" i="24"/>
  <c r="V152" i="24"/>
  <c r="U152" i="24"/>
  <c r="T152" i="24"/>
  <c r="S152" i="24"/>
  <c r="R152" i="24"/>
  <c r="Q152" i="24"/>
  <c r="P152" i="24"/>
  <c r="O152" i="24"/>
  <c r="N152" i="24"/>
  <c r="M152" i="24"/>
  <c r="L152" i="24"/>
  <c r="K152" i="24"/>
  <c r="J152" i="24"/>
  <c r="I152" i="24"/>
  <c r="H152" i="24"/>
  <c r="G152" i="24"/>
  <c r="F152" i="24"/>
  <c r="E152" i="24"/>
  <c r="D152" i="24"/>
  <c r="C152" i="24"/>
  <c r="B152" i="24"/>
  <c r="A152" i="24"/>
  <c r="AF151" i="24"/>
  <c r="AE151" i="24"/>
  <c r="AD151" i="24"/>
  <c r="W151" i="24"/>
  <c r="V151" i="24"/>
  <c r="U151" i="24"/>
  <c r="S151" i="24"/>
  <c r="R151" i="24"/>
  <c r="Q151" i="24"/>
  <c r="P151" i="24"/>
  <c r="O151" i="24"/>
  <c r="N151" i="24"/>
  <c r="M151" i="24"/>
  <c r="L151" i="24"/>
  <c r="K151" i="24"/>
  <c r="J151" i="24"/>
  <c r="I151" i="24"/>
  <c r="H151" i="24"/>
  <c r="G151" i="24"/>
  <c r="F151" i="24"/>
  <c r="E151" i="24"/>
  <c r="D151" i="24"/>
  <c r="C151" i="24"/>
  <c r="B151" i="24"/>
  <c r="A151" i="24"/>
  <c r="AF150" i="24"/>
  <c r="AE150" i="24"/>
  <c r="AD150" i="24"/>
  <c r="W150" i="24"/>
  <c r="V150" i="24"/>
  <c r="U150" i="24"/>
  <c r="S150" i="24"/>
  <c r="R150" i="24"/>
  <c r="Q150" i="24"/>
  <c r="P150" i="24"/>
  <c r="O150" i="24"/>
  <c r="N150" i="24"/>
  <c r="M150" i="24"/>
  <c r="L150" i="24"/>
  <c r="K150" i="24"/>
  <c r="J150" i="24"/>
  <c r="I150" i="24"/>
  <c r="H150" i="24"/>
  <c r="G150" i="24"/>
  <c r="F150" i="24"/>
  <c r="E150" i="24"/>
  <c r="D150" i="24"/>
  <c r="C150" i="24"/>
  <c r="B150" i="24"/>
  <c r="A150" i="24"/>
  <c r="AF149" i="24"/>
  <c r="AE149" i="24"/>
  <c r="AD149" i="24"/>
  <c r="W149" i="24"/>
  <c r="V149" i="24"/>
  <c r="U149" i="24"/>
  <c r="S149" i="24"/>
  <c r="R149" i="24"/>
  <c r="Q149" i="24"/>
  <c r="P149" i="24"/>
  <c r="O149" i="24"/>
  <c r="N149" i="24"/>
  <c r="M149" i="24"/>
  <c r="L149" i="24"/>
  <c r="K149" i="24"/>
  <c r="J149" i="24"/>
  <c r="I149" i="24"/>
  <c r="H149" i="24"/>
  <c r="G149" i="24"/>
  <c r="F149" i="24"/>
  <c r="E149" i="24"/>
  <c r="D149" i="24"/>
  <c r="C149" i="24"/>
  <c r="B149" i="24"/>
  <c r="A149" i="24"/>
  <c r="AF148" i="24"/>
  <c r="AE148" i="24"/>
  <c r="AD148" i="24"/>
  <c r="W148" i="24"/>
  <c r="V148" i="24"/>
  <c r="U148" i="24"/>
  <c r="S148" i="24"/>
  <c r="R148" i="24"/>
  <c r="Q148" i="24"/>
  <c r="P148" i="24"/>
  <c r="O148" i="24"/>
  <c r="N148" i="24"/>
  <c r="M148" i="24"/>
  <c r="L148" i="24"/>
  <c r="K148" i="24"/>
  <c r="J148" i="24"/>
  <c r="I148" i="24"/>
  <c r="H148" i="24"/>
  <c r="G148" i="24"/>
  <c r="F148" i="24"/>
  <c r="E148" i="24"/>
  <c r="D148" i="24"/>
  <c r="C148" i="24"/>
  <c r="B148" i="24"/>
  <c r="A148" i="24"/>
  <c r="AF147" i="24"/>
  <c r="AE147" i="24"/>
  <c r="AD147" i="24"/>
  <c r="W147" i="24"/>
  <c r="V147" i="24"/>
  <c r="U147" i="24"/>
  <c r="S147" i="24"/>
  <c r="R147" i="24"/>
  <c r="Q147" i="24"/>
  <c r="P147" i="24"/>
  <c r="O147" i="24"/>
  <c r="N147" i="24"/>
  <c r="M147" i="24"/>
  <c r="L147" i="24"/>
  <c r="K147" i="24"/>
  <c r="J147" i="24"/>
  <c r="I147" i="24"/>
  <c r="H147" i="24"/>
  <c r="G147" i="24"/>
  <c r="F147" i="24"/>
  <c r="E147" i="24"/>
  <c r="D147" i="24"/>
  <c r="C147" i="24"/>
  <c r="B147" i="24"/>
  <c r="A147" i="24"/>
  <c r="AF146" i="24"/>
  <c r="AE146" i="24"/>
  <c r="AD146" i="24"/>
  <c r="W146" i="24"/>
  <c r="V146" i="24"/>
  <c r="U146" i="24"/>
  <c r="S146" i="24"/>
  <c r="R146" i="24"/>
  <c r="Q146" i="24"/>
  <c r="P146" i="24"/>
  <c r="O146" i="24"/>
  <c r="N146" i="24"/>
  <c r="M146" i="24"/>
  <c r="L146" i="24"/>
  <c r="K146" i="24"/>
  <c r="J146" i="24"/>
  <c r="I146" i="24"/>
  <c r="H146" i="24"/>
  <c r="G146" i="24"/>
  <c r="F146" i="24"/>
  <c r="E146" i="24"/>
  <c r="D146" i="24"/>
  <c r="C146" i="24"/>
  <c r="B146" i="24"/>
  <c r="A146" i="24"/>
  <c r="AS145" i="24"/>
  <c r="AR145" i="24"/>
  <c r="AQ145" i="24"/>
  <c r="AP145" i="24"/>
  <c r="AO145" i="24"/>
  <c r="AN145" i="24"/>
  <c r="AM145" i="24"/>
  <c r="AL145" i="24"/>
  <c r="AK145" i="24"/>
  <c r="AJ145" i="24"/>
  <c r="AI145" i="24"/>
  <c r="AH145" i="24"/>
  <c r="AG145" i="24"/>
  <c r="AF145" i="24"/>
  <c r="AE145" i="24"/>
  <c r="AD145" i="24"/>
  <c r="AB145" i="24"/>
  <c r="AA145" i="24"/>
  <c r="Z145" i="24"/>
  <c r="Y145" i="24"/>
  <c r="X145" i="24"/>
  <c r="W145" i="24"/>
  <c r="V145" i="24"/>
  <c r="U145" i="24"/>
  <c r="T145" i="24"/>
  <c r="S145" i="24"/>
  <c r="R145" i="24"/>
  <c r="Q145" i="24"/>
  <c r="P145" i="24"/>
  <c r="O145" i="24"/>
  <c r="N145" i="24"/>
  <c r="M145" i="24"/>
  <c r="L145" i="24"/>
  <c r="K145" i="24"/>
  <c r="J145" i="24"/>
  <c r="I145" i="24"/>
  <c r="H145" i="24"/>
  <c r="G145" i="24"/>
  <c r="F145" i="24"/>
  <c r="E145" i="24"/>
  <c r="D145" i="24"/>
  <c r="C145" i="24"/>
  <c r="B145" i="24"/>
  <c r="A145" i="24"/>
  <c r="AS144" i="24"/>
  <c r="AR144" i="24"/>
  <c r="AQ144" i="24"/>
  <c r="AP144" i="24"/>
  <c r="AO144" i="24"/>
  <c r="AN144" i="24"/>
  <c r="AM144" i="24"/>
  <c r="AL144" i="24"/>
  <c r="AK144" i="24"/>
  <c r="AJ144" i="24"/>
  <c r="AI144" i="24"/>
  <c r="AH144" i="24"/>
  <c r="AG144" i="24"/>
  <c r="AF144" i="24"/>
  <c r="AE144" i="24"/>
  <c r="AD144" i="24"/>
  <c r="AB144" i="24"/>
  <c r="AA144" i="24"/>
  <c r="Z144" i="24"/>
  <c r="Y144" i="24"/>
  <c r="X144" i="24"/>
  <c r="W144" i="24"/>
  <c r="V144" i="24"/>
  <c r="U144" i="24"/>
  <c r="T144" i="24"/>
  <c r="S144" i="24"/>
  <c r="R144" i="24"/>
  <c r="Q144" i="24"/>
  <c r="P144" i="24"/>
  <c r="O144" i="24"/>
  <c r="N144" i="24"/>
  <c r="M144" i="24"/>
  <c r="L144" i="24"/>
  <c r="K144" i="24"/>
  <c r="J144" i="24"/>
  <c r="I144" i="24"/>
  <c r="H144" i="24"/>
  <c r="G144" i="24"/>
  <c r="F144" i="24"/>
  <c r="E144" i="24"/>
  <c r="D144" i="24"/>
  <c r="C144" i="24"/>
  <c r="B144" i="24"/>
  <c r="A144" i="24"/>
  <c r="W143" i="24"/>
  <c r="V143" i="24"/>
  <c r="U143" i="24"/>
  <c r="S143" i="24"/>
  <c r="R143" i="24"/>
  <c r="Q143" i="24"/>
  <c r="O143" i="24"/>
  <c r="N143" i="24"/>
  <c r="M143" i="24"/>
  <c r="K143" i="24"/>
  <c r="J143" i="24"/>
  <c r="I143" i="24"/>
  <c r="G143" i="24"/>
  <c r="F143" i="24"/>
  <c r="E143" i="24"/>
  <c r="D143" i="24"/>
  <c r="C143" i="24"/>
  <c r="B143" i="24"/>
  <c r="A143" i="24"/>
  <c r="AF142" i="24"/>
  <c r="AE142" i="24"/>
  <c r="AD142" i="24"/>
  <c r="W142" i="24"/>
  <c r="V142" i="24"/>
  <c r="U142" i="24"/>
  <c r="S142" i="24"/>
  <c r="R142" i="24"/>
  <c r="Q142" i="24"/>
  <c r="P142" i="24"/>
  <c r="O142" i="24"/>
  <c r="N142" i="24"/>
  <c r="M142" i="24"/>
  <c r="L142" i="24"/>
  <c r="K142" i="24"/>
  <c r="J142" i="24"/>
  <c r="I142" i="24"/>
  <c r="H142" i="24"/>
  <c r="G142" i="24"/>
  <c r="F142" i="24"/>
  <c r="E142" i="24"/>
  <c r="D142" i="24"/>
  <c r="C142" i="24"/>
  <c r="B142" i="24"/>
  <c r="A142" i="24"/>
  <c r="AF141" i="24"/>
  <c r="AE141" i="24"/>
  <c r="AD141" i="24"/>
  <c r="W141" i="24"/>
  <c r="V141" i="24"/>
  <c r="U141" i="24"/>
  <c r="S141" i="24"/>
  <c r="R141" i="24"/>
  <c r="Q141" i="24"/>
  <c r="P141" i="24"/>
  <c r="O141" i="24"/>
  <c r="N141" i="24"/>
  <c r="M141" i="24"/>
  <c r="L141" i="24"/>
  <c r="K141" i="24"/>
  <c r="J141" i="24"/>
  <c r="I141" i="24"/>
  <c r="H141" i="24"/>
  <c r="G141" i="24"/>
  <c r="F141" i="24"/>
  <c r="E141" i="24"/>
  <c r="D141" i="24"/>
  <c r="C141" i="24"/>
  <c r="B141" i="24"/>
  <c r="A141" i="24"/>
  <c r="AF140" i="24"/>
  <c r="AE140" i="24"/>
  <c r="AD140" i="24"/>
  <c r="W140" i="24"/>
  <c r="V140" i="24"/>
  <c r="U140" i="24"/>
  <c r="S140" i="24"/>
  <c r="R140" i="24"/>
  <c r="Q140" i="24"/>
  <c r="P140" i="24"/>
  <c r="O140" i="24"/>
  <c r="N140" i="24"/>
  <c r="M140" i="24"/>
  <c r="L140" i="24"/>
  <c r="K140" i="24"/>
  <c r="J140" i="24"/>
  <c r="I140" i="24"/>
  <c r="H140" i="24"/>
  <c r="G140" i="24"/>
  <c r="F140" i="24"/>
  <c r="E140" i="24"/>
  <c r="D140" i="24"/>
  <c r="C140" i="24"/>
  <c r="B140" i="24"/>
  <c r="A140" i="24"/>
  <c r="AF139" i="24"/>
  <c r="AE139" i="24"/>
  <c r="AD139" i="24"/>
  <c r="W139" i="24"/>
  <c r="V139" i="24"/>
  <c r="U139" i="24"/>
  <c r="S139" i="24"/>
  <c r="R139" i="24"/>
  <c r="Q139" i="24"/>
  <c r="P139" i="24"/>
  <c r="O139" i="24"/>
  <c r="N139" i="24"/>
  <c r="M139" i="24"/>
  <c r="L139" i="24"/>
  <c r="K139" i="24"/>
  <c r="J139" i="24"/>
  <c r="I139" i="24"/>
  <c r="H139" i="24"/>
  <c r="G139" i="24"/>
  <c r="F139" i="24"/>
  <c r="E139" i="24"/>
  <c r="D139" i="24"/>
  <c r="C139" i="24"/>
  <c r="B139" i="24"/>
  <c r="A139" i="24"/>
  <c r="AF138" i="24"/>
  <c r="AE138" i="24"/>
  <c r="AD138" i="24"/>
  <c r="W138" i="24"/>
  <c r="V138" i="24"/>
  <c r="U138" i="24"/>
  <c r="S138" i="24"/>
  <c r="R138" i="24"/>
  <c r="Q138" i="24"/>
  <c r="P138" i="24"/>
  <c r="O138" i="24"/>
  <c r="N138" i="24"/>
  <c r="M138" i="24"/>
  <c r="L138" i="24"/>
  <c r="K138" i="24"/>
  <c r="J138" i="24"/>
  <c r="I138" i="24"/>
  <c r="H138" i="24"/>
  <c r="G138" i="24"/>
  <c r="F138" i="24"/>
  <c r="E138" i="24"/>
  <c r="D138" i="24"/>
  <c r="C138" i="24"/>
  <c r="B138" i="24"/>
  <c r="A138" i="24"/>
  <c r="AF137" i="24"/>
  <c r="AE137" i="24"/>
  <c r="AD137" i="24"/>
  <c r="W137" i="24"/>
  <c r="V137" i="24"/>
  <c r="U137" i="24"/>
  <c r="S137" i="24"/>
  <c r="R137" i="24"/>
  <c r="Q137" i="24"/>
  <c r="P137" i="24"/>
  <c r="O137" i="24"/>
  <c r="N137" i="24"/>
  <c r="M137" i="24"/>
  <c r="L137" i="24"/>
  <c r="K137" i="24"/>
  <c r="J137" i="24"/>
  <c r="I137" i="24"/>
  <c r="H137" i="24"/>
  <c r="G137" i="24"/>
  <c r="F137" i="24"/>
  <c r="E137" i="24"/>
  <c r="D137" i="24"/>
  <c r="C137" i="24"/>
  <c r="B137" i="24"/>
  <c r="A137" i="24"/>
  <c r="AS136" i="24"/>
  <c r="AR136" i="24"/>
  <c r="AQ136" i="24"/>
  <c r="AP136" i="24"/>
  <c r="AO136" i="24"/>
  <c r="AN136" i="24"/>
  <c r="AM136" i="24"/>
  <c r="AL136" i="24"/>
  <c r="AK136" i="24"/>
  <c r="AJ136" i="24"/>
  <c r="AI136" i="24"/>
  <c r="AH136" i="24"/>
  <c r="AG136" i="24"/>
  <c r="AF136" i="24"/>
  <c r="AE136" i="24"/>
  <c r="AD136" i="24"/>
  <c r="AB136" i="24"/>
  <c r="AA136" i="24"/>
  <c r="Z136" i="24"/>
  <c r="Y136" i="24"/>
  <c r="X136" i="24"/>
  <c r="W136" i="24"/>
  <c r="V136" i="24"/>
  <c r="U136" i="24"/>
  <c r="T136" i="24"/>
  <c r="S136" i="24"/>
  <c r="R136" i="24"/>
  <c r="Q136" i="24"/>
  <c r="P136" i="24"/>
  <c r="O136" i="24"/>
  <c r="N136" i="24"/>
  <c r="M136" i="24"/>
  <c r="L136" i="24"/>
  <c r="K136" i="24"/>
  <c r="J136" i="24"/>
  <c r="I136" i="24"/>
  <c r="H136" i="24"/>
  <c r="G136" i="24"/>
  <c r="F136" i="24"/>
  <c r="E136" i="24"/>
  <c r="D136" i="24"/>
  <c r="C136" i="24"/>
  <c r="B136" i="24"/>
  <c r="A136" i="24"/>
  <c r="AF135" i="24"/>
  <c r="AE135" i="24"/>
  <c r="AD135" i="24"/>
  <c r="W135" i="24"/>
  <c r="V135" i="24"/>
  <c r="U135" i="24"/>
  <c r="S135" i="24"/>
  <c r="R135" i="24"/>
  <c r="Q135" i="24"/>
  <c r="P135" i="24"/>
  <c r="O135" i="24"/>
  <c r="N135" i="24"/>
  <c r="M135" i="24"/>
  <c r="L135" i="24"/>
  <c r="K135" i="24"/>
  <c r="J135" i="24"/>
  <c r="I135" i="24"/>
  <c r="H135" i="24"/>
  <c r="G135" i="24"/>
  <c r="F135" i="24"/>
  <c r="E135" i="24"/>
  <c r="D135" i="24"/>
  <c r="C135" i="24"/>
  <c r="B135" i="24"/>
  <c r="A135" i="24"/>
  <c r="AF134" i="24"/>
  <c r="AE134" i="24"/>
  <c r="AD134" i="24"/>
  <c r="W134" i="24"/>
  <c r="V134" i="24"/>
  <c r="U134" i="24"/>
  <c r="S134" i="24"/>
  <c r="R134" i="24"/>
  <c r="Q134" i="24"/>
  <c r="P134" i="24"/>
  <c r="O134" i="24"/>
  <c r="N134" i="24"/>
  <c r="M134" i="24"/>
  <c r="L134" i="24"/>
  <c r="K134" i="24"/>
  <c r="J134" i="24"/>
  <c r="I134" i="24"/>
  <c r="H134" i="24"/>
  <c r="G134" i="24"/>
  <c r="F134" i="24"/>
  <c r="E134" i="24"/>
  <c r="D134" i="24"/>
  <c r="C134" i="24"/>
  <c r="B134" i="24"/>
  <c r="A134" i="24"/>
  <c r="AF133" i="24"/>
  <c r="AE133" i="24"/>
  <c r="AD133" i="24"/>
  <c r="W133" i="24"/>
  <c r="V133" i="24"/>
  <c r="U133" i="24"/>
  <c r="S133" i="24"/>
  <c r="R133" i="24"/>
  <c r="Q133" i="24"/>
  <c r="P133" i="24"/>
  <c r="O133" i="24"/>
  <c r="N133" i="24"/>
  <c r="M133" i="24"/>
  <c r="L133" i="24"/>
  <c r="K133" i="24"/>
  <c r="J133" i="24"/>
  <c r="I133" i="24"/>
  <c r="H133" i="24"/>
  <c r="G133" i="24"/>
  <c r="F133" i="24"/>
  <c r="E133" i="24"/>
  <c r="D133" i="24"/>
  <c r="C133" i="24"/>
  <c r="B133" i="24"/>
  <c r="A133" i="24"/>
  <c r="AF132" i="24"/>
  <c r="AE132" i="24"/>
  <c r="AD132" i="24"/>
  <c r="W132" i="24"/>
  <c r="V132" i="24"/>
  <c r="U132" i="24"/>
  <c r="S132" i="24"/>
  <c r="R132" i="24"/>
  <c r="Q132" i="24"/>
  <c r="P132" i="24"/>
  <c r="O132" i="24"/>
  <c r="N132" i="24"/>
  <c r="M132" i="24"/>
  <c r="L132" i="24"/>
  <c r="K132" i="24"/>
  <c r="J132" i="24"/>
  <c r="I132" i="24"/>
  <c r="H132" i="24"/>
  <c r="G132" i="24"/>
  <c r="F132" i="24"/>
  <c r="E132" i="24"/>
  <c r="D132" i="24"/>
  <c r="C132" i="24"/>
  <c r="B132" i="24"/>
  <c r="A132" i="24"/>
  <c r="AF131" i="24"/>
  <c r="AE131" i="24"/>
  <c r="AD131" i="24"/>
  <c r="W131" i="24"/>
  <c r="V131" i="24"/>
  <c r="U131" i="24"/>
  <c r="S131" i="24"/>
  <c r="R131" i="24"/>
  <c r="Q131" i="24"/>
  <c r="O131" i="24"/>
  <c r="N131" i="24"/>
  <c r="M131" i="24"/>
  <c r="K131" i="24"/>
  <c r="J131" i="24"/>
  <c r="I131" i="24"/>
  <c r="G131" i="24"/>
  <c r="F131" i="24"/>
  <c r="E131" i="24"/>
  <c r="D131" i="24"/>
  <c r="C131" i="24"/>
  <c r="B131" i="24"/>
  <c r="A131" i="24"/>
  <c r="W130" i="24"/>
  <c r="V130" i="24"/>
  <c r="U130" i="24"/>
  <c r="S130" i="24"/>
  <c r="R130" i="24"/>
  <c r="Q130" i="24"/>
  <c r="O130" i="24"/>
  <c r="N130" i="24"/>
  <c r="M130" i="24"/>
  <c r="K130" i="24"/>
  <c r="J130" i="24"/>
  <c r="I130" i="24"/>
  <c r="G130" i="24"/>
  <c r="F130" i="24"/>
  <c r="E130" i="24"/>
  <c r="D130" i="24"/>
  <c r="C130" i="24"/>
  <c r="B130" i="24"/>
  <c r="A130" i="24"/>
  <c r="AS129" i="24"/>
  <c r="AR129" i="24"/>
  <c r="AQ129" i="24"/>
  <c r="AP129" i="24"/>
  <c r="AO129" i="24"/>
  <c r="AN129" i="24"/>
  <c r="AM129" i="24"/>
  <c r="AL129" i="24"/>
  <c r="AK129" i="24"/>
  <c r="AJ129" i="24"/>
  <c r="AI129" i="24"/>
  <c r="AH129" i="24"/>
  <c r="AG129" i="24"/>
  <c r="AF129" i="24"/>
  <c r="AE129" i="24"/>
  <c r="AD129" i="24"/>
  <c r="AB129" i="24"/>
  <c r="AA129" i="24"/>
  <c r="Z129" i="24"/>
  <c r="Y129" i="24"/>
  <c r="X129" i="24"/>
  <c r="W129" i="24"/>
  <c r="V129" i="24"/>
  <c r="U129" i="24"/>
  <c r="T129" i="24"/>
  <c r="S129" i="24"/>
  <c r="R129" i="24"/>
  <c r="Q129" i="24"/>
  <c r="P129" i="24"/>
  <c r="O129" i="24"/>
  <c r="N129" i="24"/>
  <c r="M129" i="24"/>
  <c r="L129" i="24"/>
  <c r="K129" i="24"/>
  <c r="J129" i="24"/>
  <c r="I129" i="24"/>
  <c r="H129" i="24"/>
  <c r="G129" i="24"/>
  <c r="F129" i="24"/>
  <c r="E129" i="24"/>
  <c r="D129" i="24"/>
  <c r="C129" i="24"/>
  <c r="B129" i="24"/>
  <c r="A129" i="24"/>
  <c r="AS128" i="24"/>
  <c r="AR128" i="24"/>
  <c r="AQ128" i="24"/>
  <c r="AP128" i="24"/>
  <c r="AO128" i="24"/>
  <c r="AN128" i="24"/>
  <c r="AM128" i="24"/>
  <c r="AL128" i="24"/>
  <c r="AK128" i="24"/>
  <c r="AJ128" i="24"/>
  <c r="AI128" i="24"/>
  <c r="AH128" i="24"/>
  <c r="AG128" i="24"/>
  <c r="AF128" i="24"/>
  <c r="AE128" i="24"/>
  <c r="AD128" i="24"/>
  <c r="AB128" i="24"/>
  <c r="AA128" i="24"/>
  <c r="Z128" i="24"/>
  <c r="Y128" i="24"/>
  <c r="X128" i="24"/>
  <c r="W128" i="24"/>
  <c r="V128" i="24"/>
  <c r="U128" i="24"/>
  <c r="T128" i="24"/>
  <c r="S128" i="24"/>
  <c r="R128" i="24"/>
  <c r="Q128" i="24"/>
  <c r="P128" i="24"/>
  <c r="O128" i="24"/>
  <c r="N128" i="24"/>
  <c r="M128" i="24"/>
  <c r="L128" i="24"/>
  <c r="K128" i="24"/>
  <c r="J128" i="24"/>
  <c r="I128" i="24"/>
  <c r="H128" i="24"/>
  <c r="G128" i="24"/>
  <c r="F128" i="24"/>
  <c r="E128" i="24"/>
  <c r="D128" i="24"/>
  <c r="C128" i="24"/>
  <c r="B128" i="24"/>
  <c r="A128" i="24"/>
  <c r="D127" i="24"/>
  <c r="C127" i="24"/>
  <c r="B127" i="24"/>
  <c r="A127" i="24"/>
  <c r="AS126" i="24"/>
  <c r="AR126" i="24"/>
  <c r="AQ126" i="24"/>
  <c r="AP126" i="24"/>
  <c r="AO126" i="24"/>
  <c r="AN126" i="24"/>
  <c r="AM126" i="24"/>
  <c r="AL126" i="24"/>
  <c r="AK126" i="24"/>
  <c r="AJ126" i="24"/>
  <c r="AI126" i="24"/>
  <c r="AH126" i="24"/>
  <c r="AG126" i="24"/>
  <c r="AF126" i="24"/>
  <c r="AE126" i="24"/>
  <c r="AD126" i="24"/>
  <c r="AB126" i="24"/>
  <c r="AA126" i="24"/>
  <c r="Z126" i="24"/>
  <c r="X126" i="24"/>
  <c r="W126" i="24"/>
  <c r="V126" i="24"/>
  <c r="T126" i="24"/>
  <c r="S126" i="24"/>
  <c r="R126" i="24"/>
  <c r="P126" i="24"/>
  <c r="O126" i="24"/>
  <c r="N126" i="24"/>
  <c r="L126" i="24"/>
  <c r="K126" i="24"/>
  <c r="J126" i="24"/>
  <c r="H126" i="24"/>
  <c r="G126" i="24"/>
  <c r="F126" i="24"/>
  <c r="D126" i="24"/>
  <c r="C126" i="24"/>
  <c r="B126" i="24"/>
  <c r="A126" i="24"/>
  <c r="AS125" i="24"/>
  <c r="AR125" i="24"/>
  <c r="AQ125" i="24"/>
  <c r="AP125" i="24"/>
  <c r="AO125" i="24"/>
  <c r="AN125" i="24"/>
  <c r="AM125" i="24"/>
  <c r="AL125" i="24"/>
  <c r="AK125" i="24"/>
  <c r="AJ125" i="24"/>
  <c r="AI125" i="24"/>
  <c r="AH125" i="24"/>
  <c r="AG125" i="24"/>
  <c r="AF125" i="24"/>
  <c r="AE125" i="24"/>
  <c r="AD125" i="24"/>
  <c r="AB125" i="24"/>
  <c r="AA125" i="24"/>
  <c r="Z125" i="24"/>
  <c r="Y125" i="24"/>
  <c r="X125" i="24"/>
  <c r="W125" i="24"/>
  <c r="V125" i="24"/>
  <c r="U125" i="24"/>
  <c r="T125" i="24"/>
  <c r="S125" i="24"/>
  <c r="R125" i="24"/>
  <c r="Q125" i="24"/>
  <c r="P125" i="24"/>
  <c r="O125" i="24"/>
  <c r="N125" i="24"/>
  <c r="M125" i="24"/>
  <c r="L125" i="24"/>
  <c r="K125" i="24"/>
  <c r="J125" i="24"/>
  <c r="I125" i="24"/>
  <c r="H125" i="24"/>
  <c r="G125" i="24"/>
  <c r="F125" i="24"/>
  <c r="E125" i="24"/>
  <c r="D125" i="24"/>
  <c r="C125" i="24"/>
  <c r="B125" i="24"/>
  <c r="A125" i="24"/>
  <c r="AS124" i="24"/>
  <c r="AR124" i="24"/>
  <c r="AQ124" i="24"/>
  <c r="AP124" i="24"/>
  <c r="AO124" i="24"/>
  <c r="AN124" i="24"/>
  <c r="AM124" i="24"/>
  <c r="AL124" i="24"/>
  <c r="AK124" i="24"/>
  <c r="AJ124" i="24"/>
  <c r="AI124" i="24"/>
  <c r="AH124" i="24"/>
  <c r="AG124" i="24"/>
  <c r="AF124" i="24"/>
  <c r="AE124" i="24"/>
  <c r="AD124" i="24"/>
  <c r="AB124" i="24"/>
  <c r="AA124" i="24"/>
  <c r="Z124" i="24"/>
  <c r="Y124" i="24"/>
  <c r="X124" i="24"/>
  <c r="W124" i="24"/>
  <c r="V124" i="24"/>
  <c r="U124" i="24"/>
  <c r="T124" i="24"/>
  <c r="S124" i="24"/>
  <c r="R124" i="24"/>
  <c r="Q124" i="24"/>
  <c r="P124" i="24"/>
  <c r="O124" i="24"/>
  <c r="N124" i="24"/>
  <c r="M124" i="24"/>
  <c r="L124" i="24"/>
  <c r="K124" i="24"/>
  <c r="J124" i="24"/>
  <c r="I124" i="24"/>
  <c r="H124" i="24"/>
  <c r="G124" i="24"/>
  <c r="F124" i="24"/>
  <c r="E124" i="24"/>
  <c r="D124" i="24"/>
  <c r="C124" i="24"/>
  <c r="B124" i="24"/>
  <c r="A124" i="24"/>
  <c r="AS123" i="24"/>
  <c r="AR123" i="24"/>
  <c r="AQ123" i="24"/>
  <c r="AP123" i="24"/>
  <c r="AO123" i="24"/>
  <c r="AN123" i="24"/>
  <c r="AM123" i="24"/>
  <c r="AL123" i="24"/>
  <c r="AK123" i="24"/>
  <c r="AJ123" i="24"/>
  <c r="AI123" i="24"/>
  <c r="AH123" i="24"/>
  <c r="AG123" i="24"/>
  <c r="AF123" i="24"/>
  <c r="AE123" i="24"/>
  <c r="AD123" i="24"/>
  <c r="AB123" i="24"/>
  <c r="AA123" i="24"/>
  <c r="Z123" i="24"/>
  <c r="Y123" i="24"/>
  <c r="X123" i="24"/>
  <c r="W123" i="24"/>
  <c r="V123" i="24"/>
  <c r="U123" i="24"/>
  <c r="T123" i="24"/>
  <c r="S123" i="24"/>
  <c r="R123" i="24"/>
  <c r="Q123" i="24"/>
  <c r="P123" i="24"/>
  <c r="O123" i="24"/>
  <c r="N123" i="24"/>
  <c r="M123" i="24"/>
  <c r="L123" i="24"/>
  <c r="K123" i="24"/>
  <c r="J123" i="24"/>
  <c r="I123" i="24"/>
  <c r="H123" i="24"/>
  <c r="G123" i="24"/>
  <c r="F123" i="24"/>
  <c r="E123" i="24"/>
  <c r="D123" i="24"/>
  <c r="C123" i="24"/>
  <c r="B123" i="24"/>
  <c r="A123" i="24"/>
  <c r="AF122" i="24"/>
  <c r="AE122" i="24"/>
  <c r="AD122" i="24"/>
  <c r="W122" i="24"/>
  <c r="V122" i="24"/>
  <c r="U122" i="24"/>
  <c r="S122" i="24"/>
  <c r="R122" i="24"/>
  <c r="Q122" i="24"/>
  <c r="P122" i="24"/>
  <c r="O122" i="24"/>
  <c r="N122" i="24"/>
  <c r="M122" i="24"/>
  <c r="L122" i="24"/>
  <c r="K122" i="24"/>
  <c r="J122" i="24"/>
  <c r="I122" i="24"/>
  <c r="H122" i="24"/>
  <c r="G122" i="24"/>
  <c r="F122" i="24"/>
  <c r="E122" i="24"/>
  <c r="D122" i="24"/>
  <c r="C122" i="24"/>
  <c r="B122" i="24"/>
  <c r="A122" i="24"/>
  <c r="AF121" i="24"/>
  <c r="AE121" i="24"/>
  <c r="AD121" i="24"/>
  <c r="W121" i="24"/>
  <c r="V121" i="24"/>
  <c r="U121" i="24"/>
  <c r="S121" i="24"/>
  <c r="R121" i="24"/>
  <c r="Q121" i="24"/>
  <c r="P121" i="24"/>
  <c r="O121" i="24"/>
  <c r="N121" i="24"/>
  <c r="M121" i="24"/>
  <c r="L121" i="24"/>
  <c r="K121" i="24"/>
  <c r="J121" i="24"/>
  <c r="I121" i="24"/>
  <c r="H121" i="24"/>
  <c r="G121" i="24"/>
  <c r="F121" i="24"/>
  <c r="E121" i="24"/>
  <c r="D121" i="24"/>
  <c r="C121" i="24"/>
  <c r="B121" i="24"/>
  <c r="A121" i="24"/>
  <c r="AF120" i="24"/>
  <c r="AE120" i="24"/>
  <c r="AD120" i="24"/>
  <c r="W120" i="24"/>
  <c r="V120" i="24"/>
  <c r="U120" i="24"/>
  <c r="S120" i="24"/>
  <c r="R120" i="24"/>
  <c r="Q120" i="24"/>
  <c r="P120" i="24"/>
  <c r="O120" i="24"/>
  <c r="N120" i="24"/>
  <c r="M120" i="24"/>
  <c r="L120" i="24"/>
  <c r="K120" i="24"/>
  <c r="J120" i="24"/>
  <c r="I120" i="24"/>
  <c r="H120" i="24"/>
  <c r="G120" i="24"/>
  <c r="F120" i="24"/>
  <c r="E120" i="24"/>
  <c r="D120" i="24"/>
  <c r="C120" i="24"/>
  <c r="B120" i="24"/>
  <c r="A120" i="24"/>
  <c r="AS119" i="24"/>
  <c r="AR119" i="24"/>
  <c r="AQ119" i="24"/>
  <c r="AP119" i="24"/>
  <c r="AO119" i="24"/>
  <c r="AN119" i="24"/>
  <c r="AM119" i="24"/>
  <c r="AL119" i="24"/>
  <c r="AK119" i="24"/>
  <c r="AJ119" i="24"/>
  <c r="AI119" i="24"/>
  <c r="AH119" i="24"/>
  <c r="AG119" i="24"/>
  <c r="AF119" i="24"/>
  <c r="AE119" i="24"/>
  <c r="AD119" i="24"/>
  <c r="AB119" i="24"/>
  <c r="AA119" i="24"/>
  <c r="Z119" i="24"/>
  <c r="Y119" i="24"/>
  <c r="X119" i="24"/>
  <c r="W119" i="24"/>
  <c r="V119" i="24"/>
  <c r="U119" i="24"/>
  <c r="T119" i="24"/>
  <c r="S119" i="24"/>
  <c r="R119" i="24"/>
  <c r="Q119" i="24"/>
  <c r="P119" i="24"/>
  <c r="O119" i="24"/>
  <c r="N119" i="24"/>
  <c r="M119" i="24"/>
  <c r="L119" i="24"/>
  <c r="K119" i="24"/>
  <c r="J119" i="24"/>
  <c r="I119" i="24"/>
  <c r="H119" i="24"/>
  <c r="G119" i="24"/>
  <c r="F119" i="24"/>
  <c r="E119" i="24"/>
  <c r="D119" i="24"/>
  <c r="C119" i="24"/>
  <c r="B119" i="24"/>
  <c r="A119" i="24"/>
  <c r="AF118" i="24"/>
  <c r="AE118" i="24"/>
  <c r="AD118" i="24"/>
  <c r="W118" i="24"/>
  <c r="V118" i="24"/>
  <c r="U118" i="24"/>
  <c r="S118" i="24"/>
  <c r="R118" i="24"/>
  <c r="Q118" i="24"/>
  <c r="P118" i="24"/>
  <c r="O118" i="24"/>
  <c r="N118" i="24"/>
  <c r="M118" i="24"/>
  <c r="L118" i="24"/>
  <c r="K118" i="24"/>
  <c r="J118" i="24"/>
  <c r="I118" i="24"/>
  <c r="H118" i="24"/>
  <c r="G118" i="24"/>
  <c r="F118" i="24"/>
  <c r="E118" i="24"/>
  <c r="D118" i="24"/>
  <c r="C118" i="24"/>
  <c r="B118" i="24"/>
  <c r="A118" i="24"/>
  <c r="AS117" i="24"/>
  <c r="AR117" i="24"/>
  <c r="AQ117" i="24"/>
  <c r="AP117" i="24"/>
  <c r="AO117" i="24"/>
  <c r="AN117" i="24"/>
  <c r="AM117" i="24"/>
  <c r="AL117" i="24"/>
  <c r="AK117" i="24"/>
  <c r="AJ117" i="24"/>
  <c r="AI117" i="24"/>
  <c r="AH117" i="24"/>
  <c r="AG117" i="24"/>
  <c r="AF117" i="24"/>
  <c r="AE117" i="24"/>
  <c r="AD117" i="24"/>
  <c r="AB117" i="24"/>
  <c r="AA117" i="24"/>
  <c r="Z117" i="24"/>
  <c r="Y117" i="24"/>
  <c r="X117" i="24"/>
  <c r="W117" i="24"/>
  <c r="V117" i="24"/>
  <c r="U117" i="24"/>
  <c r="T117" i="24"/>
  <c r="S117" i="24"/>
  <c r="R117" i="24"/>
  <c r="Q117" i="24"/>
  <c r="P117" i="24"/>
  <c r="O117" i="24"/>
  <c r="N117" i="24"/>
  <c r="M117" i="24"/>
  <c r="L117" i="24"/>
  <c r="K117" i="24"/>
  <c r="J117" i="24"/>
  <c r="I117" i="24"/>
  <c r="H117" i="24"/>
  <c r="G117" i="24"/>
  <c r="F117" i="24"/>
  <c r="E117" i="24"/>
  <c r="D117" i="24"/>
  <c r="C117" i="24"/>
  <c r="B117" i="24"/>
  <c r="A117" i="24"/>
  <c r="P116" i="24"/>
  <c r="O116" i="24"/>
  <c r="N116" i="24"/>
  <c r="M116" i="24"/>
  <c r="L116" i="24"/>
  <c r="K116" i="24"/>
  <c r="J116" i="24"/>
  <c r="I116" i="24"/>
  <c r="H116" i="24"/>
  <c r="G116" i="24"/>
  <c r="F116" i="24"/>
  <c r="E116" i="24"/>
  <c r="D116" i="24"/>
  <c r="C116" i="24"/>
  <c r="B116" i="24"/>
  <c r="A116" i="24"/>
  <c r="AS115" i="24"/>
  <c r="AR115" i="24"/>
  <c r="AQ115" i="24"/>
  <c r="AP115" i="24"/>
  <c r="AO115" i="24"/>
  <c r="AN115" i="24"/>
  <c r="AM115" i="24"/>
  <c r="AL115" i="24"/>
  <c r="AK115" i="24"/>
  <c r="AJ115" i="24"/>
  <c r="AI115" i="24"/>
  <c r="AH115" i="24"/>
  <c r="AG115" i="24"/>
  <c r="AF115" i="24"/>
  <c r="AE115" i="24"/>
  <c r="AD115" i="24"/>
  <c r="AB115" i="24"/>
  <c r="AA115" i="24"/>
  <c r="Z115" i="24"/>
  <c r="Y115" i="24"/>
  <c r="X115" i="24"/>
  <c r="W115" i="24"/>
  <c r="V115" i="24"/>
  <c r="U115" i="24"/>
  <c r="T115" i="24"/>
  <c r="S115" i="24"/>
  <c r="R115" i="24"/>
  <c r="Q115" i="24"/>
  <c r="P115" i="24"/>
  <c r="O115" i="24"/>
  <c r="N115" i="24"/>
  <c r="M115" i="24"/>
  <c r="L115" i="24"/>
  <c r="K115" i="24"/>
  <c r="J115" i="24"/>
  <c r="I115" i="24"/>
  <c r="H115" i="24"/>
  <c r="G115" i="24"/>
  <c r="F115" i="24"/>
  <c r="E115" i="24"/>
  <c r="D115" i="24"/>
  <c r="C115" i="24"/>
  <c r="B115" i="24"/>
  <c r="A115" i="24"/>
  <c r="P114" i="24"/>
  <c r="O114" i="24"/>
  <c r="N114" i="24"/>
  <c r="M114" i="24"/>
  <c r="L114" i="24"/>
  <c r="K114" i="24"/>
  <c r="J114" i="24"/>
  <c r="I114" i="24"/>
  <c r="H114" i="24"/>
  <c r="G114" i="24"/>
  <c r="F114" i="24"/>
  <c r="E114" i="24"/>
  <c r="D114" i="24"/>
  <c r="C114" i="24"/>
  <c r="B114" i="24"/>
  <c r="A114" i="24"/>
  <c r="AS113" i="24"/>
  <c r="AR113" i="24"/>
  <c r="AQ113" i="24"/>
  <c r="AP113" i="24"/>
  <c r="AO113" i="24"/>
  <c r="AN113" i="24"/>
  <c r="AM113" i="24"/>
  <c r="AL113" i="24"/>
  <c r="AK113" i="24"/>
  <c r="AJ113" i="24"/>
  <c r="AI113" i="24"/>
  <c r="AH113" i="24"/>
  <c r="AG113" i="24"/>
  <c r="AF113" i="24"/>
  <c r="AE113" i="24"/>
  <c r="AD113" i="24"/>
  <c r="AB113" i="24"/>
  <c r="AA113" i="24"/>
  <c r="Z113" i="24"/>
  <c r="Y113" i="24"/>
  <c r="X113" i="24"/>
  <c r="W113" i="24"/>
  <c r="V113" i="24"/>
  <c r="U113" i="24"/>
  <c r="T113" i="24"/>
  <c r="S113" i="24"/>
  <c r="R113" i="24"/>
  <c r="Q113" i="24"/>
  <c r="P113" i="24"/>
  <c r="O113" i="24"/>
  <c r="N113" i="24"/>
  <c r="M113" i="24"/>
  <c r="L113" i="24"/>
  <c r="K113" i="24"/>
  <c r="J113" i="24"/>
  <c r="I113" i="24"/>
  <c r="H113" i="24"/>
  <c r="G113" i="24"/>
  <c r="F113" i="24"/>
  <c r="E113" i="24"/>
  <c r="D113" i="24"/>
  <c r="C113" i="24"/>
  <c r="B113" i="24"/>
  <c r="A113" i="24"/>
  <c r="AS112" i="24"/>
  <c r="AR112" i="24"/>
  <c r="AQ112" i="24"/>
  <c r="AP112" i="24"/>
  <c r="AO112" i="24"/>
  <c r="AN112" i="24"/>
  <c r="AM112" i="24"/>
  <c r="AL112" i="24"/>
  <c r="AK112" i="24"/>
  <c r="AJ112" i="24"/>
  <c r="AI112" i="24"/>
  <c r="AH112" i="24"/>
  <c r="AG112" i="24"/>
  <c r="AF112" i="24"/>
  <c r="AE112" i="24"/>
  <c r="AD112" i="24"/>
  <c r="AB112" i="24"/>
  <c r="AA112" i="24"/>
  <c r="Z112" i="24"/>
  <c r="Y112" i="24"/>
  <c r="X112" i="24"/>
  <c r="W112" i="24"/>
  <c r="V112" i="24"/>
  <c r="U112" i="24"/>
  <c r="T112" i="24"/>
  <c r="S112" i="24"/>
  <c r="R112" i="24"/>
  <c r="Q112" i="24"/>
  <c r="P112" i="24"/>
  <c r="O112" i="24"/>
  <c r="N112" i="24"/>
  <c r="M112" i="24"/>
  <c r="L112" i="24"/>
  <c r="K112" i="24"/>
  <c r="J112" i="24"/>
  <c r="I112" i="24"/>
  <c r="H112" i="24"/>
  <c r="G112" i="24"/>
  <c r="F112" i="24"/>
  <c r="E112" i="24"/>
  <c r="D112" i="24"/>
  <c r="C112" i="24"/>
  <c r="B112" i="24"/>
  <c r="A112" i="24"/>
  <c r="P111" i="24"/>
  <c r="O111" i="24"/>
  <c r="N111" i="24"/>
  <c r="M111" i="24"/>
  <c r="L111" i="24"/>
  <c r="K111" i="24"/>
  <c r="J111" i="24"/>
  <c r="I111" i="24"/>
  <c r="H111" i="24"/>
  <c r="G111" i="24"/>
  <c r="F111" i="24"/>
  <c r="E111" i="24"/>
  <c r="D111" i="24"/>
  <c r="C111" i="24"/>
  <c r="B111" i="24"/>
  <c r="A111" i="24"/>
  <c r="P110" i="24"/>
  <c r="O110" i="24"/>
  <c r="N110" i="24"/>
  <c r="M110" i="24"/>
  <c r="L110" i="24"/>
  <c r="K110" i="24"/>
  <c r="J110" i="24"/>
  <c r="I110" i="24"/>
  <c r="H110" i="24"/>
  <c r="G110" i="24"/>
  <c r="F110" i="24"/>
  <c r="E110" i="24"/>
  <c r="D110" i="24"/>
  <c r="C110" i="24"/>
  <c r="B110" i="24"/>
  <c r="A110" i="24"/>
  <c r="AS109" i="24"/>
  <c r="AR109" i="24"/>
  <c r="AQ109" i="24"/>
  <c r="AP109" i="24"/>
  <c r="AO109" i="24"/>
  <c r="AN109" i="24"/>
  <c r="AM109" i="24"/>
  <c r="AL109" i="24"/>
  <c r="AK109" i="24"/>
  <c r="AJ109" i="24"/>
  <c r="AI109" i="24"/>
  <c r="AH109" i="24"/>
  <c r="AG109" i="24"/>
  <c r="AF109" i="24"/>
  <c r="AE109" i="24"/>
  <c r="AD109" i="24"/>
  <c r="AB109" i="24"/>
  <c r="AA109" i="24"/>
  <c r="Z109" i="24"/>
  <c r="Y109" i="24"/>
  <c r="X109" i="24"/>
  <c r="W109" i="24"/>
  <c r="V109" i="24"/>
  <c r="U109" i="24"/>
  <c r="T109" i="24"/>
  <c r="S109" i="24"/>
  <c r="R109" i="24"/>
  <c r="Q109" i="24"/>
  <c r="P109" i="24"/>
  <c r="O109" i="24"/>
  <c r="N109" i="24"/>
  <c r="M109" i="24"/>
  <c r="L109" i="24"/>
  <c r="K109" i="24"/>
  <c r="J109" i="24"/>
  <c r="I109" i="24"/>
  <c r="H109" i="24"/>
  <c r="G109" i="24"/>
  <c r="F109" i="24"/>
  <c r="E109" i="24"/>
  <c r="D109" i="24"/>
  <c r="C109" i="24"/>
  <c r="B109" i="24"/>
  <c r="A109" i="24"/>
  <c r="AS108" i="24"/>
  <c r="AR108" i="24"/>
  <c r="AQ108" i="24"/>
  <c r="AP108" i="24"/>
  <c r="AO108" i="24"/>
  <c r="AN108" i="24"/>
  <c r="AM108" i="24"/>
  <c r="AL108" i="24"/>
  <c r="AK108" i="24"/>
  <c r="AJ108" i="24"/>
  <c r="AI108" i="24"/>
  <c r="AH108" i="24"/>
  <c r="AG108" i="24"/>
  <c r="AF108" i="24"/>
  <c r="AE108" i="24"/>
  <c r="AD108" i="24"/>
  <c r="AB108" i="24"/>
  <c r="AA108" i="24"/>
  <c r="Z108" i="24"/>
  <c r="Y108" i="24"/>
  <c r="X108" i="24"/>
  <c r="W108" i="24"/>
  <c r="V108" i="24"/>
  <c r="U108" i="24"/>
  <c r="T108" i="24"/>
  <c r="S108" i="24"/>
  <c r="R108" i="24"/>
  <c r="Q108" i="24"/>
  <c r="P108" i="24"/>
  <c r="O108" i="24"/>
  <c r="N108" i="24"/>
  <c r="M108" i="24"/>
  <c r="L108" i="24"/>
  <c r="K108" i="24"/>
  <c r="J108" i="24"/>
  <c r="I108" i="24"/>
  <c r="H108" i="24"/>
  <c r="G108" i="24"/>
  <c r="F108" i="24"/>
  <c r="E108" i="24"/>
  <c r="D108" i="24"/>
  <c r="C108" i="24"/>
  <c r="B108" i="24"/>
  <c r="A108" i="24"/>
  <c r="AF107" i="24"/>
  <c r="AE107" i="24"/>
  <c r="AD107" i="24"/>
  <c r="W107" i="24"/>
  <c r="V107" i="24"/>
  <c r="U107" i="24"/>
  <c r="S107" i="24"/>
  <c r="R107" i="24"/>
  <c r="Q107" i="24"/>
  <c r="P107" i="24"/>
  <c r="O107" i="24"/>
  <c r="N107" i="24"/>
  <c r="M107" i="24"/>
  <c r="L107" i="24"/>
  <c r="K107" i="24"/>
  <c r="J107" i="24"/>
  <c r="I107" i="24"/>
  <c r="H107" i="24"/>
  <c r="G107" i="24"/>
  <c r="F107" i="24"/>
  <c r="E107" i="24"/>
  <c r="D107" i="24"/>
  <c r="C107" i="24"/>
  <c r="B107" i="24"/>
  <c r="A107" i="24"/>
  <c r="AF106" i="24"/>
  <c r="AE106" i="24"/>
  <c r="AD106" i="24"/>
  <c r="W106" i="24"/>
  <c r="V106" i="24"/>
  <c r="U106" i="24"/>
  <c r="S106" i="24"/>
  <c r="R106" i="24"/>
  <c r="Q106" i="24"/>
  <c r="P106" i="24"/>
  <c r="O106" i="24"/>
  <c r="N106" i="24"/>
  <c r="M106" i="24"/>
  <c r="L106" i="24"/>
  <c r="K106" i="24"/>
  <c r="J106" i="24"/>
  <c r="I106" i="24"/>
  <c r="H106" i="24"/>
  <c r="G106" i="24"/>
  <c r="F106" i="24"/>
  <c r="E106" i="24"/>
  <c r="D106" i="24"/>
  <c r="C106" i="24"/>
  <c r="B106" i="24"/>
  <c r="A106" i="24"/>
  <c r="AF105" i="24"/>
  <c r="AE105" i="24"/>
  <c r="AD105" i="24"/>
  <c r="W105" i="24"/>
  <c r="V105" i="24"/>
  <c r="U105" i="24"/>
  <c r="S105" i="24"/>
  <c r="R105" i="24"/>
  <c r="Q105" i="24"/>
  <c r="P105" i="24"/>
  <c r="O105" i="24"/>
  <c r="N105" i="24"/>
  <c r="M105" i="24"/>
  <c r="L105" i="24"/>
  <c r="K105" i="24"/>
  <c r="J105" i="24"/>
  <c r="I105" i="24"/>
  <c r="H105" i="24"/>
  <c r="G105" i="24"/>
  <c r="F105" i="24"/>
  <c r="E105" i="24"/>
  <c r="D105" i="24"/>
  <c r="C105" i="24"/>
  <c r="B105" i="24"/>
  <c r="A105" i="24"/>
  <c r="AF104" i="24"/>
  <c r="AE104" i="24"/>
  <c r="AD104" i="24"/>
  <c r="W104" i="24"/>
  <c r="V104" i="24"/>
  <c r="U104" i="24"/>
  <c r="S104" i="24"/>
  <c r="R104" i="24"/>
  <c r="Q104" i="24"/>
  <c r="P104" i="24"/>
  <c r="O104" i="24"/>
  <c r="N104" i="24"/>
  <c r="M104" i="24"/>
  <c r="L104" i="24"/>
  <c r="K104" i="24"/>
  <c r="J104" i="24"/>
  <c r="I104" i="24"/>
  <c r="H104" i="24"/>
  <c r="G104" i="24"/>
  <c r="F104" i="24"/>
  <c r="E104" i="24"/>
  <c r="D104" i="24"/>
  <c r="C104" i="24"/>
  <c r="B104" i="24"/>
  <c r="A104" i="24"/>
  <c r="AF103" i="24"/>
  <c r="AE103" i="24"/>
  <c r="AD103" i="24"/>
  <c r="W103" i="24"/>
  <c r="V103" i="24"/>
  <c r="U103" i="24"/>
  <c r="S103" i="24"/>
  <c r="R103" i="24"/>
  <c r="Q103" i="24"/>
  <c r="P103" i="24"/>
  <c r="O103" i="24"/>
  <c r="N103" i="24"/>
  <c r="M103" i="24"/>
  <c r="L103" i="24"/>
  <c r="K103" i="24"/>
  <c r="J103" i="24"/>
  <c r="I103" i="24"/>
  <c r="H103" i="24"/>
  <c r="G103" i="24"/>
  <c r="F103" i="24"/>
  <c r="E103" i="24"/>
  <c r="D103" i="24"/>
  <c r="C103" i="24"/>
  <c r="B103" i="24"/>
  <c r="A103" i="24"/>
  <c r="AS102" i="24"/>
  <c r="AR102" i="24"/>
  <c r="AQ102" i="24"/>
  <c r="AP102" i="24"/>
  <c r="AO102" i="24"/>
  <c r="AN102" i="24"/>
  <c r="AM102" i="24"/>
  <c r="AL102" i="24"/>
  <c r="AK102" i="24"/>
  <c r="AJ102" i="24"/>
  <c r="AI102" i="24"/>
  <c r="AH102" i="24"/>
  <c r="AG102" i="24"/>
  <c r="AF102" i="24"/>
  <c r="AE102" i="24"/>
  <c r="AD102" i="24"/>
  <c r="AB102" i="24"/>
  <c r="AA102" i="24"/>
  <c r="Z102" i="24"/>
  <c r="Y102" i="24"/>
  <c r="X102" i="24"/>
  <c r="W102" i="24"/>
  <c r="V102" i="24"/>
  <c r="U102" i="24"/>
  <c r="T102" i="24"/>
  <c r="S102" i="24"/>
  <c r="R102" i="24"/>
  <c r="Q102" i="24"/>
  <c r="P102" i="24"/>
  <c r="O102" i="24"/>
  <c r="N102" i="24"/>
  <c r="M102" i="24"/>
  <c r="L102" i="24"/>
  <c r="K102" i="24"/>
  <c r="J102" i="24"/>
  <c r="I102" i="24"/>
  <c r="H102" i="24"/>
  <c r="G102" i="24"/>
  <c r="F102" i="24"/>
  <c r="E102" i="24"/>
  <c r="D102" i="24"/>
  <c r="C102" i="24"/>
  <c r="B102" i="24"/>
  <c r="A102" i="24"/>
  <c r="AS101" i="24"/>
  <c r="AR101" i="24"/>
  <c r="AQ101" i="24"/>
  <c r="AP101" i="24"/>
  <c r="AO101" i="24"/>
  <c r="AN101" i="24"/>
  <c r="AM101" i="24"/>
  <c r="AL101" i="24"/>
  <c r="AK101" i="24"/>
  <c r="AJ101" i="24"/>
  <c r="AI101" i="24"/>
  <c r="AH101" i="24"/>
  <c r="AG101" i="24"/>
  <c r="AF101" i="24"/>
  <c r="AE101" i="24"/>
  <c r="AD101" i="24"/>
  <c r="AB101" i="24"/>
  <c r="AA101" i="24"/>
  <c r="Z101" i="24"/>
  <c r="Y101" i="24"/>
  <c r="X101" i="24"/>
  <c r="W101" i="24"/>
  <c r="V101" i="24"/>
  <c r="U101" i="24"/>
  <c r="T101" i="24"/>
  <c r="S101" i="24"/>
  <c r="R101" i="24"/>
  <c r="Q101" i="24"/>
  <c r="P101" i="24"/>
  <c r="O101" i="24"/>
  <c r="N101" i="24"/>
  <c r="M101" i="24"/>
  <c r="L101" i="24"/>
  <c r="K101" i="24"/>
  <c r="J101" i="24"/>
  <c r="I101" i="24"/>
  <c r="H101" i="24"/>
  <c r="G101" i="24"/>
  <c r="F101" i="24"/>
  <c r="E101" i="24"/>
  <c r="D101" i="24"/>
  <c r="C101" i="24"/>
  <c r="B101" i="24"/>
  <c r="A101" i="24"/>
  <c r="AS100" i="24"/>
  <c r="AR100" i="24"/>
  <c r="AQ100" i="24"/>
  <c r="AP100" i="24"/>
  <c r="AO100" i="24"/>
  <c r="AN100" i="24"/>
  <c r="AM100" i="24"/>
  <c r="AL100" i="24"/>
  <c r="AK100" i="24"/>
  <c r="AJ100" i="24"/>
  <c r="AI100" i="24"/>
  <c r="AH100" i="24"/>
  <c r="AG100" i="24"/>
  <c r="AF100" i="24"/>
  <c r="AE100" i="24"/>
  <c r="AD100" i="24"/>
  <c r="AB100" i="24"/>
  <c r="AA100" i="24"/>
  <c r="Z100" i="24"/>
  <c r="Y100" i="24"/>
  <c r="X100" i="24"/>
  <c r="W100" i="24"/>
  <c r="V100" i="24"/>
  <c r="U100" i="24"/>
  <c r="T100" i="24"/>
  <c r="S100" i="24"/>
  <c r="R100" i="24"/>
  <c r="Q100" i="24"/>
  <c r="P100" i="24"/>
  <c r="O100" i="24"/>
  <c r="N100" i="24"/>
  <c r="M100" i="24"/>
  <c r="L100" i="24"/>
  <c r="K100" i="24"/>
  <c r="J100" i="24"/>
  <c r="I100" i="24"/>
  <c r="H100" i="24"/>
  <c r="G100" i="24"/>
  <c r="F100" i="24"/>
  <c r="E100" i="24"/>
  <c r="D100" i="24"/>
  <c r="C100" i="24"/>
  <c r="B100" i="24"/>
  <c r="A100" i="24"/>
  <c r="AF99" i="24"/>
  <c r="AE99" i="24"/>
  <c r="AD99" i="24"/>
  <c r="W99" i="24"/>
  <c r="V99" i="24"/>
  <c r="U99" i="24"/>
  <c r="S99" i="24"/>
  <c r="R99" i="24"/>
  <c r="Q99" i="24"/>
  <c r="P99" i="24"/>
  <c r="O99" i="24"/>
  <c r="N99" i="24"/>
  <c r="M99" i="24"/>
  <c r="L99" i="24"/>
  <c r="K99" i="24"/>
  <c r="J99" i="24"/>
  <c r="I99" i="24"/>
  <c r="H99" i="24"/>
  <c r="G99" i="24"/>
  <c r="F99" i="24"/>
  <c r="E99" i="24"/>
  <c r="D99" i="24"/>
  <c r="C99" i="24"/>
  <c r="B99" i="24"/>
  <c r="A99" i="24"/>
  <c r="AF98" i="24"/>
  <c r="AE98" i="24"/>
  <c r="AD98" i="24"/>
  <c r="W98" i="24"/>
  <c r="V98" i="24"/>
  <c r="U98" i="24"/>
  <c r="S98" i="24"/>
  <c r="R98" i="24"/>
  <c r="Q98" i="24"/>
  <c r="P98" i="24"/>
  <c r="O98" i="24"/>
  <c r="N98" i="24"/>
  <c r="M98" i="24"/>
  <c r="L98" i="24"/>
  <c r="K98" i="24"/>
  <c r="J98" i="24"/>
  <c r="I98" i="24"/>
  <c r="H98" i="24"/>
  <c r="G98" i="24"/>
  <c r="F98" i="24"/>
  <c r="E98" i="24"/>
  <c r="D98" i="24"/>
  <c r="C98" i="24"/>
  <c r="B98" i="24"/>
  <c r="A98" i="24"/>
  <c r="AE97" i="24"/>
  <c r="AD97" i="24"/>
  <c r="W97" i="24"/>
  <c r="V97" i="24"/>
  <c r="U97" i="24"/>
  <c r="S97" i="24"/>
  <c r="R97" i="24"/>
  <c r="Q97" i="24"/>
  <c r="P97" i="24"/>
  <c r="O97" i="24"/>
  <c r="N97" i="24"/>
  <c r="M97" i="24"/>
  <c r="L97" i="24"/>
  <c r="K97" i="24"/>
  <c r="J97" i="24"/>
  <c r="I97" i="24"/>
  <c r="H97" i="24"/>
  <c r="G97" i="24"/>
  <c r="F97" i="24"/>
  <c r="E97" i="24"/>
  <c r="D97" i="24"/>
  <c r="C97" i="24"/>
  <c r="B97" i="24"/>
  <c r="A97" i="24"/>
  <c r="AS96" i="24"/>
  <c r="AR96" i="24"/>
  <c r="AQ96" i="24"/>
  <c r="AP96" i="24"/>
  <c r="AO96" i="24"/>
  <c r="AN96" i="24"/>
  <c r="AM96" i="24"/>
  <c r="AL96" i="24"/>
  <c r="AK96" i="24"/>
  <c r="AJ96" i="24"/>
  <c r="AI96" i="24"/>
  <c r="AH96" i="24"/>
  <c r="AG96" i="24"/>
  <c r="AF96" i="24"/>
  <c r="AE96" i="24"/>
  <c r="AD96" i="24"/>
  <c r="AB96" i="24"/>
  <c r="AA96" i="24"/>
  <c r="Z96" i="24"/>
  <c r="Y96" i="24"/>
  <c r="X96" i="24"/>
  <c r="W96" i="24"/>
  <c r="V96" i="24"/>
  <c r="U96" i="24"/>
  <c r="T96" i="24"/>
  <c r="S96" i="24"/>
  <c r="R96" i="24"/>
  <c r="Q96" i="24"/>
  <c r="P96" i="24"/>
  <c r="O96" i="24"/>
  <c r="N96" i="24"/>
  <c r="M96" i="24"/>
  <c r="L96" i="24"/>
  <c r="K96" i="24"/>
  <c r="J96" i="24"/>
  <c r="I96" i="24"/>
  <c r="H96" i="24"/>
  <c r="G96" i="24"/>
  <c r="F96" i="24"/>
  <c r="E96" i="24"/>
  <c r="D96" i="24"/>
  <c r="C96" i="24"/>
  <c r="B96" i="24"/>
  <c r="A96" i="24"/>
  <c r="AE95" i="24"/>
  <c r="AD95" i="24"/>
  <c r="W95" i="24"/>
  <c r="V95" i="24"/>
  <c r="U95" i="24"/>
  <c r="S95" i="24"/>
  <c r="R95" i="24"/>
  <c r="Q95" i="24"/>
  <c r="P95" i="24"/>
  <c r="O95" i="24"/>
  <c r="N95" i="24"/>
  <c r="M95" i="24"/>
  <c r="L95" i="24"/>
  <c r="K95" i="24"/>
  <c r="J95" i="24"/>
  <c r="I95" i="24"/>
  <c r="H95" i="24"/>
  <c r="G95" i="24"/>
  <c r="F95" i="24"/>
  <c r="E95" i="24"/>
  <c r="D95" i="24"/>
  <c r="C95" i="24"/>
  <c r="B95" i="24"/>
  <c r="A95" i="24"/>
  <c r="AS94" i="24"/>
  <c r="AR94" i="24"/>
  <c r="AQ94" i="24"/>
  <c r="AP94" i="24"/>
  <c r="AO94" i="24"/>
  <c r="AN94" i="24"/>
  <c r="AM94" i="24"/>
  <c r="AL94" i="24"/>
  <c r="AK94" i="24"/>
  <c r="AJ94" i="24"/>
  <c r="AI94" i="24"/>
  <c r="AH94" i="24"/>
  <c r="AG94" i="24"/>
  <c r="AF94" i="24"/>
  <c r="AE94" i="24"/>
  <c r="AD94" i="24"/>
  <c r="AB94" i="24"/>
  <c r="AA94" i="24"/>
  <c r="Z94" i="24"/>
  <c r="Y94" i="24"/>
  <c r="X94" i="24"/>
  <c r="W94" i="24"/>
  <c r="V94" i="24"/>
  <c r="U94" i="24"/>
  <c r="T94" i="24"/>
  <c r="S94" i="24"/>
  <c r="R94" i="24"/>
  <c r="Q94" i="24"/>
  <c r="P94" i="24"/>
  <c r="O94" i="24"/>
  <c r="N94" i="24"/>
  <c r="M94" i="24"/>
  <c r="L94" i="24"/>
  <c r="K94" i="24"/>
  <c r="J94" i="24"/>
  <c r="I94" i="24"/>
  <c r="H94" i="24"/>
  <c r="G94" i="24"/>
  <c r="F94" i="24"/>
  <c r="E94" i="24"/>
  <c r="D94" i="24"/>
  <c r="C94" i="24"/>
  <c r="B94" i="24"/>
  <c r="A94" i="24"/>
  <c r="AE93" i="24"/>
  <c r="AD93" i="24"/>
  <c r="W93" i="24"/>
  <c r="V93" i="24"/>
  <c r="U93" i="24"/>
  <c r="S93" i="24"/>
  <c r="R93" i="24"/>
  <c r="Q93" i="24"/>
  <c r="P93" i="24"/>
  <c r="O93" i="24"/>
  <c r="N93" i="24"/>
  <c r="M93" i="24"/>
  <c r="L93" i="24"/>
  <c r="K93" i="24"/>
  <c r="J93" i="24"/>
  <c r="I93" i="24"/>
  <c r="H93" i="24"/>
  <c r="G93" i="24"/>
  <c r="F93" i="24"/>
  <c r="E93" i="24"/>
  <c r="D93" i="24"/>
  <c r="C93" i="24"/>
  <c r="B93" i="24"/>
  <c r="A93" i="24"/>
  <c r="AS92" i="24"/>
  <c r="AR92" i="24"/>
  <c r="AQ92" i="24"/>
  <c r="AP92" i="24"/>
  <c r="AO92" i="24"/>
  <c r="AN92" i="24"/>
  <c r="AM92" i="24"/>
  <c r="AL92" i="24"/>
  <c r="AK92" i="24"/>
  <c r="AJ92" i="24"/>
  <c r="AI92" i="24"/>
  <c r="AH92" i="24"/>
  <c r="AG92" i="24"/>
  <c r="AF92" i="24"/>
  <c r="AE92" i="24"/>
  <c r="AD92" i="24"/>
  <c r="AB92" i="24"/>
  <c r="AA92" i="24"/>
  <c r="Z92" i="24"/>
  <c r="Y92" i="24"/>
  <c r="X92" i="24"/>
  <c r="W92" i="24"/>
  <c r="V92" i="24"/>
  <c r="U92" i="24"/>
  <c r="T92" i="24"/>
  <c r="S92" i="24"/>
  <c r="R92" i="24"/>
  <c r="Q92" i="24"/>
  <c r="P92" i="24"/>
  <c r="O92" i="24"/>
  <c r="N92" i="24"/>
  <c r="M92" i="24"/>
  <c r="L92" i="24"/>
  <c r="K92" i="24"/>
  <c r="J92" i="24"/>
  <c r="I92" i="24"/>
  <c r="H92" i="24"/>
  <c r="G92" i="24"/>
  <c r="F92" i="24"/>
  <c r="E92" i="24"/>
  <c r="D92" i="24"/>
  <c r="C92" i="24"/>
  <c r="B92" i="24"/>
  <c r="A92" i="24"/>
  <c r="AS91" i="24"/>
  <c r="AR91" i="24"/>
  <c r="AQ91" i="24"/>
  <c r="AP91" i="24"/>
  <c r="AO91" i="24"/>
  <c r="AN91" i="24"/>
  <c r="AM91" i="24"/>
  <c r="AL91" i="24"/>
  <c r="AK91" i="24"/>
  <c r="AJ91" i="24"/>
  <c r="AI91" i="24"/>
  <c r="AH91" i="24"/>
  <c r="AG91" i="24"/>
  <c r="AF91" i="24"/>
  <c r="AE91" i="24"/>
  <c r="AD91" i="24"/>
  <c r="AB91" i="24"/>
  <c r="AA91" i="24"/>
  <c r="Z91" i="24"/>
  <c r="Y91" i="24"/>
  <c r="X91" i="24"/>
  <c r="W91" i="24"/>
  <c r="V91" i="24"/>
  <c r="U91" i="24"/>
  <c r="T91" i="24"/>
  <c r="S91" i="24"/>
  <c r="R91" i="24"/>
  <c r="Q91" i="24"/>
  <c r="P91" i="24"/>
  <c r="O91" i="24"/>
  <c r="N91" i="24"/>
  <c r="M91" i="24"/>
  <c r="L91" i="24"/>
  <c r="K91" i="24"/>
  <c r="J91" i="24"/>
  <c r="I91" i="24"/>
  <c r="H91" i="24"/>
  <c r="G91" i="24"/>
  <c r="F91" i="24"/>
  <c r="E91" i="24"/>
  <c r="D91" i="24"/>
  <c r="C91" i="24"/>
  <c r="B91" i="24"/>
  <c r="A91" i="24"/>
  <c r="AS90" i="24"/>
  <c r="AR90" i="24"/>
  <c r="AQ90" i="24"/>
  <c r="AP90" i="24"/>
  <c r="AO90" i="24"/>
  <c r="AN90" i="24"/>
  <c r="AM90" i="24"/>
  <c r="AL90" i="24"/>
  <c r="AK90" i="24"/>
  <c r="AJ90" i="24"/>
  <c r="AI90" i="24"/>
  <c r="AH90" i="24"/>
  <c r="AG90" i="24"/>
  <c r="AF90" i="24"/>
  <c r="AE90" i="24"/>
  <c r="AD90" i="24"/>
  <c r="AB90" i="24"/>
  <c r="AA90" i="24"/>
  <c r="Z90" i="24"/>
  <c r="Y90" i="24"/>
  <c r="X90" i="24"/>
  <c r="W90" i="24"/>
  <c r="V90" i="24"/>
  <c r="U90" i="24"/>
  <c r="T90" i="24"/>
  <c r="S90" i="24"/>
  <c r="R90" i="24"/>
  <c r="Q90" i="24"/>
  <c r="P90" i="24"/>
  <c r="O90" i="24"/>
  <c r="N90" i="24"/>
  <c r="M90" i="24"/>
  <c r="L90" i="24"/>
  <c r="K90" i="24"/>
  <c r="J90" i="24"/>
  <c r="I90" i="24"/>
  <c r="H90" i="24"/>
  <c r="G90" i="24"/>
  <c r="F90" i="24"/>
  <c r="E90" i="24"/>
  <c r="D90" i="24"/>
  <c r="C90" i="24"/>
  <c r="B90" i="24"/>
  <c r="A90" i="24"/>
  <c r="AE89" i="24"/>
  <c r="AD89" i="24"/>
  <c r="W89" i="24"/>
  <c r="V89" i="24"/>
  <c r="U89" i="24"/>
  <c r="S89" i="24"/>
  <c r="R89" i="24"/>
  <c r="Q89" i="24"/>
  <c r="P89" i="24"/>
  <c r="O89" i="24"/>
  <c r="N89" i="24"/>
  <c r="M89" i="24"/>
  <c r="L89" i="24"/>
  <c r="K89" i="24"/>
  <c r="J89" i="24"/>
  <c r="I89" i="24"/>
  <c r="H89" i="24"/>
  <c r="G89" i="24"/>
  <c r="F89" i="24"/>
  <c r="E89" i="24"/>
  <c r="D89" i="24"/>
  <c r="C89" i="24"/>
  <c r="B89" i="24"/>
  <c r="A89" i="24"/>
  <c r="AS88" i="24"/>
  <c r="AR88" i="24"/>
  <c r="AQ88" i="24"/>
  <c r="AP88" i="24"/>
  <c r="AO88" i="24"/>
  <c r="AN88" i="24"/>
  <c r="AM88" i="24"/>
  <c r="AL88" i="24"/>
  <c r="AK88" i="24"/>
  <c r="AJ88" i="24"/>
  <c r="AI88" i="24"/>
  <c r="AH88" i="24"/>
  <c r="AG88" i="24"/>
  <c r="AF88" i="24"/>
  <c r="AE88" i="24"/>
  <c r="AD88" i="24"/>
  <c r="AB88" i="24"/>
  <c r="AA88" i="24"/>
  <c r="Z88" i="24"/>
  <c r="Y88" i="24"/>
  <c r="X88" i="24"/>
  <c r="W88" i="24"/>
  <c r="V88" i="24"/>
  <c r="U88" i="24"/>
  <c r="T88" i="24"/>
  <c r="S88" i="24"/>
  <c r="R88" i="24"/>
  <c r="Q88" i="24"/>
  <c r="P88" i="24"/>
  <c r="O88" i="24"/>
  <c r="N88" i="24"/>
  <c r="M88" i="24"/>
  <c r="L88" i="24"/>
  <c r="K88" i="24"/>
  <c r="J88" i="24"/>
  <c r="I88" i="24"/>
  <c r="H88" i="24"/>
  <c r="G88" i="24"/>
  <c r="F88" i="24"/>
  <c r="E88" i="24"/>
  <c r="D88" i="24"/>
  <c r="C88" i="24"/>
  <c r="B88" i="24"/>
  <c r="A88" i="24"/>
  <c r="AE87" i="24"/>
  <c r="AD87" i="24"/>
  <c r="W87" i="24"/>
  <c r="V87" i="24"/>
  <c r="U87" i="24"/>
  <c r="S87" i="24"/>
  <c r="R87" i="24"/>
  <c r="Q87" i="24"/>
  <c r="P87" i="24"/>
  <c r="O87" i="24"/>
  <c r="N87" i="24"/>
  <c r="M87" i="24"/>
  <c r="L87" i="24"/>
  <c r="K87" i="24"/>
  <c r="J87" i="24"/>
  <c r="I87" i="24"/>
  <c r="H87" i="24"/>
  <c r="G87" i="24"/>
  <c r="F87" i="24"/>
  <c r="E87" i="24"/>
  <c r="D87" i="24"/>
  <c r="C87" i="24"/>
  <c r="B87" i="24"/>
  <c r="A87" i="24"/>
  <c r="AS86" i="24"/>
  <c r="AR86" i="24"/>
  <c r="AQ86" i="24"/>
  <c r="AP86" i="24"/>
  <c r="AO86" i="24"/>
  <c r="AN86" i="24"/>
  <c r="AM86" i="24"/>
  <c r="AL86" i="24"/>
  <c r="AK86" i="24"/>
  <c r="AJ86" i="24"/>
  <c r="AI86" i="24"/>
  <c r="AH86" i="24"/>
  <c r="AG86" i="24"/>
  <c r="AF86" i="24"/>
  <c r="AE86" i="24"/>
  <c r="AD86" i="24"/>
  <c r="AB86" i="24"/>
  <c r="AA86" i="24"/>
  <c r="Z86" i="24"/>
  <c r="Y86" i="24"/>
  <c r="X86" i="24"/>
  <c r="W86" i="24"/>
  <c r="V86" i="24"/>
  <c r="U86" i="24"/>
  <c r="T86" i="24"/>
  <c r="S86" i="24"/>
  <c r="R86" i="24"/>
  <c r="Q86" i="24"/>
  <c r="P86" i="24"/>
  <c r="O86" i="24"/>
  <c r="N86" i="24"/>
  <c r="M86" i="24"/>
  <c r="L86" i="24"/>
  <c r="K86" i="24"/>
  <c r="J86" i="24"/>
  <c r="I86" i="24"/>
  <c r="H86" i="24"/>
  <c r="G86" i="24"/>
  <c r="F86" i="24"/>
  <c r="E86" i="24"/>
  <c r="D86" i="24"/>
  <c r="C86" i="24"/>
  <c r="B86" i="24"/>
  <c r="A86" i="24"/>
  <c r="AE85" i="24"/>
  <c r="AD85" i="24"/>
  <c r="W85" i="24"/>
  <c r="V85" i="24"/>
  <c r="U85" i="24"/>
  <c r="S85" i="24"/>
  <c r="R85" i="24"/>
  <c r="Q85" i="24"/>
  <c r="P85" i="24"/>
  <c r="O85" i="24"/>
  <c r="N85" i="24"/>
  <c r="M85" i="24"/>
  <c r="L85" i="24"/>
  <c r="K85" i="24"/>
  <c r="J85" i="24"/>
  <c r="I85" i="24"/>
  <c r="H85" i="24"/>
  <c r="G85" i="24"/>
  <c r="F85" i="24"/>
  <c r="E85" i="24"/>
  <c r="D85" i="24"/>
  <c r="C85" i="24"/>
  <c r="B85" i="24"/>
  <c r="A85" i="24"/>
  <c r="AE84" i="24"/>
  <c r="AD84" i="24"/>
  <c r="W84" i="24"/>
  <c r="V84" i="24"/>
  <c r="U84" i="24"/>
  <c r="S84" i="24"/>
  <c r="R84" i="24"/>
  <c r="Q84" i="24"/>
  <c r="P84" i="24"/>
  <c r="O84" i="24"/>
  <c r="N84" i="24"/>
  <c r="M84" i="24"/>
  <c r="L84" i="24"/>
  <c r="K84" i="24"/>
  <c r="J84" i="24"/>
  <c r="I84" i="24"/>
  <c r="H84" i="24"/>
  <c r="G84" i="24"/>
  <c r="F84" i="24"/>
  <c r="E84" i="24"/>
  <c r="D84" i="24"/>
  <c r="C84" i="24"/>
  <c r="B84" i="24"/>
  <c r="A84" i="24"/>
  <c r="AS83" i="24"/>
  <c r="AR83" i="24"/>
  <c r="AQ83" i="24"/>
  <c r="AP83" i="24"/>
  <c r="AO83" i="24"/>
  <c r="AN83" i="24"/>
  <c r="AM83" i="24"/>
  <c r="AL83" i="24"/>
  <c r="AK83" i="24"/>
  <c r="AJ83" i="24"/>
  <c r="AI83" i="24"/>
  <c r="AH83" i="24"/>
  <c r="AG83" i="24"/>
  <c r="AF83" i="24"/>
  <c r="AE83" i="24"/>
  <c r="AD83" i="24"/>
  <c r="AB83" i="24"/>
  <c r="AA83" i="24"/>
  <c r="Z83" i="24"/>
  <c r="Y83" i="24"/>
  <c r="X83" i="24"/>
  <c r="W83" i="24"/>
  <c r="V83" i="24"/>
  <c r="U83" i="24"/>
  <c r="T83" i="24"/>
  <c r="S83" i="24"/>
  <c r="R83" i="24"/>
  <c r="Q83" i="24"/>
  <c r="P83" i="24"/>
  <c r="O83" i="24"/>
  <c r="N83" i="24"/>
  <c r="M83" i="24"/>
  <c r="L83" i="24"/>
  <c r="K83" i="24"/>
  <c r="J83" i="24"/>
  <c r="I83" i="24"/>
  <c r="H83" i="24"/>
  <c r="G83" i="24"/>
  <c r="F83" i="24"/>
  <c r="E83" i="24"/>
  <c r="D83" i="24"/>
  <c r="C83" i="24"/>
  <c r="B83" i="24"/>
  <c r="A83" i="24"/>
  <c r="X82" i="24"/>
  <c r="W82" i="24"/>
  <c r="V82" i="24"/>
  <c r="U82" i="24"/>
  <c r="T82" i="24"/>
  <c r="S82" i="24"/>
  <c r="R82" i="24"/>
  <c r="Q82" i="24"/>
  <c r="P82" i="24"/>
  <c r="O82" i="24"/>
  <c r="N82" i="24"/>
  <c r="M82" i="24"/>
  <c r="L82" i="24"/>
  <c r="K82" i="24"/>
  <c r="J82" i="24"/>
  <c r="I82" i="24"/>
  <c r="H82" i="24"/>
  <c r="G82" i="24"/>
  <c r="F82" i="24"/>
  <c r="E82" i="24"/>
  <c r="D82" i="24"/>
  <c r="C82" i="24"/>
  <c r="B82" i="24"/>
  <c r="A82" i="24"/>
  <c r="AS82" i="24"/>
  <c r="AR82" i="24"/>
  <c r="AQ82" i="24"/>
  <c r="AP82" i="24"/>
  <c r="AO82" i="24"/>
  <c r="AN82" i="24"/>
  <c r="AM82" i="24"/>
  <c r="AL82" i="24"/>
  <c r="AK82" i="24"/>
  <c r="AJ82" i="24"/>
  <c r="AI82" i="24"/>
  <c r="AH82" i="24"/>
  <c r="AG82" i="24"/>
  <c r="AF82" i="24"/>
  <c r="AE82" i="24"/>
  <c r="AD82" i="24"/>
  <c r="AB82" i="24"/>
  <c r="AE81" i="24"/>
  <c r="AD81" i="24"/>
  <c r="AE80" i="24"/>
  <c r="AD80" i="24"/>
  <c r="AE79" i="24"/>
  <c r="AD79" i="24"/>
  <c r="AE78" i="24"/>
  <c r="AD78" i="24"/>
  <c r="AE77" i="24"/>
  <c r="AD77" i="24"/>
  <c r="AS75" i="24"/>
  <c r="AR75" i="24"/>
  <c r="AQ75" i="24"/>
  <c r="AP75" i="24"/>
  <c r="AO75" i="24"/>
  <c r="AN75" i="24"/>
  <c r="AM75" i="24"/>
  <c r="AL75" i="24"/>
  <c r="AK75" i="24"/>
  <c r="AJ75" i="24"/>
  <c r="AI75" i="24"/>
  <c r="AH75" i="24"/>
  <c r="AG75" i="24"/>
  <c r="AF75" i="24"/>
  <c r="AE75" i="24"/>
  <c r="AD75" i="24"/>
  <c r="AB75" i="24"/>
  <c r="AS74" i="24"/>
  <c r="AR74" i="24"/>
  <c r="AQ74" i="24"/>
  <c r="AP74" i="24"/>
  <c r="AO74" i="24"/>
  <c r="AN74" i="24"/>
  <c r="AM74" i="24"/>
  <c r="AL74" i="24"/>
  <c r="AK74" i="24"/>
  <c r="AJ74" i="24"/>
  <c r="AI74" i="24"/>
  <c r="AH74" i="24"/>
  <c r="AG74" i="24"/>
  <c r="AF74" i="24"/>
  <c r="AE74" i="24"/>
  <c r="AD74" i="24"/>
  <c r="AB74" i="24"/>
  <c r="AS73" i="24"/>
  <c r="AR73" i="24"/>
  <c r="AQ73" i="24"/>
  <c r="AP73" i="24"/>
  <c r="AO73" i="24"/>
  <c r="AN73" i="24"/>
  <c r="AM73" i="24"/>
  <c r="AL73" i="24"/>
  <c r="AK73" i="24"/>
  <c r="AJ73" i="24"/>
  <c r="AI73" i="24"/>
  <c r="AH73" i="24"/>
  <c r="AG73" i="24"/>
  <c r="AF73" i="24"/>
  <c r="AE73" i="24"/>
  <c r="AD73" i="24"/>
  <c r="AB73" i="24"/>
  <c r="AS72" i="24"/>
  <c r="AR72" i="24"/>
  <c r="AQ72" i="24"/>
  <c r="AP72" i="24"/>
  <c r="AO72" i="24"/>
  <c r="AN72" i="24"/>
  <c r="AM72" i="24"/>
  <c r="AL72" i="24"/>
  <c r="AK72" i="24"/>
  <c r="AJ72" i="24"/>
  <c r="AI72" i="24"/>
  <c r="AH72" i="24"/>
  <c r="AG72" i="24"/>
  <c r="AF72" i="24"/>
  <c r="AE72" i="24"/>
  <c r="AD72" i="24"/>
  <c r="AB72" i="24"/>
  <c r="AF69" i="24"/>
  <c r="AE69" i="24"/>
  <c r="AD69" i="24"/>
  <c r="AF67" i="24"/>
  <c r="AE67" i="24"/>
  <c r="AD67" i="24"/>
  <c r="AS64" i="24"/>
  <c r="AR64" i="24"/>
  <c r="AQ64" i="24"/>
  <c r="AP64" i="24"/>
  <c r="AO64" i="24"/>
  <c r="AN64" i="24"/>
  <c r="AM64" i="24"/>
  <c r="AL64" i="24"/>
  <c r="AK64" i="24"/>
  <c r="AJ64" i="24"/>
  <c r="AI64" i="24"/>
  <c r="AH64" i="24"/>
  <c r="AG64" i="24"/>
  <c r="AF64" i="24"/>
  <c r="AE64" i="24"/>
  <c r="AD64" i="24"/>
  <c r="AB64" i="24"/>
  <c r="AS63" i="24"/>
  <c r="AR63" i="24"/>
  <c r="AQ63" i="24"/>
  <c r="AP63" i="24"/>
  <c r="AO63" i="24"/>
  <c r="AN63" i="24"/>
  <c r="AM63" i="24"/>
  <c r="AL63" i="24"/>
  <c r="AK63" i="24"/>
  <c r="AJ63" i="24"/>
  <c r="AI63" i="24"/>
  <c r="AH63" i="24"/>
  <c r="AG63" i="24"/>
  <c r="AF63" i="24"/>
  <c r="AE63" i="24"/>
  <c r="AD63" i="24"/>
  <c r="AB63" i="24"/>
  <c r="AS62" i="24"/>
  <c r="AR62" i="24"/>
  <c r="AQ62" i="24"/>
  <c r="AP62" i="24"/>
  <c r="AO62" i="24"/>
  <c r="AN62" i="24"/>
  <c r="AM62" i="24"/>
  <c r="AL62" i="24"/>
  <c r="AK62" i="24"/>
  <c r="AJ62" i="24"/>
  <c r="AI62" i="24"/>
  <c r="AH62" i="24"/>
  <c r="AG62" i="24"/>
  <c r="AF62" i="24"/>
  <c r="AE62" i="24"/>
  <c r="AD62" i="24"/>
  <c r="AB62" i="24"/>
  <c r="AS61" i="24"/>
  <c r="AR61" i="24"/>
  <c r="AQ61" i="24"/>
  <c r="AP61" i="24"/>
  <c r="AO61" i="24"/>
  <c r="AN61" i="24"/>
  <c r="AM61" i="24"/>
  <c r="AL61" i="24"/>
  <c r="AK61" i="24"/>
  <c r="AJ61" i="24"/>
  <c r="AI61" i="24"/>
  <c r="AH61" i="24"/>
  <c r="AG61" i="24"/>
  <c r="AF61" i="24"/>
  <c r="AE61" i="24"/>
  <c r="AD61" i="24"/>
  <c r="AB61" i="24"/>
  <c r="AS59" i="24"/>
  <c r="AR59" i="24"/>
  <c r="AQ59" i="24"/>
  <c r="AP59" i="24"/>
  <c r="AO59" i="24"/>
  <c r="AN59" i="24"/>
  <c r="AM59" i="24"/>
  <c r="AL59" i="24"/>
  <c r="AK59" i="24"/>
  <c r="AJ59" i="24"/>
  <c r="AI59" i="24"/>
  <c r="AH59" i="24"/>
  <c r="AG59" i="24"/>
  <c r="AF59" i="24"/>
  <c r="AE59" i="24"/>
  <c r="AD59" i="24"/>
  <c r="AB59" i="24"/>
  <c r="AS58" i="24"/>
  <c r="AR58" i="24"/>
  <c r="AQ58" i="24"/>
  <c r="AP58" i="24"/>
  <c r="AO58" i="24"/>
  <c r="AN58" i="24"/>
  <c r="AM58" i="24"/>
  <c r="AL58" i="24"/>
  <c r="AK58" i="24"/>
  <c r="AJ58" i="24"/>
  <c r="AI58" i="24"/>
  <c r="AH58" i="24"/>
  <c r="AG58" i="24"/>
  <c r="AF58" i="24"/>
  <c r="AE58" i="24"/>
  <c r="AD58" i="24"/>
  <c r="AB58" i="24"/>
  <c r="AD56" i="24"/>
  <c r="AS55" i="24"/>
  <c r="AR55" i="24"/>
  <c r="AQ55" i="24"/>
  <c r="AP55" i="24"/>
  <c r="AO55" i="24"/>
  <c r="AN55" i="24"/>
  <c r="AM55" i="24"/>
  <c r="AL55" i="24"/>
  <c r="AD55" i="24"/>
  <c r="AD54" i="24"/>
  <c r="AS53" i="24"/>
  <c r="AR53" i="24"/>
  <c r="AQ53" i="24"/>
  <c r="AP53" i="24"/>
  <c r="AO53" i="24"/>
  <c r="AN53" i="24"/>
  <c r="AM53" i="24"/>
  <c r="AL53" i="24"/>
  <c r="AK53" i="24"/>
  <c r="AJ53" i="24"/>
  <c r="AI53" i="24"/>
  <c r="AH53" i="24"/>
  <c r="AG53" i="24"/>
  <c r="AF53" i="24"/>
  <c r="AE53" i="24"/>
  <c r="AD53" i="24"/>
  <c r="AB53" i="24"/>
  <c r="AS52" i="24"/>
  <c r="AR52" i="24"/>
  <c r="AQ52" i="24"/>
  <c r="AP52" i="24"/>
  <c r="AO52" i="24"/>
  <c r="AN52" i="24"/>
  <c r="AM52" i="24"/>
  <c r="AL52" i="24"/>
  <c r="AK52" i="24"/>
  <c r="AJ52" i="24"/>
  <c r="AI52" i="24"/>
  <c r="AH52" i="24"/>
  <c r="AG52" i="24"/>
  <c r="AF52" i="24"/>
  <c r="AE52" i="24"/>
  <c r="AD52" i="24"/>
  <c r="AB52" i="24"/>
  <c r="AH51" i="24"/>
  <c r="AG51" i="24"/>
  <c r="AF51" i="24"/>
  <c r="AE51" i="24"/>
  <c r="AD51" i="24"/>
  <c r="AH50" i="24"/>
  <c r="AG50" i="24"/>
  <c r="AF50" i="24"/>
  <c r="AE50" i="24"/>
  <c r="AD50" i="24"/>
  <c r="AS49" i="24"/>
  <c r="AR49" i="24"/>
  <c r="AQ49" i="24"/>
  <c r="AP49" i="24"/>
  <c r="AO49" i="24"/>
  <c r="AN49" i="24"/>
  <c r="AM49" i="24"/>
  <c r="AL49" i="24"/>
  <c r="AK49" i="24"/>
  <c r="AJ49" i="24"/>
  <c r="AI49" i="24"/>
  <c r="AH49" i="24"/>
  <c r="AG49" i="24"/>
  <c r="AF49" i="24"/>
  <c r="AE49" i="24"/>
  <c r="AD49" i="24"/>
  <c r="AB49" i="24"/>
  <c r="AS46" i="24"/>
  <c r="AR46" i="24"/>
  <c r="AQ46" i="24"/>
  <c r="AP46" i="24"/>
  <c r="AO46" i="24"/>
  <c r="AN46" i="24"/>
  <c r="AM46" i="24"/>
  <c r="AL46" i="24"/>
  <c r="AK46" i="24"/>
  <c r="AJ46" i="24"/>
  <c r="AI46" i="24"/>
  <c r="AH46" i="24"/>
  <c r="AG46" i="24"/>
  <c r="AF46" i="24"/>
  <c r="AE46" i="24"/>
  <c r="AD46" i="24"/>
  <c r="AB46" i="24"/>
  <c r="AS42" i="24"/>
  <c r="AR42" i="24"/>
  <c r="AQ42" i="24"/>
  <c r="AP42" i="24"/>
  <c r="AO42" i="24"/>
  <c r="AN42" i="24"/>
  <c r="AM42" i="24"/>
  <c r="AL42" i="24"/>
  <c r="W81" i="24"/>
  <c r="V81" i="24"/>
  <c r="U81" i="24"/>
  <c r="S81" i="24"/>
  <c r="R81" i="24"/>
  <c r="Q81" i="24"/>
  <c r="P81" i="24"/>
  <c r="O81" i="24"/>
  <c r="N81" i="24"/>
  <c r="M81" i="24"/>
  <c r="L81" i="24"/>
  <c r="K81" i="24"/>
  <c r="J81" i="24"/>
  <c r="I81" i="24"/>
  <c r="H81" i="24"/>
  <c r="G81" i="24"/>
  <c r="F81" i="24"/>
  <c r="E81" i="24"/>
  <c r="D81" i="24"/>
  <c r="C81" i="24"/>
  <c r="B81" i="24"/>
  <c r="A81" i="24"/>
  <c r="W80" i="24"/>
  <c r="V80" i="24"/>
  <c r="U80" i="24"/>
  <c r="S80" i="24"/>
  <c r="R80" i="24"/>
  <c r="Q80" i="24"/>
  <c r="P80" i="24"/>
  <c r="O80" i="24"/>
  <c r="N80" i="24"/>
  <c r="M80" i="24"/>
  <c r="L80" i="24"/>
  <c r="K80" i="24"/>
  <c r="J80" i="24"/>
  <c r="I80" i="24"/>
  <c r="H80" i="24"/>
  <c r="G80" i="24"/>
  <c r="F80" i="24"/>
  <c r="E80" i="24"/>
  <c r="D80" i="24"/>
  <c r="C80" i="24"/>
  <c r="B80" i="24"/>
  <c r="A80" i="24"/>
  <c r="W79" i="24"/>
  <c r="V79" i="24"/>
  <c r="U79" i="24"/>
  <c r="S79" i="24"/>
  <c r="R79" i="24"/>
  <c r="Q79" i="24"/>
  <c r="P79" i="24"/>
  <c r="O79" i="24"/>
  <c r="N79" i="24"/>
  <c r="M79" i="24"/>
  <c r="L79" i="24"/>
  <c r="K79" i="24"/>
  <c r="J79" i="24"/>
  <c r="I79" i="24"/>
  <c r="H79" i="24"/>
  <c r="G79" i="24"/>
  <c r="F79" i="24"/>
  <c r="E79" i="24"/>
  <c r="D79" i="24"/>
  <c r="C79" i="24"/>
  <c r="B79" i="24"/>
  <c r="A79" i="24"/>
  <c r="W78" i="24"/>
  <c r="V78" i="24"/>
  <c r="U78" i="24"/>
  <c r="S78" i="24"/>
  <c r="R78" i="24"/>
  <c r="Q78" i="24"/>
  <c r="P78" i="24"/>
  <c r="O78" i="24"/>
  <c r="N78" i="24"/>
  <c r="M78" i="24"/>
  <c r="L78" i="24"/>
  <c r="K78" i="24"/>
  <c r="J78" i="24"/>
  <c r="I78" i="24"/>
  <c r="H78" i="24"/>
  <c r="G78" i="24"/>
  <c r="F78" i="24"/>
  <c r="E78" i="24"/>
  <c r="D78" i="24"/>
  <c r="C78" i="24"/>
  <c r="B78" i="24"/>
  <c r="A78" i="24"/>
  <c r="W77" i="24"/>
  <c r="V77" i="24"/>
  <c r="U77" i="24"/>
  <c r="S77" i="24"/>
  <c r="R77" i="24"/>
  <c r="Q77" i="24"/>
  <c r="P77" i="24"/>
  <c r="O77" i="24"/>
  <c r="N77" i="24"/>
  <c r="M77" i="24"/>
  <c r="L77" i="24"/>
  <c r="K77" i="24"/>
  <c r="J77" i="24"/>
  <c r="I77" i="24"/>
  <c r="H77" i="24"/>
  <c r="G77" i="24"/>
  <c r="F77" i="24"/>
  <c r="E77" i="24"/>
  <c r="D77" i="24"/>
  <c r="C77" i="24"/>
  <c r="B77" i="24"/>
  <c r="A77" i="24"/>
  <c r="W76" i="24"/>
  <c r="V76" i="24"/>
  <c r="U76" i="24"/>
  <c r="S76" i="24"/>
  <c r="R76" i="24"/>
  <c r="Q76" i="24"/>
  <c r="P76" i="24"/>
  <c r="O76" i="24"/>
  <c r="N76" i="24"/>
  <c r="M76" i="24"/>
  <c r="L76" i="24"/>
  <c r="K76" i="24"/>
  <c r="J76" i="24"/>
  <c r="I76" i="24"/>
  <c r="H76" i="24"/>
  <c r="G76" i="24"/>
  <c r="F76" i="24"/>
  <c r="E76" i="24"/>
  <c r="D76" i="24"/>
  <c r="C76" i="24"/>
  <c r="B76" i="24"/>
  <c r="A76" i="24"/>
  <c r="AA75" i="24"/>
  <c r="Z75" i="24"/>
  <c r="Y75" i="24"/>
  <c r="X75" i="24"/>
  <c r="W75" i="24"/>
  <c r="V75" i="24"/>
  <c r="U75" i="24"/>
  <c r="T75" i="24"/>
  <c r="S75" i="24"/>
  <c r="R75" i="24"/>
  <c r="Q75" i="24"/>
  <c r="P75" i="24"/>
  <c r="O75" i="24"/>
  <c r="N75" i="24"/>
  <c r="M75" i="24"/>
  <c r="L75" i="24"/>
  <c r="K75" i="24"/>
  <c r="J75" i="24"/>
  <c r="I75" i="24"/>
  <c r="H75" i="24"/>
  <c r="G75" i="24"/>
  <c r="F75" i="24"/>
  <c r="E75" i="24"/>
  <c r="D75" i="24"/>
  <c r="C75" i="24"/>
  <c r="B75" i="24"/>
  <c r="A75" i="24"/>
  <c r="AA74" i="24"/>
  <c r="Z74" i="24"/>
  <c r="Y74" i="24"/>
  <c r="X74" i="24"/>
  <c r="W74" i="24"/>
  <c r="V74" i="24"/>
  <c r="U74" i="24"/>
  <c r="T74" i="24"/>
  <c r="S74" i="24"/>
  <c r="R74" i="24"/>
  <c r="Q74" i="24"/>
  <c r="P74" i="24"/>
  <c r="O74" i="24"/>
  <c r="N74" i="24"/>
  <c r="M74" i="24"/>
  <c r="L74" i="24"/>
  <c r="K74" i="24"/>
  <c r="J74" i="24"/>
  <c r="I74" i="24"/>
  <c r="H74" i="24"/>
  <c r="G74" i="24"/>
  <c r="F74" i="24"/>
  <c r="E74" i="24"/>
  <c r="D74" i="24"/>
  <c r="C74" i="24"/>
  <c r="B74" i="24"/>
  <c r="A74" i="24"/>
  <c r="AA73" i="24"/>
  <c r="Z73" i="24"/>
  <c r="Y73" i="24"/>
  <c r="X73" i="24"/>
  <c r="W73" i="24"/>
  <c r="V73" i="24"/>
  <c r="U73" i="24"/>
  <c r="T73" i="24"/>
  <c r="S73" i="24"/>
  <c r="R73" i="24"/>
  <c r="Q73" i="24"/>
  <c r="P73" i="24"/>
  <c r="O73" i="24"/>
  <c r="N73" i="24"/>
  <c r="M73" i="24"/>
  <c r="L73" i="24"/>
  <c r="K73" i="24"/>
  <c r="J73" i="24"/>
  <c r="I73" i="24"/>
  <c r="H73" i="24"/>
  <c r="G73" i="24"/>
  <c r="F73" i="24"/>
  <c r="E73" i="24"/>
  <c r="D73" i="24"/>
  <c r="C73" i="24"/>
  <c r="B73" i="24"/>
  <c r="A73" i="24"/>
  <c r="AA72" i="24"/>
  <c r="Z72" i="24"/>
  <c r="Y72" i="24"/>
  <c r="X72" i="24"/>
  <c r="W72" i="24"/>
  <c r="V72" i="24"/>
  <c r="U72" i="24"/>
  <c r="T72" i="24"/>
  <c r="S72" i="24"/>
  <c r="R72" i="24"/>
  <c r="Q72" i="24"/>
  <c r="P72" i="24"/>
  <c r="O72" i="24"/>
  <c r="N72" i="24"/>
  <c r="M72" i="24"/>
  <c r="L72" i="24"/>
  <c r="K72" i="24"/>
  <c r="J72" i="24"/>
  <c r="I72" i="24"/>
  <c r="H72" i="24"/>
  <c r="G72" i="24"/>
  <c r="F72" i="24"/>
  <c r="E72" i="24"/>
  <c r="D72" i="24"/>
  <c r="C72" i="24"/>
  <c r="B72" i="24"/>
  <c r="A72" i="24"/>
  <c r="P71" i="24"/>
  <c r="O71" i="24"/>
  <c r="N71" i="24"/>
  <c r="M71" i="24"/>
  <c r="L71" i="24"/>
  <c r="K71" i="24"/>
  <c r="J71" i="24"/>
  <c r="I71" i="24"/>
  <c r="H71" i="24"/>
  <c r="G71" i="24"/>
  <c r="F71" i="24"/>
  <c r="E71" i="24"/>
  <c r="D71" i="24"/>
  <c r="C71" i="24"/>
  <c r="B71" i="24"/>
  <c r="A71" i="24"/>
  <c r="P70" i="24"/>
  <c r="O70" i="24"/>
  <c r="N70" i="24"/>
  <c r="M70" i="24"/>
  <c r="L70" i="24"/>
  <c r="K70" i="24"/>
  <c r="J70" i="24"/>
  <c r="I70" i="24"/>
  <c r="H70" i="24"/>
  <c r="G70" i="24"/>
  <c r="F70" i="24"/>
  <c r="E70" i="24"/>
  <c r="D70" i="24"/>
  <c r="C70" i="24"/>
  <c r="B70" i="24"/>
  <c r="A70" i="24"/>
  <c r="P69" i="24"/>
  <c r="O69" i="24"/>
  <c r="N69" i="24"/>
  <c r="M69" i="24"/>
  <c r="L69" i="24"/>
  <c r="K69" i="24"/>
  <c r="J69" i="24"/>
  <c r="I69" i="24"/>
  <c r="H69" i="24"/>
  <c r="G69" i="24"/>
  <c r="F69" i="24"/>
  <c r="E69" i="24"/>
  <c r="D69" i="24"/>
  <c r="C69" i="24"/>
  <c r="B69" i="24"/>
  <c r="A69" i="24"/>
  <c r="P68" i="24"/>
  <c r="O68" i="24"/>
  <c r="N68" i="24"/>
  <c r="M68" i="24"/>
  <c r="L68" i="24"/>
  <c r="K68" i="24"/>
  <c r="J68" i="24"/>
  <c r="I68" i="24"/>
  <c r="H68" i="24"/>
  <c r="G68" i="24"/>
  <c r="F68" i="24"/>
  <c r="E68" i="24"/>
  <c r="D68" i="24"/>
  <c r="C68" i="24"/>
  <c r="B68" i="24"/>
  <c r="A68" i="24"/>
  <c r="P67" i="24"/>
  <c r="O67" i="24"/>
  <c r="N67" i="24"/>
  <c r="M67" i="24"/>
  <c r="L67" i="24"/>
  <c r="K67" i="24"/>
  <c r="J67" i="24"/>
  <c r="I67" i="24"/>
  <c r="H67" i="24"/>
  <c r="G67" i="24"/>
  <c r="F67" i="24"/>
  <c r="E67" i="24"/>
  <c r="D67" i="24"/>
  <c r="C67" i="24"/>
  <c r="B67" i="24"/>
  <c r="A67" i="24"/>
  <c r="P66" i="24"/>
  <c r="O66" i="24"/>
  <c r="N66" i="24"/>
  <c r="M66" i="24"/>
  <c r="L66" i="24"/>
  <c r="K66" i="24"/>
  <c r="J66" i="24"/>
  <c r="I66" i="24"/>
  <c r="H66" i="24"/>
  <c r="G66" i="24"/>
  <c r="F66" i="24"/>
  <c r="E66" i="24"/>
  <c r="D66" i="24"/>
  <c r="C66" i="24"/>
  <c r="B66" i="24"/>
  <c r="A66" i="24"/>
  <c r="P65" i="24"/>
  <c r="O65" i="24"/>
  <c r="N65" i="24"/>
  <c r="M65" i="24"/>
  <c r="L65" i="24"/>
  <c r="K65" i="24"/>
  <c r="J65" i="24"/>
  <c r="I65" i="24"/>
  <c r="H65" i="24"/>
  <c r="G65" i="24"/>
  <c r="F65" i="24"/>
  <c r="E65" i="24"/>
  <c r="D65" i="24"/>
  <c r="C65" i="24"/>
  <c r="B65" i="24"/>
  <c r="A65" i="24"/>
  <c r="AA64" i="24"/>
  <c r="Z64" i="24"/>
  <c r="Y64" i="24"/>
  <c r="X64" i="24"/>
  <c r="W64" i="24"/>
  <c r="V64" i="24"/>
  <c r="U64" i="24"/>
  <c r="T64" i="24"/>
  <c r="S64" i="24"/>
  <c r="R64" i="24"/>
  <c r="Q64" i="24"/>
  <c r="P64" i="24"/>
  <c r="O64" i="24"/>
  <c r="N64" i="24"/>
  <c r="M64" i="24"/>
  <c r="L64" i="24"/>
  <c r="K64" i="24"/>
  <c r="J64" i="24"/>
  <c r="I64" i="24"/>
  <c r="H64" i="24"/>
  <c r="G64" i="24"/>
  <c r="F64" i="24"/>
  <c r="E64" i="24"/>
  <c r="D64" i="24"/>
  <c r="C64" i="24"/>
  <c r="B64" i="24"/>
  <c r="A64" i="24"/>
  <c r="AA63" i="24"/>
  <c r="Z63" i="24"/>
  <c r="Y63" i="24"/>
  <c r="X63" i="24"/>
  <c r="W63" i="24"/>
  <c r="V63" i="24"/>
  <c r="U63" i="24"/>
  <c r="T63" i="24"/>
  <c r="S63" i="24"/>
  <c r="R63" i="24"/>
  <c r="Q63" i="24"/>
  <c r="P63" i="24"/>
  <c r="O63" i="24"/>
  <c r="N63" i="24"/>
  <c r="M63" i="24"/>
  <c r="L63" i="24"/>
  <c r="K63" i="24"/>
  <c r="J63" i="24"/>
  <c r="I63" i="24"/>
  <c r="H63" i="24"/>
  <c r="G63" i="24"/>
  <c r="F63" i="24"/>
  <c r="E63" i="24"/>
  <c r="D63" i="24"/>
  <c r="C63" i="24"/>
  <c r="B63" i="24"/>
  <c r="A63" i="24"/>
  <c r="AA62" i="24"/>
  <c r="Z62" i="24"/>
  <c r="Y62" i="24"/>
  <c r="X62" i="24"/>
  <c r="W62" i="24"/>
  <c r="V62" i="24"/>
  <c r="U62" i="24"/>
  <c r="T62" i="24"/>
  <c r="S62" i="24"/>
  <c r="R62" i="24"/>
  <c r="Q62" i="24"/>
  <c r="P62" i="24"/>
  <c r="O62" i="24"/>
  <c r="N62" i="24"/>
  <c r="M62" i="24"/>
  <c r="L62" i="24"/>
  <c r="K62" i="24"/>
  <c r="J62" i="24"/>
  <c r="I62" i="24"/>
  <c r="H62" i="24"/>
  <c r="G62" i="24"/>
  <c r="F62" i="24"/>
  <c r="E62" i="24"/>
  <c r="D62" i="24"/>
  <c r="C62" i="24"/>
  <c r="B62" i="24"/>
  <c r="A62" i="24"/>
  <c r="AA61" i="24"/>
  <c r="Z61" i="24"/>
  <c r="Y61" i="24"/>
  <c r="X61" i="24"/>
  <c r="W61" i="24"/>
  <c r="V61" i="24"/>
  <c r="U61" i="24"/>
  <c r="T61" i="24"/>
  <c r="S61" i="24"/>
  <c r="R61" i="24"/>
  <c r="Q61" i="24"/>
  <c r="P61" i="24"/>
  <c r="O61" i="24"/>
  <c r="N61" i="24"/>
  <c r="M61" i="24"/>
  <c r="L61" i="24"/>
  <c r="K61" i="24"/>
  <c r="J61" i="24"/>
  <c r="I61" i="24"/>
  <c r="H61" i="24"/>
  <c r="G61" i="24"/>
  <c r="F61" i="24"/>
  <c r="E61" i="24"/>
  <c r="D61" i="24"/>
  <c r="C61" i="24"/>
  <c r="B61" i="24"/>
  <c r="A61" i="24"/>
  <c r="P60" i="24"/>
  <c r="O60" i="24"/>
  <c r="N60" i="24"/>
  <c r="M60" i="24"/>
  <c r="L60" i="24"/>
  <c r="K60" i="24"/>
  <c r="J60" i="24"/>
  <c r="I60" i="24"/>
  <c r="H60" i="24"/>
  <c r="G60" i="24"/>
  <c r="F60" i="24"/>
  <c r="E60" i="24"/>
  <c r="D60" i="24"/>
  <c r="C60" i="24"/>
  <c r="B60" i="24"/>
  <c r="A60" i="24"/>
  <c r="AA59" i="24"/>
  <c r="Z59" i="24"/>
  <c r="Y59" i="24"/>
  <c r="X59" i="24"/>
  <c r="W59" i="24"/>
  <c r="V59" i="24"/>
  <c r="U59" i="24"/>
  <c r="T59" i="24"/>
  <c r="S59" i="24"/>
  <c r="R59" i="24"/>
  <c r="Q59" i="24"/>
  <c r="P59" i="24"/>
  <c r="O59" i="24"/>
  <c r="N59" i="24"/>
  <c r="M59" i="24"/>
  <c r="L59" i="24"/>
  <c r="K59" i="24"/>
  <c r="J59" i="24"/>
  <c r="I59" i="24"/>
  <c r="H59" i="24"/>
  <c r="G59" i="24"/>
  <c r="F59" i="24"/>
  <c r="E59" i="24"/>
  <c r="D59" i="24"/>
  <c r="C59" i="24"/>
  <c r="B59" i="24"/>
  <c r="A59" i="24"/>
  <c r="AA58" i="24"/>
  <c r="Z58" i="24"/>
  <c r="Y58" i="24"/>
  <c r="X58" i="24"/>
  <c r="W58" i="24"/>
  <c r="V58" i="24"/>
  <c r="U58" i="24"/>
  <c r="T58" i="24"/>
  <c r="S58" i="24"/>
  <c r="R58" i="24"/>
  <c r="Q58" i="24"/>
  <c r="P58" i="24"/>
  <c r="O58" i="24"/>
  <c r="N58" i="24"/>
  <c r="M58" i="24"/>
  <c r="L58" i="24"/>
  <c r="K58" i="24"/>
  <c r="J58" i="24"/>
  <c r="I58" i="24"/>
  <c r="H58" i="24"/>
  <c r="G58" i="24"/>
  <c r="F58" i="24"/>
  <c r="E58" i="24"/>
  <c r="D58" i="24"/>
  <c r="C58" i="24"/>
  <c r="B58" i="24"/>
  <c r="A58" i="24"/>
  <c r="P57" i="24"/>
  <c r="O57" i="24"/>
  <c r="N57" i="24"/>
  <c r="M57" i="24"/>
  <c r="L57" i="24"/>
  <c r="K57" i="24"/>
  <c r="J57" i="24"/>
  <c r="I57" i="24"/>
  <c r="H57" i="24"/>
  <c r="G57" i="24"/>
  <c r="F57" i="24"/>
  <c r="E57" i="24"/>
  <c r="D57" i="24"/>
  <c r="C57" i="24"/>
  <c r="B57" i="24"/>
  <c r="A57" i="24"/>
  <c r="P56" i="24"/>
  <c r="O56" i="24"/>
  <c r="N56" i="24"/>
  <c r="M56" i="24"/>
  <c r="L56" i="24"/>
  <c r="K56" i="24"/>
  <c r="J56" i="24"/>
  <c r="I56" i="24"/>
  <c r="H56" i="24"/>
  <c r="G56" i="24"/>
  <c r="F56" i="24"/>
  <c r="E56" i="24"/>
  <c r="D56" i="24"/>
  <c r="C56" i="24"/>
  <c r="B56" i="24"/>
  <c r="A56" i="24"/>
  <c r="P55" i="24"/>
  <c r="O55" i="24"/>
  <c r="N55" i="24"/>
  <c r="M55" i="24"/>
  <c r="L55" i="24"/>
  <c r="K55" i="24"/>
  <c r="J55" i="24"/>
  <c r="I55" i="24"/>
  <c r="H55" i="24"/>
  <c r="G55" i="24"/>
  <c r="F55" i="24"/>
  <c r="E55" i="24"/>
  <c r="D55" i="24"/>
  <c r="C55" i="24"/>
  <c r="B55" i="24"/>
  <c r="A55" i="24"/>
  <c r="Q54" i="24"/>
  <c r="P54" i="24"/>
  <c r="O54" i="24"/>
  <c r="N54" i="24"/>
  <c r="M54" i="24"/>
  <c r="L54" i="24"/>
  <c r="K54" i="24"/>
  <c r="J54" i="24"/>
  <c r="I54" i="24"/>
  <c r="H54" i="24"/>
  <c r="G54" i="24"/>
  <c r="F54" i="24"/>
  <c r="E54" i="24"/>
  <c r="D54" i="24"/>
  <c r="C54" i="24"/>
  <c r="B54" i="24"/>
  <c r="A54" i="24"/>
  <c r="AA53" i="24"/>
  <c r="Z53" i="24"/>
  <c r="Y53" i="24"/>
  <c r="X53" i="24"/>
  <c r="W53" i="24"/>
  <c r="V53" i="24"/>
  <c r="U53" i="24"/>
  <c r="T53" i="24"/>
  <c r="S53" i="24"/>
  <c r="R53" i="24"/>
  <c r="Q53" i="24"/>
  <c r="P53" i="24"/>
  <c r="O53" i="24"/>
  <c r="N53" i="24"/>
  <c r="M53" i="24"/>
  <c r="L53" i="24"/>
  <c r="K53" i="24"/>
  <c r="J53" i="24"/>
  <c r="I53" i="24"/>
  <c r="H53" i="24"/>
  <c r="G53" i="24"/>
  <c r="F53" i="24"/>
  <c r="E53" i="24"/>
  <c r="D53" i="24"/>
  <c r="C53" i="24"/>
  <c r="B53" i="24"/>
  <c r="A53" i="24"/>
  <c r="AA52" i="24"/>
  <c r="Z52" i="24"/>
  <c r="Y52" i="24"/>
  <c r="X52" i="24"/>
  <c r="W52" i="24"/>
  <c r="V52" i="24"/>
  <c r="U52" i="24"/>
  <c r="T52" i="24"/>
  <c r="S52" i="24"/>
  <c r="R52" i="24"/>
  <c r="Q52" i="24"/>
  <c r="P52" i="24"/>
  <c r="O52" i="24"/>
  <c r="N52" i="24"/>
  <c r="M52" i="24"/>
  <c r="L52" i="24"/>
  <c r="K52" i="24"/>
  <c r="J52" i="24"/>
  <c r="I52" i="24"/>
  <c r="H52" i="24"/>
  <c r="G52" i="24"/>
  <c r="F52" i="24"/>
  <c r="E52" i="24"/>
  <c r="D52" i="24"/>
  <c r="C52" i="24"/>
  <c r="B52" i="24"/>
  <c r="A52" i="24"/>
  <c r="P51" i="24"/>
  <c r="O51" i="24"/>
  <c r="N51" i="24"/>
  <c r="M51" i="24"/>
  <c r="L51" i="24"/>
  <c r="K51" i="24"/>
  <c r="J51" i="24"/>
  <c r="I51" i="24"/>
  <c r="H51" i="24"/>
  <c r="G51" i="24"/>
  <c r="F51" i="24"/>
  <c r="E51" i="24"/>
  <c r="D51" i="24"/>
  <c r="C51" i="24"/>
  <c r="B51" i="24"/>
  <c r="A51" i="24"/>
  <c r="P50" i="24"/>
  <c r="O50" i="24"/>
  <c r="N50" i="24"/>
  <c r="M50" i="24"/>
  <c r="L50" i="24"/>
  <c r="K50" i="24"/>
  <c r="J50" i="24"/>
  <c r="I50" i="24"/>
  <c r="H50" i="24"/>
  <c r="G50" i="24"/>
  <c r="F50" i="24"/>
  <c r="E50" i="24"/>
  <c r="D50" i="24"/>
  <c r="C50" i="24"/>
  <c r="B50" i="24"/>
  <c r="A50" i="24"/>
  <c r="AA49" i="24"/>
  <c r="Z49" i="24"/>
  <c r="Y49" i="24"/>
  <c r="X49" i="24"/>
  <c r="W49" i="24"/>
  <c r="V49" i="24"/>
  <c r="U49" i="24"/>
  <c r="T49" i="24"/>
  <c r="S49" i="24"/>
  <c r="R49" i="24"/>
  <c r="Q49" i="24"/>
  <c r="P49" i="24"/>
  <c r="O49" i="24"/>
  <c r="N49" i="24"/>
  <c r="M49" i="24"/>
  <c r="L49" i="24"/>
  <c r="K49" i="24"/>
  <c r="J49" i="24"/>
  <c r="I49" i="24"/>
  <c r="H49" i="24"/>
  <c r="G49" i="24"/>
  <c r="F49" i="24"/>
  <c r="E49" i="24"/>
  <c r="D49" i="24"/>
  <c r="C49" i="24"/>
  <c r="B49" i="24"/>
  <c r="A49" i="24"/>
  <c r="P48" i="24"/>
  <c r="O48" i="24"/>
  <c r="N48" i="24"/>
  <c r="M48" i="24"/>
  <c r="L48" i="24"/>
  <c r="K48" i="24"/>
  <c r="J48" i="24"/>
  <c r="I48" i="24"/>
  <c r="H48" i="24"/>
  <c r="G48" i="24"/>
  <c r="F48" i="24"/>
  <c r="E48" i="24"/>
  <c r="D48" i="24"/>
  <c r="C48" i="24"/>
  <c r="B48" i="24"/>
  <c r="A48" i="24"/>
  <c r="P47" i="24"/>
  <c r="O47" i="24"/>
  <c r="N47" i="24"/>
  <c r="M47" i="24"/>
  <c r="L47" i="24"/>
  <c r="K47" i="24"/>
  <c r="J47" i="24"/>
  <c r="I47" i="24"/>
  <c r="H47" i="24"/>
  <c r="G47" i="24"/>
  <c r="F47" i="24"/>
  <c r="E47" i="24"/>
  <c r="D47" i="24"/>
  <c r="C47" i="24"/>
  <c r="B47" i="24"/>
  <c r="A47" i="24"/>
  <c r="AA46" i="24"/>
  <c r="Z46" i="24"/>
  <c r="Y46" i="24"/>
  <c r="X46" i="24"/>
  <c r="W46" i="24"/>
  <c r="V46" i="24"/>
  <c r="U46" i="24"/>
  <c r="T46" i="24"/>
  <c r="S46" i="24"/>
  <c r="R46" i="24"/>
  <c r="Q46" i="24"/>
  <c r="P46" i="24"/>
  <c r="O46" i="24"/>
  <c r="N46" i="24"/>
  <c r="M46" i="24"/>
  <c r="L46" i="24"/>
  <c r="K46" i="24"/>
  <c r="J46" i="24"/>
  <c r="I46" i="24"/>
  <c r="H46" i="24"/>
  <c r="G46" i="24"/>
  <c r="F46" i="24"/>
  <c r="E46" i="24"/>
  <c r="D46" i="24"/>
  <c r="C46" i="24"/>
  <c r="B46" i="24"/>
  <c r="A46" i="24"/>
  <c r="P45" i="24"/>
  <c r="O45" i="24"/>
  <c r="N45" i="24"/>
  <c r="M45" i="24"/>
  <c r="L45" i="24"/>
  <c r="K45" i="24"/>
  <c r="J45" i="24"/>
  <c r="I45" i="24"/>
  <c r="H45" i="24"/>
  <c r="G45" i="24"/>
  <c r="F45" i="24"/>
  <c r="E45" i="24"/>
  <c r="D45" i="24"/>
  <c r="C45" i="24"/>
  <c r="B45" i="24"/>
  <c r="A45" i="24"/>
  <c r="P44" i="24"/>
  <c r="O44" i="24"/>
  <c r="N44" i="24"/>
  <c r="M44" i="24"/>
  <c r="L44" i="24"/>
  <c r="K44" i="24"/>
  <c r="J44" i="24"/>
  <c r="I44" i="24"/>
  <c r="H44" i="24"/>
  <c r="G44" i="24"/>
  <c r="F44" i="24"/>
  <c r="E44" i="24"/>
  <c r="D44" i="24"/>
  <c r="C44" i="24"/>
  <c r="B44" i="24"/>
  <c r="A44" i="24"/>
  <c r="P43" i="24"/>
  <c r="O43" i="24"/>
  <c r="N43" i="24"/>
  <c r="M43" i="24"/>
  <c r="L43" i="24"/>
  <c r="K43" i="24"/>
  <c r="J43" i="24"/>
  <c r="I43" i="24"/>
  <c r="H43" i="24"/>
  <c r="G43" i="24"/>
  <c r="F43" i="24"/>
  <c r="E43" i="24"/>
  <c r="D43" i="24"/>
  <c r="C43" i="24"/>
  <c r="B43" i="24"/>
  <c r="A43" i="24"/>
  <c r="P42" i="24"/>
  <c r="O42" i="24"/>
  <c r="N42" i="24"/>
  <c r="M42" i="24"/>
  <c r="L42" i="24"/>
  <c r="K42" i="24"/>
  <c r="J42" i="24"/>
  <c r="I42" i="24"/>
  <c r="H42" i="24"/>
  <c r="G42" i="24"/>
  <c r="F42" i="24"/>
  <c r="E42" i="24"/>
  <c r="D42" i="24"/>
  <c r="C42" i="24"/>
  <c r="B42" i="24"/>
  <c r="A42" i="24"/>
  <c r="P41" i="24"/>
  <c r="O41" i="24"/>
  <c r="N41" i="24"/>
  <c r="M41" i="24"/>
  <c r="L41" i="24"/>
  <c r="K41" i="24"/>
  <c r="J41" i="24"/>
  <c r="I41" i="24"/>
  <c r="H41" i="24"/>
  <c r="G41" i="24"/>
  <c r="F41" i="24"/>
  <c r="E41" i="24"/>
  <c r="D41" i="24"/>
  <c r="C41" i="24"/>
  <c r="B41" i="24"/>
  <c r="A41" i="24"/>
  <c r="P39" i="24"/>
  <c r="O39" i="24"/>
  <c r="N39" i="24"/>
  <c r="M39" i="24"/>
  <c r="L39" i="24"/>
  <c r="K39" i="24"/>
  <c r="J39" i="24"/>
  <c r="I39" i="24"/>
  <c r="H39" i="24"/>
  <c r="G39" i="24"/>
  <c r="F39" i="24"/>
  <c r="E39" i="24"/>
  <c r="D39" i="24"/>
  <c r="C39" i="24"/>
  <c r="B39" i="24"/>
  <c r="A39" i="24"/>
  <c r="AS38" i="24"/>
  <c r="AR38" i="24"/>
  <c r="AQ38" i="24"/>
  <c r="AP38" i="24"/>
  <c r="AO38" i="24"/>
  <c r="AN38" i="24"/>
  <c r="AM38" i="24"/>
  <c r="AL38" i="24"/>
  <c r="AK38" i="24"/>
  <c r="P38" i="24"/>
  <c r="O38" i="24"/>
  <c r="N38" i="24"/>
  <c r="M38" i="24"/>
  <c r="L38" i="24"/>
  <c r="K38" i="24"/>
  <c r="J38" i="24"/>
  <c r="I38" i="24"/>
  <c r="H38" i="24"/>
  <c r="G38" i="24"/>
  <c r="F38" i="24"/>
  <c r="E38" i="24"/>
  <c r="D38" i="24"/>
  <c r="C38" i="24"/>
  <c r="B38" i="24"/>
  <c r="A38" i="24"/>
  <c r="AS37" i="24"/>
  <c r="AR37" i="24"/>
  <c r="AQ37" i="24"/>
  <c r="AP37" i="24"/>
  <c r="AO37" i="24"/>
  <c r="AN37" i="24"/>
  <c r="AM37" i="24"/>
  <c r="AL37" i="24"/>
  <c r="AK37" i="24"/>
  <c r="AJ37" i="24"/>
  <c r="AI37" i="24"/>
  <c r="AH37" i="24"/>
  <c r="AG37" i="24"/>
  <c r="AF37" i="24"/>
  <c r="AE37" i="24"/>
  <c r="AD37" i="24"/>
  <c r="AB37" i="24"/>
  <c r="Z37" i="24"/>
  <c r="X37" i="24"/>
  <c r="W37" i="24"/>
  <c r="V37" i="24"/>
  <c r="U37" i="24"/>
  <c r="T37" i="24"/>
  <c r="S37" i="24"/>
  <c r="R37" i="24"/>
  <c r="Q37" i="24"/>
  <c r="P37" i="24"/>
  <c r="O37" i="24"/>
  <c r="N37" i="24"/>
  <c r="M37" i="24"/>
  <c r="L37" i="24"/>
  <c r="K37" i="24"/>
  <c r="J37" i="24"/>
  <c r="I37" i="24"/>
  <c r="H37" i="24"/>
  <c r="G37" i="24"/>
  <c r="F37" i="24"/>
  <c r="E37" i="24"/>
  <c r="D37" i="24"/>
  <c r="C37" i="24"/>
  <c r="B37" i="24"/>
  <c r="A37" i="24"/>
  <c r="AD36" i="24"/>
  <c r="T36" i="24"/>
  <c r="S36" i="24"/>
  <c r="R36" i="24"/>
  <c r="Q36" i="24"/>
  <c r="P36" i="24"/>
  <c r="O36" i="24"/>
  <c r="N36" i="24"/>
  <c r="M36" i="24"/>
  <c r="L36" i="24"/>
  <c r="K36" i="24"/>
  <c r="J36" i="24"/>
  <c r="I36" i="24"/>
  <c r="H36" i="24"/>
  <c r="G36" i="24"/>
  <c r="F36" i="24"/>
  <c r="E36" i="24"/>
  <c r="D36" i="24"/>
  <c r="C36" i="24"/>
  <c r="B36" i="24"/>
  <c r="A36" i="24"/>
  <c r="AD35" i="24"/>
  <c r="T35" i="24"/>
  <c r="S35" i="24"/>
  <c r="R35" i="24"/>
  <c r="Q35" i="24"/>
  <c r="P35" i="24"/>
  <c r="O35" i="24"/>
  <c r="N35" i="24"/>
  <c r="M35" i="24"/>
  <c r="L35" i="24"/>
  <c r="K35" i="24"/>
  <c r="J35" i="24"/>
  <c r="I35" i="24"/>
  <c r="H35" i="24"/>
  <c r="G35" i="24"/>
  <c r="F35" i="24"/>
  <c r="E35" i="24"/>
  <c r="D35" i="24"/>
  <c r="C35" i="24"/>
  <c r="B35" i="24"/>
  <c r="A35" i="24"/>
  <c r="P34" i="24"/>
  <c r="O34" i="24"/>
  <c r="N34" i="24"/>
  <c r="M34" i="24"/>
  <c r="L34" i="24"/>
  <c r="K34" i="24"/>
  <c r="J34" i="24"/>
  <c r="I34" i="24"/>
  <c r="H34" i="24"/>
  <c r="G34" i="24"/>
  <c r="F34" i="24"/>
  <c r="E34" i="24"/>
  <c r="D34" i="24"/>
  <c r="C34" i="24"/>
  <c r="B34" i="24"/>
  <c r="A34" i="24"/>
  <c r="AD33" i="24"/>
  <c r="T33" i="24"/>
  <c r="S33" i="24"/>
  <c r="R33" i="24"/>
  <c r="Q33" i="24"/>
  <c r="P33" i="24"/>
  <c r="O33" i="24"/>
  <c r="N33" i="24"/>
  <c r="M33" i="24"/>
  <c r="L33" i="24"/>
  <c r="K33" i="24"/>
  <c r="J33" i="24"/>
  <c r="I33" i="24"/>
  <c r="H33" i="24"/>
  <c r="G33" i="24"/>
  <c r="F33" i="24"/>
  <c r="E33" i="24"/>
  <c r="D33" i="24"/>
  <c r="C33" i="24"/>
  <c r="B33" i="24"/>
  <c r="A33" i="24"/>
  <c r="AD32" i="24"/>
  <c r="T32" i="24"/>
  <c r="S32" i="24"/>
  <c r="R32" i="24"/>
  <c r="Q32" i="24"/>
  <c r="P32" i="24"/>
  <c r="O32" i="24"/>
  <c r="N32" i="24"/>
  <c r="M32" i="24"/>
  <c r="L32" i="24"/>
  <c r="K32" i="24"/>
  <c r="J32" i="24"/>
  <c r="I32" i="24"/>
  <c r="H32" i="24"/>
  <c r="G32" i="24"/>
  <c r="F32" i="24"/>
  <c r="E32" i="24"/>
  <c r="D32" i="24"/>
  <c r="C32" i="24"/>
  <c r="B32" i="24"/>
  <c r="A32" i="24"/>
  <c r="P31" i="24"/>
  <c r="O31" i="24"/>
  <c r="N31" i="24"/>
  <c r="M31" i="24"/>
  <c r="L31" i="24"/>
  <c r="K31" i="24"/>
  <c r="J31" i="24"/>
  <c r="I31" i="24"/>
  <c r="H31" i="24"/>
  <c r="G31" i="24"/>
  <c r="F31" i="24"/>
  <c r="E31" i="24"/>
  <c r="D31" i="24"/>
  <c r="C31" i="24"/>
  <c r="B31" i="24"/>
  <c r="A31" i="24"/>
  <c r="P30" i="24"/>
  <c r="O30" i="24"/>
  <c r="N30" i="24"/>
  <c r="M30" i="24"/>
  <c r="L30" i="24"/>
  <c r="K30" i="24"/>
  <c r="J30" i="24"/>
  <c r="I30" i="24"/>
  <c r="H30" i="24"/>
  <c r="G30" i="24"/>
  <c r="F30" i="24"/>
  <c r="E30" i="24"/>
  <c r="D30" i="24"/>
  <c r="C30" i="24"/>
  <c r="B30" i="24"/>
  <c r="A30" i="24"/>
  <c r="AS29" i="24"/>
  <c r="AR29" i="24"/>
  <c r="AQ29" i="24"/>
  <c r="AP29" i="24"/>
  <c r="AO29" i="24"/>
  <c r="AN29" i="24"/>
  <c r="AM29" i="24"/>
  <c r="AL29" i="24"/>
  <c r="AK29" i="24"/>
  <c r="AJ29" i="24"/>
  <c r="AI29" i="24"/>
  <c r="AH29" i="24"/>
  <c r="AG29" i="24"/>
  <c r="AF29" i="24"/>
  <c r="AE29" i="24"/>
  <c r="AD29" i="24"/>
  <c r="AB29" i="24"/>
  <c r="AA29" i="24"/>
  <c r="Z29" i="24"/>
  <c r="Y29" i="24"/>
  <c r="X29" i="24"/>
  <c r="W29" i="24"/>
  <c r="V29" i="24"/>
  <c r="U29" i="24"/>
  <c r="T29" i="24"/>
  <c r="S29" i="24"/>
  <c r="R29" i="24"/>
  <c r="P29" i="24"/>
  <c r="O29" i="24"/>
  <c r="N29" i="24"/>
  <c r="M29" i="24"/>
  <c r="L29" i="24"/>
  <c r="K29" i="24"/>
  <c r="J29" i="24"/>
  <c r="I29" i="24"/>
  <c r="H29" i="24"/>
  <c r="G29" i="24"/>
  <c r="F29" i="24"/>
  <c r="E29" i="24"/>
  <c r="D29" i="24"/>
  <c r="C29" i="24"/>
  <c r="B29" i="24"/>
  <c r="A29" i="24"/>
  <c r="P28" i="24"/>
  <c r="O28" i="24"/>
  <c r="N28" i="24"/>
  <c r="M28" i="24"/>
  <c r="L28" i="24"/>
  <c r="K28" i="24"/>
  <c r="J28" i="24"/>
  <c r="I28" i="24"/>
  <c r="H28" i="24"/>
  <c r="G28" i="24"/>
  <c r="F28" i="24"/>
  <c r="E28" i="24"/>
  <c r="D28" i="24"/>
  <c r="C28" i="24"/>
  <c r="B28" i="24"/>
  <c r="A28" i="24"/>
  <c r="P27" i="24"/>
  <c r="O27" i="24"/>
  <c r="N27" i="24"/>
  <c r="M27" i="24"/>
  <c r="L27" i="24"/>
  <c r="K27" i="24"/>
  <c r="J27" i="24"/>
  <c r="I27" i="24"/>
  <c r="H27" i="24"/>
  <c r="G27" i="24"/>
  <c r="F27" i="24"/>
  <c r="E27" i="24"/>
  <c r="D27" i="24"/>
  <c r="C27" i="24"/>
  <c r="B27" i="24"/>
  <c r="A27" i="24"/>
  <c r="P26" i="24"/>
  <c r="O26" i="24"/>
  <c r="N26" i="24"/>
  <c r="M26" i="24"/>
  <c r="L26" i="24"/>
  <c r="K26" i="24"/>
  <c r="J26" i="24"/>
  <c r="I26" i="24"/>
  <c r="H26" i="24"/>
  <c r="G26" i="24"/>
  <c r="F26" i="24"/>
  <c r="E26" i="24"/>
  <c r="D26" i="24"/>
  <c r="C26" i="24"/>
  <c r="B26" i="24"/>
  <c r="A26" i="24"/>
  <c r="AS25" i="24"/>
  <c r="AR25" i="24"/>
  <c r="AQ25" i="24"/>
  <c r="AP25" i="24"/>
  <c r="AO25" i="24"/>
  <c r="AN25" i="24"/>
  <c r="AM25" i="24"/>
  <c r="AL25" i="24"/>
  <c r="AJ25" i="24"/>
  <c r="AI25" i="24"/>
  <c r="AH25" i="24"/>
  <c r="AG25" i="24"/>
  <c r="AF25" i="24"/>
  <c r="AE25" i="24"/>
  <c r="AD25" i="24"/>
  <c r="AB25" i="24"/>
  <c r="AA25" i="24"/>
  <c r="Z25" i="24"/>
  <c r="Y25" i="24"/>
  <c r="X25" i="24"/>
  <c r="W25" i="24"/>
  <c r="V25" i="24"/>
  <c r="U25" i="24"/>
  <c r="T25" i="24"/>
  <c r="S25" i="24"/>
  <c r="R25" i="24"/>
  <c r="Q25" i="24"/>
  <c r="P25" i="24"/>
  <c r="O25" i="24"/>
  <c r="N25" i="24"/>
  <c r="M25" i="24"/>
  <c r="L25" i="24"/>
  <c r="K25" i="24"/>
  <c r="J25" i="24"/>
  <c r="I25" i="24"/>
  <c r="H25" i="24"/>
  <c r="G25" i="24"/>
  <c r="F25" i="24"/>
  <c r="E25" i="24"/>
  <c r="D25" i="24"/>
  <c r="C25" i="24"/>
  <c r="B25" i="24"/>
  <c r="A25" i="24"/>
  <c r="P24" i="24"/>
  <c r="O24" i="24"/>
  <c r="N24" i="24"/>
  <c r="M24" i="24"/>
  <c r="L24" i="24"/>
  <c r="K24" i="24"/>
  <c r="J24" i="24"/>
  <c r="I24" i="24"/>
  <c r="H24" i="24"/>
  <c r="G24" i="24"/>
  <c r="F24" i="24"/>
  <c r="E24" i="24"/>
  <c r="D24" i="24"/>
  <c r="C24" i="24"/>
  <c r="B24" i="24"/>
  <c r="A24" i="24"/>
  <c r="P23" i="24"/>
  <c r="O23" i="24"/>
  <c r="N23" i="24"/>
  <c r="M23" i="24"/>
  <c r="L23" i="24"/>
  <c r="K23" i="24"/>
  <c r="J23" i="24"/>
  <c r="I23" i="24"/>
  <c r="H23" i="24"/>
  <c r="G23" i="24"/>
  <c r="F23" i="24"/>
  <c r="E23" i="24"/>
  <c r="D23" i="24"/>
  <c r="C23" i="24"/>
  <c r="B23" i="24"/>
  <c r="A23" i="24"/>
  <c r="P22" i="24"/>
  <c r="O22" i="24"/>
  <c r="N22" i="24"/>
  <c r="M22" i="24"/>
  <c r="L22" i="24"/>
  <c r="K22" i="24"/>
  <c r="J22" i="24"/>
  <c r="I22" i="24"/>
  <c r="H22" i="24"/>
  <c r="G22" i="24"/>
  <c r="F22" i="24"/>
  <c r="E22" i="24"/>
  <c r="D22" i="24"/>
  <c r="C22" i="24"/>
  <c r="B22" i="24"/>
  <c r="A22" i="24"/>
  <c r="P21" i="24"/>
  <c r="O21" i="24"/>
  <c r="N21" i="24"/>
  <c r="M21" i="24"/>
  <c r="L21" i="24"/>
  <c r="K21" i="24"/>
  <c r="J21" i="24"/>
  <c r="I21" i="24"/>
  <c r="H21" i="24"/>
  <c r="G21" i="24"/>
  <c r="F21" i="24"/>
  <c r="E21" i="24"/>
  <c r="D21" i="24"/>
  <c r="C21" i="24"/>
  <c r="B21" i="24"/>
  <c r="A21" i="24"/>
  <c r="P20" i="24"/>
  <c r="O20" i="24"/>
  <c r="N20" i="24"/>
  <c r="M20" i="24"/>
  <c r="L20" i="24"/>
  <c r="K20" i="24"/>
  <c r="J20" i="24"/>
  <c r="I20" i="24"/>
  <c r="H20" i="24"/>
  <c r="G20" i="24"/>
  <c r="F20" i="24"/>
  <c r="E20" i="24"/>
  <c r="D20" i="24"/>
  <c r="C20" i="24"/>
  <c r="B20" i="24"/>
  <c r="A20" i="24"/>
  <c r="P19" i="24"/>
  <c r="O19" i="24"/>
  <c r="N19" i="24"/>
  <c r="M19" i="24"/>
  <c r="L19" i="24"/>
  <c r="K19" i="24"/>
  <c r="J19" i="24"/>
  <c r="I19" i="24"/>
  <c r="H19" i="24"/>
  <c r="G19" i="24"/>
  <c r="F19" i="24"/>
  <c r="E19" i="24"/>
  <c r="D19" i="24"/>
  <c r="C19" i="24"/>
  <c r="B19" i="24"/>
  <c r="A19" i="24"/>
  <c r="P18" i="24"/>
  <c r="O18" i="24"/>
  <c r="N18" i="24"/>
  <c r="M18" i="24"/>
  <c r="L18" i="24"/>
  <c r="K18" i="24"/>
  <c r="J18" i="24"/>
  <c r="I18" i="24"/>
  <c r="H18" i="24"/>
  <c r="G18" i="24"/>
  <c r="F18" i="24"/>
  <c r="E18" i="24"/>
  <c r="D18" i="24"/>
  <c r="C18" i="24"/>
  <c r="B18" i="24"/>
  <c r="A18" i="24"/>
  <c r="P17" i="24"/>
  <c r="O17" i="24"/>
  <c r="N17" i="24"/>
  <c r="M17" i="24"/>
  <c r="L17" i="24"/>
  <c r="K17" i="24"/>
  <c r="J17" i="24"/>
  <c r="I17" i="24"/>
  <c r="H17" i="24"/>
  <c r="G17" i="24"/>
  <c r="F17" i="24"/>
  <c r="E17" i="24"/>
  <c r="D17" i="24"/>
  <c r="C17" i="24"/>
  <c r="B17" i="24"/>
  <c r="A17" i="24"/>
  <c r="P16" i="24"/>
  <c r="O16" i="24"/>
  <c r="N16" i="24"/>
  <c r="M16" i="24"/>
  <c r="L16" i="24"/>
  <c r="K16" i="24"/>
  <c r="J16" i="24"/>
  <c r="I16" i="24"/>
  <c r="H16" i="24"/>
  <c r="G16" i="24"/>
  <c r="F16" i="24"/>
  <c r="E16" i="24"/>
  <c r="D16" i="24"/>
  <c r="C16" i="24"/>
  <c r="B16" i="24"/>
  <c r="A16" i="24"/>
  <c r="P15" i="24"/>
  <c r="O15" i="24"/>
  <c r="N15" i="24"/>
  <c r="M15" i="24"/>
  <c r="L15" i="24"/>
  <c r="K15" i="24"/>
  <c r="J15" i="24"/>
  <c r="I15" i="24"/>
  <c r="H15" i="24"/>
  <c r="G15" i="24"/>
  <c r="F15" i="24"/>
  <c r="E15" i="24"/>
  <c r="D15" i="24"/>
  <c r="C15" i="24"/>
  <c r="B15" i="24"/>
  <c r="A15" i="24"/>
  <c r="P14" i="24"/>
  <c r="O14" i="24"/>
  <c r="N14" i="24"/>
  <c r="M14" i="24"/>
  <c r="L14" i="24"/>
  <c r="K14" i="24"/>
  <c r="J14" i="24"/>
  <c r="I14" i="24"/>
  <c r="H14" i="24"/>
  <c r="G14" i="24"/>
  <c r="F14" i="24"/>
  <c r="E14" i="24"/>
  <c r="D14" i="24"/>
  <c r="C14" i="24"/>
  <c r="B14" i="24"/>
  <c r="A14" i="24"/>
  <c r="P13" i="24"/>
  <c r="O13" i="24"/>
  <c r="N13" i="24"/>
  <c r="M13" i="24"/>
  <c r="L13" i="24"/>
  <c r="K13" i="24"/>
  <c r="J13" i="24"/>
  <c r="I13" i="24"/>
  <c r="H13" i="24"/>
  <c r="G13" i="24"/>
  <c r="F13" i="24"/>
  <c r="E13" i="24"/>
  <c r="D13" i="24"/>
  <c r="C13" i="24"/>
  <c r="B13" i="24"/>
  <c r="A13" i="24"/>
  <c r="P12" i="24"/>
  <c r="O12" i="24"/>
  <c r="N12" i="24"/>
  <c r="M12" i="24"/>
  <c r="L12" i="24"/>
  <c r="K12" i="24"/>
  <c r="J12" i="24"/>
  <c r="I12" i="24"/>
  <c r="H12" i="24"/>
  <c r="G12" i="24"/>
  <c r="F12" i="24"/>
  <c r="E12" i="24"/>
  <c r="D12" i="24"/>
  <c r="C12" i="24"/>
  <c r="B12" i="24"/>
  <c r="A12" i="24"/>
  <c r="P11" i="24"/>
  <c r="O11" i="24"/>
  <c r="N11" i="24"/>
  <c r="M11" i="24"/>
  <c r="L11" i="24"/>
  <c r="K11" i="24"/>
  <c r="J11" i="24"/>
  <c r="I11" i="24"/>
  <c r="H11" i="24"/>
  <c r="G11" i="24"/>
  <c r="F11" i="24"/>
  <c r="E11" i="24"/>
  <c r="D11" i="24"/>
  <c r="C11" i="24"/>
  <c r="B11" i="24"/>
  <c r="A11" i="24"/>
  <c r="P10" i="24"/>
  <c r="O10" i="24"/>
  <c r="N10" i="24"/>
  <c r="M10" i="24"/>
  <c r="L10" i="24"/>
  <c r="K10" i="24"/>
  <c r="J10" i="24"/>
  <c r="I10" i="24"/>
  <c r="H10" i="24"/>
  <c r="G10" i="24"/>
  <c r="F10" i="24"/>
  <c r="E10" i="24"/>
  <c r="D10" i="24"/>
  <c r="C10" i="24"/>
  <c r="B10" i="24"/>
  <c r="A10" i="24"/>
  <c r="P8" i="24"/>
  <c r="O8" i="24"/>
  <c r="N8" i="24"/>
  <c r="M8" i="24"/>
  <c r="L8" i="24"/>
  <c r="K8" i="24"/>
  <c r="J8" i="24"/>
  <c r="I8" i="24"/>
  <c r="H8" i="24"/>
  <c r="G8" i="24"/>
  <c r="F8" i="24"/>
  <c r="E8" i="24"/>
  <c r="D8" i="24"/>
  <c r="C8" i="24"/>
  <c r="B8" i="24"/>
  <c r="A8" i="24"/>
  <c r="P7" i="24"/>
  <c r="O7" i="24"/>
  <c r="N7" i="24"/>
  <c r="M7" i="24"/>
  <c r="L7" i="24"/>
  <c r="K7" i="24"/>
  <c r="J7" i="24"/>
  <c r="I7" i="24"/>
  <c r="H7" i="24"/>
  <c r="G7" i="24"/>
  <c r="F7" i="24"/>
  <c r="E7" i="24"/>
  <c r="D7" i="24"/>
  <c r="C7" i="24"/>
  <c r="B7" i="24"/>
  <c r="A7" i="24"/>
  <c r="AS6" i="24"/>
  <c r="AR6" i="24"/>
  <c r="AQ6" i="24"/>
  <c r="AP6" i="24"/>
  <c r="AO6" i="24"/>
  <c r="AI6" i="24"/>
  <c r="AH6" i="24"/>
  <c r="AG6" i="24"/>
  <c r="AF6" i="24"/>
  <c r="AE6" i="24"/>
  <c r="AD6" i="24"/>
  <c r="AB6" i="24"/>
  <c r="AA6" i="24"/>
  <c r="Z6" i="24"/>
  <c r="Y6" i="24"/>
  <c r="X6" i="24"/>
  <c r="W6" i="24"/>
  <c r="V6" i="24"/>
  <c r="U6" i="24"/>
  <c r="T6" i="24"/>
  <c r="S6" i="24"/>
  <c r="R6" i="24"/>
  <c r="Q6" i="24"/>
  <c r="P6" i="24"/>
  <c r="O6" i="24"/>
  <c r="N6" i="24"/>
  <c r="M6" i="24"/>
  <c r="L6" i="24"/>
  <c r="K6" i="24"/>
  <c r="J6" i="24"/>
  <c r="I6" i="24"/>
  <c r="H6" i="24"/>
  <c r="G6" i="24"/>
  <c r="F6" i="24"/>
  <c r="E6" i="24"/>
  <c r="D6" i="24"/>
  <c r="C6" i="24"/>
  <c r="B6" i="24"/>
  <c r="A6" i="24"/>
  <c r="AD5" i="24"/>
  <c r="AB5" i="24"/>
  <c r="AA5" i="24"/>
  <c r="Z5" i="24"/>
  <c r="Y5" i="24"/>
  <c r="X5" i="24"/>
  <c r="W5" i="24"/>
  <c r="V5" i="24"/>
  <c r="U5" i="24"/>
  <c r="T5" i="24"/>
  <c r="S5" i="24"/>
  <c r="R5" i="24"/>
  <c r="Q5" i="24"/>
  <c r="P5" i="24"/>
  <c r="O5" i="24"/>
  <c r="N5" i="24"/>
  <c r="M5" i="24"/>
  <c r="L5" i="24"/>
  <c r="K5" i="24"/>
  <c r="J5" i="24"/>
  <c r="I5" i="24"/>
  <c r="H5" i="24"/>
  <c r="G5" i="24"/>
  <c r="F5" i="24"/>
  <c r="E5" i="24"/>
  <c r="D5" i="24"/>
  <c r="C5" i="24"/>
  <c r="B5" i="24"/>
  <c r="A5" i="24"/>
  <c r="AS4" i="24"/>
  <c r="AR4" i="24"/>
  <c r="AQ4" i="24"/>
  <c r="AP4" i="24"/>
  <c r="AO4" i="24"/>
  <c r="AN4" i="24"/>
  <c r="AM4" i="24"/>
  <c r="AI4" i="24"/>
  <c r="AH4" i="24"/>
  <c r="AG4" i="24"/>
  <c r="AF4" i="24"/>
  <c r="AE4" i="24"/>
  <c r="AD4" i="24"/>
  <c r="AB4" i="24"/>
  <c r="AA4" i="24"/>
  <c r="Z4" i="24"/>
  <c r="X4" i="24"/>
  <c r="W4" i="24"/>
  <c r="V4" i="24"/>
  <c r="T4" i="24"/>
  <c r="S4" i="24"/>
  <c r="R4" i="24"/>
  <c r="P4" i="24"/>
  <c r="O4" i="24"/>
  <c r="N4" i="24"/>
  <c r="L4" i="24"/>
  <c r="K4" i="24"/>
  <c r="J4" i="24"/>
  <c r="H4" i="24"/>
  <c r="G4" i="24"/>
  <c r="F4" i="24"/>
  <c r="D4" i="24"/>
  <c r="C4" i="24"/>
  <c r="B4" i="24"/>
  <c r="A4" i="24"/>
  <c r="L1004" i="24"/>
  <c r="S67" i="20"/>
  <c r="K1004" i="24"/>
  <c r="R67" i="20"/>
  <c r="J1004" i="24"/>
  <c r="M962" i="24"/>
  <c r="AD24" i="20"/>
  <c r="V961" i="24" s="1"/>
  <c r="AC24" i="20"/>
  <c r="U961" i="24"/>
  <c r="AB24" i="20"/>
  <c r="T961" i="24" s="1"/>
  <c r="AA24" i="20"/>
  <c r="S961" i="24" s="1"/>
  <c r="Z24" i="20"/>
  <c r="R961" i="24" s="1"/>
  <c r="Y24" i="20"/>
  <c r="Q961" i="24" s="1"/>
  <c r="X24" i="20"/>
  <c r="P961" i="24" s="1"/>
  <c r="W24" i="20"/>
  <c r="O961" i="24"/>
  <c r="V24" i="20"/>
  <c r="N961" i="24" s="1"/>
  <c r="M961" i="24"/>
  <c r="L961" i="24"/>
  <c r="S16" i="20"/>
  <c r="K953" i="24" s="1"/>
  <c r="R16" i="20"/>
  <c r="J953" i="24" s="1"/>
  <c r="S14" i="20"/>
  <c r="K951" i="24"/>
  <c r="R14" i="20"/>
  <c r="J951" i="24" s="1"/>
  <c r="T67" i="12"/>
  <c r="L932" i="24"/>
  <c r="S67" i="12"/>
  <c r="K932" i="24"/>
  <c r="R67" i="12"/>
  <c r="J932" i="24"/>
  <c r="M890" i="24"/>
  <c r="AD24" i="12"/>
  <c r="V889" i="24" s="1"/>
  <c r="AC24" i="12"/>
  <c r="U889" i="24" s="1"/>
  <c r="AB24" i="12"/>
  <c r="T889" i="24" s="1"/>
  <c r="AA24" i="12"/>
  <c r="S889" i="24"/>
  <c r="Z24" i="12"/>
  <c r="R889" i="24" s="1"/>
  <c r="Y24" i="12"/>
  <c r="Q889" i="24" s="1"/>
  <c r="X24" i="12"/>
  <c r="P889" i="24" s="1"/>
  <c r="W24" i="12"/>
  <c r="O889" i="24"/>
  <c r="V24" i="12"/>
  <c r="N889" i="24" s="1"/>
  <c r="U24" i="12"/>
  <c r="M889" i="24" s="1"/>
  <c r="L889" i="24"/>
  <c r="S16" i="12"/>
  <c r="K881" i="24" s="1"/>
  <c r="R16" i="12"/>
  <c r="J881" i="24" s="1"/>
  <c r="S14" i="12"/>
  <c r="K879" i="24"/>
  <c r="R14" i="12"/>
  <c r="J879" i="24" s="1"/>
  <c r="C796" i="24"/>
  <c r="L860" i="24"/>
  <c r="S67" i="23"/>
  <c r="K860" i="24"/>
  <c r="R67" i="23"/>
  <c r="N818" i="24"/>
  <c r="AD24" i="23"/>
  <c r="V817" i="24"/>
  <c r="AC24" i="23"/>
  <c r="U817" i="24" s="1"/>
  <c r="AB24" i="23"/>
  <c r="T817" i="24" s="1"/>
  <c r="AA24" i="23"/>
  <c r="S817" i="24" s="1"/>
  <c r="Z24" i="23"/>
  <c r="R817" i="24"/>
  <c r="Y24" i="23"/>
  <c r="Q817" i="24" s="1"/>
  <c r="X24" i="23"/>
  <c r="P817" i="24" s="1"/>
  <c r="W24" i="23"/>
  <c r="O817" i="24" s="1"/>
  <c r="V24" i="23"/>
  <c r="N817" i="24" s="1"/>
  <c r="U24" i="23"/>
  <c r="M817" i="24" s="1"/>
  <c r="L817" i="24"/>
  <c r="S16" i="23"/>
  <c r="K809" i="24" s="1"/>
  <c r="R16" i="23"/>
  <c r="J809" i="24" s="1"/>
  <c r="S14" i="23"/>
  <c r="K807" i="24" s="1"/>
  <c r="R14" i="23"/>
  <c r="J807" i="24" s="1"/>
  <c r="AT77" i="18"/>
  <c r="AD793" i="24" s="1"/>
  <c r="Q77" i="18"/>
  <c r="I793" i="24" s="1"/>
  <c r="AU76" i="18"/>
  <c r="AE792" i="24" s="1"/>
  <c r="AU75" i="18"/>
  <c r="AU74" i="18"/>
  <c r="AV74" i="18" s="1"/>
  <c r="R76" i="18"/>
  <c r="S76" i="18" s="1"/>
  <c r="R75" i="18"/>
  <c r="S75" i="18" s="1"/>
  <c r="R74" i="18"/>
  <c r="AT64" i="18"/>
  <c r="AD780" i="24" s="1"/>
  <c r="Q64" i="18"/>
  <c r="AU63" i="18"/>
  <c r="AE779" i="24" s="1"/>
  <c r="AU62" i="18"/>
  <c r="R63" i="18"/>
  <c r="S63" i="18" s="1"/>
  <c r="R62" i="18"/>
  <c r="S62" i="18" s="1"/>
  <c r="AU46" i="18"/>
  <c r="N46" i="18"/>
  <c r="F762" i="24" s="1"/>
  <c r="I39" i="18"/>
  <c r="A755" i="24" s="1"/>
  <c r="I38" i="18"/>
  <c r="A754" i="24" s="1"/>
  <c r="I37" i="18"/>
  <c r="A753" i="24" s="1"/>
  <c r="I36" i="18"/>
  <c r="A752" i="24" s="1"/>
  <c r="I35" i="18"/>
  <c r="A751" i="24" s="1"/>
  <c r="I34" i="18"/>
  <c r="A750" i="24" s="1"/>
  <c r="I33" i="18"/>
  <c r="A749" i="24" s="1"/>
  <c r="I30" i="18"/>
  <c r="A746" i="24" s="1"/>
  <c r="I29" i="18"/>
  <c r="A745" i="24" s="1"/>
  <c r="I28" i="18"/>
  <c r="A744" i="24" s="1"/>
  <c r="I27" i="18"/>
  <c r="A743" i="24" s="1"/>
  <c r="I26" i="18"/>
  <c r="A742" i="24" s="1"/>
  <c r="I25" i="18"/>
  <c r="A741" i="24"/>
  <c r="I24" i="18"/>
  <c r="A740" i="24" s="1"/>
  <c r="I23" i="18"/>
  <c r="A739" i="24" s="1"/>
  <c r="I22" i="18"/>
  <c r="A738" i="24" s="1"/>
  <c r="I21" i="18"/>
  <c r="A737" i="24" s="1"/>
  <c r="AX16" i="18"/>
  <c r="AH732" i="24" s="1"/>
  <c r="AW16" i="18"/>
  <c r="AG732" i="24" s="1"/>
  <c r="AV16" i="18"/>
  <c r="AF732" i="24" s="1"/>
  <c r="AV15" i="18"/>
  <c r="AF731" i="24" s="1"/>
  <c r="AX13" i="18"/>
  <c r="AH729" i="24" s="1"/>
  <c r="AW13" i="18"/>
  <c r="AG729" i="24" s="1"/>
  <c r="AV13" i="18"/>
  <c r="AF729" i="24" s="1"/>
  <c r="AV12" i="18"/>
  <c r="AF728" i="24" s="1"/>
  <c r="AW10" i="18"/>
  <c r="AG726" i="24" s="1"/>
  <c r="AV9" i="18"/>
  <c r="AF725" i="24" s="1"/>
  <c r="AU7" i="18"/>
  <c r="AV6" i="18" s="1"/>
  <c r="AF723" i="24" s="1"/>
  <c r="AU5" i="18"/>
  <c r="AV5" i="18" s="1"/>
  <c r="AW5" i="18" s="1"/>
  <c r="AX5" i="18" s="1"/>
  <c r="AY5" i="18" s="1"/>
  <c r="AZ5" i="18" s="1"/>
  <c r="BA5" i="18" s="1"/>
  <c r="BB5" i="18" s="1"/>
  <c r="BC5" i="18" s="1"/>
  <c r="BD5" i="18" s="1"/>
  <c r="BE5" i="18" s="1"/>
  <c r="BF5" i="18" s="1"/>
  <c r="BG5" i="18" s="1"/>
  <c r="BH5" i="18" s="1"/>
  <c r="BI5" i="18" s="1"/>
  <c r="AT4" i="18"/>
  <c r="N5" i="18"/>
  <c r="M4" i="18"/>
  <c r="AX549" i="19"/>
  <c r="AW549" i="19"/>
  <c r="AW543" i="19"/>
  <c r="AX536" i="19" s="1"/>
  <c r="AX543" i="19" s="1"/>
  <c r="AY536" i="19" s="1"/>
  <c r="AX533" i="19"/>
  <c r="AW533" i="19"/>
  <c r="AW530" i="19"/>
  <c r="AX523" i="19" s="1"/>
  <c r="AX530" i="19" s="1"/>
  <c r="AY523" i="19" s="1"/>
  <c r="AX518" i="19"/>
  <c r="AW518" i="19"/>
  <c r="AW515" i="19"/>
  <c r="AX508" i="19" s="1"/>
  <c r="AX515" i="19" s="1"/>
  <c r="AY508" i="19" s="1"/>
  <c r="AW502" i="19"/>
  <c r="AX494" i="19" s="1"/>
  <c r="AX490" i="19"/>
  <c r="AW490" i="19"/>
  <c r="AW487" i="19"/>
  <c r="AX479" i="19" s="1"/>
  <c r="AX487" i="19" s="1"/>
  <c r="AY479" i="19" s="1"/>
  <c r="AX475" i="19"/>
  <c r="AW475" i="19"/>
  <c r="AW472" i="19"/>
  <c r="AX464" i="19" s="1"/>
  <c r="AX472" i="19" s="1"/>
  <c r="AY464" i="19" s="1"/>
  <c r="AX452" i="19"/>
  <c r="AW452" i="19"/>
  <c r="AV452" i="19"/>
  <c r="AX451" i="19"/>
  <c r="AW451" i="19"/>
  <c r="AV451" i="19"/>
  <c r="AX450" i="19"/>
  <c r="AW450" i="19"/>
  <c r="AV450" i="19"/>
  <c r="AX448" i="19"/>
  <c r="AX320" i="19" s="1"/>
  <c r="AW448" i="19"/>
  <c r="AW320" i="19" s="1"/>
  <c r="AW321" i="19" s="1"/>
  <c r="AV448" i="19"/>
  <c r="AV320" i="19" s="1"/>
  <c r="AX447" i="19"/>
  <c r="AX316" i="19" s="1"/>
  <c r="AW447" i="19"/>
  <c r="AW316" i="19" s="1"/>
  <c r="AV447" i="19"/>
  <c r="AV316" i="19" s="1"/>
  <c r="AX446" i="19"/>
  <c r="AX312" i="19" s="1"/>
  <c r="AW446" i="19"/>
  <c r="AW312" i="19" s="1"/>
  <c r="AX313" i="19" s="1"/>
  <c r="AV446" i="19"/>
  <c r="AV312" i="19" s="1"/>
  <c r="AX445" i="19"/>
  <c r="AX308" i="19" s="1"/>
  <c r="AX309" i="19" s="1"/>
  <c r="AW445" i="19"/>
  <c r="AW308" i="19" s="1"/>
  <c r="AV445" i="19"/>
  <c r="AV308" i="19" s="1"/>
  <c r="AW309" i="19" s="1"/>
  <c r="AX443" i="19"/>
  <c r="AW443" i="19"/>
  <c r="AV443" i="19"/>
  <c r="AX442" i="19"/>
  <c r="AX296" i="19" s="1"/>
  <c r="AW442" i="19"/>
  <c r="AW296" i="19" s="1"/>
  <c r="AV442" i="19"/>
  <c r="AV296" i="19" s="1"/>
  <c r="AV300" i="19" s="1"/>
  <c r="AX436" i="19"/>
  <c r="AW436" i="19"/>
  <c r="AV436" i="19"/>
  <c r="AX435" i="19"/>
  <c r="AW435" i="19"/>
  <c r="AV435" i="19"/>
  <c r="AX434" i="19"/>
  <c r="AW434" i="19"/>
  <c r="AV434" i="19"/>
  <c r="AX432" i="19"/>
  <c r="AX256" i="19" s="1"/>
  <c r="AW432" i="19"/>
  <c r="AW256" i="19" s="1"/>
  <c r="AV432" i="19"/>
  <c r="AX431" i="19"/>
  <c r="AX252" i="19" s="1"/>
  <c r="AW431" i="19"/>
  <c r="AW252" i="19" s="1"/>
  <c r="AV431" i="19"/>
  <c r="AV252" i="19" s="1"/>
  <c r="AX430" i="19"/>
  <c r="AX248" i="19" s="1"/>
  <c r="AX250" i="19" s="1"/>
  <c r="AW430" i="19"/>
  <c r="AW248" i="19" s="1"/>
  <c r="AV430" i="19"/>
  <c r="AV248" i="19" s="1"/>
  <c r="AW249" i="19" s="1"/>
  <c r="AX429" i="19"/>
  <c r="AX244" i="19" s="1"/>
  <c r="AW429" i="19"/>
  <c r="AV429" i="19"/>
  <c r="AV244" i="19" s="1"/>
  <c r="AX427" i="19"/>
  <c r="AW427" i="19"/>
  <c r="AV427" i="19"/>
  <c r="AX426" i="19"/>
  <c r="AX231" i="19" s="1"/>
  <c r="AY233" i="19" s="1"/>
  <c r="AW426" i="19"/>
  <c r="AV426" i="19"/>
  <c r="AV231" i="19" s="1"/>
  <c r="AV235" i="19" s="1"/>
  <c r="AX420" i="19"/>
  <c r="AW420" i="19"/>
  <c r="AV420" i="19"/>
  <c r="AX419" i="19"/>
  <c r="AW419" i="19"/>
  <c r="AV419" i="19"/>
  <c r="AX417" i="19"/>
  <c r="AX189" i="19" s="1"/>
  <c r="AW417" i="19"/>
  <c r="AW189" i="19" s="1"/>
  <c r="AV417" i="19"/>
  <c r="AV189" i="19" s="1"/>
  <c r="AX416" i="19"/>
  <c r="AX185" i="19" s="1"/>
  <c r="AW416" i="19"/>
  <c r="AW185" i="19" s="1"/>
  <c r="AW186" i="19" s="1"/>
  <c r="AV416" i="19"/>
  <c r="AV185" i="19" s="1"/>
  <c r="AX415" i="19"/>
  <c r="AW415" i="19"/>
  <c r="AW181" i="19" s="1"/>
  <c r="AV415" i="19"/>
  <c r="AV181" i="19" s="1"/>
  <c r="AW182" i="19" s="1"/>
  <c r="AX414" i="19"/>
  <c r="AX177" i="19" s="1"/>
  <c r="AW414" i="19"/>
  <c r="AW177" i="19" s="1"/>
  <c r="AV414" i="19"/>
  <c r="AX413" i="19"/>
  <c r="AX173" i="19" s="1"/>
  <c r="AX174" i="19" s="1"/>
  <c r="AW413" i="19"/>
  <c r="AW173" i="19" s="1"/>
  <c r="AV413" i="19"/>
  <c r="AX411" i="19"/>
  <c r="AX160" i="19" s="1"/>
  <c r="AW411" i="19"/>
  <c r="AW160" i="19" s="1"/>
  <c r="AX162" i="19" s="1"/>
  <c r="AV411" i="19"/>
  <c r="AV160" i="19" s="1"/>
  <c r="AX410" i="19"/>
  <c r="AW410" i="19"/>
  <c r="AV410" i="19"/>
  <c r="AX409" i="19"/>
  <c r="AX152" i="19" s="1"/>
  <c r="AW409" i="19"/>
  <c r="AW152" i="19" s="1"/>
  <c r="AV409" i="19"/>
  <c r="AX402" i="19"/>
  <c r="AW402" i="19"/>
  <c r="AV402" i="19"/>
  <c r="AX401" i="19"/>
  <c r="AX109" i="19" s="1"/>
  <c r="AW401" i="19"/>
  <c r="AW109" i="19" s="1"/>
  <c r="AX110" i="19" s="1"/>
  <c r="AV401" i="19"/>
  <c r="AV109" i="19" s="1"/>
  <c r="AX400" i="19"/>
  <c r="AW400" i="19"/>
  <c r="AV400" i="19"/>
  <c r="AX399" i="19"/>
  <c r="AX104" i="19" s="1"/>
  <c r="AW399" i="19"/>
  <c r="AW104" i="19" s="1"/>
  <c r="AV399" i="19"/>
  <c r="AV104" i="19" s="1"/>
  <c r="AX386" i="19"/>
  <c r="AW386" i="19"/>
  <c r="AV386" i="19"/>
  <c r="AX385" i="19"/>
  <c r="AW385" i="19"/>
  <c r="AV385" i="19"/>
  <c r="AX384" i="19"/>
  <c r="AW384" i="19"/>
  <c r="AV384" i="19"/>
  <c r="AX383" i="19"/>
  <c r="AW383" i="19"/>
  <c r="AV383" i="19"/>
  <c r="AX382" i="19"/>
  <c r="AW382" i="19"/>
  <c r="AV382" i="19"/>
  <c r="AX381" i="19"/>
  <c r="AW381" i="19"/>
  <c r="AV381" i="19"/>
  <c r="AX380" i="19"/>
  <c r="AW380" i="19"/>
  <c r="AV380" i="19"/>
  <c r="AX379" i="19"/>
  <c r="AW379" i="19"/>
  <c r="AV379" i="19"/>
  <c r="AX366" i="19"/>
  <c r="AW366" i="19"/>
  <c r="AV366" i="19"/>
  <c r="W351" i="19"/>
  <c r="AG351" i="19"/>
  <c r="Y713" i="24" s="1"/>
  <c r="AF351" i="19"/>
  <c r="AE351" i="19"/>
  <c r="W713" i="24" s="1"/>
  <c r="AD351" i="19"/>
  <c r="AC351" i="19"/>
  <c r="AB351" i="19"/>
  <c r="AA351" i="19"/>
  <c r="S713" i="24" s="1"/>
  <c r="Z351" i="19"/>
  <c r="Y351" i="19"/>
  <c r="X351" i="19"/>
  <c r="BA322" i="19"/>
  <c r="BB322" i="19" s="1"/>
  <c r="BC322" i="19" s="1"/>
  <c r="BD322" i="19" s="1"/>
  <c r="BE322" i="19" s="1"/>
  <c r="BF322" i="19" s="1"/>
  <c r="BG322" i="19" s="1"/>
  <c r="BH322" i="19" s="1"/>
  <c r="BI322" i="19" s="1"/>
  <c r="BA318" i="19"/>
  <c r="BB318" i="19" s="1"/>
  <c r="BC318" i="19" s="1"/>
  <c r="BD318" i="19" s="1"/>
  <c r="BE318" i="19" s="1"/>
  <c r="BF318" i="19" s="1"/>
  <c r="BG318" i="19" s="1"/>
  <c r="BH318" i="19" s="1"/>
  <c r="BI318" i="19" s="1"/>
  <c r="BA310" i="19"/>
  <c r="BB310" i="19" s="1"/>
  <c r="BC310" i="19" s="1"/>
  <c r="BD310" i="19" s="1"/>
  <c r="BE310" i="19" s="1"/>
  <c r="BF310" i="19" s="1"/>
  <c r="BG310" i="19" s="1"/>
  <c r="BH310" i="19" s="1"/>
  <c r="BI310" i="19" s="1"/>
  <c r="AG283" i="19"/>
  <c r="Y695" i="24" s="1"/>
  <c r="AF283" i="19"/>
  <c r="X695" i="24" s="1"/>
  <c r="AE283" i="19"/>
  <c r="AD283" i="19"/>
  <c r="AC283" i="19"/>
  <c r="AB283" i="19"/>
  <c r="AB350" i="19" s="1"/>
  <c r="AA283" i="19"/>
  <c r="Z283" i="19"/>
  <c r="R695" i="24" s="1"/>
  <c r="X283" i="19"/>
  <c r="X350" i="19" s="1"/>
  <c r="W283" i="19"/>
  <c r="W350" i="19" s="1"/>
  <c r="AV275" i="19"/>
  <c r="AV332" i="19" s="1"/>
  <c r="AU275" i="19"/>
  <c r="AT275" i="19"/>
  <c r="AD687" i="24" s="1"/>
  <c r="BA258" i="19"/>
  <c r="BB258" i="19" s="1"/>
  <c r="BA254" i="19"/>
  <c r="BB254" i="19" s="1"/>
  <c r="BA250" i="19"/>
  <c r="BB250" i="19" s="1"/>
  <c r="BC250" i="19" s="1"/>
  <c r="BD250" i="19" s="1"/>
  <c r="BE250" i="19" s="1"/>
  <c r="BF250" i="19" s="1"/>
  <c r="BG250" i="19" s="1"/>
  <c r="BH250" i="19" s="1"/>
  <c r="BI250" i="19" s="1"/>
  <c r="BA246" i="19"/>
  <c r="BB246" i="19" s="1"/>
  <c r="Y226" i="19"/>
  <c r="Y224" i="19"/>
  <c r="AX223" i="19"/>
  <c r="AX72" i="17" s="1"/>
  <c r="AW223" i="19"/>
  <c r="AV223" i="19"/>
  <c r="AV72" i="17" s="1"/>
  <c r="AG213" i="19"/>
  <c r="AF213" i="19"/>
  <c r="AE213" i="19"/>
  <c r="AD213" i="19"/>
  <c r="AC213" i="19"/>
  <c r="AB213" i="19"/>
  <c r="AA213" i="19"/>
  <c r="Z213" i="19"/>
  <c r="Y213" i="19"/>
  <c r="X213" i="19"/>
  <c r="W213" i="19"/>
  <c r="AV205" i="19"/>
  <c r="AU205" i="19"/>
  <c r="AT205" i="19"/>
  <c r="BA187" i="19"/>
  <c r="BB187" i="19" s="1"/>
  <c r="BC187" i="19" s="1"/>
  <c r="BD187" i="19" s="1"/>
  <c r="BE187" i="19" s="1"/>
  <c r="BF187" i="19" s="1"/>
  <c r="BG187" i="19" s="1"/>
  <c r="BH187" i="19" s="1"/>
  <c r="BI187" i="19" s="1"/>
  <c r="BA183" i="19"/>
  <c r="BB183" i="19" s="1"/>
  <c r="BC183" i="19" s="1"/>
  <c r="BD183" i="19" s="1"/>
  <c r="BE183" i="19" s="1"/>
  <c r="BF183" i="19" s="1"/>
  <c r="BG183" i="19" s="1"/>
  <c r="BH183" i="19" s="1"/>
  <c r="BI183" i="19" s="1"/>
  <c r="BA179" i="19"/>
  <c r="BB179" i="19" s="1"/>
  <c r="BC179" i="19" s="1"/>
  <c r="BD179" i="19" s="1"/>
  <c r="BE179" i="19" s="1"/>
  <c r="BF179" i="19" s="1"/>
  <c r="BG179" i="19" s="1"/>
  <c r="BH179" i="19" s="1"/>
  <c r="BI179" i="19" s="1"/>
  <c r="BA175" i="19"/>
  <c r="BB175" i="19" s="1"/>
  <c r="BC175" i="19" s="1"/>
  <c r="AG139" i="19"/>
  <c r="AF139" i="19"/>
  <c r="X658" i="24" s="1"/>
  <c r="AE139" i="19"/>
  <c r="W658" i="24" s="1"/>
  <c r="AD139" i="19"/>
  <c r="AC139" i="19"/>
  <c r="AB139" i="19"/>
  <c r="AA139" i="19"/>
  <c r="AA348" i="19" s="1"/>
  <c r="Z139" i="19"/>
  <c r="Y139" i="19"/>
  <c r="X139" i="19"/>
  <c r="W139" i="19"/>
  <c r="O658" i="24" s="1"/>
  <c r="AV131" i="19"/>
  <c r="AV197" i="19" s="1"/>
  <c r="AU131" i="19"/>
  <c r="AT131" i="19"/>
  <c r="AD650" i="24"/>
  <c r="AV94" i="19"/>
  <c r="AU94" i="19"/>
  <c r="AU13" i="1" s="1"/>
  <c r="AT94" i="19"/>
  <c r="AV77" i="19"/>
  <c r="AV27" i="1" s="1"/>
  <c r="AV82" i="1" s="1"/>
  <c r="AF68" i="24" s="1"/>
  <c r="AU77" i="19"/>
  <c r="AT77" i="19"/>
  <c r="AD626" i="24" s="1"/>
  <c r="AG76" i="19"/>
  <c r="Y625" i="24" s="1"/>
  <c r="AF76" i="19"/>
  <c r="X625" i="24" s="1"/>
  <c r="AE76" i="19"/>
  <c r="AD76" i="19"/>
  <c r="V625" i="24" s="1"/>
  <c r="AC76" i="19"/>
  <c r="U625" i="24" s="1"/>
  <c r="AB76" i="19"/>
  <c r="T625" i="24" s="1"/>
  <c r="AA76" i="19"/>
  <c r="Z76" i="19"/>
  <c r="R625" i="24" s="1"/>
  <c r="Y76" i="19"/>
  <c r="Q625" i="24" s="1"/>
  <c r="AG75" i="19"/>
  <c r="AF75" i="19"/>
  <c r="AE75" i="19"/>
  <c r="W624" i="24" s="1"/>
  <c r="AD75" i="19"/>
  <c r="V624" i="24" s="1"/>
  <c r="AC75" i="19"/>
  <c r="U624" i="24" s="1"/>
  <c r="AB75" i="19"/>
  <c r="AA75" i="19"/>
  <c r="S624" i="24" s="1"/>
  <c r="Z75" i="19"/>
  <c r="R624" i="24" s="1"/>
  <c r="Y75" i="19"/>
  <c r="AG74" i="19"/>
  <c r="Y623" i="24" s="1"/>
  <c r="AF74" i="19"/>
  <c r="X623" i="24" s="1"/>
  <c r="AE74" i="19"/>
  <c r="W623" i="24" s="1"/>
  <c r="AD74" i="19"/>
  <c r="AC74" i="19"/>
  <c r="U623" i="24" s="1"/>
  <c r="AB74" i="19"/>
  <c r="T623" i="24" s="1"/>
  <c r="AA74" i="19"/>
  <c r="S623" i="24" s="1"/>
  <c r="Z74" i="19"/>
  <c r="Y74" i="19"/>
  <c r="Q623" i="24" s="1"/>
  <c r="AX67" i="19"/>
  <c r="AH616" i="24" s="1"/>
  <c r="AW67" i="19"/>
  <c r="AG616" i="24" s="1"/>
  <c r="AV55" i="19"/>
  <c r="AU55" i="19"/>
  <c r="AT55" i="19"/>
  <c r="AG54" i="19"/>
  <c r="AF54" i="19"/>
  <c r="X605" i="24" s="1"/>
  <c r="AE54" i="19"/>
  <c r="W605" i="24" s="1"/>
  <c r="AD54" i="19"/>
  <c r="V605" i="24" s="1"/>
  <c r="AC54" i="19"/>
  <c r="AG53" i="19"/>
  <c r="Y604" i="24" s="1"/>
  <c r="AF53" i="19"/>
  <c r="X604" i="24" s="1"/>
  <c r="AE53" i="19"/>
  <c r="W604" i="24" s="1"/>
  <c r="AD53" i="19"/>
  <c r="AC53" i="19"/>
  <c r="U604" i="24" s="1"/>
  <c r="AG52" i="19"/>
  <c r="Y603" i="24" s="1"/>
  <c r="AF52" i="19"/>
  <c r="X603" i="24" s="1"/>
  <c r="AE52" i="19"/>
  <c r="AD52" i="19"/>
  <c r="V603" i="24" s="1"/>
  <c r="AC52" i="19"/>
  <c r="U603" i="24" s="1"/>
  <c r="AG51" i="19"/>
  <c r="Y602" i="24" s="1"/>
  <c r="AF51" i="19"/>
  <c r="AE51" i="19"/>
  <c r="W602" i="24" s="1"/>
  <c r="AD51" i="19"/>
  <c r="V602" i="24" s="1"/>
  <c r="AC51" i="19"/>
  <c r="U602" i="24" s="1"/>
  <c r="AB54" i="19"/>
  <c r="AA54" i="19"/>
  <c r="S605" i="24" s="1"/>
  <c r="Z54" i="19"/>
  <c r="R605" i="24" s="1"/>
  <c r="Y54" i="19"/>
  <c r="Q605" i="24" s="1"/>
  <c r="AB53" i="19"/>
  <c r="AA53" i="19"/>
  <c r="S604" i="24" s="1"/>
  <c r="Z53" i="19"/>
  <c r="R604" i="24" s="1"/>
  <c r="Y53" i="19"/>
  <c r="Q604" i="24" s="1"/>
  <c r="AB52" i="19"/>
  <c r="AA52" i="19"/>
  <c r="S603" i="24" s="1"/>
  <c r="Z52" i="19"/>
  <c r="R603" i="24" s="1"/>
  <c r="Y52" i="19"/>
  <c r="Q603" i="24" s="1"/>
  <c r="AB51" i="19"/>
  <c r="AA51" i="19"/>
  <c r="Z51" i="19"/>
  <c r="Y51" i="19"/>
  <c r="Q602" i="24" s="1"/>
  <c r="AV44" i="19"/>
  <c r="AV25" i="1" s="1"/>
  <c r="AV257" i="1" s="1"/>
  <c r="AU44" i="19"/>
  <c r="AV47" i="19" s="1"/>
  <c r="AF598" i="24" s="1"/>
  <c r="AT44" i="19"/>
  <c r="AG43" i="19"/>
  <c r="Y594" i="24" s="1"/>
  <c r="AF43" i="19"/>
  <c r="X594" i="24" s="1"/>
  <c r="AE43" i="19"/>
  <c r="AD43" i="19"/>
  <c r="V594" i="24" s="1"/>
  <c r="AC43" i="19"/>
  <c r="U594" i="24" s="1"/>
  <c r="AG42" i="19"/>
  <c r="AF42" i="19"/>
  <c r="AE42" i="19"/>
  <c r="W593" i="24" s="1"/>
  <c r="AD42" i="19"/>
  <c r="V593" i="24" s="1"/>
  <c r="AC42" i="19"/>
  <c r="AG41" i="19"/>
  <c r="AF41" i="19"/>
  <c r="X592" i="24" s="1"/>
  <c r="AE41" i="19"/>
  <c r="AD41" i="19"/>
  <c r="AC41" i="19"/>
  <c r="U592" i="24" s="1"/>
  <c r="AB43" i="19"/>
  <c r="T594" i="24" s="1"/>
  <c r="AA43" i="19"/>
  <c r="S594" i="24" s="1"/>
  <c r="Z43" i="19"/>
  <c r="Y43" i="19"/>
  <c r="Q594" i="24" s="1"/>
  <c r="AB42" i="19"/>
  <c r="T593" i="24" s="1"/>
  <c r="AA42" i="19"/>
  <c r="S593" i="24" s="1"/>
  <c r="Z42" i="19"/>
  <c r="Y42" i="19"/>
  <c r="Q593" i="24" s="1"/>
  <c r="AB41" i="19"/>
  <c r="AA41" i="19"/>
  <c r="Z41" i="19"/>
  <c r="Y41" i="19"/>
  <c r="AV33" i="19"/>
  <c r="AU33" i="19"/>
  <c r="AT33" i="19"/>
  <c r="AG32" i="19"/>
  <c r="Y584" i="24" s="1"/>
  <c r="AF32" i="19"/>
  <c r="X584" i="24" s="1"/>
  <c r="AE32" i="19"/>
  <c r="AD32" i="19"/>
  <c r="AC32" i="19"/>
  <c r="U584" i="24" s="1"/>
  <c r="AG31" i="19"/>
  <c r="AF31" i="19"/>
  <c r="X583" i="24" s="1"/>
  <c r="AE31" i="19"/>
  <c r="AD31" i="19"/>
  <c r="V583" i="24" s="1"/>
  <c r="AC31" i="19"/>
  <c r="U583" i="24" s="1"/>
  <c r="AG30" i="19"/>
  <c r="AF30" i="19"/>
  <c r="AE30" i="19"/>
  <c r="W582" i="24" s="1"/>
  <c r="AD30" i="19"/>
  <c r="V582" i="24" s="1"/>
  <c r="AC30" i="19"/>
  <c r="AB32" i="19"/>
  <c r="AA32" i="19"/>
  <c r="Z32" i="19"/>
  <c r="R584" i="24" s="1"/>
  <c r="Y32" i="19"/>
  <c r="Q584" i="24" s="1"/>
  <c r="AB31" i="19"/>
  <c r="AA31" i="19"/>
  <c r="S583" i="24" s="1"/>
  <c r="Z31" i="19"/>
  <c r="R583" i="24" s="1"/>
  <c r="Y31" i="19"/>
  <c r="Q583" i="24" s="1"/>
  <c r="AB30" i="19"/>
  <c r="AA30" i="19"/>
  <c r="Z30" i="19"/>
  <c r="Y30" i="19"/>
  <c r="AU25" i="19"/>
  <c r="AT25" i="19"/>
  <c r="AD1012" i="24" s="1"/>
  <c r="AU23" i="19"/>
  <c r="AE579" i="24" s="1"/>
  <c r="AT23" i="19"/>
  <c r="AD579" i="24" s="1"/>
  <c r="AG22" i="19"/>
  <c r="AF22" i="19"/>
  <c r="AE22" i="19"/>
  <c r="W578" i="24" s="1"/>
  <c r="AD22" i="19"/>
  <c r="AC22" i="19"/>
  <c r="AB22" i="19"/>
  <c r="AA22" i="19"/>
  <c r="S578" i="24" s="1"/>
  <c r="Z22" i="19"/>
  <c r="Y22" i="19"/>
  <c r="AG21" i="19"/>
  <c r="Y577" i="24" s="1"/>
  <c r="AF21" i="19"/>
  <c r="AE21" i="19"/>
  <c r="AD21" i="19"/>
  <c r="AC21" i="19"/>
  <c r="U577" i="24" s="1"/>
  <c r="AB21" i="19"/>
  <c r="T577" i="24" s="1"/>
  <c r="AA21" i="19"/>
  <c r="Z21" i="19"/>
  <c r="Y21" i="19"/>
  <c r="Q577" i="24" s="1"/>
  <c r="AG20" i="19"/>
  <c r="Y576" i="24" s="1"/>
  <c r="AF20" i="19"/>
  <c r="AE20" i="19"/>
  <c r="W576" i="24" s="1"/>
  <c r="AD20" i="19"/>
  <c r="V576" i="24" s="1"/>
  <c r="AC20" i="19"/>
  <c r="AB20" i="19"/>
  <c r="T576" i="24" s="1"/>
  <c r="AA20" i="19"/>
  <c r="S576" i="24" s="1"/>
  <c r="Z20" i="19"/>
  <c r="R576" i="24" s="1"/>
  <c r="Y20" i="19"/>
  <c r="AG19" i="19"/>
  <c r="AF19" i="19"/>
  <c r="X575" i="24" s="1"/>
  <c r="AE19" i="19"/>
  <c r="AE292" i="15" s="1"/>
  <c r="AE294" i="15" s="1"/>
  <c r="AD19" i="19"/>
  <c r="AD17" i="1" s="1"/>
  <c r="AC19" i="19"/>
  <c r="AB19" i="19"/>
  <c r="AA19" i="19"/>
  <c r="AA292" i="15" s="1"/>
  <c r="Z19" i="19"/>
  <c r="Y19" i="19"/>
  <c r="Y94" i="19" s="1"/>
  <c r="AG18" i="19"/>
  <c r="Y574" i="24" s="1"/>
  <c r="AF18" i="19"/>
  <c r="AE18" i="19"/>
  <c r="AD18" i="19"/>
  <c r="AC18" i="19"/>
  <c r="AB18" i="19"/>
  <c r="AB25" i="19" s="1"/>
  <c r="AA18" i="19"/>
  <c r="Z18" i="19"/>
  <c r="Z284" i="15" s="1"/>
  <c r="Y18" i="19"/>
  <c r="AU8" i="19"/>
  <c r="AV8" i="19" s="1"/>
  <c r="AU6" i="19"/>
  <c r="AV6" i="19" s="1"/>
  <c r="AW6" i="19" s="1"/>
  <c r="AX6" i="19" s="1"/>
  <c r="AY6" i="19" s="1"/>
  <c r="AZ6" i="19" s="1"/>
  <c r="BA6" i="19" s="1"/>
  <c r="BB6" i="19" s="1"/>
  <c r="BC6" i="19" s="1"/>
  <c r="BD6" i="19" s="1"/>
  <c r="BE6" i="19" s="1"/>
  <c r="BF6" i="19" s="1"/>
  <c r="BG6" i="19" s="1"/>
  <c r="BH6" i="19" s="1"/>
  <c r="BI6" i="19" s="1"/>
  <c r="N6" i="19"/>
  <c r="N5" i="19" s="1"/>
  <c r="AF394" i="17"/>
  <c r="X564" i="24" s="1"/>
  <c r="AE394" i="17"/>
  <c r="W564" i="24" s="1"/>
  <c r="AD394" i="17"/>
  <c r="V564" i="24" s="1"/>
  <c r="AC394" i="17"/>
  <c r="AF376" i="17"/>
  <c r="X546" i="24" s="1"/>
  <c r="AE376" i="17"/>
  <c r="W546" i="24" s="1"/>
  <c r="AD376" i="17"/>
  <c r="V546" i="24" s="1"/>
  <c r="AC376" i="17"/>
  <c r="U546" i="24" s="1"/>
  <c r="AF358" i="17"/>
  <c r="X528" i="24" s="1"/>
  <c r="AE358" i="17"/>
  <c r="AD358" i="17"/>
  <c r="V528" i="24" s="1"/>
  <c r="AC358" i="17"/>
  <c r="U528" i="24" s="1"/>
  <c r="AG340" i="17"/>
  <c r="Y510" i="24" s="1"/>
  <c r="AF340" i="17"/>
  <c r="X510" i="24" s="1"/>
  <c r="AE340" i="17"/>
  <c r="W510" i="24" s="1"/>
  <c r="AD340" i="17"/>
  <c r="V510" i="24" s="1"/>
  <c r="AC340" i="17"/>
  <c r="U510" i="24" s="1"/>
  <c r="AV324" i="17"/>
  <c r="AF495" i="24" s="1"/>
  <c r="AF318" i="17"/>
  <c r="X489" i="24" s="1"/>
  <c r="AE318" i="17"/>
  <c r="W489" i="24" s="1"/>
  <c r="AD318" i="17"/>
  <c r="V489" i="24" s="1"/>
  <c r="AC318" i="17"/>
  <c r="AV306" i="17"/>
  <c r="AF479" i="24" s="1"/>
  <c r="AF297" i="17"/>
  <c r="X470" i="24" s="1"/>
  <c r="AE297" i="17"/>
  <c r="W470" i="24" s="1"/>
  <c r="AD297" i="17"/>
  <c r="V470" i="24" s="1"/>
  <c r="AC297" i="17"/>
  <c r="U470" i="24" s="1"/>
  <c r="AV285" i="17"/>
  <c r="AF460" i="24" s="1"/>
  <c r="AF275" i="17"/>
  <c r="X450" i="24" s="1"/>
  <c r="AE275" i="17"/>
  <c r="W450" i="24" s="1"/>
  <c r="AD275" i="17"/>
  <c r="AC275" i="17"/>
  <c r="U450" i="24" s="1"/>
  <c r="AV263" i="17"/>
  <c r="AF440" i="24" s="1"/>
  <c r="AG254" i="17"/>
  <c r="AF254" i="17"/>
  <c r="X431" i="24" s="1"/>
  <c r="AE254" i="17"/>
  <c r="AD254" i="17"/>
  <c r="V431" i="24" s="1"/>
  <c r="AC254" i="17"/>
  <c r="U431" i="24" s="1"/>
  <c r="AV238" i="17"/>
  <c r="BI226" i="17"/>
  <c r="AS405" i="24" s="1"/>
  <c r="BH226" i="17"/>
  <c r="AR405" i="24" s="1"/>
  <c r="BC226" i="17"/>
  <c r="AM405" i="24" s="1"/>
  <c r="BI217" i="17"/>
  <c r="AS396" i="24" s="1"/>
  <c r="BH217" i="17"/>
  <c r="AR396" i="24" s="1"/>
  <c r="BG217" i="17"/>
  <c r="AQ396" i="24" s="1"/>
  <c r="BF217" i="17"/>
  <c r="AP396" i="24" s="1"/>
  <c r="AL395" i="24"/>
  <c r="AV212" i="17"/>
  <c r="AG208" i="17"/>
  <c r="Y390" i="24" s="1"/>
  <c r="AF208" i="17"/>
  <c r="X390" i="24" s="1"/>
  <c r="AE208" i="17"/>
  <c r="W390" i="24" s="1"/>
  <c r="AD208" i="17"/>
  <c r="V390" i="24" s="1"/>
  <c r="AC208" i="17"/>
  <c r="AG191" i="17"/>
  <c r="AH194" i="17" s="1"/>
  <c r="Z375" i="24" s="1"/>
  <c r="BI181" i="17"/>
  <c r="AS363" i="24" s="1"/>
  <c r="BH181" i="17"/>
  <c r="AR363" i="24" s="1"/>
  <c r="AG161" i="17"/>
  <c r="Y348" i="24" s="1"/>
  <c r="AF161" i="17"/>
  <c r="AE161" i="17"/>
  <c r="W348" i="24" s="1"/>
  <c r="AD161" i="17"/>
  <c r="V348" i="24" s="1"/>
  <c r="AC161" i="17"/>
  <c r="U348" i="24" s="1"/>
  <c r="BI135" i="17"/>
  <c r="AS320" i="24" s="1"/>
  <c r="BH135" i="17"/>
  <c r="AR320" i="24" s="1"/>
  <c r="BG135" i="17"/>
  <c r="AQ320" i="24" s="1"/>
  <c r="BG127" i="17"/>
  <c r="AQ313" i="24" s="1"/>
  <c r="BF127" i="17"/>
  <c r="AP313" i="24" s="1"/>
  <c r="BE127" i="17"/>
  <c r="AO313" i="24" s="1"/>
  <c r="BC127" i="17"/>
  <c r="AM313" i="24" s="1"/>
  <c r="BH127" i="17"/>
  <c r="AR313" i="24" s="1"/>
  <c r="AX121" i="17"/>
  <c r="AH297" i="24" s="1"/>
  <c r="AV121" i="17"/>
  <c r="AF297" i="24" s="1"/>
  <c r="AF116" i="17"/>
  <c r="X307" i="24" s="1"/>
  <c r="AE116" i="17"/>
  <c r="W307" i="24" s="1"/>
  <c r="AD116" i="17"/>
  <c r="AC116" i="17"/>
  <c r="U307" i="24" s="1"/>
  <c r="AX97" i="17"/>
  <c r="AH286" i="24" s="1"/>
  <c r="AW97" i="17"/>
  <c r="AG286" i="24" s="1"/>
  <c r="AG97" i="17"/>
  <c r="Y286" i="24" s="1"/>
  <c r="AF97" i="17"/>
  <c r="X286" i="24" s="1"/>
  <c r="AE97" i="17"/>
  <c r="W286" i="24" s="1"/>
  <c r="AD97" i="17"/>
  <c r="V286" i="24" s="1"/>
  <c r="AC97" i="17"/>
  <c r="U286" i="24" s="1"/>
  <c r="AV83" i="17"/>
  <c r="AV106" i="17" s="1"/>
  <c r="AF295" i="24" s="1"/>
  <c r="AF72" i="17"/>
  <c r="AB72" i="17"/>
  <c r="Y72" i="17"/>
  <c r="X72" i="17"/>
  <c r="V72" i="17"/>
  <c r="U72" i="17"/>
  <c r="T72" i="17"/>
  <c r="S72" i="17"/>
  <c r="R72" i="17"/>
  <c r="Q72" i="17"/>
  <c r="P72" i="17"/>
  <c r="O72" i="17"/>
  <c r="AG65" i="17"/>
  <c r="AF65" i="17"/>
  <c r="AE65" i="17"/>
  <c r="AD65" i="17"/>
  <c r="V263" i="24" s="1"/>
  <c r="AC65" i="17"/>
  <c r="AB65" i="17"/>
  <c r="AA65" i="17"/>
  <c r="Z65" i="17"/>
  <c r="Z66" i="17" s="1"/>
  <c r="Y65" i="17"/>
  <c r="Q263" i="24" s="1"/>
  <c r="X65" i="17"/>
  <c r="P263" i="24" s="1"/>
  <c r="W65" i="17"/>
  <c r="T65" i="17"/>
  <c r="L263" i="24" s="1"/>
  <c r="R65" i="17"/>
  <c r="J263" i="24" s="1"/>
  <c r="Q65" i="17"/>
  <c r="I263" i="24" s="1"/>
  <c r="P65" i="17"/>
  <c r="H263" i="24" s="1"/>
  <c r="O65" i="17"/>
  <c r="G263" i="24" s="1"/>
  <c r="AG50" i="17"/>
  <c r="AF50" i="17"/>
  <c r="AG49" i="17"/>
  <c r="AF49" i="17"/>
  <c r="AG41" i="17"/>
  <c r="AF41" i="17"/>
  <c r="AX41" i="17" s="1"/>
  <c r="AE41" i="17"/>
  <c r="AI42" i="17" s="1"/>
  <c r="AA252" i="24" s="1"/>
  <c r="AD41" i="17"/>
  <c r="AC41" i="17"/>
  <c r="AB41" i="17"/>
  <c r="AA41" i="17"/>
  <c r="Z41" i="17"/>
  <c r="Y41" i="17"/>
  <c r="X41" i="17"/>
  <c r="X44" i="17" s="1"/>
  <c r="W41" i="17"/>
  <c r="V41" i="17"/>
  <c r="V59" i="17" s="1"/>
  <c r="U41" i="17"/>
  <c r="T41" i="17"/>
  <c r="S41" i="17"/>
  <c r="O41" i="17"/>
  <c r="R41" i="17"/>
  <c r="Q41" i="17"/>
  <c r="P41" i="17"/>
  <c r="AY28" i="17"/>
  <c r="AZ28" i="17" s="1"/>
  <c r="AV15" i="17"/>
  <c r="AU15" i="17"/>
  <c r="AU11" i="1" s="1"/>
  <c r="AT15" i="17"/>
  <c r="AG15" i="17"/>
  <c r="AF15" i="17"/>
  <c r="AF11" i="1" s="1"/>
  <c r="AE15" i="17"/>
  <c r="AE11" i="1" s="1"/>
  <c r="W8" i="24" s="1"/>
  <c r="AD15" i="17"/>
  <c r="V244" i="24" s="1"/>
  <c r="AC15" i="17"/>
  <c r="U244" i="24" s="1"/>
  <c r="AB15" i="17"/>
  <c r="T244" i="24" s="1"/>
  <c r="AA15" i="17"/>
  <c r="S244" i="24" s="1"/>
  <c r="Z15" i="17"/>
  <c r="Y15" i="17"/>
  <c r="AV8" i="17"/>
  <c r="AU8" i="17"/>
  <c r="AT8" i="17"/>
  <c r="AT10" i="1" s="1"/>
  <c r="AT210" i="19" s="1"/>
  <c r="AD674" i="24" s="1"/>
  <c r="AG8" i="17"/>
  <c r="AG9" i="17" s="1"/>
  <c r="AB8" i="17"/>
  <c r="T240" i="24" s="1"/>
  <c r="AA8" i="17"/>
  <c r="Z8" i="17"/>
  <c r="Y8" i="17"/>
  <c r="T6" i="17"/>
  <c r="X6" i="17" s="1"/>
  <c r="S6" i="17"/>
  <c r="K238" i="24" s="1"/>
  <c r="R6" i="17"/>
  <c r="J238" i="24" s="1"/>
  <c r="Q6" i="17"/>
  <c r="I238" i="24" s="1"/>
  <c r="AX432" i="15"/>
  <c r="AW432" i="15"/>
  <c r="AV432" i="15"/>
  <c r="AX420" i="15"/>
  <c r="AX433" i="15" s="1"/>
  <c r="AW420" i="15"/>
  <c r="AW433" i="15" s="1"/>
  <c r="AV420" i="15"/>
  <c r="AV433" i="15" s="1"/>
  <c r="AV413" i="15"/>
  <c r="AX409" i="15"/>
  <c r="AX449" i="19" s="1"/>
  <c r="AW409" i="15"/>
  <c r="AW449" i="19" s="1"/>
  <c r="AV409" i="15"/>
  <c r="AV449" i="19" s="1"/>
  <c r="AX404" i="15"/>
  <c r="AX444" i="19" s="1"/>
  <c r="AW404" i="15"/>
  <c r="AW444" i="19" s="1"/>
  <c r="AV404" i="15"/>
  <c r="AX401" i="15"/>
  <c r="AX441" i="19" s="1"/>
  <c r="AX375" i="19" s="1"/>
  <c r="AW401" i="15"/>
  <c r="AV401" i="15"/>
  <c r="AV441" i="19" s="1"/>
  <c r="AV375" i="19" s="1"/>
  <c r="AV397" i="15"/>
  <c r="AX393" i="15"/>
  <c r="AW393" i="15"/>
  <c r="AV393" i="15"/>
  <c r="AX388" i="15"/>
  <c r="AW388" i="15"/>
  <c r="AV388" i="15"/>
  <c r="AX385" i="15"/>
  <c r="AW385" i="15"/>
  <c r="AV385" i="15"/>
  <c r="AV381" i="15"/>
  <c r="AX378" i="15"/>
  <c r="AW378" i="15"/>
  <c r="AV378" i="15"/>
  <c r="AX372" i="15"/>
  <c r="AW372" i="15"/>
  <c r="AV372" i="15"/>
  <c r="AV382" i="15" s="1"/>
  <c r="AX368" i="15"/>
  <c r="AW368" i="15"/>
  <c r="AV368" i="15"/>
  <c r="AV359" i="15"/>
  <c r="AV365" i="15" s="1"/>
  <c r="AV358" i="15"/>
  <c r="BC353" i="15"/>
  <c r="BB353" i="15"/>
  <c r="BA353" i="15"/>
  <c r="AZ353" i="15"/>
  <c r="AY353" i="15"/>
  <c r="AF353" i="15"/>
  <c r="AE353" i="15"/>
  <c r="AD353" i="15"/>
  <c r="AC353" i="15"/>
  <c r="AB353" i="15"/>
  <c r="AA353" i="15"/>
  <c r="Z353" i="15"/>
  <c r="Y353" i="15"/>
  <c r="X353" i="15"/>
  <c r="AG351" i="15"/>
  <c r="AF351" i="15"/>
  <c r="AE351" i="15"/>
  <c r="AD351" i="15"/>
  <c r="AC351" i="15"/>
  <c r="AB351" i="15"/>
  <c r="AA351" i="15"/>
  <c r="X351" i="15"/>
  <c r="AZ350" i="15"/>
  <c r="AY350" i="15"/>
  <c r="AX350" i="15"/>
  <c r="AW350" i="15"/>
  <c r="Y350" i="15"/>
  <c r="Y349" i="15"/>
  <c r="AG349" i="15"/>
  <c r="AF349" i="15"/>
  <c r="AE349" i="15"/>
  <c r="AD349" i="15"/>
  <c r="AC349" i="15"/>
  <c r="AB349" i="15"/>
  <c r="AA349" i="15"/>
  <c r="Z349" i="15"/>
  <c r="X349" i="15"/>
  <c r="AZ348" i="15"/>
  <c r="BA348" i="15" s="1"/>
  <c r="BB348" i="15" s="1"/>
  <c r="BC348" i="15" s="1"/>
  <c r="AY348" i="15"/>
  <c r="AZ349" i="15" s="1"/>
  <c r="AX348" i="15"/>
  <c r="AW348" i="15"/>
  <c r="V348" i="15"/>
  <c r="W349" i="15" s="1"/>
  <c r="U348" i="15"/>
  <c r="S348" i="15"/>
  <c r="S65" i="17" s="1"/>
  <c r="K263" i="24" s="1"/>
  <c r="AG347" i="15"/>
  <c r="AF347" i="15"/>
  <c r="AE347" i="15"/>
  <c r="AD347" i="15"/>
  <c r="AC347" i="15"/>
  <c r="AB347" i="15"/>
  <c r="AA347" i="15"/>
  <c r="Z347" i="15"/>
  <c r="Y347" i="15"/>
  <c r="X347" i="15"/>
  <c r="AZ346" i="15"/>
  <c r="AY346" i="15"/>
  <c r="AX346" i="15"/>
  <c r="AW346" i="15"/>
  <c r="AX341" i="15"/>
  <c r="AX336" i="15"/>
  <c r="AG335" i="15"/>
  <c r="AK337" i="15" s="1"/>
  <c r="AF335" i="15"/>
  <c r="AF300" i="17" s="1"/>
  <c r="X473" i="24" s="1"/>
  <c r="AE335" i="15"/>
  <c r="AD335" i="15"/>
  <c r="AD337" i="15" s="1"/>
  <c r="AC335" i="15"/>
  <c r="AC300" i="17" s="1"/>
  <c r="AB335" i="15"/>
  <c r="AB300" i="17" s="1"/>
  <c r="AA335" i="15"/>
  <c r="AA300" i="17" s="1"/>
  <c r="Z335" i="15"/>
  <c r="Z300" i="17" s="1"/>
  <c r="AD304" i="17" s="1"/>
  <c r="V477" i="24" s="1"/>
  <c r="Y335" i="15"/>
  <c r="Y300" i="17" s="1"/>
  <c r="AF330" i="15"/>
  <c r="AJ332" i="15" s="1"/>
  <c r="AE330" i="15"/>
  <c r="AD330" i="15"/>
  <c r="AD191" i="17" s="1"/>
  <c r="V372" i="24" s="1"/>
  <c r="AC330" i="15"/>
  <c r="AB330" i="15"/>
  <c r="AB191" i="17" s="1"/>
  <c r="AA330" i="15"/>
  <c r="AA191" i="17" s="1"/>
  <c r="Z330" i="15"/>
  <c r="Z191" i="17" s="1"/>
  <c r="Y330" i="15"/>
  <c r="AX325" i="15"/>
  <c r="AX320" i="15"/>
  <c r="AG319" i="15"/>
  <c r="AK321" i="15" s="1"/>
  <c r="AF319" i="15"/>
  <c r="AE319" i="15"/>
  <c r="AI321" i="15" s="1"/>
  <c r="AD319" i="15"/>
  <c r="AC319" i="15"/>
  <c r="AC279" i="17" s="1"/>
  <c r="U454" i="24" s="1"/>
  <c r="AB319" i="15"/>
  <c r="AB279" i="17" s="1"/>
  <c r="AA319" i="15"/>
  <c r="AA279" i="17" s="1"/>
  <c r="Z319" i="15"/>
  <c r="Y319" i="15"/>
  <c r="Y279" i="17" s="1"/>
  <c r="Y285" i="17" s="1"/>
  <c r="Q460" i="24" s="1"/>
  <c r="AG314" i="15"/>
  <c r="AG316" i="15" s="1"/>
  <c r="AF314" i="15"/>
  <c r="AE314" i="15"/>
  <c r="AD314" i="15"/>
  <c r="AC314" i="15"/>
  <c r="AC144" i="17" s="1"/>
  <c r="AB314" i="15"/>
  <c r="AB144" i="17" s="1"/>
  <c r="AB150" i="17" s="1"/>
  <c r="AA314" i="15"/>
  <c r="AA144" i="17" s="1"/>
  <c r="S328" i="24" s="1"/>
  <c r="Z314" i="15"/>
  <c r="Z144" i="17" s="1"/>
  <c r="Z12" i="18" s="1"/>
  <c r="R728" i="24" s="1"/>
  <c r="Y314" i="15"/>
  <c r="AX308" i="15"/>
  <c r="AX303" i="15"/>
  <c r="AG302" i="15"/>
  <c r="AK304" i="15" s="1"/>
  <c r="AF302" i="15"/>
  <c r="AE302" i="15"/>
  <c r="AI304" i="15" s="1"/>
  <c r="AD302" i="15"/>
  <c r="AC302" i="15"/>
  <c r="AB302" i="15"/>
  <c r="AB257" i="17" s="1"/>
  <c r="AA302" i="15"/>
  <c r="AA257" i="17" s="1"/>
  <c r="AA238" i="17" s="1"/>
  <c r="Z302" i="15"/>
  <c r="Y302" i="15"/>
  <c r="Y257" i="17" s="1"/>
  <c r="Y263" i="17" s="1"/>
  <c r="Q440" i="24" s="1"/>
  <c r="AG297" i="15"/>
  <c r="AK299" i="15" s="1"/>
  <c r="AK109" i="17" s="1"/>
  <c r="AV297" i="15"/>
  <c r="AF297" i="15"/>
  <c r="AE297" i="15"/>
  <c r="AD297" i="15"/>
  <c r="AD299" i="15" s="1"/>
  <c r="AC297" i="15"/>
  <c r="AC100" i="17" s="1"/>
  <c r="AC9" i="18" s="1"/>
  <c r="U725" i="24" s="1"/>
  <c r="AB297" i="15"/>
  <c r="AA297" i="15"/>
  <c r="AA100" i="17" s="1"/>
  <c r="S289" i="24" s="1"/>
  <c r="Z297" i="15"/>
  <c r="Z100" i="17" s="1"/>
  <c r="Y297" i="15"/>
  <c r="Y100" i="17" s="1"/>
  <c r="Y9" i="18" s="1"/>
  <c r="Q725" i="24" s="1"/>
  <c r="AV292" i="15"/>
  <c r="AU292" i="15"/>
  <c r="AT292" i="15"/>
  <c r="AU284" i="15"/>
  <c r="AT284" i="15"/>
  <c r="AV280" i="15"/>
  <c r="AU280" i="15"/>
  <c r="AT280" i="15"/>
  <c r="AG280" i="15"/>
  <c r="AF280" i="15"/>
  <c r="AF282" i="15" s="1"/>
  <c r="AF90" i="17" s="1"/>
  <c r="X279" i="24" s="1"/>
  <c r="AE280" i="15"/>
  <c r="AE282" i="15" s="1"/>
  <c r="AE90" i="17" s="1"/>
  <c r="AD280" i="15"/>
  <c r="AD282" i="15" s="1"/>
  <c r="AD90" i="17" s="1"/>
  <c r="AC280" i="15"/>
  <c r="AB280" i="15"/>
  <c r="AA280" i="15"/>
  <c r="Z280" i="15"/>
  <c r="Y280" i="15"/>
  <c r="AV276" i="15"/>
  <c r="AV275" i="15"/>
  <c r="AV274" i="15"/>
  <c r="AG276" i="15"/>
  <c r="AF276" i="15"/>
  <c r="AE276" i="15"/>
  <c r="AE340" i="15" s="1"/>
  <c r="AD276" i="15"/>
  <c r="AD340" i="15" s="1"/>
  <c r="AD379" i="17" s="1"/>
  <c r="V549" i="24" s="1"/>
  <c r="AC276" i="15"/>
  <c r="AB276" i="15"/>
  <c r="AA276" i="15"/>
  <c r="AA340" i="15" s="1"/>
  <c r="AA379" i="17" s="1"/>
  <c r="Z276" i="15"/>
  <c r="Z340" i="15" s="1"/>
  <c r="Y276" i="15"/>
  <c r="AG275" i="15"/>
  <c r="AF275" i="15"/>
  <c r="AE275" i="15"/>
  <c r="AE324" i="15" s="1"/>
  <c r="AD275" i="15"/>
  <c r="AC275" i="15"/>
  <c r="AC324" i="15" s="1"/>
  <c r="AB275" i="15"/>
  <c r="AB324" i="15" s="1"/>
  <c r="AB361" i="17" s="1"/>
  <c r="AA275" i="15"/>
  <c r="AA324" i="15" s="1"/>
  <c r="Z275" i="15"/>
  <c r="Y275" i="15"/>
  <c r="Y324" i="15" s="1"/>
  <c r="AG274" i="15"/>
  <c r="AF274" i="15"/>
  <c r="AE274" i="15"/>
  <c r="AD274" i="15"/>
  <c r="AC274" i="15"/>
  <c r="AC307" i="15" s="1"/>
  <c r="AB274" i="15"/>
  <c r="AB307" i="15" s="1"/>
  <c r="AB343" i="17" s="1"/>
  <c r="AA274" i="15"/>
  <c r="AA307" i="15" s="1"/>
  <c r="AA343" i="17" s="1"/>
  <c r="Z274" i="15"/>
  <c r="Y274" i="15"/>
  <c r="AV270" i="15"/>
  <c r="AG270" i="15"/>
  <c r="AF270" i="15"/>
  <c r="AE270" i="15"/>
  <c r="AD270" i="15"/>
  <c r="AC270" i="15"/>
  <c r="AB270" i="15"/>
  <c r="AA270" i="15"/>
  <c r="Z270" i="15"/>
  <c r="Y270" i="15"/>
  <c r="AX269" i="15"/>
  <c r="AW269" i="15"/>
  <c r="AX268" i="15"/>
  <c r="AW268" i="15"/>
  <c r="AX267" i="15"/>
  <c r="AW267" i="15"/>
  <c r="AG263" i="15"/>
  <c r="AG264" i="15" s="1"/>
  <c r="AV263" i="15"/>
  <c r="AF263" i="15"/>
  <c r="AE263" i="15"/>
  <c r="AD263" i="15"/>
  <c r="AC263" i="15"/>
  <c r="AB263" i="15"/>
  <c r="AA263" i="15"/>
  <c r="Z263" i="15"/>
  <c r="Y263" i="15"/>
  <c r="AX262" i="15"/>
  <c r="AW262" i="15"/>
  <c r="AX261" i="15"/>
  <c r="AW261" i="15"/>
  <c r="AX260" i="15"/>
  <c r="AW260" i="15"/>
  <c r="AV256" i="15"/>
  <c r="AU256" i="15"/>
  <c r="AU19" i="17" s="1"/>
  <c r="AT256" i="15"/>
  <c r="AG256" i="15"/>
  <c r="AG19" i="17" s="1"/>
  <c r="AF256" i="15"/>
  <c r="AF19" i="17" s="1"/>
  <c r="AE256" i="15"/>
  <c r="AE19" i="17" s="1"/>
  <c r="AD256" i="15"/>
  <c r="AC256" i="15"/>
  <c r="AC288" i="15" s="1"/>
  <c r="AB256" i="15"/>
  <c r="AB19" i="17" s="1"/>
  <c r="T247" i="24" s="1"/>
  <c r="AA256" i="15"/>
  <c r="AA288" i="15" s="1"/>
  <c r="Z256" i="15"/>
  <c r="Y256" i="15"/>
  <c r="AX255" i="15"/>
  <c r="AW255" i="15"/>
  <c r="AX254" i="15"/>
  <c r="AW254" i="15"/>
  <c r="AX250" i="15"/>
  <c r="AW250" i="15"/>
  <c r="AX240" i="15"/>
  <c r="AW240" i="15"/>
  <c r="AV240" i="15"/>
  <c r="AV41" i="17" s="1"/>
  <c r="AU240" i="15"/>
  <c r="AU41" i="17" s="1"/>
  <c r="AT240" i="15"/>
  <c r="AT41" i="17" s="1"/>
  <c r="AU59" i="17" s="1"/>
  <c r="AE257" i="24" s="1"/>
  <c r="AX236" i="15"/>
  <c r="AW236" i="15"/>
  <c r="AG236" i="15"/>
  <c r="AF236" i="15"/>
  <c r="AE236" i="15"/>
  <c r="AD236" i="15"/>
  <c r="AC236" i="15"/>
  <c r="AB236" i="15"/>
  <c r="AA236" i="15"/>
  <c r="Z236" i="15"/>
  <c r="Y236" i="15"/>
  <c r="X236" i="15"/>
  <c r="W236" i="15"/>
  <c r="V236" i="15"/>
  <c r="U236" i="15"/>
  <c r="T236" i="15"/>
  <c r="AV232" i="15"/>
  <c r="AX230" i="15"/>
  <c r="AX232" i="15" s="1"/>
  <c r="AW230" i="15"/>
  <c r="AW232" i="15" s="1"/>
  <c r="AG230" i="15"/>
  <c r="AG232" i="15" s="1"/>
  <c r="AF230" i="15"/>
  <c r="AF232" i="15" s="1"/>
  <c r="AE230" i="15"/>
  <c r="AE232" i="15" s="1"/>
  <c r="AD230" i="15"/>
  <c r="AD232" i="15" s="1"/>
  <c r="AC230" i="15"/>
  <c r="AC232" i="15" s="1"/>
  <c r="AB230" i="15"/>
  <c r="AB232" i="15" s="1"/>
  <c r="AA230" i="15"/>
  <c r="AA232" i="15" s="1"/>
  <c r="Z230" i="15"/>
  <c r="Z232" i="15" s="1"/>
  <c r="Y230" i="15"/>
  <c r="Y232" i="15" s="1"/>
  <c r="X230" i="15"/>
  <c r="X232" i="15" s="1"/>
  <c r="W230" i="15"/>
  <c r="W232" i="15" s="1"/>
  <c r="V230" i="15"/>
  <c r="V232" i="15" s="1"/>
  <c r="U230" i="15"/>
  <c r="U232" i="15" s="1"/>
  <c r="T230" i="15"/>
  <c r="T232" i="15" s="1"/>
  <c r="AV229" i="15"/>
  <c r="AX223" i="15"/>
  <c r="AW223" i="15"/>
  <c r="AV223" i="15"/>
  <c r="AU223" i="15"/>
  <c r="AT223" i="15"/>
  <c r="AX222" i="15"/>
  <c r="AW222" i="15"/>
  <c r="AV222" i="15"/>
  <c r="AU222" i="15"/>
  <c r="AT222" i="15"/>
  <c r="AG223" i="15"/>
  <c r="AF223" i="15"/>
  <c r="AE223" i="15"/>
  <c r="AD223" i="15"/>
  <c r="AC223" i="15"/>
  <c r="AB223" i="15"/>
  <c r="AA223" i="15"/>
  <c r="Z223" i="15"/>
  <c r="Y223" i="15"/>
  <c r="X223" i="15"/>
  <c r="W223" i="15"/>
  <c r="V223" i="15"/>
  <c r="U223" i="15"/>
  <c r="T223" i="15"/>
  <c r="S223" i="15"/>
  <c r="R223" i="15"/>
  <c r="Q223" i="15"/>
  <c r="P223" i="15"/>
  <c r="O223" i="15"/>
  <c r="AG222" i="15"/>
  <c r="AF222" i="15"/>
  <c r="AE222" i="15"/>
  <c r="AD222" i="15"/>
  <c r="AC222" i="15"/>
  <c r="AB222" i="15"/>
  <c r="AA222" i="15"/>
  <c r="Z222" i="15"/>
  <c r="Y222" i="15"/>
  <c r="X222" i="15"/>
  <c r="W222" i="15"/>
  <c r="V222" i="15"/>
  <c r="U222" i="15"/>
  <c r="T222" i="15"/>
  <c r="S222" i="15"/>
  <c r="R222" i="15"/>
  <c r="Q222" i="15"/>
  <c r="P222" i="15"/>
  <c r="O222" i="15"/>
  <c r="AX213" i="15"/>
  <c r="AW213" i="15"/>
  <c r="AX212" i="15"/>
  <c r="AW212" i="15"/>
  <c r="AX211" i="15"/>
  <c r="AW211" i="15"/>
  <c r="X209" i="15"/>
  <c r="W209" i="15"/>
  <c r="V209" i="15"/>
  <c r="U209" i="15"/>
  <c r="T209" i="15"/>
  <c r="S209" i="15"/>
  <c r="R209" i="15"/>
  <c r="Q209" i="15"/>
  <c r="P209" i="15"/>
  <c r="O209" i="15"/>
  <c r="AV200" i="15"/>
  <c r="AU200" i="15"/>
  <c r="AT200" i="15"/>
  <c r="AV199" i="15"/>
  <c r="AU199" i="15"/>
  <c r="AT199" i="15"/>
  <c r="AG200" i="15"/>
  <c r="AF200" i="15"/>
  <c r="AE200" i="15"/>
  <c r="AD200" i="15"/>
  <c r="AC200" i="15"/>
  <c r="AB200" i="15"/>
  <c r="AA200" i="15"/>
  <c r="Z200" i="15"/>
  <c r="Y200" i="15"/>
  <c r="X200" i="15"/>
  <c r="W200" i="15"/>
  <c r="V200" i="15"/>
  <c r="U200" i="15"/>
  <c r="T200" i="15"/>
  <c r="S200" i="15"/>
  <c r="R200" i="15"/>
  <c r="Q200" i="15"/>
  <c r="P200" i="15"/>
  <c r="O200" i="15"/>
  <c r="AG199" i="15"/>
  <c r="AF199" i="15"/>
  <c r="AE199" i="15"/>
  <c r="AD199" i="15"/>
  <c r="AC199" i="15"/>
  <c r="AB199" i="15"/>
  <c r="AA199" i="15"/>
  <c r="Z199" i="15"/>
  <c r="Y199" i="15"/>
  <c r="X199" i="15"/>
  <c r="W199" i="15"/>
  <c r="V199" i="15"/>
  <c r="U199" i="15"/>
  <c r="T199" i="15"/>
  <c r="S199" i="15"/>
  <c r="R199" i="15"/>
  <c r="Q199" i="15"/>
  <c r="P199" i="15"/>
  <c r="O199" i="15"/>
  <c r="X198" i="15"/>
  <c r="W198" i="15"/>
  <c r="V198" i="15"/>
  <c r="U198" i="15"/>
  <c r="T198" i="15"/>
  <c r="S198" i="15"/>
  <c r="R198" i="15"/>
  <c r="Q198" i="15"/>
  <c r="P198" i="15"/>
  <c r="O198" i="15"/>
  <c r="X189" i="15"/>
  <c r="X204" i="15" s="1"/>
  <c r="W189" i="15"/>
  <c r="W204" i="15" s="1"/>
  <c r="V189" i="15"/>
  <c r="V204" i="15" s="1"/>
  <c r="U189" i="15"/>
  <c r="U204" i="15" s="1"/>
  <c r="T189" i="15"/>
  <c r="T204" i="15" s="1"/>
  <c r="S189" i="15"/>
  <c r="S204" i="15" s="1"/>
  <c r="R189" i="15"/>
  <c r="R204" i="15" s="1"/>
  <c r="Q189" i="15"/>
  <c r="Q204" i="15" s="1"/>
  <c r="P189" i="15"/>
  <c r="P204" i="15" s="1"/>
  <c r="O189" i="15"/>
  <c r="O204" i="15" s="1"/>
  <c r="AV188" i="15"/>
  <c r="AU188" i="15"/>
  <c r="AT188" i="15"/>
  <c r="AV187" i="15"/>
  <c r="AU187" i="15"/>
  <c r="AT187" i="15"/>
  <c r="AV186" i="15"/>
  <c r="AU186" i="15"/>
  <c r="AT186" i="15"/>
  <c r="AG188" i="15"/>
  <c r="AF188" i="15"/>
  <c r="AE188" i="15"/>
  <c r="AD188" i="15"/>
  <c r="AX188" i="15" s="1"/>
  <c r="AC188" i="15"/>
  <c r="AB188" i="15"/>
  <c r="AA188" i="15"/>
  <c r="Z188" i="15"/>
  <c r="Y188" i="15"/>
  <c r="AG187" i="15"/>
  <c r="AF187" i="15"/>
  <c r="AE187" i="15"/>
  <c r="AD187" i="15"/>
  <c r="AC187" i="15"/>
  <c r="AB187" i="15"/>
  <c r="AA187" i="15"/>
  <c r="Z187" i="15"/>
  <c r="Y187" i="15"/>
  <c r="AG186" i="15"/>
  <c r="AF186" i="15"/>
  <c r="AE186" i="15"/>
  <c r="AD186" i="15"/>
  <c r="AC186" i="15"/>
  <c r="AB186" i="15"/>
  <c r="AA186" i="15"/>
  <c r="Z186" i="15"/>
  <c r="Y186" i="15"/>
  <c r="X183" i="15"/>
  <c r="X203" i="15" s="1"/>
  <c r="W183" i="15"/>
  <c r="W203" i="15" s="1"/>
  <c r="V183" i="15"/>
  <c r="V203" i="15" s="1"/>
  <c r="U183" i="15"/>
  <c r="U203" i="15" s="1"/>
  <c r="T183" i="15"/>
  <c r="T203" i="15" s="1"/>
  <c r="S183" i="15"/>
  <c r="S203" i="15" s="1"/>
  <c r="R183" i="15"/>
  <c r="R203" i="15" s="1"/>
  <c r="Q183" i="15"/>
  <c r="Q203" i="15" s="1"/>
  <c r="P183" i="15"/>
  <c r="P203" i="15" s="1"/>
  <c r="O183" i="15"/>
  <c r="O203" i="15" s="1"/>
  <c r="AV182" i="15"/>
  <c r="AU182" i="15"/>
  <c r="AT182" i="15"/>
  <c r="AV181" i="15"/>
  <c r="AU181" i="15"/>
  <c r="AT181" i="15"/>
  <c r="AV180" i="15"/>
  <c r="AU180" i="15"/>
  <c r="AT180" i="15"/>
  <c r="AV179" i="15"/>
  <c r="AU179" i="15"/>
  <c r="AT179" i="15"/>
  <c r="AG182" i="15"/>
  <c r="AF182" i="15"/>
  <c r="AE182" i="15"/>
  <c r="AD182" i="15"/>
  <c r="AC182" i="15"/>
  <c r="AB182" i="15"/>
  <c r="AA182" i="15"/>
  <c r="Z182" i="15"/>
  <c r="Y182" i="15"/>
  <c r="AG181" i="15"/>
  <c r="AF181" i="15"/>
  <c r="AE181" i="15"/>
  <c r="AD181" i="15"/>
  <c r="AC181" i="15"/>
  <c r="AB181" i="15"/>
  <c r="AA181" i="15"/>
  <c r="Z181" i="15"/>
  <c r="Y181" i="15"/>
  <c r="AG180" i="15"/>
  <c r="AF180" i="15"/>
  <c r="AE180" i="15"/>
  <c r="AD180" i="15"/>
  <c r="AC180" i="15"/>
  <c r="AB180" i="15"/>
  <c r="AA180" i="15"/>
  <c r="Z180" i="15"/>
  <c r="Y180" i="15"/>
  <c r="AG179" i="15"/>
  <c r="AF179" i="15"/>
  <c r="AE179" i="15"/>
  <c r="AD179" i="15"/>
  <c r="AC179" i="15"/>
  <c r="AB179" i="15"/>
  <c r="AA179" i="15"/>
  <c r="Z179" i="15"/>
  <c r="Y179" i="15"/>
  <c r="X176" i="15"/>
  <c r="X202" i="15" s="1"/>
  <c r="W176" i="15"/>
  <c r="W202" i="15" s="1"/>
  <c r="V176" i="15"/>
  <c r="V202" i="15" s="1"/>
  <c r="U176" i="15"/>
  <c r="U202" i="15" s="1"/>
  <c r="T176" i="15"/>
  <c r="T202" i="15" s="1"/>
  <c r="S176" i="15"/>
  <c r="S202" i="15" s="1"/>
  <c r="R176" i="15"/>
  <c r="R202" i="15" s="1"/>
  <c r="Q176" i="15"/>
  <c r="Q202" i="15" s="1"/>
  <c r="P176" i="15"/>
  <c r="P202" i="15" s="1"/>
  <c r="O176" i="15"/>
  <c r="O202" i="15" s="1"/>
  <c r="AV175" i="15"/>
  <c r="AU175" i="15"/>
  <c r="AT175" i="15"/>
  <c r="AV174" i="15"/>
  <c r="AU174" i="15"/>
  <c r="AT174" i="15"/>
  <c r="AV173" i="15"/>
  <c r="AU173" i="15"/>
  <c r="AT173" i="15"/>
  <c r="AG175" i="15"/>
  <c r="AF175" i="15"/>
  <c r="AE175" i="15"/>
  <c r="AD175" i="15"/>
  <c r="AC175" i="15"/>
  <c r="AB175" i="15"/>
  <c r="AA175" i="15"/>
  <c r="Z175" i="15"/>
  <c r="Y175" i="15"/>
  <c r="AG174" i="15"/>
  <c r="AF174" i="15"/>
  <c r="AE174" i="15"/>
  <c r="AD174" i="15"/>
  <c r="AC174" i="15"/>
  <c r="AB174" i="15"/>
  <c r="AA174" i="15"/>
  <c r="Z174" i="15"/>
  <c r="Y174" i="15"/>
  <c r="AG173" i="15"/>
  <c r="AF173" i="15"/>
  <c r="AE173" i="15"/>
  <c r="AD173" i="15"/>
  <c r="AC173" i="15"/>
  <c r="AB173" i="15"/>
  <c r="AA173" i="15"/>
  <c r="Z173" i="15"/>
  <c r="Y173" i="15"/>
  <c r="X170" i="15"/>
  <c r="X210" i="15" s="1"/>
  <c r="W170" i="15"/>
  <c r="W210" i="15" s="1"/>
  <c r="V170" i="15"/>
  <c r="U170" i="15"/>
  <c r="U201" i="15" s="1"/>
  <c r="T170" i="15"/>
  <c r="S170" i="15"/>
  <c r="R170" i="15"/>
  <c r="R201" i="15" s="1"/>
  <c r="Q170" i="15"/>
  <c r="Q201" i="15" s="1"/>
  <c r="P170" i="15"/>
  <c r="O170" i="15"/>
  <c r="O201" i="15" s="1"/>
  <c r="AV169" i="15"/>
  <c r="AU169" i="15"/>
  <c r="AT169" i="15"/>
  <c r="AV168" i="15"/>
  <c r="AU168" i="15"/>
  <c r="AT168" i="15"/>
  <c r="AV167" i="15"/>
  <c r="AU167" i="15"/>
  <c r="AT167" i="15"/>
  <c r="AG169" i="15"/>
  <c r="AF169" i="15"/>
  <c r="AE169" i="15"/>
  <c r="AD169" i="15"/>
  <c r="AC169" i="15"/>
  <c r="AB169" i="15"/>
  <c r="AA169" i="15"/>
  <c r="Z169" i="15"/>
  <c r="Y169" i="15"/>
  <c r="AG168" i="15"/>
  <c r="AF168" i="15"/>
  <c r="AE168" i="15"/>
  <c r="AD168" i="15"/>
  <c r="AC168" i="15"/>
  <c r="AB168" i="15"/>
  <c r="AA168" i="15"/>
  <c r="Z168" i="15"/>
  <c r="Y168" i="15"/>
  <c r="AG167" i="15"/>
  <c r="AF167" i="15"/>
  <c r="AE167" i="15"/>
  <c r="AD167" i="15"/>
  <c r="AC167" i="15"/>
  <c r="AB167" i="15"/>
  <c r="AA167" i="15"/>
  <c r="Z167" i="15"/>
  <c r="Y167" i="15"/>
  <c r="AB158" i="15"/>
  <c r="AF158" i="15"/>
  <c r="AX154" i="15"/>
  <c r="AW154" i="15"/>
  <c r="AV154" i="15"/>
  <c r="AG154" i="15"/>
  <c r="AF154" i="15"/>
  <c r="AB154" i="15"/>
  <c r="AX146" i="15"/>
  <c r="AW146" i="15"/>
  <c r="AV146" i="15"/>
  <c r="AG146" i="15"/>
  <c r="AF146" i="15"/>
  <c r="AB146" i="15"/>
  <c r="AB137" i="15"/>
  <c r="AX137" i="15"/>
  <c r="AW137" i="15"/>
  <c r="AV137" i="15"/>
  <c r="AG137" i="15"/>
  <c r="AF137" i="15"/>
  <c r="AA117" i="15"/>
  <c r="Z117" i="15"/>
  <c r="Y117" i="15"/>
  <c r="W117" i="15"/>
  <c r="V117" i="15"/>
  <c r="T116" i="15"/>
  <c r="T117" i="15" s="1"/>
  <c r="P116" i="15"/>
  <c r="P117" i="15" s="1"/>
  <c r="X116" i="15"/>
  <c r="X117" i="15" s="1"/>
  <c r="AV115" i="15"/>
  <c r="AU115" i="15"/>
  <c r="AU179" i="1" s="1"/>
  <c r="AT115" i="15"/>
  <c r="AG115" i="15"/>
  <c r="AF115" i="15"/>
  <c r="AE115" i="15"/>
  <c r="AD115" i="15"/>
  <c r="AC115" i="15"/>
  <c r="AB115" i="15"/>
  <c r="AX114" i="15"/>
  <c r="AW114" i="15"/>
  <c r="AX113" i="15"/>
  <c r="AW113" i="15"/>
  <c r="AX112" i="15"/>
  <c r="AW112" i="15"/>
  <c r="AX111" i="15"/>
  <c r="AW111" i="15"/>
  <c r="AX110" i="15"/>
  <c r="AW110" i="15"/>
  <c r="AW115" i="15" s="1"/>
  <c r="AV107" i="15"/>
  <c r="AV171" i="1" s="1"/>
  <c r="AU107" i="15"/>
  <c r="AU171" i="1" s="1"/>
  <c r="AE157" i="24" s="1"/>
  <c r="AT107" i="15"/>
  <c r="AT171" i="1" s="1"/>
  <c r="AD157" i="24" s="1"/>
  <c r="AG106" i="15"/>
  <c r="AF106" i="15"/>
  <c r="AE106" i="15"/>
  <c r="AD106" i="15"/>
  <c r="AC106" i="15"/>
  <c r="AB106" i="15"/>
  <c r="AV105" i="15"/>
  <c r="AV169" i="1" s="1"/>
  <c r="AF155" i="24" s="1"/>
  <c r="AU105" i="15"/>
  <c r="AU169" i="1" s="1"/>
  <c r="AE155" i="24" s="1"/>
  <c r="AT105" i="15"/>
  <c r="AT169" i="1" s="1"/>
  <c r="AD155" i="24" s="1"/>
  <c r="AX105" i="15"/>
  <c r="AW105" i="15"/>
  <c r="AX104" i="15"/>
  <c r="AW104" i="15"/>
  <c r="AX103" i="15"/>
  <c r="AW103" i="15"/>
  <c r="AW106" i="15" s="1"/>
  <c r="AG101" i="15"/>
  <c r="AF101" i="15"/>
  <c r="AE101" i="15"/>
  <c r="AD101" i="15"/>
  <c r="AC101" i="15"/>
  <c r="AB101" i="15"/>
  <c r="AX100" i="15"/>
  <c r="AW100" i="15"/>
  <c r="AX99" i="15"/>
  <c r="AW99" i="15"/>
  <c r="AX98" i="15"/>
  <c r="AW98" i="15"/>
  <c r="AX97" i="15"/>
  <c r="AW97" i="15"/>
  <c r="AX96" i="15"/>
  <c r="AW96" i="15"/>
  <c r="AV93" i="15"/>
  <c r="AV157" i="1" s="1"/>
  <c r="AF143" i="24" s="1"/>
  <c r="AU93" i="15"/>
  <c r="AU157" i="1" s="1"/>
  <c r="AE143" i="24" s="1"/>
  <c r="AG92" i="15"/>
  <c r="AF92" i="15"/>
  <c r="AE92" i="15"/>
  <c r="AD92" i="15"/>
  <c r="AC92" i="15"/>
  <c r="AB92" i="15"/>
  <c r="AV89" i="15"/>
  <c r="AV88" i="15"/>
  <c r="AV87" i="15"/>
  <c r="AX91" i="15"/>
  <c r="AW91" i="15"/>
  <c r="AX90" i="15"/>
  <c r="AW90" i="15"/>
  <c r="AX89" i="15"/>
  <c r="AW89" i="15"/>
  <c r="AX88" i="15"/>
  <c r="AW88" i="15"/>
  <c r="AX87" i="15"/>
  <c r="AW87" i="15"/>
  <c r="AG85" i="15"/>
  <c r="AG93" i="15" s="1"/>
  <c r="AF85" i="15"/>
  <c r="AE85" i="15"/>
  <c r="AD85" i="15"/>
  <c r="AC85" i="15"/>
  <c r="AB85" i="15"/>
  <c r="AX84" i="15"/>
  <c r="AW84" i="15"/>
  <c r="AX83" i="15"/>
  <c r="AW83" i="15"/>
  <c r="AX82" i="15"/>
  <c r="AW82" i="15"/>
  <c r="AX81" i="15"/>
  <c r="AW81" i="15"/>
  <c r="AX80" i="15"/>
  <c r="AW80" i="15"/>
  <c r="AV81" i="15"/>
  <c r="AU81" i="15"/>
  <c r="AT81" i="15"/>
  <c r="AV80" i="15"/>
  <c r="AV144" i="1" s="1"/>
  <c r="AF130" i="24" s="1"/>
  <c r="AU80" i="15"/>
  <c r="AU144" i="1" s="1"/>
  <c r="AE130" i="24" s="1"/>
  <c r="AT80" i="15"/>
  <c r="AT144" i="1" s="1"/>
  <c r="AD130" i="24" s="1"/>
  <c r="AV63" i="15"/>
  <c r="AU63" i="15"/>
  <c r="AT63" i="15"/>
  <c r="AG63" i="15"/>
  <c r="AF63" i="15"/>
  <c r="AE63" i="15"/>
  <c r="AD63" i="15"/>
  <c r="AC63" i="15"/>
  <c r="AB63" i="15"/>
  <c r="AA63" i="15"/>
  <c r="Z63" i="15"/>
  <c r="Y63" i="15"/>
  <c r="AX62" i="15"/>
  <c r="AW62" i="15"/>
  <c r="AX61" i="15"/>
  <c r="AW61" i="15"/>
  <c r="AX60" i="15"/>
  <c r="AW60" i="15"/>
  <c r="AV57" i="15"/>
  <c r="AU57" i="15"/>
  <c r="AG57" i="15"/>
  <c r="AF57" i="15"/>
  <c r="AE57" i="15"/>
  <c r="AD57" i="15"/>
  <c r="AC57" i="15"/>
  <c r="AB57" i="15"/>
  <c r="AA57" i="15"/>
  <c r="Z57" i="15"/>
  <c r="Y57" i="15"/>
  <c r="AX56" i="15"/>
  <c r="AW56" i="15"/>
  <c r="AX55" i="15"/>
  <c r="AW55" i="15"/>
  <c r="AX54" i="15"/>
  <c r="AW54" i="15"/>
  <c r="AX53" i="15"/>
  <c r="AW53" i="15"/>
  <c r="AV50" i="15"/>
  <c r="AU50" i="15"/>
  <c r="AT50" i="15"/>
  <c r="AG50" i="15"/>
  <c r="AF50" i="15"/>
  <c r="AE50" i="15"/>
  <c r="AD50" i="15"/>
  <c r="AC50" i="15"/>
  <c r="AB50" i="15"/>
  <c r="AA50" i="15"/>
  <c r="Z50" i="15"/>
  <c r="Y50" i="15"/>
  <c r="AX49" i="15"/>
  <c r="AW49" i="15"/>
  <c r="AX48" i="15"/>
  <c r="AW48" i="15"/>
  <c r="AX47" i="15"/>
  <c r="AW47" i="15"/>
  <c r="AV44" i="15"/>
  <c r="AV123" i="15" s="1"/>
  <c r="AV198" i="1" s="1"/>
  <c r="AF184" i="24" s="1"/>
  <c r="AU44" i="15"/>
  <c r="AT44" i="15"/>
  <c r="AG44" i="15"/>
  <c r="AG123" i="15" s="1"/>
  <c r="AG198" i="1" s="1"/>
  <c r="AF44" i="15"/>
  <c r="AF123" i="15" s="1"/>
  <c r="AF198" i="1" s="1"/>
  <c r="X184" i="24" s="1"/>
  <c r="AE44" i="15"/>
  <c r="AD44" i="15"/>
  <c r="AC44" i="15"/>
  <c r="AB44" i="15"/>
  <c r="AB123" i="15" s="1"/>
  <c r="AB198" i="1" s="1"/>
  <c r="T184" i="24" s="1"/>
  <c r="AA44" i="15"/>
  <c r="Z44" i="15"/>
  <c r="Y44" i="15"/>
  <c r="AX43" i="15"/>
  <c r="AW43" i="15"/>
  <c r="AX42" i="15"/>
  <c r="AW42" i="15"/>
  <c r="AX41" i="15"/>
  <c r="AW41" i="15"/>
  <c r="AU29" i="15"/>
  <c r="AU58" i="1" s="1"/>
  <c r="AE44" i="24" s="1"/>
  <c r="AX29" i="15"/>
  <c r="AW29" i="15"/>
  <c r="AX26" i="15"/>
  <c r="AW26" i="15"/>
  <c r="AX23" i="15"/>
  <c r="AW23" i="15"/>
  <c r="AV20" i="15"/>
  <c r="AU20" i="15"/>
  <c r="AT20" i="15"/>
  <c r="AG20" i="15"/>
  <c r="AF20" i="15"/>
  <c r="AE20" i="15"/>
  <c r="AD20" i="15"/>
  <c r="AC20" i="15"/>
  <c r="AB20" i="15"/>
  <c r="AA20" i="15"/>
  <c r="Z20" i="15"/>
  <c r="Y20" i="15"/>
  <c r="AX19" i="15"/>
  <c r="AW19" i="15"/>
  <c r="AW413" i="15" s="1"/>
  <c r="AX18" i="15"/>
  <c r="AX397" i="15" s="1"/>
  <c r="AW18" i="15"/>
  <c r="AW397" i="15" s="1"/>
  <c r="AX17" i="15"/>
  <c r="AX381" i="15" s="1"/>
  <c r="AW17" i="15"/>
  <c r="AW381" i="15" s="1"/>
  <c r="AV14" i="15"/>
  <c r="AV15" i="15" s="1"/>
  <c r="AU14" i="15"/>
  <c r="AU15" i="15" s="1"/>
  <c r="AT14" i="15"/>
  <c r="AT15" i="15" s="1"/>
  <c r="AG14" i="15"/>
  <c r="AG15" i="15" s="1"/>
  <c r="AF14" i="15"/>
  <c r="AF15" i="15" s="1"/>
  <c r="AE14" i="15"/>
  <c r="AE15" i="15" s="1"/>
  <c r="AD14" i="15"/>
  <c r="AD15" i="15" s="1"/>
  <c r="AC14" i="15"/>
  <c r="AC15" i="15" s="1"/>
  <c r="AB14" i="15"/>
  <c r="AB15" i="15" s="1"/>
  <c r="AA14" i="15"/>
  <c r="AA15" i="15" s="1"/>
  <c r="Z14" i="15"/>
  <c r="Z15" i="15" s="1"/>
  <c r="Y14" i="15"/>
  <c r="Y15" i="15" s="1"/>
  <c r="AX13" i="15"/>
  <c r="AX359" i="15" s="1"/>
  <c r="AW13" i="15"/>
  <c r="AX12" i="15"/>
  <c r="AW12" i="15"/>
  <c r="AW358" i="15" s="1"/>
  <c r="AX10" i="15"/>
  <c r="AW10" i="15"/>
  <c r="T6" i="15"/>
  <c r="X6" i="15" s="1"/>
  <c r="AB6" i="15" s="1"/>
  <c r="AF6" i="15" s="1"/>
  <c r="AJ6" i="15" s="1"/>
  <c r="AN6" i="15" s="1"/>
  <c r="AR6" i="15" s="1"/>
  <c r="S6" i="15"/>
  <c r="W6" i="15" s="1"/>
  <c r="AA6" i="15" s="1"/>
  <c r="AE6" i="15" s="1"/>
  <c r="AI6" i="15" s="1"/>
  <c r="AM6" i="15" s="1"/>
  <c r="AQ6" i="15" s="1"/>
  <c r="R6" i="15"/>
  <c r="V6" i="15" s="1"/>
  <c r="Z6" i="15" s="1"/>
  <c r="AD6" i="15" s="1"/>
  <c r="AH6" i="15" s="1"/>
  <c r="AL6" i="15" s="1"/>
  <c r="AP6" i="15" s="1"/>
  <c r="Q6" i="15"/>
  <c r="U6" i="15" s="1"/>
  <c r="Y6" i="15" s="1"/>
  <c r="AC6" i="15" s="1"/>
  <c r="AG6" i="15" s="1"/>
  <c r="AK6" i="15" s="1"/>
  <c r="AO6" i="15" s="1"/>
  <c r="BA189" i="19"/>
  <c r="BA417" i="19" s="1"/>
  <c r="C44" i="32"/>
  <c r="D44" i="32" s="1"/>
  <c r="E44" i="32" s="1"/>
  <c r="K31" i="32"/>
  <c r="K29" i="32"/>
  <c r="K28" i="32"/>
  <c r="C28" i="32"/>
  <c r="K26" i="32"/>
  <c r="K25" i="32"/>
  <c r="K23" i="32"/>
  <c r="K22" i="32"/>
  <c r="K20" i="32"/>
  <c r="K19" i="32"/>
  <c r="M18" i="32"/>
  <c r="N18" i="32" s="1"/>
  <c r="O18" i="32" s="1"/>
  <c r="P18" i="32" s="1"/>
  <c r="Q18" i="32" s="1"/>
  <c r="R18" i="32" s="1"/>
  <c r="D18" i="32"/>
  <c r="E18" i="32" s="1"/>
  <c r="F18" i="32" s="1"/>
  <c r="G18" i="32" s="1"/>
  <c r="H18" i="32" s="1"/>
  <c r="I18" i="32" s="1"/>
  <c r="B17" i="32"/>
  <c r="Z602" i="24"/>
  <c r="X401" i="1"/>
  <c r="BI256" i="1"/>
  <c r="BH256" i="1"/>
  <c r="BG256" i="1"/>
  <c r="BF256" i="1"/>
  <c r="BE256" i="1"/>
  <c r="BD256" i="1"/>
  <c r="BC256" i="1"/>
  <c r="BB256" i="1"/>
  <c r="AX256" i="1"/>
  <c r="AW256" i="1"/>
  <c r="AU256" i="1"/>
  <c r="AT256" i="1"/>
  <c r="X257" i="1"/>
  <c r="W257" i="1"/>
  <c r="V257" i="1"/>
  <c r="U257" i="1"/>
  <c r="T257" i="1"/>
  <c r="S257" i="1"/>
  <c r="R257" i="1"/>
  <c r="Q257" i="1"/>
  <c r="P257" i="1"/>
  <c r="O257" i="1"/>
  <c r="N257" i="1"/>
  <c r="M257" i="1"/>
  <c r="AE256" i="1"/>
  <c r="AD256" i="1"/>
  <c r="AC256" i="1"/>
  <c r="AA256" i="1"/>
  <c r="Z256" i="1"/>
  <c r="Y256" i="1"/>
  <c r="X256" i="1"/>
  <c r="W256" i="1"/>
  <c r="V256" i="1"/>
  <c r="U256" i="1"/>
  <c r="T256" i="1"/>
  <c r="S256" i="1"/>
  <c r="R256" i="1"/>
  <c r="Q256" i="1"/>
  <c r="P256" i="1"/>
  <c r="O256" i="1"/>
  <c r="N256" i="1"/>
  <c r="M256" i="1"/>
  <c r="BI244" i="1"/>
  <c r="AS230" i="24" s="1"/>
  <c r="BH244" i="1"/>
  <c r="AR230" i="24" s="1"/>
  <c r="BG244" i="1"/>
  <c r="AQ230" i="24" s="1"/>
  <c r="BF244" i="1"/>
  <c r="AP230" i="24" s="1"/>
  <c r="BE244" i="1"/>
  <c r="AO230" i="24" s="1"/>
  <c r="BD244" i="1"/>
  <c r="AN230" i="24" s="1"/>
  <c r="BC244" i="1"/>
  <c r="AM230" i="24" s="1"/>
  <c r="BB244" i="1"/>
  <c r="AL230" i="24" s="1"/>
  <c r="AK230" i="24"/>
  <c r="AX244" i="1"/>
  <c r="AH230" i="24" s="1"/>
  <c r="AW244" i="1"/>
  <c r="AG230" i="24" s="1"/>
  <c r="AX243" i="1"/>
  <c r="AH229" i="24" s="1"/>
  <c r="AW243" i="1"/>
  <c r="AG229" i="24" s="1"/>
  <c r="AB235" i="1"/>
  <c r="T221" i="24" s="1"/>
  <c r="AB233" i="1"/>
  <c r="T219" i="24" s="1"/>
  <c r="AB232" i="1"/>
  <c r="T218" i="24" s="1"/>
  <c r="AX235" i="1"/>
  <c r="AH221" i="24" s="1"/>
  <c r="AV235" i="1"/>
  <c r="AF221" i="24" s="1"/>
  <c r="AG235" i="1"/>
  <c r="AF235" i="1"/>
  <c r="X221" i="24" s="1"/>
  <c r="AV233" i="1"/>
  <c r="AF219" i="24" s="1"/>
  <c r="AF233" i="1"/>
  <c r="X219" i="24" s="1"/>
  <c r="AV232" i="1"/>
  <c r="AF218" i="24" s="1"/>
  <c r="AG232" i="1"/>
  <c r="AF232" i="1"/>
  <c r="X218" i="24" s="1"/>
  <c r="BI229" i="1"/>
  <c r="AS215" i="24"/>
  <c r="BH229" i="1"/>
  <c r="AR215" i="24" s="1"/>
  <c r="BG229" i="1"/>
  <c r="AQ215" i="24"/>
  <c r="BF229" i="1"/>
  <c r="AP215" i="24" s="1"/>
  <c r="BE229" i="1"/>
  <c r="AO215" i="24" s="1"/>
  <c r="BD229" i="1"/>
  <c r="AN215" i="24" s="1"/>
  <c r="BC229" i="1"/>
  <c r="AM215" i="24" s="1"/>
  <c r="BB229" i="1"/>
  <c r="AL215" i="24" s="1"/>
  <c r="AK215" i="24"/>
  <c r="AX229" i="1"/>
  <c r="AH215" i="24" s="1"/>
  <c r="AW229" i="1"/>
  <c r="AG215" i="24" s="1"/>
  <c r="AB228" i="1"/>
  <c r="T214" i="24" s="1"/>
  <c r="AB227" i="1"/>
  <c r="AB226" i="1"/>
  <c r="AB225" i="1"/>
  <c r="T211" i="24" s="1"/>
  <c r="AB224" i="1"/>
  <c r="AV228" i="1"/>
  <c r="AF214" i="24" s="1"/>
  <c r="AV227" i="1"/>
  <c r="AF213" i="24" s="1"/>
  <c r="AV226" i="1"/>
  <c r="AF212" i="24" s="1"/>
  <c r="AV225" i="1"/>
  <c r="AF211" i="24" s="1"/>
  <c r="AV224" i="1"/>
  <c r="AG228" i="1"/>
  <c r="Y214" i="24" s="1"/>
  <c r="AF228" i="1"/>
  <c r="X214" i="24" s="1"/>
  <c r="AG227" i="1"/>
  <c r="AF227" i="1"/>
  <c r="AG226" i="1"/>
  <c r="AF226" i="1"/>
  <c r="X212" i="24" s="1"/>
  <c r="AG225" i="1"/>
  <c r="AF225" i="1"/>
  <c r="X211" i="24" s="1"/>
  <c r="AG224" i="1"/>
  <c r="Y210" i="24" s="1"/>
  <c r="AF224" i="1"/>
  <c r="AX221" i="1"/>
  <c r="AH207" i="24" s="1"/>
  <c r="AW221" i="1"/>
  <c r="AG207" i="24" s="1"/>
  <c r="AB220" i="1"/>
  <c r="T206" i="24" s="1"/>
  <c r="AB219" i="1"/>
  <c r="T205" i="24" s="1"/>
  <c r="AB218" i="1"/>
  <c r="AB217" i="1"/>
  <c r="AB216" i="1"/>
  <c r="AB243" i="1" s="1"/>
  <c r="T229" i="24" s="1"/>
  <c r="AV220" i="1"/>
  <c r="AF206" i="24" s="1"/>
  <c r="AV219" i="1"/>
  <c r="AV218" i="1"/>
  <c r="AF204" i="24" s="1"/>
  <c r="AV217" i="1"/>
  <c r="AV244" i="1" s="1"/>
  <c r="AF230" i="24" s="1"/>
  <c r="AV216" i="1"/>
  <c r="AG220" i="1"/>
  <c r="AF220" i="1"/>
  <c r="X206" i="24" s="1"/>
  <c r="AG219" i="1"/>
  <c r="Y205" i="24" s="1"/>
  <c r="AF219" i="1"/>
  <c r="X205" i="24" s="1"/>
  <c r="AG218" i="1"/>
  <c r="AF218" i="1"/>
  <c r="AG217" i="1"/>
  <c r="Y203" i="24" s="1"/>
  <c r="AF217" i="1"/>
  <c r="AG216" i="1"/>
  <c r="AF216" i="1"/>
  <c r="AB211" i="1"/>
  <c r="T197" i="24" s="1"/>
  <c r="AB210" i="1"/>
  <c r="T196" i="24" s="1"/>
  <c r="AB209" i="1"/>
  <c r="AB208" i="1"/>
  <c r="T194" i="24" s="1"/>
  <c r="AB207" i="1"/>
  <c r="T193" i="24" s="1"/>
  <c r="AX212" i="1"/>
  <c r="S15" i="20" s="1"/>
  <c r="K952" i="24" s="1"/>
  <c r="AW212" i="1"/>
  <c r="R15" i="23" s="1"/>
  <c r="J808" i="24" s="1"/>
  <c r="AV211" i="1"/>
  <c r="AV210" i="1"/>
  <c r="AF196" i="24" s="1"/>
  <c r="AV209" i="1"/>
  <c r="AF195" i="24" s="1"/>
  <c r="AV208" i="1"/>
  <c r="AV207" i="1"/>
  <c r="AF193" i="24" s="1"/>
  <c r="AG211" i="1"/>
  <c r="Y197" i="24" s="1"/>
  <c r="AF211" i="1"/>
  <c r="AF92" i="1" s="1"/>
  <c r="X78" i="24" s="1"/>
  <c r="AG210" i="1"/>
  <c r="AF210" i="1"/>
  <c r="X196" i="24" s="1"/>
  <c r="AG209" i="1"/>
  <c r="Y195" i="24" s="1"/>
  <c r="AF209" i="1"/>
  <c r="X195" i="24" s="1"/>
  <c r="AG208" i="1"/>
  <c r="Y194" i="24" s="1"/>
  <c r="AF208" i="1"/>
  <c r="X194" i="24" s="1"/>
  <c r="AG207" i="1"/>
  <c r="AF207" i="1"/>
  <c r="AB203" i="1"/>
  <c r="T189" i="24" s="1"/>
  <c r="AB202" i="1"/>
  <c r="T188" i="24" s="1"/>
  <c r="AB201" i="1"/>
  <c r="T187" i="24" s="1"/>
  <c r="AB200" i="1"/>
  <c r="AB199" i="1"/>
  <c r="T185" i="24" s="1"/>
  <c r="AB197" i="1"/>
  <c r="T183" i="24" s="1"/>
  <c r="AV203" i="1"/>
  <c r="AF189" i="24" s="1"/>
  <c r="AV202" i="1"/>
  <c r="AF188" i="24" s="1"/>
  <c r="AV201" i="1"/>
  <c r="AF187" i="24" s="1"/>
  <c r="AV200" i="1"/>
  <c r="AV91" i="1" s="1"/>
  <c r="AF77" i="24" s="1"/>
  <c r="AV199" i="1"/>
  <c r="AF185" i="24" s="1"/>
  <c r="AV197" i="1"/>
  <c r="AF183" i="24" s="1"/>
  <c r="AG203" i="1"/>
  <c r="Y189" i="24" s="1"/>
  <c r="AF203" i="1"/>
  <c r="X189" i="24" s="1"/>
  <c r="AG202" i="1"/>
  <c r="Y188" i="24" s="1"/>
  <c r="AF202" i="1"/>
  <c r="X188" i="24" s="1"/>
  <c r="AG201" i="1"/>
  <c r="AF201" i="1"/>
  <c r="X187" i="24" s="1"/>
  <c r="AG200" i="1"/>
  <c r="AG91" i="1" s="1"/>
  <c r="Y77" i="24" s="1"/>
  <c r="AF200" i="1"/>
  <c r="AF91" i="1" s="1"/>
  <c r="X77" i="24" s="1"/>
  <c r="AG199" i="1"/>
  <c r="AF199" i="1"/>
  <c r="X185" i="24" s="1"/>
  <c r="AG197" i="1"/>
  <c r="Y183" i="24" s="1"/>
  <c r="AF197" i="1"/>
  <c r="X183" i="24" s="1"/>
  <c r="AT192" i="1"/>
  <c r="AD178" i="24" s="1"/>
  <c r="AJ192" i="1"/>
  <c r="AB178" i="24" s="1"/>
  <c r="AI192" i="1"/>
  <c r="AA178" i="24" s="1"/>
  <c r="AH192" i="1"/>
  <c r="Z178" i="24" s="1"/>
  <c r="AG192" i="1"/>
  <c r="Y178" i="24" s="1"/>
  <c r="AF192" i="1"/>
  <c r="X178" i="24" s="1"/>
  <c r="AE192" i="1"/>
  <c r="W178" i="24" s="1"/>
  <c r="AD192" i="1"/>
  <c r="V178" i="24" s="1"/>
  <c r="AC192" i="1"/>
  <c r="U178" i="24" s="1"/>
  <c r="AB192" i="1"/>
  <c r="T178" i="24" s="1"/>
  <c r="AA192" i="1"/>
  <c r="S178" i="24" s="1"/>
  <c r="Z192" i="1"/>
  <c r="R178" i="24" s="1"/>
  <c r="Y192" i="1"/>
  <c r="Q178" i="24" s="1"/>
  <c r="X192" i="1"/>
  <c r="P178" i="24" s="1"/>
  <c r="W192" i="1"/>
  <c r="O178" i="24" s="1"/>
  <c r="V192" i="1"/>
  <c r="N178" i="24" s="1"/>
  <c r="U192" i="1"/>
  <c r="M178" i="24" s="1"/>
  <c r="T192" i="1"/>
  <c r="L178" i="24" s="1"/>
  <c r="S192" i="1"/>
  <c r="K178" i="24" s="1"/>
  <c r="R192" i="1"/>
  <c r="J178" i="24" s="1"/>
  <c r="Q192" i="1"/>
  <c r="I178" i="24" s="1"/>
  <c r="P192" i="1"/>
  <c r="H178" i="24" s="1"/>
  <c r="O192" i="1"/>
  <c r="G178" i="24" s="1"/>
  <c r="N192" i="1"/>
  <c r="F178" i="24" s="1"/>
  <c r="M192" i="1"/>
  <c r="E178" i="24" s="1"/>
  <c r="AB178" i="1"/>
  <c r="AW178" i="1" s="1"/>
  <c r="AG164" i="24" s="1"/>
  <c r="AB177" i="1"/>
  <c r="T163" i="24" s="1"/>
  <c r="AB176" i="1"/>
  <c r="T162" i="24" s="1"/>
  <c r="AB175" i="1"/>
  <c r="AB174" i="1"/>
  <c r="X179" i="1"/>
  <c r="P165" i="24" s="1"/>
  <c r="T179" i="1"/>
  <c r="L165" i="24" s="1"/>
  <c r="P179" i="1"/>
  <c r="AG178" i="1"/>
  <c r="Y164" i="24" s="1"/>
  <c r="AF178" i="1"/>
  <c r="X164" i="24" s="1"/>
  <c r="AG177" i="1"/>
  <c r="Y163" i="24" s="1"/>
  <c r="AF177" i="1"/>
  <c r="AX177" i="1" s="1"/>
  <c r="AH163" i="24" s="1"/>
  <c r="AG176" i="1"/>
  <c r="Y162" i="24" s="1"/>
  <c r="AF176" i="1"/>
  <c r="X162" i="24" s="1"/>
  <c r="AG175" i="1"/>
  <c r="AF175" i="1"/>
  <c r="X161" i="24" s="1"/>
  <c r="AG174" i="1"/>
  <c r="Y160" i="24" s="1"/>
  <c r="AF174" i="1"/>
  <c r="X160" i="24" s="1"/>
  <c r="AB169" i="1"/>
  <c r="AB168" i="1"/>
  <c r="AB167" i="1"/>
  <c r="AW167" i="1" s="1"/>
  <c r="AG153" i="24" s="1"/>
  <c r="X171" i="1"/>
  <c r="P157" i="24" s="1"/>
  <c r="T171" i="1"/>
  <c r="P171" i="1"/>
  <c r="H157" i="24" s="1"/>
  <c r="X169" i="1"/>
  <c r="P155" i="24" s="1"/>
  <c r="T169" i="1"/>
  <c r="L155" i="24" s="1"/>
  <c r="P169" i="1"/>
  <c r="H155" i="24" s="1"/>
  <c r="AG169" i="1"/>
  <c r="Y155" i="24" s="1"/>
  <c r="AF169" i="1"/>
  <c r="AX169" i="1" s="1"/>
  <c r="AG168" i="1"/>
  <c r="Y154" i="24" s="1"/>
  <c r="AF168" i="1"/>
  <c r="AG167" i="1"/>
  <c r="AF167" i="1"/>
  <c r="AX167" i="1" s="1"/>
  <c r="AH153" i="24" s="1"/>
  <c r="AB164" i="1"/>
  <c r="AW164" i="1" s="1"/>
  <c r="AW120" i="1" s="1"/>
  <c r="AG106" i="24" s="1"/>
  <c r="AB163" i="1"/>
  <c r="AB162" i="1"/>
  <c r="AB161" i="1"/>
  <c r="T147" i="24" s="1"/>
  <c r="AB160" i="1"/>
  <c r="AB119" i="1" s="1"/>
  <c r="T105" i="24" s="1"/>
  <c r="AG164" i="1"/>
  <c r="AF164" i="1"/>
  <c r="AG163" i="1"/>
  <c r="AF163" i="1"/>
  <c r="X149" i="24" s="1"/>
  <c r="AG162" i="1"/>
  <c r="Y148" i="24" s="1"/>
  <c r="AF162" i="1"/>
  <c r="X148" i="24" s="1"/>
  <c r="AG161" i="1"/>
  <c r="Y147" i="24" s="1"/>
  <c r="AF161" i="1"/>
  <c r="X147" i="24" s="1"/>
  <c r="AG160" i="1"/>
  <c r="AF160" i="1"/>
  <c r="AF119" i="1" s="1"/>
  <c r="X105" i="24" s="1"/>
  <c r="AT157" i="1"/>
  <c r="AD143" i="24" s="1"/>
  <c r="AB155" i="1"/>
  <c r="AW155" i="1" s="1"/>
  <c r="AG141" i="24" s="1"/>
  <c r="AB154" i="1"/>
  <c r="T140" i="24" s="1"/>
  <c r="AB153" i="1"/>
  <c r="AB152" i="1"/>
  <c r="AB151" i="1"/>
  <c r="T137" i="24" s="1"/>
  <c r="X157" i="1"/>
  <c r="T157" i="1"/>
  <c r="L143" i="24" s="1"/>
  <c r="P157" i="1"/>
  <c r="H143" i="24" s="1"/>
  <c r="AG155" i="1"/>
  <c r="Y141" i="24" s="1"/>
  <c r="AF155" i="1"/>
  <c r="AG154" i="1"/>
  <c r="Y140" i="24" s="1"/>
  <c r="AF154" i="1"/>
  <c r="X140" i="24" s="1"/>
  <c r="AG153" i="1"/>
  <c r="Y139" i="24" s="1"/>
  <c r="AF153" i="1"/>
  <c r="AG152" i="1"/>
  <c r="Y138" i="24" s="1"/>
  <c r="AF152" i="1"/>
  <c r="X138" i="24" s="1"/>
  <c r="AG151" i="1"/>
  <c r="Y137" i="24" s="1"/>
  <c r="AF151" i="1"/>
  <c r="AX151" i="1" s="1"/>
  <c r="AB148" i="1"/>
  <c r="AW148" i="1" s="1"/>
  <c r="AB147" i="1"/>
  <c r="AW147" i="1" s="1"/>
  <c r="AG133" i="24" s="1"/>
  <c r="AB146" i="1"/>
  <c r="AW146" i="1" s="1"/>
  <c r="AG132" i="24" s="1"/>
  <c r="AB145" i="1"/>
  <c r="AW145" i="1" s="1"/>
  <c r="AG131" i="24" s="1"/>
  <c r="AB144" i="1"/>
  <c r="T130" i="24" s="1"/>
  <c r="X145" i="1"/>
  <c r="P131" i="24" s="1"/>
  <c r="X144" i="1"/>
  <c r="P130" i="24" s="1"/>
  <c r="T145" i="1"/>
  <c r="L131" i="24" s="1"/>
  <c r="T144" i="1"/>
  <c r="L130" i="24" s="1"/>
  <c r="P145" i="1"/>
  <c r="H131" i="24" s="1"/>
  <c r="P144" i="1"/>
  <c r="H130" i="24" s="1"/>
  <c r="AG148" i="1"/>
  <c r="Y134" i="24" s="1"/>
  <c r="AF148" i="1"/>
  <c r="AG147" i="1"/>
  <c r="Y133" i="24" s="1"/>
  <c r="AF147" i="1"/>
  <c r="X133" i="24" s="1"/>
  <c r="AG146" i="1"/>
  <c r="Y132" i="24" s="1"/>
  <c r="AF146" i="1"/>
  <c r="AX146" i="1" s="1"/>
  <c r="AH132" i="24" s="1"/>
  <c r="AG145" i="1"/>
  <c r="Y131" i="24" s="1"/>
  <c r="AF145" i="1"/>
  <c r="AG144" i="1"/>
  <c r="AF144" i="1"/>
  <c r="AT141" i="1"/>
  <c r="AD127" i="24" s="1"/>
  <c r="AJ141" i="1"/>
  <c r="AB127" i="24" s="1"/>
  <c r="AI141" i="1"/>
  <c r="AA127" i="24" s="1"/>
  <c r="AH141" i="1"/>
  <c r="Z127" i="24" s="1"/>
  <c r="AG141" i="1"/>
  <c r="Y127" i="24" s="1"/>
  <c r="AF141" i="1"/>
  <c r="X127" i="24" s="1"/>
  <c r="AE141" i="1"/>
  <c r="W127" i="24" s="1"/>
  <c r="AD141" i="1"/>
  <c r="V127" i="24" s="1"/>
  <c r="AC141" i="1"/>
  <c r="U127" i="24" s="1"/>
  <c r="AB141" i="1"/>
  <c r="T127" i="24" s="1"/>
  <c r="AA141" i="1"/>
  <c r="S127" i="24" s="1"/>
  <c r="Z141" i="1"/>
  <c r="R127" i="24" s="1"/>
  <c r="Y141" i="1"/>
  <c r="Q127" i="24" s="1"/>
  <c r="X141" i="1"/>
  <c r="P127" i="24" s="1"/>
  <c r="W141" i="1"/>
  <c r="O127" i="24" s="1"/>
  <c r="V141" i="1"/>
  <c r="N127" i="24" s="1"/>
  <c r="U141" i="1"/>
  <c r="M127" i="24" s="1"/>
  <c r="T141" i="1"/>
  <c r="L127" i="24" s="1"/>
  <c r="S141" i="1"/>
  <c r="K127" i="24" s="1"/>
  <c r="R141" i="1"/>
  <c r="J127" i="24" s="1"/>
  <c r="Q141" i="1"/>
  <c r="I127" i="24" s="1"/>
  <c r="P141" i="1"/>
  <c r="H127" i="24" s="1"/>
  <c r="O141" i="1"/>
  <c r="G127" i="24" s="1"/>
  <c r="N141" i="1"/>
  <c r="F127" i="24" s="1"/>
  <c r="M141" i="1"/>
  <c r="E127" i="24" s="1"/>
  <c r="BI107" i="1"/>
  <c r="AS93" i="24" s="1"/>
  <c r="BH107" i="1"/>
  <c r="AR93" i="24" s="1"/>
  <c r="BG107" i="1"/>
  <c r="AQ93" i="24" s="1"/>
  <c r="BF107" i="1"/>
  <c r="AP93" i="24" s="1"/>
  <c r="BE107" i="1"/>
  <c r="AO93" i="24" s="1"/>
  <c r="BD107" i="1"/>
  <c r="AN93" i="24" s="1"/>
  <c r="BC107" i="1"/>
  <c r="AM93" i="24" s="1"/>
  <c r="BB107" i="1"/>
  <c r="AL93" i="24" s="1"/>
  <c r="AK93" i="24"/>
  <c r="AX107" i="1"/>
  <c r="AH93" i="24" s="1"/>
  <c r="AW107" i="1"/>
  <c r="AG93" i="24" s="1"/>
  <c r="AX93" i="1"/>
  <c r="AH79" i="24" s="1"/>
  <c r="AW93" i="1"/>
  <c r="AG79" i="24" s="1"/>
  <c r="AX92" i="1"/>
  <c r="AH78" i="24" s="1"/>
  <c r="AW92" i="1"/>
  <c r="AG78" i="24" s="1"/>
  <c r="BI91" i="1"/>
  <c r="AS77" i="24" s="1"/>
  <c r="BH91" i="1"/>
  <c r="AR77" i="24" s="1"/>
  <c r="BG91" i="1"/>
  <c r="AQ77" i="24" s="1"/>
  <c r="BF91" i="1"/>
  <c r="AP77" i="24" s="1"/>
  <c r="BE91" i="1"/>
  <c r="AO77" i="24" s="1"/>
  <c r="BD91" i="1"/>
  <c r="AN77" i="24" s="1"/>
  <c r="BC91" i="1"/>
  <c r="AM77" i="24" s="1"/>
  <c r="BB91" i="1"/>
  <c r="AL77" i="24" s="1"/>
  <c r="AK77" i="24"/>
  <c r="AX91" i="1"/>
  <c r="AH77" i="24" s="1"/>
  <c r="AW91" i="1"/>
  <c r="AG77" i="24" s="1"/>
  <c r="AG83" i="1"/>
  <c r="Y69" i="24" s="1"/>
  <c r="AF83" i="1"/>
  <c r="AE83" i="1"/>
  <c r="W69" i="24" s="1"/>
  <c r="AD83" i="1"/>
  <c r="AD53" i="1" s="1"/>
  <c r="W1015" i="24" s="1"/>
  <c r="AC83" i="1"/>
  <c r="U69" i="24" s="1"/>
  <c r="AB83" i="1"/>
  <c r="AA83" i="1"/>
  <c r="Z83" i="1"/>
  <c r="Z53" i="1" s="1"/>
  <c r="Y83" i="1"/>
  <c r="Q69" i="24" s="1"/>
  <c r="AG81" i="1"/>
  <c r="AF81" i="1"/>
  <c r="X67" i="24" s="1"/>
  <c r="AE81" i="1"/>
  <c r="W67" i="24" s="1"/>
  <c r="AD81" i="1"/>
  <c r="V67" i="24" s="1"/>
  <c r="AC81" i="1"/>
  <c r="AB81" i="1"/>
  <c r="T67" i="24" s="1"/>
  <c r="AA81" i="1"/>
  <c r="S67" i="24" s="1"/>
  <c r="Z81" i="1"/>
  <c r="R67" i="24" s="1"/>
  <c r="Y81" i="1"/>
  <c r="BI74" i="1"/>
  <c r="AS60" i="24" s="1"/>
  <c r="BH74" i="1"/>
  <c r="AR60" i="24" s="1"/>
  <c r="BG74" i="1"/>
  <c r="AQ60" i="24" s="1"/>
  <c r="BF74" i="1"/>
  <c r="AP60" i="24" s="1"/>
  <c r="BE74" i="1"/>
  <c r="AO60" i="24" s="1"/>
  <c r="BD74" i="1"/>
  <c r="AN60" i="24" s="1"/>
  <c r="BC74" i="1"/>
  <c r="AM60" i="24" s="1"/>
  <c r="BB74" i="1"/>
  <c r="AL60" i="24" s="1"/>
  <c r="AK60" i="24"/>
  <c r="AJ60" i="24"/>
  <c r="AY74" i="1"/>
  <c r="AI60" i="24" s="1"/>
  <c r="AX74" i="1"/>
  <c r="AH60" i="24" s="1"/>
  <c r="AW74" i="1"/>
  <c r="AG60" i="24" s="1"/>
  <c r="AV74" i="1"/>
  <c r="AF60" i="24" s="1"/>
  <c r="AU74" i="1"/>
  <c r="AE60" i="24" s="1"/>
  <c r="AT74" i="1"/>
  <c r="AD60" i="24" s="1"/>
  <c r="AJ74" i="1"/>
  <c r="AB60" i="24" s="1"/>
  <c r="AI74" i="1"/>
  <c r="AA60" i="24" s="1"/>
  <c r="AH74" i="1"/>
  <c r="Z60" i="24" s="1"/>
  <c r="AG74" i="1"/>
  <c r="Y60" i="24" s="1"/>
  <c r="AF74" i="1"/>
  <c r="X60" i="24" s="1"/>
  <c r="AE74" i="1"/>
  <c r="W60" i="24" s="1"/>
  <c r="AD74" i="1"/>
  <c r="V60" i="24" s="1"/>
  <c r="AC74" i="1"/>
  <c r="U60" i="24" s="1"/>
  <c r="AB74" i="1"/>
  <c r="T60" i="24" s="1"/>
  <c r="AA74" i="1"/>
  <c r="S60" i="24" s="1"/>
  <c r="Z74" i="1"/>
  <c r="R60" i="24" s="1"/>
  <c r="Y74" i="1"/>
  <c r="Q60" i="24" s="1"/>
  <c r="AX71" i="1"/>
  <c r="AY68" i="1" s="1"/>
  <c r="AW71" i="1"/>
  <c r="AV71" i="1"/>
  <c r="AF57" i="24" s="1"/>
  <c r="AU71" i="1"/>
  <c r="AT71" i="1"/>
  <c r="AU68" i="1" s="1"/>
  <c r="BI70" i="1"/>
  <c r="AS56" i="24" s="1"/>
  <c r="BH70" i="1"/>
  <c r="AR56" i="24" s="1"/>
  <c r="BG70" i="1"/>
  <c r="AQ56" i="24" s="1"/>
  <c r="BF70" i="1"/>
  <c r="AP56" i="24" s="1"/>
  <c r="BE70" i="1"/>
  <c r="AO56" i="24" s="1"/>
  <c r="BD70" i="1"/>
  <c r="AN56" i="24" s="1"/>
  <c r="BC70" i="1"/>
  <c r="AM56" i="24" s="1"/>
  <c r="BB70" i="1"/>
  <c r="AL56" i="24" s="1"/>
  <c r="AK56" i="24"/>
  <c r="AY70" i="1"/>
  <c r="AI56" i="24" s="1"/>
  <c r="AX70" i="1"/>
  <c r="AH56" i="24" s="1"/>
  <c r="AW70" i="1"/>
  <c r="AG56" i="24" s="1"/>
  <c r="AV70" i="1"/>
  <c r="AF56" i="24" s="1"/>
  <c r="AU70" i="1"/>
  <c r="AE56" i="24" s="1"/>
  <c r="AJ70" i="1"/>
  <c r="AB56" i="24" s="1"/>
  <c r="AI70" i="1"/>
  <c r="AA56" i="24" s="1"/>
  <c r="AG70" i="1"/>
  <c r="Y56" i="24"/>
  <c r="AF70" i="1"/>
  <c r="X56" i="24" s="1"/>
  <c r="AE70" i="1"/>
  <c r="W56" i="24" s="1"/>
  <c r="AD70" i="1"/>
  <c r="V56" i="24" s="1"/>
  <c r="AC70" i="1"/>
  <c r="U56" i="24" s="1"/>
  <c r="AB70" i="1"/>
  <c r="T56" i="24" s="1"/>
  <c r="AA70" i="1"/>
  <c r="S56" i="24" s="1"/>
  <c r="Z70" i="1"/>
  <c r="R56" i="24" s="1"/>
  <c r="Y70" i="1"/>
  <c r="Q56" i="24" s="1"/>
  <c r="AG65" i="1"/>
  <c r="AG71" i="1" s="1"/>
  <c r="AF65" i="1"/>
  <c r="X51" i="24" s="1"/>
  <c r="AE65" i="1"/>
  <c r="W51" i="24" s="1"/>
  <c r="AD65" i="1"/>
  <c r="V51" i="24" s="1"/>
  <c r="AC65" i="1"/>
  <c r="AC71" i="1" s="1"/>
  <c r="AB65" i="1"/>
  <c r="T51" i="24" s="1"/>
  <c r="AA65" i="1"/>
  <c r="Z65" i="1"/>
  <c r="R51" i="24" s="1"/>
  <c r="Y65" i="1"/>
  <c r="AG64" i="1"/>
  <c r="Y50" i="24" s="1"/>
  <c r="AF64" i="1"/>
  <c r="X50" i="24" s="1"/>
  <c r="AE64" i="1"/>
  <c r="W50" i="24" s="1"/>
  <c r="AD64" i="1"/>
  <c r="V50" i="24" s="1"/>
  <c r="AC64" i="1"/>
  <c r="U50" i="24" s="1"/>
  <c r="AB64" i="1"/>
  <c r="T50" i="24" s="1"/>
  <c r="AA64" i="1"/>
  <c r="S50" i="24" s="1"/>
  <c r="Z64" i="1"/>
  <c r="R50" i="24" s="1"/>
  <c r="Y64" i="1"/>
  <c r="Q50" i="24" s="1"/>
  <c r="AV58" i="1"/>
  <c r="AF44" i="24" s="1"/>
  <c r="AT58" i="1"/>
  <c r="AD44" i="24" s="1"/>
  <c r="AG58" i="1"/>
  <c r="AF58" i="1"/>
  <c r="X44" i="24" s="1"/>
  <c r="AE58" i="1"/>
  <c r="AD58" i="1"/>
  <c r="V44" i="24" s="1"/>
  <c r="AC58" i="1"/>
  <c r="U44" i="24" s="1"/>
  <c r="AB58" i="1"/>
  <c r="T44" i="24" s="1"/>
  <c r="AA58" i="1"/>
  <c r="Z58" i="1"/>
  <c r="R44" i="24" s="1"/>
  <c r="Y58" i="1"/>
  <c r="Q44" i="24" s="1"/>
  <c r="AV53" i="1"/>
  <c r="AG1015" i="24" s="1"/>
  <c r="AU53" i="1"/>
  <c r="AF1015" i="24" s="1"/>
  <c r="AT53" i="1"/>
  <c r="AD1018" i="24" s="1"/>
  <c r="AV51" i="1"/>
  <c r="AU51" i="1"/>
  <c r="AE41" i="24" s="1"/>
  <c r="AT51" i="1"/>
  <c r="AG51" i="1"/>
  <c r="Y41" i="24" s="1"/>
  <c r="AF51" i="1"/>
  <c r="X41" i="24" s="1"/>
  <c r="AE51" i="1"/>
  <c r="W41" i="24" s="1"/>
  <c r="AD51" i="1"/>
  <c r="AC51" i="1"/>
  <c r="U41" i="24" s="1"/>
  <c r="AB51" i="1"/>
  <c r="T41" i="24" s="1"/>
  <c r="AA51" i="1"/>
  <c r="S41" i="24" s="1"/>
  <c r="Z51" i="1"/>
  <c r="Y51" i="1"/>
  <c r="Q41" i="24" s="1"/>
  <c r="AV46" i="1"/>
  <c r="AF38" i="24" s="1"/>
  <c r="AU46" i="1"/>
  <c r="AE38" i="24" s="1"/>
  <c r="AT46" i="1"/>
  <c r="AD38" i="24" s="1"/>
  <c r="AG46" i="1"/>
  <c r="Y38" i="24" s="1"/>
  <c r="AF46" i="1"/>
  <c r="X38" i="24" s="1"/>
  <c r="AE46" i="1"/>
  <c r="W38" i="24" s="1"/>
  <c r="AD46" i="1"/>
  <c r="AC46" i="1"/>
  <c r="U38" i="24" s="1"/>
  <c r="AB46" i="1"/>
  <c r="T38" i="24" s="1"/>
  <c r="AA46" i="1"/>
  <c r="S38" i="24" s="1"/>
  <c r="Z46" i="1"/>
  <c r="R38" i="24" s="1"/>
  <c r="Y46" i="1"/>
  <c r="Q38" i="24" s="1"/>
  <c r="BI27" i="1"/>
  <c r="AS21" i="24" s="1"/>
  <c r="BH27" i="1"/>
  <c r="BG27" i="1"/>
  <c r="AQ21" i="24" s="1"/>
  <c r="BF27" i="1"/>
  <c r="BF82" i="1" s="1"/>
  <c r="AP68" i="24" s="1"/>
  <c r="BE27" i="1"/>
  <c r="BE82" i="1" s="1"/>
  <c r="AO68" i="24" s="1"/>
  <c r="BD27" i="1"/>
  <c r="AN21" i="24" s="1"/>
  <c r="BC27" i="1"/>
  <c r="BC82" i="1" s="1"/>
  <c r="AM68" i="24" s="1"/>
  <c r="BB27" i="1"/>
  <c r="AL21" i="24" s="1"/>
  <c r="AK68" i="24"/>
  <c r="AV17" i="1"/>
  <c r="AU17" i="1"/>
  <c r="AT17" i="1"/>
  <c r="AU8" i="1"/>
  <c r="AU192" i="1" s="1"/>
  <c r="AE178" i="24" s="1"/>
  <c r="AU6" i="1"/>
  <c r="AV6" i="1" s="1"/>
  <c r="AW6" i="1" s="1"/>
  <c r="AX6" i="1" s="1"/>
  <c r="AY6" i="1" s="1"/>
  <c r="BD6" i="1" s="1"/>
  <c r="BE6" i="1" s="1"/>
  <c r="BF6" i="1" s="1"/>
  <c r="BG6" i="1" s="1"/>
  <c r="BH6" i="1" s="1"/>
  <c r="BI6" i="1" s="1"/>
  <c r="N6" i="1"/>
  <c r="N5" i="1" s="1"/>
  <c r="AF338" i="24"/>
  <c r="AG72" i="17"/>
  <c r="AG226" i="19"/>
  <c r="AG224" i="19"/>
  <c r="AH226" i="19"/>
  <c r="AH72" i="17"/>
  <c r="AH224" i="19"/>
  <c r="AA155" i="24"/>
  <c r="AA147" i="24"/>
  <c r="Z658" i="24"/>
  <c r="AH19" i="17"/>
  <c r="AH340" i="15"/>
  <c r="AL342" i="15" s="1"/>
  <c r="AL387" i="17" s="1"/>
  <c r="Z44" i="24"/>
  <c r="AA162" i="24"/>
  <c r="M818" i="24"/>
  <c r="N890" i="24"/>
  <c r="AD167" i="24"/>
  <c r="AA677" i="24"/>
  <c r="AB292" i="15"/>
  <c r="J791" i="24"/>
  <c r="J860" i="24"/>
  <c r="R68" i="23"/>
  <c r="J861" i="24"/>
  <c r="AE257" i="17"/>
  <c r="AV76" i="18"/>
  <c r="AW76" i="18" s="1"/>
  <c r="AG299" i="15"/>
  <c r="AE790" i="24"/>
  <c r="AH116" i="17"/>
  <c r="Z307" i="24" s="1"/>
  <c r="AH161" i="17"/>
  <c r="Z348" i="24" s="1"/>
  <c r="AE167" i="24"/>
  <c r="V311" i="24"/>
  <c r="AH129" i="17"/>
  <c r="Z315" i="24" s="1"/>
  <c r="Z310" i="24"/>
  <c r="Z311" i="24"/>
  <c r="AM395" i="24"/>
  <c r="BD127" i="17"/>
  <c r="AN313" i="24" s="1"/>
  <c r="AM312" i="24"/>
  <c r="AR312" i="24"/>
  <c r="BI127" i="17"/>
  <c r="AS313" i="24" s="1"/>
  <c r="AH208" i="17"/>
  <c r="Z390" i="24" s="1"/>
  <c r="AH332" i="15"/>
  <c r="AH201" i="17" s="1"/>
  <c r="BC217" i="17"/>
  <c r="AM396" i="24" s="1"/>
  <c r="AN395" i="24"/>
  <c r="AL404" i="24"/>
  <c r="AS312" i="24"/>
  <c r="BD181" i="17"/>
  <c r="AN363" i="24" s="1"/>
  <c r="AN362" i="24"/>
  <c r="AV151" i="17"/>
  <c r="AF334" i="24" s="1"/>
  <c r="BD217" i="17"/>
  <c r="AN396" i="24" s="1"/>
  <c r="BE217" i="17"/>
  <c r="AO396" i="24" s="1"/>
  <c r="AO362" i="24"/>
  <c r="BE181" i="17"/>
  <c r="AO363" i="24" s="1"/>
  <c r="BF135" i="17"/>
  <c r="AP320" i="24" s="1"/>
  <c r="AO319" i="24"/>
  <c r="BG181" i="17"/>
  <c r="AQ363" i="24" s="1"/>
  <c r="AP362" i="24"/>
  <c r="BF181" i="17"/>
  <c r="AP363" i="24" s="1"/>
  <c r="AO404" i="24"/>
  <c r="BE226" i="17"/>
  <c r="AO405" i="24" s="1"/>
  <c r="BE171" i="17"/>
  <c r="AO354" i="24" s="1"/>
  <c r="AP404" i="24"/>
  <c r="BF226" i="17"/>
  <c r="AP405" i="24" s="1"/>
  <c r="BG226" i="17"/>
  <c r="AQ405" i="24" s="1"/>
  <c r="AS353" i="24"/>
  <c r="M868" i="24"/>
  <c r="BD226" i="17"/>
  <c r="AN405" i="24" s="1"/>
  <c r="AN404" i="24"/>
  <c r="BC181" i="17"/>
  <c r="AM363" i="24" s="1"/>
  <c r="AL362" i="24"/>
  <c r="N867" i="24"/>
  <c r="O867" i="24"/>
  <c r="P867" i="24"/>
  <c r="Q867" i="24"/>
  <c r="R867" i="24"/>
  <c r="S867" i="24"/>
  <c r="T867" i="24"/>
  <c r="U867" i="24"/>
  <c r="V867" i="24"/>
  <c r="N868" i="24"/>
  <c r="O868" i="24"/>
  <c r="P868" i="24"/>
  <c r="Q868" i="24"/>
  <c r="R868" i="24"/>
  <c r="S868" i="24"/>
  <c r="T868" i="24"/>
  <c r="U868" i="24"/>
  <c r="V868" i="24"/>
  <c r="M796" i="24"/>
  <c r="AJ310" i="24"/>
  <c r="AA575" i="24"/>
  <c r="AA251" i="24"/>
  <c r="BB111" i="19"/>
  <c r="BC111" i="19" s="1"/>
  <c r="BD111" i="19" s="1"/>
  <c r="BE111" i="19" s="1"/>
  <c r="BF111" i="19" s="1"/>
  <c r="BG111" i="19" s="1"/>
  <c r="BH111" i="19" s="1"/>
  <c r="BI111" i="19" s="1"/>
  <c r="AI72" i="17"/>
  <c r="AA195" i="24"/>
  <c r="AI191" i="17"/>
  <c r="AI307" i="15"/>
  <c r="AI257" i="17"/>
  <c r="AA434" i="24" s="1"/>
  <c r="AH10" i="1"/>
  <c r="AH272" i="19" s="1"/>
  <c r="C868" i="24"/>
  <c r="AV78" i="24"/>
  <c r="BC135" i="17"/>
  <c r="AM320" i="24" s="1"/>
  <c r="AF650" i="24"/>
  <c r="BA314" i="19"/>
  <c r="BB314" i="19" s="1"/>
  <c r="BC314" i="19" s="1"/>
  <c r="BD314" i="19" s="1"/>
  <c r="BE314" i="19" s="1"/>
  <c r="BF314" i="19" s="1"/>
  <c r="BG314" i="19" s="1"/>
  <c r="BH314" i="19" s="1"/>
  <c r="BI314" i="19" s="1"/>
  <c r="AA210" i="24"/>
  <c r="AF332" i="15"/>
  <c r="AF333" i="15" s="1"/>
  <c r="AE304" i="15"/>
  <c r="AE305" i="15" s="1"/>
  <c r="AE279" i="17"/>
  <c r="W454" i="24" s="1"/>
  <c r="AI292" i="15"/>
  <c r="AI294" i="15" s="1"/>
  <c r="AI100" i="17"/>
  <c r="AJ465" i="24"/>
  <c r="AJ464" i="24"/>
  <c r="AJ484" i="24"/>
  <c r="AJ445" i="24"/>
  <c r="AJ483" i="24"/>
  <c r="AJ444" i="24"/>
  <c r="AF687" i="24"/>
  <c r="AV23" i="1"/>
  <c r="AF17" i="24" s="1"/>
  <c r="AV173" i="19"/>
  <c r="U6" i="17"/>
  <c r="Y6" i="17" s="1"/>
  <c r="AV122" i="17"/>
  <c r="AM319" i="24"/>
  <c r="BE135" i="17"/>
  <c r="AO320" i="24" s="1"/>
  <c r="AN353" i="24"/>
  <c r="BD171" i="17"/>
  <c r="AN354" i="24" s="1"/>
  <c r="AH92" i="1"/>
  <c r="Z78" i="24" s="1"/>
  <c r="AA139" i="24"/>
  <c r="AA148" i="24"/>
  <c r="AA154" i="24"/>
  <c r="AB141" i="24"/>
  <c r="AF634" i="24"/>
  <c r="O46" i="18"/>
  <c r="P46" i="18" s="1"/>
  <c r="AV63" i="18"/>
  <c r="AW63" i="18" s="1"/>
  <c r="R64" i="18"/>
  <c r="J780" i="24" s="1"/>
  <c r="I780" i="24"/>
  <c r="AK69" i="24"/>
  <c r="BD135" i="17"/>
  <c r="AN320" i="24" s="1"/>
  <c r="AN319" i="24"/>
  <c r="AB160" i="24"/>
  <c r="AA311" i="24"/>
  <c r="AJ567" i="24"/>
  <c r="W25" i="12"/>
  <c r="O890" i="24" s="1"/>
  <c r="M819" i="24"/>
  <c r="M963" i="24"/>
  <c r="M891" i="24"/>
  <c r="M940" i="24"/>
  <c r="J833" i="24"/>
  <c r="AH128" i="17"/>
  <c r="Z314" i="24" s="1"/>
  <c r="AG128" i="17"/>
  <c r="Y314" i="24" s="1"/>
  <c r="AH126" i="17"/>
  <c r="Z312" i="24" s="1"/>
  <c r="AG126" i="17"/>
  <c r="AD129" i="17"/>
  <c r="V315" i="24" s="1"/>
  <c r="AC326" i="15"/>
  <c r="AG288" i="15"/>
  <c r="AG290" i="15" s="1"/>
  <c r="AG333" i="17" s="1"/>
  <c r="AF595" i="24"/>
  <c r="AF144" i="17"/>
  <c r="S68" i="23"/>
  <c r="K861" i="24" s="1"/>
  <c r="AF292" i="15"/>
  <c r="AF294" i="15" s="1"/>
  <c r="AV179" i="1"/>
  <c r="AF165" i="24" s="1"/>
  <c r="AY125" i="17"/>
  <c r="AI311" i="24" s="1"/>
  <c r="AI50" i="24"/>
  <c r="AY71" i="1"/>
  <c r="AI51" i="24"/>
  <c r="AB431" i="24"/>
  <c r="AJ136" i="1"/>
  <c r="AB122" i="24" s="1"/>
  <c r="AB146" i="24"/>
  <c r="AB196" i="24"/>
  <c r="AH135" i="1"/>
  <c r="Z121" i="24" s="1"/>
  <c r="AG53" i="1"/>
  <c r="Z1015" i="24" s="1"/>
  <c r="AA205" i="24"/>
  <c r="AF67" i="19"/>
  <c r="X616" i="24" s="1"/>
  <c r="AH67" i="19"/>
  <c r="AI244" i="1"/>
  <c r="AA230" i="24" s="1"/>
  <c r="AA203" i="24"/>
  <c r="Z193" i="24"/>
  <c r="BB164" i="24"/>
  <c r="AH93" i="1"/>
  <c r="Z79" i="24" s="1"/>
  <c r="X186" i="24"/>
  <c r="AF288" i="15"/>
  <c r="AF290" i="15" s="1"/>
  <c r="AF333" i="17" s="1"/>
  <c r="AC316" i="15"/>
  <c r="AC154" i="17" s="1"/>
  <c r="Y22" i="15"/>
  <c r="Y25" i="15" s="1"/>
  <c r="Y28" i="15" s="1"/>
  <c r="AJ101" i="15"/>
  <c r="AJ107" i="15" s="1"/>
  <c r="AJ170" i="15"/>
  <c r="AX152" i="1"/>
  <c r="AH138" i="24" s="1"/>
  <c r="AW20" i="15"/>
  <c r="R210" i="15"/>
  <c r="AW63" i="15"/>
  <c r="AX347" i="15"/>
  <c r="U263" i="24"/>
  <c r="AW57" i="15"/>
  <c r="AW85" i="15"/>
  <c r="AX106" i="15"/>
  <c r="AX180" i="15"/>
  <c r="AX349" i="15"/>
  <c r="AH164" i="1"/>
  <c r="AH120" i="1" s="1"/>
  <c r="Z106" i="24" s="1"/>
  <c r="X25" i="12"/>
  <c r="Y25" i="12" s="1"/>
  <c r="K792" i="24"/>
  <c r="T76" i="18"/>
  <c r="U76" i="18"/>
  <c r="AA361" i="17"/>
  <c r="S531" i="24" s="1"/>
  <c r="AJ130" i="17"/>
  <c r="AJ129" i="17"/>
  <c r="AB315" i="24" s="1"/>
  <c r="S15" i="23"/>
  <c r="K808" i="24" s="1"/>
  <c r="R68" i="20"/>
  <c r="J1005" i="24"/>
  <c r="W25" i="23"/>
  <c r="AG150" i="24"/>
  <c r="R77" i="18"/>
  <c r="J793" i="24" s="1"/>
  <c r="J792" i="24"/>
  <c r="X213" i="24"/>
  <c r="Y53" i="1"/>
  <c r="R1015" i="24" s="1"/>
  <c r="AU364" i="19"/>
  <c r="AX154" i="1"/>
  <c r="AH140" i="24" s="1"/>
  <c r="AF186" i="24"/>
  <c r="AG42" i="17"/>
  <c r="Y252" i="24" s="1"/>
  <c r="J779" i="24"/>
  <c r="AW161" i="1"/>
  <c r="AG337" i="15"/>
  <c r="Y284" i="15"/>
  <c r="AE585" i="24"/>
  <c r="AU97" i="19"/>
  <c r="AE637" i="24" s="1"/>
  <c r="T141" i="24"/>
  <c r="Y149" i="24"/>
  <c r="AH198" i="24"/>
  <c r="AF324" i="15"/>
  <c r="AF326" i="15" s="1"/>
  <c r="AG257" i="17"/>
  <c r="AY302" i="15"/>
  <c r="AG144" i="17"/>
  <c r="AC337" i="15"/>
  <c r="AX421" i="15"/>
  <c r="W592" i="24"/>
  <c r="T602" i="24"/>
  <c r="S68" i="12"/>
  <c r="K933" i="24" s="1"/>
  <c r="S68" i="20"/>
  <c r="K1005" i="24"/>
  <c r="AH100" i="17"/>
  <c r="AH122" i="17" s="1"/>
  <c r="AH131" i="17" s="1"/>
  <c r="Z316" i="24" s="1"/>
  <c r="AI81" i="1"/>
  <c r="AG307" i="15"/>
  <c r="AK309" i="15" s="1"/>
  <c r="AY274" i="15"/>
  <c r="AG279" i="17"/>
  <c r="AG285" i="17" s="1"/>
  <c r="Y460" i="24" s="1"/>
  <c r="S15" i="12"/>
  <c r="K880" i="24" s="1"/>
  <c r="AW6" i="18"/>
  <c r="AX6" i="18" s="1"/>
  <c r="AX4" i="18" s="1"/>
  <c r="AT25" i="1"/>
  <c r="AT257" i="1" s="1"/>
  <c r="Y51" i="24"/>
  <c r="AX10" i="18"/>
  <c r="AH726" i="24" s="1"/>
  <c r="AG243" i="1"/>
  <c r="Y229" i="24" s="1"/>
  <c r="Q251" i="24"/>
  <c r="AT22" i="1"/>
  <c r="AD16" i="24" s="1"/>
  <c r="AV37" i="19"/>
  <c r="AF588" i="24" s="1"/>
  <c r="Q574" i="24"/>
  <c r="X201" i="15"/>
  <c r="AE170" i="15"/>
  <c r="AE201" i="15" s="1"/>
  <c r="AV421" i="15"/>
  <c r="AI349" i="19"/>
  <c r="AD595" i="24"/>
  <c r="AE606" i="24"/>
  <c r="AT23" i="1"/>
  <c r="AD17" i="24" s="1"/>
  <c r="AU132" i="19"/>
  <c r="AE651" i="24" s="1"/>
  <c r="AU134" i="19"/>
  <c r="AE653" i="24" s="1"/>
  <c r="V65" i="17"/>
  <c r="N263" i="24" s="1"/>
  <c r="AY347" i="15"/>
  <c r="AW151" i="1"/>
  <c r="AG137" i="24" s="1"/>
  <c r="AW335" i="15"/>
  <c r="AW337" i="15" s="1"/>
  <c r="X155" i="24"/>
  <c r="AC321" i="15"/>
  <c r="AC288" i="17"/>
  <c r="AU24" i="1"/>
  <c r="AU80" i="1" s="1"/>
  <c r="AE66" i="24" s="1"/>
  <c r="AD316" i="15"/>
  <c r="AW351" i="19"/>
  <c r="AG713" i="24" s="1"/>
  <c r="AX50" i="15"/>
  <c r="AX101" i="15"/>
  <c r="AD332" i="15"/>
  <c r="AG300" i="17"/>
  <c r="AG305" i="17" s="1"/>
  <c r="Y478" i="24" s="1"/>
  <c r="AV134" i="19"/>
  <c r="AF653" i="24" s="1"/>
  <c r="AG332" i="15"/>
  <c r="AG333" i="15" s="1"/>
  <c r="AY330" i="15"/>
  <c r="AY332" i="15" s="1"/>
  <c r="AD130" i="17"/>
  <c r="AI107" i="15"/>
  <c r="AI116" i="15" s="1"/>
  <c r="AW68" i="1"/>
  <c r="AG54" i="24" s="1"/>
  <c r="AW240" i="24"/>
  <c r="AW225" i="24"/>
  <c r="AW188" i="24"/>
  <c r="AU137" i="24"/>
  <c r="AU70" i="24"/>
  <c r="AU66" i="24"/>
  <c r="BB127" i="24"/>
  <c r="BC127" i="24"/>
  <c r="BC215" i="24"/>
  <c r="BC230" i="24"/>
  <c r="AV188" i="24"/>
  <c r="AX103" i="24"/>
  <c r="AX87" i="24"/>
  <c r="AX70" i="24"/>
  <c r="AX66" i="24"/>
  <c r="AX49" i="24"/>
  <c r="BA60" i="24"/>
  <c r="BB60" i="24"/>
  <c r="BC178" i="24"/>
  <c r="AW1018" i="24"/>
  <c r="BB1018" i="24" s="1"/>
  <c r="BG1018" i="24" s="1"/>
  <c r="AU188" i="24"/>
  <c r="AW103" i="24"/>
  <c r="AW87" i="24"/>
  <c r="AW66" i="24"/>
  <c r="AW49" i="24"/>
  <c r="BA56" i="24"/>
  <c r="AW170" i="24"/>
  <c r="BB153" i="24"/>
  <c r="AW163" i="24"/>
  <c r="BB162" i="24"/>
  <c r="AW172" i="24"/>
  <c r="AO176" i="1"/>
  <c r="BA160" i="24"/>
  <c r="AV170" i="24"/>
  <c r="AU151" i="24"/>
  <c r="AZ141" i="24"/>
  <c r="AZ160" i="24"/>
  <c r="AU170" i="24"/>
  <c r="AU150" i="24"/>
  <c r="AZ133" i="24"/>
  <c r="AU143" i="24"/>
  <c r="AZ149" i="24"/>
  <c r="AU159" i="24"/>
  <c r="BB154" i="24"/>
  <c r="AW164" i="24"/>
  <c r="AU158" i="24"/>
  <c r="AZ148" i="24"/>
  <c r="BA164" i="24"/>
  <c r="AV174" i="24"/>
  <c r="AF304" i="15"/>
  <c r="AV116" i="15"/>
  <c r="AV117" i="15" s="1"/>
  <c r="AJ316" i="15"/>
  <c r="AF316" i="15"/>
  <c r="AF154" i="17" s="1"/>
  <c r="AH144" i="17"/>
  <c r="AH235" i="17" s="1"/>
  <c r="Z413" i="24" s="1"/>
  <c r="AI353" i="15"/>
  <c r="AI351" i="19"/>
  <c r="AJ361" i="17"/>
  <c r="AF279" i="17"/>
  <c r="AF191" i="17"/>
  <c r="X372" i="24" s="1"/>
  <c r="AJ19" i="17"/>
  <c r="AJ100" i="17"/>
  <c r="AN121" i="17" s="1"/>
  <c r="AJ307" i="15"/>
  <c r="AJ42" i="17"/>
  <c r="AB252" i="24" s="1"/>
  <c r="AU174" i="24"/>
  <c r="AW24" i="24"/>
  <c r="BC246" i="19"/>
  <c r="BD246" i="19" s="1"/>
  <c r="BE246" i="19" s="1"/>
  <c r="BF246" i="19" s="1"/>
  <c r="BG246" i="19" s="1"/>
  <c r="BH246" i="19" s="1"/>
  <c r="BI246" i="19" s="1"/>
  <c r="AZ603" i="24"/>
  <c r="AC317" i="15"/>
  <c r="AG201" i="17"/>
  <c r="AC309" i="17"/>
  <c r="U481" i="24" s="1"/>
  <c r="AC338" i="15"/>
  <c r="AJ326" i="15"/>
  <c r="AF361" i="17"/>
  <c r="AG309" i="17"/>
  <c r="Y481" i="24" s="1"/>
  <c r="AG336" i="15"/>
  <c r="AG318" i="17" s="1"/>
  <c r="Y489" i="24" s="1"/>
  <c r="AG343" i="17"/>
  <c r="Y513" i="24" s="1"/>
  <c r="AE210" i="15"/>
  <c r="AE214" i="15" s="1"/>
  <c r="AD201" i="17"/>
  <c r="AD333" i="15"/>
  <c r="Z289" i="24"/>
  <c r="X25" i="23"/>
  <c r="Y25" i="23"/>
  <c r="Z25" i="23" s="1"/>
  <c r="O818" i="24"/>
  <c r="L792" i="24"/>
  <c r="AZ51" i="24"/>
  <c r="AF317" i="15"/>
  <c r="AZ625" i="24"/>
  <c r="BB132" i="24"/>
  <c r="P818" i="24"/>
  <c r="Z298" i="24"/>
  <c r="AJ369" i="17"/>
  <c r="AJ325" i="15"/>
  <c r="AJ376" i="17" s="1"/>
  <c r="AB546" i="24" s="1"/>
  <c r="AZ592" i="24"/>
  <c r="AW142" i="24"/>
  <c r="AZ161" i="24"/>
  <c r="AU171" i="24"/>
  <c r="AZ578" i="24"/>
  <c r="L1005" i="24"/>
  <c r="L807" i="24"/>
  <c r="L866" i="24"/>
  <c r="U67" i="23"/>
  <c r="M860" i="24" s="1"/>
  <c r="L862" i="24"/>
  <c r="U67" i="12"/>
  <c r="M932" i="24" s="1"/>
  <c r="L934" i="24"/>
  <c r="U67" i="20"/>
  <c r="M1004" i="24"/>
  <c r="L1006" i="24"/>
  <c r="L951" i="24"/>
  <c r="L1010" i="24"/>
  <c r="L938" i="24"/>
  <c r="T14" i="12"/>
  <c r="L879" i="24" s="1"/>
  <c r="S900" i="24"/>
  <c r="T900" i="24"/>
  <c r="U900" i="24"/>
  <c r="V900" i="24"/>
  <c r="AK10" i="1"/>
  <c r="AK65" i="19" s="1"/>
  <c r="AZ614" i="24" s="1"/>
  <c r="AZ240" i="24"/>
  <c r="AF792" i="24"/>
  <c r="AB311" i="24"/>
  <c r="AY397" i="19"/>
  <c r="AW280" i="15"/>
  <c r="AW282" i="15" s="1"/>
  <c r="U578" i="24"/>
  <c r="AB94" i="19"/>
  <c r="AT364" i="19"/>
  <c r="AD669" i="24"/>
  <c r="AG92" i="1"/>
  <c r="Y78" i="24" s="1"/>
  <c r="AK256" i="15"/>
  <c r="AK19" i="17" s="1"/>
  <c r="AG324" i="15"/>
  <c r="AK326" i="15" s="1"/>
  <c r="AI164" i="1"/>
  <c r="AI120" i="1" s="1"/>
  <c r="AA106" i="24" s="1"/>
  <c r="AY20" i="15"/>
  <c r="V69" i="24"/>
  <c r="Q210" i="15"/>
  <c r="AW226" i="19"/>
  <c r="AV21" i="1"/>
  <c r="AF15" i="24" s="1"/>
  <c r="AU5" i="19"/>
  <c r="AB288" i="15"/>
  <c r="O210" i="15"/>
  <c r="AK288" i="15"/>
  <c r="AK290" i="15" s="1"/>
  <c r="AK333" i="17" s="1"/>
  <c r="AZ307" i="24"/>
  <c r="AZ576" i="24"/>
  <c r="AZ390" i="24"/>
  <c r="AZ286" i="24"/>
  <c r="AZ574" i="24"/>
  <c r="AK284" i="15"/>
  <c r="AK286" i="15" s="1"/>
  <c r="AK247" i="17" s="1"/>
  <c r="AK307" i="15"/>
  <c r="AW149" i="24"/>
  <c r="AV149" i="24"/>
  <c r="AZ140" i="24"/>
  <c r="AW143" i="24"/>
  <c r="BB147" i="24"/>
  <c r="AV151" i="24"/>
  <c r="BA141" i="24"/>
  <c r="BA140" i="24"/>
  <c r="AV150" i="24"/>
  <c r="AW150" i="24"/>
  <c r="BA148" i="24"/>
  <c r="AV158" i="24"/>
  <c r="AW158" i="24"/>
  <c r="AV159" i="24"/>
  <c r="AO163" i="1"/>
  <c r="BA149" i="24"/>
  <c r="AJ351" i="19"/>
  <c r="AZ431" i="24"/>
  <c r="AO147" i="1"/>
  <c r="BB133" i="24"/>
  <c r="BB141" i="24"/>
  <c r="AO152" i="1"/>
  <c r="AW157" i="24"/>
  <c r="BA188" i="24"/>
  <c r="AV198" i="24"/>
  <c r="BB148" i="24"/>
  <c r="AO162" i="1"/>
  <c r="BD148" i="24" s="1"/>
  <c r="BA625" i="24"/>
  <c r="BA57" i="24"/>
  <c r="AV67" i="24"/>
  <c r="AV171" i="24"/>
  <c r="BA161" i="24"/>
  <c r="BA51" i="24"/>
  <c r="AV61" i="24"/>
  <c r="AZ196" i="24"/>
  <c r="AU206" i="24"/>
  <c r="AZ194" i="24"/>
  <c r="AZ41" i="24"/>
  <c r="AU47" i="24"/>
  <c r="AZ202" i="24"/>
  <c r="AZ137" i="24"/>
  <c r="AU147" i="24"/>
  <c r="AU140" i="24"/>
  <c r="AZ130" i="24"/>
  <c r="L59" i="20"/>
  <c r="D996" i="24" s="1"/>
  <c r="L59" i="23"/>
  <c r="D852" i="24" s="1"/>
  <c r="D924" i="24"/>
  <c r="BA328" i="24"/>
  <c r="AL12" i="18"/>
  <c r="BA728" i="24" s="1"/>
  <c r="AL9" i="18"/>
  <c r="BA725" i="24" s="1"/>
  <c r="BA289" i="24"/>
  <c r="BC160" i="24"/>
  <c r="AK1018" i="24"/>
  <c r="BB83" i="1"/>
  <c r="AL69" i="24" s="1"/>
  <c r="BA68" i="24"/>
  <c r="BA134" i="24"/>
  <c r="AV144" i="24"/>
  <c r="AV205" i="24"/>
  <c r="V577" i="24"/>
  <c r="AE1012" i="24"/>
  <c r="AE1011" i="24"/>
  <c r="AU35" i="19"/>
  <c r="AE586" i="24" s="1"/>
  <c r="AD585" i="24"/>
  <c r="AT24" i="1"/>
  <c r="AD18" i="24" s="1"/>
  <c r="AV278" i="19"/>
  <c r="AF690" i="24" s="1"/>
  <c r="AE687" i="24"/>
  <c r="AV276" i="19"/>
  <c r="AF688" i="24" s="1"/>
  <c r="AU23" i="1"/>
  <c r="AE17" i="24" s="1"/>
  <c r="AT13" i="1"/>
  <c r="AD11" i="24" s="1"/>
  <c r="AD634" i="24"/>
  <c r="AA604" i="24"/>
  <c r="AU58" i="19"/>
  <c r="AE609" i="24" s="1"/>
  <c r="AU56" i="19"/>
  <c r="AE607" i="24" s="1"/>
  <c r="AU26" i="1"/>
  <c r="AE20" i="24" s="1"/>
  <c r="AU206" i="19"/>
  <c r="AE670" i="24" s="1"/>
  <c r="AV206" i="19"/>
  <c r="AF670" i="24" s="1"/>
  <c r="AW224" i="19"/>
  <c r="AW72" i="17"/>
  <c r="AX73" i="17" s="1"/>
  <c r="AE595" i="24"/>
  <c r="AB677" i="24"/>
  <c r="AF19" i="24"/>
  <c r="AF21" i="24"/>
  <c r="AX77" i="24"/>
  <c r="AH73" i="17"/>
  <c r="AV213" i="19"/>
  <c r="R577" i="24"/>
  <c r="Q578" i="24"/>
  <c r="Y578" i="24"/>
  <c r="AJ215" i="19"/>
  <c r="AW64" i="24"/>
  <c r="AH25" i="17"/>
  <c r="AH30" i="17" s="1"/>
  <c r="AH33" i="17" s="1"/>
  <c r="AL104" i="17"/>
  <c r="BA293" i="24" s="1"/>
  <c r="AL101" i="17"/>
  <c r="BA290" i="24" s="1"/>
  <c r="AK118" i="1"/>
  <c r="AZ104" i="24" s="1"/>
  <c r="BA195" i="24"/>
  <c r="BA183" i="24"/>
  <c r="AV193" i="24"/>
  <c r="BA131" i="24"/>
  <c r="AV141" i="24"/>
  <c r="BB606" i="24"/>
  <c r="BA263" i="24"/>
  <c r="BA194" i="24"/>
  <c r="AV204" i="24"/>
  <c r="AV47" i="24"/>
  <c r="BA41" i="24"/>
  <c r="BA251" i="24"/>
  <c r="AL118" i="1"/>
  <c r="BA104" i="24" s="1"/>
  <c r="AL136" i="1"/>
  <c r="BA122" i="24" s="1"/>
  <c r="BA130" i="24"/>
  <c r="BA137" i="24"/>
  <c r="AV140" i="24"/>
  <c r="AV147" i="24"/>
  <c r="AL67" i="19"/>
  <c r="BA616" i="24" s="1"/>
  <c r="AL93" i="1"/>
  <c r="AL243" i="1"/>
  <c r="BA202" i="24"/>
  <c r="AV212" i="24"/>
  <c r="AL250" i="15"/>
  <c r="E765" i="24"/>
  <c r="E785" i="24"/>
  <c r="H766" i="24"/>
  <c r="AA775" i="24"/>
  <c r="AF784" i="24"/>
  <c r="AE787" i="24"/>
  <c r="Z786" i="24"/>
  <c r="U785" i="24"/>
  <c r="V774" i="24"/>
  <c r="Z785" i="24"/>
  <c r="S773" i="24"/>
  <c r="M784" i="24"/>
  <c r="AG786" i="24"/>
  <c r="AF775" i="24"/>
  <c r="S784" i="24"/>
  <c r="AA764" i="24"/>
  <c r="M785" i="24"/>
  <c r="N766" i="24"/>
  <c r="T775" i="24"/>
  <c r="K787" i="24"/>
  <c r="U775" i="24"/>
  <c r="F784" i="24"/>
  <c r="T784" i="24"/>
  <c r="H765" i="24"/>
  <c r="R786" i="24"/>
  <c r="T787" i="24"/>
  <c r="G764" i="24"/>
  <c r="AA774" i="24"/>
  <c r="E766" i="24"/>
  <c r="X774" i="24"/>
  <c r="E775" i="24"/>
  <c r="V784" i="24"/>
  <c r="AH177" i="17"/>
  <c r="Z359" i="24" s="1"/>
  <c r="L766" i="24"/>
  <c r="AE773" i="24"/>
  <c r="Z784" i="24"/>
  <c r="Q786" i="24"/>
  <c r="H774" i="24"/>
  <c r="AG766" i="24"/>
  <c r="AW187" i="17"/>
  <c r="AG368" i="24" s="1"/>
  <c r="P786" i="24"/>
  <c r="M764" i="24"/>
  <c r="R785" i="24"/>
  <c r="K766" i="24"/>
  <c r="X766" i="24"/>
  <c r="AD787" i="24"/>
  <c r="AH786" i="24"/>
  <c r="BA784" i="24"/>
  <c r="AD775" i="24"/>
  <c r="N787" i="24"/>
  <c r="E786" i="24"/>
  <c r="AG785" i="24"/>
  <c r="Y774" i="24"/>
  <c r="G784" i="24"/>
  <c r="AH187" i="17"/>
  <c r="AA787" i="24"/>
  <c r="J765" i="24"/>
  <c r="X785" i="24"/>
  <c r="O786" i="24"/>
  <c r="O787" i="24"/>
  <c r="F786" i="24"/>
  <c r="E787" i="24"/>
  <c r="X773" i="24"/>
  <c r="AB775" i="24"/>
  <c r="J774" i="24"/>
  <c r="O766" i="24"/>
  <c r="K786" i="24"/>
  <c r="AB784" i="24"/>
  <c r="W766" i="24"/>
  <c r="O774" i="24"/>
  <c r="L784" i="24"/>
  <c r="P774" i="24"/>
  <c r="AA773" i="24"/>
  <c r="AZ773" i="24"/>
  <c r="AH222" i="17"/>
  <c r="Z401" i="24" s="1"/>
  <c r="AF786" i="24"/>
  <c r="E764" i="24"/>
  <c r="S765" i="24"/>
  <c r="Y222" i="17"/>
  <c r="J766" i="24"/>
  <c r="R773" i="24"/>
  <c r="W775" i="24"/>
  <c r="AA786" i="24"/>
  <c r="Z775" i="24"/>
  <c r="T786" i="24"/>
  <c r="V775" i="24"/>
  <c r="AD773" i="24"/>
  <c r="F766" i="24"/>
  <c r="K764" i="24"/>
  <c r="O764" i="24"/>
  <c r="AF774" i="24"/>
  <c r="L765" i="24"/>
  <c r="AZ785" i="24"/>
  <c r="Q775" i="24"/>
  <c r="AD187" i="17"/>
  <c r="V368" i="24" s="1"/>
  <c r="AG187" i="17"/>
  <c r="W787" i="24"/>
  <c r="Y784" i="24"/>
  <c r="X787" i="24"/>
  <c r="Y773" i="24"/>
  <c r="AG774" i="24"/>
  <c r="Q785" i="24"/>
  <c r="J764" i="24"/>
  <c r="S774" i="24"/>
  <c r="Y786" i="24"/>
  <c r="Q787" i="24"/>
  <c r="S775" i="24"/>
  <c r="AC177" i="17"/>
  <c r="BA785" i="24"/>
  <c r="R766" i="24"/>
  <c r="N775" i="24"/>
  <c r="G765" i="24"/>
  <c r="M787" i="24"/>
  <c r="T785" i="24"/>
  <c r="M766" i="24"/>
  <c r="V786" i="24"/>
  <c r="P764" i="24"/>
  <c r="U787" i="24"/>
  <c r="AD764" i="24"/>
  <c r="S785" i="24"/>
  <c r="H785" i="24"/>
  <c r="P787" i="24"/>
  <c r="Y787" i="24"/>
  <c r="G774" i="24"/>
  <c r="AB787" i="24"/>
  <c r="F764" i="24"/>
  <c r="I764" i="24"/>
  <c r="O785" i="24"/>
  <c r="AI766" i="24"/>
  <c r="N786" i="24"/>
  <c r="AZ786" i="24"/>
  <c r="AV222" i="17"/>
  <c r="AF401" i="24" s="1"/>
  <c r="W786" i="24"/>
  <c r="G775" i="24"/>
  <c r="P766" i="24"/>
  <c r="J773" i="24"/>
  <c r="F775" i="24"/>
  <c r="R775" i="24"/>
  <c r="Z774" i="24"/>
  <c r="Q784" i="24"/>
  <c r="E774" i="24"/>
  <c r="I774" i="24"/>
  <c r="V785" i="24"/>
  <c r="R774" i="24"/>
  <c r="AD786" i="24"/>
  <c r="N774" i="24"/>
  <c r="AH773" i="24"/>
  <c r="H775" i="24"/>
  <c r="S787" i="24"/>
  <c r="X764" i="24"/>
  <c r="E773" i="24"/>
  <c r="G786" i="24"/>
  <c r="M775" i="24"/>
  <c r="AZ787" i="24"/>
  <c r="E784" i="24"/>
  <c r="N784" i="24"/>
  <c r="AF187" i="17"/>
  <c r="X368" i="24" s="1"/>
  <c r="I785" i="24"/>
  <c r="BA774" i="24"/>
  <c r="I765" i="24"/>
  <c r="AH775" i="24"/>
  <c r="U784" i="24"/>
  <c r="V787" i="24"/>
  <c r="H786" i="24"/>
  <c r="AB766" i="24"/>
  <c r="F785" i="24"/>
  <c r="AK177" i="17"/>
  <c r="F773" i="24"/>
  <c r="I787" i="24"/>
  <c r="P785" i="24"/>
  <c r="L785" i="24"/>
  <c r="AF764" i="24"/>
  <c r="AB177" i="17"/>
  <c r="T359" i="24" s="1"/>
  <c r="T774" i="24"/>
  <c r="Z773" i="24"/>
  <c r="Q774" i="24"/>
  <c r="W764" i="24"/>
  <c r="N764" i="24"/>
  <c r="F774" i="24"/>
  <c r="AE786" i="24"/>
  <c r="AH787" i="24"/>
  <c r="AF765" i="24"/>
  <c r="H787" i="24"/>
  <c r="Z787" i="24"/>
  <c r="AH774" i="24"/>
  <c r="K773" i="24"/>
  <c r="W784" i="24"/>
  <c r="P784" i="24"/>
  <c r="S786" i="24"/>
  <c r="G785" i="24"/>
  <c r="G773" i="24"/>
  <c r="AU177" i="17"/>
  <c r="AE359" i="24" s="1"/>
  <c r="U774" i="24"/>
  <c r="AD774" i="24"/>
  <c r="H784" i="24"/>
  <c r="AE187" i="17"/>
  <c r="W368" i="24" s="1"/>
  <c r="AB774" i="24"/>
  <c r="BA787" i="24"/>
  <c r="Y785" i="24"/>
  <c r="BA786" i="24"/>
  <c r="BA775" i="24"/>
  <c r="J785" i="24"/>
  <c r="F765" i="24"/>
  <c r="I766" i="24"/>
  <c r="AT187" i="17"/>
  <c r="AD368" i="24" s="1"/>
  <c r="O765" i="24"/>
  <c r="AG787" i="24"/>
  <c r="AA784" i="24"/>
  <c r="L773" i="24"/>
  <c r="Q773" i="24"/>
  <c r="AZ775" i="24"/>
  <c r="P765" i="24"/>
  <c r="K765" i="24"/>
  <c r="K785" i="24"/>
  <c r="AE784" i="24"/>
  <c r="AA785" i="24"/>
  <c r="H764" i="24"/>
  <c r="F787" i="24"/>
  <c r="W773" i="24"/>
  <c r="I775" i="24"/>
  <c r="AB786" i="24"/>
  <c r="N765" i="24"/>
  <c r="R787" i="24"/>
  <c r="O773" i="24"/>
  <c r="M773" i="24"/>
  <c r="W774" i="24"/>
  <c r="L764" i="24"/>
  <c r="AE774" i="24"/>
  <c r="O775" i="24"/>
  <c r="G766" i="24"/>
  <c r="Y775" i="24"/>
  <c r="G787" i="24"/>
  <c r="M765" i="24"/>
  <c r="P775" i="24"/>
  <c r="L786" i="24"/>
  <c r="H773" i="24"/>
  <c r="J784" i="24"/>
  <c r="AW177" i="17"/>
  <c r="AG359" i="24" s="1"/>
  <c r="AG764" i="24"/>
  <c r="AY222" i="17"/>
  <c r="AI401" i="24" s="1"/>
  <c r="X784" i="24"/>
  <c r="AJ222" i="17"/>
  <c r="BA773" i="24"/>
  <c r="AG773" i="24"/>
  <c r="R764" i="24"/>
  <c r="Z177" i="17"/>
  <c r="R359" i="24" s="1"/>
  <c r="U773" i="24"/>
  <c r="AA187" i="17"/>
  <c r="S368" i="24" s="1"/>
  <c r="AB187" i="17"/>
  <c r="T368" i="24" s="1"/>
  <c r="T765" i="24"/>
  <c r="AF222" i="17"/>
  <c r="X401" i="24" s="1"/>
  <c r="U765" i="24"/>
  <c r="AC187" i="17"/>
  <c r="U368" i="24" s="1"/>
  <c r="AI787" i="24"/>
  <c r="Z766" i="24"/>
  <c r="AW222" i="17"/>
  <c r="AG401" i="24" s="1"/>
  <c r="AZ784" i="24"/>
  <c r="BB785" i="24"/>
  <c r="BB401" i="24"/>
  <c r="BB774" i="24"/>
  <c r="BB765" i="24"/>
  <c r="BB775" i="24"/>
  <c r="J787" i="24"/>
  <c r="P773" i="24"/>
  <c r="AZ774" i="24"/>
  <c r="X765" i="24"/>
  <c r="W785" i="24"/>
  <c r="X775" i="24"/>
  <c r="L774" i="24"/>
  <c r="AH785" i="24"/>
  <c r="X786" i="24"/>
  <c r="M786" i="24"/>
  <c r="K3" i="20"/>
  <c r="C940" i="24" s="1"/>
  <c r="I784" i="24"/>
  <c r="Z765" i="24"/>
  <c r="BB68" i="24"/>
  <c r="AG73" i="17"/>
  <c r="AJ676" i="24"/>
  <c r="AB576" i="24"/>
  <c r="AB605" i="24"/>
  <c r="AZ252" i="19"/>
  <c r="AT27" i="1"/>
  <c r="AD21" i="24" s="1"/>
  <c r="T575" i="24"/>
  <c r="AB17" i="1"/>
  <c r="T578" i="24"/>
  <c r="AE650" i="24"/>
  <c r="AU21" i="1"/>
  <c r="AE15" i="24" s="1"/>
  <c r="AB285" i="19"/>
  <c r="AI73" i="17"/>
  <c r="AV132" i="19"/>
  <c r="AF651" i="24" s="1"/>
  <c r="M774" i="24"/>
  <c r="L775" i="24"/>
  <c r="AT47" i="18"/>
  <c r="J786" i="24"/>
  <c r="R784" i="24"/>
  <c r="AE222" i="17"/>
  <c r="W401" i="24" s="1"/>
  <c r="U786" i="24"/>
  <c r="AG784" i="24"/>
  <c r="I773" i="24"/>
  <c r="N773" i="24"/>
  <c r="V773" i="24"/>
  <c r="Z222" i="17"/>
  <c r="AF787" i="24"/>
  <c r="AI785" i="24"/>
  <c r="AE775" i="24"/>
  <c r="AB773" i="24"/>
  <c r="AG765" i="24"/>
  <c r="AF177" i="17"/>
  <c r="X359" i="24" s="1"/>
  <c r="AB785" i="24"/>
  <c r="AL222" i="17"/>
  <c r="BA766" i="24"/>
  <c r="AZ283" i="19"/>
  <c r="AT80" i="1"/>
  <c r="AD66" i="24" s="1"/>
  <c r="AO21" i="24"/>
  <c r="AD606" i="24"/>
  <c r="AT26" i="1"/>
  <c r="AW231" i="19"/>
  <c r="AX233" i="19" s="1"/>
  <c r="AX226" i="19"/>
  <c r="AX224" i="19"/>
  <c r="BC21" i="24"/>
  <c r="AB603" i="24"/>
  <c r="BB359" i="24"/>
  <c r="AW78" i="24"/>
  <c r="BA401" i="24"/>
  <c r="R401" i="24"/>
  <c r="BC610" i="24"/>
  <c r="AR44" i="19"/>
  <c r="BC68" i="24"/>
  <c r="AX78" i="24"/>
  <c r="BB19" i="24"/>
  <c r="AW22" i="24"/>
  <c r="AE764" i="24"/>
  <c r="AI784" i="24"/>
  <c r="AD784" i="24"/>
  <c r="AB765" i="24"/>
  <c r="AJ187" i="17"/>
  <c r="AB368" i="24" s="1"/>
  <c r="K774" i="24"/>
  <c r="BB368" i="24"/>
  <c r="BB773" i="24"/>
  <c r="AD20" i="24"/>
  <c r="AX143" i="24"/>
  <c r="AZ147" i="1"/>
  <c r="AJ133" i="24" s="1"/>
  <c r="BC133" i="24"/>
  <c r="Y765" i="24"/>
  <c r="AJ103" i="17"/>
  <c r="AB292" i="24" s="1"/>
  <c r="AB289" i="24"/>
  <c r="AJ315" i="15"/>
  <c r="AJ161" i="17" s="1"/>
  <c r="AJ154" i="17"/>
  <c r="Y328" i="24"/>
  <c r="AG326" i="15"/>
  <c r="AG325" i="15" s="1"/>
  <c r="AC361" i="17"/>
  <c r="AX107" i="15"/>
  <c r="AI122" i="17"/>
  <c r="AA298" i="24" s="1"/>
  <c r="AG109" i="17"/>
  <c r="Y300" i="24" s="1"/>
  <c r="AB107" i="15"/>
  <c r="AB116" i="15" s="1"/>
  <c r="AD19" i="17"/>
  <c r="V247" i="24" s="1"/>
  <c r="AD288" i="15"/>
  <c r="AD290" i="15" s="1"/>
  <c r="AD333" i="17" s="1"/>
  <c r="AV18" i="18"/>
  <c r="AF734" i="24" s="1"/>
  <c r="AV198" i="17"/>
  <c r="AF378" i="24" s="1"/>
  <c r="O5" i="18"/>
  <c r="N4" i="18"/>
  <c r="AB176" i="15"/>
  <c r="AB202" i="15" s="1"/>
  <c r="AE288" i="15"/>
  <c r="AE290" i="15" s="1"/>
  <c r="AE333" i="17" s="1"/>
  <c r="AE337" i="17" s="1"/>
  <c r="W507" i="24" s="1"/>
  <c r="AY297" i="15"/>
  <c r="AY299" i="15" s="1"/>
  <c r="AG100" i="17"/>
  <c r="AH103" i="17" s="1"/>
  <c r="Z292" i="24" s="1"/>
  <c r="AY335" i="15"/>
  <c r="AV397" i="19"/>
  <c r="AV18" i="19"/>
  <c r="AV10" i="18"/>
  <c r="AE626" i="24"/>
  <c r="AU27" i="1"/>
  <c r="J790" i="24"/>
  <c r="S74" i="18"/>
  <c r="K790" i="24" s="1"/>
  <c r="AT179" i="1"/>
  <c r="AF416" i="24"/>
  <c r="AV244" i="17"/>
  <c r="AF422" i="24" s="1"/>
  <c r="AB93" i="15"/>
  <c r="AC93" i="15"/>
  <c r="AJ321" i="15"/>
  <c r="AF321" i="15"/>
  <c r="AF288" i="17" s="1"/>
  <c r="AY421" i="15"/>
  <c r="Y189" i="15"/>
  <c r="Y204" i="15" s="1"/>
  <c r="AG189" i="15"/>
  <c r="AG204" i="15" s="1"/>
  <c r="AG27" i="1" s="1"/>
  <c r="AX263" i="15"/>
  <c r="AG277" i="15"/>
  <c r="AY270" i="15"/>
  <c r="AK277" i="15"/>
  <c r="AL189" i="15"/>
  <c r="AL204" i="15" s="1"/>
  <c r="U764" i="24"/>
  <c r="AE177" i="17"/>
  <c r="W359" i="24" s="1"/>
  <c r="AZ764" i="24"/>
  <c r="AV187" i="17"/>
  <c r="AF368" i="24" s="1"/>
  <c r="Z764" i="24"/>
  <c r="BB54" i="24"/>
  <c r="BC597" i="24"/>
  <c r="W765" i="24"/>
  <c r="Y153" i="24"/>
  <c r="T212" i="24"/>
  <c r="AX413" i="15"/>
  <c r="AX414" i="15" s="1"/>
  <c r="AX20" i="15"/>
  <c r="AV46" i="18"/>
  <c r="AE762" i="24"/>
  <c r="AV62" i="18"/>
  <c r="AU64" i="18"/>
  <c r="AE778" i="24"/>
  <c r="AV75" i="18"/>
  <c r="AW75" i="18" s="1"/>
  <c r="AE791" i="24"/>
  <c r="Q51" i="24"/>
  <c r="Y71" i="1"/>
  <c r="AD189" i="15"/>
  <c r="AD204" i="15" s="1"/>
  <c r="AC189" i="15"/>
  <c r="AC204" i="15" s="1"/>
  <c r="AV288" i="15"/>
  <c r="AV19" i="17"/>
  <c r="AA277" i="15"/>
  <c r="AB340" i="15"/>
  <c r="AB277" i="15"/>
  <c r="AF340" i="15"/>
  <c r="AX276" i="15"/>
  <c r="AE100" i="17"/>
  <c r="AI101" i="17" s="1"/>
  <c r="AA290" i="24" s="1"/>
  <c r="AE299" i="15"/>
  <c r="AI299" i="15"/>
  <c r="AI298" i="15" s="1"/>
  <c r="AI116" i="17" s="1"/>
  <c r="AA307" i="24" s="1"/>
  <c r="AJ304" i="15"/>
  <c r="AF257" i="17"/>
  <c r="AF261" i="17" s="1"/>
  <c r="X438" i="24" s="1"/>
  <c r="Y144" i="17"/>
  <c r="AW314" i="15"/>
  <c r="AW316" i="15" s="1"/>
  <c r="AF585" i="24"/>
  <c r="AV24" i="1"/>
  <c r="AV35" i="19"/>
  <c r="AF586" i="24" s="1"/>
  <c r="AC369" i="17"/>
  <c r="U539" i="24" s="1"/>
  <c r="AG107" i="15"/>
  <c r="AG116" i="15" s="1"/>
  <c r="S210" i="15"/>
  <c r="S201" i="15"/>
  <c r="S205" i="15" s="1"/>
  <c r="S206" i="15" s="1"/>
  <c r="AX14" i="15"/>
  <c r="AX15" i="15" s="1"/>
  <c r="AX22" i="15" s="1"/>
  <c r="AX25" i="15" s="1"/>
  <c r="AX28" i="15" s="1"/>
  <c r="AX358" i="15"/>
  <c r="AX397" i="19" s="1"/>
  <c r="AB22" i="15"/>
  <c r="AB25" i="15" s="1"/>
  <c r="AB28" i="15" s="1"/>
  <c r="AC176" i="15"/>
  <c r="AC202" i="15" s="1"/>
  <c r="N962" i="24"/>
  <c r="W25" i="20"/>
  <c r="X25" i="20" s="1"/>
  <c r="AV68" i="1"/>
  <c r="AF54" i="24" s="1"/>
  <c r="AE57" i="24"/>
  <c r="Y218" i="24"/>
  <c r="AW92" i="15"/>
  <c r="AW93" i="15" s="1"/>
  <c r="AE107" i="15"/>
  <c r="AE116" i="15" s="1"/>
  <c r="AD309" i="17"/>
  <c r="AD310" i="17" s="1"/>
  <c r="V482" i="24" s="1"/>
  <c r="AD338" i="15"/>
  <c r="AF256" i="1"/>
  <c r="V201" i="15"/>
  <c r="V210" i="15"/>
  <c r="Y176" i="15"/>
  <c r="Y202" i="15" s="1"/>
  <c r="Z307" i="15"/>
  <c r="AV119" i="19"/>
  <c r="AV97" i="19"/>
  <c r="AF637" i="24" s="1"/>
  <c r="AV95" i="19"/>
  <c r="AF635" i="24" s="1"/>
  <c r="AV13" i="1"/>
  <c r="W348" i="19"/>
  <c r="AV8" i="1"/>
  <c r="AU141" i="1"/>
  <c r="AE127" i="24" s="1"/>
  <c r="AF22" i="15"/>
  <c r="AF25" i="15" s="1"/>
  <c r="AF28" i="15" s="1"/>
  <c r="AF93" i="15"/>
  <c r="AF107" i="15"/>
  <c r="AF116" i="15" s="1"/>
  <c r="Y19" i="17"/>
  <c r="Q247" i="24" s="1"/>
  <c r="Y288" i="15"/>
  <c r="AC332" i="15"/>
  <c r="AC191" i="17"/>
  <c r="AF272" i="24"/>
  <c r="AD300" i="17"/>
  <c r="AH337" i="15"/>
  <c r="AH309" i="17" s="1"/>
  <c r="AH313" i="17" s="1"/>
  <c r="Z485" i="24" s="1"/>
  <c r="AW421" i="15"/>
  <c r="Y251" i="24"/>
  <c r="AC284" i="15"/>
  <c r="AC286" i="15" s="1"/>
  <c r="AC247" i="17" s="1"/>
  <c r="U574" i="24"/>
  <c r="AB349" i="19"/>
  <c r="AB225" i="19"/>
  <c r="AC225" i="19" s="1"/>
  <c r="W6" i="17"/>
  <c r="AA6" i="17" s="1"/>
  <c r="AF243" i="1"/>
  <c r="X229" i="24" s="1"/>
  <c r="T146" i="24"/>
  <c r="Z170" i="15"/>
  <c r="AD176" i="15"/>
  <c r="AD202" i="15" s="1"/>
  <c r="AA19" i="17"/>
  <c r="S247" i="24" s="1"/>
  <c r="AX270" i="15"/>
  <c r="AD144" i="17"/>
  <c r="AY351" i="15"/>
  <c r="AG284" i="15"/>
  <c r="AG286" i="15" s="1"/>
  <c r="AG247" i="17" s="1"/>
  <c r="AU77" i="18"/>
  <c r="AE793" i="24" s="1"/>
  <c r="AX63" i="15"/>
  <c r="AX85" i="15"/>
  <c r="AB170" i="15"/>
  <c r="AB201" i="15" s="1"/>
  <c r="AA176" i="15"/>
  <c r="AA202" i="15" s="1"/>
  <c r="AT340" i="19"/>
  <c r="AY57" i="15"/>
  <c r="AI183" i="15"/>
  <c r="AI203" i="15" s="1"/>
  <c r="AY263" i="15"/>
  <c r="AY50" i="15"/>
  <c r="AU37" i="19"/>
  <c r="AE588" i="24" s="1"/>
  <c r="AK169" i="1"/>
  <c r="AZ155" i="24" s="1"/>
  <c r="AK106" i="15"/>
  <c r="AL169" i="1"/>
  <c r="AL106" i="15"/>
  <c r="AK351" i="19"/>
  <c r="AK189" i="15"/>
  <c r="AK204" i="15" s="1"/>
  <c r="AL353" i="15"/>
  <c r="AL93" i="15"/>
  <c r="AF791" i="24"/>
  <c r="AV5" i="1"/>
  <c r="AW8" i="1"/>
  <c r="AW5" i="1" s="1"/>
  <c r="AF5" i="24"/>
  <c r="AV192" i="1"/>
  <c r="AF178" i="24" s="1"/>
  <c r="AV141" i="1"/>
  <c r="AF127" i="24" s="1"/>
  <c r="AC12" i="18"/>
  <c r="U728" i="24" s="1"/>
  <c r="AI320" i="15"/>
  <c r="AI297" i="17" s="1"/>
  <c r="AA470" i="24" s="1"/>
  <c r="AI288" i="17"/>
  <c r="AD177" i="17"/>
  <c r="V764" i="24"/>
  <c r="AI765" i="24"/>
  <c r="AY187" i="17"/>
  <c r="AI368" i="24" s="1"/>
  <c r="AZ766" i="24"/>
  <c r="AK222" i="17"/>
  <c r="AZ401" i="24" s="1"/>
  <c r="AJ177" i="17"/>
  <c r="AB359" i="24" s="1"/>
  <c r="AB764" i="24"/>
  <c r="AF785" i="24"/>
  <c r="AE785" i="24"/>
  <c r="AU51" i="18"/>
  <c r="AI786" i="24"/>
  <c r="AI774" i="24"/>
  <c r="AH766" i="24"/>
  <c r="AX222" i="17"/>
  <c r="AH401" i="24" s="1"/>
  <c r="AH784" i="24"/>
  <c r="BB658" i="24"/>
  <c r="AX158" i="24"/>
  <c r="AZ162" i="1"/>
  <c r="AJ148" i="24" s="1"/>
  <c r="BC148" i="24"/>
  <c r="BB787" i="24"/>
  <c r="AF773" i="24"/>
  <c r="J775" i="24"/>
  <c r="R47" i="18"/>
  <c r="J763" i="24" s="1"/>
  <c r="V765" i="24"/>
  <c r="AE766" i="24"/>
  <c r="AU222" i="17"/>
  <c r="AE401" i="24" s="1"/>
  <c r="I786" i="24"/>
  <c r="Q51" i="18"/>
  <c r="I767" i="24" s="1"/>
  <c r="Z187" i="17"/>
  <c r="R368" i="24" s="1"/>
  <c r="R765" i="24"/>
  <c r="L787" i="24"/>
  <c r="N785" i="24"/>
  <c r="AU187" i="17"/>
  <c r="AE368" i="24" s="1"/>
  <c r="AE765" i="24"/>
  <c r="AC222" i="17"/>
  <c r="U401" i="24" s="1"/>
  <c r="U766" i="24"/>
  <c r="T773" i="24"/>
  <c r="O784" i="24"/>
  <c r="AM364" i="19"/>
  <c r="AM367" i="19" s="1"/>
  <c r="BC141" i="24"/>
  <c r="AX151" i="24"/>
  <c r="AW198" i="24"/>
  <c r="BB188" i="24"/>
  <c r="BB140" i="24"/>
  <c r="AO154" i="1"/>
  <c r="AW148" i="24"/>
  <c r="BB138" i="24"/>
  <c r="AZ152" i="1"/>
  <c r="AJ138" i="24" s="1"/>
  <c r="BC138" i="24"/>
  <c r="AK343" i="17"/>
  <c r="AF305" i="15"/>
  <c r="AF266" i="17"/>
  <c r="Y312" i="24"/>
  <c r="AA67" i="24"/>
  <c r="AG54" i="1"/>
  <c r="AW62" i="18"/>
  <c r="AF778" i="24"/>
  <c r="AV64" i="18"/>
  <c r="AF780" i="24" s="1"/>
  <c r="AE266" i="17"/>
  <c r="AI210" i="15"/>
  <c r="AI214" i="15" s="1"/>
  <c r="AI201" i="15"/>
  <c r="AD154" i="17"/>
  <c r="AD317" i="15"/>
  <c r="Q1018" i="24"/>
  <c r="AO353" i="24"/>
  <c r="K981" i="24"/>
  <c r="AG118" i="1"/>
  <c r="Y104" i="24" s="1"/>
  <c r="T74" i="18"/>
  <c r="Y44" i="24"/>
  <c r="AX57" i="15"/>
  <c r="AY349" i="15"/>
  <c r="AU95" i="19"/>
  <c r="AE635" i="24" s="1"/>
  <c r="AW50" i="15"/>
  <c r="AC107" i="15"/>
  <c r="AC116" i="15" s="1"/>
  <c r="AH379" i="17"/>
  <c r="Z549" i="24" s="1"/>
  <c r="AF41" i="24"/>
  <c r="AK309" i="17"/>
  <c r="AZ481" i="24" s="1"/>
  <c r="AK336" i="15"/>
  <c r="AK318" i="17" s="1"/>
  <c r="AZ489" i="24" s="1"/>
  <c r="AJ85" i="15"/>
  <c r="AJ93" i="15" s="1"/>
  <c r="AJ148" i="1"/>
  <c r="AL303" i="15"/>
  <c r="AL275" i="17" s="1"/>
  <c r="BA450" i="24" s="1"/>
  <c r="AL257" i="17"/>
  <c r="BA434" i="24" s="1"/>
  <c r="AV197" i="24"/>
  <c r="BA187" i="24"/>
  <c r="AL299" i="15"/>
  <c r="AL109" i="17" s="1"/>
  <c r="BA300" i="24" s="1"/>
  <c r="AH299" i="15"/>
  <c r="AH300" i="15" s="1"/>
  <c r="AI277" i="15"/>
  <c r="AZ204" i="24"/>
  <c r="AU214" i="24"/>
  <c r="AZ211" i="24"/>
  <c r="AU221" i="24"/>
  <c r="AY398" i="15"/>
  <c r="AL316" i="15"/>
  <c r="AL154" i="17" s="1"/>
  <c r="BA341" i="24" s="1"/>
  <c r="AL332" i="15"/>
  <c r="AL201" i="17" s="1"/>
  <c r="AL309" i="17"/>
  <c r="AL336" i="15"/>
  <c r="AL318" i="17" s="1"/>
  <c r="BA489" i="24" s="1"/>
  <c r="AK46" i="1"/>
  <c r="AZ38" i="24" s="1"/>
  <c r="AL122" i="17"/>
  <c r="BA298" i="24" s="1"/>
  <c r="AL101" i="15"/>
  <c r="AL164" i="1"/>
  <c r="AV160" i="24" s="1"/>
  <c r="AI148" i="1"/>
  <c r="AA134" i="24" s="1"/>
  <c r="AL167" i="17"/>
  <c r="AH257" i="17"/>
  <c r="AH279" i="17"/>
  <c r="AH300" i="17"/>
  <c r="AK164" i="1"/>
  <c r="AL256" i="15"/>
  <c r="AL19" i="17" s="1"/>
  <c r="AK129" i="17"/>
  <c r="AZ315" i="24" s="1"/>
  <c r="AF726" i="24"/>
  <c r="AV22" i="18"/>
  <c r="AF738" i="24" s="1"/>
  <c r="AG369" i="17"/>
  <c r="BC585" i="24"/>
  <c r="AF322" i="15"/>
  <c r="AV25" i="19"/>
  <c r="AF574" i="24"/>
  <c r="P5" i="18"/>
  <c r="O4" i="18"/>
  <c r="AJ288" i="17"/>
  <c r="AB462" i="24" s="1"/>
  <c r="AJ320" i="15"/>
  <c r="AJ297" i="17" s="1"/>
  <c r="AB470" i="24" s="1"/>
  <c r="AV24" i="18"/>
  <c r="AF740" i="24" s="1"/>
  <c r="AV27" i="18"/>
  <c r="AF743" i="24" s="1"/>
  <c r="AV30" i="18"/>
  <c r="AF746" i="24" s="1"/>
  <c r="AV21" i="18"/>
  <c r="AF737" i="24" s="1"/>
  <c r="AH20" i="17"/>
  <c r="Z248" i="24" s="1"/>
  <c r="AL331" i="15"/>
  <c r="AL208" i="17" s="1"/>
  <c r="BA390" i="24" s="1"/>
  <c r="AK201" i="15"/>
  <c r="V473" i="24"/>
  <c r="AC333" i="15"/>
  <c r="AC201" i="17"/>
  <c r="Z343" i="17"/>
  <c r="R513" i="24" s="1"/>
  <c r="AE780" i="24"/>
  <c r="AU47" i="18"/>
  <c r="BC19" i="24"/>
  <c r="AD705" i="24"/>
  <c r="O238" i="24"/>
  <c r="AF11" i="24"/>
  <c r="O962" i="24"/>
  <c r="AB379" i="17"/>
  <c r="T549" i="24" s="1"/>
  <c r="AW67" i="24"/>
  <c r="BB57" i="24"/>
  <c r="BA155" i="24"/>
  <c r="AV165" i="24"/>
  <c r="AL135" i="1"/>
  <c r="BA121" i="24" s="1"/>
  <c r="BB121" i="24"/>
  <c r="AB210" i="15"/>
  <c r="AB214" i="15" s="1"/>
  <c r="BB594" i="24"/>
  <c r="AH336" i="15"/>
  <c r="U372" i="24"/>
  <c r="Y12" i="18"/>
  <c r="Q728" i="24" s="1"/>
  <c r="AE300" i="15"/>
  <c r="AE109" i="17"/>
  <c r="AE271" i="17" s="1"/>
  <c r="W447" i="24" s="1"/>
  <c r="AJ342" i="15"/>
  <c r="AF379" i="17"/>
  <c r="AF342" i="15"/>
  <c r="AW46" i="18"/>
  <c r="AF762" i="24"/>
  <c r="BB592" i="24"/>
  <c r="BC140" i="24"/>
  <c r="BB623" i="24"/>
  <c r="AO74" i="19"/>
  <c r="AG791" i="24"/>
  <c r="AX75" i="18"/>
  <c r="AL313" i="17"/>
  <c r="BA485" i="24" s="1"/>
  <c r="L790" i="24"/>
  <c r="U74" i="18"/>
  <c r="BB602" i="24"/>
  <c r="BB605" i="24"/>
  <c r="AV47" i="18"/>
  <c r="BC197" i="24"/>
  <c r="AX207" i="24"/>
  <c r="BB625" i="24"/>
  <c r="AO76" i="19"/>
  <c r="W442" i="24"/>
  <c r="AH109" i="17"/>
  <c r="Z300" i="24" s="1"/>
  <c r="BB603" i="24"/>
  <c r="BB20" i="24"/>
  <c r="AW23" i="24"/>
  <c r="AU232" i="17"/>
  <c r="AE410" i="24" s="1"/>
  <c r="AE767" i="24"/>
  <c r="V359" i="24"/>
  <c r="BB624" i="24"/>
  <c r="BF171" i="17"/>
  <c r="AP354" i="24" s="1"/>
  <c r="AP353" i="24"/>
  <c r="AX62" i="18"/>
  <c r="AG778" i="24"/>
  <c r="X442" i="24"/>
  <c r="BB698" i="24"/>
  <c r="BB604" i="24"/>
  <c r="AW141" i="1"/>
  <c r="AG127" i="24" s="1"/>
  <c r="AW192" i="1"/>
  <c r="AG178" i="24" s="1"/>
  <c r="AG5" i="24"/>
  <c r="AX8" i="1"/>
  <c r="AX5" i="1" s="1"/>
  <c r="Q5" i="18"/>
  <c r="M6" i="18"/>
  <c r="E722" i="24" s="1"/>
  <c r="P4" i="18"/>
  <c r="Y539" i="24"/>
  <c r="AH318" i="17"/>
  <c r="Z489" i="24" s="1"/>
  <c r="AO169" i="1"/>
  <c r="BD155" i="24" s="1"/>
  <c r="AE763" i="24"/>
  <c r="AU141" i="17"/>
  <c r="AE325" i="24" s="1"/>
  <c r="AC314" i="17"/>
  <c r="U486" i="24" s="1"/>
  <c r="BB51" i="24"/>
  <c r="AW61" i="24"/>
  <c r="AO68" i="1"/>
  <c r="BC54" i="24"/>
  <c r="AX64" i="24"/>
  <c r="AG762" i="24"/>
  <c r="AX46" i="18"/>
  <c r="AJ387" i="17"/>
  <c r="BB687" i="24"/>
  <c r="BC78" i="24"/>
  <c r="AX88" i="24"/>
  <c r="V74" i="18"/>
  <c r="N790" i="24" s="1"/>
  <c r="M790" i="24"/>
  <c r="AH778" i="24"/>
  <c r="AY62" i="18"/>
  <c r="AZ62" i="18" s="1"/>
  <c r="AV141" i="17"/>
  <c r="AF325" i="24" s="1"/>
  <c r="AF763" i="24"/>
  <c r="AY75" i="18"/>
  <c r="AH791" i="24"/>
  <c r="AY8" i="1"/>
  <c r="AY5" i="1" s="1"/>
  <c r="AH5" i="24"/>
  <c r="BB183" i="24"/>
  <c r="AW193" i="24"/>
  <c r="Q4" i="18"/>
  <c r="R5" i="18"/>
  <c r="S5" i="18" s="1"/>
  <c r="BC121" i="24"/>
  <c r="AY46" i="18"/>
  <c r="AH762" i="24"/>
  <c r="BB50" i="24"/>
  <c r="AW60" i="24"/>
  <c r="AW131" i="24"/>
  <c r="AX67" i="24"/>
  <c r="BC57" i="24"/>
  <c r="AZ75" i="18"/>
  <c r="BA75" i="18" s="1"/>
  <c r="AI791" i="24"/>
  <c r="AI778" i="24"/>
  <c r="BB17" i="24"/>
  <c r="AW20" i="24"/>
  <c r="W74" i="18"/>
  <c r="X74" i="18" s="1"/>
  <c r="R4" i="18"/>
  <c r="AZ46" i="18"/>
  <c r="AI762" i="24"/>
  <c r="O790" i="24"/>
  <c r="AJ791" i="24"/>
  <c r="BA46" i="18"/>
  <c r="AJ762" i="24"/>
  <c r="BB46" i="18"/>
  <c r="BC46" i="18" s="1"/>
  <c r="AK762" i="24"/>
  <c r="Y368" i="24"/>
  <c r="BB766" i="24"/>
  <c r="L62" i="12"/>
  <c r="D927" i="24" s="1"/>
  <c r="D926" i="24"/>
  <c r="L61" i="20"/>
  <c r="D998" i="24" s="1"/>
  <c r="BB786" i="24"/>
  <c r="AT222" i="17"/>
  <c r="AD401" i="24" s="1"/>
  <c r="AD766" i="24"/>
  <c r="AB401" i="24"/>
  <c r="K784" i="24"/>
  <c r="AZ765" i="24"/>
  <c r="AK187" i="17"/>
  <c r="AZ368" i="24" s="1"/>
  <c r="K775" i="24"/>
  <c r="BB784" i="24"/>
  <c r="BA765" i="24"/>
  <c r="AL187" i="17"/>
  <c r="BA368" i="24" s="1"/>
  <c r="AD222" i="17"/>
  <c r="V401" i="24" s="1"/>
  <c r="V766" i="24"/>
  <c r="AG775" i="24"/>
  <c r="AD763" i="24"/>
  <c r="AT141" i="17"/>
  <c r="AD325" i="24" s="1"/>
  <c r="T766" i="24"/>
  <c r="AB222" i="17"/>
  <c r="T401" i="24" s="1"/>
  <c r="AL177" i="17"/>
  <c r="BA359" i="24" s="1"/>
  <c r="BA764" i="24"/>
  <c r="Q765" i="24"/>
  <c r="Y187" i="17"/>
  <c r="Q368" i="24" s="1"/>
  <c r="AI773" i="24"/>
  <c r="Y766" i="24"/>
  <c r="AG222" i="17"/>
  <c r="Y401" i="24" s="1"/>
  <c r="BB595" i="24"/>
  <c r="AF766" i="24"/>
  <c r="AI187" i="17"/>
  <c r="AA368" i="24" s="1"/>
  <c r="AA765" i="24"/>
  <c r="AD785" i="24"/>
  <c r="AT51" i="18"/>
  <c r="S764" i="24"/>
  <c r="AA177" i="17"/>
  <c r="S359" i="24" s="1"/>
  <c r="AI764" i="24"/>
  <c r="AY177" i="17"/>
  <c r="AI359" i="24" s="1"/>
  <c r="BB695" i="24"/>
  <c r="BB764" i="24"/>
  <c r="AV177" i="17"/>
  <c r="AF359" i="24" s="1"/>
  <c r="AH764" i="24"/>
  <c r="AX177" i="17"/>
  <c r="AH359" i="24" s="1"/>
  <c r="AG177" i="17"/>
  <c r="Y764" i="24"/>
  <c r="AX76" i="18"/>
  <c r="AG792" i="24"/>
  <c r="AH765" i="24"/>
  <c r="AX187" i="17"/>
  <c r="AH368" i="24" s="1"/>
  <c r="Q764" i="24"/>
  <c r="Y177" i="17"/>
  <c r="Q359" i="24" s="1"/>
  <c r="AA222" i="17"/>
  <c r="S401" i="24" s="1"/>
  <c r="S766" i="24"/>
  <c r="AA766" i="24"/>
  <c r="AI222" i="17"/>
  <c r="AA401" i="24" s="1"/>
  <c r="AZ167" i="1"/>
  <c r="AH68" i="1"/>
  <c r="Y57" i="24"/>
  <c r="AO161" i="1"/>
  <c r="AW174" i="24"/>
  <c r="X8" i="24"/>
  <c r="AE18" i="24"/>
  <c r="AD307" i="15"/>
  <c r="AF779" i="24"/>
  <c r="T349" i="15"/>
  <c r="T132" i="24"/>
  <c r="BH82" i="1"/>
  <c r="AR68" i="24" s="1"/>
  <c r="AR21" i="24"/>
  <c r="AV54" i="1"/>
  <c r="AB71" i="1"/>
  <c r="AA12" i="18"/>
  <c r="S728" i="24" s="1"/>
  <c r="X244" i="24"/>
  <c r="AF244" i="24"/>
  <c r="AV11" i="1"/>
  <c r="AV185" i="1" s="1"/>
  <c r="AF171" i="24" s="1"/>
  <c r="M251" i="24"/>
  <c r="Y45" i="17"/>
  <c r="Q255" i="24" s="1"/>
  <c r="AC68" i="17"/>
  <c r="U265" i="24" s="1"/>
  <c r="Y263" i="24"/>
  <c r="AV22" i="1"/>
  <c r="AV268" i="19"/>
  <c r="AV340" i="19"/>
  <c r="AO178" i="1"/>
  <c r="AI105" i="17"/>
  <c r="AA294" i="24" s="1"/>
  <c r="AC322" i="15"/>
  <c r="AI9" i="18"/>
  <c r="AA725" i="24" s="1"/>
  <c r="AX68" i="1"/>
  <c r="AG57" i="24"/>
  <c r="AX181" i="15"/>
  <c r="BB149" i="24"/>
  <c r="AW151" i="24"/>
  <c r="AI103" i="17"/>
  <c r="AA292" i="24" s="1"/>
  <c r="T153" i="24"/>
  <c r="AF1018" i="24"/>
  <c r="T160" i="24"/>
  <c r="AW174" i="1"/>
  <c r="AG160" i="24" s="1"/>
  <c r="AU189" i="15"/>
  <c r="AU204" i="15" s="1"/>
  <c r="AI337" i="15"/>
  <c r="AI336" i="15" s="1"/>
  <c r="AI318" i="17" s="1"/>
  <c r="AA489" i="24" s="1"/>
  <c r="AE337" i="15"/>
  <c r="AE338" i="15" s="1"/>
  <c r="AW441" i="19"/>
  <c r="AW375" i="19" s="1"/>
  <c r="AW414" i="15"/>
  <c r="R15" i="20"/>
  <c r="J952" i="24" s="1"/>
  <c r="AJ337" i="15"/>
  <c r="AF337" i="15"/>
  <c r="AF338" i="15" s="1"/>
  <c r="T251" i="24"/>
  <c r="AV17" i="18"/>
  <c r="AF733" i="24" s="1"/>
  <c r="AF381" i="24"/>
  <c r="AC299" i="15"/>
  <c r="AC300" i="15" s="1"/>
  <c r="AE321" i="15"/>
  <c r="AV10" i="1"/>
  <c r="AF240" i="24"/>
  <c r="AG300" i="15"/>
  <c r="X180" i="1"/>
  <c r="P166" i="24" s="1"/>
  <c r="AG22" i="15"/>
  <c r="AG25" i="15" s="1"/>
  <c r="AG28" i="15" s="1"/>
  <c r="AD107" i="15"/>
  <c r="AD116" i="15" s="1"/>
  <c r="AX200" i="15"/>
  <c r="AE191" i="17"/>
  <c r="AV364" i="15"/>
  <c r="AI22" i="15"/>
  <c r="AI25" i="15" s="1"/>
  <c r="AI28" i="15" s="1"/>
  <c r="AI189" i="15"/>
  <c r="AI204" i="15" s="1"/>
  <c r="AI205" i="15" s="1"/>
  <c r="AK176" i="15"/>
  <c r="AK202" i="15" s="1"/>
  <c r="AY382" i="15"/>
  <c r="AL176" i="15"/>
  <c r="AL202" i="15" s="1"/>
  <c r="AF277" i="15"/>
  <c r="AY414" i="15"/>
  <c r="Z368" i="24"/>
  <c r="AZ247" i="24"/>
  <c r="AH723" i="24"/>
  <c r="BC599" i="24"/>
  <c r="R51" i="18"/>
  <c r="J767" i="24" s="1"/>
  <c r="AY307" i="15"/>
  <c r="AA306" i="17"/>
  <c r="S479" i="24" s="1"/>
  <c r="L51" i="12"/>
  <c r="L55" i="12" s="1"/>
  <c r="S79" i="12" s="1"/>
  <c r="AB117" i="15"/>
  <c r="Q47" i="18"/>
  <c r="I763" i="24" s="1"/>
  <c r="AV132" i="24"/>
  <c r="AZ68" i="1"/>
  <c r="AD342" i="15"/>
  <c r="AH342" i="15"/>
  <c r="S372" i="24"/>
  <c r="AL107" i="15"/>
  <c r="AL116" i="15" s="1"/>
  <c r="AL117" i="15" s="1"/>
  <c r="AL326" i="15"/>
  <c r="AH361" i="17"/>
  <c r="AI263" i="17"/>
  <c r="T164" i="24"/>
  <c r="AV22" i="15"/>
  <c r="AV25" i="15" s="1"/>
  <c r="AV28" i="15" s="1"/>
  <c r="AW167" i="15"/>
  <c r="AX167" i="15"/>
  <c r="Z176" i="15"/>
  <c r="Z202" i="15" s="1"/>
  <c r="AW175" i="15"/>
  <c r="AG321" i="15"/>
  <c r="Q205" i="15"/>
  <c r="Q206" i="15" s="1"/>
  <c r="AW453" i="19"/>
  <c r="AU22" i="15"/>
  <c r="AU25" i="15" s="1"/>
  <c r="AU28" i="15" s="1"/>
  <c r="AX398" i="15"/>
  <c r="AX44" i="15"/>
  <c r="AX123" i="15" s="1"/>
  <c r="AX115" i="15"/>
  <c r="AX116" i="15" s="1"/>
  <c r="O205" i="15"/>
  <c r="AC183" i="15"/>
  <c r="AC203" i="15" s="1"/>
  <c r="AW182" i="15"/>
  <c r="AV277" i="15"/>
  <c r="AK85" i="15"/>
  <c r="AK93" i="15" s="1"/>
  <c r="AK332" i="15"/>
  <c r="AK201" i="17" s="1"/>
  <c r="AZ383" i="24" s="1"/>
  <c r="BB160" i="24"/>
  <c r="AE1018" i="24"/>
  <c r="AF201" i="17"/>
  <c r="AC170" i="15"/>
  <c r="U210" i="15"/>
  <c r="AE22" i="15"/>
  <c r="AE25" i="15" s="1"/>
  <c r="AE28" i="15" s="1"/>
  <c r="AX382" i="15"/>
  <c r="AW44" i="15"/>
  <c r="AW123" i="15" s="1"/>
  <c r="AW101" i="15"/>
  <c r="AW107" i="15" s="1"/>
  <c r="AW116" i="15" s="1"/>
  <c r="AW117" i="15" s="1"/>
  <c r="AF170" i="15"/>
  <c r="AD170" i="15"/>
  <c r="AD201" i="15" s="1"/>
  <c r="AT170" i="15"/>
  <c r="AA183" i="15"/>
  <c r="AA203" i="15" s="1"/>
  <c r="AE183" i="15"/>
  <c r="AE203" i="15" s="1"/>
  <c r="X205" i="15"/>
  <c r="X206" i="15" s="1"/>
  <c r="AW200" i="15"/>
  <c r="AW274" i="15"/>
  <c r="AD257" i="17"/>
  <c r="AY256" i="15"/>
  <c r="AK22" i="15"/>
  <c r="AK25" i="15" s="1"/>
  <c r="AK28" i="15" s="1"/>
  <c r="V503" i="24"/>
  <c r="Y25" i="20"/>
  <c r="Q962" i="24" s="1"/>
  <c r="P962" i="24"/>
  <c r="AB198" i="15"/>
  <c r="AB209" i="15"/>
  <c r="AB121" i="15"/>
  <c r="AB196" i="1" s="1"/>
  <c r="T182" i="24" s="1"/>
  <c r="AB31" i="15"/>
  <c r="AG376" i="17"/>
  <c r="Y546" i="24" s="1"/>
  <c r="U359" i="24"/>
  <c r="BC589" i="24"/>
  <c r="BB585" i="24"/>
  <c r="AK369" i="17"/>
  <c r="AK372" i="17" s="1"/>
  <c r="AZ542" i="24" s="1"/>
  <c r="C1297" i="24"/>
  <c r="C1310" i="24"/>
  <c r="X341" i="24"/>
  <c r="AJ209" i="15"/>
  <c r="AJ31" i="15"/>
  <c r="AJ198" i="15"/>
  <c r="AJ121" i="15"/>
  <c r="Y31" i="15"/>
  <c r="Y34" i="15" s="1"/>
  <c r="Y209" i="15"/>
  <c r="Y198" i="15"/>
  <c r="U57" i="24"/>
  <c r="AD68" i="1"/>
  <c r="AW397" i="19"/>
  <c r="AX365" i="15"/>
  <c r="AX364" i="15"/>
  <c r="Y361" i="17"/>
  <c r="AC327" i="15"/>
  <c r="AB364" i="17"/>
  <c r="T534" i="24" s="1"/>
  <c r="T531" i="24"/>
  <c r="AA235" i="17"/>
  <c r="S413" i="24" s="1"/>
  <c r="AI266" i="17"/>
  <c r="AI303" i="15"/>
  <c r="AI275" i="17" s="1"/>
  <c r="AA450" i="24" s="1"/>
  <c r="AC283" i="17"/>
  <c r="U458" i="24" s="1"/>
  <c r="AX111" i="19"/>
  <c r="AW322" i="19"/>
  <c r="AX502" i="19"/>
  <c r="AY494" i="19" s="1"/>
  <c r="B1297" i="24"/>
  <c r="B1310" i="24"/>
  <c r="AL361" i="17"/>
  <c r="AJ291" i="17"/>
  <c r="AB465" i="24" s="1"/>
  <c r="W503" i="24"/>
  <c r="AF369" i="17"/>
  <c r="AJ372" i="17" s="1"/>
  <c r="AB542" i="24" s="1"/>
  <c r="AF327" i="15"/>
  <c r="AH54" i="24"/>
  <c r="AX69" i="1"/>
  <c r="AH55" i="24" s="1"/>
  <c r="AU31" i="15"/>
  <c r="Y184" i="24"/>
  <c r="AE361" i="17"/>
  <c r="AI326" i="15"/>
  <c r="AE326" i="15"/>
  <c r="Z379" i="17"/>
  <c r="R549" i="24" s="1"/>
  <c r="AE342" i="15"/>
  <c r="AE387" i="17" s="1"/>
  <c r="AE379" i="17"/>
  <c r="AI342" i="15"/>
  <c r="AI387" i="17" s="1"/>
  <c r="AD300" i="15"/>
  <c r="AD109" i="17"/>
  <c r="AD110" i="17" s="1"/>
  <c r="T328" i="24"/>
  <c r="AA285" i="17"/>
  <c r="AA286" i="17" s="1"/>
  <c r="S461" i="24" s="1"/>
  <c r="AE280" i="17"/>
  <c r="W455" i="24" s="1"/>
  <c r="AK320" i="15"/>
  <c r="AK297" i="17" s="1"/>
  <c r="AZ470" i="24" s="1"/>
  <c r="AK288" i="17"/>
  <c r="AZ462" i="24" s="1"/>
  <c r="BD175" i="19"/>
  <c r="BE175" i="19" s="1"/>
  <c r="BF175" i="19" s="1"/>
  <c r="BG175" i="19" s="1"/>
  <c r="BH175" i="19" s="1"/>
  <c r="BI175" i="19" s="1"/>
  <c r="AV75" i="17"/>
  <c r="AW73" i="17"/>
  <c r="AZ122" i="24"/>
  <c r="AU132" i="24"/>
  <c r="BA424" i="24"/>
  <c r="AL379" i="17"/>
  <c r="AL341" i="15"/>
  <c r="AL394" i="17" s="1"/>
  <c r="BA564" i="24" s="1"/>
  <c r="BC149" i="24"/>
  <c r="Q818" i="24"/>
  <c r="Y503" i="24"/>
  <c r="AK336" i="17"/>
  <c r="AZ506" i="24" s="1"/>
  <c r="AX135" i="1"/>
  <c r="AH155" i="24"/>
  <c r="AF210" i="15"/>
  <c r="AF214" i="15" s="1"/>
  <c r="AF201" i="15"/>
  <c r="AD210" i="15"/>
  <c r="AD214" i="15" s="1"/>
  <c r="AC290" i="15"/>
  <c r="AC333" i="17" s="1"/>
  <c r="AD337" i="17" s="1"/>
  <c r="V507" i="24" s="1"/>
  <c r="AX288" i="15"/>
  <c r="AX290" i="15" s="1"/>
  <c r="AK266" i="17"/>
  <c r="AK303" i="15"/>
  <c r="AK275" i="17" s="1"/>
  <c r="AZ450" i="24" s="1"/>
  <c r="R328" i="24"/>
  <c r="AW144" i="17"/>
  <c r="AG328" i="24" s="1"/>
  <c r="Z149" i="17"/>
  <c r="R333" i="24" s="1"/>
  <c r="AJ201" i="17"/>
  <c r="AJ202" i="17" s="1"/>
  <c r="AB384" i="24" s="1"/>
  <c r="AJ331" i="15"/>
  <c r="AJ208" i="17" s="1"/>
  <c r="AB390" i="24" s="1"/>
  <c r="AA303" i="17"/>
  <c r="S476" i="24" s="1"/>
  <c r="AW250" i="19"/>
  <c r="BB67" i="24"/>
  <c r="AW77" i="24"/>
  <c r="AY110" i="19"/>
  <c r="AZ109" i="19"/>
  <c r="BA109" i="19" s="1"/>
  <c r="BA110" i="19" s="1"/>
  <c r="AY111" i="19"/>
  <c r="AY314" i="19"/>
  <c r="AY313" i="19"/>
  <c r="AZ312" i="19"/>
  <c r="AZ446" i="19" s="1"/>
  <c r="AK167" i="17"/>
  <c r="AK145" i="17"/>
  <c r="AL150" i="17"/>
  <c r="AZ328" i="24"/>
  <c r="AL149" i="17"/>
  <c r="BA333" i="24" s="1"/>
  <c r="AK12" i="18"/>
  <c r="AZ728" i="24" s="1"/>
  <c r="AK148" i="17"/>
  <c r="AZ332" i="24" s="1"/>
  <c r="AL147" i="17"/>
  <c r="BA331" i="24" s="1"/>
  <c r="AF121" i="15"/>
  <c r="AF31" i="15"/>
  <c r="AF34" i="15" s="1"/>
  <c r="AF209" i="15"/>
  <c r="AF198" i="15"/>
  <c r="V76" i="18"/>
  <c r="M792" i="24"/>
  <c r="H762" i="24"/>
  <c r="Q46" i="18"/>
  <c r="AG134" i="24"/>
  <c r="O206" i="15"/>
  <c r="U205" i="15"/>
  <c r="U206" i="15" s="1"/>
  <c r="AG53" i="17"/>
  <c r="AE247" i="24"/>
  <c r="AC309" i="15"/>
  <c r="AC343" i="17"/>
  <c r="AG309" i="15"/>
  <c r="AD387" i="17"/>
  <c r="AD343" i="15"/>
  <c r="AD196" i="17"/>
  <c r="V377" i="24" s="1"/>
  <c r="AD306" i="17"/>
  <c r="V479" i="24" s="1"/>
  <c r="AJ309" i="17"/>
  <c r="AJ336" i="15"/>
  <c r="AJ318" i="17" s="1"/>
  <c r="AE11" i="24"/>
  <c r="AF16" i="24"/>
  <c r="BC258" i="19"/>
  <c r="BD258" i="19" s="1"/>
  <c r="BE258" i="19" s="1"/>
  <c r="BF258" i="19" s="1"/>
  <c r="BG258" i="19" s="1"/>
  <c r="BH258" i="19" s="1"/>
  <c r="BI258" i="19" s="1"/>
  <c r="AX154" i="19"/>
  <c r="AH15" i="18"/>
  <c r="AH195" i="17"/>
  <c r="Z376" i="24" s="1"/>
  <c r="AH212" i="17"/>
  <c r="AH83" i="17"/>
  <c r="Z272" i="24" s="1"/>
  <c r="Z372" i="24"/>
  <c r="AH192" i="17"/>
  <c r="Z373" i="24" s="1"/>
  <c r="AI197" i="17"/>
  <c r="AI196" i="17"/>
  <c r="AA377" i="24" s="1"/>
  <c r="AI379" i="17"/>
  <c r="AI380" i="17" s="1"/>
  <c r="AA550" i="24" s="1"/>
  <c r="AI341" i="15"/>
  <c r="AI394" i="17" s="1"/>
  <c r="AA564" i="24" s="1"/>
  <c r="AZ177" i="19"/>
  <c r="AZ178" i="19" s="1"/>
  <c r="AU144" i="24"/>
  <c r="AZ134" i="24"/>
  <c r="AL315" i="15"/>
  <c r="AL161" i="17" s="1"/>
  <c r="BA348" i="24" s="1"/>
  <c r="T764" i="24"/>
  <c r="AE309" i="17"/>
  <c r="W481" i="24" s="1"/>
  <c r="X153" i="24"/>
  <c r="AF203" i="24"/>
  <c r="AU288" i="15"/>
  <c r="Y307" i="15"/>
  <c r="AF307" i="15"/>
  <c r="AF343" i="17" s="1"/>
  <c r="AJ299" i="15"/>
  <c r="AG154" i="17"/>
  <c r="AG155" i="17" s="1"/>
  <c r="Y342" i="24" s="1"/>
  <c r="Y191" i="17"/>
  <c r="AA15" i="18"/>
  <c r="S731" i="24" s="1"/>
  <c r="U349" i="15"/>
  <c r="AF17" i="1"/>
  <c r="AE634" i="24"/>
  <c r="AX213" i="19"/>
  <c r="AX65" i="17" s="1"/>
  <c r="AH263" i="24" s="1"/>
  <c r="T68" i="12"/>
  <c r="L933" i="24"/>
  <c r="AK316" i="15"/>
  <c r="AK154" i="17" s="1"/>
  <c r="AC15" i="18"/>
  <c r="U731" i="24" s="1"/>
  <c r="AC212" i="17"/>
  <c r="AC220" i="17" s="1"/>
  <c r="U399" i="24" s="1"/>
  <c r="AI57" i="24"/>
  <c r="AD155" i="17"/>
  <c r="AG122" i="17"/>
  <c r="AG131" i="17" s="1"/>
  <c r="AH105" i="17"/>
  <c r="Z294" i="24" s="1"/>
  <c r="AW253" i="24"/>
  <c r="AI177" i="17"/>
  <c r="AT177" i="17"/>
  <c r="AD359" i="24" s="1"/>
  <c r="Q766" i="24"/>
  <c r="AD765" i="24"/>
  <c r="AI775" i="24"/>
  <c r="AG361" i="17"/>
  <c r="AG312" i="17"/>
  <c r="Y484" i="24" s="1"/>
  <c r="AV184" i="1"/>
  <c r="AF170" i="24" s="1"/>
  <c r="AI194" i="17"/>
  <c r="AA375" i="24" s="1"/>
  <c r="AU116" i="15"/>
  <c r="AU117" i="15" s="1"/>
  <c r="AV392" i="19"/>
  <c r="AV9" i="19"/>
  <c r="AC59" i="17"/>
  <c r="BD82" i="1"/>
  <c r="AN68" i="24" s="1"/>
  <c r="M238" i="24"/>
  <c r="T133" i="24"/>
  <c r="G762" i="24"/>
  <c r="AA372" i="24"/>
  <c r="V44" i="17"/>
  <c r="N254" i="24" s="1"/>
  <c r="AF135" i="1"/>
  <c r="J778" i="24"/>
  <c r="AF669" i="24"/>
  <c r="U51" i="24"/>
  <c r="R68" i="12"/>
  <c r="J933" i="24" s="1"/>
  <c r="W201" i="15"/>
  <c r="W205" i="15" s="1"/>
  <c r="W206" i="15" s="1"/>
  <c r="AC304" i="15"/>
  <c r="AT21" i="1"/>
  <c r="AZ359" i="24"/>
  <c r="Q401" i="24"/>
  <c r="AF309" i="17"/>
  <c r="BC164" i="24"/>
  <c r="AX174" i="24"/>
  <c r="AZ178" i="1"/>
  <c r="AJ164" i="24" s="1"/>
  <c r="BB197" i="24"/>
  <c r="AW207" i="24"/>
  <c r="AF7" i="24"/>
  <c r="AV14" i="1"/>
  <c r="AD309" i="15"/>
  <c r="AD351" i="17" s="1"/>
  <c r="AD343" i="17"/>
  <c r="AH309" i="15"/>
  <c r="AD767" i="24"/>
  <c r="AT232" i="17"/>
  <c r="AD410" i="24" s="1"/>
  <c r="AE288" i="17"/>
  <c r="AE322" i="15"/>
  <c r="AI309" i="17"/>
  <c r="BC132" i="24"/>
  <c r="AJ153" i="24"/>
  <c r="Y359" i="24"/>
  <c r="BC593" i="24"/>
  <c r="BB593" i="24"/>
  <c r="AC109" i="17"/>
  <c r="AC110" i="17" s="1"/>
  <c r="U301" i="24" s="1"/>
  <c r="K979" i="24"/>
  <c r="AF8" i="24"/>
  <c r="AX157" i="24"/>
  <c r="BC147" i="24"/>
  <c r="AZ161" i="1"/>
  <c r="AJ147" i="24" s="1"/>
  <c r="AY76" i="18"/>
  <c r="AH792" i="24"/>
  <c r="X383" i="24"/>
  <c r="AH387" i="17"/>
  <c r="AH341" i="15"/>
  <c r="AH394" i="17" s="1"/>
  <c r="Z564" i="24" s="1"/>
  <c r="AA307" i="17"/>
  <c r="S480" i="24" s="1"/>
  <c r="AJ54" i="24"/>
  <c r="BB251" i="24"/>
  <c r="BB252" i="24"/>
  <c r="Y298" i="24"/>
  <c r="Y343" i="17"/>
  <c r="Z346" i="17" s="1"/>
  <c r="R516" i="24" s="1"/>
  <c r="AW307" i="15"/>
  <c r="AW309" i="15" s="1"/>
  <c r="AW88" i="24"/>
  <c r="BB78" i="24"/>
  <c r="AH106" i="17"/>
  <c r="Z295" i="24" s="1"/>
  <c r="AZ329" i="24"/>
  <c r="AK289" i="17"/>
  <c r="AZ463" i="24" s="1"/>
  <c r="AI267" i="17"/>
  <c r="AA443" i="24" s="1"/>
  <c r="BB583" i="24"/>
  <c r="AB129" i="15"/>
  <c r="AB138" i="15" s="1"/>
  <c r="AB156" i="15" s="1"/>
  <c r="AB159" i="15" s="1"/>
  <c r="AB161" i="15" s="1"/>
  <c r="Z25" i="20"/>
  <c r="AA25" i="20" s="1"/>
  <c r="AJ109" i="17"/>
  <c r="AJ298" i="15"/>
  <c r="AJ116" i="17" s="1"/>
  <c r="Z731" i="24"/>
  <c r="AC351" i="17"/>
  <c r="AC310" i="15"/>
  <c r="I762" i="24"/>
  <c r="R46" i="18"/>
  <c r="AF33" i="15"/>
  <c r="BA531" i="24"/>
  <c r="AL365" i="17"/>
  <c r="BA535" i="24" s="1"/>
  <c r="AJ33" i="15"/>
  <c r="AJ34" i="15"/>
  <c r="BB584" i="24"/>
  <c r="AD15" i="24"/>
  <c r="AG351" i="17"/>
  <c r="Y521" i="24" s="1"/>
  <c r="AG308" i="15"/>
  <c r="N792" i="24"/>
  <c r="W76" i="18"/>
  <c r="AF196" i="1"/>
  <c r="AF129" i="15"/>
  <c r="AF138" i="15" s="1"/>
  <c r="AF156" i="15" s="1"/>
  <c r="AF159" i="15" s="1"/>
  <c r="AF161" i="15" s="1"/>
  <c r="AG158" i="15" s="1"/>
  <c r="AF382" i="17"/>
  <c r="X552" i="24" s="1"/>
  <c r="AF384" i="17"/>
  <c r="X554" i="24" s="1"/>
  <c r="W549" i="24"/>
  <c r="AE369" i="17"/>
  <c r="W539" i="24" s="1"/>
  <c r="AE327" i="15"/>
  <c r="X539" i="24"/>
  <c r="AC370" i="17"/>
  <c r="U540" i="24" s="1"/>
  <c r="AC362" i="17"/>
  <c r="U532" i="24" s="1"/>
  <c r="Q531" i="24"/>
  <c r="AC365" i="17"/>
  <c r="U535" i="24" s="1"/>
  <c r="AW21" i="24"/>
  <c r="BB18" i="24"/>
  <c r="AC305" i="15"/>
  <c r="AC266" i="17"/>
  <c r="AH137" i="24"/>
  <c r="AA359" i="24"/>
  <c r="BB263" i="24"/>
  <c r="Y306" i="17"/>
  <c r="Q479" i="24" s="1"/>
  <c r="AJ309" i="15"/>
  <c r="AJ308" i="15" s="1"/>
  <c r="AJ358" i="17" s="1"/>
  <c r="AB528" i="24" s="1"/>
  <c r="AI312" i="17"/>
  <c r="AA484" i="24" s="1"/>
  <c r="AY336" i="15"/>
  <c r="AY337" i="15" s="1"/>
  <c r="AD388" i="17"/>
  <c r="V558" i="24" s="1"/>
  <c r="AZ338" i="24"/>
  <c r="AK174" i="17"/>
  <c r="AX333" i="17"/>
  <c r="AH503" i="24" s="1"/>
  <c r="AK206" i="17"/>
  <c r="AZ388" i="24" s="1"/>
  <c r="BA443" i="24"/>
  <c r="AU34" i="15"/>
  <c r="AU33" i="15"/>
  <c r="K978" i="24"/>
  <c r="V54" i="24"/>
  <c r="AJ129" i="15"/>
  <c r="AJ138" i="15" s="1"/>
  <c r="AJ156" i="15" s="1"/>
  <c r="AJ159" i="15" s="1"/>
  <c r="AJ196" i="1"/>
  <c r="AB182" i="24" s="1"/>
  <c r="BB582" i="24"/>
  <c r="AB33" i="15"/>
  <c r="AB34" i="15"/>
  <c r="AH351" i="17"/>
  <c r="AH308" i="15"/>
  <c r="AH358" i="17" s="1"/>
  <c r="AD344" i="17"/>
  <c r="V514" i="24" s="1"/>
  <c r="AI792" i="24"/>
  <c r="AZ76" i="18"/>
  <c r="W462" i="24"/>
  <c r="AD310" i="15"/>
  <c r="D1301" i="24"/>
  <c r="BB81" i="1"/>
  <c r="AK67" i="24"/>
  <c r="S46" i="18"/>
  <c r="J762" i="24"/>
  <c r="BB577" i="24"/>
  <c r="AW194" i="24"/>
  <c r="O792" i="24"/>
  <c r="X76" i="18"/>
  <c r="BB578" i="24"/>
  <c r="AW76" i="24"/>
  <c r="BB66" i="24"/>
  <c r="AG358" i="17"/>
  <c r="Y528" i="24" s="1"/>
  <c r="BB109" i="19"/>
  <c r="BB110" i="19" s="1"/>
  <c r="AB300" i="24"/>
  <c r="Q513" i="24"/>
  <c r="Z348" i="17"/>
  <c r="R518" i="24" s="1"/>
  <c r="BA76" i="18"/>
  <c r="AJ792" i="24"/>
  <c r="P792" i="24"/>
  <c r="Y76" i="18"/>
  <c r="K762" i="24"/>
  <c r="T46" i="18"/>
  <c r="BB76" i="18"/>
  <c r="AK792" i="24"/>
  <c r="U46" i="18"/>
  <c r="L762" i="24"/>
  <c r="Q792" i="24"/>
  <c r="Z76" i="18"/>
  <c r="AL792" i="24"/>
  <c r="BC76" i="18"/>
  <c r="AW206" i="24"/>
  <c r="BB195" i="24"/>
  <c r="AA76" i="18"/>
  <c r="AB76" i="18" s="1"/>
  <c r="R792" i="24"/>
  <c r="V46" i="18"/>
  <c r="N762" i="24" s="1"/>
  <c r="M762" i="24"/>
  <c r="AM792" i="24"/>
  <c r="BD76" i="18"/>
  <c r="W46" i="18"/>
  <c r="S792" i="24"/>
  <c r="BB196" i="24"/>
  <c r="BE76" i="18"/>
  <c r="AN792" i="24"/>
  <c r="O762" i="24"/>
  <c r="X46" i="18"/>
  <c r="Y46" i="18" s="1"/>
  <c r="BF76" i="18"/>
  <c r="AP792" i="24" s="1"/>
  <c r="AO792" i="24"/>
  <c r="P762" i="24"/>
  <c r="BG76" i="18"/>
  <c r="AQ792" i="24" s="1"/>
  <c r="BH76" i="18"/>
  <c r="AR792" i="24" s="1"/>
  <c r="N942" i="24"/>
  <c r="K980" i="24"/>
  <c r="K982" i="24"/>
  <c r="AZ110" i="19" l="1"/>
  <c r="AU340" i="19"/>
  <c r="AV341" i="19" s="1"/>
  <c r="AF706" i="24" s="1"/>
  <c r="AG215" i="19"/>
  <c r="AY105" i="19"/>
  <c r="AV343" i="19"/>
  <c r="AF708" i="24" s="1"/>
  <c r="AF705" i="24"/>
  <c r="AT28" i="1"/>
  <c r="AT32" i="1" s="1"/>
  <c r="AD26" i="24" s="1"/>
  <c r="AX187" i="19"/>
  <c r="Z350" i="19"/>
  <c r="AD1011" i="24"/>
  <c r="AV56" i="19"/>
  <c r="AF607" i="24" s="1"/>
  <c r="AL17" i="1"/>
  <c r="AV14" i="24" s="1"/>
  <c r="AV364" i="19"/>
  <c r="AU208" i="19"/>
  <c r="AE672" i="24" s="1"/>
  <c r="BA695" i="24"/>
  <c r="AV26" i="1"/>
  <c r="BB189" i="19"/>
  <c r="AF626" i="24"/>
  <c r="AI284" i="15"/>
  <c r="AI286" i="15" s="1"/>
  <c r="AI247" i="17" s="1"/>
  <c r="AM250" i="17" s="1"/>
  <c r="AI25" i="19"/>
  <c r="BA252" i="19"/>
  <c r="AI215" i="19"/>
  <c r="AU45" i="19"/>
  <c r="AE596" i="24" s="1"/>
  <c r="AV208" i="19"/>
  <c r="AF672" i="24" s="1"/>
  <c r="AE669" i="24"/>
  <c r="S658" i="24"/>
  <c r="AV45" i="19"/>
  <c r="AF596" i="24" s="1"/>
  <c r="AE141" i="19"/>
  <c r="W660" i="24" s="1"/>
  <c r="AE570" i="24"/>
  <c r="AT82" i="1"/>
  <c r="AD68" i="24" s="1"/>
  <c r="Z677" i="24"/>
  <c r="AL350" i="19"/>
  <c r="AV58" i="19"/>
  <c r="AF609" i="24" s="1"/>
  <c r="AU25" i="1"/>
  <c r="AE19" i="24" s="1"/>
  <c r="AU22" i="1"/>
  <c r="AF606" i="24"/>
  <c r="AH225" i="19"/>
  <c r="AZ42" i="19"/>
  <c r="AJ593" i="24" s="1"/>
  <c r="AD19" i="24"/>
  <c r="AM21" i="24"/>
  <c r="BG82" i="1"/>
  <c r="AQ68" i="24" s="1"/>
  <c r="AE348" i="19"/>
  <c r="AF215" i="19"/>
  <c r="O6" i="19"/>
  <c r="O5" i="19" s="1"/>
  <c r="AB141" i="19"/>
  <c r="T660" i="24" s="1"/>
  <c r="AW106" i="19"/>
  <c r="AU47" i="19"/>
  <c r="AE598" i="24" s="1"/>
  <c r="AA141" i="19"/>
  <c r="S660" i="24" s="1"/>
  <c r="AX318" i="19"/>
  <c r="AY310" i="19"/>
  <c r="AG25" i="19"/>
  <c r="Y1011" i="24" s="1"/>
  <c r="AI186" i="24"/>
  <c r="AY91" i="1"/>
  <c r="AI77" i="24" s="1"/>
  <c r="AT186" i="1"/>
  <c r="AD172" i="24" s="1"/>
  <c r="AH57" i="24"/>
  <c r="R15" i="12"/>
  <c r="J880" i="24" s="1"/>
  <c r="R69" i="24"/>
  <c r="AU186" i="1"/>
  <c r="AE172" i="24" s="1"/>
  <c r="AG198" i="24"/>
  <c r="Y69" i="1"/>
  <c r="Q55" i="24" s="1"/>
  <c r="AU114" i="24"/>
  <c r="AP21" i="24"/>
  <c r="BA127" i="24"/>
  <c r="AT187" i="1"/>
  <c r="AD173" i="24" s="1"/>
  <c r="AV186" i="1"/>
  <c r="AF172" i="24" s="1"/>
  <c r="V1018" i="24"/>
  <c r="AG135" i="1"/>
  <c r="Y121" i="24" s="1"/>
  <c r="AL134" i="1"/>
  <c r="AV130" i="24" s="1"/>
  <c r="AV69" i="1"/>
  <c r="AF55" i="24" s="1"/>
  <c r="BB82" i="1"/>
  <c r="AL68" i="24" s="1"/>
  <c r="AE1015" i="24"/>
  <c r="AD54" i="1"/>
  <c r="V1019" i="24" s="1"/>
  <c r="AV28" i="1"/>
  <c r="AV29" i="1" s="1"/>
  <c r="T134" i="24"/>
  <c r="AD57" i="24"/>
  <c r="AY145" i="1"/>
  <c r="AI131" i="24" s="1"/>
  <c r="AI54" i="24"/>
  <c r="AY69" i="1"/>
  <c r="AI55" i="24" s="1"/>
  <c r="AY192" i="1"/>
  <c r="AI178" i="24" s="1"/>
  <c r="AX192" i="1"/>
  <c r="AH178" i="24" s="1"/>
  <c r="AY141" i="1"/>
  <c r="AI127" i="24" s="1"/>
  <c r="AX141" i="1"/>
  <c r="AH127" i="24" s="1"/>
  <c r="AU257" i="1"/>
  <c r="BI82" i="1"/>
  <c r="AS68" i="24" s="1"/>
  <c r="AU185" i="1"/>
  <c r="AE171" i="24" s="1"/>
  <c r="AE8" i="24"/>
  <c r="AL380" i="17"/>
  <c r="BA550" i="24" s="1"/>
  <c r="AC192" i="17"/>
  <c r="Y15" i="18"/>
  <c r="Q731" i="24" s="1"/>
  <c r="Q372" i="24"/>
  <c r="AC195" i="17"/>
  <c r="U376" i="24" s="1"/>
  <c r="AE194" i="17"/>
  <c r="W375" i="24" s="1"/>
  <c r="AF194" i="17"/>
  <c r="X375" i="24" s="1"/>
  <c r="AH383" i="17"/>
  <c r="Z553" i="24" s="1"/>
  <c r="AL271" i="17"/>
  <c r="AP271" i="17" s="1"/>
  <c r="BE447" i="24" s="1"/>
  <c r="AK158" i="17"/>
  <c r="AZ345" i="24" s="1"/>
  <c r="AK293" i="17"/>
  <c r="AO293" i="17" s="1"/>
  <c r="AH306" i="17"/>
  <c r="Z479" i="24" s="1"/>
  <c r="Z473" i="24"/>
  <c r="AB713" i="24"/>
  <c r="AY351" i="19"/>
  <c r="AI713" i="24" s="1"/>
  <c r="AI382" i="17"/>
  <c r="AA552" i="24" s="1"/>
  <c r="AK353" i="19"/>
  <c r="AZ713" i="24"/>
  <c r="BA229" i="24"/>
  <c r="AV239" i="24"/>
  <c r="AZ424" i="24"/>
  <c r="AL251" i="17"/>
  <c r="BA428" i="24" s="1"/>
  <c r="AL388" i="17"/>
  <c r="BA558" i="24" s="1"/>
  <c r="AX174" i="1"/>
  <c r="AX178" i="1"/>
  <c r="AH164" i="24" s="1"/>
  <c r="T202" i="24"/>
  <c r="AZ54" i="24"/>
  <c r="AW310" i="19"/>
  <c r="AD212" i="17"/>
  <c r="AD220" i="17" s="1"/>
  <c r="AD194" i="17"/>
  <c r="V375" i="24" s="1"/>
  <c r="AX314" i="19"/>
  <c r="AX186" i="19"/>
  <c r="AA305" i="17"/>
  <c r="S478" i="24" s="1"/>
  <c r="AD301" i="17"/>
  <c r="V474" i="24" s="1"/>
  <c r="Q454" i="24"/>
  <c r="AA150" i="17"/>
  <c r="AA147" i="17"/>
  <c r="S331" i="24" s="1"/>
  <c r="AY309" i="19"/>
  <c r="BA442" i="24"/>
  <c r="AY198" i="1"/>
  <c r="AI184" i="24" s="1"/>
  <c r="AZ182" i="19"/>
  <c r="AC282" i="17"/>
  <c r="U457" i="24" s="1"/>
  <c r="AA83" i="17"/>
  <c r="AU42" i="17"/>
  <c r="AE252" i="24" s="1"/>
  <c r="AE244" i="24"/>
  <c r="AB67" i="19"/>
  <c r="T616" i="24" s="1"/>
  <c r="AU54" i="1"/>
  <c r="Y1018" i="24"/>
  <c r="AX161" i="1"/>
  <c r="AH147" i="24" s="1"/>
  <c r="AW283" i="19"/>
  <c r="O695" i="24"/>
  <c r="AE94" i="19"/>
  <c r="Z695" i="24"/>
  <c r="AX176" i="1"/>
  <c r="AH162" i="24" s="1"/>
  <c r="AG244" i="1"/>
  <c r="Y230" i="24" s="1"/>
  <c r="AW160" i="1"/>
  <c r="T150" i="24"/>
  <c r="Z202" i="24"/>
  <c r="AB92" i="1"/>
  <c r="T78" i="24" s="1"/>
  <c r="AJ119" i="1"/>
  <c r="AB105" i="24" s="1"/>
  <c r="AY41" i="17"/>
  <c r="AB51" i="24"/>
  <c r="AB138" i="24"/>
  <c r="AB153" i="24"/>
  <c r="T695" i="24"/>
  <c r="AI140" i="19"/>
  <c r="AA659" i="24" s="1"/>
  <c r="AI10" i="1"/>
  <c r="AI272" i="19" s="1"/>
  <c r="AI306" i="17"/>
  <c r="AI17" i="1"/>
  <c r="AG165" i="1"/>
  <c r="Y151" i="24" s="1"/>
  <c r="Z305" i="17"/>
  <c r="R478" i="24" s="1"/>
  <c r="AC352" i="19"/>
  <c r="U714" i="24" s="1"/>
  <c r="AG352" i="19"/>
  <c r="Y714" i="24" s="1"/>
  <c r="AW162" i="19"/>
  <c r="AW187" i="19"/>
  <c r="AW425" i="19"/>
  <c r="AW374" i="19" s="1"/>
  <c r="AB68" i="17"/>
  <c r="T265" i="24" s="1"/>
  <c r="AD197" i="17"/>
  <c r="AD15" i="18"/>
  <c r="V731" i="24" s="1"/>
  <c r="R473" i="24"/>
  <c r="Z147" i="17"/>
  <c r="R331" i="24" s="1"/>
  <c r="Z150" i="17"/>
  <c r="AU44" i="17"/>
  <c r="AE254" i="24" s="1"/>
  <c r="AB279" i="24"/>
  <c r="AC280" i="17"/>
  <c r="U455" i="24" s="1"/>
  <c r="AA9" i="18"/>
  <c r="S725" i="24" s="1"/>
  <c r="AC53" i="1"/>
  <c r="U1018" i="24" s="1"/>
  <c r="AI214" i="19"/>
  <c r="AA678" i="24" s="1"/>
  <c r="Y186" i="24"/>
  <c r="AG156" i="1"/>
  <c r="Y142" i="24" s="1"/>
  <c r="AK244" i="1"/>
  <c r="AI285" i="19"/>
  <c r="AJ44" i="17"/>
  <c r="AB93" i="1"/>
  <c r="T79" i="24" s="1"/>
  <c r="AB120" i="1"/>
  <c r="T106" i="24" s="1"/>
  <c r="AX147" i="1"/>
  <c r="AH133" i="24" s="1"/>
  <c r="AF71" i="1"/>
  <c r="AY178" i="1"/>
  <c r="AI164" i="24" s="1"/>
  <c r="AH256" i="1"/>
  <c r="AC285" i="19"/>
  <c r="AV418" i="19"/>
  <c r="AJ353" i="19"/>
  <c r="AB204" i="1"/>
  <c r="T190" i="24" s="1"/>
  <c r="AH355" i="17"/>
  <c r="Z525" i="24" s="1"/>
  <c r="AI313" i="17"/>
  <c r="AA485" i="24" s="1"/>
  <c r="AF165" i="1"/>
  <c r="AA149" i="17"/>
  <c r="S333" i="24" s="1"/>
  <c r="AI388" i="17"/>
  <c r="AI393" i="17" s="1"/>
  <c r="AA563" i="24" s="1"/>
  <c r="AZ184" i="24"/>
  <c r="AJ93" i="17"/>
  <c r="AB282" i="24" s="1"/>
  <c r="AD251" i="24"/>
  <c r="AC66" i="17"/>
  <c r="AC202" i="17"/>
  <c r="U384" i="24" s="1"/>
  <c r="AV256" i="1"/>
  <c r="AK23" i="17"/>
  <c r="AZ244" i="24"/>
  <c r="AJ45" i="17"/>
  <c r="AB255" i="24" s="1"/>
  <c r="AB57" i="24"/>
  <c r="AW177" i="1"/>
  <c r="AG163" i="24" s="1"/>
  <c r="AB251" i="24"/>
  <c r="AA240" i="24"/>
  <c r="AF149" i="1"/>
  <c r="AG170" i="1"/>
  <c r="Y156" i="24" s="1"/>
  <c r="AG229" i="1"/>
  <c r="Y215" i="24" s="1"/>
  <c r="AJ256" i="1"/>
  <c r="AF20" i="17"/>
  <c r="X248" i="24" s="1"/>
  <c r="AE289" i="17"/>
  <c r="W463" i="24" s="1"/>
  <c r="Y16" i="17"/>
  <c r="Q245" i="24" s="1"/>
  <c r="AG214" i="19"/>
  <c r="Y678" i="24" s="1"/>
  <c r="AW164" i="19"/>
  <c r="AI23" i="19"/>
  <c r="AA579" i="24" s="1"/>
  <c r="AI165" i="1"/>
  <c r="AZ224" i="1"/>
  <c r="AJ210" i="24" s="1"/>
  <c r="X135" i="24"/>
  <c r="AA244" i="17"/>
  <c r="AA245" i="17" s="1"/>
  <c r="S416" i="24"/>
  <c r="Q634" i="24"/>
  <c r="Y13" i="1"/>
  <c r="Q11" i="24" s="1"/>
  <c r="AE113" i="17"/>
  <c r="W304" i="24" s="1"/>
  <c r="AE384" i="17"/>
  <c r="W554" i="24" s="1"/>
  <c r="S460" i="24"/>
  <c r="AH321" i="17"/>
  <c r="Z492" i="24" s="1"/>
  <c r="AW105" i="19"/>
  <c r="S454" i="24"/>
  <c r="AB147" i="17"/>
  <c r="T331" i="24" s="1"/>
  <c r="AB149" i="17"/>
  <c r="T333" i="24" s="1"/>
  <c r="AC104" i="17"/>
  <c r="U293" i="24" s="1"/>
  <c r="Z103" i="17"/>
  <c r="R292" i="24" s="1"/>
  <c r="BA181" i="19"/>
  <c r="AG283" i="17"/>
  <c r="Y458" i="24" s="1"/>
  <c r="AA263" i="17"/>
  <c r="AA264" i="17" s="1"/>
  <c r="AF155" i="17"/>
  <c r="AD66" i="17"/>
  <c r="U383" i="24"/>
  <c r="AI305" i="17"/>
  <c r="AA478" i="24" s="1"/>
  <c r="AK352" i="19"/>
  <c r="AZ714" i="24" s="1"/>
  <c r="AK229" i="1"/>
  <c r="X132" i="24"/>
  <c r="Y54" i="1"/>
  <c r="X163" i="24"/>
  <c r="AY43" i="19"/>
  <c r="AI594" i="24" s="1"/>
  <c r="AY139" i="19"/>
  <c r="AU7" i="24"/>
  <c r="AW139" i="19"/>
  <c r="AF118" i="1"/>
  <c r="X104" i="24" s="1"/>
  <c r="AU220" i="24"/>
  <c r="AY433" i="19"/>
  <c r="Y83" i="17"/>
  <c r="Y151" i="17" s="1"/>
  <c r="Q334" i="24" s="1"/>
  <c r="AF292" i="17"/>
  <c r="X466" i="24" s="1"/>
  <c r="AB118" i="1"/>
  <c r="T104" i="24" s="1"/>
  <c r="AH238" i="17"/>
  <c r="AX310" i="19"/>
  <c r="AB282" i="17"/>
  <c r="T457" i="24" s="1"/>
  <c r="AZ308" i="19"/>
  <c r="AW298" i="19"/>
  <c r="AE283" i="17"/>
  <c r="W458" i="24" s="1"/>
  <c r="AC149" i="17"/>
  <c r="U333" i="24" s="1"/>
  <c r="AC147" i="17"/>
  <c r="U331" i="24" s="1"/>
  <c r="Q289" i="24"/>
  <c r="AX249" i="19"/>
  <c r="AG280" i="17"/>
  <c r="Y455" i="24" s="1"/>
  <c r="AX175" i="1"/>
  <c r="AH161" i="24" s="1"/>
  <c r="U289" i="24"/>
  <c r="AV42" i="17"/>
  <c r="AF252" i="24" s="1"/>
  <c r="AB136" i="1"/>
  <c r="T122" i="24" s="1"/>
  <c r="AF306" i="17"/>
  <c r="X479" i="24" s="1"/>
  <c r="AI289" i="17"/>
  <c r="AA463" i="24" s="1"/>
  <c r="AH380" i="17"/>
  <c r="Z550" i="24" s="1"/>
  <c r="AI303" i="17"/>
  <c r="AA476" i="24" s="1"/>
  <c r="Z71" i="1"/>
  <c r="AA68" i="1" s="1"/>
  <c r="S54" i="24" s="1"/>
  <c r="AJ141" i="19"/>
  <c r="AB660" i="24" s="1"/>
  <c r="AJ205" i="19"/>
  <c r="AV54" i="24"/>
  <c r="AK16" i="17"/>
  <c r="AZ245" i="24" s="1"/>
  <c r="AU205" i="24"/>
  <c r="AZ183" i="24"/>
  <c r="AZ203" i="24"/>
  <c r="AU198" i="24"/>
  <c r="Z150" i="24"/>
  <c r="Y55" i="19"/>
  <c r="AX83" i="1"/>
  <c r="AX53" i="1" s="1"/>
  <c r="AX453" i="19"/>
  <c r="Z59" i="17"/>
  <c r="R257" i="24" s="1"/>
  <c r="AA59" i="17"/>
  <c r="AE66" i="17"/>
  <c r="AX153" i="19"/>
  <c r="AV433" i="19"/>
  <c r="AK215" i="19"/>
  <c r="V300" i="24"/>
  <c r="AE382" i="17"/>
  <c r="W552" i="24" s="1"/>
  <c r="AH388" i="17"/>
  <c r="AL389" i="17" s="1"/>
  <c r="BA559" i="24" s="1"/>
  <c r="AF179" i="1"/>
  <c r="X165" i="24" s="1"/>
  <c r="AG104" i="17"/>
  <c r="Y293" i="24" s="1"/>
  <c r="Y235" i="17"/>
  <c r="Q413" i="24" s="1"/>
  <c r="AX162" i="1"/>
  <c r="AH148" i="24" s="1"/>
  <c r="AB12" i="18"/>
  <c r="T728" i="24" s="1"/>
  <c r="AC101" i="17"/>
  <c r="U290" i="24" s="1"/>
  <c r="AW144" i="1"/>
  <c r="AW118" i="1" s="1"/>
  <c r="AG104" i="24" s="1"/>
  <c r="AL23" i="17"/>
  <c r="AD71" i="1"/>
  <c r="AB134" i="24"/>
  <c r="AY148" i="1"/>
  <c r="AI134" i="24" s="1"/>
  <c r="Y424" i="24"/>
  <c r="AK250" i="17"/>
  <c r="AZ427" i="24" s="1"/>
  <c r="Y383" i="24"/>
  <c r="AH205" i="17"/>
  <c r="Z387" i="24" s="1"/>
  <c r="AH206" i="17"/>
  <c r="Z388" i="24" s="1"/>
  <c r="AF12" i="18"/>
  <c r="X728" i="24" s="1"/>
  <c r="AF148" i="17"/>
  <c r="X332" i="24" s="1"/>
  <c r="AG147" i="17"/>
  <c r="Y331" i="24" s="1"/>
  <c r="X328" i="24"/>
  <c r="AF145" i="17"/>
  <c r="X329" i="24" s="1"/>
  <c r="AZ139" i="24"/>
  <c r="AU149" i="24"/>
  <c r="AZ154" i="24"/>
  <c r="AU164" i="24"/>
  <c r="AK71" i="1"/>
  <c r="AU61" i="24"/>
  <c r="AL53" i="1"/>
  <c r="BA69" i="24"/>
  <c r="AV196" i="24"/>
  <c r="BA186" i="24"/>
  <c r="AL91" i="1"/>
  <c r="AW343" i="17"/>
  <c r="AG513" i="24" s="1"/>
  <c r="BA447" i="24"/>
  <c r="S440" i="24"/>
  <c r="Y264" i="17"/>
  <c r="AV26" i="19"/>
  <c r="AK347" i="17"/>
  <c r="AZ517" i="24" s="1"/>
  <c r="AZ513" i="24"/>
  <c r="AK344" i="17"/>
  <c r="AZ514" i="24" s="1"/>
  <c r="AD225" i="19"/>
  <c r="AE225" i="19" s="1"/>
  <c r="AE223" i="19" s="1"/>
  <c r="AC223" i="19"/>
  <c r="AU173" i="24"/>
  <c r="AZ7" i="24"/>
  <c r="AK202" i="19"/>
  <c r="AK337" i="19"/>
  <c r="AZ704" i="24" s="1"/>
  <c r="AB592" i="24"/>
  <c r="AJ44" i="19"/>
  <c r="AJ25" i="1" s="1"/>
  <c r="AJ257" i="1" s="1"/>
  <c r="AJ53" i="1"/>
  <c r="AJ54" i="1" s="1"/>
  <c r="AB69" i="24"/>
  <c r="AY106" i="19"/>
  <c r="AY152" i="19"/>
  <c r="AY153" i="19" s="1"/>
  <c r="AY408" i="19"/>
  <c r="AY373" i="19" s="1"/>
  <c r="AY179" i="19"/>
  <c r="AY178" i="19"/>
  <c r="AZ201" i="1"/>
  <c r="AJ187" i="24" s="1"/>
  <c r="AZ187" i="24"/>
  <c r="AU197" i="24"/>
  <c r="AK243" i="1"/>
  <c r="AK93" i="1"/>
  <c r="AU212" i="24"/>
  <c r="AK67" i="19"/>
  <c r="AZ616" i="24" s="1"/>
  <c r="AD206" i="17"/>
  <c r="V388" i="24" s="1"/>
  <c r="V383" i="24"/>
  <c r="AJ365" i="17"/>
  <c r="AB535" i="24" s="1"/>
  <c r="AF362" i="17"/>
  <c r="X532" i="24" s="1"/>
  <c r="AF365" i="17"/>
  <c r="X535" i="24" s="1"/>
  <c r="Z279" i="24"/>
  <c r="AH93" i="17"/>
  <c r="Z282" i="24" s="1"/>
  <c r="Z189" i="24"/>
  <c r="AY203" i="1"/>
  <c r="AI189" i="24" s="1"/>
  <c r="AZ218" i="24"/>
  <c r="AU228" i="24"/>
  <c r="AZ147" i="24"/>
  <c r="AU157" i="24"/>
  <c r="BA133" i="24"/>
  <c r="AV143" i="24"/>
  <c r="AV203" i="24"/>
  <c r="BA193" i="24"/>
  <c r="AV207" i="24"/>
  <c r="BA197" i="24"/>
  <c r="AZ235" i="1"/>
  <c r="AJ221" i="24" s="1"/>
  <c r="BA221" i="24"/>
  <c r="AV231" i="24"/>
  <c r="AC352" i="17"/>
  <c r="U522" i="24" s="1"/>
  <c r="AG314" i="17"/>
  <c r="Y486" i="24" s="1"/>
  <c r="AD205" i="17"/>
  <c r="V387" i="24" s="1"/>
  <c r="AF293" i="17"/>
  <c r="X467" i="24" s="1"/>
  <c r="AF289" i="17"/>
  <c r="X463" i="24" s="1"/>
  <c r="X462" i="24"/>
  <c r="X197" i="24"/>
  <c r="AL92" i="1"/>
  <c r="AV157" i="24"/>
  <c r="AV164" i="24"/>
  <c r="AG303" i="17"/>
  <c r="Y476" i="24" s="1"/>
  <c r="AH305" i="17"/>
  <c r="Z478" i="24" s="1"/>
  <c r="Y473" i="24"/>
  <c r="AH303" i="17"/>
  <c r="Z476" i="24" s="1"/>
  <c r="AV79" i="24"/>
  <c r="BA205" i="24"/>
  <c r="BA212" i="24"/>
  <c r="AF285" i="17"/>
  <c r="AF283" i="17"/>
  <c r="X458" i="24" s="1"/>
  <c r="AN9" i="17"/>
  <c r="AY8" i="17"/>
  <c r="AZ132" i="24"/>
  <c r="AU142" i="24"/>
  <c r="AK149" i="1"/>
  <c r="AK53" i="1"/>
  <c r="AZ83" i="1"/>
  <c r="AK212" i="17"/>
  <c r="AK220" i="17" s="1"/>
  <c r="AK215" i="17" s="1"/>
  <c r="AO215" i="17" s="1"/>
  <c r="BD394" i="24" s="1"/>
  <c r="AZ372" i="24"/>
  <c r="AK15" i="18"/>
  <c r="AZ731" i="24" s="1"/>
  <c r="AK66" i="17"/>
  <c r="AZ263" i="24"/>
  <c r="AK349" i="19"/>
  <c r="AK223" i="19"/>
  <c r="AK72" i="17" s="1"/>
  <c r="AV60" i="24"/>
  <c r="BA50" i="24"/>
  <c r="AV173" i="24"/>
  <c r="BA163" i="24"/>
  <c r="AF280" i="17"/>
  <c r="X455" i="24" s="1"/>
  <c r="AT210" i="15"/>
  <c r="AT214" i="15" s="1"/>
  <c r="AT201" i="15"/>
  <c r="X35" i="17"/>
  <c r="AZ65" i="1"/>
  <c r="AJ51" i="24" s="1"/>
  <c r="BA338" i="24"/>
  <c r="AL174" i="17"/>
  <c r="AL185" i="17" s="1"/>
  <c r="AZ677" i="24"/>
  <c r="Q67" i="24"/>
  <c r="AW81" i="1"/>
  <c r="AG67" i="24" s="1"/>
  <c r="P143" i="24"/>
  <c r="X181" i="1"/>
  <c r="P167" i="24" s="1"/>
  <c r="AG119" i="1"/>
  <c r="Y105" i="24" s="1"/>
  <c r="Y146" i="24"/>
  <c r="X154" i="24"/>
  <c r="AX168" i="1"/>
  <c r="AH154" i="24" s="1"/>
  <c r="AF170" i="1"/>
  <c r="X156" i="24" s="1"/>
  <c r="AB91" i="1"/>
  <c r="T77" i="24" s="1"/>
  <c r="T186" i="24"/>
  <c r="X193" i="24"/>
  <c r="AF212" i="1"/>
  <c r="X198" i="24" s="1"/>
  <c r="X203" i="24"/>
  <c r="AF244" i="1"/>
  <c r="X230" i="24" s="1"/>
  <c r="AV93" i="1"/>
  <c r="AF79" i="24" s="1"/>
  <c r="AV243" i="1"/>
  <c r="AF229" i="24" s="1"/>
  <c r="AF202" i="24"/>
  <c r="AV67" i="19"/>
  <c r="AF616" i="24" s="1"/>
  <c r="X210" i="24"/>
  <c r="AF229" i="1"/>
  <c r="X215" i="24" s="1"/>
  <c r="AK20" i="17"/>
  <c r="AZ248" i="24" s="1"/>
  <c r="Y247" i="24"/>
  <c r="AB366" i="17"/>
  <c r="T536" i="24" s="1"/>
  <c r="AC364" i="17"/>
  <c r="U534" i="24" s="1"/>
  <c r="AC366" i="17"/>
  <c r="U536" i="24" s="1"/>
  <c r="R289" i="24"/>
  <c r="Z105" i="17"/>
  <c r="R294" i="24" s="1"/>
  <c r="AA103" i="17"/>
  <c r="S292" i="24" s="1"/>
  <c r="AA105" i="17"/>
  <c r="S294" i="24" s="1"/>
  <c r="T434" i="24"/>
  <c r="AF267" i="17"/>
  <c r="AC167" i="17"/>
  <c r="AG148" i="17"/>
  <c r="Y332" i="24" s="1"/>
  <c r="AC285" i="17"/>
  <c r="U460" i="24" s="1"/>
  <c r="AC150" i="17"/>
  <c r="AC235" i="17"/>
  <c r="U413" i="24" s="1"/>
  <c r="U328" i="24"/>
  <c r="AB285" i="17"/>
  <c r="T460" i="24" s="1"/>
  <c r="AC284" i="17"/>
  <c r="U459" i="24" s="1"/>
  <c r="T454" i="24"/>
  <c r="AB284" i="17"/>
  <c r="T459" i="24" s="1"/>
  <c r="U473" i="24"/>
  <c r="AG310" i="17"/>
  <c r="Y482" i="24" s="1"/>
  <c r="AX358" i="17"/>
  <c r="AH528" i="24" s="1"/>
  <c r="W528" i="24"/>
  <c r="AG348" i="19"/>
  <c r="AH140" i="19"/>
  <c r="Z659" i="24" s="1"/>
  <c r="AA350" i="19"/>
  <c r="AA285" i="19"/>
  <c r="W695" i="24"/>
  <c r="AF284" i="19"/>
  <c r="X696" i="24" s="1"/>
  <c r="AF285" i="19"/>
  <c r="AX106" i="19"/>
  <c r="AX105" i="19"/>
  <c r="AX175" i="19"/>
  <c r="AW191" i="19"/>
  <c r="AX179" i="19"/>
  <c r="AX178" i="19"/>
  <c r="AW254" i="19"/>
  <c r="AW253" i="19"/>
  <c r="AW300" i="19"/>
  <c r="AW304" i="19" s="1"/>
  <c r="AW297" i="19"/>
  <c r="AW324" i="19"/>
  <c r="AW317" i="19"/>
  <c r="AX317" i="19"/>
  <c r="AW318" i="19"/>
  <c r="AX322" i="19"/>
  <c r="AX324" i="19"/>
  <c r="AX321" i="19"/>
  <c r="AU222" i="24"/>
  <c r="AZ226" i="1"/>
  <c r="AZ212" i="24"/>
  <c r="AG286" i="17"/>
  <c r="Y461" i="24" s="1"/>
  <c r="Z54" i="1"/>
  <c r="R1019" i="24" s="1"/>
  <c r="AF364" i="17"/>
  <c r="X534" i="24" s="1"/>
  <c r="AG202" i="17"/>
  <c r="Y384" i="24" s="1"/>
  <c r="AD347" i="17"/>
  <c r="V517" i="24" s="1"/>
  <c r="AJ391" i="17"/>
  <c r="AB561" i="24" s="1"/>
  <c r="AG149" i="17"/>
  <c r="Y333" i="24" s="1"/>
  <c r="AU170" i="15"/>
  <c r="AU210" i="15" s="1"/>
  <c r="AU214" i="15" s="1"/>
  <c r="AT183" i="15"/>
  <c r="AT203" i="15" s="1"/>
  <c r="AV131" i="24"/>
  <c r="BA120" i="24"/>
  <c r="AH77" i="19"/>
  <c r="Z626" i="24" s="1"/>
  <c r="AX418" i="19"/>
  <c r="AV170" i="15"/>
  <c r="AT176" i="15"/>
  <c r="AT202" i="15" s="1"/>
  <c r="AF157" i="24"/>
  <c r="AV180" i="1"/>
  <c r="AW83" i="1"/>
  <c r="AW53" i="1" s="1"/>
  <c r="AV425" i="19"/>
  <c r="AV374" i="19" s="1"/>
  <c r="AH170" i="15"/>
  <c r="AH189" i="15"/>
  <c r="AH204" i="15" s="1"/>
  <c r="AH277" i="15"/>
  <c r="Z16" i="17"/>
  <c r="R245" i="24" s="1"/>
  <c r="AL293" i="17"/>
  <c r="AP293" i="17" s="1"/>
  <c r="BE467" i="24" s="1"/>
  <c r="AY30" i="19"/>
  <c r="AI582" i="24" s="1"/>
  <c r="AY53" i="19"/>
  <c r="AI604" i="24" s="1"/>
  <c r="AI94" i="19"/>
  <c r="AJ176" i="15"/>
  <c r="AJ202" i="15" s="1"/>
  <c r="AJ183" i="15"/>
  <c r="AJ203" i="15" s="1"/>
  <c r="AY44" i="15"/>
  <c r="AY398" i="19"/>
  <c r="AY403" i="19" s="1"/>
  <c r="AY318" i="19"/>
  <c r="AK94" i="17"/>
  <c r="AZ283" i="24" s="1"/>
  <c r="AK183" i="15"/>
  <c r="AK203" i="15" s="1"/>
  <c r="AK156" i="1"/>
  <c r="AZ142" i="24" s="1"/>
  <c r="AK179" i="1"/>
  <c r="AZ165" i="24" s="1"/>
  <c r="AL183" i="15"/>
  <c r="AL203" i="15" s="1"/>
  <c r="AL320" i="15"/>
  <c r="AL297" i="17" s="1"/>
  <c r="BA470" i="24" s="1"/>
  <c r="AL149" i="1"/>
  <c r="AV145" i="24" s="1"/>
  <c r="AL156" i="1"/>
  <c r="BA142" i="24" s="1"/>
  <c r="AL179" i="1"/>
  <c r="BA165" i="24" s="1"/>
  <c r="AL229" i="1"/>
  <c r="AH314" i="17"/>
  <c r="Z486" i="24" s="1"/>
  <c r="AK205" i="15"/>
  <c r="AL155" i="17"/>
  <c r="BA342" i="24" s="1"/>
  <c r="AG107" i="1"/>
  <c r="Y93" i="24" s="1"/>
  <c r="AB107" i="1"/>
  <c r="T93" i="24" s="1"/>
  <c r="AT116" i="15"/>
  <c r="AT117" i="15" s="1"/>
  <c r="Y170" i="15"/>
  <c r="AX168" i="15"/>
  <c r="AX170" i="15" s="1"/>
  <c r="AX210" i="15" s="1"/>
  <c r="AX214" i="15" s="1"/>
  <c r="AX215" i="15" s="1"/>
  <c r="AG170" i="15"/>
  <c r="AW169" i="15"/>
  <c r="AX169" i="15"/>
  <c r="AW174" i="15"/>
  <c r="AX175" i="15"/>
  <c r="Y183" i="15"/>
  <c r="Y203" i="15" s="1"/>
  <c r="AG183" i="15"/>
  <c r="AG203" i="15" s="1"/>
  <c r="AX182" i="15"/>
  <c r="AW186" i="15"/>
  <c r="AW199" i="15"/>
  <c r="AX199" i="15"/>
  <c r="AW256" i="15"/>
  <c r="AW288" i="15" s="1"/>
  <c r="AW290" i="15" s="1"/>
  <c r="AW263" i="15"/>
  <c r="AW270" i="15"/>
  <c r="AW276" i="15"/>
  <c r="AW398" i="15"/>
  <c r="AV398" i="15"/>
  <c r="AW183" i="19"/>
  <c r="AY319" i="15"/>
  <c r="AJ217" i="19"/>
  <c r="AB680" i="24" s="1"/>
  <c r="Y434" i="24"/>
  <c r="AG321" i="17"/>
  <c r="Y492" i="24" s="1"/>
  <c r="H251" i="24"/>
  <c r="AB45" i="17"/>
  <c r="T255" i="24" s="1"/>
  <c r="S251" i="24"/>
  <c r="AB59" i="17"/>
  <c r="T257" i="24" s="1"/>
  <c r="V307" i="24"/>
  <c r="AX116" i="17"/>
  <c r="AH307" i="24" s="1"/>
  <c r="AG212" i="17"/>
  <c r="AG195" i="17"/>
  <c r="Y376" i="24" s="1"/>
  <c r="AK195" i="17"/>
  <c r="AZ376" i="24" s="1"/>
  <c r="R582" i="24"/>
  <c r="Z33" i="19"/>
  <c r="Y583" i="24"/>
  <c r="AY31" i="19"/>
  <c r="AI583" i="24" s="1"/>
  <c r="R602" i="24"/>
  <c r="Z55" i="19"/>
  <c r="Z26" i="1" s="1"/>
  <c r="R20" i="24" s="1"/>
  <c r="AH292" i="15"/>
  <c r="AH294" i="15" s="1"/>
  <c r="Z575" i="24"/>
  <c r="AH94" i="19"/>
  <c r="AI156" i="1"/>
  <c r="AA138" i="24"/>
  <c r="AA194" i="24"/>
  <c r="AI212" i="1"/>
  <c r="AA198" i="24" s="1"/>
  <c r="AB41" i="24"/>
  <c r="AY153" i="1"/>
  <c r="AI139" i="24" s="1"/>
  <c r="AB139" i="24"/>
  <c r="AB195" i="24"/>
  <c r="AY209" i="1"/>
  <c r="AI195" i="24" s="1"/>
  <c r="AJ244" i="1"/>
  <c r="AB230" i="24" s="1"/>
  <c r="AB203" i="24"/>
  <c r="AJ221" i="1"/>
  <c r="AB207" i="24" s="1"/>
  <c r="AZ256" i="19"/>
  <c r="AY258" i="19"/>
  <c r="AV152" i="24"/>
  <c r="U300" i="24"/>
  <c r="Y174" i="17"/>
  <c r="AX297" i="17"/>
  <c r="AH470" i="24" s="1"/>
  <c r="AY317" i="19"/>
  <c r="AZ279" i="24"/>
  <c r="AH202" i="17"/>
  <c r="Z384" i="24" s="1"/>
  <c r="AX340" i="17"/>
  <c r="AH510" i="24" s="1"/>
  <c r="AZ43" i="19"/>
  <c r="AZ225" i="1"/>
  <c r="AJ211" i="24" s="1"/>
  <c r="AJ107" i="1"/>
  <c r="AB93" i="24" s="1"/>
  <c r="AY232" i="1"/>
  <c r="AI218" i="24" s="1"/>
  <c r="AY52" i="19"/>
  <c r="AI603" i="24" s="1"/>
  <c r="AZ230" i="24"/>
  <c r="AU240" i="24"/>
  <c r="AH17" i="1"/>
  <c r="BA230" i="24"/>
  <c r="AG146" i="24"/>
  <c r="AW119" i="1"/>
  <c r="AG105" i="24" s="1"/>
  <c r="AB161" i="24"/>
  <c r="V38" i="24"/>
  <c r="AX46" i="1"/>
  <c r="AH38" i="24" s="1"/>
  <c r="V41" i="24"/>
  <c r="AX51" i="1"/>
  <c r="AH41" i="24" s="1"/>
  <c r="AD41" i="24"/>
  <c r="AT54" i="1"/>
  <c r="S44" i="24"/>
  <c r="AW58" i="1"/>
  <c r="AG44" i="24" s="1"/>
  <c r="W44" i="24"/>
  <c r="AX58" i="1"/>
  <c r="AH44" i="24" s="1"/>
  <c r="Y67" i="24"/>
  <c r="AY81" i="1"/>
  <c r="AI67" i="24" s="1"/>
  <c r="Y130" i="24"/>
  <c r="AG136" i="1"/>
  <c r="T131" i="24"/>
  <c r="AB149" i="1"/>
  <c r="X137" i="24"/>
  <c r="AF156" i="1"/>
  <c r="X139" i="24"/>
  <c r="AX153" i="1"/>
  <c r="AH139" i="24" s="1"/>
  <c r="Y150" i="24"/>
  <c r="AG120" i="1"/>
  <c r="Y106" i="24" s="1"/>
  <c r="AW163" i="1"/>
  <c r="AG149" i="24" s="1"/>
  <c r="AB165" i="1"/>
  <c r="T151" i="24" s="1"/>
  <c r="T149" i="24"/>
  <c r="AB170" i="1"/>
  <c r="T156" i="24" s="1"/>
  <c r="T155" i="24"/>
  <c r="Y161" i="24"/>
  <c r="AG179" i="1"/>
  <c r="Y677" i="24"/>
  <c r="AG225" i="19"/>
  <c r="AG349" i="19"/>
  <c r="AH215" i="19"/>
  <c r="AH214" i="19"/>
  <c r="Z678" i="24" s="1"/>
  <c r="AD350" i="19"/>
  <c r="AE284" i="19"/>
  <c r="W696" i="24" s="1"/>
  <c r="V695" i="24"/>
  <c r="AA353" i="19"/>
  <c r="AB352" i="19"/>
  <c r="T714" i="24" s="1"/>
  <c r="S263" i="24"/>
  <c r="X577" i="24"/>
  <c r="AF205" i="19"/>
  <c r="AJ208" i="19" s="1"/>
  <c r="AB672" i="24" s="1"/>
  <c r="AD140" i="19"/>
  <c r="V659" i="24" s="1"/>
  <c r="AC348" i="19"/>
  <c r="V677" i="24"/>
  <c r="AD349" i="19"/>
  <c r="AH51" i="17"/>
  <c r="AI45" i="17"/>
  <c r="AA255" i="24" s="1"/>
  <c r="AH45" i="17"/>
  <c r="Z255" i="24" s="1"/>
  <c r="AI77" i="19"/>
  <c r="AA623" i="24"/>
  <c r="AJ149" i="1"/>
  <c r="AB135" i="24" s="1"/>
  <c r="AB132" i="24"/>
  <c r="AB214" i="24"/>
  <c r="AY228" i="1"/>
  <c r="AI214" i="24" s="1"/>
  <c r="AJ33" i="19"/>
  <c r="AB585" i="24" s="1"/>
  <c r="AJ275" i="19"/>
  <c r="AJ287" i="19" s="1"/>
  <c r="AN288" i="19" s="1"/>
  <c r="BC699" i="24" s="1"/>
  <c r="BA196" i="24"/>
  <c r="AV206" i="24"/>
  <c r="AL212" i="1"/>
  <c r="AJ204" i="1"/>
  <c r="AB190" i="24" s="1"/>
  <c r="AZ211" i="1"/>
  <c r="AZ92" i="1" s="1"/>
  <c r="AJ78" i="24" s="1"/>
  <c r="P254" i="24"/>
  <c r="AL120" i="1"/>
  <c r="BA106" i="24" s="1"/>
  <c r="AZ316" i="19"/>
  <c r="BA316" i="19" s="1"/>
  <c r="BB316" i="19" s="1"/>
  <c r="BC316" i="19" s="1"/>
  <c r="AB503" i="24"/>
  <c r="AW149" i="1"/>
  <c r="AG135" i="24" s="1"/>
  <c r="Z383" i="24"/>
  <c r="AD240" i="24"/>
  <c r="AC145" i="17"/>
  <c r="U329" i="24" s="1"/>
  <c r="AC148" i="17"/>
  <c r="U332" i="24" s="1"/>
  <c r="Q328" i="24"/>
  <c r="Z68" i="1"/>
  <c r="R54" i="24" s="1"/>
  <c r="Q57" i="24"/>
  <c r="AY51" i="1"/>
  <c r="AI41" i="24" s="1"/>
  <c r="AA602" i="24"/>
  <c r="AB584" i="24"/>
  <c r="AU201" i="15"/>
  <c r="AV210" i="15"/>
  <c r="AV214" i="15" s="1"/>
  <c r="AV201" i="15"/>
  <c r="S240" i="24"/>
  <c r="AA68" i="17"/>
  <c r="S265" i="24" s="1"/>
  <c r="AE9" i="17"/>
  <c r="AA10" i="1"/>
  <c r="AA9" i="19" s="1"/>
  <c r="AD244" i="24"/>
  <c r="K251" i="24"/>
  <c r="AE59" i="17"/>
  <c r="AE45" i="17"/>
  <c r="W255" i="24" s="1"/>
  <c r="AE51" i="17"/>
  <c r="AE42" i="17"/>
  <c r="W252" i="24" s="1"/>
  <c r="X348" i="24"/>
  <c r="AX161" i="17"/>
  <c r="AH348" i="24" s="1"/>
  <c r="T592" i="24"/>
  <c r="AB44" i="19"/>
  <c r="AB25" i="1" s="1"/>
  <c r="R677" i="24"/>
  <c r="Z214" i="19"/>
  <c r="R678" i="24" s="1"/>
  <c r="Z349" i="19"/>
  <c r="Z69" i="24"/>
  <c r="AH53" i="1"/>
  <c r="AA1015" i="24" s="1"/>
  <c r="AA69" i="24"/>
  <c r="AI53" i="1"/>
  <c r="AB1015" i="24" s="1"/>
  <c r="AA131" i="24"/>
  <c r="AI149" i="1"/>
  <c r="AA206" i="24"/>
  <c r="AI107" i="1"/>
  <c r="AA93" i="24" s="1"/>
  <c r="X240" i="24"/>
  <c r="AF10" i="1"/>
  <c r="AF16" i="17"/>
  <c r="X245" i="24" s="1"/>
  <c r="AB147" i="24"/>
  <c r="AY161" i="1"/>
  <c r="AI147" i="24" s="1"/>
  <c r="AJ94" i="19"/>
  <c r="AJ13" i="1" s="1"/>
  <c r="AB11" i="24" s="1"/>
  <c r="AJ55" i="19"/>
  <c r="AJ26" i="1" s="1"/>
  <c r="AB20" i="24" s="1"/>
  <c r="AB602" i="24"/>
  <c r="BA583" i="24"/>
  <c r="AL33" i="19"/>
  <c r="AV225" i="24"/>
  <c r="BA215" i="24"/>
  <c r="S422" i="24"/>
  <c r="AF366" i="17"/>
  <c r="X536" i="24" s="1"/>
  <c r="AD223" i="19"/>
  <c r="AE226" i="19" s="1"/>
  <c r="AG158" i="17"/>
  <c r="Y345" i="24" s="1"/>
  <c r="AF44" i="17"/>
  <c r="AF38" i="17" s="1"/>
  <c r="AL289" i="17"/>
  <c r="BA463" i="24" s="1"/>
  <c r="R244" i="24"/>
  <c r="AY224" i="1"/>
  <c r="AI210" i="24" s="1"/>
  <c r="AG192" i="17"/>
  <c r="AG193" i="17" s="1"/>
  <c r="Y374" i="24" s="1"/>
  <c r="AK337" i="17"/>
  <c r="AZ507" i="24" s="1"/>
  <c r="AH196" i="17"/>
  <c r="Z377" i="24" s="1"/>
  <c r="AH197" i="17"/>
  <c r="U341" i="24"/>
  <c r="AC155" i="17"/>
  <c r="U342" i="24" s="1"/>
  <c r="AA42" i="17"/>
  <c r="S252" i="24" s="1"/>
  <c r="H165" i="24"/>
  <c r="P180" i="1"/>
  <c r="H166" i="24" s="1"/>
  <c r="AY201" i="1"/>
  <c r="AI187" i="24" s="1"/>
  <c r="Y187" i="24"/>
  <c r="AY208" i="1"/>
  <c r="AI194" i="24" s="1"/>
  <c r="AG212" i="1"/>
  <c r="Y198" i="24" s="1"/>
  <c r="AF194" i="24"/>
  <c r="AV212" i="1"/>
  <c r="AF198" i="24" s="1"/>
  <c r="T195" i="24"/>
  <c r="AB212" i="1"/>
  <c r="T198" i="24" s="1"/>
  <c r="AY216" i="1"/>
  <c r="AG221" i="1"/>
  <c r="Y207" i="24" s="1"/>
  <c r="Y202" i="24"/>
  <c r="Y213" i="24"/>
  <c r="AY227" i="1"/>
  <c r="AI213" i="24" s="1"/>
  <c r="AG256" i="1"/>
  <c r="T210" i="24"/>
  <c r="AB229" i="1"/>
  <c r="T215" i="24" s="1"/>
  <c r="Y221" i="24"/>
  <c r="AY235" i="1"/>
  <c r="AI221" i="24" s="1"/>
  <c r="AV367" i="19"/>
  <c r="P44" i="17"/>
  <c r="H254" i="24" s="1"/>
  <c r="AH42" i="17"/>
  <c r="Z252" i="24" s="1"/>
  <c r="AG141" i="19"/>
  <c r="AW408" i="19"/>
  <c r="AW373" i="19" s="1"/>
  <c r="AW376" i="19" s="1"/>
  <c r="AW418" i="19"/>
  <c r="AY219" i="1"/>
  <c r="AI205" i="24" s="1"/>
  <c r="AW76" i="19"/>
  <c r="AG625" i="24" s="1"/>
  <c r="AV387" i="19"/>
  <c r="AW387" i="19"/>
  <c r="AG210" i="15"/>
  <c r="AG214" i="15" s="1"/>
  <c r="AG201" i="15"/>
  <c r="AH352" i="17"/>
  <c r="AH118" i="17" s="1"/>
  <c r="AJ351" i="17"/>
  <c r="AJ352" i="17" s="1"/>
  <c r="Z521" i="24"/>
  <c r="Y210" i="15"/>
  <c r="Y214" i="15" s="1"/>
  <c r="Y201" i="15"/>
  <c r="Y205" i="15" s="1"/>
  <c r="Y206" i="15" s="1"/>
  <c r="AL110" i="17"/>
  <c r="AL115" i="17" s="1"/>
  <c r="BA306" i="24" s="1"/>
  <c r="AL298" i="15"/>
  <c r="AL116" i="17" s="1"/>
  <c r="BA307" i="24" s="1"/>
  <c r="AL288" i="15"/>
  <c r="AL290" i="15" s="1"/>
  <c r="AL333" i="17" s="1"/>
  <c r="AL337" i="17" s="1"/>
  <c r="BA507" i="24" s="1"/>
  <c r="AI109" i="17"/>
  <c r="AI271" i="17" s="1"/>
  <c r="AK312" i="17"/>
  <c r="AZ484" i="24" s="1"/>
  <c r="AK310" i="17"/>
  <c r="AJ22" i="1"/>
  <c r="AB16" i="24" s="1"/>
  <c r="AB669" i="24"/>
  <c r="AW168" i="15"/>
  <c r="AW170" i="15" s="1"/>
  <c r="AW210" i="15" s="1"/>
  <c r="AW214" i="15" s="1"/>
  <c r="AG147" i="24"/>
  <c r="AJ303" i="15"/>
  <c r="AJ275" i="17" s="1"/>
  <c r="AB450" i="24" s="1"/>
  <c r="AJ266" i="17"/>
  <c r="AJ270" i="17" s="1"/>
  <c r="AB446" i="24" s="1"/>
  <c r="AK351" i="17"/>
  <c r="AK308" i="15"/>
  <c r="AK358" i="17" s="1"/>
  <c r="AZ528" i="24" s="1"/>
  <c r="AY283" i="19"/>
  <c r="AZ285" i="19" s="1"/>
  <c r="AJ284" i="19"/>
  <c r="AB696" i="24" s="1"/>
  <c r="AB695" i="24"/>
  <c r="AJ285" i="19"/>
  <c r="AY60" i="15"/>
  <c r="AY63" i="15" s="1"/>
  <c r="AJ186" i="15"/>
  <c r="AJ189" i="15" s="1"/>
  <c r="AJ204" i="15" s="1"/>
  <c r="AJ63" i="15"/>
  <c r="AJ74" i="19"/>
  <c r="AJ131" i="19" s="1"/>
  <c r="AY359" i="15"/>
  <c r="AY14" i="15"/>
  <c r="AY15" i="15" s="1"/>
  <c r="AY22" i="15" s="1"/>
  <c r="AY25" i="15" s="1"/>
  <c r="AY28" i="15" s="1"/>
  <c r="AY31" i="15" s="1"/>
  <c r="AY174" i="19"/>
  <c r="AY175" i="19"/>
  <c r="AZ582" i="24"/>
  <c r="AK131" i="19"/>
  <c r="AK21" i="1" s="1"/>
  <c r="AZ593" i="24"/>
  <c r="AK44" i="19"/>
  <c r="AK25" i="1" s="1"/>
  <c r="AK91" i="1"/>
  <c r="AU196" i="24"/>
  <c r="AZ193" i="24"/>
  <c r="AU203" i="24"/>
  <c r="AK212" i="1"/>
  <c r="AK107" i="1"/>
  <c r="AZ205" i="24"/>
  <c r="AZ146" i="24"/>
  <c r="AU156" i="24"/>
  <c r="AZ153" i="24"/>
  <c r="AU163" i="24"/>
  <c r="AU60" i="24"/>
  <c r="AZ50" i="24"/>
  <c r="AL141" i="19"/>
  <c r="BA660" i="24" s="1"/>
  <c r="AK141" i="19"/>
  <c r="AZ660" i="24" s="1"/>
  <c r="AL201" i="15"/>
  <c r="AL210" i="15"/>
  <c r="AL214" i="15" s="1"/>
  <c r="AL280" i="15"/>
  <c r="AL282" i="15" s="1"/>
  <c r="AL90" i="17" s="1"/>
  <c r="AL93" i="17" s="1"/>
  <c r="BA282" i="24" s="1"/>
  <c r="AL8" i="17"/>
  <c r="AL59" i="17" s="1"/>
  <c r="AL307" i="15"/>
  <c r="AL343" i="17" s="1"/>
  <c r="AL348" i="17" s="1"/>
  <c r="BA518" i="24" s="1"/>
  <c r="AL277" i="15"/>
  <c r="BA135" i="24"/>
  <c r="AV148" i="24"/>
  <c r="BA138" i="24"/>
  <c r="AL119" i="1"/>
  <c r="AV156" i="24"/>
  <c r="BA146" i="24"/>
  <c r="BA153" i="24"/>
  <c r="AV163" i="24"/>
  <c r="BA162" i="24"/>
  <c r="AV172" i="24"/>
  <c r="AV195" i="24"/>
  <c r="BA185" i="24"/>
  <c r="BA189" i="24"/>
  <c r="AV199" i="24"/>
  <c r="BA204" i="24"/>
  <c r="AL221" i="1"/>
  <c r="BA211" i="24"/>
  <c r="AV221" i="24"/>
  <c r="AL348" i="19"/>
  <c r="BA658" i="24"/>
  <c r="AL140" i="19"/>
  <c r="BA659" i="24" s="1"/>
  <c r="AL165" i="1"/>
  <c r="BA150" i="24"/>
  <c r="T1012" i="24"/>
  <c r="T1011" i="24"/>
  <c r="Z1018" i="24"/>
  <c r="P210" i="15"/>
  <c r="P201" i="15"/>
  <c r="P205" i="15" s="1"/>
  <c r="P206" i="15" s="1"/>
  <c r="T201" i="15"/>
  <c r="T205" i="15" s="1"/>
  <c r="T206" i="15" s="1"/>
  <c r="T210" i="15"/>
  <c r="AF176" i="15"/>
  <c r="AF202" i="15" s="1"/>
  <c r="AX173" i="15"/>
  <c r="AE176" i="15"/>
  <c r="AE202" i="15" s="1"/>
  <c r="AX174" i="15"/>
  <c r="Z183" i="15"/>
  <c r="Z203" i="15" s="1"/>
  <c r="AW179" i="15"/>
  <c r="AD183" i="15"/>
  <c r="AD203" i="15" s="1"/>
  <c r="AD205" i="15" s="1"/>
  <c r="AX179" i="15"/>
  <c r="AX183" i="15" s="1"/>
  <c r="AW181" i="15"/>
  <c r="AB183" i="15"/>
  <c r="AB203" i="15" s="1"/>
  <c r="AF189" i="15"/>
  <c r="AF204" i="15" s="1"/>
  <c r="AX186" i="15"/>
  <c r="AA189" i="15"/>
  <c r="AA204" i="15" s="1"/>
  <c r="AW187" i="15"/>
  <c r="AE189" i="15"/>
  <c r="AE204" i="15" s="1"/>
  <c r="AX204" i="15" s="1"/>
  <c r="AX187" i="15"/>
  <c r="AW188" i="15"/>
  <c r="Z189" i="15"/>
  <c r="Z204" i="15" s="1"/>
  <c r="AE251" i="24"/>
  <c r="AE307" i="15"/>
  <c r="AE277" i="15"/>
  <c r="AX274" i="15"/>
  <c r="Z324" i="15"/>
  <c r="AW275" i="15"/>
  <c r="Z277" i="15"/>
  <c r="AD324" i="15"/>
  <c r="AX275" i="15"/>
  <c r="Y277" i="15"/>
  <c r="Y340" i="15"/>
  <c r="AY276" i="15"/>
  <c r="AG340" i="15"/>
  <c r="AX280" i="15"/>
  <c r="AX282" i="15" s="1"/>
  <c r="AC282" i="15"/>
  <c r="AC90" i="17" s="1"/>
  <c r="U279" i="24" s="1"/>
  <c r="AG282" i="15"/>
  <c r="AG90" i="17" s="1"/>
  <c r="AY280" i="15"/>
  <c r="AY282" i="15" s="1"/>
  <c r="AB100" i="17"/>
  <c r="AB9" i="18" s="1"/>
  <c r="T725" i="24" s="1"/>
  <c r="AW297" i="15"/>
  <c r="AW299" i="15" s="1"/>
  <c r="AF100" i="17"/>
  <c r="AJ110" i="17" s="1"/>
  <c r="AF299" i="15"/>
  <c r="AX297" i="15"/>
  <c r="AX299" i="15" s="1"/>
  <c r="Z257" i="17"/>
  <c r="Z260" i="17" s="1"/>
  <c r="R437" i="24" s="1"/>
  <c r="AW302" i="15"/>
  <c r="AW304" i="15" s="1"/>
  <c r="AH304" i="15"/>
  <c r="AX302" i="15"/>
  <c r="AX304" i="15" s="1"/>
  <c r="AD304" i="15"/>
  <c r="AE144" i="17"/>
  <c r="AE147" i="17" s="1"/>
  <c r="W331" i="24" s="1"/>
  <c r="AI316" i="15"/>
  <c r="AE316" i="15"/>
  <c r="Z279" i="17"/>
  <c r="AW319" i="15"/>
  <c r="AW321" i="15" s="1"/>
  <c r="AD321" i="15"/>
  <c r="AD279" i="17"/>
  <c r="AD285" i="17" s="1"/>
  <c r="V460" i="24" s="1"/>
  <c r="AH321" i="15"/>
  <c r="AI332" i="15"/>
  <c r="AX330" i="15"/>
  <c r="AX332" i="15" s="1"/>
  <c r="AE300" i="17"/>
  <c r="AE303" i="17" s="1"/>
  <c r="W476" i="24" s="1"/>
  <c r="AX335" i="15"/>
  <c r="AX337" i="15" s="1"/>
  <c r="BA346" i="15"/>
  <c r="BB346" i="15" s="1"/>
  <c r="BC346" i="15" s="1"/>
  <c r="AZ347" i="15"/>
  <c r="U65" i="17"/>
  <c r="V349" i="15"/>
  <c r="Z351" i="15"/>
  <c r="Y351" i="15"/>
  <c r="Y283" i="19"/>
  <c r="Z285" i="19" s="1"/>
  <c r="BA350" i="15"/>
  <c r="BB350" i="15" s="1"/>
  <c r="BC350" i="15" s="1"/>
  <c r="AZ351" i="15"/>
  <c r="AW382" i="15"/>
  <c r="AV444" i="19"/>
  <c r="AV453" i="19" s="1"/>
  <c r="AV454" i="19" s="1"/>
  <c r="AV414" i="15"/>
  <c r="L251" i="24"/>
  <c r="P251" i="24"/>
  <c r="Y44" i="17"/>
  <c r="Q254" i="24" s="1"/>
  <c r="AB42" i="17"/>
  <c r="T252" i="24" s="1"/>
  <c r="X263" i="24"/>
  <c r="AF68" i="17"/>
  <c r="AF66" i="17"/>
  <c r="T574" i="24"/>
  <c r="AB284" i="15"/>
  <c r="AF25" i="19"/>
  <c r="X574" i="24"/>
  <c r="AF284" i="15"/>
  <c r="AF286" i="15" s="1"/>
  <c r="AF247" i="17" s="1"/>
  <c r="S575" i="24"/>
  <c r="AA17" i="1"/>
  <c r="AA94" i="19"/>
  <c r="AE97" i="19" s="1"/>
  <c r="W637" i="24" s="1"/>
  <c r="W575" i="24"/>
  <c r="AE17" i="1"/>
  <c r="X578" i="24"/>
  <c r="AF275" i="19"/>
  <c r="S582" i="24"/>
  <c r="AA33" i="19"/>
  <c r="AA275" i="19"/>
  <c r="AA23" i="1" s="1"/>
  <c r="S17" i="24" s="1"/>
  <c r="S584" i="24"/>
  <c r="Q592" i="24"/>
  <c r="Y44" i="19"/>
  <c r="Y592" i="24"/>
  <c r="AY41" i="19"/>
  <c r="AI592" i="24" s="1"/>
  <c r="X593" i="24"/>
  <c r="AF44" i="19"/>
  <c r="AA55" i="19"/>
  <c r="S602" i="24"/>
  <c r="T624" i="24"/>
  <c r="AB77" i="19"/>
  <c r="X624" i="24"/>
  <c r="AF77" i="19"/>
  <c r="X626" i="24" s="1"/>
  <c r="Z348" i="19"/>
  <c r="R658" i="24"/>
  <c r="AA140" i="19"/>
  <c r="S659" i="24" s="1"/>
  <c r="Z141" i="19"/>
  <c r="R660" i="24" s="1"/>
  <c r="AD348" i="19"/>
  <c r="AE140" i="19"/>
  <c r="W659" i="24" s="1"/>
  <c r="V658" i="24"/>
  <c r="W349" i="19"/>
  <c r="O677" i="24"/>
  <c r="AA214" i="19"/>
  <c r="S678" i="24" s="1"/>
  <c r="AA349" i="19"/>
  <c r="S677" i="24"/>
  <c r="AA215" i="19"/>
  <c r="W677" i="24"/>
  <c r="AF214" i="19"/>
  <c r="X678" i="24" s="1"/>
  <c r="AA284" i="19"/>
  <c r="S696" i="24" s="1"/>
  <c r="AB284" i="19"/>
  <c r="T696" i="24" s="1"/>
  <c r="S695" i="24"/>
  <c r="AE350" i="19"/>
  <c r="AE285" i="19"/>
  <c r="AV351" i="19"/>
  <c r="P713" i="24"/>
  <c r="AB353" i="19"/>
  <c r="AC353" i="19"/>
  <c r="T713" i="24"/>
  <c r="AW277" i="15"/>
  <c r="AL205" i="15"/>
  <c r="AL263" i="17"/>
  <c r="BA440" i="24" s="1"/>
  <c r="AZ105" i="24"/>
  <c r="Z201" i="15"/>
  <c r="Z210" i="15"/>
  <c r="Z214" i="15" s="1"/>
  <c r="AH54" i="1"/>
  <c r="AW233" i="19"/>
  <c r="AW235" i="19"/>
  <c r="AW232" i="19"/>
  <c r="AE332" i="15"/>
  <c r="AJ201" i="15"/>
  <c r="AJ210" i="15"/>
  <c r="AJ214" i="15" s="1"/>
  <c r="AJ215" i="15" s="1"/>
  <c r="AC117" i="15"/>
  <c r="AL170" i="1"/>
  <c r="AJ340" i="15"/>
  <c r="AJ277" i="15"/>
  <c r="AJ278" i="15" s="1"/>
  <c r="AJ11" i="1"/>
  <c r="AB8" i="24" s="1"/>
  <c r="AB244" i="24"/>
  <c r="AY144" i="1"/>
  <c r="AB130" i="24"/>
  <c r="AJ118" i="1"/>
  <c r="AB104" i="24" s="1"/>
  <c r="AY151" i="1"/>
  <c r="AI137" i="24" s="1"/>
  <c r="AB137" i="24"/>
  <c r="AJ156" i="1"/>
  <c r="AJ92" i="1"/>
  <c r="AB78" i="24" s="1"/>
  <c r="AB197" i="24"/>
  <c r="AB263" i="24"/>
  <c r="AJ68" i="17"/>
  <c r="AN69" i="17" s="1"/>
  <c r="AJ284" i="15"/>
  <c r="AJ286" i="15" s="1"/>
  <c r="AJ247" i="17" s="1"/>
  <c r="AJ250" i="17" s="1"/>
  <c r="AB427" i="24" s="1"/>
  <c r="AJ23" i="19"/>
  <c r="AB579" i="24" s="1"/>
  <c r="AK107" i="15"/>
  <c r="AK116" i="15" s="1"/>
  <c r="AA151" i="24"/>
  <c r="AI171" i="1"/>
  <c r="AH12" i="18"/>
  <c r="Z728" i="24" s="1"/>
  <c r="AL148" i="17"/>
  <c r="BA332" i="24" s="1"/>
  <c r="S69" i="24"/>
  <c r="AA53" i="1"/>
  <c r="T1015" i="24" s="1"/>
  <c r="AX144" i="1"/>
  <c r="X130" i="24"/>
  <c r="AF136" i="1"/>
  <c r="X122" i="24" s="1"/>
  <c r="X134" i="24"/>
  <c r="AX148" i="1"/>
  <c r="AH134" i="24" s="1"/>
  <c r="AW153" i="1"/>
  <c r="AG139" i="24" s="1"/>
  <c r="T139" i="24"/>
  <c r="AX160" i="1"/>
  <c r="X146" i="24"/>
  <c r="AX164" i="1"/>
  <c r="X150" i="24"/>
  <c r="AF120" i="1"/>
  <c r="X106" i="24" s="1"/>
  <c r="AW162" i="1"/>
  <c r="AG148" i="24" s="1"/>
  <c r="T148" i="24"/>
  <c r="T154" i="24"/>
  <c r="AW168" i="1"/>
  <c r="AG154" i="24" s="1"/>
  <c r="AV92" i="1"/>
  <c r="AF78" i="24" s="1"/>
  <c r="AF197" i="24"/>
  <c r="X202" i="24"/>
  <c r="AF93" i="1"/>
  <c r="X79" i="24" s="1"/>
  <c r="AF221" i="1"/>
  <c r="X207" i="24" s="1"/>
  <c r="X204" i="24"/>
  <c r="AF107" i="1"/>
  <c r="X93" i="24" s="1"/>
  <c r="T203" i="24"/>
  <c r="AB244" i="1"/>
  <c r="T230" i="24" s="1"/>
  <c r="AF210" i="24"/>
  <c r="AV229" i="1"/>
  <c r="AF215" i="24" s="1"/>
  <c r="AB256" i="1"/>
  <c r="T213" i="24"/>
  <c r="AW359" i="15"/>
  <c r="AW14" i="15"/>
  <c r="AW15" i="15" s="1"/>
  <c r="AW22" i="15" s="1"/>
  <c r="AW25" i="15" s="1"/>
  <c r="AW28" i="15" s="1"/>
  <c r="AH316" i="15"/>
  <c r="AY314" i="15"/>
  <c r="AY316" i="15" s="1"/>
  <c r="Z263" i="24"/>
  <c r="AH85" i="15"/>
  <c r="AH93" i="15" s="1"/>
  <c r="AH148" i="1"/>
  <c r="Z134" i="24" s="1"/>
  <c r="Z183" i="24"/>
  <c r="AY197" i="1"/>
  <c r="AI183" i="24" s="1"/>
  <c r="Z188" i="24"/>
  <c r="AY202" i="1"/>
  <c r="AI188" i="24" s="1"/>
  <c r="AA576" i="24"/>
  <c r="AI131" i="19"/>
  <c r="AY20" i="19"/>
  <c r="AI576" i="24" s="1"/>
  <c r="AA594" i="24"/>
  <c r="AI44" i="19"/>
  <c r="AI71" i="1"/>
  <c r="AA51" i="24"/>
  <c r="AI136" i="1"/>
  <c r="AA130" i="24"/>
  <c r="AA160" i="24"/>
  <c r="AI179" i="1"/>
  <c r="AA165" i="24" s="1"/>
  <c r="AC10" i="1"/>
  <c r="U240" i="24"/>
  <c r="AF282" i="17"/>
  <c r="X457" i="24" s="1"/>
  <c r="AD277" i="15"/>
  <c r="AJ116" i="15"/>
  <c r="AH165" i="1"/>
  <c r="AX387" i="19"/>
  <c r="AW398" i="19"/>
  <c r="AW403" i="19" s="1"/>
  <c r="AV408" i="19"/>
  <c r="AV373" i="19" s="1"/>
  <c r="AV376" i="19" s="1"/>
  <c r="AG149" i="1"/>
  <c r="AG112" i="1" s="1"/>
  <c r="Y98" i="24" s="1"/>
  <c r="AW433" i="19"/>
  <c r="R372" i="24"/>
  <c r="Z15" i="18"/>
  <c r="R731" i="24" s="1"/>
  <c r="Z196" i="17"/>
  <c r="R377" i="24" s="1"/>
  <c r="Z306" i="17"/>
  <c r="AD307" i="17" s="1"/>
  <c r="V480" i="24" s="1"/>
  <c r="AD192" i="17"/>
  <c r="Z197" i="17"/>
  <c r="AA196" i="17"/>
  <c r="S377" i="24" s="1"/>
  <c r="AD195" i="17"/>
  <c r="V376" i="24" s="1"/>
  <c r="Z83" i="17"/>
  <c r="Z198" i="17" s="1"/>
  <c r="R378" i="24" s="1"/>
  <c r="Z235" i="17"/>
  <c r="R413" i="24" s="1"/>
  <c r="Z194" i="17"/>
  <c r="R375" i="24" s="1"/>
  <c r="AE388" i="17"/>
  <c r="AE391" i="17"/>
  <c r="W561" i="24" s="1"/>
  <c r="AI390" i="17"/>
  <c r="AA560" i="24" s="1"/>
  <c r="AM93" i="17"/>
  <c r="AA279" i="24"/>
  <c r="AJ94" i="17"/>
  <c r="AB283" i="24" s="1"/>
  <c r="AI93" i="17"/>
  <c r="AA282" i="24" s="1"/>
  <c r="AI94" i="17"/>
  <c r="AA283" i="24" s="1"/>
  <c r="AD355" i="17"/>
  <c r="V525" i="24" s="1"/>
  <c r="AH354" i="17"/>
  <c r="Z524" i="24" s="1"/>
  <c r="AD352" i="17"/>
  <c r="V521" i="24"/>
  <c r="AG139" i="17"/>
  <c r="Y323" i="24" s="1"/>
  <c r="Y316" i="24"/>
  <c r="X513" i="24"/>
  <c r="AF397" i="17"/>
  <c r="X567" i="24" s="1"/>
  <c r="AF344" i="17"/>
  <c r="X514" i="24" s="1"/>
  <c r="AG348" i="17"/>
  <c r="Y518" i="24" s="1"/>
  <c r="AB489" i="24"/>
  <c r="AY318" i="17"/>
  <c r="AI489" i="24" s="1"/>
  <c r="U521" i="24"/>
  <c r="AC271" i="17"/>
  <c r="U447" i="24" s="1"/>
  <c r="AF373" i="17"/>
  <c r="X543" i="24" s="1"/>
  <c r="AF12" i="24"/>
  <c r="AG112" i="17"/>
  <c r="Y303" i="24" s="1"/>
  <c r="AE343" i="15"/>
  <c r="AI384" i="17"/>
  <c r="AA554" i="24" s="1"/>
  <c r="AE313" i="17"/>
  <c r="W485" i="24" s="1"/>
  <c r="AF309" i="15"/>
  <c r="AL91" i="17"/>
  <c r="AB286" i="17"/>
  <c r="T461" i="24" s="1"/>
  <c r="AH151" i="17"/>
  <c r="Z334" i="24" s="1"/>
  <c r="Y33" i="15"/>
  <c r="AE370" i="17"/>
  <c r="W540" i="24" s="1"/>
  <c r="Y307" i="17"/>
  <c r="Q480" i="24" s="1"/>
  <c r="Z557" i="24"/>
  <c r="AX307" i="15"/>
  <c r="AX309" i="15" s="1"/>
  <c r="AA549" i="24"/>
  <c r="AK155" i="17"/>
  <c r="AK156" i="17" s="1"/>
  <c r="AZ343" i="24" s="1"/>
  <c r="W1016" i="24"/>
  <c r="BA177" i="19"/>
  <c r="BA414" i="19" s="1"/>
  <c r="AX314" i="15"/>
  <c r="AX316" i="15" s="1"/>
  <c r="AH107" i="15"/>
  <c r="AH116" i="15" s="1"/>
  <c r="AH117" i="15" s="1"/>
  <c r="AI310" i="17"/>
  <c r="AA482" i="24" s="1"/>
  <c r="AI383" i="17"/>
  <c r="AA553" i="24" s="1"/>
  <c r="AZ341" i="24"/>
  <c r="AK325" i="15"/>
  <c r="AK376" i="17" s="1"/>
  <c r="AZ546" i="24" s="1"/>
  <c r="AX31" i="15"/>
  <c r="AX121" i="15"/>
  <c r="AX129" i="15" s="1"/>
  <c r="AX138" i="15" s="1"/>
  <c r="AX156" i="15" s="1"/>
  <c r="AX159" i="15" s="1"/>
  <c r="AX209" i="15"/>
  <c r="AH198" i="15"/>
  <c r="AH31" i="15"/>
  <c r="AH209" i="15"/>
  <c r="AH121" i="15"/>
  <c r="AZ44" i="24"/>
  <c r="AU54" i="24"/>
  <c r="AN325" i="15"/>
  <c r="AN376" i="17" s="1"/>
  <c r="AN369" i="17"/>
  <c r="AN372" i="17" s="1"/>
  <c r="AJ257" i="17"/>
  <c r="AJ261" i="17" s="1"/>
  <c r="AB438" i="24" s="1"/>
  <c r="AN304" i="15"/>
  <c r="AJ279" i="17"/>
  <c r="AB454" i="24" s="1"/>
  <c r="AN321" i="15"/>
  <c r="AJ300" i="17"/>
  <c r="AN301" i="17" s="1"/>
  <c r="AN337" i="15"/>
  <c r="AJ212" i="1"/>
  <c r="AN221" i="19"/>
  <c r="AN219" i="19"/>
  <c r="Y215" i="15"/>
  <c r="AJ343" i="17"/>
  <c r="AN347" i="17" s="1"/>
  <c r="AN309" i="15"/>
  <c r="AA22" i="15"/>
  <c r="AA25" i="15" s="1"/>
  <c r="AA28" i="15" s="1"/>
  <c r="AV176" i="15"/>
  <c r="AV202" i="15" s="1"/>
  <c r="AU183" i="15"/>
  <c r="AU203" i="15" s="1"/>
  <c r="AV183" i="15"/>
  <c r="AV203" i="15" s="1"/>
  <c r="AT189" i="15"/>
  <c r="AT204" i="15" s="1"/>
  <c r="AT205" i="15" s="1"/>
  <c r="AG23" i="17"/>
  <c r="AB23" i="19"/>
  <c r="T579" i="24" s="1"/>
  <c r="AF23" i="19"/>
  <c r="X579" i="24" s="1"/>
  <c r="AA131" i="19"/>
  <c r="AX164" i="19"/>
  <c r="AX433" i="19"/>
  <c r="AN298" i="15"/>
  <c r="AN116" i="17" s="1"/>
  <c r="AN109" i="17"/>
  <c r="AN112" i="17" s="1"/>
  <c r="AJ144" i="17"/>
  <c r="AN145" i="17" s="1"/>
  <c r="AN316" i="15"/>
  <c r="AJ191" i="17"/>
  <c r="AN332" i="15"/>
  <c r="AL22" i="15"/>
  <c r="AL25" i="15" s="1"/>
  <c r="AL28" i="15" s="1"/>
  <c r="AN226" i="19"/>
  <c r="AN224" i="19"/>
  <c r="Y1019" i="24"/>
  <c r="Z1016" i="24"/>
  <c r="AH301" i="17"/>
  <c r="Z474" i="24" s="1"/>
  <c r="AH304" i="17"/>
  <c r="Z477" i="24" s="1"/>
  <c r="AJ155" i="17"/>
  <c r="AB342" i="24" s="1"/>
  <c r="AJ293" i="17"/>
  <c r="AB341" i="24"/>
  <c r="AJ292" i="17"/>
  <c r="AB466" i="24" s="1"/>
  <c r="AA462" i="24"/>
  <c r="AU165" i="24"/>
  <c r="AK170" i="1"/>
  <c r="AK135" i="1"/>
  <c r="AI25" i="1"/>
  <c r="BA79" i="24"/>
  <c r="AV89" i="24"/>
  <c r="AI353" i="19"/>
  <c r="AJ352" i="19"/>
  <c r="AB714" i="24" s="1"/>
  <c r="Y26" i="1"/>
  <c r="Q20" i="24" s="1"/>
  <c r="Y364" i="19"/>
  <c r="Y367" i="19" s="1"/>
  <c r="Q606" i="24"/>
  <c r="Z57" i="19"/>
  <c r="R608" i="24" s="1"/>
  <c r="Z616" i="24"/>
  <c r="AL68" i="19"/>
  <c r="BA617" i="24" s="1"/>
  <c r="X549" i="24"/>
  <c r="AF383" i="17"/>
  <c r="X553" i="24" s="1"/>
  <c r="AF380" i="17"/>
  <c r="X550" i="24" s="1"/>
  <c r="AG260" i="17"/>
  <c r="Y437" i="24" s="1"/>
  <c r="AF258" i="17"/>
  <c r="X435" i="24" s="1"/>
  <c r="AG262" i="17"/>
  <c r="Y439" i="24" s="1"/>
  <c r="X434" i="24"/>
  <c r="AF247" i="24"/>
  <c r="AG171" i="1"/>
  <c r="Y157" i="24" s="1"/>
  <c r="AA24" i="1"/>
  <c r="S585" i="24"/>
  <c r="AZ650" i="24"/>
  <c r="R1018" i="24"/>
  <c r="AK120" i="1"/>
  <c r="AU160" i="24"/>
  <c r="AK165" i="1"/>
  <c r="AZ150" i="24"/>
  <c r="AH262" i="17"/>
  <c r="Z439" i="24" s="1"/>
  <c r="AL261" i="17"/>
  <c r="BA438" i="24" s="1"/>
  <c r="R57" i="24"/>
  <c r="AD165" i="24"/>
  <c r="AT180" i="1"/>
  <c r="AD166" i="24" s="1"/>
  <c r="AA595" i="24"/>
  <c r="AZ431" i="19"/>
  <c r="AZ253" i="19"/>
  <c r="R240" i="24"/>
  <c r="Z68" i="17"/>
  <c r="R265" i="24" s="1"/>
  <c r="Y11" i="1"/>
  <c r="Q8" i="24" s="1"/>
  <c r="Q244" i="24"/>
  <c r="Y244" i="24"/>
  <c r="AG16" i="17"/>
  <c r="V42" i="17"/>
  <c r="N252" i="24" s="1"/>
  <c r="N251" i="24"/>
  <c r="R251" i="24"/>
  <c r="AA44" i="17"/>
  <c r="AX275" i="17"/>
  <c r="AH450" i="24" s="1"/>
  <c r="V450" i="24"/>
  <c r="AD284" i="15"/>
  <c r="AD286" i="15" s="1"/>
  <c r="AD247" i="17" s="1"/>
  <c r="V574" i="24"/>
  <c r="Y25" i="19"/>
  <c r="Q1011" i="24" s="1"/>
  <c r="Y17" i="1"/>
  <c r="AC17" i="1"/>
  <c r="U575" i="24"/>
  <c r="AC94" i="19"/>
  <c r="AC25" i="19"/>
  <c r="AG292" i="15"/>
  <c r="AG294" i="15" s="1"/>
  <c r="AY19" i="19"/>
  <c r="AY17" i="1" s="1"/>
  <c r="Y575" i="24"/>
  <c r="Q582" i="24"/>
  <c r="Y33" i="19"/>
  <c r="U582" i="24"/>
  <c r="AC33" i="19"/>
  <c r="Y582" i="24"/>
  <c r="AG131" i="19"/>
  <c r="W584" i="24"/>
  <c r="AE275" i="19"/>
  <c r="W687" i="24" s="1"/>
  <c r="X141" i="19"/>
  <c r="P660" i="24" s="1"/>
  <c r="P658" i="24"/>
  <c r="X348" i="19"/>
  <c r="AV139" i="19"/>
  <c r="AW140" i="19" s="1"/>
  <c r="AG659" i="24" s="1"/>
  <c r="Y140" i="19"/>
  <c r="Q659" i="24" s="1"/>
  <c r="AC140" i="19"/>
  <c r="U659" i="24" s="1"/>
  <c r="T658" i="24"/>
  <c r="AB348" i="19"/>
  <c r="AB140" i="19"/>
  <c r="T659" i="24" s="1"/>
  <c r="Y349" i="19"/>
  <c r="Y225" i="19"/>
  <c r="Z225" i="19" s="1"/>
  <c r="Y214" i="19"/>
  <c r="Q678" i="24" s="1"/>
  <c r="Z215" i="19"/>
  <c r="Q677" i="24"/>
  <c r="AC349" i="19"/>
  <c r="AD214" i="19"/>
  <c r="V678" i="24" s="1"/>
  <c r="U677" i="24"/>
  <c r="AD215" i="19"/>
  <c r="R713" i="24"/>
  <c r="Z352" i="19"/>
  <c r="R714" i="24" s="1"/>
  <c r="AA352" i="19"/>
  <c r="S714" i="24" s="1"/>
  <c r="V713" i="24"/>
  <c r="AE353" i="19"/>
  <c r="AE352" i="19"/>
  <c r="W714" i="24" s="1"/>
  <c r="O713" i="24"/>
  <c r="X353" i="19"/>
  <c r="X352" i="19"/>
  <c r="P714" i="24" s="1"/>
  <c r="AV177" i="19"/>
  <c r="AV191" i="19" s="1"/>
  <c r="AV412" i="19"/>
  <c r="AJ292" i="15"/>
  <c r="AB575" i="24"/>
  <c r="AJ25" i="19"/>
  <c r="AB582" i="24"/>
  <c r="AX232" i="19"/>
  <c r="Y240" i="24"/>
  <c r="Z45" i="17"/>
  <c r="R255" i="24" s="1"/>
  <c r="AA45" i="17"/>
  <c r="S255" i="24" s="1"/>
  <c r="G251" i="24"/>
  <c r="AC11" i="1"/>
  <c r="AG94" i="19"/>
  <c r="Y634" i="24" s="1"/>
  <c r="AG23" i="19"/>
  <c r="Y579" i="24" s="1"/>
  <c r="AA44" i="19"/>
  <c r="AA25" i="1" s="1"/>
  <c r="AW51" i="19"/>
  <c r="AG602" i="24" s="1"/>
  <c r="AG350" i="19"/>
  <c r="X140" i="19"/>
  <c r="P659" i="24" s="1"/>
  <c r="AC292" i="15"/>
  <c r="AC294" i="15" s="1"/>
  <c r="Y275" i="19"/>
  <c r="AC16" i="17"/>
  <c r="U245" i="24" s="1"/>
  <c r="R41" i="24"/>
  <c r="AW51" i="1"/>
  <c r="AG41" i="24" s="1"/>
  <c r="U67" i="24"/>
  <c r="AX81" i="1"/>
  <c r="AH67" i="24" s="1"/>
  <c r="T69" i="24"/>
  <c r="AB53" i="1"/>
  <c r="AF53" i="1"/>
  <c r="X69" i="24"/>
  <c r="AX155" i="1"/>
  <c r="X141" i="24"/>
  <c r="AW154" i="1"/>
  <c r="AG140" i="24" s="1"/>
  <c r="AB156" i="1"/>
  <c r="AW175" i="1"/>
  <c r="AG161" i="24" s="1"/>
  <c r="T161" i="24"/>
  <c r="AB179" i="1"/>
  <c r="T165" i="24" s="1"/>
  <c r="Y185" i="24"/>
  <c r="AY199" i="1"/>
  <c r="AI185" i="24" s="1"/>
  <c r="AY210" i="1"/>
  <c r="AI196" i="24" s="1"/>
  <c r="Y196" i="24"/>
  <c r="AG67" i="19"/>
  <c r="AG70" i="19" s="1"/>
  <c r="Y619" i="24" s="1"/>
  <c r="AG93" i="1"/>
  <c r="Y79" i="24" s="1"/>
  <c r="Y204" i="24"/>
  <c r="AY218" i="1"/>
  <c r="AI204" i="24" s="1"/>
  <c r="AF205" i="24"/>
  <c r="AV221" i="1"/>
  <c r="AF207" i="24" s="1"/>
  <c r="AV107" i="1"/>
  <c r="AF93" i="24" s="1"/>
  <c r="T204" i="24"/>
  <c r="AB221" i="1"/>
  <c r="Y211" i="24"/>
  <c r="AY225" i="1"/>
  <c r="AI211" i="24" s="1"/>
  <c r="V251" i="24"/>
  <c r="AK9" i="17"/>
  <c r="AZ241" i="24" s="1"/>
  <c r="W44" i="17"/>
  <c r="O254" i="24" s="1"/>
  <c r="Z42" i="17"/>
  <c r="R252" i="24" s="1"/>
  <c r="AA66" i="17"/>
  <c r="AW412" i="19"/>
  <c r="AX428" i="19"/>
  <c r="AV152" i="19"/>
  <c r="AV164" i="19" s="1"/>
  <c r="P695" i="24"/>
  <c r="AY232" i="19"/>
  <c r="AF140" i="19"/>
  <c r="X659" i="24" s="1"/>
  <c r="Q575" i="24"/>
  <c r="Z9" i="18"/>
  <c r="R725" i="24" s="1"/>
  <c r="S592" i="24"/>
  <c r="AY147" i="1"/>
  <c r="AI133" i="24" s="1"/>
  <c r="AB133" i="24"/>
  <c r="AB140" i="24"/>
  <c r="AY154" i="1"/>
  <c r="AB148" i="24"/>
  <c r="AY162" i="1"/>
  <c r="AI148" i="24" s="1"/>
  <c r="AY168" i="1"/>
  <c r="AI154" i="24" s="1"/>
  <c r="AJ170" i="1"/>
  <c r="AB156" i="24" s="1"/>
  <c r="AB154" i="24"/>
  <c r="AB162" i="24"/>
  <c r="AY176" i="1"/>
  <c r="AI162" i="24" s="1"/>
  <c r="AB211" i="24"/>
  <c r="AJ229" i="1"/>
  <c r="AB215" i="24" s="1"/>
  <c r="AY213" i="19"/>
  <c r="AY214" i="19" s="1"/>
  <c r="AI678" i="24" s="1"/>
  <c r="AJ214" i="19"/>
  <c r="AB678" i="24" s="1"/>
  <c r="AK214" i="19"/>
  <c r="AZ678" i="24" s="1"/>
  <c r="AJ349" i="19"/>
  <c r="AY248" i="19"/>
  <c r="AY250" i="19" s="1"/>
  <c r="AY428" i="19"/>
  <c r="AZ575" i="24"/>
  <c r="AK17" i="1"/>
  <c r="AU14" i="24" s="1"/>
  <c r="AK25" i="19"/>
  <c r="AK92" i="1"/>
  <c r="AZ197" i="24"/>
  <c r="AU215" i="24"/>
  <c r="AK221" i="1"/>
  <c r="AU141" i="24"/>
  <c r="AZ131" i="24"/>
  <c r="AU148" i="24"/>
  <c r="AZ138" i="24"/>
  <c r="AZ162" i="24"/>
  <c r="AU172" i="24"/>
  <c r="AU77" i="24"/>
  <c r="AZ67" i="24"/>
  <c r="AK348" i="19"/>
  <c r="AZ658" i="24"/>
  <c r="AV194" i="24"/>
  <c r="BA184" i="24"/>
  <c r="BA67" i="24"/>
  <c r="AV77" i="24"/>
  <c r="BA132" i="24"/>
  <c r="AV142" i="24"/>
  <c r="AV214" i="24"/>
  <c r="AL107" i="1"/>
  <c r="AZ218" i="1"/>
  <c r="AJ204" i="24" s="1"/>
  <c r="BA218" i="24"/>
  <c r="AV228" i="24"/>
  <c r="AZ232" i="1"/>
  <c r="AJ218" i="24" s="1"/>
  <c r="W59" i="17"/>
  <c r="AE44" i="17"/>
  <c r="Y292" i="15"/>
  <c r="X576" i="24"/>
  <c r="X284" i="19"/>
  <c r="P696" i="24" s="1"/>
  <c r="AX235" i="19"/>
  <c r="AX239" i="19" s="1"/>
  <c r="Z353" i="19"/>
  <c r="AG33" i="19"/>
  <c r="AX425" i="19"/>
  <c r="AX374" i="19" s="1"/>
  <c r="R574" i="24"/>
  <c r="AG17" i="1"/>
  <c r="AL145" i="17"/>
  <c r="BA329" i="24" s="1"/>
  <c r="Z328" i="24"/>
  <c r="AH71" i="1"/>
  <c r="Z51" i="24"/>
  <c r="AH23" i="19"/>
  <c r="Z579" i="24" s="1"/>
  <c r="AH284" i="15"/>
  <c r="AY18" i="19"/>
  <c r="AI574" i="24" s="1"/>
  <c r="Z574" i="24"/>
  <c r="AH25" i="19"/>
  <c r="Z578" i="24"/>
  <c r="AY22" i="19"/>
  <c r="AI578" i="24" s="1"/>
  <c r="AH275" i="19"/>
  <c r="Z592" i="24"/>
  <c r="AH44" i="19"/>
  <c r="AH25" i="1" s="1"/>
  <c r="Z19" i="24" s="1"/>
  <c r="AH131" i="19"/>
  <c r="AH21" i="1" s="1"/>
  <c r="AH353" i="19"/>
  <c r="Z713" i="24"/>
  <c r="AH352" i="19"/>
  <c r="Z714" i="24" s="1"/>
  <c r="Z130" i="24"/>
  <c r="AH149" i="1"/>
  <c r="Z137" i="24"/>
  <c r="AH156" i="1"/>
  <c r="Z155" i="24"/>
  <c r="AH170" i="1"/>
  <c r="Z156" i="24" s="1"/>
  <c r="Z163" i="24"/>
  <c r="AH179" i="1"/>
  <c r="Z186" i="24"/>
  <c r="AH91" i="1"/>
  <c r="Z77" i="24" s="1"/>
  <c r="AA577" i="24"/>
  <c r="AY21" i="19"/>
  <c r="AI577" i="24" s="1"/>
  <c r="AL42" i="17"/>
  <c r="AI59" i="17"/>
  <c r="AI62" i="17" s="1"/>
  <c r="AA260" i="24" s="1"/>
  <c r="AI44" i="17"/>
  <c r="Z251" i="24"/>
  <c r="AI119" i="1"/>
  <c r="AA146" i="24"/>
  <c r="AI67" i="19"/>
  <c r="AA616" i="24" s="1"/>
  <c r="AI93" i="1"/>
  <c r="AA79" i="24" s="1"/>
  <c r="AI243" i="1"/>
  <c r="AA229" i="24" s="1"/>
  <c r="AA202" i="24"/>
  <c r="AI229" i="1"/>
  <c r="AA215" i="24" s="1"/>
  <c r="AI256" i="1"/>
  <c r="AY211" i="1"/>
  <c r="AX398" i="19"/>
  <c r="AX403" i="19" s="1"/>
  <c r="AH229" i="1"/>
  <c r="Z215" i="24" s="1"/>
  <c r="AD45" i="17"/>
  <c r="V255" i="24" s="1"/>
  <c r="AH66" i="17"/>
  <c r="AY387" i="19"/>
  <c r="AL54" i="1"/>
  <c r="AJ223" i="19"/>
  <c r="AJ224" i="19" s="1"/>
  <c r="AY83" i="1"/>
  <c r="AI69" i="24" s="1"/>
  <c r="AY254" i="17"/>
  <c r="AI431" i="24" s="1"/>
  <c r="AH33" i="19"/>
  <c r="AU213" i="24"/>
  <c r="W247" i="24"/>
  <c r="AE23" i="17"/>
  <c r="Z247" i="24"/>
  <c r="AH23" i="17"/>
  <c r="AY418" i="19"/>
  <c r="X247" i="24"/>
  <c r="AF23" i="17"/>
  <c r="AM23" i="17"/>
  <c r="AG354" i="17"/>
  <c r="Y524" i="24" s="1"/>
  <c r="AA481" i="24"/>
  <c r="AI35" i="17"/>
  <c r="AN344" i="17"/>
  <c r="AN283" i="17"/>
  <c r="AN125" i="17"/>
  <c r="AR125" i="17" s="1"/>
  <c r="BG311" i="24" s="1"/>
  <c r="AN122" i="17"/>
  <c r="AL390" i="17"/>
  <c r="BA560" i="24" s="1"/>
  <c r="AB481" i="24"/>
  <c r="AL258" i="17"/>
  <c r="AH263" i="17"/>
  <c r="AD314" i="17"/>
  <c r="AJ122" i="17"/>
  <c r="AI251" i="24"/>
  <c r="AF15" i="18"/>
  <c r="X731" i="24" s="1"/>
  <c r="Y42" i="17"/>
  <c r="Q252" i="24" s="1"/>
  <c r="U44" i="17"/>
  <c r="AN192" i="17"/>
  <c r="AN195" i="17"/>
  <c r="AG281" i="17"/>
  <c r="Y456" i="24" s="1"/>
  <c r="AJ9" i="18"/>
  <c r="AB725" i="24" s="1"/>
  <c r="AB531" i="24"/>
  <c r="AN370" i="17"/>
  <c r="AN362" i="17"/>
  <c r="AN365" i="17"/>
  <c r="Y68" i="17"/>
  <c r="AV9" i="17"/>
  <c r="AB11" i="1"/>
  <c r="T8" i="24" s="1"/>
  <c r="AG68" i="17"/>
  <c r="BC297" i="24"/>
  <c r="AW111" i="19"/>
  <c r="AW110" i="19"/>
  <c r="AV324" i="19"/>
  <c r="AV328" i="19" s="1"/>
  <c r="AV114" i="19"/>
  <c r="AW8" i="19"/>
  <c r="AV5" i="19"/>
  <c r="AF570" i="24"/>
  <c r="BC254" i="19"/>
  <c r="BD254" i="19" s="1"/>
  <c r="BE254" i="19" s="1"/>
  <c r="BF254" i="19" s="1"/>
  <c r="BG254" i="19" s="1"/>
  <c r="BH254" i="19" s="1"/>
  <c r="BI254" i="19" s="1"/>
  <c r="BB252" i="19"/>
  <c r="BB431" i="19" s="1"/>
  <c r="AY154" i="19"/>
  <c r="AX300" i="19"/>
  <c r="AY297" i="19"/>
  <c r="AY298" i="19"/>
  <c r="AX297" i="19"/>
  <c r="AX298" i="19"/>
  <c r="AN220" i="19"/>
  <c r="BC683" i="24" s="1"/>
  <c r="AN218" i="19"/>
  <c r="BC681" i="24" s="1"/>
  <c r="AN208" i="19"/>
  <c r="AN206" i="19"/>
  <c r="AW314" i="19"/>
  <c r="AN45" i="19"/>
  <c r="BC596" i="24" s="1"/>
  <c r="AJ197" i="24"/>
  <c r="AD113" i="17"/>
  <c r="V304" i="24" s="1"/>
  <c r="AN104" i="17"/>
  <c r="AN101" i="17"/>
  <c r="AB247" i="24"/>
  <c r="AN20" i="17"/>
  <c r="BA28" i="17"/>
  <c r="BB28" i="17" s="1"/>
  <c r="BC28" i="17" s="1"/>
  <c r="BD28" i="17" s="1"/>
  <c r="BE28" i="17" s="1"/>
  <c r="BF28" i="17" s="1"/>
  <c r="BG28" i="17" s="1"/>
  <c r="BH28" i="17" s="1"/>
  <c r="BI28" i="17" s="1"/>
  <c r="BD311" i="24"/>
  <c r="AO128" i="17"/>
  <c r="BD314" i="24" s="1"/>
  <c r="AK128" i="19"/>
  <c r="S254" i="24"/>
  <c r="AI15" i="18"/>
  <c r="AA731" i="24" s="1"/>
  <c r="AD42" i="17"/>
  <c r="V6" i="17"/>
  <c r="AB44" i="17"/>
  <c r="Y66" i="17"/>
  <c r="AB66" i="17"/>
  <c r="AN43" i="17"/>
  <c r="AH389" i="17"/>
  <c r="Z559" i="24" s="1"/>
  <c r="Z558" i="24"/>
  <c r="AH393" i="17"/>
  <c r="Z563" i="24" s="1"/>
  <c r="AF314" i="17"/>
  <c r="X486" i="24" s="1"/>
  <c r="AF313" i="17"/>
  <c r="X485" i="24" s="1"/>
  <c r="AH261" i="17"/>
  <c r="Z438" i="24" s="1"/>
  <c r="AE260" i="17"/>
  <c r="W437" i="24" s="1"/>
  <c r="AG205" i="17"/>
  <c r="Y387" i="24" s="1"/>
  <c r="AG206" i="17"/>
  <c r="Y388" i="24" s="1"/>
  <c r="AB61" i="17"/>
  <c r="T259" i="24" s="1"/>
  <c r="AB63" i="17"/>
  <c r="T261" i="24" s="1"/>
  <c r="AH1015" i="24"/>
  <c r="AG1018" i="24"/>
  <c r="AI290" i="17"/>
  <c r="AA464" i="24" s="1"/>
  <c r="U373" i="24"/>
  <c r="AV116" i="24"/>
  <c r="AC207" i="17"/>
  <c r="U389" i="24" s="1"/>
  <c r="AG203" i="17"/>
  <c r="Y385" i="24" s="1"/>
  <c r="X182" i="24"/>
  <c r="AF204" i="1"/>
  <c r="AI291" i="17"/>
  <c r="AA465" i="24" s="1"/>
  <c r="AX349" i="19"/>
  <c r="AX225" i="19"/>
  <c r="AH677" i="24"/>
  <c r="AB424" i="24"/>
  <c r="Z381" i="24"/>
  <c r="AH220" i="17"/>
  <c r="V373" i="24"/>
  <c r="AH193" i="17"/>
  <c r="Z374" i="24" s="1"/>
  <c r="AC347" i="17"/>
  <c r="U517" i="24" s="1"/>
  <c r="AG347" i="17"/>
  <c r="Y517" i="24" s="1"/>
  <c r="AW12" i="18"/>
  <c r="AG728" i="24" s="1"/>
  <c r="AW145" i="17"/>
  <c r="AG329" i="24" s="1"/>
  <c r="AW167" i="17"/>
  <c r="AB174" i="17"/>
  <c r="AB169" i="17" s="1"/>
  <c r="T352" i="24" s="1"/>
  <c r="AW148" i="17"/>
  <c r="AG332" i="24" s="1"/>
  <c r="Z174" i="17"/>
  <c r="AA174" i="17"/>
  <c r="AH121" i="24"/>
  <c r="BA549" i="24"/>
  <c r="AL383" i="17"/>
  <c r="BA553" i="24" s="1"/>
  <c r="AC115" i="17"/>
  <c r="U306" i="24" s="1"/>
  <c r="AG373" i="17"/>
  <c r="Y543" i="24" s="1"/>
  <c r="AF370" i="17"/>
  <c r="V522" i="24"/>
  <c r="AG346" i="17"/>
  <c r="Y516" i="24" s="1"/>
  <c r="AF324" i="17"/>
  <c r="AF347" i="17"/>
  <c r="X517" i="24" s="1"/>
  <c r="AJ347" i="17"/>
  <c r="AB517" i="24" s="1"/>
  <c r="AG352" i="17"/>
  <c r="AC63" i="17"/>
  <c r="U261" i="24" s="1"/>
  <c r="AC61" i="17"/>
  <c r="U259" i="24" s="1"/>
  <c r="AE296" i="17"/>
  <c r="W469" i="24" s="1"/>
  <c r="AC54" i="1"/>
  <c r="V1015" i="24"/>
  <c r="AJ294" i="15"/>
  <c r="AY292" i="15"/>
  <c r="AY294" i="15" s="1"/>
  <c r="BC51" i="24"/>
  <c r="BD625" i="24"/>
  <c r="AP76" i="19"/>
  <c r="AG370" i="17"/>
  <c r="Y540" i="24" s="1"/>
  <c r="AP147" i="1"/>
  <c r="BE133" i="24" s="1"/>
  <c r="BD133" i="24"/>
  <c r="AG284" i="17"/>
  <c r="Y459" i="24" s="1"/>
  <c r="AF350" i="19"/>
  <c r="AX283" i="19"/>
  <c r="AV398" i="19"/>
  <c r="AV403" i="19" s="1"/>
  <c r="AV404" i="19" s="1"/>
  <c r="AX408" i="19"/>
  <c r="AX373" i="19" s="1"/>
  <c r="AH205" i="19"/>
  <c r="AY453" i="19"/>
  <c r="AZ467" i="24"/>
  <c r="AE310" i="17"/>
  <c r="AL158" i="17"/>
  <c r="BA345" i="24" s="1"/>
  <c r="AC375" i="17"/>
  <c r="U545" i="24" s="1"/>
  <c r="AU62" i="17"/>
  <c r="AE260" i="24" s="1"/>
  <c r="AZ401" i="19"/>
  <c r="AK292" i="17"/>
  <c r="AZ466" i="24" s="1"/>
  <c r="AL292" i="17"/>
  <c r="BA466" i="24" s="1"/>
  <c r="AK205" i="17"/>
  <c r="AZ387" i="24" s="1"/>
  <c r="AB383" i="24"/>
  <c r="AC344" i="17"/>
  <c r="U514" i="24" s="1"/>
  <c r="AG69" i="24"/>
  <c r="AH390" i="17"/>
  <c r="Z560" i="24" s="1"/>
  <c r="AD317" i="17"/>
  <c r="V488" i="24" s="1"/>
  <c r="AP161" i="1"/>
  <c r="BD147" i="24"/>
  <c r="BC624" i="24"/>
  <c r="AO75" i="19"/>
  <c r="AR25" i="1"/>
  <c r="BG595" i="24"/>
  <c r="AR48" i="19"/>
  <c r="BG599" i="24" s="1"/>
  <c r="AR46" i="19"/>
  <c r="BG597" i="24" s="1"/>
  <c r="AR45" i="19"/>
  <c r="BG596" i="24" s="1"/>
  <c r="AP163" i="1"/>
  <c r="BD149" i="24"/>
  <c r="AP176" i="1"/>
  <c r="BD162" i="24"/>
  <c r="AO294" i="17"/>
  <c r="BD467" i="24"/>
  <c r="AP294" i="17"/>
  <c r="AH112" i="17"/>
  <c r="Z303" i="24" s="1"/>
  <c r="AH307" i="17"/>
  <c r="Z480" i="24" s="1"/>
  <c r="BD623" i="24"/>
  <c r="AP74" i="19"/>
  <c r="AP154" i="1"/>
  <c r="BD140" i="24"/>
  <c r="AH113" i="17"/>
  <c r="Z304" i="24" s="1"/>
  <c r="AP152" i="1"/>
  <c r="BD138" i="24"/>
  <c r="AW174" i="19"/>
  <c r="AJ105" i="17"/>
  <c r="AB294" i="24" s="1"/>
  <c r="AP168" i="1"/>
  <c r="BD154" i="24"/>
  <c r="AP178" i="1"/>
  <c r="BD164" i="24"/>
  <c r="AO71" i="1"/>
  <c r="BD57" i="24" s="1"/>
  <c r="BD54" i="24"/>
  <c r="AY44" i="17"/>
  <c r="AY38" i="17" s="1"/>
  <c r="AE23" i="19"/>
  <c r="W579" i="24" s="1"/>
  <c r="AX32" i="19"/>
  <c r="AH584" i="24" s="1"/>
  <c r="AW43" i="19"/>
  <c r="AG594" i="24" s="1"/>
  <c r="AJ350" i="19"/>
  <c r="AK69" i="19"/>
  <c r="AZ618" i="24" s="1"/>
  <c r="AH70" i="19"/>
  <c r="Z619" i="24" s="1"/>
  <c r="AL70" i="19"/>
  <c r="BA619" i="24" s="1"/>
  <c r="AH68" i="19"/>
  <c r="Z617" i="24" s="1"/>
  <c r="AI5" i="24"/>
  <c r="BC153" i="24"/>
  <c r="AO167" i="1"/>
  <c r="BD153" i="24" s="1"/>
  <c r="AO146" i="1"/>
  <c r="BD132" i="24" s="1"/>
  <c r="AZ155" i="1"/>
  <c r="AJ141" i="24" s="1"/>
  <c r="AO155" i="1"/>
  <c r="AP169" i="1"/>
  <c r="BE155" i="24" s="1"/>
  <c r="AO135" i="1"/>
  <c r="BD121" i="24" s="1"/>
  <c r="AW69" i="1"/>
  <c r="AG55" i="24" s="1"/>
  <c r="AX170" i="24"/>
  <c r="AO174" i="1"/>
  <c r="AU5" i="1"/>
  <c r="AZ8" i="1"/>
  <c r="AA150" i="24"/>
  <c r="AO211" i="1"/>
  <c r="BD197" i="24" s="1"/>
  <c r="AP162" i="1"/>
  <c r="BE148" i="24" s="1"/>
  <c r="AZ8" i="24"/>
  <c r="AX172" i="24"/>
  <c r="AY119" i="1"/>
  <c r="AI105" i="24" s="1"/>
  <c r="AF202" i="19"/>
  <c r="AF337" i="19"/>
  <c r="X704" i="24" s="1"/>
  <c r="AF128" i="19"/>
  <c r="AV25" i="18"/>
  <c r="AF741" i="24" s="1"/>
  <c r="X7" i="24"/>
  <c r="AV28" i="18"/>
  <c r="AF744" i="24" s="1"/>
  <c r="O6" i="1"/>
  <c r="O5" i="1" s="1"/>
  <c r="AO130" i="17"/>
  <c r="AD215" i="17"/>
  <c r="V394" i="24" s="1"/>
  <c r="AV4" i="18"/>
  <c r="AW4" i="18"/>
  <c r="AY6" i="18"/>
  <c r="AG723" i="24"/>
  <c r="AE723" i="24"/>
  <c r="F12" i="25"/>
  <c r="BC18" i="24"/>
  <c r="BC587" i="24"/>
  <c r="AZ30" i="19"/>
  <c r="AZ31" i="19"/>
  <c r="AZ427" i="19" s="1"/>
  <c r="AR217" i="19"/>
  <c r="BG680" i="24" s="1"/>
  <c r="AR287" i="19"/>
  <c r="BG698" i="24" s="1"/>
  <c r="AO139" i="19"/>
  <c r="AO283" i="19"/>
  <c r="BD695" i="24" s="1"/>
  <c r="BC83" i="1"/>
  <c r="BB53" i="1"/>
  <c r="BC606" i="24"/>
  <c r="AR55" i="19"/>
  <c r="AN364" i="19"/>
  <c r="AN367" i="19" s="1"/>
  <c r="BC608" i="24"/>
  <c r="BC584" i="24"/>
  <c r="BC184" i="24"/>
  <c r="AX21" i="24"/>
  <c r="BC583" i="24"/>
  <c r="AR33" i="19"/>
  <c r="BD46" i="18"/>
  <c r="AM762" i="24"/>
  <c r="AJ778" i="24"/>
  <c r="BA62" i="18"/>
  <c r="BB75" i="18"/>
  <c r="AK791" i="24"/>
  <c r="AL762" i="24"/>
  <c r="BI76" i="18"/>
  <c r="AS792" i="24" s="1"/>
  <c r="Q762" i="24"/>
  <c r="Z46" i="18"/>
  <c r="T63" i="18"/>
  <c r="K779" i="24"/>
  <c r="AV77" i="18"/>
  <c r="AF793" i="24" s="1"/>
  <c r="AW74" i="18"/>
  <c r="AF790" i="24"/>
  <c r="AX63" i="18"/>
  <c r="AW64" i="18"/>
  <c r="AG780" i="24" s="1"/>
  <c r="AW47" i="18"/>
  <c r="AG779" i="24"/>
  <c r="K791" i="24"/>
  <c r="T75" i="18"/>
  <c r="S77" i="18"/>
  <c r="K793" i="24" s="1"/>
  <c r="AC76" i="18"/>
  <c r="T792" i="24"/>
  <c r="BE46" i="18"/>
  <c r="AN762" i="24"/>
  <c r="K778" i="24"/>
  <c r="T62" i="18"/>
  <c r="S64" i="18"/>
  <c r="K780" i="24" s="1"/>
  <c r="AU4" i="18"/>
  <c r="Y74" i="18"/>
  <c r="P790" i="24"/>
  <c r="T5" i="18"/>
  <c r="S4" i="18"/>
  <c r="BC155" i="24"/>
  <c r="AX159" i="24"/>
  <c r="AX150" i="24"/>
  <c r="AX148" i="24"/>
  <c r="BC162" i="24"/>
  <c r="AI575" i="24"/>
  <c r="U605" i="24"/>
  <c r="AX54" i="19"/>
  <c r="AH605" i="24" s="1"/>
  <c r="AC55" i="19"/>
  <c r="AC275" i="19"/>
  <c r="AW74" i="19"/>
  <c r="R623" i="24"/>
  <c r="Z77" i="19"/>
  <c r="Y624" i="24"/>
  <c r="AG77" i="19"/>
  <c r="BA401" i="19"/>
  <c r="BC658" i="24"/>
  <c r="AV225" i="19"/>
  <c r="AV349" i="19"/>
  <c r="AV65" i="17"/>
  <c r="AF263" i="24" s="1"/>
  <c r="AF677" i="24"/>
  <c r="AV239" i="19"/>
  <c r="R594" i="24"/>
  <c r="AY321" i="19"/>
  <c r="AY324" i="19"/>
  <c r="AY322" i="19"/>
  <c r="AK23" i="19"/>
  <c r="AZ579" i="24" s="1"/>
  <c r="AK205" i="19"/>
  <c r="AK210" i="19" s="1"/>
  <c r="AZ674" i="24" s="1"/>
  <c r="AZ577" i="24"/>
  <c r="AZ584" i="24"/>
  <c r="AK275" i="19"/>
  <c r="AK33" i="19"/>
  <c r="AO33" i="19" s="1"/>
  <c r="AZ602" i="24"/>
  <c r="AK55" i="19"/>
  <c r="AO55" i="19" s="1"/>
  <c r="AO59" i="19" s="1"/>
  <c r="BD610" i="24" s="1"/>
  <c r="AK94" i="19"/>
  <c r="AK99" i="19" s="1"/>
  <c r="AZ639" i="24" s="1"/>
  <c r="AK77" i="19"/>
  <c r="AZ624" i="24"/>
  <c r="AK350" i="19"/>
  <c r="AZ695" i="24"/>
  <c r="AK284" i="19"/>
  <c r="AZ696" i="24" s="1"/>
  <c r="AK285" i="19"/>
  <c r="AL285" i="19"/>
  <c r="AL284" i="19"/>
  <c r="BA696" i="24" s="1"/>
  <c r="AL25" i="19"/>
  <c r="AV1011" i="24" s="1"/>
  <c r="BA1011" i="24" s="1"/>
  <c r="BF1011" i="24" s="1"/>
  <c r="BA574" i="24"/>
  <c r="AL23" i="19"/>
  <c r="BA579" i="24" s="1"/>
  <c r="BA578" i="24"/>
  <c r="AL275" i="19"/>
  <c r="AM277" i="19" s="1"/>
  <c r="BB689" i="24" s="1"/>
  <c r="BA592" i="24"/>
  <c r="AL131" i="19"/>
  <c r="AM133" i="19" s="1"/>
  <c r="BB652" i="24" s="1"/>
  <c r="AL44" i="19"/>
  <c r="AP44" i="19" s="1"/>
  <c r="BA624" i="24"/>
  <c r="AL77" i="19"/>
  <c r="AL205" i="19"/>
  <c r="AM209" i="19" s="1"/>
  <c r="BA602" i="24"/>
  <c r="AL55" i="19"/>
  <c r="AP55" i="19" s="1"/>
  <c r="AL214" i="19"/>
  <c r="BA678" i="24" s="1"/>
  <c r="BA677" i="24"/>
  <c r="AL349" i="19"/>
  <c r="AL223" i="19"/>
  <c r="AM226" i="19" s="1"/>
  <c r="AW18" i="19"/>
  <c r="AA23" i="19"/>
  <c r="S579" i="24" s="1"/>
  <c r="AA25" i="19"/>
  <c r="AA284" i="15"/>
  <c r="Z292" i="15"/>
  <c r="Z25" i="19"/>
  <c r="R575" i="24"/>
  <c r="Z17" i="1"/>
  <c r="Z94" i="19"/>
  <c r="Z23" i="19"/>
  <c r="R579" i="24" s="1"/>
  <c r="AW19" i="19"/>
  <c r="AG575" i="24" s="1"/>
  <c r="Q576" i="24"/>
  <c r="Y23" i="19"/>
  <c r="Q579" i="24" s="1"/>
  <c r="Y131" i="19"/>
  <c r="W577" i="24"/>
  <c r="AE205" i="19"/>
  <c r="AF209" i="19" s="1"/>
  <c r="X673" i="24" s="1"/>
  <c r="AX21" i="19"/>
  <c r="AH577" i="24" s="1"/>
  <c r="V578" i="24"/>
  <c r="AD275" i="19"/>
  <c r="AX22" i="19"/>
  <c r="AH578" i="24" s="1"/>
  <c r="AB33" i="19"/>
  <c r="AB38" i="19" s="1"/>
  <c r="T589" i="24" s="1"/>
  <c r="AW30" i="19"/>
  <c r="T582" i="24"/>
  <c r="AB131" i="19"/>
  <c r="T584" i="24"/>
  <c r="AB275" i="19"/>
  <c r="AW32" i="19"/>
  <c r="AG584" i="24" s="1"/>
  <c r="AX31" i="19"/>
  <c r="AH583" i="24" s="1"/>
  <c r="W583" i="24"/>
  <c r="AE33" i="19"/>
  <c r="AX42" i="19"/>
  <c r="AH593" i="24" s="1"/>
  <c r="U593" i="24"/>
  <c r="AC205" i="19"/>
  <c r="AC44" i="19"/>
  <c r="AE44" i="19"/>
  <c r="W594" i="24"/>
  <c r="T604" i="24"/>
  <c r="AW53" i="19"/>
  <c r="AG604" i="24" s="1"/>
  <c r="X602" i="24"/>
  <c r="AF55" i="19"/>
  <c r="AF94" i="19"/>
  <c r="AX51" i="19"/>
  <c r="V604" i="24"/>
  <c r="AD55" i="19"/>
  <c r="AD205" i="19"/>
  <c r="AX53" i="19"/>
  <c r="AH604" i="24" s="1"/>
  <c r="AC77" i="19"/>
  <c r="AX75" i="19"/>
  <c r="AH624" i="24" s="1"/>
  <c r="Y1012" i="24"/>
  <c r="AG250" i="17"/>
  <c r="Y427" i="24" s="1"/>
  <c r="U424" i="24"/>
  <c r="AX43" i="19"/>
  <c r="AH594" i="24" s="1"/>
  <c r="AW20" i="19"/>
  <c r="AG576" i="24" s="1"/>
  <c r="AZ413" i="19"/>
  <c r="AZ174" i="19"/>
  <c r="BA173" i="19"/>
  <c r="AE284" i="15"/>
  <c r="AE286" i="15" s="1"/>
  <c r="AE247" i="17" s="1"/>
  <c r="AE25" i="19"/>
  <c r="AX18" i="19"/>
  <c r="W574" i="24"/>
  <c r="AD292" i="15"/>
  <c r="V575" i="24"/>
  <c r="AD23" i="19"/>
  <c r="V579" i="24" s="1"/>
  <c r="AD94" i="19"/>
  <c r="AD25" i="19"/>
  <c r="AX19" i="19"/>
  <c r="AC23" i="19"/>
  <c r="U579" i="24" s="1"/>
  <c r="AC131" i="19"/>
  <c r="U576" i="24"/>
  <c r="AX20" i="19"/>
  <c r="S577" i="24"/>
  <c r="AA205" i="19"/>
  <c r="AW21" i="19"/>
  <c r="AG577" i="24" s="1"/>
  <c r="R578" i="24"/>
  <c r="Z275" i="19"/>
  <c r="AW22" i="19"/>
  <c r="AG578" i="24" s="1"/>
  <c r="T583" i="24"/>
  <c r="AB205" i="19"/>
  <c r="AF208" i="19" s="1"/>
  <c r="X672" i="24" s="1"/>
  <c r="AW31" i="19"/>
  <c r="AG583" i="24" s="1"/>
  <c r="AF131" i="19"/>
  <c r="X582" i="24"/>
  <c r="AX30" i="19"/>
  <c r="AF33" i="19"/>
  <c r="V584" i="24"/>
  <c r="AD33" i="19"/>
  <c r="AW41" i="19"/>
  <c r="Z131" i="19"/>
  <c r="Z44" i="19"/>
  <c r="R592" i="24"/>
  <c r="Z205" i="19"/>
  <c r="R593" i="24"/>
  <c r="AW42" i="19"/>
  <c r="AG593" i="24" s="1"/>
  <c r="V592" i="24"/>
  <c r="AX41" i="19"/>
  <c r="AD44" i="19"/>
  <c r="AD131" i="19"/>
  <c r="Y593" i="24"/>
  <c r="AG44" i="19"/>
  <c r="AY42" i="19"/>
  <c r="AG205" i="19"/>
  <c r="AB55" i="19"/>
  <c r="AW52" i="19"/>
  <c r="T603" i="24"/>
  <c r="T605" i="24"/>
  <c r="AW54" i="19"/>
  <c r="AG605" i="24" s="1"/>
  <c r="W603" i="24"/>
  <c r="AE131" i="19"/>
  <c r="AX52" i="19"/>
  <c r="AH603" i="24" s="1"/>
  <c r="AE55" i="19"/>
  <c r="Y605" i="24"/>
  <c r="AG275" i="19"/>
  <c r="AG55" i="19"/>
  <c r="AY54" i="19"/>
  <c r="AI605" i="24" s="1"/>
  <c r="V623" i="24"/>
  <c r="AX74" i="19"/>
  <c r="AD77" i="19"/>
  <c r="Y205" i="19"/>
  <c r="Y77" i="19"/>
  <c r="Q624" i="24"/>
  <c r="AW75" i="19"/>
  <c r="AG624" i="24" s="1"/>
  <c r="AZ32" i="19"/>
  <c r="AZ320" i="19"/>
  <c r="BC702" i="24"/>
  <c r="BC698" i="24"/>
  <c r="S574" i="24"/>
  <c r="Y660" i="24"/>
  <c r="AL215" i="19"/>
  <c r="AH257" i="1"/>
  <c r="AW348" i="19"/>
  <c r="AG658" i="24"/>
  <c r="AW156" i="19"/>
  <c r="AX22" i="24"/>
  <c r="AX253" i="24"/>
  <c r="AU28" i="1"/>
  <c r="AE21" i="24"/>
  <c r="AU82" i="1"/>
  <c r="AE68" i="24" s="1"/>
  <c r="AV284" i="15"/>
  <c r="AV23" i="19"/>
  <c r="AF579" i="24" s="1"/>
  <c r="BC604" i="24"/>
  <c r="AW175" i="19"/>
  <c r="BC605" i="24"/>
  <c r="BC623" i="24"/>
  <c r="AZ74" i="19"/>
  <c r="AJ623" i="24" s="1"/>
  <c r="AZ41" i="19"/>
  <c r="AJ592" i="24" s="1"/>
  <c r="AF1012" i="24"/>
  <c r="AF1011" i="24"/>
  <c r="AF18" i="24"/>
  <c r="AV80" i="1"/>
  <c r="AF66" i="24" s="1"/>
  <c r="BA431" i="19"/>
  <c r="BA253" i="19"/>
  <c r="AB13" i="1"/>
  <c r="T11" i="24" s="1"/>
  <c r="T634" i="24"/>
  <c r="AJ48" i="19"/>
  <c r="AB599" i="24" s="1"/>
  <c r="AF25" i="1"/>
  <c r="AA713" i="24"/>
  <c r="AI352" i="19"/>
  <c r="AA714" i="24" s="1"/>
  <c r="S625" i="24"/>
  <c r="AA77" i="19"/>
  <c r="W625" i="24"/>
  <c r="AX76" i="19"/>
  <c r="AH625" i="24" s="1"/>
  <c r="AE77" i="19"/>
  <c r="Z140" i="19"/>
  <c r="R659" i="24" s="1"/>
  <c r="Q658" i="24"/>
  <c r="Y348" i="19"/>
  <c r="Y141" i="19"/>
  <c r="Q660" i="24" s="1"/>
  <c r="AC141" i="19"/>
  <c r="U660" i="24" s="1"/>
  <c r="U658" i="24"/>
  <c r="AD141" i="19"/>
  <c r="V660" i="24" s="1"/>
  <c r="AF141" i="19"/>
  <c r="X660" i="24" s="1"/>
  <c r="AF348" i="19"/>
  <c r="AG140" i="19"/>
  <c r="Y659" i="24" s="1"/>
  <c r="AX139" i="19"/>
  <c r="X225" i="19"/>
  <c r="W225" i="19" s="1"/>
  <c r="W223" i="19" s="1"/>
  <c r="X349" i="19"/>
  <c r="X214" i="19"/>
  <c r="P678" i="24" s="1"/>
  <c r="P677" i="24"/>
  <c r="T677" i="24"/>
  <c r="AB214" i="19"/>
  <c r="T678" i="24" s="1"/>
  <c r="AC215" i="19"/>
  <c r="AC214" i="19"/>
  <c r="U678" i="24" s="1"/>
  <c r="AW213" i="19"/>
  <c r="AW215" i="19" s="1"/>
  <c r="AB215" i="19"/>
  <c r="AY257" i="19"/>
  <c r="AX258" i="19"/>
  <c r="AX257" i="19"/>
  <c r="BC595" i="24"/>
  <c r="AG353" i="19"/>
  <c r="AF353" i="19"/>
  <c r="AX351" i="19"/>
  <c r="X713" i="24"/>
  <c r="AF352" i="19"/>
  <c r="X714" i="24" s="1"/>
  <c r="AX181" i="19"/>
  <c r="AY182" i="19" s="1"/>
  <c r="AX412" i="19"/>
  <c r="AW244" i="19"/>
  <c r="AW428" i="19"/>
  <c r="AW437" i="19" s="1"/>
  <c r="AW438" i="19" s="1"/>
  <c r="AV256" i="19"/>
  <c r="AV428" i="19"/>
  <c r="Z604" i="24"/>
  <c r="AH55" i="19"/>
  <c r="Z625" i="24"/>
  <c r="AY76" i="19"/>
  <c r="AI625" i="24" s="1"/>
  <c r="AI33" i="19"/>
  <c r="AM37" i="19" s="1"/>
  <c r="BB588" i="24" s="1"/>
  <c r="AI275" i="19"/>
  <c r="AM276" i="19" s="1"/>
  <c r="BB688" i="24" s="1"/>
  <c r="AY32" i="19"/>
  <c r="AI584" i="24" s="1"/>
  <c r="AA584" i="24"/>
  <c r="AY51" i="19"/>
  <c r="AI55" i="19"/>
  <c r="AM58" i="19" s="1"/>
  <c r="BB609" i="24" s="1"/>
  <c r="AJ348" i="19"/>
  <c r="AK140" i="19"/>
  <c r="AZ659" i="24" s="1"/>
  <c r="AJ140" i="19"/>
  <c r="AB659" i="24" s="1"/>
  <c r="AY162" i="19"/>
  <c r="AY185" i="19"/>
  <c r="AY191" i="19" s="1"/>
  <c r="AY412" i="19"/>
  <c r="Z595" i="24"/>
  <c r="AA1011" i="24"/>
  <c r="AA1012" i="24"/>
  <c r="AE214" i="19"/>
  <c r="W678" i="24" s="1"/>
  <c r="AE215" i="19"/>
  <c r="AE349" i="19"/>
  <c r="AV283" i="19"/>
  <c r="X285" i="19"/>
  <c r="U695" i="24"/>
  <c r="AC284" i="19"/>
  <c r="U696" i="24" s="1"/>
  <c r="AD284" i="19"/>
  <c r="V696" i="24" s="1"/>
  <c r="AC350" i="19"/>
  <c r="AD285" i="19"/>
  <c r="AH284" i="19"/>
  <c r="Z696" i="24" s="1"/>
  <c r="AG284" i="19"/>
  <c r="Y696" i="24" s="1"/>
  <c r="AH285" i="19"/>
  <c r="AG285" i="19"/>
  <c r="Q713" i="24"/>
  <c r="Y353" i="19"/>
  <c r="Y352" i="19"/>
  <c r="Q714" i="24" s="1"/>
  <c r="U713" i="24"/>
  <c r="AD353" i="19"/>
  <c r="AD352" i="19"/>
  <c r="V714" i="24" s="1"/>
  <c r="Q272" i="24"/>
  <c r="Y198" i="17"/>
  <c r="Q378" i="24" s="1"/>
  <c r="Y18" i="18"/>
  <c r="Q734" i="24" s="1"/>
  <c r="Y106" i="17"/>
  <c r="Q295" i="24" s="1"/>
  <c r="Z88" i="17"/>
  <c r="R277" i="24" s="1"/>
  <c r="AA558" i="24"/>
  <c r="AK185" i="17"/>
  <c r="AZ357" i="24"/>
  <c r="AB38" i="17"/>
  <c r="AK113" i="17"/>
  <c r="AZ304" i="24" s="1"/>
  <c r="AC230" i="17"/>
  <c r="U408" i="24" s="1"/>
  <c r="AC215" i="17"/>
  <c r="AG371" i="17"/>
  <c r="Y541" i="24" s="1"/>
  <c r="AF730" i="24"/>
  <c r="AV26" i="18"/>
  <c r="AF742" i="24" s="1"/>
  <c r="V513" i="24"/>
  <c r="X481" i="24"/>
  <c r="AG336" i="17"/>
  <c r="Y506" i="24" s="1"/>
  <c r="U503" i="24"/>
  <c r="V557" i="24"/>
  <c r="AL248" i="17"/>
  <c r="AE365" i="17"/>
  <c r="W535" i="24" s="1"/>
  <c r="AE362" i="17"/>
  <c r="AD383" i="17"/>
  <c r="V553" i="24" s="1"/>
  <c r="AA557" i="24"/>
  <c r="U257" i="24"/>
  <c r="AK373" i="17"/>
  <c r="AZ543" i="24" s="1"/>
  <c r="AI269" i="17"/>
  <c r="AA445" i="24" s="1"/>
  <c r="Y341" i="24"/>
  <c r="AV29" i="18"/>
  <c r="AF745" i="24" s="1"/>
  <c r="AE110" i="17"/>
  <c r="W301" i="24" s="1"/>
  <c r="AL94" i="17"/>
  <c r="BA283" i="24" s="1"/>
  <c r="AJ289" i="17"/>
  <c r="AF270" i="17"/>
  <c r="X446" i="24" s="1"/>
  <c r="AL312" i="17"/>
  <c r="BA484" i="24" s="1"/>
  <c r="AE53" i="17"/>
  <c r="AG238" i="17"/>
  <c r="AI301" i="17"/>
  <c r="L238" i="24"/>
  <c r="AU10" i="1"/>
  <c r="AA289" i="24"/>
  <c r="AA35" i="17"/>
  <c r="AK192" i="17"/>
  <c r="AE240" i="24"/>
  <c r="AJ20" i="17"/>
  <c r="AB248" i="24" s="1"/>
  <c r="AG196" i="17"/>
  <c r="Y377" i="24" s="1"/>
  <c r="X251" i="24"/>
  <c r="R44" i="17"/>
  <c r="R59" i="17"/>
  <c r="U42" i="17"/>
  <c r="AF51" i="17"/>
  <c r="AW41" i="17"/>
  <c r="X42" i="17"/>
  <c r="T263" i="24"/>
  <c r="T59" i="17"/>
  <c r="I251" i="24"/>
  <c r="X66" i="17"/>
  <c r="AU9" i="17"/>
  <c r="Q357" i="24"/>
  <c r="AG313" i="17"/>
  <c r="Y485" i="24" s="1"/>
  <c r="AX309" i="17"/>
  <c r="U381" i="24"/>
  <c r="AL362" i="17"/>
  <c r="W531" i="24"/>
  <c r="AD380" i="17"/>
  <c r="AI391" i="17"/>
  <c r="AA561" i="24" s="1"/>
  <c r="Y286" i="17"/>
  <c r="Q461" i="24" s="1"/>
  <c r="AZ539" i="24"/>
  <c r="AA442" i="24"/>
  <c r="AH244" i="17"/>
  <c r="Z422" i="24" s="1"/>
  <c r="AL310" i="17"/>
  <c r="BA482" i="24" s="1"/>
  <c r="AT202" i="19"/>
  <c r="AI131" i="17"/>
  <c r="U531" i="24"/>
  <c r="AZ631" i="24"/>
  <c r="W244" i="24"/>
  <c r="AB16" i="17"/>
  <c r="T245" i="24" s="1"/>
  <c r="AA16" i="17"/>
  <c r="S245" i="24" s="1"/>
  <c r="AY42" i="17"/>
  <c r="Y372" i="24"/>
  <c r="AD202" i="17"/>
  <c r="AX45" i="17"/>
  <c r="AH255" i="24" s="1"/>
  <c r="AF42" i="17"/>
  <c r="AG66" i="17"/>
  <c r="AC44" i="17"/>
  <c r="U254" i="24" s="1"/>
  <c r="Q59" i="17"/>
  <c r="AF45" i="17"/>
  <c r="X255" i="24" s="1"/>
  <c r="AB10" i="1"/>
  <c r="U59" i="17"/>
  <c r="Z531" i="24"/>
  <c r="AG315" i="17"/>
  <c r="BA279" i="24"/>
  <c r="W300" i="24"/>
  <c r="BA481" i="24"/>
  <c r="AE20" i="17"/>
  <c r="W248" i="24" s="1"/>
  <c r="AF321" i="17"/>
  <c r="X492" i="24" s="1"/>
  <c r="AF238" i="17"/>
  <c r="AA11" i="1"/>
  <c r="S8" i="24" s="1"/>
  <c r="T42" i="17"/>
  <c r="L252" i="24" s="1"/>
  <c r="AV20" i="17"/>
  <c r="AF248" i="24" s="1"/>
  <c r="AH139" i="17"/>
  <c r="AG197" i="17"/>
  <c r="AG194" i="17"/>
  <c r="Y375" i="24" s="1"/>
  <c r="AG306" i="17"/>
  <c r="Y479" i="24" s="1"/>
  <c r="AX376" i="17"/>
  <c r="AH546" i="24" s="1"/>
  <c r="AG44" i="17"/>
  <c r="Y431" i="24"/>
  <c r="AU16" i="17"/>
  <c r="AE245" i="24" s="1"/>
  <c r="AG15" i="18"/>
  <c r="Y731" i="24" s="1"/>
  <c r="AW8" i="17"/>
  <c r="Q44" i="17"/>
  <c r="X59" i="17"/>
  <c r="AF9" i="17"/>
  <c r="AF272" i="19"/>
  <c r="AF9" i="19"/>
  <c r="AI128" i="19"/>
  <c r="X342" i="24"/>
  <c r="AD631" i="24"/>
  <c r="AT136" i="19"/>
  <c r="AD655" i="24" s="1"/>
  <c r="AT280" i="19"/>
  <c r="AD692" i="24" s="1"/>
  <c r="AF274" i="17"/>
  <c r="X449" i="24" s="1"/>
  <c r="X443" i="24"/>
  <c r="AE6" i="17"/>
  <c r="S238" i="24"/>
  <c r="AM264" i="17"/>
  <c r="AA440" i="24"/>
  <c r="AL20" i="17"/>
  <c r="BA248" i="24" s="1"/>
  <c r="BA247" i="24"/>
  <c r="AQ353" i="24"/>
  <c r="BG171" i="17"/>
  <c r="AQ354" i="24" s="1"/>
  <c r="AI240" i="24"/>
  <c r="T31" i="20"/>
  <c r="L968" i="24" s="1"/>
  <c r="S257" i="24"/>
  <c r="AD149" i="17"/>
  <c r="V333" i="24" s="1"/>
  <c r="AD167" i="17"/>
  <c r="AD12" i="18"/>
  <c r="V728" i="24" s="1"/>
  <c r="V328" i="24"/>
  <c r="AH148" i="17"/>
  <c r="Z332" i="24" s="1"/>
  <c r="AD150" i="17"/>
  <c r="AH145" i="17"/>
  <c r="Z329" i="24" s="1"/>
  <c r="AD147" i="17"/>
  <c r="V331" i="24" s="1"/>
  <c r="AD145" i="17"/>
  <c r="V329" i="24" s="1"/>
  <c r="AD148" i="17"/>
  <c r="V332" i="24" s="1"/>
  <c r="W257" i="24"/>
  <c r="AE62" i="17"/>
  <c r="W260" i="24" s="1"/>
  <c r="AE60" i="17"/>
  <c r="W258" i="24" s="1"/>
  <c r="W289" i="24"/>
  <c r="AE9" i="18"/>
  <c r="AE104" i="17"/>
  <c r="W293" i="24" s="1"/>
  <c r="AE101" i="17"/>
  <c r="AI104" i="17"/>
  <c r="AA293" i="24" s="1"/>
  <c r="P238" i="24"/>
  <c r="AB6" i="17"/>
  <c r="AG263" i="17"/>
  <c r="Y440" i="24" s="1"/>
  <c r="Y289" i="24"/>
  <c r="AG83" i="17"/>
  <c r="AG106" i="17" s="1"/>
  <c r="Y295" i="24" s="1"/>
  <c r="AY100" i="17"/>
  <c r="AI289" i="24" s="1"/>
  <c r="AG235" i="17"/>
  <c r="Y413" i="24" s="1"/>
  <c r="AG9" i="18"/>
  <c r="Y725" i="24" s="1"/>
  <c r="U462" i="24"/>
  <c r="AC293" i="17"/>
  <c r="U467" i="24" s="1"/>
  <c r="AH149" i="17"/>
  <c r="Z333" i="24" s="1"/>
  <c r="AG167" i="17"/>
  <c r="AG174" i="17" s="1"/>
  <c r="AG150" i="17"/>
  <c r="AG12" i="18"/>
  <c r="Y728" i="24" s="1"/>
  <c r="AG145" i="17"/>
  <c r="AG146" i="17" s="1"/>
  <c r="Y330" i="24" s="1"/>
  <c r="AG372" i="17"/>
  <c r="Y542" i="24" s="1"/>
  <c r="Z434" i="24"/>
  <c r="AH260" i="17"/>
  <c r="Z437" i="24" s="1"/>
  <c r="AF262" i="17"/>
  <c r="X439" i="24" s="1"/>
  <c r="AE263" i="17"/>
  <c r="AI264" i="17" s="1"/>
  <c r="AF260" i="17"/>
  <c r="X437" i="24" s="1"/>
  <c r="W434" i="24"/>
  <c r="W431" i="24"/>
  <c r="AX254" i="17"/>
  <c r="AH431" i="24" s="1"/>
  <c r="AI68" i="17"/>
  <c r="AM69" i="17" s="1"/>
  <c r="AA263" i="24"/>
  <c r="AI66" i="17"/>
  <c r="AJ66" i="17"/>
  <c r="AD59" i="17"/>
  <c r="AE63" i="17" s="1"/>
  <c r="W261" i="24" s="1"/>
  <c r="AD10" i="1"/>
  <c r="AD9" i="17"/>
  <c r="AX8" i="17"/>
  <c r="AD16" i="17"/>
  <c r="V245" i="24" s="1"/>
  <c r="V240" i="24"/>
  <c r="AJ9" i="17"/>
  <c r="AJ10" i="1"/>
  <c r="AJ59" i="17"/>
  <c r="AB240" i="24"/>
  <c r="AJ16" i="17"/>
  <c r="AB510" i="24"/>
  <c r="AY340" i="17"/>
  <c r="AI510" i="24" s="1"/>
  <c r="AL44" i="17"/>
  <c r="AK44" i="17"/>
  <c r="AZ254" i="24" s="1"/>
  <c r="AK42" i="17"/>
  <c r="AK45" i="17"/>
  <c r="AZ255" i="24" s="1"/>
  <c r="AZ251" i="24"/>
  <c r="AK59" i="17"/>
  <c r="AZ257" i="24" s="1"/>
  <c r="AL45" i="17"/>
  <c r="BA255" i="24" s="1"/>
  <c r="AK128" i="17"/>
  <c r="AZ314" i="24" s="1"/>
  <c r="AZ311" i="24"/>
  <c r="AK126" i="17"/>
  <c r="AO127" i="17" s="1"/>
  <c r="BD313" i="24" s="1"/>
  <c r="AK130" i="17"/>
  <c r="V341" i="24"/>
  <c r="AD158" i="17"/>
  <c r="V345" i="24" s="1"/>
  <c r="AT337" i="19"/>
  <c r="AT345" i="19" s="1"/>
  <c r="AD710" i="24" s="1"/>
  <c r="AT184" i="1"/>
  <c r="AD170" i="24" s="1"/>
  <c r="AT272" i="19"/>
  <c r="AT9" i="19"/>
  <c r="AT26" i="19" s="1"/>
  <c r="AT392" i="19"/>
  <c r="AD7" i="24"/>
  <c r="AT128" i="19"/>
  <c r="AD313" i="17"/>
  <c r="V485" i="24" s="1"/>
  <c r="V481" i="24"/>
  <c r="AF298" i="24"/>
  <c r="AV11" i="18"/>
  <c r="AH337" i="19"/>
  <c r="Z704" i="24" s="1"/>
  <c r="AH202" i="19"/>
  <c r="AH392" i="19"/>
  <c r="Z7" i="24"/>
  <c r="AH184" i="1"/>
  <c r="Z170" i="24" s="1"/>
  <c r="AH65" i="19"/>
  <c r="AI261" i="17"/>
  <c r="AA438" i="24" s="1"/>
  <c r="AI258" i="17"/>
  <c r="AI260" i="17"/>
  <c r="AA437" i="24" s="1"/>
  <c r="AI262" i="17"/>
  <c r="AA439" i="24" s="1"/>
  <c r="X531" i="24"/>
  <c r="AJ362" i="17"/>
  <c r="AH9" i="17"/>
  <c r="Z240" i="24"/>
  <c r="AH68" i="17"/>
  <c r="AH59" i="17"/>
  <c r="AI129" i="17"/>
  <c r="AA315" i="24" s="1"/>
  <c r="AH130" i="17"/>
  <c r="AI130" i="17"/>
  <c r="AB254" i="24"/>
  <c r="AJ38" i="17"/>
  <c r="X454" i="24"/>
  <c r="AF284" i="17"/>
  <c r="X459" i="24" s="1"/>
  <c r="Y454" i="24"/>
  <c r="AG282" i="17"/>
  <c r="Y457" i="24" s="1"/>
  <c r="AC9" i="19"/>
  <c r="AC128" i="19"/>
  <c r="AC392" i="19"/>
  <c r="AF251" i="24"/>
  <c r="AV44" i="17"/>
  <c r="AF254" i="24" s="1"/>
  <c r="Q240" i="24"/>
  <c r="AC9" i="17"/>
  <c r="Y59" i="17"/>
  <c r="Y10" i="1"/>
  <c r="AV59" i="17"/>
  <c r="AF12" i="1"/>
  <c r="AF92" i="19" s="1"/>
  <c r="AV16" i="17"/>
  <c r="J251" i="24"/>
  <c r="Z44" i="17"/>
  <c r="AW45" i="17"/>
  <c r="AG255" i="24" s="1"/>
  <c r="AD44" i="17"/>
  <c r="AC42" i="17"/>
  <c r="U251" i="24"/>
  <c r="AC45" i="17"/>
  <c r="U255" i="24" s="1"/>
  <c r="AH44" i="17"/>
  <c r="AY45" i="17"/>
  <c r="AI255" i="24" s="1"/>
  <c r="AG51" i="17"/>
  <c r="AG45" i="17"/>
  <c r="Y255" i="24" s="1"/>
  <c r="AG59" i="17"/>
  <c r="U390" i="24"/>
  <c r="AX208" i="17"/>
  <c r="AH390" i="24" s="1"/>
  <c r="U489" i="24"/>
  <c r="AX318" i="17"/>
  <c r="AH489" i="24" s="1"/>
  <c r="AW15" i="17"/>
  <c r="Z11" i="1"/>
  <c r="R8" i="24" s="1"/>
  <c r="AD11" i="1"/>
  <c r="AX15" i="17"/>
  <c r="AT16" i="17"/>
  <c r="AD245" i="24" s="1"/>
  <c r="S59" i="17"/>
  <c r="S42" i="17"/>
  <c r="K252" i="24" s="1"/>
  <c r="W42" i="17"/>
  <c r="AA43" i="17" s="1"/>
  <c r="S253" i="24" s="1"/>
  <c r="O251" i="24"/>
  <c r="AF59" i="17"/>
  <c r="AF61" i="17" s="1"/>
  <c r="X259" i="24" s="1"/>
  <c r="W251" i="24"/>
  <c r="O263" i="24"/>
  <c r="W66" i="17"/>
  <c r="W263" i="24"/>
  <c r="Y73" i="17"/>
  <c r="U564" i="24"/>
  <c r="AX394" i="17"/>
  <c r="AH564" i="24" s="1"/>
  <c r="AJ166" i="17"/>
  <c r="AH167" i="17"/>
  <c r="AH174" i="17" s="1"/>
  <c r="AD68" i="17"/>
  <c r="AC6" i="17"/>
  <c r="Q238" i="24"/>
  <c r="AM307" i="17"/>
  <c r="AA479" i="24"/>
  <c r="AZ503" i="24"/>
  <c r="AH147" i="17"/>
  <c r="Z331" i="24" s="1"/>
  <c r="BA557" i="24"/>
  <c r="AH150" i="17"/>
  <c r="AC202" i="19"/>
  <c r="AM94" i="17"/>
  <c r="AI254" i="24"/>
  <c r="AJ370" i="17"/>
  <c r="AT11" i="1"/>
  <c r="AM251" i="17"/>
  <c r="AI65" i="19"/>
  <c r="AA614" i="24" s="1"/>
  <c r="AZ176" i="1"/>
  <c r="AY46" i="1"/>
  <c r="AI38" i="24" s="1"/>
  <c r="AK21" i="24"/>
  <c r="BC695" i="24"/>
  <c r="AC305" i="17"/>
  <c r="U478" i="24" s="1"/>
  <c r="AF304" i="17"/>
  <c r="X477" i="24" s="1"/>
  <c r="AB238" i="17"/>
  <c r="AF310" i="17"/>
  <c r="X482" i="24" s="1"/>
  <c r="AB305" i="17"/>
  <c r="T478" i="24" s="1"/>
  <c r="AB321" i="17"/>
  <c r="T492" i="24" s="1"/>
  <c r="AB303" i="17"/>
  <c r="T476" i="24" s="1"/>
  <c r="AC303" i="17"/>
  <c r="U476" i="24" s="1"/>
  <c r="T473" i="24"/>
  <c r="AF301" i="17"/>
  <c r="AX254" i="19"/>
  <c r="AY254" i="19"/>
  <c r="AX260" i="19"/>
  <c r="AX253" i="19"/>
  <c r="AY253" i="19"/>
  <c r="AD93" i="15"/>
  <c r="AD117" i="15" s="1"/>
  <c r="AK361" i="17"/>
  <c r="AK365" i="17" s="1"/>
  <c r="AZ535" i="24" s="1"/>
  <c r="AK100" i="17"/>
  <c r="AL191" i="17"/>
  <c r="V205" i="15"/>
  <c r="V206" i="15" s="1"/>
  <c r="AK257" i="17"/>
  <c r="AK300" i="17"/>
  <c r="AL300" i="17"/>
  <c r="AK117" i="15"/>
  <c r="AD100" i="17"/>
  <c r="AH176" i="15"/>
  <c r="AH202" i="15" s="1"/>
  <c r="AK68" i="17"/>
  <c r="AK279" i="17"/>
  <c r="AL279" i="17"/>
  <c r="AM284" i="17" s="1"/>
  <c r="BB401" i="19"/>
  <c r="BC109" i="19"/>
  <c r="W558" i="24"/>
  <c r="AB83" i="17"/>
  <c r="AB198" i="17" s="1"/>
  <c r="T378" i="24" s="1"/>
  <c r="AW100" i="17"/>
  <c r="AF195" i="17"/>
  <c r="X376" i="24" s="1"/>
  <c r="AB15" i="18"/>
  <c r="T731" i="24" s="1"/>
  <c r="AF192" i="17"/>
  <c r="AB197" i="17"/>
  <c r="AW191" i="17"/>
  <c r="AF202" i="17"/>
  <c r="AC196" i="17"/>
  <c r="U377" i="24" s="1"/>
  <c r="AB194" i="17"/>
  <c r="T375" i="24" s="1"/>
  <c r="AB306" i="17"/>
  <c r="T372" i="24"/>
  <c r="AB196" i="17"/>
  <c r="T377" i="24" s="1"/>
  <c r="AC197" i="17"/>
  <c r="AC194" i="17"/>
  <c r="U375" i="24" s="1"/>
  <c r="BA244" i="24"/>
  <c r="AL11" i="1"/>
  <c r="BA383" i="24"/>
  <c r="AL206" i="17"/>
  <c r="BA388" i="24" s="1"/>
  <c r="AL314" i="17"/>
  <c r="AL202" i="17"/>
  <c r="AL205" i="17"/>
  <c r="BA387" i="24" s="1"/>
  <c r="Y1015" i="24"/>
  <c r="AF54" i="1"/>
  <c r="X1018" i="24"/>
  <c r="AZ248" i="19"/>
  <c r="AM337" i="17"/>
  <c r="AB348" i="24"/>
  <c r="AW31" i="15"/>
  <c r="AW209" i="15"/>
  <c r="AW121" i="15"/>
  <c r="AE165" i="24"/>
  <c r="AU180" i="1"/>
  <c r="AE166" i="24" s="1"/>
  <c r="S549" i="24"/>
  <c r="AB382" i="17"/>
  <c r="T552" i="24" s="1"/>
  <c r="AA384" i="17"/>
  <c r="S554" i="24" s="1"/>
  <c r="AA382" i="17"/>
  <c r="S552" i="24" s="1"/>
  <c r="AB384" i="17"/>
  <c r="T554" i="24" s="1"/>
  <c r="AA397" i="17"/>
  <c r="S567" i="24" s="1"/>
  <c r="AE383" i="17"/>
  <c r="W553" i="24" s="1"/>
  <c r="AE380" i="17"/>
  <c r="AY366" i="19"/>
  <c r="AD251" i="17"/>
  <c r="V428" i="24" s="1"/>
  <c r="V424" i="24"/>
  <c r="X503" i="24"/>
  <c r="AG337" i="17"/>
  <c r="Y507" i="24" s="1"/>
  <c r="AJ336" i="17"/>
  <c r="AB506" i="24" s="1"/>
  <c r="AZ300" i="24"/>
  <c r="AL113" i="17"/>
  <c r="BA304" i="24" s="1"/>
  <c r="AK112" i="17"/>
  <c r="AZ303" i="24" s="1"/>
  <c r="AK271" i="17"/>
  <c r="AO271" i="17" s="1"/>
  <c r="AK110" i="17"/>
  <c r="AB539" i="24"/>
  <c r="AW330" i="15"/>
  <c r="AW332" i="15" s="1"/>
  <c r="AX351" i="15"/>
  <c r="V342" i="24"/>
  <c r="AC22" i="15"/>
  <c r="AC25" i="15" s="1"/>
  <c r="AC28" i="15" s="1"/>
  <c r="AX92" i="15"/>
  <c r="AX93" i="15" s="1"/>
  <c r="AX117" i="15" s="1"/>
  <c r="AH183" i="15"/>
  <c r="AH203" i="15" s="1"/>
  <c r="Z22" i="15"/>
  <c r="Z25" i="15" s="1"/>
  <c r="Z28" i="15" s="1"/>
  <c r="AD22" i="15"/>
  <c r="AD25" i="15" s="1"/>
  <c r="AD28" i="15" s="1"/>
  <c r="AT22" i="15"/>
  <c r="AT25" i="15" s="1"/>
  <c r="AT28" i="15" s="1"/>
  <c r="AX256" i="15"/>
  <c r="AI221" i="1"/>
  <c r="AA207" i="24" s="1"/>
  <c r="AZ414" i="19"/>
  <c r="AZ313" i="19"/>
  <c r="BA312" i="19"/>
  <c r="AE262" i="17"/>
  <c r="W439" i="24" s="1"/>
  <c r="V434" i="24"/>
  <c r="AH258" i="17"/>
  <c r="AU209" i="15"/>
  <c r="AU198" i="15"/>
  <c r="S1016" i="24"/>
  <c r="X460" i="24"/>
  <c r="T57" i="24"/>
  <c r="AC68" i="1"/>
  <c r="X121" i="24"/>
  <c r="AF134" i="1"/>
  <c r="X120" i="24" s="1"/>
  <c r="AH160" i="24"/>
  <c r="AG320" i="15"/>
  <c r="AG288" i="17"/>
  <c r="AL369" i="17"/>
  <c r="AL325" i="15"/>
  <c r="AL376" i="17" s="1"/>
  <c r="BA546" i="24" s="1"/>
  <c r="AA324" i="17"/>
  <c r="AE334" i="17" s="1"/>
  <c r="AA348" i="17"/>
  <c r="S518" i="24" s="1"/>
  <c r="S513" i="24"/>
  <c r="AA346" i="17"/>
  <c r="S516" i="24" s="1"/>
  <c r="AH198" i="17"/>
  <c r="Z378" i="24" s="1"/>
  <c r="AH86" i="17"/>
  <c r="Z275" i="24" s="1"/>
  <c r="AH88" i="17"/>
  <c r="Z277" i="24" s="1"/>
  <c r="AH18" i="18"/>
  <c r="Z307" i="17"/>
  <c r="R480" i="24" s="1"/>
  <c r="R479" i="24"/>
  <c r="AA61" i="17"/>
  <c r="S259" i="24" s="1"/>
  <c r="AA63" i="17"/>
  <c r="S261" i="24" s="1"/>
  <c r="V381" i="24"/>
  <c r="Z416" i="24"/>
  <c r="AK267" i="17"/>
  <c r="AL270" i="17"/>
  <c r="BA446" i="24" s="1"/>
  <c r="AZ442" i="24"/>
  <c r="AI369" i="17"/>
  <c r="T17" i="20"/>
  <c r="L954" i="24" s="1"/>
  <c r="AC210" i="15"/>
  <c r="AC214" i="15" s="1"/>
  <c r="AC201" i="15"/>
  <c r="N257" i="24"/>
  <c r="S1015" i="24"/>
  <c r="AZ146" i="1"/>
  <c r="AX142" i="24"/>
  <c r="BC625" i="24"/>
  <c r="AZ76" i="19"/>
  <c r="AJ625" i="24" s="1"/>
  <c r="AH364" i="17"/>
  <c r="Z534" i="24" s="1"/>
  <c r="AF387" i="17"/>
  <c r="AF391" i="17" s="1"/>
  <c r="X561" i="24" s="1"/>
  <c r="AF343" i="15"/>
  <c r="Z481" i="24"/>
  <c r="AH312" i="17"/>
  <c r="Z484" i="24" s="1"/>
  <c r="AH310" i="17"/>
  <c r="BA513" i="24"/>
  <c r="AW129" i="15"/>
  <c r="AW138" i="15" s="1"/>
  <c r="AW156" i="15" s="1"/>
  <c r="AW159" i="15" s="1"/>
  <c r="AA300" i="24"/>
  <c r="AH283" i="17"/>
  <c r="Z458" i="24" s="1"/>
  <c r="Z454" i="24"/>
  <c r="AH285" i="17"/>
  <c r="AH284" i="17"/>
  <c r="Z459" i="24" s="1"/>
  <c r="AH280" i="17"/>
  <c r="AH282" i="17"/>
  <c r="Z457" i="24" s="1"/>
  <c r="AZ46" i="1"/>
  <c r="AJ38" i="24" s="1"/>
  <c r="AU42" i="24"/>
  <c r="Y212" i="24"/>
  <c r="AY226" i="1"/>
  <c r="AC340" i="15"/>
  <c r="AC277" i="15"/>
  <c r="Z10" i="1"/>
  <c r="AG10" i="1"/>
  <c r="AG11" i="1"/>
  <c r="AY15" i="17"/>
  <c r="Y658" i="24"/>
  <c r="AH141" i="19"/>
  <c r="AF349" i="19"/>
  <c r="X677" i="24"/>
  <c r="AF225" i="19"/>
  <c r="AH11" i="1"/>
  <c r="AH12" i="1" s="1"/>
  <c r="AH16" i="17"/>
  <c r="Z195" i="24"/>
  <c r="AH212" i="1"/>
  <c r="AH107" i="1"/>
  <c r="Z93" i="24" s="1"/>
  <c r="AH221" i="1"/>
  <c r="Z207" i="24" s="1"/>
  <c r="AH244" i="1"/>
  <c r="Z230" i="24" s="1"/>
  <c r="AI324" i="15"/>
  <c r="AY324" i="15" s="1"/>
  <c r="AY275" i="15"/>
  <c r="AY277" i="15" s="1"/>
  <c r="AI19" i="17"/>
  <c r="AI23" i="17" s="1"/>
  <c r="AI288" i="15"/>
  <c r="AI290" i="15" s="1"/>
  <c r="AI333" i="17" s="1"/>
  <c r="AI205" i="19"/>
  <c r="AY164" i="1"/>
  <c r="AJ120" i="1"/>
  <c r="AB106" i="24" s="1"/>
  <c r="AB150" i="24"/>
  <c r="AY163" i="1"/>
  <c r="AB149" i="24"/>
  <c r="AJ165" i="1"/>
  <c r="AJ135" i="1"/>
  <c r="AY169" i="1"/>
  <c r="AB155" i="24"/>
  <c r="AB163" i="24"/>
  <c r="AY177" i="1"/>
  <c r="AJ179" i="1"/>
  <c r="AB165" i="24" s="1"/>
  <c r="AJ91" i="1"/>
  <c r="AB77" i="24" s="1"/>
  <c r="AB186" i="24"/>
  <c r="AA71" i="1"/>
  <c r="S51" i="24"/>
  <c r="AX145" i="1"/>
  <c r="X131" i="24"/>
  <c r="AH119" i="1"/>
  <c r="Z105" i="24" s="1"/>
  <c r="Z146" i="24"/>
  <c r="AV216" i="24"/>
  <c r="AZ220" i="1"/>
  <c r="AJ206" i="24" s="1"/>
  <c r="BA213" i="24"/>
  <c r="AL256" i="1"/>
  <c r="AV252" i="24" s="1"/>
  <c r="AH9" i="18"/>
  <c r="Z19" i="17"/>
  <c r="Z288" i="15"/>
  <c r="AT19" i="17"/>
  <c r="AT288" i="15"/>
  <c r="AE68" i="17"/>
  <c r="W240" i="24"/>
  <c r="AE16" i="17"/>
  <c r="W245" i="24" s="1"/>
  <c r="AE10" i="1"/>
  <c r="AI9" i="17"/>
  <c r="AB202" i="24"/>
  <c r="AJ243" i="1"/>
  <c r="AB229" i="24" s="1"/>
  <c r="AJ67" i="19"/>
  <c r="AJ93" i="1"/>
  <c r="AB79" i="24" s="1"/>
  <c r="AL112" i="17"/>
  <c r="BA303" i="24" s="1"/>
  <c r="AJ205" i="15"/>
  <c r="AF337" i="17"/>
  <c r="X507" i="24" s="1"/>
  <c r="T138" i="24"/>
  <c r="AW152" i="1"/>
  <c r="L157" i="24"/>
  <c r="T180" i="1"/>
  <c r="AW169" i="1"/>
  <c r="AB135" i="1"/>
  <c r="AY207" i="1"/>
  <c r="Y193" i="24"/>
  <c r="AG304" i="15"/>
  <c r="AC257" i="17"/>
  <c r="AC258" i="17" s="1"/>
  <c r="R263" i="24"/>
  <c r="AH118" i="1"/>
  <c r="AH136" i="1"/>
  <c r="Z122" i="24" s="1"/>
  <c r="AI11" i="1"/>
  <c r="AI16" i="17"/>
  <c r="AA244" i="24"/>
  <c r="AA624" i="24"/>
  <c r="AY75" i="19"/>
  <c r="AA658" i="24"/>
  <c r="AI348" i="19"/>
  <c r="AI350" i="19"/>
  <c r="AI284" i="19"/>
  <c r="AA696" i="24" s="1"/>
  <c r="AA695" i="24"/>
  <c r="AI170" i="1"/>
  <c r="AA156" i="24" s="1"/>
  <c r="AA153" i="24"/>
  <c r="AA186" i="24"/>
  <c r="AI91" i="1"/>
  <c r="AA77" i="24" s="1"/>
  <c r="AA197" i="24"/>
  <c r="AI92" i="1"/>
  <c r="AA78" i="24" s="1"/>
  <c r="AJ213" i="24"/>
  <c r="AZ256" i="1"/>
  <c r="AZ199" i="1"/>
  <c r="AJ185" i="24" s="1"/>
  <c r="AZ185" i="24"/>
  <c r="AU195" i="24"/>
  <c r="AZ189" i="24"/>
  <c r="AZ203" i="1"/>
  <c r="AJ189" i="24" s="1"/>
  <c r="AU224" i="24"/>
  <c r="AZ228" i="1"/>
  <c r="AJ214" i="24" s="1"/>
  <c r="AZ214" i="24"/>
  <c r="AL351" i="19"/>
  <c r="AM352" i="19" s="1"/>
  <c r="AM353" i="15"/>
  <c r="AY220" i="1"/>
  <c r="AI206" i="24" s="1"/>
  <c r="AE93" i="15"/>
  <c r="AE117" i="15" s="1"/>
  <c r="AF183" i="15"/>
  <c r="AF203" i="15" s="1"/>
  <c r="AF205" i="15" s="1"/>
  <c r="AF206" i="15" s="1"/>
  <c r="AV189" i="15"/>
  <c r="AV204" i="15" s="1"/>
  <c r="AC289" i="17"/>
  <c r="AM231" i="1"/>
  <c r="AM242" i="1"/>
  <c r="AM245" i="1" s="1"/>
  <c r="AM234" i="1"/>
  <c r="AM95" i="1"/>
  <c r="AY58" i="1"/>
  <c r="AI44" i="24" s="1"/>
  <c r="AY217" i="1"/>
  <c r="AU176" i="15"/>
  <c r="AU202" i="15" s="1"/>
  <c r="AI141" i="19"/>
  <c r="V301" i="24"/>
  <c r="W557" i="24"/>
  <c r="U442" i="24"/>
  <c r="AB19" i="24"/>
  <c r="AD346" i="17"/>
  <c r="V516" i="24" s="1"/>
  <c r="U513" i="24"/>
  <c r="AG344" i="17"/>
  <c r="AD348" i="17"/>
  <c r="V518" i="24" s="1"/>
  <c r="AC346" i="17"/>
  <c r="U516" i="24" s="1"/>
  <c r="AA367" i="17"/>
  <c r="S537" i="24" s="1"/>
  <c r="AE192" i="17"/>
  <c r="AE195" i="17"/>
  <c r="W376" i="24" s="1"/>
  <c r="AF197" i="17"/>
  <c r="W372" i="24"/>
  <c r="AE196" i="17"/>
  <c r="W377" i="24" s="1"/>
  <c r="AX191" i="17"/>
  <c r="AI192" i="17"/>
  <c r="AI195" i="17"/>
  <c r="AA376" i="24" s="1"/>
  <c r="AE15" i="18"/>
  <c r="AE197" i="17"/>
  <c r="AF196" i="17"/>
  <c r="X377" i="24" s="1"/>
  <c r="AV337" i="19"/>
  <c r="AV12" i="1"/>
  <c r="AV128" i="19"/>
  <c r="AV272" i="19"/>
  <c r="AV65" i="19"/>
  <c r="AF631" i="24"/>
  <c r="AV202" i="19"/>
  <c r="AA65" i="19"/>
  <c r="S614" i="24" s="1"/>
  <c r="AF1019" i="24"/>
  <c r="AG1016" i="24"/>
  <c r="AG366" i="17"/>
  <c r="Y536" i="24" s="1"/>
  <c r="Y531" i="24"/>
  <c r="AG364" i="17"/>
  <c r="Y534" i="24" s="1"/>
  <c r="AK370" i="17"/>
  <c r="AH366" i="17"/>
  <c r="Z536" i="24" s="1"/>
  <c r="AG365" i="17"/>
  <c r="Y535" i="24" s="1"/>
  <c r="AG362" i="17"/>
  <c r="AJ313" i="17"/>
  <c r="AB485" i="24" s="1"/>
  <c r="AJ310" i="17"/>
  <c r="AY309" i="17"/>
  <c r="AJ314" i="17"/>
  <c r="AK313" i="17"/>
  <c r="AZ485" i="24" s="1"/>
  <c r="AK169" i="17"/>
  <c r="AO169" i="17" s="1"/>
  <c r="BD352" i="24" s="1"/>
  <c r="AC267" i="17"/>
  <c r="AJ312" i="17"/>
  <c r="AB484" i="24" s="1"/>
  <c r="Y241" i="24"/>
  <c r="AC348" i="17"/>
  <c r="U518" i="24" s="1"/>
  <c r="AJ388" i="17"/>
  <c r="AB557" i="24"/>
  <c r="BC680" i="24"/>
  <c r="AH69" i="1"/>
  <c r="Z55" i="24" s="1"/>
  <c r="Z54" i="24"/>
  <c r="AI203" i="24"/>
  <c r="AY244" i="1"/>
  <c r="AI230" i="24" s="1"/>
  <c r="AB397" i="17"/>
  <c r="T567" i="24" s="1"/>
  <c r="AB346" i="17"/>
  <c r="T516" i="24" s="1"/>
  <c r="AB348" i="17"/>
  <c r="T518" i="24" s="1"/>
  <c r="AB324" i="17"/>
  <c r="T513" i="24"/>
  <c r="W279" i="24"/>
  <c r="AF94" i="17"/>
  <c r="X283" i="24" s="1"/>
  <c r="AE94" i="17"/>
  <c r="W283" i="24" s="1"/>
  <c r="AE261" i="17"/>
  <c r="W438" i="24" s="1"/>
  <c r="AE267" i="17"/>
  <c r="S434" i="24"/>
  <c r="AE258" i="17"/>
  <c r="AB260" i="17"/>
  <c r="T437" i="24" s="1"/>
  <c r="AB262" i="17"/>
  <c r="T439" i="24" s="1"/>
  <c r="AA321" i="17"/>
  <c r="S492" i="24" s="1"/>
  <c r="Q473" i="24"/>
  <c r="AC310" i="17"/>
  <c r="AC301" i="17"/>
  <c r="Y238" i="17"/>
  <c r="AW300" i="17"/>
  <c r="Y321" i="17"/>
  <c r="Q492" i="24" s="1"/>
  <c r="Z303" i="17"/>
  <c r="R476" i="24" s="1"/>
  <c r="AH290" i="15"/>
  <c r="AH333" i="17" s="1"/>
  <c r="AY288" i="15"/>
  <c r="AY290" i="15" s="1"/>
  <c r="AK379" i="17"/>
  <c r="AK314" i="17"/>
  <c r="AK202" i="17"/>
  <c r="AG130" i="24"/>
  <c r="AF215" i="15"/>
  <c r="AA424" i="24"/>
  <c r="AE301" i="17"/>
  <c r="S473" i="24"/>
  <c r="AH343" i="17"/>
  <c r="AL309" i="15"/>
  <c r="AY186" i="19"/>
  <c r="AZ78" i="24"/>
  <c r="AU88" i="24"/>
  <c r="AC122" i="17"/>
  <c r="AG110" i="17"/>
  <c r="Q434" i="24"/>
  <c r="AA194" i="17"/>
  <c r="S375" i="24" s="1"/>
  <c r="AA197" i="17"/>
  <c r="AJ206" i="15"/>
  <c r="AC304" i="17"/>
  <c r="U477" i="24" s="1"/>
  <c r="AG304" i="17"/>
  <c r="Y477" i="24" s="1"/>
  <c r="AD303" i="17"/>
  <c r="V476" i="24" s="1"/>
  <c r="AC306" i="17"/>
  <c r="AG301" i="17"/>
  <c r="AD305" i="17"/>
  <c r="V478" i="24" s="1"/>
  <c r="AX300" i="17"/>
  <c r="AZ244" i="19"/>
  <c r="AY245" i="19"/>
  <c r="AY246" i="19"/>
  <c r="AG117" i="15"/>
  <c r="AL94" i="19"/>
  <c r="AM96" i="19" s="1"/>
  <c r="AX319" i="15"/>
  <c r="AX321" i="15" s="1"/>
  <c r="AH333" i="15"/>
  <c r="AW173" i="15"/>
  <c r="AW176" i="15" s="1"/>
  <c r="AC83" i="17"/>
  <c r="AC86" i="17" s="1"/>
  <c r="U275" i="24" s="1"/>
  <c r="AG101" i="17"/>
  <c r="Y206" i="24"/>
  <c r="Z528" i="24"/>
  <c r="AY116" i="17"/>
  <c r="AI307" i="24" s="1"/>
  <c r="AB307" i="24"/>
  <c r="AM380" i="17"/>
  <c r="AM383" i="17"/>
  <c r="AM384" i="17"/>
  <c r="AM382" i="17"/>
  <c r="AM366" i="17"/>
  <c r="AM364" i="17"/>
  <c r="AB215" i="15"/>
  <c r="AM262" i="17"/>
  <c r="AM260" i="17"/>
  <c r="AH251" i="24"/>
  <c r="AM387" i="17"/>
  <c r="AM341" i="15"/>
  <c r="AM394" i="17" s="1"/>
  <c r="BB298" i="24"/>
  <c r="AL131" i="17"/>
  <c r="AM78" i="19"/>
  <c r="BB627" i="24" s="1"/>
  <c r="AM45" i="19"/>
  <c r="BB596" i="24" s="1"/>
  <c r="AM47" i="19"/>
  <c r="BB598" i="24" s="1"/>
  <c r="AF117" i="15"/>
  <c r="AV114" i="24"/>
  <c r="AV49" i="24"/>
  <c r="AV1018" i="24"/>
  <c r="BA1018" i="24" s="1"/>
  <c r="BF1018" i="24" s="1"/>
  <c r="AW1015" i="24"/>
  <c r="BB1015" i="24" s="1"/>
  <c r="BG1015" i="24" s="1"/>
  <c r="BB338" i="24"/>
  <c r="AI68" i="19"/>
  <c r="AA617" i="24" s="1"/>
  <c r="AW65" i="24"/>
  <c r="BB55" i="24"/>
  <c r="AA265" i="24"/>
  <c r="AA170" i="15"/>
  <c r="AM109" i="17"/>
  <c r="AM298" i="15"/>
  <c r="AM116" i="17" s="1"/>
  <c r="AM309" i="17"/>
  <c r="AM336" i="15"/>
  <c r="AM318" i="17" s="1"/>
  <c r="AM197" i="17"/>
  <c r="AM215" i="19"/>
  <c r="AM214" i="19"/>
  <c r="AW189" i="15"/>
  <c r="AM258" i="17"/>
  <c r="AM261" i="17"/>
  <c r="AX163" i="1"/>
  <c r="R205" i="15"/>
  <c r="AM201" i="17"/>
  <c r="AM331" i="15"/>
  <c r="AM208" i="17" s="1"/>
  <c r="AY425" i="19"/>
  <c r="AM103" i="17"/>
  <c r="AM105" i="17"/>
  <c r="AM305" i="17"/>
  <c r="AM303" i="17"/>
  <c r="AM285" i="19"/>
  <c r="BB696" i="24"/>
  <c r="AI343" i="17"/>
  <c r="AM309" i="15"/>
  <c r="AM301" i="17"/>
  <c r="AM304" i="17"/>
  <c r="AM43" i="17"/>
  <c r="BB253" i="24" s="1"/>
  <c r="AI144" i="17"/>
  <c r="AI83" i="17" s="1"/>
  <c r="AI279" i="17"/>
  <c r="AM321" i="15"/>
  <c r="BB337" i="24"/>
  <c r="BB336" i="24"/>
  <c r="AM150" i="17"/>
  <c r="AM149" i="17"/>
  <c r="BB333" i="24" s="1"/>
  <c r="AM147" i="17"/>
  <c r="BB331" i="24" s="1"/>
  <c r="AM44" i="17"/>
  <c r="AM59" i="17"/>
  <c r="AM45" i="17"/>
  <c r="BB255" i="24" s="1"/>
  <c r="AM98" i="19"/>
  <c r="AM140" i="19"/>
  <c r="BB659" i="24" s="1"/>
  <c r="AM141" i="19"/>
  <c r="AM104" i="17"/>
  <c r="AM101" i="17"/>
  <c r="AI212" i="17"/>
  <c r="AM192" i="17"/>
  <c r="AM195" i="17"/>
  <c r="AG176" i="15"/>
  <c r="AG202" i="15" s="1"/>
  <c r="AG205" i="15" s="1"/>
  <c r="AB189" i="15"/>
  <c r="AB204" i="15" s="1"/>
  <c r="AB205" i="15" s="1"/>
  <c r="AB206" i="15" s="1"/>
  <c r="AW313" i="19"/>
  <c r="AM303" i="15"/>
  <c r="AM275" i="17" s="1"/>
  <c r="AM266" i="17"/>
  <c r="AM154" i="17"/>
  <c r="AM315" i="15"/>
  <c r="AM161" i="17" s="1"/>
  <c r="AM353" i="19"/>
  <c r="AL66" i="17"/>
  <c r="AM66" i="17"/>
  <c r="L62" i="23"/>
  <c r="D855" i="24" s="1"/>
  <c r="D916" i="24"/>
  <c r="L62" i="20"/>
  <c r="D999" i="24" s="1"/>
  <c r="O79" i="12"/>
  <c r="W79" i="12"/>
  <c r="R79" i="12"/>
  <c r="N79" i="12"/>
  <c r="D920" i="24"/>
  <c r="P79" i="12"/>
  <c r="V79" i="12"/>
  <c r="Y79" i="12"/>
  <c r="M79" i="12"/>
  <c r="T79" i="12"/>
  <c r="U79" i="12"/>
  <c r="AB79" i="12"/>
  <c r="AC79" i="12"/>
  <c r="Z79" i="12"/>
  <c r="Q79" i="12"/>
  <c r="AA79" i="12"/>
  <c r="X79" i="12"/>
  <c r="AA25" i="23"/>
  <c r="R818" i="24"/>
  <c r="S962" i="24"/>
  <c r="AB25" i="20"/>
  <c r="R962" i="24"/>
  <c r="P890" i="24"/>
  <c r="Z25" i="12"/>
  <c r="Q890" i="24"/>
  <c r="BC171" i="17"/>
  <c r="AM354" i="24" s="1"/>
  <c r="AK184" i="1"/>
  <c r="AK12" i="1"/>
  <c r="AH128" i="19"/>
  <c r="AK392" i="19"/>
  <c r="AC7" i="24"/>
  <c r="AH9" i="19"/>
  <c r="AK272" i="19"/>
  <c r="AC65" i="19"/>
  <c r="U614" i="24" s="1"/>
  <c r="AF392" i="19"/>
  <c r="AF184" i="1"/>
  <c r="X170" i="24" s="1"/>
  <c r="AK9" i="19"/>
  <c r="AU69" i="1"/>
  <c r="AE55" i="24" s="1"/>
  <c r="AE54" i="24"/>
  <c r="AW46" i="1"/>
  <c r="AG38" i="24" s="1"/>
  <c r="AE53" i="1"/>
  <c r="AW176" i="1"/>
  <c r="AE5" i="24"/>
  <c r="AE71" i="1"/>
  <c r="AC337" i="19"/>
  <c r="AV27" i="19"/>
  <c r="AF1014" i="24" s="1"/>
  <c r="AF1013" i="24"/>
  <c r="AX68" i="19"/>
  <c r="AH617" i="24" s="1"/>
  <c r="AX70" i="19"/>
  <c r="AH619" i="24" s="1"/>
  <c r="AK70" i="19"/>
  <c r="AZ619" i="24" s="1"/>
  <c r="AW68" i="19"/>
  <c r="AG617" i="24" s="1"/>
  <c r="AX163" i="24"/>
  <c r="AX131" i="24"/>
  <c r="AZ154" i="1"/>
  <c r="AZ174" i="1"/>
  <c r="AZ350" i="19"/>
  <c r="AZ139" i="19"/>
  <c r="AZ75" i="19"/>
  <c r="BC154" i="24"/>
  <c r="AX164" i="24"/>
  <c r="AZ168" i="1"/>
  <c r="AZ169" i="1"/>
  <c r="AW165" i="24"/>
  <c r="BB139" i="24"/>
  <c r="AJ212" i="24"/>
  <c r="AZ163" i="1"/>
  <c r="AW159" i="24"/>
  <c r="AX165" i="24"/>
  <c r="BB155" i="24"/>
  <c r="AO153" i="1"/>
  <c r="AZ244" i="1"/>
  <c r="AJ230" i="24" s="1"/>
  <c r="AJ594" i="24"/>
  <c r="BC594" i="24"/>
  <c r="BC592" i="24"/>
  <c r="AW171" i="24"/>
  <c r="BB161" i="24"/>
  <c r="AZ71" i="1"/>
  <c r="BA68" i="1" s="1"/>
  <c r="AL1015" i="24"/>
  <c r="AW205" i="24"/>
  <c r="BB184" i="24"/>
  <c r="AX61" i="24"/>
  <c r="AM218" i="15"/>
  <c r="F4" i="25"/>
  <c r="E5" i="25"/>
  <c r="E8" i="25" s="1"/>
  <c r="AL67" i="24"/>
  <c r="BC81" i="1"/>
  <c r="AM12" i="18"/>
  <c r="BB328" i="24"/>
  <c r="BB650" i="24"/>
  <c r="AB521" i="24"/>
  <c r="BB15" i="24"/>
  <c r="AW18" i="24"/>
  <c r="BC582" i="24"/>
  <c r="AK209" i="15"/>
  <c r="AK215" i="15" s="1"/>
  <c r="AK198" i="15"/>
  <c r="AK206" i="15" s="1"/>
  <c r="AK31" i="15"/>
  <c r="AK121" i="15"/>
  <c r="AE205" i="15"/>
  <c r="AX203" i="15"/>
  <c r="AE31" i="15"/>
  <c r="AE198" i="15"/>
  <c r="AE209" i="15"/>
  <c r="AE215" i="15" s="1"/>
  <c r="Z205" i="15"/>
  <c r="AW202" i="15"/>
  <c r="AY33" i="15"/>
  <c r="AY34" i="15"/>
  <c r="AI121" i="15"/>
  <c r="AI31" i="15"/>
  <c r="AI198" i="15"/>
  <c r="AI206" i="15" s="1"/>
  <c r="AI209" i="15"/>
  <c r="AI215" i="15" s="1"/>
  <c r="AW203" i="15"/>
  <c r="AG198" i="15"/>
  <c r="AG31" i="15"/>
  <c r="AG209" i="15"/>
  <c r="AG215" i="15" s="1"/>
  <c r="AG121" i="15"/>
  <c r="AV198" i="15"/>
  <c r="AV121" i="15"/>
  <c r="AV209" i="15"/>
  <c r="AV215" i="15" s="1"/>
  <c r="AV31" i="15"/>
  <c r="AY53" i="1"/>
  <c r="V279" i="24"/>
  <c r="S44" i="17"/>
  <c r="AW180" i="15"/>
  <c r="AW183" i="15" s="1"/>
  <c r="AC19" i="17"/>
  <c r="AC23" i="17" s="1"/>
  <c r="T44" i="17"/>
  <c r="R206" i="15"/>
  <c r="AG317" i="15"/>
  <c r="BA206" i="24"/>
  <c r="AZ69" i="24"/>
  <c r="AZ186" i="24"/>
  <c r="AJ353" i="15"/>
  <c r="AZ200" i="1"/>
  <c r="AZ219" i="1"/>
  <c r="AU79" i="24"/>
  <c r="G1314" i="24"/>
  <c r="B1312" i="24"/>
  <c r="C1313" i="24"/>
  <c r="B1317" i="24"/>
  <c r="D1314" i="24"/>
  <c r="D1326" i="24"/>
  <c r="H1314" i="24"/>
  <c r="B1319" i="24"/>
  <c r="E1314" i="24"/>
  <c r="C1314" i="24"/>
  <c r="C1319" i="24"/>
  <c r="C1312" i="24"/>
  <c r="C1317" i="24"/>
  <c r="B1314" i="24"/>
  <c r="B1313" i="24"/>
  <c r="I1314" i="24"/>
  <c r="L51" i="23" l="1"/>
  <c r="L51" i="20"/>
  <c r="AD22" i="24"/>
  <c r="AU341" i="19"/>
  <c r="AE706" i="24" s="1"/>
  <c r="AE705" i="24"/>
  <c r="AX326" i="19"/>
  <c r="AW168" i="19"/>
  <c r="AU343" i="19"/>
  <c r="AE708" i="24" s="1"/>
  <c r="AK45" i="19"/>
  <c r="AZ596" i="24" s="1"/>
  <c r="AJ185" i="1"/>
  <c r="AB171" i="24" s="1"/>
  <c r="AX325" i="19"/>
  <c r="AF20" i="24"/>
  <c r="AV187" i="1"/>
  <c r="AF173" i="24" s="1"/>
  <c r="P6" i="19"/>
  <c r="AG13" i="1"/>
  <c r="AA287" i="19"/>
  <c r="BB177" i="19"/>
  <c r="AV437" i="19"/>
  <c r="AV438" i="19" s="1"/>
  <c r="AA143" i="19"/>
  <c r="AE16" i="24"/>
  <c r="AU187" i="1"/>
  <c r="AE173" i="24" s="1"/>
  <c r="BB417" i="19"/>
  <c r="BC189" i="19"/>
  <c r="AG143" i="19"/>
  <c r="AI95" i="19"/>
  <c r="AA635" i="24" s="1"/>
  <c r="AI133" i="19"/>
  <c r="AA652" i="24" s="1"/>
  <c r="AI70" i="19"/>
  <c r="AA619" i="24" s="1"/>
  <c r="AY164" i="19"/>
  <c r="AH45" i="19"/>
  <c r="Z596" i="24" s="1"/>
  <c r="AN47" i="19"/>
  <c r="BC598" i="24" s="1"/>
  <c r="AN58" i="19"/>
  <c r="BC609" i="24" s="1"/>
  <c r="AN37" i="19"/>
  <c r="BC588" i="24" s="1"/>
  <c r="AJ364" i="19"/>
  <c r="AJ367" i="19" s="1"/>
  <c r="AJ47" i="19"/>
  <c r="AB598" i="24" s="1"/>
  <c r="AI46" i="19"/>
  <c r="AA597" i="24" s="1"/>
  <c r="AB595" i="24"/>
  <c r="AJ46" i="19"/>
  <c r="AB597" i="24" s="1"/>
  <c r="AI48" i="19"/>
  <c r="AA599" i="24" s="1"/>
  <c r="AN56" i="19"/>
  <c r="BC607" i="24" s="1"/>
  <c r="AD72" i="17"/>
  <c r="AF35" i="17" s="1"/>
  <c r="AE224" i="19"/>
  <c r="AV421" i="19"/>
  <c r="AV422" i="19" s="1"/>
  <c r="Z38" i="19"/>
  <c r="R589" i="24" s="1"/>
  <c r="AD226" i="19"/>
  <c r="AU18" i="24"/>
  <c r="AZ15" i="24"/>
  <c r="AK132" i="19"/>
  <c r="AZ651" i="24" s="1"/>
  <c r="Z36" i="19"/>
  <c r="R587" i="24" s="1"/>
  <c r="AF70" i="19"/>
  <c r="X619" i="24" s="1"/>
  <c r="AK251" i="17"/>
  <c r="AZ428" i="24" s="1"/>
  <c r="AK136" i="19"/>
  <c r="AZ655" i="24" s="1"/>
  <c r="AF68" i="19"/>
  <c r="X617" i="24" s="1"/>
  <c r="BB447" i="19"/>
  <c r="AV47" i="1"/>
  <c r="AV125" i="1"/>
  <c r="AV128" i="1" s="1"/>
  <c r="AF114" i="24" s="1"/>
  <c r="AV37" i="1"/>
  <c r="AV41" i="1" s="1"/>
  <c r="AF34" i="24" s="1"/>
  <c r="AV124" i="1"/>
  <c r="AF110" i="24" s="1"/>
  <c r="AF23" i="24"/>
  <c r="AV30" i="1"/>
  <c r="AF24" i="24" s="1"/>
  <c r="AF22" i="24"/>
  <c r="AV32" i="1"/>
  <c r="AF112" i="1"/>
  <c r="X98" i="24" s="1"/>
  <c r="BC447" i="19"/>
  <c r="BD316" i="19"/>
  <c r="BD317" i="19" s="1"/>
  <c r="BC317" i="19"/>
  <c r="Y616" i="24"/>
  <c r="AI9" i="19"/>
  <c r="AI26" i="19" s="1"/>
  <c r="AM134" i="19"/>
  <c r="BB653" i="24" s="1"/>
  <c r="AC357" i="17"/>
  <c r="U527" i="24" s="1"/>
  <c r="AG68" i="19"/>
  <c r="Y617" i="24" s="1"/>
  <c r="AA337" i="19"/>
  <c r="S704" i="24" s="1"/>
  <c r="T17" i="23"/>
  <c r="L810" i="24" s="1"/>
  <c r="AZ317" i="19"/>
  <c r="AV1012" i="24"/>
  <c r="BA1012" i="24" s="1"/>
  <c r="BF1012" i="24" s="1"/>
  <c r="AI389" i="17"/>
  <c r="AA559" i="24" s="1"/>
  <c r="AC118" i="17"/>
  <c r="AZ284" i="19"/>
  <c r="AJ696" i="24" s="1"/>
  <c r="BA301" i="24"/>
  <c r="AI337" i="19"/>
  <c r="AA704" i="24" s="1"/>
  <c r="AC91" i="17"/>
  <c r="U280" i="24" s="1"/>
  <c r="AB698" i="24"/>
  <c r="AA36" i="19"/>
  <c r="S587" i="24" s="1"/>
  <c r="R585" i="24"/>
  <c r="AX275" i="19"/>
  <c r="AH687" i="24" s="1"/>
  <c r="AG353" i="17"/>
  <c r="Y523" i="24" s="1"/>
  <c r="AX302" i="19"/>
  <c r="AU1015" i="24"/>
  <c r="AZ1015" i="24" s="1"/>
  <c r="BE1015" i="24" s="1"/>
  <c r="AJ294" i="17"/>
  <c r="BA317" i="19"/>
  <c r="Z238" i="17"/>
  <c r="R416" i="24" s="1"/>
  <c r="AF171" i="1"/>
  <c r="X157" i="24" s="1"/>
  <c r="X151" i="24"/>
  <c r="V399" i="24"/>
  <c r="AD230" i="17"/>
  <c r="V408" i="24" s="1"/>
  <c r="AE13" i="1"/>
  <c r="W11" i="24" s="1"/>
  <c r="W634" i="24"/>
  <c r="AK68" i="19"/>
  <c r="AZ617" i="24" s="1"/>
  <c r="AI202" i="19"/>
  <c r="AM132" i="19"/>
  <c r="BB651" i="24" s="1"/>
  <c r="Z43" i="17"/>
  <c r="R253" i="24" s="1"/>
  <c r="T595" i="24"/>
  <c r="AJ23" i="1"/>
  <c r="Z24" i="1"/>
  <c r="Z80" i="1" s="1"/>
  <c r="R66" i="24" s="1"/>
  <c r="AY25" i="19"/>
  <c r="AI392" i="19"/>
  <c r="AA7" i="24"/>
  <c r="T17" i="12"/>
  <c r="L882" i="24" s="1"/>
  <c r="AH69" i="24"/>
  <c r="AL381" i="17"/>
  <c r="BA551" i="24" s="1"/>
  <c r="AP272" i="17"/>
  <c r="AD224" i="19"/>
  <c r="AZ381" i="24"/>
  <c r="AH207" i="17"/>
  <c r="Z389" i="24" s="1"/>
  <c r="AN276" i="19"/>
  <c r="AN290" i="19"/>
  <c r="BC701" i="24" s="1"/>
  <c r="AG97" i="19"/>
  <c r="Y637" i="24" s="1"/>
  <c r="AV175" i="24"/>
  <c r="BB317" i="19"/>
  <c r="Y287" i="19"/>
  <c r="Q698" i="24" s="1"/>
  <c r="AJ340" i="19"/>
  <c r="Z364" i="19"/>
  <c r="Z367" i="19" s="1"/>
  <c r="AA631" i="24"/>
  <c r="AG68" i="1"/>
  <c r="X57" i="24"/>
  <c r="AJ35" i="17"/>
  <c r="AF1016" i="24"/>
  <c r="AE1019" i="24"/>
  <c r="AA198" i="17"/>
  <c r="S378" i="24" s="1"/>
  <c r="S272" i="24"/>
  <c r="AA151" i="17"/>
  <c r="S334" i="24" s="1"/>
  <c r="AE91" i="17"/>
  <c r="AA18" i="18"/>
  <c r="AA106" i="17"/>
  <c r="S295" i="24" s="1"/>
  <c r="AZ447" i="19"/>
  <c r="AY454" i="19"/>
  <c r="AH136" i="19"/>
  <c r="Z655" i="24" s="1"/>
  <c r="AI184" i="1"/>
  <c r="AA170" i="24" s="1"/>
  <c r="AY421" i="19"/>
  <c r="AY422" i="19" s="1"/>
  <c r="AB687" i="24"/>
  <c r="AA38" i="19"/>
  <c r="S589" i="24" s="1"/>
  <c r="AL393" i="17"/>
  <c r="BA563" i="24" s="1"/>
  <c r="AN278" i="19"/>
  <c r="BC690" i="24" s="1"/>
  <c r="BA447" i="19"/>
  <c r="Z262" i="17"/>
  <c r="R439" i="24" s="1"/>
  <c r="AI97" i="19"/>
  <c r="AA637" i="24" s="1"/>
  <c r="AW350" i="19"/>
  <c r="AG695" i="24"/>
  <c r="AL179" i="17"/>
  <c r="AP179" i="17" s="1"/>
  <c r="BE361" i="24" s="1"/>
  <c r="BA366" i="24"/>
  <c r="AZ309" i="19"/>
  <c r="BA308" i="19"/>
  <c r="AZ445" i="19"/>
  <c r="AI658" i="24"/>
  <c r="AY348" i="19"/>
  <c r="AM57" i="19"/>
  <c r="BB608" i="24" s="1"/>
  <c r="AB106" i="17"/>
  <c r="T295" i="24" s="1"/>
  <c r="J257" i="24"/>
  <c r="AW136" i="1"/>
  <c r="AG122" i="24" s="1"/>
  <c r="AV205" i="15"/>
  <c r="AL146" i="17"/>
  <c r="BA330" i="24" s="1"/>
  <c r="AI110" i="17"/>
  <c r="AC276" i="19"/>
  <c r="U688" i="24" s="1"/>
  <c r="AB467" i="24"/>
  <c r="AD321" i="17"/>
  <c r="V492" i="24" s="1"/>
  <c r="AC105" i="17"/>
  <c r="U294" i="24" s="1"/>
  <c r="AB103" i="17"/>
  <c r="T292" i="24" s="1"/>
  <c r="AE321" i="17"/>
  <c r="W492" i="24" s="1"/>
  <c r="AE56" i="19"/>
  <c r="W607" i="24" s="1"/>
  <c r="AE276" i="19"/>
  <c r="W688" i="24" s="1"/>
  <c r="S687" i="24"/>
  <c r="AL324" i="17"/>
  <c r="AM327" i="17" s="1"/>
  <c r="AE282" i="17"/>
  <c r="W457" i="24" s="1"/>
  <c r="AK224" i="19"/>
  <c r="AJ148" i="17"/>
  <c r="AB332" i="24" s="1"/>
  <c r="AB1018" i="24"/>
  <c r="AK355" i="17"/>
  <c r="AZ525" i="24" s="1"/>
  <c r="BA357" i="24"/>
  <c r="AZ215" i="24"/>
  <c r="AU225" i="24"/>
  <c r="BA415" i="19"/>
  <c r="BB181" i="19"/>
  <c r="BA182" i="19"/>
  <c r="AL169" i="17"/>
  <c r="AP169" i="17" s="1"/>
  <c r="BE352" i="24" s="1"/>
  <c r="AM346" i="17"/>
  <c r="AC287" i="19"/>
  <c r="AX179" i="1"/>
  <c r="AH165" i="24" s="1"/>
  <c r="AC103" i="17"/>
  <c r="U292" i="24" s="1"/>
  <c r="T289" i="24"/>
  <c r="AB105" i="17"/>
  <c r="T294" i="24" s="1"/>
  <c r="Y21" i="18"/>
  <c r="Q737" i="24" s="1"/>
  <c r="AF26" i="19"/>
  <c r="AF27" i="19" s="1"/>
  <c r="X1014" i="24" s="1"/>
  <c r="AE305" i="17"/>
  <c r="W478" i="24" s="1"/>
  <c r="AC96" i="19"/>
  <c r="U636" i="24" s="1"/>
  <c r="AF213" i="1"/>
  <c r="AD238" i="17"/>
  <c r="AY156" i="19"/>
  <c r="AN148" i="17"/>
  <c r="AB171" i="1"/>
  <c r="AY74" i="19"/>
  <c r="AI623" i="24" s="1"/>
  <c r="AE68" i="1"/>
  <c r="W54" i="24" s="1"/>
  <c r="AD69" i="1"/>
  <c r="V55" i="24" s="1"/>
  <c r="V57" i="24"/>
  <c r="AF180" i="1"/>
  <c r="X166" i="24" s="1"/>
  <c r="AM348" i="17"/>
  <c r="AE304" i="17"/>
  <c r="W477" i="24" s="1"/>
  <c r="AX182" i="19"/>
  <c r="AY107" i="1"/>
  <c r="AI93" i="24" s="1"/>
  <c r="S495" i="24"/>
  <c r="AI304" i="17"/>
  <c r="AA477" i="24" s="1"/>
  <c r="AI112" i="17"/>
  <c r="AA303" i="24" s="1"/>
  <c r="AB235" i="17"/>
  <c r="T413" i="24" s="1"/>
  <c r="AB263" i="17"/>
  <c r="T440" i="24" s="1"/>
  <c r="AF303" i="17"/>
  <c r="X476" i="24" s="1"/>
  <c r="AA277" i="19"/>
  <c r="S689" i="24" s="1"/>
  <c r="AE279" i="19"/>
  <c r="W691" i="24" s="1"/>
  <c r="AF113" i="1"/>
  <c r="X99" i="24" s="1"/>
  <c r="BA178" i="19"/>
  <c r="AF277" i="19"/>
  <c r="X689" i="24" s="1"/>
  <c r="AD283" i="17"/>
  <c r="V458" i="24" s="1"/>
  <c r="Q1019" i="24"/>
  <c r="R1016" i="24"/>
  <c r="AC11" i="17"/>
  <c r="BE316" i="19"/>
  <c r="BE447" i="19" s="1"/>
  <c r="AM35" i="19"/>
  <c r="BB586" i="24" s="1"/>
  <c r="AY149" i="1"/>
  <c r="AI135" i="24" s="1"/>
  <c r="I257" i="24"/>
  <c r="AY257" i="17"/>
  <c r="AI434" i="24" s="1"/>
  <c r="AX421" i="19"/>
  <c r="AX422" i="19" s="1"/>
  <c r="AB96" i="19"/>
  <c r="T636" i="24" s="1"/>
  <c r="S650" i="24"/>
  <c r="AW141" i="19"/>
  <c r="AG660" i="24" s="1"/>
  <c r="AF279" i="19"/>
  <c r="X691" i="24" s="1"/>
  <c r="AE287" i="19"/>
  <c r="W698" i="24" s="1"/>
  <c r="AK354" i="17"/>
  <c r="AZ524" i="24" s="1"/>
  <c r="AN110" i="17"/>
  <c r="AJ226" i="19"/>
  <c r="AL160" i="17"/>
  <c r="BA347" i="24" s="1"/>
  <c r="AF296" i="17"/>
  <c r="X469" i="24" s="1"/>
  <c r="AN258" i="17"/>
  <c r="R434" i="24"/>
  <c r="AZ399" i="24"/>
  <c r="AK230" i="17"/>
  <c r="AZ408" i="24" s="1"/>
  <c r="AV88" i="24"/>
  <c r="BA78" i="24"/>
  <c r="BA77" i="24"/>
  <c r="AV87" i="24"/>
  <c r="AU145" i="24"/>
  <c r="AZ135" i="24"/>
  <c r="AD94" i="17"/>
  <c r="V283" i="24" s="1"/>
  <c r="BD447" i="19"/>
  <c r="AA260" i="17"/>
  <c r="S437" i="24" s="1"/>
  <c r="AY122" i="17"/>
  <c r="AI298" i="24" s="1"/>
  <c r="AD261" i="17"/>
  <c r="V438" i="24" s="1"/>
  <c r="BA503" i="24"/>
  <c r="Y338" i="24"/>
  <c r="AJ260" i="17"/>
  <c r="AB437" i="24" s="1"/>
  <c r="AB265" i="24"/>
  <c r="T31" i="23"/>
  <c r="L824" i="24" s="1"/>
  <c r="AJ156" i="17"/>
  <c r="AB343" i="24" s="1"/>
  <c r="AC286" i="17"/>
  <c r="U461" i="24" s="1"/>
  <c r="AH48" i="19"/>
  <c r="Z599" i="24" s="1"/>
  <c r="AC13" i="1"/>
  <c r="U11" i="24" s="1"/>
  <c r="Q1012" i="24"/>
  <c r="AE278" i="19"/>
  <c r="W690" i="24" s="1"/>
  <c r="AE23" i="1"/>
  <c r="W17" i="24" s="1"/>
  <c r="BA467" i="24"/>
  <c r="AW301" i="19"/>
  <c r="AF160" i="17"/>
  <c r="X347" i="24" s="1"/>
  <c r="AK226" i="19"/>
  <c r="AJ72" i="17"/>
  <c r="AN38" i="17" s="1"/>
  <c r="AN39" i="17" s="1"/>
  <c r="AA262" i="17"/>
  <c r="S439" i="24" s="1"/>
  <c r="Z263" i="17"/>
  <c r="Z264" i="17" s="1"/>
  <c r="AJ278" i="19"/>
  <c r="AB690" i="24" s="1"/>
  <c r="AU175" i="24"/>
  <c r="AC174" i="17"/>
  <c r="U338" i="24"/>
  <c r="AZ53" i="1"/>
  <c r="AJ69" i="24"/>
  <c r="AC72" i="17"/>
  <c r="AE35" i="17" s="1"/>
  <c r="AE36" i="17" s="1"/>
  <c r="AC224" i="19"/>
  <c r="AC226" i="19"/>
  <c r="AU239" i="24"/>
  <c r="AZ229" i="24"/>
  <c r="AW70" i="19"/>
  <c r="AG619" i="24" s="1"/>
  <c r="AW257" i="17"/>
  <c r="AW261" i="17" s="1"/>
  <c r="AG438" i="24" s="1"/>
  <c r="AD258" i="17"/>
  <c r="V435" i="24" s="1"/>
  <c r="X43" i="17"/>
  <c r="P253" i="24" s="1"/>
  <c r="T31" i="12"/>
  <c r="L896" i="24" s="1"/>
  <c r="AY59" i="17"/>
  <c r="AI257" i="24" s="1"/>
  <c r="AB98" i="19"/>
  <c r="T638" i="24" s="1"/>
  <c r="U634" i="24"/>
  <c r="AE340" i="19"/>
  <c r="W705" i="24" s="1"/>
  <c r="AW302" i="19"/>
  <c r="AD242" i="17"/>
  <c r="V420" i="24" s="1"/>
  <c r="AY223" i="19"/>
  <c r="AY226" i="19" s="1"/>
  <c r="AB473" i="24"/>
  <c r="Z69" i="1"/>
  <c r="R55" i="24" s="1"/>
  <c r="AA1018" i="24"/>
  <c r="Z321" i="17"/>
  <c r="R492" i="24" s="1"/>
  <c r="AU1018" i="24"/>
  <c r="AZ1018" i="24" s="1"/>
  <c r="BE1018" i="24" s="1"/>
  <c r="AK54" i="1"/>
  <c r="AU49" i="24"/>
  <c r="AV1015" i="24"/>
  <c r="BA1015" i="24" s="1"/>
  <c r="BF1015" i="24" s="1"/>
  <c r="AF286" i="17"/>
  <c r="X461" i="24" s="1"/>
  <c r="AZ79" i="24"/>
  <c r="AU89" i="24"/>
  <c r="AE72" i="17"/>
  <c r="AF224" i="19"/>
  <c r="AF226" i="19"/>
  <c r="AL68" i="1"/>
  <c r="AU67" i="24"/>
  <c r="AZ57" i="24"/>
  <c r="AK69" i="1"/>
  <c r="AY404" i="19"/>
  <c r="AG180" i="1"/>
  <c r="AZ44" i="19"/>
  <c r="AJ595" i="24" s="1"/>
  <c r="AD248" i="17"/>
  <c r="AL16" i="17"/>
  <c r="BA245" i="24" s="1"/>
  <c r="AF104" i="17"/>
  <c r="X293" i="24" s="1"/>
  <c r="AJ280" i="17"/>
  <c r="AJ281" i="17" s="1"/>
  <c r="AB456" i="24" s="1"/>
  <c r="AK270" i="17"/>
  <c r="AZ446" i="24" s="1"/>
  <c r="AA243" i="17"/>
  <c r="S421" i="24" s="1"/>
  <c r="AA634" i="24"/>
  <c r="AE277" i="19"/>
  <c r="W689" i="24" s="1"/>
  <c r="AN35" i="19"/>
  <c r="BC586" i="24" s="1"/>
  <c r="AU152" i="24"/>
  <c r="AI96" i="19"/>
  <c r="AA636" i="24" s="1"/>
  <c r="AK26" i="19"/>
  <c r="AU1013" i="24" s="1"/>
  <c r="AZ1013" i="24" s="1"/>
  <c r="BE1013" i="24" s="1"/>
  <c r="AM95" i="19"/>
  <c r="AY260" i="19"/>
  <c r="AW17" i="1"/>
  <c r="P181" i="1"/>
  <c r="H167" i="24" s="1"/>
  <c r="AE235" i="17"/>
  <c r="W413" i="24" s="1"/>
  <c r="Y165" i="24"/>
  <c r="AJ39" i="17"/>
  <c r="AA241" i="17"/>
  <c r="S419" i="24" s="1"/>
  <c r="AI13" i="1"/>
  <c r="AA11" i="24" s="1"/>
  <c r="BB253" i="19"/>
  <c r="AJ24" i="1"/>
  <c r="AJ80" i="1" s="1"/>
  <c r="AB66" i="24" s="1"/>
  <c r="AN280" i="17"/>
  <c r="AH27" i="1"/>
  <c r="AI54" i="1"/>
  <c r="AL157" i="1"/>
  <c r="AF39" i="17"/>
  <c r="AM97" i="19"/>
  <c r="AW292" i="15"/>
  <c r="AW294" i="15" s="1"/>
  <c r="AU205" i="15"/>
  <c r="AU206" i="15" s="1"/>
  <c r="AE148" i="17"/>
  <c r="W332" i="24" s="1"/>
  <c r="AI63" i="17"/>
  <c r="AA261" i="24" s="1"/>
  <c r="AA257" i="24"/>
  <c r="AH302" i="17"/>
  <c r="Z475" i="24" s="1"/>
  <c r="AN132" i="19"/>
  <c r="AK157" i="1"/>
  <c r="AU153" i="24" s="1"/>
  <c r="AB606" i="24"/>
  <c r="AI272" i="17"/>
  <c r="AA447" i="24"/>
  <c r="AX376" i="19"/>
  <c r="AF78" i="19"/>
  <c r="X627" i="24" s="1"/>
  <c r="AX277" i="15"/>
  <c r="AX202" i="15"/>
  <c r="AW215" i="15"/>
  <c r="AX176" i="15"/>
  <c r="AB213" i="1"/>
  <c r="AB231" i="1" s="1"/>
  <c r="T217" i="24" s="1"/>
  <c r="AF166" i="24"/>
  <c r="AV181" i="1"/>
  <c r="AF167" i="24" s="1"/>
  <c r="AH205" i="15"/>
  <c r="AH206" i="15" s="1"/>
  <c r="AA26" i="19"/>
  <c r="AA27" i="19" s="1"/>
  <c r="S1014" i="24" s="1"/>
  <c r="AH201" i="15"/>
  <c r="AH210" i="15"/>
  <c r="AH214" i="15" s="1"/>
  <c r="AH215" i="15" s="1"/>
  <c r="AF242" i="1"/>
  <c r="X228" i="24" s="1"/>
  <c r="AF231" i="1"/>
  <c r="X217" i="24" s="1"/>
  <c r="AI27" i="1"/>
  <c r="AI79" i="19"/>
  <c r="AA628" i="24" s="1"/>
  <c r="AH26" i="19"/>
  <c r="Z1013" i="24" s="1"/>
  <c r="AA626" i="24"/>
  <c r="S7" i="24"/>
  <c r="AA12" i="1"/>
  <c r="AA203" i="19" s="1"/>
  <c r="AE43" i="17"/>
  <c r="W253" i="24" s="1"/>
  <c r="AY249" i="19"/>
  <c r="X190" i="24"/>
  <c r="AV90" i="1"/>
  <c r="AF76" i="24" s="1"/>
  <c r="AC26" i="19"/>
  <c r="U1013" i="24" s="1"/>
  <c r="AI60" i="17"/>
  <c r="AJ69" i="17"/>
  <c r="AB266" i="24" s="1"/>
  <c r="AG103" i="17"/>
  <c r="Y292" i="24" s="1"/>
  <c r="AH239" i="17"/>
  <c r="Z417" i="24" s="1"/>
  <c r="T254" i="24"/>
  <c r="X669" i="24"/>
  <c r="AA21" i="1"/>
  <c r="S15" i="24" s="1"/>
  <c r="AO129" i="17"/>
  <c r="BD315" i="24" s="1"/>
  <c r="Z244" i="17"/>
  <c r="AB95" i="1"/>
  <c r="T81" i="24" s="1"/>
  <c r="AY215" i="19"/>
  <c r="AN134" i="19"/>
  <c r="AN97" i="19"/>
  <c r="AF111" i="24"/>
  <c r="AN261" i="17"/>
  <c r="AJ96" i="19"/>
  <c r="AB636" i="24" s="1"/>
  <c r="AY256" i="1"/>
  <c r="Y373" i="24"/>
  <c r="AG207" i="17"/>
  <c r="Y389" i="24" s="1"/>
  <c r="X254" i="24"/>
  <c r="W241" i="24"/>
  <c r="AF157" i="1"/>
  <c r="X142" i="24"/>
  <c r="Y122" i="24"/>
  <c r="AG134" i="1"/>
  <c r="Y120" i="24" s="1"/>
  <c r="AE1016" i="24"/>
  <c r="AD1019" i="24"/>
  <c r="Y185" i="17"/>
  <c r="Y169" i="17"/>
  <c r="AY243" i="1"/>
  <c r="AI229" i="24" s="1"/>
  <c r="AY67" i="19"/>
  <c r="AY93" i="1"/>
  <c r="AI79" i="24" s="1"/>
  <c r="T16" i="12"/>
  <c r="L881" i="24" s="1"/>
  <c r="T16" i="20"/>
  <c r="L953" i="24" s="1"/>
  <c r="T16" i="23"/>
  <c r="L809" i="24" s="1"/>
  <c r="AI202" i="24"/>
  <c r="AP33" i="19"/>
  <c r="BA33" i="19" s="1"/>
  <c r="AL24" i="1"/>
  <c r="BA585" i="24"/>
  <c r="T19" i="24"/>
  <c r="AB257" i="1"/>
  <c r="AH13" i="1"/>
  <c r="Z11" i="24" s="1"/>
  <c r="Z634" i="24"/>
  <c r="AE285" i="17"/>
  <c r="W460" i="24" s="1"/>
  <c r="AN113" i="17"/>
  <c r="AM207" i="19"/>
  <c r="AM36" i="19"/>
  <c r="BB587" i="24" s="1"/>
  <c r="AM329" i="17"/>
  <c r="AA128" i="19"/>
  <c r="AJ262" i="17"/>
  <c r="AB439" i="24" s="1"/>
  <c r="AH242" i="17"/>
  <c r="Z420" i="24" s="1"/>
  <c r="AI43" i="17"/>
  <c r="AA253" i="24" s="1"/>
  <c r="AW326" i="19"/>
  <c r="AC160" i="17"/>
  <c r="U347" i="24" s="1"/>
  <c r="AJ371" i="17"/>
  <c r="AB541" i="24" s="1"/>
  <c r="Z338" i="24"/>
  <c r="AG105" i="17"/>
  <c r="Y294" i="24" s="1"/>
  <c r="AE150" i="17"/>
  <c r="AF217" i="19"/>
  <c r="X680" i="24" s="1"/>
  <c r="AF27" i="1"/>
  <c r="X21" i="24" s="1"/>
  <c r="AH98" i="19"/>
  <c r="Z638" i="24" s="1"/>
  <c r="AX437" i="19"/>
  <c r="AK135" i="19"/>
  <c r="AZ654" i="24" s="1"/>
  <c r="AX454" i="19"/>
  <c r="AP68" i="1"/>
  <c r="AP71" i="1" s="1"/>
  <c r="AH353" i="17"/>
  <c r="Z523" i="24" s="1"/>
  <c r="AN95" i="19"/>
  <c r="AN304" i="17"/>
  <c r="AB434" i="24"/>
  <c r="AB634" i="24"/>
  <c r="AF65" i="19"/>
  <c r="AF136" i="19"/>
  <c r="X655" i="24" s="1"/>
  <c r="BA198" i="24"/>
  <c r="AV208" i="24"/>
  <c r="AZ257" i="19"/>
  <c r="BA256" i="19"/>
  <c r="AZ432" i="19"/>
  <c r="AA202" i="19"/>
  <c r="AA392" i="19"/>
  <c r="AM38" i="19"/>
  <c r="BB589" i="24" s="1"/>
  <c r="AX284" i="15"/>
  <c r="AX286" i="15" s="1"/>
  <c r="AA99" i="19"/>
  <c r="S639" i="24" s="1"/>
  <c r="AA272" i="19"/>
  <c r="AY221" i="1"/>
  <c r="AI207" i="24" s="1"/>
  <c r="AU215" i="15"/>
  <c r="AW325" i="19"/>
  <c r="AF101" i="17"/>
  <c r="X290" i="24" s="1"/>
  <c r="AB185" i="1"/>
  <c r="T171" i="24" s="1"/>
  <c r="AF103" i="17"/>
  <c r="X292" i="24" s="1"/>
  <c r="AE149" i="17"/>
  <c r="W333" i="24" s="1"/>
  <c r="AF43" i="17"/>
  <c r="X253" i="24" s="1"/>
  <c r="AG156" i="17"/>
  <c r="Y343" i="24" s="1"/>
  <c r="AI98" i="19"/>
  <c r="AA638" i="24" s="1"/>
  <c r="AB46" i="19"/>
  <c r="T597" i="24" s="1"/>
  <c r="AF22" i="1"/>
  <c r="X16" i="24" s="1"/>
  <c r="AA46" i="19"/>
  <c r="S597" i="24" s="1"/>
  <c r="AJ97" i="19"/>
  <c r="AB637" i="24" s="1"/>
  <c r="AY23" i="19"/>
  <c r="AI579" i="24" s="1"/>
  <c r="AO65" i="1"/>
  <c r="BD51" i="24" s="1"/>
  <c r="AW421" i="19"/>
  <c r="Z522" i="24"/>
  <c r="AJ98" i="19"/>
  <c r="AB638" i="24" s="1"/>
  <c r="AA135" i="24"/>
  <c r="AI112" i="1"/>
  <c r="T135" i="24"/>
  <c r="AB112" i="1"/>
  <c r="T98" i="24" s="1"/>
  <c r="AU1016" i="24"/>
  <c r="AZ1016" i="24" s="1"/>
  <c r="BE1016" i="24" s="1"/>
  <c r="AB1019" i="24"/>
  <c r="AI157" i="1"/>
  <c r="AA142" i="24"/>
  <c r="Z59" i="19"/>
  <c r="R610" i="24" s="1"/>
  <c r="R606" i="24"/>
  <c r="Y381" i="24"/>
  <c r="AG220" i="17"/>
  <c r="AJ206" i="19"/>
  <c r="AB670" i="24" s="1"/>
  <c r="AJ219" i="15"/>
  <c r="AJ218" i="15"/>
  <c r="Z151" i="24"/>
  <c r="AH171" i="1"/>
  <c r="Z157" i="24" s="1"/>
  <c r="AH154" i="17"/>
  <c r="AH317" i="15"/>
  <c r="AX119" i="1"/>
  <c r="AH105" i="24" s="1"/>
  <c r="AH146" i="24"/>
  <c r="AA54" i="1"/>
  <c r="S1018" i="24"/>
  <c r="AA157" i="24"/>
  <c r="AI180" i="1"/>
  <c r="AB142" i="24"/>
  <c r="AJ157" i="1"/>
  <c r="AW237" i="19"/>
  <c r="AW236" i="19"/>
  <c r="AB27" i="1"/>
  <c r="T626" i="24"/>
  <c r="AA26" i="1"/>
  <c r="S20" i="24" s="1"/>
  <c r="AA364" i="19"/>
  <c r="AA367" i="19" s="1"/>
  <c r="AA59" i="19"/>
  <c r="S610" i="24" s="1"/>
  <c r="AA57" i="19"/>
  <c r="S608" i="24" s="1"/>
  <c r="S606" i="24"/>
  <c r="X1012" i="24"/>
  <c r="X1011" i="24"/>
  <c r="X265" i="24"/>
  <c r="AF69" i="17"/>
  <c r="X266" i="24" s="1"/>
  <c r="Y284" i="19"/>
  <c r="Q696" i="24" s="1"/>
  <c r="Q695" i="24"/>
  <c r="Y285" i="19"/>
  <c r="Y350" i="19"/>
  <c r="Z284" i="19"/>
  <c r="R696" i="24" s="1"/>
  <c r="V66" i="17"/>
  <c r="U66" i="17"/>
  <c r="M263" i="24"/>
  <c r="W473" i="24"/>
  <c r="AF305" i="17"/>
  <c r="X478" i="24" s="1"/>
  <c r="AE306" i="17"/>
  <c r="AE238" i="17"/>
  <c r="AE241" i="17" s="1"/>
  <c r="W419" i="24" s="1"/>
  <c r="AD280" i="17"/>
  <c r="V455" i="24" s="1"/>
  <c r="AX279" i="17"/>
  <c r="V454" i="24"/>
  <c r="AD282" i="17"/>
  <c r="V457" i="24" s="1"/>
  <c r="AD284" i="17"/>
  <c r="V459" i="24" s="1"/>
  <c r="AE284" i="17"/>
  <c r="W459" i="24" s="1"/>
  <c r="AE154" i="17"/>
  <c r="AE317" i="15"/>
  <c r="AE309" i="15"/>
  <c r="AE343" i="17"/>
  <c r="AI309" i="15"/>
  <c r="AB623" i="24"/>
  <c r="AJ77" i="19"/>
  <c r="AK79" i="19" s="1"/>
  <c r="AZ628" i="24" s="1"/>
  <c r="AA57" i="24"/>
  <c r="AJ68" i="1"/>
  <c r="AI21" i="1"/>
  <c r="AA15" i="24" s="1"/>
  <c r="AA650" i="24"/>
  <c r="AY118" i="1"/>
  <c r="AI104" i="24" s="1"/>
  <c r="AI130" i="24"/>
  <c r="AY136" i="1"/>
  <c r="AI122" i="24" s="1"/>
  <c r="AN342" i="15"/>
  <c r="AJ379" i="17"/>
  <c r="AJ341" i="15"/>
  <c r="AJ394" i="17" s="1"/>
  <c r="AB564" i="24" s="1"/>
  <c r="AW352" i="19"/>
  <c r="AG714" i="24" s="1"/>
  <c r="AW353" i="19"/>
  <c r="AF713" i="24"/>
  <c r="X595" i="24"/>
  <c r="AF47" i="19"/>
  <c r="X598" i="24" s="1"/>
  <c r="AF45" i="19"/>
  <c r="X596" i="24" s="1"/>
  <c r="Q595" i="24"/>
  <c r="Y25" i="1"/>
  <c r="AD288" i="17"/>
  <c r="AD322" i="15"/>
  <c r="AI154" i="17"/>
  <c r="AI315" i="15"/>
  <c r="AI161" i="17" s="1"/>
  <c r="AH266" i="17"/>
  <c r="AH303" i="15"/>
  <c r="AH275" i="17" s="1"/>
  <c r="Z450" i="24" s="1"/>
  <c r="AF300" i="15"/>
  <c r="AF109" i="17"/>
  <c r="AK342" i="15"/>
  <c r="AG379" i="17"/>
  <c r="AY340" i="15"/>
  <c r="Z361" i="17"/>
  <c r="AW324" i="15"/>
  <c r="AW326" i="15" s="1"/>
  <c r="AX189" i="15"/>
  <c r="BA151" i="24"/>
  <c r="AV161" i="24"/>
  <c r="AL112" i="1"/>
  <c r="AL171" i="1"/>
  <c r="AL346" i="17"/>
  <c r="BA516" i="24" s="1"/>
  <c r="AL397" i="17"/>
  <c r="BA567" i="24" s="1"/>
  <c r="AU103" i="24"/>
  <c r="AZ93" i="24"/>
  <c r="AK143" i="19"/>
  <c r="AK144" i="19" s="1"/>
  <c r="AZ662" i="24" s="1"/>
  <c r="AK352" i="17"/>
  <c r="AK353" i="17" s="1"/>
  <c r="AZ523" i="24" s="1"/>
  <c r="AZ521" i="24"/>
  <c r="AJ45" i="19"/>
  <c r="AB596" i="24" s="1"/>
  <c r="AZ482" i="24"/>
  <c r="AK311" i="17"/>
  <c r="AZ483" i="24" s="1"/>
  <c r="AC272" i="19"/>
  <c r="U7" i="24"/>
  <c r="AW365" i="15"/>
  <c r="AW364" i="15"/>
  <c r="AH150" i="24"/>
  <c r="AX120" i="1"/>
  <c r="AH106" i="24" s="1"/>
  <c r="AN250" i="17"/>
  <c r="AJ251" i="17"/>
  <c r="AB428" i="24" s="1"/>
  <c r="AV166" i="24"/>
  <c r="BA156" i="24"/>
  <c r="AE201" i="17"/>
  <c r="AE333" i="15"/>
  <c r="X424" i="24"/>
  <c r="AG251" i="17"/>
  <c r="Y428" i="24" s="1"/>
  <c r="AI331" i="15"/>
  <c r="AI208" i="17" s="1"/>
  <c r="AI201" i="17"/>
  <c r="AF149" i="17"/>
  <c r="X333" i="24" s="1"/>
  <c r="AE83" i="17"/>
  <c r="AI84" i="17" s="1"/>
  <c r="AE12" i="18"/>
  <c r="AF150" i="17"/>
  <c r="AE145" i="17"/>
  <c r="AX144" i="17"/>
  <c r="W328" i="24"/>
  <c r="AF147" i="17"/>
  <c r="X331" i="24" s="1"/>
  <c r="AJ104" i="17"/>
  <c r="AB293" i="24" s="1"/>
  <c r="AF105" i="17"/>
  <c r="X294" i="24" s="1"/>
  <c r="X289" i="24"/>
  <c r="AF263" i="17"/>
  <c r="X440" i="24" s="1"/>
  <c r="AF83" i="17"/>
  <c r="AF235" i="17"/>
  <c r="X413" i="24" s="1"/>
  <c r="AJ101" i="17"/>
  <c r="AB290" i="24" s="1"/>
  <c r="AF9" i="18"/>
  <c r="AF106" i="17"/>
  <c r="X295" i="24" s="1"/>
  <c r="Y279" i="24"/>
  <c r="AH94" i="17"/>
  <c r="Z283" i="24" s="1"/>
  <c r="AG93" i="17"/>
  <c r="Y282" i="24" s="1"/>
  <c r="AK93" i="17"/>
  <c r="AZ282" i="24" s="1"/>
  <c r="AG94" i="17"/>
  <c r="Y283" i="24" s="1"/>
  <c r="AD361" i="17"/>
  <c r="AX324" i="15"/>
  <c r="AX326" i="15" s="1"/>
  <c r="AD326" i="15"/>
  <c r="AH326" i="15"/>
  <c r="AL10" i="1"/>
  <c r="AL68" i="17"/>
  <c r="BA265" i="24" s="1"/>
  <c r="AL9" i="17"/>
  <c r="BA240" i="24"/>
  <c r="AU208" i="24"/>
  <c r="AZ198" i="24"/>
  <c r="AZ77" i="24"/>
  <c r="AU87" i="24"/>
  <c r="AW165" i="1"/>
  <c r="AA122" i="24"/>
  <c r="AI134" i="1"/>
  <c r="AA120" i="24" s="1"/>
  <c r="AX118" i="1"/>
  <c r="AH104" i="24" s="1"/>
  <c r="AX136" i="1"/>
  <c r="AH130" i="24"/>
  <c r="Z1019" i="24"/>
  <c r="AA1016" i="24"/>
  <c r="AF287" i="19"/>
  <c r="X687" i="24"/>
  <c r="AF23" i="1"/>
  <c r="X17" i="24" s="1"/>
  <c r="AJ276" i="19"/>
  <c r="AB688" i="24" s="1"/>
  <c r="S634" i="24"/>
  <c r="AE95" i="19"/>
  <c r="W635" i="24" s="1"/>
  <c r="AA13" i="1"/>
  <c r="S11" i="24" s="1"/>
  <c r="AH320" i="15"/>
  <c r="AH297" i="17" s="1"/>
  <c r="Z470" i="24" s="1"/>
  <c r="AH288" i="17"/>
  <c r="R454" i="24"/>
  <c r="AA282" i="17"/>
  <c r="S457" i="24" s="1"/>
  <c r="Z284" i="17"/>
  <c r="R459" i="24" s="1"/>
  <c r="Z282" i="17"/>
  <c r="R457" i="24" s="1"/>
  <c r="AA284" i="17"/>
  <c r="S459" i="24" s="1"/>
  <c r="AW279" i="17"/>
  <c r="Z285" i="17"/>
  <c r="AD305" i="15"/>
  <c r="AD266" i="17"/>
  <c r="Y379" i="17"/>
  <c r="AW340" i="15"/>
  <c r="AW342" i="15" s="1"/>
  <c r="BA207" i="24"/>
  <c r="AV217" i="24"/>
  <c r="AV115" i="24"/>
  <c r="BA105" i="24"/>
  <c r="AO44" i="19"/>
  <c r="AZ595" i="24"/>
  <c r="AK48" i="19"/>
  <c r="AZ599" i="24" s="1"/>
  <c r="AK46" i="19"/>
  <c r="AZ597" i="24" s="1"/>
  <c r="AY365" i="15"/>
  <c r="AY364" i="15"/>
  <c r="AY350" i="19"/>
  <c r="AY304" i="19"/>
  <c r="AZ304" i="19" s="1"/>
  <c r="AI695" i="24"/>
  <c r="AJ267" i="17"/>
  <c r="AJ269" i="17"/>
  <c r="AB445" i="24" s="1"/>
  <c r="AB442" i="24"/>
  <c r="AJ271" i="17"/>
  <c r="AI113" i="17"/>
  <c r="AA304" i="24" s="1"/>
  <c r="AJ113" i="17"/>
  <c r="AB304" i="24" s="1"/>
  <c r="AY109" i="17"/>
  <c r="AI300" i="24" s="1"/>
  <c r="Y135" i="24"/>
  <c r="AG157" i="1"/>
  <c r="AG181" i="1" s="1"/>
  <c r="Y167" i="24" s="1"/>
  <c r="AK160" i="17"/>
  <c r="AZ347" i="24" s="1"/>
  <c r="AZ342" i="24"/>
  <c r="AL11" i="17"/>
  <c r="BA280" i="24"/>
  <c r="AF310" i="15"/>
  <c r="AF351" i="17"/>
  <c r="AD357" i="17"/>
  <c r="V527" i="24" s="1"/>
  <c r="AD118" i="17"/>
  <c r="R440" i="24"/>
  <c r="Z151" i="17"/>
  <c r="R334" i="24" s="1"/>
  <c r="AA88" i="17"/>
  <c r="S277" i="24" s="1"/>
  <c r="R272" i="24"/>
  <c r="Z106" i="17"/>
  <c r="R295" i="24" s="1"/>
  <c r="AA86" i="17"/>
  <c r="S275" i="24" s="1"/>
  <c r="Z18" i="18"/>
  <c r="AD91" i="17"/>
  <c r="Z86" i="17"/>
  <c r="R275" i="24" s="1"/>
  <c r="AN315" i="15"/>
  <c r="AN161" i="17" s="1"/>
  <c r="AN154" i="17"/>
  <c r="AN155" i="17" s="1"/>
  <c r="AN156" i="17" s="1"/>
  <c r="AK346" i="17"/>
  <c r="AZ516" i="24" s="1"/>
  <c r="AJ397" i="17"/>
  <c r="AB567" i="24" s="1"/>
  <c r="AB513" i="24"/>
  <c r="AJ324" i="17"/>
  <c r="AK348" i="17"/>
  <c r="AZ518" i="24" s="1"/>
  <c r="AJ344" i="17"/>
  <c r="AN345" i="17" s="1"/>
  <c r="AB198" i="24"/>
  <c r="AJ213" i="1"/>
  <c r="AJ285" i="17"/>
  <c r="AJ283" i="17"/>
  <c r="AB458" i="24" s="1"/>
  <c r="AL31" i="15"/>
  <c r="AL121" i="15"/>
  <c r="AL198" i="15"/>
  <c r="AL206" i="15" s="1"/>
  <c r="AL209" i="15"/>
  <c r="AL215" i="15" s="1"/>
  <c r="AL219" i="15" s="1"/>
  <c r="AJ12" i="18"/>
  <c r="AB328" i="24"/>
  <c r="AJ83" i="17"/>
  <c r="AJ151" i="17" s="1"/>
  <c r="AB334" i="24" s="1"/>
  <c r="AJ235" i="17"/>
  <c r="AB413" i="24" s="1"/>
  <c r="AK149" i="17"/>
  <c r="AZ333" i="24" s="1"/>
  <c r="AK147" i="17"/>
  <c r="AZ331" i="24" s="1"/>
  <c r="AJ145" i="17"/>
  <c r="AN146" i="17" s="1"/>
  <c r="AK150" i="17"/>
  <c r="AX166" i="19"/>
  <c r="AX165" i="19"/>
  <c r="Y219" i="15"/>
  <c r="Y218" i="15"/>
  <c r="AN336" i="15"/>
  <c r="AN318" i="17" s="1"/>
  <c r="AN309" i="17"/>
  <c r="AN303" i="15"/>
  <c r="AN275" i="17" s="1"/>
  <c r="AN266" i="17"/>
  <c r="AN270" i="17" s="1"/>
  <c r="AH129" i="15"/>
  <c r="AH138" i="15" s="1"/>
  <c r="AH156" i="15" s="1"/>
  <c r="AH159" i="15" s="1"/>
  <c r="AH196" i="1"/>
  <c r="AN201" i="17"/>
  <c r="AN202" i="17" s="1"/>
  <c r="AN203" i="17" s="1"/>
  <c r="AN331" i="15"/>
  <c r="AN208" i="17" s="1"/>
  <c r="AA31" i="15"/>
  <c r="AA209" i="15"/>
  <c r="AA198" i="15"/>
  <c r="AJ305" i="17"/>
  <c r="AB478" i="24" s="1"/>
  <c r="AY300" i="17"/>
  <c r="AY301" i="17" s="1"/>
  <c r="AJ304" i="17"/>
  <c r="AB477" i="24" s="1"/>
  <c r="AJ306" i="17"/>
  <c r="AJ303" i="17"/>
  <c r="AB476" i="24" s="1"/>
  <c r="AJ301" i="17"/>
  <c r="AB474" i="24" s="1"/>
  <c r="AJ238" i="17"/>
  <c r="AJ242" i="17" s="1"/>
  <c r="AB420" i="24" s="1"/>
  <c r="AJ321" i="17"/>
  <c r="AB492" i="24" s="1"/>
  <c r="AJ263" i="17"/>
  <c r="AJ258" i="17"/>
  <c r="AN259" i="17" s="1"/>
  <c r="AJ197" i="17"/>
  <c r="AJ194" i="17"/>
  <c r="AB375" i="24" s="1"/>
  <c r="AJ15" i="18"/>
  <c r="AJ196" i="17"/>
  <c r="AB377" i="24" s="1"/>
  <c r="AY191" i="17"/>
  <c r="AY195" i="17" s="1"/>
  <c r="AI376" i="24" s="1"/>
  <c r="AJ192" i="17"/>
  <c r="AJ193" i="17" s="1"/>
  <c r="AB374" i="24" s="1"/>
  <c r="AJ195" i="17"/>
  <c r="AB376" i="24" s="1"/>
  <c r="AK194" i="17"/>
  <c r="AZ375" i="24" s="1"/>
  <c r="AK196" i="17"/>
  <c r="AZ377" i="24" s="1"/>
  <c r="AJ212" i="17"/>
  <c r="AB372" i="24"/>
  <c r="AK197" i="17"/>
  <c r="AN351" i="17"/>
  <c r="AN308" i="15"/>
  <c r="AN358" i="17" s="1"/>
  <c r="AN320" i="15"/>
  <c r="AN297" i="17" s="1"/>
  <c r="AN288" i="17"/>
  <c r="AH33" i="15"/>
  <c r="AH34" i="15"/>
  <c r="AX34" i="15"/>
  <c r="AX33" i="15"/>
  <c r="Z1011" i="24"/>
  <c r="Z1012" i="24"/>
  <c r="O257" i="24"/>
  <c r="AZ207" i="24"/>
  <c r="AU217" i="24"/>
  <c r="AU1011" i="24"/>
  <c r="AZ1011" i="24" s="1"/>
  <c r="BE1011" i="24" s="1"/>
  <c r="AU1012" i="24"/>
  <c r="AZ1012" i="24" s="1"/>
  <c r="BE1012" i="24" s="1"/>
  <c r="AY349" i="19"/>
  <c r="AI677" i="24"/>
  <c r="AY65" i="17"/>
  <c r="AY239" i="19"/>
  <c r="AZ239" i="19" s="1"/>
  <c r="Q687" i="24"/>
  <c r="Y23" i="1"/>
  <c r="Q17" i="24" s="1"/>
  <c r="U8" i="24"/>
  <c r="AC12" i="1"/>
  <c r="AY131" i="19"/>
  <c r="Y650" i="24"/>
  <c r="AG21" i="1"/>
  <c r="Y15" i="24" s="1"/>
  <c r="AK134" i="19"/>
  <c r="AZ653" i="24" s="1"/>
  <c r="Q585" i="24"/>
  <c r="Y24" i="1"/>
  <c r="T157" i="24"/>
  <c r="AB180" i="1"/>
  <c r="T166" i="24" s="1"/>
  <c r="AY92" i="1"/>
  <c r="AI78" i="24" s="1"/>
  <c r="AI197" i="24"/>
  <c r="AA105" i="24"/>
  <c r="Z135" i="24"/>
  <c r="AH112" i="1"/>
  <c r="AH23" i="1"/>
  <c r="Z17" i="24" s="1"/>
  <c r="AH287" i="19"/>
  <c r="Z698" i="24" s="1"/>
  <c r="Z687" i="24"/>
  <c r="Y585" i="24"/>
  <c r="AG24" i="1"/>
  <c r="AG35" i="19"/>
  <c r="Y586" i="24" s="1"/>
  <c r="AG37" i="19"/>
  <c r="Y588" i="24" s="1"/>
  <c r="AV156" i="19"/>
  <c r="AW157" i="19" s="1"/>
  <c r="AW154" i="19"/>
  <c r="AW153" i="19"/>
  <c r="U1015" i="24"/>
  <c r="AB54" i="1"/>
  <c r="T1018" i="24"/>
  <c r="S595" i="24"/>
  <c r="AB48" i="19"/>
  <c r="T599" i="24" s="1"/>
  <c r="AJ143" i="19"/>
  <c r="AJ21" i="1"/>
  <c r="AB15" i="24" s="1"/>
  <c r="AB650" i="24"/>
  <c r="AJ133" i="19"/>
  <c r="AB652" i="24" s="1"/>
  <c r="AJ135" i="19"/>
  <c r="AB654" i="24" s="1"/>
  <c r="AK133" i="19"/>
  <c r="AZ652" i="24" s="1"/>
  <c r="U1011" i="24"/>
  <c r="U1012" i="24"/>
  <c r="AZ106" i="24"/>
  <c r="AU116" i="24"/>
  <c r="AL37" i="19"/>
  <c r="BA588" i="24" s="1"/>
  <c r="AH24" i="1"/>
  <c r="Z585" i="24"/>
  <c r="AH36" i="19"/>
  <c r="Z587" i="24" s="1"/>
  <c r="AH38" i="19"/>
  <c r="Z589" i="24" s="1"/>
  <c r="AL35" i="19"/>
  <c r="BA586" i="24" s="1"/>
  <c r="AV1019" i="24"/>
  <c r="BA1019" i="24" s="1"/>
  <c r="BF1019" i="24" s="1"/>
  <c r="AW1016" i="24"/>
  <c r="BB1016" i="24" s="1"/>
  <c r="BG1016" i="24" s="1"/>
  <c r="AV50" i="24"/>
  <c r="BA252" i="24"/>
  <c r="AL43" i="17"/>
  <c r="BA253" i="24" s="1"/>
  <c r="AI135" i="19"/>
  <c r="AA654" i="24" s="1"/>
  <c r="AH133" i="19"/>
  <c r="Z652" i="24" s="1"/>
  <c r="AH135" i="19"/>
  <c r="Z654" i="24" s="1"/>
  <c r="Z650" i="24"/>
  <c r="AI68" i="1"/>
  <c r="Z57" i="24"/>
  <c r="BA93" i="24"/>
  <c r="AV103" i="24"/>
  <c r="AY156" i="1"/>
  <c r="AI142" i="24" s="1"/>
  <c r="AI140" i="24"/>
  <c r="AH141" i="24"/>
  <c r="AX156" i="1"/>
  <c r="AH142" i="24" s="1"/>
  <c r="AB1012" i="24"/>
  <c r="AB1011" i="24"/>
  <c r="AW179" i="19"/>
  <c r="AW178" i="19"/>
  <c r="AF658" i="24"/>
  <c r="AV348" i="19"/>
  <c r="AC35" i="19"/>
  <c r="U586" i="24" s="1"/>
  <c r="U585" i="24"/>
  <c r="AC37" i="19"/>
  <c r="U588" i="24" s="1"/>
  <c r="AC24" i="1"/>
  <c r="AC98" i="19"/>
  <c r="U638" i="24" s="1"/>
  <c r="AC97" i="19"/>
  <c r="U637" i="24" s="1"/>
  <c r="AC95" i="19"/>
  <c r="U635" i="24" s="1"/>
  <c r="Y245" i="24"/>
  <c r="AA80" i="1"/>
  <c r="S66" i="24" s="1"/>
  <c r="S18" i="24"/>
  <c r="AZ121" i="24"/>
  <c r="AU131" i="24"/>
  <c r="AK134" i="1"/>
  <c r="AA254" i="24"/>
  <c r="Z165" i="24"/>
  <c r="AH180" i="1"/>
  <c r="Z166" i="24" s="1"/>
  <c r="Z142" i="24"/>
  <c r="AH157" i="1"/>
  <c r="AH286" i="15"/>
  <c r="AH247" i="17" s="1"/>
  <c r="AH248" i="17" s="1"/>
  <c r="AY284" i="15"/>
  <c r="AY286" i="15" s="1"/>
  <c r="AX237" i="19"/>
  <c r="AX236" i="19"/>
  <c r="AY237" i="19"/>
  <c r="AY236" i="19"/>
  <c r="W254" i="24"/>
  <c r="T207" i="24"/>
  <c r="AB234" i="1"/>
  <c r="T142" i="24"/>
  <c r="AB157" i="1"/>
  <c r="AH96" i="19"/>
  <c r="Z636" i="24" s="1"/>
  <c r="AG95" i="19"/>
  <c r="Y635" i="24" s="1"/>
  <c r="AY94" i="19"/>
  <c r="Z223" i="19"/>
  <c r="AA225" i="19"/>
  <c r="AA223" i="19" s="1"/>
  <c r="AK171" i="1"/>
  <c r="AZ151" i="24"/>
  <c r="AU161" i="24"/>
  <c r="AK112" i="1"/>
  <c r="AA19" i="24"/>
  <c r="AI257" i="1"/>
  <c r="AZ156" i="24"/>
  <c r="AU166" i="24"/>
  <c r="AP78" i="19"/>
  <c r="BE627" i="24" s="1"/>
  <c r="AL27" i="1"/>
  <c r="AO78" i="19"/>
  <c r="BD627" i="24" s="1"/>
  <c r="AK27" i="1"/>
  <c r="AD23" i="17"/>
  <c r="AH134" i="1"/>
  <c r="Z120" i="24" s="1"/>
  <c r="AJ23" i="17"/>
  <c r="AN205" i="17"/>
  <c r="AC263" i="17"/>
  <c r="AG264" i="17" s="1"/>
  <c r="AA385" i="17"/>
  <c r="S555" i="24" s="1"/>
  <c r="AA349" i="17"/>
  <c r="S519" i="24" s="1"/>
  <c r="X1013" i="24"/>
  <c r="AO218" i="17"/>
  <c r="BD397" i="24" s="1"/>
  <c r="Y265" i="24"/>
  <c r="AG69" i="17"/>
  <c r="Y266" i="24" s="1"/>
  <c r="AL264" i="17"/>
  <c r="Z440" i="24"/>
  <c r="AN131" i="17"/>
  <c r="AN139" i="17" s="1"/>
  <c r="AN133" i="17" s="1"/>
  <c r="BC298" i="24"/>
  <c r="AN302" i="17"/>
  <c r="AO314" i="17"/>
  <c r="BD486" i="24" s="1"/>
  <c r="AA330" i="17"/>
  <c r="S501" i="24" s="1"/>
  <c r="AZ394" i="24"/>
  <c r="M254" i="24"/>
  <c r="AB298" i="24"/>
  <c r="AJ131" i="17"/>
  <c r="AL274" i="17"/>
  <c r="BA449" i="24" s="1"/>
  <c r="BA435" i="24"/>
  <c r="AN128" i="17"/>
  <c r="BC314" i="24" s="1"/>
  <c r="AN126" i="17"/>
  <c r="BC311" i="24"/>
  <c r="AP314" i="17"/>
  <c r="BE486" i="24" s="1"/>
  <c r="AF241" i="24"/>
  <c r="AN375" i="17"/>
  <c r="AN363" i="17"/>
  <c r="V486" i="24"/>
  <c r="AH315" i="17"/>
  <c r="Q265" i="24"/>
  <c r="AC69" i="17"/>
  <c r="U266" i="24" s="1"/>
  <c r="AN371" i="17"/>
  <c r="AO30" i="19"/>
  <c r="BD582" i="24" s="1"/>
  <c r="AW404" i="19"/>
  <c r="AY72" i="17"/>
  <c r="AY183" i="19"/>
  <c r="AO52" i="19"/>
  <c r="BD603" i="24" s="1"/>
  <c r="BC252" i="19"/>
  <c r="BC431" i="19" s="1"/>
  <c r="AM48" i="19"/>
  <c r="BB599" i="24" s="1"/>
  <c r="AG570" i="24"/>
  <c r="AX8" i="19"/>
  <c r="AW5" i="19"/>
  <c r="AN343" i="19"/>
  <c r="AN341" i="19"/>
  <c r="AY301" i="19"/>
  <c r="AX301" i="19"/>
  <c r="AY302" i="19"/>
  <c r="AL45" i="19"/>
  <c r="BA596" i="24" s="1"/>
  <c r="AW25" i="19"/>
  <c r="AG1011" i="24" s="1"/>
  <c r="AW422" i="19"/>
  <c r="AX404" i="19"/>
  <c r="AX304" i="19"/>
  <c r="AX306" i="19" s="1"/>
  <c r="AM46" i="19"/>
  <c r="BB597" i="24" s="1"/>
  <c r="AX438" i="19"/>
  <c r="AQ147" i="1"/>
  <c r="AN61" i="17"/>
  <c r="AN63" i="17"/>
  <c r="AJ61" i="17"/>
  <c r="AB259" i="24" s="1"/>
  <c r="AN62" i="17"/>
  <c r="AN60" i="17"/>
  <c r="Z6" i="17"/>
  <c r="N238" i="24"/>
  <c r="AN111" i="17"/>
  <c r="V252" i="24"/>
  <c r="AH43" i="17"/>
  <c r="Z253" i="24" s="1"/>
  <c r="AD43" i="17"/>
  <c r="V253" i="24" s="1"/>
  <c r="AN115" i="17"/>
  <c r="AN102" i="17"/>
  <c r="AF18" i="1"/>
  <c r="AF19" i="1" s="1"/>
  <c r="X14" i="24" s="1"/>
  <c r="AF203" i="19"/>
  <c r="AW239" i="19"/>
  <c r="AW241" i="19" s="1"/>
  <c r="AP25" i="1"/>
  <c r="BE595" i="24"/>
  <c r="AP48" i="19"/>
  <c r="BE599" i="24" s="1"/>
  <c r="AP46" i="19"/>
  <c r="BE597" i="24" s="1"/>
  <c r="AP45" i="19"/>
  <c r="BE596" i="24" s="1"/>
  <c r="AQ46" i="19"/>
  <c r="BF597" i="24" s="1"/>
  <c r="AQ48" i="19"/>
  <c r="BF599" i="24" s="1"/>
  <c r="BG585" i="24"/>
  <c r="AO31" i="19"/>
  <c r="BD583" i="24" s="1"/>
  <c r="AQ178" i="1"/>
  <c r="BE164" i="24"/>
  <c r="AQ154" i="1"/>
  <c r="BE140" i="24"/>
  <c r="AQ176" i="1"/>
  <c r="BE162" i="24"/>
  <c r="BD624" i="24"/>
  <c r="AP75" i="19"/>
  <c r="W482" i="24"/>
  <c r="AI311" i="17"/>
  <c r="AA483" i="24" s="1"/>
  <c r="Z669" i="24"/>
  <c r="AH340" i="19"/>
  <c r="AH345" i="19" s="1"/>
  <c r="Z710" i="24" s="1"/>
  <c r="AH22" i="1"/>
  <c r="Z16" i="24" s="1"/>
  <c r="AH217" i="19"/>
  <c r="Z680" i="24" s="1"/>
  <c r="BB178" i="19"/>
  <c r="BC177" i="19"/>
  <c r="BB414" i="19"/>
  <c r="X540" i="24"/>
  <c r="AF375" i="17"/>
  <c r="X545" i="24" s="1"/>
  <c r="BA495" i="24"/>
  <c r="AL349" i="17"/>
  <c r="BA519" i="24" s="1"/>
  <c r="AL367" i="17"/>
  <c r="BA537" i="24" s="1"/>
  <c r="T357" i="24"/>
  <c r="AB185" i="17"/>
  <c r="AH215" i="17"/>
  <c r="AH218" i="17" s="1"/>
  <c r="Z397" i="24" s="1"/>
  <c r="AH230" i="17"/>
  <c r="Z408" i="24" s="1"/>
  <c r="Z399" i="24"/>
  <c r="BD447" i="24"/>
  <c r="AO272" i="17"/>
  <c r="AO26" i="1"/>
  <c r="BD606" i="24"/>
  <c r="AO56" i="19"/>
  <c r="BD607" i="24" s="1"/>
  <c r="AO364" i="19"/>
  <c r="AO367" i="19" s="1"/>
  <c r="AO54" i="19"/>
  <c r="BD605" i="24" s="1"/>
  <c r="AO285" i="19"/>
  <c r="AP174" i="1"/>
  <c r="BD160" i="24"/>
  <c r="AP155" i="1"/>
  <c r="BD141" i="24"/>
  <c r="BE623" i="24"/>
  <c r="AQ74" i="19"/>
  <c r="AO32" i="19"/>
  <c r="AH1018" i="24"/>
  <c r="AI1015" i="24"/>
  <c r="Y522" i="24"/>
  <c r="AG118" i="17"/>
  <c r="AJ334" i="17"/>
  <c r="X495" i="24"/>
  <c r="AF330" i="17"/>
  <c r="AF385" i="17"/>
  <c r="X555" i="24" s="1"/>
  <c r="AJ328" i="17"/>
  <c r="AB499" i="24" s="1"/>
  <c r="AF349" i="17"/>
  <c r="X519" i="24" s="1"/>
  <c r="AF367" i="17"/>
  <c r="X537" i="24" s="1"/>
  <c r="AB103" i="1"/>
  <c r="S357" i="24"/>
  <c r="AA185" i="17"/>
  <c r="AA169" i="17"/>
  <c r="AG338" i="24"/>
  <c r="AW14" i="18"/>
  <c r="AG730" i="24" s="1"/>
  <c r="AO36" i="19"/>
  <c r="BD587" i="24" s="1"/>
  <c r="AO57" i="19"/>
  <c r="BD608" i="24" s="1"/>
  <c r="AQ168" i="1"/>
  <c r="BE154" i="24"/>
  <c r="AQ152" i="1"/>
  <c r="BE138" i="24"/>
  <c r="AQ163" i="1"/>
  <c r="BE149" i="24"/>
  <c r="V1016" i="24"/>
  <c r="U1019" i="24"/>
  <c r="Z185" i="17"/>
  <c r="Z169" i="17"/>
  <c r="R357" i="24"/>
  <c r="AP153" i="1"/>
  <c r="BD139" i="24"/>
  <c r="AP26" i="1"/>
  <c r="BE606" i="24"/>
  <c r="AP56" i="19"/>
  <c r="BE607" i="24" s="1"/>
  <c r="AP59" i="19"/>
  <c r="BE610" i="24" s="1"/>
  <c r="AP57" i="19"/>
  <c r="BE608" i="24" s="1"/>
  <c r="AP364" i="19"/>
  <c r="AP367" i="19" s="1"/>
  <c r="AQ57" i="19"/>
  <c r="BF608" i="24" s="1"/>
  <c r="AQ59" i="19"/>
  <c r="BF610" i="24" s="1"/>
  <c r="BD585" i="24"/>
  <c r="AO35" i="19"/>
  <c r="BD586" i="24" s="1"/>
  <c r="AO24" i="1"/>
  <c r="AO38" i="19"/>
  <c r="BD589" i="24" s="1"/>
  <c r="AR26" i="1"/>
  <c r="BG20" i="24" s="1"/>
  <c r="BG606" i="24"/>
  <c r="AO141" i="19"/>
  <c r="BD660" i="24" s="1"/>
  <c r="BD658" i="24"/>
  <c r="AR147" i="1"/>
  <c r="BF133" i="24"/>
  <c r="AO202" i="1"/>
  <c r="BD188" i="24" s="1"/>
  <c r="AR257" i="1"/>
  <c r="BG19" i="24"/>
  <c r="AQ161" i="1"/>
  <c r="BE147" i="24"/>
  <c r="AH695" i="24"/>
  <c r="AX350" i="19"/>
  <c r="AY285" i="19"/>
  <c r="AX285" i="19"/>
  <c r="AX284" i="19"/>
  <c r="AH696" i="24" s="1"/>
  <c r="AY284" i="19"/>
  <c r="AI696" i="24" s="1"/>
  <c r="AQ76" i="19"/>
  <c r="BE625" i="24"/>
  <c r="AL385" i="17"/>
  <c r="BA555" i="24" s="1"/>
  <c r="AD239" i="17"/>
  <c r="V417" i="24" s="1"/>
  <c r="V416" i="24"/>
  <c r="AF245" i="1"/>
  <c r="AF250" i="1" s="1"/>
  <c r="X236" i="24" s="1"/>
  <c r="X199" i="24"/>
  <c r="AQ169" i="1"/>
  <c r="BF155" i="24" s="1"/>
  <c r="AP135" i="1"/>
  <c r="BE121" i="24" s="1"/>
  <c r="AZ141" i="1"/>
  <c r="AJ127" i="24" s="1"/>
  <c r="AJ5" i="24"/>
  <c r="BA8" i="1"/>
  <c r="AZ192" i="1"/>
  <c r="AJ178" i="24" s="1"/>
  <c r="AI69" i="19"/>
  <c r="AA618" i="24" s="1"/>
  <c r="AF95" i="1"/>
  <c r="AF103" i="1" s="1"/>
  <c r="AP211" i="1"/>
  <c r="AQ162" i="1"/>
  <c r="AO64" i="1"/>
  <c r="BD50" i="24" s="1"/>
  <c r="AP146" i="1"/>
  <c r="BE132" i="24" s="1"/>
  <c r="AZ229" i="1"/>
  <c r="AJ215" i="24" s="1"/>
  <c r="AF234" i="1"/>
  <c r="X220" i="24" s="1"/>
  <c r="P6" i="1"/>
  <c r="P5" i="1" s="1"/>
  <c r="AO92" i="1"/>
  <c r="BD78" i="24" s="1"/>
  <c r="AP167" i="1"/>
  <c r="BE153" i="24" s="1"/>
  <c r="AO170" i="1"/>
  <c r="BD156" i="24" s="1"/>
  <c r="Y30" i="18"/>
  <c r="Q746" i="24" s="1"/>
  <c r="AW11" i="1"/>
  <c r="AG8" i="24" s="1"/>
  <c r="Y27" i="18"/>
  <c r="Q743" i="24" s="1"/>
  <c r="Y24" i="18"/>
  <c r="Q740" i="24" s="1"/>
  <c r="AY4" i="18"/>
  <c r="AI723" i="24"/>
  <c r="AZ6" i="18"/>
  <c r="AX194" i="24"/>
  <c r="F37" i="25"/>
  <c r="E1326" i="24" s="1"/>
  <c r="E1301" i="24"/>
  <c r="AR220" i="19"/>
  <c r="BG683" i="24" s="1"/>
  <c r="AR219" i="19"/>
  <c r="BG682" i="24" s="1"/>
  <c r="AR221" i="19"/>
  <c r="BG684" i="24" s="1"/>
  <c r="AR143" i="19"/>
  <c r="BG661" i="24" s="1"/>
  <c r="AR290" i="19"/>
  <c r="BG701" i="24" s="1"/>
  <c r="AR289" i="19"/>
  <c r="BG700" i="24" s="1"/>
  <c r="AR291" i="19"/>
  <c r="BG702" i="24" s="1"/>
  <c r="AP139" i="19"/>
  <c r="AO348" i="19"/>
  <c r="AR24" i="1"/>
  <c r="AO350" i="19"/>
  <c r="AP283" i="19"/>
  <c r="BE695" i="24" s="1"/>
  <c r="AM1015" i="24"/>
  <c r="AL1018" i="24"/>
  <c r="AM69" i="24"/>
  <c r="BD83" i="1"/>
  <c r="BC53" i="1"/>
  <c r="AZ54" i="19"/>
  <c r="AJ605" i="24" s="1"/>
  <c r="BC602" i="24"/>
  <c r="AO51" i="19"/>
  <c r="BD602" i="24" s="1"/>
  <c r="AZ51" i="19"/>
  <c r="AR56" i="19"/>
  <c r="BG607" i="24" s="1"/>
  <c r="AR57" i="19"/>
  <c r="BG608" i="24" s="1"/>
  <c r="AR59" i="19"/>
  <c r="BG610" i="24" s="1"/>
  <c r="AZ53" i="19"/>
  <c r="AJ604" i="24" s="1"/>
  <c r="AO53" i="19"/>
  <c r="BD604" i="24" s="1"/>
  <c r="AJ583" i="24"/>
  <c r="AJ582" i="24"/>
  <c r="AZ410" i="19"/>
  <c r="BC66" i="24"/>
  <c r="AX76" i="24"/>
  <c r="AR35" i="19"/>
  <c r="BG586" i="24" s="1"/>
  <c r="AR36" i="19"/>
  <c r="BG587" i="24" s="1"/>
  <c r="AR38" i="19"/>
  <c r="BG589" i="24" s="1"/>
  <c r="AZ198" i="1"/>
  <c r="S51" i="18"/>
  <c r="K767" i="24" s="1"/>
  <c r="AL791" i="24"/>
  <c r="BC75" i="18"/>
  <c r="AK778" i="24"/>
  <c r="BB62" i="18"/>
  <c r="S47" i="18"/>
  <c r="K763" i="24" s="1"/>
  <c r="U792" i="24"/>
  <c r="AD76" i="18"/>
  <c r="AH779" i="24"/>
  <c r="AX64" i="18"/>
  <c r="AY63" i="18"/>
  <c r="AV51" i="18"/>
  <c r="L779" i="24"/>
  <c r="U63" i="18"/>
  <c r="U62" i="18"/>
  <c r="T64" i="18"/>
  <c r="L780" i="24" s="1"/>
  <c r="L778" i="24"/>
  <c r="AO762" i="24"/>
  <c r="BF46" i="18"/>
  <c r="AW141" i="17"/>
  <c r="AG325" i="24" s="1"/>
  <c r="AG763" i="24"/>
  <c r="AG790" i="24"/>
  <c r="AX74" i="18"/>
  <c r="AW77" i="18"/>
  <c r="AG793" i="24" s="1"/>
  <c r="AA46" i="18"/>
  <c r="R762" i="24"/>
  <c r="T77" i="18"/>
  <c r="L793" i="24" s="1"/>
  <c r="U75" i="18"/>
  <c r="T51" i="18"/>
  <c r="L767" i="24" s="1"/>
  <c r="L791" i="24"/>
  <c r="Z74" i="18"/>
  <c r="Q790" i="24"/>
  <c r="AP182" i="17"/>
  <c r="BE364" i="24" s="1"/>
  <c r="AO172" i="17"/>
  <c r="BD355" i="24" s="1"/>
  <c r="AP154" i="17"/>
  <c r="BE341" i="24" s="1"/>
  <c r="AP173" i="17"/>
  <c r="BE356" i="24" s="1"/>
  <c r="AP172" i="17"/>
  <c r="BE355" i="24" s="1"/>
  <c r="AP175" i="17"/>
  <c r="BE358" i="24" s="1"/>
  <c r="T4" i="18"/>
  <c r="Q6" i="18"/>
  <c r="I722" i="24" s="1"/>
  <c r="U5" i="18"/>
  <c r="M7" i="1"/>
  <c r="Q6" i="1"/>
  <c r="AM206" i="19"/>
  <c r="AM208" i="19"/>
  <c r="AI56" i="19"/>
  <c r="AA607" i="24" s="1"/>
  <c r="AI60" i="19"/>
  <c r="AA611" i="24" s="1"/>
  <c r="AI364" i="19"/>
  <c r="AI367" i="19" s="1"/>
  <c r="AI58" i="19"/>
  <c r="AA609" i="24" s="1"/>
  <c r="AI26" i="1"/>
  <c r="AA20" i="24" s="1"/>
  <c r="AJ57" i="19"/>
  <c r="AB608" i="24" s="1"/>
  <c r="AA606" i="24"/>
  <c r="AJ59" i="19"/>
  <c r="AB610" i="24" s="1"/>
  <c r="AI57" i="19"/>
  <c r="AA608" i="24" s="1"/>
  <c r="AA687" i="24"/>
  <c r="AI278" i="19"/>
  <c r="AA690" i="24" s="1"/>
  <c r="AI287" i="19"/>
  <c r="AI276" i="19"/>
  <c r="AA688" i="24" s="1"/>
  <c r="AI23" i="1"/>
  <c r="AA17" i="24" s="1"/>
  <c r="AI277" i="19"/>
  <c r="AA689" i="24" s="1"/>
  <c r="AI279" i="19"/>
  <c r="AA691" i="24" s="1"/>
  <c r="AJ277" i="19"/>
  <c r="AB689" i="24" s="1"/>
  <c r="AJ279" i="19"/>
  <c r="AB691" i="24" s="1"/>
  <c r="AI59" i="19"/>
  <c r="AA610" i="24" s="1"/>
  <c r="AH26" i="1"/>
  <c r="Z20" i="24" s="1"/>
  <c r="AH56" i="19"/>
  <c r="Z607" i="24" s="1"/>
  <c r="AH364" i="19"/>
  <c r="AH367" i="19" s="1"/>
  <c r="AH58" i="19"/>
  <c r="Z609" i="24" s="1"/>
  <c r="AH60" i="19"/>
  <c r="Z611" i="24" s="1"/>
  <c r="Z606" i="24"/>
  <c r="AH59" i="19"/>
  <c r="Z610" i="24" s="1"/>
  <c r="AH57" i="19"/>
  <c r="Z608" i="24" s="1"/>
  <c r="AX348" i="19"/>
  <c r="AX140" i="19"/>
  <c r="AH659" i="24" s="1"/>
  <c r="AY140" i="19"/>
  <c r="AI659" i="24" s="1"/>
  <c r="AY141" i="19"/>
  <c r="AX168" i="19"/>
  <c r="AH658" i="24"/>
  <c r="AX156" i="19"/>
  <c r="S661" i="24"/>
  <c r="AB705" i="24"/>
  <c r="AJ355" i="19"/>
  <c r="AE22" i="24"/>
  <c r="AU32" i="1"/>
  <c r="AE26" i="24" s="1"/>
  <c r="BA320" i="19"/>
  <c r="AZ321" i="19"/>
  <c r="AZ324" i="19"/>
  <c r="AZ448" i="19"/>
  <c r="AZ444" i="19" s="1"/>
  <c r="AD79" i="19"/>
  <c r="V628" i="24" s="1"/>
  <c r="V626" i="24"/>
  <c r="AD27" i="1"/>
  <c r="AD78" i="19"/>
  <c r="V627" i="24" s="1"/>
  <c r="AH78" i="19"/>
  <c r="Z627" i="24" s="1"/>
  <c r="AG59" i="19"/>
  <c r="Y610" i="24" s="1"/>
  <c r="AG364" i="19"/>
  <c r="AG367" i="19" s="1"/>
  <c r="Y606" i="24"/>
  <c r="AG57" i="19"/>
  <c r="Y608" i="24" s="1"/>
  <c r="AG26" i="1"/>
  <c r="AG56" i="19"/>
  <c r="Y607" i="24" s="1"/>
  <c r="AG58" i="19"/>
  <c r="Y609" i="24" s="1"/>
  <c r="AG22" i="1"/>
  <c r="AG217" i="19"/>
  <c r="AG207" i="19"/>
  <c r="Y671" i="24" s="1"/>
  <c r="AH209" i="19"/>
  <c r="Z673" i="24" s="1"/>
  <c r="AG206" i="19"/>
  <c r="Y670" i="24" s="1"/>
  <c r="AG208" i="19"/>
  <c r="Y672" i="24" s="1"/>
  <c r="AG209" i="19"/>
  <c r="Y673" i="24" s="1"/>
  <c r="AH207" i="19"/>
  <c r="Z671" i="24" s="1"/>
  <c r="Y669" i="24"/>
  <c r="AD133" i="19"/>
  <c r="V652" i="24" s="1"/>
  <c r="AD21" i="1"/>
  <c r="V650" i="24"/>
  <c r="AH134" i="19"/>
  <c r="Z653" i="24" s="1"/>
  <c r="AH132" i="19"/>
  <c r="Z651" i="24" s="1"/>
  <c r="AD143" i="19"/>
  <c r="AD134" i="19"/>
  <c r="V653" i="24" s="1"/>
  <c r="AD135" i="19"/>
  <c r="V654" i="24" s="1"/>
  <c r="AD132" i="19"/>
  <c r="V651" i="24" s="1"/>
  <c r="Z25" i="1"/>
  <c r="R595" i="24"/>
  <c r="Z46" i="19"/>
  <c r="R597" i="24" s="1"/>
  <c r="AA48" i="19"/>
  <c r="S599" i="24" s="1"/>
  <c r="Z48" i="19"/>
  <c r="R599" i="24" s="1"/>
  <c r="AF21" i="1"/>
  <c r="AF132" i="19"/>
  <c r="X651" i="24" s="1"/>
  <c r="AJ132" i="19"/>
  <c r="AB651" i="24" s="1"/>
  <c r="AF143" i="19"/>
  <c r="AG145" i="19" s="1"/>
  <c r="Y663" i="24" s="1"/>
  <c r="AJ134" i="19"/>
  <c r="AB653" i="24" s="1"/>
  <c r="AF133" i="19"/>
  <c r="X652" i="24" s="1"/>
  <c r="AF135" i="19"/>
  <c r="X654" i="24" s="1"/>
  <c r="AG135" i="19"/>
  <c r="Y654" i="24" s="1"/>
  <c r="AF340" i="19"/>
  <c r="AJ341" i="19" s="1"/>
  <c r="AB706" i="24" s="1"/>
  <c r="X650" i="24"/>
  <c r="AG133" i="19"/>
  <c r="Y652" i="24" s="1"/>
  <c r="AF134" i="19"/>
  <c r="X653" i="24" s="1"/>
  <c r="AA217" i="19"/>
  <c r="S669" i="24"/>
  <c r="AA22" i="1"/>
  <c r="S16" i="24" s="1"/>
  <c r="AA207" i="19"/>
  <c r="S671" i="24" s="1"/>
  <c r="AA209" i="19"/>
  <c r="S673" i="24" s="1"/>
  <c r="AC21" i="1"/>
  <c r="AG134" i="19"/>
  <c r="Y653" i="24" s="1"/>
  <c r="U650" i="24"/>
  <c r="AC143" i="19"/>
  <c r="AG146" i="19" s="1"/>
  <c r="Y664" i="24" s="1"/>
  <c r="AG132" i="19"/>
  <c r="Y651" i="24" s="1"/>
  <c r="AC132" i="19"/>
  <c r="U651" i="24" s="1"/>
  <c r="AC134" i="19"/>
  <c r="U653" i="24" s="1"/>
  <c r="AC133" i="19"/>
  <c r="U652" i="24" s="1"/>
  <c r="AX131" i="19"/>
  <c r="V634" i="24"/>
  <c r="AD95" i="19"/>
  <c r="V635" i="24" s="1"/>
  <c r="AD96" i="19"/>
  <c r="V636" i="24" s="1"/>
  <c r="AH95" i="19"/>
  <c r="Z635" i="24" s="1"/>
  <c r="AD97" i="19"/>
  <c r="V637" i="24" s="1"/>
  <c r="AD13" i="1"/>
  <c r="V11" i="24" s="1"/>
  <c r="AD98" i="19"/>
  <c r="V638" i="24" s="1"/>
  <c r="AE96" i="19"/>
  <c r="W636" i="24" s="1"/>
  <c r="AH97" i="19"/>
  <c r="Z637" i="24" s="1"/>
  <c r="AE98" i="19"/>
  <c r="W638" i="24" s="1"/>
  <c r="AX94" i="19"/>
  <c r="BB173" i="19"/>
  <c r="BA413" i="19"/>
  <c r="BA174" i="19"/>
  <c r="S698" i="24"/>
  <c r="AW193" i="19"/>
  <c r="AW192" i="19"/>
  <c r="AH602" i="24"/>
  <c r="AX55" i="19"/>
  <c r="U595" i="24"/>
  <c r="AC45" i="19"/>
  <c r="U596" i="24" s="1"/>
  <c r="AC47" i="19"/>
  <c r="U598" i="24" s="1"/>
  <c r="AC46" i="19"/>
  <c r="U597" i="24" s="1"/>
  <c r="AC48" i="19"/>
  <c r="U599" i="24" s="1"/>
  <c r="AC25" i="1"/>
  <c r="W585" i="24"/>
  <c r="AE36" i="19"/>
  <c r="W587" i="24" s="1"/>
  <c r="AE38" i="19"/>
  <c r="W589" i="24" s="1"/>
  <c r="AE37" i="19"/>
  <c r="W588" i="24" s="1"/>
  <c r="AE24" i="1"/>
  <c r="AE35" i="19"/>
  <c r="W586" i="24" s="1"/>
  <c r="AB279" i="19"/>
  <c r="T691" i="24" s="1"/>
  <c r="AB287" i="19"/>
  <c r="AC289" i="19" s="1"/>
  <c r="U700" i="24" s="1"/>
  <c r="AF278" i="19"/>
  <c r="X690" i="24" s="1"/>
  <c r="AB340" i="19"/>
  <c r="AB23" i="1"/>
  <c r="T17" i="24" s="1"/>
  <c r="AF276" i="19"/>
  <c r="X688" i="24" s="1"/>
  <c r="T687" i="24"/>
  <c r="AB277" i="19"/>
  <c r="T689" i="24" s="1"/>
  <c r="AG582" i="24"/>
  <c r="AW33" i="19"/>
  <c r="Q650" i="24"/>
  <c r="Y21" i="1"/>
  <c r="Y143" i="19"/>
  <c r="Q661" i="24" s="1"/>
  <c r="AW131" i="19"/>
  <c r="R1011" i="24"/>
  <c r="R1012" i="24"/>
  <c r="AL226" i="19"/>
  <c r="AL72" i="17"/>
  <c r="AN35" i="17" s="1"/>
  <c r="AL224" i="19"/>
  <c r="AL56" i="19"/>
  <c r="BA607" i="24" s="1"/>
  <c r="BA606" i="24"/>
  <c r="AL57" i="19"/>
  <c r="BA608" i="24" s="1"/>
  <c r="AL58" i="19"/>
  <c r="BA609" i="24" s="1"/>
  <c r="AL26" i="1"/>
  <c r="AL59" i="19"/>
  <c r="BA610" i="24" s="1"/>
  <c r="AL60" i="19"/>
  <c r="BA611" i="24" s="1"/>
  <c r="AL364" i="19"/>
  <c r="AL367" i="19" s="1"/>
  <c r="AL23" i="1"/>
  <c r="AL287" i="19"/>
  <c r="AP287" i="19" s="1"/>
  <c r="AL278" i="19"/>
  <c r="BA690" i="24" s="1"/>
  <c r="AL279" i="19"/>
  <c r="BA691" i="24" s="1"/>
  <c r="AL276" i="19"/>
  <c r="BA688" i="24" s="1"/>
  <c r="AL277" i="19"/>
  <c r="BA689" i="24" s="1"/>
  <c r="AL340" i="19"/>
  <c r="AL355" i="19" s="1"/>
  <c r="AK78" i="19"/>
  <c r="AZ627" i="24" s="1"/>
  <c r="AZ626" i="24"/>
  <c r="AY325" i="19"/>
  <c r="AY326" i="19"/>
  <c r="AC279" i="19"/>
  <c r="U691" i="24" s="1"/>
  <c r="AC277" i="19"/>
  <c r="U689" i="24" s="1"/>
  <c r="AC23" i="1"/>
  <c r="AC340" i="19"/>
  <c r="AC345" i="19" s="1"/>
  <c r="U710" i="24" s="1"/>
  <c r="U687" i="24"/>
  <c r="AM224" i="19"/>
  <c r="AM279" i="19"/>
  <c r="BB691" i="24" s="1"/>
  <c r="AY187" i="19"/>
  <c r="AD704" i="24"/>
  <c r="AG276" i="19"/>
  <c r="Y688" i="24" s="1"/>
  <c r="AY165" i="19"/>
  <c r="AY168" i="19"/>
  <c r="AY166" i="19"/>
  <c r="AI602" i="24"/>
  <c r="AY55" i="19"/>
  <c r="AA585" i="24"/>
  <c r="AJ36" i="19"/>
  <c r="AB587" i="24" s="1"/>
  <c r="AI35" i="19"/>
  <c r="AA586" i="24" s="1"/>
  <c r="AI38" i="19"/>
  <c r="AA589" i="24" s="1"/>
  <c r="AY33" i="19"/>
  <c r="AI36" i="19"/>
  <c r="AA587" i="24" s="1"/>
  <c r="AI24" i="1"/>
  <c r="AJ38" i="19"/>
  <c r="AB589" i="24" s="1"/>
  <c r="AI37" i="19"/>
  <c r="AA588" i="24" s="1"/>
  <c r="AW246" i="19"/>
  <c r="AW245" i="19"/>
  <c r="AW260" i="19"/>
  <c r="AX262" i="19" s="1"/>
  <c r="AX245" i="19"/>
  <c r="AX246" i="19"/>
  <c r="Q6" i="19"/>
  <c r="M7" i="19"/>
  <c r="E569" i="24" s="1"/>
  <c r="P5" i="19"/>
  <c r="Z15" i="24"/>
  <c r="AJ218" i="19"/>
  <c r="AB681" i="24" s="1"/>
  <c r="AA257" i="1"/>
  <c r="S19" i="24"/>
  <c r="AB17" i="24"/>
  <c r="BC603" i="24"/>
  <c r="AZ52" i="19"/>
  <c r="AR364" i="19"/>
  <c r="AR367" i="19" s="1"/>
  <c r="AJ584" i="24"/>
  <c r="AZ443" i="19"/>
  <c r="AH623" i="24"/>
  <c r="AX77" i="19"/>
  <c r="AH626" i="24" s="1"/>
  <c r="AG277" i="19"/>
  <c r="Y689" i="24" s="1"/>
  <c r="Y687" i="24"/>
  <c r="AG23" i="1"/>
  <c r="AG287" i="19"/>
  <c r="AH279" i="19"/>
  <c r="Z691" i="24" s="1"/>
  <c r="AH277" i="19"/>
  <c r="Z689" i="24" s="1"/>
  <c r="AY275" i="19"/>
  <c r="AG279" i="19"/>
  <c r="Y691" i="24" s="1"/>
  <c r="AG340" i="19"/>
  <c r="W650" i="24"/>
  <c r="AE21" i="1"/>
  <c r="AI132" i="19"/>
  <c r="AA651" i="24" s="1"/>
  <c r="AE134" i="19"/>
  <c r="W653" i="24" s="1"/>
  <c r="AI134" i="19"/>
  <c r="AA653" i="24" s="1"/>
  <c r="AE132" i="19"/>
  <c r="W651" i="24" s="1"/>
  <c r="AE143" i="19"/>
  <c r="AE135" i="19"/>
  <c r="W654" i="24" s="1"/>
  <c r="AE133" i="19"/>
  <c r="W652" i="24" s="1"/>
  <c r="AI593" i="24"/>
  <c r="AY44" i="19"/>
  <c r="V595" i="24"/>
  <c r="AD46" i="19"/>
  <c r="V597" i="24" s="1"/>
  <c r="AD47" i="19"/>
  <c r="V598" i="24" s="1"/>
  <c r="AD48" i="19"/>
  <c r="V599" i="24" s="1"/>
  <c r="AH47" i="19"/>
  <c r="Z598" i="24" s="1"/>
  <c r="AD45" i="19"/>
  <c r="V596" i="24" s="1"/>
  <c r="AD25" i="1"/>
  <c r="Z21" i="1"/>
  <c r="Z143" i="19"/>
  <c r="AA133" i="19"/>
  <c r="S652" i="24" s="1"/>
  <c r="Z135" i="19"/>
  <c r="R654" i="24" s="1"/>
  <c r="Z133" i="19"/>
  <c r="R652" i="24" s="1"/>
  <c r="R650" i="24"/>
  <c r="AA135" i="19"/>
  <c r="S654" i="24" s="1"/>
  <c r="X585" i="24"/>
  <c r="AF35" i="19"/>
  <c r="X586" i="24" s="1"/>
  <c r="AF38" i="19"/>
  <c r="X589" i="24" s="1"/>
  <c r="AJ37" i="19"/>
  <c r="AB588" i="24" s="1"/>
  <c r="AJ35" i="19"/>
  <c r="AB586" i="24" s="1"/>
  <c r="AG38" i="19"/>
  <c r="Y589" i="24" s="1"/>
  <c r="AF37" i="19"/>
  <c r="X588" i="24" s="1"/>
  <c r="AF36" i="19"/>
  <c r="X587" i="24" s="1"/>
  <c r="AG36" i="19"/>
  <c r="Y587" i="24" s="1"/>
  <c r="AF24" i="1"/>
  <c r="Z23" i="1"/>
  <c r="Z279" i="19"/>
  <c r="R691" i="24" s="1"/>
  <c r="Z340" i="19"/>
  <c r="AW275" i="19"/>
  <c r="Z277" i="19"/>
  <c r="R689" i="24" s="1"/>
  <c r="R687" i="24"/>
  <c r="Z287" i="19"/>
  <c r="AA291" i="19" s="1"/>
  <c r="S702" i="24" s="1"/>
  <c r="AH574" i="24"/>
  <c r="AX25" i="19"/>
  <c r="AA340" i="19"/>
  <c r="AH208" i="19"/>
  <c r="Z672" i="24" s="1"/>
  <c r="AH206" i="19"/>
  <c r="Z670" i="24" s="1"/>
  <c r="AD209" i="19"/>
  <c r="V673" i="24" s="1"/>
  <c r="AD217" i="19"/>
  <c r="AD22" i="1"/>
  <c r="V16" i="24" s="1"/>
  <c r="AD206" i="19"/>
  <c r="V670" i="24" s="1"/>
  <c r="V669" i="24"/>
  <c r="AD207" i="19"/>
  <c r="V671" i="24" s="1"/>
  <c r="AD208" i="19"/>
  <c r="V672" i="24" s="1"/>
  <c r="X634" i="24"/>
  <c r="AF95" i="19"/>
  <c r="X635" i="24" s="1"/>
  <c r="AF13" i="1"/>
  <c r="AF97" i="19"/>
  <c r="X637" i="24" s="1"/>
  <c r="AJ95" i="19"/>
  <c r="AB635" i="24" s="1"/>
  <c r="AF96" i="19"/>
  <c r="X636" i="24" s="1"/>
  <c r="AF98" i="19"/>
  <c r="X638" i="24" s="1"/>
  <c r="AG96" i="19"/>
  <c r="Y636" i="24" s="1"/>
  <c r="AG98" i="19"/>
  <c r="Y638" i="24" s="1"/>
  <c r="AC217" i="19"/>
  <c r="AX205" i="19"/>
  <c r="AC209" i="19"/>
  <c r="U673" i="24" s="1"/>
  <c r="AC206" i="19"/>
  <c r="U670" i="24" s="1"/>
  <c r="AC208" i="19"/>
  <c r="U672" i="24" s="1"/>
  <c r="AC22" i="1"/>
  <c r="U669" i="24"/>
  <c r="AC207" i="19"/>
  <c r="U671" i="24" s="1"/>
  <c r="AB24" i="1"/>
  <c r="T585" i="24"/>
  <c r="AC36" i="19"/>
  <c r="U587" i="24" s="1"/>
  <c r="AB36" i="19"/>
  <c r="T587" i="24" s="1"/>
  <c r="AC38" i="19"/>
  <c r="U589" i="24" s="1"/>
  <c r="R634" i="24"/>
  <c r="AA98" i="19"/>
  <c r="S638" i="24" s="1"/>
  <c r="AA96" i="19"/>
  <c r="S636" i="24" s="1"/>
  <c r="Z13" i="1"/>
  <c r="Z96" i="19"/>
  <c r="R636" i="24" s="1"/>
  <c r="Z98" i="19"/>
  <c r="R638" i="24" s="1"/>
  <c r="AW94" i="19"/>
  <c r="AG574" i="24"/>
  <c r="AW284" i="15"/>
  <c r="AW286" i="15" s="1"/>
  <c r="BA595" i="24"/>
  <c r="AL46" i="19"/>
  <c r="BA597" i="24" s="1"/>
  <c r="AL48" i="19"/>
  <c r="BA599" i="24" s="1"/>
  <c r="AL47" i="19"/>
  <c r="BA598" i="24" s="1"/>
  <c r="AL25" i="1"/>
  <c r="AK97" i="19"/>
  <c r="AZ637" i="24" s="1"/>
  <c r="AK13" i="1"/>
  <c r="AK14" i="1" s="1"/>
  <c r="AK98" i="19"/>
  <c r="AZ638" i="24" s="1"/>
  <c r="AK95" i="19"/>
  <c r="AZ635" i="24" s="1"/>
  <c r="AZ634" i="24"/>
  <c r="AK96" i="19"/>
  <c r="AZ636" i="24" s="1"/>
  <c r="AK36" i="19"/>
  <c r="AZ587" i="24" s="1"/>
  <c r="AK37" i="19"/>
  <c r="AZ588" i="24" s="1"/>
  <c r="AL38" i="19"/>
  <c r="BA589" i="24" s="1"/>
  <c r="AZ585" i="24"/>
  <c r="AL36" i="19"/>
  <c r="BA587" i="24" s="1"/>
  <c r="AK24" i="1"/>
  <c r="AZ33" i="19"/>
  <c r="AK35" i="19"/>
  <c r="AZ586" i="24" s="1"/>
  <c r="AK38" i="19"/>
  <c r="AZ589" i="24" s="1"/>
  <c r="AK217" i="19"/>
  <c r="AO217" i="19" s="1"/>
  <c r="AK22" i="1"/>
  <c r="AZ669" i="24"/>
  <c r="AK206" i="19"/>
  <c r="AZ670" i="24" s="1"/>
  <c r="AK207" i="19"/>
  <c r="AZ671" i="24" s="1"/>
  <c r="AK209" i="19"/>
  <c r="AZ673" i="24" s="1"/>
  <c r="AK208" i="19"/>
  <c r="AZ672" i="24" s="1"/>
  <c r="R626" i="24"/>
  <c r="Z27" i="1"/>
  <c r="Z79" i="19"/>
  <c r="R628" i="24" s="1"/>
  <c r="AC57" i="19"/>
  <c r="U608" i="24" s="1"/>
  <c r="AC58" i="19"/>
  <c r="U609" i="24" s="1"/>
  <c r="AC364" i="19"/>
  <c r="AC367" i="19" s="1"/>
  <c r="AC26" i="1"/>
  <c r="AC56" i="19"/>
  <c r="U607" i="24" s="1"/>
  <c r="U606" i="24"/>
  <c r="AC59" i="19"/>
  <c r="U610" i="24" s="1"/>
  <c r="AV304" i="19"/>
  <c r="AV350" i="19"/>
  <c r="AF695" i="24"/>
  <c r="AW284" i="19"/>
  <c r="AG696" i="24" s="1"/>
  <c r="AW285" i="19"/>
  <c r="AX353" i="19"/>
  <c r="AH713" i="24"/>
  <c r="AY353" i="19"/>
  <c r="AY352" i="19"/>
  <c r="AI714" i="24" s="1"/>
  <c r="AX352" i="19"/>
  <c r="AH714" i="24" s="1"/>
  <c r="AB79" i="19"/>
  <c r="T628" i="24" s="1"/>
  <c r="AA27" i="1"/>
  <c r="AA79" i="19"/>
  <c r="S628" i="24" s="1"/>
  <c r="S626" i="24"/>
  <c r="Y11" i="24"/>
  <c r="AZ19" i="24"/>
  <c r="AU22" i="24"/>
  <c r="AK257" i="1"/>
  <c r="AU253" i="24" s="1"/>
  <c r="AW240" i="19"/>
  <c r="BC20" i="24"/>
  <c r="AX23" i="24"/>
  <c r="AW158" i="19"/>
  <c r="Q626" i="24"/>
  <c r="Y27" i="1"/>
  <c r="AG603" i="24"/>
  <c r="AW55" i="19"/>
  <c r="AG46" i="19"/>
  <c r="Y597" i="24" s="1"/>
  <c r="Y595" i="24"/>
  <c r="AG25" i="1"/>
  <c r="AG45" i="19"/>
  <c r="Y596" i="24" s="1"/>
  <c r="AG47" i="19"/>
  <c r="Y598" i="24" s="1"/>
  <c r="AK47" i="19"/>
  <c r="AZ598" i="24" s="1"/>
  <c r="AG48" i="19"/>
  <c r="Y599" i="24" s="1"/>
  <c r="AH592" i="24"/>
  <c r="AX44" i="19"/>
  <c r="Z209" i="19"/>
  <c r="R673" i="24" s="1"/>
  <c r="R669" i="24"/>
  <c r="Z217" i="19"/>
  <c r="Z207" i="19"/>
  <c r="R671" i="24" s="1"/>
  <c r="Z22" i="1"/>
  <c r="R16" i="24" s="1"/>
  <c r="AG592" i="24"/>
  <c r="AW44" i="19"/>
  <c r="AH582" i="24"/>
  <c r="AX33" i="19"/>
  <c r="T669" i="24"/>
  <c r="AB217" i="19"/>
  <c r="AB209" i="19"/>
  <c r="T673" i="24" s="1"/>
  <c r="AB207" i="19"/>
  <c r="T671" i="24" s="1"/>
  <c r="AB22" i="1"/>
  <c r="T16" i="24" s="1"/>
  <c r="AF206" i="19"/>
  <c r="X670" i="24" s="1"/>
  <c r="AX23" i="19"/>
  <c r="AH579" i="24" s="1"/>
  <c r="AH576" i="24"/>
  <c r="AH575" i="24"/>
  <c r="AX17" i="1"/>
  <c r="W1011" i="24"/>
  <c r="W1012" i="24"/>
  <c r="AE290" i="19"/>
  <c r="W701" i="24" s="1"/>
  <c r="AD59" i="19"/>
  <c r="V610" i="24" s="1"/>
  <c r="AD57" i="19"/>
  <c r="V608" i="24" s="1"/>
  <c r="AD364" i="19"/>
  <c r="AD367" i="19" s="1"/>
  <c r="V606" i="24"/>
  <c r="AD56" i="19"/>
  <c r="V607" i="24" s="1"/>
  <c r="AD26" i="1"/>
  <c r="V20" i="24" s="1"/>
  <c r="AD58" i="19"/>
  <c r="V609" i="24" s="1"/>
  <c r="AF57" i="19"/>
  <c r="X608" i="24" s="1"/>
  <c r="AF59" i="19"/>
  <c r="X610" i="24" s="1"/>
  <c r="X606" i="24"/>
  <c r="AJ56" i="19"/>
  <c r="AB607" i="24" s="1"/>
  <c r="AF60" i="19"/>
  <c r="X611" i="24" s="1"/>
  <c r="AJ58" i="19"/>
  <c r="AB609" i="24" s="1"/>
  <c r="AF26" i="1"/>
  <c r="X20" i="24" s="1"/>
  <c r="AF56" i="19"/>
  <c r="X607" i="24" s="1"/>
  <c r="AF364" i="19"/>
  <c r="AF367" i="19" s="1"/>
  <c r="AF58" i="19"/>
  <c r="X609" i="24" s="1"/>
  <c r="AC135" i="19"/>
  <c r="U654" i="24" s="1"/>
  <c r="T650" i="24"/>
  <c r="AB135" i="19"/>
  <c r="T654" i="24" s="1"/>
  <c r="AB133" i="19"/>
  <c r="T652" i="24" s="1"/>
  <c r="AB143" i="19"/>
  <c r="AB21" i="1"/>
  <c r="AE217" i="19"/>
  <c r="AE207" i="19"/>
  <c r="W671" i="24" s="1"/>
  <c r="W669" i="24"/>
  <c r="AE209" i="19"/>
  <c r="W673" i="24" s="1"/>
  <c r="AE208" i="19"/>
  <c r="W672" i="24" s="1"/>
  <c r="AE22" i="1"/>
  <c r="W16" i="24" s="1"/>
  <c r="AL22" i="1"/>
  <c r="AL217" i="19"/>
  <c r="AP217" i="19" s="1"/>
  <c r="BA669" i="24"/>
  <c r="AL206" i="19"/>
  <c r="BA670" i="24" s="1"/>
  <c r="AL209" i="19"/>
  <c r="BA673" i="24" s="1"/>
  <c r="AL208" i="19"/>
  <c r="BA672" i="24" s="1"/>
  <c r="AL21" i="1"/>
  <c r="BA650" i="24"/>
  <c r="AL133" i="19"/>
  <c r="BA652" i="24" s="1"/>
  <c r="AL132" i="19"/>
  <c r="BA651" i="24" s="1"/>
  <c r="AL143" i="19"/>
  <c r="AP143" i="19" s="1"/>
  <c r="AL134" i="19"/>
  <c r="BA653" i="24" s="1"/>
  <c r="AL135" i="19"/>
  <c r="BA654" i="24" s="1"/>
  <c r="AK276" i="19"/>
  <c r="AZ688" i="24" s="1"/>
  <c r="AK287" i="19"/>
  <c r="AO287" i="19" s="1"/>
  <c r="AZ687" i="24"/>
  <c r="AK279" i="19"/>
  <c r="AZ691" i="24" s="1"/>
  <c r="AK278" i="19"/>
  <c r="AZ690" i="24" s="1"/>
  <c r="AK23" i="1"/>
  <c r="AK280" i="19"/>
  <c r="AZ692" i="24" s="1"/>
  <c r="AK277" i="19"/>
  <c r="AZ689" i="24" s="1"/>
  <c r="AK340" i="19"/>
  <c r="AE206" i="19"/>
  <c r="W670" i="24" s="1"/>
  <c r="BC578" i="24"/>
  <c r="AG60" i="19"/>
  <c r="Y611" i="24" s="1"/>
  <c r="AL207" i="19"/>
  <c r="BA671" i="24" s="1"/>
  <c r="AM56" i="19"/>
  <c r="BB607" i="24" s="1"/>
  <c r="AM59" i="19"/>
  <c r="BB610" i="24" s="1"/>
  <c r="BA687" i="24"/>
  <c r="AM135" i="19"/>
  <c r="BB654" i="24" s="1"/>
  <c r="AM278" i="19"/>
  <c r="BB690" i="24" s="1"/>
  <c r="AZ185" i="19"/>
  <c r="AZ186" i="19" s="1"/>
  <c r="AW23" i="19"/>
  <c r="AG579" i="24" s="1"/>
  <c r="AC278" i="19"/>
  <c r="U690" i="24" s="1"/>
  <c r="AG278" i="19"/>
  <c r="Y690" i="24" s="1"/>
  <c r="AH46" i="19"/>
  <c r="Z597" i="24" s="1"/>
  <c r="AV260" i="19"/>
  <c r="AV264" i="19" s="1"/>
  <c r="AW258" i="19"/>
  <c r="AW257" i="19"/>
  <c r="AX191" i="19"/>
  <c r="AY193" i="19" s="1"/>
  <c r="AX183" i="19"/>
  <c r="AG677" i="24"/>
  <c r="AW225" i="19"/>
  <c r="AW65" i="17"/>
  <c r="AW68" i="17" s="1"/>
  <c r="AG265" i="24" s="1"/>
  <c r="AW349" i="19"/>
  <c r="AW214" i="19"/>
  <c r="AG678" i="24" s="1"/>
  <c r="AX215" i="19"/>
  <c r="AX214" i="19"/>
  <c r="AH678" i="24" s="1"/>
  <c r="X224" i="19"/>
  <c r="X226" i="19"/>
  <c r="W226" i="19"/>
  <c r="W224" i="19"/>
  <c r="W72" i="17"/>
  <c r="W626" i="24"/>
  <c r="AE79" i="19"/>
  <c r="W628" i="24" s="1"/>
  <c r="AE27" i="1"/>
  <c r="AI78" i="19"/>
  <c r="AA627" i="24" s="1"/>
  <c r="AF79" i="19"/>
  <c r="X628" i="24" s="1"/>
  <c r="AE78" i="19"/>
  <c r="W627" i="24" s="1"/>
  <c r="X19" i="24"/>
  <c r="AF257" i="1"/>
  <c r="AF207" i="19"/>
  <c r="X671" i="24" s="1"/>
  <c r="AW454" i="19"/>
  <c r="AX141" i="19"/>
  <c r="AH660" i="24" s="1"/>
  <c r="Y661" i="24"/>
  <c r="Y217" i="19"/>
  <c r="Q680" i="24" s="1"/>
  <c r="Y22" i="1"/>
  <c r="Q669" i="24"/>
  <c r="AW205" i="19"/>
  <c r="AW217" i="19" s="1"/>
  <c r="Y340" i="19"/>
  <c r="AE58" i="19"/>
  <c r="W609" i="24" s="1"/>
  <c r="AE57" i="19"/>
  <c r="W608" i="24" s="1"/>
  <c r="AE59" i="19"/>
  <c r="W610" i="24" s="1"/>
  <c r="AE364" i="19"/>
  <c r="AE367" i="19" s="1"/>
  <c r="W606" i="24"/>
  <c r="AE26" i="1"/>
  <c r="W20" i="24" s="1"/>
  <c r="AB364" i="19"/>
  <c r="AB367" i="19" s="1"/>
  <c r="AB57" i="19"/>
  <c r="T608" i="24" s="1"/>
  <c r="AB26" i="1"/>
  <c r="AB60" i="19"/>
  <c r="T611" i="24" s="1"/>
  <c r="AB59" i="19"/>
  <c r="T610" i="24" s="1"/>
  <c r="T606" i="24"/>
  <c r="AD37" i="19"/>
  <c r="V588" i="24" s="1"/>
  <c r="AD24" i="1"/>
  <c r="AD35" i="19"/>
  <c r="V586" i="24" s="1"/>
  <c r="AH37" i="19"/>
  <c r="Z588" i="24" s="1"/>
  <c r="AH35" i="19"/>
  <c r="Z586" i="24" s="1"/>
  <c r="V585" i="24"/>
  <c r="AD38" i="19"/>
  <c r="V589" i="24" s="1"/>
  <c r="AD36" i="19"/>
  <c r="V587" i="24" s="1"/>
  <c r="V1011" i="24"/>
  <c r="V1012" i="24"/>
  <c r="AD294" i="15"/>
  <c r="AX292" i="15"/>
  <c r="AX294" i="15" s="1"/>
  <c r="AA279" i="19"/>
  <c r="S691" i="24" s="1"/>
  <c r="AC78" i="19"/>
  <c r="U627" i="24" s="1"/>
  <c r="AC27" i="1"/>
  <c r="AC79" i="19"/>
  <c r="U628" i="24" s="1"/>
  <c r="U626" i="24"/>
  <c r="AF48" i="19"/>
  <c r="X599" i="24" s="1"/>
  <c r="AE25" i="1"/>
  <c r="AE47" i="19"/>
  <c r="W598" i="24" s="1"/>
  <c r="AE45" i="19"/>
  <c r="W596" i="24" s="1"/>
  <c r="AI45" i="19"/>
  <c r="AA596" i="24" s="1"/>
  <c r="AI47" i="19"/>
  <c r="AA598" i="24" s="1"/>
  <c r="AF46" i="19"/>
  <c r="X597" i="24" s="1"/>
  <c r="AE46" i="19"/>
  <c r="W597" i="24" s="1"/>
  <c r="AE48" i="19"/>
  <c r="W599" i="24" s="1"/>
  <c r="W595" i="24"/>
  <c r="AH278" i="19"/>
  <c r="Z690" i="24" s="1"/>
  <c r="AD278" i="19"/>
  <c r="V690" i="24" s="1"/>
  <c r="AD287" i="19"/>
  <c r="AD23" i="1"/>
  <c r="V17" i="24" s="1"/>
  <c r="AD340" i="19"/>
  <c r="AD276" i="19"/>
  <c r="V688" i="24" s="1"/>
  <c r="AH276" i="19"/>
  <c r="Z688" i="24" s="1"/>
  <c r="AD279" i="19"/>
  <c r="V691" i="24" s="1"/>
  <c r="V687" i="24"/>
  <c r="AD277" i="19"/>
  <c r="V689" i="24" s="1"/>
  <c r="S1012" i="24"/>
  <c r="S1011" i="24"/>
  <c r="AM79" i="19"/>
  <c r="BB628" i="24" s="1"/>
  <c r="AL78" i="19"/>
  <c r="BA627" i="24" s="1"/>
  <c r="BA626" i="24"/>
  <c r="AL79" i="19"/>
  <c r="BA628" i="24" s="1"/>
  <c r="AK58" i="19"/>
  <c r="AZ609" i="24" s="1"/>
  <c r="AK60" i="19"/>
  <c r="AZ611" i="24" s="1"/>
  <c r="AK56" i="19"/>
  <c r="AZ607" i="24" s="1"/>
  <c r="AK59" i="19"/>
  <c r="AZ610" i="24" s="1"/>
  <c r="AK57" i="19"/>
  <c r="AZ608" i="24" s="1"/>
  <c r="AZ606" i="24"/>
  <c r="AK364" i="19"/>
  <c r="AK367" i="19" s="1"/>
  <c r="AK26" i="1"/>
  <c r="AH79" i="19"/>
  <c r="Z628" i="24" s="1"/>
  <c r="AG78" i="19"/>
  <c r="Y627" i="24" s="1"/>
  <c r="AG79" i="19"/>
  <c r="Y628" i="24" s="1"/>
  <c r="Y626" i="24"/>
  <c r="AG623" i="24"/>
  <c r="AW77" i="19"/>
  <c r="AG626" i="24" s="1"/>
  <c r="AI1011" i="24"/>
  <c r="AI1012" i="24"/>
  <c r="X632" i="24"/>
  <c r="AF211" i="19"/>
  <c r="X675" i="24" s="1"/>
  <c r="T7" i="24"/>
  <c r="AB202" i="19"/>
  <c r="AB337" i="19"/>
  <c r="AB65" i="19"/>
  <c r="T614" i="24" s="1"/>
  <c r="AB128" i="19"/>
  <c r="AB272" i="19"/>
  <c r="AB184" i="1"/>
  <c r="T170" i="24" s="1"/>
  <c r="AB9" i="19"/>
  <c r="AB26" i="19" s="1"/>
  <c r="AB113" i="1"/>
  <c r="T99" i="24" s="1"/>
  <c r="AB392" i="19"/>
  <c r="AF273" i="19"/>
  <c r="AF129" i="19"/>
  <c r="AL283" i="17"/>
  <c r="BA458" i="24" s="1"/>
  <c r="AC38" i="17"/>
  <c r="X241" i="24"/>
  <c r="X416" i="24"/>
  <c r="AF244" i="17"/>
  <c r="AJ248" i="17"/>
  <c r="M257" i="24"/>
  <c r="V384" i="24"/>
  <c r="AD207" i="17"/>
  <c r="V389" i="24" s="1"/>
  <c r="AH203" i="17"/>
  <c r="Z385" i="24" s="1"/>
  <c r="AI252" i="24"/>
  <c r="AE241" i="24"/>
  <c r="L257" i="24"/>
  <c r="AA474" i="24"/>
  <c r="AI317" i="17"/>
  <c r="AA488" i="24" s="1"/>
  <c r="BA425" i="24"/>
  <c r="AD219" i="17"/>
  <c r="V398" i="24" s="1"/>
  <c r="U394" i="24"/>
  <c r="AB301" i="24"/>
  <c r="AJ115" i="17"/>
  <c r="AB306" i="24" s="1"/>
  <c r="AH481" i="24"/>
  <c r="J254" i="24"/>
  <c r="AF10" i="19"/>
  <c r="AF34" i="19" s="1"/>
  <c r="X10" i="24"/>
  <c r="AF338" i="19"/>
  <c r="AW10" i="1"/>
  <c r="AW65" i="19" s="1"/>
  <c r="AW519" i="19" s="1"/>
  <c r="AJ375" i="17"/>
  <c r="AB545" i="24" s="1"/>
  <c r="AK62" i="17"/>
  <c r="AZ260" i="24" s="1"/>
  <c r="P257" i="24"/>
  <c r="I254" i="24"/>
  <c r="P252" i="24"/>
  <c r="AB43" i="17"/>
  <c r="T253" i="24" s="1"/>
  <c r="M252" i="24"/>
  <c r="Y43" i="17"/>
  <c r="Q253" i="24" s="1"/>
  <c r="AU272" i="19"/>
  <c r="AU14" i="1"/>
  <c r="AU12" i="1"/>
  <c r="AE7" i="24"/>
  <c r="AU337" i="19"/>
  <c r="AU9" i="19"/>
  <c r="AU26" i="19" s="1"/>
  <c r="AU202" i="19"/>
  <c r="AU184" i="1"/>
  <c r="AE170" i="24" s="1"/>
  <c r="AU128" i="19"/>
  <c r="AU392" i="19"/>
  <c r="Y416" i="24"/>
  <c r="AG241" i="17"/>
  <c r="Y419" i="24" s="1"/>
  <c r="AK248" i="17"/>
  <c r="AG243" i="17"/>
  <c r="Y421" i="24" s="1"/>
  <c r="AH241" i="17"/>
  <c r="Z419" i="24" s="1"/>
  <c r="AB463" i="24"/>
  <c r="AJ290" i="17"/>
  <c r="AB464" i="24" s="1"/>
  <c r="AL280" i="17"/>
  <c r="AL281" i="17" s="1"/>
  <c r="BA456" i="24" s="1"/>
  <c r="Z323" i="24"/>
  <c r="AJ43" i="17"/>
  <c r="AB253" i="24" s="1"/>
  <c r="X252" i="24"/>
  <c r="AB12" i="1"/>
  <c r="AB393" i="19" s="1"/>
  <c r="AF393" i="19"/>
  <c r="AB540" i="24"/>
  <c r="AK63" i="17"/>
  <c r="AZ261" i="24" s="1"/>
  <c r="AW75" i="17"/>
  <c r="R31" i="23"/>
  <c r="J824" i="24" s="1"/>
  <c r="AW59" i="17"/>
  <c r="AG257" i="24" s="1"/>
  <c r="R31" i="20"/>
  <c r="J968" i="24" s="1"/>
  <c r="AW9" i="17"/>
  <c r="AG240" i="24"/>
  <c r="R31" i="12"/>
  <c r="J896" i="24" s="1"/>
  <c r="Y254" i="24"/>
  <c r="AG35" i="17"/>
  <c r="AI139" i="17"/>
  <c r="AA316" i="24"/>
  <c r="V550" i="24"/>
  <c r="AD393" i="17"/>
  <c r="V563" i="24" s="1"/>
  <c r="AH381" i="17"/>
  <c r="Z551" i="24" s="1"/>
  <c r="BA532" i="24"/>
  <c r="AG251" i="24"/>
  <c r="AW44" i="17"/>
  <c r="AW42" i="17"/>
  <c r="AX42" i="17"/>
  <c r="AX44" i="17"/>
  <c r="AZ373" i="24"/>
  <c r="AK193" i="17"/>
  <c r="AZ374" i="24" s="1"/>
  <c r="W532" i="24"/>
  <c r="AE375" i="17"/>
  <c r="W545" i="24" s="1"/>
  <c r="AH243" i="17"/>
  <c r="Z421" i="24" s="1"/>
  <c r="AZ366" i="24"/>
  <c r="AK179" i="17"/>
  <c r="AO179" i="17" s="1"/>
  <c r="BD361" i="24" s="1"/>
  <c r="AJ167" i="17"/>
  <c r="AB338" i="24" s="1"/>
  <c r="V8" i="24"/>
  <c r="AX11" i="1"/>
  <c r="Z241" i="24"/>
  <c r="S31" i="23"/>
  <c r="K824" i="24" s="1"/>
  <c r="S31" i="12"/>
  <c r="K896" i="24" s="1"/>
  <c r="AH240" i="24"/>
  <c r="S31" i="20"/>
  <c r="K968" i="24" s="1"/>
  <c r="AX9" i="17"/>
  <c r="AX10" i="17"/>
  <c r="AX59" i="17"/>
  <c r="AX75" i="17"/>
  <c r="AX68" i="17"/>
  <c r="T238" i="24"/>
  <c r="AF6" i="17"/>
  <c r="X257" i="24"/>
  <c r="AF63" i="17"/>
  <c r="X261" i="24" s="1"/>
  <c r="AF60" i="17"/>
  <c r="X258" i="24" s="1"/>
  <c r="AW16" i="17"/>
  <c r="AG244" i="24"/>
  <c r="AG61" i="17"/>
  <c r="Y259" i="24" s="1"/>
  <c r="AG63" i="17"/>
  <c r="Y261" i="24" s="1"/>
  <c r="Y257" i="24"/>
  <c r="AG62" i="17"/>
  <c r="Y260" i="24" s="1"/>
  <c r="AG60" i="17"/>
  <c r="Y258" i="24" s="1"/>
  <c r="AH35" i="17"/>
  <c r="Z254" i="24"/>
  <c r="AH38" i="17"/>
  <c r="U252" i="24"/>
  <c r="AC43" i="17"/>
  <c r="U253" i="24" s="1"/>
  <c r="AG43" i="17"/>
  <c r="Y253" i="24" s="1"/>
  <c r="Z38" i="17"/>
  <c r="Z35" i="17"/>
  <c r="R254" i="24"/>
  <c r="U241" i="24"/>
  <c r="AB532" i="24"/>
  <c r="AJ363" i="17"/>
  <c r="AB533" i="24" s="1"/>
  <c r="AA435" i="24"/>
  <c r="AI274" i="17"/>
  <c r="AA449" i="24" s="1"/>
  <c r="AH99" i="19"/>
  <c r="Z639" i="24" s="1"/>
  <c r="Z631" i="24"/>
  <c r="AH280" i="19"/>
  <c r="Z692" i="24" s="1"/>
  <c r="AH210" i="19"/>
  <c r="Z674" i="24" s="1"/>
  <c r="AK61" i="17"/>
  <c r="AZ259" i="24" s="1"/>
  <c r="AK60" i="17"/>
  <c r="AK35" i="17"/>
  <c r="AK38" i="17"/>
  <c r="AJ60" i="17"/>
  <c r="AB257" i="24"/>
  <c r="AJ63" i="17"/>
  <c r="AB261" i="24" s="1"/>
  <c r="AJ62" i="17"/>
  <c r="AB260" i="24" s="1"/>
  <c r="AD337" i="19"/>
  <c r="AD9" i="19"/>
  <c r="AD26" i="19" s="1"/>
  <c r="AD202" i="19"/>
  <c r="V7" i="24"/>
  <c r="AD272" i="19"/>
  <c r="AD392" i="19"/>
  <c r="AD65" i="19"/>
  <c r="V614" i="24" s="1"/>
  <c r="AD12" i="1"/>
  <c r="AD128" i="19"/>
  <c r="Y329" i="24"/>
  <c r="AG160" i="17"/>
  <c r="Y347" i="24" s="1"/>
  <c r="AK146" i="17"/>
  <c r="AZ330" i="24" s="1"/>
  <c r="W725" i="24"/>
  <c r="AH146" i="17"/>
  <c r="Z330" i="24" s="1"/>
  <c r="AD174" i="17"/>
  <c r="V338" i="24"/>
  <c r="AY10" i="17"/>
  <c r="AF245" i="24"/>
  <c r="V257" i="24"/>
  <c r="AD62" i="17"/>
  <c r="V260" i="24" s="1"/>
  <c r="AD60" i="17"/>
  <c r="V258" i="24" s="1"/>
  <c r="AE61" i="17"/>
  <c r="W259" i="24" s="1"/>
  <c r="AD63" i="17"/>
  <c r="V261" i="24" s="1"/>
  <c r="AD61" i="17"/>
  <c r="V259" i="24" s="1"/>
  <c r="W290" i="24"/>
  <c r="AI102" i="17"/>
  <c r="AA291" i="24" s="1"/>
  <c r="AE115" i="17"/>
  <c r="W306" i="24" s="1"/>
  <c r="V265" i="24"/>
  <c r="AD69" i="17"/>
  <c r="V266" i="24" s="1"/>
  <c r="AH185" i="17"/>
  <c r="AH169" i="17"/>
  <c r="AL170" i="17" s="1"/>
  <c r="AP171" i="17" s="1"/>
  <c r="BE354" i="24" s="1"/>
  <c r="Z357" i="24"/>
  <c r="AX16" i="17"/>
  <c r="AH244" i="24"/>
  <c r="V254" i="24"/>
  <c r="AD35" i="17"/>
  <c r="Y12" i="1"/>
  <c r="Y337" i="19"/>
  <c r="Y392" i="19"/>
  <c r="Y9" i="19"/>
  <c r="Y26" i="19" s="1"/>
  <c r="Y27" i="19" s="1"/>
  <c r="Q1014" i="24" s="1"/>
  <c r="Y202" i="19"/>
  <c r="Y65" i="19"/>
  <c r="Q614" i="24" s="1"/>
  <c r="Q7" i="24"/>
  <c r="Y272" i="19"/>
  <c r="Y128" i="19"/>
  <c r="AV23" i="18"/>
  <c r="AF739" i="24" s="1"/>
  <c r="AF727" i="24"/>
  <c r="AF62" i="17"/>
  <c r="X260" i="24" s="1"/>
  <c r="BA254" i="24"/>
  <c r="AL38" i="17"/>
  <c r="AB245" i="24"/>
  <c r="AJ65" i="19"/>
  <c r="AB614" i="24" s="1"/>
  <c r="AJ272" i="19"/>
  <c r="AJ202" i="19"/>
  <c r="AJ9" i="19"/>
  <c r="AJ26" i="19" s="1"/>
  <c r="AJ337" i="19"/>
  <c r="AJ12" i="1"/>
  <c r="AJ128" i="19"/>
  <c r="AJ392" i="19"/>
  <c r="AJ184" i="1"/>
  <c r="AB170" i="24" s="1"/>
  <c r="AB7" i="24"/>
  <c r="W440" i="24"/>
  <c r="AE264" i="17"/>
  <c r="AY9" i="17"/>
  <c r="AR353" i="24"/>
  <c r="BI171" i="17"/>
  <c r="AS354" i="24" s="1"/>
  <c r="BH171" i="17"/>
  <c r="AR354" i="24" s="1"/>
  <c r="W238" i="24"/>
  <c r="AI6" i="17"/>
  <c r="AD160" i="17"/>
  <c r="V347" i="24" s="1"/>
  <c r="K257" i="24"/>
  <c r="AI61" i="17"/>
  <c r="AA259" i="24" s="1"/>
  <c r="Z257" i="24"/>
  <c r="AH60" i="17"/>
  <c r="AH63" i="17"/>
  <c r="Z261" i="24" s="1"/>
  <c r="AH61" i="17"/>
  <c r="Z259" i="24" s="1"/>
  <c r="AH62" i="17"/>
  <c r="Z260" i="24" s="1"/>
  <c r="AL60" i="17"/>
  <c r="AL63" i="17"/>
  <c r="BA261" i="24" s="1"/>
  <c r="BA257" i="24"/>
  <c r="AL62" i="17"/>
  <c r="BA260" i="24" s="1"/>
  <c r="AL61" i="17"/>
  <c r="BA259" i="24" s="1"/>
  <c r="AB241" i="24"/>
  <c r="AY60" i="17"/>
  <c r="AI258" i="24" s="1"/>
  <c r="AM282" i="17"/>
  <c r="O252" i="24"/>
  <c r="W43" i="17"/>
  <c r="O253" i="24" s="1"/>
  <c r="AF257" i="24"/>
  <c r="AV60" i="17"/>
  <c r="AF258" i="24" s="1"/>
  <c r="AV62" i="17"/>
  <c r="AF260" i="24" s="1"/>
  <c r="Q257" i="24"/>
  <c r="Z63" i="17"/>
  <c r="R261" i="24" s="1"/>
  <c r="AC62" i="17"/>
  <c r="U260" i="24" s="1"/>
  <c r="AC60" i="17"/>
  <c r="U258" i="24" s="1"/>
  <c r="AB455" i="24"/>
  <c r="Z265" i="24"/>
  <c r="AH69" i="17"/>
  <c r="Z266" i="24" s="1"/>
  <c r="Z614" i="24"/>
  <c r="AH69" i="19"/>
  <c r="Z618" i="24" s="1"/>
  <c r="AA258" i="24"/>
  <c r="AT27" i="19"/>
  <c r="AD1014" i="24" s="1"/>
  <c r="AD1013" i="24"/>
  <c r="AK127" i="17"/>
  <c r="AZ313" i="24" s="1"/>
  <c r="AZ312" i="24"/>
  <c r="AZ252" i="24"/>
  <c r="AK43" i="17"/>
  <c r="AZ253" i="24" s="1"/>
  <c r="V241" i="24"/>
  <c r="AG185" i="17"/>
  <c r="AG169" i="17"/>
  <c r="Y357" i="24"/>
  <c r="Y272" i="24"/>
  <c r="AG244" i="17"/>
  <c r="Y422" i="24" s="1"/>
  <c r="AG18" i="18"/>
  <c r="AG198" i="17"/>
  <c r="Y378" i="24" s="1"/>
  <c r="AK91" i="17"/>
  <c r="AG86" i="17"/>
  <c r="Y275" i="24" s="1"/>
  <c r="AG88" i="17"/>
  <c r="Y277" i="24" s="1"/>
  <c r="AG151" i="17"/>
  <c r="Y334" i="24" s="1"/>
  <c r="AF137" i="19"/>
  <c r="X656" i="24" s="1"/>
  <c r="AJ390" i="17"/>
  <c r="AB560" i="24" s="1"/>
  <c r="AZ447" i="24"/>
  <c r="AD8" i="24"/>
  <c r="AT185" i="1"/>
  <c r="AD171" i="24" s="1"/>
  <c r="AT12" i="1"/>
  <c r="AT14" i="1"/>
  <c r="BB380" i="24"/>
  <c r="AG6" i="17"/>
  <c r="U238" i="24"/>
  <c r="AV99" i="19"/>
  <c r="AF639" i="24" s="1"/>
  <c r="Z9" i="19"/>
  <c r="Z26" i="19" s="1"/>
  <c r="AV117" i="19"/>
  <c r="Z12" i="1"/>
  <c r="Z393" i="19" s="1"/>
  <c r="AJ162" i="24"/>
  <c r="AJ695" i="24"/>
  <c r="BC688" i="24"/>
  <c r="BC687" i="24"/>
  <c r="AZ275" i="19"/>
  <c r="AZ287" i="19" s="1"/>
  <c r="BC691" i="24"/>
  <c r="BC689" i="24"/>
  <c r="AV210" i="19"/>
  <c r="AF674" i="24" s="1"/>
  <c r="AM194" i="17"/>
  <c r="AM326" i="15"/>
  <c r="AL285" i="17"/>
  <c r="AL286" i="17" s="1"/>
  <c r="BA461" i="24" s="1"/>
  <c r="AL282" i="17"/>
  <c r="BA457" i="24" s="1"/>
  <c r="AL238" i="17"/>
  <c r="AL284" i="17"/>
  <c r="BA459" i="24" s="1"/>
  <c r="BA454" i="24"/>
  <c r="AL321" i="17"/>
  <c r="BA492" i="24" s="1"/>
  <c r="AK301" i="17"/>
  <c r="AK302" i="17" s="1"/>
  <c r="AZ475" i="24" s="1"/>
  <c r="AK306" i="17"/>
  <c r="AK304" i="17"/>
  <c r="AZ477" i="24" s="1"/>
  <c r="AZ473" i="24"/>
  <c r="AK303" i="17"/>
  <c r="AZ476" i="24" s="1"/>
  <c r="AK305" i="17"/>
  <c r="AZ478" i="24" s="1"/>
  <c r="X474" i="24"/>
  <c r="AF317" i="17"/>
  <c r="X488" i="24" s="1"/>
  <c r="AV136" i="19"/>
  <c r="AF655" i="24" s="1"/>
  <c r="AK282" i="17"/>
  <c r="AZ457" i="24" s="1"/>
  <c r="AK284" i="17"/>
  <c r="AZ459" i="24" s="1"/>
  <c r="AK285" i="17"/>
  <c r="AK283" i="17"/>
  <c r="AZ458" i="24" s="1"/>
  <c r="AK280" i="17"/>
  <c r="AZ454" i="24"/>
  <c r="AL301" i="17"/>
  <c r="AL303" i="17"/>
  <c r="BA476" i="24" s="1"/>
  <c r="AL304" i="17"/>
  <c r="BA477" i="24" s="1"/>
  <c r="BA473" i="24"/>
  <c r="AL306" i="17"/>
  <c r="AL305" i="17"/>
  <c r="BA478" i="24" s="1"/>
  <c r="AK261" i="17"/>
  <c r="AZ438" i="24" s="1"/>
  <c r="AK263" i="17"/>
  <c r="AK258" i="17"/>
  <c r="AZ435" i="24" s="1"/>
  <c r="AK321" i="17"/>
  <c r="AZ492" i="24" s="1"/>
  <c r="AL262" i="17"/>
  <c r="BA439" i="24" s="1"/>
  <c r="AK260" i="17"/>
  <c r="AZ437" i="24" s="1"/>
  <c r="AK262" i="17"/>
  <c r="AZ439" i="24" s="1"/>
  <c r="AZ434" i="24"/>
  <c r="AK238" i="17"/>
  <c r="AL260" i="17"/>
  <c r="BA437" i="24" s="1"/>
  <c r="AD104" i="17"/>
  <c r="V293" i="24" s="1"/>
  <c r="AH101" i="17"/>
  <c r="AE103" i="17"/>
  <c r="W292" i="24" s="1"/>
  <c r="AD103" i="17"/>
  <c r="V292" i="24" s="1"/>
  <c r="AE105" i="17"/>
  <c r="W294" i="24" s="1"/>
  <c r="AD101" i="17"/>
  <c r="AD83" i="17"/>
  <c r="AD106" i="17" s="1"/>
  <c r="V295" i="24" s="1"/>
  <c r="AD9" i="18"/>
  <c r="V725" i="24" s="1"/>
  <c r="AD235" i="17"/>
  <c r="V413" i="24" s="1"/>
  <c r="AH104" i="17"/>
  <c r="Z293" i="24" s="1"/>
  <c r="AD105" i="17"/>
  <c r="V294" i="24" s="1"/>
  <c r="AD122" i="17"/>
  <c r="AH110" i="17"/>
  <c r="AX100" i="17"/>
  <c r="AX101" i="17" s="1"/>
  <c r="V289" i="24"/>
  <c r="AL15" i="18"/>
  <c r="AL196" i="17"/>
  <c r="BA377" i="24" s="1"/>
  <c r="AL212" i="17"/>
  <c r="BA372" i="24"/>
  <c r="AL83" i="17"/>
  <c r="AL197" i="17"/>
  <c r="AL235" i="17"/>
  <c r="BA413" i="24" s="1"/>
  <c r="AL195" i="17"/>
  <c r="BA376" i="24" s="1"/>
  <c r="AL192" i="17"/>
  <c r="AL207" i="17" s="1"/>
  <c r="BA389" i="24" s="1"/>
  <c r="AL194" i="17"/>
  <c r="BA375" i="24" s="1"/>
  <c r="AL364" i="17"/>
  <c r="BA534" i="24" s="1"/>
  <c r="AZ531" i="24"/>
  <c r="AK364" i="17"/>
  <c r="AZ534" i="24" s="1"/>
  <c r="AK362" i="17"/>
  <c r="AZ532" i="24" s="1"/>
  <c r="AK366" i="17"/>
  <c r="AZ536" i="24" s="1"/>
  <c r="AL366" i="17"/>
  <c r="BA536" i="24" s="1"/>
  <c r="AV112" i="19"/>
  <c r="AM196" i="17"/>
  <c r="AI361" i="17"/>
  <c r="AA531" i="24" s="1"/>
  <c r="AD263" i="17"/>
  <c r="AH264" i="17" s="1"/>
  <c r="AK69" i="17"/>
  <c r="AZ266" i="24" s="1"/>
  <c r="AZ265" i="24"/>
  <c r="AK104" i="17"/>
  <c r="AZ293" i="24" s="1"/>
  <c r="AL105" i="17"/>
  <c r="BA294" i="24" s="1"/>
  <c r="AK101" i="17"/>
  <c r="AZ290" i="24" s="1"/>
  <c r="AC289" i="24"/>
  <c r="AK9" i="18"/>
  <c r="AK122" i="17"/>
  <c r="AL103" i="17"/>
  <c r="BA292" i="24" s="1"/>
  <c r="AK103" i="17"/>
  <c r="AZ292" i="24" s="1"/>
  <c r="AK105" i="17"/>
  <c r="AZ294" i="24" s="1"/>
  <c r="AZ289" i="24"/>
  <c r="AK83" i="17"/>
  <c r="AK235" i="17"/>
  <c r="AZ413" i="24" s="1"/>
  <c r="AF248" i="17"/>
  <c r="AF239" i="17"/>
  <c r="T416" i="24"/>
  <c r="AB241" i="17"/>
  <c r="T419" i="24" s="1"/>
  <c r="AF242" i="17"/>
  <c r="X420" i="24" s="1"/>
  <c r="AB243" i="17"/>
  <c r="T421" i="24" s="1"/>
  <c r="AT198" i="15"/>
  <c r="AT206" i="15" s="1"/>
  <c r="AT31" i="15"/>
  <c r="AT209" i="15"/>
  <c r="AT215" i="15" s="1"/>
  <c r="AV8" i="24"/>
  <c r="AL12" i="1"/>
  <c r="BA8" i="24"/>
  <c r="AG289" i="24"/>
  <c r="AW9" i="18"/>
  <c r="AG725" i="24" s="1"/>
  <c r="AB131" i="17"/>
  <c r="AW104" i="17"/>
  <c r="AG293" i="24" s="1"/>
  <c r="AW101" i="17"/>
  <c r="AG290" i="24" s="1"/>
  <c r="Z131" i="17"/>
  <c r="AA131" i="17"/>
  <c r="AW83" i="17"/>
  <c r="AW198" i="17" s="1"/>
  <c r="AG378" i="24" s="1"/>
  <c r="Y131" i="17"/>
  <c r="AW122" i="17"/>
  <c r="AW235" i="17"/>
  <c r="AG413" i="24" s="1"/>
  <c r="AB264" i="17"/>
  <c r="AD31" i="15"/>
  <c r="AD209" i="15"/>
  <c r="AD215" i="15" s="1"/>
  <c r="AD198" i="15"/>
  <c r="AD206" i="15" s="1"/>
  <c r="AZ301" i="24"/>
  <c r="V425" i="24"/>
  <c r="BA384" i="24"/>
  <c r="AL203" i="17"/>
  <c r="BA385" i="24" s="1"/>
  <c r="AB151" i="17"/>
  <c r="T334" i="24" s="1"/>
  <c r="AF87" i="17"/>
  <c r="X276" i="24" s="1"/>
  <c r="AB86" i="17"/>
  <c r="T275" i="24" s="1"/>
  <c r="AB18" i="18"/>
  <c r="AF91" i="17"/>
  <c r="T272" i="24"/>
  <c r="AF84" i="17"/>
  <c r="AB244" i="17"/>
  <c r="AB88" i="17"/>
  <c r="T277" i="24" s="1"/>
  <c r="Z31" i="15"/>
  <c r="Z198" i="15"/>
  <c r="Z209" i="15"/>
  <c r="Z215" i="15" s="1"/>
  <c r="AI381" i="17"/>
  <c r="AA551" i="24" s="1"/>
  <c r="W550" i="24"/>
  <c r="AE393" i="17"/>
  <c r="W563" i="24" s="1"/>
  <c r="AW218" i="15"/>
  <c r="AW219" i="15"/>
  <c r="X1019" i="24"/>
  <c r="Y1016" i="24"/>
  <c r="AL315" i="17"/>
  <c r="BA486" i="24"/>
  <c r="X384" i="24"/>
  <c r="AJ203" i="17"/>
  <c r="AB385" i="24" s="1"/>
  <c r="AF207" i="17"/>
  <c r="X389" i="24" s="1"/>
  <c r="X373" i="24"/>
  <c r="AJ102" i="17"/>
  <c r="AB291" i="24" s="1"/>
  <c r="BD109" i="19"/>
  <c r="BC110" i="19"/>
  <c r="BC401" i="19"/>
  <c r="AC198" i="15"/>
  <c r="AC31" i="15"/>
  <c r="AC209" i="15"/>
  <c r="AC215" i="15" s="1"/>
  <c r="AW33" i="15"/>
  <c r="AW34" i="15"/>
  <c r="AZ430" i="19"/>
  <c r="AZ249" i="19"/>
  <c r="BA248" i="19"/>
  <c r="AB307" i="17"/>
  <c r="T480" i="24" s="1"/>
  <c r="T479" i="24"/>
  <c r="AF307" i="17"/>
  <c r="X480" i="24" s="1"/>
  <c r="AB220" i="17"/>
  <c r="Z220" i="17"/>
  <c r="AW192" i="17"/>
  <c r="AG373" i="24" s="1"/>
  <c r="AW212" i="17"/>
  <c r="Y220" i="17"/>
  <c r="AA220" i="17"/>
  <c r="AW15" i="18"/>
  <c r="AW195" i="17"/>
  <c r="AG376" i="24" s="1"/>
  <c r="AG372" i="24"/>
  <c r="AV206" i="15"/>
  <c r="AA245" i="24"/>
  <c r="L166" i="24"/>
  <c r="T181" i="1"/>
  <c r="L167" i="24" s="1"/>
  <c r="AB616" i="24"/>
  <c r="AJ60" i="19"/>
  <c r="AB611" i="24" s="1"/>
  <c r="AJ70" i="19"/>
  <c r="AB619" i="24" s="1"/>
  <c r="AJ68" i="19"/>
  <c r="AB617" i="24" s="1"/>
  <c r="AE65" i="19"/>
  <c r="W614" i="24" s="1"/>
  <c r="AE9" i="19"/>
  <c r="AE26" i="19" s="1"/>
  <c r="W7" i="24"/>
  <c r="AE128" i="19"/>
  <c r="AE272" i="19"/>
  <c r="AE392" i="19"/>
  <c r="AE337" i="19"/>
  <c r="AE202" i="19"/>
  <c r="AE12" i="1"/>
  <c r="AX10" i="1"/>
  <c r="AX184" i="1" s="1"/>
  <c r="AH170" i="24" s="1"/>
  <c r="AY135" i="1"/>
  <c r="AI155" i="24"/>
  <c r="AY165" i="1"/>
  <c r="AI149" i="24"/>
  <c r="AY205" i="19"/>
  <c r="AI209" i="19"/>
  <c r="AA673" i="24" s="1"/>
  <c r="AI208" i="19"/>
  <c r="AA672" i="24" s="1"/>
  <c r="AI217" i="19"/>
  <c r="AJ209" i="19"/>
  <c r="AB673" i="24" s="1"/>
  <c r="AI207" i="19"/>
  <c r="AA671" i="24" s="1"/>
  <c r="AI206" i="19"/>
  <c r="AA670" i="24" s="1"/>
  <c r="AA669" i="24"/>
  <c r="AI22" i="1"/>
  <c r="AJ207" i="19"/>
  <c r="AB671" i="24" s="1"/>
  <c r="AI340" i="19"/>
  <c r="Z198" i="24"/>
  <c r="AG128" i="19"/>
  <c r="AY10" i="1"/>
  <c r="AG113" i="1"/>
  <c r="Y99" i="24" s="1"/>
  <c r="AG202" i="19"/>
  <c r="AG12" i="1"/>
  <c r="AG337" i="19"/>
  <c r="AG392" i="19"/>
  <c r="AG65" i="19"/>
  <c r="AG9" i="19"/>
  <c r="AG26" i="19" s="1"/>
  <c r="AG272" i="19"/>
  <c r="Y7" i="24"/>
  <c r="AG184" i="1"/>
  <c r="Y170" i="24" s="1"/>
  <c r="AC379" i="17"/>
  <c r="AG342" i="15"/>
  <c r="AC342" i="15"/>
  <c r="AX340" i="15"/>
  <c r="AX342" i="15" s="1"/>
  <c r="AX218" i="15"/>
  <c r="AX219" i="15"/>
  <c r="AH317" i="17"/>
  <c r="Z488" i="24" s="1"/>
  <c r="Z482" i="24"/>
  <c r="AL311" i="17"/>
  <c r="BA483" i="24" s="1"/>
  <c r="AH311" i="17"/>
  <c r="Z483" i="24" s="1"/>
  <c r="X557" i="24"/>
  <c r="AF388" i="17"/>
  <c r="AI370" i="17"/>
  <c r="AJ373" i="17"/>
  <c r="AB543" i="24" s="1"/>
  <c r="AI372" i="17"/>
  <c r="AA542" i="24" s="1"/>
  <c r="AA539" i="24"/>
  <c r="AZ443" i="24"/>
  <c r="AH27" i="18"/>
  <c r="Z743" i="24" s="1"/>
  <c r="AH24" i="18"/>
  <c r="Z740" i="24" s="1"/>
  <c r="Z734" i="24"/>
  <c r="AH30" i="18"/>
  <c r="Z746" i="24" s="1"/>
  <c r="U698" i="24"/>
  <c r="AG293" i="17"/>
  <c r="AK291" i="17"/>
  <c r="AZ465" i="24" s="1"/>
  <c r="AH292" i="17"/>
  <c r="Z466" i="24" s="1"/>
  <c r="AG289" i="17"/>
  <c r="AG291" i="17"/>
  <c r="Y465" i="24" s="1"/>
  <c r="AY288" i="17"/>
  <c r="AG292" i="17"/>
  <c r="Y466" i="24" s="1"/>
  <c r="Y462" i="24"/>
  <c r="U54" i="24"/>
  <c r="AC69" i="1"/>
  <c r="U55" i="24" s="1"/>
  <c r="AL259" i="17"/>
  <c r="BA436" i="24" s="1"/>
  <c r="Z435" i="24"/>
  <c r="BA446" i="19"/>
  <c r="BA313" i="19"/>
  <c r="BB312" i="19"/>
  <c r="AI143" i="19"/>
  <c r="AA660" i="24"/>
  <c r="BA713" i="24"/>
  <c r="AL352" i="19"/>
  <c r="BA714" i="24" s="1"/>
  <c r="AL353" i="19"/>
  <c r="AY77" i="19"/>
  <c r="AI626" i="24" s="1"/>
  <c r="AI624" i="24"/>
  <c r="AA8" i="24"/>
  <c r="AI12" i="1"/>
  <c r="AI193" i="24"/>
  <c r="AY212" i="1"/>
  <c r="W265" i="24"/>
  <c r="AI69" i="17"/>
  <c r="AA266" i="24" s="1"/>
  <c r="AE69" i="17"/>
  <c r="W266" i="24" s="1"/>
  <c r="AW19" i="17"/>
  <c r="R247" i="24"/>
  <c r="AD20" i="17"/>
  <c r="V248" i="24" s="1"/>
  <c r="S57" i="24"/>
  <c r="AA69" i="1"/>
  <c r="S55" i="24" s="1"/>
  <c r="AB68" i="1"/>
  <c r="AI163" i="24"/>
  <c r="AY179" i="1"/>
  <c r="AI165" i="24" s="1"/>
  <c r="AJ134" i="1"/>
  <c r="AB120" i="24" s="1"/>
  <c r="AB121" i="24"/>
  <c r="AM336" i="17"/>
  <c r="AA503" i="24"/>
  <c r="AI336" i="17"/>
  <c r="AA506" i="24" s="1"/>
  <c r="AJ337" i="17"/>
  <c r="AB507" i="24" s="1"/>
  <c r="AY16" i="17"/>
  <c r="AI244" i="24"/>
  <c r="Z128" i="19"/>
  <c r="R7" i="24"/>
  <c r="Z65" i="19"/>
  <c r="R614" i="24" s="1"/>
  <c r="Z337" i="19"/>
  <c r="Z392" i="19"/>
  <c r="Z202" i="19"/>
  <c r="Z272" i="19"/>
  <c r="AI212" i="24"/>
  <c r="AY229" i="1"/>
  <c r="AI215" i="24" s="1"/>
  <c r="AH286" i="17"/>
  <c r="Z461" i="24" s="1"/>
  <c r="Z460" i="24"/>
  <c r="AJ132" i="24"/>
  <c r="AI325" i="15"/>
  <c r="AY320" i="15"/>
  <c r="AY321" i="15" s="1"/>
  <c r="AG297" i="17"/>
  <c r="AM101" i="1"/>
  <c r="AM103" i="1"/>
  <c r="AM109" i="1" s="1"/>
  <c r="AV168" i="19"/>
  <c r="AW165" i="19"/>
  <c r="AW166" i="19"/>
  <c r="U434" i="24"/>
  <c r="AG261" i="17"/>
  <c r="Y438" i="24" s="1"/>
  <c r="AC260" i="17"/>
  <c r="U437" i="24" s="1"/>
  <c r="AC262" i="17"/>
  <c r="U439" i="24" s="1"/>
  <c r="AG258" i="17"/>
  <c r="AG259" i="17" s="1"/>
  <c r="Y436" i="24" s="1"/>
  <c r="AC261" i="17"/>
  <c r="U438" i="24" s="1"/>
  <c r="AC321" i="17"/>
  <c r="U492" i="24" s="1"/>
  <c r="AD262" i="17"/>
  <c r="V439" i="24" s="1"/>
  <c r="AD260" i="17"/>
  <c r="V437" i="24" s="1"/>
  <c r="AC238" i="17"/>
  <c r="AX257" i="17"/>
  <c r="AX238" i="17" s="1"/>
  <c r="T121" i="24"/>
  <c r="AB134" i="1"/>
  <c r="T120" i="24" s="1"/>
  <c r="AG138" i="24"/>
  <c r="AW156" i="1"/>
  <c r="Z725" i="24"/>
  <c r="AH21" i="18"/>
  <c r="Z737" i="24" s="1"/>
  <c r="AB151" i="24"/>
  <c r="AJ171" i="1"/>
  <c r="AJ112" i="1"/>
  <c r="AM20" i="17"/>
  <c r="AI20" i="17"/>
  <c r="AA248" i="24" s="1"/>
  <c r="AA247" i="24"/>
  <c r="AY19" i="17"/>
  <c r="AI22" i="17" s="1"/>
  <c r="Z245" i="24"/>
  <c r="AY11" i="1"/>
  <c r="Y8" i="24"/>
  <c r="AG185" i="1"/>
  <c r="Y171" i="24" s="1"/>
  <c r="Z455" i="24"/>
  <c r="AH281" i="17"/>
  <c r="Z456" i="24" s="1"/>
  <c r="AI115" i="17"/>
  <c r="AA306" i="24" s="1"/>
  <c r="AA301" i="24"/>
  <c r="AI111" i="17"/>
  <c r="AA302" i="24" s="1"/>
  <c r="AU219" i="15"/>
  <c r="AU218" i="15"/>
  <c r="U463" i="24"/>
  <c r="AC296" i="17"/>
  <c r="U469" i="24" s="1"/>
  <c r="Z104" i="24"/>
  <c r="AG266" i="17"/>
  <c r="AG303" i="15"/>
  <c r="AW171" i="1"/>
  <c r="AG157" i="24" s="1"/>
  <c r="AW135" i="1"/>
  <c r="AG121" i="24" s="1"/>
  <c r="AG155" i="24"/>
  <c r="AA241" i="24"/>
  <c r="AD247" i="24"/>
  <c r="AU20" i="17"/>
  <c r="AE248" i="24" s="1"/>
  <c r="AX149" i="1"/>
  <c r="AH131" i="24"/>
  <c r="AY120" i="1"/>
  <c r="AI106" i="24" s="1"/>
  <c r="AI150" i="24"/>
  <c r="Z8" i="24"/>
  <c r="AH185" i="1"/>
  <c r="Z171" i="24" s="1"/>
  <c r="Z660" i="24"/>
  <c r="AH143" i="19"/>
  <c r="BC661" i="24"/>
  <c r="AC205" i="15"/>
  <c r="AX201" i="15"/>
  <c r="AX205" i="15" s="1"/>
  <c r="AL370" i="17"/>
  <c r="BA539" i="24"/>
  <c r="AL373" i="17"/>
  <c r="BA543" i="24" s="1"/>
  <c r="Y166" i="24"/>
  <c r="AV195" i="19"/>
  <c r="AM174" i="17"/>
  <c r="AM185" i="17" s="1"/>
  <c r="AG102" i="17"/>
  <c r="Y291" i="24" s="1"/>
  <c r="Y290" i="24"/>
  <c r="AG115" i="17"/>
  <c r="Y306" i="24" s="1"/>
  <c r="BA634" i="24"/>
  <c r="AL95" i="19"/>
  <c r="BA635" i="24" s="1"/>
  <c r="AL96" i="19"/>
  <c r="BA636" i="24" s="1"/>
  <c r="AL97" i="19"/>
  <c r="BA637" i="24" s="1"/>
  <c r="AL98" i="19"/>
  <c r="BA638" i="24" s="1"/>
  <c r="AL13" i="1"/>
  <c r="AE251" i="17"/>
  <c r="W428" i="24" s="1"/>
  <c r="AX247" i="17"/>
  <c r="AF251" i="17"/>
  <c r="X428" i="24" s="1"/>
  <c r="AI250" i="17"/>
  <c r="AA427" i="24" s="1"/>
  <c r="W424" i="24"/>
  <c r="AG307" i="17"/>
  <c r="Y480" i="24" s="1"/>
  <c r="U479" i="24"/>
  <c r="AC307" i="17"/>
  <c r="U480" i="24" s="1"/>
  <c r="U435" i="24"/>
  <c r="AC274" i="17"/>
  <c r="U449" i="24" s="1"/>
  <c r="AK384" i="17"/>
  <c r="AZ554" i="24" s="1"/>
  <c r="AZ549" i="24"/>
  <c r="AK382" i="17"/>
  <c r="AZ552" i="24" s="1"/>
  <c r="AK324" i="17"/>
  <c r="AK397" i="17"/>
  <c r="AZ567" i="24" s="1"/>
  <c r="AL384" i="17"/>
  <c r="BA554" i="24" s="1"/>
  <c r="AL382" i="17"/>
  <c r="BA552" i="24" s="1"/>
  <c r="AK385" i="17"/>
  <c r="AZ555" i="24" s="1"/>
  <c r="AG473" i="24"/>
  <c r="AW301" i="17"/>
  <c r="AG474" i="24" s="1"/>
  <c r="AW304" i="17"/>
  <c r="AG477" i="24" s="1"/>
  <c r="AW306" i="17"/>
  <c r="AG479" i="24" s="1"/>
  <c r="AX310" i="17"/>
  <c r="AH482" i="24" s="1"/>
  <c r="W443" i="24"/>
  <c r="AI268" i="17"/>
  <c r="AA444" i="24" s="1"/>
  <c r="AE248" i="17"/>
  <c r="BA361" i="24"/>
  <c r="AG375" i="17"/>
  <c r="Y545" i="24" s="1"/>
  <c r="AG363" i="17"/>
  <c r="Y533" i="24" s="1"/>
  <c r="Y532" i="24"/>
  <c r="AK371" i="17"/>
  <c r="AZ541" i="24" s="1"/>
  <c r="AZ540" i="24"/>
  <c r="AK375" i="17"/>
  <c r="AZ545" i="24" s="1"/>
  <c r="AF614" i="24"/>
  <c r="AV69" i="19"/>
  <c r="AF618" i="24" s="1"/>
  <c r="AF704" i="24"/>
  <c r="AV345" i="19"/>
  <c r="AF710" i="24" s="1"/>
  <c r="AA373" i="24"/>
  <c r="AI193" i="17"/>
  <c r="AA374" i="24" s="1"/>
  <c r="AE21" i="17"/>
  <c r="W249" i="24" s="1"/>
  <c r="W504" i="24"/>
  <c r="AG91" i="17"/>
  <c r="AG87" i="17"/>
  <c r="Y276" i="24" s="1"/>
  <c r="AG84" i="17"/>
  <c r="AC151" i="17"/>
  <c r="U334" i="24" s="1"/>
  <c r="AC106" i="17"/>
  <c r="U295" i="24" s="1"/>
  <c r="AC18" i="18"/>
  <c r="AC198" i="17"/>
  <c r="U378" i="24" s="1"/>
  <c r="AC88" i="17"/>
  <c r="U277" i="24" s="1"/>
  <c r="U272" i="24"/>
  <c r="AC244" i="17"/>
  <c r="AC87" i="17"/>
  <c r="U276" i="24" s="1"/>
  <c r="AC84" i="17"/>
  <c r="AH473" i="24"/>
  <c r="AX304" i="17"/>
  <c r="AH477" i="24" s="1"/>
  <c r="AX306" i="17"/>
  <c r="AX301" i="17"/>
  <c r="Y301" i="24"/>
  <c r="AK111" i="17"/>
  <c r="AZ302" i="24" s="1"/>
  <c r="AG111" i="17"/>
  <c r="Y302" i="24" s="1"/>
  <c r="AZ191" i="19"/>
  <c r="AZ384" i="24"/>
  <c r="AK207" i="17"/>
  <c r="AZ389" i="24" s="1"/>
  <c r="AK203" i="17"/>
  <c r="AZ385" i="24" s="1"/>
  <c r="Z243" i="17"/>
  <c r="R421" i="24" s="1"/>
  <c r="AC239" i="17"/>
  <c r="AC242" i="17"/>
  <c r="U420" i="24" s="1"/>
  <c r="Z241" i="17"/>
  <c r="R419" i="24" s="1"/>
  <c r="Q416" i="24"/>
  <c r="AC248" i="17"/>
  <c r="AK172" i="17"/>
  <c r="AZ355" i="24" s="1"/>
  <c r="AZ352" i="24"/>
  <c r="AK170" i="17"/>
  <c r="AO171" i="17" s="1"/>
  <c r="BD354" i="24" s="1"/>
  <c r="AJ315" i="17"/>
  <c r="AB486" i="24"/>
  <c r="AA210" i="19"/>
  <c r="S674" i="24" s="1"/>
  <c r="AX212" i="17"/>
  <c r="AX192" i="17"/>
  <c r="AX195" i="17"/>
  <c r="AH376" i="24" s="1"/>
  <c r="AE220" i="17"/>
  <c r="AF220" i="17"/>
  <c r="AX15" i="18"/>
  <c r="AH372" i="24"/>
  <c r="AK345" i="17"/>
  <c r="AZ515" i="24" s="1"/>
  <c r="Y514" i="24"/>
  <c r="AG357" i="17"/>
  <c r="Y527" i="24" s="1"/>
  <c r="AG345" i="17"/>
  <c r="Y515" i="24" s="1"/>
  <c r="AZ260" i="19"/>
  <c r="AZ429" i="19"/>
  <c r="AZ428" i="19" s="1"/>
  <c r="AZ245" i="19"/>
  <c r="BA244" i="19"/>
  <c r="AC264" i="17"/>
  <c r="AL351" i="17"/>
  <c r="AL308" i="15"/>
  <c r="AL358" i="17" s="1"/>
  <c r="BA528" i="24" s="1"/>
  <c r="W474" i="24"/>
  <c r="AI302" i="17"/>
  <c r="AA475" i="24" s="1"/>
  <c r="AE317" i="17"/>
  <c r="W488" i="24" s="1"/>
  <c r="AK315" i="17"/>
  <c r="AZ486" i="24"/>
  <c r="AH337" i="17"/>
  <c r="Z507" i="24" s="1"/>
  <c r="AY333" i="17"/>
  <c r="AI337" i="17"/>
  <c r="AA507" i="24" s="1"/>
  <c r="AH336" i="17"/>
  <c r="Z506" i="24" s="1"/>
  <c r="AL336" i="17"/>
  <c r="BA506" i="24" s="1"/>
  <c r="Z503" i="24"/>
  <c r="AC317" i="17"/>
  <c r="U488" i="24" s="1"/>
  <c r="U474" i="24"/>
  <c r="AW263" i="17"/>
  <c r="W435" i="24"/>
  <c r="AI259" i="17"/>
  <c r="AA436" i="24" s="1"/>
  <c r="AE274" i="17"/>
  <c r="W449" i="24" s="1"/>
  <c r="AB329" i="17"/>
  <c r="T500" i="24" s="1"/>
  <c r="AB349" i="17"/>
  <c r="T519" i="24" s="1"/>
  <c r="AB367" i="17"/>
  <c r="T537" i="24" s="1"/>
  <c r="AF334" i="17"/>
  <c r="AB330" i="17"/>
  <c r="T495" i="24"/>
  <c r="AB385" i="17"/>
  <c r="T555" i="24" s="1"/>
  <c r="AF328" i="17"/>
  <c r="X499" i="24" s="1"/>
  <c r="AB327" i="17"/>
  <c r="T498" i="24" s="1"/>
  <c r="AF325" i="17"/>
  <c r="AJ389" i="17"/>
  <c r="AB559" i="24" s="1"/>
  <c r="AB558" i="24"/>
  <c r="U443" i="24"/>
  <c r="AI481" i="24"/>
  <c r="AY310" i="17"/>
  <c r="AI482" i="24" s="1"/>
  <c r="W731" i="24"/>
  <c r="W373" i="24"/>
  <c r="Y244" i="17"/>
  <c r="AF236" i="1"/>
  <c r="Y474" i="24"/>
  <c r="AG302" i="17"/>
  <c r="Y475" i="24" s="1"/>
  <c r="AG317" i="17"/>
  <c r="Y488" i="24" s="1"/>
  <c r="U298" i="24"/>
  <c r="AC131" i="17"/>
  <c r="AH346" i="17"/>
  <c r="Z516" i="24" s="1"/>
  <c r="AH348" i="17"/>
  <c r="Z518" i="24" s="1"/>
  <c r="AL347" i="17"/>
  <c r="BA517" i="24" s="1"/>
  <c r="Z513" i="24"/>
  <c r="AL344" i="17"/>
  <c r="AH324" i="17"/>
  <c r="AH349" i="17" s="1"/>
  <c r="Z519" i="24" s="1"/>
  <c r="AH344" i="17"/>
  <c r="AH347" i="17"/>
  <c r="Z517" i="24" s="1"/>
  <c r="AH397" i="17"/>
  <c r="Z567" i="24" s="1"/>
  <c r="AF218" i="15"/>
  <c r="AF219" i="15"/>
  <c r="U482" i="24"/>
  <c r="AG311" i="17"/>
  <c r="Y483" i="24" s="1"/>
  <c r="AB482" i="24"/>
  <c r="AJ311" i="17"/>
  <c r="AB483" i="24" s="1"/>
  <c r="S10" i="24"/>
  <c r="AA10" i="19"/>
  <c r="AA338" i="19"/>
  <c r="AV107" i="19"/>
  <c r="AV280" i="19"/>
  <c r="AF692" i="24" s="1"/>
  <c r="AV393" i="19"/>
  <c r="AV203" i="19"/>
  <c r="AV338" i="19"/>
  <c r="AV346" i="19" s="1"/>
  <c r="AF711" i="24" s="1"/>
  <c r="AV18" i="1"/>
  <c r="AV19" i="1" s="1"/>
  <c r="AF14" i="24" s="1"/>
  <c r="AV273" i="19"/>
  <c r="AV129" i="19"/>
  <c r="AV15" i="1"/>
  <c r="AV92" i="19"/>
  <c r="AV10" i="19"/>
  <c r="AV38" i="1"/>
  <c r="D19" i="32"/>
  <c r="AF10" i="24"/>
  <c r="AI18" i="18"/>
  <c r="AM84" i="17"/>
  <c r="AM91" i="17"/>
  <c r="AM87" i="17"/>
  <c r="AI198" i="17"/>
  <c r="AA378" i="24" s="1"/>
  <c r="AA272" i="24"/>
  <c r="AI106" i="17"/>
  <c r="AA295" i="24" s="1"/>
  <c r="AI86" i="17"/>
  <c r="AA275" i="24" s="1"/>
  <c r="AI88" i="17"/>
  <c r="AA277" i="24" s="1"/>
  <c r="AM267" i="17"/>
  <c r="AM270" i="17"/>
  <c r="AM271" i="17"/>
  <c r="AQ271" i="17" s="1"/>
  <c r="AM269" i="17"/>
  <c r="AM38" i="17"/>
  <c r="AM35" i="17"/>
  <c r="AQ35" i="17" s="1"/>
  <c r="BB254" i="24"/>
  <c r="AM283" i="17"/>
  <c r="AM280" i="17"/>
  <c r="AI285" i="17"/>
  <c r="AA454" i="24"/>
  <c r="AJ284" i="17"/>
  <c r="AB459" i="24" s="1"/>
  <c r="AI238" i="17"/>
  <c r="AJ282" i="17"/>
  <c r="AB457" i="24" s="1"/>
  <c r="AI284" i="17"/>
  <c r="AA459" i="24" s="1"/>
  <c r="AI321" i="17"/>
  <c r="AA492" i="24" s="1"/>
  <c r="AI283" i="17"/>
  <c r="AA458" i="24" s="1"/>
  <c r="AY279" i="17"/>
  <c r="AI282" i="17"/>
  <c r="AA457" i="24" s="1"/>
  <c r="AI280" i="17"/>
  <c r="AM302" i="17"/>
  <c r="AM313" i="17"/>
  <c r="AM314" i="17"/>
  <c r="AM310" i="17"/>
  <c r="AM312" i="17"/>
  <c r="AM369" i="17"/>
  <c r="AN373" i="17" s="1"/>
  <c r="AM325" i="15"/>
  <c r="AM376" i="17" s="1"/>
  <c r="AM148" i="17"/>
  <c r="BB332" i="24" s="1"/>
  <c r="AM145" i="17"/>
  <c r="AI167" i="17"/>
  <c r="AI235" i="17"/>
  <c r="AA413" i="24" s="1"/>
  <c r="AI148" i="17"/>
  <c r="AA332" i="24" s="1"/>
  <c r="AA328" i="24"/>
  <c r="AI12" i="18"/>
  <c r="AJ150" i="17"/>
  <c r="AJ147" i="17"/>
  <c r="AB331" i="24" s="1"/>
  <c r="AJ149" i="17"/>
  <c r="AB333" i="24" s="1"/>
  <c r="AI150" i="17"/>
  <c r="AI147" i="17"/>
  <c r="AA331" i="24" s="1"/>
  <c r="AI149" i="17"/>
  <c r="AA333" i="24" s="1"/>
  <c r="AY144" i="17"/>
  <c r="AI145" i="17"/>
  <c r="AI151" i="17"/>
  <c r="AA334" i="24" s="1"/>
  <c r="AM351" i="17"/>
  <c r="AM308" i="15"/>
  <c r="AM358" i="17" s="1"/>
  <c r="AM206" i="17"/>
  <c r="AM202" i="17"/>
  <c r="AM205" i="17"/>
  <c r="AM259" i="17"/>
  <c r="AM390" i="17"/>
  <c r="AM388" i="17"/>
  <c r="AM391" i="17"/>
  <c r="AM381" i="17"/>
  <c r="AG206" i="15"/>
  <c r="AM193" i="17"/>
  <c r="AM102" i="17"/>
  <c r="AM143" i="19"/>
  <c r="BB660" i="24"/>
  <c r="AA513" i="24"/>
  <c r="AM344" i="17"/>
  <c r="AM347" i="17"/>
  <c r="AI348" i="17"/>
  <c r="AA518" i="24" s="1"/>
  <c r="AY343" i="17"/>
  <c r="AI346" i="17"/>
  <c r="AA516" i="24" s="1"/>
  <c r="AJ348" i="17"/>
  <c r="AB518" i="24" s="1"/>
  <c r="AJ346" i="17"/>
  <c r="AB516" i="24" s="1"/>
  <c r="AI347" i="17"/>
  <c r="AA517" i="24" s="1"/>
  <c r="AI344" i="17"/>
  <c r="AM131" i="17"/>
  <c r="BB297" i="24"/>
  <c r="AM113" i="17"/>
  <c r="AM112" i="17"/>
  <c r="AM110" i="17"/>
  <c r="AL139" i="17"/>
  <c r="BA323" i="24" s="1"/>
  <c r="BA316" i="24"/>
  <c r="AL125" i="17"/>
  <c r="AP125" i="17" s="1"/>
  <c r="AB218" i="15"/>
  <c r="AB219" i="15"/>
  <c r="AM155" i="17"/>
  <c r="AM158" i="17"/>
  <c r="BB345" i="24" s="1"/>
  <c r="BB341" i="24"/>
  <c r="AI220" i="17"/>
  <c r="AA381" i="24"/>
  <c r="AM63" i="17"/>
  <c r="AM60" i="17"/>
  <c r="AM62" i="17"/>
  <c r="AM61" i="17"/>
  <c r="AM288" i="17"/>
  <c r="AN292" i="17" s="1"/>
  <c r="AM320" i="15"/>
  <c r="AM297" i="17" s="1"/>
  <c r="AY437" i="19"/>
  <c r="AY438" i="19" s="1"/>
  <c r="AY374" i="19"/>
  <c r="AY376" i="19" s="1"/>
  <c r="AH149" i="24"/>
  <c r="AX165" i="1"/>
  <c r="AA201" i="15"/>
  <c r="AA210" i="15"/>
  <c r="AA214" i="15" s="1"/>
  <c r="AA215" i="15" s="1"/>
  <c r="AW204" i="15"/>
  <c r="D844" i="24"/>
  <c r="L55" i="23"/>
  <c r="D988" i="24"/>
  <c r="L55" i="20"/>
  <c r="AB25" i="23"/>
  <c r="S818" i="24"/>
  <c r="T962" i="24"/>
  <c r="AC25" i="20"/>
  <c r="AA25" i="12"/>
  <c r="R890" i="24"/>
  <c r="BC660" i="24"/>
  <c r="AH92" i="19"/>
  <c r="AH129" i="19"/>
  <c r="AH18" i="1"/>
  <c r="AH19" i="1" s="1"/>
  <c r="Z14" i="24" s="1"/>
  <c r="AH338" i="19"/>
  <c r="AH393" i="19"/>
  <c r="AH14" i="1"/>
  <c r="AH10" i="19"/>
  <c r="AH34" i="19" s="1"/>
  <c r="AH203" i="19"/>
  <c r="Z10" i="24"/>
  <c r="AH273" i="19"/>
  <c r="AC280" i="19"/>
  <c r="U692" i="24" s="1"/>
  <c r="AC210" i="19"/>
  <c r="U674" i="24" s="1"/>
  <c r="U631" i="24"/>
  <c r="AC99" i="19"/>
  <c r="U639" i="24" s="1"/>
  <c r="AC136" i="19"/>
  <c r="U655" i="24" s="1"/>
  <c r="C10" i="25"/>
  <c r="AZ10" i="24"/>
  <c r="AK338" i="19"/>
  <c r="AK203" i="19"/>
  <c r="AU9" i="24"/>
  <c r="AK10" i="19"/>
  <c r="AK34" i="19" s="1"/>
  <c r="AK18" i="1"/>
  <c r="AK92" i="19"/>
  <c r="AK129" i="19"/>
  <c r="AK393" i="19"/>
  <c r="AK273" i="19"/>
  <c r="AF61" i="19"/>
  <c r="AU180" i="24"/>
  <c r="AZ170" i="24"/>
  <c r="AF281" i="19"/>
  <c r="X693" i="24" s="1"/>
  <c r="AF100" i="19"/>
  <c r="X640" i="24" s="1"/>
  <c r="W57" i="24"/>
  <c r="AE69" i="1"/>
  <c r="W55" i="24" s="1"/>
  <c r="AF68" i="1"/>
  <c r="W1018" i="24"/>
  <c r="AE54" i="1"/>
  <c r="X1015" i="24"/>
  <c r="U704" i="24"/>
  <c r="AG162" i="24"/>
  <c r="AW179" i="1"/>
  <c r="AJ160" i="24"/>
  <c r="AX198" i="24"/>
  <c r="BC188" i="24"/>
  <c r="AZ202" i="1"/>
  <c r="AJ188" i="24" s="1"/>
  <c r="AJ140" i="24"/>
  <c r="AZ140" i="19"/>
  <c r="AJ659" i="24" s="1"/>
  <c r="AJ658" i="24"/>
  <c r="AZ141" i="19"/>
  <c r="AZ348" i="19"/>
  <c r="AZ77" i="19"/>
  <c r="AJ624" i="24"/>
  <c r="AJ154" i="24"/>
  <c r="AZ153" i="1"/>
  <c r="AX149" i="24"/>
  <c r="BC139" i="24"/>
  <c r="AJ155" i="24"/>
  <c r="AZ135" i="1"/>
  <c r="AJ121" i="24" s="1"/>
  <c r="BC156" i="24"/>
  <c r="AX166" i="24"/>
  <c r="AJ149" i="24"/>
  <c r="BB156" i="24"/>
  <c r="AW166" i="24"/>
  <c r="AZ22" i="19"/>
  <c r="AJ578" i="24" s="1"/>
  <c r="AJ57" i="24"/>
  <c r="AZ69" i="1"/>
  <c r="AJ55" i="24" s="1"/>
  <c r="AZ64" i="1"/>
  <c r="AJ50" i="24" s="1"/>
  <c r="BC50" i="24"/>
  <c r="AX60" i="24"/>
  <c r="AZ175" i="1"/>
  <c r="AX171" i="24"/>
  <c r="BC161" i="24"/>
  <c r="D1319" i="24"/>
  <c r="E29" i="25"/>
  <c r="D1317" i="24"/>
  <c r="E26" i="25"/>
  <c r="D1315" i="24" s="1"/>
  <c r="D1313" i="24"/>
  <c r="D1312" i="24"/>
  <c r="E33" i="25"/>
  <c r="D1322" i="24" s="1"/>
  <c r="E21" i="25"/>
  <c r="D1310" i="24" s="1"/>
  <c r="D1297" i="24"/>
  <c r="F5" i="25"/>
  <c r="F8" i="25" s="1"/>
  <c r="M4" i="25"/>
  <c r="AZ91" i="1"/>
  <c r="AJ77" i="24" s="1"/>
  <c r="AJ186" i="24"/>
  <c r="U247" i="24"/>
  <c r="AG20" i="17"/>
  <c r="Y248" i="24" s="1"/>
  <c r="AC20" i="17"/>
  <c r="U248" i="24" s="1"/>
  <c r="AX19" i="17"/>
  <c r="AC22" i="17" s="1"/>
  <c r="AV33" i="15"/>
  <c r="AV34" i="15"/>
  <c r="AG33" i="15"/>
  <c r="AG34" i="15"/>
  <c r="AE218" i="15"/>
  <c r="AE219" i="15"/>
  <c r="AK219" i="15"/>
  <c r="AK218" i="15"/>
  <c r="AM67" i="24"/>
  <c r="BD81" i="1"/>
  <c r="AV219" i="15"/>
  <c r="AV218" i="15"/>
  <c r="AI34" i="15"/>
  <c r="AI33" i="15"/>
  <c r="AE206" i="15"/>
  <c r="AK129" i="15"/>
  <c r="AK138" i="15" s="1"/>
  <c r="AK156" i="15" s="1"/>
  <c r="AK159" i="15" s="1"/>
  <c r="AK196" i="1"/>
  <c r="AC12" i="17"/>
  <c r="U242" i="24"/>
  <c r="BF316" i="19"/>
  <c r="K254" i="24"/>
  <c r="AJ1015" i="24"/>
  <c r="AI1018" i="24"/>
  <c r="BA352" i="24"/>
  <c r="AL173" i="17"/>
  <c r="BA356" i="24" s="1"/>
  <c r="AL175" i="17"/>
  <c r="BA358" i="24" s="1"/>
  <c r="AV196" i="1"/>
  <c r="AV129" i="15"/>
  <c r="AV138" i="15" s="1"/>
  <c r="AV156" i="15" s="1"/>
  <c r="AV159" i="15" s="1"/>
  <c r="AV161" i="15" s="1"/>
  <c r="AG129" i="15"/>
  <c r="AG138" i="15" s="1"/>
  <c r="AG156" i="15" s="1"/>
  <c r="AG159" i="15" s="1"/>
  <c r="AG161" i="15" s="1"/>
  <c r="AH158" i="15" s="1"/>
  <c r="AH161" i="15" s="1"/>
  <c r="AI158" i="15" s="1"/>
  <c r="AG196" i="1"/>
  <c r="AI196" i="1"/>
  <c r="AI129" i="15"/>
  <c r="AI138" i="15" s="1"/>
  <c r="AI156" i="15" s="1"/>
  <c r="AI159" i="15" s="1"/>
  <c r="AE33" i="15"/>
  <c r="AE34" i="15"/>
  <c r="AK34" i="15"/>
  <c r="AK33" i="15"/>
  <c r="BB576" i="24"/>
  <c r="AJ205" i="24"/>
  <c r="AZ107" i="1"/>
  <c r="AJ93" i="24" s="1"/>
  <c r="L254" i="24"/>
  <c r="AG219" i="15"/>
  <c r="AG218" i="15"/>
  <c r="AI219" i="15"/>
  <c r="AI218" i="15"/>
  <c r="AJ118" i="17"/>
  <c r="AB522" i="24"/>
  <c r="BB348" i="24"/>
  <c r="BB728" i="24"/>
  <c r="B1315" i="24"/>
  <c r="C1318" i="24"/>
  <c r="B1318" i="24"/>
  <c r="C1315" i="24"/>
  <c r="AY225" i="19" l="1"/>
  <c r="D22" i="32"/>
  <c r="BD189" i="19"/>
  <c r="BC417" i="19"/>
  <c r="AY224" i="19"/>
  <c r="AG147" i="19"/>
  <c r="Y665" i="24" s="1"/>
  <c r="R18" i="24"/>
  <c r="AY278" i="19"/>
  <c r="AI690" i="24" s="1"/>
  <c r="BA324" i="19"/>
  <c r="BA325" i="19" s="1"/>
  <c r="AF346" i="19"/>
  <c r="X711" i="24" s="1"/>
  <c r="AE342" i="19"/>
  <c r="W707" i="24" s="1"/>
  <c r="AX241" i="19"/>
  <c r="AY13" i="1"/>
  <c r="AI11" i="24" s="1"/>
  <c r="AX278" i="19"/>
  <c r="AH690" i="24" s="1"/>
  <c r="AN36" i="17"/>
  <c r="AX287" i="19"/>
  <c r="AY240" i="19"/>
  <c r="AJ36" i="17"/>
  <c r="AX332" i="19"/>
  <c r="AX328" i="19" s="1"/>
  <c r="AG38" i="17"/>
  <c r="AE341" i="19"/>
  <c r="W706" i="24" s="1"/>
  <c r="AX240" i="19"/>
  <c r="BC253" i="19"/>
  <c r="AC14" i="1"/>
  <c r="AC15" i="1" s="1"/>
  <c r="U13" i="24" s="1"/>
  <c r="AG288" i="19"/>
  <c r="Y699" i="24" s="1"/>
  <c r="AY276" i="19"/>
  <c r="AI688" i="24" s="1"/>
  <c r="AC288" i="19"/>
  <c r="U699" i="24" s="1"/>
  <c r="AJ73" i="17"/>
  <c r="AC290" i="19"/>
  <c r="U701" i="24" s="1"/>
  <c r="AL35" i="17"/>
  <c r="AK73" i="17"/>
  <c r="AV130" i="1"/>
  <c r="AF116" i="24" s="1"/>
  <c r="AF26" i="24"/>
  <c r="AV33" i="1"/>
  <c r="AV11" i="19"/>
  <c r="AV14" i="19" s="1"/>
  <c r="AF30" i="24"/>
  <c r="AV57" i="1"/>
  <c r="AF39" i="24"/>
  <c r="AV52" i="1"/>
  <c r="AF42" i="24" s="1"/>
  <c r="AH27" i="19"/>
  <c r="Z1014" i="24" s="1"/>
  <c r="AI210" i="19"/>
  <c r="AA674" i="24" s="1"/>
  <c r="AK117" i="1"/>
  <c r="AU113" i="24" s="1"/>
  <c r="AI280" i="19"/>
  <c r="AA692" i="24" s="1"/>
  <c r="AI99" i="19"/>
  <c r="AA639" i="24" s="1"/>
  <c r="AZ143" i="24"/>
  <c r="AF82" i="1"/>
  <c r="X68" i="24" s="1"/>
  <c r="AI136" i="19"/>
  <c r="AA655" i="24" s="1"/>
  <c r="S734" i="24"/>
  <c r="AA24" i="18"/>
  <c r="S740" i="24" s="1"/>
  <c r="AA27" i="18"/>
  <c r="S743" i="24" s="1"/>
  <c r="AA30" i="18"/>
  <c r="S746" i="24" s="1"/>
  <c r="AA21" i="18"/>
  <c r="S737" i="24" s="1"/>
  <c r="W280" i="24"/>
  <c r="AE11" i="17"/>
  <c r="Y54" i="24"/>
  <c r="AG69" i="1"/>
  <c r="Y55" i="24" s="1"/>
  <c r="BE317" i="19"/>
  <c r="AW258" i="17"/>
  <c r="AF101" i="1"/>
  <c r="X87" i="24" s="1"/>
  <c r="AA136" i="19"/>
  <c r="S655" i="24" s="1"/>
  <c r="S631" i="24"/>
  <c r="AJ296" i="17"/>
  <c r="AB469" i="24" s="1"/>
  <c r="AF221" i="19"/>
  <c r="X684" i="24" s="1"/>
  <c r="AC27" i="19"/>
  <c r="U1014" i="24" s="1"/>
  <c r="AK27" i="19"/>
  <c r="AU1014" i="24" s="1"/>
  <c r="AZ1014" i="24" s="1"/>
  <c r="BE1014" i="24" s="1"/>
  <c r="AW238" i="17"/>
  <c r="AX239" i="17" s="1"/>
  <c r="BA445" i="19"/>
  <c r="BB308" i="19"/>
  <c r="BA309" i="19"/>
  <c r="AE286" i="17"/>
  <c r="W461" i="24" s="1"/>
  <c r="AG434" i="24"/>
  <c r="AA280" i="19"/>
  <c r="S692" i="24" s="1"/>
  <c r="S1013" i="24"/>
  <c r="BA455" i="24"/>
  <c r="AJ220" i="19"/>
  <c r="AB683" i="24" s="1"/>
  <c r="AB101" i="1"/>
  <c r="T87" i="24" s="1"/>
  <c r="BD252" i="19"/>
  <c r="BE252" i="19" s="1"/>
  <c r="AJ259" i="17"/>
  <c r="AB436" i="24" s="1"/>
  <c r="AN281" i="17"/>
  <c r="BB415" i="19"/>
  <c r="BC181" i="19"/>
  <c r="BB182" i="19"/>
  <c r="AI366" i="17"/>
  <c r="AA536" i="24" s="1"/>
  <c r="AF218" i="19"/>
  <c r="X681" i="24" s="1"/>
  <c r="AV64" i="24"/>
  <c r="AL69" i="1"/>
  <c r="BA54" i="24"/>
  <c r="AK346" i="19"/>
  <c r="AZ711" i="24" s="1"/>
  <c r="AY262" i="19"/>
  <c r="AH259" i="17"/>
  <c r="Z436" i="24" s="1"/>
  <c r="AY112" i="1"/>
  <c r="AK115" i="17"/>
  <c r="AZ306" i="24" s="1"/>
  <c r="AY62" i="17"/>
  <c r="AI260" i="24" s="1"/>
  <c r="AK146" i="19"/>
  <c r="AZ664" i="24" s="1"/>
  <c r="AF291" i="19"/>
  <c r="X702" i="24" s="1"/>
  <c r="AE355" i="19"/>
  <c r="AZ55" i="24"/>
  <c r="AU65" i="24"/>
  <c r="AU50" i="24"/>
  <c r="AU1019" i="24"/>
  <c r="AZ1019" i="24" s="1"/>
  <c r="BE1019" i="24" s="1"/>
  <c r="AV1016" i="24"/>
  <c r="BA1016" i="24" s="1"/>
  <c r="BF1016" i="24" s="1"/>
  <c r="AD73" i="17"/>
  <c r="AC73" i="17"/>
  <c r="U357" i="24"/>
  <c r="AC169" i="17"/>
  <c r="AC185" i="17"/>
  <c r="AY261" i="19"/>
  <c r="AK102" i="17"/>
  <c r="AZ291" i="24" s="1"/>
  <c r="AE289" i="19"/>
  <c r="W700" i="24" s="1"/>
  <c r="AE288" i="19"/>
  <c r="W699" i="24" s="1"/>
  <c r="BE54" i="24"/>
  <c r="AP38" i="19"/>
  <c r="BE589" i="24" s="1"/>
  <c r="AB18" i="24"/>
  <c r="X571" i="24"/>
  <c r="Z203" i="19"/>
  <c r="AF289" i="19"/>
  <c r="X700" i="24" s="1"/>
  <c r="AN207" i="17"/>
  <c r="AY263" i="17"/>
  <c r="AI440" i="24" s="1"/>
  <c r="AE73" i="17"/>
  <c r="AF73" i="17"/>
  <c r="AI38" i="17"/>
  <c r="AM39" i="17" s="1"/>
  <c r="AK1015" i="24"/>
  <c r="AJ1018" i="24"/>
  <c r="AX83" i="17"/>
  <c r="AX106" i="17" s="1"/>
  <c r="AH295" i="24" s="1"/>
  <c r="AI87" i="17"/>
  <c r="AA276" i="24" s="1"/>
  <c r="Z273" i="19"/>
  <c r="Z14" i="1"/>
  <c r="Z15" i="1" s="1"/>
  <c r="R13" i="24" s="1"/>
  <c r="AC291" i="19"/>
  <c r="U702" i="24" s="1"/>
  <c r="AL296" i="17"/>
  <c r="BA469" i="24" s="1"/>
  <c r="AX261" i="19"/>
  <c r="AJ239" i="17"/>
  <c r="AB417" i="24" s="1"/>
  <c r="AH82" i="1"/>
  <c r="Z68" i="24" s="1"/>
  <c r="Z21" i="24"/>
  <c r="X231" i="24"/>
  <c r="Z10" i="19"/>
  <c r="R571" i="24" s="1"/>
  <c r="AI185" i="1"/>
  <c r="AA171" i="24" s="1"/>
  <c r="AH240" i="17"/>
  <c r="Z418" i="24" s="1"/>
  <c r="AN160" i="17"/>
  <c r="BA143" i="24"/>
  <c r="AL117" i="1"/>
  <c r="AV153" i="24"/>
  <c r="Z129" i="19"/>
  <c r="V440" i="24"/>
  <c r="AY217" i="19"/>
  <c r="AY54" i="1"/>
  <c r="AA1019" i="24"/>
  <c r="AB1016" i="24"/>
  <c r="AH219" i="15"/>
  <c r="AH218" i="15"/>
  <c r="AB242" i="1"/>
  <c r="T199" i="24"/>
  <c r="BE57" i="24"/>
  <c r="AP65" i="1"/>
  <c r="BE51" i="24" s="1"/>
  <c r="AF210" i="19"/>
  <c r="X674" i="24" s="1"/>
  <c r="AF280" i="19"/>
  <c r="X692" i="24" s="1"/>
  <c r="X631" i="24"/>
  <c r="AI365" i="17"/>
  <c r="AA535" i="24" s="1"/>
  <c r="AA18" i="1"/>
  <c r="AA19" i="1" s="1"/>
  <c r="S14" i="24" s="1"/>
  <c r="AA129" i="19"/>
  <c r="AZ434" i="19"/>
  <c r="AG1012" i="24"/>
  <c r="AX13" i="1"/>
  <c r="AH11" i="24" s="1"/>
  <c r="AY21" i="1"/>
  <c r="AI15" i="24" s="1"/>
  <c r="AP36" i="19"/>
  <c r="BE587" i="24" s="1"/>
  <c r="Y399" i="24"/>
  <c r="AG230" i="17"/>
  <c r="Y408" i="24" s="1"/>
  <c r="AG215" i="17"/>
  <c r="AV21" i="24"/>
  <c r="D12" i="25"/>
  <c r="BA18" i="24"/>
  <c r="AL80" i="1"/>
  <c r="X143" i="24"/>
  <c r="AF181" i="1"/>
  <c r="X167" i="24" s="1"/>
  <c r="AF117" i="1"/>
  <c r="R422" i="24"/>
  <c r="Z245" i="17"/>
  <c r="AA143" i="24"/>
  <c r="AI117" i="1"/>
  <c r="BB256" i="19"/>
  <c r="BA432" i="19"/>
  <c r="BA257" i="19"/>
  <c r="AM365" i="17"/>
  <c r="AI324" i="17"/>
  <c r="AI349" i="17" s="1"/>
  <c r="AA519" i="24" s="1"/>
  <c r="AN355" i="17"/>
  <c r="AA92" i="19"/>
  <c r="AA100" i="19" s="1"/>
  <c r="S640" i="24" s="1"/>
  <c r="AA393" i="19"/>
  <c r="AY192" i="17"/>
  <c r="AF99" i="19"/>
  <c r="X639" i="24" s="1"/>
  <c r="AP30" i="19"/>
  <c r="BE582" i="24" s="1"/>
  <c r="AW24" i="1"/>
  <c r="AW198" i="1" s="1"/>
  <c r="AF69" i="19"/>
  <c r="X618" i="24" s="1"/>
  <c r="X614" i="24"/>
  <c r="Q366" i="24"/>
  <c r="Y179" i="17"/>
  <c r="AP24" i="1"/>
  <c r="BA24" i="1" s="1"/>
  <c r="AQ38" i="19"/>
  <c r="BF589" i="24" s="1"/>
  <c r="BE585" i="24"/>
  <c r="AQ36" i="19"/>
  <c r="BF587" i="24" s="1"/>
  <c r="AP35" i="19"/>
  <c r="BE586" i="24" s="1"/>
  <c r="Q352" i="24"/>
  <c r="AC170" i="17"/>
  <c r="U353" i="24" s="1"/>
  <c r="AC172" i="17"/>
  <c r="U355" i="24" s="1"/>
  <c r="AZ103" i="24"/>
  <c r="AA273" i="19"/>
  <c r="AX235" i="17"/>
  <c r="AH413" i="24" s="1"/>
  <c r="AA98" i="24"/>
  <c r="AI113" i="1"/>
  <c r="AA99" i="24" s="1"/>
  <c r="AI616" i="24"/>
  <c r="AY68" i="19"/>
  <c r="AI617" i="24" s="1"/>
  <c r="AY70" i="19"/>
  <c r="AI619" i="24" s="1"/>
  <c r="AI82" i="1"/>
  <c r="AA68" i="24" s="1"/>
  <c r="AA21" i="24"/>
  <c r="Q549" i="24"/>
  <c r="Z384" i="17"/>
  <c r="R554" i="24" s="1"/>
  <c r="Y397" i="17"/>
  <c r="Q567" i="24" s="1"/>
  <c r="Y324" i="17"/>
  <c r="Y385" i="17" s="1"/>
  <c r="Q555" i="24" s="1"/>
  <c r="AW379" i="17"/>
  <c r="Z382" i="17"/>
  <c r="R552" i="24" s="1"/>
  <c r="W329" i="24"/>
  <c r="AK357" i="17"/>
  <c r="AZ527" i="24" s="1"/>
  <c r="AZ522" i="24"/>
  <c r="AK118" i="17"/>
  <c r="Y549" i="24"/>
  <c r="AH384" i="17"/>
  <c r="Z554" i="24" s="1"/>
  <c r="AH382" i="17"/>
  <c r="Z552" i="24" s="1"/>
  <c r="AG382" i="17"/>
  <c r="Y552" i="24" s="1"/>
  <c r="AY379" i="17"/>
  <c r="AI549" i="24" s="1"/>
  <c r="AG384" i="17"/>
  <c r="Y554" i="24" s="1"/>
  <c r="AG397" i="17"/>
  <c r="Y567" i="24" s="1"/>
  <c r="AG324" i="17"/>
  <c r="AL69" i="17"/>
  <c r="BA266" i="24" s="1"/>
  <c r="AK383" i="17"/>
  <c r="AZ553" i="24" s="1"/>
  <c r="AF241" i="17"/>
  <c r="X419" i="24" s="1"/>
  <c r="AA28" i="1"/>
  <c r="AZ306" i="19"/>
  <c r="BA304" i="19"/>
  <c r="AZ300" i="19"/>
  <c r="R460" i="24"/>
  <c r="Z286" i="17"/>
  <c r="R461" i="24" s="1"/>
  <c r="AD286" i="17"/>
  <c r="V461" i="24" s="1"/>
  <c r="AW112" i="1"/>
  <c r="AG98" i="24" s="1"/>
  <c r="AG151" i="24"/>
  <c r="AD369" i="17"/>
  <c r="AD327" i="15"/>
  <c r="AF198" i="17"/>
  <c r="X378" i="24" s="1"/>
  <c r="X272" i="24"/>
  <c r="AF18" i="18"/>
  <c r="AF21" i="18" s="1"/>
  <c r="X737" i="24" s="1"/>
  <c r="AF86" i="17"/>
  <c r="X275" i="24" s="1"/>
  <c r="AJ91" i="17"/>
  <c r="AJ92" i="17" s="1"/>
  <c r="AB281" i="24" s="1"/>
  <c r="AF88" i="17"/>
  <c r="X277" i="24" s="1"/>
  <c r="AF151" i="17"/>
  <c r="X334" i="24" s="1"/>
  <c r="AX148" i="17"/>
  <c r="AH332" i="24" s="1"/>
  <c r="AH328" i="24"/>
  <c r="AX167" i="17"/>
  <c r="AX12" i="18"/>
  <c r="AH728" i="24" s="1"/>
  <c r="AE174" i="17"/>
  <c r="AX145" i="17"/>
  <c r="AF174" i="17"/>
  <c r="W272" i="24"/>
  <c r="AE18" i="18"/>
  <c r="AE87" i="17"/>
  <c r="W276" i="24" s="1"/>
  <c r="AI91" i="17"/>
  <c r="AE106" i="17"/>
  <c r="W295" i="24" s="1"/>
  <c r="AE151" i="17"/>
  <c r="W334" i="24" s="1"/>
  <c r="AE84" i="17"/>
  <c r="AE198" i="17"/>
  <c r="W378" i="24" s="1"/>
  <c r="AV108" i="24"/>
  <c r="BA98" i="24"/>
  <c r="AL113" i="1"/>
  <c r="AA341" i="24"/>
  <c r="AI155" i="17"/>
  <c r="AM156" i="17" s="1"/>
  <c r="BB343" i="24" s="1"/>
  <c r="AI293" i="17"/>
  <c r="AI158" i="17"/>
  <c r="AA345" i="24" s="1"/>
  <c r="AJ158" i="17"/>
  <c r="AB345" i="24" s="1"/>
  <c r="AJ380" i="17"/>
  <c r="AJ384" i="17"/>
  <c r="AB554" i="24" s="1"/>
  <c r="AN383" i="17"/>
  <c r="AB549" i="24"/>
  <c r="AJ382" i="17"/>
  <c r="AB552" i="24" s="1"/>
  <c r="AJ383" i="17"/>
  <c r="AB553" i="24" s="1"/>
  <c r="AN380" i="17"/>
  <c r="AJ27" i="1"/>
  <c r="AJ28" i="1" s="1"/>
  <c r="AB22" i="24" s="1"/>
  <c r="AJ79" i="19"/>
  <c r="AB628" i="24" s="1"/>
  <c r="AB626" i="24"/>
  <c r="AN78" i="19"/>
  <c r="BC627" i="24" s="1"/>
  <c r="AJ78" i="19"/>
  <c r="AB627" i="24" s="1"/>
  <c r="AE310" i="15"/>
  <c r="AE351" i="17"/>
  <c r="AF355" i="17" s="1"/>
  <c r="X525" i="24" s="1"/>
  <c r="AA166" i="24"/>
  <c r="AI181" i="1"/>
  <c r="AA167" i="24" s="1"/>
  <c r="AX283" i="17"/>
  <c r="AH458" i="24" s="1"/>
  <c r="AW285" i="17"/>
  <c r="AG460" i="24" s="1"/>
  <c r="AW283" i="17"/>
  <c r="AG458" i="24" s="1"/>
  <c r="AW280" i="17"/>
  <c r="AG455" i="24" s="1"/>
  <c r="AG454" i="24"/>
  <c r="AL218" i="15"/>
  <c r="AH346" i="19"/>
  <c r="Z711" i="24" s="1"/>
  <c r="AJ86" i="17"/>
  <c r="AB275" i="24" s="1"/>
  <c r="AA14" i="1"/>
  <c r="S12" i="24" s="1"/>
  <c r="AW321" i="17"/>
  <c r="AG492" i="24" s="1"/>
  <c r="X81" i="24"/>
  <c r="AK380" i="17"/>
  <c r="AZ550" i="24" s="1"/>
  <c r="AY241" i="19"/>
  <c r="AN206" i="17"/>
  <c r="AB443" i="24"/>
  <c r="AJ268" i="17"/>
  <c r="AB444" i="24" s="1"/>
  <c r="V442" i="24"/>
  <c r="AD267" i="17"/>
  <c r="AE270" i="17"/>
  <c r="W446" i="24" s="1"/>
  <c r="AD270" i="17"/>
  <c r="V446" i="24" s="1"/>
  <c r="AD271" i="17"/>
  <c r="V447" i="24" s="1"/>
  <c r="AX266" i="17"/>
  <c r="AL392" i="19"/>
  <c r="AL337" i="19"/>
  <c r="BA704" i="24" s="1"/>
  <c r="BA7" i="24"/>
  <c r="AL65" i="19"/>
  <c r="AL184" i="1"/>
  <c r="AL272" i="19"/>
  <c r="AL128" i="19"/>
  <c r="AL9" i="19"/>
  <c r="AL26" i="19" s="1"/>
  <c r="AV7" i="24"/>
  <c r="AL202" i="19"/>
  <c r="V531" i="24"/>
  <c r="AD365" i="17"/>
  <c r="V535" i="24" s="1"/>
  <c r="AE366" i="17"/>
  <c r="W536" i="24" s="1"/>
  <c r="AD362" i="17"/>
  <c r="V532" i="24" s="1"/>
  <c r="AD397" i="17"/>
  <c r="V567" i="24" s="1"/>
  <c r="AH362" i="17"/>
  <c r="AX361" i="17"/>
  <c r="AH365" i="17"/>
  <c r="Z535" i="24" s="1"/>
  <c r="AD364" i="17"/>
  <c r="V534" i="24" s="1"/>
  <c r="AD366" i="17"/>
  <c r="V536" i="24" s="1"/>
  <c r="AD324" i="17"/>
  <c r="AD330" i="17" s="1"/>
  <c r="AE364" i="17"/>
  <c r="W534" i="24" s="1"/>
  <c r="AI206" i="17"/>
  <c r="AA388" i="24" s="1"/>
  <c r="AI205" i="17"/>
  <c r="AA387" i="24" s="1"/>
  <c r="AA383" i="24"/>
  <c r="AI202" i="17"/>
  <c r="AI314" i="17"/>
  <c r="AJ206" i="17"/>
  <c r="AB388" i="24" s="1"/>
  <c r="AY201" i="17"/>
  <c r="AJ205" i="17"/>
  <c r="AB387" i="24" s="1"/>
  <c r="AO143" i="19"/>
  <c r="AP145" i="19" s="1"/>
  <c r="BE663" i="24" s="1"/>
  <c r="AZ661" i="24"/>
  <c r="AK387" i="17"/>
  <c r="AK341" i="15"/>
  <c r="AK394" i="17" s="1"/>
  <c r="AZ564" i="24" s="1"/>
  <c r="Z442" i="24"/>
  <c r="AH267" i="17"/>
  <c r="AH271" i="17"/>
  <c r="AI270" i="17"/>
  <c r="AA446" i="24" s="1"/>
  <c r="AL269" i="17"/>
  <c r="BA445" i="24" s="1"/>
  <c r="AH269" i="17"/>
  <c r="Z445" i="24" s="1"/>
  <c r="V462" i="24"/>
  <c r="AD293" i="17"/>
  <c r="V467" i="24" s="1"/>
  <c r="AE292" i="17"/>
  <c r="W466" i="24" s="1"/>
  <c r="AD289" i="17"/>
  <c r="AX288" i="17"/>
  <c r="AD292" i="17"/>
  <c r="V466" i="24" s="1"/>
  <c r="AI351" i="17"/>
  <c r="AI308" i="15"/>
  <c r="W341" i="24"/>
  <c r="AE155" i="17"/>
  <c r="W342" i="24" s="1"/>
  <c r="AF158" i="17"/>
  <c r="X345" i="24" s="1"/>
  <c r="AE158" i="17"/>
  <c r="W345" i="24" s="1"/>
  <c r="AX154" i="17"/>
  <c r="AE293" i="17"/>
  <c r="W467" i="24" s="1"/>
  <c r="AE307" i="17"/>
  <c r="W480" i="24" s="1"/>
  <c r="W479" i="24"/>
  <c r="AI307" i="17"/>
  <c r="AA480" i="24" s="1"/>
  <c r="AB143" i="24"/>
  <c r="AJ117" i="1"/>
  <c r="X725" i="24"/>
  <c r="AN387" i="17"/>
  <c r="AN341" i="15"/>
  <c r="AN394" i="17" s="1"/>
  <c r="W416" i="24"/>
  <c r="AE242" i="17"/>
  <c r="W420" i="24" s="1"/>
  <c r="AI248" i="17"/>
  <c r="AA425" i="24" s="1"/>
  <c r="AE244" i="17"/>
  <c r="AE239" i="17"/>
  <c r="W417" i="24" s="1"/>
  <c r="AJ88" i="17"/>
  <c r="AB277" i="24" s="1"/>
  <c r="AG385" i="17"/>
  <c r="Y555" i="24" s="1"/>
  <c r="AD253" i="17"/>
  <c r="V430" i="24" s="1"/>
  <c r="AF264" i="17"/>
  <c r="AF243" i="17"/>
  <c r="X421" i="24" s="1"/>
  <c r="AE243" i="17"/>
  <c r="W421" i="24" s="1"/>
  <c r="AB447" i="24"/>
  <c r="AO43" i="19"/>
  <c r="AO48" i="19"/>
  <c r="BD599" i="24" s="1"/>
  <c r="AO45" i="19"/>
  <c r="BD596" i="24" s="1"/>
  <c r="AO42" i="19"/>
  <c r="BD595" i="24"/>
  <c r="AO41" i="19"/>
  <c r="AO46" i="19"/>
  <c r="BD597" i="24" s="1"/>
  <c r="AO25" i="1"/>
  <c r="BA25" i="1" s="1"/>
  <c r="Z462" i="24"/>
  <c r="AL291" i="17"/>
  <c r="BA465" i="24" s="1"/>
  <c r="AH291" i="17"/>
  <c r="Z465" i="24" s="1"/>
  <c r="AI292" i="17"/>
  <c r="AA466" i="24" s="1"/>
  <c r="AH289" i="17"/>
  <c r="AJ288" i="19"/>
  <c r="AB699" i="24" s="1"/>
  <c r="AJ290" i="19"/>
  <c r="AB701" i="24" s="1"/>
  <c r="X698" i="24"/>
  <c r="AH122" i="24"/>
  <c r="AX134" i="1"/>
  <c r="AH120" i="24" s="1"/>
  <c r="BA241" i="24"/>
  <c r="AH325" i="15"/>
  <c r="AH376" i="17" s="1"/>
  <c r="Z546" i="24" s="1"/>
  <c r="AH369" i="17"/>
  <c r="W728" i="24"/>
  <c r="AA390" i="24"/>
  <c r="AY208" i="17"/>
  <c r="AI390" i="24" s="1"/>
  <c r="AE202" i="17"/>
  <c r="AE205" i="17"/>
  <c r="W387" i="24" s="1"/>
  <c r="W383" i="24"/>
  <c r="AE206" i="17"/>
  <c r="W388" i="24" s="1"/>
  <c r="AX201" i="17"/>
  <c r="AF205" i="17"/>
  <c r="X387" i="24" s="1"/>
  <c r="AE314" i="17"/>
  <c r="W486" i="24" s="1"/>
  <c r="AF206" i="17"/>
  <c r="X388" i="24" s="1"/>
  <c r="BA157" i="24"/>
  <c r="AL180" i="1"/>
  <c r="AV167" i="24"/>
  <c r="AA364" i="17"/>
  <c r="S534" i="24" s="1"/>
  <c r="AA366" i="17"/>
  <c r="S536" i="24" s="1"/>
  <c r="Z366" i="17"/>
  <c r="R536" i="24" s="1"/>
  <c r="R531" i="24"/>
  <c r="Z397" i="17"/>
  <c r="R567" i="24" s="1"/>
  <c r="Z364" i="17"/>
  <c r="R534" i="24" s="1"/>
  <c r="AW361" i="17"/>
  <c r="Z324" i="17"/>
  <c r="Z367" i="17"/>
  <c r="R537" i="24" s="1"/>
  <c r="AF271" i="17"/>
  <c r="X447" i="24" s="1"/>
  <c r="AF113" i="17"/>
  <c r="X304" i="24" s="1"/>
  <c r="AX109" i="17"/>
  <c r="AJ112" i="17"/>
  <c r="AB303" i="24" s="1"/>
  <c r="X300" i="24"/>
  <c r="AF110" i="17"/>
  <c r="AG113" i="17"/>
  <c r="Y304" i="24" s="1"/>
  <c r="AA348" i="24"/>
  <c r="AY161" i="17"/>
  <c r="AI348" i="24" s="1"/>
  <c r="Q19" i="24"/>
  <c r="Y257" i="1"/>
  <c r="AB54" i="24"/>
  <c r="AJ69" i="1"/>
  <c r="AB55" i="24" s="1"/>
  <c r="AE324" i="17"/>
  <c r="AI328" i="17" s="1"/>
  <c r="AA499" i="24" s="1"/>
  <c r="AE348" i="17"/>
  <c r="W518" i="24" s="1"/>
  <c r="AE347" i="17"/>
  <c r="W517" i="24" s="1"/>
  <c r="AE344" i="17"/>
  <c r="W514" i="24" s="1"/>
  <c r="W513" i="24"/>
  <c r="AF348" i="17"/>
  <c r="X518" i="24" s="1"/>
  <c r="AF346" i="17"/>
  <c r="X516" i="24" s="1"/>
  <c r="AX343" i="17"/>
  <c r="AY344" i="17" s="1"/>
  <c r="AE346" i="17"/>
  <c r="W516" i="24" s="1"/>
  <c r="AE397" i="17"/>
  <c r="W567" i="24" s="1"/>
  <c r="AX285" i="17"/>
  <c r="AH454" i="24"/>
  <c r="AX280" i="17"/>
  <c r="AH455" i="24" s="1"/>
  <c r="AB82" i="1"/>
  <c r="T68" i="24" s="1"/>
  <c r="T21" i="24"/>
  <c r="S1019" i="24"/>
  <c r="T1016" i="24"/>
  <c r="AH293" i="17"/>
  <c r="AH158" i="17"/>
  <c r="Z345" i="24" s="1"/>
  <c r="Z341" i="24"/>
  <c r="AY154" i="17"/>
  <c r="AH155" i="17"/>
  <c r="AJ357" i="17"/>
  <c r="AB527" i="24" s="1"/>
  <c r="AA331" i="17"/>
  <c r="AY157" i="1"/>
  <c r="AY117" i="1" s="1"/>
  <c r="AJ302" i="17"/>
  <c r="AB475" i="24" s="1"/>
  <c r="AN158" i="17"/>
  <c r="AL172" i="17"/>
  <c r="BA355" i="24" s="1"/>
  <c r="AB18" i="1"/>
  <c r="AB19" i="1" s="1"/>
  <c r="T14" i="24" s="1"/>
  <c r="AJ317" i="17"/>
  <c r="AB488" i="24" s="1"/>
  <c r="AY304" i="17"/>
  <c r="AI477" i="24" s="1"/>
  <c r="AK274" i="17"/>
  <c r="AZ449" i="24" s="1"/>
  <c r="AN193" i="17"/>
  <c r="Y143" i="24"/>
  <c r="AG117" i="1"/>
  <c r="Z425" i="24"/>
  <c r="AH249" i="17"/>
  <c r="Z426" i="24" s="1"/>
  <c r="AL249" i="17"/>
  <c r="BA426" i="24" s="1"/>
  <c r="AH253" i="17"/>
  <c r="Z430" i="24" s="1"/>
  <c r="V280" i="24"/>
  <c r="AD11" i="17"/>
  <c r="AA345" i="19"/>
  <c r="S710" i="24" s="1"/>
  <c r="U440" i="24"/>
  <c r="AD86" i="17"/>
  <c r="V275" i="24" s="1"/>
  <c r="AL183" i="17"/>
  <c r="BA365" i="24" s="1"/>
  <c r="AW202" i="19"/>
  <c r="AJ186" i="1"/>
  <c r="AB172" i="24" s="1"/>
  <c r="AY305" i="19"/>
  <c r="Z30" i="18"/>
  <c r="R746" i="24" s="1"/>
  <c r="Z21" i="18"/>
  <c r="R737" i="24" s="1"/>
  <c r="Z24" i="18"/>
  <c r="R740" i="24" s="1"/>
  <c r="R734" i="24"/>
  <c r="Z27" i="18"/>
  <c r="R743" i="24" s="1"/>
  <c r="AB203" i="19"/>
  <c r="AW337" i="19"/>
  <c r="AG704" i="24" s="1"/>
  <c r="AJ187" i="1"/>
  <c r="AB173" i="24" s="1"/>
  <c r="AX305" i="19"/>
  <c r="AL12" i="17"/>
  <c r="BA242" i="24"/>
  <c r="T10" i="24"/>
  <c r="AA346" i="19"/>
  <c r="S711" i="24" s="1"/>
  <c r="AD88" i="17"/>
  <c r="V277" i="24" s="1"/>
  <c r="AW392" i="19"/>
  <c r="AY287" i="19"/>
  <c r="AY288" i="19" s="1"/>
  <c r="AI699" i="24" s="1"/>
  <c r="AH186" i="1"/>
  <c r="Z172" i="24" s="1"/>
  <c r="AY306" i="19"/>
  <c r="X521" i="24"/>
  <c r="AF352" i="17"/>
  <c r="AJ354" i="17"/>
  <c r="AB524" i="24" s="1"/>
  <c r="AG355" i="17"/>
  <c r="Y525" i="24" s="1"/>
  <c r="AI36" i="17"/>
  <c r="AB731" i="24"/>
  <c r="AN307" i="17"/>
  <c r="AB479" i="24"/>
  <c r="AJ307" i="17"/>
  <c r="AB480" i="24" s="1"/>
  <c r="AN271" i="17"/>
  <c r="AN269" i="17"/>
  <c r="AN267" i="17"/>
  <c r="AB728" i="24"/>
  <c r="AL33" i="15"/>
  <c r="AL34" i="15"/>
  <c r="AN286" i="17"/>
  <c r="AB460" i="24"/>
  <c r="AJ286" i="17"/>
  <c r="AB461" i="24" s="1"/>
  <c r="AB381" i="24"/>
  <c r="AJ220" i="17"/>
  <c r="AJ207" i="17"/>
  <c r="AB389" i="24" s="1"/>
  <c r="AB373" i="24"/>
  <c r="AJ244" i="17"/>
  <c r="AB422" i="24" s="1"/>
  <c r="AB416" i="24"/>
  <c r="AN248" i="17"/>
  <c r="AN249" i="17" s="1"/>
  <c r="AN242" i="17"/>
  <c r="AN239" i="17"/>
  <c r="AB329" i="24"/>
  <c r="AJ146" i="17"/>
  <c r="AB330" i="24" s="1"/>
  <c r="AJ160" i="17"/>
  <c r="AB347" i="24" s="1"/>
  <c r="AJ106" i="17"/>
  <c r="AB295" i="24" s="1"/>
  <c r="AJ18" i="18"/>
  <c r="AJ24" i="18" s="1"/>
  <c r="AB740" i="24" s="1"/>
  <c r="AB272" i="24"/>
  <c r="AJ84" i="17"/>
  <c r="AJ85" i="17" s="1"/>
  <c r="AB274" i="24" s="1"/>
  <c r="AJ87" i="17"/>
  <c r="AB276" i="24" s="1"/>
  <c r="AN91" i="17"/>
  <c r="AJ198" i="17"/>
  <c r="AB378" i="24" s="1"/>
  <c r="AJ242" i="1"/>
  <c r="AJ231" i="1"/>
  <c r="AB217" i="24" s="1"/>
  <c r="AB199" i="24"/>
  <c r="AJ95" i="1"/>
  <c r="AJ234" i="1"/>
  <c r="AB220" i="24" s="1"/>
  <c r="AJ330" i="17"/>
  <c r="AB501" i="24" s="1"/>
  <c r="AN334" i="17"/>
  <c r="AJ349" i="17"/>
  <c r="AB519" i="24" s="1"/>
  <c r="AJ367" i="17"/>
  <c r="AB537" i="24" s="1"/>
  <c r="AJ385" i="17"/>
  <c r="AB555" i="24" s="1"/>
  <c r="AN328" i="17"/>
  <c r="AJ325" i="17"/>
  <c r="AB496" i="24" s="1"/>
  <c r="AB495" i="24"/>
  <c r="AN325" i="17"/>
  <c r="AN335" i="17"/>
  <c r="AN354" i="17"/>
  <c r="AN352" i="17"/>
  <c r="AI372" i="24"/>
  <c r="AY212" i="17"/>
  <c r="AI381" i="24" s="1"/>
  <c r="AJ274" i="17"/>
  <c r="AB449" i="24" s="1"/>
  <c r="AB435" i="24"/>
  <c r="AY306" i="17"/>
  <c r="AI479" i="24" s="1"/>
  <c r="AI473" i="24"/>
  <c r="AA34" i="15"/>
  <c r="AA33" i="15"/>
  <c r="Z182" i="24"/>
  <c r="AH204" i="1"/>
  <c r="AN314" i="17"/>
  <c r="AN310" i="17"/>
  <c r="AN312" i="17"/>
  <c r="AN293" i="17"/>
  <c r="AN289" i="17"/>
  <c r="AN291" i="17"/>
  <c r="AN264" i="17"/>
  <c r="AJ264" i="17"/>
  <c r="AB440" i="24"/>
  <c r="AL196" i="1"/>
  <c r="AL129" i="15"/>
  <c r="AL138" i="15" s="1"/>
  <c r="AL156" i="15" s="1"/>
  <c r="AL159" i="15" s="1"/>
  <c r="AB514" i="24"/>
  <c r="AJ345" i="17"/>
  <c r="AB515" i="24" s="1"/>
  <c r="AN313" i="17"/>
  <c r="AY119" i="19"/>
  <c r="AY114" i="19" s="1"/>
  <c r="AI634" i="24"/>
  <c r="Z143" i="24"/>
  <c r="AH181" i="1"/>
  <c r="Z167" i="24" s="1"/>
  <c r="AH117" i="1"/>
  <c r="Z18" i="24"/>
  <c r="AH80" i="1"/>
  <c r="Z66" i="24" s="1"/>
  <c r="AG80" i="1"/>
  <c r="Y66" i="24" s="1"/>
  <c r="Y18" i="24"/>
  <c r="AI650" i="24"/>
  <c r="AY197" i="19"/>
  <c r="AY195" i="19" s="1"/>
  <c r="AI263" i="24"/>
  <c r="AY66" i="17"/>
  <c r="AY68" i="17"/>
  <c r="AI265" i="24" s="1"/>
  <c r="AZ157" i="24"/>
  <c r="AK180" i="1"/>
  <c r="AU167" i="24"/>
  <c r="T220" i="24"/>
  <c r="AB236" i="1"/>
  <c r="AC80" i="1"/>
  <c r="U66" i="24" s="1"/>
  <c r="U18" i="24"/>
  <c r="AK145" i="19"/>
  <c r="AZ663" i="24" s="1"/>
  <c r="AB661" i="24"/>
  <c r="AN144" i="19"/>
  <c r="BC662" i="24" s="1"/>
  <c r="AN146" i="19"/>
  <c r="BC664" i="24" s="1"/>
  <c r="AK147" i="19"/>
  <c r="AZ665" i="24" s="1"/>
  <c r="U1016" i="24"/>
  <c r="T1019" i="24"/>
  <c r="AW54" i="1"/>
  <c r="Z98" i="24"/>
  <c r="AH113" i="1"/>
  <c r="Z99" i="24" s="1"/>
  <c r="AC92" i="19"/>
  <c r="AC129" i="19"/>
  <c r="AC18" i="1"/>
  <c r="AC19" i="1" s="1"/>
  <c r="U14" i="24" s="1"/>
  <c r="AC393" i="19"/>
  <c r="AC10" i="19"/>
  <c r="AC273" i="19"/>
  <c r="AC203" i="19"/>
  <c r="U10" i="24"/>
  <c r="AC338" i="19"/>
  <c r="AC346" i="19" s="1"/>
  <c r="U711" i="24" s="1"/>
  <c r="AZ98" i="24"/>
  <c r="AU108" i="24"/>
  <c r="AK113" i="1"/>
  <c r="AB224" i="19"/>
  <c r="AB226" i="19"/>
  <c r="AA72" i="17"/>
  <c r="AA224" i="19"/>
  <c r="AA54" i="24"/>
  <c r="AI69" i="1"/>
  <c r="AA55" i="24" s="1"/>
  <c r="Z72" i="17"/>
  <c r="Z224" i="19"/>
  <c r="Z226" i="19"/>
  <c r="AA226" i="19"/>
  <c r="AB117" i="1"/>
  <c r="T143" i="24"/>
  <c r="AB181" i="1"/>
  <c r="T167" i="24" s="1"/>
  <c r="AH251" i="17"/>
  <c r="Z428" i="24" s="1"/>
  <c r="AI251" i="17"/>
  <c r="AA428" i="24" s="1"/>
  <c r="Z424" i="24"/>
  <c r="AL250" i="17"/>
  <c r="BA427" i="24" s="1"/>
  <c r="AH250" i="17"/>
  <c r="Z427" i="24" s="1"/>
  <c r="AY247" i="17"/>
  <c r="AI424" i="24" s="1"/>
  <c r="AU130" i="24"/>
  <c r="AZ120" i="24"/>
  <c r="Y80" i="1"/>
  <c r="Q66" i="24" s="1"/>
  <c r="Q18" i="24"/>
  <c r="BA239" i="19"/>
  <c r="AZ241" i="19"/>
  <c r="AO315" i="17"/>
  <c r="AW62" i="17"/>
  <c r="AG260" i="24" s="1"/>
  <c r="AB316" i="24"/>
  <c r="AJ139" i="17"/>
  <c r="AB323" i="24" s="1"/>
  <c r="AW60" i="17"/>
  <c r="AG258" i="24" s="1"/>
  <c r="AP315" i="17"/>
  <c r="AR127" i="17"/>
  <c r="BG313" i="24" s="1"/>
  <c r="BC312" i="24"/>
  <c r="AQ314" i="17"/>
  <c r="BF486" i="24" s="1"/>
  <c r="AX104" i="17"/>
  <c r="AH293" i="24" s="1"/>
  <c r="AP52" i="19"/>
  <c r="AQ52" i="19" s="1"/>
  <c r="BA384" i="19"/>
  <c r="BA26" i="1"/>
  <c r="AY73" i="17"/>
  <c r="AY75" i="17"/>
  <c r="AY76" i="17" s="1"/>
  <c r="AH570" i="24"/>
  <c r="AY8" i="19"/>
  <c r="AX5" i="19"/>
  <c r="AN358" i="19"/>
  <c r="AN356" i="19"/>
  <c r="AR197" i="1"/>
  <c r="BG183" i="24" s="1"/>
  <c r="AP31" i="19"/>
  <c r="BE583" i="24" s="1"/>
  <c r="AQ68" i="1"/>
  <c r="AQ71" i="1" s="1"/>
  <c r="AQ143" i="19"/>
  <c r="AQ146" i="19" s="1"/>
  <c r="BF664" i="24" s="1"/>
  <c r="AN147" i="19"/>
  <c r="BC665" i="24" s="1"/>
  <c r="AN145" i="19"/>
  <c r="BC663" i="24" s="1"/>
  <c r="AP54" i="19"/>
  <c r="AQ54" i="19" s="1"/>
  <c r="BA35" i="19"/>
  <c r="AD6" i="17"/>
  <c r="R238" i="24"/>
  <c r="AB10" i="19"/>
  <c r="T571" i="24" s="1"/>
  <c r="AB273" i="19"/>
  <c r="AW128" i="19"/>
  <c r="AW461" i="19"/>
  <c r="AW112" i="19"/>
  <c r="AB338" i="19"/>
  <c r="AB346" i="19" s="1"/>
  <c r="T711" i="24" s="1"/>
  <c r="AB129" i="19"/>
  <c r="AW9" i="19"/>
  <c r="AW26" i="19" s="1"/>
  <c r="AW27" i="19" s="1"/>
  <c r="AG1014" i="24" s="1"/>
  <c r="AW12" i="1"/>
  <c r="AW272" i="19"/>
  <c r="AB92" i="19"/>
  <c r="AB211" i="19" s="1"/>
  <c r="T675" i="24" s="1"/>
  <c r="AB14" i="1"/>
  <c r="AB15" i="1" s="1"/>
  <c r="T13" i="24" s="1"/>
  <c r="AG7" i="24"/>
  <c r="AW184" i="1"/>
  <c r="AG170" i="24" s="1"/>
  <c r="Q1013" i="24"/>
  <c r="AP220" i="19"/>
  <c r="BE683" i="24" s="1"/>
  <c r="BE680" i="24"/>
  <c r="AP219" i="19"/>
  <c r="BE682" i="24" s="1"/>
  <c r="AP221" i="19"/>
  <c r="BE684" i="24" s="1"/>
  <c r="AQ219" i="19"/>
  <c r="BF682" i="24" s="1"/>
  <c r="AQ221" i="19"/>
  <c r="BF684" i="24" s="1"/>
  <c r="AE343" i="19"/>
  <c r="W708" i="24" s="1"/>
  <c r="AJ343" i="19"/>
  <c r="AB708" i="24" s="1"/>
  <c r="K12" i="25"/>
  <c r="K37" i="25" s="1"/>
  <c r="BG18" i="24"/>
  <c r="AP92" i="1"/>
  <c r="BE78" i="24" s="1"/>
  <c r="BE197" i="24"/>
  <c r="BA147" i="1"/>
  <c r="BB147" i="1" s="1"/>
  <c r="BG133" i="24"/>
  <c r="BE20" i="24"/>
  <c r="AP197" i="1"/>
  <c r="BE183" i="24" s="1"/>
  <c r="AQ153" i="1"/>
  <c r="BE139" i="24"/>
  <c r="Z179" i="17"/>
  <c r="R366" i="24"/>
  <c r="BD584" i="24"/>
  <c r="AP32" i="19"/>
  <c r="AQ155" i="1"/>
  <c r="BE141" i="24"/>
  <c r="Z394" i="24"/>
  <c r="AH219" i="17"/>
  <c r="Z398" i="24" s="1"/>
  <c r="AH216" i="17"/>
  <c r="Z395" i="24" s="1"/>
  <c r="T366" i="24"/>
  <c r="AB179" i="17"/>
  <c r="AR178" i="1"/>
  <c r="BF164" i="24"/>
  <c r="AF220" i="19"/>
  <c r="X683" i="24" s="1"/>
  <c r="AP290" i="19"/>
  <c r="BE701" i="24" s="1"/>
  <c r="BE698" i="24"/>
  <c r="AP291" i="19"/>
  <c r="BE702" i="24" s="1"/>
  <c r="AP289" i="19"/>
  <c r="BE700" i="24" s="1"/>
  <c r="AQ289" i="19"/>
  <c r="BF700" i="24" s="1"/>
  <c r="AQ291" i="19"/>
  <c r="BF702" i="24" s="1"/>
  <c r="AE344" i="19"/>
  <c r="W709" i="24" s="1"/>
  <c r="AP141" i="19"/>
  <c r="BE660" i="24" s="1"/>
  <c r="BE658" i="24"/>
  <c r="AP202" i="1"/>
  <c r="BE188" i="24" s="1"/>
  <c r="AR152" i="1"/>
  <c r="BF138" i="24"/>
  <c r="AJ21" i="17"/>
  <c r="AB249" i="24" s="1"/>
  <c r="AB504" i="24"/>
  <c r="AR74" i="19"/>
  <c r="BF623" i="24"/>
  <c r="BD20" i="24"/>
  <c r="AO197" i="1"/>
  <c r="BD183" i="24" s="1"/>
  <c r="BC178" i="19"/>
  <c r="BD177" i="19"/>
  <c r="BC414" i="19"/>
  <c r="Z705" i="24"/>
  <c r="AH355" i="19"/>
  <c r="Z716" i="24" s="1"/>
  <c r="BE624" i="24"/>
  <c r="AQ75" i="19"/>
  <c r="AR176" i="1"/>
  <c r="BF162" i="24"/>
  <c r="AP257" i="1"/>
  <c r="BE19" i="24"/>
  <c r="BE311" i="24"/>
  <c r="AP129" i="17"/>
  <c r="BE315" i="24" s="1"/>
  <c r="AP128" i="17"/>
  <c r="BE314" i="24" s="1"/>
  <c r="AP130" i="17"/>
  <c r="AW287" i="19"/>
  <c r="AG698" i="24" s="1"/>
  <c r="AO80" i="1"/>
  <c r="BD66" i="24" s="1"/>
  <c r="H12" i="25"/>
  <c r="H37" i="25" s="1"/>
  <c r="BD18" i="24"/>
  <c r="AO198" i="1"/>
  <c r="BD184" i="24" s="1"/>
  <c r="AR163" i="1"/>
  <c r="BF149" i="24"/>
  <c r="AA175" i="17"/>
  <c r="S358" i="24" s="1"/>
  <c r="S352" i="24"/>
  <c r="AA173" i="17"/>
  <c r="S356" i="24" s="1"/>
  <c r="AB175" i="17"/>
  <c r="T358" i="24" s="1"/>
  <c r="AB173" i="17"/>
  <c r="T356" i="24" s="1"/>
  <c r="AQ174" i="1"/>
  <c r="BE160" i="24"/>
  <c r="BF447" i="24"/>
  <c r="AQ272" i="17"/>
  <c r="AO290" i="19"/>
  <c r="BD701" i="24" s="1"/>
  <c r="BD698" i="24"/>
  <c r="AO291" i="19"/>
  <c r="BD702" i="24" s="1"/>
  <c r="AO289" i="19"/>
  <c r="BD700" i="24" s="1"/>
  <c r="BE661" i="24"/>
  <c r="AP146" i="19"/>
  <c r="BE664" i="24" s="1"/>
  <c r="AP147" i="19"/>
  <c r="BE665" i="24" s="1"/>
  <c r="BD680" i="24"/>
  <c r="AO220" i="19"/>
  <c r="BD683" i="24" s="1"/>
  <c r="AO219" i="19"/>
  <c r="BD682" i="24" s="1"/>
  <c r="AO221" i="19"/>
  <c r="BD684" i="24" s="1"/>
  <c r="AX217" i="19"/>
  <c r="AY192" i="19"/>
  <c r="AO275" i="19"/>
  <c r="BD687" i="24" s="1"/>
  <c r="AQ30" i="19"/>
  <c r="AR162" i="1"/>
  <c r="BG148" i="24" s="1"/>
  <c r="BF148" i="24"/>
  <c r="AR76" i="19"/>
  <c r="BG625" i="24" s="1"/>
  <c r="BF625" i="24"/>
  <c r="AR161" i="1"/>
  <c r="BF147" i="24"/>
  <c r="R352" i="24"/>
  <c r="Z175" i="17"/>
  <c r="R358" i="24" s="1"/>
  <c r="AW169" i="17"/>
  <c r="AG352" i="24" s="1"/>
  <c r="Z173" i="17"/>
  <c r="R356" i="24" s="1"/>
  <c r="AR168" i="1"/>
  <c r="BF154" i="24"/>
  <c r="S366" i="24"/>
  <c r="AA179" i="17"/>
  <c r="T89" i="24"/>
  <c r="AB109" i="1"/>
  <c r="T95" i="24" s="1"/>
  <c r="X501" i="24"/>
  <c r="AJ331" i="17"/>
  <c r="AR154" i="1"/>
  <c r="BF140" i="24"/>
  <c r="AW505" i="19"/>
  <c r="AW491" i="19"/>
  <c r="AR169" i="1"/>
  <c r="BG155" i="24" s="1"/>
  <c r="AQ135" i="1"/>
  <c r="BF121" i="24" s="1"/>
  <c r="AP64" i="1"/>
  <c r="BE50" i="24" s="1"/>
  <c r="AQ211" i="1"/>
  <c r="BF197" i="24" s="1"/>
  <c r="AQ167" i="1"/>
  <c r="BF153" i="24" s="1"/>
  <c r="AP170" i="1"/>
  <c r="BE156" i="24" s="1"/>
  <c r="AQ146" i="1"/>
  <c r="BA192" i="1"/>
  <c r="AK178" i="24" s="1"/>
  <c r="BB8" i="1"/>
  <c r="BA141" i="1"/>
  <c r="AK127" i="24" s="1"/>
  <c r="AK5" i="24"/>
  <c r="AJ723" i="24"/>
  <c r="AZ4" i="18"/>
  <c r="BA6" i="18"/>
  <c r="AZ450" i="19"/>
  <c r="AZ55" i="19"/>
  <c r="U17" i="12"/>
  <c r="M882" i="24" s="1"/>
  <c r="U17" i="20"/>
  <c r="M954" i="24" s="1"/>
  <c r="U17" i="23"/>
  <c r="M810" i="24" s="1"/>
  <c r="BA37" i="19"/>
  <c r="AK588" i="24" s="1"/>
  <c r="AR146" i="19"/>
  <c r="BG664" i="24" s="1"/>
  <c r="AP53" i="19"/>
  <c r="AP51" i="19"/>
  <c r="AP348" i="19"/>
  <c r="AQ139" i="19"/>
  <c r="AP184" i="17"/>
  <c r="AR198" i="1"/>
  <c r="BG184" i="24" s="1"/>
  <c r="AR80" i="1"/>
  <c r="BG66" i="24" s="1"/>
  <c r="AP285" i="19"/>
  <c r="AQ283" i="19"/>
  <c r="BF695" i="24" s="1"/>
  <c r="AP275" i="19"/>
  <c r="AP350" i="19"/>
  <c r="AO278" i="19"/>
  <c r="BD690" i="24" s="1"/>
  <c r="BE83" i="1"/>
  <c r="BD53" i="1"/>
  <c r="AO1015" i="24" s="1"/>
  <c r="AN69" i="24"/>
  <c r="AN1015" i="24"/>
  <c r="AM1018" i="24"/>
  <c r="AZ400" i="19"/>
  <c r="AJ602" i="24"/>
  <c r="AJ184" i="24"/>
  <c r="BC786" i="24"/>
  <c r="BC775" i="24"/>
  <c r="BC773" i="24"/>
  <c r="BC774" i="24"/>
  <c r="BC785" i="24"/>
  <c r="BC784" i="24"/>
  <c r="BC787" i="24"/>
  <c r="BC62" i="18"/>
  <c r="AL778" i="24"/>
  <c r="AL184" i="17"/>
  <c r="AM791" i="24"/>
  <c r="BD75" i="18"/>
  <c r="T47" i="18"/>
  <c r="L763" i="24" s="1"/>
  <c r="AH790" i="24"/>
  <c r="AY74" i="18"/>
  <c r="AX77" i="18"/>
  <c r="AH793" i="24" s="1"/>
  <c r="AP762" i="24"/>
  <c r="BG46" i="18"/>
  <c r="V62" i="18"/>
  <c r="U64" i="18"/>
  <c r="M780" i="24" s="1"/>
  <c r="M778" i="24"/>
  <c r="AI779" i="24"/>
  <c r="AZ63" i="18"/>
  <c r="AY64" i="18"/>
  <c r="AI780" i="24" s="1"/>
  <c r="AB46" i="18"/>
  <c r="S762" i="24"/>
  <c r="AX47" i="18"/>
  <c r="AH780" i="24"/>
  <c r="V75" i="18"/>
  <c r="U77" i="18"/>
  <c r="M793" i="24" s="1"/>
  <c r="M791" i="24"/>
  <c r="AW51" i="18"/>
  <c r="M779" i="24"/>
  <c r="V63" i="18"/>
  <c r="AV232" i="17"/>
  <c r="AF410" i="24" s="1"/>
  <c r="AF767" i="24"/>
  <c r="V792" i="24"/>
  <c r="AE76" i="18"/>
  <c r="R790" i="24"/>
  <c r="AA74" i="18"/>
  <c r="AO182" i="17"/>
  <c r="BD364" i="24" s="1"/>
  <c r="AP155" i="17"/>
  <c r="AP288" i="17"/>
  <c r="BE462" i="24" s="1"/>
  <c r="AO154" i="17"/>
  <c r="BD341" i="24" s="1"/>
  <c r="U4" i="18"/>
  <c r="V5" i="18"/>
  <c r="AP183" i="17"/>
  <c r="BE365" i="24" s="1"/>
  <c r="Q5" i="1"/>
  <c r="R6" i="1"/>
  <c r="E4" i="24"/>
  <c r="M140" i="1"/>
  <c r="E126" i="24" s="1"/>
  <c r="M191" i="1"/>
  <c r="E177" i="24" s="1"/>
  <c r="AA32" i="1"/>
  <c r="S26" i="24" s="1"/>
  <c r="S22" i="24"/>
  <c r="X73" i="17"/>
  <c r="AA38" i="17"/>
  <c r="Y35" i="17"/>
  <c r="W73" i="17"/>
  <c r="AZ705" i="24"/>
  <c r="AK342" i="19"/>
  <c r="AZ707" i="24" s="1"/>
  <c r="AK345" i="19"/>
  <c r="AZ710" i="24" s="1"/>
  <c r="AK355" i="19"/>
  <c r="AL357" i="19" s="1"/>
  <c r="BA718" i="24" s="1"/>
  <c r="AK344" i="19"/>
  <c r="AZ709" i="24" s="1"/>
  <c r="AK343" i="19"/>
  <c r="AZ708" i="24" s="1"/>
  <c r="AK341" i="19"/>
  <c r="AZ706" i="24" s="1"/>
  <c r="BA680" i="24"/>
  <c r="AL220" i="19"/>
  <c r="BA683" i="24" s="1"/>
  <c r="AL218" i="19"/>
  <c r="BA681" i="24" s="1"/>
  <c r="AL221" i="19"/>
  <c r="BA684" i="24" s="1"/>
  <c r="AM221" i="19"/>
  <c r="AL219" i="19"/>
  <c r="BA682" i="24" s="1"/>
  <c r="AM219" i="19"/>
  <c r="AH585" i="24"/>
  <c r="AX37" i="19"/>
  <c r="AH588" i="24" s="1"/>
  <c r="BC183" i="24"/>
  <c r="AZ197" i="1"/>
  <c r="AJ183" i="24" s="1"/>
  <c r="AX193" i="24"/>
  <c r="Z82" i="1"/>
  <c r="R68" i="24" s="1"/>
  <c r="R21" i="24"/>
  <c r="C12" i="25"/>
  <c r="AU21" i="24"/>
  <c r="AZ18" i="24"/>
  <c r="AK80" i="1"/>
  <c r="AZ24" i="1"/>
  <c r="BA19" i="24"/>
  <c r="AV22" i="24"/>
  <c r="AL257" i="1"/>
  <c r="AV253" i="24" s="1"/>
  <c r="AH1011" i="24"/>
  <c r="AH1012" i="24"/>
  <c r="R17" i="24"/>
  <c r="AW23" i="1"/>
  <c r="AG17" i="24" s="1"/>
  <c r="R661" i="24"/>
  <c r="Z145" i="19"/>
  <c r="R663" i="24" s="1"/>
  <c r="Z147" i="19"/>
  <c r="R665" i="24" s="1"/>
  <c r="U17" i="24"/>
  <c r="AX23" i="1"/>
  <c r="AH17" i="24" s="1"/>
  <c r="BA698" i="24"/>
  <c r="AL290" i="19"/>
  <c r="BA701" i="24" s="1"/>
  <c r="AL291" i="19"/>
  <c r="BA702" i="24" s="1"/>
  <c r="AL288" i="19"/>
  <c r="BA699" i="24" s="1"/>
  <c r="AL289" i="19"/>
  <c r="BA700" i="24" s="1"/>
  <c r="AM291" i="19"/>
  <c r="BB702" i="24" s="1"/>
  <c r="AM289" i="19"/>
  <c r="BB700" i="24" s="1"/>
  <c r="BB174" i="19"/>
  <c r="BB413" i="19"/>
  <c r="BC173" i="19"/>
  <c r="AX197" i="19"/>
  <c r="AX195" i="19" s="1"/>
  <c r="AY134" i="19"/>
  <c r="AI653" i="24" s="1"/>
  <c r="AH650" i="24"/>
  <c r="AX143" i="19"/>
  <c r="AY132" i="19"/>
  <c r="AI651" i="24" s="1"/>
  <c r="AX134" i="19"/>
  <c r="AH653" i="24" s="1"/>
  <c r="AX132" i="19"/>
  <c r="AH651" i="24" s="1"/>
  <c r="U15" i="24"/>
  <c r="AX21" i="1"/>
  <c r="AC28" i="1"/>
  <c r="AX158" i="19"/>
  <c r="AX157" i="19"/>
  <c r="AY158" i="19"/>
  <c r="AY157" i="19"/>
  <c r="AA698" i="24"/>
  <c r="AJ289" i="19"/>
  <c r="AB700" i="24" s="1"/>
  <c r="AI291" i="19"/>
  <c r="AA702" i="24" s="1"/>
  <c r="AI288" i="19"/>
  <c r="AA699" i="24" s="1"/>
  <c r="AI290" i="19"/>
  <c r="AA701" i="24" s="1"/>
  <c r="AI289" i="19"/>
  <c r="AA700" i="24" s="1"/>
  <c r="AJ291" i="19"/>
  <c r="AB702" i="24" s="1"/>
  <c r="AM290" i="19"/>
  <c r="BB701" i="24" s="1"/>
  <c r="AM288" i="19"/>
  <c r="BB699" i="24" s="1"/>
  <c r="BA185" i="19"/>
  <c r="BA186" i="19" s="1"/>
  <c r="AK39" i="17"/>
  <c r="AV24" i="24"/>
  <c r="BA21" i="24"/>
  <c r="AW26" i="1"/>
  <c r="AG20" i="24" s="1"/>
  <c r="T20" i="24"/>
  <c r="Q16" i="24"/>
  <c r="AW22" i="1"/>
  <c r="AG16" i="24" s="1"/>
  <c r="W21" i="24"/>
  <c r="AE82" i="1"/>
  <c r="W68" i="24" s="1"/>
  <c r="AG263" i="24"/>
  <c r="AW66" i="17"/>
  <c r="AX66" i="17"/>
  <c r="BA661" i="24"/>
  <c r="AL145" i="19"/>
  <c r="BA663" i="24" s="1"/>
  <c r="AL147" i="19"/>
  <c r="BA665" i="24" s="1"/>
  <c r="AU19" i="24"/>
  <c r="AZ16" i="24"/>
  <c r="AK187" i="1"/>
  <c r="AK186" i="1"/>
  <c r="AK28" i="1"/>
  <c r="X18" i="24"/>
  <c r="AF80" i="1"/>
  <c r="X66" i="24" s="1"/>
  <c r="R15" i="24"/>
  <c r="Z28" i="1"/>
  <c r="AY47" i="19"/>
  <c r="AI598" i="24" s="1"/>
  <c r="AI595" i="24"/>
  <c r="AY45" i="19"/>
  <c r="AI596" i="24" s="1"/>
  <c r="AZ47" i="19"/>
  <c r="AJ598" i="24" s="1"/>
  <c r="AZ45" i="19"/>
  <c r="AJ596" i="24" s="1"/>
  <c r="AF145" i="19"/>
  <c r="X663" i="24" s="1"/>
  <c r="AE144" i="19"/>
  <c r="W662" i="24" s="1"/>
  <c r="AE146" i="19"/>
  <c r="W664" i="24" s="1"/>
  <c r="W661" i="24"/>
  <c r="AE145" i="19"/>
  <c r="W663" i="24" s="1"/>
  <c r="AE147" i="19"/>
  <c r="W665" i="24" s="1"/>
  <c r="AH291" i="19"/>
  <c r="Z702" i="24" s="1"/>
  <c r="Y698" i="24"/>
  <c r="AH289" i="19"/>
  <c r="Z700" i="24" s="1"/>
  <c r="AG291" i="19"/>
  <c r="Y702" i="24" s="1"/>
  <c r="AG289" i="19"/>
  <c r="Y700" i="24" s="1"/>
  <c r="AZ168" i="19"/>
  <c r="AY170" i="19"/>
  <c r="BA17" i="24"/>
  <c r="AV20" i="24"/>
  <c r="AA145" i="19"/>
  <c r="S663" i="24" s="1"/>
  <c r="AZ416" i="19"/>
  <c r="AZ412" i="19" s="1"/>
  <c r="AX340" i="19"/>
  <c r="AX355" i="19" s="1"/>
  <c r="AG290" i="19"/>
  <c r="Y701" i="24" s="1"/>
  <c r="AD291" i="19"/>
  <c r="V702" i="24" s="1"/>
  <c r="Y21" i="24"/>
  <c r="AG82" i="1"/>
  <c r="AZ26" i="1"/>
  <c r="AJ20" i="24" s="1"/>
  <c r="AZ20" i="24"/>
  <c r="AU23" i="24"/>
  <c r="AE257" i="1"/>
  <c r="W19" i="24"/>
  <c r="AC82" i="1"/>
  <c r="AX27" i="1"/>
  <c r="AH21" i="24" s="1"/>
  <c r="U21" i="24"/>
  <c r="AW268" i="19"/>
  <c r="AW264" i="19" s="1"/>
  <c r="AG680" i="24"/>
  <c r="AW206" i="19"/>
  <c r="AG670" i="24" s="1"/>
  <c r="AW208" i="19"/>
  <c r="AG672" i="24" s="1"/>
  <c r="AG669" i="24"/>
  <c r="AZ17" i="24"/>
  <c r="AU20" i="24"/>
  <c r="AK290" i="19"/>
  <c r="AZ701" i="24" s="1"/>
  <c r="AK291" i="19"/>
  <c r="AZ702" i="24" s="1"/>
  <c r="AK289" i="19"/>
  <c r="AZ700" i="24" s="1"/>
  <c r="AZ698" i="24"/>
  <c r="AK288" i="19"/>
  <c r="AZ699" i="24" s="1"/>
  <c r="T661" i="24"/>
  <c r="AB145" i="19"/>
  <c r="T663" i="24" s="1"/>
  <c r="AB147" i="19"/>
  <c r="T665" i="24" s="1"/>
  <c r="Y19" i="24"/>
  <c r="AG257" i="1"/>
  <c r="AY25" i="1"/>
  <c r="AW305" i="19"/>
  <c r="AW306" i="19"/>
  <c r="AX26" i="1"/>
  <c r="AH20" i="24" s="1"/>
  <c r="U20" i="24"/>
  <c r="AZ35" i="19"/>
  <c r="AJ586" i="24" s="1"/>
  <c r="AZ384" i="19"/>
  <c r="AZ37" i="19"/>
  <c r="AJ588" i="24" s="1"/>
  <c r="AJ585" i="24"/>
  <c r="AG18" i="24"/>
  <c r="R11" i="24"/>
  <c r="AW13" i="1"/>
  <c r="T18" i="24"/>
  <c r="AB80" i="1"/>
  <c r="T66" i="24" s="1"/>
  <c r="AC218" i="19"/>
  <c r="U681" i="24" s="1"/>
  <c r="U680" i="24"/>
  <c r="AC221" i="19"/>
  <c r="U684" i="24" s="1"/>
  <c r="AC219" i="19"/>
  <c r="U682" i="24" s="1"/>
  <c r="AC220" i="19"/>
  <c r="U683" i="24" s="1"/>
  <c r="X11" i="24"/>
  <c r="AF14" i="1"/>
  <c r="AF185" i="1"/>
  <c r="X171" i="24" s="1"/>
  <c r="V680" i="24"/>
  <c r="AD221" i="19"/>
  <c r="V684" i="24" s="1"/>
  <c r="AD219" i="19"/>
  <c r="V682" i="24" s="1"/>
  <c r="AD218" i="19"/>
  <c r="V681" i="24" s="1"/>
  <c r="AD220" i="19"/>
  <c r="V683" i="24" s="1"/>
  <c r="AH218" i="19"/>
  <c r="Z681" i="24" s="1"/>
  <c r="AH220" i="19"/>
  <c r="Z683" i="24" s="1"/>
  <c r="AA355" i="19"/>
  <c r="AE358" i="19" s="1"/>
  <c r="W719" i="24" s="1"/>
  <c r="S705" i="24"/>
  <c r="AA342" i="19"/>
  <c r="S707" i="24" s="1"/>
  <c r="AA344" i="19"/>
  <c r="S709" i="24" s="1"/>
  <c r="AJ603" i="24"/>
  <c r="AZ419" i="19"/>
  <c r="AH28" i="1"/>
  <c r="AH29" i="1" s="1"/>
  <c r="Q5" i="19"/>
  <c r="R6" i="19"/>
  <c r="AI80" i="1"/>
  <c r="AA66" i="24" s="1"/>
  <c r="AY24" i="1"/>
  <c r="AA18" i="24"/>
  <c r="AC342" i="19"/>
  <c r="U707" i="24" s="1"/>
  <c r="AC343" i="19"/>
  <c r="U708" i="24" s="1"/>
  <c r="AC344" i="19"/>
  <c r="U709" i="24" s="1"/>
  <c r="AC355" i="19"/>
  <c r="AC341" i="19"/>
  <c r="U706" i="24" s="1"/>
  <c r="U705" i="24"/>
  <c r="AL343" i="19"/>
  <c r="BA708" i="24" s="1"/>
  <c r="AL341" i="19"/>
  <c r="BA706" i="24" s="1"/>
  <c r="AL344" i="19"/>
  <c r="BA709" i="24" s="1"/>
  <c r="AL342" i="19"/>
  <c r="BA707" i="24" s="1"/>
  <c r="AM342" i="19"/>
  <c r="AM344" i="19"/>
  <c r="BA705" i="24"/>
  <c r="BA20" i="24"/>
  <c r="AV23" i="24"/>
  <c r="AL73" i="17"/>
  <c r="AW132" i="19"/>
  <c r="AG651" i="24" s="1"/>
  <c r="AW143" i="19"/>
  <c r="AG661" i="24" s="1"/>
  <c r="AW197" i="19"/>
  <c r="AW195" i="19" s="1"/>
  <c r="AG650" i="24"/>
  <c r="AW134" i="19"/>
  <c r="AG653" i="24" s="1"/>
  <c r="AX35" i="19"/>
  <c r="AH586" i="24" s="1"/>
  <c r="AG585" i="24"/>
  <c r="AW35" i="19"/>
  <c r="AG586" i="24" s="1"/>
  <c r="AW37" i="19"/>
  <c r="AG588" i="24" s="1"/>
  <c r="T698" i="24"/>
  <c r="AB291" i="19"/>
  <c r="T702" i="24" s="1"/>
  <c r="AF288" i="19"/>
  <c r="X699" i="24" s="1"/>
  <c r="AB289" i="19"/>
  <c r="T700" i="24" s="1"/>
  <c r="AF290" i="19"/>
  <c r="X701" i="24" s="1"/>
  <c r="AC257" i="1"/>
  <c r="U19" i="24"/>
  <c r="AX25" i="1"/>
  <c r="AF146" i="19"/>
  <c r="X664" i="24" s="1"/>
  <c r="AF144" i="19"/>
  <c r="X662" i="24" s="1"/>
  <c r="X661" i="24"/>
  <c r="AF147" i="19"/>
  <c r="X665" i="24" s="1"/>
  <c r="AJ146" i="19"/>
  <c r="AB664" i="24" s="1"/>
  <c r="AJ144" i="19"/>
  <c r="AB662" i="24" s="1"/>
  <c r="AW25" i="1"/>
  <c r="R19" i="24"/>
  <c r="Z257" i="1"/>
  <c r="AD145" i="19"/>
  <c r="V663" i="24" s="1"/>
  <c r="V661" i="24"/>
  <c r="AD147" i="19"/>
  <c r="V665" i="24" s="1"/>
  <c r="AD144" i="19"/>
  <c r="V662" i="24" s="1"/>
  <c r="AD146" i="19"/>
  <c r="V664" i="24" s="1"/>
  <c r="V15" i="24"/>
  <c r="AD28" i="1"/>
  <c r="V21" i="24"/>
  <c r="AD82" i="1"/>
  <c r="V68" i="24" s="1"/>
  <c r="AZ326" i="19"/>
  <c r="AZ325" i="19"/>
  <c r="AI660" i="24"/>
  <c r="AY143" i="19"/>
  <c r="AH288" i="19"/>
  <c r="Z699" i="24" s="1"/>
  <c r="AH290" i="19"/>
  <c r="Z701" i="24" s="1"/>
  <c r="AD288" i="19"/>
  <c r="V699" i="24" s="1"/>
  <c r="V698" i="24"/>
  <c r="AD290" i="19"/>
  <c r="V701" i="24" s="1"/>
  <c r="V18" i="24"/>
  <c r="AD80" i="1"/>
  <c r="V66" i="24" s="1"/>
  <c r="AX24" i="1"/>
  <c r="Q21" i="24"/>
  <c r="Y82" i="1"/>
  <c r="AW27" i="1"/>
  <c r="AG21" i="24" s="1"/>
  <c r="AK218" i="19"/>
  <c r="AZ681" i="24" s="1"/>
  <c r="AK220" i="19"/>
  <c r="AZ683" i="24" s="1"/>
  <c r="AK221" i="19"/>
  <c r="AZ684" i="24" s="1"/>
  <c r="AK219" i="19"/>
  <c r="AZ682" i="24" s="1"/>
  <c r="AZ680" i="24"/>
  <c r="AK185" i="1"/>
  <c r="AZ11" i="24"/>
  <c r="AU10" i="24"/>
  <c r="AW119" i="19"/>
  <c r="AW114" i="19" s="1"/>
  <c r="AW95" i="19"/>
  <c r="AG635" i="24" s="1"/>
  <c r="AW97" i="19"/>
  <c r="AG637" i="24" s="1"/>
  <c r="AG634" i="24"/>
  <c r="AG342" i="19"/>
  <c r="Y707" i="24" s="1"/>
  <c r="Y705" i="24"/>
  <c r="AG355" i="19"/>
  <c r="AH342" i="19"/>
  <c r="Z707" i="24" s="1"/>
  <c r="AG344" i="19"/>
  <c r="Y709" i="24" s="1"/>
  <c r="AG341" i="19"/>
  <c r="Y706" i="24" s="1"/>
  <c r="AH344" i="19"/>
  <c r="Z709" i="24" s="1"/>
  <c r="AG343" i="19"/>
  <c r="Y708" i="24" s="1"/>
  <c r="AZ21" i="24"/>
  <c r="AU24" i="24"/>
  <c r="AK82" i="1"/>
  <c r="AZ27" i="1"/>
  <c r="AJ21" i="24" s="1"/>
  <c r="AG219" i="19"/>
  <c r="Y682" i="24" s="1"/>
  <c r="AG221" i="19"/>
  <c r="Y684" i="24" s="1"/>
  <c r="Y680" i="24"/>
  <c r="AH219" i="19"/>
  <c r="Z682" i="24" s="1"/>
  <c r="AH221" i="19"/>
  <c r="Z684" i="24" s="1"/>
  <c r="AG218" i="19"/>
  <c r="Y681" i="24" s="1"/>
  <c r="AG220" i="19"/>
  <c r="Y683" i="24" s="1"/>
  <c r="Y20" i="24"/>
  <c r="AY26" i="1"/>
  <c r="AI20" i="24" s="1"/>
  <c r="AA147" i="19"/>
  <c r="S665" i="24" s="1"/>
  <c r="AX192" i="19"/>
  <c r="AX193" i="19"/>
  <c r="AL187" i="1"/>
  <c r="AV18" i="24"/>
  <c r="BA15" i="24"/>
  <c r="AL186" i="1"/>
  <c r="AL28" i="1"/>
  <c r="AV19" i="24"/>
  <c r="BA16" i="24"/>
  <c r="AE221" i="19"/>
  <c r="W684" i="24" s="1"/>
  <c r="AE220" i="19"/>
  <c r="W683" i="24" s="1"/>
  <c r="AE219" i="19"/>
  <c r="W682" i="24" s="1"/>
  <c r="W680" i="24"/>
  <c r="AE218" i="19"/>
  <c r="W681" i="24" s="1"/>
  <c r="AH595" i="24"/>
  <c r="AX45" i="19"/>
  <c r="AH596" i="24" s="1"/>
  <c r="AX47" i="19"/>
  <c r="AH598" i="24" s="1"/>
  <c r="AW276" i="19"/>
  <c r="AG688" i="24" s="1"/>
  <c r="AW278" i="19"/>
  <c r="AG690" i="24" s="1"/>
  <c r="AW332" i="19"/>
  <c r="AW328" i="19" s="1"/>
  <c r="AX329" i="19" s="1"/>
  <c r="AW340" i="19"/>
  <c r="AW355" i="19" s="1"/>
  <c r="AG687" i="24"/>
  <c r="AY37" i="19"/>
  <c r="AI588" i="24" s="1"/>
  <c r="AY35" i="19"/>
  <c r="AI586" i="24" s="1"/>
  <c r="AI585" i="24"/>
  <c r="Q15" i="24"/>
  <c r="AW21" i="1"/>
  <c r="Y28" i="1"/>
  <c r="AB344" i="19"/>
  <c r="T709" i="24" s="1"/>
  <c r="AB355" i="19"/>
  <c r="T705" i="24"/>
  <c r="AB342" i="19"/>
  <c r="T707" i="24" s="1"/>
  <c r="AX58" i="19"/>
  <c r="AH609" i="24" s="1"/>
  <c r="AX364" i="19"/>
  <c r="AX367" i="19" s="1"/>
  <c r="AX56" i="19"/>
  <c r="AH607" i="24" s="1"/>
  <c r="AX60" i="19"/>
  <c r="AH611" i="24" s="1"/>
  <c r="AH606" i="24"/>
  <c r="AX550" i="19"/>
  <c r="AY95" i="19"/>
  <c r="AI635" i="24" s="1"/>
  <c r="AX95" i="19"/>
  <c r="AH635" i="24" s="1"/>
  <c r="AX119" i="19"/>
  <c r="AX114" i="19" s="1"/>
  <c r="AX97" i="19"/>
  <c r="AH637" i="24" s="1"/>
  <c r="AH634" i="24"/>
  <c r="AY97" i="19"/>
  <c r="AI637" i="24" s="1"/>
  <c r="AC147" i="19"/>
  <c r="U665" i="24" s="1"/>
  <c r="AC146" i="19"/>
  <c r="U664" i="24" s="1"/>
  <c r="AC145" i="19"/>
  <c r="U663" i="24" s="1"/>
  <c r="U661" i="24"/>
  <c r="AC144" i="19"/>
  <c r="U662" i="24" s="1"/>
  <c r="S680" i="24"/>
  <c r="AA219" i="19"/>
  <c r="S682" i="24" s="1"/>
  <c r="AA221" i="19"/>
  <c r="S684" i="24" s="1"/>
  <c r="Y16" i="24"/>
  <c r="AG28" i="1"/>
  <c r="AG186" i="1"/>
  <c r="Y172" i="24" s="1"/>
  <c r="AG187" i="1"/>
  <c r="Y173" i="24" s="1"/>
  <c r="BA321" i="19"/>
  <c r="BB320" i="19"/>
  <c r="BA448" i="19"/>
  <c r="BA444" i="19" s="1"/>
  <c r="AX276" i="19"/>
  <c r="AH688" i="24" s="1"/>
  <c r="AD289" i="19"/>
  <c r="V700" i="24" s="1"/>
  <c r="AH343" i="19"/>
  <c r="Z708" i="24" s="1"/>
  <c r="AH341" i="19"/>
  <c r="Z706" i="24" s="1"/>
  <c r="AD341" i="19"/>
  <c r="V706" i="24" s="1"/>
  <c r="AD344" i="19"/>
  <c r="V709" i="24" s="1"/>
  <c r="AD355" i="19"/>
  <c r="AE357" i="19" s="1"/>
  <c r="W718" i="24" s="1"/>
  <c r="V705" i="24"/>
  <c r="AD343" i="19"/>
  <c r="V708" i="24" s="1"/>
  <c r="AD342" i="19"/>
  <c r="V707" i="24" s="1"/>
  <c r="Y355" i="19"/>
  <c r="Q716" i="24" s="1"/>
  <c r="Q705" i="24"/>
  <c r="AG144" i="19"/>
  <c r="Y662" i="24" s="1"/>
  <c r="T15" i="24"/>
  <c r="AB28" i="1"/>
  <c r="AB186" i="1"/>
  <c r="T172" i="24" s="1"/>
  <c r="AB187" i="1"/>
  <c r="T173" i="24" s="1"/>
  <c r="AE291" i="19"/>
  <c r="W702" i="24" s="1"/>
  <c r="AB219" i="19"/>
  <c r="T682" i="24" s="1"/>
  <c r="AB221" i="19"/>
  <c r="T684" i="24" s="1"/>
  <c r="T680" i="24"/>
  <c r="AG595" i="24"/>
  <c r="AW47" i="19"/>
  <c r="AG598" i="24" s="1"/>
  <c r="AW45" i="19"/>
  <c r="AG596" i="24" s="1"/>
  <c r="Z219" i="19"/>
  <c r="R682" i="24" s="1"/>
  <c r="Z221" i="19"/>
  <c r="R684" i="24" s="1"/>
  <c r="R680" i="24"/>
  <c r="AW56" i="19"/>
  <c r="AG607" i="24" s="1"/>
  <c r="AW364" i="19"/>
  <c r="AW367" i="19" s="1"/>
  <c r="AW58" i="19"/>
  <c r="AG609" i="24" s="1"/>
  <c r="AW550" i="19"/>
  <c r="AG606" i="24"/>
  <c r="AW60" i="19"/>
  <c r="AG611" i="24" s="1"/>
  <c r="AZ25" i="1"/>
  <c r="AA82" i="1"/>
  <c r="S68" i="24" s="1"/>
  <c r="S21" i="24"/>
  <c r="U16" i="24"/>
  <c r="AX22" i="1"/>
  <c r="AH16" i="24" s="1"/>
  <c r="AX268" i="19"/>
  <c r="AX264" i="19" s="1"/>
  <c r="AX208" i="19"/>
  <c r="AH672" i="24" s="1"/>
  <c r="AX206" i="19"/>
  <c r="AH670" i="24" s="1"/>
  <c r="AH669" i="24"/>
  <c r="R698" i="24"/>
  <c r="Z289" i="19"/>
  <c r="R700" i="24" s="1"/>
  <c r="Z291" i="19"/>
  <c r="R702" i="24" s="1"/>
  <c r="R705" i="24"/>
  <c r="Z342" i="19"/>
  <c r="R707" i="24" s="1"/>
  <c r="Z355" i="19"/>
  <c r="Z344" i="19"/>
  <c r="R709" i="24" s="1"/>
  <c r="V19" i="24"/>
  <c r="AD257" i="1"/>
  <c r="W15" i="24"/>
  <c r="AE28" i="1"/>
  <c r="AI687" i="24"/>
  <c r="AY332" i="19"/>
  <c r="AY328" i="19" s="1"/>
  <c r="AY329" i="19" s="1"/>
  <c r="Y17" i="24"/>
  <c r="AY23" i="1"/>
  <c r="AI17" i="24" s="1"/>
  <c r="AF219" i="19"/>
  <c r="X682" i="24" s="1"/>
  <c r="AH187" i="1"/>
  <c r="Z173" i="24" s="1"/>
  <c r="AW261" i="19"/>
  <c r="AW262" i="19"/>
  <c r="AY550" i="19"/>
  <c r="AI606" i="24"/>
  <c r="AY56" i="19"/>
  <c r="AI607" i="24" s="1"/>
  <c r="AY364" i="19"/>
  <c r="AY367" i="19" s="1"/>
  <c r="AY60" i="19"/>
  <c r="AI611" i="24" s="1"/>
  <c r="AY58" i="19"/>
  <c r="AI609" i="24" s="1"/>
  <c r="W18" i="24"/>
  <c r="AE80" i="1"/>
  <c r="W66" i="24" s="1"/>
  <c r="AA289" i="19"/>
  <c r="S700" i="24" s="1"/>
  <c r="W716" i="24"/>
  <c r="AF342" i="19"/>
  <c r="X707" i="24" s="1"/>
  <c r="AF343" i="19"/>
  <c r="X708" i="24" s="1"/>
  <c r="X705" i="24"/>
  <c r="AF345" i="19"/>
  <c r="X710" i="24" s="1"/>
  <c r="AF355" i="19"/>
  <c r="AJ356" i="19" s="1"/>
  <c r="AB717" i="24" s="1"/>
  <c r="AF344" i="19"/>
  <c r="X709" i="24" s="1"/>
  <c r="AF341" i="19"/>
  <c r="X706" i="24" s="1"/>
  <c r="AF28" i="1"/>
  <c r="AF187" i="1"/>
  <c r="X173" i="24" s="1"/>
  <c r="X15" i="24"/>
  <c r="AF186" i="1"/>
  <c r="X172" i="24" s="1"/>
  <c r="AB716" i="24"/>
  <c r="AJ358" i="19"/>
  <c r="AB719" i="24" s="1"/>
  <c r="AY169" i="19"/>
  <c r="AX169" i="19"/>
  <c r="AX170" i="19"/>
  <c r="AL36" i="17"/>
  <c r="AP35" i="17"/>
  <c r="AK36" i="17"/>
  <c r="AO35" i="17"/>
  <c r="AG39" i="17"/>
  <c r="AZ425" i="24"/>
  <c r="AH254" i="24"/>
  <c r="AX38" i="17"/>
  <c r="AY39" i="17" s="1"/>
  <c r="AG241" i="24"/>
  <c r="AU345" i="19"/>
  <c r="AE710" i="24" s="1"/>
  <c r="AE704" i="24"/>
  <c r="AE631" i="24"/>
  <c r="AU280" i="19"/>
  <c r="AE692" i="24" s="1"/>
  <c r="AU136" i="19"/>
  <c r="AE655" i="24" s="1"/>
  <c r="AU210" i="19"/>
  <c r="AE674" i="24" s="1"/>
  <c r="AU99" i="19"/>
  <c r="AE639" i="24" s="1"/>
  <c r="X422" i="24"/>
  <c r="AJ245" i="17"/>
  <c r="T704" i="24"/>
  <c r="AB345" i="19"/>
  <c r="T710" i="24" s="1"/>
  <c r="AH252" i="24"/>
  <c r="AX43" i="17"/>
  <c r="AH253" i="24" s="1"/>
  <c r="AG254" i="24"/>
  <c r="AW38" i="17"/>
  <c r="AW76" i="17"/>
  <c r="AW77" i="17"/>
  <c r="AY43" i="17"/>
  <c r="AI253" i="24" s="1"/>
  <c r="AZ361" i="24"/>
  <c r="AU338" i="19"/>
  <c r="AU346" i="19" s="1"/>
  <c r="AE711" i="24" s="1"/>
  <c r="AU393" i="19"/>
  <c r="AU18" i="1"/>
  <c r="AU19" i="1" s="1"/>
  <c r="AE14" i="24" s="1"/>
  <c r="AU273" i="19"/>
  <c r="AU10" i="19"/>
  <c r="AE571" i="24" s="1"/>
  <c r="AU129" i="19"/>
  <c r="C19" i="32"/>
  <c r="AE10" i="24"/>
  <c r="AU92" i="19"/>
  <c r="AU203" i="19"/>
  <c r="AW43" i="17"/>
  <c r="AG253" i="24" s="1"/>
  <c r="AG252" i="24"/>
  <c r="AA323" i="24"/>
  <c r="AU27" i="19"/>
  <c r="AE1014" i="24" s="1"/>
  <c r="AE1013" i="24"/>
  <c r="AU33" i="1"/>
  <c r="AU29" i="1"/>
  <c r="AE12" i="24"/>
  <c r="AU15" i="1"/>
  <c r="AE13" i="24" s="1"/>
  <c r="AB425" i="24"/>
  <c r="T1013" i="24"/>
  <c r="AB27" i="19"/>
  <c r="T1014" i="24" s="1"/>
  <c r="AB210" i="19"/>
  <c r="T674" i="24" s="1"/>
  <c r="T631" i="24"/>
  <c r="AB136" i="19"/>
  <c r="T655" i="24" s="1"/>
  <c r="AB280" i="19"/>
  <c r="T692" i="24" s="1"/>
  <c r="AB99" i="19"/>
  <c r="T639" i="24" s="1"/>
  <c r="AW69" i="19"/>
  <c r="AG618" i="24" s="1"/>
  <c r="AW546" i="19"/>
  <c r="AW476" i="19"/>
  <c r="AG614" i="24"/>
  <c r="Z338" i="19"/>
  <c r="Z346" i="19" s="1"/>
  <c r="R711" i="24" s="1"/>
  <c r="AJ69" i="19"/>
  <c r="AB618" i="24" s="1"/>
  <c r="AK11" i="17"/>
  <c r="AZ280" i="24"/>
  <c r="AB631" i="24"/>
  <c r="AJ280" i="19"/>
  <c r="AB692" i="24" s="1"/>
  <c r="AJ136" i="19"/>
  <c r="AB655" i="24" s="1"/>
  <c r="AJ210" i="19"/>
  <c r="AB674" i="24" s="1"/>
  <c r="AJ99" i="19"/>
  <c r="AB639" i="24" s="1"/>
  <c r="V631" i="24"/>
  <c r="AD136" i="19"/>
  <c r="V655" i="24" s="1"/>
  <c r="AD280" i="19"/>
  <c r="V692" i="24" s="1"/>
  <c r="AD99" i="19"/>
  <c r="V639" i="24" s="1"/>
  <c r="AD210" i="19"/>
  <c r="V674" i="24" s="1"/>
  <c r="V704" i="24"/>
  <c r="AD345" i="19"/>
  <c r="V710" i="24" s="1"/>
  <c r="AB258" i="24"/>
  <c r="AZ258" i="24"/>
  <c r="AL39" i="17"/>
  <c r="AX69" i="17"/>
  <c r="AH266" i="24" s="1"/>
  <c r="AX70" i="17"/>
  <c r="AH267" i="24" s="1"/>
  <c r="AH265" i="24"/>
  <c r="AH241" i="24"/>
  <c r="AJ174" i="17"/>
  <c r="AJ129" i="19"/>
  <c r="AJ393" i="19"/>
  <c r="AJ18" i="1"/>
  <c r="AJ19" i="1" s="1"/>
  <c r="AB14" i="24" s="1"/>
  <c r="AJ203" i="19"/>
  <c r="AJ338" i="19"/>
  <c r="AJ346" i="19" s="1"/>
  <c r="AB711" i="24" s="1"/>
  <c r="AJ10" i="19"/>
  <c r="AJ34" i="19" s="1"/>
  <c r="AJ273" i="19"/>
  <c r="AJ14" i="1"/>
  <c r="AB10" i="24"/>
  <c r="AJ92" i="19"/>
  <c r="Z352" i="24"/>
  <c r="AH175" i="17"/>
  <c r="Z358" i="24" s="1"/>
  <c r="AH173" i="17"/>
  <c r="Z356" i="24" s="1"/>
  <c r="AD338" i="19"/>
  <c r="AD346" i="19" s="1"/>
  <c r="V711" i="24" s="1"/>
  <c r="V10" i="24"/>
  <c r="AD92" i="19"/>
  <c r="AD10" i="19"/>
  <c r="AD34" i="19" s="1"/>
  <c r="AD393" i="19"/>
  <c r="AD14" i="1"/>
  <c r="AD18" i="1"/>
  <c r="AD19" i="1" s="1"/>
  <c r="V14" i="24" s="1"/>
  <c r="AD203" i="19"/>
  <c r="AD273" i="19"/>
  <c r="AD129" i="19"/>
  <c r="AG245" i="24"/>
  <c r="X238" i="24"/>
  <c r="AJ6" i="17"/>
  <c r="AX76" i="17"/>
  <c r="AX77" i="17"/>
  <c r="Y734" i="24"/>
  <c r="AG27" i="18"/>
  <c r="Y743" i="24" s="1"/>
  <c r="AG24" i="18"/>
  <c r="Y740" i="24" s="1"/>
  <c r="AG21" i="18"/>
  <c r="Y737" i="24" s="1"/>
  <c r="AG30" i="18"/>
  <c r="Y746" i="24" s="1"/>
  <c r="Y352" i="24"/>
  <c r="AG172" i="17"/>
  <c r="Y355" i="24" s="1"/>
  <c r="AG170" i="17"/>
  <c r="AK171" i="17" s="1"/>
  <c r="AZ354" i="24" s="1"/>
  <c r="BA258" i="24"/>
  <c r="Z258" i="24"/>
  <c r="AA238" i="24"/>
  <c r="AI241" i="24"/>
  <c r="AB704" i="24"/>
  <c r="AJ345" i="19"/>
  <c r="AB710" i="24" s="1"/>
  <c r="Q704" i="24"/>
  <c r="Y345" i="19"/>
  <c r="Q710" i="24" s="1"/>
  <c r="AH36" i="17"/>
  <c r="AD36" i="17"/>
  <c r="AH245" i="24"/>
  <c r="AX17" i="17"/>
  <c r="Z366" i="24"/>
  <c r="AH179" i="17"/>
  <c r="V357" i="24"/>
  <c r="AD185" i="17"/>
  <c r="AD169" i="17"/>
  <c r="AH257" i="24"/>
  <c r="AX60" i="17"/>
  <c r="AH258" i="24" s="1"/>
  <c r="AX62" i="17"/>
  <c r="AH260" i="24" s="1"/>
  <c r="AH8" i="24"/>
  <c r="AG179" i="17"/>
  <c r="Y366" i="24"/>
  <c r="AB1013" i="24"/>
  <c r="AJ27" i="19"/>
  <c r="AB1014" i="24" s="1"/>
  <c r="Y210" i="19"/>
  <c r="Q674" i="24" s="1"/>
  <c r="Q631" i="24"/>
  <c r="Y99" i="19"/>
  <c r="Q639" i="24" s="1"/>
  <c r="Y136" i="19"/>
  <c r="Q655" i="24" s="1"/>
  <c r="Y280" i="19"/>
  <c r="Q692" i="24" s="1"/>
  <c r="Y10" i="19"/>
  <c r="Y203" i="19"/>
  <c r="Y273" i="19"/>
  <c r="Y129" i="19"/>
  <c r="Y92" i="19"/>
  <c r="Y338" i="19"/>
  <c r="Y346" i="19" s="1"/>
  <c r="Q711" i="24" s="1"/>
  <c r="Y14" i="1"/>
  <c r="Y18" i="1"/>
  <c r="Y19" i="1" s="1"/>
  <c r="Q14" i="24" s="1"/>
  <c r="Y393" i="19"/>
  <c r="Q10" i="24"/>
  <c r="AD27" i="19"/>
  <c r="V1014" i="24" s="1"/>
  <c r="V1013" i="24"/>
  <c r="AM311" i="17"/>
  <c r="AT29" i="1"/>
  <c r="AD12" i="24"/>
  <c r="AT15" i="1"/>
  <c r="AD13" i="24" s="1"/>
  <c r="AT33" i="1"/>
  <c r="AG631" i="24"/>
  <c r="AI364" i="17"/>
  <c r="AA534" i="24" s="1"/>
  <c r="AJ364" i="17"/>
  <c r="AB534" i="24" s="1"/>
  <c r="BB329" i="24"/>
  <c r="AM36" i="17"/>
  <c r="AM111" i="17"/>
  <c r="AW107" i="19"/>
  <c r="AY361" i="17"/>
  <c r="AY397" i="17" s="1"/>
  <c r="AI567" i="24" s="1"/>
  <c r="AJ366" i="17"/>
  <c r="AB536" i="24" s="1"/>
  <c r="AM362" i="17"/>
  <c r="AM389" i="17"/>
  <c r="AM203" i="17"/>
  <c r="AO6" i="17"/>
  <c r="BD238" i="24" s="1"/>
  <c r="Y238" i="24"/>
  <c r="AT18" i="1"/>
  <c r="AT19" i="1" s="1"/>
  <c r="AD14" i="24" s="1"/>
  <c r="AT92" i="19"/>
  <c r="AD10" i="24"/>
  <c r="AT10" i="19"/>
  <c r="AD571" i="24" s="1"/>
  <c r="AT203" i="19"/>
  <c r="AT129" i="19"/>
  <c r="AT393" i="19"/>
  <c r="AT338" i="19"/>
  <c r="AT346" i="19" s="1"/>
  <c r="AD711" i="24" s="1"/>
  <c r="AT273" i="19"/>
  <c r="AM268" i="17"/>
  <c r="BA460" i="24"/>
  <c r="AI397" i="17"/>
  <c r="AA567" i="24" s="1"/>
  <c r="AI362" i="17"/>
  <c r="AI375" i="17" s="1"/>
  <c r="AA545" i="24" s="1"/>
  <c r="Z18" i="1"/>
  <c r="Z19" i="1" s="1"/>
  <c r="R14" i="24" s="1"/>
  <c r="R10" i="24"/>
  <c r="Z92" i="19"/>
  <c r="BC17" i="24"/>
  <c r="AX20" i="24"/>
  <c r="AZ23" i="1"/>
  <c r="AJ17" i="24" s="1"/>
  <c r="AJ687" i="24"/>
  <c r="AZ276" i="19"/>
  <c r="AJ688" i="24" s="1"/>
  <c r="AZ332" i="19"/>
  <c r="AZ278" i="19"/>
  <c r="AJ690" i="24" s="1"/>
  <c r="X425" i="24"/>
  <c r="AJ249" i="17"/>
  <c r="AB426" i="24" s="1"/>
  <c r="AM169" i="17"/>
  <c r="BB352" i="24" s="1"/>
  <c r="AD264" i="17"/>
  <c r="AX198" i="15"/>
  <c r="X417" i="24"/>
  <c r="AF253" i="17"/>
  <c r="X430" i="24" s="1"/>
  <c r="AK106" i="17"/>
  <c r="AZ295" i="24" s="1"/>
  <c r="AK88" i="17"/>
  <c r="AZ277" i="24" s="1"/>
  <c r="AK84" i="17"/>
  <c r="AK85" i="17" s="1"/>
  <c r="AZ274" i="24" s="1"/>
  <c r="AK18" i="18"/>
  <c r="AK21" i="18" s="1"/>
  <c r="AZ737" i="24" s="1"/>
  <c r="AZ272" i="24"/>
  <c r="AK86" i="17"/>
  <c r="AZ275" i="24" s="1"/>
  <c r="AK151" i="17"/>
  <c r="AZ334" i="24" s="1"/>
  <c r="AK198" i="17"/>
  <c r="AZ378" i="24" s="1"/>
  <c r="AK87" i="17"/>
  <c r="AZ276" i="24" s="1"/>
  <c r="Z301" i="24"/>
  <c r="AL111" i="17"/>
  <c r="BA302" i="24" s="1"/>
  <c r="AH111" i="17"/>
  <c r="Z302" i="24" s="1"/>
  <c r="BA479" i="24"/>
  <c r="AL307" i="17"/>
  <c r="BA480" i="24" s="1"/>
  <c r="BA474" i="24"/>
  <c r="AL302" i="17"/>
  <c r="BA475" i="24" s="1"/>
  <c r="AL317" i="17"/>
  <c r="BA488" i="24" s="1"/>
  <c r="AK286" i="17"/>
  <c r="AZ461" i="24" s="1"/>
  <c r="AZ460" i="24"/>
  <c r="AL220" i="17"/>
  <c r="BA381" i="24"/>
  <c r="AD131" i="17"/>
  <c r="V298" i="24"/>
  <c r="AZ440" i="24"/>
  <c r="AK264" i="17"/>
  <c r="BB357" i="24"/>
  <c r="AZ725" i="24"/>
  <c r="BA373" i="24"/>
  <c r="AL193" i="17"/>
  <c r="BA374" i="24" s="1"/>
  <c r="AD84" i="17"/>
  <c r="AD198" i="17"/>
  <c r="V378" i="24" s="1"/>
  <c r="AD151" i="17"/>
  <c r="V334" i="24" s="1"/>
  <c r="AD244" i="17"/>
  <c r="AH87" i="17"/>
  <c r="Z276" i="24" s="1"/>
  <c r="AD87" i="17"/>
  <c r="V276" i="24" s="1"/>
  <c r="V272" i="24"/>
  <c r="AH91" i="17"/>
  <c r="AD18" i="18"/>
  <c r="AE86" i="17"/>
  <c r="W275" i="24" s="1"/>
  <c r="AH84" i="17"/>
  <c r="AE88" i="17"/>
  <c r="W277" i="24" s="1"/>
  <c r="AK241" i="17"/>
  <c r="AZ419" i="24" s="1"/>
  <c r="AK244" i="17"/>
  <c r="AK243" i="17"/>
  <c r="AZ421" i="24" s="1"/>
  <c r="AK242" i="17"/>
  <c r="AZ420" i="24" s="1"/>
  <c r="AZ416" i="24"/>
  <c r="AK239" i="17"/>
  <c r="AZ455" i="24"/>
  <c r="AK281" i="17"/>
  <c r="AZ456" i="24" s="1"/>
  <c r="AK296" i="17"/>
  <c r="AZ469" i="24" s="1"/>
  <c r="AZ479" i="24"/>
  <c r="AK307" i="17"/>
  <c r="AZ480" i="24" s="1"/>
  <c r="AK131" i="17"/>
  <c r="AZ298" i="24"/>
  <c r="AI367" i="17"/>
  <c r="AA537" i="24" s="1"/>
  <c r="AM274" i="17"/>
  <c r="AW134" i="1"/>
  <c r="AG120" i="24" s="1"/>
  <c r="AX321" i="17"/>
  <c r="AH492" i="24" s="1"/>
  <c r="AK363" i="17"/>
  <c r="AZ533" i="24" s="1"/>
  <c r="AL198" i="17"/>
  <c r="BA378" i="24" s="1"/>
  <c r="AL106" i="17"/>
  <c r="BA295" i="24" s="1"/>
  <c r="AL330" i="17"/>
  <c r="AL18" i="18"/>
  <c r="AL27" i="18" s="1"/>
  <c r="BA743" i="24" s="1"/>
  <c r="BA272" i="24"/>
  <c r="AL86" i="17"/>
  <c r="BA275" i="24" s="1"/>
  <c r="AL151" i="17"/>
  <c r="BA334" i="24" s="1"/>
  <c r="AL84" i="17"/>
  <c r="AL88" i="17"/>
  <c r="BA277" i="24" s="1"/>
  <c r="AM88" i="17"/>
  <c r="AL87" i="17"/>
  <c r="BA276" i="24" s="1"/>
  <c r="AM86" i="17"/>
  <c r="BA731" i="24"/>
  <c r="AH289" i="24"/>
  <c r="AY104" i="17"/>
  <c r="AI293" i="24" s="1"/>
  <c r="AX9" i="18"/>
  <c r="AH725" i="24" s="1"/>
  <c r="AF131" i="17"/>
  <c r="AX122" i="17"/>
  <c r="AY110" i="17"/>
  <c r="AI301" i="24" s="1"/>
  <c r="AY101" i="17"/>
  <c r="AY102" i="17" s="1"/>
  <c r="AI291" i="24" s="1"/>
  <c r="AE131" i="17"/>
  <c r="AD115" i="17"/>
  <c r="V306" i="24" s="1"/>
  <c r="V290" i="24"/>
  <c r="AL102" i="17"/>
  <c r="BA291" i="24" s="1"/>
  <c r="AH115" i="17"/>
  <c r="Z306" i="24" s="1"/>
  <c r="Z290" i="24"/>
  <c r="AH102" i="17"/>
  <c r="Z291" i="24" s="1"/>
  <c r="AZ474" i="24"/>
  <c r="AK317" i="17"/>
  <c r="AZ488" i="24" s="1"/>
  <c r="AL241" i="17"/>
  <c r="BA419" i="24" s="1"/>
  <c r="AL239" i="17"/>
  <c r="AL243" i="17"/>
  <c r="BA421" i="24" s="1"/>
  <c r="AM243" i="17"/>
  <c r="AM241" i="17"/>
  <c r="BA416" i="24"/>
  <c r="AL242" i="17"/>
  <c r="BA420" i="24" s="1"/>
  <c r="AL244" i="17"/>
  <c r="AX206" i="15"/>
  <c r="AC218" i="15"/>
  <c r="AC219" i="15"/>
  <c r="Z215" i="17"/>
  <c r="Z230" i="17"/>
  <c r="R408" i="24" s="1"/>
  <c r="R399" i="24"/>
  <c r="AW198" i="15"/>
  <c r="Z206" i="15"/>
  <c r="AM207" i="17"/>
  <c r="X280" i="24"/>
  <c r="AF11" i="17"/>
  <c r="Q316" i="24"/>
  <c r="Y139" i="17"/>
  <c r="Y125" i="17"/>
  <c r="AT219" i="15"/>
  <c r="AT218" i="15"/>
  <c r="Q399" i="24"/>
  <c r="Y215" i="17"/>
  <c r="Y230" i="17"/>
  <c r="Q408" i="24" s="1"/>
  <c r="AD218" i="15"/>
  <c r="AD219" i="15"/>
  <c r="AX258" i="17"/>
  <c r="AX259" i="17" s="1"/>
  <c r="AH436" i="24" s="1"/>
  <c r="AA215" i="17"/>
  <c r="S399" i="24"/>
  <c r="AA230" i="17"/>
  <c r="S408" i="24" s="1"/>
  <c r="AC34" i="15"/>
  <c r="AC33" i="15"/>
  <c r="BE109" i="19"/>
  <c r="BD110" i="19"/>
  <c r="BD401" i="19"/>
  <c r="Z219" i="15"/>
  <c r="Z218" i="15"/>
  <c r="AB245" i="17"/>
  <c r="AF245" i="17"/>
  <c r="T422" i="24"/>
  <c r="AB27" i="18"/>
  <c r="T743" i="24" s="1"/>
  <c r="T734" i="24"/>
  <c r="AB30" i="18"/>
  <c r="T746" i="24" s="1"/>
  <c r="AB21" i="18"/>
  <c r="T737" i="24" s="1"/>
  <c r="AB24" i="18"/>
  <c r="T740" i="24" s="1"/>
  <c r="AG272" i="24"/>
  <c r="AW84" i="17"/>
  <c r="AG273" i="24" s="1"/>
  <c r="AW18" i="18"/>
  <c r="AW27" i="18" s="1"/>
  <c r="AG743" i="24" s="1"/>
  <c r="AW90" i="17"/>
  <c r="AW87" i="17"/>
  <c r="AG276" i="24" s="1"/>
  <c r="AW151" i="17"/>
  <c r="AG334" i="24" s="1"/>
  <c r="AW106" i="17"/>
  <c r="AG295" i="24" s="1"/>
  <c r="AT34" i="15"/>
  <c r="AT33" i="15"/>
  <c r="X273" i="24"/>
  <c r="AF96" i="17"/>
  <c r="X285" i="24" s="1"/>
  <c r="S316" i="24"/>
  <c r="AA125" i="17"/>
  <c r="AA139" i="17"/>
  <c r="AB125" i="17"/>
  <c r="AB139" i="17"/>
  <c r="T316" i="24"/>
  <c r="AX261" i="17"/>
  <c r="AH438" i="24" s="1"/>
  <c r="AC206" i="15"/>
  <c r="AG731" i="24"/>
  <c r="AG381" i="24"/>
  <c r="AW17" i="18"/>
  <c r="AB230" i="17"/>
  <c r="T408" i="24" s="1"/>
  <c r="AB215" i="17"/>
  <c r="T399" i="24"/>
  <c r="BB248" i="19"/>
  <c r="BA249" i="19"/>
  <c r="BA430" i="19"/>
  <c r="Z34" i="15"/>
  <c r="Z33" i="15"/>
  <c r="AD33" i="15"/>
  <c r="AD34" i="15"/>
  <c r="AG298" i="24"/>
  <c r="AW11" i="18"/>
  <c r="Z125" i="17"/>
  <c r="Z139" i="17"/>
  <c r="R316" i="24"/>
  <c r="AH290" i="24"/>
  <c r="AX102" i="17"/>
  <c r="AH291" i="24" s="1"/>
  <c r="AL338" i="19"/>
  <c r="AL346" i="19" s="1"/>
  <c r="BA711" i="24" s="1"/>
  <c r="AL129" i="19"/>
  <c r="AV9" i="24"/>
  <c r="AL273" i="19"/>
  <c r="AL203" i="19"/>
  <c r="BA10" i="24"/>
  <c r="D10" i="25"/>
  <c r="AL393" i="19"/>
  <c r="AL92" i="19"/>
  <c r="AL10" i="19"/>
  <c r="AL34" i="19" s="1"/>
  <c r="AL18" i="1"/>
  <c r="AM115" i="17"/>
  <c r="AI143" i="24"/>
  <c r="AL144" i="19"/>
  <c r="BA662" i="24" s="1"/>
  <c r="AH147" i="19"/>
  <c r="Z665" i="24" s="1"/>
  <c r="Z661" i="24"/>
  <c r="AH145" i="19"/>
  <c r="Z663" i="24" s="1"/>
  <c r="AL146" i="19"/>
  <c r="BA664" i="24" s="1"/>
  <c r="AH144" i="19"/>
  <c r="Z662" i="24" s="1"/>
  <c r="AH146" i="19"/>
  <c r="Z664" i="24" s="1"/>
  <c r="AG275" i="17"/>
  <c r="AY303" i="15"/>
  <c r="AY304" i="15" s="1"/>
  <c r="AI8" i="24"/>
  <c r="AG22" i="17"/>
  <c r="AH22" i="17"/>
  <c r="AJ22" i="17"/>
  <c r="AY25" i="17"/>
  <c r="AY30" i="17" s="1"/>
  <c r="AY33" i="17" s="1"/>
  <c r="AI247" i="24"/>
  <c r="AJ113" i="1"/>
  <c r="AB99" i="24" s="1"/>
  <c r="AB98" i="24"/>
  <c r="Y470" i="24"/>
  <c r="AY297" i="17"/>
  <c r="AI470" i="24" s="1"/>
  <c r="Z22" i="17"/>
  <c r="AW25" i="17"/>
  <c r="AW30" i="17" s="1"/>
  <c r="AW33" i="17" s="1"/>
  <c r="AW20" i="17"/>
  <c r="AG248" i="24" s="1"/>
  <c r="AA22" i="17"/>
  <c r="AG247" i="24"/>
  <c r="Y22" i="17"/>
  <c r="AB22" i="17"/>
  <c r="T15" i="20"/>
  <c r="L952" i="24" s="1"/>
  <c r="T15" i="23"/>
  <c r="L808" i="24" s="1"/>
  <c r="T15" i="12"/>
  <c r="L880" i="24" s="1"/>
  <c r="AI198" i="24"/>
  <c r="BA716" i="24"/>
  <c r="AL356" i="19"/>
  <c r="BA717" i="24" s="1"/>
  <c r="AM359" i="19"/>
  <c r="AM357" i="19"/>
  <c r="AJ145" i="19"/>
  <c r="AB663" i="24" s="1"/>
  <c r="AJ147" i="19"/>
  <c r="AB665" i="24" s="1"/>
  <c r="AI144" i="19"/>
  <c r="AA662" i="24" s="1"/>
  <c r="AA661" i="24"/>
  <c r="AI145" i="19"/>
  <c r="AA663" i="24" s="1"/>
  <c r="AI147" i="19"/>
  <c r="AA665" i="24" s="1"/>
  <c r="AI146" i="19"/>
  <c r="AA664" i="24" s="1"/>
  <c r="AK294" i="17"/>
  <c r="Y467" i="24"/>
  <c r="AG294" i="17"/>
  <c r="Y614" i="24"/>
  <c r="AG69" i="19"/>
  <c r="Y618" i="24" s="1"/>
  <c r="AG393" i="19"/>
  <c r="AG10" i="19"/>
  <c r="AG34" i="19" s="1"/>
  <c r="AG18" i="1"/>
  <c r="AG19" i="1" s="1"/>
  <c r="Y14" i="24" s="1"/>
  <c r="AG338" i="19"/>
  <c r="AG346" i="19" s="1"/>
  <c r="Y711" i="24" s="1"/>
  <c r="AG203" i="19"/>
  <c r="AG14" i="1"/>
  <c r="Y10" i="24"/>
  <c r="AG273" i="19"/>
  <c r="AG92" i="19"/>
  <c r="AG129" i="19"/>
  <c r="AJ221" i="19"/>
  <c r="AB684" i="24" s="1"/>
  <c r="AA680" i="24"/>
  <c r="AI221" i="19"/>
  <c r="AA684" i="24" s="1"/>
  <c r="AJ219" i="19"/>
  <c r="AB682" i="24" s="1"/>
  <c r="AI220" i="19"/>
  <c r="AA683" i="24" s="1"/>
  <c r="AI218" i="19"/>
  <c r="AA681" i="24" s="1"/>
  <c r="AM220" i="19"/>
  <c r="AI219" i="19"/>
  <c r="AA682" i="24" s="1"/>
  <c r="AM218" i="19"/>
  <c r="AX9" i="19"/>
  <c r="AX26" i="19" s="1"/>
  <c r="AX337" i="19"/>
  <c r="AH704" i="24" s="1"/>
  <c r="AX128" i="19"/>
  <c r="AH7" i="24"/>
  <c r="AX202" i="19"/>
  <c r="AX392" i="19"/>
  <c r="AX12" i="1"/>
  <c r="AX272" i="19"/>
  <c r="AX461" i="19"/>
  <c r="AX65" i="19"/>
  <c r="AH135" i="24"/>
  <c r="AX157" i="1"/>
  <c r="AY266" i="17"/>
  <c r="AK269" i="17"/>
  <c r="AZ445" i="24" s="1"/>
  <c r="AG270" i="17"/>
  <c r="Y446" i="24" s="1"/>
  <c r="AH270" i="17"/>
  <c r="Z446" i="24" s="1"/>
  <c r="AG267" i="17"/>
  <c r="AG274" i="17" s="1"/>
  <c r="Y449" i="24" s="1"/>
  <c r="Y442" i="24"/>
  <c r="AG271" i="17"/>
  <c r="AG269" i="17"/>
  <c r="Y445" i="24" s="1"/>
  <c r="AB157" i="24"/>
  <c r="AJ180" i="1"/>
  <c r="AG142" i="24"/>
  <c r="AW157" i="1"/>
  <c r="AX263" i="17"/>
  <c r="AX264" i="17" s="1"/>
  <c r="AH434" i="24"/>
  <c r="AY261" i="17"/>
  <c r="AI438" i="24" s="1"/>
  <c r="AY258" i="17"/>
  <c r="R704" i="24"/>
  <c r="Z345" i="19"/>
  <c r="R710" i="24" s="1"/>
  <c r="AK290" i="17"/>
  <c r="AZ464" i="24" s="1"/>
  <c r="AG296" i="17"/>
  <c r="Y469" i="24" s="1"/>
  <c r="AG290" i="17"/>
  <c r="Y464" i="24" s="1"/>
  <c r="Y463" i="24"/>
  <c r="AF393" i="17"/>
  <c r="X563" i="24" s="1"/>
  <c r="X558" i="24"/>
  <c r="AC387" i="17"/>
  <c r="AC343" i="15"/>
  <c r="AY171" i="1"/>
  <c r="AI151" i="24"/>
  <c r="AE129" i="19"/>
  <c r="W10" i="24"/>
  <c r="AE338" i="19"/>
  <c r="AE346" i="19" s="1"/>
  <c r="W711" i="24" s="1"/>
  <c r="AE18" i="1"/>
  <c r="AE19" i="1" s="1"/>
  <c r="W14" i="24" s="1"/>
  <c r="AE203" i="19"/>
  <c r="AE14" i="1"/>
  <c r="AE10" i="19"/>
  <c r="AE34" i="19" s="1"/>
  <c r="AE92" i="19"/>
  <c r="AE273" i="19"/>
  <c r="AE393" i="19"/>
  <c r="W631" i="24"/>
  <c r="AE136" i="19"/>
  <c r="W655" i="24" s="1"/>
  <c r="AE99" i="19"/>
  <c r="W639" i="24" s="1"/>
  <c r="AE280" i="19"/>
  <c r="W692" i="24" s="1"/>
  <c r="AE210" i="19"/>
  <c r="W674" i="24" s="1"/>
  <c r="W1013" i="24"/>
  <c r="AE27" i="19"/>
  <c r="W1014" i="24" s="1"/>
  <c r="AL375" i="17"/>
  <c r="BA545" i="24" s="1"/>
  <c r="BA540" i="24"/>
  <c r="AH698" i="24"/>
  <c r="AG248" i="17"/>
  <c r="AG249" i="17" s="1"/>
  <c r="Y426" i="24" s="1"/>
  <c r="AC243" i="17"/>
  <c r="U421" i="24" s="1"/>
  <c r="AG242" i="17"/>
  <c r="Y420" i="24" s="1"/>
  <c r="AG239" i="17"/>
  <c r="AG240" i="17" s="1"/>
  <c r="Y418" i="24" s="1"/>
  <c r="AD241" i="17"/>
  <c r="V419" i="24" s="1"/>
  <c r="AD243" i="17"/>
  <c r="V421" i="24" s="1"/>
  <c r="AC241" i="17"/>
  <c r="U419" i="24" s="1"/>
  <c r="U416" i="24"/>
  <c r="AW169" i="19"/>
  <c r="AW170" i="19"/>
  <c r="Z210" i="19"/>
  <c r="R674" i="24" s="1"/>
  <c r="Z280" i="19"/>
  <c r="R692" i="24" s="1"/>
  <c r="Z136" i="19"/>
  <c r="R655" i="24" s="1"/>
  <c r="Z99" i="19"/>
  <c r="R639" i="24" s="1"/>
  <c r="R631" i="24"/>
  <c r="AI371" i="17"/>
  <c r="AA541" i="24" s="1"/>
  <c r="AA540" i="24"/>
  <c r="AG387" i="17"/>
  <c r="AG341" i="15"/>
  <c r="Y631" i="24"/>
  <c r="AG210" i="19"/>
  <c r="Y674" i="24" s="1"/>
  <c r="AG280" i="19"/>
  <c r="Y692" i="24" s="1"/>
  <c r="AG99" i="19"/>
  <c r="Y639" i="24" s="1"/>
  <c r="AG136" i="19"/>
  <c r="Y655" i="24" s="1"/>
  <c r="AI98" i="24"/>
  <c r="AY113" i="1"/>
  <c r="AI99" i="24" s="1"/>
  <c r="Z29" i="1"/>
  <c r="Y435" i="24"/>
  <c r="AK259" i="17"/>
  <c r="AZ436" i="24" s="1"/>
  <c r="AI376" i="17"/>
  <c r="AY17" i="17"/>
  <c r="AI245" i="24"/>
  <c r="T54" i="24"/>
  <c r="AB69" i="1"/>
  <c r="T55" i="24" s="1"/>
  <c r="AI338" i="19"/>
  <c r="AI346" i="19" s="1"/>
  <c r="AA711" i="24" s="1"/>
  <c r="AA10" i="24"/>
  <c r="AI18" i="1"/>
  <c r="AI19" i="1" s="1"/>
  <c r="AA14" i="24" s="1"/>
  <c r="AI273" i="19"/>
  <c r="AI393" i="19"/>
  <c r="AI10" i="19"/>
  <c r="AI34" i="19" s="1"/>
  <c r="AI92" i="19"/>
  <c r="AI203" i="19"/>
  <c r="AI129" i="19"/>
  <c r="AI14" i="1"/>
  <c r="BB313" i="19"/>
  <c r="BB446" i="19"/>
  <c r="BC312" i="19"/>
  <c r="AY289" i="17"/>
  <c r="AI463" i="24" s="1"/>
  <c r="AY293" i="17"/>
  <c r="AI462" i="24"/>
  <c r="AD384" i="17"/>
  <c r="V554" i="24" s="1"/>
  <c r="AC397" i="17"/>
  <c r="U567" i="24" s="1"/>
  <c r="AC383" i="17"/>
  <c r="U553" i="24" s="1"/>
  <c r="AC384" i="17"/>
  <c r="U554" i="24" s="1"/>
  <c r="AX379" i="17"/>
  <c r="AC382" i="17"/>
  <c r="U552" i="24" s="1"/>
  <c r="AC380" i="17"/>
  <c r="AD382" i="17"/>
  <c r="V552" i="24" s="1"/>
  <c r="U549" i="24"/>
  <c r="AG380" i="17"/>
  <c r="AG383" i="17"/>
  <c r="Y553" i="24" s="1"/>
  <c r="AC324" i="17"/>
  <c r="Y1013" i="24"/>
  <c r="AG27" i="19"/>
  <c r="Y1014" i="24" s="1"/>
  <c r="Y704" i="24"/>
  <c r="AG345" i="19"/>
  <c r="Y710" i="24" s="1"/>
  <c r="AY9" i="19"/>
  <c r="AY26" i="19" s="1"/>
  <c r="AY202" i="19"/>
  <c r="AY337" i="19"/>
  <c r="AI704" i="24" s="1"/>
  <c r="AY12" i="1"/>
  <c r="AY272" i="19"/>
  <c r="AY65" i="19"/>
  <c r="AY461" i="19"/>
  <c r="AY184" i="1"/>
  <c r="AI170" i="24" s="1"/>
  <c r="AY392" i="19"/>
  <c r="AI7" i="24"/>
  <c r="AY210" i="19"/>
  <c r="AI674" i="24" s="1"/>
  <c r="AY128" i="19"/>
  <c r="AI355" i="19"/>
  <c r="AI342" i="19"/>
  <c r="AA707" i="24" s="1"/>
  <c r="AJ344" i="19"/>
  <c r="AB709" i="24" s="1"/>
  <c r="AI344" i="19"/>
  <c r="AA709" i="24" s="1"/>
  <c r="AI345" i="19"/>
  <c r="AA710" i="24" s="1"/>
  <c r="AA705" i="24"/>
  <c r="AI343" i="19"/>
  <c r="AA708" i="24" s="1"/>
  <c r="AJ342" i="19"/>
  <c r="AB707" i="24" s="1"/>
  <c r="AI341" i="19"/>
  <c r="AA706" i="24" s="1"/>
  <c r="AM341" i="19"/>
  <c r="AM343" i="19"/>
  <c r="AA16" i="24"/>
  <c r="AI187" i="1"/>
  <c r="AA173" i="24" s="1"/>
  <c r="AY22" i="1"/>
  <c r="AI186" i="1"/>
  <c r="AA172" i="24" s="1"/>
  <c r="AI28" i="1"/>
  <c r="AY208" i="19"/>
  <c r="AI672" i="24" s="1"/>
  <c r="AY268" i="19"/>
  <c r="AY264" i="19" s="1"/>
  <c r="AI669" i="24"/>
  <c r="AY206" i="19"/>
  <c r="AI670" i="24" s="1"/>
  <c r="AY340" i="19"/>
  <c r="AY355" i="19" s="1"/>
  <c r="AY134" i="1"/>
  <c r="AI120" i="24" s="1"/>
  <c r="AI121" i="24"/>
  <c r="W704" i="24"/>
  <c r="AE345" i="19"/>
  <c r="W710" i="24" s="1"/>
  <c r="AF13" i="24"/>
  <c r="AF339" i="17"/>
  <c r="X509" i="24" s="1"/>
  <c r="X496" i="24"/>
  <c r="AL355" i="17"/>
  <c r="BA525" i="24" s="1"/>
  <c r="AL352" i="17"/>
  <c r="AL357" i="17" s="1"/>
  <c r="BA527" i="24" s="1"/>
  <c r="BA521" i="24"/>
  <c r="AL354" i="17"/>
  <c r="BA524" i="24" s="1"/>
  <c r="AF109" i="1"/>
  <c r="X95" i="24" s="1"/>
  <c r="X89" i="24"/>
  <c r="AF31" i="24"/>
  <c r="Z514" i="24"/>
  <c r="AH345" i="17"/>
  <c r="Z515" i="24" s="1"/>
  <c r="AH357" i="17"/>
  <c r="Z527" i="24" s="1"/>
  <c r="AB331" i="17"/>
  <c r="AF331" i="17"/>
  <c r="T501" i="24"/>
  <c r="AG440" i="24"/>
  <c r="AI503" i="24"/>
  <c r="AY336" i="17"/>
  <c r="AI506" i="24" s="1"/>
  <c r="AH731" i="24"/>
  <c r="U425" i="24"/>
  <c r="U417" i="24"/>
  <c r="AC253" i="17"/>
  <c r="U430" i="24" s="1"/>
  <c r="AY302" i="17"/>
  <c r="AI475" i="24" s="1"/>
  <c r="AH474" i="24"/>
  <c r="AX317" i="17"/>
  <c r="AH488" i="24" s="1"/>
  <c r="AH416" i="24"/>
  <c r="AX242" i="17"/>
  <c r="AH420" i="24" s="1"/>
  <c r="AC96" i="17"/>
  <c r="U285" i="24" s="1"/>
  <c r="U273" i="24"/>
  <c r="AC30" i="18"/>
  <c r="U746" i="24" s="1"/>
  <c r="AC27" i="18"/>
  <c r="U743" i="24" s="1"/>
  <c r="U734" i="24"/>
  <c r="AC21" i="18"/>
  <c r="U737" i="24" s="1"/>
  <c r="AC24" i="18"/>
  <c r="U740" i="24" s="1"/>
  <c r="AL185" i="1"/>
  <c r="BA11" i="24"/>
  <c r="AV10" i="24"/>
  <c r="AL14" i="1"/>
  <c r="U316" i="24"/>
  <c r="AC139" i="17"/>
  <c r="AG435" i="24"/>
  <c r="AG96" i="17"/>
  <c r="Y285" i="24" s="1"/>
  <c r="Y273" i="24"/>
  <c r="AG85" i="17"/>
  <c r="Y274" i="24" s="1"/>
  <c r="W425" i="24"/>
  <c r="AE253" i="17"/>
  <c r="W430" i="24" s="1"/>
  <c r="AF571" i="24"/>
  <c r="AA61" i="19"/>
  <c r="S571" i="24"/>
  <c r="AH367" i="17"/>
  <c r="Z537" i="24" s="1"/>
  <c r="AH330" i="17"/>
  <c r="Z495" i="24"/>
  <c r="AH327" i="17"/>
  <c r="Z498" i="24" s="1"/>
  <c r="AH385" i="17"/>
  <c r="Z555" i="24" s="1"/>
  <c r="AH329" i="17"/>
  <c r="Z500" i="24" s="1"/>
  <c r="AL325" i="17"/>
  <c r="AL334" i="17"/>
  <c r="AL328" i="17"/>
  <c r="BA499" i="24" s="1"/>
  <c r="X222" i="24"/>
  <c r="AG233" i="1"/>
  <c r="Y219" i="24" s="1"/>
  <c r="AF237" i="1"/>
  <c r="X223" i="24" s="1"/>
  <c r="AF21" i="17"/>
  <c r="X249" i="24" s="1"/>
  <c r="X504" i="24"/>
  <c r="AJ335" i="17"/>
  <c r="AB505" i="24" s="1"/>
  <c r="AZ262" i="19"/>
  <c r="AZ261" i="19"/>
  <c r="AF215" i="17"/>
  <c r="AF230" i="17"/>
  <c r="X408" i="24" s="1"/>
  <c r="X399" i="24"/>
  <c r="AH373" i="24"/>
  <c r="AX193" i="17"/>
  <c r="AH374" i="24" s="1"/>
  <c r="AI474" i="24"/>
  <c r="AY317" i="17"/>
  <c r="AI488" i="24" s="1"/>
  <c r="AZ193" i="19"/>
  <c r="AZ192" i="19"/>
  <c r="AH479" i="24"/>
  <c r="AY307" i="17"/>
  <c r="AI480" i="24" s="1"/>
  <c r="AX307" i="17"/>
  <c r="AH480" i="24" s="1"/>
  <c r="AK92" i="17"/>
  <c r="AZ281" i="24" s="1"/>
  <c r="AG11" i="17"/>
  <c r="Y280" i="24"/>
  <c r="AG92" i="17"/>
  <c r="Y281" i="24" s="1"/>
  <c r="AY193" i="17"/>
  <c r="AI374" i="24" s="1"/>
  <c r="AI373" i="24"/>
  <c r="AZ353" i="24"/>
  <c r="AG245" i="17"/>
  <c r="U422" i="24"/>
  <c r="AC245" i="17"/>
  <c r="AK367" i="17"/>
  <c r="AZ537" i="24" s="1"/>
  <c r="AK328" i="17"/>
  <c r="AZ499" i="24" s="1"/>
  <c r="AK327" i="17"/>
  <c r="AZ498" i="24" s="1"/>
  <c r="AK329" i="17"/>
  <c r="AZ500" i="24" s="1"/>
  <c r="AK349" i="17"/>
  <c r="AZ519" i="24" s="1"/>
  <c r="AK330" i="17"/>
  <c r="AK325" i="17"/>
  <c r="AZ495" i="24"/>
  <c r="AL327" i="17"/>
  <c r="BA498" i="24" s="1"/>
  <c r="AL329" i="17"/>
  <c r="BA500" i="24" s="1"/>
  <c r="AV211" i="19"/>
  <c r="AF675" i="24" s="1"/>
  <c r="AV137" i="19"/>
  <c r="AF656" i="24" s="1"/>
  <c r="AF632" i="24"/>
  <c r="AV100" i="19"/>
  <c r="AF640" i="24" s="1"/>
  <c r="AV281" i="19"/>
  <c r="AF693" i="24" s="1"/>
  <c r="BA514" i="24"/>
  <c r="AL345" i="17"/>
  <c r="BA515" i="24" s="1"/>
  <c r="Q422" i="24"/>
  <c r="Y245" i="17"/>
  <c r="AG416" i="24"/>
  <c r="BA260" i="19"/>
  <c r="BB244" i="19"/>
  <c r="BA429" i="19"/>
  <c r="BA245" i="19"/>
  <c r="AX87" i="17"/>
  <c r="AH276" i="24" s="1"/>
  <c r="AX151" i="17"/>
  <c r="AH334" i="24" s="1"/>
  <c r="AE230" i="17"/>
  <c r="W408" i="24" s="1"/>
  <c r="AE215" i="17"/>
  <c r="W399" i="24"/>
  <c r="AH381" i="24"/>
  <c r="AX17" i="18"/>
  <c r="BC486" i="24"/>
  <c r="BA416" i="19"/>
  <c r="BA412" i="19" s="1"/>
  <c r="AH424" i="24"/>
  <c r="AA218" i="15"/>
  <c r="AA219" i="15"/>
  <c r="BB342" i="24"/>
  <c r="AM139" i="17"/>
  <c r="BB323" i="24" s="1"/>
  <c r="AM125" i="17"/>
  <c r="BB316" i="24"/>
  <c r="AI513" i="24"/>
  <c r="AM393" i="17"/>
  <c r="AY167" i="17"/>
  <c r="AI338" i="24" s="1"/>
  <c r="AI328" i="24"/>
  <c r="AY235" i="17"/>
  <c r="AI413" i="24" s="1"/>
  <c r="AY145" i="17"/>
  <c r="AY83" i="17"/>
  <c r="AY148" i="17"/>
  <c r="AI332" i="24" s="1"/>
  <c r="AM146" i="17"/>
  <c r="BB330" i="24" s="1"/>
  <c r="AM160" i="17"/>
  <c r="BB347" i="24" s="1"/>
  <c r="AM370" i="17"/>
  <c r="AM373" i="17"/>
  <c r="BB543" i="24" s="1"/>
  <c r="AM372" i="17"/>
  <c r="BB542" i="24" s="1"/>
  <c r="BB539" i="24"/>
  <c r="AW201" i="15"/>
  <c r="AW205" i="15" s="1"/>
  <c r="AW206" i="15" s="1"/>
  <c r="AA205" i="15"/>
  <c r="AA206" i="15" s="1"/>
  <c r="AI215" i="17"/>
  <c r="AI230" i="17"/>
  <c r="AA408" i="24" s="1"/>
  <c r="AA399" i="24"/>
  <c r="AA514" i="24"/>
  <c r="AI454" i="24"/>
  <c r="AY321" i="17"/>
  <c r="AI492" i="24" s="1"/>
  <c r="AY280" i="17"/>
  <c r="AY283" i="17"/>
  <c r="AI458" i="24" s="1"/>
  <c r="AY285" i="17"/>
  <c r="AY238" i="17"/>
  <c r="AM286" i="17"/>
  <c r="AA460" i="24"/>
  <c r="AI286" i="17"/>
  <c r="AA461" i="24" s="1"/>
  <c r="AM272" i="17"/>
  <c r="BB447" i="24"/>
  <c r="AM179" i="17"/>
  <c r="BB366" i="24"/>
  <c r="AM92" i="17"/>
  <c r="AM11" i="17"/>
  <c r="AM12" i="17" s="1"/>
  <c r="AX171" i="1"/>
  <c r="AX112" i="1"/>
  <c r="AH151" i="24"/>
  <c r="AL128" i="17"/>
  <c r="BA314" i="24" s="1"/>
  <c r="AL130" i="17"/>
  <c r="BA311" i="24"/>
  <c r="AL129" i="17"/>
  <c r="BA315" i="24" s="1"/>
  <c r="AL126" i="17"/>
  <c r="AP127" i="17" s="1"/>
  <c r="BE313" i="24" s="1"/>
  <c r="AM334" i="17"/>
  <c r="AM328" i="17"/>
  <c r="AM325" i="17"/>
  <c r="AI330" i="17"/>
  <c r="AJ329" i="17"/>
  <c r="AB500" i="24" s="1"/>
  <c r="AI327" i="17"/>
  <c r="AA498" i="24" s="1"/>
  <c r="AA495" i="24"/>
  <c r="AI385" i="17"/>
  <c r="AA555" i="24" s="1"/>
  <c r="AI329" i="17"/>
  <c r="AA500" i="24" s="1"/>
  <c r="AJ327" i="17"/>
  <c r="AB498" i="24" s="1"/>
  <c r="AM145" i="19"/>
  <c r="BB663" i="24" s="1"/>
  <c r="AM146" i="19"/>
  <c r="BB664" i="24" s="1"/>
  <c r="AM147" i="19"/>
  <c r="BB665" i="24" s="1"/>
  <c r="AM144" i="19"/>
  <c r="BB662" i="24" s="1"/>
  <c r="BB661" i="24"/>
  <c r="AM317" i="17"/>
  <c r="AM248" i="17"/>
  <c r="AM239" i="17"/>
  <c r="AM242" i="17"/>
  <c r="AA416" i="24"/>
  <c r="AJ243" i="17"/>
  <c r="AB421" i="24" s="1"/>
  <c r="AI244" i="17"/>
  <c r="AI239" i="17"/>
  <c r="AJ241" i="17"/>
  <c r="AB419" i="24" s="1"/>
  <c r="AI242" i="17"/>
  <c r="AA420" i="24" s="1"/>
  <c r="AI241" i="17"/>
  <c r="AA419" i="24" s="1"/>
  <c r="AI243" i="17"/>
  <c r="AA421" i="24" s="1"/>
  <c r="AM281" i="17"/>
  <c r="AI96" i="17"/>
  <c r="AA285" i="24" s="1"/>
  <c r="AI85" i="17"/>
  <c r="AA274" i="24" s="1"/>
  <c r="AA273" i="24"/>
  <c r="AM96" i="17"/>
  <c r="AM85" i="17"/>
  <c r="AI363" i="17"/>
  <c r="AA533" i="24" s="1"/>
  <c r="AM291" i="17"/>
  <c r="BB465" i="24" s="1"/>
  <c r="AM289" i="17"/>
  <c r="AM292" i="17"/>
  <c r="BB466" i="24" s="1"/>
  <c r="AM293" i="17"/>
  <c r="AQ293" i="17" s="1"/>
  <c r="BB462" i="24"/>
  <c r="AM345" i="17"/>
  <c r="AM354" i="17"/>
  <c r="AM352" i="17"/>
  <c r="AM355" i="17"/>
  <c r="AI146" i="17"/>
  <c r="AA330" i="24" s="1"/>
  <c r="AI160" i="17"/>
  <c r="AA347" i="24" s="1"/>
  <c r="AA329" i="24"/>
  <c r="AI24" i="18"/>
  <c r="AA740" i="24" s="1"/>
  <c r="AA728" i="24"/>
  <c r="AA338" i="24"/>
  <c r="AI174" i="17"/>
  <c r="AM315" i="17"/>
  <c r="BB486" i="24"/>
  <c r="AI296" i="17"/>
  <c r="AA469" i="24" s="1"/>
  <c r="AA455" i="24"/>
  <c r="AI281" i="17"/>
  <c r="AA456" i="24" s="1"/>
  <c r="AA734" i="24"/>
  <c r="AI30" i="18"/>
  <c r="AA746" i="24" s="1"/>
  <c r="AI27" i="18"/>
  <c r="AA743" i="24" s="1"/>
  <c r="AI21" i="18"/>
  <c r="AA737" i="24" s="1"/>
  <c r="S79" i="20"/>
  <c r="W79" i="20"/>
  <c r="Y79" i="20"/>
  <c r="T79" i="20"/>
  <c r="O79" i="20"/>
  <c r="P79" i="20"/>
  <c r="M79" i="20"/>
  <c r="R79" i="20"/>
  <c r="V79" i="20"/>
  <c r="U79" i="20"/>
  <c r="Q79" i="20"/>
  <c r="X79" i="20"/>
  <c r="AB79" i="20"/>
  <c r="AC79" i="20"/>
  <c r="D992" i="24"/>
  <c r="Z79" i="20"/>
  <c r="AA79" i="20"/>
  <c r="N79" i="20"/>
  <c r="M79" i="23"/>
  <c r="U79" i="23"/>
  <c r="W79" i="23"/>
  <c r="D848" i="24"/>
  <c r="Z79" i="23"/>
  <c r="X79" i="23"/>
  <c r="T79" i="23"/>
  <c r="Y79" i="23"/>
  <c r="N79" i="23"/>
  <c r="P79" i="23"/>
  <c r="AA79" i="23"/>
  <c r="Q79" i="23"/>
  <c r="S79" i="23"/>
  <c r="AB79" i="23"/>
  <c r="AC79" i="23"/>
  <c r="R79" i="23"/>
  <c r="O79" i="23"/>
  <c r="V79" i="23"/>
  <c r="AC25" i="23"/>
  <c r="T818" i="24"/>
  <c r="U962" i="24"/>
  <c r="AD25" i="20"/>
  <c r="V962" i="24" s="1"/>
  <c r="AB25" i="12"/>
  <c r="S890" i="24"/>
  <c r="BC650" i="24"/>
  <c r="AZ131" i="19"/>
  <c r="AZ143" i="19" s="1"/>
  <c r="BC653" i="24"/>
  <c r="BC652" i="24"/>
  <c r="BC651" i="24"/>
  <c r="BC654" i="24"/>
  <c r="AU15" i="24"/>
  <c r="AK19" i="1"/>
  <c r="AH15" i="1"/>
  <c r="AH122" i="19"/>
  <c r="Z12" i="24"/>
  <c r="AH100" i="19"/>
  <c r="Z640" i="24" s="1"/>
  <c r="AH137" i="19"/>
  <c r="Z656" i="24" s="1"/>
  <c r="AH281" i="19"/>
  <c r="Z693" i="24" s="1"/>
  <c r="AH211" i="19"/>
  <c r="Z675" i="24" s="1"/>
  <c r="Z632" i="24"/>
  <c r="AZ632" i="24"/>
  <c r="AK100" i="19"/>
  <c r="AZ640" i="24" s="1"/>
  <c r="AK137" i="19"/>
  <c r="AZ656" i="24" s="1"/>
  <c r="AK281" i="19"/>
  <c r="AZ693" i="24" s="1"/>
  <c r="AK211" i="19"/>
  <c r="AZ675" i="24" s="1"/>
  <c r="C35" i="25"/>
  <c r="B1324" i="24" s="1"/>
  <c r="B1299" i="24"/>
  <c r="R1013" i="24"/>
  <c r="Z27" i="19"/>
  <c r="R1014" i="24" s="1"/>
  <c r="AA1013" i="24"/>
  <c r="AI27" i="19"/>
  <c r="AA1014" i="24" s="1"/>
  <c r="AZ571" i="24"/>
  <c r="AK61" i="19"/>
  <c r="AK15" i="1"/>
  <c r="AK29" i="1"/>
  <c r="AZ12" i="24"/>
  <c r="AK122" i="19"/>
  <c r="AU11" i="24"/>
  <c r="T12" i="24"/>
  <c r="Z571" i="24"/>
  <c r="AH61" i="19"/>
  <c r="X54" i="24"/>
  <c r="AF69" i="1"/>
  <c r="X55" i="24" s="1"/>
  <c r="W1019" i="24"/>
  <c r="X1016" i="24"/>
  <c r="AX54" i="1"/>
  <c r="AW180" i="1"/>
  <c r="AG165" i="24"/>
  <c r="AJ660" i="24"/>
  <c r="AJ626" i="24"/>
  <c r="AJ139" i="24"/>
  <c r="AJ161" i="24"/>
  <c r="AK54" i="24"/>
  <c r="D1318" i="24"/>
  <c r="E1319" i="24"/>
  <c r="F29" i="25"/>
  <c r="E1317" i="24"/>
  <c r="F26" i="25"/>
  <c r="E1313" i="24"/>
  <c r="E1312" i="24"/>
  <c r="M5" i="25"/>
  <c r="M8" i="25" s="1"/>
  <c r="N4" i="25"/>
  <c r="F33" i="25"/>
  <c r="E1322" i="24" s="1"/>
  <c r="F21" i="25"/>
  <c r="E1310" i="24" s="1"/>
  <c r="E1297" i="24"/>
  <c r="E27" i="25"/>
  <c r="D1316" i="24" s="1"/>
  <c r="AW158" i="15"/>
  <c r="AW160" i="15"/>
  <c r="AW235" i="1" s="1"/>
  <c r="AG221" i="24" s="1"/>
  <c r="BG316" i="19"/>
  <c r="BF447" i="19"/>
  <c r="BF317" i="19"/>
  <c r="AN67" i="24"/>
  <c r="BE81" i="1"/>
  <c r="AX25" i="17"/>
  <c r="AX30" i="17" s="1"/>
  <c r="AX20" i="17"/>
  <c r="AH248" i="24" s="1"/>
  <c r="AY20" i="17"/>
  <c r="AI248" i="24" s="1"/>
  <c r="AF22" i="17"/>
  <c r="AE22" i="17"/>
  <c r="AH247" i="24"/>
  <c r="AD22" i="17"/>
  <c r="AA182" i="24"/>
  <c r="AI204" i="1"/>
  <c r="AY196" i="1"/>
  <c r="Y182" i="24"/>
  <c r="AG204" i="1"/>
  <c r="AF182" i="24"/>
  <c r="AV204" i="1"/>
  <c r="BB470" i="24"/>
  <c r="AI161" i="15"/>
  <c r="AJ158" i="15" s="1"/>
  <c r="AJ161" i="15" s="1"/>
  <c r="AK158" i="15" s="1"/>
  <c r="AK161" i="15" s="1"/>
  <c r="AL158" i="15" s="1"/>
  <c r="AL161" i="15" s="1"/>
  <c r="AM158" i="15" s="1"/>
  <c r="AM161" i="15" s="1"/>
  <c r="AN158" i="15" s="1"/>
  <c r="AN161" i="15" s="1"/>
  <c r="BA353" i="24"/>
  <c r="AU192" i="24"/>
  <c r="AK204" i="1"/>
  <c r="AZ182" i="24"/>
  <c r="B1316" i="24"/>
  <c r="C1316" i="24"/>
  <c r="AX185" i="1" l="1"/>
  <c r="AH171" i="24" s="1"/>
  <c r="AZ328" i="19"/>
  <c r="AW80" i="1"/>
  <c r="AG66" i="24" s="1"/>
  <c r="AY27" i="1"/>
  <c r="AI21" i="24" s="1"/>
  <c r="BD431" i="19"/>
  <c r="BB324" i="19"/>
  <c r="AY290" i="19"/>
  <c r="AI701" i="24" s="1"/>
  <c r="AX14" i="1"/>
  <c r="AH12" i="24" s="1"/>
  <c r="AG1013" i="24"/>
  <c r="BA326" i="19"/>
  <c r="U12" i="24"/>
  <c r="BE189" i="19"/>
  <c r="BD417" i="19"/>
  <c r="AI698" i="24"/>
  <c r="AC122" i="19"/>
  <c r="AC123" i="19" s="1"/>
  <c r="U643" i="24" s="1"/>
  <c r="AY14" i="1"/>
  <c r="AC29" i="1"/>
  <c r="AV12" i="19"/>
  <c r="AY185" i="1"/>
  <c r="AI171" i="24" s="1"/>
  <c r="AF27" i="24"/>
  <c r="AV35" i="1"/>
  <c r="AV34" i="1"/>
  <c r="AF28" i="24" s="1"/>
  <c r="AV48" i="1"/>
  <c r="BA162" i="1"/>
  <c r="AK121" i="1"/>
  <c r="AA211" i="19"/>
  <c r="S675" i="24" s="1"/>
  <c r="AF43" i="24"/>
  <c r="AV59" i="1"/>
  <c r="AY362" i="17"/>
  <c r="W242" i="24"/>
  <c r="AE12" i="17"/>
  <c r="AX248" i="17"/>
  <c r="AH425" i="24" s="1"/>
  <c r="AX90" i="17"/>
  <c r="AX198" i="17"/>
  <c r="AH378" i="24" s="1"/>
  <c r="AW239" i="17"/>
  <c r="AG417" i="24" s="1"/>
  <c r="AA281" i="19"/>
  <c r="S693" i="24" s="1"/>
  <c r="BD253" i="19"/>
  <c r="BC182" i="19"/>
  <c r="BD181" i="19"/>
  <c r="BC415" i="19"/>
  <c r="AX18" i="18"/>
  <c r="AX84" i="17"/>
  <c r="AX85" i="17" s="1"/>
  <c r="AH274" i="24" s="1"/>
  <c r="AW244" i="17"/>
  <c r="AG422" i="24" s="1"/>
  <c r="AA137" i="19"/>
  <c r="S656" i="24" s="1"/>
  <c r="S632" i="24"/>
  <c r="AH325" i="17"/>
  <c r="AI249" i="17"/>
  <c r="AA426" i="24" s="1"/>
  <c r="AX244" i="17"/>
  <c r="AW113" i="1"/>
  <c r="AG99" i="24" s="1"/>
  <c r="AE349" i="17"/>
  <c r="W519" i="24" s="1"/>
  <c r="AY250" i="17"/>
  <c r="AI427" i="24" s="1"/>
  <c r="AH272" i="24"/>
  <c r="AW242" i="17"/>
  <c r="AG420" i="24" s="1"/>
  <c r="AH328" i="17"/>
  <c r="Z499" i="24" s="1"/>
  <c r="BC308" i="19"/>
  <c r="BB309" i="19"/>
  <c r="BB445" i="19"/>
  <c r="T632" i="24"/>
  <c r="AY365" i="17"/>
  <c r="AI535" i="24" s="1"/>
  <c r="AJ326" i="17"/>
  <c r="AB497" i="24" s="1"/>
  <c r="R12" i="24"/>
  <c r="Z61" i="19"/>
  <c r="AL359" i="19"/>
  <c r="BA720" i="24" s="1"/>
  <c r="AY70" i="17"/>
  <c r="AI267" i="24" s="1"/>
  <c r="AO276" i="19"/>
  <c r="BD688" i="24" s="1"/>
  <c r="U352" i="24"/>
  <c r="AC173" i="17"/>
  <c r="U356" i="24" s="1"/>
  <c r="AC175" i="17"/>
  <c r="U358" i="24" s="1"/>
  <c r="AI531" i="24"/>
  <c r="Z122" i="19"/>
  <c r="Z123" i="19" s="1"/>
  <c r="AY69" i="17"/>
  <c r="AI266" i="24" s="1"/>
  <c r="AJ253" i="17"/>
  <c r="AB430" i="24" s="1"/>
  <c r="AO277" i="19"/>
  <c r="BD689" i="24" s="1"/>
  <c r="AJ339" i="17"/>
  <c r="AB509" i="24" s="1"/>
  <c r="BA55" i="24"/>
  <c r="AV65" i="24"/>
  <c r="AY248" i="17"/>
  <c r="AI425" i="24" s="1"/>
  <c r="AY265" i="19"/>
  <c r="AJ240" i="17"/>
  <c r="AB418" i="24" s="1"/>
  <c r="AO23" i="1"/>
  <c r="BD17" i="24" s="1"/>
  <c r="AQ145" i="19"/>
  <c r="BF663" i="24" s="1"/>
  <c r="AN240" i="17"/>
  <c r="U366" i="24"/>
  <c r="AC179" i="17"/>
  <c r="U361" i="24" s="1"/>
  <c r="BA103" i="24"/>
  <c r="AL121" i="1"/>
  <c r="AV113" i="24"/>
  <c r="AI1019" i="24"/>
  <c r="AJ1016" i="24"/>
  <c r="AX266" i="19"/>
  <c r="BA257" i="1"/>
  <c r="AY325" i="15"/>
  <c r="AY326" i="15" s="1"/>
  <c r="AB245" i="1"/>
  <c r="T228" i="24"/>
  <c r="AY77" i="17"/>
  <c r="AA122" i="19"/>
  <c r="S642" i="24" s="1"/>
  <c r="AK19" i="24"/>
  <c r="AY324" i="17"/>
  <c r="AY385" i="17" s="1"/>
  <c r="AI555" i="24" s="1"/>
  <c r="BA428" i="19"/>
  <c r="AO279" i="19"/>
  <c r="BD691" i="24" s="1"/>
  <c r="D37" i="25"/>
  <c r="C1326" i="24" s="1"/>
  <c r="C1301" i="24"/>
  <c r="AI325" i="17"/>
  <c r="AM326" i="17" s="1"/>
  <c r="AX330" i="19"/>
  <c r="Q361" i="24"/>
  <c r="BB432" i="19"/>
  <c r="BC256" i="19"/>
  <c r="BB257" i="19"/>
  <c r="AV76" i="24"/>
  <c r="BA66" i="24"/>
  <c r="Y394" i="24"/>
  <c r="AK216" i="17"/>
  <c r="AG216" i="17"/>
  <c r="Y395" i="24" s="1"/>
  <c r="AK218" i="17"/>
  <c r="AZ397" i="24" s="1"/>
  <c r="AG218" i="17"/>
  <c r="Y397" i="24" s="1"/>
  <c r="AP198" i="1"/>
  <c r="BE184" i="24" s="1"/>
  <c r="I12" i="25"/>
  <c r="I37" i="25" s="1"/>
  <c r="AP80" i="1"/>
  <c r="BE66" i="24" s="1"/>
  <c r="BE18" i="24"/>
  <c r="AB61" i="19"/>
  <c r="AK381" i="17"/>
  <c r="AZ551" i="24" s="1"/>
  <c r="AU117" i="24"/>
  <c r="AZ107" i="24"/>
  <c r="AA103" i="24"/>
  <c r="AI121" i="1"/>
  <c r="AA107" i="24" s="1"/>
  <c r="AF121" i="1"/>
  <c r="X107" i="24" s="1"/>
  <c r="X103" i="24"/>
  <c r="AH268" i="17"/>
  <c r="Z444" i="24" s="1"/>
  <c r="Z443" i="24"/>
  <c r="AL268" i="17"/>
  <c r="BA444" i="24" s="1"/>
  <c r="AH274" i="17"/>
  <c r="Z449" i="24" s="1"/>
  <c r="AL280" i="19"/>
  <c r="BA692" i="24" s="1"/>
  <c r="BA631" i="24"/>
  <c r="AL136" i="19"/>
  <c r="BA655" i="24" s="1"/>
  <c r="AL210" i="19"/>
  <c r="BA674" i="24" s="1"/>
  <c r="AL99" i="19"/>
  <c r="BA639" i="24" s="1"/>
  <c r="AE30" i="18"/>
  <c r="W746" i="24" s="1"/>
  <c r="W734" i="24"/>
  <c r="AE21" i="18"/>
  <c r="W737" i="24" s="1"/>
  <c r="AE27" i="18"/>
  <c r="W743" i="24" s="1"/>
  <c r="AH435" i="24"/>
  <c r="AA29" i="1"/>
  <c r="AA124" i="1" s="1"/>
  <c r="S110" i="24" s="1"/>
  <c r="AN253" i="17"/>
  <c r="AX351" i="17"/>
  <c r="AX352" i="17" s="1"/>
  <c r="W495" i="24"/>
  <c r="AE330" i="17"/>
  <c r="AE367" i="17"/>
  <c r="W537" i="24" s="1"/>
  <c r="AE385" i="17"/>
  <c r="W555" i="24" s="1"/>
  <c r="AE329" i="17"/>
  <c r="W500" i="24" s="1"/>
  <c r="AI334" i="17"/>
  <c r="AF327" i="17"/>
  <c r="X498" i="24" s="1"/>
  <c r="AE327" i="17"/>
  <c r="W498" i="24" s="1"/>
  <c r="AE325" i="17"/>
  <c r="AF329" i="17"/>
  <c r="X500" i="24" s="1"/>
  <c r="AE328" i="17"/>
  <c r="W499" i="24" s="1"/>
  <c r="X301" i="24"/>
  <c r="AJ111" i="17"/>
  <c r="AB302" i="24" s="1"/>
  <c r="AF115" i="17"/>
  <c r="X306" i="24" s="1"/>
  <c r="AG531" i="24"/>
  <c r="AW324" i="17"/>
  <c r="BA166" i="24"/>
  <c r="AV176" i="24"/>
  <c r="AL181" i="1"/>
  <c r="AE24" i="18"/>
  <c r="W740" i="24" s="1"/>
  <c r="BD19" i="24"/>
  <c r="AO257" i="1"/>
  <c r="AP42" i="19"/>
  <c r="BD593" i="24"/>
  <c r="AJ272" i="17"/>
  <c r="AX155" i="17"/>
  <c r="AH342" i="24" s="1"/>
  <c r="AH341" i="24"/>
  <c r="AH462" i="24"/>
  <c r="AX293" i="17"/>
  <c r="AH467" i="24" s="1"/>
  <c r="AX289" i="17"/>
  <c r="AH272" i="17"/>
  <c r="AL272" i="17"/>
  <c r="Z447" i="24"/>
  <c r="AZ557" i="24"/>
  <c r="AL391" i="17"/>
  <c r="BA561" i="24" s="1"/>
  <c r="AK388" i="17"/>
  <c r="AK391" i="17"/>
  <c r="AZ561" i="24" s="1"/>
  <c r="AI383" i="24"/>
  <c r="AY202" i="17"/>
  <c r="AY314" i="17"/>
  <c r="AD385" i="17"/>
  <c r="V555" i="24" s="1"/>
  <c r="AD349" i="17"/>
  <c r="V519" i="24" s="1"/>
  <c r="AD328" i="17"/>
  <c r="V499" i="24" s="1"/>
  <c r="AD325" i="17"/>
  <c r="V495" i="24"/>
  <c r="AH334" i="17"/>
  <c r="AD367" i="17"/>
  <c r="V537" i="24" s="1"/>
  <c r="AX362" i="17"/>
  <c r="AY363" i="17" s="1"/>
  <c r="AI533" i="24" s="1"/>
  <c r="AH531" i="24"/>
  <c r="AX365" i="17"/>
  <c r="AH535" i="24" s="1"/>
  <c r="AV180" i="24"/>
  <c r="BA170" i="24"/>
  <c r="AN381" i="17"/>
  <c r="AV109" i="24"/>
  <c r="BA99" i="24"/>
  <c r="AE96" i="17"/>
  <c r="W285" i="24" s="1"/>
  <c r="W273" i="24"/>
  <c r="AH329" i="24"/>
  <c r="AX146" i="17"/>
  <c r="AH330" i="24" s="1"/>
  <c r="AJ11" i="17"/>
  <c r="AB280" i="24"/>
  <c r="AZ302" i="19"/>
  <c r="AZ301" i="19"/>
  <c r="AZ296" i="19"/>
  <c r="AZ442" i="19"/>
  <c r="AZ441" i="19" s="1"/>
  <c r="AZ375" i="19" s="1"/>
  <c r="AX286" i="17"/>
  <c r="AH461" i="24" s="1"/>
  <c r="AH460" i="24"/>
  <c r="AH383" i="24"/>
  <c r="AX202" i="17"/>
  <c r="AX314" i="17"/>
  <c r="AH486" i="24" s="1"/>
  <c r="AD296" i="17"/>
  <c r="V469" i="24" s="1"/>
  <c r="V463" i="24"/>
  <c r="AL27" i="19"/>
  <c r="AV1014" i="24" s="1"/>
  <c r="BA1014" i="24" s="1"/>
  <c r="BF1014" i="24" s="1"/>
  <c r="AV1013" i="24"/>
  <c r="BA1013" i="24" s="1"/>
  <c r="BF1013" i="24" s="1"/>
  <c r="AA15" i="1"/>
  <c r="S13" i="24" s="1"/>
  <c r="AJ32" i="1"/>
  <c r="AB26" i="24" s="1"/>
  <c r="AR145" i="19"/>
  <c r="BG663" i="24" s="1"/>
  <c r="AH156" i="17"/>
  <c r="Z343" i="24" s="1"/>
  <c r="AL156" i="17"/>
  <c r="BA343" i="24" s="1"/>
  <c r="Z342" i="24"/>
  <c r="AH160" i="17"/>
  <c r="Z347" i="24" s="1"/>
  <c r="Z467" i="24"/>
  <c r="AH294" i="17"/>
  <c r="AL294" i="17"/>
  <c r="Z539" i="24"/>
  <c r="AH373" i="17"/>
  <c r="Z543" i="24" s="1"/>
  <c r="AH370" i="17"/>
  <c r="AI373" i="17"/>
  <c r="AA543" i="24" s="1"/>
  <c r="AL372" i="17"/>
  <c r="BA542" i="24" s="1"/>
  <c r="AH372" i="17"/>
  <c r="Z542" i="24" s="1"/>
  <c r="AY369" i="17"/>
  <c r="BD592" i="24"/>
  <c r="AP41" i="19"/>
  <c r="W422" i="24"/>
  <c r="AE245" i="17"/>
  <c r="AJ121" i="1"/>
  <c r="AB107" i="24" s="1"/>
  <c r="AB103" i="24"/>
  <c r="AI352" i="17"/>
  <c r="AM353" i="17" s="1"/>
  <c r="AI355" i="17"/>
  <c r="AA525" i="24" s="1"/>
  <c r="AJ355" i="17"/>
  <c r="AB525" i="24" s="1"/>
  <c r="AA521" i="24"/>
  <c r="AY351" i="17"/>
  <c r="AI354" i="17"/>
  <c r="AA524" i="24" s="1"/>
  <c r="BD661" i="24"/>
  <c r="AO146" i="19"/>
  <c r="BD664" i="24" s="1"/>
  <c r="AO147" i="19"/>
  <c r="BD665" i="24" s="1"/>
  <c r="AO145" i="19"/>
  <c r="BD663" i="24" s="1"/>
  <c r="AA486" i="24"/>
  <c r="AI315" i="17"/>
  <c r="AH442" i="24"/>
  <c r="AX267" i="17"/>
  <c r="AH443" i="24" s="1"/>
  <c r="AX271" i="17"/>
  <c r="AH447" i="24" s="1"/>
  <c r="V443" i="24"/>
  <c r="AD274" i="17"/>
  <c r="V449" i="24" s="1"/>
  <c r="AB550" i="24"/>
  <c r="AJ381" i="17"/>
  <c r="AB551" i="24" s="1"/>
  <c r="AJ393" i="17"/>
  <c r="AB563" i="24" s="1"/>
  <c r="AA342" i="24"/>
  <c r="AI156" i="17"/>
  <c r="AA343" i="24" s="1"/>
  <c r="X734" i="24"/>
  <c r="AF24" i="18"/>
  <c r="X740" i="24" s="1"/>
  <c r="AF30" i="18"/>
  <c r="X746" i="24" s="1"/>
  <c r="AF27" i="18"/>
  <c r="X743" i="24" s="1"/>
  <c r="AX369" i="17"/>
  <c r="V539" i="24"/>
  <c r="AE373" i="17"/>
  <c r="W543" i="24" s="1"/>
  <c r="AD373" i="17"/>
  <c r="V543" i="24" s="1"/>
  <c r="AD370" i="17"/>
  <c r="AE160" i="17"/>
  <c r="W347" i="24" s="1"/>
  <c r="AX347" i="17"/>
  <c r="AH517" i="24" s="1"/>
  <c r="AH513" i="24"/>
  <c r="AX344" i="17"/>
  <c r="AH514" i="24" s="1"/>
  <c r="W384" i="24"/>
  <c r="AE207" i="17"/>
  <c r="W389" i="24" s="1"/>
  <c r="AI358" i="17"/>
  <c r="AY308" i="15"/>
  <c r="AY309" i="15" s="1"/>
  <c r="Z532" i="24"/>
  <c r="AH363" i="17"/>
  <c r="Z533" i="24" s="1"/>
  <c r="AL363" i="17"/>
  <c r="BA533" i="24" s="1"/>
  <c r="AL69" i="19"/>
  <c r="BA618" i="24" s="1"/>
  <c r="BA614" i="24"/>
  <c r="AE355" i="17"/>
  <c r="W525" i="24" s="1"/>
  <c r="W521" i="24"/>
  <c r="AE352" i="17"/>
  <c r="AE357" i="17" s="1"/>
  <c r="W527" i="24" s="1"/>
  <c r="AA467" i="24"/>
  <c r="AI294" i="17"/>
  <c r="W357" i="24"/>
  <c r="AE185" i="17"/>
  <c r="AE169" i="17"/>
  <c r="BA306" i="19"/>
  <c r="BB304" i="19"/>
  <c r="AW397" i="17"/>
  <c r="AG567" i="24" s="1"/>
  <c r="AG549" i="24"/>
  <c r="AI345" i="17"/>
  <c r="AA515" i="24" s="1"/>
  <c r="AY347" i="17"/>
  <c r="AI517" i="24" s="1"/>
  <c r="AY155" i="17"/>
  <c r="AY160" i="17" s="1"/>
  <c r="AI347" i="24" s="1"/>
  <c r="AY157" i="17"/>
  <c r="AI344" i="24" s="1"/>
  <c r="AI341" i="24"/>
  <c r="AH300" i="24"/>
  <c r="AY112" i="17"/>
  <c r="AI303" i="24" s="1"/>
  <c r="AX110" i="17"/>
  <c r="AY111" i="17" s="1"/>
  <c r="AI302" i="24" s="1"/>
  <c r="AD334" i="17"/>
  <c r="Z327" i="17"/>
  <c r="R498" i="24" s="1"/>
  <c r="R495" i="24"/>
  <c r="Z330" i="17"/>
  <c r="Z385" i="17"/>
  <c r="R555" i="24" s="1"/>
  <c r="Z329" i="17"/>
  <c r="R500" i="24" s="1"/>
  <c r="Z349" i="17"/>
  <c r="R519" i="24" s="1"/>
  <c r="AA327" i="17"/>
  <c r="S498" i="24" s="1"/>
  <c r="AA329" i="17"/>
  <c r="S500" i="24" s="1"/>
  <c r="AL290" i="17"/>
  <c r="BA464" i="24" s="1"/>
  <c r="AH296" i="17"/>
  <c r="Z469" i="24" s="1"/>
  <c r="AH290" i="17"/>
  <c r="Z464" i="24" s="1"/>
  <c r="Z463" i="24"/>
  <c r="BD594" i="24"/>
  <c r="AP43" i="19"/>
  <c r="AN388" i="17"/>
  <c r="AN389" i="17" s="1"/>
  <c r="AN390" i="17"/>
  <c r="AN391" i="17"/>
  <c r="AA384" i="24"/>
  <c r="AI203" i="17"/>
  <c r="AA385" i="24" s="1"/>
  <c r="AI207" i="17"/>
  <c r="AA389" i="24" s="1"/>
  <c r="AB21" i="24"/>
  <c r="AJ82" i="1"/>
  <c r="AB68" i="24" s="1"/>
  <c r="AI92" i="17"/>
  <c r="AA281" i="24" s="1"/>
  <c r="AI11" i="17"/>
  <c r="AA280" i="24"/>
  <c r="AF185" i="17"/>
  <c r="AF169" i="17"/>
  <c r="AX169" i="17" s="1"/>
  <c r="X357" i="24"/>
  <c r="AX14" i="18"/>
  <c r="AH730" i="24" s="1"/>
  <c r="AH338" i="24"/>
  <c r="AG327" i="17"/>
  <c r="Y498" i="24" s="1"/>
  <c r="AG349" i="17"/>
  <c r="Y519" i="24" s="1"/>
  <c r="AK334" i="17"/>
  <c r="AK339" i="17" s="1"/>
  <c r="AZ509" i="24" s="1"/>
  <c r="Y495" i="24"/>
  <c r="AG330" i="17"/>
  <c r="Y501" i="24" s="1"/>
  <c r="AG329" i="17"/>
  <c r="Y500" i="24" s="1"/>
  <c r="AG367" i="17"/>
  <c r="Y537" i="24" s="1"/>
  <c r="Y349" i="17"/>
  <c r="Q519" i="24" s="1"/>
  <c r="Q495" i="24"/>
  <c r="AC334" i="17"/>
  <c r="Y330" i="17"/>
  <c r="Y367" i="17"/>
  <c r="Q537" i="24" s="1"/>
  <c r="AL345" i="19"/>
  <c r="BA710" i="24" s="1"/>
  <c r="Y103" i="24"/>
  <c r="AG121" i="1"/>
  <c r="Y107" i="24" s="1"/>
  <c r="BB185" i="19"/>
  <c r="BB416" i="19" s="1"/>
  <c r="BB412" i="19" s="1"/>
  <c r="AA33" i="1"/>
  <c r="AA34" i="1" s="1"/>
  <c r="S28" i="24" s="1"/>
  <c r="AZ550" i="19"/>
  <c r="BA191" i="19"/>
  <c r="BA192" i="19" s="1"/>
  <c r="AX343" i="19"/>
  <c r="AH708" i="24" s="1"/>
  <c r="AE356" i="19"/>
  <c r="W717" i="24" s="1"/>
  <c r="AM173" i="17"/>
  <c r="BB356" i="24" s="1"/>
  <c r="AL358" i="19"/>
  <c r="BA719" i="24" s="1"/>
  <c r="AB100" i="19"/>
  <c r="T640" i="24" s="1"/>
  <c r="AB137" i="19"/>
  <c r="T656" i="24" s="1"/>
  <c r="AE359" i="19"/>
  <c r="W720" i="24" s="1"/>
  <c r="AR147" i="19"/>
  <c r="BG665" i="24" s="1"/>
  <c r="AB281" i="19"/>
  <c r="T693" i="24" s="1"/>
  <c r="AX341" i="19"/>
  <c r="AH706" i="24" s="1"/>
  <c r="AD12" i="17"/>
  <c r="V242" i="24"/>
  <c r="AH705" i="24"/>
  <c r="AF118" i="17"/>
  <c r="AF357" i="17"/>
  <c r="X527" i="24" s="1"/>
  <c r="X522" i="24"/>
  <c r="AJ353" i="17"/>
  <c r="AB523" i="24" s="1"/>
  <c r="AN296" i="17"/>
  <c r="AN290" i="17"/>
  <c r="AR314" i="17"/>
  <c r="AN315" i="17"/>
  <c r="AB81" i="24"/>
  <c r="AJ101" i="1"/>
  <c r="AB87" i="24" s="1"/>
  <c r="AJ103" i="1"/>
  <c r="AR271" i="17"/>
  <c r="AN272" i="17"/>
  <c r="BC447" i="24"/>
  <c r="AR293" i="17"/>
  <c r="AN294" i="17"/>
  <c r="BC467" i="24"/>
  <c r="Z190" i="24"/>
  <c r="AH213" i="1"/>
  <c r="AN11" i="17"/>
  <c r="AN12" i="17" s="1"/>
  <c r="AN92" i="17"/>
  <c r="AB734" i="24"/>
  <c r="AJ30" i="18"/>
  <c r="AB746" i="24" s="1"/>
  <c r="AJ21" i="18"/>
  <c r="AB737" i="24" s="1"/>
  <c r="AJ230" i="17"/>
  <c r="AB408" i="24" s="1"/>
  <c r="AJ215" i="17"/>
  <c r="AY215" i="17" s="1"/>
  <c r="AB399" i="24"/>
  <c r="AJ27" i="18"/>
  <c r="AB743" i="24" s="1"/>
  <c r="AN326" i="17"/>
  <c r="AN339" i="17"/>
  <c r="AN268" i="17"/>
  <c r="AN274" i="17"/>
  <c r="AL204" i="1"/>
  <c r="AV192" i="24"/>
  <c r="BA182" i="24"/>
  <c r="AN311" i="17"/>
  <c r="AN317" i="17"/>
  <c r="AN357" i="17"/>
  <c r="AN353" i="17"/>
  <c r="AJ245" i="1"/>
  <c r="AB228" i="24"/>
  <c r="AB273" i="24"/>
  <c r="AJ96" i="17"/>
  <c r="AB285" i="24" s="1"/>
  <c r="AR211" i="1"/>
  <c r="BG197" i="24" s="1"/>
  <c r="T103" i="24"/>
  <c r="AB121" i="1"/>
  <c r="T107" i="24" s="1"/>
  <c r="Z73" i="17"/>
  <c r="AD38" i="17"/>
  <c r="AB35" i="17"/>
  <c r="AH1016" i="24"/>
  <c r="AG1019" i="24"/>
  <c r="U571" i="24"/>
  <c r="AC34" i="19"/>
  <c r="AC61" i="19"/>
  <c r="U632" i="24"/>
  <c r="AC211" i="19"/>
  <c r="U675" i="24" s="1"/>
  <c r="AC100" i="19"/>
  <c r="U640" i="24" s="1"/>
  <c r="AC137" i="19"/>
  <c r="U656" i="24" s="1"/>
  <c r="AC281" i="19"/>
  <c r="U693" i="24" s="1"/>
  <c r="AU176" i="24"/>
  <c r="AK181" i="1"/>
  <c r="AZ166" i="24"/>
  <c r="AZ99" i="24"/>
  <c r="AU109" i="24"/>
  <c r="T222" i="24"/>
  <c r="AB237" i="1"/>
  <c r="T223" i="24" s="1"/>
  <c r="Z103" i="24"/>
  <c r="AH121" i="1"/>
  <c r="Z107" i="24" s="1"/>
  <c r="BB239" i="19"/>
  <c r="BA241" i="19"/>
  <c r="AC35" i="17"/>
  <c r="AA73" i="17"/>
  <c r="AB73" i="17"/>
  <c r="AE38" i="17"/>
  <c r="AY259" i="17"/>
  <c r="AI436" i="24" s="1"/>
  <c r="AQ315" i="17"/>
  <c r="AW280" i="19"/>
  <c r="AG692" i="24" s="1"/>
  <c r="AN130" i="17"/>
  <c r="AN129" i="17"/>
  <c r="BC315" i="24" s="1"/>
  <c r="BE603" i="24"/>
  <c r="BE605" i="24"/>
  <c r="BA197" i="1"/>
  <c r="AK183" i="24" s="1"/>
  <c r="AY5" i="19"/>
  <c r="AI570" i="24"/>
  <c r="AZ8" i="19"/>
  <c r="AQ31" i="19"/>
  <c r="AR31" i="19" s="1"/>
  <c r="BF661" i="24"/>
  <c r="AQ147" i="19"/>
  <c r="BF665" i="24" s="1"/>
  <c r="BF57" i="24"/>
  <c r="AR68" i="1"/>
  <c r="AR71" i="1" s="1"/>
  <c r="BF54" i="24"/>
  <c r="AQ65" i="1"/>
  <c r="BF51" i="24" s="1"/>
  <c r="AJ606" i="24"/>
  <c r="AZ58" i="19"/>
  <c r="AJ609" i="24" s="1"/>
  <c r="AZ56" i="19"/>
  <c r="AJ607" i="24" s="1"/>
  <c r="AZ364" i="19"/>
  <c r="AZ367" i="19" s="1"/>
  <c r="BA367" i="19" s="1"/>
  <c r="BB367" i="19" s="1"/>
  <c r="BC367" i="19" s="1"/>
  <c r="BD367" i="19" s="1"/>
  <c r="BE367" i="19" s="1"/>
  <c r="BF367" i="19" s="1"/>
  <c r="BG367" i="19" s="1"/>
  <c r="BH367" i="19" s="1"/>
  <c r="BI367" i="19" s="1"/>
  <c r="AQ169" i="17"/>
  <c r="BF352" i="24" s="1"/>
  <c r="AH6" i="17"/>
  <c r="V238" i="24"/>
  <c r="AB122" i="19"/>
  <c r="T642" i="24" s="1"/>
  <c r="AW99" i="19"/>
  <c r="AG639" i="24" s="1"/>
  <c r="AW210" i="19"/>
  <c r="AG674" i="24" s="1"/>
  <c r="AW136" i="19"/>
  <c r="AG655" i="24" s="1"/>
  <c r="AB29" i="1"/>
  <c r="AB124" i="1" s="1"/>
  <c r="T110" i="24" s="1"/>
  <c r="AW338" i="19"/>
  <c r="AW346" i="19" s="1"/>
  <c r="AG711" i="24" s="1"/>
  <c r="AW18" i="1"/>
  <c r="AW19" i="1" s="1"/>
  <c r="AG14" i="24" s="1"/>
  <c r="E19" i="32"/>
  <c r="AW203" i="19"/>
  <c r="AW10" i="19"/>
  <c r="AW34" i="19" s="1"/>
  <c r="AW92" i="19"/>
  <c r="AW393" i="19"/>
  <c r="R10" i="20"/>
  <c r="AW129" i="19"/>
  <c r="AW273" i="19"/>
  <c r="R10" i="23"/>
  <c r="R10" i="12"/>
  <c r="AG10" i="24"/>
  <c r="AQ179" i="17"/>
  <c r="BF361" i="24" s="1"/>
  <c r="AQ53" i="19"/>
  <c r="BE604" i="24"/>
  <c r="BA154" i="1"/>
  <c r="BG140" i="24"/>
  <c r="AA184" i="17"/>
  <c r="AA183" i="17"/>
  <c r="S365" i="24" s="1"/>
  <c r="S361" i="24"/>
  <c r="AR52" i="19"/>
  <c r="BF603" i="24"/>
  <c r="AR54" i="19"/>
  <c r="BF605" i="24"/>
  <c r="BG623" i="24"/>
  <c r="BA74" i="19"/>
  <c r="AK623" i="24" s="1"/>
  <c r="R361" i="24"/>
  <c r="Z184" i="17"/>
  <c r="Z183" i="17"/>
  <c r="R365" i="24" s="1"/>
  <c r="AW179" i="17"/>
  <c r="AG361" i="24" s="1"/>
  <c r="AQ294" i="17"/>
  <c r="BF467" i="24"/>
  <c r="AQ141" i="19"/>
  <c r="BF660" i="24" s="1"/>
  <c r="BF658" i="24"/>
  <c r="BE253" i="19"/>
  <c r="BE431" i="19"/>
  <c r="BF252" i="19"/>
  <c r="BA161" i="1"/>
  <c r="BG147" i="24"/>
  <c r="AR174" i="1"/>
  <c r="BF160" i="24"/>
  <c r="BA176" i="1"/>
  <c r="BB176" i="1" s="1"/>
  <c r="BG162" i="24"/>
  <c r="BA152" i="1"/>
  <c r="BG138" i="24"/>
  <c r="AR155" i="1"/>
  <c r="BF141" i="24"/>
  <c r="AP156" i="17"/>
  <c r="BE343" i="24" s="1"/>
  <c r="BE342" i="24"/>
  <c r="AP23" i="1"/>
  <c r="BE17" i="24" s="1"/>
  <c r="BE687" i="24"/>
  <c r="AQ202" i="1"/>
  <c r="BF188" i="24" s="1"/>
  <c r="BF132" i="24"/>
  <c r="BA76" i="19"/>
  <c r="AR30" i="19"/>
  <c r="BF582" i="24"/>
  <c r="BA163" i="1"/>
  <c r="BG149" i="24"/>
  <c r="AO175" i="1"/>
  <c r="AR75" i="19"/>
  <c r="BG624" i="24" s="1"/>
  <c r="BF624" i="24"/>
  <c r="BA178" i="1"/>
  <c r="BG164" i="24"/>
  <c r="AQ32" i="19"/>
  <c r="BE584" i="24"/>
  <c r="AR153" i="1"/>
  <c r="BF139" i="24"/>
  <c r="AQ51" i="19"/>
  <c r="BE602" i="24"/>
  <c r="BA168" i="1"/>
  <c r="BG154" i="24"/>
  <c r="BD414" i="19"/>
  <c r="BD178" i="19"/>
  <c r="BE177" i="19"/>
  <c r="T361" i="24"/>
  <c r="AB184" i="17"/>
  <c r="AB183" i="17"/>
  <c r="T365" i="24" s="1"/>
  <c r="AC184" i="17"/>
  <c r="AR135" i="1"/>
  <c r="BG121" i="24" s="1"/>
  <c r="BA169" i="1"/>
  <c r="AR146" i="1"/>
  <c r="AQ92" i="1"/>
  <c r="BF78" i="24" s="1"/>
  <c r="BC8" i="1"/>
  <c r="AL5" i="24"/>
  <c r="BB141" i="1"/>
  <c r="AL127" i="24" s="1"/>
  <c r="BB192" i="1"/>
  <c r="AL178" i="24" s="1"/>
  <c r="AR167" i="1"/>
  <c r="BG153" i="24" s="1"/>
  <c r="AQ170" i="1"/>
  <c r="BF156" i="24" s="1"/>
  <c r="AZ125" i="17"/>
  <c r="AZ126" i="17" s="1"/>
  <c r="AQ125" i="17"/>
  <c r="BF311" i="24" s="1"/>
  <c r="BB6" i="18"/>
  <c r="BA4" i="18"/>
  <c r="AK723" i="24"/>
  <c r="AL588" i="24"/>
  <c r="AQ348" i="19"/>
  <c r="AR139" i="19"/>
  <c r="BG658" i="24" s="1"/>
  <c r="BA80" i="1"/>
  <c r="AP278" i="19"/>
  <c r="BE690" i="24" s="1"/>
  <c r="AP279" i="19"/>
  <c r="BE691" i="24" s="1"/>
  <c r="AP276" i="19"/>
  <c r="BE688" i="24" s="1"/>
  <c r="AP277" i="19"/>
  <c r="BE689" i="24" s="1"/>
  <c r="AQ350" i="19"/>
  <c r="AQ275" i="19"/>
  <c r="AR283" i="19"/>
  <c r="BG695" i="24" s="1"/>
  <c r="AQ285" i="19"/>
  <c r="BF83" i="1"/>
  <c r="BE53" i="1"/>
  <c r="AP1015" i="24" s="1"/>
  <c r="AO69" i="24"/>
  <c r="BC766" i="24"/>
  <c r="BC401" i="24"/>
  <c r="AJ764" i="24"/>
  <c r="AZ177" i="17"/>
  <c r="AJ359" i="24" s="1"/>
  <c r="BC368" i="24"/>
  <c r="BC765" i="24"/>
  <c r="AJ784" i="24"/>
  <c r="AJ766" i="24"/>
  <c r="AZ222" i="17"/>
  <c r="AJ401" i="24" s="1"/>
  <c r="AJ773" i="24"/>
  <c r="BC764" i="24"/>
  <c r="BC359" i="24"/>
  <c r="AZ187" i="17"/>
  <c r="AJ368" i="24" s="1"/>
  <c r="AJ765" i="24"/>
  <c r="AJ786" i="24"/>
  <c r="AJ787" i="24"/>
  <c r="AJ785" i="24"/>
  <c r="AJ774" i="24"/>
  <c r="AJ775" i="24"/>
  <c r="AN791" i="24"/>
  <c r="BE75" i="18"/>
  <c r="AM778" i="24"/>
  <c r="BD62" i="18"/>
  <c r="AY47" i="18"/>
  <c r="AI763" i="24" s="1"/>
  <c r="AF76" i="18"/>
  <c r="W792" i="24"/>
  <c r="AH763" i="24"/>
  <c r="AX141" i="17"/>
  <c r="AH325" i="24" s="1"/>
  <c r="BA63" i="18"/>
  <c r="AZ64" i="18"/>
  <c r="AJ780" i="24" s="1"/>
  <c r="AJ779" i="24"/>
  <c r="AW232" i="17"/>
  <c r="AG410" i="24" s="1"/>
  <c r="AG767" i="24"/>
  <c r="W75" i="18"/>
  <c r="N791" i="24"/>
  <c r="V77" i="18"/>
  <c r="N793" i="24" s="1"/>
  <c r="T762" i="24"/>
  <c r="AC46" i="18"/>
  <c r="V64" i="18"/>
  <c r="N780" i="24" s="1"/>
  <c r="N778" i="24"/>
  <c r="W62" i="18"/>
  <c r="V47" i="18"/>
  <c r="N763" i="24" s="1"/>
  <c r="AX51" i="18"/>
  <c r="U51" i="18"/>
  <c r="M767" i="24" s="1"/>
  <c r="AY141" i="17"/>
  <c r="AI325" i="24" s="1"/>
  <c r="U47" i="18"/>
  <c r="M763" i="24" s="1"/>
  <c r="AQ762" i="24"/>
  <c r="BH46" i="18"/>
  <c r="AY77" i="18"/>
  <c r="AI793" i="24" s="1"/>
  <c r="AI790" i="24"/>
  <c r="AZ74" i="18"/>
  <c r="AY51" i="18"/>
  <c r="W63" i="18"/>
  <c r="N779" i="24"/>
  <c r="S790" i="24"/>
  <c r="AB74" i="18"/>
  <c r="AP369" i="17"/>
  <c r="BE539" i="24" s="1"/>
  <c r="AP289" i="17"/>
  <c r="AP291" i="17"/>
  <c r="BE465" i="24" s="1"/>
  <c r="AO288" i="17"/>
  <c r="BD462" i="24" s="1"/>
  <c r="AO155" i="17"/>
  <c r="AM175" i="17"/>
  <c r="BB358" i="24" s="1"/>
  <c r="W5" i="18"/>
  <c r="V4" i="18"/>
  <c r="AP158" i="17"/>
  <c r="BE345" i="24" s="1"/>
  <c r="S6" i="1"/>
  <c r="R5" i="1"/>
  <c r="Y32" i="1"/>
  <c r="Q22" i="24"/>
  <c r="U23" i="24"/>
  <c r="AC125" i="1"/>
  <c r="AC37" i="1"/>
  <c r="AC47" i="1"/>
  <c r="AC30" i="1"/>
  <c r="U24" i="24" s="1"/>
  <c r="AC124" i="1"/>
  <c r="U110" i="24" s="1"/>
  <c r="BC254" i="24"/>
  <c r="AW265" i="19"/>
  <c r="AW266" i="19"/>
  <c r="AH15" i="24"/>
  <c r="AX28" i="1"/>
  <c r="AX186" i="1"/>
  <c r="AH172" i="24" s="1"/>
  <c r="AX187" i="1"/>
  <c r="AH173" i="24" s="1"/>
  <c r="AX290" i="19"/>
  <c r="AH701" i="24" s="1"/>
  <c r="X22" i="24"/>
  <c r="AF32" i="1"/>
  <c r="X26" i="24" s="1"/>
  <c r="R716" i="24"/>
  <c r="Z359" i="19"/>
  <c r="R720" i="24" s="1"/>
  <c r="Z357" i="19"/>
  <c r="R718" i="24" s="1"/>
  <c r="AJ19" i="24"/>
  <c r="AZ257" i="1"/>
  <c r="T22" i="24"/>
  <c r="AB32" i="1"/>
  <c r="AD358" i="19"/>
  <c r="V719" i="24" s="1"/>
  <c r="AD356" i="19"/>
  <c r="V717" i="24" s="1"/>
  <c r="AH358" i="19"/>
  <c r="Z719" i="24" s="1"/>
  <c r="AD357" i="19"/>
  <c r="V718" i="24" s="1"/>
  <c r="AH356" i="19"/>
  <c r="Z717" i="24" s="1"/>
  <c r="V716" i="24"/>
  <c r="AD359" i="19"/>
  <c r="V720" i="24" s="1"/>
  <c r="AL32" i="1"/>
  <c r="AL33" i="1" s="1"/>
  <c r="AV25" i="24"/>
  <c r="BA22" i="24"/>
  <c r="BA173" i="24"/>
  <c r="AV183" i="24"/>
  <c r="U642" i="24"/>
  <c r="AH357" i="19"/>
  <c r="Z718" i="24" s="1"/>
  <c r="AG358" i="19"/>
  <c r="Y719" i="24" s="1"/>
  <c r="AG357" i="19"/>
  <c r="Y718" i="24" s="1"/>
  <c r="AH359" i="19"/>
  <c r="Z720" i="24" s="1"/>
  <c r="AG359" i="19"/>
  <c r="Y720" i="24" s="1"/>
  <c r="Y716" i="24"/>
  <c r="AX198" i="1"/>
  <c r="AX80" i="1"/>
  <c r="AH66" i="24" s="1"/>
  <c r="AH18" i="24"/>
  <c r="AY144" i="19"/>
  <c r="AI662" i="24" s="1"/>
  <c r="AY146" i="19"/>
  <c r="AI664" i="24" s="1"/>
  <c r="AI661" i="24"/>
  <c r="AG356" i="19"/>
  <c r="Y717" i="24" s="1"/>
  <c r="AC356" i="19"/>
  <c r="U717" i="24" s="1"/>
  <c r="AC358" i="19"/>
  <c r="U719" i="24" s="1"/>
  <c r="AC357" i="19"/>
  <c r="U718" i="24" s="1"/>
  <c r="AC359" i="19"/>
  <c r="U720" i="24" s="1"/>
  <c r="U716" i="24"/>
  <c r="S6" i="19"/>
  <c r="R5" i="19"/>
  <c r="AA357" i="19"/>
  <c r="S718" i="24" s="1"/>
  <c r="S716" i="24"/>
  <c r="AA359" i="19"/>
  <c r="S720" i="24" s="1"/>
  <c r="U68" i="24"/>
  <c r="AX82" i="1"/>
  <c r="AH68" i="24" s="1"/>
  <c r="AZ170" i="19"/>
  <c r="BA168" i="19"/>
  <c r="AZ164" i="19"/>
  <c r="AU182" i="24"/>
  <c r="AZ172" i="24"/>
  <c r="AC32" i="1"/>
  <c r="U22" i="24"/>
  <c r="AU76" i="24"/>
  <c r="AZ66" i="24"/>
  <c r="AX288" i="19"/>
  <c r="AH699" i="24" s="1"/>
  <c r="AY330" i="19"/>
  <c r="AX265" i="19"/>
  <c r="BB321" i="19"/>
  <c r="BC320" i="19"/>
  <c r="BB448" i="19"/>
  <c r="Y22" i="24"/>
  <c r="AG32" i="1"/>
  <c r="Y26" i="24" s="1"/>
  <c r="AG15" i="24"/>
  <c r="AW28" i="1"/>
  <c r="AW186" i="1"/>
  <c r="AG172" i="24" s="1"/>
  <c r="AW187" i="1"/>
  <c r="AG173" i="24" s="1"/>
  <c r="AG716" i="24"/>
  <c r="AW341" i="19"/>
  <c r="AG706" i="24" s="1"/>
  <c r="AW343" i="19"/>
  <c r="AG708" i="24" s="1"/>
  <c r="AG705" i="24"/>
  <c r="AW345" i="19"/>
  <c r="AG710" i="24" s="1"/>
  <c r="AW116" i="19"/>
  <c r="AW115" i="19"/>
  <c r="AW117" i="19"/>
  <c r="Q68" i="24"/>
  <c r="AW82" i="1"/>
  <c r="AG68" i="24" s="1"/>
  <c r="V22" i="24"/>
  <c r="AD32" i="1"/>
  <c r="V26" i="24" s="1"/>
  <c r="AX257" i="1"/>
  <c r="AH19" i="24"/>
  <c r="AI18" i="24"/>
  <c r="AY80" i="1"/>
  <c r="AI66" i="24" s="1"/>
  <c r="AH32" i="1"/>
  <c r="Z22" i="24"/>
  <c r="AG11" i="24"/>
  <c r="AW185" i="1"/>
  <c r="AG171" i="24" s="1"/>
  <c r="AW14" i="1"/>
  <c r="R17" i="23"/>
  <c r="J810" i="24" s="1"/>
  <c r="R17" i="12"/>
  <c r="J882" i="24" s="1"/>
  <c r="AG184" i="24"/>
  <c r="R17" i="20"/>
  <c r="J954" i="24" s="1"/>
  <c r="Y68" i="24"/>
  <c r="BA172" i="24"/>
  <c r="AV182" i="24"/>
  <c r="AU181" i="24"/>
  <c r="AZ171" i="24"/>
  <c r="X12" i="24"/>
  <c r="AF29" i="1"/>
  <c r="AF15" i="1"/>
  <c r="X13" i="24" s="1"/>
  <c r="AF122" i="19"/>
  <c r="AI19" i="24"/>
  <c r="AY257" i="1"/>
  <c r="AU183" i="24"/>
  <c r="AZ173" i="24"/>
  <c r="AF359" i="19"/>
  <c r="X720" i="24" s="1"/>
  <c r="AF356" i="19"/>
  <c r="X717" i="24" s="1"/>
  <c r="AF357" i="19"/>
  <c r="X718" i="24" s="1"/>
  <c r="AF358" i="19"/>
  <c r="X719" i="24" s="1"/>
  <c r="X716" i="24"/>
  <c r="AE32" i="1"/>
  <c r="W26" i="24" s="1"/>
  <c r="W22" i="24"/>
  <c r="AX220" i="19"/>
  <c r="AH683" i="24" s="1"/>
  <c r="AX218" i="19"/>
  <c r="AH681" i="24" s="1"/>
  <c r="AH680" i="24"/>
  <c r="AW551" i="19"/>
  <c r="AW552" i="19"/>
  <c r="AX115" i="19"/>
  <c r="AY115" i="19"/>
  <c r="AX116" i="19"/>
  <c r="AY116" i="19"/>
  <c r="AX552" i="19"/>
  <c r="AX551" i="19"/>
  <c r="T716" i="24"/>
  <c r="AB357" i="19"/>
  <c r="T718" i="24" s="1"/>
  <c r="AB359" i="19"/>
  <c r="T720" i="24" s="1"/>
  <c r="AW330" i="19"/>
  <c r="AW329" i="19"/>
  <c r="AZ82" i="1"/>
  <c r="AJ68" i="24" s="1"/>
  <c r="AU78" i="24"/>
  <c r="AZ68" i="24"/>
  <c r="AW257" i="1"/>
  <c r="AG19" i="24"/>
  <c r="AK586" i="24"/>
  <c r="AK585" i="24"/>
  <c r="BB33" i="19"/>
  <c r="R22" i="24"/>
  <c r="Z32" i="1"/>
  <c r="AK32" i="1"/>
  <c r="AU25" i="24"/>
  <c r="AZ22" i="24"/>
  <c r="AX146" i="19"/>
  <c r="AH664" i="24" s="1"/>
  <c r="AX144" i="19"/>
  <c r="AH662" i="24" s="1"/>
  <c r="AH661" i="24"/>
  <c r="BD173" i="19"/>
  <c r="BC174" i="19"/>
  <c r="BC413" i="19"/>
  <c r="M12" i="25"/>
  <c r="AJ18" i="24"/>
  <c r="AZ80" i="1"/>
  <c r="AJ66" i="24" s="1"/>
  <c r="C37" i="25"/>
  <c r="B1326" i="24" s="1"/>
  <c r="B1301" i="24"/>
  <c r="AK359" i="19"/>
  <c r="AZ720" i="24" s="1"/>
  <c r="AK357" i="19"/>
  <c r="AZ718" i="24" s="1"/>
  <c r="AZ716" i="24"/>
  <c r="AK358" i="19"/>
  <c r="AZ719" i="24" s="1"/>
  <c r="AK356" i="19"/>
  <c r="AZ717" i="24" s="1"/>
  <c r="AX39" i="17"/>
  <c r="AM363" i="17"/>
  <c r="AE23" i="24"/>
  <c r="AU30" i="1"/>
  <c r="AE24" i="24" s="1"/>
  <c r="AU125" i="1"/>
  <c r="AU47" i="1"/>
  <c r="AU124" i="1"/>
  <c r="AE110" i="24" s="1"/>
  <c r="AU37" i="1"/>
  <c r="AU281" i="19"/>
  <c r="AE693" i="24" s="1"/>
  <c r="AU137" i="19"/>
  <c r="AE656" i="24" s="1"/>
  <c r="AU211" i="19"/>
  <c r="AE675" i="24" s="1"/>
  <c r="AE632" i="24"/>
  <c r="AU100" i="19"/>
  <c r="AE640" i="24" s="1"/>
  <c r="AU48" i="1"/>
  <c r="AU35" i="1"/>
  <c r="AU34" i="1"/>
  <c r="AE28" i="24" s="1"/>
  <c r="AE27" i="24"/>
  <c r="BB238" i="24"/>
  <c r="AQ6" i="17"/>
  <c r="BF238" i="24" s="1"/>
  <c r="Y281" i="19"/>
  <c r="Q693" i="24" s="1"/>
  <c r="Y211" i="19"/>
  <c r="Q675" i="24" s="1"/>
  <c r="Y100" i="19"/>
  <c r="Q640" i="24" s="1"/>
  <c r="Q632" i="24"/>
  <c r="Y137" i="19"/>
  <c r="Q656" i="24" s="1"/>
  <c r="Y61" i="19"/>
  <c r="Q571" i="24"/>
  <c r="AD173" i="17"/>
  <c r="V356" i="24" s="1"/>
  <c r="AE173" i="17"/>
  <c r="W356" i="24" s="1"/>
  <c r="AD175" i="17"/>
  <c r="V358" i="24" s="1"/>
  <c r="AE175" i="17"/>
  <c r="W358" i="24" s="1"/>
  <c r="V352" i="24"/>
  <c r="AD172" i="17"/>
  <c r="V355" i="24" s="1"/>
  <c r="AD170" i="17"/>
  <c r="V353" i="24" s="1"/>
  <c r="Y353" i="24"/>
  <c r="AG171" i="17"/>
  <c r="Y354" i="24" s="1"/>
  <c r="AH170" i="17"/>
  <c r="AA532" i="24"/>
  <c r="Y361" i="24"/>
  <c r="AK182" i="17"/>
  <c r="AZ364" i="24" s="1"/>
  <c r="AK180" i="17"/>
  <c r="AO181" i="17" s="1"/>
  <c r="BD363" i="24" s="1"/>
  <c r="V366" i="24"/>
  <c r="AD179" i="17"/>
  <c r="AH180" i="17" s="1"/>
  <c r="Z362" i="24" s="1"/>
  <c r="AD61" i="19"/>
  <c r="V571" i="24"/>
  <c r="AH172" i="17"/>
  <c r="Z355" i="24" s="1"/>
  <c r="AB632" i="24"/>
  <c r="AJ211" i="19"/>
  <c r="AB675" i="24" s="1"/>
  <c r="AJ137" i="19"/>
  <c r="AB656" i="24" s="1"/>
  <c r="AJ281" i="19"/>
  <c r="AB693" i="24" s="1"/>
  <c r="AJ100" i="19"/>
  <c r="AB640" i="24" s="1"/>
  <c r="AJ61" i="19"/>
  <c r="AB571" i="24"/>
  <c r="AB357" i="24"/>
  <c r="AJ169" i="17"/>
  <c r="AN169" i="17" s="1"/>
  <c r="AJ185" i="17"/>
  <c r="Y122" i="19"/>
  <c r="Q12" i="24"/>
  <c r="Y15" i="1"/>
  <c r="Q13" i="24" s="1"/>
  <c r="Y29" i="1"/>
  <c r="AB238" i="24"/>
  <c r="V632" i="24"/>
  <c r="AD100" i="19"/>
  <c r="V640" i="24" s="1"/>
  <c r="AD281" i="19"/>
  <c r="V693" i="24" s="1"/>
  <c r="AD211" i="19"/>
  <c r="V675" i="24" s="1"/>
  <c r="AD137" i="19"/>
  <c r="V656" i="24" s="1"/>
  <c r="AH183" i="17"/>
  <c r="Z365" i="24" s="1"/>
  <c r="AH184" i="17"/>
  <c r="Z361" i="24"/>
  <c r="AL182" i="17"/>
  <c r="BA364" i="24" s="1"/>
  <c r="AL180" i="17"/>
  <c r="AP181" i="17" s="1"/>
  <c r="BE363" i="24" s="1"/>
  <c r="V12" i="24"/>
  <c r="AD122" i="19"/>
  <c r="AD29" i="1"/>
  <c r="AD15" i="1"/>
  <c r="V13" i="24" s="1"/>
  <c r="AJ122" i="19"/>
  <c r="AB12" i="24"/>
  <c r="AJ29" i="1"/>
  <c r="AJ15" i="1"/>
  <c r="AZ242" i="24"/>
  <c r="AK12" i="17"/>
  <c r="AT48" i="1"/>
  <c r="AT34" i="1"/>
  <c r="AD28" i="24" s="1"/>
  <c r="AT35" i="1"/>
  <c r="AD27" i="24"/>
  <c r="BA501" i="24"/>
  <c r="AZ238" i="24"/>
  <c r="AT125" i="1"/>
  <c r="AT47" i="1"/>
  <c r="AT30" i="1"/>
  <c r="AD24" i="24" s="1"/>
  <c r="AT37" i="1"/>
  <c r="AT124" i="1"/>
  <c r="AD110" i="24" s="1"/>
  <c r="AD23" i="24"/>
  <c r="AM249" i="17"/>
  <c r="AM335" i="17"/>
  <c r="AM375" i="17"/>
  <c r="AM296" i="17"/>
  <c r="AD632" i="24"/>
  <c r="AT281" i="19"/>
  <c r="AD693" i="24" s="1"/>
  <c r="AT211" i="19"/>
  <c r="AD675" i="24" s="1"/>
  <c r="AT137" i="19"/>
  <c r="AD656" i="24" s="1"/>
  <c r="Z137" i="19"/>
  <c r="R656" i="24" s="1"/>
  <c r="Z281" i="19"/>
  <c r="R693" i="24" s="1"/>
  <c r="Z211" i="19"/>
  <c r="R675" i="24" s="1"/>
  <c r="R632" i="24"/>
  <c r="Z100" i="19"/>
  <c r="R640" i="24" s="1"/>
  <c r="AZ329" i="19"/>
  <c r="AZ452" i="19"/>
  <c r="AZ449" i="19" s="1"/>
  <c r="AZ453" i="19" s="1"/>
  <c r="AZ454" i="19" s="1"/>
  <c r="AZ330" i="19"/>
  <c r="AZ288" i="19"/>
  <c r="AJ699" i="24" s="1"/>
  <c r="AJ698" i="24"/>
  <c r="AZ290" i="19"/>
  <c r="AJ701" i="24" s="1"/>
  <c r="BA417" i="24"/>
  <c r="AL240" i="17"/>
  <c r="BA418" i="24" s="1"/>
  <c r="AL253" i="17"/>
  <c r="BA430" i="24" s="1"/>
  <c r="BA273" i="24"/>
  <c r="AL96" i="17"/>
  <c r="BA285" i="24" s="1"/>
  <c r="AL85" i="17"/>
  <c r="BA274" i="24" s="1"/>
  <c r="BA734" i="24"/>
  <c r="AL30" i="18"/>
  <c r="BA746" i="24" s="1"/>
  <c r="AL21" i="18"/>
  <c r="BA737" i="24" s="1"/>
  <c r="AL24" i="18"/>
  <c r="BA740" i="24" s="1"/>
  <c r="AK253" i="17"/>
  <c r="AZ430" i="24" s="1"/>
  <c r="AZ417" i="24"/>
  <c r="AK245" i="17"/>
  <c r="AZ422" i="24"/>
  <c r="BB381" i="24"/>
  <c r="AM220" i="17"/>
  <c r="AK24" i="18"/>
  <c r="AZ740" i="24" s="1"/>
  <c r="AK27" i="18"/>
  <c r="AZ743" i="24" s="1"/>
  <c r="AK30" i="18"/>
  <c r="AZ746" i="24" s="1"/>
  <c r="AZ734" i="24"/>
  <c r="AX11" i="18"/>
  <c r="AH727" i="24" s="1"/>
  <c r="AH298" i="24"/>
  <c r="AD21" i="18"/>
  <c r="V737" i="24" s="1"/>
  <c r="AD24" i="18"/>
  <c r="V740" i="24" s="1"/>
  <c r="AD30" i="18"/>
  <c r="V746" i="24" s="1"/>
  <c r="AD27" i="18"/>
  <c r="V743" i="24" s="1"/>
  <c r="V734" i="24"/>
  <c r="AD139" i="17"/>
  <c r="V316" i="24"/>
  <c r="AZ273" i="24"/>
  <c r="AK96" i="17"/>
  <c r="AZ285" i="24" s="1"/>
  <c r="BA422" i="24"/>
  <c r="AL245" i="17"/>
  <c r="W316" i="24"/>
  <c r="AE139" i="17"/>
  <c r="AE125" i="17"/>
  <c r="AE128" i="17" s="1"/>
  <c r="W314" i="24" s="1"/>
  <c r="AF125" i="17"/>
  <c r="AF126" i="17" s="1"/>
  <c r="X316" i="24"/>
  <c r="AF139" i="17"/>
  <c r="AK139" i="17"/>
  <c r="AZ316" i="24"/>
  <c r="AL92" i="17"/>
  <c r="BA281" i="24" s="1"/>
  <c r="Z280" i="24"/>
  <c r="AH92" i="17"/>
  <c r="Z281" i="24" s="1"/>
  <c r="AH11" i="17"/>
  <c r="V501" i="24"/>
  <c r="AD96" i="17"/>
  <c r="V285" i="24" s="1"/>
  <c r="V273" i="24"/>
  <c r="AI290" i="24"/>
  <c r="AY115" i="17"/>
  <c r="AI306" i="24" s="1"/>
  <c r="Z273" i="24"/>
  <c r="AH96" i="17"/>
  <c r="Z285" i="24" s="1"/>
  <c r="AH85" i="17"/>
  <c r="Z274" i="24" s="1"/>
  <c r="V422" i="24"/>
  <c r="AD245" i="17"/>
  <c r="AH245" i="17"/>
  <c r="AL230" i="17"/>
  <c r="BA408" i="24" s="1"/>
  <c r="BA399" i="24"/>
  <c r="AL215" i="17"/>
  <c r="AP215" i="17" s="1"/>
  <c r="BE394" i="24" s="1"/>
  <c r="T323" i="24"/>
  <c r="AC216" i="17"/>
  <c r="Q394" i="24"/>
  <c r="AC218" i="17"/>
  <c r="U397" i="24" s="1"/>
  <c r="AW215" i="17"/>
  <c r="AG394" i="24" s="1"/>
  <c r="AC128" i="17"/>
  <c r="U314" i="24" s="1"/>
  <c r="AC126" i="17"/>
  <c r="Q311" i="24"/>
  <c r="AW125" i="17"/>
  <c r="AD218" i="17"/>
  <c r="V397" i="24" s="1"/>
  <c r="R394" i="24"/>
  <c r="AD216" i="17"/>
  <c r="Z219" i="17"/>
  <c r="R398" i="24" s="1"/>
  <c r="AY266" i="19"/>
  <c r="AX345" i="19"/>
  <c r="AH710" i="24" s="1"/>
  <c r="AL19" i="1"/>
  <c r="AV15" i="24"/>
  <c r="D35" i="25"/>
  <c r="C1324" i="24" s="1"/>
  <c r="C1299" i="24"/>
  <c r="R323" i="24"/>
  <c r="BB430" i="19"/>
  <c r="BB249" i="19"/>
  <c r="BC248" i="19"/>
  <c r="AG733" i="24"/>
  <c r="AW29" i="18"/>
  <c r="AG745" i="24" s="1"/>
  <c r="AC130" i="17"/>
  <c r="T311" i="24"/>
  <c r="AC129" i="17"/>
  <c r="U315" i="24" s="1"/>
  <c r="AB130" i="17"/>
  <c r="AB129" i="17"/>
  <c r="T315" i="24" s="1"/>
  <c r="AW91" i="17"/>
  <c r="AG279" i="24"/>
  <c r="BF109" i="19"/>
  <c r="BE110" i="19"/>
  <c r="BE401" i="19"/>
  <c r="Q323" i="24"/>
  <c r="AF12" i="17"/>
  <c r="X242" i="24"/>
  <c r="BA571" i="24"/>
  <c r="AL61" i="19"/>
  <c r="Z129" i="17"/>
  <c r="R315" i="24" s="1"/>
  <c r="AD126" i="17"/>
  <c r="R311" i="24"/>
  <c r="AD128" i="17"/>
  <c r="V314" i="24" s="1"/>
  <c r="Z130" i="17"/>
  <c r="S323" i="24"/>
  <c r="AW21" i="18"/>
  <c r="AG737" i="24" s="1"/>
  <c r="AW26" i="18"/>
  <c r="AG742" i="24" s="1"/>
  <c r="AW24" i="18"/>
  <c r="AG740" i="24" s="1"/>
  <c r="AG734" i="24"/>
  <c r="AW25" i="18"/>
  <c r="AG741" i="24" s="1"/>
  <c r="AW28" i="18"/>
  <c r="AG744" i="24" s="1"/>
  <c r="AW22" i="18"/>
  <c r="AG738" i="24" s="1"/>
  <c r="AW30" i="18"/>
  <c r="AG746" i="24" s="1"/>
  <c r="S394" i="24"/>
  <c r="AA219" i="17"/>
  <c r="S398" i="24" s="1"/>
  <c r="AL137" i="19"/>
  <c r="BA656" i="24" s="1"/>
  <c r="AL100" i="19"/>
  <c r="BA640" i="24" s="1"/>
  <c r="AL281" i="19"/>
  <c r="BA693" i="24" s="1"/>
  <c r="AL211" i="19"/>
  <c r="BA675" i="24" s="1"/>
  <c r="BA632" i="24"/>
  <c r="AG727" i="24"/>
  <c r="AW23" i="18"/>
  <c r="AG739" i="24" s="1"/>
  <c r="AB219" i="17"/>
  <c r="T398" i="24" s="1"/>
  <c r="AC219" i="17"/>
  <c r="U398" i="24" s="1"/>
  <c r="T394" i="24"/>
  <c r="AA130" i="17"/>
  <c r="AA129" i="17"/>
  <c r="S315" i="24" s="1"/>
  <c r="S311" i="24"/>
  <c r="AI680" i="24"/>
  <c r="AY220" i="19"/>
  <c r="AI683" i="24" s="1"/>
  <c r="AY218" i="19"/>
  <c r="AI681" i="24" s="1"/>
  <c r="AI32" i="1"/>
  <c r="AA26" i="24" s="1"/>
  <c r="AA22" i="24"/>
  <c r="AI614" i="24"/>
  <c r="AY69" i="19"/>
  <c r="AI618" i="24" s="1"/>
  <c r="AG381" i="17"/>
  <c r="Y551" i="24" s="1"/>
  <c r="Y550" i="24"/>
  <c r="BD312" i="19"/>
  <c r="BC446" i="19"/>
  <c r="BC313" i="19"/>
  <c r="AA546" i="24"/>
  <c r="AY376" i="17"/>
  <c r="AI546" i="24" s="1"/>
  <c r="R23" i="24"/>
  <c r="Z47" i="1"/>
  <c r="Z37" i="1"/>
  <c r="Z30" i="1"/>
  <c r="R24" i="24" s="1"/>
  <c r="Z125" i="1"/>
  <c r="Z124" i="1"/>
  <c r="R110" i="24" s="1"/>
  <c r="Y557" i="24"/>
  <c r="AK390" i="17"/>
  <c r="AZ560" i="24" s="1"/>
  <c r="AG388" i="17"/>
  <c r="AG393" i="17" s="1"/>
  <c r="Y563" i="24" s="1"/>
  <c r="AY387" i="17"/>
  <c r="AG390" i="17"/>
  <c r="Y560" i="24" s="1"/>
  <c r="AH391" i="17"/>
  <c r="Z561" i="24" s="1"/>
  <c r="AG391" i="17"/>
  <c r="Y561" i="24" s="1"/>
  <c r="AE100" i="19"/>
  <c r="W640" i="24" s="1"/>
  <c r="AE137" i="19"/>
  <c r="W656" i="24" s="1"/>
  <c r="AE281" i="19"/>
  <c r="W693" i="24" s="1"/>
  <c r="AE211" i="19"/>
  <c r="W675" i="24" s="1"/>
  <c r="W632" i="24"/>
  <c r="AD391" i="17"/>
  <c r="V561" i="24" s="1"/>
  <c r="AX387" i="17"/>
  <c r="U557" i="24"/>
  <c r="AC388" i="17"/>
  <c r="U558" i="24" s="1"/>
  <c r="Y447" i="24"/>
  <c r="AK272" i="17"/>
  <c r="AG272" i="17"/>
  <c r="AX27" i="19"/>
  <c r="AH1014" i="24" s="1"/>
  <c r="AH1013" i="24"/>
  <c r="Y450" i="24"/>
  <c r="AY275" i="17"/>
  <c r="AI450" i="24" s="1"/>
  <c r="AI1013" i="24"/>
  <c r="AY27" i="19"/>
  <c r="AI1014" i="24" s="1"/>
  <c r="AX397" i="17"/>
  <c r="AH567" i="24" s="1"/>
  <c r="AX380" i="17"/>
  <c r="AY383" i="17"/>
  <c r="AI553" i="24" s="1"/>
  <c r="AH549" i="24"/>
  <c r="AY380" i="17"/>
  <c r="AX324" i="17"/>
  <c r="AX383" i="17"/>
  <c r="AH553" i="24" s="1"/>
  <c r="AK249" i="17"/>
  <c r="AZ426" i="24" s="1"/>
  <c r="Y425" i="24"/>
  <c r="W571" i="24"/>
  <c r="AE61" i="19"/>
  <c r="AI157" i="24"/>
  <c r="AY180" i="1"/>
  <c r="AB166" i="24"/>
  <c r="AJ181" i="1"/>
  <c r="AB167" i="24" s="1"/>
  <c r="AX136" i="19"/>
  <c r="AH655" i="24" s="1"/>
  <c r="AX210" i="19"/>
  <c r="AH674" i="24" s="1"/>
  <c r="AH631" i="24"/>
  <c r="AX99" i="19"/>
  <c r="AH639" i="24" s="1"/>
  <c r="AX107" i="19"/>
  <c r="AX117" i="19"/>
  <c r="AX112" i="19"/>
  <c r="AX280" i="19"/>
  <c r="AH692" i="24" s="1"/>
  <c r="AY121" i="1"/>
  <c r="AI107" i="24" s="1"/>
  <c r="AI103" i="24"/>
  <c r="AW161" i="15"/>
  <c r="AX158" i="15" s="1"/>
  <c r="AX161" i="15" s="1"/>
  <c r="AY341" i="19"/>
  <c r="AI706" i="24" s="1"/>
  <c r="AY345" i="19"/>
  <c r="AI710" i="24" s="1"/>
  <c r="AY343" i="19"/>
  <c r="AI708" i="24" s="1"/>
  <c r="AI705" i="24"/>
  <c r="AI16" i="24"/>
  <c r="AY187" i="1"/>
  <c r="AI173" i="24" s="1"/>
  <c r="AY28" i="1"/>
  <c r="AY29" i="1" s="1"/>
  <c r="AY186" i="1"/>
  <c r="AI172" i="24" s="1"/>
  <c r="AY280" i="19"/>
  <c r="AI692" i="24" s="1"/>
  <c r="AY136" i="19"/>
  <c r="AI655" i="24" s="1"/>
  <c r="AY112" i="19"/>
  <c r="AY117" i="19"/>
  <c r="AY99" i="19"/>
  <c r="AI639" i="24" s="1"/>
  <c r="AY107" i="19"/>
  <c r="AI631" i="24"/>
  <c r="AI12" i="24"/>
  <c r="AY15" i="1"/>
  <c r="AY203" i="19"/>
  <c r="T10" i="23"/>
  <c r="T10" i="20"/>
  <c r="G19" i="32"/>
  <c r="AI10" i="24"/>
  <c r="AY10" i="19"/>
  <c r="AY34" i="19" s="1"/>
  <c r="AY338" i="19"/>
  <c r="AY346" i="19" s="1"/>
  <c r="AI711" i="24" s="1"/>
  <c r="AY18" i="1"/>
  <c r="AY19" i="1" s="1"/>
  <c r="AI14" i="24" s="1"/>
  <c r="AY273" i="19"/>
  <c r="P19" i="32"/>
  <c r="AY129" i="19"/>
  <c r="AY393" i="19"/>
  <c r="T10" i="12"/>
  <c r="AY92" i="19"/>
  <c r="AG334" i="17"/>
  <c r="AC349" i="17"/>
  <c r="U519" i="24" s="1"/>
  <c r="AD329" i="17"/>
  <c r="V500" i="24" s="1"/>
  <c r="AG325" i="17"/>
  <c r="AK326" i="17" s="1"/>
  <c r="AZ497" i="24" s="1"/>
  <c r="AC328" i="17"/>
  <c r="U499" i="24" s="1"/>
  <c r="AC367" i="17"/>
  <c r="U537" i="24" s="1"/>
  <c r="AC325" i="17"/>
  <c r="AG328" i="17"/>
  <c r="Y499" i="24" s="1"/>
  <c r="AC385" i="17"/>
  <c r="U555" i="24" s="1"/>
  <c r="AC327" i="17"/>
  <c r="U498" i="24" s="1"/>
  <c r="AC330" i="17"/>
  <c r="AC329" i="17"/>
  <c r="U500" i="24" s="1"/>
  <c r="U495" i="24"/>
  <c r="AD327" i="17"/>
  <c r="V498" i="24" s="1"/>
  <c r="AI100" i="19"/>
  <c r="AA640" i="24" s="1"/>
  <c r="AI137" i="19"/>
  <c r="AA656" i="24" s="1"/>
  <c r="AI281" i="19"/>
  <c r="AA693" i="24" s="1"/>
  <c r="AA632" i="24"/>
  <c r="AI211" i="19"/>
  <c r="AA675" i="24" s="1"/>
  <c r="AX358" i="19"/>
  <c r="AH719" i="24" s="1"/>
  <c r="AX356" i="19"/>
  <c r="AH717" i="24" s="1"/>
  <c r="AH716" i="24"/>
  <c r="AG253" i="17"/>
  <c r="Y430" i="24" s="1"/>
  <c r="Y417" i="24"/>
  <c r="AK240" i="17"/>
  <c r="AZ418" i="24" s="1"/>
  <c r="AE29" i="1"/>
  <c r="AE122" i="19"/>
  <c r="AE15" i="1"/>
  <c r="W13" i="24" s="1"/>
  <c r="W12" i="24"/>
  <c r="AH440" i="24"/>
  <c r="AY264" i="17"/>
  <c r="Y443" i="24"/>
  <c r="AK268" i="17"/>
  <c r="AZ444" i="24" s="1"/>
  <c r="AG268" i="17"/>
  <c r="Y444" i="24" s="1"/>
  <c r="AY267" i="17"/>
  <c r="AI443" i="24" s="1"/>
  <c r="AI442" i="24"/>
  <c r="AY271" i="17"/>
  <c r="AX117" i="1"/>
  <c r="AH143" i="24"/>
  <c r="AX15" i="1"/>
  <c r="AH10" i="24"/>
  <c r="AX273" i="19"/>
  <c r="AX129" i="19"/>
  <c r="AX338" i="19"/>
  <c r="AX346" i="19" s="1"/>
  <c r="AH711" i="24" s="1"/>
  <c r="O19" i="32"/>
  <c r="S10" i="20"/>
  <c r="F19" i="32"/>
  <c r="S10" i="23"/>
  <c r="AX18" i="1"/>
  <c r="AX19" i="1" s="1"/>
  <c r="AH14" i="24" s="1"/>
  <c r="AX393" i="19"/>
  <c r="AX203" i="19"/>
  <c r="AX10" i="19"/>
  <c r="AX34" i="19" s="1"/>
  <c r="S10" i="12"/>
  <c r="AX92" i="19"/>
  <c r="AG122" i="19"/>
  <c r="AG15" i="1"/>
  <c r="Y12" i="24"/>
  <c r="AG29" i="1"/>
  <c r="Y571" i="24"/>
  <c r="AG61" i="19"/>
  <c r="AJ357" i="19"/>
  <c r="AB718" i="24" s="1"/>
  <c r="AJ359" i="19"/>
  <c r="AB720" i="24" s="1"/>
  <c r="AI357" i="19"/>
  <c r="AA718" i="24" s="1"/>
  <c r="AI358" i="19"/>
  <c r="AA719" i="24" s="1"/>
  <c r="AI359" i="19"/>
  <c r="AA720" i="24" s="1"/>
  <c r="AA716" i="24"/>
  <c r="AI356" i="19"/>
  <c r="AA717" i="24" s="1"/>
  <c r="AM358" i="19"/>
  <c r="AM356" i="19"/>
  <c r="AY495" i="19"/>
  <c r="AY502" i="19" s="1"/>
  <c r="AZ494" i="19" s="1"/>
  <c r="AY465" i="19"/>
  <c r="AY473" i="19" s="1"/>
  <c r="AY467" i="19" s="1"/>
  <c r="AY480" i="19"/>
  <c r="AY488" i="19" s="1"/>
  <c r="AY482" i="19" s="1"/>
  <c r="AY537" i="19"/>
  <c r="AY543" i="19" s="1"/>
  <c r="AZ536" i="19" s="1"/>
  <c r="AY509" i="19"/>
  <c r="U550" i="24"/>
  <c r="AY294" i="17"/>
  <c r="AI467" i="24"/>
  <c r="BB325" i="19"/>
  <c r="BB326" i="19"/>
  <c r="AA12" i="24"/>
  <c r="AI15" i="1"/>
  <c r="AI29" i="1"/>
  <c r="AI122" i="19"/>
  <c r="AA571" i="24"/>
  <c r="AI61" i="19"/>
  <c r="AY341" i="15"/>
  <c r="AY342" i="15" s="1"/>
  <c r="AG394" i="17"/>
  <c r="AI435" i="24"/>
  <c r="AG143" i="24"/>
  <c r="AW117" i="1"/>
  <c r="AX546" i="19"/>
  <c r="AX491" i="19"/>
  <c r="AX69" i="19"/>
  <c r="AH618" i="24" s="1"/>
  <c r="AX476" i="19"/>
  <c r="AX519" i="19"/>
  <c r="AH614" i="24"/>
  <c r="AX505" i="19"/>
  <c r="AG137" i="19"/>
  <c r="Y656" i="24" s="1"/>
  <c r="AG211" i="19"/>
  <c r="Y675" i="24" s="1"/>
  <c r="Y632" i="24"/>
  <c r="AG281" i="19"/>
  <c r="Y693" i="24" s="1"/>
  <c r="AG100" i="19"/>
  <c r="Y640" i="24" s="1"/>
  <c r="AE218" i="17"/>
  <c r="W397" i="24" s="1"/>
  <c r="AE216" i="17"/>
  <c r="W395" i="24" s="1"/>
  <c r="W394" i="24"/>
  <c r="AE219" i="17"/>
  <c r="W398" i="24" s="1"/>
  <c r="AX215" i="17"/>
  <c r="AX240" i="17"/>
  <c r="AH418" i="24" s="1"/>
  <c r="AH417" i="24"/>
  <c r="AF218" i="17"/>
  <c r="X397" i="24" s="1"/>
  <c r="AG219" i="17"/>
  <c r="Y398" i="24" s="1"/>
  <c r="AF219" i="17"/>
  <c r="X398" i="24" s="1"/>
  <c r="X394" i="24"/>
  <c r="AF216" i="17"/>
  <c r="X395" i="24" s="1"/>
  <c r="BA504" i="24"/>
  <c r="AL335" i="17"/>
  <c r="BA505" i="24" s="1"/>
  <c r="AL21" i="17"/>
  <c r="BA249" i="24" s="1"/>
  <c r="AH331" i="17"/>
  <c r="Z501" i="24"/>
  <c r="AL331" i="17"/>
  <c r="U323" i="24"/>
  <c r="AV11" i="24"/>
  <c r="AL122" i="19"/>
  <c r="AL15" i="1"/>
  <c r="BA12" i="24"/>
  <c r="AL29" i="1"/>
  <c r="AH422" i="24"/>
  <c r="AX245" i="17"/>
  <c r="AH273" i="24"/>
  <c r="BA496" i="24"/>
  <c r="AL339" i="17"/>
  <c r="BA509" i="24" s="1"/>
  <c r="AA123" i="19"/>
  <c r="BB191" i="19"/>
  <c r="AH733" i="24"/>
  <c r="AX29" i="18"/>
  <c r="AH745" i="24" s="1"/>
  <c r="BB260" i="19"/>
  <c r="BB429" i="19"/>
  <c r="BB245" i="19"/>
  <c r="BC244" i="19"/>
  <c r="AZ496" i="24"/>
  <c r="AH326" i="17"/>
  <c r="Z497" i="24" s="1"/>
  <c r="BA522" i="24"/>
  <c r="AL118" i="17"/>
  <c r="AL353" i="17"/>
  <c r="BA523" i="24" s="1"/>
  <c r="AX25" i="18"/>
  <c r="AH741" i="24" s="1"/>
  <c r="AX21" i="18"/>
  <c r="AH737" i="24" s="1"/>
  <c r="AX24" i="18"/>
  <c r="AH740" i="24" s="1"/>
  <c r="AX30" i="18"/>
  <c r="AH746" i="24" s="1"/>
  <c r="AX26" i="18"/>
  <c r="AH742" i="24" s="1"/>
  <c r="AX22" i="18"/>
  <c r="AH738" i="24" s="1"/>
  <c r="AX28" i="18"/>
  <c r="AH744" i="24" s="1"/>
  <c r="AH734" i="24"/>
  <c r="Y242" i="24"/>
  <c r="AG12" i="17"/>
  <c r="AM357" i="17"/>
  <c r="AX91" i="17"/>
  <c r="AX93" i="17"/>
  <c r="AH282" i="24" s="1"/>
  <c r="AH279" i="24"/>
  <c r="BA261" i="19"/>
  <c r="BA262" i="19"/>
  <c r="AK331" i="17"/>
  <c r="AZ501" i="24"/>
  <c r="AV181" i="24"/>
  <c r="BA171" i="24"/>
  <c r="AX27" i="18"/>
  <c r="AH743" i="24" s="1"/>
  <c r="AA125" i="1"/>
  <c r="AY84" i="17"/>
  <c r="AY106" i="17"/>
  <c r="AI295" i="24" s="1"/>
  <c r="AI272" i="24"/>
  <c r="AY198" i="17"/>
  <c r="AI378" i="24" s="1"/>
  <c r="AY90" i="17"/>
  <c r="AY87" i="17"/>
  <c r="AI276" i="24" s="1"/>
  <c r="AM294" i="17"/>
  <c r="BB467" i="24"/>
  <c r="AY286" i="17"/>
  <c r="AI461" i="24" s="1"/>
  <c r="AI460" i="24"/>
  <c r="AY151" i="17"/>
  <c r="AI334" i="24" s="1"/>
  <c r="AM128" i="17"/>
  <c r="BB314" i="24" s="1"/>
  <c r="AM126" i="17"/>
  <c r="AQ127" i="17" s="1"/>
  <c r="BF313" i="24" s="1"/>
  <c r="BB311" i="24"/>
  <c r="AM129" i="17"/>
  <c r="BB315" i="24" s="1"/>
  <c r="AM130" i="17"/>
  <c r="AM245" i="17"/>
  <c r="AA422" i="24"/>
  <c r="AI245" i="17"/>
  <c r="AM240" i="17"/>
  <c r="AM253" i="17"/>
  <c r="AX180" i="1"/>
  <c r="AH157" i="24"/>
  <c r="AI416" i="24"/>
  <c r="AY242" i="17"/>
  <c r="AI420" i="24" s="1"/>
  <c r="AY244" i="17"/>
  <c r="AY239" i="17"/>
  <c r="AI185" i="17"/>
  <c r="AA357" i="24"/>
  <c r="AI169" i="17"/>
  <c r="AM331" i="17"/>
  <c r="AA501" i="24"/>
  <c r="AI331" i="17"/>
  <c r="AL127" i="17"/>
  <c r="BA313" i="24" s="1"/>
  <c r="BA312" i="24"/>
  <c r="AM184" i="17"/>
  <c r="AM183" i="17"/>
  <c r="BB365" i="24" s="1"/>
  <c r="BB361" i="24"/>
  <c r="AA394" i="24"/>
  <c r="AI218" i="17"/>
  <c r="AA397" i="24" s="1"/>
  <c r="AI219" i="17"/>
  <c r="AA398" i="24" s="1"/>
  <c r="AI216" i="17"/>
  <c r="AI329" i="24"/>
  <c r="AY146" i="17"/>
  <c r="AI330" i="24" s="1"/>
  <c r="AM290" i="17"/>
  <c r="BB464" i="24" s="1"/>
  <c r="BB463" i="24"/>
  <c r="AI253" i="17"/>
  <c r="AA430" i="24" s="1"/>
  <c r="AA417" i="24"/>
  <c r="AI240" i="17"/>
  <c r="AA418" i="24" s="1"/>
  <c r="AI326" i="17"/>
  <c r="AA497" i="24" s="1"/>
  <c r="AM339" i="17"/>
  <c r="AZ121" i="17"/>
  <c r="AJ297" i="24" s="1"/>
  <c r="AX113" i="1"/>
  <c r="AH99" i="24" s="1"/>
  <c r="AH98" i="24"/>
  <c r="AI532" i="24"/>
  <c r="AY296" i="17"/>
  <c r="AI469" i="24" s="1"/>
  <c r="AI455" i="24"/>
  <c r="AY281" i="17"/>
  <c r="AI456" i="24" s="1"/>
  <c r="AM371" i="17"/>
  <c r="BB541" i="24" s="1"/>
  <c r="BB540" i="24"/>
  <c r="AI514" i="24"/>
  <c r="AD25" i="23"/>
  <c r="V818" i="24" s="1"/>
  <c r="U818" i="24"/>
  <c r="AC25" i="12"/>
  <c r="T890" i="24"/>
  <c r="BC15" i="24"/>
  <c r="AZ21" i="1"/>
  <c r="AJ15" i="24" s="1"/>
  <c r="AX18" i="24"/>
  <c r="BC576" i="24"/>
  <c r="AZ20" i="19"/>
  <c r="AJ576" i="24" s="1"/>
  <c r="AZ134" i="19"/>
  <c r="AJ653" i="24" s="1"/>
  <c r="AZ197" i="19"/>
  <c r="AZ132" i="19"/>
  <c r="AJ651" i="24" s="1"/>
  <c r="AJ650" i="24"/>
  <c r="C11" i="25"/>
  <c r="AK125" i="1"/>
  <c r="AK30" i="1"/>
  <c r="AK37" i="1"/>
  <c r="AK47" i="1"/>
  <c r="AZ23" i="24"/>
  <c r="AU26" i="24"/>
  <c r="AK124" i="1"/>
  <c r="Z642" i="24"/>
  <c r="AH123" i="19"/>
  <c r="AZ642" i="24"/>
  <c r="AK123" i="19"/>
  <c r="AO123" i="19" s="1"/>
  <c r="BD643" i="24" s="1"/>
  <c r="AU12" i="24"/>
  <c r="AZ13" i="24"/>
  <c r="Z13" i="24"/>
  <c r="AH124" i="1"/>
  <c r="Z110" i="24" s="1"/>
  <c r="Z23" i="24"/>
  <c r="AH37" i="1"/>
  <c r="AH30" i="1"/>
  <c r="Z24" i="24" s="1"/>
  <c r="AH47" i="1"/>
  <c r="AH125" i="1"/>
  <c r="AZ14" i="24"/>
  <c r="AU16" i="24"/>
  <c r="AW181" i="1"/>
  <c r="AG167" i="24" s="1"/>
  <c r="AG166" i="24"/>
  <c r="AH1019" i="24"/>
  <c r="AI1016" i="24"/>
  <c r="AJ661" i="24"/>
  <c r="AZ144" i="19"/>
  <c r="AJ662" i="24" s="1"/>
  <c r="AZ146" i="19"/>
  <c r="AJ664" i="24" s="1"/>
  <c r="AK625" i="24"/>
  <c r="AK20" i="24"/>
  <c r="E53" i="25"/>
  <c r="G1319" i="24"/>
  <c r="E51" i="25"/>
  <c r="M29" i="25"/>
  <c r="G1317" i="24"/>
  <c r="M26" i="25"/>
  <c r="G1313" i="24"/>
  <c r="E48" i="25"/>
  <c r="G1312" i="24"/>
  <c r="N5" i="25"/>
  <c r="N8" i="25" s="1"/>
  <c r="O4" i="25"/>
  <c r="M33" i="25"/>
  <c r="G1322" i="24" s="1"/>
  <c r="M21" i="25"/>
  <c r="G1310" i="24" s="1"/>
  <c r="G1297" i="24"/>
  <c r="E1318" i="24"/>
  <c r="F27" i="25"/>
  <c r="E1315" i="24"/>
  <c r="AA190" i="24"/>
  <c r="AI213" i="1"/>
  <c r="Y190" i="24"/>
  <c r="AG213" i="1"/>
  <c r="AX33" i="17"/>
  <c r="AY32" i="17"/>
  <c r="AX32" i="17"/>
  <c r="AY31" i="17"/>
  <c r="AX31" i="17"/>
  <c r="AX27" i="17"/>
  <c r="AY27" i="17"/>
  <c r="AY26" i="17"/>
  <c r="AX26" i="17"/>
  <c r="BB300" i="24"/>
  <c r="BB304" i="24"/>
  <c r="BB303" i="24"/>
  <c r="BF81" i="1"/>
  <c r="AO67" i="24"/>
  <c r="BH316" i="19"/>
  <c r="BG447" i="19"/>
  <c r="BG317" i="19"/>
  <c r="AU200" i="24"/>
  <c r="AK213" i="1"/>
  <c r="AZ190" i="24"/>
  <c r="BB457" i="24"/>
  <c r="BB459" i="24"/>
  <c r="BB454" i="24"/>
  <c r="BB458" i="24"/>
  <c r="AF190" i="24"/>
  <c r="AV213" i="1"/>
  <c r="AY204" i="1"/>
  <c r="AI182" i="24"/>
  <c r="BC324" i="19" l="1"/>
  <c r="BF189" i="19"/>
  <c r="BE417" i="19"/>
  <c r="AY249" i="17"/>
  <c r="AI426" i="24" s="1"/>
  <c r="R642" i="24"/>
  <c r="AX29" i="1"/>
  <c r="AZ195" i="19"/>
  <c r="AZ420" i="19" s="1"/>
  <c r="AZ418" i="19" s="1"/>
  <c r="AX253" i="17"/>
  <c r="AH430" i="24" s="1"/>
  <c r="AB37" i="1"/>
  <c r="AA47" i="1"/>
  <c r="S23" i="24"/>
  <c r="AA37" i="1"/>
  <c r="AA41" i="1" s="1"/>
  <c r="AA30" i="1"/>
  <c r="S24" i="24" s="1"/>
  <c r="S27" i="24"/>
  <c r="AF1021" i="24"/>
  <c r="AV55" i="1"/>
  <c r="AV61" i="1"/>
  <c r="AF47" i="24" s="1"/>
  <c r="AV79" i="1"/>
  <c r="AV62" i="1"/>
  <c r="AF48" i="24" s="1"/>
  <c r="AF45" i="24"/>
  <c r="AH339" i="17"/>
  <c r="Z509" i="24" s="1"/>
  <c r="AC180" i="17"/>
  <c r="U362" i="24" s="1"/>
  <c r="AB30" i="1"/>
  <c r="T24" i="24" s="1"/>
  <c r="AB123" i="19"/>
  <c r="T643" i="24" s="1"/>
  <c r="AY345" i="17"/>
  <c r="AI515" i="24" s="1"/>
  <c r="AI339" i="17"/>
  <c r="AA509" i="24" s="1"/>
  <c r="BB186" i="19"/>
  <c r="AF128" i="17"/>
  <c r="X314" i="24" s="1"/>
  <c r="AJ33" i="1"/>
  <c r="AG182" i="17"/>
  <c r="Y364" i="24" s="1"/>
  <c r="AY82" i="1"/>
  <c r="AI68" i="24" s="1"/>
  <c r="BD182" i="19"/>
  <c r="BE181" i="19"/>
  <c r="BD415" i="19"/>
  <c r="AA496" i="24"/>
  <c r="AX96" i="17"/>
  <c r="AH285" i="24" s="1"/>
  <c r="Z496" i="24"/>
  <c r="BC185" i="19"/>
  <c r="BD185" i="19" s="1"/>
  <c r="AL326" i="17"/>
  <c r="BA497" i="24" s="1"/>
  <c r="BA193" i="19"/>
  <c r="BB444" i="19"/>
  <c r="AC183" i="17"/>
  <c r="U365" i="24" s="1"/>
  <c r="AH521" i="24"/>
  <c r="AC182" i="17"/>
  <c r="U364" i="24" s="1"/>
  <c r="AB125" i="1"/>
  <c r="AG180" i="17"/>
  <c r="AK181" i="17" s="1"/>
  <c r="AZ363" i="24" s="1"/>
  <c r="AY354" i="17"/>
  <c r="AI524" i="24" s="1"/>
  <c r="BC445" i="19"/>
  <c r="BC309" i="19"/>
  <c r="BD308" i="19"/>
  <c r="AJ311" i="24"/>
  <c r="AQ175" i="17"/>
  <c r="BF358" i="24" s="1"/>
  <c r="BA198" i="1"/>
  <c r="AZ128" i="17"/>
  <c r="AJ314" i="24" s="1"/>
  <c r="BA107" i="24"/>
  <c r="AV117" i="24"/>
  <c r="T231" i="24"/>
  <c r="AB250" i="1"/>
  <c r="T236" i="24" s="1"/>
  <c r="AF246" i="1"/>
  <c r="X232" i="24" s="1"/>
  <c r="AO217" i="17"/>
  <c r="BD396" i="24" s="1"/>
  <c r="AZ395" i="24"/>
  <c r="AK217" i="17"/>
  <c r="AZ396" i="24" s="1"/>
  <c r="AJ219" i="17"/>
  <c r="AB398" i="24" s="1"/>
  <c r="AY349" i="17"/>
  <c r="AI519" i="24" s="1"/>
  <c r="AI495" i="24"/>
  <c r="AJ218" i="17"/>
  <c r="AB397" i="24" s="1"/>
  <c r="AY367" i="17"/>
  <c r="AI537" i="24" s="1"/>
  <c r="AY330" i="17"/>
  <c r="AI501" i="24" s="1"/>
  <c r="AJ216" i="17"/>
  <c r="AJ217" i="17" s="1"/>
  <c r="AB396" i="24" s="1"/>
  <c r="AY325" i="17"/>
  <c r="AE126" i="17"/>
  <c r="AQ172" i="17"/>
  <c r="BF355" i="24" s="1"/>
  <c r="AR92" i="1"/>
  <c r="BG78" i="24" s="1"/>
  <c r="BC432" i="19"/>
  <c r="BD256" i="19"/>
  <c r="BC257" i="19"/>
  <c r="Z331" i="17"/>
  <c r="R501" i="24"/>
  <c r="AA528" i="24"/>
  <c r="AY358" i="17"/>
  <c r="AI528" i="24" s="1"/>
  <c r="AD375" i="17"/>
  <c r="V545" i="24" s="1"/>
  <c r="V540" i="24"/>
  <c r="AH384" i="24"/>
  <c r="AX207" i="17"/>
  <c r="AH389" i="24" s="1"/>
  <c r="AI384" i="24"/>
  <c r="AY207" i="17"/>
  <c r="AI389" i="24" s="1"/>
  <c r="AA35" i="1"/>
  <c r="AC21" i="17"/>
  <c r="U249" i="24" s="1"/>
  <c r="U504" i="24"/>
  <c r="AA242" i="24"/>
  <c r="AI12" i="17"/>
  <c r="AD21" i="17"/>
  <c r="V249" i="24" s="1"/>
  <c r="V504" i="24"/>
  <c r="BC304" i="19"/>
  <c r="BB306" i="19"/>
  <c r="BE592" i="24"/>
  <c r="AQ41" i="19"/>
  <c r="AX160" i="17"/>
  <c r="AH347" i="24" s="1"/>
  <c r="AH532" i="24"/>
  <c r="AD339" i="17"/>
  <c r="V509" i="24" s="1"/>
  <c r="V496" i="24"/>
  <c r="AI486" i="24"/>
  <c r="AY315" i="17"/>
  <c r="AZ558" i="24"/>
  <c r="AK393" i="17"/>
  <c r="AZ563" i="24" s="1"/>
  <c r="AW349" i="17"/>
  <c r="AG519" i="24" s="1"/>
  <c r="AX334" i="17"/>
  <c r="AW367" i="17"/>
  <c r="AG537" i="24" s="1"/>
  <c r="AG495" i="24"/>
  <c r="AW330" i="17"/>
  <c r="AG501" i="24" s="1"/>
  <c r="AW385" i="17"/>
  <c r="AG555" i="24" s="1"/>
  <c r="AH539" i="24"/>
  <c r="AX370" i="17"/>
  <c r="AH540" i="24" s="1"/>
  <c r="AQ42" i="19"/>
  <c r="BE593" i="24"/>
  <c r="AV177" i="24"/>
  <c r="BA167" i="24"/>
  <c r="BB428" i="19"/>
  <c r="AA48" i="1"/>
  <c r="X366" i="24"/>
  <c r="AF179" i="17"/>
  <c r="AQ43" i="19"/>
  <c r="BE594" i="24"/>
  <c r="AI342" i="24"/>
  <c r="AY156" i="17"/>
  <c r="AI343" i="24" s="1"/>
  <c r="W352" i="24"/>
  <c r="AE170" i="17"/>
  <c r="W353" i="24" s="1"/>
  <c r="AE172" i="17"/>
  <c r="W355" i="24" s="1"/>
  <c r="AI539" i="24"/>
  <c r="AY372" i="17"/>
  <c r="AI542" i="24" s="1"/>
  <c r="AY370" i="17"/>
  <c r="Z540" i="24"/>
  <c r="AL371" i="17"/>
  <c r="BA541" i="24" s="1"/>
  <c r="AH371" i="17"/>
  <c r="Z541" i="24" s="1"/>
  <c r="AZ298" i="19"/>
  <c r="AZ297" i="19"/>
  <c r="AJ12" i="17"/>
  <c r="AB242" i="24"/>
  <c r="AN393" i="17"/>
  <c r="Z504" i="24"/>
  <c r="AH335" i="17"/>
  <c r="Z505" i="24" s="1"/>
  <c r="AH21" i="17"/>
  <c r="Z249" i="24" s="1"/>
  <c r="AH463" i="24"/>
  <c r="AX296" i="17"/>
  <c r="AH469" i="24" s="1"/>
  <c r="AI335" i="17"/>
  <c r="AA505" i="24" s="1"/>
  <c r="AI21" i="17"/>
  <c r="AA249" i="24" s="1"/>
  <c r="AA504" i="24"/>
  <c r="W501" i="24"/>
  <c r="AE331" i="17"/>
  <c r="X352" i="24"/>
  <c r="AF173" i="17"/>
  <c r="X356" i="24" s="1"/>
  <c r="AF175" i="17"/>
  <c r="X358" i="24" s="1"/>
  <c r="AF170" i="17"/>
  <c r="X353" i="24" s="1"/>
  <c r="AF172" i="17"/>
  <c r="X355" i="24" s="1"/>
  <c r="AG175" i="17"/>
  <c r="Y358" i="24" s="1"/>
  <c r="AG173" i="17"/>
  <c r="Y356" i="24" s="1"/>
  <c r="AH301" i="24"/>
  <c r="AX115" i="17"/>
  <c r="AH306" i="24" s="1"/>
  <c r="AD331" i="17"/>
  <c r="Q501" i="24"/>
  <c r="Y331" i="17"/>
  <c r="AK21" i="17"/>
  <c r="AZ249" i="24" s="1"/>
  <c r="AZ504" i="24"/>
  <c r="AX274" i="17"/>
  <c r="AH449" i="24" s="1"/>
  <c r="W366" i="24"/>
  <c r="AE179" i="17"/>
  <c r="AE183" i="17" s="1"/>
  <c r="W365" i="24" s="1"/>
  <c r="W522" i="24"/>
  <c r="AE118" i="17"/>
  <c r="AH375" i="17"/>
  <c r="Z545" i="24" s="1"/>
  <c r="AI521" i="24"/>
  <c r="AY352" i="17"/>
  <c r="AY353" i="17" s="1"/>
  <c r="AI523" i="24" s="1"/>
  <c r="AA522" i="24"/>
  <c r="AI118" i="17"/>
  <c r="AI353" i="17"/>
  <c r="AA523" i="24" s="1"/>
  <c r="AI357" i="17"/>
  <c r="AA527" i="24" s="1"/>
  <c r="W496" i="24"/>
  <c r="AE339" i="17"/>
  <c r="W509" i="24" s="1"/>
  <c r="BA211" i="1"/>
  <c r="BA92" i="1" s="1"/>
  <c r="BG54" i="24"/>
  <c r="AX357" i="17"/>
  <c r="AH527" i="24" s="1"/>
  <c r="AH522" i="24"/>
  <c r="AX118" i="17"/>
  <c r="AQ64" i="1"/>
  <c r="BF50" i="24" s="1"/>
  <c r="AN246" i="1"/>
  <c r="AB231" i="24"/>
  <c r="AJ250" i="1"/>
  <c r="AB236" i="24" s="1"/>
  <c r="AJ246" i="1"/>
  <c r="AB232" i="24" s="1"/>
  <c r="AR272" i="17"/>
  <c r="BG447" i="24"/>
  <c r="AH95" i="1"/>
  <c r="AH242" i="1"/>
  <c r="AH231" i="1"/>
  <c r="Z217" i="24" s="1"/>
  <c r="AH234" i="1"/>
  <c r="Z220" i="24" s="1"/>
  <c r="Z199" i="24"/>
  <c r="AR294" i="17"/>
  <c r="BG467" i="24"/>
  <c r="AJ109" i="1"/>
  <c r="AB95" i="24" s="1"/>
  <c r="AB89" i="24"/>
  <c r="BG486" i="24"/>
  <c r="AR315" i="17"/>
  <c r="AB394" i="24"/>
  <c r="AK219" i="17"/>
  <c r="AZ398" i="24" s="1"/>
  <c r="BA190" i="24"/>
  <c r="AL213" i="1"/>
  <c r="AV200" i="24"/>
  <c r="BB241" i="19"/>
  <c r="BC239" i="19"/>
  <c r="AZ167" i="24"/>
  <c r="AU177" i="24"/>
  <c r="AG36" i="17"/>
  <c r="AC36" i="17"/>
  <c r="AF36" i="17"/>
  <c r="AB36" i="17"/>
  <c r="AI39" i="17"/>
  <c r="AE39" i="17"/>
  <c r="AH39" i="17"/>
  <c r="AD39" i="17"/>
  <c r="BA75" i="19"/>
  <c r="BA77" i="19" s="1"/>
  <c r="AQ183" i="17"/>
  <c r="BF365" i="24" s="1"/>
  <c r="BF583" i="24"/>
  <c r="AF33" i="1"/>
  <c r="AF35" i="1" s="1"/>
  <c r="AB47" i="1"/>
  <c r="AB57" i="1" s="1"/>
  <c r="BA8" i="19"/>
  <c r="AZ5" i="19"/>
  <c r="AJ570" i="24"/>
  <c r="T23" i="24"/>
  <c r="AE33" i="1"/>
  <c r="W27" i="24" s="1"/>
  <c r="AW122" i="19"/>
  <c r="AG642" i="24" s="1"/>
  <c r="AQ184" i="17"/>
  <c r="AQ182" i="17"/>
  <c r="BF364" i="24" s="1"/>
  <c r="AQ173" i="17"/>
  <c r="BF356" i="24" s="1"/>
  <c r="AQ154" i="17"/>
  <c r="BF341" i="24" s="1"/>
  <c r="AR202" i="1"/>
  <c r="Z238" i="24"/>
  <c r="AN175" i="17"/>
  <c r="AN170" i="17"/>
  <c r="AN172" i="17"/>
  <c r="AN174" i="17"/>
  <c r="AN185" i="17" s="1"/>
  <c r="AN179" i="17" s="1"/>
  <c r="AN173" i="17"/>
  <c r="J803" i="24"/>
  <c r="R30" i="23"/>
  <c r="J823" i="24" s="1"/>
  <c r="R11" i="23"/>
  <c r="J804" i="24" s="1"/>
  <c r="R30" i="12"/>
  <c r="J895" i="24" s="1"/>
  <c r="R11" i="12"/>
  <c r="J876" i="24" s="1"/>
  <c r="J875" i="24"/>
  <c r="R30" i="20"/>
  <c r="J967" i="24" s="1"/>
  <c r="R11" i="20"/>
  <c r="J948" i="24" s="1"/>
  <c r="J947" i="24"/>
  <c r="AW137" i="19"/>
  <c r="AG656" i="24" s="1"/>
  <c r="AW101" i="19"/>
  <c r="AG641" i="24" s="1"/>
  <c r="AW281" i="19"/>
  <c r="AG693" i="24" s="1"/>
  <c r="AG632" i="24"/>
  <c r="AW211" i="19"/>
  <c r="AG675" i="24" s="1"/>
  <c r="AW100" i="19"/>
  <c r="AG640" i="24" s="1"/>
  <c r="AW61" i="19"/>
  <c r="AG571" i="24"/>
  <c r="AP290" i="17"/>
  <c r="BE464" i="24" s="1"/>
  <c r="BE463" i="24"/>
  <c r="BF177" i="19"/>
  <c r="BE414" i="19"/>
  <c r="BE178" i="19"/>
  <c r="BG603" i="24"/>
  <c r="BA52" i="19"/>
  <c r="AO156" i="17"/>
  <c r="BD343" i="24" s="1"/>
  <c r="BD342" i="24"/>
  <c r="BA202" i="1"/>
  <c r="BG188" i="24"/>
  <c r="AR51" i="19"/>
  <c r="BF602" i="24"/>
  <c r="BA153" i="1"/>
  <c r="BB153" i="1" s="1"/>
  <c r="BG139" i="24"/>
  <c r="BG582" i="24"/>
  <c r="BA30" i="19"/>
  <c r="BA410" i="19" s="1"/>
  <c r="BA155" i="1"/>
  <c r="BB155" i="1" s="1"/>
  <c r="BG141" i="24"/>
  <c r="BA54" i="19"/>
  <c r="BG605" i="24"/>
  <c r="BA146" i="1"/>
  <c r="BB146" i="1" s="1"/>
  <c r="BG132" i="24"/>
  <c r="AP175" i="1"/>
  <c r="BD161" i="24"/>
  <c r="BF431" i="19"/>
  <c r="BG252" i="19"/>
  <c r="BF253" i="19"/>
  <c r="AR65" i="1"/>
  <c r="BG57" i="24"/>
  <c r="AQ23" i="1"/>
  <c r="BF17" i="24" s="1"/>
  <c r="BF687" i="24"/>
  <c r="BG583" i="24"/>
  <c r="BA31" i="19"/>
  <c r="AK583" i="24" s="1"/>
  <c r="BF584" i="24"/>
  <c r="AR32" i="19"/>
  <c r="BA174" i="1"/>
  <c r="BG160" i="24"/>
  <c r="AR53" i="19"/>
  <c r="BF604" i="24"/>
  <c r="O5" i="25"/>
  <c r="O8" i="25" s="1"/>
  <c r="P4" i="25"/>
  <c r="P5" i="25" s="1"/>
  <c r="P8" i="25" s="1"/>
  <c r="J53" i="25"/>
  <c r="J48" i="25"/>
  <c r="J51" i="25"/>
  <c r="BA167" i="1"/>
  <c r="AR170" i="1"/>
  <c r="BG156" i="24" s="1"/>
  <c r="AM5" i="24"/>
  <c r="BC141" i="1"/>
  <c r="AM127" i="24" s="1"/>
  <c r="BD8" i="1"/>
  <c r="BC192" i="1"/>
  <c r="AM178" i="24" s="1"/>
  <c r="AX23" i="18"/>
  <c r="AH739" i="24" s="1"/>
  <c r="AQ128" i="17"/>
  <c r="BF314" i="24" s="1"/>
  <c r="AQ129" i="17"/>
  <c r="BF315" i="24" s="1"/>
  <c r="AQ130" i="17"/>
  <c r="BA125" i="17"/>
  <c r="BC6" i="18"/>
  <c r="AL723" i="24"/>
  <c r="BB4" i="18"/>
  <c r="AR285" i="19"/>
  <c r="BA283" i="19"/>
  <c r="AM588" i="24"/>
  <c r="AR141" i="19"/>
  <c r="BA139" i="19"/>
  <c r="BA164" i="19" s="1"/>
  <c r="AR348" i="19"/>
  <c r="AP292" i="17"/>
  <c r="BE466" i="24" s="1"/>
  <c r="AR275" i="19"/>
  <c r="BG687" i="24" s="1"/>
  <c r="AR350" i="19"/>
  <c r="AQ279" i="19"/>
  <c r="BF691" i="24" s="1"/>
  <c r="AQ276" i="19"/>
  <c r="BF688" i="24" s="1"/>
  <c r="AQ277" i="19"/>
  <c r="BF689" i="24" s="1"/>
  <c r="AQ278" i="19"/>
  <c r="BF690" i="24" s="1"/>
  <c r="BF53" i="1"/>
  <c r="AQ1015" i="24" s="1"/>
  <c r="BG83" i="1"/>
  <c r="AP69" i="24"/>
  <c r="V51" i="18"/>
  <c r="N767" i="24" s="1"/>
  <c r="BF75" i="18"/>
  <c r="AO791" i="24"/>
  <c r="AN778" i="24"/>
  <c r="BE62" i="18"/>
  <c r="AX232" i="17"/>
  <c r="AH410" i="24" s="1"/>
  <c r="AH767" i="24"/>
  <c r="AZ47" i="18"/>
  <c r="AI767" i="24"/>
  <c r="AY232" i="17"/>
  <c r="AI410" i="24" s="1"/>
  <c r="AR762" i="24"/>
  <c r="BI46" i="18"/>
  <c r="AS762" i="24" s="1"/>
  <c r="AD46" i="18"/>
  <c r="U762" i="24"/>
  <c r="AZ77" i="18"/>
  <c r="AJ793" i="24" s="1"/>
  <c r="BA74" i="18"/>
  <c r="AJ790" i="24"/>
  <c r="W64" i="18"/>
  <c r="O780" i="24" s="1"/>
  <c r="X62" i="18"/>
  <c r="O778" i="24"/>
  <c r="W47" i="18"/>
  <c r="O763" i="24" s="1"/>
  <c r="O791" i="24"/>
  <c r="X75" i="18"/>
  <c r="W77" i="18"/>
  <c r="O793" i="24" s="1"/>
  <c r="X63" i="18"/>
  <c r="O779" i="24"/>
  <c r="BB63" i="18"/>
  <c r="BA64" i="18"/>
  <c r="AK780" i="24" s="1"/>
  <c r="AK779" i="24"/>
  <c r="X792" i="24"/>
  <c r="AG76" i="18"/>
  <c r="AC74" i="18"/>
  <c r="T790" i="24"/>
  <c r="AP219" i="17"/>
  <c r="BE398" i="24" s="1"/>
  <c r="AP218" i="17"/>
  <c r="BE397" i="24" s="1"/>
  <c r="AH182" i="17"/>
  <c r="Z364" i="24" s="1"/>
  <c r="AO369" i="17"/>
  <c r="BD539" i="24" s="1"/>
  <c r="W4" i="18"/>
  <c r="X5" i="18"/>
  <c r="AO289" i="17"/>
  <c r="AO291" i="17"/>
  <c r="BD465" i="24" s="1"/>
  <c r="AP370" i="17"/>
  <c r="AP372" i="17"/>
  <c r="BE542" i="24" s="1"/>
  <c r="T6" i="1"/>
  <c r="S5" i="1"/>
  <c r="BD413" i="19"/>
  <c r="BE173" i="19"/>
  <c r="BD174" i="19"/>
  <c r="S5" i="19"/>
  <c r="T6" i="19"/>
  <c r="R26" i="24"/>
  <c r="Z33" i="1"/>
  <c r="AF37" i="1"/>
  <c r="AF40" i="1" s="1"/>
  <c r="X33" i="24" s="1"/>
  <c r="AF30" i="1"/>
  <c r="X24" i="24" s="1"/>
  <c r="AF47" i="1"/>
  <c r="AF125" i="1"/>
  <c r="X23" i="24"/>
  <c r="AF124" i="1"/>
  <c r="X110" i="24" s="1"/>
  <c r="BD320" i="19"/>
  <c r="BC321" i="19"/>
  <c r="BC448" i="19"/>
  <c r="BC444" i="19" s="1"/>
  <c r="AZ165" i="19"/>
  <c r="AZ409" i="19"/>
  <c r="AZ408" i="19" s="1"/>
  <c r="AZ373" i="19" s="1"/>
  <c r="AZ166" i="19"/>
  <c r="AH22" i="24"/>
  <c r="AX32" i="1"/>
  <c r="U111" i="24"/>
  <c r="AC128" i="1"/>
  <c r="U114" i="24" s="1"/>
  <c r="U26" i="24"/>
  <c r="AC33" i="1"/>
  <c r="BB168" i="19"/>
  <c r="BA170" i="19"/>
  <c r="AG33" i="1"/>
  <c r="AG35" i="1" s="1"/>
  <c r="AD33" i="1"/>
  <c r="AD48" i="1" s="1"/>
  <c r="M37" i="25"/>
  <c r="G1326" i="24" s="1"/>
  <c r="G1301" i="24"/>
  <c r="BC33" i="19"/>
  <c r="BB384" i="19"/>
  <c r="BB24" i="1"/>
  <c r="BB35" i="19"/>
  <c r="AL586" i="24" s="1"/>
  <c r="AL585" i="24"/>
  <c r="BA26" i="24"/>
  <c r="AV29" i="24"/>
  <c r="T26" i="24"/>
  <c r="AB33" i="1"/>
  <c r="U39" i="24"/>
  <c r="AC57" i="1"/>
  <c r="AC52" i="1"/>
  <c r="U42" i="24" s="1"/>
  <c r="X642" i="24"/>
  <c r="AF123" i="19"/>
  <c r="X643" i="24" s="1"/>
  <c r="S17" i="23"/>
  <c r="K810" i="24" s="1"/>
  <c r="S17" i="12"/>
  <c r="K882" i="24" s="1"/>
  <c r="S17" i="20"/>
  <c r="K954" i="24" s="1"/>
  <c r="AH184" i="24"/>
  <c r="AZ26" i="24"/>
  <c r="AK33" i="1"/>
  <c r="AU29" i="24"/>
  <c r="N12" i="25"/>
  <c r="AK66" i="24"/>
  <c r="AK18" i="24"/>
  <c r="AF48" i="1"/>
  <c r="AW15" i="1"/>
  <c r="AG12" i="24"/>
  <c r="AW29" i="1"/>
  <c r="Z26" i="24"/>
  <c r="AH33" i="1"/>
  <c r="AG22" i="24"/>
  <c r="AW32" i="1"/>
  <c r="BC255" i="24"/>
  <c r="AZ45" i="17"/>
  <c r="AJ255" i="24" s="1"/>
  <c r="BC251" i="24"/>
  <c r="AZ41" i="17"/>
  <c r="U30" i="24"/>
  <c r="AC11" i="19"/>
  <c r="AC41" i="1"/>
  <c r="U34" i="24" s="1"/>
  <c r="AC38" i="1"/>
  <c r="U31" i="24" s="1"/>
  <c r="Q26" i="24"/>
  <c r="Y33" i="1"/>
  <c r="AU55" i="1"/>
  <c r="AE1021" i="24"/>
  <c r="AE111" i="24"/>
  <c r="AU128" i="1"/>
  <c r="AE114" i="24" s="1"/>
  <c r="AU38" i="1"/>
  <c r="AU90" i="1"/>
  <c r="AE76" i="24" s="1"/>
  <c r="C22" i="32"/>
  <c r="AE30" i="24"/>
  <c r="AU41" i="1"/>
  <c r="AU11" i="19"/>
  <c r="AV43" i="1"/>
  <c r="AF36" i="24" s="1"/>
  <c r="AV40" i="1"/>
  <c r="AF33" i="24" s="1"/>
  <c r="AY122" i="19"/>
  <c r="BC238" i="24"/>
  <c r="AR6" i="17"/>
  <c r="BG238" i="24" s="1"/>
  <c r="AE39" i="24"/>
  <c r="AU52" i="1"/>
  <c r="AE42" i="24" s="1"/>
  <c r="AU57" i="1"/>
  <c r="AJ48" i="1"/>
  <c r="AJ34" i="1"/>
  <c r="AB28" i="24" s="1"/>
  <c r="AB27" i="24"/>
  <c r="AJ35" i="1"/>
  <c r="AB13" i="24"/>
  <c r="AJ47" i="1"/>
  <c r="AJ125" i="1"/>
  <c r="AJ30" i="1"/>
  <c r="AB24" i="24" s="1"/>
  <c r="AJ37" i="1"/>
  <c r="AJ124" i="1"/>
  <c r="AB110" i="24" s="1"/>
  <c r="AB23" i="24"/>
  <c r="AJ123" i="19"/>
  <c r="AB642" i="24"/>
  <c r="AD125" i="1"/>
  <c r="AD124" i="1"/>
  <c r="V110" i="24" s="1"/>
  <c r="AD37" i="1"/>
  <c r="AD40" i="1" s="1"/>
  <c r="V33" i="24" s="1"/>
  <c r="V23" i="24"/>
  <c r="AD30" i="1"/>
  <c r="V24" i="24" s="1"/>
  <c r="AD47" i="1"/>
  <c r="AD123" i="19"/>
  <c r="AD124" i="19" s="1"/>
  <c r="V644" i="24" s="1"/>
  <c r="V642" i="24"/>
  <c r="AL181" i="17"/>
  <c r="BA363" i="24" s="1"/>
  <c r="BA362" i="24"/>
  <c r="Q23" i="24"/>
  <c r="Y124" i="1"/>
  <c r="Q110" i="24" s="1"/>
  <c r="Y30" i="1"/>
  <c r="Q24" i="24" s="1"/>
  <c r="Y37" i="1"/>
  <c r="Y47" i="1"/>
  <c r="Y125" i="1"/>
  <c r="Y123" i="19"/>
  <c r="Q642" i="24"/>
  <c r="AB366" i="24"/>
  <c r="AJ179" i="17"/>
  <c r="AB352" i="24"/>
  <c r="AJ170" i="17"/>
  <c r="AJ172" i="17"/>
  <c r="AB355" i="24" s="1"/>
  <c r="AK175" i="17"/>
  <c r="AZ358" i="24" s="1"/>
  <c r="AK173" i="17"/>
  <c r="AZ356" i="24" s="1"/>
  <c r="V361" i="24"/>
  <c r="AD180" i="17"/>
  <c r="AD182" i="17"/>
  <c r="V364" i="24" s="1"/>
  <c r="AD184" i="17"/>
  <c r="AD183" i="17"/>
  <c r="V365" i="24" s="1"/>
  <c r="AZ362" i="24"/>
  <c r="Z353" i="24"/>
  <c r="AH171" i="17"/>
  <c r="Z354" i="24" s="1"/>
  <c r="AL171" i="17"/>
  <c r="BA354" i="24" s="1"/>
  <c r="AH352" i="24"/>
  <c r="AX172" i="17"/>
  <c r="AH355" i="24" s="1"/>
  <c r="AX170" i="17"/>
  <c r="AH353" i="24" s="1"/>
  <c r="AT52" i="1"/>
  <c r="AD42" i="24" s="1"/>
  <c r="AD39" i="24"/>
  <c r="AT57" i="1"/>
  <c r="AD111" i="24"/>
  <c r="AT128" i="1"/>
  <c r="AD114" i="24" s="1"/>
  <c r="AY328" i="17"/>
  <c r="AI499" i="24" s="1"/>
  <c r="AD30" i="24"/>
  <c r="AT38" i="1"/>
  <c r="AU40" i="1"/>
  <c r="AE33" i="24" s="1"/>
  <c r="AT90" i="1"/>
  <c r="AD76" i="24" s="1"/>
  <c r="AT41" i="1"/>
  <c r="AT11" i="19"/>
  <c r="AU43" i="1"/>
  <c r="AE36" i="24" s="1"/>
  <c r="AT55" i="1"/>
  <c r="AD1021" i="24"/>
  <c r="BA394" i="24"/>
  <c r="AL218" i="17"/>
  <c r="BA397" i="24" s="1"/>
  <c r="AL216" i="17"/>
  <c r="AP217" i="17" s="1"/>
  <c r="BE396" i="24" s="1"/>
  <c r="AL219" i="17"/>
  <c r="BA398" i="24" s="1"/>
  <c r="Z242" i="24"/>
  <c r="AH12" i="17"/>
  <c r="AF129" i="17"/>
  <c r="X315" i="24" s="1"/>
  <c r="AG129" i="17"/>
  <c r="Y315" i="24" s="1"/>
  <c r="AJ126" i="17"/>
  <c r="AN127" i="17" s="1"/>
  <c r="AJ128" i="17"/>
  <c r="AB314" i="24" s="1"/>
  <c r="AG130" i="17"/>
  <c r="AF130" i="17"/>
  <c r="X311" i="24"/>
  <c r="AZ323" i="24"/>
  <c r="AI126" i="17"/>
  <c r="AA312" i="24" s="1"/>
  <c r="W311" i="24"/>
  <c r="AX125" i="17"/>
  <c r="AX126" i="17" s="1"/>
  <c r="AE129" i="17"/>
  <c r="W315" i="24" s="1"/>
  <c r="AI128" i="17"/>
  <c r="AA314" i="24" s="1"/>
  <c r="AE130" i="17"/>
  <c r="X323" i="24"/>
  <c r="W323" i="24"/>
  <c r="V323" i="24"/>
  <c r="AM230" i="17"/>
  <c r="BB408" i="24" s="1"/>
  <c r="AM215" i="17"/>
  <c r="BB399" i="24"/>
  <c r="BC249" i="19"/>
  <c r="BC430" i="19"/>
  <c r="BD248" i="19"/>
  <c r="BA14" i="24"/>
  <c r="AV16" i="24"/>
  <c r="V395" i="24"/>
  <c r="AH217" i="17"/>
  <c r="Z396" i="24" s="1"/>
  <c r="U395" i="24"/>
  <c r="AG217" i="17"/>
  <c r="Y396" i="24" s="1"/>
  <c r="V312" i="24"/>
  <c r="AH127" i="17"/>
  <c r="Z313" i="24" s="1"/>
  <c r="BG109" i="19"/>
  <c r="BF401" i="19"/>
  <c r="BF110" i="19"/>
  <c r="X312" i="24"/>
  <c r="AG311" i="24"/>
  <c r="AY274" i="17"/>
  <c r="AI449" i="24" s="1"/>
  <c r="AI33" i="1"/>
  <c r="AI35" i="1" s="1"/>
  <c r="W312" i="24"/>
  <c r="AC393" i="17"/>
  <c r="U563" i="24" s="1"/>
  <c r="AG280" i="24"/>
  <c r="AW96" i="17"/>
  <c r="AG285" i="24" s="1"/>
  <c r="AW11" i="17"/>
  <c r="AG127" i="17"/>
  <c r="Y313" i="24" s="1"/>
  <c r="U312" i="24"/>
  <c r="AW121" i="1"/>
  <c r="AG107" i="24" s="1"/>
  <c r="AG103" i="24"/>
  <c r="AI124" i="1"/>
  <c r="AA110" i="24" s="1"/>
  <c r="AI125" i="1"/>
  <c r="AI37" i="1"/>
  <c r="AA23" i="24"/>
  <c r="AI30" i="1"/>
  <c r="AA24" i="24" s="1"/>
  <c r="AI47" i="1"/>
  <c r="AY472" i="19"/>
  <c r="AZ464" i="19" s="1"/>
  <c r="AY474" i="19"/>
  <c r="AH632" i="24"/>
  <c r="AX281" i="19"/>
  <c r="AH693" i="24" s="1"/>
  <c r="AX137" i="19"/>
  <c r="AH656" i="24" s="1"/>
  <c r="AX100" i="19"/>
  <c r="AH640" i="24" s="1"/>
  <c r="AX211" i="19"/>
  <c r="AH675" i="24" s="1"/>
  <c r="S30" i="20"/>
  <c r="K967" i="24" s="1"/>
  <c r="K947" i="24"/>
  <c r="S11" i="20"/>
  <c r="K948" i="24" s="1"/>
  <c r="AH13" i="24"/>
  <c r="AI447" i="24"/>
  <c r="AY272" i="17"/>
  <c r="AE124" i="1"/>
  <c r="W110" i="24" s="1"/>
  <c r="W23" i="24"/>
  <c r="AE30" i="1"/>
  <c r="W24" i="24" s="1"/>
  <c r="AE47" i="1"/>
  <c r="AE37" i="1"/>
  <c r="AE125" i="1"/>
  <c r="AI22" i="24"/>
  <c r="AY32" i="1"/>
  <c r="R643" i="24"/>
  <c r="AX367" i="17"/>
  <c r="AH537" i="24" s="1"/>
  <c r="AX328" i="17"/>
  <c r="AH499" i="24" s="1"/>
  <c r="AX349" i="17"/>
  <c r="AH519" i="24" s="1"/>
  <c r="AH495" i="24"/>
  <c r="AX325" i="17"/>
  <c r="AY326" i="17" s="1"/>
  <c r="AI497" i="24" s="1"/>
  <c r="AX330" i="17"/>
  <c r="AY334" i="17"/>
  <c r="AY339" i="17" s="1"/>
  <c r="AI509" i="24" s="1"/>
  <c r="AH550" i="24"/>
  <c r="AX388" i="17"/>
  <c r="AH558" i="24" s="1"/>
  <c r="AH557" i="24"/>
  <c r="R30" i="24"/>
  <c r="Z11" i="19"/>
  <c r="Z38" i="1"/>
  <c r="AD43" i="1"/>
  <c r="V36" i="24" s="1"/>
  <c r="Z41" i="1"/>
  <c r="BD313" i="19"/>
  <c r="BE312" i="19"/>
  <c r="BD446" i="19"/>
  <c r="AA13" i="24"/>
  <c r="AY516" i="19"/>
  <c r="AY511" i="19" s="1"/>
  <c r="AY517" i="19" s="1"/>
  <c r="AY524" i="19"/>
  <c r="S30" i="12"/>
  <c r="K895" i="24" s="1"/>
  <c r="K875" i="24"/>
  <c r="S11" i="12"/>
  <c r="K876" i="24" s="1"/>
  <c r="AG21" i="17"/>
  <c r="Y249" i="24" s="1"/>
  <c r="AK335" i="17"/>
  <c r="AZ505" i="24" s="1"/>
  <c r="AG335" i="17"/>
  <c r="Y505" i="24" s="1"/>
  <c r="Y504" i="24"/>
  <c r="T30" i="20"/>
  <c r="L967" i="24" s="1"/>
  <c r="L947" i="24"/>
  <c r="T11" i="20"/>
  <c r="L948" i="24" s="1"/>
  <c r="AY30" i="1"/>
  <c r="AI24" i="24" s="1"/>
  <c r="AY124" i="1"/>
  <c r="AI110" i="24" s="1"/>
  <c r="AY37" i="1"/>
  <c r="AH44" i="1" s="1"/>
  <c r="AY47" i="1"/>
  <c r="AI23" i="24"/>
  <c r="AY125" i="1"/>
  <c r="AY381" i="17"/>
  <c r="AI551" i="24" s="1"/>
  <c r="AI550" i="24"/>
  <c r="AY388" i="17"/>
  <c r="AI557" i="24"/>
  <c r="AY390" i="17"/>
  <c r="AI560" i="24" s="1"/>
  <c r="R39" i="24"/>
  <c r="Z52" i="1"/>
  <c r="R42" i="24" s="1"/>
  <c r="Z57" i="1"/>
  <c r="BC325" i="19"/>
  <c r="BC326" i="19"/>
  <c r="Y564" i="24"/>
  <c r="AY394" i="17"/>
  <c r="AI564" i="24" s="1"/>
  <c r="Y13" i="24"/>
  <c r="AH571" i="24"/>
  <c r="AX61" i="19"/>
  <c r="K803" i="24"/>
  <c r="S30" i="23"/>
  <c r="K823" i="24" s="1"/>
  <c r="S11" i="23"/>
  <c r="K804" i="24" s="1"/>
  <c r="AE48" i="1"/>
  <c r="AG326" i="17"/>
  <c r="Y497" i="24" s="1"/>
  <c r="Y496" i="24"/>
  <c r="AG339" i="17"/>
  <c r="Y509" i="24" s="1"/>
  <c r="AI632" i="24"/>
  <c r="AY281" i="19"/>
  <c r="AI693" i="24" s="1"/>
  <c r="AY137" i="19"/>
  <c r="AI656" i="24" s="1"/>
  <c r="AY100" i="19"/>
  <c r="AI640" i="24" s="1"/>
  <c r="AY211" i="19"/>
  <c r="AI675" i="24" s="1"/>
  <c r="AI571" i="24"/>
  <c r="AY61" i="19"/>
  <c r="T30" i="23"/>
  <c r="L823" i="24" s="1"/>
  <c r="T11" i="23"/>
  <c r="L804" i="24" s="1"/>
  <c r="L803" i="24"/>
  <c r="AI13" i="24"/>
  <c r="AX385" i="17"/>
  <c r="AH555" i="24" s="1"/>
  <c r="AK389" i="17"/>
  <c r="AZ559" i="24" s="1"/>
  <c r="Y558" i="24"/>
  <c r="AG389" i="17"/>
  <c r="Y559" i="24" s="1"/>
  <c r="R111" i="24"/>
  <c r="Z128" i="1"/>
  <c r="R114" i="24" s="1"/>
  <c r="AI123" i="19"/>
  <c r="AI125" i="19" s="1"/>
  <c r="AA645" i="24" s="1"/>
  <c r="AA642" i="24"/>
  <c r="AY487" i="19"/>
  <c r="AZ479" i="19" s="1"/>
  <c r="AY489" i="19"/>
  <c r="AG37" i="1"/>
  <c r="AG45" i="1" s="1"/>
  <c r="Y37" i="24" s="1"/>
  <c r="AG124" i="1"/>
  <c r="Y110" i="24" s="1"/>
  <c r="Y23" i="24"/>
  <c r="AG30" i="1"/>
  <c r="Y24" i="24" s="1"/>
  <c r="AG47" i="1"/>
  <c r="AG125" i="1"/>
  <c r="AG123" i="19"/>
  <c r="AK124" i="19" s="1"/>
  <c r="AZ644" i="24" s="1"/>
  <c r="Y642" i="24"/>
  <c r="AX47" i="1"/>
  <c r="AX30" i="1"/>
  <c r="AH24" i="24" s="1"/>
  <c r="AX37" i="1"/>
  <c r="AX124" i="1"/>
  <c r="AH110" i="24" s="1"/>
  <c r="AH23" i="24"/>
  <c r="AX125" i="1"/>
  <c r="AH103" i="24"/>
  <c r="AX121" i="1"/>
  <c r="AH107" i="24" s="1"/>
  <c r="AE123" i="19"/>
  <c r="AE124" i="19" s="1"/>
  <c r="W644" i="24" s="1"/>
  <c r="W642" i="24"/>
  <c r="AX122" i="19"/>
  <c r="AG331" i="17"/>
  <c r="U501" i="24"/>
  <c r="AC331" i="17"/>
  <c r="AC339" i="17"/>
  <c r="U509" i="24" s="1"/>
  <c r="U496" i="24"/>
  <c r="T30" i="12"/>
  <c r="L895" i="24" s="1"/>
  <c r="L875" i="24"/>
  <c r="T11" i="12"/>
  <c r="L876" i="24" s="1"/>
  <c r="AI716" i="24"/>
  <c r="AY356" i="19"/>
  <c r="AI717" i="24" s="1"/>
  <c r="AY358" i="19"/>
  <c r="AI719" i="24" s="1"/>
  <c r="AI166" i="24"/>
  <c r="AY181" i="1"/>
  <c r="AI167" i="24" s="1"/>
  <c r="BC186" i="19"/>
  <c r="BD244" i="19"/>
  <c r="BC245" i="19"/>
  <c r="BC429" i="19"/>
  <c r="BC260" i="19"/>
  <c r="BB193" i="19"/>
  <c r="BB192" i="19"/>
  <c r="BA13" i="24"/>
  <c r="AV12" i="24"/>
  <c r="AL34" i="1"/>
  <c r="AL48" i="1"/>
  <c r="BA27" i="24"/>
  <c r="AL35" i="1"/>
  <c r="AV32" i="24" s="1"/>
  <c r="AV30" i="24"/>
  <c r="D13" i="25"/>
  <c r="AL123" i="19"/>
  <c r="AP123" i="19" s="1"/>
  <c r="BA642" i="24"/>
  <c r="AA128" i="1"/>
  <c r="S114" i="24" s="1"/>
  <c r="S111" i="24"/>
  <c r="AH280" i="24"/>
  <c r="AX11" i="17"/>
  <c r="AX92" i="17"/>
  <c r="AH281" i="24" s="1"/>
  <c r="S643" i="24"/>
  <c r="S1021" i="24"/>
  <c r="AA55" i="1"/>
  <c r="D11" i="25"/>
  <c r="AL37" i="1"/>
  <c r="AL40" i="1" s="1"/>
  <c r="AL125" i="1"/>
  <c r="AL30" i="1"/>
  <c r="AL124" i="1"/>
  <c r="AV26" i="24"/>
  <c r="AL47" i="1"/>
  <c r="BA23" i="24"/>
  <c r="AA52" i="1"/>
  <c r="S42" i="24" s="1"/>
  <c r="S39" i="24"/>
  <c r="AA57" i="1"/>
  <c r="S30" i="24"/>
  <c r="BB262" i="19"/>
  <c r="BB261" i="19"/>
  <c r="AX218" i="17"/>
  <c r="AH397" i="24" s="1"/>
  <c r="AH394" i="24"/>
  <c r="AX216" i="17"/>
  <c r="AH395" i="24" s="1"/>
  <c r="AI172" i="17"/>
  <c r="AA355" i="24" s="1"/>
  <c r="AA352" i="24"/>
  <c r="AY169" i="17"/>
  <c r="AJ173" i="17"/>
  <c r="AB356" i="24" s="1"/>
  <c r="AI173" i="17"/>
  <c r="AA356" i="24" s="1"/>
  <c r="AI170" i="17"/>
  <c r="AI175" i="17"/>
  <c r="AA358" i="24" s="1"/>
  <c r="AJ175" i="17"/>
  <c r="AB358" i="24" s="1"/>
  <c r="AM170" i="17"/>
  <c r="AQ171" i="17" s="1"/>
  <c r="BF354" i="24" s="1"/>
  <c r="AM172" i="17"/>
  <c r="BB355" i="24" s="1"/>
  <c r="AA395" i="24"/>
  <c r="AI217" i="17"/>
  <c r="AA396" i="24" s="1"/>
  <c r="AJ312" i="24"/>
  <c r="AY218" i="17"/>
  <c r="AI397" i="24" s="1"/>
  <c r="AI394" i="24"/>
  <c r="AY216" i="17"/>
  <c r="AY240" i="17"/>
  <c r="AI418" i="24" s="1"/>
  <c r="AI417" i="24"/>
  <c r="AY253" i="17"/>
  <c r="AI430" i="24" s="1"/>
  <c r="BB312" i="24"/>
  <c r="AI496" i="24"/>
  <c r="AA366" i="24"/>
  <c r="AI179" i="17"/>
  <c r="AY245" i="17"/>
  <c r="AI422" i="24"/>
  <c r="AH166" i="24"/>
  <c r="AX181" i="1"/>
  <c r="AH167" i="24" s="1"/>
  <c r="AY91" i="17"/>
  <c r="AY96" i="17" s="1"/>
  <c r="AI285" i="24" s="1"/>
  <c r="AI279" i="24"/>
  <c r="AY93" i="17"/>
  <c r="AI282" i="24" s="1"/>
  <c r="AI273" i="24"/>
  <c r="AY85" i="17"/>
  <c r="AI274" i="24" s="1"/>
  <c r="AD25" i="12"/>
  <c r="V890" i="24" s="1"/>
  <c r="U890" i="24"/>
  <c r="C15" i="25"/>
  <c r="AK90" i="1"/>
  <c r="AK99" i="1" s="1"/>
  <c r="AU34" i="24"/>
  <c r="AZ30" i="24"/>
  <c r="AK11" i="19"/>
  <c r="AK38" i="1"/>
  <c r="AK41" i="1"/>
  <c r="AH11" i="19"/>
  <c r="AH38" i="1"/>
  <c r="AH90" i="1"/>
  <c r="AH41" i="1"/>
  <c r="Z30" i="24"/>
  <c r="AH43" i="1"/>
  <c r="Z36" i="24" s="1"/>
  <c r="AH40" i="1"/>
  <c r="Z33" i="24" s="1"/>
  <c r="Z643" i="24"/>
  <c r="AH124" i="19"/>
  <c r="Z644" i="24" s="1"/>
  <c r="AK52" i="1"/>
  <c r="AU43" i="24"/>
  <c r="AK57" i="1"/>
  <c r="AZ39" i="24"/>
  <c r="C36" i="25"/>
  <c r="B1325" i="24" s="1"/>
  <c r="B1300" i="24"/>
  <c r="AH128" i="1"/>
  <c r="Z114" i="24" s="1"/>
  <c r="Z111" i="24"/>
  <c r="AZ643" i="24"/>
  <c r="AK125" i="19"/>
  <c r="AZ645" i="24" s="1"/>
  <c r="AZ110" i="24"/>
  <c r="AU120" i="24"/>
  <c r="Z39" i="24"/>
  <c r="AH57" i="1"/>
  <c r="AH52" i="1"/>
  <c r="Z42" i="24" s="1"/>
  <c r="T39" i="24"/>
  <c r="AU27" i="24"/>
  <c r="AZ24" i="24"/>
  <c r="AB128" i="1"/>
  <c r="T114" i="24" s="1"/>
  <c r="T111" i="24"/>
  <c r="AB11" i="19"/>
  <c r="AB41" i="1"/>
  <c r="T34" i="24" s="1"/>
  <c r="AB38" i="1"/>
  <c r="T31" i="24" s="1"/>
  <c r="AB90" i="1"/>
  <c r="T30" i="24"/>
  <c r="AB248" i="1"/>
  <c r="T234" i="24" s="1"/>
  <c r="AI642" i="24"/>
  <c r="AY123" i="19"/>
  <c r="AK128" i="1"/>
  <c r="AZ111" i="24"/>
  <c r="AU121" i="24"/>
  <c r="H1319" i="24"/>
  <c r="N29" i="25"/>
  <c r="J52" i="25" s="1"/>
  <c r="H1317" i="24"/>
  <c r="N26" i="25"/>
  <c r="J49" i="25" s="1"/>
  <c r="H1313" i="24"/>
  <c r="H1312" i="24"/>
  <c r="E49" i="25"/>
  <c r="M27" i="25"/>
  <c r="G1315" i="24"/>
  <c r="O33" i="25"/>
  <c r="I1322" i="24" s="1"/>
  <c r="O21" i="25"/>
  <c r="I1310" i="24" s="1"/>
  <c r="I1297" i="24"/>
  <c r="N33" i="25"/>
  <c r="H1322" i="24" s="1"/>
  <c r="N21" i="25"/>
  <c r="H1310" i="24" s="1"/>
  <c r="H1297" i="24"/>
  <c r="E1316" i="24"/>
  <c r="E52" i="25"/>
  <c r="G1318" i="24"/>
  <c r="AY213" i="1"/>
  <c r="AI190" i="24"/>
  <c r="AV242" i="1"/>
  <c r="D28" i="32"/>
  <c r="AV99" i="1"/>
  <c r="AF85" i="24" s="1"/>
  <c r="AV231" i="1"/>
  <c r="AF199" i="24"/>
  <c r="AV95" i="1"/>
  <c r="AV234" i="1"/>
  <c r="AF220" i="24" s="1"/>
  <c r="BB469" i="24"/>
  <c r="BB455" i="24"/>
  <c r="BB456" i="24"/>
  <c r="AG242" i="1"/>
  <c r="AG95" i="1"/>
  <c r="AG234" i="1"/>
  <c r="AG231" i="1"/>
  <c r="Y217" i="24" s="1"/>
  <c r="Y199" i="24"/>
  <c r="BB535" i="24"/>
  <c r="BB536" i="24"/>
  <c r="BB534" i="24"/>
  <c r="BB531" i="24"/>
  <c r="BI316" i="19"/>
  <c r="BH447" i="19"/>
  <c r="BH317" i="19"/>
  <c r="BB442" i="24"/>
  <c r="BB446" i="24"/>
  <c r="BB445" i="24"/>
  <c r="AK231" i="1"/>
  <c r="AK242" i="1"/>
  <c r="AZ199" i="24"/>
  <c r="AU209" i="24"/>
  <c r="AK234" i="1"/>
  <c r="AK95" i="1"/>
  <c r="BB460" i="24"/>
  <c r="BB461" i="24"/>
  <c r="BG81" i="1"/>
  <c r="AP67" i="24"/>
  <c r="BB301" i="24"/>
  <c r="BB302" i="24"/>
  <c r="AI242" i="1"/>
  <c r="AA199" i="24"/>
  <c r="AI95" i="1"/>
  <c r="AI234" i="1"/>
  <c r="AA220" i="24" s="1"/>
  <c r="AI231" i="1"/>
  <c r="AA217" i="24" s="1"/>
  <c r="AA11" i="19" l="1"/>
  <c r="AE43" i="1"/>
  <c r="W36" i="24" s="1"/>
  <c r="AC125" i="19"/>
  <c r="U645" i="24" s="1"/>
  <c r="AA38" i="1"/>
  <c r="BG189" i="19"/>
  <c r="BF417" i="19"/>
  <c r="BB75" i="19"/>
  <c r="BB82" i="19"/>
  <c r="BC82" i="19" s="1"/>
  <c r="BD82" i="19" s="1"/>
  <c r="BE82" i="19" s="1"/>
  <c r="BF82" i="19" s="1"/>
  <c r="BG82" i="19" s="1"/>
  <c r="BH82" i="19" s="1"/>
  <c r="BI82" i="19" s="1"/>
  <c r="BB84" i="19"/>
  <c r="BC84" i="19" s="1"/>
  <c r="BD84" i="19" s="1"/>
  <c r="BE84" i="19" s="1"/>
  <c r="BF84" i="19" s="1"/>
  <c r="BG84" i="19" s="1"/>
  <c r="BH84" i="19" s="1"/>
  <c r="BI84" i="19" s="1"/>
  <c r="BB83" i="19"/>
  <c r="BC83" i="19" s="1"/>
  <c r="BD83" i="19" s="1"/>
  <c r="BE83" i="19" s="1"/>
  <c r="BF83" i="19" s="1"/>
  <c r="BG83" i="19" s="1"/>
  <c r="BH83" i="19" s="1"/>
  <c r="BI83" i="19" s="1"/>
  <c r="AV84" i="1"/>
  <c r="AF65" i="24"/>
  <c r="AF1020" i="24"/>
  <c r="AG1017" i="24"/>
  <c r="AW123" i="19"/>
  <c r="BE308" i="19"/>
  <c r="BD445" i="19"/>
  <c r="BD309" i="19"/>
  <c r="BC191" i="19"/>
  <c r="AE35" i="1"/>
  <c r="BD324" i="19"/>
  <c r="BD325" i="19" s="1"/>
  <c r="AY331" i="17"/>
  <c r="Y362" i="24"/>
  <c r="BF181" i="19"/>
  <c r="BE182" i="19"/>
  <c r="BE415" i="19"/>
  <c r="BC416" i="19"/>
  <c r="BC412" i="19" s="1"/>
  <c r="AE34" i="1"/>
  <c r="W28" i="24" s="1"/>
  <c r="AG181" i="17"/>
  <c r="Y363" i="24" s="1"/>
  <c r="AB395" i="24"/>
  <c r="AX375" i="17"/>
  <c r="AH545" i="24" s="1"/>
  <c r="BE256" i="19"/>
  <c r="BD432" i="19"/>
  <c r="BD257" i="19"/>
  <c r="AK624" i="24"/>
  <c r="AI522" i="24"/>
  <c r="AY118" i="17"/>
  <c r="AY357" i="17"/>
  <c r="AI527" i="24" s="1"/>
  <c r="X361" i="24"/>
  <c r="AF183" i="17"/>
  <c r="X365" i="24" s="1"/>
  <c r="AF184" i="17"/>
  <c r="AF180" i="17"/>
  <c r="X362" i="24" s="1"/>
  <c r="AG183" i="17"/>
  <c r="Y365" i="24" s="1"/>
  <c r="AF182" i="17"/>
  <c r="X364" i="24" s="1"/>
  <c r="AG184" i="17"/>
  <c r="BD304" i="19"/>
  <c r="BC306" i="19"/>
  <c r="W361" i="24"/>
  <c r="AE180" i="17"/>
  <c r="W362" i="24" s="1"/>
  <c r="AE182" i="17"/>
  <c r="W364" i="24" s="1"/>
  <c r="AB52" i="1"/>
  <c r="T42" i="24" s="1"/>
  <c r="AX179" i="17"/>
  <c r="AI540" i="24"/>
  <c r="AY375" i="17"/>
  <c r="AI545" i="24" s="1"/>
  <c r="AY371" i="17"/>
  <c r="AI541" i="24" s="1"/>
  <c r="AX21" i="17"/>
  <c r="AH504" i="24"/>
  <c r="AR41" i="19"/>
  <c r="BF592" i="24"/>
  <c r="Y27" i="24"/>
  <c r="AE184" i="17"/>
  <c r="BF594" i="24"/>
  <c r="AR43" i="19"/>
  <c r="AR22" i="19" s="1"/>
  <c r="BG578" i="24" s="1"/>
  <c r="AR42" i="19"/>
  <c r="BF593" i="24"/>
  <c r="AR64" i="1"/>
  <c r="BG50" i="24" s="1"/>
  <c r="Z81" i="24"/>
  <c r="AH101" i="1"/>
  <c r="Z87" i="24" s="1"/>
  <c r="AH103" i="1"/>
  <c r="AL95" i="1"/>
  <c r="AL231" i="1"/>
  <c r="AL234" i="1"/>
  <c r="BA199" i="24"/>
  <c r="AV209" i="24"/>
  <c r="AL242" i="1"/>
  <c r="AH245" i="1"/>
  <c r="Z228" i="24"/>
  <c r="BC241" i="19"/>
  <c r="BD239" i="19"/>
  <c r="AG48" i="1"/>
  <c r="AG34" i="1"/>
  <c r="Y28" i="24" s="1"/>
  <c r="AF34" i="1"/>
  <c r="X28" i="24" s="1"/>
  <c r="X27" i="24"/>
  <c r="AQ215" i="17"/>
  <c r="BF394" i="24" s="1"/>
  <c r="AN215" i="17"/>
  <c r="AZ215" i="17" s="1"/>
  <c r="BB8" i="19"/>
  <c r="BA5" i="19"/>
  <c r="AK570" i="24"/>
  <c r="AJ124" i="19"/>
  <c r="AB644" i="24" s="1"/>
  <c r="AN43" i="1"/>
  <c r="AN40" i="1"/>
  <c r="AK582" i="24"/>
  <c r="BB30" i="19"/>
  <c r="AL582" i="24" s="1"/>
  <c r="AQ158" i="17"/>
  <c r="BF345" i="24" s="1"/>
  <c r="AQ288" i="17"/>
  <c r="BF462" i="24" s="1"/>
  <c r="AQ155" i="17"/>
  <c r="BF342" i="24" s="1"/>
  <c r="BA427" i="19"/>
  <c r="BB31" i="19"/>
  <c r="BC31" i="19" s="1"/>
  <c r="AN171" i="17"/>
  <c r="BC354" i="24" s="1"/>
  <c r="AR171" i="17"/>
  <c r="BG354" i="24" s="1"/>
  <c r="BC353" i="24"/>
  <c r="AJ127" i="17"/>
  <c r="AB313" i="24" s="1"/>
  <c r="AN184" i="17"/>
  <c r="AN183" i="17"/>
  <c r="AN180" i="17"/>
  <c r="AN182" i="17"/>
  <c r="AP6" i="17"/>
  <c r="BE238" i="24" s="1"/>
  <c r="BA238" i="24"/>
  <c r="AL43" i="1"/>
  <c r="BA36" i="24" s="1"/>
  <c r="AD35" i="1"/>
  <c r="AK45" i="1"/>
  <c r="AZ37" i="24" s="1"/>
  <c r="AM127" i="17"/>
  <c r="BB313" i="24" s="1"/>
  <c r="V27" i="24"/>
  <c r="AP371" i="17"/>
  <c r="BE541" i="24" s="1"/>
  <c r="BE540" i="24"/>
  <c r="BG602" i="24"/>
  <c r="BA51" i="19"/>
  <c r="BF414" i="19"/>
  <c r="BF178" i="19"/>
  <c r="BG177" i="19"/>
  <c r="BG604" i="24"/>
  <c r="BA53" i="19"/>
  <c r="BA32" i="19"/>
  <c r="BG584" i="24"/>
  <c r="BG51" i="24"/>
  <c r="BA65" i="1"/>
  <c r="BA71" i="1" s="1"/>
  <c r="BA69" i="1" s="1"/>
  <c r="AK626" i="24"/>
  <c r="BB76" i="19"/>
  <c r="BB74" i="19"/>
  <c r="AX128" i="17"/>
  <c r="AH314" i="24" s="1"/>
  <c r="AO290" i="17"/>
  <c r="BD464" i="24" s="1"/>
  <c r="BD463" i="24"/>
  <c r="AR131" i="19"/>
  <c r="BG650" i="24" s="1"/>
  <c r="BG660" i="24"/>
  <c r="AQ175" i="1"/>
  <c r="BE161" i="24"/>
  <c r="AK605" i="24"/>
  <c r="BA450" i="19"/>
  <c r="AL624" i="24"/>
  <c r="BC75" i="19"/>
  <c r="AP125" i="19"/>
  <c r="BE645" i="24" s="1"/>
  <c r="BE643" i="24"/>
  <c r="BG253" i="19"/>
  <c r="BG431" i="19"/>
  <c r="BH252" i="19"/>
  <c r="AK603" i="24"/>
  <c r="BA419" i="19"/>
  <c r="P29" i="25"/>
  <c r="P26" i="25"/>
  <c r="I1317" i="24"/>
  <c r="O29" i="25"/>
  <c r="I1318" i="24" s="1"/>
  <c r="I1319" i="24"/>
  <c r="I1313" i="24"/>
  <c r="O26" i="25"/>
  <c r="I1315" i="24" s="1"/>
  <c r="I1312" i="24"/>
  <c r="P21" i="25"/>
  <c r="P33" i="25"/>
  <c r="AD34" i="1"/>
  <c r="V28" i="24" s="1"/>
  <c r="BE8" i="1"/>
  <c r="BD5" i="1"/>
  <c r="BD141" i="1"/>
  <c r="AN127" i="24" s="1"/>
  <c r="BD192" i="1"/>
  <c r="AN178" i="24" s="1"/>
  <c r="AN5" i="24"/>
  <c r="AI48" i="1"/>
  <c r="AA1021" i="24" s="1"/>
  <c r="AC130" i="1"/>
  <c r="U116" i="24" s="1"/>
  <c r="BD6" i="18"/>
  <c r="BC4" i="18"/>
  <c r="AM723" i="24"/>
  <c r="BA284" i="19"/>
  <c r="AK696" i="24" s="1"/>
  <c r="BA350" i="19"/>
  <c r="BA285" i="19"/>
  <c r="BA300" i="19"/>
  <c r="AK695" i="24"/>
  <c r="BB283" i="19"/>
  <c r="BE37" i="19"/>
  <c r="BF37" i="19" s="1"/>
  <c r="AN588" i="24"/>
  <c r="BA275" i="19"/>
  <c r="BA332" i="19" s="1"/>
  <c r="AR23" i="1"/>
  <c r="BA140" i="19"/>
  <c r="AK659" i="24" s="1"/>
  <c r="BA348" i="19"/>
  <c r="BA141" i="19"/>
  <c r="BB139" i="19"/>
  <c r="BB164" i="19" s="1"/>
  <c r="AK658" i="24"/>
  <c r="AP373" i="17"/>
  <c r="BE543" i="24" s="1"/>
  <c r="AR276" i="19"/>
  <c r="BG688" i="24" s="1"/>
  <c r="AR279" i="19"/>
  <c r="BG691" i="24" s="1"/>
  <c r="AR278" i="19"/>
  <c r="BG690" i="24" s="1"/>
  <c r="AR277" i="19"/>
  <c r="BG689" i="24" s="1"/>
  <c r="AQ69" i="24"/>
  <c r="BH83" i="1"/>
  <c r="BG53" i="1"/>
  <c r="AR1015" i="24" s="1"/>
  <c r="AZ421" i="19"/>
  <c r="AZ422" i="19" s="1"/>
  <c r="BF62" i="18"/>
  <c r="AO778" i="24"/>
  <c r="BG75" i="18"/>
  <c r="AP791" i="24"/>
  <c r="Y63" i="18"/>
  <c r="P779" i="24"/>
  <c r="W51" i="18"/>
  <c r="O767" i="24" s="1"/>
  <c r="AZ51" i="18"/>
  <c r="AH76" i="18"/>
  <c r="Y792" i="24"/>
  <c r="V762" i="24"/>
  <c r="AE46" i="18"/>
  <c r="BB64" i="18"/>
  <c r="AL780" i="24" s="1"/>
  <c r="BC63" i="18"/>
  <c r="AL779" i="24"/>
  <c r="X77" i="18"/>
  <c r="P793" i="24" s="1"/>
  <c r="P791" i="24"/>
  <c r="Y75" i="18"/>
  <c r="P778" i="24"/>
  <c r="Y62" i="18"/>
  <c r="X64" i="18"/>
  <c r="P780" i="24" s="1"/>
  <c r="BA77" i="18"/>
  <c r="AK793" i="24" s="1"/>
  <c r="AK790" i="24"/>
  <c r="BB74" i="18"/>
  <c r="AJ763" i="24"/>
  <c r="AZ141" i="17"/>
  <c r="AJ325" i="24" s="1"/>
  <c r="U790" i="24"/>
  <c r="AD74" i="18"/>
  <c r="AO372" i="17"/>
  <c r="BD542" i="24" s="1"/>
  <c r="AO370" i="17"/>
  <c r="AR169" i="17"/>
  <c r="AO173" i="17"/>
  <c r="BD356" i="24" s="1"/>
  <c r="AO175" i="17"/>
  <c r="BD358" i="24" s="1"/>
  <c r="Y5" i="18"/>
  <c r="X4" i="18"/>
  <c r="U6" i="18"/>
  <c r="M722" i="24" s="1"/>
  <c r="T5" i="1"/>
  <c r="U6" i="1"/>
  <c r="Q7" i="1"/>
  <c r="AW47" i="1"/>
  <c r="AW30" i="1"/>
  <c r="AG24" i="24" s="1"/>
  <c r="AW124" i="1"/>
  <c r="AG110" i="24" s="1"/>
  <c r="AW125" i="1"/>
  <c r="AG23" i="24"/>
  <c r="AW37" i="1"/>
  <c r="AX40" i="1" s="1"/>
  <c r="AH33" i="24" s="1"/>
  <c r="U6" i="19"/>
  <c r="T5" i="19"/>
  <c r="Q7" i="19"/>
  <c r="I569" i="24" s="1"/>
  <c r="BA643" i="24"/>
  <c r="AA27" i="24"/>
  <c r="AU130" i="1"/>
  <c r="AE116" i="24" s="1"/>
  <c r="BC252" i="24"/>
  <c r="BC253" i="24"/>
  <c r="V17" i="20"/>
  <c r="N954" i="24" s="1"/>
  <c r="V17" i="23"/>
  <c r="N810" i="24" s="1"/>
  <c r="V17" i="12"/>
  <c r="N882" i="24" s="1"/>
  <c r="AK184" i="24"/>
  <c r="AB48" i="1"/>
  <c r="AB34" i="1"/>
  <c r="T28" i="24" s="1"/>
  <c r="AB35" i="1"/>
  <c r="T27" i="24"/>
  <c r="O12" i="25"/>
  <c r="BB198" i="1"/>
  <c r="BB80" i="1"/>
  <c r="AL66" i="24" s="1"/>
  <c r="AL18" i="24"/>
  <c r="AC35" i="1"/>
  <c r="AC34" i="1"/>
  <c r="U28" i="24" s="1"/>
  <c r="U27" i="24"/>
  <c r="AC48" i="1"/>
  <c r="AF43" i="1"/>
  <c r="X36" i="24" s="1"/>
  <c r="AH26" i="24"/>
  <c r="AX33" i="1"/>
  <c r="AF124" i="19"/>
  <c r="X644" i="24" s="1"/>
  <c r="Y35" i="1"/>
  <c r="Q27" i="24"/>
  <c r="Y48" i="1"/>
  <c r="Y34" i="1"/>
  <c r="Q28" i="24" s="1"/>
  <c r="AG26" i="24"/>
  <c r="AW33" i="1"/>
  <c r="AI34" i="1"/>
  <c r="AA28" i="24" s="1"/>
  <c r="U43" i="24"/>
  <c r="AC59" i="1"/>
  <c r="BC384" i="19"/>
  <c r="BC35" i="19"/>
  <c r="AM586" i="24" s="1"/>
  <c r="AM585" i="24"/>
  <c r="BD33" i="19"/>
  <c r="BC24" i="1"/>
  <c r="P12" i="25" s="1"/>
  <c r="P37" i="25" s="1"/>
  <c r="AF128" i="1"/>
  <c r="X111" i="24"/>
  <c r="Z48" i="1"/>
  <c r="Z35" i="1"/>
  <c r="R27" i="24"/>
  <c r="Z34" i="1"/>
  <c r="R28" i="24" s="1"/>
  <c r="BE174" i="19"/>
  <c r="BF173" i="19"/>
  <c r="BE413" i="19"/>
  <c r="AC12" i="19"/>
  <c r="AC14" i="19"/>
  <c r="BA409" i="19"/>
  <c r="BA408" i="19" s="1"/>
  <c r="BA373" i="19" s="1"/>
  <c r="BA166" i="19"/>
  <c r="BA165" i="19"/>
  <c r="AF41" i="1"/>
  <c r="X34" i="24" s="1"/>
  <c r="AF248" i="1"/>
  <c r="X234" i="24" s="1"/>
  <c r="X30" i="24"/>
  <c r="AF38" i="1"/>
  <c r="X31" i="24" s="1"/>
  <c r="AF90" i="1"/>
  <c r="AF11" i="19"/>
  <c r="AJ251" i="24"/>
  <c r="AZ42" i="17"/>
  <c r="AZ44" i="17"/>
  <c r="AH48" i="1"/>
  <c r="AH35" i="1"/>
  <c r="Z27" i="24"/>
  <c r="AH34" i="1"/>
  <c r="Z28" i="24" s="1"/>
  <c r="AG13" i="24"/>
  <c r="X1021" i="24"/>
  <c r="AF55" i="1"/>
  <c r="N37" i="25"/>
  <c r="H1326" i="24" s="1"/>
  <c r="H1301" i="24"/>
  <c r="AK48" i="1"/>
  <c r="AU30" i="24"/>
  <c r="C13" i="25"/>
  <c r="AZ27" i="24"/>
  <c r="AK35" i="1"/>
  <c r="AU32" i="24" s="1"/>
  <c r="AK34" i="1"/>
  <c r="BB170" i="19"/>
  <c r="BC168" i="19"/>
  <c r="BE320" i="19"/>
  <c r="BE324" i="19" s="1"/>
  <c r="BD321" i="19"/>
  <c r="BD448" i="19"/>
  <c r="AF57" i="1"/>
  <c r="AF52" i="1"/>
  <c r="X42" i="24" s="1"/>
  <c r="X39" i="24"/>
  <c r="BC356" i="24"/>
  <c r="AU12" i="19"/>
  <c r="AV13" i="19" s="1"/>
  <c r="AU14" i="19"/>
  <c r="AV15" i="19" s="1"/>
  <c r="AF1017" i="24"/>
  <c r="AE1020" i="24"/>
  <c r="AU59" i="1"/>
  <c r="AE43" i="24"/>
  <c r="AE34" i="24"/>
  <c r="AV42" i="1"/>
  <c r="AF35" i="24" s="1"/>
  <c r="AE31" i="24"/>
  <c r="AV39" i="1"/>
  <c r="AF32" i="24" s="1"/>
  <c r="Q111" i="24"/>
  <c r="Y128" i="1"/>
  <c r="AT130" i="1"/>
  <c r="AD116" i="24" s="1"/>
  <c r="Y52" i="1"/>
  <c r="Q42" i="24" s="1"/>
  <c r="Q39" i="24"/>
  <c r="Y57" i="1"/>
  <c r="Y41" i="1"/>
  <c r="Q30" i="24"/>
  <c r="Y38" i="1"/>
  <c r="Y36" i="1"/>
  <c r="Q29" i="24" s="1"/>
  <c r="AC40" i="1"/>
  <c r="U33" i="24" s="1"/>
  <c r="Y11" i="19"/>
  <c r="AC43" i="1"/>
  <c r="U36" i="24" s="1"/>
  <c r="AJ40" i="1"/>
  <c r="AB33" i="24" s="1"/>
  <c r="AJ43" i="1"/>
  <c r="AB36" i="24" s="1"/>
  <c r="AH361" i="24"/>
  <c r="AX180" i="17"/>
  <c r="AH362" i="24" s="1"/>
  <c r="AX182" i="17"/>
  <c r="AH364" i="24" s="1"/>
  <c r="AH181" i="17"/>
  <c r="Z363" i="24" s="1"/>
  <c r="V362" i="24"/>
  <c r="BC355" i="24"/>
  <c r="BC352" i="24"/>
  <c r="AZ169" i="17"/>
  <c r="AZ170" i="17" s="1"/>
  <c r="BC358" i="24"/>
  <c r="AJ171" i="17"/>
  <c r="AB354" i="24" s="1"/>
  <c r="AB353" i="24"/>
  <c r="AK184" i="17"/>
  <c r="AJ182" i="17"/>
  <c r="AB364" i="24" s="1"/>
  <c r="AK183" i="17"/>
  <c r="AZ365" i="24" s="1"/>
  <c r="AB361" i="24"/>
  <c r="AJ180" i="17"/>
  <c r="AC124" i="19"/>
  <c r="U644" i="24" s="1"/>
  <c r="Q643" i="24"/>
  <c r="AD125" i="19"/>
  <c r="V645" i="24" s="1"/>
  <c r="V643" i="24"/>
  <c r="AD52" i="1"/>
  <c r="V42" i="24" s="1"/>
  <c r="AD57" i="1"/>
  <c r="V39" i="24"/>
  <c r="AD41" i="1"/>
  <c r="V34" i="24" s="1"/>
  <c r="V30" i="24"/>
  <c r="AD38" i="1"/>
  <c r="V31" i="24" s="1"/>
  <c r="AD11" i="19"/>
  <c r="AD128" i="1"/>
  <c r="V114" i="24" s="1"/>
  <c r="V111" i="24"/>
  <c r="AD55" i="1"/>
  <c r="V1021" i="24"/>
  <c r="AB643" i="24"/>
  <c r="AJ38" i="1"/>
  <c r="AN39" i="1" s="1"/>
  <c r="AJ90" i="1"/>
  <c r="AJ41" i="1"/>
  <c r="AN42" i="1" s="1"/>
  <c r="AB30" i="24"/>
  <c r="AJ11" i="19"/>
  <c r="AJ248" i="1"/>
  <c r="AB234" i="24" s="1"/>
  <c r="AB111" i="24"/>
  <c r="AJ128" i="1"/>
  <c r="AB114" i="24" s="1"/>
  <c r="AJ52" i="1"/>
  <c r="AB42" i="24" s="1"/>
  <c r="AB39" i="24"/>
  <c r="AJ57" i="1"/>
  <c r="AB1021" i="24"/>
  <c r="AJ55" i="1"/>
  <c r="AT14" i="19"/>
  <c r="AT12" i="19"/>
  <c r="AU39" i="1"/>
  <c r="AE32" i="24" s="1"/>
  <c r="AD31" i="24"/>
  <c r="AK40" i="1"/>
  <c r="AZ33" i="24" s="1"/>
  <c r="AK43" i="1"/>
  <c r="AZ36" i="24" s="1"/>
  <c r="AD34" i="24"/>
  <c r="AU42" i="1"/>
  <c r="AE35" i="24" s="1"/>
  <c r="AE1017" i="24"/>
  <c r="AD1020" i="24"/>
  <c r="AT59" i="1"/>
  <c r="AD43" i="24"/>
  <c r="AM216" i="17"/>
  <c r="AQ217" i="17" s="1"/>
  <c r="BF396" i="24" s="1"/>
  <c r="BB394" i="24"/>
  <c r="AM219" i="17"/>
  <c r="BB398" i="24" s="1"/>
  <c r="AM218" i="17"/>
  <c r="BB397" i="24" s="1"/>
  <c r="BC313" i="24"/>
  <c r="AB312" i="24"/>
  <c r="BA395" i="24"/>
  <c r="AL217" i="17"/>
  <c r="BA396" i="24" s="1"/>
  <c r="BC428" i="19"/>
  <c r="AI127" i="17"/>
  <c r="AA313" i="24" s="1"/>
  <c r="AH311" i="24"/>
  <c r="AY128" i="17"/>
  <c r="AI314" i="24" s="1"/>
  <c r="AY126" i="17"/>
  <c r="AY127" i="17" s="1"/>
  <c r="AI313" i="24" s="1"/>
  <c r="BG401" i="19"/>
  <c r="BG110" i="19"/>
  <c r="BH109" i="19"/>
  <c r="AG242" i="24"/>
  <c r="AW12" i="17"/>
  <c r="AH312" i="24"/>
  <c r="AH125" i="19"/>
  <c r="Z645" i="24" s="1"/>
  <c r="BD249" i="19"/>
  <c r="BE248" i="19"/>
  <c r="BD430" i="19"/>
  <c r="AE40" i="1"/>
  <c r="W33" i="24" s="1"/>
  <c r="W643" i="24"/>
  <c r="AE125" i="19"/>
  <c r="W645" i="24" s="1"/>
  <c r="AF125" i="19"/>
  <c r="X645" i="24" s="1"/>
  <c r="S66" i="23"/>
  <c r="S66" i="20"/>
  <c r="S66" i="12"/>
  <c r="AX52" i="1"/>
  <c r="AH42" i="24" s="1"/>
  <c r="AX57" i="1"/>
  <c r="AH39" i="24"/>
  <c r="AG57" i="1"/>
  <c r="AG52" i="1"/>
  <c r="Y42" i="24" s="1"/>
  <c r="Y39" i="24"/>
  <c r="AG41" i="1"/>
  <c r="AK42" i="1" s="1"/>
  <c r="AG11" i="19"/>
  <c r="AG44" i="1"/>
  <c r="AG38" i="1"/>
  <c r="AK39" i="1" s="1"/>
  <c r="AG90" i="1"/>
  <c r="AG98" i="1" s="1"/>
  <c r="Y84" i="24" s="1"/>
  <c r="Y30" i="24"/>
  <c r="AG43" i="1"/>
  <c r="Y36" i="24" s="1"/>
  <c r="AG40" i="1"/>
  <c r="Y33" i="24" s="1"/>
  <c r="AA643" i="24"/>
  <c r="AI124" i="19"/>
  <c r="AA644" i="24" s="1"/>
  <c r="AJ125" i="19"/>
  <c r="AB645" i="24" s="1"/>
  <c r="W1021" i="24"/>
  <c r="AE55" i="1"/>
  <c r="AI558" i="24"/>
  <c r="AY389" i="17"/>
  <c r="AI559" i="24" s="1"/>
  <c r="AI39" i="24"/>
  <c r="AY57" i="1"/>
  <c r="AY52" i="1"/>
  <c r="AI42" i="24" s="1"/>
  <c r="T66" i="12"/>
  <c r="T66" i="20"/>
  <c r="T66" i="23"/>
  <c r="AY531" i="19"/>
  <c r="AY526" i="19" s="1"/>
  <c r="AY532" i="19" s="1"/>
  <c r="BE446" i="19"/>
  <c r="BE313" i="19"/>
  <c r="BF312" i="19"/>
  <c r="AH501" i="24"/>
  <c r="AX331" i="17"/>
  <c r="W39" i="24"/>
  <c r="AE57" i="1"/>
  <c r="AE52" i="1"/>
  <c r="W42" i="24" s="1"/>
  <c r="AY393" i="17"/>
  <c r="AI563" i="24" s="1"/>
  <c r="AI44" i="1"/>
  <c r="AY11" i="19"/>
  <c r="AI30" i="24"/>
  <c r="AY90" i="1"/>
  <c r="AI76" i="24" s="1"/>
  <c r="AY43" i="1"/>
  <c r="AI36" i="24" s="1"/>
  <c r="AY41" i="1"/>
  <c r="T13" i="12"/>
  <c r="T13" i="20"/>
  <c r="T13" i="23"/>
  <c r="AY38" i="1"/>
  <c r="G22" i="32"/>
  <c r="P22" i="32"/>
  <c r="AY40" i="1"/>
  <c r="AI33" i="24" s="1"/>
  <c r="AJ44" i="1"/>
  <c r="AY515" i="19"/>
  <c r="AZ508" i="19" s="1"/>
  <c r="R31" i="24"/>
  <c r="AX339" i="17"/>
  <c r="AH509" i="24" s="1"/>
  <c r="AH496" i="24"/>
  <c r="AG55" i="1"/>
  <c r="Y1021" i="24"/>
  <c r="AX123" i="19"/>
  <c r="AH643" i="24" s="1"/>
  <c r="AH642" i="24"/>
  <c r="O22" i="32"/>
  <c r="AX11" i="19"/>
  <c r="S13" i="23"/>
  <c r="S13" i="12"/>
  <c r="AX41" i="1"/>
  <c r="AH34" i="24" s="1"/>
  <c r="S13" i="20"/>
  <c r="AH30" i="24"/>
  <c r="AD44" i="1"/>
  <c r="AX38" i="1"/>
  <c r="AH31" i="24" s="1"/>
  <c r="F22" i="32"/>
  <c r="AX90" i="1"/>
  <c r="AC44" i="1"/>
  <c r="AF44" i="1"/>
  <c r="AG124" i="19"/>
  <c r="Y644" i="24" s="1"/>
  <c r="Y643" i="24"/>
  <c r="AG125" i="19"/>
  <c r="Y645" i="24" s="1"/>
  <c r="AI55" i="1"/>
  <c r="AY128" i="1"/>
  <c r="AI114" i="24" s="1"/>
  <c r="AI111" i="24"/>
  <c r="Z12" i="19"/>
  <c r="Z14" i="19"/>
  <c r="AX393" i="17"/>
  <c r="AH563" i="24" s="1"/>
  <c r="AI26" i="24"/>
  <c r="AY33" i="1"/>
  <c r="W111" i="24"/>
  <c r="AE128" i="1"/>
  <c r="W114" i="24" s="1"/>
  <c r="AA30" i="24"/>
  <c r="AI90" i="1"/>
  <c r="AI94" i="1" s="1"/>
  <c r="AI40" i="1"/>
  <c r="AA33" i="24" s="1"/>
  <c r="AI41" i="1"/>
  <c r="AI38" i="1"/>
  <c r="AI43" i="1"/>
  <c r="AA36" i="24" s="1"/>
  <c r="AI11" i="19"/>
  <c r="AI45" i="1"/>
  <c r="AA37" i="24" s="1"/>
  <c r="AA130" i="1"/>
  <c r="S116" i="24" s="1"/>
  <c r="AX128" i="1"/>
  <c r="AH114" i="24" s="1"/>
  <c r="AH111" i="24"/>
  <c r="AG128" i="1"/>
  <c r="Y114" i="24" s="1"/>
  <c r="Y111" i="24"/>
  <c r="Z130" i="1"/>
  <c r="R116" i="24" s="1"/>
  <c r="Z59" i="1"/>
  <c r="R43" i="24"/>
  <c r="R34" i="24"/>
  <c r="AI504" i="24"/>
  <c r="AY335" i="17"/>
  <c r="AI505" i="24" s="1"/>
  <c r="AY21" i="17"/>
  <c r="W30" i="24"/>
  <c r="AE38" i="1"/>
  <c r="W31" i="24" s="1"/>
  <c r="AE41" i="1"/>
  <c r="W34" i="24" s="1"/>
  <c r="AE11" i="19"/>
  <c r="AE44" i="1"/>
  <c r="AI57" i="1"/>
  <c r="AI52" i="1"/>
  <c r="AA42" i="24" s="1"/>
  <c r="AA39" i="24"/>
  <c r="AA111" i="24"/>
  <c r="AI128" i="1"/>
  <c r="AA114" i="24" s="1"/>
  <c r="BC193" i="19"/>
  <c r="BC192" i="19"/>
  <c r="AL125" i="19"/>
  <c r="BA645" i="24" s="1"/>
  <c r="BA24" i="24"/>
  <c r="AV27" i="24"/>
  <c r="S1020" i="24"/>
  <c r="T1017" i="24"/>
  <c r="D38" i="25"/>
  <c r="C1327" i="24" s="1"/>
  <c r="C1302" i="24"/>
  <c r="D14" i="25"/>
  <c r="AV44" i="24"/>
  <c r="AL55" i="1"/>
  <c r="AV1021" i="24"/>
  <c r="BA1021" i="24" s="1"/>
  <c r="BF1021" i="24" s="1"/>
  <c r="AA14" i="19"/>
  <c r="AA12" i="19"/>
  <c r="S34" i="24"/>
  <c r="D36" i="25"/>
  <c r="C1325" i="24" s="1"/>
  <c r="C1300" i="24"/>
  <c r="AL124" i="19"/>
  <c r="BA644" i="24" s="1"/>
  <c r="S31" i="24"/>
  <c r="S43" i="24"/>
  <c r="AA59" i="1"/>
  <c r="BA39" i="24"/>
  <c r="AL52" i="1"/>
  <c r="AV43" i="24"/>
  <c r="AL57" i="1"/>
  <c r="AV121" i="24"/>
  <c r="BA111" i="24"/>
  <c r="AL128" i="1"/>
  <c r="AL130" i="1" s="1"/>
  <c r="AH242" i="24"/>
  <c r="AX12" i="17"/>
  <c r="BA28" i="24"/>
  <c r="AV31" i="24"/>
  <c r="BD245" i="19"/>
  <c r="BD429" i="19"/>
  <c r="BD428" i="19" s="1"/>
  <c r="BD260" i="19"/>
  <c r="BE244" i="19"/>
  <c r="BD186" i="19"/>
  <c r="BD416" i="19"/>
  <c r="BD412" i="19" s="1"/>
  <c r="BE185" i="19"/>
  <c r="BD191" i="19"/>
  <c r="AV120" i="24"/>
  <c r="BA110" i="24"/>
  <c r="D15" i="25"/>
  <c r="AV34" i="24"/>
  <c r="AL38" i="1"/>
  <c r="AL11" i="19"/>
  <c r="AL90" i="1"/>
  <c r="BA30" i="24"/>
  <c r="AL41" i="1"/>
  <c r="BC261" i="19"/>
  <c r="BC262" i="19"/>
  <c r="AY217" i="17"/>
  <c r="AI396" i="24" s="1"/>
  <c r="AI395" i="24"/>
  <c r="AI171" i="17"/>
  <c r="AA354" i="24" s="1"/>
  <c r="AA353" i="24"/>
  <c r="AM171" i="17"/>
  <c r="BB354" i="24" s="1"/>
  <c r="BB353" i="24"/>
  <c r="AA361" i="24"/>
  <c r="AJ184" i="17"/>
  <c r="AY179" i="17"/>
  <c r="AI184" i="17"/>
  <c r="AI180" i="17"/>
  <c r="AI183" i="17"/>
  <c r="AA365" i="24" s="1"/>
  <c r="AJ183" i="17"/>
  <c r="AB365" i="24" s="1"/>
  <c r="AI182" i="17"/>
  <c r="AA364" i="24" s="1"/>
  <c r="AM180" i="17"/>
  <c r="AQ181" i="17" s="1"/>
  <c r="BF363" i="24" s="1"/>
  <c r="AM182" i="17"/>
  <c r="BB364" i="24" s="1"/>
  <c r="AY92" i="17"/>
  <c r="AI281" i="24" s="1"/>
  <c r="AY11" i="17"/>
  <c r="AI280" i="24"/>
  <c r="AI352" i="24"/>
  <c r="AY172" i="17"/>
  <c r="AI355" i="24" s="1"/>
  <c r="AY170" i="17"/>
  <c r="AZ114" i="24"/>
  <c r="AU124" i="24"/>
  <c r="AH59" i="1"/>
  <c r="Z43" i="24"/>
  <c r="AK59" i="1"/>
  <c r="AZ43" i="24"/>
  <c r="AU53" i="24"/>
  <c r="BA33" i="24"/>
  <c r="AV37" i="24"/>
  <c r="AK130" i="1"/>
  <c r="AB130" i="1"/>
  <c r="T43" i="24"/>
  <c r="AB59" i="1"/>
  <c r="AH130" i="1"/>
  <c r="AH12" i="19"/>
  <c r="AH14" i="19"/>
  <c r="AU35" i="24"/>
  <c r="AZ31" i="24"/>
  <c r="AZ76" i="24"/>
  <c r="AU86" i="24"/>
  <c r="AG643" i="24"/>
  <c r="Z31" i="24"/>
  <c r="AU48" i="24"/>
  <c r="AZ42" i="24"/>
  <c r="Z34" i="24"/>
  <c r="AK12" i="19"/>
  <c r="AK14" i="19"/>
  <c r="AB94" i="1"/>
  <c r="T76" i="24"/>
  <c r="AB98" i="1"/>
  <c r="T84" i="24" s="1"/>
  <c r="AB99" i="1"/>
  <c r="T85" i="24" s="1"/>
  <c r="AU38" i="24"/>
  <c r="AZ34" i="24"/>
  <c r="AI643" i="24"/>
  <c r="AB12" i="19"/>
  <c r="AB14" i="19"/>
  <c r="Z76" i="24"/>
  <c r="AH99" i="1"/>
  <c r="Z85" i="24" s="1"/>
  <c r="AH94" i="1"/>
  <c r="AH98" i="1"/>
  <c r="Z84" i="24" s="1"/>
  <c r="C40" i="25"/>
  <c r="B1329" i="24" s="1"/>
  <c r="B1304" i="24"/>
  <c r="C16" i="25"/>
  <c r="H1318" i="24"/>
  <c r="N27" i="25"/>
  <c r="J50" i="25" s="1"/>
  <c r="H1315" i="24"/>
  <c r="O27" i="25"/>
  <c r="E50" i="25"/>
  <c r="G1316" i="24"/>
  <c r="BB293" i="24"/>
  <c r="AM9" i="18"/>
  <c r="BB292" i="24"/>
  <c r="BB289" i="24"/>
  <c r="BB294" i="24"/>
  <c r="AZ220" i="24"/>
  <c r="AU230" i="24"/>
  <c r="AU238" i="24"/>
  <c r="AZ228" i="24"/>
  <c r="AK245" i="1"/>
  <c r="Y220" i="24"/>
  <c r="AG236" i="1"/>
  <c r="AV236" i="1"/>
  <c r="AF217" i="24"/>
  <c r="AI101" i="1"/>
  <c r="AA87" i="24" s="1"/>
  <c r="AA81" i="24"/>
  <c r="AI103" i="1"/>
  <c r="BB521" i="24"/>
  <c r="BB525" i="24"/>
  <c r="AM118" i="17"/>
  <c r="BB524" i="24"/>
  <c r="AZ217" i="24"/>
  <c r="AU227" i="24"/>
  <c r="BB546" i="24"/>
  <c r="Y81" i="24"/>
  <c r="AG103" i="1"/>
  <c r="AG101" i="1"/>
  <c r="Y87" i="24" s="1"/>
  <c r="AQ67" i="24"/>
  <c r="BH81" i="1"/>
  <c r="BB444" i="24"/>
  <c r="BB443" i="24"/>
  <c r="AG245" i="1"/>
  <c r="Y228" i="24"/>
  <c r="AV94" i="1"/>
  <c r="AF81" i="24"/>
  <c r="AV103" i="1"/>
  <c r="AV101" i="1"/>
  <c r="AF87" i="24" s="1"/>
  <c r="AV98" i="1"/>
  <c r="AF84" i="24" s="1"/>
  <c r="AI245" i="1"/>
  <c r="AM246" i="1" s="1"/>
  <c r="AA228" i="24"/>
  <c r="AK103" i="1"/>
  <c r="AK98" i="1"/>
  <c r="AU91" i="24"/>
  <c r="AK101" i="1"/>
  <c r="AZ81" i="24"/>
  <c r="AK94" i="1"/>
  <c r="AU95" i="24"/>
  <c r="AZ85" i="24"/>
  <c r="BI447" i="19"/>
  <c r="BI317" i="19"/>
  <c r="BB545" i="24"/>
  <c r="BB532" i="24"/>
  <c r="BB533" i="24"/>
  <c r="AF228" i="24"/>
  <c r="AV245" i="1"/>
  <c r="G28" i="32"/>
  <c r="P28" i="32"/>
  <c r="AY242" i="1"/>
  <c r="AY95" i="1"/>
  <c r="AI199" i="24"/>
  <c r="AY231" i="1"/>
  <c r="AY234" i="1"/>
  <c r="AI220" i="24" s="1"/>
  <c r="BG417" i="19" l="1"/>
  <c r="BH189" i="19"/>
  <c r="AU40" i="24"/>
  <c r="BD326" i="19"/>
  <c r="BD444" i="19"/>
  <c r="AU41" i="24"/>
  <c r="AY99" i="1"/>
  <c r="AI85" i="24" s="1"/>
  <c r="AF70" i="24"/>
  <c r="AV85" i="1"/>
  <c r="AG94" i="1"/>
  <c r="BG181" i="19"/>
  <c r="BF415" i="19"/>
  <c r="BF182" i="19"/>
  <c r="BE445" i="19"/>
  <c r="BE309" i="19"/>
  <c r="BF308" i="19"/>
  <c r="BA64" i="1"/>
  <c r="BE432" i="19"/>
  <c r="BE257" i="19"/>
  <c r="BF256" i="19"/>
  <c r="AX124" i="19"/>
  <c r="AH644" i="24" s="1"/>
  <c r="BG592" i="24"/>
  <c r="BA41" i="19"/>
  <c r="BE304" i="19"/>
  <c r="BD306" i="19"/>
  <c r="AD42" i="1"/>
  <c r="V35" i="24" s="1"/>
  <c r="BB410" i="19"/>
  <c r="BG593" i="24"/>
  <c r="BA42" i="19"/>
  <c r="AK593" i="24" s="1"/>
  <c r="BG594" i="24"/>
  <c r="BA43" i="19"/>
  <c r="AK594" i="24" s="1"/>
  <c r="AH249" i="24"/>
  <c r="AL103" i="1"/>
  <c r="BA81" i="24"/>
  <c r="AL101" i="1"/>
  <c r="AV91" i="24"/>
  <c r="AH109" i="1"/>
  <c r="Z95" i="24" s="1"/>
  <c r="Z89" i="24"/>
  <c r="AH246" i="1"/>
  <c r="Z232" i="24" s="1"/>
  <c r="AH248" i="1"/>
  <c r="Z234" i="24" s="1"/>
  <c r="Z231" i="24"/>
  <c r="AH250" i="1"/>
  <c r="Z236" i="24" s="1"/>
  <c r="BA220" i="24"/>
  <c r="AV230" i="24"/>
  <c r="AV238" i="24"/>
  <c r="AL245" i="1"/>
  <c r="BA228" i="24"/>
  <c r="BA217" i="24"/>
  <c r="AV227" i="24"/>
  <c r="BE239" i="19"/>
  <c r="BD241" i="19"/>
  <c r="AQ218" i="17"/>
  <c r="BF397" i="24" s="1"/>
  <c r="AL583" i="24"/>
  <c r="AF39" i="1"/>
  <c r="X32" i="24" s="1"/>
  <c r="AQ219" i="17"/>
  <c r="BF398" i="24" s="1"/>
  <c r="AQ292" i="17"/>
  <c r="BF466" i="24" s="1"/>
  <c r="AN220" i="17"/>
  <c r="AN219" i="17"/>
  <c r="BC398" i="24" s="1"/>
  <c r="AN218" i="17"/>
  <c r="BC397" i="24" s="1"/>
  <c r="AN216" i="17"/>
  <c r="AR215" i="17"/>
  <c r="AO219" i="17"/>
  <c r="BD398" i="24" s="1"/>
  <c r="BC394" i="24"/>
  <c r="AH42" i="1"/>
  <c r="Z35" i="24" s="1"/>
  <c r="AV40" i="24"/>
  <c r="BC8" i="19"/>
  <c r="BB5" i="19"/>
  <c r="AL570" i="24"/>
  <c r="AF42" i="1"/>
  <c r="X35" i="24" s="1"/>
  <c r="BC30" i="19"/>
  <c r="BD30" i="19" s="1"/>
  <c r="AR20" i="19"/>
  <c r="BG576" i="24" s="1"/>
  <c r="AR132" i="19"/>
  <c r="BG651" i="24" s="1"/>
  <c r="AR134" i="19"/>
  <c r="BG653" i="24" s="1"/>
  <c r="AQ289" i="17"/>
  <c r="BF463" i="24" s="1"/>
  <c r="AQ369" i="17"/>
  <c r="BF539" i="24" s="1"/>
  <c r="AQ291" i="17"/>
  <c r="BF465" i="24" s="1"/>
  <c r="AQ156" i="17"/>
  <c r="BF343" i="24" s="1"/>
  <c r="BB427" i="19"/>
  <c r="AR21" i="1"/>
  <c r="BG15" i="24" s="1"/>
  <c r="AZ172" i="17"/>
  <c r="AJ355" i="24" s="1"/>
  <c r="AX43" i="1"/>
  <c r="AH36" i="24" s="1"/>
  <c r="AN181" i="17"/>
  <c r="BC363" i="24" s="1"/>
  <c r="AR181" i="17"/>
  <c r="BG363" i="24" s="1"/>
  <c r="BC362" i="24"/>
  <c r="AU37" i="24"/>
  <c r="AM624" i="24"/>
  <c r="BD75" i="19"/>
  <c r="AK604" i="24"/>
  <c r="BA434" i="19"/>
  <c r="BA169" i="17"/>
  <c r="BA170" i="17" s="1"/>
  <c r="BG352" i="24"/>
  <c r="BA23" i="1"/>
  <c r="BG17" i="24"/>
  <c r="BF161" i="24"/>
  <c r="AR175" i="1"/>
  <c r="AL623" i="24"/>
  <c r="BC74" i="19"/>
  <c r="BA400" i="19"/>
  <c r="BA55" i="19"/>
  <c r="AK602" i="24"/>
  <c r="AO371" i="17"/>
  <c r="BD541" i="24" s="1"/>
  <c r="BD540" i="24"/>
  <c r="BA328" i="19"/>
  <c r="BA329" i="19" s="1"/>
  <c r="AL625" i="24"/>
  <c r="BC76" i="19"/>
  <c r="BH177" i="19"/>
  <c r="BG178" i="19"/>
  <c r="BG414" i="19"/>
  <c r="BH431" i="19"/>
  <c r="BH253" i="19"/>
  <c r="BI252" i="19"/>
  <c r="BA443" i="19"/>
  <c r="BB32" i="19"/>
  <c r="AK584" i="24"/>
  <c r="P27" i="25"/>
  <c r="BE5" i="1"/>
  <c r="AO5" i="24"/>
  <c r="BE192" i="1"/>
  <c r="AO178" i="24" s="1"/>
  <c r="BE141" i="1"/>
  <c r="AO127" i="24" s="1"/>
  <c r="BF8" i="1"/>
  <c r="Y44" i="1"/>
  <c r="BD4" i="18"/>
  <c r="BE6" i="18"/>
  <c r="AN723" i="24"/>
  <c r="AK687" i="24"/>
  <c r="BB285" i="19"/>
  <c r="BB300" i="19"/>
  <c r="BC283" i="19"/>
  <c r="BC285" i="19" s="1"/>
  <c r="BB350" i="19"/>
  <c r="AL695" i="24"/>
  <c r="BA296" i="19"/>
  <c r="BA442" i="19"/>
  <c r="BA302" i="19"/>
  <c r="BA301" i="19"/>
  <c r="AO588" i="24"/>
  <c r="BA278" i="19"/>
  <c r="AK690" i="24" s="1"/>
  <c r="BA287" i="19"/>
  <c r="BA276" i="19"/>
  <c r="AK688" i="24" s="1"/>
  <c r="AK660" i="24"/>
  <c r="BB348" i="19"/>
  <c r="AL658" i="24"/>
  <c r="BC139" i="19"/>
  <c r="BC164" i="19" s="1"/>
  <c r="BB141" i="19"/>
  <c r="AL660" i="24" s="1"/>
  <c r="AR69" i="24"/>
  <c r="BH53" i="1"/>
  <c r="AS1015" i="24" s="1"/>
  <c r="BI83" i="1"/>
  <c r="BH75" i="18"/>
  <c r="AQ791" i="24"/>
  <c r="AP778" i="24"/>
  <c r="BG62" i="18"/>
  <c r="X47" i="18"/>
  <c r="P763" i="24" s="1"/>
  <c r="X51" i="18"/>
  <c r="P767" i="24" s="1"/>
  <c r="AF46" i="18"/>
  <c r="W762" i="24"/>
  <c r="AJ767" i="24"/>
  <c r="AZ232" i="17"/>
  <c r="AJ410" i="24" s="1"/>
  <c r="BC74" i="18"/>
  <c r="BB77" i="18"/>
  <c r="AL793" i="24" s="1"/>
  <c r="AL790" i="24"/>
  <c r="Y77" i="18"/>
  <c r="Q793" i="24" s="1"/>
  <c r="Q791" i="24"/>
  <c r="Z75" i="18"/>
  <c r="Q778" i="24"/>
  <c r="Y64" i="18"/>
  <c r="Q780" i="24" s="1"/>
  <c r="Y47" i="18"/>
  <c r="Z62" i="18"/>
  <c r="BD63" i="18"/>
  <c r="AM779" i="24"/>
  <c r="BC64" i="18"/>
  <c r="AM780" i="24" s="1"/>
  <c r="AI76" i="18"/>
  <c r="Z792" i="24"/>
  <c r="Q779" i="24"/>
  <c r="Z63" i="18"/>
  <c r="AE74" i="18"/>
  <c r="V790" i="24"/>
  <c r="AR179" i="17"/>
  <c r="BG361" i="24" s="1"/>
  <c r="AO183" i="17"/>
  <c r="BD365" i="24" s="1"/>
  <c r="AO184" i="17"/>
  <c r="Z5" i="18"/>
  <c r="Y4" i="18"/>
  <c r="AR175" i="17"/>
  <c r="BG358" i="24" s="1"/>
  <c r="AR172" i="17"/>
  <c r="BG355" i="24" s="1"/>
  <c r="AR173" i="17"/>
  <c r="BG356" i="24" s="1"/>
  <c r="I4" i="24"/>
  <c r="Q140" i="1"/>
  <c r="I126" i="24" s="1"/>
  <c r="Q191" i="1"/>
  <c r="I177" i="24" s="1"/>
  <c r="U5" i="1"/>
  <c r="V6" i="1"/>
  <c r="AU1021" i="24"/>
  <c r="AZ1021" i="24" s="1"/>
  <c r="BE1021" i="24" s="1"/>
  <c r="AU44" i="24"/>
  <c r="AK55" i="1"/>
  <c r="AN585" i="24"/>
  <c r="BD24" i="1"/>
  <c r="BD35" i="19"/>
  <c r="AN586" i="24" s="1"/>
  <c r="BD384" i="19"/>
  <c r="BE33" i="19"/>
  <c r="BD31" i="19"/>
  <c r="AE39" i="1"/>
  <c r="W32" i="24" s="1"/>
  <c r="BD168" i="19"/>
  <c r="BC170" i="19"/>
  <c r="AZ28" i="24"/>
  <c r="AU31" i="24"/>
  <c r="Y1017" i="24"/>
  <c r="X1020" i="24"/>
  <c r="BF413" i="19"/>
  <c r="BF174" i="19"/>
  <c r="BG173" i="19"/>
  <c r="X114" i="24"/>
  <c r="AF130" i="1"/>
  <c r="U1021" i="24"/>
  <c r="AC55" i="1"/>
  <c r="AW128" i="1"/>
  <c r="AG111" i="24"/>
  <c r="AM583" i="24"/>
  <c r="BC427" i="19"/>
  <c r="AC61" i="1"/>
  <c r="U47" i="24" s="1"/>
  <c r="AC79" i="1"/>
  <c r="U45" i="24"/>
  <c r="AC62" i="1"/>
  <c r="U48" i="24" s="1"/>
  <c r="AX35" i="1"/>
  <c r="AX34" i="1"/>
  <c r="AH28" i="24" s="1"/>
  <c r="AH27" i="24"/>
  <c r="AX48" i="1"/>
  <c r="T1021" i="24"/>
  <c r="AB55" i="1"/>
  <c r="BE448" i="19"/>
  <c r="BE444" i="19" s="1"/>
  <c r="BF320" i="19"/>
  <c r="BE321" i="19"/>
  <c r="AZ38" i="17"/>
  <c r="AJ254" i="24"/>
  <c r="AF14" i="19"/>
  <c r="AF15" i="19" s="1"/>
  <c r="AF12" i="19"/>
  <c r="AF13" i="19" s="1"/>
  <c r="R1021" i="24"/>
  <c r="Z55" i="1"/>
  <c r="Q1021" i="24"/>
  <c r="Y55" i="1"/>
  <c r="W17" i="23"/>
  <c r="O810" i="24" s="1"/>
  <c r="W17" i="12"/>
  <c r="O882" i="24" s="1"/>
  <c r="W17" i="20"/>
  <c r="O954" i="24" s="1"/>
  <c r="AL184" i="24"/>
  <c r="AW38" i="1"/>
  <c r="Z44" i="1"/>
  <c r="R13" i="20"/>
  <c r="S28" i="20" s="1"/>
  <c r="K965" i="24" s="1"/>
  <c r="AA44" i="1"/>
  <c r="AG30" i="24"/>
  <c r="R13" i="12"/>
  <c r="E22" i="32"/>
  <c r="R13" i="23"/>
  <c r="S33" i="23" s="1"/>
  <c r="K826" i="24" s="1"/>
  <c r="AB44" i="1"/>
  <c r="AW40" i="1"/>
  <c r="AG33" i="24" s="1"/>
  <c r="AW90" i="1"/>
  <c r="AG76" i="24" s="1"/>
  <c r="AW41" i="1"/>
  <c r="AW43" i="1"/>
  <c r="AG36" i="24" s="1"/>
  <c r="AW11" i="19"/>
  <c r="V6" i="19"/>
  <c r="U5" i="19"/>
  <c r="AF59" i="1"/>
  <c r="X43" i="24"/>
  <c r="BB165" i="19"/>
  <c r="BB409" i="19"/>
  <c r="BB166" i="19"/>
  <c r="C38" i="25"/>
  <c r="B1327" i="24" s="1"/>
  <c r="B1302" i="24"/>
  <c r="C14" i="25"/>
  <c r="Z1021" i="24"/>
  <c r="AH55" i="1"/>
  <c r="AJ252" i="24"/>
  <c r="AZ43" i="17"/>
  <c r="AJ253" i="24" s="1"/>
  <c r="AF94" i="1"/>
  <c r="X76" i="24"/>
  <c r="AF99" i="1"/>
  <c r="X85" i="24" s="1"/>
  <c r="AF98" i="1"/>
  <c r="X84" i="24" s="1"/>
  <c r="BC80" i="1"/>
  <c r="AM66" i="24" s="1"/>
  <c r="AM18" i="24"/>
  <c r="BK24" i="1"/>
  <c r="BC198" i="1"/>
  <c r="AW48" i="1"/>
  <c r="AW34" i="1"/>
  <c r="AG28" i="24" s="1"/>
  <c r="AW35" i="1"/>
  <c r="AG27" i="24"/>
  <c r="O37" i="25"/>
  <c r="I1326" i="24" s="1"/>
  <c r="I1301" i="24"/>
  <c r="R66" i="20"/>
  <c r="AW52" i="1"/>
  <c r="AG42" i="24" s="1"/>
  <c r="AW57" i="1"/>
  <c r="AG39" i="24"/>
  <c r="R66" i="23"/>
  <c r="R66" i="12"/>
  <c r="AD130" i="1"/>
  <c r="V116" i="24" s="1"/>
  <c r="AG130" i="1"/>
  <c r="AG132" i="1" s="1"/>
  <c r="Y118" i="24" s="1"/>
  <c r="AZ144" i="17"/>
  <c r="AU79" i="1"/>
  <c r="AE45" i="24"/>
  <c r="AU62" i="1"/>
  <c r="AE48" i="24" s="1"/>
  <c r="AU61" i="1"/>
  <c r="AE47" i="24" s="1"/>
  <c r="AY124" i="19"/>
  <c r="AI644" i="24" s="1"/>
  <c r="AH39" i="1"/>
  <c r="Z32" i="24" s="1"/>
  <c r="AD39" i="1"/>
  <c r="V32" i="24" s="1"/>
  <c r="AJ130" i="1"/>
  <c r="AB116" i="24" s="1"/>
  <c r="AB31" i="24"/>
  <c r="AJ39" i="1"/>
  <c r="AB32" i="24" s="1"/>
  <c r="Y14" i="19"/>
  <c r="AC15" i="19" s="1"/>
  <c r="Y12" i="19"/>
  <c r="AC13" i="19" s="1"/>
  <c r="Q43" i="24"/>
  <c r="Y59" i="1"/>
  <c r="Y130" i="1"/>
  <c r="Q116" i="24" s="1"/>
  <c r="Q114" i="24"/>
  <c r="AC42" i="1"/>
  <c r="U35" i="24" s="1"/>
  <c r="Q34" i="24"/>
  <c r="AB34" i="24"/>
  <c r="AJ42" i="1"/>
  <c r="AB35" i="24" s="1"/>
  <c r="AI130" i="1"/>
  <c r="AA116" i="24" s="1"/>
  <c r="AZ179" i="17"/>
  <c r="AZ182" i="17" s="1"/>
  <c r="AJ364" i="24" s="1"/>
  <c r="BC365" i="24"/>
  <c r="AO158" i="17"/>
  <c r="BD345" i="24" s="1"/>
  <c r="AC39" i="1"/>
  <c r="U32" i="24" s="1"/>
  <c r="Q31" i="24"/>
  <c r="AU1017" i="24"/>
  <c r="AZ1017" i="24" s="1"/>
  <c r="BE1017" i="24" s="1"/>
  <c r="AB1020" i="24"/>
  <c r="AB43" i="24"/>
  <c r="AJ59" i="1"/>
  <c r="AJ12" i="19"/>
  <c r="AJ14" i="19"/>
  <c r="AJ98" i="1"/>
  <c r="AB84" i="24" s="1"/>
  <c r="AJ99" i="1"/>
  <c r="AB85" i="24" s="1"/>
  <c r="AB76" i="24"/>
  <c r="AJ94" i="1"/>
  <c r="W1017" i="24"/>
  <c r="V1020" i="24"/>
  <c r="AD14" i="19"/>
  <c r="AD15" i="19" s="1"/>
  <c r="AD12" i="19"/>
  <c r="AD13" i="19" s="1"/>
  <c r="AD59" i="1"/>
  <c r="V43" i="24"/>
  <c r="BC361" i="24"/>
  <c r="BC364" i="24"/>
  <c r="AJ181" i="17"/>
  <c r="AB363" i="24" s="1"/>
  <c r="AB362" i="24"/>
  <c r="AJ352" i="24"/>
  <c r="AT61" i="1"/>
  <c r="AD47" i="24" s="1"/>
  <c r="AT79" i="1"/>
  <c r="AD45" i="24"/>
  <c r="AT62" i="1"/>
  <c r="AD48" i="24" s="1"/>
  <c r="AU15" i="19"/>
  <c r="AT15" i="19"/>
  <c r="AL42" i="1"/>
  <c r="AV39" i="24" s="1"/>
  <c r="AT13" i="19"/>
  <c r="AU13" i="19"/>
  <c r="AL39" i="1"/>
  <c r="AV36" i="24" s="1"/>
  <c r="AE42" i="1"/>
  <c r="W35" i="24" s="1"/>
  <c r="AI312" i="24"/>
  <c r="AZ127" i="17"/>
  <c r="AJ313" i="24" s="1"/>
  <c r="AZ218" i="17"/>
  <c r="AJ397" i="24" s="1"/>
  <c r="AZ216" i="17"/>
  <c r="AJ394" i="24"/>
  <c r="AI98" i="1"/>
  <c r="AA84" i="24" s="1"/>
  <c r="AM217" i="17"/>
  <c r="BB396" i="24" s="1"/>
  <c r="BB395" i="24"/>
  <c r="BE430" i="19"/>
  <c r="BE249" i="19"/>
  <c r="BF248" i="19"/>
  <c r="AX130" i="1"/>
  <c r="AH116" i="24" s="1"/>
  <c r="BH110" i="19"/>
  <c r="BI109" i="19"/>
  <c r="BH401" i="19"/>
  <c r="AA31" i="24"/>
  <c r="AI39" i="1"/>
  <c r="AA32" i="24" s="1"/>
  <c r="AY35" i="1"/>
  <c r="AY48" i="1"/>
  <c r="AY34" i="1"/>
  <c r="AI28" i="24" s="1"/>
  <c r="AI27" i="24"/>
  <c r="AH76" i="24"/>
  <c r="S32" i="23"/>
  <c r="K825" i="24" s="1"/>
  <c r="S21" i="23"/>
  <c r="K814" i="24" s="1"/>
  <c r="K806" i="24"/>
  <c r="S18" i="23"/>
  <c r="BF313" i="19"/>
  <c r="BF446" i="19"/>
  <c r="BG312" i="19"/>
  <c r="AG14" i="19"/>
  <c r="AG15" i="19" s="1"/>
  <c r="AG12" i="19"/>
  <c r="AG13" i="19" s="1"/>
  <c r="Y43" i="24"/>
  <c r="AG59" i="1"/>
  <c r="S71" i="12"/>
  <c r="K931" i="24"/>
  <c r="AI59" i="1"/>
  <c r="AA43" i="24"/>
  <c r="Z61" i="1"/>
  <c r="R47" i="24" s="1"/>
  <c r="R45" i="24"/>
  <c r="Z62" i="1"/>
  <c r="R48" i="24" s="1"/>
  <c r="Z79" i="1"/>
  <c r="AA34" i="24"/>
  <c r="AI42" i="1"/>
  <c r="AA35" i="24" s="1"/>
  <c r="S32" i="20"/>
  <c r="K969" i="24" s="1"/>
  <c r="K950" i="24"/>
  <c r="S18" i="20"/>
  <c r="S21" i="20"/>
  <c r="K958" i="24" s="1"/>
  <c r="AX14" i="19"/>
  <c r="AX12" i="19"/>
  <c r="T21" i="20"/>
  <c r="L958" i="24" s="1"/>
  <c r="T18" i="20"/>
  <c r="L950" i="24"/>
  <c r="T32" i="20"/>
  <c r="L969" i="24" s="1"/>
  <c r="T28" i="20"/>
  <c r="L965" i="24" s="1"/>
  <c r="T33" i="20"/>
  <c r="L970" i="24" s="1"/>
  <c r="AY549" i="19"/>
  <c r="L859" i="24"/>
  <c r="T71" i="23"/>
  <c r="AY59" i="1"/>
  <c r="AI43" i="24"/>
  <c r="W1020" i="24"/>
  <c r="X1017" i="24"/>
  <c r="Y76" i="24"/>
  <c r="AG99" i="1"/>
  <c r="Y85" i="24" s="1"/>
  <c r="Y34" i="24"/>
  <c r="AG42" i="1"/>
  <c r="Y35" i="24" s="1"/>
  <c r="S71" i="20"/>
  <c r="K1003" i="24"/>
  <c r="AI12" i="19"/>
  <c r="AI14" i="19"/>
  <c r="AE130" i="1"/>
  <c r="W116" i="24" s="1"/>
  <c r="AA1020" i="24"/>
  <c r="AB1017" i="24"/>
  <c r="AI31" i="24"/>
  <c r="AY39" i="1"/>
  <c r="AI32" i="24" s="1"/>
  <c r="T21" i="12"/>
  <c r="L886" i="24" s="1"/>
  <c r="L878" i="24"/>
  <c r="T32" i="12"/>
  <c r="L897" i="24" s="1"/>
  <c r="T18" i="12"/>
  <c r="T33" i="12"/>
  <c r="L898" i="24" s="1"/>
  <c r="T28" i="12"/>
  <c r="L893" i="24" s="1"/>
  <c r="T71" i="20"/>
  <c r="L1003" i="24"/>
  <c r="Y31" i="24"/>
  <c r="AG39" i="1"/>
  <c r="Y32" i="24" s="1"/>
  <c r="AX196" i="1"/>
  <c r="AX59" i="1"/>
  <c r="AH43" i="24"/>
  <c r="S71" i="23"/>
  <c r="K859" i="24"/>
  <c r="AE12" i="19"/>
  <c r="AE13" i="19" s="1"/>
  <c r="AE14" i="19"/>
  <c r="AE15" i="19" s="1"/>
  <c r="AI249" i="24"/>
  <c r="AA76" i="24"/>
  <c r="AI99" i="1"/>
  <c r="AA85" i="24" s="1"/>
  <c r="AY130" i="1"/>
  <c r="K878" i="24"/>
  <c r="S32" i="12"/>
  <c r="K897" i="24" s="1"/>
  <c r="S18" i="12"/>
  <c r="S21" i="12"/>
  <c r="K886" i="24" s="1"/>
  <c r="Z1017" i="24"/>
  <c r="Y1020" i="24"/>
  <c r="T18" i="23"/>
  <c r="T21" i="23"/>
  <c r="L814" i="24" s="1"/>
  <c r="T32" i="23"/>
  <c r="L825" i="24" s="1"/>
  <c r="L806" i="24"/>
  <c r="T33" i="23"/>
  <c r="L826" i="24" s="1"/>
  <c r="T28" i="23"/>
  <c r="L821" i="24" s="1"/>
  <c r="AI34" i="24"/>
  <c r="AY42" i="1"/>
  <c r="AI35" i="24" s="1"/>
  <c r="AY14" i="19"/>
  <c r="AY12" i="19"/>
  <c r="AE59" i="1"/>
  <c r="W43" i="24"/>
  <c r="BE326" i="19"/>
  <c r="BE325" i="19"/>
  <c r="AY530" i="19"/>
  <c r="AZ523" i="19" s="1"/>
  <c r="T71" i="12"/>
  <c r="L931" i="24"/>
  <c r="C1304" i="24"/>
  <c r="D16" i="25"/>
  <c r="D40" i="25"/>
  <c r="C1329" i="24" s="1"/>
  <c r="AV48" i="24"/>
  <c r="BA42" i="24"/>
  <c r="BA34" i="24"/>
  <c r="AV38" i="24"/>
  <c r="AL14" i="19"/>
  <c r="AL15" i="19" s="1"/>
  <c r="AL12" i="19"/>
  <c r="AL13" i="19" s="1"/>
  <c r="BD193" i="19"/>
  <c r="BD192" i="19"/>
  <c r="BE429" i="19"/>
  <c r="BE245" i="19"/>
  <c r="BF244" i="19"/>
  <c r="BE260" i="19"/>
  <c r="D39" i="25"/>
  <c r="C1328" i="24" s="1"/>
  <c r="C1303" i="24"/>
  <c r="BA31" i="24"/>
  <c r="AV35" i="24"/>
  <c r="BE186" i="19"/>
  <c r="BF185" i="19"/>
  <c r="BE191" i="19"/>
  <c r="BE416" i="19"/>
  <c r="BE412" i="19" s="1"/>
  <c r="BD262" i="19"/>
  <c r="BD261" i="19"/>
  <c r="AL132" i="1"/>
  <c r="AV126" i="24"/>
  <c r="BA116" i="24"/>
  <c r="AL59" i="1"/>
  <c r="BA43" i="24"/>
  <c r="AV53" i="24"/>
  <c r="AA61" i="1"/>
  <c r="S47" i="24" s="1"/>
  <c r="AA79" i="1"/>
  <c r="S45" i="24"/>
  <c r="AA62" i="1"/>
  <c r="S48" i="24" s="1"/>
  <c r="AL94" i="1"/>
  <c r="AL99" i="1"/>
  <c r="AV86" i="24"/>
  <c r="BA76" i="24"/>
  <c r="AL98" i="1"/>
  <c r="AV124" i="24"/>
  <c r="BA114" i="24"/>
  <c r="AW1017" i="24"/>
  <c r="BB1017" i="24" s="1"/>
  <c r="BG1017" i="24" s="1"/>
  <c r="AV51" i="24"/>
  <c r="AV1020" i="24"/>
  <c r="BA1020" i="24" s="1"/>
  <c r="BF1020" i="24" s="1"/>
  <c r="AI361" i="24"/>
  <c r="AY182" i="17"/>
  <c r="AI364" i="24" s="1"/>
  <c r="AY180" i="17"/>
  <c r="AJ353" i="24"/>
  <c r="AZ171" i="17"/>
  <c r="AJ354" i="24" s="1"/>
  <c r="AY12" i="17"/>
  <c r="AI242" i="24"/>
  <c r="AI353" i="24"/>
  <c r="AY171" i="17"/>
  <c r="AI354" i="24" s="1"/>
  <c r="AM181" i="17"/>
  <c r="BB363" i="24" s="1"/>
  <c r="BB362" i="24"/>
  <c r="AA362" i="24"/>
  <c r="AI181" i="17"/>
  <c r="AA363" i="24" s="1"/>
  <c r="AU39" i="24"/>
  <c r="AZ35" i="24"/>
  <c r="Z116" i="24"/>
  <c r="AH132" i="1"/>
  <c r="Z118" i="24" s="1"/>
  <c r="C41" i="25"/>
  <c r="B1330" i="24" s="1"/>
  <c r="B1305" i="24"/>
  <c r="Z80" i="24"/>
  <c r="AH111" i="1"/>
  <c r="Z97" i="24" s="1"/>
  <c r="AH62" i="1"/>
  <c r="Z48" i="24" s="1"/>
  <c r="Z45" i="24"/>
  <c r="AH79" i="1"/>
  <c r="AH61" i="1"/>
  <c r="Z47" i="24" s="1"/>
  <c r="AB111" i="1"/>
  <c r="T97" i="24" s="1"/>
  <c r="T80" i="24"/>
  <c r="BA32" i="24"/>
  <c r="T45" i="24"/>
  <c r="AB79" i="1"/>
  <c r="AB62" i="1"/>
  <c r="T48" i="24" s="1"/>
  <c r="AB61" i="1"/>
  <c r="T47" i="24" s="1"/>
  <c r="T116" i="24"/>
  <c r="AB132" i="1"/>
  <c r="T118" i="24" s="1"/>
  <c r="AZ32" i="24"/>
  <c r="AU36" i="24"/>
  <c r="AU126" i="24"/>
  <c r="AK132" i="1"/>
  <c r="AZ116" i="24"/>
  <c r="AZ45" i="24"/>
  <c r="AK62" i="1"/>
  <c r="AK61" i="1"/>
  <c r="AK79" i="1"/>
  <c r="AU55" i="24"/>
  <c r="H1316" i="24"/>
  <c r="I1316" i="24"/>
  <c r="AY103" i="1"/>
  <c r="AY94" i="1"/>
  <c r="AI81" i="24"/>
  <c r="AY98" i="1"/>
  <c r="AI84" i="24" s="1"/>
  <c r="AY101" i="1"/>
  <c r="AI87" i="24" s="1"/>
  <c r="AV249" i="1"/>
  <c r="AF235" i="24" s="1"/>
  <c r="AV248" i="1"/>
  <c r="AF234" i="24" s="1"/>
  <c r="AV250" i="1"/>
  <c r="AF236" i="24" s="1"/>
  <c r="AF231" i="24"/>
  <c r="AU97" i="24"/>
  <c r="AZ87" i="24"/>
  <c r="AI246" i="1"/>
  <c r="AA232" i="24" s="1"/>
  <c r="AA231" i="24"/>
  <c r="AI250" i="1"/>
  <c r="AA236" i="24" s="1"/>
  <c r="AI248" i="1"/>
  <c r="AA234" i="24" s="1"/>
  <c r="AF89" i="24"/>
  <c r="AV109" i="1"/>
  <c r="AF95" i="24" s="1"/>
  <c r="AI217" i="24"/>
  <c r="AY245" i="1"/>
  <c r="AI228" i="24"/>
  <c r="AG246" i="1"/>
  <c r="Y232" i="24" s="1"/>
  <c r="AG250" i="1"/>
  <c r="Y236" i="24" s="1"/>
  <c r="AG248" i="1"/>
  <c r="Y234" i="24" s="1"/>
  <c r="Y231" i="24"/>
  <c r="AI109" i="1"/>
  <c r="AA95" i="24" s="1"/>
  <c r="AA89" i="24"/>
  <c r="AW233" i="1"/>
  <c r="AG219" i="24" s="1"/>
  <c r="AF222" i="24"/>
  <c r="AV237" i="1"/>
  <c r="AF223" i="24" s="1"/>
  <c r="BB307" i="24"/>
  <c r="AK111" i="1"/>
  <c r="AZ80" i="24"/>
  <c r="AU90" i="24"/>
  <c r="AU94" i="24"/>
  <c r="AZ84" i="24"/>
  <c r="AF80" i="24"/>
  <c r="AV111" i="1"/>
  <c r="AF97" i="24" s="1"/>
  <c r="AK248" i="1"/>
  <c r="AK250" i="1"/>
  <c r="AZ231" i="24"/>
  <c r="AK246" i="1"/>
  <c r="AU241" i="24"/>
  <c r="BB306" i="24"/>
  <c r="BB291" i="24"/>
  <c r="BB290" i="24"/>
  <c r="AU99" i="24"/>
  <c r="AK109" i="1"/>
  <c r="AZ89" i="24"/>
  <c r="AR67" i="24"/>
  <c r="BI81" i="1"/>
  <c r="Y89" i="24"/>
  <c r="AG109" i="1"/>
  <c r="Y95" i="24" s="1"/>
  <c r="BB522" i="24"/>
  <c r="BB523" i="24"/>
  <c r="BB725" i="24"/>
  <c r="Y80" i="24"/>
  <c r="AG111" i="1"/>
  <c r="Y97" i="24" s="1"/>
  <c r="AI111" i="1"/>
  <c r="AA97" i="24" s="1"/>
  <c r="AA80" i="24"/>
  <c r="AG237" i="1"/>
  <c r="Y223" i="24" s="1"/>
  <c r="AH233" i="1"/>
  <c r="Y222" i="24"/>
  <c r="BB408" i="19" l="1"/>
  <c r="BB373" i="19" s="1"/>
  <c r="BI189" i="19"/>
  <c r="BI417" i="19" s="1"/>
  <c r="BH417" i="19"/>
  <c r="BF324" i="19"/>
  <c r="D25" i="32"/>
  <c r="D26" i="32" s="1"/>
  <c r="AF71" i="24"/>
  <c r="BF309" i="19"/>
  <c r="BG308" i="19"/>
  <c r="BF445" i="19"/>
  <c r="BG415" i="19"/>
  <c r="BH181" i="19"/>
  <c r="BG182" i="19"/>
  <c r="BE428" i="19"/>
  <c r="BG256" i="19"/>
  <c r="BF432" i="19"/>
  <c r="BF257" i="19"/>
  <c r="AK592" i="24"/>
  <c r="BA44" i="19"/>
  <c r="BF304" i="19"/>
  <c r="BE306" i="19"/>
  <c r="BA87" i="24"/>
  <c r="AV97" i="24"/>
  <c r="AV241" i="24"/>
  <c r="BA231" i="24"/>
  <c r="AL250" i="1"/>
  <c r="AL246" i="1"/>
  <c r="AL248" i="1"/>
  <c r="AV99" i="24"/>
  <c r="BA89" i="24"/>
  <c r="AL109" i="1"/>
  <c r="AH13" i="19"/>
  <c r="S28" i="23"/>
  <c r="K821" i="24" s="1"/>
  <c r="BF239" i="19"/>
  <c r="BE241" i="19"/>
  <c r="AQ290" i="17"/>
  <c r="BF464" i="24" s="1"/>
  <c r="AQ370" i="17"/>
  <c r="AQ371" i="17" s="1"/>
  <c r="BF541" i="24" s="1"/>
  <c r="AN217" i="17"/>
  <c r="BC396" i="24" s="1"/>
  <c r="AR217" i="17"/>
  <c r="BG396" i="24" s="1"/>
  <c r="BC395" i="24"/>
  <c r="BG394" i="24"/>
  <c r="AR218" i="17"/>
  <c r="BG397" i="24" s="1"/>
  <c r="BA215" i="17"/>
  <c r="BB215" i="17" s="1"/>
  <c r="AR219" i="17"/>
  <c r="BG398" i="24" s="1"/>
  <c r="AN230" i="17"/>
  <c r="BC399" i="24"/>
  <c r="BC5" i="19"/>
  <c r="BD8" i="19"/>
  <c r="AM570" i="24"/>
  <c r="AM582" i="24"/>
  <c r="BC410" i="19"/>
  <c r="BA452" i="19"/>
  <c r="BA449" i="19" s="1"/>
  <c r="AQ372" i="17"/>
  <c r="BF542" i="24" s="1"/>
  <c r="AQ373" i="17"/>
  <c r="BF543" i="24" s="1"/>
  <c r="BA330" i="19"/>
  <c r="BA441" i="19"/>
  <c r="BA375" i="19" s="1"/>
  <c r="AR154" i="17"/>
  <c r="BG341" i="24" s="1"/>
  <c r="BA172" i="17"/>
  <c r="AK355" i="24" s="1"/>
  <c r="Y116" i="24"/>
  <c r="BI431" i="19"/>
  <c r="BI253" i="19"/>
  <c r="BH414" i="19"/>
  <c r="BH178" i="19"/>
  <c r="BI177" i="19"/>
  <c r="AM623" i="24"/>
  <c r="BD74" i="19"/>
  <c r="AN624" i="24"/>
  <c r="BE75" i="19"/>
  <c r="BB443" i="19"/>
  <c r="AL584" i="24"/>
  <c r="BC32" i="19"/>
  <c r="AM625" i="24"/>
  <c r="BD76" i="19"/>
  <c r="BA56" i="19"/>
  <c r="AK607" i="24" s="1"/>
  <c r="BA364" i="19"/>
  <c r="BA366" i="19"/>
  <c r="BA58" i="19"/>
  <c r="AK609" i="24" s="1"/>
  <c r="BB55" i="19"/>
  <c r="AK606" i="24"/>
  <c r="BA550" i="19"/>
  <c r="BA175" i="1"/>
  <c r="BB175" i="1" s="1"/>
  <c r="BG161" i="24"/>
  <c r="S33" i="20"/>
  <c r="K970" i="24" s="1"/>
  <c r="AI132" i="1"/>
  <c r="AA118" i="24" s="1"/>
  <c r="AJ15" i="19"/>
  <c r="BF5" i="1"/>
  <c r="AP5" i="24"/>
  <c r="BG8" i="1"/>
  <c r="BF192" i="1"/>
  <c r="AP178" i="24" s="1"/>
  <c r="BF141" i="1"/>
  <c r="AP127" i="24" s="1"/>
  <c r="AK15" i="19"/>
  <c r="AZ180" i="17"/>
  <c r="AZ181" i="17" s="1"/>
  <c r="AJ363" i="24" s="1"/>
  <c r="BF6" i="18"/>
  <c r="BE4" i="18"/>
  <c r="AO723" i="24"/>
  <c r="BA297" i="19"/>
  <c r="BA298" i="19"/>
  <c r="AM695" i="24"/>
  <c r="BC300" i="19"/>
  <c r="BC350" i="19"/>
  <c r="BD283" i="19"/>
  <c r="BD285" i="19" s="1"/>
  <c r="BB442" i="19"/>
  <c r="BB301" i="19"/>
  <c r="BB302" i="19"/>
  <c r="BB296" i="19"/>
  <c r="AP588" i="24"/>
  <c r="BA290" i="19"/>
  <c r="AK701" i="24" s="1"/>
  <c r="BA288" i="19"/>
  <c r="AK699" i="24" s="1"/>
  <c r="BB287" i="19"/>
  <c r="AK698" i="24"/>
  <c r="BC141" i="19"/>
  <c r="BC348" i="19"/>
  <c r="AM658" i="24"/>
  <c r="BD139" i="19"/>
  <c r="BD141" i="19" s="1"/>
  <c r="AN660" i="24" s="1"/>
  <c r="BA179" i="17"/>
  <c r="BA171" i="17"/>
  <c r="AK354" i="24" s="1"/>
  <c r="AK353" i="24"/>
  <c r="BB171" i="17"/>
  <c r="AL354" i="24" s="1"/>
  <c r="AS69" i="24"/>
  <c r="BI53" i="1"/>
  <c r="AT1015" i="24" s="1"/>
  <c r="AQ778" i="24"/>
  <c r="BH62" i="18"/>
  <c r="BI75" i="18"/>
  <c r="AS791" i="24" s="1"/>
  <c r="AR791" i="24"/>
  <c r="AZ154" i="17"/>
  <c r="AZ157" i="17" s="1"/>
  <c r="AJ344" i="24" s="1"/>
  <c r="AA63" i="18"/>
  <c r="R779" i="24"/>
  <c r="Z64" i="18"/>
  <c r="AA62" i="18"/>
  <c r="R778" i="24"/>
  <c r="Q763" i="24"/>
  <c r="Y141" i="17"/>
  <c r="AM790" i="24"/>
  <c r="BD74" i="18"/>
  <c r="BC77" i="18"/>
  <c r="AM793" i="24" s="1"/>
  <c r="AG46" i="18"/>
  <c r="X762" i="24"/>
  <c r="Y51" i="18"/>
  <c r="AA792" i="24"/>
  <c r="AJ76" i="18"/>
  <c r="AN779" i="24"/>
  <c r="BE63" i="18"/>
  <c r="BD64" i="18"/>
  <c r="AN780" i="24" s="1"/>
  <c r="R791" i="24"/>
  <c r="Z77" i="18"/>
  <c r="R793" i="24" s="1"/>
  <c r="AA75" i="18"/>
  <c r="BC328" i="24"/>
  <c r="W790" i="24"/>
  <c r="AF74" i="18"/>
  <c r="BC341" i="24"/>
  <c r="AR184" i="17"/>
  <c r="AR182" i="17"/>
  <c r="BG364" i="24" s="1"/>
  <c r="AR183" i="17"/>
  <c r="BG365" i="24" s="1"/>
  <c r="AA5" i="18"/>
  <c r="Z4" i="18"/>
  <c r="V5" i="1"/>
  <c r="W6" i="1"/>
  <c r="BC332" i="24"/>
  <c r="BC333" i="24"/>
  <c r="AN12" i="18"/>
  <c r="BC728" i="24" s="1"/>
  <c r="BC366" i="24"/>
  <c r="BC331" i="24"/>
  <c r="AW196" i="1"/>
  <c r="AG43" i="24"/>
  <c r="AW59" i="1"/>
  <c r="BC166" i="19"/>
  <c r="BC409" i="19"/>
  <c r="BC165" i="19"/>
  <c r="AW12" i="19"/>
  <c r="AW13" i="19" s="1"/>
  <c r="AW14" i="19"/>
  <c r="AW15" i="19" s="1"/>
  <c r="R32" i="20"/>
  <c r="J969" i="24" s="1"/>
  <c r="R28" i="20"/>
  <c r="J965" i="24" s="1"/>
  <c r="J950" i="24"/>
  <c r="R21" i="20"/>
  <c r="J958" i="24" s="1"/>
  <c r="R18" i="20"/>
  <c r="AZ39" i="17"/>
  <c r="U1017" i="24"/>
  <c r="T1020" i="24"/>
  <c r="U65" i="24"/>
  <c r="AC84" i="1"/>
  <c r="U1020" i="24"/>
  <c r="V1017" i="24"/>
  <c r="X116" i="24"/>
  <c r="AF132" i="1"/>
  <c r="X118" i="24" s="1"/>
  <c r="BE24" i="1"/>
  <c r="BE35" i="19"/>
  <c r="AO586" i="24" s="1"/>
  <c r="BF33" i="19"/>
  <c r="AO585" i="24"/>
  <c r="BE384" i="19"/>
  <c r="BE30" i="19"/>
  <c r="BE31" i="19"/>
  <c r="BD80" i="1"/>
  <c r="AN66" i="24" s="1"/>
  <c r="AN18" i="24"/>
  <c r="BD198" i="1"/>
  <c r="J878" i="24"/>
  <c r="R28" i="12"/>
  <c r="J893" i="24" s="1"/>
  <c r="R18" i="12"/>
  <c r="R21" i="12"/>
  <c r="J886" i="24" s="1"/>
  <c r="R32" i="12"/>
  <c r="J897" i="24" s="1"/>
  <c r="AJ13" i="19"/>
  <c r="J931" i="24"/>
  <c r="R71" i="12"/>
  <c r="AW55" i="1"/>
  <c r="AG1021" i="24"/>
  <c r="X80" i="24"/>
  <c r="AF111" i="1"/>
  <c r="X97" i="24" s="1"/>
  <c r="AF61" i="1"/>
  <c r="X47" i="24" s="1"/>
  <c r="AF79" i="1"/>
  <c r="AF62" i="1"/>
  <c r="X48" i="24" s="1"/>
  <c r="X45" i="24"/>
  <c r="AW42" i="1"/>
  <c r="AG35" i="24" s="1"/>
  <c r="AX42" i="1"/>
  <c r="AH35" i="24" s="1"/>
  <c r="AG34" i="24"/>
  <c r="AG31" i="24"/>
  <c r="AX39" i="1"/>
  <c r="AH32" i="24" s="1"/>
  <c r="AW39" i="1"/>
  <c r="AG32" i="24" s="1"/>
  <c r="R1017" i="24"/>
  <c r="Q1020" i="24"/>
  <c r="S1017" i="24"/>
  <c r="R1020" i="24"/>
  <c r="BF448" i="19"/>
  <c r="BF444" i="19" s="1"/>
  <c r="BF321" i="19"/>
  <c r="BG320" i="19"/>
  <c r="BG324" i="19" s="1"/>
  <c r="AH1021" i="24"/>
  <c r="AX55" i="1"/>
  <c r="BG413" i="19"/>
  <c r="BG174" i="19"/>
  <c r="BH173" i="19"/>
  <c r="AN583" i="24"/>
  <c r="BD427" i="19"/>
  <c r="Z1020" i="24"/>
  <c r="AA1017" i="24"/>
  <c r="AV1017" i="24"/>
  <c r="BA1017" i="24" s="1"/>
  <c r="BF1017" i="24" s="1"/>
  <c r="AU1020" i="24"/>
  <c r="AZ1020" i="24" s="1"/>
  <c r="BE1020" i="24" s="1"/>
  <c r="AU51" i="24"/>
  <c r="AY13" i="19"/>
  <c r="S28" i="12"/>
  <c r="K893" i="24" s="1"/>
  <c r="J859" i="24"/>
  <c r="R71" i="23"/>
  <c r="R71" i="20"/>
  <c r="J1003" i="24"/>
  <c r="X17" i="12"/>
  <c r="P882" i="24" s="1"/>
  <c r="AM184" i="24"/>
  <c r="X17" i="20"/>
  <c r="P954" i="24" s="1"/>
  <c r="X17" i="23"/>
  <c r="P810" i="24" s="1"/>
  <c r="C39" i="25"/>
  <c r="B1328" i="24" s="1"/>
  <c r="B1303" i="24"/>
  <c r="S33" i="12"/>
  <c r="K898" i="24" s="1"/>
  <c r="V5" i="19"/>
  <c r="W6" i="19"/>
  <c r="R21" i="23"/>
  <c r="J814" i="24" s="1"/>
  <c r="R28" i="23"/>
  <c r="J821" i="24" s="1"/>
  <c r="R18" i="23"/>
  <c r="J806" i="24"/>
  <c r="AG114" i="24"/>
  <c r="AW130" i="1"/>
  <c r="BE168" i="19"/>
  <c r="BD170" i="19"/>
  <c r="BD410" i="19"/>
  <c r="AN582" i="24"/>
  <c r="AX132" i="1"/>
  <c r="AH118" i="24" s="1"/>
  <c r="AJ132" i="1"/>
  <c r="AB118" i="24" s="1"/>
  <c r="BC345" i="24"/>
  <c r="AO292" i="17"/>
  <c r="BD466" i="24" s="1"/>
  <c r="AE65" i="24"/>
  <c r="AU84" i="1"/>
  <c r="BC343" i="24"/>
  <c r="AY15" i="19"/>
  <c r="AZ148" i="17"/>
  <c r="AJ332" i="24" s="1"/>
  <c r="AJ328" i="24"/>
  <c r="AZ145" i="17"/>
  <c r="AH15" i="19"/>
  <c r="AJ341" i="24"/>
  <c r="AZ155" i="17"/>
  <c r="AB80" i="24"/>
  <c r="AJ111" i="1"/>
  <c r="AB97" i="24" s="1"/>
  <c r="Y62" i="1"/>
  <c r="Q48" i="24" s="1"/>
  <c r="Q45" i="24"/>
  <c r="Y61" i="1"/>
  <c r="Q47" i="24" s="1"/>
  <c r="Y79" i="1"/>
  <c r="AJ361" i="24"/>
  <c r="AK352" i="24"/>
  <c r="BB169" i="17"/>
  <c r="V45" i="24"/>
  <c r="AD79" i="1"/>
  <c r="AD62" i="1"/>
  <c r="V48" i="24" s="1"/>
  <c r="AD61" i="1"/>
  <c r="V47" i="24" s="1"/>
  <c r="AJ61" i="1"/>
  <c r="AB47" i="24" s="1"/>
  <c r="AJ79" i="1"/>
  <c r="AJ62" i="1"/>
  <c r="AB48" i="24" s="1"/>
  <c r="AB45" i="24"/>
  <c r="BA35" i="24"/>
  <c r="AT84" i="1"/>
  <c r="AD65" i="24"/>
  <c r="AJ395" i="24"/>
  <c r="AZ217" i="17"/>
  <c r="AJ396" i="24" s="1"/>
  <c r="BI401" i="19"/>
  <c r="BI110" i="19"/>
  <c r="BG248" i="19"/>
  <c r="BF249" i="19"/>
  <c r="BF430" i="19"/>
  <c r="T22" i="23"/>
  <c r="L815" i="24" s="1"/>
  <c r="L811" i="24"/>
  <c r="T19" i="23"/>
  <c r="L812" i="24" s="1"/>
  <c r="K883" i="24"/>
  <c r="S22" i="12"/>
  <c r="K887" i="24" s="1"/>
  <c r="S19" i="12"/>
  <c r="K884" i="24" s="1"/>
  <c r="K864" i="24"/>
  <c r="S72" i="23"/>
  <c r="K865" i="24" s="1"/>
  <c r="R65" i="24"/>
  <c r="Z84" i="1"/>
  <c r="BG446" i="19"/>
  <c r="BG313" i="19"/>
  <c r="BH312" i="19"/>
  <c r="L936" i="24"/>
  <c r="T72" i="12"/>
  <c r="L937" i="24" s="1"/>
  <c r="AI116" i="24"/>
  <c r="AY132" i="1"/>
  <c r="AI118" i="24" s="1"/>
  <c r="AY552" i="19"/>
  <c r="AY551" i="19"/>
  <c r="AI1021" i="24"/>
  <c r="AY55" i="1"/>
  <c r="W45" i="24"/>
  <c r="AE62" i="1"/>
  <c r="W48" i="24" s="1"/>
  <c r="AE79" i="1"/>
  <c r="AE61" i="1"/>
  <c r="W47" i="24" s="1"/>
  <c r="AX62" i="1"/>
  <c r="AH48" i="24" s="1"/>
  <c r="AX61" i="1"/>
  <c r="AH47" i="24" s="1"/>
  <c r="AH45" i="24"/>
  <c r="AX79" i="1"/>
  <c r="T22" i="12"/>
  <c r="L887" i="24" s="1"/>
  <c r="L883" i="24"/>
  <c r="T19" i="12"/>
  <c r="L884" i="24" s="1"/>
  <c r="AI15" i="19"/>
  <c r="K1008" i="24"/>
  <c r="S72" i="20"/>
  <c r="K1009" i="24" s="1"/>
  <c r="AY79" i="1"/>
  <c r="AI45" i="24"/>
  <c r="AY62" i="1"/>
  <c r="AI48" i="24" s="1"/>
  <c r="AY61" i="1"/>
  <c r="AI47" i="24" s="1"/>
  <c r="T22" i="20"/>
  <c r="L959" i="24" s="1"/>
  <c r="T19" i="20"/>
  <c r="L956" i="24" s="1"/>
  <c r="L955" i="24"/>
  <c r="K936" i="24"/>
  <c r="S72" i="12"/>
  <c r="K937" i="24" s="1"/>
  <c r="AX204" i="1"/>
  <c r="AH182" i="24"/>
  <c r="L1008" i="24"/>
  <c r="T72" i="20"/>
  <c r="L1009" i="24" s="1"/>
  <c r="AI13" i="19"/>
  <c r="L864" i="24"/>
  <c r="T72" i="23"/>
  <c r="L865" i="24" s="1"/>
  <c r="S22" i="20"/>
  <c r="K959" i="24" s="1"/>
  <c r="S19" i="20"/>
  <c r="K956" i="24" s="1"/>
  <c r="K955" i="24"/>
  <c r="AI79" i="1"/>
  <c r="AI62" i="1"/>
  <c r="AA48" i="24" s="1"/>
  <c r="AA45" i="24"/>
  <c r="AI61" i="1"/>
  <c r="AA47" i="24" s="1"/>
  <c r="AG79" i="1"/>
  <c r="AG62" i="1"/>
  <c r="Y48" i="24" s="1"/>
  <c r="Y45" i="24"/>
  <c r="AG61" i="1"/>
  <c r="Y47" i="24" s="1"/>
  <c r="BF325" i="19"/>
  <c r="BF326" i="19"/>
  <c r="S19" i="23"/>
  <c r="K812" i="24" s="1"/>
  <c r="S22" i="23"/>
  <c r="K815" i="24" s="1"/>
  <c r="K811" i="24"/>
  <c r="AK13" i="19"/>
  <c r="BF245" i="19"/>
  <c r="BG244" i="19"/>
  <c r="BF260" i="19"/>
  <c r="BF429" i="19"/>
  <c r="AV95" i="24"/>
  <c r="BA85" i="24"/>
  <c r="AV94" i="24"/>
  <c r="BA84" i="24"/>
  <c r="BA80" i="24"/>
  <c r="AL111" i="1"/>
  <c r="AV90" i="24"/>
  <c r="AV128" i="24"/>
  <c r="BA118" i="24"/>
  <c r="BE192" i="19"/>
  <c r="BE193" i="19"/>
  <c r="C1305" i="24"/>
  <c r="D41" i="25"/>
  <c r="C1330" i="24" s="1"/>
  <c r="S65" i="24"/>
  <c r="AA84" i="1"/>
  <c r="AL61" i="1"/>
  <c r="AL62" i="1"/>
  <c r="BA45" i="24"/>
  <c r="AV55" i="24"/>
  <c r="AL79" i="1"/>
  <c r="BF186" i="19"/>
  <c r="BF191" i="19"/>
  <c r="BF416" i="19"/>
  <c r="BF412" i="19" s="1"/>
  <c r="BG185" i="19"/>
  <c r="BE261" i="19"/>
  <c r="BE262" i="19"/>
  <c r="AI362" i="24"/>
  <c r="AY181" i="17"/>
  <c r="AI363" i="24" s="1"/>
  <c r="AZ65" i="24"/>
  <c r="AU75" i="24"/>
  <c r="AK84" i="1"/>
  <c r="AZ47" i="24"/>
  <c r="AU57" i="24"/>
  <c r="AU128" i="24"/>
  <c r="AZ118" i="24"/>
  <c r="AB84" i="1"/>
  <c r="T65" i="24"/>
  <c r="AZ48" i="24"/>
  <c r="AU58" i="24"/>
  <c r="AH84" i="1"/>
  <c r="Z65" i="24"/>
  <c r="AS67" i="24"/>
  <c r="AZ236" i="24"/>
  <c r="AU246" i="24"/>
  <c r="Z219" i="24"/>
  <c r="AH236" i="1"/>
  <c r="AZ95" i="24"/>
  <c r="AU105" i="24"/>
  <c r="AY248" i="1"/>
  <c r="AI234" i="24" s="1"/>
  <c r="AY250" i="1"/>
  <c r="AI236" i="24" s="1"/>
  <c r="AI231" i="24"/>
  <c r="AY109" i="1"/>
  <c r="AI95" i="24" s="1"/>
  <c r="AI89" i="24"/>
  <c r="AZ232" i="24"/>
  <c r="AU242" i="24"/>
  <c r="AU244" i="24"/>
  <c r="AZ234" i="24"/>
  <c r="AZ97" i="24"/>
  <c r="AU107" i="24"/>
  <c r="BB450" i="24"/>
  <c r="AI80" i="24"/>
  <c r="AY111" i="1"/>
  <c r="AI97" i="24" s="1"/>
  <c r="BG309" i="19" l="1"/>
  <c r="BG445" i="19"/>
  <c r="BH308" i="19"/>
  <c r="BH415" i="19"/>
  <c r="BI181" i="19"/>
  <c r="BH182" i="19"/>
  <c r="BD164" i="19"/>
  <c r="BD409" i="19" s="1"/>
  <c r="BD408" i="19" s="1"/>
  <c r="BD373" i="19" s="1"/>
  <c r="BG432" i="19"/>
  <c r="BG257" i="19"/>
  <c r="BH256" i="19"/>
  <c r="BA47" i="19"/>
  <c r="AK598" i="24" s="1"/>
  <c r="BA45" i="19"/>
  <c r="AK596" i="24" s="1"/>
  <c r="AK595" i="24"/>
  <c r="BB44" i="19"/>
  <c r="BF306" i="19"/>
  <c r="BG304" i="19"/>
  <c r="BA234" i="24"/>
  <c r="AV244" i="24"/>
  <c r="BA95" i="24"/>
  <c r="AV105" i="24"/>
  <c r="AV242" i="24"/>
  <c r="BA232" i="24"/>
  <c r="BA236" i="24"/>
  <c r="AV246" i="24"/>
  <c r="BG239" i="19"/>
  <c r="BF241" i="19"/>
  <c r="BF540" i="24"/>
  <c r="AK394" i="24"/>
  <c r="BA154" i="17"/>
  <c r="BA155" i="17" s="1"/>
  <c r="BA156" i="17" s="1"/>
  <c r="AR155" i="17"/>
  <c r="BG342" i="24" s="1"/>
  <c r="AR288" i="17"/>
  <c r="AR369" i="17" s="1"/>
  <c r="AN224" i="17"/>
  <c r="BC408" i="24"/>
  <c r="AR158" i="17"/>
  <c r="BG345" i="24" s="1"/>
  <c r="BA218" i="17"/>
  <c r="AK397" i="24" s="1"/>
  <c r="BA216" i="17"/>
  <c r="BE8" i="19"/>
  <c r="AN570" i="24"/>
  <c r="BD5" i="19"/>
  <c r="BF428" i="19"/>
  <c r="BC408" i="19"/>
  <c r="BC373" i="19" s="1"/>
  <c r="BA453" i="19"/>
  <c r="BB441" i="19"/>
  <c r="BB375" i="19" s="1"/>
  <c r="AJ362" i="24"/>
  <c r="AX15" i="19"/>
  <c r="AN625" i="24"/>
  <c r="BE76" i="19"/>
  <c r="AO624" i="24"/>
  <c r="BF75" i="19"/>
  <c r="BB56" i="19"/>
  <c r="AL607" i="24" s="1"/>
  <c r="BB54" i="19"/>
  <c r="BB364" i="19"/>
  <c r="BB52" i="19"/>
  <c r="BB550" i="19"/>
  <c r="BB26" i="1"/>
  <c r="BC55" i="19"/>
  <c r="BB51" i="19"/>
  <c r="AL606" i="24"/>
  <c r="BB53" i="19"/>
  <c r="BB366" i="19"/>
  <c r="AM584" i="24"/>
  <c r="BC443" i="19"/>
  <c r="BD32" i="19"/>
  <c r="AN623" i="24"/>
  <c r="BE74" i="19"/>
  <c r="BI178" i="19"/>
  <c r="BI414" i="19"/>
  <c r="BG5" i="1"/>
  <c r="AQ5" i="24"/>
  <c r="BG192" i="1"/>
  <c r="AQ178" i="24" s="1"/>
  <c r="BG141" i="1"/>
  <c r="AQ127" i="24" s="1"/>
  <c r="BH8" i="1"/>
  <c r="BF4" i="18"/>
  <c r="BG6" i="18"/>
  <c r="AP723" i="24"/>
  <c r="BB298" i="19"/>
  <c r="BB297" i="19"/>
  <c r="BC296" i="19"/>
  <c r="BC301" i="19"/>
  <c r="BC302" i="19"/>
  <c r="BC442" i="19"/>
  <c r="BE283" i="19"/>
  <c r="BD350" i="19"/>
  <c r="BD300" i="19"/>
  <c r="AN695" i="24"/>
  <c r="BE285" i="19"/>
  <c r="AQ588" i="24"/>
  <c r="AL698" i="24"/>
  <c r="BC287" i="19"/>
  <c r="BB275" i="19"/>
  <c r="BB290" i="19"/>
  <c r="AL701" i="24" s="1"/>
  <c r="BD348" i="19"/>
  <c r="AN658" i="24"/>
  <c r="BE139" i="19"/>
  <c r="BE164" i="19" s="1"/>
  <c r="AM660" i="24"/>
  <c r="BA182" i="17"/>
  <c r="AK364" i="24" s="1"/>
  <c r="BA180" i="17"/>
  <c r="AR778" i="24"/>
  <c r="BI62" i="18"/>
  <c r="AS778" i="24" s="1"/>
  <c r="BC464" i="24"/>
  <c r="AZ288" i="17"/>
  <c r="AZ289" i="17" s="1"/>
  <c r="AJ463" i="24" s="1"/>
  <c r="Z51" i="18"/>
  <c r="AK76" i="18"/>
  <c r="AB792" i="24"/>
  <c r="S791" i="24"/>
  <c r="AA77" i="18"/>
  <c r="S793" i="24" s="1"/>
  <c r="AB75" i="18"/>
  <c r="BE74" i="18"/>
  <c r="BD77" i="18"/>
  <c r="AN793" i="24" s="1"/>
  <c r="AN790" i="24"/>
  <c r="BF63" i="18"/>
  <c r="AO779" i="24"/>
  <c r="BE64" i="18"/>
  <c r="AO780" i="24" s="1"/>
  <c r="Y232" i="17"/>
  <c r="Q767" i="24"/>
  <c r="Y762" i="24"/>
  <c r="AH46" i="18"/>
  <c r="AA64" i="18"/>
  <c r="S780" i="24" s="1"/>
  <c r="AB62" i="18"/>
  <c r="S778" i="24"/>
  <c r="AB63" i="18"/>
  <c r="S779" i="24"/>
  <c r="Q325" i="24"/>
  <c r="Y133" i="17"/>
  <c r="Z47" i="18"/>
  <c r="R780" i="24"/>
  <c r="AG74" i="18"/>
  <c r="X790" i="24"/>
  <c r="AO373" i="17"/>
  <c r="BD543" i="24" s="1"/>
  <c r="BC342" i="24"/>
  <c r="BC462" i="24"/>
  <c r="BC465" i="24"/>
  <c r="BC466" i="24"/>
  <c r="BC347" i="24"/>
  <c r="AB5" i="18"/>
  <c r="AA4" i="18"/>
  <c r="X6" i="1"/>
  <c r="W5" i="1"/>
  <c r="BC329" i="24"/>
  <c r="BC330" i="24"/>
  <c r="AZ161" i="17"/>
  <c r="AJ348" i="24" s="1"/>
  <c r="BC357" i="24"/>
  <c r="BC348" i="24"/>
  <c r="R72" i="20"/>
  <c r="J1009" i="24" s="1"/>
  <c r="J1008" i="24"/>
  <c r="Y17" i="23"/>
  <c r="Q810" i="24" s="1"/>
  <c r="Y17" i="12"/>
  <c r="Q882" i="24" s="1"/>
  <c r="AN184" i="24"/>
  <c r="Y17" i="20"/>
  <c r="Q954" i="24" s="1"/>
  <c r="AO582" i="24"/>
  <c r="BE410" i="19"/>
  <c r="BF384" i="19"/>
  <c r="BF35" i="19"/>
  <c r="AP586" i="24" s="1"/>
  <c r="BF24" i="1"/>
  <c r="AP585" i="24"/>
  <c r="BG33" i="19"/>
  <c r="BF30" i="19"/>
  <c r="BF31" i="19"/>
  <c r="AW61" i="1"/>
  <c r="AG47" i="24" s="1"/>
  <c r="AW79" i="1"/>
  <c r="AG45" i="24"/>
  <c r="AW62" i="1"/>
  <c r="AG48" i="24" s="1"/>
  <c r="R72" i="23"/>
  <c r="J865" i="24" s="1"/>
  <c r="J864" i="24"/>
  <c r="AH1020" i="24"/>
  <c r="AI1017" i="24"/>
  <c r="J883" i="24"/>
  <c r="R22" i="12"/>
  <c r="J887" i="24" s="1"/>
  <c r="R19" i="12"/>
  <c r="J884" i="24" s="1"/>
  <c r="R22" i="20"/>
  <c r="J959" i="24" s="1"/>
  <c r="J955" i="24"/>
  <c r="R19" i="20"/>
  <c r="J956" i="24" s="1"/>
  <c r="BE170" i="19"/>
  <c r="BF168" i="19"/>
  <c r="W5" i="19"/>
  <c r="X6" i="19"/>
  <c r="BH174" i="19"/>
  <c r="BI173" i="19"/>
  <c r="BH413" i="19"/>
  <c r="AH1017" i="24"/>
  <c r="AG1020" i="24"/>
  <c r="BE198" i="1"/>
  <c r="BE80" i="1"/>
  <c r="AO66" i="24" s="1"/>
  <c r="AO18" i="24"/>
  <c r="AW204" i="1"/>
  <c r="AG182" i="24"/>
  <c r="X65" i="24"/>
  <c r="AF84" i="1"/>
  <c r="AW132" i="1"/>
  <c r="AG118" i="24" s="1"/>
  <c r="AG116" i="24"/>
  <c r="R22" i="23"/>
  <c r="J815" i="24" s="1"/>
  <c r="R19" i="23"/>
  <c r="J812" i="24" s="1"/>
  <c r="J811" i="24"/>
  <c r="BG321" i="19"/>
  <c r="BH320" i="19"/>
  <c r="BG448" i="19"/>
  <c r="R72" i="12"/>
  <c r="J937" i="24" s="1"/>
  <c r="J936" i="24"/>
  <c r="AO583" i="24"/>
  <c r="BE427" i="19"/>
  <c r="U70" i="24"/>
  <c r="AC85" i="1"/>
  <c r="U71" i="24" s="1"/>
  <c r="AX13" i="19"/>
  <c r="AE70" i="24"/>
  <c r="AU85" i="1"/>
  <c r="AJ329" i="24"/>
  <c r="AZ146" i="17"/>
  <c r="AJ330" i="24" s="1"/>
  <c r="AZ160" i="17"/>
  <c r="AJ347" i="24" s="1"/>
  <c r="AZ297" i="17"/>
  <c r="AJ470" i="24" s="1"/>
  <c r="BC470" i="24"/>
  <c r="BB179" i="17"/>
  <c r="AK361" i="24"/>
  <c r="V65" i="24"/>
  <c r="AD84" i="1"/>
  <c r="Q65" i="24"/>
  <c r="Y84" i="1"/>
  <c r="AZ369" i="17"/>
  <c r="AL352" i="24"/>
  <c r="BB172" i="17"/>
  <c r="AL355" i="24" s="1"/>
  <c r="BC169" i="17"/>
  <c r="BC463" i="24"/>
  <c r="AJ342" i="24"/>
  <c r="AZ156" i="17"/>
  <c r="AJ343" i="24" s="1"/>
  <c r="AJ84" i="1"/>
  <c r="AB65" i="24"/>
  <c r="AT85" i="1"/>
  <c r="AD71" i="24" s="1"/>
  <c r="AD70" i="24"/>
  <c r="BC215" i="17"/>
  <c r="BB218" i="17"/>
  <c r="AL397" i="24" s="1"/>
  <c r="AL394" i="24"/>
  <c r="BH248" i="19"/>
  <c r="BG430" i="19"/>
  <c r="BG249" i="19"/>
  <c r="AX213" i="1"/>
  <c r="AH190" i="24"/>
  <c r="BH313" i="19"/>
  <c r="BH446" i="19"/>
  <c r="BI312" i="19"/>
  <c r="Z85" i="1"/>
  <c r="R71" i="24" s="1"/>
  <c r="R70" i="24"/>
  <c r="AH65" i="24"/>
  <c r="AX84" i="1"/>
  <c r="AJ1017" i="24"/>
  <c r="AI1020" i="24"/>
  <c r="Y65" i="24"/>
  <c r="AG84" i="1"/>
  <c r="AI84" i="1"/>
  <c r="AA65" i="24"/>
  <c r="AY84" i="1"/>
  <c r="AI65" i="24"/>
  <c r="AE84" i="1"/>
  <c r="W65" i="24"/>
  <c r="BG326" i="19"/>
  <c r="BG325" i="19"/>
  <c r="BF192" i="19"/>
  <c r="BF193" i="19"/>
  <c r="AV107" i="24"/>
  <c r="BA97" i="24"/>
  <c r="BA48" i="24"/>
  <c r="AV58" i="24"/>
  <c r="BF262" i="19"/>
  <c r="BF261" i="19"/>
  <c r="BG191" i="19"/>
  <c r="BH185" i="19"/>
  <c r="BG186" i="19"/>
  <c r="BG416" i="19"/>
  <c r="BG412" i="19" s="1"/>
  <c r="AV75" i="24"/>
  <c r="BA65" i="24"/>
  <c r="AL84" i="1"/>
  <c r="BA47" i="24"/>
  <c r="AV57" i="24"/>
  <c r="BG429" i="19"/>
  <c r="BH244" i="19"/>
  <c r="BG245" i="19"/>
  <c r="BG260" i="19"/>
  <c r="AA85" i="1"/>
  <c r="S71" i="24" s="1"/>
  <c r="S70" i="24"/>
  <c r="AH249" i="1"/>
  <c r="Z235" i="24" s="1"/>
  <c r="AH85" i="1"/>
  <c r="Z71" i="24" s="1"/>
  <c r="Z70" i="24"/>
  <c r="T70" i="24"/>
  <c r="AB85" i="1"/>
  <c r="T71" i="24" s="1"/>
  <c r="AB249" i="1"/>
  <c r="T235" i="24" s="1"/>
  <c r="AK85" i="1"/>
  <c r="AZ70" i="24"/>
  <c r="AU80" i="24"/>
  <c r="AK249" i="1"/>
  <c r="BB438" i="24"/>
  <c r="BB434" i="24"/>
  <c r="BB437" i="24"/>
  <c r="BB439" i="24"/>
  <c r="AH237" i="1"/>
  <c r="Z223" i="24" s="1"/>
  <c r="AI233" i="1"/>
  <c r="Z222" i="24"/>
  <c r="BH324" i="19" l="1"/>
  <c r="BG444" i="19"/>
  <c r="BD166" i="19"/>
  <c r="BH309" i="19"/>
  <c r="BI308" i="19"/>
  <c r="BH445" i="19"/>
  <c r="BI415" i="19"/>
  <c r="BI182" i="19"/>
  <c r="BD165" i="19"/>
  <c r="BH432" i="19"/>
  <c r="BI256" i="19"/>
  <c r="BH257" i="19"/>
  <c r="BB25" i="1"/>
  <c r="BC44" i="19"/>
  <c r="BB41" i="19"/>
  <c r="AL592" i="24" s="1"/>
  <c r="BB43" i="19"/>
  <c r="AL594" i="24" s="1"/>
  <c r="AL595" i="24"/>
  <c r="BB45" i="19"/>
  <c r="AL596" i="24" s="1"/>
  <c r="BB42" i="19"/>
  <c r="AL593" i="24" s="1"/>
  <c r="BG306" i="19"/>
  <c r="BH304" i="19"/>
  <c r="BG241" i="19"/>
  <c r="BH239" i="19"/>
  <c r="AR292" i="17"/>
  <c r="BG466" i="24" s="1"/>
  <c r="AR156" i="17"/>
  <c r="BG343" i="24" s="1"/>
  <c r="BG462" i="24"/>
  <c r="BA288" i="17"/>
  <c r="BA293" i="17" s="1"/>
  <c r="BB293" i="17" s="1"/>
  <c r="BC293" i="17" s="1"/>
  <c r="BD293" i="17" s="1"/>
  <c r="BE293" i="17" s="1"/>
  <c r="BF293" i="17" s="1"/>
  <c r="BG293" i="17" s="1"/>
  <c r="BH293" i="17" s="1"/>
  <c r="BI293" i="17" s="1"/>
  <c r="AR291" i="17"/>
  <c r="BG465" i="24" s="1"/>
  <c r="AK395" i="24"/>
  <c r="BA217" i="17"/>
  <c r="AK396" i="24" s="1"/>
  <c r="BB217" i="17"/>
  <c r="AL396" i="24" s="1"/>
  <c r="BA157" i="17"/>
  <c r="AK344" i="24" s="1"/>
  <c r="BF8" i="19"/>
  <c r="AO570" i="24"/>
  <c r="BE5" i="19"/>
  <c r="BC441" i="19"/>
  <c r="BC375" i="19" s="1"/>
  <c r="BC539" i="24"/>
  <c r="AJ462" i="24"/>
  <c r="AZ293" i="17"/>
  <c r="AJ467" i="24" s="1"/>
  <c r="BC542" i="24"/>
  <c r="BD443" i="19"/>
  <c r="BE32" i="19"/>
  <c r="AN584" i="24"/>
  <c r="AL604" i="24"/>
  <c r="BB434" i="19"/>
  <c r="AL20" i="24"/>
  <c r="BB197" i="1"/>
  <c r="AL183" i="24" s="1"/>
  <c r="BB450" i="19"/>
  <c r="AL605" i="24"/>
  <c r="BG75" i="19"/>
  <c r="AP624" i="24"/>
  <c r="AO625" i="24"/>
  <c r="BF76" i="19"/>
  <c r="BB400" i="19"/>
  <c r="AL602" i="24"/>
  <c r="BB419" i="19"/>
  <c r="AL603" i="24"/>
  <c r="BA369" i="17"/>
  <c r="BA372" i="17" s="1"/>
  <c r="BG539" i="24"/>
  <c r="AO623" i="24"/>
  <c r="BF74" i="19"/>
  <c r="BC52" i="19"/>
  <c r="BC550" i="19"/>
  <c r="BC54" i="19"/>
  <c r="BC51" i="19"/>
  <c r="BC364" i="19"/>
  <c r="BC366" i="19"/>
  <c r="BC56" i="19"/>
  <c r="AM607" i="24" s="1"/>
  <c r="BC53" i="19"/>
  <c r="BC26" i="1"/>
  <c r="AM606" i="24"/>
  <c r="BH5" i="1"/>
  <c r="AR5" i="24"/>
  <c r="BH141" i="1"/>
  <c r="AR127" i="24" s="1"/>
  <c r="BH192" i="1"/>
  <c r="AR178" i="24" s="1"/>
  <c r="BI8" i="1"/>
  <c r="BC543" i="24"/>
  <c r="BG4" i="18"/>
  <c r="AQ723" i="24"/>
  <c r="BH6" i="18"/>
  <c r="AO695" i="24"/>
  <c r="BE300" i="19"/>
  <c r="BF283" i="19"/>
  <c r="BE350" i="19"/>
  <c r="BC297" i="19"/>
  <c r="BC298" i="19"/>
  <c r="BD302" i="19"/>
  <c r="BD442" i="19"/>
  <c r="BD301" i="19"/>
  <c r="BD296" i="19"/>
  <c r="AS588" i="24"/>
  <c r="AR588" i="24"/>
  <c r="BB332" i="19"/>
  <c r="BB328" i="19" s="1"/>
  <c r="BB23" i="1"/>
  <c r="AL17" i="24" s="1"/>
  <c r="BB276" i="19"/>
  <c r="AL688" i="24" s="1"/>
  <c r="BB278" i="19"/>
  <c r="AL690" i="24" s="1"/>
  <c r="AL687" i="24"/>
  <c r="AM698" i="24"/>
  <c r="BD287" i="19"/>
  <c r="BC275" i="19"/>
  <c r="BC290" i="19"/>
  <c r="AM701" i="24" s="1"/>
  <c r="BE141" i="19"/>
  <c r="BF139" i="19"/>
  <c r="BF164" i="19" s="1"/>
  <c r="AO658" i="24"/>
  <c r="BE348" i="19"/>
  <c r="BA181" i="17"/>
  <c r="AK363" i="24" s="1"/>
  <c r="BB181" i="17"/>
  <c r="AL363" i="24" s="1"/>
  <c r="AK362" i="24"/>
  <c r="AA51" i="18"/>
  <c r="AA232" i="17" s="1"/>
  <c r="AA47" i="18"/>
  <c r="AI46" i="18"/>
  <c r="Z762" i="24"/>
  <c r="BE77" i="18"/>
  <c r="AO793" i="24" s="1"/>
  <c r="AO790" i="24"/>
  <c r="BF74" i="18"/>
  <c r="AL76" i="18"/>
  <c r="AZ792" i="24"/>
  <c r="R763" i="24"/>
  <c r="Z141" i="17"/>
  <c r="Q318" i="24"/>
  <c r="AC62" i="18"/>
  <c r="T778" i="24"/>
  <c r="AB47" i="18"/>
  <c r="AB64" i="18"/>
  <c r="T780" i="24" s="1"/>
  <c r="AB77" i="18"/>
  <c r="T793" i="24" s="1"/>
  <c r="AC75" i="18"/>
  <c r="T791" i="24"/>
  <c r="Z232" i="17"/>
  <c r="R767" i="24"/>
  <c r="T779" i="24"/>
  <c r="AC63" i="18"/>
  <c r="Y224" i="17"/>
  <c r="Q410" i="24"/>
  <c r="BG63" i="18"/>
  <c r="AP779" i="24"/>
  <c r="BF64" i="18"/>
  <c r="AP780" i="24" s="1"/>
  <c r="AH74" i="18"/>
  <c r="Y790" i="24"/>
  <c r="AC5" i="18"/>
  <c r="AB4" i="18"/>
  <c r="Y6" i="18"/>
  <c r="Q722" i="24" s="1"/>
  <c r="AR373" i="17"/>
  <c r="BG543" i="24" s="1"/>
  <c r="AR372" i="17"/>
  <c r="BG542" i="24" s="1"/>
  <c r="Y6" i="1"/>
  <c r="U7" i="1"/>
  <c r="X5" i="1"/>
  <c r="AR289" i="17"/>
  <c r="AK341" i="24"/>
  <c r="BI320" i="19"/>
  <c r="BI324" i="19" s="1"/>
  <c r="BH448" i="19"/>
  <c r="BH321" i="19"/>
  <c r="BF170" i="19"/>
  <c r="BG168" i="19"/>
  <c r="AP583" i="24"/>
  <c r="BF427" i="19"/>
  <c r="AP18" i="24"/>
  <c r="BF198" i="1"/>
  <c r="BF80" i="1"/>
  <c r="AP66" i="24" s="1"/>
  <c r="U7" i="19"/>
  <c r="M569" i="24" s="1"/>
  <c r="Y6" i="19"/>
  <c r="X5" i="19"/>
  <c r="AP582" i="24"/>
  <c r="BF410" i="19"/>
  <c r="AW213" i="1"/>
  <c r="AG190" i="24"/>
  <c r="AW84" i="1"/>
  <c r="AG65" i="24"/>
  <c r="BH33" i="19"/>
  <c r="BG24" i="1"/>
  <c r="AQ585" i="24"/>
  <c r="BG35" i="19"/>
  <c r="AQ586" i="24" s="1"/>
  <c r="BG384" i="19"/>
  <c r="BG30" i="19"/>
  <c r="BG31" i="19"/>
  <c r="Z17" i="20"/>
  <c r="R954" i="24" s="1"/>
  <c r="Z17" i="23"/>
  <c r="R810" i="24" s="1"/>
  <c r="AO184" i="24"/>
  <c r="Z17" i="12"/>
  <c r="R882" i="24" s="1"/>
  <c r="AF249" i="1"/>
  <c r="X235" i="24" s="1"/>
  <c r="AF85" i="1"/>
  <c r="X71" i="24" s="1"/>
  <c r="X70" i="24"/>
  <c r="BI413" i="19"/>
  <c r="BI174" i="19"/>
  <c r="BE409" i="19"/>
  <c r="BE408" i="19" s="1"/>
  <c r="BE373" i="19" s="1"/>
  <c r="BE165" i="19"/>
  <c r="BE166" i="19"/>
  <c r="C25" i="32"/>
  <c r="C26" i="32" s="1"/>
  <c r="AE71" i="24"/>
  <c r="BC541" i="24"/>
  <c r="BC540" i="24"/>
  <c r="Q70" i="24"/>
  <c r="Y85" i="1"/>
  <c r="Q71" i="24" s="1"/>
  <c r="AM352" i="24"/>
  <c r="BD169" i="17"/>
  <c r="BC172" i="17"/>
  <c r="AM355" i="24" s="1"/>
  <c r="BC179" i="17"/>
  <c r="AL361" i="24"/>
  <c r="BB182" i="17"/>
  <c r="AL364" i="24" s="1"/>
  <c r="BC459" i="24"/>
  <c r="BC454" i="24"/>
  <c r="BC457" i="24"/>
  <c r="BC458" i="24"/>
  <c r="AZ279" i="17"/>
  <c r="AB70" i="24"/>
  <c r="AJ249" i="1"/>
  <c r="AB235" i="24" s="1"/>
  <c r="AJ85" i="1"/>
  <c r="AB71" i="24" s="1"/>
  <c r="AJ539" i="24"/>
  <c r="AZ370" i="17"/>
  <c r="AZ372" i="17"/>
  <c r="AJ542" i="24" s="1"/>
  <c r="AD85" i="1"/>
  <c r="V71" i="24" s="1"/>
  <c r="V70" i="24"/>
  <c r="AK342" i="24"/>
  <c r="AK343" i="24"/>
  <c r="BG428" i="19"/>
  <c r="AM394" i="24"/>
  <c r="BC218" i="17"/>
  <c r="AM397" i="24" s="1"/>
  <c r="BD215" i="17"/>
  <c r="BH430" i="19"/>
  <c r="BI248" i="19"/>
  <c r="BH249" i="19"/>
  <c r="AY85" i="1"/>
  <c r="AI70" i="24"/>
  <c r="AY249" i="1"/>
  <c r="AI235" i="24" s="1"/>
  <c r="AX85" i="1"/>
  <c r="AH70" i="24"/>
  <c r="BH326" i="19"/>
  <c r="BH325" i="19"/>
  <c r="AE85" i="1"/>
  <c r="W71" i="24" s="1"/>
  <c r="W70" i="24"/>
  <c r="AA70" i="24"/>
  <c r="AI85" i="1"/>
  <c r="AA71" i="24" s="1"/>
  <c r="AI249" i="1"/>
  <c r="AA235" i="24" s="1"/>
  <c r="BI313" i="19"/>
  <c r="BI446" i="19"/>
  <c r="AX95" i="1"/>
  <c r="O28" i="32"/>
  <c r="AX242" i="1"/>
  <c r="AH199" i="24"/>
  <c r="AX234" i="1"/>
  <c r="AH220" i="24" s="1"/>
  <c r="AX231" i="1"/>
  <c r="AH217" i="24" s="1"/>
  <c r="F28" i="32"/>
  <c r="AX99" i="1"/>
  <c r="AH85" i="24" s="1"/>
  <c r="AG85" i="1"/>
  <c r="Y71" i="24" s="1"/>
  <c r="Y70" i="24"/>
  <c r="AG249" i="1"/>
  <c r="Y235" i="24" s="1"/>
  <c r="BH186" i="19"/>
  <c r="BH191" i="19"/>
  <c r="BH416" i="19"/>
  <c r="BH412" i="19" s="1"/>
  <c r="BI185" i="19"/>
  <c r="BH260" i="19"/>
  <c r="BH245" i="19"/>
  <c r="BI244" i="19"/>
  <c r="BH429" i="19"/>
  <c r="BG193" i="19"/>
  <c r="BG192" i="19"/>
  <c r="BG262" i="19"/>
  <c r="BG261" i="19"/>
  <c r="AL85" i="1"/>
  <c r="AL249" i="1"/>
  <c r="AV80" i="24"/>
  <c r="BA70" i="24"/>
  <c r="AZ71" i="24"/>
  <c r="AU81" i="24"/>
  <c r="C17" i="25"/>
  <c r="AU245" i="24"/>
  <c r="AZ235" i="24"/>
  <c r="AA219" i="24"/>
  <c r="AI236" i="1"/>
  <c r="BB440" i="24"/>
  <c r="BB516" i="24"/>
  <c r="BB518" i="24"/>
  <c r="BB517" i="24"/>
  <c r="BB513" i="24"/>
  <c r="BB435" i="24"/>
  <c r="BB436" i="24"/>
  <c r="BB449" i="24"/>
  <c r="BH444" i="19" l="1"/>
  <c r="BI445" i="19"/>
  <c r="BI309" i="19"/>
  <c r="BB22" i="19"/>
  <c r="AL578" i="24" s="1"/>
  <c r="BD441" i="19"/>
  <c r="BD375" i="19" s="1"/>
  <c r="BI257" i="19"/>
  <c r="BI432" i="19"/>
  <c r="AM595" i="24"/>
  <c r="BC25" i="1"/>
  <c r="BC43" i="19"/>
  <c r="AM594" i="24" s="1"/>
  <c r="BC42" i="19"/>
  <c r="AM593" i="24" s="1"/>
  <c r="BD44" i="19"/>
  <c r="BC45" i="19"/>
  <c r="AM596" i="24" s="1"/>
  <c r="BC41" i="19"/>
  <c r="AM592" i="24" s="1"/>
  <c r="BH306" i="19"/>
  <c r="BI304" i="19"/>
  <c r="BI306" i="19" s="1"/>
  <c r="AL19" i="24"/>
  <c r="BB257" i="1"/>
  <c r="BI239" i="19"/>
  <c r="BI241" i="19" s="1"/>
  <c r="BH241" i="19"/>
  <c r="BA289" i="17"/>
  <c r="BH428" i="19"/>
  <c r="AP570" i="24"/>
  <c r="BG8" i="19"/>
  <c r="BF5" i="19"/>
  <c r="AZ294" i="17"/>
  <c r="BA294" i="17"/>
  <c r="AR290" i="17"/>
  <c r="BG464" i="24" s="1"/>
  <c r="BG463" i="24"/>
  <c r="BK26" i="1"/>
  <c r="BC197" i="1"/>
  <c r="AM183" i="24" s="1"/>
  <c r="AM20" i="24"/>
  <c r="AM603" i="24"/>
  <c r="BC419" i="19"/>
  <c r="AP623" i="24"/>
  <c r="BG74" i="19"/>
  <c r="AM604" i="24"/>
  <c r="BC434" i="19"/>
  <c r="BC400" i="19"/>
  <c r="AM602" i="24"/>
  <c r="BH75" i="19"/>
  <c r="AQ624" i="24"/>
  <c r="BF32" i="19"/>
  <c r="BE443" i="19"/>
  <c r="AO584" i="24"/>
  <c r="BC450" i="19"/>
  <c r="AM605" i="24"/>
  <c r="BG76" i="19"/>
  <c r="AP625" i="24"/>
  <c r="BI5" i="1"/>
  <c r="BI141" i="1"/>
  <c r="AS127" i="24" s="1"/>
  <c r="AS5" i="24"/>
  <c r="BI192" i="1"/>
  <c r="AS178" i="24" s="1"/>
  <c r="BH4" i="18"/>
  <c r="BI6" i="18"/>
  <c r="AR723" i="24"/>
  <c r="BD297" i="19"/>
  <c r="BD298" i="19"/>
  <c r="BF285" i="19"/>
  <c r="BF300" i="19"/>
  <c r="AP695" i="24"/>
  <c r="BF350" i="19"/>
  <c r="BG283" i="19"/>
  <c r="BE442" i="19"/>
  <c r="BE301" i="19"/>
  <c r="BE296" i="19"/>
  <c r="BE302" i="19"/>
  <c r="AN698" i="24"/>
  <c r="BD290" i="19"/>
  <c r="AN701" i="24" s="1"/>
  <c r="BE287" i="19"/>
  <c r="BD275" i="19"/>
  <c r="BB329" i="19"/>
  <c r="BB452" i="19"/>
  <c r="BB449" i="19" s="1"/>
  <c r="BB453" i="19" s="1"/>
  <c r="BB330" i="19"/>
  <c r="AM687" i="24"/>
  <c r="BC332" i="19"/>
  <c r="BC328" i="19" s="1"/>
  <c r="BC278" i="19"/>
  <c r="AM690" i="24" s="1"/>
  <c r="BC23" i="1"/>
  <c r="BC276" i="19"/>
  <c r="AM688" i="24" s="1"/>
  <c r="BF141" i="19"/>
  <c r="BF348" i="19"/>
  <c r="BG139" i="19"/>
  <c r="BG164" i="19" s="1"/>
  <c r="AP658" i="24"/>
  <c r="AO660" i="24"/>
  <c r="S767" i="24"/>
  <c r="U779" i="24"/>
  <c r="AD63" i="18"/>
  <c r="AB51" i="18"/>
  <c r="R325" i="24"/>
  <c r="Z133" i="17"/>
  <c r="AQ779" i="24"/>
  <c r="BH63" i="18"/>
  <c r="BG64" i="18"/>
  <c r="AQ780" i="24" s="1"/>
  <c r="AB141" i="17"/>
  <c r="T763" i="24"/>
  <c r="AA224" i="17"/>
  <c r="S410" i="24"/>
  <c r="AP790" i="24"/>
  <c r="BF77" i="18"/>
  <c r="AP793" i="24" s="1"/>
  <c r="BG74" i="18"/>
  <c r="AD75" i="18"/>
  <c r="U791" i="24"/>
  <c r="AC77" i="18"/>
  <c r="U793" i="24" s="1"/>
  <c r="AJ46" i="18"/>
  <c r="AA762" i="24"/>
  <c r="Q403" i="24"/>
  <c r="R410" i="24"/>
  <c r="Z224" i="17"/>
  <c r="AC64" i="18"/>
  <c r="U780" i="24" s="1"/>
  <c r="AD62" i="18"/>
  <c r="U778" i="24"/>
  <c r="BA792" i="24"/>
  <c r="AM76" i="18"/>
  <c r="S763" i="24"/>
  <c r="AA141" i="17"/>
  <c r="Z790" i="24"/>
  <c r="AI74" i="18"/>
  <c r="AC4" i="18"/>
  <c r="AD5" i="18"/>
  <c r="U140" i="1"/>
  <c r="M126" i="24" s="1"/>
  <c r="M4" i="24"/>
  <c r="U191" i="1"/>
  <c r="M177" i="24" s="1"/>
  <c r="Y5" i="1"/>
  <c r="Z6" i="1"/>
  <c r="AR370" i="17"/>
  <c r="BG427" i="19"/>
  <c r="AQ583" i="24"/>
  <c r="BG410" i="19"/>
  <c r="AQ582" i="24"/>
  <c r="AW85" i="1"/>
  <c r="AG70" i="24"/>
  <c r="BG198" i="1"/>
  <c r="AQ18" i="24"/>
  <c r="BG80" i="1"/>
  <c r="AQ66" i="24" s="1"/>
  <c r="AP184" i="24"/>
  <c r="AA17" i="23"/>
  <c r="S810" i="24" s="1"/>
  <c r="AA17" i="20"/>
  <c r="S954" i="24" s="1"/>
  <c r="AA17" i="12"/>
  <c r="S882" i="24" s="1"/>
  <c r="BF409" i="19"/>
  <c r="BF408" i="19" s="1"/>
  <c r="BF373" i="19" s="1"/>
  <c r="BF166" i="19"/>
  <c r="BF165" i="19"/>
  <c r="AR585" i="24"/>
  <c r="BH35" i="19"/>
  <c r="AR586" i="24" s="1"/>
  <c r="BH24" i="1"/>
  <c r="BI33" i="19"/>
  <c r="BH384" i="19"/>
  <c r="BH30" i="19"/>
  <c r="BH31" i="19"/>
  <c r="AW242" i="1"/>
  <c r="AW231" i="1"/>
  <c r="AW234" i="1"/>
  <c r="AG220" i="24" s="1"/>
  <c r="AW95" i="1"/>
  <c r="AG199" i="24"/>
  <c r="AW99" i="1"/>
  <c r="AG85" i="24" s="1"/>
  <c r="E28" i="32"/>
  <c r="Y5" i="19"/>
  <c r="Z6" i="19"/>
  <c r="BG170" i="19"/>
  <c r="BH168" i="19"/>
  <c r="BI448" i="19"/>
  <c r="BI444" i="19" s="1"/>
  <c r="BI321" i="19"/>
  <c r="BD179" i="17"/>
  <c r="AM364" i="24"/>
  <c r="AM361" i="24"/>
  <c r="BC455" i="24"/>
  <c r="BC469" i="24"/>
  <c r="BC456" i="24"/>
  <c r="BC460" i="24"/>
  <c r="BC461" i="24"/>
  <c r="AK467" i="24"/>
  <c r="BE169" i="17"/>
  <c r="AN352" i="24"/>
  <c r="BD172" i="17"/>
  <c r="AN355" i="24" s="1"/>
  <c r="AZ280" i="17"/>
  <c r="AJ454" i="24"/>
  <c r="AZ283" i="17"/>
  <c r="AJ458" i="24" s="1"/>
  <c r="AZ285" i="17"/>
  <c r="AZ371" i="17"/>
  <c r="AJ541" i="24" s="1"/>
  <c r="AJ540" i="24"/>
  <c r="BC536" i="24"/>
  <c r="AZ361" i="17"/>
  <c r="BA370" i="17" s="1"/>
  <c r="BA371" i="17" s="1"/>
  <c r="BC531" i="24"/>
  <c r="BC534" i="24"/>
  <c r="BC535" i="24"/>
  <c r="BD218" i="17"/>
  <c r="AN397" i="24" s="1"/>
  <c r="BE215" i="17"/>
  <c r="AN394" i="24"/>
  <c r="BI249" i="19"/>
  <c r="BI430" i="19"/>
  <c r="AH228" i="24"/>
  <c r="AX245" i="1"/>
  <c r="AH81" i="24"/>
  <c r="AX103" i="1"/>
  <c r="AX101" i="1"/>
  <c r="AH87" i="24" s="1"/>
  <c r="AX98" i="1"/>
  <c r="AH84" i="24" s="1"/>
  <c r="AX94" i="1"/>
  <c r="C38" i="32"/>
  <c r="AH71" i="24"/>
  <c r="O25" i="32"/>
  <c r="F25" i="32"/>
  <c r="F26" i="32" s="1"/>
  <c r="BI326" i="19"/>
  <c r="BI325" i="19"/>
  <c r="G25" i="32"/>
  <c r="G26" i="32" s="1"/>
  <c r="P25" i="32"/>
  <c r="D38" i="32"/>
  <c r="AI71" i="24"/>
  <c r="D17" i="25"/>
  <c r="AV81" i="24"/>
  <c r="BA71" i="24"/>
  <c r="BH192" i="19"/>
  <c r="BH193" i="19"/>
  <c r="BH261" i="19"/>
  <c r="BH262" i="19"/>
  <c r="BI191" i="19"/>
  <c r="BI186" i="19"/>
  <c r="BI416" i="19"/>
  <c r="BI412" i="19" s="1"/>
  <c r="AV245" i="24"/>
  <c r="BA235" i="24"/>
  <c r="BI245" i="19"/>
  <c r="BI429" i="19"/>
  <c r="BI260" i="19"/>
  <c r="C42" i="25"/>
  <c r="B1331" i="24" s="1"/>
  <c r="B1306" i="24"/>
  <c r="BB527" i="24"/>
  <c r="BB514" i="24"/>
  <c r="BB515" i="24"/>
  <c r="BB528" i="24"/>
  <c r="AI237" i="1"/>
  <c r="AA223" i="24" s="1"/>
  <c r="AA222" i="24"/>
  <c r="AJ233" i="1"/>
  <c r="BC22" i="19" l="1"/>
  <c r="AM578" i="24" s="1"/>
  <c r="BB454" i="19"/>
  <c r="BC257" i="1"/>
  <c r="AM19" i="24"/>
  <c r="BD45" i="19"/>
  <c r="AN596" i="24" s="1"/>
  <c r="BE44" i="19"/>
  <c r="BD42" i="19"/>
  <c r="AN593" i="24" s="1"/>
  <c r="BD41" i="19"/>
  <c r="AN592" i="24" s="1"/>
  <c r="AN595" i="24"/>
  <c r="BD25" i="1"/>
  <c r="BD43" i="19"/>
  <c r="AN594" i="24" s="1"/>
  <c r="BG5" i="19"/>
  <c r="BH8" i="19"/>
  <c r="AQ570" i="24"/>
  <c r="BE441" i="19"/>
  <c r="BE375" i="19" s="1"/>
  <c r="AR371" i="17"/>
  <c r="BG541" i="24" s="1"/>
  <c r="BG540" i="24"/>
  <c r="BG32" i="19"/>
  <c r="BF443" i="19"/>
  <c r="AP584" i="24"/>
  <c r="BH76" i="19"/>
  <c r="AQ625" i="24"/>
  <c r="BI75" i="19"/>
  <c r="AS624" i="24" s="1"/>
  <c r="AR624" i="24"/>
  <c r="BH74" i="19"/>
  <c r="AQ623" i="24"/>
  <c r="AS723" i="24"/>
  <c r="BI4" i="18"/>
  <c r="BE297" i="19"/>
  <c r="BE298" i="19"/>
  <c r="AQ695" i="24"/>
  <c r="BG350" i="19"/>
  <c r="BG300" i="19"/>
  <c r="BH283" i="19"/>
  <c r="BF442" i="19"/>
  <c r="BF296" i="19"/>
  <c r="BF301" i="19"/>
  <c r="BF302" i="19"/>
  <c r="BC329" i="19"/>
  <c r="BC330" i="19"/>
  <c r="BC452" i="19"/>
  <c r="BC449" i="19" s="1"/>
  <c r="BC453" i="19" s="1"/>
  <c r="AN687" i="24"/>
  <c r="BD332" i="19"/>
  <c r="BD328" i="19" s="1"/>
  <c r="BD278" i="19"/>
  <c r="AN690" i="24" s="1"/>
  <c r="BD276" i="19"/>
  <c r="AN688" i="24" s="1"/>
  <c r="BD23" i="1"/>
  <c r="AN17" i="24" s="1"/>
  <c r="BK23" i="1"/>
  <c r="AM17" i="24"/>
  <c r="BE290" i="19"/>
  <c r="AO701" i="24" s="1"/>
  <c r="BE275" i="19"/>
  <c r="AO698" i="24"/>
  <c r="BF287" i="19"/>
  <c r="BG348" i="19"/>
  <c r="AQ658" i="24"/>
  <c r="BH139" i="19"/>
  <c r="BH141" i="19" s="1"/>
  <c r="BG141" i="19"/>
  <c r="AQ660" i="24" s="1"/>
  <c r="AP660" i="24"/>
  <c r="AC47" i="18"/>
  <c r="AC51" i="18"/>
  <c r="AK46" i="18"/>
  <c r="AB762" i="24"/>
  <c r="AC141" i="17"/>
  <c r="U763" i="24"/>
  <c r="S325" i="24"/>
  <c r="AA133" i="17"/>
  <c r="Z228" i="17"/>
  <c r="R407" i="24" s="1"/>
  <c r="R403" i="24"/>
  <c r="Z229" i="17"/>
  <c r="V778" i="24"/>
  <c r="AD64" i="18"/>
  <c r="V780" i="24" s="1"/>
  <c r="AE62" i="18"/>
  <c r="AD47" i="18"/>
  <c r="BH74" i="18"/>
  <c r="AQ790" i="24"/>
  <c r="BG77" i="18"/>
  <c r="AQ793" i="24" s="1"/>
  <c r="S403" i="24"/>
  <c r="AA229" i="17"/>
  <c r="AA228" i="17"/>
  <c r="S407" i="24" s="1"/>
  <c r="T767" i="24"/>
  <c r="AB232" i="17"/>
  <c r="AC232" i="17"/>
  <c r="U767" i="24"/>
  <c r="V779" i="24"/>
  <c r="AE63" i="18"/>
  <c r="AD77" i="18"/>
  <c r="V793" i="24" s="1"/>
  <c r="AE75" i="18"/>
  <c r="V791" i="24"/>
  <c r="AD51" i="18"/>
  <c r="BB792" i="24"/>
  <c r="AN76" i="18"/>
  <c r="BI63" i="18"/>
  <c r="AR779" i="24"/>
  <c r="BH64" i="18"/>
  <c r="AR780" i="24" s="1"/>
  <c r="T325" i="24"/>
  <c r="AB133" i="17"/>
  <c r="R318" i="24"/>
  <c r="Z138" i="17"/>
  <c r="Z137" i="17"/>
  <c r="R322" i="24" s="1"/>
  <c r="AA790" i="24"/>
  <c r="AJ74" i="18"/>
  <c r="AE5" i="18"/>
  <c r="AD4" i="18"/>
  <c r="Z5" i="1"/>
  <c r="AA6" i="1"/>
  <c r="Z5" i="19"/>
  <c r="AA6" i="19"/>
  <c r="AG217" i="24"/>
  <c r="AW236" i="1"/>
  <c r="AB17" i="12"/>
  <c r="T882" i="24" s="1"/>
  <c r="AB17" i="23"/>
  <c r="T810" i="24" s="1"/>
  <c r="AQ184" i="24"/>
  <c r="AB17" i="20"/>
  <c r="T954" i="24" s="1"/>
  <c r="AW245" i="1"/>
  <c r="AX246" i="1" s="1"/>
  <c r="AH232" i="24" s="1"/>
  <c r="AG228" i="24"/>
  <c r="BG166" i="19"/>
  <c r="BG165" i="19"/>
  <c r="BG409" i="19"/>
  <c r="BG408" i="19" s="1"/>
  <c r="BG373" i="19" s="1"/>
  <c r="AW101" i="1"/>
  <c r="AG87" i="24" s="1"/>
  <c r="AW94" i="1"/>
  <c r="AW103" i="1"/>
  <c r="AW98" i="1"/>
  <c r="AG84" i="24" s="1"/>
  <c r="AG81" i="24"/>
  <c r="AR583" i="24"/>
  <c r="BH427" i="19"/>
  <c r="E25" i="32"/>
  <c r="E26" i="32" s="1"/>
  <c r="AG71" i="24"/>
  <c r="BI35" i="19"/>
  <c r="AS586" i="24" s="1"/>
  <c r="BI24" i="1"/>
  <c r="AS585" i="24"/>
  <c r="BI384" i="19"/>
  <c r="BI30" i="19"/>
  <c r="BI31" i="19"/>
  <c r="BH170" i="19"/>
  <c r="BI168" i="19"/>
  <c r="BH410" i="19"/>
  <c r="AR582" i="24"/>
  <c r="BH198" i="1"/>
  <c r="AR18" i="24"/>
  <c r="BH80" i="1"/>
  <c r="AR66" i="24" s="1"/>
  <c r="BC546" i="24"/>
  <c r="AZ376" i="17"/>
  <c r="AJ546" i="24" s="1"/>
  <c r="AZ362" i="17"/>
  <c r="AZ365" i="17"/>
  <c r="AJ535" i="24" s="1"/>
  <c r="AJ531" i="24"/>
  <c r="AJ460" i="24"/>
  <c r="AZ286" i="17"/>
  <c r="AJ461" i="24" s="1"/>
  <c r="BF169" i="17"/>
  <c r="BE172" i="17"/>
  <c r="AO355" i="24" s="1"/>
  <c r="AO352" i="24"/>
  <c r="AJ455" i="24"/>
  <c r="AZ281" i="17"/>
  <c r="AJ456" i="24" s="1"/>
  <c r="AZ296" i="17"/>
  <c r="AJ469" i="24" s="1"/>
  <c r="BC532" i="24"/>
  <c r="BC533" i="24"/>
  <c r="BC545" i="24"/>
  <c r="AK462" i="24"/>
  <c r="AK465" i="24"/>
  <c r="BB297" i="17"/>
  <c r="AL470" i="24" s="1"/>
  <c r="BB294" i="17"/>
  <c r="AL467" i="24"/>
  <c r="AN361" i="24"/>
  <c r="BD182" i="17"/>
  <c r="AN364" i="24" s="1"/>
  <c r="BE179" i="17"/>
  <c r="BI428" i="19"/>
  <c r="BF215" i="17"/>
  <c r="BE218" i="17"/>
  <c r="AO397" i="24" s="1"/>
  <c r="AO394" i="24"/>
  <c r="AH89" i="24"/>
  <c r="AX109" i="1"/>
  <c r="AH95" i="24" s="1"/>
  <c r="AH80" i="24"/>
  <c r="AX111" i="1"/>
  <c r="AH97" i="24" s="1"/>
  <c r="AX249" i="1"/>
  <c r="AH235" i="24" s="1"/>
  <c r="AX248" i="1"/>
  <c r="AH234" i="24" s="1"/>
  <c r="AH231" i="24"/>
  <c r="AX250" i="1"/>
  <c r="AH236" i="24" s="1"/>
  <c r="AY246" i="1"/>
  <c r="AI232" i="24" s="1"/>
  <c r="BI193" i="19"/>
  <c r="BI192" i="19"/>
  <c r="BI262" i="19"/>
  <c r="BI261" i="19"/>
  <c r="D42" i="25"/>
  <c r="C1331" i="24" s="1"/>
  <c r="C1306" i="24"/>
  <c r="AJ236" i="1"/>
  <c r="AB219" i="24"/>
  <c r="BH164" i="19" l="1"/>
  <c r="BH409" i="19" s="1"/>
  <c r="BH408" i="19" s="1"/>
  <c r="BH373" i="19" s="1"/>
  <c r="BC454" i="19"/>
  <c r="BD257" i="1"/>
  <c r="AN19" i="24"/>
  <c r="AO595" i="24"/>
  <c r="BF44" i="19"/>
  <c r="BE41" i="19"/>
  <c r="AO592" i="24" s="1"/>
  <c r="BE25" i="1"/>
  <c r="BE45" i="19"/>
  <c r="AO596" i="24" s="1"/>
  <c r="BE43" i="19"/>
  <c r="AO594" i="24" s="1"/>
  <c r="BE42" i="19"/>
  <c r="AO593" i="24" s="1"/>
  <c r="AR570" i="24"/>
  <c r="BH5" i="19"/>
  <c r="BI8" i="19"/>
  <c r="BF441" i="19"/>
  <c r="BF375" i="19" s="1"/>
  <c r="AW133" i="17"/>
  <c r="AG318" i="24" s="1"/>
  <c r="AR623" i="24"/>
  <c r="BI74" i="19"/>
  <c r="AS623" i="24" s="1"/>
  <c r="BH32" i="19"/>
  <c r="BG443" i="19"/>
  <c r="AQ584" i="24"/>
  <c r="AR625" i="24"/>
  <c r="BI76" i="19"/>
  <c r="AS625" i="24" s="1"/>
  <c r="BF298" i="19"/>
  <c r="BF297" i="19"/>
  <c r="BH285" i="19"/>
  <c r="BH300" i="19"/>
  <c r="BH350" i="19"/>
  <c r="AR695" i="24"/>
  <c r="BI283" i="19"/>
  <c r="BG296" i="19"/>
  <c r="BG302" i="19"/>
  <c r="BG442" i="19"/>
  <c r="BG301" i="19"/>
  <c r="BE276" i="19"/>
  <c r="AO688" i="24" s="1"/>
  <c r="BE332" i="19"/>
  <c r="BE328" i="19" s="1"/>
  <c r="AO687" i="24"/>
  <c r="BE23" i="1"/>
  <c r="AO17" i="24" s="1"/>
  <c r="BE278" i="19"/>
  <c r="AO690" i="24" s="1"/>
  <c r="BF290" i="19"/>
  <c r="AP701" i="24" s="1"/>
  <c r="BF275" i="19"/>
  <c r="AP698" i="24"/>
  <c r="BG287" i="19"/>
  <c r="BD329" i="19"/>
  <c r="BD330" i="19"/>
  <c r="BD452" i="19"/>
  <c r="AR660" i="24"/>
  <c r="AR658" i="24"/>
  <c r="BI139" i="19"/>
  <c r="BI164" i="19" s="1"/>
  <c r="BH348" i="19"/>
  <c r="BC792" i="24"/>
  <c r="AO76" i="18"/>
  <c r="AP76" i="18" s="1"/>
  <c r="AQ76" i="18" s="1"/>
  <c r="AR76" i="18" s="1"/>
  <c r="W791" i="24"/>
  <c r="AF75" i="18"/>
  <c r="AE77" i="18"/>
  <c r="W793" i="24" s="1"/>
  <c r="T410" i="24"/>
  <c r="AB224" i="17"/>
  <c r="BI74" i="18"/>
  <c r="BH77" i="18"/>
  <c r="AR793" i="24" s="1"/>
  <c r="AR790" i="24"/>
  <c r="T318" i="24"/>
  <c r="AB137" i="17"/>
  <c r="T322" i="24" s="1"/>
  <c r="AB138" i="17"/>
  <c r="AD141" i="17"/>
  <c r="V763" i="24"/>
  <c r="U325" i="24"/>
  <c r="AC133" i="17"/>
  <c r="AS779" i="24"/>
  <c r="BI64" i="18"/>
  <c r="AS780" i="24" s="1"/>
  <c r="AD232" i="17"/>
  <c r="V767" i="24"/>
  <c r="W779" i="24"/>
  <c r="AF63" i="18"/>
  <c r="AF62" i="18"/>
  <c r="AE64" i="18"/>
  <c r="W780" i="24" s="1"/>
  <c r="W778" i="24"/>
  <c r="S318" i="24"/>
  <c r="AA138" i="17"/>
  <c r="AA137" i="17"/>
  <c r="S322" i="24" s="1"/>
  <c r="U410" i="24"/>
  <c r="AC224" i="17"/>
  <c r="AZ762" i="24"/>
  <c r="AL46" i="18"/>
  <c r="AK74" i="18"/>
  <c r="AB790" i="24"/>
  <c r="AF5" i="18"/>
  <c r="AE4" i="18"/>
  <c r="AA5" i="1"/>
  <c r="AB6" i="1"/>
  <c r="BI198" i="1"/>
  <c r="AS18" i="24"/>
  <c r="BI80" i="1"/>
  <c r="AS66" i="24" s="1"/>
  <c r="AG222" i="24"/>
  <c r="AW237" i="1"/>
  <c r="AG223" i="24" s="1"/>
  <c r="AX233" i="1"/>
  <c r="AS583" i="24"/>
  <c r="BI427" i="19"/>
  <c r="AS582" i="24"/>
  <c r="BI410" i="19"/>
  <c r="AG89" i="24"/>
  <c r="AW109" i="1"/>
  <c r="AG95" i="24" s="1"/>
  <c r="AW250" i="1"/>
  <c r="AG236" i="24" s="1"/>
  <c r="AW246" i="1"/>
  <c r="AG232" i="24" s="1"/>
  <c r="AW249" i="1"/>
  <c r="AG235" i="24" s="1"/>
  <c r="AG231" i="24"/>
  <c r="AW248" i="1"/>
  <c r="AG234" i="24" s="1"/>
  <c r="AA5" i="19"/>
  <c r="AB6" i="19"/>
  <c r="AC17" i="20"/>
  <c r="U954" i="24" s="1"/>
  <c r="AR184" i="24"/>
  <c r="AC17" i="23"/>
  <c r="U810" i="24" s="1"/>
  <c r="AC17" i="12"/>
  <c r="U882" i="24" s="1"/>
  <c r="BI170" i="19"/>
  <c r="AG80" i="24"/>
  <c r="AW111" i="1"/>
  <c r="AG97" i="24" s="1"/>
  <c r="AM467" i="24"/>
  <c r="BC294" i="17"/>
  <c r="BC297" i="17"/>
  <c r="AM470" i="24" s="1"/>
  <c r="AK539" i="24"/>
  <c r="AK542" i="24"/>
  <c r="AP352" i="24"/>
  <c r="BF172" i="17"/>
  <c r="AP355" i="24" s="1"/>
  <c r="BG169" i="17"/>
  <c r="AZ363" i="17"/>
  <c r="AJ533" i="24" s="1"/>
  <c r="AJ532" i="24"/>
  <c r="AZ375" i="17"/>
  <c r="AJ545" i="24" s="1"/>
  <c r="BE182" i="17"/>
  <c r="AO364" i="24" s="1"/>
  <c r="AO361" i="24"/>
  <c r="BF179" i="17"/>
  <c r="AK464" i="24"/>
  <c r="AK463" i="24"/>
  <c r="BF218" i="17"/>
  <c r="AP397" i="24" s="1"/>
  <c r="AP394" i="24"/>
  <c r="BG215" i="17"/>
  <c r="AK233" i="1"/>
  <c r="AJ237" i="1"/>
  <c r="AB223" i="24" s="1"/>
  <c r="AB222" i="24"/>
  <c r="BH165" i="19" l="1"/>
  <c r="BH166" i="19"/>
  <c r="BG44" i="19"/>
  <c r="BF43" i="19"/>
  <c r="AP594" i="24" s="1"/>
  <c r="BF25" i="1"/>
  <c r="AP595" i="24"/>
  <c r="BF41" i="19"/>
  <c r="AP592" i="24" s="1"/>
  <c r="BF45" i="19"/>
  <c r="AP596" i="24" s="1"/>
  <c r="BF42" i="19"/>
  <c r="AP593" i="24" s="1"/>
  <c r="BE257" i="1"/>
  <c r="AO19" i="24"/>
  <c r="AS570" i="24"/>
  <c r="BI5" i="19"/>
  <c r="BG441" i="19"/>
  <c r="BG375" i="19" s="1"/>
  <c r="AR584" i="24"/>
  <c r="BI32" i="19"/>
  <c r="BH443" i="19"/>
  <c r="BI285" i="19"/>
  <c r="BI300" i="19"/>
  <c r="AS695" i="24"/>
  <c r="BI350" i="19"/>
  <c r="BG297" i="19"/>
  <c r="BG298" i="19"/>
  <c r="BH296" i="19"/>
  <c r="BH301" i="19"/>
  <c r="BH442" i="19"/>
  <c r="BH302" i="19"/>
  <c r="BF332" i="19"/>
  <c r="BF328" i="19" s="1"/>
  <c r="BF278" i="19"/>
  <c r="AP690" i="24" s="1"/>
  <c r="BF276" i="19"/>
  <c r="AP688" i="24" s="1"/>
  <c r="AP687" i="24"/>
  <c r="BF23" i="1"/>
  <c r="AP17" i="24" s="1"/>
  <c r="BE452" i="19"/>
  <c r="BE329" i="19"/>
  <c r="BE330" i="19"/>
  <c r="BG290" i="19"/>
  <c r="AQ701" i="24" s="1"/>
  <c r="BH287" i="19"/>
  <c r="BG275" i="19"/>
  <c r="AQ698" i="24"/>
  <c r="BI141" i="19"/>
  <c r="BI348" i="19"/>
  <c r="AS658" i="24"/>
  <c r="AE47" i="18"/>
  <c r="AE141" i="17" s="1"/>
  <c r="W763" i="24"/>
  <c r="AC228" i="17"/>
  <c r="U407" i="24" s="1"/>
  <c r="AC225" i="17"/>
  <c r="U404" i="24" s="1"/>
  <c r="AC227" i="17"/>
  <c r="U406" i="24" s="1"/>
  <c r="U403" i="24"/>
  <c r="AC229" i="17"/>
  <c r="AF64" i="18"/>
  <c r="X778" i="24"/>
  <c r="AG62" i="18"/>
  <c r="V410" i="24"/>
  <c r="AD224" i="17"/>
  <c r="AC134" i="17"/>
  <c r="U319" i="24" s="1"/>
  <c r="AC136" i="17"/>
  <c r="U321" i="24" s="1"/>
  <c r="AC138" i="17"/>
  <c r="AC137" i="17"/>
  <c r="U322" i="24" s="1"/>
  <c r="U318" i="24"/>
  <c r="AE51" i="18"/>
  <c r="AG63" i="18"/>
  <c r="X779" i="24"/>
  <c r="V325" i="24"/>
  <c r="AD133" i="17"/>
  <c r="AS790" i="24"/>
  <c r="BI77" i="18"/>
  <c r="AS793" i="24" s="1"/>
  <c r="BA762" i="24"/>
  <c r="AM46" i="18"/>
  <c r="AB228" i="17"/>
  <c r="T407" i="24" s="1"/>
  <c r="T403" i="24"/>
  <c r="AB229" i="17"/>
  <c r="AW224" i="17"/>
  <c r="AG403" i="24" s="1"/>
  <c r="X791" i="24"/>
  <c r="AF77" i="18"/>
  <c r="X793" i="24" s="1"/>
  <c r="AG75" i="18"/>
  <c r="AL74" i="18"/>
  <c r="AZ790" i="24"/>
  <c r="AG5" i="18"/>
  <c r="AF4" i="18"/>
  <c r="AC6" i="18"/>
  <c r="U722" i="24" s="1"/>
  <c r="AC6" i="1"/>
  <c r="Y7" i="1"/>
  <c r="AB5" i="1"/>
  <c r="BI409" i="19"/>
  <c r="BI408" i="19" s="1"/>
  <c r="BI373" i="19" s="1"/>
  <c r="BI165" i="19"/>
  <c r="BI166" i="19"/>
  <c r="AH219" i="24"/>
  <c r="AX236" i="1"/>
  <c r="AC6" i="19"/>
  <c r="Y7" i="19"/>
  <c r="Q569" i="24" s="1"/>
  <c r="AB5" i="19"/>
  <c r="AD17" i="20"/>
  <c r="V954" i="24" s="1"/>
  <c r="AD17" i="12"/>
  <c r="V882" i="24" s="1"/>
  <c r="AD17" i="23"/>
  <c r="V810" i="24" s="1"/>
  <c r="AS184" i="24"/>
  <c r="BG179" i="17"/>
  <c r="AP361" i="24"/>
  <c r="BF182" i="17"/>
  <c r="AP364" i="24" s="1"/>
  <c r="AK540" i="24"/>
  <c r="AK541" i="24"/>
  <c r="BD294" i="17"/>
  <c r="BD297" i="17"/>
  <c r="AN470" i="24" s="1"/>
  <c r="AN467" i="24"/>
  <c r="BG172" i="17"/>
  <c r="AQ355" i="24" s="1"/>
  <c r="BH169" i="17"/>
  <c r="AQ352" i="24"/>
  <c r="AQ394" i="24"/>
  <c r="BH215" i="17"/>
  <c r="BG218" i="17"/>
  <c r="AQ397" i="24" s="1"/>
  <c r="AZ219" i="24"/>
  <c r="AU229" i="24"/>
  <c r="AK236" i="1"/>
  <c r="BH441" i="19" l="1"/>
  <c r="BH375" i="19" s="1"/>
  <c r="BF257" i="1"/>
  <c r="AP19" i="24"/>
  <c r="BG42" i="19"/>
  <c r="AQ593" i="24" s="1"/>
  <c r="BG25" i="1"/>
  <c r="BG41" i="19"/>
  <c r="AQ592" i="24" s="1"/>
  <c r="BG45" i="19"/>
  <c r="AQ596" i="24" s="1"/>
  <c r="AQ595" i="24"/>
  <c r="BG43" i="19"/>
  <c r="AQ594" i="24" s="1"/>
  <c r="BH44" i="19"/>
  <c r="BI443" i="19"/>
  <c r="AS584" i="24"/>
  <c r="BH297" i="19"/>
  <c r="BH298" i="19"/>
  <c r="BI301" i="19"/>
  <c r="BI302" i="19"/>
  <c r="BI296" i="19"/>
  <c r="BI442" i="19"/>
  <c r="BF452" i="19"/>
  <c r="BF330" i="19"/>
  <c r="BF329" i="19"/>
  <c r="AQ687" i="24"/>
  <c r="BG276" i="19"/>
  <c r="AQ688" i="24" s="1"/>
  <c r="BG278" i="19"/>
  <c r="AQ690" i="24" s="1"/>
  <c r="BG23" i="1"/>
  <c r="AQ17" i="24" s="1"/>
  <c r="BG332" i="19"/>
  <c r="BG328" i="19" s="1"/>
  <c r="BH290" i="19"/>
  <c r="AR701" i="24" s="1"/>
  <c r="BI287" i="19"/>
  <c r="AR698" i="24"/>
  <c r="BH275" i="19"/>
  <c r="AS660" i="24"/>
  <c r="AF51" i="18"/>
  <c r="X767" i="24" s="1"/>
  <c r="AG77" i="18"/>
  <c r="Y793" i="24" s="1"/>
  <c r="AH75" i="18"/>
  <c r="Y791" i="24"/>
  <c r="AD136" i="17"/>
  <c r="V321" i="24" s="1"/>
  <c r="AD138" i="17"/>
  <c r="AD134" i="17"/>
  <c r="V319" i="24" s="1"/>
  <c r="V318" i="24"/>
  <c r="AD137" i="17"/>
  <c r="V322" i="24" s="1"/>
  <c r="AH63" i="18"/>
  <c r="Y779" i="24"/>
  <c r="AD229" i="17"/>
  <c r="AD228" i="17"/>
  <c r="V407" i="24" s="1"/>
  <c r="AD225" i="17"/>
  <c r="V404" i="24" s="1"/>
  <c r="V403" i="24"/>
  <c r="AD227" i="17"/>
  <c r="V406" i="24" s="1"/>
  <c r="AF47" i="18"/>
  <c r="X780" i="24"/>
  <c r="AE232" i="17"/>
  <c r="W767" i="24"/>
  <c r="Y778" i="24"/>
  <c r="AG64" i="18"/>
  <c r="Y780" i="24" s="1"/>
  <c r="AH62" i="18"/>
  <c r="W325" i="24"/>
  <c r="AE133" i="17"/>
  <c r="AF232" i="17"/>
  <c r="AN46" i="18"/>
  <c r="BB762" i="24"/>
  <c r="BA790" i="24"/>
  <c r="AM74" i="18"/>
  <c r="AH5" i="18"/>
  <c r="AG4" i="18"/>
  <c r="AD6" i="1"/>
  <c r="AC5" i="1"/>
  <c r="Y140" i="1"/>
  <c r="Q126" i="24" s="1"/>
  <c r="Q4" i="24"/>
  <c r="Y191" i="1"/>
  <c r="Q177" i="24" s="1"/>
  <c r="AD6" i="19"/>
  <c r="AC5" i="19"/>
  <c r="AY233" i="1"/>
  <c r="AH222" i="24"/>
  <c r="AX237" i="1"/>
  <c r="AH223" i="24" s="1"/>
  <c r="BE294" i="17"/>
  <c r="BE297" i="17"/>
  <c r="AO470" i="24" s="1"/>
  <c r="AO467" i="24"/>
  <c r="BI169" i="17"/>
  <c r="AR352" i="24"/>
  <c r="BH172" i="17"/>
  <c r="AR355" i="24" s="1"/>
  <c r="AQ361" i="24"/>
  <c r="BG182" i="17"/>
  <c r="AQ364" i="24" s="1"/>
  <c r="BH179" i="17"/>
  <c r="BI215" i="17"/>
  <c r="BH218" i="17"/>
  <c r="AR397" i="24" s="1"/>
  <c r="AR394" i="24"/>
  <c r="AK237" i="1"/>
  <c r="AZ222" i="24"/>
  <c r="AL233" i="1"/>
  <c r="AU232" i="24"/>
  <c r="BH45" i="19" l="1"/>
  <c r="AR596" i="24" s="1"/>
  <c r="BI44" i="19"/>
  <c r="BH43" i="19"/>
  <c r="AR594" i="24" s="1"/>
  <c r="BH41" i="19"/>
  <c r="AR592" i="24" s="1"/>
  <c r="BH25" i="1"/>
  <c r="AR595" i="24"/>
  <c r="BH42" i="19"/>
  <c r="AR593" i="24" s="1"/>
  <c r="AQ19" i="24"/>
  <c r="BG257" i="1"/>
  <c r="BI441" i="19"/>
  <c r="BI375" i="19" s="1"/>
  <c r="BI297" i="19"/>
  <c r="BI298" i="19"/>
  <c r="AR687" i="24"/>
  <c r="BH332" i="19"/>
  <c r="BH328" i="19" s="1"/>
  <c r="BH23" i="1"/>
  <c r="AR17" i="24" s="1"/>
  <c r="BH278" i="19"/>
  <c r="AR690" i="24" s="1"/>
  <c r="BH276" i="19"/>
  <c r="AR688" i="24" s="1"/>
  <c r="BG330" i="19"/>
  <c r="BG329" i="19"/>
  <c r="BG452" i="19"/>
  <c r="BI275" i="19"/>
  <c r="BI290" i="19"/>
  <c r="AS701" i="24" s="1"/>
  <c r="AS698" i="24"/>
  <c r="BC762" i="24"/>
  <c r="AO46" i="18"/>
  <c r="AP46" i="18" s="1"/>
  <c r="AQ46" i="18" s="1"/>
  <c r="AR46" i="18" s="1"/>
  <c r="W410" i="24"/>
  <c r="AE224" i="17"/>
  <c r="Z778" i="24"/>
  <c r="AI62" i="18"/>
  <c r="AH64" i="18"/>
  <c r="Z780" i="24" s="1"/>
  <c r="AG51" i="18"/>
  <c r="AF224" i="17"/>
  <c r="X410" i="24"/>
  <c r="AG47" i="18"/>
  <c r="AE136" i="17"/>
  <c r="W321" i="24" s="1"/>
  <c r="AE134" i="17"/>
  <c r="W319" i="24" s="1"/>
  <c r="AE137" i="17"/>
  <c r="W322" i="24" s="1"/>
  <c r="AE138" i="17"/>
  <c r="W318" i="24"/>
  <c r="X763" i="24"/>
  <c r="AF141" i="17"/>
  <c r="Z779" i="24"/>
  <c r="AI63" i="18"/>
  <c r="AH77" i="18"/>
  <c r="Z793" i="24" s="1"/>
  <c r="AI75" i="18"/>
  <c r="Z791" i="24"/>
  <c r="AN74" i="18"/>
  <c r="BB790" i="24"/>
  <c r="AI5" i="18"/>
  <c r="AH4" i="18"/>
  <c r="AD5" i="1"/>
  <c r="AE6" i="1"/>
  <c r="AY236" i="1"/>
  <c r="AI219" i="24"/>
  <c r="AE6" i="19"/>
  <c r="AD5" i="19"/>
  <c r="AS352" i="24"/>
  <c r="BI172" i="17"/>
  <c r="AS355" i="24" s="1"/>
  <c r="BI179" i="17"/>
  <c r="BH182" i="17"/>
  <c r="AR364" i="24" s="1"/>
  <c r="AR361" i="24"/>
  <c r="AP467" i="24"/>
  <c r="BF294" i="17"/>
  <c r="BF297" i="17"/>
  <c r="AP470" i="24" s="1"/>
  <c r="AS394" i="24"/>
  <c r="BI218" i="17"/>
  <c r="AS397" i="24" s="1"/>
  <c r="AZ223" i="24"/>
  <c r="AU233" i="24"/>
  <c r="AV229" i="24"/>
  <c r="BA219" i="24"/>
  <c r="AL236" i="1"/>
  <c r="AM233" i="1" s="1"/>
  <c r="AM236" i="1" s="1"/>
  <c r="AN233" i="1" s="1"/>
  <c r="AN236" i="1" s="1"/>
  <c r="AN237" i="1" s="1"/>
  <c r="BH257" i="1" l="1"/>
  <c r="AR19" i="24"/>
  <c r="BI41" i="19"/>
  <c r="AS592" i="24" s="1"/>
  <c r="BI25" i="1"/>
  <c r="BI43" i="19"/>
  <c r="AS594" i="24" s="1"/>
  <c r="BI45" i="19"/>
  <c r="AS596" i="24" s="1"/>
  <c r="BI42" i="19"/>
  <c r="AS593" i="24" s="1"/>
  <c r="AS595" i="24"/>
  <c r="BH330" i="19"/>
  <c r="BH452" i="19"/>
  <c r="BH329" i="19"/>
  <c r="BI23" i="1"/>
  <c r="AS17" i="24" s="1"/>
  <c r="BI278" i="19"/>
  <c r="AS690" i="24" s="1"/>
  <c r="BI276" i="19"/>
  <c r="AS688" i="24" s="1"/>
  <c r="BI332" i="19"/>
  <c r="BI328" i="19" s="1"/>
  <c r="AS687" i="24"/>
  <c r="AH47" i="18"/>
  <c r="AH141" i="17" s="1"/>
  <c r="BC790" i="24"/>
  <c r="AO74" i="18"/>
  <c r="AH51" i="18"/>
  <c r="Z767" i="24" s="1"/>
  <c r="AA791" i="24"/>
  <c r="AJ75" i="18"/>
  <c r="AI77" i="18"/>
  <c r="AA793" i="24" s="1"/>
  <c r="X325" i="24"/>
  <c r="AF133" i="17"/>
  <c r="X403" i="24"/>
  <c r="AF225" i="17"/>
  <c r="X404" i="24" s="1"/>
  <c r="AF228" i="17"/>
  <c r="X407" i="24" s="1"/>
  <c r="AF229" i="17"/>
  <c r="AF227" i="17"/>
  <c r="X406" i="24" s="1"/>
  <c r="Z763" i="24"/>
  <c r="W403" i="24"/>
  <c r="AE228" i="17"/>
  <c r="W407" i="24" s="1"/>
  <c r="AE227" i="17"/>
  <c r="W406" i="24" s="1"/>
  <c r="AE229" i="17"/>
  <c r="AE225" i="17"/>
  <c r="W404" i="24" s="1"/>
  <c r="AX224" i="17"/>
  <c r="AH232" i="17"/>
  <c r="AA779" i="24"/>
  <c r="AJ63" i="18"/>
  <c r="AG232" i="17"/>
  <c r="Y767" i="24"/>
  <c r="Y763" i="24"/>
  <c r="AG141" i="17"/>
  <c r="AA778" i="24"/>
  <c r="AJ62" i="18"/>
  <c r="AI64" i="18"/>
  <c r="AA780" i="24" s="1"/>
  <c r="AJ5" i="18"/>
  <c r="AI4" i="18"/>
  <c r="AF6" i="1"/>
  <c r="AE5" i="1"/>
  <c r="AE5" i="19"/>
  <c r="AF6" i="19"/>
  <c r="AZ233" i="1"/>
  <c r="AJ219" i="24" s="1"/>
  <c r="AY237" i="1"/>
  <c r="AI223" i="24" s="1"/>
  <c r="AI222" i="24"/>
  <c r="AS361" i="24"/>
  <c r="BI182" i="17"/>
  <c r="AS364" i="24" s="1"/>
  <c r="BG297" i="17"/>
  <c r="AQ470" i="24" s="1"/>
  <c r="AQ467" i="24"/>
  <c r="BG294" i="17"/>
  <c r="AL237" i="1"/>
  <c r="AV232" i="24"/>
  <c r="BA222" i="24"/>
  <c r="BI257" i="1" l="1"/>
  <c r="AS19" i="24"/>
  <c r="BI329" i="19"/>
  <c r="BI330" i="19"/>
  <c r="BI452" i="19"/>
  <c r="AP74" i="18"/>
  <c r="Z325" i="24"/>
  <c r="AH133" i="17"/>
  <c r="Y410" i="24"/>
  <c r="AG224" i="17"/>
  <c r="AI51" i="18"/>
  <c r="AI47" i="18"/>
  <c r="Y325" i="24"/>
  <c r="AG133" i="17"/>
  <c r="AK63" i="18"/>
  <c r="AB779" i="24"/>
  <c r="AH403" i="24"/>
  <c r="AX227" i="17"/>
  <c r="AH406" i="24" s="1"/>
  <c r="AX225" i="17"/>
  <c r="AH404" i="24" s="1"/>
  <c r="AF134" i="17"/>
  <c r="X319" i="24" s="1"/>
  <c r="AF138" i="17"/>
  <c r="AF136" i="17"/>
  <c r="X321" i="24" s="1"/>
  <c r="X318" i="24"/>
  <c r="AF137" i="17"/>
  <c r="X322" i="24" s="1"/>
  <c r="AX133" i="17"/>
  <c r="AJ77" i="18"/>
  <c r="AB793" i="24" s="1"/>
  <c r="AB791" i="24"/>
  <c r="AK75" i="18"/>
  <c r="AJ51" i="18"/>
  <c r="AB778" i="24"/>
  <c r="AK62" i="18"/>
  <c r="AJ64" i="18"/>
  <c r="AB780" i="24" s="1"/>
  <c r="AJ47" i="18"/>
  <c r="AH224" i="17"/>
  <c r="Z410" i="24"/>
  <c r="AJ4" i="18"/>
  <c r="AG6" i="18"/>
  <c r="Y722" i="24" s="1"/>
  <c r="AK5" i="18"/>
  <c r="AF5" i="1"/>
  <c r="AC7" i="1"/>
  <c r="AG6" i="1"/>
  <c r="AC7" i="19"/>
  <c r="U569" i="24" s="1"/>
  <c r="AG6" i="19"/>
  <c r="AF5" i="19"/>
  <c r="BH294" i="17"/>
  <c r="AR467" i="24"/>
  <c r="BH297" i="17"/>
  <c r="AR470" i="24" s="1"/>
  <c r="AV233" i="24"/>
  <c r="BA223" i="24"/>
  <c r="BB388" i="24"/>
  <c r="BB387" i="24"/>
  <c r="BB383" i="24"/>
  <c r="BB219" i="24"/>
  <c r="AW229" i="24"/>
  <c r="AQ74" i="18" l="1"/>
  <c r="AI232" i="17"/>
  <c r="AA767" i="24"/>
  <c r="AH227" i="17"/>
  <c r="Z406" i="24" s="1"/>
  <c r="AH229" i="17"/>
  <c r="Z403" i="24"/>
  <c r="AH228" i="17"/>
  <c r="Z407" i="24" s="1"/>
  <c r="AH225" i="17"/>
  <c r="Y318" i="24"/>
  <c r="AG134" i="17"/>
  <c r="AG136" i="17"/>
  <c r="Y321" i="24" s="1"/>
  <c r="AG138" i="17"/>
  <c r="AG137" i="17"/>
  <c r="Y322" i="24" s="1"/>
  <c r="AG229" i="17"/>
  <c r="AG227" i="17"/>
  <c r="Y406" i="24" s="1"/>
  <c r="Y403" i="24"/>
  <c r="AG225" i="17"/>
  <c r="AG228" i="17"/>
  <c r="Y407" i="24" s="1"/>
  <c r="AJ141" i="17"/>
  <c r="AB763" i="24"/>
  <c r="AB767" i="24"/>
  <c r="AJ232" i="17"/>
  <c r="AH318" i="24"/>
  <c r="AX136" i="17"/>
  <c r="AH321" i="24" s="1"/>
  <c r="AX134" i="17"/>
  <c r="AH319" i="24" s="1"/>
  <c r="AZ791" i="24"/>
  <c r="AL75" i="18"/>
  <c r="AK77" i="18"/>
  <c r="AZ793" i="24" s="1"/>
  <c r="AA763" i="24"/>
  <c r="AI141" i="17"/>
  <c r="AH137" i="17"/>
  <c r="Z322" i="24" s="1"/>
  <c r="AH138" i="17"/>
  <c r="Z318" i="24"/>
  <c r="AH134" i="17"/>
  <c r="AH136" i="17"/>
  <c r="Z321" i="24" s="1"/>
  <c r="AL62" i="18"/>
  <c r="AZ778" i="24"/>
  <c r="AK64" i="18"/>
  <c r="AZ780" i="24" s="1"/>
  <c r="AK47" i="18"/>
  <c r="AZ779" i="24"/>
  <c r="AL63" i="18"/>
  <c r="AL5" i="18"/>
  <c r="AK4" i="18"/>
  <c r="AH6" i="1"/>
  <c r="AG5" i="1"/>
  <c r="U4" i="24"/>
  <c r="AC140" i="1"/>
  <c r="U126" i="24" s="1"/>
  <c r="AC191" i="1"/>
  <c r="U177" i="24" s="1"/>
  <c r="AG5" i="19"/>
  <c r="AH6" i="19"/>
  <c r="BI297" i="17"/>
  <c r="AS470" i="24" s="1"/>
  <c r="BI294" i="17"/>
  <c r="AS467" i="24"/>
  <c r="BB283" i="24"/>
  <c r="BB279" i="24"/>
  <c r="BB282" i="24"/>
  <c r="BB561" i="24"/>
  <c r="BB557" i="24"/>
  <c r="BB560" i="24"/>
  <c r="BB385" i="24"/>
  <c r="BB384" i="24"/>
  <c r="BB485" i="24"/>
  <c r="BB481" i="24"/>
  <c r="BB484" i="24"/>
  <c r="AR74" i="18" l="1"/>
  <c r="AK51" i="18"/>
  <c r="AZ767" i="24" s="1"/>
  <c r="AH135" i="17"/>
  <c r="Z320" i="24" s="1"/>
  <c r="Z319" i="24"/>
  <c r="AA325" i="24"/>
  <c r="AI133" i="17"/>
  <c r="BA791" i="24"/>
  <c r="AM75" i="18"/>
  <c r="AL77" i="18"/>
  <c r="BA793" i="24" s="1"/>
  <c r="AB325" i="24"/>
  <c r="AJ133" i="17"/>
  <c r="BA779" i="24"/>
  <c r="AM63" i="18"/>
  <c r="AB410" i="24"/>
  <c r="AJ224" i="17"/>
  <c r="AH226" i="17"/>
  <c r="Z405" i="24" s="1"/>
  <c r="Z404" i="24"/>
  <c r="AM62" i="18"/>
  <c r="BA778" i="24"/>
  <c r="AL64" i="18"/>
  <c r="BA780" i="24" s="1"/>
  <c r="AK232" i="17"/>
  <c r="AZ763" i="24"/>
  <c r="AK141" i="17"/>
  <c r="Y404" i="24"/>
  <c r="AG226" i="17"/>
  <c r="Y405" i="24" s="1"/>
  <c r="AG135" i="17"/>
  <c r="Y320" i="24" s="1"/>
  <c r="Y319" i="24"/>
  <c r="AI224" i="17"/>
  <c r="AA410" i="24"/>
  <c r="AL4" i="18"/>
  <c r="AM5" i="18"/>
  <c r="AH5" i="1"/>
  <c r="AI6" i="1"/>
  <c r="AI6" i="19"/>
  <c r="AH5" i="19"/>
  <c r="BB280" i="24"/>
  <c r="BB281" i="24"/>
  <c r="BB428" i="24"/>
  <c r="BB424" i="24"/>
  <c r="BB427" i="24"/>
  <c r="BB482" i="24"/>
  <c r="BB483" i="24"/>
  <c r="BB503" i="24"/>
  <c r="AM21" i="17"/>
  <c r="BB507" i="24"/>
  <c r="BB506" i="24"/>
  <c r="BB558" i="24"/>
  <c r="BB559" i="24"/>
  <c r="AN227" i="17" l="1"/>
  <c r="AN225" i="17"/>
  <c r="AN136" i="17"/>
  <c r="AN134" i="17"/>
  <c r="AZ325" i="24"/>
  <c r="AK133" i="17"/>
  <c r="AL47" i="18"/>
  <c r="BB779" i="24"/>
  <c r="AN63" i="18"/>
  <c r="AL51" i="18"/>
  <c r="AI137" i="17"/>
  <c r="AA322" i="24" s="1"/>
  <c r="AA318" i="24"/>
  <c r="AI138" i="17"/>
  <c r="AI134" i="17"/>
  <c r="AI136" i="17"/>
  <c r="AA321" i="24" s="1"/>
  <c r="AZ410" i="24"/>
  <c r="AK224" i="17"/>
  <c r="AJ227" i="17"/>
  <c r="AB406" i="24" s="1"/>
  <c r="AJ229" i="17"/>
  <c r="AJ225" i="17"/>
  <c r="AB403" i="24"/>
  <c r="AJ228" i="17"/>
  <c r="AB407" i="24" s="1"/>
  <c r="AJ136" i="17"/>
  <c r="AB321" i="24" s="1"/>
  <c r="AJ137" i="17"/>
  <c r="AB322" i="24" s="1"/>
  <c r="AJ134" i="17"/>
  <c r="AB318" i="24"/>
  <c r="AJ138" i="17"/>
  <c r="AM77" i="18"/>
  <c r="BB793" i="24" s="1"/>
  <c r="BB791" i="24"/>
  <c r="AN75" i="18"/>
  <c r="AO75" i="18" s="1"/>
  <c r="AI225" i="17"/>
  <c r="AI228" i="17"/>
  <c r="AA407" i="24" s="1"/>
  <c r="AA403" i="24"/>
  <c r="AI229" i="17"/>
  <c r="AI227" i="17"/>
  <c r="AA406" i="24" s="1"/>
  <c r="AY224" i="17"/>
  <c r="BB778" i="24"/>
  <c r="AN62" i="18"/>
  <c r="AO62" i="18" s="1"/>
  <c r="AM64" i="18"/>
  <c r="BB780" i="24" s="1"/>
  <c r="AN5" i="18"/>
  <c r="AO5" i="18" s="1"/>
  <c r="AM4" i="18"/>
  <c r="AJ6" i="1"/>
  <c r="AI5" i="1"/>
  <c r="AJ6" i="19"/>
  <c r="AI5" i="19"/>
  <c r="BB425" i="24"/>
  <c r="BB426" i="24"/>
  <c r="BB504" i="24"/>
  <c r="BB249" i="24"/>
  <c r="BB505" i="24"/>
  <c r="BB242" i="24"/>
  <c r="BB375" i="24"/>
  <c r="AM15" i="18"/>
  <c r="BB376" i="24"/>
  <c r="BB372" i="24"/>
  <c r="BB377" i="24"/>
  <c r="BB378" i="24"/>
  <c r="AN135" i="17" l="1"/>
  <c r="BC320" i="24" s="1"/>
  <c r="AN226" i="17"/>
  <c r="BC405" i="24" s="1"/>
  <c r="AR226" i="17"/>
  <c r="BG405" i="24" s="1"/>
  <c r="BC404" i="24"/>
  <c r="AR135" i="17"/>
  <c r="BG320" i="24" s="1"/>
  <c r="BC319" i="24"/>
  <c r="AP62" i="18"/>
  <c r="AO64" i="18"/>
  <c r="AM51" i="18"/>
  <c r="AP5" i="18"/>
  <c r="AO4" i="18"/>
  <c r="AP75" i="18"/>
  <c r="AO77" i="18"/>
  <c r="BC779" i="24"/>
  <c r="AO63" i="18"/>
  <c r="AP63" i="18" s="1"/>
  <c r="AQ63" i="18" s="1"/>
  <c r="AR63" i="18" s="1"/>
  <c r="AM47" i="18"/>
  <c r="AI403" i="24"/>
  <c r="AY225" i="17"/>
  <c r="AY227" i="17"/>
  <c r="AI406" i="24" s="1"/>
  <c r="AI226" i="17"/>
  <c r="AA405" i="24" s="1"/>
  <c r="AA404" i="24"/>
  <c r="AJ135" i="17"/>
  <c r="AB320" i="24" s="1"/>
  <c r="AB319" i="24"/>
  <c r="BA763" i="24"/>
  <c r="AL141" i="17"/>
  <c r="BC778" i="24"/>
  <c r="AN64" i="18"/>
  <c r="BC780" i="24" s="1"/>
  <c r="AM232" i="17"/>
  <c r="BB767" i="24"/>
  <c r="BC318" i="24"/>
  <c r="AR133" i="17"/>
  <c r="BG318" i="24" s="1"/>
  <c r="BC321" i="24"/>
  <c r="AJ226" i="17"/>
  <c r="AB405" i="24" s="1"/>
  <c r="AB404" i="24"/>
  <c r="AO224" i="17"/>
  <c r="BD403" i="24" s="1"/>
  <c r="AK229" i="17"/>
  <c r="AZ403" i="24"/>
  <c r="AK227" i="17"/>
  <c r="AZ406" i="24" s="1"/>
  <c r="AK225" i="17"/>
  <c r="AK228" i="17"/>
  <c r="AZ407" i="24" s="1"/>
  <c r="AI135" i="17"/>
  <c r="AA320" i="24" s="1"/>
  <c r="AA319" i="24"/>
  <c r="BA767" i="24"/>
  <c r="AL232" i="17"/>
  <c r="AO133" i="17"/>
  <c r="BD318" i="24" s="1"/>
  <c r="AK136" i="17"/>
  <c r="AZ321" i="24" s="1"/>
  <c r="AK137" i="17"/>
  <c r="AZ322" i="24" s="1"/>
  <c r="AK134" i="17"/>
  <c r="AK138" i="17"/>
  <c r="AZ318" i="24"/>
  <c r="BC791" i="24"/>
  <c r="AN77" i="18"/>
  <c r="BC793" i="24" s="1"/>
  <c r="AR224" i="17"/>
  <c r="BG403" i="24" s="1"/>
  <c r="BC403" i="24"/>
  <c r="BC406" i="24"/>
  <c r="AN4" i="18"/>
  <c r="AK6" i="18"/>
  <c r="AZ722" i="24" s="1"/>
  <c r="AJ5" i="1"/>
  <c r="AK6" i="1"/>
  <c r="AG7" i="1"/>
  <c r="AK6" i="19"/>
  <c r="AG7" i="19"/>
  <c r="Y569" i="24" s="1"/>
  <c r="AJ5" i="19"/>
  <c r="BB272" i="24"/>
  <c r="BB277" i="24"/>
  <c r="BB334" i="24"/>
  <c r="AM10" i="1"/>
  <c r="BB276" i="24"/>
  <c r="AM18" i="18"/>
  <c r="AM27" i="18" s="1"/>
  <c r="BB743" i="24" s="1"/>
  <c r="BB275" i="24"/>
  <c r="BB295" i="24"/>
  <c r="BB731" i="24"/>
  <c r="BB374" i="24"/>
  <c r="BB389" i="24"/>
  <c r="BB373" i="24"/>
  <c r="BB390" i="24"/>
  <c r="AQ5" i="18" l="1"/>
  <c r="AP4" i="18"/>
  <c r="AQ62" i="18"/>
  <c r="AP64" i="18"/>
  <c r="AQ75" i="18"/>
  <c r="AP77" i="18"/>
  <c r="AN51" i="18"/>
  <c r="AK135" i="17"/>
  <c r="AZ320" i="24" s="1"/>
  <c r="AO135" i="17"/>
  <c r="BD320" i="24" s="1"/>
  <c r="AZ319" i="24"/>
  <c r="BA410" i="24"/>
  <c r="AL224" i="17"/>
  <c r="BC300" i="24"/>
  <c r="AZ109" i="17"/>
  <c r="BC303" i="24"/>
  <c r="BC304" i="24"/>
  <c r="AR227" i="17"/>
  <c r="BG406" i="24" s="1"/>
  <c r="AI404" i="24"/>
  <c r="AY226" i="17"/>
  <c r="AI405" i="24" s="1"/>
  <c r="AZ201" i="17"/>
  <c r="BC387" i="24"/>
  <c r="BC383" i="24"/>
  <c r="BC388" i="24"/>
  <c r="AO226" i="17"/>
  <c r="BD405" i="24" s="1"/>
  <c r="AK226" i="17"/>
  <c r="AZ405" i="24" s="1"/>
  <c r="AZ404" i="24"/>
  <c r="AO229" i="17"/>
  <c r="AO201" i="17"/>
  <c r="BD383" i="24" s="1"/>
  <c r="AO227" i="17"/>
  <c r="BD406" i="24" s="1"/>
  <c r="AO228" i="17"/>
  <c r="BD407" i="24" s="1"/>
  <c r="AR136" i="17"/>
  <c r="BG321" i="24" s="1"/>
  <c r="AM224" i="17"/>
  <c r="BB410" i="24"/>
  <c r="AL133" i="17"/>
  <c r="BA325" i="24"/>
  <c r="AO136" i="17"/>
  <c r="BD321" i="24" s="1"/>
  <c r="AO138" i="17"/>
  <c r="AO137" i="17"/>
  <c r="BD322" i="24" s="1"/>
  <c r="AO109" i="17"/>
  <c r="BD300" i="24" s="1"/>
  <c r="AN47" i="18"/>
  <c r="BB763" i="24"/>
  <c r="AM141" i="17"/>
  <c r="Y4" i="24"/>
  <c r="AG191" i="1"/>
  <c r="Y177" i="24" s="1"/>
  <c r="AG140" i="1"/>
  <c r="Y126" i="24" s="1"/>
  <c r="AL6" i="1"/>
  <c r="AK5" i="1"/>
  <c r="AK5" i="19"/>
  <c r="AL6" i="19"/>
  <c r="AM113" i="1"/>
  <c r="AM337" i="19"/>
  <c r="AM345" i="19" s="1"/>
  <c r="AM65" i="19"/>
  <c r="AM9" i="19"/>
  <c r="AM26" i="19" s="1"/>
  <c r="AM27" i="19" s="1"/>
  <c r="AM184" i="1"/>
  <c r="AM128" i="19"/>
  <c r="AM202" i="19"/>
  <c r="AM272" i="19"/>
  <c r="AM250" i="1"/>
  <c r="AM30" i="18"/>
  <c r="BB746" i="24" s="1"/>
  <c r="BB734" i="24"/>
  <c r="AM24" i="18"/>
  <c r="BB740" i="24" s="1"/>
  <c r="AM21" i="18"/>
  <c r="BB737" i="24" s="1"/>
  <c r="BB489" i="24"/>
  <c r="BB286" i="24"/>
  <c r="BB240" i="24"/>
  <c r="BB273" i="24"/>
  <c r="BB274" i="24"/>
  <c r="BB285" i="24"/>
  <c r="AN228" i="17" l="1"/>
  <c r="BC407" i="24" s="1"/>
  <c r="AN229" i="17"/>
  <c r="AY133" i="17"/>
  <c r="BC767" i="24"/>
  <c r="AR62" i="18"/>
  <c r="AQ64" i="18"/>
  <c r="AR75" i="18"/>
  <c r="AQ77" i="18"/>
  <c r="AR5" i="18"/>
  <c r="AQ4" i="18"/>
  <c r="AO112" i="17"/>
  <c r="BD303" i="24" s="1"/>
  <c r="AO266" i="17"/>
  <c r="AO110" i="17"/>
  <c r="AO113" i="17"/>
  <c r="BD304" i="24" s="1"/>
  <c r="AO90" i="17"/>
  <c r="BD279" i="24" s="1"/>
  <c r="AP133" i="17"/>
  <c r="BE318" i="24" s="1"/>
  <c r="AL134" i="17"/>
  <c r="AL138" i="17"/>
  <c r="BA318" i="24"/>
  <c r="AL137" i="17"/>
  <c r="BA322" i="24" s="1"/>
  <c r="AL136" i="17"/>
  <c r="BA321" i="24" s="1"/>
  <c r="BC385" i="24"/>
  <c r="BC384" i="24"/>
  <c r="AZ202" i="17"/>
  <c r="AJ384" i="24" s="1"/>
  <c r="AJ383" i="24"/>
  <c r="BC521" i="24"/>
  <c r="AZ351" i="17"/>
  <c r="BC525" i="24"/>
  <c r="AN118" i="17"/>
  <c r="BC524" i="24"/>
  <c r="AZ110" i="17"/>
  <c r="AJ300" i="24"/>
  <c r="AZ112" i="17"/>
  <c r="AJ303" i="24" s="1"/>
  <c r="AM133" i="17"/>
  <c r="BB325" i="24"/>
  <c r="AR201" i="17"/>
  <c r="BG383" i="24" s="1"/>
  <c r="AN83" i="17"/>
  <c r="BC410" i="24"/>
  <c r="BC481" i="24"/>
  <c r="AZ309" i="17"/>
  <c r="BC485" i="24"/>
  <c r="BC484" i="24"/>
  <c r="AQ224" i="17"/>
  <c r="BF403" i="24" s="1"/>
  <c r="AM228" i="17"/>
  <c r="BB407" i="24" s="1"/>
  <c r="AM225" i="17"/>
  <c r="AM229" i="17"/>
  <c r="AM227" i="17"/>
  <c r="BB406" i="24" s="1"/>
  <c r="BB403" i="24"/>
  <c r="BC301" i="24"/>
  <c r="BC302" i="24"/>
  <c r="BC763" i="24"/>
  <c r="AO205" i="17"/>
  <c r="BD387" i="24" s="1"/>
  <c r="AO309" i="17"/>
  <c r="BD481" i="24" s="1"/>
  <c r="AO206" i="17"/>
  <c r="BD388" i="24" s="1"/>
  <c r="AO202" i="17"/>
  <c r="BC279" i="24"/>
  <c r="AZ90" i="17"/>
  <c r="BC282" i="24"/>
  <c r="BC283" i="24"/>
  <c r="BC445" i="24"/>
  <c r="AZ266" i="17"/>
  <c r="BC446" i="24"/>
  <c r="BC442" i="24"/>
  <c r="AP224" i="17"/>
  <c r="AL227" i="17"/>
  <c r="BA406" i="24" s="1"/>
  <c r="BA403" i="24"/>
  <c r="AL229" i="17"/>
  <c r="AL225" i="17"/>
  <c r="AL228" i="17"/>
  <c r="BA407" i="24" s="1"/>
  <c r="AZ224" i="17"/>
  <c r="AM6" i="1"/>
  <c r="AL5" i="1"/>
  <c r="AM6" i="19"/>
  <c r="AL5" i="19"/>
  <c r="AM99" i="19"/>
  <c r="AM136" i="19"/>
  <c r="AM210" i="19"/>
  <c r="AM280" i="19"/>
  <c r="BB266" i="24"/>
  <c r="BB265" i="24"/>
  <c r="BB7" i="24"/>
  <c r="AW7" i="24"/>
  <c r="AM392" i="19"/>
  <c r="BB477" i="24"/>
  <c r="BB473" i="24"/>
  <c r="BB478" i="24"/>
  <c r="BB476" i="24"/>
  <c r="BB241" i="24"/>
  <c r="BB259" i="24"/>
  <c r="BB261" i="24"/>
  <c r="BB260" i="24"/>
  <c r="BB257" i="24"/>
  <c r="AN330" i="17" l="1"/>
  <c r="AN331" i="17" s="1"/>
  <c r="AN244" i="17"/>
  <c r="AN245" i="17" s="1"/>
  <c r="AN151" i="17"/>
  <c r="AN198" i="17"/>
  <c r="AN138" i="17"/>
  <c r="AN137" i="17"/>
  <c r="BC322" i="24" s="1"/>
  <c r="AN84" i="17"/>
  <c r="AN87" i="17"/>
  <c r="AN106" i="17"/>
  <c r="AN88" i="17"/>
  <c r="AN86" i="17"/>
  <c r="AI318" i="24"/>
  <c r="AY136" i="17"/>
  <c r="AI321" i="24" s="1"/>
  <c r="AY134" i="17"/>
  <c r="AZ133" i="17"/>
  <c r="AZ136" i="17" s="1"/>
  <c r="AJ321" i="24" s="1"/>
  <c r="AO111" i="17"/>
  <c r="BD302" i="24" s="1"/>
  <c r="BD301" i="24"/>
  <c r="BA224" i="17"/>
  <c r="BA225" i="17" s="1"/>
  <c r="BE403" i="24"/>
  <c r="AO203" i="17"/>
  <c r="BD385" i="24" s="1"/>
  <c r="BD384" i="24"/>
  <c r="AO351" i="17"/>
  <c r="BD521" i="24" s="1"/>
  <c r="BD442" i="24"/>
  <c r="AR77" i="18"/>
  <c r="AR64" i="18"/>
  <c r="AO6" i="18"/>
  <c r="AR4" i="18"/>
  <c r="AP226" i="17"/>
  <c r="BE405" i="24" s="1"/>
  <c r="AL226" i="17"/>
  <c r="BA405" i="24" s="1"/>
  <c r="BA404" i="24"/>
  <c r="AP229" i="17"/>
  <c r="AP201" i="17"/>
  <c r="BE383" i="24" s="1"/>
  <c r="AP227" i="17"/>
  <c r="BE406" i="24" s="1"/>
  <c r="AP228" i="17"/>
  <c r="BE407" i="24" s="1"/>
  <c r="AO270" i="17"/>
  <c r="BD446" i="24" s="1"/>
  <c r="AJ279" i="24"/>
  <c r="AZ91" i="17"/>
  <c r="AZ93" i="17"/>
  <c r="AJ282" i="24" s="1"/>
  <c r="AO387" i="17"/>
  <c r="BD557" i="24" s="1"/>
  <c r="AO312" i="17"/>
  <c r="BD484" i="24" s="1"/>
  <c r="AO310" i="17"/>
  <c r="AO313" i="17"/>
  <c r="BD485" i="24" s="1"/>
  <c r="BC325" i="24"/>
  <c r="AZ314" i="17"/>
  <c r="AZ310" i="17"/>
  <c r="AJ482" i="24" s="1"/>
  <c r="AJ481" i="24"/>
  <c r="AZ191" i="17"/>
  <c r="BC376" i="24"/>
  <c r="BC375" i="24"/>
  <c r="BC372" i="24"/>
  <c r="AN15" i="18"/>
  <c r="BC377" i="24"/>
  <c r="AP136" i="17"/>
  <c r="BE321" i="24" s="1"/>
  <c r="AP138" i="17"/>
  <c r="AP137" i="17"/>
  <c r="BE322" i="24" s="1"/>
  <c r="AP109" i="17"/>
  <c r="BE300" i="24" s="1"/>
  <c r="BC428" i="24"/>
  <c r="AZ247" i="17"/>
  <c r="BC427" i="24"/>
  <c r="BC424" i="24"/>
  <c r="AZ271" i="17"/>
  <c r="AZ267" i="17"/>
  <c r="AJ443" i="24" s="1"/>
  <c r="AJ442" i="24"/>
  <c r="AQ226" i="17"/>
  <c r="BF405" i="24" s="1"/>
  <c r="AM226" i="17"/>
  <c r="BB405" i="24" s="1"/>
  <c r="BB404" i="24"/>
  <c r="AR309" i="17"/>
  <c r="AR202" i="17"/>
  <c r="BC522" i="24"/>
  <c r="BC523" i="24"/>
  <c r="AZ227" i="17"/>
  <c r="AJ406" i="24" s="1"/>
  <c r="AZ225" i="17"/>
  <c r="AJ403" i="24"/>
  <c r="BC444" i="24"/>
  <c r="BC443" i="24"/>
  <c r="BC482" i="24"/>
  <c r="BC483" i="24"/>
  <c r="AJ301" i="24"/>
  <c r="AZ111" i="17"/>
  <c r="AJ302" i="24" s="1"/>
  <c r="AO94" i="17"/>
  <c r="BD283" i="24" s="1"/>
  <c r="AO93" i="17"/>
  <c r="BD282" i="24" s="1"/>
  <c r="AO91" i="17"/>
  <c r="BD280" i="24" s="1"/>
  <c r="AO269" i="17"/>
  <c r="BD445" i="24" s="1"/>
  <c r="AO267" i="17"/>
  <c r="AO247" i="17"/>
  <c r="BD424" i="24" s="1"/>
  <c r="BC280" i="24"/>
  <c r="BC281" i="24"/>
  <c r="BC561" i="24"/>
  <c r="BC557" i="24"/>
  <c r="BC560" i="24"/>
  <c r="AZ387" i="17"/>
  <c r="AQ227" i="17"/>
  <c r="BF406" i="24" s="1"/>
  <c r="AQ228" i="17"/>
  <c r="BF407" i="24" s="1"/>
  <c r="AQ201" i="17"/>
  <c r="AQ229" i="17"/>
  <c r="AR229" i="17"/>
  <c r="AR228" i="17"/>
  <c r="BG407" i="24" s="1"/>
  <c r="AM136" i="17"/>
  <c r="BB321" i="24" s="1"/>
  <c r="AQ133" i="17"/>
  <c r="AM134" i="17"/>
  <c r="AM137" i="17"/>
  <c r="BB322" i="24" s="1"/>
  <c r="BB318" i="24"/>
  <c r="AM138" i="17"/>
  <c r="AJ521" i="24"/>
  <c r="AZ352" i="17"/>
  <c r="AZ354" i="17"/>
  <c r="AJ524" i="24" s="1"/>
  <c r="AP135" i="17"/>
  <c r="BE320" i="24" s="1"/>
  <c r="BA319" i="24"/>
  <c r="AL135" i="17"/>
  <c r="BA320" i="24" s="1"/>
  <c r="AN6" i="1"/>
  <c r="AM5" i="1"/>
  <c r="AM5" i="19"/>
  <c r="AN6" i="19"/>
  <c r="BB479" i="24"/>
  <c r="BB480" i="24"/>
  <c r="BB552" i="24"/>
  <c r="BB549" i="24"/>
  <c r="BB554" i="24"/>
  <c r="BB553" i="24"/>
  <c r="BB555" i="24"/>
  <c r="BB655" i="24"/>
  <c r="BB692" i="24"/>
  <c r="BB631" i="24"/>
  <c r="BB420" i="24"/>
  <c r="AM11" i="1"/>
  <c r="BB421" i="24"/>
  <c r="BB416" i="24"/>
  <c r="BB431" i="24"/>
  <c r="BB419" i="24"/>
  <c r="BB474" i="24"/>
  <c r="BB488" i="24"/>
  <c r="BB475" i="24"/>
  <c r="BB704" i="24"/>
  <c r="BB614" i="24"/>
  <c r="BB258" i="24"/>
  <c r="AN96" i="17" l="1"/>
  <c r="AN85" i="17"/>
  <c r="AI319" i="24"/>
  <c r="AY135" i="17"/>
  <c r="AI320" i="24" s="1"/>
  <c r="AO352" i="17"/>
  <c r="BD522" i="24" s="1"/>
  <c r="AO354" i="17"/>
  <c r="BD524" i="24" s="1"/>
  <c r="AJ318" i="24"/>
  <c r="AZ134" i="17"/>
  <c r="AJ319" i="24" s="1"/>
  <c r="AR206" i="17"/>
  <c r="BG388" i="24" s="1"/>
  <c r="BF383" i="24"/>
  <c r="AO268" i="17"/>
  <c r="BD444" i="24" s="1"/>
  <c r="BD443" i="24"/>
  <c r="AR203" i="17"/>
  <c r="BG385" i="24" s="1"/>
  <c r="BG384" i="24"/>
  <c r="AO311" i="17"/>
  <c r="BD483" i="24" s="1"/>
  <c r="BD482" i="24"/>
  <c r="AR387" i="17"/>
  <c r="BG557" i="24" s="1"/>
  <c r="BG481" i="24"/>
  <c r="BA227" i="17"/>
  <c r="AK406" i="24" s="1"/>
  <c r="BA133" i="17"/>
  <c r="BA134" i="17" s="1"/>
  <c r="BF318" i="24"/>
  <c r="AO355" i="17"/>
  <c r="BD525" i="24" s="1"/>
  <c r="BA226" i="17"/>
  <c r="AK405" i="24" s="1"/>
  <c r="AK404" i="24"/>
  <c r="BB226" i="17"/>
  <c r="AL405" i="24" s="1"/>
  <c r="BA201" i="17"/>
  <c r="BA202" i="17" s="1"/>
  <c r="AO333" i="17"/>
  <c r="AO391" i="17"/>
  <c r="BD561" i="24" s="1"/>
  <c r="BC507" i="24"/>
  <c r="BC506" i="24"/>
  <c r="BC503" i="24"/>
  <c r="AN21" i="17"/>
  <c r="AZ333" i="17"/>
  <c r="AR312" i="17"/>
  <c r="BG484" i="24" s="1"/>
  <c r="AJ447" i="24"/>
  <c r="AZ272" i="17"/>
  <c r="BC373" i="24"/>
  <c r="BC389" i="24"/>
  <c r="BC374" i="24"/>
  <c r="AZ315" i="17"/>
  <c r="AJ486" i="24"/>
  <c r="AZ100" i="17"/>
  <c r="BC289" i="24"/>
  <c r="BC292" i="24"/>
  <c r="BC294" i="24"/>
  <c r="AN9" i="18"/>
  <c r="BC293" i="24"/>
  <c r="BC295" i="24"/>
  <c r="AZ388" i="17"/>
  <c r="AJ557" i="24"/>
  <c r="AZ390" i="17"/>
  <c r="AJ560" i="24" s="1"/>
  <c r="BC559" i="24"/>
  <c r="BC558" i="24"/>
  <c r="BC242" i="24"/>
  <c r="BB224" i="17"/>
  <c r="AK403" i="24"/>
  <c r="BC426" i="24"/>
  <c r="BC425" i="24"/>
  <c r="AZ192" i="17"/>
  <c r="AZ195" i="17"/>
  <c r="AJ376" i="24" s="1"/>
  <c r="AJ372" i="24"/>
  <c r="AJ280" i="24"/>
  <c r="AZ92" i="17"/>
  <c r="AJ281" i="24" s="1"/>
  <c r="AZ11" i="17"/>
  <c r="AJ522" i="24"/>
  <c r="AZ353" i="17"/>
  <c r="AJ523" i="24" s="1"/>
  <c r="AZ118" i="17"/>
  <c r="AM135" i="17"/>
  <c r="BB320" i="24" s="1"/>
  <c r="AQ135" i="17"/>
  <c r="BF320" i="24" s="1"/>
  <c r="BB319" i="24"/>
  <c r="AQ309" i="17"/>
  <c r="AQ202" i="17"/>
  <c r="AQ205" i="17"/>
  <c r="BF387" i="24" s="1"/>
  <c r="AQ206" i="17"/>
  <c r="BF388" i="24" s="1"/>
  <c r="AR205" i="17"/>
  <c r="BG387" i="24" s="1"/>
  <c r="AP110" i="17"/>
  <c r="AP112" i="17"/>
  <c r="BE303" i="24" s="1"/>
  <c r="AP113" i="17"/>
  <c r="BE304" i="24" s="1"/>
  <c r="AP266" i="17"/>
  <c r="BE442" i="24" s="1"/>
  <c r="AP90" i="17"/>
  <c r="BE279" i="24" s="1"/>
  <c r="BC731" i="24"/>
  <c r="BC390" i="24"/>
  <c r="AZ208" i="17"/>
  <c r="AJ390" i="24" s="1"/>
  <c r="AO390" i="17"/>
  <c r="BD560" i="24" s="1"/>
  <c r="AO388" i="17"/>
  <c r="AQ136" i="17"/>
  <c r="BF321" i="24" s="1"/>
  <c r="AQ137" i="17"/>
  <c r="BF322" i="24" s="1"/>
  <c r="AQ109" i="17"/>
  <c r="BF300" i="24" s="1"/>
  <c r="AQ138" i="17"/>
  <c r="AR138" i="17"/>
  <c r="AR137" i="17"/>
  <c r="BG322" i="24" s="1"/>
  <c r="AO250" i="17"/>
  <c r="BD427" i="24" s="1"/>
  <c r="AO248" i="17"/>
  <c r="AO251" i="17"/>
  <c r="BD428" i="24" s="1"/>
  <c r="AO11" i="17"/>
  <c r="AO92" i="17"/>
  <c r="BD281" i="24" s="1"/>
  <c r="AJ404" i="24"/>
  <c r="AZ226" i="17"/>
  <c r="AJ405" i="24" s="1"/>
  <c r="AZ248" i="17"/>
  <c r="AZ250" i="17"/>
  <c r="AJ427" i="24" s="1"/>
  <c r="AJ424" i="24"/>
  <c r="AP309" i="17"/>
  <c r="BE481" i="24" s="1"/>
  <c r="AP206" i="17"/>
  <c r="BE388" i="24" s="1"/>
  <c r="AP205" i="17"/>
  <c r="BE387" i="24" s="1"/>
  <c r="AP202" i="17"/>
  <c r="AN5" i="1"/>
  <c r="AK7" i="1"/>
  <c r="AO6" i="1"/>
  <c r="AO6" i="19"/>
  <c r="AK7" i="19"/>
  <c r="AZ569" i="24" s="1"/>
  <c r="AN5" i="19"/>
  <c r="AM12" i="1"/>
  <c r="BB418" i="24"/>
  <c r="BB417" i="24"/>
  <c r="BB430" i="24"/>
  <c r="BB422" i="24"/>
  <c r="AW203" i="24"/>
  <c r="BB193" i="24"/>
  <c r="BB245" i="24"/>
  <c r="BB244" i="24"/>
  <c r="BB495" i="24"/>
  <c r="BB498" i="24"/>
  <c r="BB499" i="24"/>
  <c r="BB500" i="24"/>
  <c r="BB537" i="24"/>
  <c r="BB519" i="24"/>
  <c r="BB564" i="24"/>
  <c r="BB574" i="24"/>
  <c r="BB563" i="24"/>
  <c r="BB551" i="24"/>
  <c r="BB550" i="24"/>
  <c r="AZ135" i="17" l="1"/>
  <c r="AJ320" i="24" s="1"/>
  <c r="BA136" i="17"/>
  <c r="AK321" i="24" s="1"/>
  <c r="BB133" i="17"/>
  <c r="BC133" i="17" s="1"/>
  <c r="AR390" i="17"/>
  <c r="BG560" i="24" s="1"/>
  <c r="AO118" i="17"/>
  <c r="AO353" i="17"/>
  <c r="BD523" i="24" s="1"/>
  <c r="AK318" i="24"/>
  <c r="AP203" i="17"/>
  <c r="BE385" i="24" s="1"/>
  <c r="BE384" i="24"/>
  <c r="AO249" i="17"/>
  <c r="BD426" i="24" s="1"/>
  <c r="BD425" i="24"/>
  <c r="AP111" i="17"/>
  <c r="BE302" i="24" s="1"/>
  <c r="BE301" i="24"/>
  <c r="AQ203" i="17"/>
  <c r="BF385" i="24" s="1"/>
  <c r="BF384" i="24"/>
  <c r="AO337" i="17"/>
  <c r="BD507" i="24" s="1"/>
  <c r="BD503" i="24"/>
  <c r="AR313" i="17"/>
  <c r="BG485" i="24" s="1"/>
  <c r="BF481" i="24"/>
  <c r="AO12" i="17"/>
  <c r="BD242" i="24"/>
  <c r="AO389" i="17"/>
  <c r="BD559" i="24" s="1"/>
  <c r="BD558" i="24"/>
  <c r="AO7" i="1"/>
  <c r="AP6" i="1"/>
  <c r="AQ6" i="1" s="1"/>
  <c r="AR6" i="1" s="1"/>
  <c r="AO336" i="17"/>
  <c r="BD506" i="24" s="1"/>
  <c r="AO334" i="17"/>
  <c r="AP387" i="17"/>
  <c r="BA309" i="17"/>
  <c r="BB135" i="17"/>
  <c r="AL320" i="24" s="1"/>
  <c r="AK319" i="24"/>
  <c r="BA135" i="17"/>
  <c r="AK320" i="24" s="1"/>
  <c r="AQ387" i="17"/>
  <c r="AP312" i="17"/>
  <c r="BE484" i="24" s="1"/>
  <c r="AP310" i="17"/>
  <c r="AP313" i="17"/>
  <c r="BE485" i="24" s="1"/>
  <c r="AJ425" i="24"/>
  <c r="AZ249" i="17"/>
  <c r="AJ426" i="24" s="1"/>
  <c r="AQ113" i="17"/>
  <c r="BF304" i="24" s="1"/>
  <c r="AQ110" i="17"/>
  <c r="AQ112" i="17"/>
  <c r="BF303" i="24" s="1"/>
  <c r="AQ266" i="17"/>
  <c r="AQ90" i="17"/>
  <c r="BF279" i="24" s="1"/>
  <c r="AZ318" i="17"/>
  <c r="AJ489" i="24" s="1"/>
  <c r="BC489" i="24"/>
  <c r="AJ242" i="24"/>
  <c r="AZ12" i="17"/>
  <c r="AK383" i="24"/>
  <c r="AK384" i="24"/>
  <c r="BC307" i="24"/>
  <c r="AZ116" i="17"/>
  <c r="AJ307" i="24" s="1"/>
  <c r="AP91" i="17"/>
  <c r="BE280" i="24" s="1"/>
  <c r="AP94" i="17"/>
  <c r="BE283" i="24" s="1"/>
  <c r="AP93" i="17"/>
  <c r="BE282" i="24" s="1"/>
  <c r="BC276" i="24"/>
  <c r="BC334" i="24"/>
  <c r="AN18" i="18"/>
  <c r="AN21" i="18" s="1"/>
  <c r="BC737" i="24" s="1"/>
  <c r="BC277" i="24"/>
  <c r="BC272" i="24"/>
  <c r="BC275" i="24"/>
  <c r="BC378" i="24"/>
  <c r="BC725" i="24"/>
  <c r="AZ101" i="17"/>
  <c r="AZ104" i="17"/>
  <c r="AJ293" i="24" s="1"/>
  <c r="AJ289" i="24"/>
  <c r="AZ122" i="17"/>
  <c r="AJ298" i="24" s="1"/>
  <c r="AZ83" i="17"/>
  <c r="AZ106" i="17" s="1"/>
  <c r="AJ295" i="24" s="1"/>
  <c r="AP351" i="17"/>
  <c r="BE521" i="24" s="1"/>
  <c r="AP269" i="17"/>
  <c r="BE445" i="24" s="1"/>
  <c r="AP270" i="17"/>
  <c r="BE446" i="24" s="1"/>
  <c r="AP267" i="17"/>
  <c r="AP247" i="17"/>
  <c r="BE424" i="24" s="1"/>
  <c r="AZ193" i="17"/>
  <c r="AJ374" i="24" s="1"/>
  <c r="AZ207" i="17"/>
  <c r="AJ389" i="24" s="1"/>
  <c r="AJ373" i="24"/>
  <c r="BC224" i="17"/>
  <c r="BB227" i="17"/>
  <c r="AL406" i="24" s="1"/>
  <c r="AL403" i="24"/>
  <c r="BC291" i="24"/>
  <c r="BC290" i="24"/>
  <c r="BC306" i="24"/>
  <c r="AZ334" i="17"/>
  <c r="AZ336" i="17"/>
  <c r="AJ506" i="24" s="1"/>
  <c r="AJ503" i="24"/>
  <c r="AQ313" i="17"/>
  <c r="BF485" i="24" s="1"/>
  <c r="AQ310" i="17"/>
  <c r="AQ312" i="17"/>
  <c r="BF484" i="24" s="1"/>
  <c r="AJ558" i="24"/>
  <c r="AZ389" i="17"/>
  <c r="AJ559" i="24" s="1"/>
  <c r="BC323" i="24"/>
  <c r="BC316" i="24"/>
  <c r="BC505" i="24"/>
  <c r="BC504" i="24"/>
  <c r="BC249" i="24"/>
  <c r="AK140" i="1"/>
  <c r="AZ4" i="24"/>
  <c r="AU4" i="24"/>
  <c r="AK191" i="1"/>
  <c r="AP6" i="19"/>
  <c r="AO5" i="19"/>
  <c r="E10" i="25"/>
  <c r="E35" i="25" s="1"/>
  <c r="AM273" i="19"/>
  <c r="AM338" i="19"/>
  <c r="AM346" i="19" s="1"/>
  <c r="AM92" i="19"/>
  <c r="AM10" i="19"/>
  <c r="AM129" i="19"/>
  <c r="AM203" i="19"/>
  <c r="BB247" i="24"/>
  <c r="BB248" i="24"/>
  <c r="BB510" i="24"/>
  <c r="BB501" i="24"/>
  <c r="BB509" i="24"/>
  <c r="BB496" i="24"/>
  <c r="BB497" i="24"/>
  <c r="BB8" i="24"/>
  <c r="AW8" i="24"/>
  <c r="AO191" i="1" l="1"/>
  <c r="BD177" i="24" s="1"/>
  <c r="BD4" i="24"/>
  <c r="AM61" i="19"/>
  <c r="AM34" i="19"/>
  <c r="AL318" i="24"/>
  <c r="BB136" i="17"/>
  <c r="AL321" i="24" s="1"/>
  <c r="AQ311" i="17"/>
  <c r="BF483" i="24" s="1"/>
  <c r="BF482" i="24"/>
  <c r="AP311" i="17"/>
  <c r="BE483" i="24" s="1"/>
  <c r="BE482" i="24"/>
  <c r="AO335" i="17"/>
  <c r="BD505" i="24" s="1"/>
  <c r="BD504" i="24"/>
  <c r="AQ351" i="17"/>
  <c r="BF521" i="24" s="1"/>
  <c r="BF442" i="24"/>
  <c r="AP268" i="17"/>
  <c r="BE444" i="24" s="1"/>
  <c r="BE443" i="24"/>
  <c r="AR391" i="17"/>
  <c r="BG561" i="24" s="1"/>
  <c r="BF557" i="24"/>
  <c r="AQ111" i="17"/>
  <c r="BF302" i="24" s="1"/>
  <c r="BF301" i="24"/>
  <c r="AP391" i="17"/>
  <c r="BE561" i="24" s="1"/>
  <c r="BE557" i="24"/>
  <c r="AO140" i="1"/>
  <c r="BD126" i="24" s="1"/>
  <c r="AQ388" i="17"/>
  <c r="AO21" i="17"/>
  <c r="BD249" i="24" s="1"/>
  <c r="AP388" i="17"/>
  <c r="AQ391" i="17"/>
  <c r="BF561" i="24" s="1"/>
  <c r="AP390" i="17"/>
  <c r="BE560" i="24" s="1"/>
  <c r="AQ390" i="17"/>
  <c r="BF560" i="24" s="1"/>
  <c r="BA314" i="17"/>
  <c r="BB314" i="17" s="1"/>
  <c r="BC314" i="17" s="1"/>
  <c r="BD314" i="17" s="1"/>
  <c r="BE314" i="17" s="1"/>
  <c r="BF314" i="17" s="1"/>
  <c r="BG314" i="17" s="1"/>
  <c r="BH314" i="17" s="1"/>
  <c r="BI314" i="17" s="1"/>
  <c r="BA387" i="17"/>
  <c r="AM318" i="24"/>
  <c r="BD133" i="17"/>
  <c r="BC136" i="17"/>
  <c r="AM321" i="24" s="1"/>
  <c r="AK484" i="24"/>
  <c r="AK481" i="24"/>
  <c r="BC734" i="24"/>
  <c r="AN24" i="18"/>
  <c r="BC740" i="24" s="1"/>
  <c r="AN30" i="18"/>
  <c r="BC746" i="24" s="1"/>
  <c r="AN27" i="18"/>
  <c r="BC743" i="24" s="1"/>
  <c r="BC227" i="17"/>
  <c r="AM406" i="24" s="1"/>
  <c r="BD224" i="17"/>
  <c r="AM403" i="24"/>
  <c r="BC286" i="24"/>
  <c r="AZ97" i="17"/>
  <c r="AJ286" i="24" s="1"/>
  <c r="BC450" i="24"/>
  <c r="AZ275" i="17"/>
  <c r="AJ450" i="24" s="1"/>
  <c r="AQ93" i="17"/>
  <c r="BF282" i="24" s="1"/>
  <c r="AQ94" i="17"/>
  <c r="BF283" i="24" s="1"/>
  <c r="AQ91" i="17"/>
  <c r="BF280" i="24" s="1"/>
  <c r="AJ504" i="24"/>
  <c r="AZ335" i="17"/>
  <c r="AJ505" i="24" s="1"/>
  <c r="AZ21" i="17"/>
  <c r="AP248" i="17"/>
  <c r="AP250" i="17"/>
  <c r="BE427" i="24" s="1"/>
  <c r="AP251" i="17"/>
  <c r="BE428" i="24" s="1"/>
  <c r="BC273" i="24"/>
  <c r="BC285" i="24"/>
  <c r="BC274" i="24"/>
  <c r="AR310" i="17"/>
  <c r="BC477" i="24"/>
  <c r="BC478" i="24"/>
  <c r="BC476" i="24"/>
  <c r="BC473" i="24"/>
  <c r="AZ300" i="17"/>
  <c r="BA310" i="17" s="1"/>
  <c r="AP355" i="17"/>
  <c r="BE525" i="24" s="1"/>
  <c r="AP354" i="17"/>
  <c r="BE524" i="24" s="1"/>
  <c r="AP352" i="17"/>
  <c r="BE522" i="24" s="1"/>
  <c r="AP333" i="17"/>
  <c r="BE503" i="24" s="1"/>
  <c r="AZ84" i="17"/>
  <c r="AZ87" i="17"/>
  <c r="AJ276" i="24" s="1"/>
  <c r="AZ151" i="17"/>
  <c r="AJ334" i="24" s="1"/>
  <c r="AJ272" i="24"/>
  <c r="AZ198" i="17"/>
  <c r="AJ378" i="24" s="1"/>
  <c r="AZ102" i="17"/>
  <c r="AJ291" i="24" s="1"/>
  <c r="AJ290" i="24"/>
  <c r="AZ115" i="17"/>
  <c r="AJ306" i="24" s="1"/>
  <c r="AZ8" i="17"/>
  <c r="BC240" i="24"/>
  <c r="AP92" i="17"/>
  <c r="BE281" i="24" s="1"/>
  <c r="AP11" i="17"/>
  <c r="AQ267" i="17"/>
  <c r="AQ270" i="17"/>
  <c r="BF446" i="24" s="1"/>
  <c r="AQ269" i="17"/>
  <c r="BF445" i="24" s="1"/>
  <c r="AQ247" i="17"/>
  <c r="BF424" i="24" s="1"/>
  <c r="AU136" i="24"/>
  <c r="AZ126" i="24"/>
  <c r="AZ177" i="24"/>
  <c r="AU187" i="24"/>
  <c r="AQ6" i="19"/>
  <c r="AP5" i="19"/>
  <c r="AM211" i="19"/>
  <c r="AM100" i="19"/>
  <c r="AM281" i="19"/>
  <c r="AM137" i="19"/>
  <c r="AM393" i="19"/>
  <c r="BB10" i="24"/>
  <c r="AW9" i="24"/>
  <c r="AQ354" i="17" l="1"/>
  <c r="BF524" i="24" s="1"/>
  <c r="AQ352" i="17"/>
  <c r="BF522" i="24" s="1"/>
  <c r="AQ355" i="17"/>
  <c r="BF525" i="24" s="1"/>
  <c r="AQ333" i="17"/>
  <c r="BF503" i="24" s="1"/>
  <c r="AP12" i="17"/>
  <c r="BE242" i="24"/>
  <c r="AP389" i="17"/>
  <c r="BE559" i="24" s="1"/>
  <c r="BE558" i="24"/>
  <c r="AQ389" i="17"/>
  <c r="BF559" i="24" s="1"/>
  <c r="BF558" i="24"/>
  <c r="AQ268" i="17"/>
  <c r="BF444" i="24" s="1"/>
  <c r="BF443" i="24"/>
  <c r="AR311" i="17"/>
  <c r="BG483" i="24" s="1"/>
  <c r="BG482" i="24"/>
  <c r="AP249" i="17"/>
  <c r="BE426" i="24" s="1"/>
  <c r="BE425" i="24"/>
  <c r="BA315" i="17"/>
  <c r="AK486" i="24"/>
  <c r="BA390" i="17"/>
  <c r="AK560" i="24" s="1"/>
  <c r="AK482" i="24"/>
  <c r="AK483" i="24"/>
  <c r="AK557" i="24"/>
  <c r="BC241" i="24"/>
  <c r="AP337" i="17"/>
  <c r="BE507" i="24" s="1"/>
  <c r="AP336" i="17"/>
  <c r="BE506" i="24" s="1"/>
  <c r="AP334" i="17"/>
  <c r="BE504" i="24" s="1"/>
  <c r="BC474" i="24"/>
  <c r="BC488" i="24"/>
  <c r="BC475" i="24"/>
  <c r="AN403" i="24"/>
  <c r="BD227" i="17"/>
  <c r="AN406" i="24" s="1"/>
  <c r="BE224" i="17"/>
  <c r="BC257" i="24"/>
  <c r="BC261" i="24"/>
  <c r="BC260" i="24"/>
  <c r="BC259" i="24"/>
  <c r="AP353" i="17"/>
  <c r="BE523" i="24" s="1"/>
  <c r="AP118" i="17"/>
  <c r="AJ249" i="24"/>
  <c r="AQ92" i="17"/>
  <c r="BF281" i="24" s="1"/>
  <c r="AQ11" i="17"/>
  <c r="BC434" i="24"/>
  <c r="BC439" i="24"/>
  <c r="BC437" i="24"/>
  <c r="BC438" i="24"/>
  <c r="AZ257" i="17"/>
  <c r="BD136" i="17"/>
  <c r="AN321" i="24" s="1"/>
  <c r="AN318" i="24"/>
  <c r="BE133" i="17"/>
  <c r="AQ250" i="17"/>
  <c r="BF427" i="24" s="1"/>
  <c r="AQ248" i="17"/>
  <c r="AQ251" i="17"/>
  <c r="BF428" i="24" s="1"/>
  <c r="AZ10" i="1"/>
  <c r="BC704" i="24"/>
  <c r="AX7" i="24"/>
  <c r="BC7" i="24"/>
  <c r="AN392" i="19"/>
  <c r="AZ59" i="17"/>
  <c r="AZ10" i="17"/>
  <c r="AJ240" i="24"/>
  <c r="AZ9" i="17"/>
  <c r="U31" i="12"/>
  <c r="M896" i="24" s="1"/>
  <c r="AZ85" i="17"/>
  <c r="AJ274" i="24" s="1"/>
  <c r="AZ96" i="17"/>
  <c r="AJ285" i="24" s="1"/>
  <c r="AJ273" i="24"/>
  <c r="BC480" i="24"/>
  <c r="BC479" i="24"/>
  <c r="AZ301" i="17"/>
  <c r="AZ306" i="17"/>
  <c r="AJ473" i="24"/>
  <c r="AZ304" i="17"/>
  <c r="AJ477" i="24" s="1"/>
  <c r="BC552" i="24"/>
  <c r="BC554" i="24"/>
  <c r="AR388" i="17"/>
  <c r="AZ379" i="17"/>
  <c r="BA388" i="17" s="1"/>
  <c r="BA389" i="17" s="1"/>
  <c r="BC553" i="24"/>
  <c r="BC549" i="24"/>
  <c r="AR6" i="19"/>
  <c r="AQ5" i="19"/>
  <c r="D1299" i="24"/>
  <c r="D1324" i="24"/>
  <c r="BB656" i="24"/>
  <c r="AM13" i="1"/>
  <c r="BB632" i="24"/>
  <c r="BB693" i="24"/>
  <c r="BB571" i="24"/>
  <c r="AQ336" i="17" l="1"/>
  <c r="BF506" i="24" s="1"/>
  <c r="AQ334" i="17"/>
  <c r="BF504" i="24" s="1"/>
  <c r="AQ337" i="17"/>
  <c r="BF507" i="24" s="1"/>
  <c r="AQ353" i="17"/>
  <c r="BF523" i="24" s="1"/>
  <c r="AQ118" i="17"/>
  <c r="AQ12" i="17"/>
  <c r="BF242" i="24"/>
  <c r="AR389" i="17"/>
  <c r="BG559" i="24" s="1"/>
  <c r="BG558" i="24"/>
  <c r="AQ249" i="17"/>
  <c r="BF426" i="24" s="1"/>
  <c r="BF425" i="24"/>
  <c r="BB315" i="17"/>
  <c r="AL486" i="24"/>
  <c r="AK558" i="24"/>
  <c r="AK559" i="24"/>
  <c r="BC614" i="24"/>
  <c r="BC440" i="24"/>
  <c r="BC564" i="24"/>
  <c r="AZ394" i="17"/>
  <c r="AJ564" i="24" s="1"/>
  <c r="BC416" i="24"/>
  <c r="BC419" i="24"/>
  <c r="BC431" i="24"/>
  <c r="BC421" i="24"/>
  <c r="BC420" i="24"/>
  <c r="BC258" i="24"/>
  <c r="AP335" i="17"/>
  <c r="BE505" i="24" s="1"/>
  <c r="AP21" i="17"/>
  <c r="BE249" i="24" s="1"/>
  <c r="BC563" i="24"/>
  <c r="BC550" i="24"/>
  <c r="BC551" i="24"/>
  <c r="AJ479" i="24"/>
  <c r="AZ307" i="17"/>
  <c r="AJ480" i="24" s="1"/>
  <c r="AZ62" i="17"/>
  <c r="AJ260" i="24" s="1"/>
  <c r="AZ60" i="17"/>
  <c r="AJ258" i="24" s="1"/>
  <c r="AJ257" i="24"/>
  <c r="BC516" i="24"/>
  <c r="BC513" i="24"/>
  <c r="BC518" i="24"/>
  <c r="BC517" i="24"/>
  <c r="AZ343" i="17"/>
  <c r="BC435" i="24"/>
  <c r="BC436" i="24"/>
  <c r="BC449" i="24"/>
  <c r="BF224" i="17"/>
  <c r="BE227" i="17"/>
  <c r="AO406" i="24" s="1"/>
  <c r="AO403" i="24"/>
  <c r="AJ549" i="24"/>
  <c r="AZ383" i="17"/>
  <c r="AJ553" i="24" s="1"/>
  <c r="AZ380" i="17"/>
  <c r="AJ474" i="24"/>
  <c r="AZ302" i="17"/>
  <c r="AJ475" i="24" s="1"/>
  <c r="AZ317" i="17"/>
  <c r="AJ488" i="24" s="1"/>
  <c r="AJ241" i="24"/>
  <c r="BC692" i="24"/>
  <c r="BC631" i="24"/>
  <c r="BC655" i="24"/>
  <c r="AZ272" i="19"/>
  <c r="AZ9" i="19"/>
  <c r="AZ128" i="19"/>
  <c r="AZ461" i="19"/>
  <c r="AZ202" i="19"/>
  <c r="AZ392" i="19"/>
  <c r="AZ337" i="19"/>
  <c r="AJ704" i="24" s="1"/>
  <c r="AZ65" i="19"/>
  <c r="AJ614" i="24" s="1"/>
  <c r="AJ7" i="24"/>
  <c r="BE136" i="17"/>
  <c r="AO321" i="24" s="1"/>
  <c r="AO318" i="24"/>
  <c r="BF133" i="17"/>
  <c r="AZ261" i="17"/>
  <c r="AJ438" i="24" s="1"/>
  <c r="AZ258" i="17"/>
  <c r="AJ434" i="24"/>
  <c r="AZ263" i="17"/>
  <c r="AZ238" i="17"/>
  <c r="AR5" i="19"/>
  <c r="AO7" i="19"/>
  <c r="BD569" i="24" s="1"/>
  <c r="AM14" i="1"/>
  <c r="AM122" i="19" s="1"/>
  <c r="AM123" i="19" s="1"/>
  <c r="AQ123" i="19" s="1"/>
  <c r="BF643" i="24" s="1"/>
  <c r="AM185" i="1"/>
  <c r="BB638" i="24"/>
  <c r="BB636" i="24"/>
  <c r="BB640" i="24"/>
  <c r="AM17" i="1"/>
  <c r="AM18" i="1" s="1"/>
  <c r="AM19" i="1" s="1"/>
  <c r="BB634" i="24"/>
  <c r="BB637" i="24"/>
  <c r="BB639" i="24"/>
  <c r="BB635" i="24"/>
  <c r="AQ21" i="17" l="1"/>
  <c r="BF249" i="24" s="1"/>
  <c r="AQ335" i="17"/>
  <c r="BF505" i="24" s="1"/>
  <c r="AQ125" i="19"/>
  <c r="BF645" i="24" s="1"/>
  <c r="BC315" i="17"/>
  <c r="AM486" i="24"/>
  <c r="BG133" i="17"/>
  <c r="AP318" i="24"/>
  <c r="BF136" i="17"/>
  <c r="AP321" i="24" s="1"/>
  <c r="BF227" i="17"/>
  <c r="AP406" i="24" s="1"/>
  <c r="AP403" i="24"/>
  <c r="BG224" i="17"/>
  <c r="BC528" i="24"/>
  <c r="AZ358" i="17"/>
  <c r="AJ528" i="24" s="1"/>
  <c r="BC422" i="24"/>
  <c r="AJ435" i="24"/>
  <c r="AZ259" i="17"/>
  <c r="AJ436" i="24" s="1"/>
  <c r="AZ274" i="17"/>
  <c r="AJ449" i="24" s="1"/>
  <c r="AZ112" i="19"/>
  <c r="AJ631" i="24"/>
  <c r="AZ280" i="19"/>
  <c r="AJ692" i="24" s="1"/>
  <c r="AZ136" i="19"/>
  <c r="AJ655" i="24" s="1"/>
  <c r="AZ104" i="19"/>
  <c r="AZ537" i="19"/>
  <c r="AZ543" i="19" s="1"/>
  <c r="BA536" i="19" s="1"/>
  <c r="AZ509" i="19"/>
  <c r="AZ465" i="19"/>
  <c r="AZ495" i="19"/>
  <c r="AZ502" i="19" s="1"/>
  <c r="BA494" i="19" s="1"/>
  <c r="AZ480" i="19"/>
  <c r="AZ381" i="17"/>
  <c r="AJ551" i="24" s="1"/>
  <c r="AZ393" i="17"/>
  <c r="AJ563" i="24" s="1"/>
  <c r="AJ550" i="24"/>
  <c r="BC500" i="24"/>
  <c r="BC537" i="24"/>
  <c r="BC499" i="24"/>
  <c r="BC495" i="24"/>
  <c r="BC498" i="24"/>
  <c r="BC555" i="24"/>
  <c r="BC527" i="24"/>
  <c r="BC515" i="24"/>
  <c r="BC514" i="24"/>
  <c r="AZ18" i="19"/>
  <c r="BC574" i="24"/>
  <c r="AZ15" i="17"/>
  <c r="BC244" i="24"/>
  <c r="BC245" i="24"/>
  <c r="AJ416" i="24"/>
  <c r="AZ239" i="17"/>
  <c r="AZ254" i="17"/>
  <c r="AJ431" i="24" s="1"/>
  <c r="AZ242" i="17"/>
  <c r="AJ420" i="24" s="1"/>
  <c r="AZ244" i="17"/>
  <c r="BC519" i="24"/>
  <c r="AZ347" i="17"/>
  <c r="AJ517" i="24" s="1"/>
  <c r="AZ344" i="17"/>
  <c r="AJ513" i="24"/>
  <c r="AZ324" i="17"/>
  <c r="AZ349" i="17" s="1"/>
  <c r="AJ519" i="24" s="1"/>
  <c r="BC417" i="24"/>
  <c r="BC418" i="24"/>
  <c r="BC430" i="24"/>
  <c r="AZ264" i="17"/>
  <c r="AJ440" i="24"/>
  <c r="AM125" i="19"/>
  <c r="BB645" i="24" s="1"/>
  <c r="BB642" i="24"/>
  <c r="AM15" i="1"/>
  <c r="BB643" i="24"/>
  <c r="AM124" i="19"/>
  <c r="BB644" i="24" s="1"/>
  <c r="BB11" i="24"/>
  <c r="AW10" i="24"/>
  <c r="BB575" i="24"/>
  <c r="BB579" i="24"/>
  <c r="AN486" i="24" l="1"/>
  <c r="BD315" i="17"/>
  <c r="AJ422" i="24"/>
  <c r="AZ245" i="17"/>
  <c r="AZ16" i="17"/>
  <c r="AJ244" i="24"/>
  <c r="BC501" i="24"/>
  <c r="BC509" i="24"/>
  <c r="BC497" i="24"/>
  <c r="BC496" i="24"/>
  <c r="AZ106" i="19"/>
  <c r="AZ105" i="19"/>
  <c r="AZ399" i="19"/>
  <c r="AZ357" i="17"/>
  <c r="AJ527" i="24" s="1"/>
  <c r="AJ514" i="24"/>
  <c r="AZ345" i="17"/>
  <c r="AJ515" i="24" s="1"/>
  <c r="AZ11" i="1"/>
  <c r="AX8" i="24"/>
  <c r="BC8" i="24"/>
  <c r="AZ19" i="17"/>
  <c r="BC248" i="24"/>
  <c r="BC247" i="24"/>
  <c r="AZ473" i="19"/>
  <c r="AJ574" i="24"/>
  <c r="AZ397" i="19"/>
  <c r="BC510" i="24"/>
  <c r="AZ340" i="17"/>
  <c r="AJ510" i="24" s="1"/>
  <c r="AZ516" i="19"/>
  <c r="AQ403" i="24"/>
  <c r="BG227" i="17"/>
  <c r="AQ406" i="24" s="1"/>
  <c r="BH224" i="17"/>
  <c r="AZ385" i="17"/>
  <c r="AJ555" i="24" s="1"/>
  <c r="AJ495" i="24"/>
  <c r="AZ367" i="17"/>
  <c r="AJ537" i="24" s="1"/>
  <c r="AZ330" i="17"/>
  <c r="AZ325" i="17"/>
  <c r="AZ328" i="17"/>
  <c r="AJ499" i="24" s="1"/>
  <c r="AJ417" i="24"/>
  <c r="AZ253" i="17"/>
  <c r="AJ430" i="24" s="1"/>
  <c r="AZ240" i="17"/>
  <c r="AJ418" i="24" s="1"/>
  <c r="AZ488" i="19"/>
  <c r="BH133" i="17"/>
  <c r="AQ318" i="24"/>
  <c r="BG136" i="17"/>
  <c r="AQ321" i="24" s="1"/>
  <c r="AW1011" i="24"/>
  <c r="BB1011" i="24" s="1"/>
  <c r="BG1011" i="24" s="1"/>
  <c r="AW1012" i="24"/>
  <c r="BB1012" i="24" s="1"/>
  <c r="BG1012" i="24" s="1"/>
  <c r="AW14" i="24"/>
  <c r="BB12" i="24"/>
  <c r="AW11" i="24"/>
  <c r="AO486" i="24" l="1"/>
  <c r="BE315" i="17"/>
  <c r="AJ501" i="24"/>
  <c r="AZ331" i="17"/>
  <c r="AZ511" i="19"/>
  <c r="AZ467" i="19"/>
  <c r="F10" i="25"/>
  <c r="AX9" i="24"/>
  <c r="AN393" i="19"/>
  <c r="BC10" i="24"/>
  <c r="AJ245" i="24"/>
  <c r="AZ17" i="17"/>
  <c r="AZ482" i="19"/>
  <c r="AM22" i="17"/>
  <c r="AZ25" i="17"/>
  <c r="AJ247" i="24"/>
  <c r="AK22" i="17"/>
  <c r="AL22" i="17"/>
  <c r="AZ20" i="17"/>
  <c r="AJ248" i="24" s="1"/>
  <c r="BI133" i="17"/>
  <c r="BH136" i="17"/>
  <c r="AR321" i="24" s="1"/>
  <c r="AR318" i="24"/>
  <c r="AZ339" i="17"/>
  <c r="AJ509" i="24" s="1"/>
  <c r="AZ326" i="17"/>
  <c r="AJ497" i="24" s="1"/>
  <c r="AJ496" i="24"/>
  <c r="AR403" i="24"/>
  <c r="BI224" i="17"/>
  <c r="BH227" i="17"/>
  <c r="AR406" i="24" s="1"/>
  <c r="AJ8" i="24"/>
  <c r="AZ12" i="1"/>
  <c r="AW12" i="24"/>
  <c r="BB13" i="24"/>
  <c r="AW1014" i="24"/>
  <c r="BB1014" i="24" s="1"/>
  <c r="BG1014" i="24" s="1"/>
  <c r="AW1013" i="24"/>
  <c r="BB1013" i="24" s="1"/>
  <c r="BG1013" i="24" s="1"/>
  <c r="AW204" i="24"/>
  <c r="BB194" i="24"/>
  <c r="AW15" i="24"/>
  <c r="U10" i="20" l="1"/>
  <c r="U11" i="20" s="1"/>
  <c r="U10" i="23"/>
  <c r="BF315" i="17"/>
  <c r="AP486" i="24"/>
  <c r="BC656" i="24"/>
  <c r="BC632" i="24"/>
  <c r="BC693" i="24"/>
  <c r="F35" i="25"/>
  <c r="E1324" i="24" s="1"/>
  <c r="E1299" i="24"/>
  <c r="AJ6" i="24"/>
  <c r="AZ273" i="19"/>
  <c r="Q19" i="32"/>
  <c r="AZ203" i="19"/>
  <c r="AJ10" i="24"/>
  <c r="AZ129" i="19"/>
  <c r="M10" i="25"/>
  <c r="AZ92" i="19"/>
  <c r="AZ393" i="19"/>
  <c r="H19" i="32"/>
  <c r="AZ10" i="19"/>
  <c r="AZ34" i="19" s="1"/>
  <c r="AZ338" i="19"/>
  <c r="U10" i="12"/>
  <c r="AZ489" i="19"/>
  <c r="AZ487" i="19"/>
  <c r="BA479" i="19" s="1"/>
  <c r="BC571" i="24"/>
  <c r="AZ474" i="19"/>
  <c r="AZ472" i="19"/>
  <c r="BA464" i="19" s="1"/>
  <c r="AS403" i="24"/>
  <c r="BI227" i="17"/>
  <c r="AS406" i="24" s="1"/>
  <c r="BI136" i="17"/>
  <c r="AS321" i="24" s="1"/>
  <c r="AS318" i="24"/>
  <c r="AZ30" i="17"/>
  <c r="AZ27" i="17"/>
  <c r="AZ26" i="17"/>
  <c r="AZ517" i="19"/>
  <c r="AZ515" i="19"/>
  <c r="BA508" i="19" s="1"/>
  <c r="BB14" i="24"/>
  <c r="AW16" i="24"/>
  <c r="AW208" i="24"/>
  <c r="BB198" i="24"/>
  <c r="AQ486" i="24" l="1"/>
  <c r="BG315" i="17"/>
  <c r="BC637" i="24"/>
  <c r="BC635" i="24"/>
  <c r="BC634" i="24"/>
  <c r="BC636" i="24"/>
  <c r="AZ94" i="19"/>
  <c r="BC640" i="24"/>
  <c r="BC638" i="24"/>
  <c r="BC639" i="24"/>
  <c r="AZ137" i="19"/>
  <c r="AJ656" i="24" s="1"/>
  <c r="AJ632" i="24"/>
  <c r="AZ281" i="19"/>
  <c r="AJ693" i="24" s="1"/>
  <c r="AJ571" i="24"/>
  <c r="AZ61" i="19"/>
  <c r="D48" i="25"/>
  <c r="F48" i="25" s="1"/>
  <c r="M35" i="25"/>
  <c r="G1324" i="24" s="1"/>
  <c r="G1299" i="24"/>
  <c r="AZ31" i="17"/>
  <c r="AZ32" i="17"/>
  <c r="AZ33" i="17"/>
  <c r="M875" i="24"/>
  <c r="U11" i="12"/>
  <c r="U30" i="12"/>
  <c r="AW47" i="24"/>
  <c r="BB41" i="24"/>
  <c r="AR486" i="24" l="1"/>
  <c r="BH315" i="17"/>
  <c r="U30" i="23"/>
  <c r="M823" i="24" s="1"/>
  <c r="M895" i="24"/>
  <c r="U30" i="20"/>
  <c r="M967" i="24" s="1"/>
  <c r="AZ13" i="1"/>
  <c r="AN122" i="19"/>
  <c r="AN123" i="19" s="1"/>
  <c r="AX10" i="24"/>
  <c r="BC11" i="24"/>
  <c r="AZ97" i="19"/>
  <c r="AJ637" i="24" s="1"/>
  <c r="AJ634" i="24"/>
  <c r="AZ119" i="19"/>
  <c r="AZ114" i="19" s="1"/>
  <c r="AZ95" i="19"/>
  <c r="AJ635" i="24" s="1"/>
  <c r="AZ99" i="19"/>
  <c r="AJ639" i="24" s="1"/>
  <c r="AZ100" i="19"/>
  <c r="AJ640" i="24" s="1"/>
  <c r="AZ19" i="19"/>
  <c r="BC575" i="24"/>
  <c r="M876" i="24"/>
  <c r="AW192" i="24"/>
  <c r="BB182" i="24"/>
  <c r="AW50" i="24"/>
  <c r="AX1016" i="24"/>
  <c r="BC1016" i="24" s="1"/>
  <c r="AW1019" i="24"/>
  <c r="BB1019" i="24" s="1"/>
  <c r="BG1019" i="24" s="1"/>
  <c r="BB44" i="24"/>
  <c r="AW54" i="24"/>
  <c r="AN125" i="19" l="1"/>
  <c r="AN124" i="19"/>
  <c r="AZ122" i="19"/>
  <c r="BC642" i="24"/>
  <c r="AS486" i="24"/>
  <c r="BI315" i="17"/>
  <c r="AZ14" i="1"/>
  <c r="AJ11" i="24"/>
  <c r="AX1011" i="24"/>
  <c r="BC1011" i="24" s="1"/>
  <c r="AX1012" i="24"/>
  <c r="BC1012" i="24" s="1"/>
  <c r="M948" i="24"/>
  <c r="AJ575" i="24"/>
  <c r="AZ25" i="19"/>
  <c r="AZ17" i="1"/>
  <c r="AZ18" i="1" s="1"/>
  <c r="AZ19" i="1" s="1"/>
  <c r="AJ14" i="24" s="1"/>
  <c r="AZ117" i="19"/>
  <c r="AZ115" i="19"/>
  <c r="AZ402" i="19"/>
  <c r="AZ398" i="19" s="1"/>
  <c r="AZ403" i="19" s="1"/>
  <c r="AZ404" i="19" s="1"/>
  <c r="AZ116" i="19"/>
  <c r="AX14" i="24"/>
  <c r="AX11" i="24"/>
  <c r="BC12" i="24"/>
  <c r="AW173" i="24"/>
  <c r="BB163" i="24"/>
  <c r="BB190" i="24"/>
  <c r="AW200" i="24"/>
  <c r="AJ642" i="24" l="1"/>
  <c r="AZ123" i="19"/>
  <c r="BC645" i="24"/>
  <c r="BC644" i="24"/>
  <c r="BC643" i="24"/>
  <c r="AR123" i="19"/>
  <c r="AO125" i="19"/>
  <c r="BD645" i="24" s="1"/>
  <c r="AX12" i="24"/>
  <c r="BC13" i="24"/>
  <c r="U31" i="20"/>
  <c r="M968" i="24" s="1"/>
  <c r="M947" i="24"/>
  <c r="AX1013" i="24"/>
  <c r="BC1013" i="24" s="1"/>
  <c r="AX1014" i="24"/>
  <c r="BC1014" i="24" s="1"/>
  <c r="AJ12" i="24"/>
  <c r="AZ15" i="1"/>
  <c r="AJ1012" i="24"/>
  <c r="AJ1011" i="24"/>
  <c r="AZ26" i="19"/>
  <c r="AX15" i="24"/>
  <c r="AW209" i="24"/>
  <c r="BB199" i="24"/>
  <c r="AW175" i="24"/>
  <c r="BB165" i="24"/>
  <c r="BG643" i="24" l="1"/>
  <c r="AR125" i="19"/>
  <c r="BG645" i="24" s="1"/>
  <c r="AJ643" i="24"/>
  <c r="AZ124" i="19"/>
  <c r="AJ644" i="24" s="1"/>
  <c r="AJ13" i="24"/>
  <c r="AX16" i="24"/>
  <c r="BC14" i="24"/>
  <c r="AZ27" i="19"/>
  <c r="AJ1014" i="24" s="1"/>
  <c r="AJ1013" i="24"/>
  <c r="BB228" i="24"/>
  <c r="AW238" i="24"/>
  <c r="BB207" i="24" l="1"/>
  <c r="AW217" i="24"/>
  <c r="AW232" i="24"/>
  <c r="BB222" i="24"/>
  <c r="BB202" i="24"/>
  <c r="AW212" i="24"/>
  <c r="BB217" i="24"/>
  <c r="AW227" i="24"/>
  <c r="BB220" i="24"/>
  <c r="AW230" i="24"/>
  <c r="AM237" i="1"/>
  <c r="BB223" i="24" s="1"/>
  <c r="BB79" i="24"/>
  <c r="AM67" i="19"/>
  <c r="AW99" i="24" l="1"/>
  <c r="BB89" i="24"/>
  <c r="BB616" i="24"/>
  <c r="AM69" i="19"/>
  <c r="BB618" i="24" s="1"/>
  <c r="AM68" i="19"/>
  <c r="BB617" i="24" s="1"/>
  <c r="AM60" i="19"/>
  <c r="BB611" i="24" s="1"/>
  <c r="AM70" i="19"/>
  <c r="BB619" i="24" s="1"/>
  <c r="AW147" i="24"/>
  <c r="BB137" i="24"/>
  <c r="AX229" i="24"/>
  <c r="BC219" i="24"/>
  <c r="BB231" i="24"/>
  <c r="AW241" i="24"/>
  <c r="AW239" i="24"/>
  <c r="BB229" i="24"/>
  <c r="AW91" i="24"/>
  <c r="BB81" i="24"/>
  <c r="AW140" i="24"/>
  <c r="AW89" i="24"/>
  <c r="BB130" i="24"/>
  <c r="AW233" i="24"/>
  <c r="BB87" i="24" l="1"/>
  <c r="AW97" i="24"/>
  <c r="BB142" i="24"/>
  <c r="AW152" i="24"/>
  <c r="AW132" i="24"/>
  <c r="BB122" i="24"/>
  <c r="BB95" i="24"/>
  <c r="AW105" i="24"/>
  <c r="BB236" i="24"/>
  <c r="AW246" i="24"/>
  <c r="AW242" i="24"/>
  <c r="BB232" i="24"/>
  <c r="BB104" i="24"/>
  <c r="AW114" i="24"/>
  <c r="BB120" i="24" l="1"/>
  <c r="AW130" i="24"/>
  <c r="BB677" i="24" l="1"/>
  <c r="BB680" i="24"/>
  <c r="BB684" i="24"/>
  <c r="BC684" i="24"/>
  <c r="BB671" i="24"/>
  <c r="BB673" i="24"/>
  <c r="AM72" i="17"/>
  <c r="BB678" i="24"/>
  <c r="BC682" i="24"/>
  <c r="BB670" i="24"/>
  <c r="BB674" i="24"/>
  <c r="BB669" i="24"/>
  <c r="BB681" i="24"/>
  <c r="BB672" i="24"/>
  <c r="BB682" i="24"/>
  <c r="BB709" i="24"/>
  <c r="BB683" i="24"/>
  <c r="BB675" i="24"/>
  <c r="AM22" i="1"/>
  <c r="AO213" i="19" l="1"/>
  <c r="BD677" i="24" s="1"/>
  <c r="AO44" i="17"/>
  <c r="BD254" i="24" s="1"/>
  <c r="AM73" i="17"/>
  <c r="AM28" i="1"/>
  <c r="AM29" i="1" s="1"/>
  <c r="AM186" i="1"/>
  <c r="AM187" i="1"/>
  <c r="BC677" i="24"/>
  <c r="AN72" i="17"/>
  <c r="AN73" i="17" s="1"/>
  <c r="AZ213" i="19"/>
  <c r="AW19" i="24"/>
  <c r="BB16" i="24"/>
  <c r="BB708" i="24"/>
  <c r="BB705" i="24"/>
  <c r="BB707" i="24"/>
  <c r="BB710" i="24"/>
  <c r="BB711" i="24"/>
  <c r="BB706" i="24"/>
  <c r="BB713" i="24"/>
  <c r="BB714" i="24"/>
  <c r="AO215" i="19" l="1"/>
  <c r="AO223" i="19"/>
  <c r="AO226" i="19" s="1"/>
  <c r="AO205" i="19"/>
  <c r="BD669" i="24" s="1"/>
  <c r="AO65" i="17"/>
  <c r="BD263" i="24" s="1"/>
  <c r="AO349" i="19"/>
  <c r="AO351" i="19"/>
  <c r="BD713" i="24" s="1"/>
  <c r="AP213" i="19"/>
  <c r="AO38" i="17"/>
  <c r="AO41" i="17"/>
  <c r="BD251" i="24" s="1"/>
  <c r="AW25" i="24"/>
  <c r="AM32" i="1"/>
  <c r="AW29" i="24" s="1"/>
  <c r="BB22" i="24"/>
  <c r="AM124" i="1"/>
  <c r="AM125" i="1"/>
  <c r="BC713" i="24"/>
  <c r="AZ351" i="19"/>
  <c r="BC714" i="24"/>
  <c r="AM30" i="1"/>
  <c r="AW26" i="24"/>
  <c r="BB23" i="24"/>
  <c r="E11" i="25"/>
  <c r="AM47" i="1"/>
  <c r="AM37" i="1"/>
  <c r="BB716" i="24"/>
  <c r="BB719" i="24"/>
  <c r="BB720" i="24"/>
  <c r="BB718" i="24"/>
  <c r="BB717" i="24"/>
  <c r="BC263" i="24"/>
  <c r="BC669" i="24"/>
  <c r="BC672" i="24"/>
  <c r="BC670" i="24"/>
  <c r="BC674" i="24"/>
  <c r="BC673" i="24"/>
  <c r="BC675" i="24"/>
  <c r="AZ205" i="19"/>
  <c r="BC671" i="24"/>
  <c r="AJ677" i="24"/>
  <c r="AZ349" i="19"/>
  <c r="AZ214" i="19"/>
  <c r="AJ678" i="24" s="1"/>
  <c r="AZ215" i="19"/>
  <c r="AZ235" i="19"/>
  <c r="AZ65" i="17"/>
  <c r="AZ223" i="19"/>
  <c r="BB26" i="24" l="1"/>
  <c r="AP215" i="19"/>
  <c r="BE677" i="24"/>
  <c r="AM33" i="1"/>
  <c r="AM34" i="1" s="1"/>
  <c r="AZ217" i="19"/>
  <c r="AO224" i="19"/>
  <c r="AO66" i="17"/>
  <c r="AP205" i="19"/>
  <c r="AP65" i="17"/>
  <c r="BE263" i="24" s="1"/>
  <c r="AP349" i="19"/>
  <c r="AP351" i="19"/>
  <c r="AQ213" i="19"/>
  <c r="AP223" i="19"/>
  <c r="AO22" i="1"/>
  <c r="BD16" i="24" s="1"/>
  <c r="AO208" i="19"/>
  <c r="BD672" i="24" s="1"/>
  <c r="AO209" i="19"/>
  <c r="BD673" i="24" s="1"/>
  <c r="AO206" i="19"/>
  <c r="BD670" i="24" s="1"/>
  <c r="AO207" i="19"/>
  <c r="BD671" i="24" s="1"/>
  <c r="AO352" i="19"/>
  <c r="BD714" i="24" s="1"/>
  <c r="AO353" i="19"/>
  <c r="AO72" i="17"/>
  <c r="AQ44" i="17" s="1"/>
  <c r="AP44" i="17"/>
  <c r="AO39" i="17"/>
  <c r="AO42" i="17"/>
  <c r="AO45" i="17"/>
  <c r="BD255" i="24" s="1"/>
  <c r="AM90" i="1"/>
  <c r="AM94" i="1" s="1"/>
  <c r="AM111" i="1" s="1"/>
  <c r="AM128" i="1"/>
  <c r="AM130" i="1" s="1"/>
  <c r="AM132" i="1" s="1"/>
  <c r="E36" i="25"/>
  <c r="D1325" i="24" s="1"/>
  <c r="D1300" i="24"/>
  <c r="AW120" i="24"/>
  <c r="BB110" i="24"/>
  <c r="AJ669" i="24"/>
  <c r="AZ211" i="19"/>
  <c r="AJ675" i="24" s="1"/>
  <c r="AZ208" i="19"/>
  <c r="AJ672" i="24" s="1"/>
  <c r="AZ206" i="19"/>
  <c r="AJ670" i="24" s="1"/>
  <c r="AZ210" i="19"/>
  <c r="AJ674" i="24" s="1"/>
  <c r="AZ268" i="19"/>
  <c r="AZ264" i="19" s="1"/>
  <c r="BC266" i="24"/>
  <c r="BC265" i="24"/>
  <c r="AM48" i="1"/>
  <c r="AJ263" i="24"/>
  <c r="AZ66" i="17"/>
  <c r="AZ68" i="17"/>
  <c r="BC579" i="24"/>
  <c r="BC577" i="24"/>
  <c r="AZ21" i="19"/>
  <c r="AW43" i="24"/>
  <c r="AM52" i="1"/>
  <c r="BB39" i="24"/>
  <c r="AM57" i="1"/>
  <c r="AJ713" i="24"/>
  <c r="AZ353" i="19"/>
  <c r="AZ352" i="19"/>
  <c r="AJ714" i="24" s="1"/>
  <c r="AX19" i="24"/>
  <c r="BC16" i="24"/>
  <c r="AZ22" i="1"/>
  <c r="AM41" i="1"/>
  <c r="AM40" i="1"/>
  <c r="AM43" i="1"/>
  <c r="E15" i="25"/>
  <c r="AW34" i="24"/>
  <c r="AM38" i="1"/>
  <c r="AM11" i="19"/>
  <c r="BB30" i="24"/>
  <c r="AM248" i="1"/>
  <c r="AZ226" i="19"/>
  <c r="AZ225" i="19"/>
  <c r="AZ224" i="19"/>
  <c r="AZ72" i="17"/>
  <c r="AZ237" i="19"/>
  <c r="AZ236" i="19"/>
  <c r="AZ426" i="19"/>
  <c r="AZ425" i="19" s="1"/>
  <c r="BC706" i="24"/>
  <c r="BC705" i="24"/>
  <c r="BC709" i="24"/>
  <c r="BC711" i="24"/>
  <c r="BC707" i="24"/>
  <c r="BC708" i="24"/>
  <c r="BC710" i="24"/>
  <c r="AZ340" i="19"/>
  <c r="BB111" i="24"/>
  <c r="AW121" i="24"/>
  <c r="BB24" i="24"/>
  <c r="AW27" i="24"/>
  <c r="BB27" i="24" l="1"/>
  <c r="AM35" i="1"/>
  <c r="AW32" i="24" s="1"/>
  <c r="AQ38" i="17"/>
  <c r="AQ39" i="17" s="1"/>
  <c r="BF254" i="24"/>
  <c r="AO43" i="17"/>
  <c r="BD253" i="24" s="1"/>
  <c r="BD252" i="24"/>
  <c r="AQ215" i="19"/>
  <c r="BF677" i="24"/>
  <c r="AP22" i="1"/>
  <c r="BE16" i="24" s="1"/>
  <c r="BE669" i="24"/>
  <c r="AP353" i="19"/>
  <c r="BE713" i="24"/>
  <c r="AP38" i="17"/>
  <c r="AP39" i="17" s="1"/>
  <c r="BE254" i="24"/>
  <c r="E13" i="25"/>
  <c r="E14" i="25" s="1"/>
  <c r="AW30" i="24"/>
  <c r="AP41" i="17"/>
  <c r="AZ355" i="19"/>
  <c r="AO73" i="17"/>
  <c r="AP352" i="19"/>
  <c r="BE714" i="24" s="1"/>
  <c r="AP72" i="17"/>
  <c r="AP73" i="17" s="1"/>
  <c r="AP224" i="19"/>
  <c r="AP226" i="19"/>
  <c r="AP66" i="17"/>
  <c r="AQ65" i="17"/>
  <c r="BF263" i="24" s="1"/>
  <c r="AQ349" i="19"/>
  <c r="AQ351" i="19"/>
  <c r="AQ205" i="19"/>
  <c r="AR213" i="19"/>
  <c r="BG677" i="24" s="1"/>
  <c r="AQ223" i="19"/>
  <c r="AP208" i="19"/>
  <c r="BE672" i="24" s="1"/>
  <c r="AP209" i="19"/>
  <c r="BE673" i="24" s="1"/>
  <c r="AP206" i="19"/>
  <c r="BE670" i="24" s="1"/>
  <c r="AP207" i="19"/>
  <c r="BE671" i="24" s="1"/>
  <c r="AM98" i="1"/>
  <c r="AM99" i="1"/>
  <c r="AW126" i="24"/>
  <c r="BB116" i="24"/>
  <c r="AZ73" i="17"/>
  <c r="AZ75" i="17"/>
  <c r="AZ266" i="19"/>
  <c r="AZ265" i="19"/>
  <c r="AZ435" i="19"/>
  <c r="AZ433" i="19" s="1"/>
  <c r="AZ437" i="19" s="1"/>
  <c r="AZ438" i="19" s="1"/>
  <c r="AZ374" i="19"/>
  <c r="AZ376" i="19" s="1"/>
  <c r="AZ387" i="19" s="1"/>
  <c r="BC716" i="24"/>
  <c r="BC719" i="24"/>
  <c r="BC720" i="24"/>
  <c r="BC717" i="24"/>
  <c r="BC718" i="24"/>
  <c r="BB76" i="24"/>
  <c r="AW86" i="24"/>
  <c r="AW35" i="24"/>
  <c r="BB31" i="24"/>
  <c r="AM39" i="1"/>
  <c r="AW37" i="24"/>
  <c r="BB33" i="24"/>
  <c r="AW38" i="24"/>
  <c r="AM42" i="1"/>
  <c r="BB34" i="24"/>
  <c r="AJ16" i="24"/>
  <c r="AZ28" i="1"/>
  <c r="AW48" i="24"/>
  <c r="BB42" i="24"/>
  <c r="AW124" i="24"/>
  <c r="BB114" i="24"/>
  <c r="E40" i="25"/>
  <c r="D1329" i="24" s="1"/>
  <c r="D1304" i="24"/>
  <c r="E16" i="25"/>
  <c r="AX25" i="24"/>
  <c r="BC22" i="24"/>
  <c r="AJ265" i="24"/>
  <c r="AZ70" i="17"/>
  <c r="AJ267" i="24" s="1"/>
  <c r="AZ69" i="17"/>
  <c r="AJ266" i="24" s="1"/>
  <c r="AW31" i="24"/>
  <c r="BB28" i="24"/>
  <c r="AJ705" i="24"/>
  <c r="AZ341" i="19"/>
  <c r="AJ706" i="24" s="1"/>
  <c r="AZ345" i="19"/>
  <c r="AJ710" i="24" s="1"/>
  <c r="AZ343" i="19"/>
  <c r="AJ708" i="24" s="1"/>
  <c r="AZ346" i="19"/>
  <c r="AJ711" i="24" s="1"/>
  <c r="AW244" i="24"/>
  <c r="BB234" i="24"/>
  <c r="AW44" i="24"/>
  <c r="AM55" i="1"/>
  <c r="AW1021" i="24"/>
  <c r="BB1021" i="24" s="1"/>
  <c r="BG1021" i="24" s="1"/>
  <c r="AM12" i="19"/>
  <c r="AM14" i="19"/>
  <c r="BB36" i="24"/>
  <c r="AW40" i="24"/>
  <c r="AW53" i="24"/>
  <c r="BB43" i="24"/>
  <c r="AM59" i="1"/>
  <c r="AZ23" i="19"/>
  <c r="AJ579" i="24" s="1"/>
  <c r="AJ577" i="24"/>
  <c r="AZ218" i="19"/>
  <c r="AJ681" i="24" s="1"/>
  <c r="AZ220" i="19"/>
  <c r="AJ683" i="24" s="1"/>
  <c r="AJ680" i="24"/>
  <c r="AQ41" i="17" l="1"/>
  <c r="BF251" i="24" s="1"/>
  <c r="BE251" i="24"/>
  <c r="AQ22" i="1"/>
  <c r="BF16" i="24" s="1"/>
  <c r="BF669" i="24"/>
  <c r="AQ352" i="19"/>
  <c r="BF714" i="24" s="1"/>
  <c r="BF713" i="24"/>
  <c r="D1302" i="24"/>
  <c r="E38" i="25"/>
  <c r="D1327" i="24" s="1"/>
  <c r="AP42" i="17"/>
  <c r="AP45" i="17"/>
  <c r="BE255" i="24" s="1"/>
  <c r="AR215" i="19"/>
  <c r="BA213" i="19"/>
  <c r="AQ353" i="19"/>
  <c r="AQ207" i="19"/>
  <c r="BF671" i="24" s="1"/>
  <c r="AQ209" i="19"/>
  <c r="BF673" i="24" s="1"/>
  <c r="AQ208" i="19"/>
  <c r="BF672" i="24" s="1"/>
  <c r="AQ206" i="19"/>
  <c r="BF670" i="24" s="1"/>
  <c r="AQ66" i="17"/>
  <c r="AQ226" i="19"/>
  <c r="AQ72" i="17"/>
  <c r="AQ73" i="17" s="1"/>
  <c r="AQ224" i="19"/>
  <c r="AR205" i="19"/>
  <c r="AR65" i="17"/>
  <c r="AR351" i="19"/>
  <c r="BG713" i="24" s="1"/>
  <c r="AR349" i="19"/>
  <c r="AR223" i="19"/>
  <c r="BA223" i="19" s="1"/>
  <c r="AM15" i="19"/>
  <c r="AM13" i="19"/>
  <c r="AW55" i="24"/>
  <c r="AM61" i="1"/>
  <c r="AM62" i="1"/>
  <c r="BB45" i="24"/>
  <c r="AM79" i="1"/>
  <c r="AJ716" i="24"/>
  <c r="AZ356" i="19"/>
  <c r="AJ717" i="24" s="1"/>
  <c r="AZ358" i="19"/>
  <c r="AJ719" i="24" s="1"/>
  <c r="AW90" i="24"/>
  <c r="BB80" i="24"/>
  <c r="AW36" i="24"/>
  <c r="BB32" i="24"/>
  <c r="AW94" i="24"/>
  <c r="BB84" i="24"/>
  <c r="F11" i="25"/>
  <c r="AX26" i="24"/>
  <c r="BC23" i="24"/>
  <c r="AN11" i="19"/>
  <c r="E41" i="25"/>
  <c r="D1330" i="24" s="1"/>
  <c r="D1305" i="24"/>
  <c r="AW39" i="24"/>
  <c r="BB35" i="24"/>
  <c r="AW95" i="24"/>
  <c r="BB85" i="24"/>
  <c r="AW51" i="24"/>
  <c r="AX1017" i="24"/>
  <c r="BC1017" i="24" s="1"/>
  <c r="AW1020" i="24"/>
  <c r="BB1020" i="24" s="1"/>
  <c r="BG1020" i="24" s="1"/>
  <c r="AX29" i="24"/>
  <c r="BC26" i="24"/>
  <c r="AJ22" i="24"/>
  <c r="AZ32" i="1"/>
  <c r="AZ29" i="1"/>
  <c r="D1303" i="24"/>
  <c r="E39" i="25"/>
  <c r="D1328" i="24" s="1"/>
  <c r="AZ77" i="17"/>
  <c r="AZ76" i="17"/>
  <c r="AN12" i="19" l="1"/>
  <c r="AN13" i="19" s="1"/>
  <c r="AN14" i="19"/>
  <c r="AN15" i="19" s="1"/>
  <c r="AQ45" i="17"/>
  <c r="BF255" i="24" s="1"/>
  <c r="AQ42" i="17"/>
  <c r="AQ43" i="17" s="1"/>
  <c r="BF253" i="24" s="1"/>
  <c r="AR66" i="17"/>
  <c r="BG263" i="24"/>
  <c r="AR22" i="1"/>
  <c r="AR28" i="1" s="1"/>
  <c r="BG669" i="24"/>
  <c r="AP43" i="17"/>
  <c r="BE253" i="24" s="1"/>
  <c r="BE252" i="24"/>
  <c r="BA214" i="19"/>
  <c r="AK678" i="24" s="1"/>
  <c r="BA349" i="19"/>
  <c r="BA215" i="19"/>
  <c r="BA65" i="17"/>
  <c r="BA235" i="19"/>
  <c r="BB213" i="19"/>
  <c r="AK677" i="24"/>
  <c r="BA225" i="19"/>
  <c r="BB225" i="19" s="1"/>
  <c r="BC225" i="19" s="1"/>
  <c r="BD225" i="19" s="1"/>
  <c r="BE225" i="19" s="1"/>
  <c r="BF225" i="19" s="1"/>
  <c r="BG225" i="19" s="1"/>
  <c r="BH225" i="19" s="1"/>
  <c r="BI225" i="19" s="1"/>
  <c r="BA224" i="19"/>
  <c r="BA226" i="19"/>
  <c r="BA72" i="17"/>
  <c r="BA73" i="17" s="1"/>
  <c r="BA205" i="19"/>
  <c r="AK669" i="24" s="1"/>
  <c r="AR352" i="19"/>
  <c r="BG714" i="24" s="1"/>
  <c r="BA351" i="19"/>
  <c r="AR353" i="19"/>
  <c r="AR72" i="17"/>
  <c r="AR73" i="17" s="1"/>
  <c r="AR224" i="19"/>
  <c r="AR340" i="19"/>
  <c r="BG705" i="24" s="1"/>
  <c r="AR208" i="19"/>
  <c r="BG672" i="24" s="1"/>
  <c r="AR209" i="19"/>
  <c r="BG673" i="24" s="1"/>
  <c r="AR206" i="19"/>
  <c r="BG670" i="24" s="1"/>
  <c r="AR207" i="19"/>
  <c r="BG671" i="24" s="1"/>
  <c r="AR21" i="19"/>
  <c r="BG577" i="24" s="1"/>
  <c r="AR226" i="19"/>
  <c r="AZ124" i="1"/>
  <c r="AJ110" i="24" s="1"/>
  <c r="M11" i="25"/>
  <c r="AJ23" i="24"/>
  <c r="AZ30" i="1"/>
  <c r="AJ24" i="24" s="1"/>
  <c r="AZ125" i="1"/>
  <c r="AZ37" i="1"/>
  <c r="AZ47" i="1"/>
  <c r="AX120" i="24"/>
  <c r="BC110" i="24"/>
  <c r="AJ26" i="24"/>
  <c r="AZ33" i="1"/>
  <c r="AX30" i="24"/>
  <c r="AX32" i="24"/>
  <c r="BC27" i="24"/>
  <c r="F13" i="25"/>
  <c r="AX27" i="24"/>
  <c r="BC24" i="24"/>
  <c r="AW75" i="24"/>
  <c r="BB65" i="24"/>
  <c r="AM84" i="1"/>
  <c r="BC111" i="24"/>
  <c r="AX121" i="24"/>
  <c r="AX43" i="24"/>
  <c r="BC39" i="24"/>
  <c r="AW107" i="24"/>
  <c r="BB97" i="24"/>
  <c r="BB48" i="24"/>
  <c r="AW58" i="24"/>
  <c r="AX34" i="24"/>
  <c r="BC30" i="24"/>
  <c r="F15" i="25"/>
  <c r="E1300" i="24"/>
  <c r="F36" i="25"/>
  <c r="E1325" i="24" s="1"/>
  <c r="AW57" i="24"/>
  <c r="BB47" i="24"/>
  <c r="BF252" i="24" l="1"/>
  <c r="AR32" i="1"/>
  <c r="BG26" i="24" s="1"/>
  <c r="BG22" i="24"/>
  <c r="BA22" i="1"/>
  <c r="BG16" i="24"/>
  <c r="BB215" i="19"/>
  <c r="AL677" i="24"/>
  <c r="BB65" i="17"/>
  <c r="BB235" i="19"/>
  <c r="BC213" i="19"/>
  <c r="BB349" i="19"/>
  <c r="BB351" i="19" s="1"/>
  <c r="BB353" i="19" s="1"/>
  <c r="BB223" i="19"/>
  <c r="BA237" i="19"/>
  <c r="BA236" i="19"/>
  <c r="BA426" i="19"/>
  <c r="BA425" i="19" s="1"/>
  <c r="BA374" i="19" s="1"/>
  <c r="BA376" i="19" s="1"/>
  <c r="BA387" i="19" s="1"/>
  <c r="U13" i="20"/>
  <c r="U13" i="23"/>
  <c r="U21" i="23" s="1"/>
  <c r="BA66" i="17"/>
  <c r="AK263" i="24"/>
  <c r="BA268" i="19"/>
  <c r="BA264" i="19" s="1"/>
  <c r="BA266" i="19" s="1"/>
  <c r="BA217" i="19"/>
  <c r="BA208" i="19"/>
  <c r="AK672" i="24" s="1"/>
  <c r="BA206" i="19"/>
  <c r="AK670" i="24" s="1"/>
  <c r="BA352" i="19"/>
  <c r="AK714" i="24" s="1"/>
  <c r="BA353" i="19"/>
  <c r="AK713" i="24"/>
  <c r="AR341" i="19"/>
  <c r="BG706" i="24" s="1"/>
  <c r="AR343" i="19"/>
  <c r="BG708" i="24" s="1"/>
  <c r="AR355" i="19"/>
  <c r="BG716" i="24" s="1"/>
  <c r="AJ111" i="24"/>
  <c r="AZ128" i="1"/>
  <c r="AJ114" i="24" s="1"/>
  <c r="BC36" i="24"/>
  <c r="AX40" i="24"/>
  <c r="BC34" i="24"/>
  <c r="AX38" i="24"/>
  <c r="BC31" i="24"/>
  <c r="AX35" i="24"/>
  <c r="AX124" i="24"/>
  <c r="BC114" i="24"/>
  <c r="AZ40" i="1"/>
  <c r="AJ33" i="24" s="1"/>
  <c r="Q22" i="32"/>
  <c r="AJ30" i="24"/>
  <c r="AZ43" i="1"/>
  <c r="AJ36" i="24" s="1"/>
  <c r="AZ41" i="1"/>
  <c r="M15" i="25"/>
  <c r="AZ38" i="1"/>
  <c r="AZ11" i="19"/>
  <c r="H22" i="32"/>
  <c r="AZ90" i="1"/>
  <c r="U13" i="12"/>
  <c r="M36" i="25"/>
  <c r="G1325" i="24" s="1"/>
  <c r="G1300" i="24"/>
  <c r="E1304" i="24"/>
  <c r="F40" i="25"/>
  <c r="E1329" i="24" s="1"/>
  <c r="F16" i="25"/>
  <c r="AX53" i="24"/>
  <c r="BC43" i="24"/>
  <c r="AX1021" i="24"/>
  <c r="BC1021" i="24" s="1"/>
  <c r="AX44" i="24"/>
  <c r="AZ48" i="1"/>
  <c r="AJ1021" i="24" s="1"/>
  <c r="AZ35" i="1"/>
  <c r="AJ27" i="24"/>
  <c r="M13" i="25"/>
  <c r="AZ34" i="1"/>
  <c r="AJ28" i="24" s="1"/>
  <c r="AX86" i="24"/>
  <c r="BC76" i="24"/>
  <c r="AX37" i="24"/>
  <c r="BC33" i="24"/>
  <c r="AX47" i="24"/>
  <c r="AZ51" i="1"/>
  <c r="AZ57" i="1" s="1"/>
  <c r="BC41" i="24"/>
  <c r="AW80" i="24"/>
  <c r="BB70" i="24"/>
  <c r="AM85" i="1"/>
  <c r="AM249" i="1"/>
  <c r="E1302" i="24"/>
  <c r="F38" i="25"/>
  <c r="E1327" i="24" s="1"/>
  <c r="F14" i="25"/>
  <c r="BC28" i="24"/>
  <c r="AX31" i="24"/>
  <c r="AJ39" i="24"/>
  <c r="U66" i="23"/>
  <c r="U66" i="12"/>
  <c r="U66" i="20"/>
  <c r="BB352" i="19" l="1"/>
  <c r="AL714" i="24" s="1"/>
  <c r="U21" i="20"/>
  <c r="BB236" i="19"/>
  <c r="BB237" i="19"/>
  <c r="BB426" i="19"/>
  <c r="BB425" i="19" s="1"/>
  <c r="BB374" i="19" s="1"/>
  <c r="BB376" i="19" s="1"/>
  <c r="BB387" i="19" s="1"/>
  <c r="BB66" i="17"/>
  <c r="AL263" i="24"/>
  <c r="AL713" i="24"/>
  <c r="BB224" i="19"/>
  <c r="BB72" i="17"/>
  <c r="BB73" i="17" s="1"/>
  <c r="BB226" i="19"/>
  <c r="BC215" i="19"/>
  <c r="BC235" i="19"/>
  <c r="BC223" i="19"/>
  <c r="BC226" i="19" s="1"/>
  <c r="AM677" i="24"/>
  <c r="BC349" i="19"/>
  <c r="BC351" i="19" s="1"/>
  <c r="BD213" i="19"/>
  <c r="BC65" i="17"/>
  <c r="BA435" i="19"/>
  <c r="BA433" i="19" s="1"/>
  <c r="BA437" i="19" s="1"/>
  <c r="BA265" i="19"/>
  <c r="BA218" i="19"/>
  <c r="AK681" i="24" s="1"/>
  <c r="BB217" i="19"/>
  <c r="BC217" i="19" s="1"/>
  <c r="BD217" i="19" s="1"/>
  <c r="BE217" i="19" s="1"/>
  <c r="BF217" i="19" s="1"/>
  <c r="BG217" i="19" s="1"/>
  <c r="BH217" i="19" s="1"/>
  <c r="BI217" i="19" s="1"/>
  <c r="BA220" i="19"/>
  <c r="AK683" i="24" s="1"/>
  <c r="AK680" i="24"/>
  <c r="AR358" i="19"/>
  <c r="BG719" i="24" s="1"/>
  <c r="AR356" i="19"/>
  <c r="BG717" i="24" s="1"/>
  <c r="AZ130" i="1"/>
  <c r="AJ116" i="24" s="1"/>
  <c r="M1003" i="24"/>
  <c r="U68" i="20"/>
  <c r="U71" i="20" s="1"/>
  <c r="BB71" i="24"/>
  <c r="AW81" i="24"/>
  <c r="E17" i="25"/>
  <c r="AJ76" i="24"/>
  <c r="M931" i="24"/>
  <c r="U68" i="12"/>
  <c r="U71" i="12" s="1"/>
  <c r="E1303" i="24"/>
  <c r="F39" i="25"/>
  <c r="E1328" i="24" s="1"/>
  <c r="AX50" i="24"/>
  <c r="AX1019" i="24"/>
  <c r="BC1019" i="24" s="1"/>
  <c r="AZ54" i="1"/>
  <c r="AJ43" i="24"/>
  <c r="BB235" i="24"/>
  <c r="AW245" i="24"/>
  <c r="BC116" i="24"/>
  <c r="AX126" i="24"/>
  <c r="AZ52" i="1"/>
  <c r="AJ42" i="24" s="1"/>
  <c r="AJ41" i="24"/>
  <c r="U32" i="12"/>
  <c r="M897" i="24" s="1"/>
  <c r="U33" i="12"/>
  <c r="M898" i="24" s="1"/>
  <c r="M878" i="24"/>
  <c r="U28" i="12"/>
  <c r="M893" i="24" s="1"/>
  <c r="U21" i="12"/>
  <c r="AX36" i="24"/>
  <c r="BC32" i="24"/>
  <c r="AX54" i="24"/>
  <c r="AZ58" i="1"/>
  <c r="AZ59" i="1" s="1"/>
  <c r="BC44" i="24"/>
  <c r="AZ39" i="1"/>
  <c r="AJ32" i="24" s="1"/>
  <c r="AJ31" i="24"/>
  <c r="BC182" i="24"/>
  <c r="AX192" i="24"/>
  <c r="AZ196" i="1"/>
  <c r="G1304" i="24"/>
  <c r="M40" i="25"/>
  <c r="G1329" i="24" s="1"/>
  <c r="M16" i="25"/>
  <c r="D51" i="25"/>
  <c r="F51" i="25" s="1"/>
  <c r="M859" i="24"/>
  <c r="U68" i="23"/>
  <c r="U71" i="23" s="1"/>
  <c r="G1302" i="24"/>
  <c r="M38" i="25"/>
  <c r="G1327" i="24" s="1"/>
  <c r="D49" i="25"/>
  <c r="M14" i="25"/>
  <c r="F41" i="25"/>
  <c r="E1330" i="24" s="1"/>
  <c r="E1305" i="24"/>
  <c r="AZ12" i="19"/>
  <c r="AZ13" i="19" s="1"/>
  <c r="AZ14" i="19"/>
  <c r="AZ15" i="19" s="1"/>
  <c r="AJ34" i="24"/>
  <c r="AZ42" i="1"/>
  <c r="AJ35" i="24" s="1"/>
  <c r="AX39" i="24"/>
  <c r="BC35" i="24"/>
  <c r="BD215" i="19" l="1"/>
  <c r="AN677" i="24"/>
  <c r="BD65" i="17"/>
  <c r="BD349" i="19"/>
  <c r="BD351" i="19" s="1"/>
  <c r="BE213" i="19"/>
  <c r="BD235" i="19"/>
  <c r="BD223" i="19"/>
  <c r="AM263" i="24"/>
  <c r="BC66" i="17"/>
  <c r="BC224" i="19"/>
  <c r="BC72" i="17"/>
  <c r="BC73" i="17" s="1"/>
  <c r="BC426" i="19"/>
  <c r="BC425" i="19" s="1"/>
  <c r="BC374" i="19" s="1"/>
  <c r="BC376" i="19" s="1"/>
  <c r="BC387" i="19" s="1"/>
  <c r="BC236" i="19"/>
  <c r="BC237" i="19"/>
  <c r="BC352" i="19"/>
  <c r="AM714" i="24" s="1"/>
  <c r="AM713" i="24"/>
  <c r="BC353" i="19"/>
  <c r="M864" i="24"/>
  <c r="U73" i="23"/>
  <c r="U14" i="23" s="1"/>
  <c r="M1008" i="24"/>
  <c r="U73" i="20"/>
  <c r="U14" i="20" s="1"/>
  <c r="G1305" i="24"/>
  <c r="D52" i="25"/>
  <c r="F52" i="25" s="1"/>
  <c r="M41" i="25"/>
  <c r="G1330" i="24" s="1"/>
  <c r="D50" i="25"/>
  <c r="M39" i="25"/>
  <c r="G1328" i="24" s="1"/>
  <c r="G1303" i="24"/>
  <c r="AJ182" i="24"/>
  <c r="AZ204" i="1"/>
  <c r="AJ44" i="24"/>
  <c r="M933" i="24"/>
  <c r="U69" i="12"/>
  <c r="D1306" i="24"/>
  <c r="E42" i="25"/>
  <c r="D1331" i="24" s="1"/>
  <c r="BC163" i="24"/>
  <c r="AZ177" i="1"/>
  <c r="AX173" i="24"/>
  <c r="AZ61" i="1"/>
  <c r="AJ47" i="24" s="1"/>
  <c r="AZ62" i="1"/>
  <c r="AJ48" i="24" s="1"/>
  <c r="AJ45" i="24"/>
  <c r="AZ79" i="1"/>
  <c r="AX51" i="24"/>
  <c r="AX1020" i="24"/>
  <c r="BC1020" i="24" s="1"/>
  <c r="M861" i="24"/>
  <c r="U69" i="23"/>
  <c r="M886" i="24"/>
  <c r="M936" i="24"/>
  <c r="U73" i="12"/>
  <c r="AX200" i="24"/>
  <c r="BC190" i="24"/>
  <c r="AX55" i="24"/>
  <c r="BC45" i="24"/>
  <c r="AK1016" i="24"/>
  <c r="AZ55" i="1"/>
  <c r="AJ1019" i="24"/>
  <c r="M1005" i="24"/>
  <c r="U69" i="20"/>
  <c r="BD353" i="19" l="1"/>
  <c r="BD352" i="19"/>
  <c r="AN714" i="24" s="1"/>
  <c r="AN713" i="24"/>
  <c r="BD226" i="19"/>
  <c r="BD72" i="17"/>
  <c r="BD73" i="17" s="1"/>
  <c r="BD224" i="19"/>
  <c r="BD237" i="19"/>
  <c r="BD236" i="19"/>
  <c r="BD426" i="19"/>
  <c r="BD425" i="19" s="1"/>
  <c r="BD374" i="19" s="1"/>
  <c r="BD376" i="19" s="1"/>
  <c r="BD387" i="19" s="1"/>
  <c r="AN263" i="24"/>
  <c r="BD66" i="17"/>
  <c r="BE215" i="19"/>
  <c r="BE65" i="17"/>
  <c r="BF213" i="19"/>
  <c r="AO677" i="24"/>
  <c r="BE235" i="19"/>
  <c r="BE223" i="19"/>
  <c r="BE349" i="19"/>
  <c r="BE351" i="19" s="1"/>
  <c r="AK1017" i="24"/>
  <c r="AJ1020" i="24"/>
  <c r="M934" i="24"/>
  <c r="V67" i="12"/>
  <c r="M1010" i="24"/>
  <c r="M951" i="24"/>
  <c r="M1006" i="24"/>
  <c r="V67" i="20"/>
  <c r="AX58" i="24"/>
  <c r="BC48" i="24"/>
  <c r="M938" i="24"/>
  <c r="U14" i="12"/>
  <c r="BC65" i="24"/>
  <c r="AX75" i="24"/>
  <c r="AJ65" i="24"/>
  <c r="AZ84" i="1"/>
  <c r="AX175" i="24"/>
  <c r="BC165" i="24"/>
  <c r="M958" i="24"/>
  <c r="M807" i="24"/>
  <c r="M866" i="24"/>
  <c r="AX57" i="24"/>
  <c r="BC47" i="24"/>
  <c r="M814" i="24"/>
  <c r="M862" i="24"/>
  <c r="V67" i="23"/>
  <c r="AJ163" i="24"/>
  <c r="AZ179" i="1"/>
  <c r="AJ190" i="24"/>
  <c r="BE224" i="19" l="1"/>
  <c r="BE72" i="17"/>
  <c r="BE73" i="17" s="1"/>
  <c r="BE66" i="17"/>
  <c r="AO263" i="24"/>
  <c r="BE226" i="19"/>
  <c r="BE353" i="19"/>
  <c r="BE352" i="19"/>
  <c r="AO714" i="24" s="1"/>
  <c r="AO713" i="24"/>
  <c r="BE237" i="19"/>
  <c r="BE426" i="19"/>
  <c r="BE425" i="19" s="1"/>
  <c r="BE374" i="19" s="1"/>
  <c r="BE376" i="19" s="1"/>
  <c r="BE387" i="19" s="1"/>
  <c r="BE236" i="19"/>
  <c r="AP677" i="24"/>
  <c r="BF65" i="17"/>
  <c r="BF223" i="19"/>
  <c r="BG213" i="19"/>
  <c r="BF235" i="19"/>
  <c r="BF349" i="19"/>
  <c r="BF351" i="19" s="1"/>
  <c r="BF215" i="19"/>
  <c r="AJ165" i="24"/>
  <c r="M879" i="24"/>
  <c r="N860" i="24"/>
  <c r="BC70" i="24"/>
  <c r="AX80" i="24"/>
  <c r="M950" i="24"/>
  <c r="U33" i="20"/>
  <c r="M970" i="24" s="1"/>
  <c r="U28" i="20"/>
  <c r="M965" i="24" s="1"/>
  <c r="U32" i="20"/>
  <c r="M969" i="24" s="1"/>
  <c r="AJ70" i="24"/>
  <c r="AZ85" i="1"/>
  <c r="N1004" i="24"/>
  <c r="N932" i="24"/>
  <c r="BF226" i="19" l="1"/>
  <c r="BF72" i="17"/>
  <c r="BF73" i="17" s="1"/>
  <c r="BF224" i="19"/>
  <c r="BG215" i="19"/>
  <c r="AQ677" i="24"/>
  <c r="BG235" i="19"/>
  <c r="BG349" i="19"/>
  <c r="BG351" i="19" s="1"/>
  <c r="BG223" i="19"/>
  <c r="BH213" i="19"/>
  <c r="BG65" i="17"/>
  <c r="AP713" i="24"/>
  <c r="BF352" i="19"/>
  <c r="AP714" i="24" s="1"/>
  <c r="BF66" i="17"/>
  <c r="AP263" i="24"/>
  <c r="BF237" i="19"/>
  <c r="BF236" i="19"/>
  <c r="BF426" i="19"/>
  <c r="BF425" i="19" s="1"/>
  <c r="BF374" i="19" s="1"/>
  <c r="BF376" i="19" s="1"/>
  <c r="BF387" i="19" s="1"/>
  <c r="BF353" i="19"/>
  <c r="Q25" i="32"/>
  <c r="M17" i="25"/>
  <c r="E38" i="32"/>
  <c r="H25" i="32"/>
  <c r="H26" i="32" s="1"/>
  <c r="AJ71" i="24"/>
  <c r="AX81" i="24"/>
  <c r="BC71" i="24"/>
  <c r="F17" i="25"/>
  <c r="BG226" i="19" l="1"/>
  <c r="BG72" i="17"/>
  <c r="BG73" i="17" s="1"/>
  <c r="BG224" i="19"/>
  <c r="BG353" i="19"/>
  <c r="AQ713" i="24"/>
  <c r="BG352" i="19"/>
  <c r="AQ714" i="24" s="1"/>
  <c r="AQ263" i="24"/>
  <c r="BG66" i="17"/>
  <c r="BG236" i="19"/>
  <c r="BG426" i="19"/>
  <c r="BG425" i="19" s="1"/>
  <c r="BG374" i="19" s="1"/>
  <c r="BG376" i="19" s="1"/>
  <c r="BG387" i="19" s="1"/>
  <c r="BG237" i="19"/>
  <c r="BH215" i="19"/>
  <c r="BH235" i="19"/>
  <c r="BH223" i="19"/>
  <c r="AR677" i="24"/>
  <c r="BH65" i="17"/>
  <c r="BH349" i="19"/>
  <c r="BH351" i="19" s="1"/>
  <c r="BH353" i="19" s="1"/>
  <c r="BI213" i="19"/>
  <c r="BI215" i="19" s="1"/>
  <c r="E1306" i="24"/>
  <c r="F42" i="25"/>
  <c r="E1331" i="24" s="1"/>
  <c r="G1306" i="24"/>
  <c r="D53" i="25"/>
  <c r="F53" i="25" s="1"/>
  <c r="M42" i="25"/>
  <c r="G1331" i="24" s="1"/>
  <c r="BH66" i="17" l="1"/>
  <c r="AR263" i="24"/>
  <c r="BI223" i="19"/>
  <c r="BI226" i="19" s="1"/>
  <c r="AS677" i="24"/>
  <c r="BI65" i="17"/>
  <c r="BI349" i="19"/>
  <c r="BI351" i="19" s="1"/>
  <c r="BI235" i="19"/>
  <c r="BH226" i="19"/>
  <c r="BH224" i="19"/>
  <c r="BH72" i="17"/>
  <c r="BH73" i="17" s="1"/>
  <c r="BH352" i="19"/>
  <c r="AR714" i="24" s="1"/>
  <c r="AR713" i="24"/>
  <c r="BH426" i="19"/>
  <c r="BH425" i="19" s="1"/>
  <c r="BH374" i="19" s="1"/>
  <c r="BH376" i="19" s="1"/>
  <c r="BH387" i="19" s="1"/>
  <c r="BH237" i="19"/>
  <c r="BH236" i="19"/>
  <c r="BI224" i="19" l="1"/>
  <c r="BI72" i="17"/>
  <c r="BI73" i="17" s="1"/>
  <c r="BI353" i="19"/>
  <c r="BI352" i="19"/>
  <c r="AS714" i="24" s="1"/>
  <c r="AS713" i="24"/>
  <c r="BI237" i="19"/>
  <c r="BI426" i="19"/>
  <c r="BI425" i="19" s="1"/>
  <c r="BI374" i="19" s="1"/>
  <c r="BI376" i="19" s="1"/>
  <c r="BI387" i="19" s="1"/>
  <c r="BI236" i="19"/>
  <c r="AS263" i="24"/>
  <c r="BI66" i="17"/>
  <c r="BB131" i="24" l="1"/>
  <c r="AW141" i="24"/>
  <c r="BB146" i="24"/>
  <c r="AW156" i="24"/>
  <c r="AW115" i="24"/>
  <c r="BB105" i="24"/>
  <c r="AW161" i="24"/>
  <c r="BB151" i="24"/>
  <c r="BB150" i="24"/>
  <c r="AW160" i="24"/>
  <c r="BB157" i="24"/>
  <c r="AW167" i="24"/>
  <c r="AW153" i="24"/>
  <c r="BB143" i="24"/>
  <c r="AW108" i="24"/>
  <c r="BB103" i="24"/>
  <c r="AW113" i="24"/>
  <c r="AW145" i="24"/>
  <c r="BB135" i="24"/>
  <c r="AW116" i="24"/>
  <c r="BB106" i="24"/>
  <c r="BB167" i="24"/>
  <c r="AW177" i="24"/>
  <c r="BB98" i="24"/>
  <c r="AW109" i="24"/>
  <c r="BB99" i="24"/>
  <c r="BB134" i="24"/>
  <c r="AW144" i="24"/>
  <c r="AW176" i="24"/>
  <c r="BB166" i="24"/>
  <c r="BD170" i="24"/>
  <c r="AX144" i="24" l="1"/>
  <c r="AO187" i="1"/>
  <c r="AO186" i="1"/>
  <c r="AX156" i="24"/>
  <c r="AO185" i="1"/>
  <c r="BE170" i="24"/>
  <c r="BC170" i="24"/>
  <c r="AX180" i="24"/>
  <c r="BB170" i="24"/>
  <c r="AW180" i="24"/>
  <c r="BC172" i="24"/>
  <c r="AX182" i="24"/>
  <c r="AX181" i="24"/>
  <c r="BC171" i="24"/>
  <c r="AX183" i="24"/>
  <c r="BC173" i="24"/>
  <c r="BB171" i="24"/>
  <c r="AW181" i="24"/>
  <c r="BB172" i="24"/>
  <c r="AW182" i="24"/>
  <c r="BB173" i="24"/>
  <c r="AW183" i="24"/>
  <c r="BB107" i="24"/>
  <c r="AW117" i="24"/>
  <c r="AZ148" i="1" l="1"/>
  <c r="AJ134" i="24" s="1"/>
  <c r="BC134" i="24"/>
  <c r="AX160" i="24"/>
  <c r="AP186" i="1"/>
  <c r="BD172" i="24"/>
  <c r="BC146" i="24"/>
  <c r="AP185" i="1"/>
  <c r="BE171" i="24" s="1"/>
  <c r="BD171" i="24"/>
  <c r="AP187" i="1"/>
  <c r="BD173" i="24"/>
  <c r="AX115" i="24"/>
  <c r="AZ160" i="1"/>
  <c r="AZ185" i="1" s="1"/>
  <c r="AX116" i="24"/>
  <c r="AZ164" i="1"/>
  <c r="AZ120" i="1" s="1"/>
  <c r="AJ106" i="24" s="1"/>
  <c r="BC150" i="24"/>
  <c r="AX161" i="24"/>
  <c r="BF170" i="24"/>
  <c r="AZ208" i="1"/>
  <c r="AJ194" i="24" s="1"/>
  <c r="BC131" i="24"/>
  <c r="AX141" i="24"/>
  <c r="AZ145" i="1"/>
  <c r="BB118" i="24"/>
  <c r="AW128" i="24"/>
  <c r="BC106" i="24"/>
  <c r="AX205" i="24"/>
  <c r="AZ209" i="1"/>
  <c r="AJ195" i="24" s="1"/>
  <c r="BC195" i="24"/>
  <c r="BC194" i="24"/>
  <c r="AX204" i="24"/>
  <c r="BC151" i="24"/>
  <c r="BC196" i="24"/>
  <c r="AX206" i="24"/>
  <c r="AZ210" i="1"/>
  <c r="AJ196" i="24" s="1"/>
  <c r="AZ119" i="1" l="1"/>
  <c r="AJ105" i="24" s="1"/>
  <c r="AZ187" i="1"/>
  <c r="AJ173" i="24" s="1"/>
  <c r="AZ186" i="1"/>
  <c r="AJ172" i="24" s="1"/>
  <c r="AJ150" i="24"/>
  <c r="AQ185" i="1"/>
  <c r="BF171" i="24" s="1"/>
  <c r="BC105" i="24"/>
  <c r="AZ165" i="1"/>
  <c r="AZ171" i="1" s="1"/>
  <c r="AJ146" i="24"/>
  <c r="AQ187" i="1"/>
  <c r="BE173" i="24"/>
  <c r="AQ186" i="1"/>
  <c r="BE172" i="24"/>
  <c r="BG170" i="24"/>
  <c r="AJ171" i="24"/>
  <c r="AJ131" i="24"/>
  <c r="AZ184" i="1"/>
  <c r="AX203" i="24"/>
  <c r="BC193" i="24"/>
  <c r="AZ207" i="1"/>
  <c r="AR185" i="1" l="1"/>
  <c r="BG171" i="24" s="1"/>
  <c r="AJ151" i="24"/>
  <c r="BC157" i="24"/>
  <c r="AX167" i="24"/>
  <c r="AR186" i="1"/>
  <c r="BF172" i="24"/>
  <c r="AR187" i="1"/>
  <c r="BF173" i="24"/>
  <c r="AJ193" i="24"/>
  <c r="AZ212" i="1"/>
  <c r="BC198" i="24"/>
  <c r="AX208" i="24"/>
  <c r="AX176" i="24"/>
  <c r="BC166" i="24"/>
  <c r="AJ170" i="24"/>
  <c r="AJ157" i="24"/>
  <c r="AZ180" i="1"/>
  <c r="AJ166" i="24" s="1"/>
  <c r="AR148" i="1" l="1"/>
  <c r="BG173" i="24"/>
  <c r="AR164" i="1"/>
  <c r="BG172" i="24"/>
  <c r="U15" i="23"/>
  <c r="U15" i="20"/>
  <c r="BC199" i="24"/>
  <c r="AX209" i="24"/>
  <c r="AJ198" i="24"/>
  <c r="U15" i="12"/>
  <c r="AZ213" i="1"/>
  <c r="BG150" i="24" l="1"/>
  <c r="AR120" i="1"/>
  <c r="BG106" i="24" s="1"/>
  <c r="BA164" i="1"/>
  <c r="BA148" i="1"/>
  <c r="BG134" i="24"/>
  <c r="AZ99" i="1"/>
  <c r="AJ85" i="24" s="1"/>
  <c r="AJ199" i="24"/>
  <c r="AZ242" i="1"/>
  <c r="BC228" i="24"/>
  <c r="AX238" i="24"/>
  <c r="M808" i="24"/>
  <c r="AX95" i="24"/>
  <c r="BC85" i="24"/>
  <c r="M952" i="24"/>
  <c r="M880" i="24"/>
  <c r="AJ228" i="24" l="1"/>
  <c r="N891" i="24" l="1"/>
  <c r="N819" i="24"/>
  <c r="N963" i="24"/>
  <c r="AR35" i="17" l="1"/>
  <c r="AR44" i="17" s="1"/>
  <c r="AR41" i="17" l="1"/>
  <c r="BG251" i="24" s="1"/>
  <c r="BG254" i="24"/>
  <c r="AR45" i="17" l="1"/>
  <c r="BG255" i="24" s="1"/>
  <c r="BA45" i="17"/>
  <c r="AK255" i="24" s="1"/>
  <c r="BA41" i="17"/>
  <c r="BA42" i="17" s="1"/>
  <c r="AR42" i="17"/>
  <c r="BG252" i="24" s="1"/>
  <c r="BA44" i="17" l="1"/>
  <c r="BA38" i="17" s="1"/>
  <c r="AR43" i="17"/>
  <c r="BG253" i="24" s="1"/>
  <c r="AK251" i="24"/>
  <c r="BA43" i="17"/>
  <c r="AK253" i="24" s="1"/>
  <c r="AK252" i="24"/>
  <c r="AK254" i="24" l="1"/>
  <c r="BA39" i="17"/>
  <c r="BB38" i="17"/>
  <c r="AR38" i="17"/>
  <c r="AR39" i="17" s="1"/>
  <c r="BC38" i="17" l="1"/>
  <c r="BB44" i="17"/>
  <c r="AL254" i="24" l="1"/>
  <c r="BB41" i="17"/>
  <c r="BD38" i="17"/>
  <c r="BC44" i="17"/>
  <c r="AM254" i="24" s="1"/>
  <c r="BE38" i="17" l="1"/>
  <c r="BD44" i="17"/>
  <c r="AN254" i="24" s="1"/>
  <c r="AL251" i="24"/>
  <c r="BB42" i="17"/>
  <c r="BC41" i="17"/>
  <c r="BC45" i="17" s="1"/>
  <c r="AM255" i="24" s="1"/>
  <c r="BB45" i="17"/>
  <c r="AL255" i="24" s="1"/>
  <c r="AL252" i="24" l="1"/>
  <c r="BB43" i="17"/>
  <c r="AL253" i="24" s="1"/>
  <c r="AM251" i="24"/>
  <c r="BD41" i="17"/>
  <c r="BC42" i="17"/>
  <c r="BF38" i="17"/>
  <c r="BE44" i="17"/>
  <c r="AO254" i="24" s="1"/>
  <c r="BC43" i="17" l="1"/>
  <c r="AM253" i="24" s="1"/>
  <c r="AM252" i="24"/>
  <c r="BE41" i="17"/>
  <c r="BE45" i="17" s="1"/>
  <c r="AO255" i="24" s="1"/>
  <c r="BD42" i="17"/>
  <c r="AN251" i="24"/>
  <c r="BG38" i="17"/>
  <c r="BF44" i="17"/>
  <c r="AP254" i="24" s="1"/>
  <c r="BD45" i="17"/>
  <c r="AN255" i="24" s="1"/>
  <c r="AN252" i="24" l="1"/>
  <c r="BD43" i="17"/>
  <c r="AN253" i="24" s="1"/>
  <c r="AO251" i="24"/>
  <c r="BE42" i="17"/>
  <c r="BF41" i="17"/>
  <c r="BH38" i="17"/>
  <c r="BG44" i="17"/>
  <c r="AQ254" i="24" s="1"/>
  <c r="AP251" i="24" l="1"/>
  <c r="BG41" i="17"/>
  <c r="BF42" i="17"/>
  <c r="BF45" i="17"/>
  <c r="AP255" i="24" s="1"/>
  <c r="AO252" i="24"/>
  <c r="BE43" i="17"/>
  <c r="AO253" i="24" s="1"/>
  <c r="BI38" i="17"/>
  <c r="BI44" i="17" s="1"/>
  <c r="AS254" i="24" s="1"/>
  <c r="BH44" i="17"/>
  <c r="AR254" i="24" s="1"/>
  <c r="BG45" i="17" l="1"/>
  <c r="AQ255" i="24" s="1"/>
  <c r="AQ251" i="24"/>
  <c r="BG42" i="17"/>
  <c r="BH41" i="17"/>
  <c r="AP252" i="24"/>
  <c r="BF43" i="17"/>
  <c r="AP253" i="24" s="1"/>
  <c r="AQ252" i="24" l="1"/>
  <c r="BG43" i="17"/>
  <c r="AQ253" i="24" s="1"/>
  <c r="BH45" i="17"/>
  <c r="AR255" i="24" s="1"/>
  <c r="AR251" i="24"/>
  <c r="BI41" i="17"/>
  <c r="BH42" i="17"/>
  <c r="AR252" i="24" l="1"/>
  <c r="BH43" i="17"/>
  <c r="AR253" i="24" s="1"/>
  <c r="BI45" i="17"/>
  <c r="AS255" i="24" s="1"/>
  <c r="BI42" i="17"/>
  <c r="AS251" i="24"/>
  <c r="AS252" i="24" l="1"/>
  <c r="BI43" i="17"/>
  <c r="AS253" i="24" s="1"/>
  <c r="AQ131" i="19" l="1"/>
  <c r="BF650" i="24" s="1"/>
  <c r="AP131" i="19"/>
  <c r="BE650" i="24" s="1"/>
  <c r="AO131" i="19"/>
  <c r="BD650" i="24" s="1"/>
  <c r="AO20" i="19" l="1"/>
  <c r="BD576" i="24" s="1"/>
  <c r="AO21" i="1"/>
  <c r="BD15" i="24" s="1"/>
  <c r="BA131" i="19"/>
  <c r="AO340" i="19"/>
  <c r="BD705" i="24" s="1"/>
  <c r="AP21" i="1"/>
  <c r="BE15" i="24" s="1"/>
  <c r="AP340" i="19"/>
  <c r="BE705" i="24" s="1"/>
  <c r="AR133" i="19"/>
  <c r="BG652" i="24" s="1"/>
  <c r="AQ21" i="1"/>
  <c r="BF15" i="24" s="1"/>
  <c r="AQ340" i="19"/>
  <c r="BF705" i="24" s="1"/>
  <c r="AR135" i="19"/>
  <c r="BG654" i="24" s="1"/>
  <c r="AQ132" i="19"/>
  <c r="BF651" i="24" s="1"/>
  <c r="AQ134" i="19"/>
  <c r="BF653" i="24" s="1"/>
  <c r="AQ133" i="19"/>
  <c r="BF652" i="24" s="1"/>
  <c r="AQ135" i="19"/>
  <c r="BF654" i="24" s="1"/>
  <c r="AQ20" i="19"/>
  <c r="BF576" i="24" s="1"/>
  <c r="AP135" i="19"/>
  <c r="BE654" i="24" s="1"/>
  <c r="AP132" i="19"/>
  <c r="BE651" i="24" s="1"/>
  <c r="AP134" i="19"/>
  <c r="BE653" i="24" s="1"/>
  <c r="AP133" i="19"/>
  <c r="BE652" i="24" s="1"/>
  <c r="AP20" i="19"/>
  <c r="BE576" i="24" s="1"/>
  <c r="AO132" i="19"/>
  <c r="BD651" i="24" s="1"/>
  <c r="AO134" i="19"/>
  <c r="BD653" i="24" s="1"/>
  <c r="AO133" i="19"/>
  <c r="BD652" i="24" s="1"/>
  <c r="AO135" i="19"/>
  <c r="BD654" i="24" s="1"/>
  <c r="AP21" i="19"/>
  <c r="BE577" i="24" s="1"/>
  <c r="AQ21" i="19"/>
  <c r="BF577" i="24" s="1"/>
  <c r="AO21" i="19"/>
  <c r="BD577" i="24" s="1"/>
  <c r="AP22" i="19"/>
  <c r="BE578" i="24" s="1"/>
  <c r="AK17" i="24"/>
  <c r="AQ22" i="19"/>
  <c r="BF578" i="24" s="1"/>
  <c r="AO22" i="19"/>
  <c r="BD578" i="24" s="1"/>
  <c r="BA21" i="19" l="1"/>
  <c r="AK577" i="24" s="1"/>
  <c r="BA22" i="19"/>
  <c r="AQ164" i="1"/>
  <c r="BF150" i="24" s="1"/>
  <c r="AQ148" i="1"/>
  <c r="AQ28" i="1"/>
  <c r="BF22" i="24" s="1"/>
  <c r="BA340" i="19"/>
  <c r="BA355" i="19" s="1"/>
  <c r="AO344" i="19"/>
  <c r="BD709" i="24" s="1"/>
  <c r="AO355" i="19"/>
  <c r="BD716" i="24" s="1"/>
  <c r="AO341" i="19"/>
  <c r="BD706" i="24" s="1"/>
  <c r="AO343" i="19"/>
  <c r="BD708" i="24" s="1"/>
  <c r="AO342" i="19"/>
  <c r="BD707" i="24" s="1"/>
  <c r="BA134" i="19"/>
  <c r="AK653" i="24" s="1"/>
  <c r="BA132" i="19"/>
  <c r="AK651" i="24" s="1"/>
  <c r="BA197" i="19"/>
  <c r="BA195" i="19" s="1"/>
  <c r="BA420" i="19" s="1"/>
  <c r="BA418" i="19" s="1"/>
  <c r="BA421" i="19" s="1"/>
  <c r="AK650" i="24"/>
  <c r="BA143" i="19"/>
  <c r="AP341" i="19"/>
  <c r="BE706" i="24" s="1"/>
  <c r="AP342" i="19"/>
  <c r="BE707" i="24" s="1"/>
  <c r="AP355" i="19"/>
  <c r="BE716" i="24" s="1"/>
  <c r="AP343" i="19"/>
  <c r="BE708" i="24" s="1"/>
  <c r="AP344" i="19"/>
  <c r="BE709" i="24" s="1"/>
  <c r="BA21" i="1"/>
  <c r="AO148" i="1"/>
  <c r="BD134" i="24" s="1"/>
  <c r="AO28" i="1"/>
  <c r="AO164" i="1"/>
  <c r="BD150" i="24" s="1"/>
  <c r="AQ344" i="19"/>
  <c r="BF709" i="24" s="1"/>
  <c r="AQ355" i="19"/>
  <c r="BF716" i="24" s="1"/>
  <c r="AQ341" i="19"/>
  <c r="BF706" i="24" s="1"/>
  <c r="AQ342" i="19"/>
  <c r="BF707" i="24" s="1"/>
  <c r="AQ343" i="19"/>
  <c r="BF708" i="24" s="1"/>
  <c r="AR342" i="19"/>
  <c r="BG707" i="24" s="1"/>
  <c r="AR344" i="19"/>
  <c r="BG709" i="24" s="1"/>
  <c r="AP148" i="1"/>
  <c r="BE134" i="24" s="1"/>
  <c r="AP164" i="1"/>
  <c r="BE150" i="24" s="1"/>
  <c r="AP28" i="1"/>
  <c r="BE22" i="24" s="1"/>
  <c r="BA20" i="19"/>
  <c r="AK576" i="24" s="1"/>
  <c r="AR209" i="1" l="1"/>
  <c r="BG195" i="24" s="1"/>
  <c r="BF134" i="24"/>
  <c r="AO32" i="1"/>
  <c r="BD26" i="24" s="1"/>
  <c r="BD22" i="24"/>
  <c r="AQ209" i="1"/>
  <c r="BF195" i="24" s="1"/>
  <c r="AQ210" i="1"/>
  <c r="BF196" i="24" s="1"/>
  <c r="BA438" i="19"/>
  <c r="AK578" i="24"/>
  <c r="BA454" i="19"/>
  <c r="AP209" i="1"/>
  <c r="BE195" i="24" s="1"/>
  <c r="AO209" i="1"/>
  <c r="BD195" i="24" s="1"/>
  <c r="BA422" i="19"/>
  <c r="BA341" i="19"/>
  <c r="AK706" i="24" s="1"/>
  <c r="BA343" i="19"/>
  <c r="AK708" i="24" s="1"/>
  <c r="AK705" i="24"/>
  <c r="AQ359" i="19"/>
  <c r="BF720" i="24" s="1"/>
  <c r="AQ357" i="19"/>
  <c r="BF718" i="24" s="1"/>
  <c r="AQ356" i="19"/>
  <c r="BF717" i="24" s="1"/>
  <c r="AQ358" i="19"/>
  <c r="BF719" i="24" s="1"/>
  <c r="AR357" i="19"/>
  <c r="BG718" i="24" s="1"/>
  <c r="AR359" i="19"/>
  <c r="BG720" i="24" s="1"/>
  <c r="BA28" i="1"/>
  <c r="BA32" i="1" s="1"/>
  <c r="AK26" i="24" s="1"/>
  <c r="AK15" i="24"/>
  <c r="BA187" i="1"/>
  <c r="BA186" i="1"/>
  <c r="BB186" i="1" s="1"/>
  <c r="BC186" i="1" s="1"/>
  <c r="BD186" i="1" s="1"/>
  <c r="BE186" i="1" s="1"/>
  <c r="BF186" i="1" s="1"/>
  <c r="BG186" i="1" s="1"/>
  <c r="BH186" i="1" s="1"/>
  <c r="BI186" i="1" s="1"/>
  <c r="AP356" i="19"/>
  <c r="BE717" i="24" s="1"/>
  <c r="AP357" i="19"/>
  <c r="BE718" i="24" s="1"/>
  <c r="AP358" i="19"/>
  <c r="BE719" i="24" s="1"/>
  <c r="AP359" i="19"/>
  <c r="BE720" i="24" s="1"/>
  <c r="BA144" i="19"/>
  <c r="AK662" i="24" s="1"/>
  <c r="BA146" i="19"/>
  <c r="AK664" i="24" s="1"/>
  <c r="BB143" i="19"/>
  <c r="AK661" i="24"/>
  <c r="AQ32" i="1"/>
  <c r="AP210" i="1"/>
  <c r="BE196" i="24" s="1"/>
  <c r="AO120" i="1"/>
  <c r="BD106" i="24" s="1"/>
  <c r="AO210" i="1"/>
  <c r="BD196" i="24" s="1"/>
  <c r="AO358" i="19"/>
  <c r="BD719" i="24" s="1"/>
  <c r="AO359" i="19"/>
  <c r="BD720" i="24" s="1"/>
  <c r="AO357" i="19"/>
  <c r="BD718" i="24" s="1"/>
  <c r="AO356" i="19"/>
  <c r="BD717" i="24" s="1"/>
  <c r="AP32" i="1"/>
  <c r="AP120" i="1"/>
  <c r="BE106" i="24" s="1"/>
  <c r="AQ120" i="1"/>
  <c r="BF106" i="24" s="1"/>
  <c r="AR210" i="1"/>
  <c r="BG196" i="24" s="1"/>
  <c r="AK16" i="24"/>
  <c r="BE26" i="24" l="1"/>
  <c r="BF26" i="24"/>
  <c r="AK22" i="24"/>
  <c r="BA210" i="1"/>
  <c r="BA209" i="1"/>
  <c r="BB131" i="19"/>
  <c r="BC143" i="19"/>
  <c r="BB146" i="19"/>
  <c r="AL664" i="24" s="1"/>
  <c r="AL661" i="24"/>
  <c r="BA358" i="19"/>
  <c r="AK719" i="24" s="1"/>
  <c r="BA356" i="19"/>
  <c r="AK717" i="24" s="1"/>
  <c r="AK716" i="24"/>
  <c r="AL650" i="24" l="1"/>
  <c r="BB197" i="19"/>
  <c r="BB195" i="19" s="1"/>
  <c r="BB420" i="19" s="1"/>
  <c r="BB418" i="19" s="1"/>
  <c r="BB421" i="19" s="1"/>
  <c r="BB20" i="19"/>
  <c r="AL576" i="24" s="1"/>
  <c r="BB132" i="19"/>
  <c r="AL651" i="24" s="1"/>
  <c r="BB21" i="1"/>
  <c r="BB134" i="19"/>
  <c r="AL653" i="24" s="1"/>
  <c r="BD143" i="19"/>
  <c r="BC146" i="19"/>
  <c r="AM664" i="24" s="1"/>
  <c r="AM661" i="24"/>
  <c r="BC131" i="19"/>
  <c r="BB422" i="19" l="1"/>
  <c r="BD131" i="19"/>
  <c r="BD146" i="19"/>
  <c r="AN664" i="24" s="1"/>
  <c r="BE143" i="19"/>
  <c r="AN661" i="24"/>
  <c r="BC21" i="1"/>
  <c r="AM650" i="24"/>
  <c r="BC20" i="19"/>
  <c r="AM576" i="24" s="1"/>
  <c r="BC197" i="19"/>
  <c r="BC195" i="19" s="1"/>
  <c r="BC420" i="19" s="1"/>
  <c r="BC418" i="19" s="1"/>
  <c r="BC421" i="19" s="1"/>
  <c r="BC132" i="19"/>
  <c r="AM651" i="24" s="1"/>
  <c r="BC134" i="19"/>
  <c r="AM653" i="24" s="1"/>
  <c r="AL15" i="24"/>
  <c r="BC422" i="19" l="1"/>
  <c r="BE146" i="19"/>
  <c r="AO664" i="24" s="1"/>
  <c r="BF143" i="19"/>
  <c r="AO661" i="24"/>
  <c r="BE131" i="19"/>
  <c r="AM15" i="24"/>
  <c r="BK21" i="1"/>
  <c r="AN650" i="24"/>
  <c r="BD21" i="1"/>
  <c r="AN15" i="24" s="1"/>
  <c r="BD197" i="19"/>
  <c r="BD195" i="19" s="1"/>
  <c r="BD420" i="19" s="1"/>
  <c r="BD132" i="19"/>
  <c r="AN651" i="24" s="1"/>
  <c r="BD134" i="19"/>
  <c r="AN653" i="24" s="1"/>
  <c r="BE21" i="1" l="1"/>
  <c r="AO15" i="24" s="1"/>
  <c r="AO650" i="24"/>
  <c r="BE197" i="19"/>
  <c r="BE195" i="19" s="1"/>
  <c r="BE420" i="19" s="1"/>
  <c r="BE132" i="19"/>
  <c r="AO651" i="24" s="1"/>
  <c r="BE134" i="19"/>
  <c r="AO653" i="24" s="1"/>
  <c r="BF146" i="19"/>
  <c r="AP664" i="24" s="1"/>
  <c r="BG143" i="19"/>
  <c r="AP661" i="24"/>
  <c r="BF131" i="19"/>
  <c r="BF134" i="19" l="1"/>
  <c r="AP653" i="24" s="1"/>
  <c r="BF21" i="1"/>
  <c r="AP15" i="24" s="1"/>
  <c r="BF197" i="19"/>
  <c r="BF195" i="19" s="1"/>
  <c r="BF420" i="19" s="1"/>
  <c r="BF132" i="19"/>
  <c r="AP651" i="24" s="1"/>
  <c r="AP650" i="24"/>
  <c r="BG131" i="19"/>
  <c r="BG146" i="19"/>
  <c r="AQ664" i="24" s="1"/>
  <c r="AQ661" i="24"/>
  <c r="BH143" i="19"/>
  <c r="AK25" i="24"/>
  <c r="AR661" i="24" l="1"/>
  <c r="BI143" i="19"/>
  <c r="BH146" i="19"/>
  <c r="AR664" i="24" s="1"/>
  <c r="BH131" i="19"/>
  <c r="AQ650" i="24"/>
  <c r="BG134" i="19"/>
  <c r="AQ653" i="24" s="1"/>
  <c r="BG132" i="19"/>
  <c r="AQ651" i="24" s="1"/>
  <c r="BG21" i="1"/>
  <c r="AQ15" i="24" s="1"/>
  <c r="BG197" i="19"/>
  <c r="BG195" i="19" s="1"/>
  <c r="BG420" i="19" s="1"/>
  <c r="AK132" i="24"/>
  <c r="AL133" i="24"/>
  <c r="BC147" i="1"/>
  <c r="AK133" i="24"/>
  <c r="AS661" i="24" l="1"/>
  <c r="BI146" i="19"/>
  <c r="AS664" i="24" s="1"/>
  <c r="BI131" i="19"/>
  <c r="BH134" i="19"/>
  <c r="AR653" i="24" s="1"/>
  <c r="BH197" i="19"/>
  <c r="BH195" i="19" s="1"/>
  <c r="BH420" i="19" s="1"/>
  <c r="BH21" i="1"/>
  <c r="AR15" i="24" s="1"/>
  <c r="BH132" i="19"/>
  <c r="AR651" i="24" s="1"/>
  <c r="AR650" i="24"/>
  <c r="AL132" i="24"/>
  <c r="BC146" i="1"/>
  <c r="AM133" i="24"/>
  <c r="BD147" i="1"/>
  <c r="AS650" i="24" l="1"/>
  <c r="BI132" i="19"/>
  <c r="AS651" i="24" s="1"/>
  <c r="BI21" i="1"/>
  <c r="AS15" i="24" s="1"/>
  <c r="BI197" i="19"/>
  <c r="BI195" i="19" s="1"/>
  <c r="BI420" i="19" s="1"/>
  <c r="BI134" i="19"/>
  <c r="AS653" i="24" s="1"/>
  <c r="AM132" i="24"/>
  <c r="BD146" i="1"/>
  <c r="AN133" i="24"/>
  <c r="BE147" i="1"/>
  <c r="AN132" i="24" l="1"/>
  <c r="BE146" i="1"/>
  <c r="AO133" i="24"/>
  <c r="BF147" i="1"/>
  <c r="AP133" i="24" l="1"/>
  <c r="BG147" i="1"/>
  <c r="AO132" i="24"/>
  <c r="BF146" i="1"/>
  <c r="AQ133" i="24" l="1"/>
  <c r="BH147" i="1"/>
  <c r="AP132" i="24"/>
  <c r="BG146" i="1"/>
  <c r="AR133" i="24" l="1"/>
  <c r="BI147" i="1"/>
  <c r="AS133" i="24" s="1"/>
  <c r="AQ132" i="24"/>
  <c r="BH146" i="1"/>
  <c r="AR132" i="24" l="1"/>
  <c r="BI146" i="1"/>
  <c r="AS132" i="24" s="1"/>
  <c r="AK141" i="24"/>
  <c r="AL141" i="24"/>
  <c r="BC155" i="1" l="1"/>
  <c r="AM141" i="24" l="1"/>
  <c r="BD155" i="1"/>
  <c r="AN141" i="24" l="1"/>
  <c r="BE155" i="1"/>
  <c r="AO141" i="24" l="1"/>
  <c r="BF155" i="1"/>
  <c r="AP141" i="24" l="1"/>
  <c r="BG155" i="1"/>
  <c r="AQ141" i="24" l="1"/>
  <c r="BH155" i="1"/>
  <c r="BI155" i="1" l="1"/>
  <c r="AS141" i="24" s="1"/>
  <c r="AR141" i="24"/>
  <c r="AK153" i="24"/>
  <c r="AK188" i="24" l="1"/>
  <c r="BB167" i="1"/>
  <c r="AL153" i="24" l="1"/>
  <c r="BC167" i="1"/>
  <c r="BB202" i="1"/>
  <c r="AL188" i="24" l="1"/>
  <c r="AM153" i="24"/>
  <c r="BC202" i="1"/>
  <c r="BD167" i="1"/>
  <c r="AM188" i="24" l="1"/>
  <c r="AN153" i="24"/>
  <c r="BD202" i="1"/>
  <c r="BE167" i="1"/>
  <c r="AO153" i="24" l="1"/>
  <c r="BE202" i="1"/>
  <c r="BF167" i="1"/>
  <c r="AN188" i="24"/>
  <c r="AP153" i="24" l="1"/>
  <c r="BG167" i="1"/>
  <c r="BF202" i="1"/>
  <c r="AO188" i="24"/>
  <c r="AP188" i="24" l="1"/>
  <c r="AQ153" i="24"/>
  <c r="BG202" i="1"/>
  <c r="BH167" i="1"/>
  <c r="AQ188" i="24" l="1"/>
  <c r="AR153" i="24"/>
  <c r="BI167" i="1"/>
  <c r="BH202" i="1"/>
  <c r="AS153" i="24" l="1"/>
  <c r="BI202" i="1"/>
  <c r="AR188" i="24"/>
  <c r="AS188" i="24" l="1"/>
  <c r="AK147" i="24" l="1"/>
  <c r="BB161" i="1" l="1"/>
  <c r="BC161" i="1" s="1"/>
  <c r="AM147" i="24" s="1"/>
  <c r="AL147" i="24" l="1"/>
  <c r="BD161" i="1"/>
  <c r="AN147" i="24" s="1"/>
  <c r="BE161" i="1" l="1"/>
  <c r="BF161" i="1" s="1"/>
  <c r="AO147" i="24" l="1"/>
  <c r="AP147" i="24"/>
  <c r="BG161" i="1"/>
  <c r="AQ147" i="24" l="1"/>
  <c r="BH161" i="1"/>
  <c r="AR147" i="24" l="1"/>
  <c r="BI161" i="1"/>
  <c r="AS147" i="24" l="1"/>
  <c r="AR128" i="17"/>
  <c r="BG314" i="24" s="1"/>
  <c r="AR129" i="17"/>
  <c r="BG315" i="24" s="1"/>
  <c r="AR130" i="17"/>
  <c r="AR109" i="17"/>
  <c r="BG300" i="24" s="1"/>
  <c r="BB125" i="17"/>
  <c r="BB128" i="17" l="1"/>
  <c r="AL314" i="24" s="1"/>
  <c r="AL311" i="24"/>
  <c r="BC125" i="17"/>
  <c r="AR110" i="17"/>
  <c r="AR112" i="17"/>
  <c r="BG303" i="24" s="1"/>
  <c r="AR113" i="17"/>
  <c r="BG304" i="24" s="1"/>
  <c r="BA109" i="17"/>
  <c r="AR90" i="17"/>
  <c r="BG279" i="24" s="1"/>
  <c r="BA126" i="17"/>
  <c r="BA128" i="17"/>
  <c r="AK314" i="24" s="1"/>
  <c r="AK311" i="24"/>
  <c r="AR266" i="17"/>
  <c r="BG442" i="24" s="1"/>
  <c r="AR111" i="17" l="1"/>
  <c r="BG302" i="24" s="1"/>
  <c r="BG301" i="24"/>
  <c r="AR269" i="17"/>
  <c r="BG445" i="24" s="1"/>
  <c r="AR270" i="17"/>
  <c r="BG446" i="24" s="1"/>
  <c r="AR267" i="17"/>
  <c r="AR247" i="17"/>
  <c r="BG424" i="24" s="1"/>
  <c r="BA266" i="17"/>
  <c r="AK312" i="24"/>
  <c r="BA127" i="17"/>
  <c r="AK313" i="24" s="1"/>
  <c r="BB127" i="17"/>
  <c r="AL313" i="24" s="1"/>
  <c r="BC128" i="17"/>
  <c r="AM314" i="24" s="1"/>
  <c r="AM311" i="24"/>
  <c r="BD125" i="17"/>
  <c r="AR351" i="17"/>
  <c r="BG521" i="24" s="1"/>
  <c r="AK300" i="24"/>
  <c r="BA112" i="17"/>
  <c r="AK303" i="24" s="1"/>
  <c r="BA110" i="17"/>
  <c r="AR94" i="17"/>
  <c r="BG283" i="24" s="1"/>
  <c r="AR93" i="17"/>
  <c r="BG282" i="24" s="1"/>
  <c r="AR91" i="17"/>
  <c r="BG280" i="24" s="1"/>
  <c r="BA90" i="17"/>
  <c r="AR268" i="17" l="1"/>
  <c r="BG444" i="24" s="1"/>
  <c r="BG443" i="24"/>
  <c r="AR248" i="17"/>
  <c r="AR250" i="17"/>
  <c r="BG427" i="24" s="1"/>
  <c r="AR251" i="17"/>
  <c r="BG428" i="24" s="1"/>
  <c r="BA247" i="17"/>
  <c r="AN311" i="24"/>
  <c r="BD128" i="17"/>
  <c r="AN314" i="24" s="1"/>
  <c r="BE125" i="17"/>
  <c r="AK279" i="24"/>
  <c r="BA91" i="17"/>
  <c r="BA93" i="17"/>
  <c r="AK282" i="24" s="1"/>
  <c r="AR354" i="17"/>
  <c r="BG524" i="24" s="1"/>
  <c r="AR355" i="17"/>
  <c r="BG525" i="24" s="1"/>
  <c r="AR352" i="17"/>
  <c r="BG522" i="24" s="1"/>
  <c r="BA351" i="17"/>
  <c r="AR333" i="17"/>
  <c r="BG503" i="24" s="1"/>
  <c r="AR92" i="17"/>
  <c r="BG281" i="24" s="1"/>
  <c r="AR11" i="17"/>
  <c r="AK301" i="24"/>
  <c r="BA111" i="17"/>
  <c r="AK302" i="24" s="1"/>
  <c r="BA269" i="17"/>
  <c r="AK445" i="24" s="1"/>
  <c r="AK442" i="24"/>
  <c r="BA267" i="17"/>
  <c r="BA271" i="17"/>
  <c r="AR249" i="17" l="1"/>
  <c r="BG426" i="24" s="1"/>
  <c r="BG425" i="24"/>
  <c r="AR12" i="17"/>
  <c r="BG242" i="24"/>
  <c r="BA268" i="17"/>
  <c r="AK444" i="24" s="1"/>
  <c r="AK443" i="24"/>
  <c r="AR337" i="17"/>
  <c r="BG507" i="24" s="1"/>
  <c r="AR336" i="17"/>
  <c r="BG506" i="24" s="1"/>
  <c r="AR334" i="17"/>
  <c r="BG504" i="24" s="1"/>
  <c r="BA333" i="17"/>
  <c r="AK521" i="24"/>
  <c r="BA354" i="17"/>
  <c r="AK524" i="24" s="1"/>
  <c r="BA352" i="17"/>
  <c r="AR118" i="17"/>
  <c r="AR353" i="17"/>
  <c r="BG523" i="24" s="1"/>
  <c r="AK424" i="24"/>
  <c r="BA248" i="17"/>
  <c r="BA250" i="17"/>
  <c r="AK427" i="24" s="1"/>
  <c r="AK447" i="24"/>
  <c r="BA272" i="17"/>
  <c r="BB271" i="17"/>
  <c r="AK280" i="24"/>
  <c r="BA11" i="17"/>
  <c r="BA92" i="17"/>
  <c r="AK281" i="24" s="1"/>
  <c r="AO311" i="24"/>
  <c r="BE128" i="17"/>
  <c r="AO314" i="24" s="1"/>
  <c r="BF125" i="17"/>
  <c r="BA12" i="17" l="1"/>
  <c r="AK242" i="24"/>
  <c r="BA353" i="17"/>
  <c r="AK523" i="24" s="1"/>
  <c r="BA118" i="17"/>
  <c r="AK522" i="24"/>
  <c r="AL447" i="24"/>
  <c r="BB272" i="17"/>
  <c r="BC271" i="17"/>
  <c r="BA336" i="17"/>
  <c r="AK506" i="24" s="1"/>
  <c r="AK503" i="24"/>
  <c r="BA334" i="17"/>
  <c r="AP311" i="24"/>
  <c r="BF128" i="17"/>
  <c r="AP314" i="24" s="1"/>
  <c r="BG125" i="17"/>
  <c r="AK425" i="24"/>
  <c r="BA249" i="17"/>
  <c r="AK426" i="24" s="1"/>
  <c r="AR21" i="17"/>
  <c r="BG249" i="24" s="1"/>
  <c r="AR335" i="17"/>
  <c r="BG505" i="24" s="1"/>
  <c r="BG128" i="17" l="1"/>
  <c r="AQ314" i="24" s="1"/>
  <c r="AQ311" i="24"/>
  <c r="BH125" i="17"/>
  <c r="BA335" i="17"/>
  <c r="AK505" i="24" s="1"/>
  <c r="AK504" i="24"/>
  <c r="BA21" i="17"/>
  <c r="BC272" i="17"/>
  <c r="AM447" i="24"/>
  <c r="BD271" i="17"/>
  <c r="AN447" i="24" l="1"/>
  <c r="BD272" i="17"/>
  <c r="BE271" i="17"/>
  <c r="AK249" i="24"/>
  <c r="AR311" i="24"/>
  <c r="BH128" i="17"/>
  <c r="AR314" i="24" s="1"/>
  <c r="BI125" i="17"/>
  <c r="AK6" i="24"/>
  <c r="AS311" i="24" l="1"/>
  <c r="BI128" i="17"/>
  <c r="AS314" i="24" s="1"/>
  <c r="AO447" i="24"/>
  <c r="BE272" i="17"/>
  <c r="BF271" i="17"/>
  <c r="BF272" i="17" l="1"/>
  <c r="AP447" i="24"/>
  <c r="BG271" i="17"/>
  <c r="AQ447" i="24" l="1"/>
  <c r="BG272" i="17"/>
  <c r="BH271" i="17"/>
  <c r="BH272" i="17" l="1"/>
  <c r="AR447" i="24"/>
  <c r="BI271" i="17"/>
  <c r="AL6" i="24"/>
  <c r="AM6" i="24" l="1"/>
  <c r="AS447" i="24"/>
  <c r="BI272" i="17"/>
  <c r="AN6" i="24" l="1"/>
  <c r="N949" i="24" l="1"/>
  <c r="AK140" i="24" l="1"/>
  <c r="AK139" i="24"/>
  <c r="AK138" i="24" l="1"/>
  <c r="BB152" i="1"/>
  <c r="BB154" i="1"/>
  <c r="AL139" i="24" l="1"/>
  <c r="BC153" i="1"/>
  <c r="AL138" i="24"/>
  <c r="BC152" i="1"/>
  <c r="AL140" i="24"/>
  <c r="BC154" i="1"/>
  <c r="AM139" i="24" l="1"/>
  <c r="BD153" i="1"/>
  <c r="AM138" i="24"/>
  <c r="BD152" i="1"/>
  <c r="AM140" i="24"/>
  <c r="BD154" i="1"/>
  <c r="BE153" i="1" l="1"/>
  <c r="AN139" i="24"/>
  <c r="BE154" i="1"/>
  <c r="AN140" i="24"/>
  <c r="AN138" i="24"/>
  <c r="BE152" i="1"/>
  <c r="BF153" i="1" l="1"/>
  <c r="AO139" i="24"/>
  <c r="AO138" i="24"/>
  <c r="BF152" i="1"/>
  <c r="AO140" i="24"/>
  <c r="BF154" i="1"/>
  <c r="AP139" i="24" l="1"/>
  <c r="BG153" i="1"/>
  <c r="AP138" i="24"/>
  <c r="BG152" i="1"/>
  <c r="BG154" i="1"/>
  <c r="AP140" i="24"/>
  <c r="AQ139" i="24" l="1"/>
  <c r="BH153" i="1"/>
  <c r="BH154" i="1"/>
  <c r="AQ140" i="24"/>
  <c r="AQ138" i="24"/>
  <c r="BH152" i="1"/>
  <c r="AR139" i="24" l="1"/>
  <c r="BI153" i="1"/>
  <c r="AS139" i="24" s="1"/>
  <c r="AR138" i="24"/>
  <c r="BI152" i="1"/>
  <c r="AR140" i="24"/>
  <c r="BI154" i="1"/>
  <c r="AS140" i="24" s="1"/>
  <c r="AS138" i="24" l="1"/>
  <c r="AK172" i="24" l="1"/>
  <c r="AK173" i="24"/>
  <c r="BB187" i="1"/>
  <c r="AK150" i="24"/>
  <c r="BA120" i="1"/>
  <c r="AK106" i="24" s="1"/>
  <c r="AK134" i="24"/>
  <c r="AK195" i="24"/>
  <c r="AK196" i="24" l="1"/>
  <c r="AL172" i="24"/>
  <c r="AL173" i="24"/>
  <c r="BC187" i="1"/>
  <c r="AM173" i="24" l="1"/>
  <c r="BD187" i="1"/>
  <c r="AM172" i="24"/>
  <c r="AN173" i="24" l="1"/>
  <c r="BE187" i="1"/>
  <c r="AN172" i="24"/>
  <c r="AO172" i="24" l="1"/>
  <c r="AO173" i="24"/>
  <c r="BF187" i="1"/>
  <c r="AP172" i="24" l="1"/>
  <c r="AP173" i="24"/>
  <c r="BG187" i="1"/>
  <c r="AQ173" i="24" l="1"/>
  <c r="BH187" i="1"/>
  <c r="AQ172" i="24"/>
  <c r="AR172" i="24" l="1"/>
  <c r="AR173" i="24"/>
  <c r="BI187" i="1"/>
  <c r="AS172" i="24" l="1"/>
  <c r="AS173" i="24"/>
  <c r="AK154" i="24" l="1"/>
  <c r="BB174" i="1"/>
  <c r="BC174" i="1" s="1"/>
  <c r="BD174" i="1" s="1"/>
  <c r="BB178" i="1"/>
  <c r="AK161" i="24"/>
  <c r="AK162" i="24"/>
  <c r="AL162" i="24"/>
  <c r="BB169" i="1"/>
  <c r="L41" i="23" l="1"/>
  <c r="D834" i="24" s="1"/>
  <c r="AL155" i="24"/>
  <c r="BC169" i="1"/>
  <c r="BB135" i="1"/>
  <c r="AK197" i="24"/>
  <c r="AL164" i="24"/>
  <c r="BC178" i="1"/>
  <c r="AK148" i="24"/>
  <c r="AN160" i="24"/>
  <c r="BE174" i="1"/>
  <c r="AK149" i="24"/>
  <c r="L41" i="12"/>
  <c r="L41" i="20"/>
  <c r="BB163" i="1"/>
  <c r="AM160" i="24"/>
  <c r="BB162" i="1"/>
  <c r="AK155" i="24"/>
  <c r="BA135" i="1"/>
  <c r="BC176" i="1"/>
  <c r="AK164" i="24"/>
  <c r="AL160" i="24"/>
  <c r="AK160" i="24"/>
  <c r="BB168" i="1"/>
  <c r="AL161" i="24" l="1"/>
  <c r="BC175" i="1"/>
  <c r="D978" i="24"/>
  <c r="AK121" i="24"/>
  <c r="AK78" i="24"/>
  <c r="D13" i="32"/>
  <c r="D906" i="24"/>
  <c r="AL148" i="24"/>
  <c r="BC162" i="1"/>
  <c r="BB211" i="1"/>
  <c r="AM164" i="24"/>
  <c r="BD178" i="1"/>
  <c r="AL121" i="24"/>
  <c r="AO160" i="24"/>
  <c r="BF174" i="1"/>
  <c r="BC168" i="1"/>
  <c r="AL154" i="24"/>
  <c r="AM162" i="24"/>
  <c r="BD176" i="1"/>
  <c r="AL149" i="24"/>
  <c r="BC163" i="1"/>
  <c r="AM155" i="24"/>
  <c r="BC135" i="1"/>
  <c r="BD169" i="1"/>
  <c r="AM161" i="24" l="1"/>
  <c r="BD175" i="1"/>
  <c r="AN164" i="24"/>
  <c r="BE178" i="1"/>
  <c r="AN155" i="24"/>
  <c r="BD135" i="1"/>
  <c r="BE169" i="1"/>
  <c r="AM154" i="24"/>
  <c r="BD168" i="1"/>
  <c r="AL197" i="24"/>
  <c r="BB92" i="1"/>
  <c r="AM121" i="24"/>
  <c r="AM149" i="24"/>
  <c r="BD163" i="1"/>
  <c r="BE176" i="1"/>
  <c r="AN162" i="24"/>
  <c r="AP160" i="24"/>
  <c r="BG174" i="1"/>
  <c r="AM148" i="24"/>
  <c r="BC211" i="1"/>
  <c r="BD162" i="1"/>
  <c r="AN161" i="24" l="1"/>
  <c r="BE175" i="1"/>
  <c r="AL78" i="24"/>
  <c r="AO164" i="24"/>
  <c r="BF178" i="1"/>
  <c r="AN148" i="24"/>
  <c r="BD211" i="1"/>
  <c r="BE162" i="1"/>
  <c r="AO162" i="24"/>
  <c r="BF176" i="1"/>
  <c r="AM197" i="24"/>
  <c r="BC92" i="1"/>
  <c r="AN149" i="24"/>
  <c r="BE163" i="1"/>
  <c r="AN154" i="24"/>
  <c r="BE168" i="1"/>
  <c r="AO155" i="24"/>
  <c r="BE135" i="1"/>
  <c r="BF169" i="1"/>
  <c r="AQ160" i="24"/>
  <c r="BH174" i="1"/>
  <c r="AN121" i="24"/>
  <c r="AO161" i="24" l="1"/>
  <c r="BF175" i="1"/>
  <c r="AM78" i="24"/>
  <c r="AO121" i="24"/>
  <c r="AO149" i="24"/>
  <c r="BF163" i="1"/>
  <c r="AO148" i="24"/>
  <c r="BF162" i="1"/>
  <c r="BE211" i="1"/>
  <c r="AN197" i="24"/>
  <c r="BD92" i="1"/>
  <c r="AP155" i="24"/>
  <c r="BF135" i="1"/>
  <c r="BG169" i="1"/>
  <c r="AR160" i="24"/>
  <c r="BI174" i="1"/>
  <c r="AO154" i="24"/>
  <c r="BF168" i="1"/>
  <c r="AP162" i="24"/>
  <c r="BG176" i="1"/>
  <c r="AP164" i="24"/>
  <c r="BG178" i="1"/>
  <c r="AP161" i="24" l="1"/>
  <c r="BG175" i="1"/>
  <c r="BG168" i="1"/>
  <c r="AP154" i="24"/>
  <c r="AQ155" i="24"/>
  <c r="BG135" i="1"/>
  <c r="BH169" i="1"/>
  <c r="AN78" i="24"/>
  <c r="AO197" i="24"/>
  <c r="BE92" i="1"/>
  <c r="AP149" i="24"/>
  <c r="BG163" i="1"/>
  <c r="AP121" i="24"/>
  <c r="AP148" i="24"/>
  <c r="BG162" i="1"/>
  <c r="BF211" i="1"/>
  <c r="AQ162" i="24"/>
  <c r="BH176" i="1"/>
  <c r="AQ164" i="24"/>
  <c r="BH178" i="1"/>
  <c r="AS160" i="24"/>
  <c r="AQ161" i="24" l="1"/>
  <c r="BH175" i="1"/>
  <c r="AR162" i="24"/>
  <c r="BI176" i="1"/>
  <c r="AR155" i="24"/>
  <c r="BI169" i="1"/>
  <c r="BH135" i="1"/>
  <c r="AQ154" i="24"/>
  <c r="BH168" i="1"/>
  <c r="AR164" i="24"/>
  <c r="BI178" i="1"/>
  <c r="AS164" i="24" s="1"/>
  <c r="AP197" i="24"/>
  <c r="BF92" i="1"/>
  <c r="AQ121" i="24"/>
  <c r="AQ149" i="24"/>
  <c r="BH163" i="1"/>
  <c r="AQ148" i="24"/>
  <c r="BG211" i="1"/>
  <c r="BH162" i="1"/>
  <c r="AO78" i="24"/>
  <c r="AR161" i="24" l="1"/>
  <c r="BI175" i="1"/>
  <c r="AS161" i="24" s="1"/>
  <c r="AR148" i="24"/>
  <c r="BH211" i="1"/>
  <c r="BI162" i="1"/>
  <c r="AR121" i="24"/>
  <c r="AP78" i="24"/>
  <c r="BI163" i="1"/>
  <c r="AS149" i="24" s="1"/>
  <c r="AR149" i="24"/>
  <c r="AS155" i="24"/>
  <c r="BI135" i="1"/>
  <c r="AQ197" i="24"/>
  <c r="BG92" i="1"/>
  <c r="AR154" i="24"/>
  <c r="BI168" i="1"/>
  <c r="AS154" i="24" s="1"/>
  <c r="AS162" i="24"/>
  <c r="AS121" i="24" l="1"/>
  <c r="AQ78" i="24"/>
  <c r="AS148" i="24"/>
  <c r="BI211" i="1"/>
  <c r="BH92" i="1"/>
  <c r="AR197" i="24"/>
  <c r="AS197" i="24" l="1"/>
  <c r="BI92" i="1"/>
  <c r="AR78" i="24"/>
  <c r="AS78" i="24" l="1"/>
  <c r="AK51" i="24" l="1"/>
  <c r="AK55" i="24" l="1"/>
  <c r="AK57" i="24"/>
  <c r="L44" i="12"/>
  <c r="L44" i="23"/>
  <c r="L44" i="20"/>
  <c r="BB68" i="1"/>
  <c r="D837" i="24" l="1"/>
  <c r="AL54" i="24"/>
  <c r="BB71" i="1"/>
  <c r="D909" i="24"/>
  <c r="D15" i="32"/>
  <c r="D6" i="32" s="1"/>
  <c r="D981" i="24"/>
  <c r="BC68" i="1" l="1"/>
  <c r="AL57" i="24"/>
  <c r="BB65" i="1"/>
  <c r="AM54" i="24" l="1"/>
  <c r="BC71" i="1"/>
  <c r="AL51" i="24"/>
  <c r="AM57" i="24" l="1"/>
  <c r="BD68" i="1"/>
  <c r="BC65" i="1"/>
  <c r="AN54" i="24" l="1"/>
  <c r="BD71" i="1"/>
  <c r="AM51" i="24"/>
  <c r="AN57" i="24" l="1"/>
  <c r="BE68" i="1"/>
  <c r="BD65" i="1"/>
  <c r="AN51" i="24" l="1"/>
  <c r="AO54" i="24"/>
  <c r="BE71" i="1"/>
  <c r="AO57" i="24" l="1"/>
  <c r="BF68" i="1"/>
  <c r="BE65" i="1"/>
  <c r="AO51" i="24" l="1"/>
  <c r="BF71" i="1"/>
  <c r="AP54" i="24"/>
  <c r="AP57" i="24" l="1"/>
  <c r="BG68" i="1"/>
  <c r="BF65" i="1"/>
  <c r="AP51" i="24" l="1"/>
  <c r="BG71" i="1"/>
  <c r="AQ54" i="24"/>
  <c r="AQ57" i="24" l="1"/>
  <c r="BH68" i="1"/>
  <c r="BG65" i="1"/>
  <c r="AQ51" i="24" l="1"/>
  <c r="AR54" i="24"/>
  <c r="BH71" i="1"/>
  <c r="BI68" i="1" l="1"/>
  <c r="AR57" i="24"/>
  <c r="BH65" i="1"/>
  <c r="AR51" i="24" l="1"/>
  <c r="AS54" i="24"/>
  <c r="BI71" i="1"/>
  <c r="AS57" i="24" l="1"/>
  <c r="BI65" i="1"/>
  <c r="AS51" i="24" l="1"/>
  <c r="AK50" i="24"/>
  <c r="BB64" i="1" l="1"/>
  <c r="AL50" i="24" l="1"/>
  <c r="BC64" i="1"/>
  <c r="AM50" i="24" l="1"/>
  <c r="BD64" i="1"/>
  <c r="BE64" i="1" l="1"/>
  <c r="AN50" i="24"/>
  <c r="AO50" i="24" l="1"/>
  <c r="BF64" i="1"/>
  <c r="BG64" i="1" l="1"/>
  <c r="AP50" i="24"/>
  <c r="BH64" i="1" l="1"/>
  <c r="AQ50" i="24"/>
  <c r="AR50" i="24" l="1"/>
  <c r="BI64" i="1"/>
  <c r="AS50" i="24" l="1"/>
  <c r="AL680" i="24" l="1"/>
  <c r="AM680" i="24"/>
  <c r="AN680" i="24"/>
  <c r="AO680" i="24"/>
  <c r="AP680" i="24"/>
  <c r="BD220" i="19"/>
  <c r="AN683" i="24" s="1"/>
  <c r="BE220" i="19"/>
  <c r="AO683" i="24" s="1"/>
  <c r="AQ680" i="24"/>
  <c r="BG220" i="19"/>
  <c r="AQ683" i="24" s="1"/>
  <c r="AR680" i="24"/>
  <c r="BC220" i="19"/>
  <c r="AM683" i="24" s="1"/>
  <c r="BF220" i="19"/>
  <c r="AP683" i="24" s="1"/>
  <c r="BH220" i="19"/>
  <c r="AR683" i="24" s="1"/>
  <c r="AS680" i="24"/>
  <c r="BI220" i="19"/>
  <c r="AS683" i="24" s="1"/>
  <c r="BB220" i="19"/>
  <c r="AL683" i="24" s="1"/>
  <c r="BE205" i="19"/>
  <c r="BE22" i="1" s="1"/>
  <c r="BH205" i="19"/>
  <c r="BF205" i="19"/>
  <c r="BF22" i="1" s="1"/>
  <c r="BD205" i="19"/>
  <c r="BD22" i="1" s="1"/>
  <c r="BC205" i="19"/>
  <c r="BB205" i="19"/>
  <c r="BB22" i="1" s="1"/>
  <c r="BG205" i="19"/>
  <c r="BG22" i="1" s="1"/>
  <c r="BI205" i="19"/>
  <c r="AL16" i="24" l="1"/>
  <c r="BB148" i="1"/>
  <c r="BB164" i="1"/>
  <c r="BB28" i="1"/>
  <c r="BI206" i="19"/>
  <c r="AS670" i="24" s="1"/>
  <c r="BI208" i="19"/>
  <c r="AS672" i="24" s="1"/>
  <c r="AS669" i="24"/>
  <c r="BI268" i="19"/>
  <c r="BI264" i="19" s="1"/>
  <c r="BI340" i="19"/>
  <c r="BI355" i="19" s="1"/>
  <c r="AQ16" i="24"/>
  <c r="AM669" i="24"/>
  <c r="BC21" i="19"/>
  <c r="BC206" i="19"/>
  <c r="AM670" i="24" s="1"/>
  <c r="BC208" i="19"/>
  <c r="AM672" i="24" s="1"/>
  <c r="BC268" i="19"/>
  <c r="BC264" i="19" s="1"/>
  <c r="BC340" i="19"/>
  <c r="BC355" i="19" s="1"/>
  <c r="AR669" i="24"/>
  <c r="BH208" i="19"/>
  <c r="AR672" i="24" s="1"/>
  <c r="BH206" i="19"/>
  <c r="AR670" i="24" s="1"/>
  <c r="BH340" i="19"/>
  <c r="BH355" i="19" s="1"/>
  <c r="BH268" i="19"/>
  <c r="BH264" i="19" s="1"/>
  <c r="BG206" i="19"/>
  <c r="AQ670" i="24" s="1"/>
  <c r="BG208" i="19"/>
  <c r="AQ672" i="24" s="1"/>
  <c r="AQ669" i="24"/>
  <c r="BG340" i="19"/>
  <c r="BG355" i="19" s="1"/>
  <c r="BG268" i="19"/>
  <c r="BG264" i="19" s="1"/>
  <c r="AN16" i="24"/>
  <c r="AP16" i="24"/>
  <c r="AO16" i="24"/>
  <c r="AN669" i="24"/>
  <c r="BD208" i="19"/>
  <c r="AN672" i="24" s="1"/>
  <c r="BD340" i="19"/>
  <c r="BD355" i="19" s="1"/>
  <c r="BD206" i="19"/>
  <c r="AN670" i="24" s="1"/>
  <c r="BD268" i="19"/>
  <c r="BD264" i="19" s="1"/>
  <c r="AP669" i="24"/>
  <c r="BF208" i="19"/>
  <c r="AP672" i="24" s="1"/>
  <c r="BF340" i="19"/>
  <c r="BF355" i="19" s="1"/>
  <c r="BF206" i="19"/>
  <c r="AP670" i="24" s="1"/>
  <c r="BF268" i="19"/>
  <c r="BF264" i="19" s="1"/>
  <c r="BI22" i="1"/>
  <c r="BB21" i="19"/>
  <c r="BB208" i="19"/>
  <c r="AL672" i="24" s="1"/>
  <c r="BB206" i="19"/>
  <c r="AL670" i="24" s="1"/>
  <c r="BB268" i="19"/>
  <c r="BB264" i="19" s="1"/>
  <c r="AL669" i="24"/>
  <c r="BB340" i="19"/>
  <c r="BB355" i="19" s="1"/>
  <c r="BC22" i="1"/>
  <c r="BH22" i="1"/>
  <c r="BE206" i="19"/>
  <c r="AO670" i="24" s="1"/>
  <c r="BE208" i="19"/>
  <c r="AO672" i="24" s="1"/>
  <c r="AO669" i="24"/>
  <c r="BE340" i="19"/>
  <c r="BE355" i="19" s="1"/>
  <c r="BE268" i="19"/>
  <c r="BE264" i="19" s="1"/>
  <c r="BE343" i="19" l="1"/>
  <c r="AO708" i="24" s="1"/>
  <c r="AO705" i="24"/>
  <c r="BE341" i="19"/>
  <c r="AO706" i="24" s="1"/>
  <c r="BH266" i="19"/>
  <c r="BH265" i="19"/>
  <c r="BH435" i="19"/>
  <c r="AM577" i="24"/>
  <c r="AM16" i="24"/>
  <c r="BK22" i="1"/>
  <c r="BC148" i="1"/>
  <c r="BC209" i="1" s="1"/>
  <c r="BC164" i="1"/>
  <c r="BC28" i="1"/>
  <c r="BF341" i="19"/>
  <c r="AP706" i="24" s="1"/>
  <c r="AP705" i="24"/>
  <c r="BF343" i="19"/>
  <c r="AP708" i="24" s="1"/>
  <c r="AQ705" i="24"/>
  <c r="BG343" i="19"/>
  <c r="AQ708" i="24" s="1"/>
  <c r="BG341" i="19"/>
  <c r="AQ706" i="24" s="1"/>
  <c r="AL22" i="24"/>
  <c r="BB32" i="1"/>
  <c r="BB265" i="19"/>
  <c r="BB266" i="19"/>
  <c r="BB435" i="19"/>
  <c r="BB433" i="19" s="1"/>
  <c r="BB437" i="19" s="1"/>
  <c r="BB438" i="19" s="1"/>
  <c r="BE265" i="19"/>
  <c r="BE266" i="19"/>
  <c r="BE435" i="19"/>
  <c r="BB343" i="19"/>
  <c r="AL708" i="24" s="1"/>
  <c r="BB341" i="19"/>
  <c r="AL706" i="24" s="1"/>
  <c r="AL705" i="24"/>
  <c r="BF265" i="19"/>
  <c r="BF266" i="19"/>
  <c r="BF435" i="19"/>
  <c r="BD266" i="19"/>
  <c r="BD265" i="19"/>
  <c r="BD435" i="19"/>
  <c r="AR705" i="24"/>
  <c r="BH343" i="19"/>
  <c r="AR708" i="24" s="1"/>
  <c r="BH341" i="19"/>
  <c r="AR706" i="24" s="1"/>
  <c r="AM705" i="24"/>
  <c r="BC343" i="19"/>
  <c r="AM708" i="24" s="1"/>
  <c r="BC341" i="19"/>
  <c r="AM706" i="24" s="1"/>
  <c r="AS705" i="24"/>
  <c r="BI341" i="19"/>
  <c r="AS706" i="24" s="1"/>
  <c r="BI343" i="19"/>
  <c r="AS708" i="24" s="1"/>
  <c r="AL150" i="24"/>
  <c r="BB210" i="1"/>
  <c r="AL196" i="24" s="1"/>
  <c r="BB120" i="1"/>
  <c r="AL106" i="24" s="1"/>
  <c r="AL577" i="24"/>
  <c r="AR16" i="24"/>
  <c r="AS16" i="24"/>
  <c r="AN705" i="24"/>
  <c r="BD343" i="19"/>
  <c r="AN708" i="24" s="1"/>
  <c r="BD341" i="19"/>
  <c r="AN706" i="24" s="1"/>
  <c r="BC266" i="19"/>
  <c r="BC265" i="19"/>
  <c r="BC435" i="19"/>
  <c r="BC433" i="19" s="1"/>
  <c r="BC437" i="19" s="1"/>
  <c r="BC438" i="19" s="1"/>
  <c r="BI266" i="19"/>
  <c r="BI265" i="19"/>
  <c r="BI435" i="19"/>
  <c r="AL134" i="24"/>
  <c r="BB209" i="1"/>
  <c r="BG266" i="19"/>
  <c r="BG265" i="19"/>
  <c r="BG435" i="19"/>
  <c r="BH356" i="19" l="1"/>
  <c r="AR717" i="24" s="1"/>
  <c r="BH358" i="19"/>
  <c r="AR719" i="24" s="1"/>
  <c r="AR716" i="24"/>
  <c r="AL26" i="24"/>
  <c r="AQ716" i="24"/>
  <c r="BG356" i="19"/>
  <c r="AQ717" i="24" s="1"/>
  <c r="BG358" i="19"/>
  <c r="AQ719" i="24" s="1"/>
  <c r="BF356" i="19"/>
  <c r="AP717" i="24" s="1"/>
  <c r="AP716" i="24"/>
  <c r="BF358" i="19"/>
  <c r="AP719" i="24" s="1"/>
  <c r="AM134" i="24"/>
  <c r="BB356" i="19"/>
  <c r="AL717" i="24" s="1"/>
  <c r="BB358" i="19"/>
  <c r="AL719" i="24" s="1"/>
  <c r="AL716" i="24"/>
  <c r="AM195" i="24"/>
  <c r="BD358" i="19"/>
  <c r="AN719" i="24" s="1"/>
  <c r="BD356" i="19"/>
  <c r="AN717" i="24" s="1"/>
  <c r="AN716" i="24"/>
  <c r="BC356" i="19"/>
  <c r="AM717" i="24" s="1"/>
  <c r="AM716" i="24"/>
  <c r="BC358" i="19"/>
  <c r="AM719" i="24" s="1"/>
  <c r="AM22" i="24"/>
  <c r="BK28" i="1"/>
  <c r="BC32" i="1"/>
  <c r="AL195" i="24"/>
  <c r="BI356" i="19"/>
  <c r="AS717" i="24" s="1"/>
  <c r="BI358" i="19"/>
  <c r="AS719" i="24" s="1"/>
  <c r="AS716" i="24"/>
  <c r="AM150" i="24"/>
  <c r="BC210" i="1"/>
  <c r="AM196" i="24" s="1"/>
  <c r="BC120" i="1"/>
  <c r="AM106" i="24" s="1"/>
  <c r="BE356" i="19"/>
  <c r="AO717" i="24" s="1"/>
  <c r="BE358" i="19"/>
  <c r="AO719" i="24" s="1"/>
  <c r="AO716" i="24"/>
  <c r="S903" i="24" l="1"/>
  <c r="S902" i="24"/>
  <c r="AM26" i="24"/>
  <c r="T903" i="24" l="1"/>
  <c r="T902" i="24"/>
  <c r="U903" i="24" l="1"/>
  <c r="U902" i="24"/>
  <c r="V903" i="24"/>
  <c r="V902" i="24"/>
  <c r="O949" i="24" l="1"/>
  <c r="U31" i="23" l="1"/>
  <c r="M824" i="24" s="1"/>
  <c r="M803" i="24"/>
  <c r="M806" i="24"/>
  <c r="U11" i="23"/>
  <c r="M804" i="24" s="1"/>
  <c r="U28" i="23" l="1"/>
  <c r="M821" i="24" s="1"/>
  <c r="U33" i="23"/>
  <c r="M826" i="24" s="1"/>
  <c r="U32" i="23"/>
  <c r="M825" i="24" s="1"/>
  <c r="AP5" i="1" l="1"/>
  <c r="AQ5" i="1"/>
  <c r="AR5" i="1"/>
  <c r="BC130" i="24" l="1"/>
  <c r="AX140" i="24"/>
  <c r="AX177" i="24"/>
  <c r="BC167" i="24"/>
  <c r="BC222" i="24"/>
  <c r="AX232" i="24"/>
  <c r="AX227" i="24"/>
  <c r="BC217" i="24"/>
  <c r="BC232" i="24"/>
  <c r="AX242" i="24"/>
  <c r="AX117" i="24"/>
  <c r="BC107" i="24"/>
  <c r="BC143" i="24"/>
  <c r="AX153" i="24"/>
  <c r="AX145" i="24"/>
  <c r="BC135" i="24"/>
  <c r="BC223" i="24"/>
  <c r="AX233" i="24"/>
  <c r="BC142" i="24"/>
  <c r="AX152" i="24"/>
  <c r="AX128" i="24"/>
  <c r="BC118" i="24"/>
  <c r="AX241" i="24"/>
  <c r="BC231" i="24"/>
  <c r="BC81" i="24"/>
  <c r="AX91" i="24"/>
  <c r="BC104" i="24"/>
  <c r="AX114" i="24"/>
  <c r="AX94" i="24"/>
  <c r="BC84" i="24"/>
  <c r="BC207" i="24"/>
  <c r="AX217" i="24"/>
  <c r="AX89" i="24"/>
  <c r="BC79" i="24"/>
  <c r="BC137" i="24"/>
  <c r="AX147" i="24"/>
  <c r="AX212" i="24"/>
  <c r="BC202" i="24"/>
  <c r="BC98" i="24"/>
  <c r="AX108" i="24"/>
  <c r="AX97" i="24"/>
  <c r="BC87" i="24"/>
  <c r="AX130" i="24"/>
  <c r="BC120" i="24"/>
  <c r="AX239" i="24"/>
  <c r="BC229" i="24"/>
  <c r="AX109" i="24"/>
  <c r="BC99" i="24"/>
  <c r="AX99" i="24"/>
  <c r="BC89" i="24"/>
  <c r="BC220" i="24"/>
  <c r="AX230" i="24"/>
  <c r="AX113" i="24"/>
  <c r="BC103" i="24"/>
  <c r="BC80" i="24"/>
  <c r="AX90" i="24"/>
  <c r="BC236" i="24"/>
  <c r="AX246" i="24"/>
  <c r="AX245" i="24"/>
  <c r="BC235" i="24"/>
  <c r="AX132" i="24"/>
  <c r="BC122" i="24"/>
  <c r="AZ151" i="1"/>
  <c r="AJ137" i="24" s="1"/>
  <c r="BC95" i="24"/>
  <c r="AX105" i="24"/>
  <c r="BC97" i="24"/>
  <c r="AX107" i="24"/>
  <c r="BC234" i="24"/>
  <c r="AX244" i="24"/>
  <c r="AZ144" i="1"/>
  <c r="AZ149" i="1" s="1"/>
  <c r="AZ112" i="1" s="1"/>
  <c r="AZ216" i="1"/>
  <c r="AZ67" i="19" s="1"/>
  <c r="AN67" i="19"/>
  <c r="AO233" i="1"/>
  <c r="BD219" i="24" s="1"/>
  <c r="AZ156" i="1" l="1"/>
  <c r="AJ142" i="24" s="1"/>
  <c r="AN60" i="19"/>
  <c r="BC611" i="24" s="1"/>
  <c r="AN70" i="19"/>
  <c r="BC619" i="24" s="1"/>
  <c r="BC616" i="24"/>
  <c r="AN69" i="19"/>
  <c r="BC618" i="24" s="1"/>
  <c r="AN68" i="19"/>
  <c r="BC617" i="24" s="1"/>
  <c r="AJ616" i="24"/>
  <c r="AZ60" i="19"/>
  <c r="AJ611" i="24" s="1"/>
  <c r="AZ70" i="19"/>
  <c r="AJ619" i="24" s="1"/>
  <c r="AZ68" i="19"/>
  <c r="AJ617" i="24" s="1"/>
  <c r="AZ69" i="19"/>
  <c r="AJ618" i="24" s="1"/>
  <c r="AZ524" i="19"/>
  <c r="AJ202" i="24"/>
  <c r="Q28" i="32"/>
  <c r="H28" i="32"/>
  <c r="U16" i="12"/>
  <c r="U16" i="20"/>
  <c r="AZ93" i="1"/>
  <c r="U16" i="23"/>
  <c r="AZ95" i="1"/>
  <c r="AZ243" i="1"/>
  <c r="AZ221" i="1"/>
  <c r="AZ113" i="1"/>
  <c r="AJ99" i="24" s="1"/>
  <c r="AJ98" i="24"/>
  <c r="AJ130" i="24"/>
  <c r="AZ136" i="1"/>
  <c r="AJ135" i="24"/>
  <c r="AZ118" i="1"/>
  <c r="AJ104" i="24" s="1"/>
  <c r="AZ157" i="1" l="1"/>
  <c r="AJ143" i="24" s="1"/>
  <c r="AJ229" i="24"/>
  <c r="AZ245" i="1"/>
  <c r="U18" i="20"/>
  <c r="M953" i="24"/>
  <c r="AZ531" i="19"/>
  <c r="M881" i="24"/>
  <c r="U18" i="12"/>
  <c r="AJ81" i="24"/>
  <c r="AZ103" i="1"/>
  <c r="AZ101" i="1"/>
  <c r="AJ87" i="24" s="1"/>
  <c r="AZ98" i="1"/>
  <c r="AJ84" i="24" s="1"/>
  <c r="M809" i="24"/>
  <c r="U18" i="23"/>
  <c r="AJ122" i="24"/>
  <c r="AZ134" i="1"/>
  <c r="AJ120" i="24" s="1"/>
  <c r="AZ231" i="1"/>
  <c r="AJ207" i="24"/>
  <c r="AZ234" i="1"/>
  <c r="AJ220" i="24" s="1"/>
  <c r="AJ79" i="24"/>
  <c r="AZ94" i="1"/>
  <c r="AZ181" i="1" l="1"/>
  <c r="AJ167" i="24" s="1"/>
  <c r="AZ117" i="1"/>
  <c r="AZ121" i="1" s="1"/>
  <c r="M811" i="24"/>
  <c r="U22" i="23"/>
  <c r="M815" i="24" s="1"/>
  <c r="U19" i="23"/>
  <c r="M812" i="24" s="1"/>
  <c r="AJ217" i="24"/>
  <c r="AZ236" i="1"/>
  <c r="AJ89" i="24"/>
  <c r="AZ109" i="1"/>
  <c r="AJ95" i="24" s="1"/>
  <c r="M883" i="24"/>
  <c r="U19" i="12"/>
  <c r="M884" i="24" s="1"/>
  <c r="U22" i="12"/>
  <c r="M887" i="24" s="1"/>
  <c r="M955" i="24"/>
  <c r="U22" i="20"/>
  <c r="M959" i="24" s="1"/>
  <c r="U19" i="20"/>
  <c r="M956" i="24" s="1"/>
  <c r="AJ80" i="24"/>
  <c r="AZ111" i="1"/>
  <c r="AJ97" i="24" s="1"/>
  <c r="AZ526" i="19"/>
  <c r="AJ231" i="24"/>
  <c r="AZ250" i="1"/>
  <c r="AJ236" i="24" s="1"/>
  <c r="AZ248" i="1"/>
  <c r="AJ234" i="24" s="1"/>
  <c r="AZ246" i="1"/>
  <c r="AJ232" i="24" s="1"/>
  <c r="AZ249" i="1"/>
  <c r="AJ235" i="24" s="1"/>
  <c r="AJ103" i="24" l="1"/>
  <c r="AZ549" i="19"/>
  <c r="AZ532" i="19"/>
  <c r="AZ530" i="19"/>
  <c r="BA523" i="19" s="1"/>
  <c r="AJ107" i="24"/>
  <c r="AZ132" i="1"/>
  <c r="AJ118" i="24" s="1"/>
  <c r="AJ222" i="24"/>
  <c r="BA233" i="1"/>
  <c r="AZ237" i="1"/>
  <c r="AJ223" i="24" s="1"/>
  <c r="AK219" i="24" l="1"/>
  <c r="AZ552" i="19"/>
  <c r="AZ551" i="19"/>
  <c r="AP71" i="18" l="1"/>
  <c r="BD787" i="24"/>
  <c r="BD765" i="24"/>
  <c r="AO187" i="17"/>
  <c r="BD368" i="24" s="1"/>
  <c r="AP49" i="18"/>
  <c r="BD764" i="24"/>
  <c r="AO177" i="17"/>
  <c r="AP48" i="18"/>
  <c r="AP69" i="18"/>
  <c r="BD785" i="24"/>
  <c r="BD766" i="24"/>
  <c r="AP50" i="18"/>
  <c r="AO222" i="17"/>
  <c r="AP59" i="18"/>
  <c r="BD775" i="24"/>
  <c r="AO51" i="18"/>
  <c r="AP68" i="18"/>
  <c r="BD784" i="24"/>
  <c r="BD773" i="24"/>
  <c r="AO47" i="18"/>
  <c r="AP57" i="18"/>
  <c r="BD774" i="24"/>
  <c r="AP58" i="18"/>
  <c r="BD786" i="24"/>
  <c r="AP70" i="18"/>
  <c r="BE774" i="24" l="1"/>
  <c r="AQ58" i="18"/>
  <c r="BD359" i="24"/>
  <c r="AO144" i="17"/>
  <c r="BD767" i="24"/>
  <c r="AO232" i="17"/>
  <c r="BD410" i="24" s="1"/>
  <c r="BE766" i="24"/>
  <c r="AP222" i="17"/>
  <c r="AQ50" i="18"/>
  <c r="AQ59" i="18"/>
  <c r="BE775" i="24"/>
  <c r="BD763" i="24"/>
  <c r="AO141" i="17"/>
  <c r="BE764" i="24"/>
  <c r="AP177" i="17"/>
  <c r="AQ48" i="18"/>
  <c r="AQ70" i="18"/>
  <c r="BE786" i="24"/>
  <c r="BE773" i="24"/>
  <c r="AQ57" i="18"/>
  <c r="AP47" i="18"/>
  <c r="BE784" i="24"/>
  <c r="AQ68" i="18"/>
  <c r="AP51" i="18"/>
  <c r="BD401" i="24"/>
  <c r="AO191" i="17"/>
  <c r="AQ69" i="18"/>
  <c r="BE785" i="24"/>
  <c r="BE765" i="24"/>
  <c r="AQ49" i="18"/>
  <c r="AP187" i="17"/>
  <c r="BE368" i="24" s="1"/>
  <c r="BE787" i="24"/>
  <c r="AQ71" i="18"/>
  <c r="BE767" i="24" l="1"/>
  <c r="AP232" i="17"/>
  <c r="BE410" i="24" s="1"/>
  <c r="BF764" i="24"/>
  <c r="AR48" i="18"/>
  <c r="AQ177" i="17"/>
  <c r="BE401" i="24"/>
  <c r="BF785" i="24"/>
  <c r="AR69" i="18"/>
  <c r="BG785" i="24" s="1"/>
  <c r="BF784" i="24"/>
  <c r="AQ51" i="18"/>
  <c r="AR68" i="18"/>
  <c r="BE359" i="24"/>
  <c r="AP144" i="17"/>
  <c r="BF773" i="24"/>
  <c r="AR57" i="18"/>
  <c r="AQ47" i="18"/>
  <c r="BF765" i="24"/>
  <c r="AR49" i="18"/>
  <c r="AQ187" i="17"/>
  <c r="BF368" i="24" s="1"/>
  <c r="BD372" i="24"/>
  <c r="AO192" i="17"/>
  <c r="AO15" i="18"/>
  <c r="AO196" i="17"/>
  <c r="BD377" i="24" s="1"/>
  <c r="AO195" i="17"/>
  <c r="BD376" i="24" s="1"/>
  <c r="AO194" i="17"/>
  <c r="BD375" i="24" s="1"/>
  <c r="AO208" i="17"/>
  <c r="AO197" i="17"/>
  <c r="BF775" i="24"/>
  <c r="AR59" i="18"/>
  <c r="BG775" i="24" s="1"/>
  <c r="AR58" i="18"/>
  <c r="BG774" i="24" s="1"/>
  <c r="BF774" i="24"/>
  <c r="AO148" i="17"/>
  <c r="BD332" i="24" s="1"/>
  <c r="AO161" i="17"/>
  <c r="AO12" i="18"/>
  <c r="AO174" i="17"/>
  <c r="AO145" i="17"/>
  <c r="AO150" i="17"/>
  <c r="AO149" i="17"/>
  <c r="BD333" i="24" s="1"/>
  <c r="BD328" i="24"/>
  <c r="AO147" i="17"/>
  <c r="BD331" i="24" s="1"/>
  <c r="AR71" i="18"/>
  <c r="BG787" i="24" s="1"/>
  <c r="BF787" i="24"/>
  <c r="AP141" i="17"/>
  <c r="BE763" i="24"/>
  <c r="BF786" i="24"/>
  <c r="AR70" i="18"/>
  <c r="BG786" i="24" s="1"/>
  <c r="BD325" i="24"/>
  <c r="AO100" i="17"/>
  <c r="BF766" i="24"/>
  <c r="AQ222" i="17"/>
  <c r="AR50" i="18"/>
  <c r="AP191" i="17" l="1"/>
  <c r="AP197" i="17" s="1"/>
  <c r="BD348" i="24"/>
  <c r="AO297" i="17"/>
  <c r="BG784" i="24"/>
  <c r="AR51" i="18"/>
  <c r="BG764" i="24"/>
  <c r="AR177" i="17"/>
  <c r="AO146" i="17"/>
  <c r="BD330" i="24" s="1"/>
  <c r="BD329" i="24"/>
  <c r="AO160" i="17"/>
  <c r="BD347" i="24" s="1"/>
  <c r="AO318" i="17"/>
  <c r="BD390" i="24"/>
  <c r="BD731" i="24"/>
  <c r="AR187" i="17"/>
  <c r="BG368" i="24" s="1"/>
  <c r="BG765" i="24"/>
  <c r="BF767" i="24"/>
  <c r="AQ232" i="17"/>
  <c r="BF410" i="24" s="1"/>
  <c r="BF401" i="24"/>
  <c r="BG773" i="24"/>
  <c r="AR47" i="18"/>
  <c r="BD289" i="24"/>
  <c r="AO101" i="17"/>
  <c r="AO105" i="17"/>
  <c r="BD294" i="24" s="1"/>
  <c r="AO9" i="18"/>
  <c r="AO103" i="17"/>
  <c r="BD292" i="24" s="1"/>
  <c r="AO104" i="17"/>
  <c r="BD293" i="24" s="1"/>
  <c r="AO83" i="17"/>
  <c r="AO106" i="17" s="1"/>
  <c r="BD295" i="24" s="1"/>
  <c r="AO131" i="17"/>
  <c r="AO116" i="17"/>
  <c r="AO185" i="17"/>
  <c r="BD366" i="24" s="1"/>
  <c r="BD357" i="24"/>
  <c r="BD373" i="24"/>
  <c r="AO193" i="17"/>
  <c r="BD374" i="24" s="1"/>
  <c r="AO207" i="17"/>
  <c r="BD389" i="24" s="1"/>
  <c r="BE328" i="24"/>
  <c r="AP12" i="18"/>
  <c r="AP174" i="17"/>
  <c r="AP145" i="17"/>
  <c r="AP150" i="17"/>
  <c r="AP161" i="17"/>
  <c r="AP148" i="17"/>
  <c r="BE332" i="24" s="1"/>
  <c r="AP147" i="17"/>
  <c r="BE331" i="24" s="1"/>
  <c r="AP149" i="17"/>
  <c r="BE333" i="24" s="1"/>
  <c r="AR222" i="17"/>
  <c r="BG766" i="24"/>
  <c r="AP100" i="17"/>
  <c r="BE325" i="24"/>
  <c r="BD728" i="24"/>
  <c r="BF763" i="24"/>
  <c r="AQ141" i="17"/>
  <c r="BF359" i="24"/>
  <c r="AQ144" i="17"/>
  <c r="AP195" i="17" l="1"/>
  <c r="BE376" i="24" s="1"/>
  <c r="AP192" i="17"/>
  <c r="AP193" i="17" s="1"/>
  <c r="BE374" i="24" s="1"/>
  <c r="AP208" i="17"/>
  <c r="AP318" i="17" s="1"/>
  <c r="AP83" i="17"/>
  <c r="AP88" i="17" s="1"/>
  <c r="BE277" i="24" s="1"/>
  <c r="BE372" i="24"/>
  <c r="AP15" i="18"/>
  <c r="BE731" i="24" s="1"/>
  <c r="AP194" i="17"/>
  <c r="BE375" i="24" s="1"/>
  <c r="AP196" i="17"/>
  <c r="BE377" i="24" s="1"/>
  <c r="AQ191" i="17"/>
  <c r="AQ195" i="17" s="1"/>
  <c r="BF376" i="24" s="1"/>
  <c r="AQ12" i="18"/>
  <c r="BF728" i="24" s="1"/>
  <c r="AQ161" i="17"/>
  <c r="AQ148" i="17"/>
  <c r="BF332" i="24" s="1"/>
  <c r="AQ149" i="17"/>
  <c r="BF333" i="24" s="1"/>
  <c r="BF328" i="24"/>
  <c r="AQ147" i="17"/>
  <c r="BF331" i="24" s="1"/>
  <c r="AQ174" i="17"/>
  <c r="AQ145" i="17"/>
  <c r="AQ150" i="17"/>
  <c r="BG401" i="24"/>
  <c r="BE329" i="24"/>
  <c r="AP160" i="17"/>
  <c r="BE347" i="24" s="1"/>
  <c r="AP146" i="17"/>
  <c r="BE330" i="24" s="1"/>
  <c r="AO275" i="17"/>
  <c r="BD307" i="24"/>
  <c r="AO300" i="17"/>
  <c r="BD489" i="24"/>
  <c r="BG359" i="24"/>
  <c r="AR144" i="17"/>
  <c r="BA144" i="17" s="1"/>
  <c r="BD290" i="24"/>
  <c r="AO115" i="17"/>
  <c r="BD306" i="24" s="1"/>
  <c r="AO102" i="17"/>
  <c r="BD291" i="24" s="1"/>
  <c r="AQ100" i="17"/>
  <c r="BF325" i="24"/>
  <c r="AP185" i="17"/>
  <c r="BE366" i="24" s="1"/>
  <c r="BE357" i="24"/>
  <c r="BD316" i="24"/>
  <c r="AO139" i="17"/>
  <c r="BD323" i="24" s="1"/>
  <c r="BD725" i="24"/>
  <c r="BG763" i="24"/>
  <c r="AR141" i="17"/>
  <c r="BD470" i="24"/>
  <c r="AO279" i="17"/>
  <c r="BE289" i="24"/>
  <c r="AP131" i="17"/>
  <c r="AP101" i="17"/>
  <c r="AP9" i="18"/>
  <c r="AP105" i="17"/>
  <c r="BE294" i="24" s="1"/>
  <c r="AP104" i="17"/>
  <c r="BE293" i="24" s="1"/>
  <c r="AP116" i="17"/>
  <c r="AP103" i="17"/>
  <c r="BE292" i="24" s="1"/>
  <c r="BE348" i="24"/>
  <c r="AP297" i="17"/>
  <c r="BE728" i="24"/>
  <c r="AO198" i="17"/>
  <c r="BD378" i="24" s="1"/>
  <c r="AO84" i="17"/>
  <c r="AO8" i="17"/>
  <c r="AO18" i="18"/>
  <c r="AO86" i="17"/>
  <c r="BD275" i="24" s="1"/>
  <c r="AO97" i="17"/>
  <c r="BD272" i="24"/>
  <c r="AO87" i="17"/>
  <c r="BD276" i="24" s="1"/>
  <c r="AO88" i="17"/>
  <c r="BD277" i="24" s="1"/>
  <c r="AO151" i="17"/>
  <c r="BD334" i="24" s="1"/>
  <c r="BG767" i="24"/>
  <c r="AR232" i="17"/>
  <c r="BG410" i="24" s="1"/>
  <c r="BE373" i="24" l="1"/>
  <c r="AP84" i="17"/>
  <c r="AP96" i="17" s="1"/>
  <c r="BE285" i="24" s="1"/>
  <c r="AP8" i="17"/>
  <c r="AP10" i="1" s="1"/>
  <c r="AP151" i="17"/>
  <c r="BE334" i="24" s="1"/>
  <c r="AP86" i="17"/>
  <c r="BE275" i="24" s="1"/>
  <c r="AP18" i="18"/>
  <c r="AP27" i="18" s="1"/>
  <c r="BE743" i="24" s="1"/>
  <c r="AP106" i="17"/>
  <c r="BE295" i="24" s="1"/>
  <c r="AP97" i="17"/>
  <c r="BE286" i="24" s="1"/>
  <c r="BE272" i="24"/>
  <c r="AP198" i="17"/>
  <c r="BE378" i="24" s="1"/>
  <c r="AP87" i="17"/>
  <c r="BE276" i="24" s="1"/>
  <c r="BE390" i="24"/>
  <c r="AP207" i="17"/>
  <c r="BE389" i="24" s="1"/>
  <c r="AQ15" i="18"/>
  <c r="BF731" i="24" s="1"/>
  <c r="AQ192" i="17"/>
  <c r="AQ207" i="17" s="1"/>
  <c r="BF389" i="24" s="1"/>
  <c r="AQ197" i="17"/>
  <c r="AQ196" i="17"/>
  <c r="BF377" i="24" s="1"/>
  <c r="BF372" i="24"/>
  <c r="AQ194" i="17"/>
  <c r="BF375" i="24" s="1"/>
  <c r="AQ208" i="17"/>
  <c r="BF390" i="24" s="1"/>
  <c r="AR191" i="17"/>
  <c r="AR15" i="18" s="1"/>
  <c r="BA148" i="17"/>
  <c r="AK332" i="24" s="1"/>
  <c r="BA145" i="17"/>
  <c r="AK328" i="24"/>
  <c r="AO257" i="17"/>
  <c r="BD450" i="24"/>
  <c r="BE240" i="24"/>
  <c r="AQ297" i="17"/>
  <c r="BF348" i="24"/>
  <c r="AO9" i="17"/>
  <c r="BD241" i="24" s="1"/>
  <c r="AO59" i="17"/>
  <c r="AO68" i="17"/>
  <c r="BD240" i="24"/>
  <c r="AO10" i="1"/>
  <c r="AP139" i="17"/>
  <c r="BE323" i="24" s="1"/>
  <c r="BE316" i="24"/>
  <c r="BG325" i="24"/>
  <c r="AR100" i="17"/>
  <c r="BA100" i="17" s="1"/>
  <c r="AO30" i="18"/>
  <c r="BD746" i="24" s="1"/>
  <c r="BD734" i="24"/>
  <c r="AO24" i="18"/>
  <c r="BD740" i="24" s="1"/>
  <c r="AO27" i="18"/>
  <c r="BD743" i="24" s="1"/>
  <c r="BE307" i="24"/>
  <c r="AP275" i="17"/>
  <c r="BD286" i="24"/>
  <c r="BD273" i="24"/>
  <c r="AO85" i="17"/>
  <c r="BD274" i="24" s="1"/>
  <c r="AO96" i="17"/>
  <c r="BD285" i="24" s="1"/>
  <c r="BE470" i="24"/>
  <c r="AP279" i="17"/>
  <c r="AQ9" i="18"/>
  <c r="AQ116" i="17"/>
  <c r="BF289" i="24"/>
  <c r="AQ104" i="17"/>
  <c r="BF293" i="24" s="1"/>
  <c r="AQ103" i="17"/>
  <c r="BF292" i="24" s="1"/>
  <c r="AQ101" i="17"/>
  <c r="AQ131" i="17"/>
  <c r="AQ105" i="17"/>
  <c r="BF294" i="24" s="1"/>
  <c r="AQ83" i="17"/>
  <c r="AQ106" i="17" s="1"/>
  <c r="BF295" i="24" s="1"/>
  <c r="BF329" i="24"/>
  <c r="AQ146" i="17"/>
  <c r="BF330" i="24" s="1"/>
  <c r="AQ160" i="17"/>
  <c r="BF347" i="24" s="1"/>
  <c r="BE290" i="24"/>
  <c r="AP102" i="17"/>
  <c r="BE291" i="24" s="1"/>
  <c r="AP115" i="17"/>
  <c r="BE306" i="24" s="1"/>
  <c r="BE725" i="24"/>
  <c r="BD454" i="24"/>
  <c r="AO285" i="17"/>
  <c r="AO284" i="17"/>
  <c r="BD459" i="24" s="1"/>
  <c r="AO280" i="17"/>
  <c r="AO283" i="17"/>
  <c r="BD458" i="24" s="1"/>
  <c r="AO282" i="17"/>
  <c r="BD457" i="24" s="1"/>
  <c r="AO361" i="17"/>
  <c r="AO21" i="18"/>
  <c r="BD737" i="24" s="1"/>
  <c r="AP300" i="17"/>
  <c r="BE489" i="24"/>
  <c r="BG328" i="24"/>
  <c r="AR161" i="17"/>
  <c r="AR150" i="17"/>
  <c r="AR12" i="18"/>
  <c r="AR148" i="17"/>
  <c r="BG332" i="24" s="1"/>
  <c r="AR145" i="17"/>
  <c r="AR149" i="17"/>
  <c r="BG333" i="24" s="1"/>
  <c r="AR174" i="17"/>
  <c r="AR147" i="17"/>
  <c r="BG331" i="24" s="1"/>
  <c r="AO306" i="17"/>
  <c r="AO303" i="17"/>
  <c r="BD476" i="24" s="1"/>
  <c r="AO304" i="17"/>
  <c r="BD477" i="24" s="1"/>
  <c r="BD473" i="24"/>
  <c r="AO301" i="17"/>
  <c r="AO305" i="17"/>
  <c r="BD478" i="24" s="1"/>
  <c r="AO379" i="17"/>
  <c r="AP85" i="17"/>
  <c r="BE274" i="24" s="1"/>
  <c r="AQ185" i="17"/>
  <c r="BF366" i="24" s="1"/>
  <c r="BF357" i="24"/>
  <c r="AP9" i="17" l="1"/>
  <c r="BE241" i="24" s="1"/>
  <c r="AP68" i="17"/>
  <c r="AP59" i="17"/>
  <c r="AP61" i="17" s="1"/>
  <c r="BE259" i="24" s="1"/>
  <c r="BE273" i="24"/>
  <c r="AP21" i="18"/>
  <c r="BE737" i="24" s="1"/>
  <c r="AP24" i="18"/>
  <c r="BE740" i="24" s="1"/>
  <c r="BE734" i="24"/>
  <c r="AP30" i="18"/>
  <c r="BE746" i="24" s="1"/>
  <c r="AQ193" i="17"/>
  <c r="BF374" i="24" s="1"/>
  <c r="AR197" i="17"/>
  <c r="BF373" i="24"/>
  <c r="AQ318" i="17"/>
  <c r="BF489" i="24" s="1"/>
  <c r="AR196" i="17"/>
  <c r="BG377" i="24" s="1"/>
  <c r="BA191" i="17"/>
  <c r="AK372" i="24" s="1"/>
  <c r="AR194" i="17"/>
  <c r="BG375" i="24" s="1"/>
  <c r="AR192" i="17"/>
  <c r="AR207" i="17" s="1"/>
  <c r="BG389" i="24" s="1"/>
  <c r="AR195" i="17"/>
  <c r="BG376" i="24" s="1"/>
  <c r="BG372" i="24"/>
  <c r="AR208" i="17"/>
  <c r="BA208" i="17" s="1"/>
  <c r="AK390" i="24" s="1"/>
  <c r="BD549" i="24"/>
  <c r="AO383" i="17"/>
  <c r="BD553" i="24" s="1"/>
  <c r="AO380" i="17"/>
  <c r="AO384" i="17"/>
  <c r="BD554" i="24" s="1"/>
  <c r="AO382" i="17"/>
  <c r="BD552" i="24" s="1"/>
  <c r="AO394" i="17"/>
  <c r="BD257" i="24"/>
  <c r="AO61" i="17"/>
  <c r="BD259" i="24" s="1"/>
  <c r="AO62" i="17"/>
  <c r="BD260" i="24" s="1"/>
  <c r="AO60" i="17"/>
  <c r="BD258" i="24" s="1"/>
  <c r="AO63" i="17"/>
  <c r="BD261" i="24" s="1"/>
  <c r="BG329" i="24"/>
  <c r="AR160" i="17"/>
  <c r="BG347" i="24" s="1"/>
  <c r="AR146" i="17"/>
  <c r="BG330" i="24" s="1"/>
  <c r="BG348" i="24"/>
  <c r="AR297" i="17"/>
  <c r="AQ84" i="17"/>
  <c r="AQ87" i="17"/>
  <c r="BF276" i="24" s="1"/>
  <c r="AQ18" i="18"/>
  <c r="AQ21" i="18" s="1"/>
  <c r="BF737" i="24" s="1"/>
  <c r="AQ88" i="17"/>
  <c r="BF277" i="24" s="1"/>
  <c r="AQ8" i="17"/>
  <c r="AQ97" i="17"/>
  <c r="BF272" i="24"/>
  <c r="AQ86" i="17"/>
  <c r="BF275" i="24" s="1"/>
  <c r="AQ151" i="17"/>
  <c r="BF334" i="24" s="1"/>
  <c r="AQ198" i="17"/>
  <c r="BF378" i="24" s="1"/>
  <c r="BF725" i="24"/>
  <c r="BD7" i="24"/>
  <c r="AO91" i="19"/>
  <c r="AO145" i="1"/>
  <c r="AO272" i="19"/>
  <c r="AO9" i="19"/>
  <c r="AO202" i="19"/>
  <c r="AO128" i="19"/>
  <c r="AO65" i="19"/>
  <c r="AO337" i="19"/>
  <c r="AO392" i="19"/>
  <c r="AK329" i="24"/>
  <c r="BA160" i="17"/>
  <c r="AK347" i="24" s="1"/>
  <c r="BA146" i="17"/>
  <c r="AK330" i="24" s="1"/>
  <c r="AP305" i="17"/>
  <c r="BE478" i="24" s="1"/>
  <c r="AP306" i="17"/>
  <c r="AP301" i="17"/>
  <c r="AP304" i="17"/>
  <c r="BE477" i="24" s="1"/>
  <c r="AP303" i="17"/>
  <c r="BE476" i="24" s="1"/>
  <c r="BE473" i="24"/>
  <c r="AP379" i="17"/>
  <c r="BA192" i="17"/>
  <c r="BF307" i="24"/>
  <c r="AQ275" i="17"/>
  <c r="AO366" i="17"/>
  <c r="BD536" i="24" s="1"/>
  <c r="AO365" i="17"/>
  <c r="BD535" i="24" s="1"/>
  <c r="AO376" i="17"/>
  <c r="AO364" i="17"/>
  <c r="BD534" i="24" s="1"/>
  <c r="BD531" i="24"/>
  <c r="AO362" i="17"/>
  <c r="BD455" i="24"/>
  <c r="AO281" i="17"/>
  <c r="BD456" i="24" s="1"/>
  <c r="AO296" i="17"/>
  <c r="BD469" i="24" s="1"/>
  <c r="BA161" i="17"/>
  <c r="AK348" i="24" s="1"/>
  <c r="BG731" i="24"/>
  <c r="AR83" i="17"/>
  <c r="AR106" i="17" s="1"/>
  <c r="BG295" i="24" s="1"/>
  <c r="AR9" i="18"/>
  <c r="AR131" i="17"/>
  <c r="AR104" i="17"/>
  <c r="BG293" i="24" s="1"/>
  <c r="BG289" i="24"/>
  <c r="AR101" i="17"/>
  <c r="AR116" i="17"/>
  <c r="AR103" i="17"/>
  <c r="BG292" i="24" s="1"/>
  <c r="AR105" i="17"/>
  <c r="BG294" i="24" s="1"/>
  <c r="AP91" i="19"/>
  <c r="AP272" i="19"/>
  <c r="AP128" i="19"/>
  <c r="AP337" i="19"/>
  <c r="AP202" i="19"/>
  <c r="AP65" i="19"/>
  <c r="AP392" i="19"/>
  <c r="AP9" i="19"/>
  <c r="BE7" i="24"/>
  <c r="AP145" i="1"/>
  <c r="BA101" i="17"/>
  <c r="AK289" i="24"/>
  <c r="BA104" i="17"/>
  <c r="AK293" i="24" s="1"/>
  <c r="BD460" i="24"/>
  <c r="AO286" i="17"/>
  <c r="BD461" i="24" s="1"/>
  <c r="AQ115" i="17"/>
  <c r="BF306" i="24" s="1"/>
  <c r="BF290" i="24"/>
  <c r="AQ102" i="17"/>
  <c r="BF291" i="24" s="1"/>
  <c r="AP257" i="17"/>
  <c r="AP238" i="17" s="1"/>
  <c r="BE450" i="24"/>
  <c r="AO317" i="17"/>
  <c r="BD488" i="24" s="1"/>
  <c r="BD474" i="24"/>
  <c r="AO302" i="17"/>
  <c r="BD475" i="24" s="1"/>
  <c r="AO307" i="17"/>
  <c r="BD480" i="24" s="1"/>
  <c r="BD479" i="24"/>
  <c r="AR185" i="17"/>
  <c r="BG366" i="24" s="1"/>
  <c r="BG357" i="24"/>
  <c r="BG728" i="24"/>
  <c r="AQ139" i="17"/>
  <c r="BF323" i="24" s="1"/>
  <c r="BF316" i="24"/>
  <c r="BE454" i="24"/>
  <c r="AP280" i="17"/>
  <c r="AP285" i="17"/>
  <c r="AP282" i="17"/>
  <c r="BE457" i="24" s="1"/>
  <c r="AP283" i="17"/>
  <c r="BE458" i="24" s="1"/>
  <c r="AP284" i="17"/>
  <c r="BE459" i="24" s="1"/>
  <c r="AP361" i="17"/>
  <c r="AO69" i="17"/>
  <c r="BD266" i="24" s="1"/>
  <c r="BD265" i="24"/>
  <c r="AQ279" i="17"/>
  <c r="BF470" i="24"/>
  <c r="AP69" i="17"/>
  <c r="BE266" i="24" s="1"/>
  <c r="BE265" i="24"/>
  <c r="AO258" i="17"/>
  <c r="AO261" i="17"/>
  <c r="BD438" i="24" s="1"/>
  <c r="AO262" i="17"/>
  <c r="BD439" i="24" s="1"/>
  <c r="AO238" i="17"/>
  <c r="BD434" i="24"/>
  <c r="AO263" i="17"/>
  <c r="AO260" i="17"/>
  <c r="BD437" i="24" s="1"/>
  <c r="AO343" i="17"/>
  <c r="AR318" i="17" l="1"/>
  <c r="AP62" i="17"/>
  <c r="BE260" i="24" s="1"/>
  <c r="BE257" i="24"/>
  <c r="AP60" i="17"/>
  <c r="BE258" i="24" s="1"/>
  <c r="AP63" i="17"/>
  <c r="BE261" i="24" s="1"/>
  <c r="AQ300" i="17"/>
  <c r="AQ306" i="17" s="1"/>
  <c r="BA318" i="17"/>
  <c r="AK489" i="24" s="1"/>
  <c r="BA83" i="17"/>
  <c r="BA87" i="17" s="1"/>
  <c r="AK276" i="24" s="1"/>
  <c r="BG373" i="24"/>
  <c r="BA195" i="17"/>
  <c r="AK376" i="24" s="1"/>
  <c r="AR193" i="17"/>
  <c r="BG374" i="24" s="1"/>
  <c r="BG390" i="24"/>
  <c r="BE416" i="24"/>
  <c r="AP239" i="17"/>
  <c r="AP241" i="17"/>
  <c r="BE419" i="24" s="1"/>
  <c r="AP18" i="19"/>
  <c r="AP254" i="17"/>
  <c r="BE431" i="24" s="1"/>
  <c r="AP243" i="17"/>
  <c r="BE421" i="24" s="1"/>
  <c r="AP242" i="17"/>
  <c r="BE420" i="24" s="1"/>
  <c r="AP244" i="17"/>
  <c r="AP15" i="17"/>
  <c r="AO243" i="17"/>
  <c r="BD421" i="24" s="1"/>
  <c r="AO241" i="17"/>
  <c r="BD419" i="24" s="1"/>
  <c r="AO244" i="17"/>
  <c r="AO18" i="19"/>
  <c r="AO242" i="17"/>
  <c r="BD420" i="24" s="1"/>
  <c r="BD416" i="24"/>
  <c r="AO239" i="17"/>
  <c r="AO254" i="17"/>
  <c r="BD431" i="24" s="1"/>
  <c r="AO15" i="17"/>
  <c r="AK290" i="24"/>
  <c r="BA102" i="17"/>
  <c r="AK291" i="24" s="1"/>
  <c r="BA115" i="17"/>
  <c r="AK306" i="24" s="1"/>
  <c r="BG307" i="24"/>
  <c r="AR275" i="17"/>
  <c r="BA275" i="17" s="1"/>
  <c r="AK450" i="24" s="1"/>
  <c r="AK774" i="24"/>
  <c r="BB58" i="18"/>
  <c r="BE131" i="24"/>
  <c r="BG290" i="24"/>
  <c r="AR115" i="17"/>
  <c r="BG306" i="24" s="1"/>
  <c r="AR102" i="17"/>
  <c r="BG291" i="24" s="1"/>
  <c r="BG725" i="24"/>
  <c r="BA193" i="17"/>
  <c r="AK374" i="24" s="1"/>
  <c r="BA207" i="17"/>
  <c r="AK389" i="24" s="1"/>
  <c r="AK373" i="24"/>
  <c r="BD614" i="24"/>
  <c r="AO67" i="19"/>
  <c r="AQ68" i="17"/>
  <c r="BF240" i="24"/>
  <c r="AQ59" i="17"/>
  <c r="AQ9" i="17"/>
  <c r="BF241" i="24" s="1"/>
  <c r="AQ10" i="1"/>
  <c r="AQ85" i="17"/>
  <c r="BF274" i="24" s="1"/>
  <c r="BF273" i="24"/>
  <c r="AQ96" i="17"/>
  <c r="BF285" i="24" s="1"/>
  <c r="AO381" i="17"/>
  <c r="BD551" i="24" s="1"/>
  <c r="BD550" i="24"/>
  <c r="AO393" i="17"/>
  <c r="BD563" i="24" s="1"/>
  <c r="BB50" i="18"/>
  <c r="BA222" i="17"/>
  <c r="AK766" i="24"/>
  <c r="AK775" i="24"/>
  <c r="BB59" i="18"/>
  <c r="BE704" i="24"/>
  <c r="AP345" i="19"/>
  <c r="BE710" i="24" s="1"/>
  <c r="AR139" i="17"/>
  <c r="BG323" i="24" s="1"/>
  <c r="BG316" i="24"/>
  <c r="BA116" i="17"/>
  <c r="AK307" i="24" s="1"/>
  <c r="BF286" i="24"/>
  <c r="BA47" i="18"/>
  <c r="BB57" i="18"/>
  <c r="AK773" i="24"/>
  <c r="AO264" i="17"/>
  <c r="BD440" i="24"/>
  <c r="BE531" i="24"/>
  <c r="AP365" i="17"/>
  <c r="BE535" i="24" s="1"/>
  <c r="AP366" i="17"/>
  <c r="BE536" i="24" s="1"/>
  <c r="AP362" i="17"/>
  <c r="AP376" i="17"/>
  <c r="BE546" i="24" s="1"/>
  <c r="AP364" i="17"/>
  <c r="BE534" i="24" s="1"/>
  <c r="BE460" i="24"/>
  <c r="AP286" i="17"/>
  <c r="BE461" i="24" s="1"/>
  <c r="AP67" i="19"/>
  <c r="BE614" i="24"/>
  <c r="BG272" i="24"/>
  <c r="AR8" i="17"/>
  <c r="AR87" i="17"/>
  <c r="BG276" i="24" s="1"/>
  <c r="AR88" i="17"/>
  <c r="BG277" i="24" s="1"/>
  <c r="AR18" i="18"/>
  <c r="AR86" i="17"/>
  <c r="BG275" i="24" s="1"/>
  <c r="AR97" i="17"/>
  <c r="BG286" i="24" s="1"/>
  <c r="AR84" i="17"/>
  <c r="AR198" i="17"/>
  <c r="BG378" i="24" s="1"/>
  <c r="AR151" i="17"/>
  <c r="BG334" i="24" s="1"/>
  <c r="BG489" i="24"/>
  <c r="AR300" i="17"/>
  <c r="BD546" i="24"/>
  <c r="BE549" i="24"/>
  <c r="AP382" i="17"/>
  <c r="BE552" i="24" s="1"/>
  <c r="AP394" i="17"/>
  <c r="BE564" i="24" s="1"/>
  <c r="AP380" i="17"/>
  <c r="AP384" i="17"/>
  <c r="BE554" i="24" s="1"/>
  <c r="AP383" i="17"/>
  <c r="BE553" i="24" s="1"/>
  <c r="BE474" i="24"/>
  <c r="AP302" i="17"/>
  <c r="BE475" i="24" s="1"/>
  <c r="AP317" i="17"/>
  <c r="BE488" i="24" s="1"/>
  <c r="BD131" i="24"/>
  <c r="AO207" i="1"/>
  <c r="AP207" i="1"/>
  <c r="AR279" i="17"/>
  <c r="BG470" i="24"/>
  <c r="BA297" i="17"/>
  <c r="AK470" i="24" s="1"/>
  <c r="BD564" i="24"/>
  <c r="AK765" i="24"/>
  <c r="BB49" i="18"/>
  <c r="BA187" i="17"/>
  <c r="AK368" i="24" s="1"/>
  <c r="BB68" i="18"/>
  <c r="BA51" i="18"/>
  <c r="AK784" i="24"/>
  <c r="BB70" i="18"/>
  <c r="AK786" i="24"/>
  <c r="AQ301" i="17"/>
  <c r="AQ304" i="17"/>
  <c r="BF477" i="24" s="1"/>
  <c r="BF473" i="24"/>
  <c r="AQ303" i="17"/>
  <c r="BF476" i="24" s="1"/>
  <c r="BF450" i="24"/>
  <c r="AQ257" i="17"/>
  <c r="AQ238" i="17" s="1"/>
  <c r="AO345" i="19"/>
  <c r="BD710" i="24" s="1"/>
  <c r="BD704" i="24"/>
  <c r="BD631" i="24"/>
  <c r="AO210" i="19"/>
  <c r="BD674" i="24" s="1"/>
  <c r="AO136" i="19"/>
  <c r="BD655" i="24" s="1"/>
  <c r="AO280" i="19"/>
  <c r="BD692" i="24" s="1"/>
  <c r="AO344" i="17"/>
  <c r="AO348" i="17"/>
  <c r="BD518" i="24" s="1"/>
  <c r="BD513" i="24"/>
  <c r="AO358" i="17"/>
  <c r="AO324" i="17"/>
  <c r="AO346" i="17"/>
  <c r="BD516" i="24" s="1"/>
  <c r="AO347" i="17"/>
  <c r="BD517" i="24" s="1"/>
  <c r="AO259" i="17"/>
  <c r="BD436" i="24" s="1"/>
  <c r="BD435" i="24"/>
  <c r="AO274" i="17"/>
  <c r="BD449" i="24" s="1"/>
  <c r="AQ282" i="17"/>
  <c r="BF457" i="24" s="1"/>
  <c r="AQ285" i="17"/>
  <c r="AQ284" i="17"/>
  <c r="BF459" i="24" s="1"/>
  <c r="AQ283" i="17"/>
  <c r="BF458" i="24" s="1"/>
  <c r="AQ280" i="17"/>
  <c r="BF454" i="24"/>
  <c r="AQ361" i="17"/>
  <c r="BA279" i="17"/>
  <c r="BE455" i="24"/>
  <c r="AP296" i="17"/>
  <c r="BE469" i="24" s="1"/>
  <c r="AP281" i="17"/>
  <c r="BE456" i="24" s="1"/>
  <c r="AP258" i="17"/>
  <c r="AP260" i="17"/>
  <c r="BE437" i="24" s="1"/>
  <c r="BE434" i="24"/>
  <c r="AP262" i="17"/>
  <c r="BE439" i="24" s="1"/>
  <c r="AP263" i="17"/>
  <c r="AP261" i="17"/>
  <c r="BE438" i="24" s="1"/>
  <c r="AP343" i="17"/>
  <c r="BE631" i="24"/>
  <c r="AP280" i="19"/>
  <c r="BE692" i="24" s="1"/>
  <c r="AP210" i="19"/>
  <c r="BE674" i="24" s="1"/>
  <c r="AP136" i="19"/>
  <c r="BE655" i="24" s="1"/>
  <c r="BD532" i="24"/>
  <c r="AO375" i="17"/>
  <c r="BD545" i="24" s="1"/>
  <c r="AO363" i="17"/>
  <c r="BD533" i="24" s="1"/>
  <c r="AP307" i="17"/>
  <c r="BE480" i="24" s="1"/>
  <c r="BE479" i="24"/>
  <c r="AQ24" i="18"/>
  <c r="BF740" i="24" s="1"/>
  <c r="AQ30" i="18"/>
  <c r="BF746" i="24" s="1"/>
  <c r="BF734" i="24"/>
  <c r="AQ27" i="18"/>
  <c r="BF743" i="24" s="1"/>
  <c r="AK787" i="24"/>
  <c r="BB71" i="18"/>
  <c r="AK785" i="24"/>
  <c r="BB69" i="18"/>
  <c r="BA177" i="17"/>
  <c r="AK764" i="24"/>
  <c r="BB48" i="18"/>
  <c r="AQ379" i="17" l="1"/>
  <c r="AQ305" i="17"/>
  <c r="BF478" i="24" s="1"/>
  <c r="BA198" i="17"/>
  <c r="AK378" i="24" s="1"/>
  <c r="BA84" i="17"/>
  <c r="AK273" i="24" s="1"/>
  <c r="AK272" i="24"/>
  <c r="BA151" i="17"/>
  <c r="AK334" i="24" s="1"/>
  <c r="BA106" i="17"/>
  <c r="AK295" i="24" s="1"/>
  <c r="BF416" i="24"/>
  <c r="AQ242" i="17"/>
  <c r="BF420" i="24" s="1"/>
  <c r="AQ254" i="17"/>
  <c r="BF431" i="24" s="1"/>
  <c r="AQ239" i="17"/>
  <c r="AQ244" i="17"/>
  <c r="AQ241" i="17"/>
  <c r="BF419" i="24" s="1"/>
  <c r="AQ15" i="17"/>
  <c r="AQ243" i="17"/>
  <c r="BF421" i="24" s="1"/>
  <c r="AQ18" i="19"/>
  <c r="AO349" i="17"/>
  <c r="BD519" i="24" s="1"/>
  <c r="AO325" i="17"/>
  <c r="AO19" i="17"/>
  <c r="BD495" i="24"/>
  <c r="AO327" i="17"/>
  <c r="BD498" i="24" s="1"/>
  <c r="AO329" i="17"/>
  <c r="BD500" i="24" s="1"/>
  <c r="AO328" i="17"/>
  <c r="BD499" i="24" s="1"/>
  <c r="AO330" i="17"/>
  <c r="AO340" i="17"/>
  <c r="AO385" i="17"/>
  <c r="BD555" i="24" s="1"/>
  <c r="AO367" i="17"/>
  <c r="BD537" i="24" s="1"/>
  <c r="BC49" i="18"/>
  <c r="BB187" i="17"/>
  <c r="AL368" i="24" s="1"/>
  <c r="AL765" i="24"/>
  <c r="BE550" i="24"/>
  <c r="AP393" i="17"/>
  <c r="BE563" i="24" s="1"/>
  <c r="AP381" i="17"/>
  <c r="BE551" i="24" s="1"/>
  <c r="BE532" i="24"/>
  <c r="AP375" i="17"/>
  <c r="BE545" i="24" s="1"/>
  <c r="AP363" i="17"/>
  <c r="BE533" i="24" s="1"/>
  <c r="AL787" i="24"/>
  <c r="BC71" i="18"/>
  <c r="AQ281" i="17"/>
  <c r="BF456" i="24" s="1"/>
  <c r="AQ296" i="17"/>
  <c r="BF469" i="24" s="1"/>
  <c r="BF455" i="24"/>
  <c r="BD528" i="24"/>
  <c r="AQ307" i="17"/>
  <c r="BF480" i="24" s="1"/>
  <c r="BF479" i="24"/>
  <c r="AK767" i="24"/>
  <c r="BA232" i="17"/>
  <c r="AK410" i="24" s="1"/>
  <c r="AR304" i="17"/>
  <c r="BG477" i="24" s="1"/>
  <c r="AR301" i="17"/>
  <c r="AR305" i="17"/>
  <c r="BG478" i="24" s="1"/>
  <c r="AR303" i="17"/>
  <c r="BG476" i="24" s="1"/>
  <c r="AR306" i="17"/>
  <c r="BG473" i="24"/>
  <c r="AR379" i="17"/>
  <c r="BA379" i="17" s="1"/>
  <c r="BG273" i="24"/>
  <c r="AR85" i="17"/>
  <c r="BG274" i="24" s="1"/>
  <c r="AR96" i="17"/>
  <c r="BG285" i="24" s="1"/>
  <c r="BA97" i="17"/>
  <c r="AK286" i="24" s="1"/>
  <c r="AO70" i="19"/>
  <c r="BD619" i="24" s="1"/>
  <c r="AO60" i="19"/>
  <c r="BD611" i="24" s="1"/>
  <c r="BD616" i="24"/>
  <c r="AO68" i="19"/>
  <c r="BD617" i="24" s="1"/>
  <c r="AO216" i="1"/>
  <c r="BD244" i="24"/>
  <c r="AO11" i="1"/>
  <c r="AO16" i="17"/>
  <c r="BD245" i="24" s="1"/>
  <c r="BC48" i="18"/>
  <c r="BB177" i="17"/>
  <c r="AL764" i="24"/>
  <c r="AP347" i="17"/>
  <c r="BE517" i="24" s="1"/>
  <c r="AP348" i="17"/>
  <c r="BE518" i="24" s="1"/>
  <c r="AP346" i="17"/>
  <c r="BE516" i="24" s="1"/>
  <c r="BE513" i="24"/>
  <c r="AP358" i="17"/>
  <c r="BE528" i="24" s="1"/>
  <c r="AP344" i="17"/>
  <c r="BD514" i="24"/>
  <c r="AO345" i="17"/>
  <c r="BD515" i="24" s="1"/>
  <c r="AO357" i="17"/>
  <c r="BD527" i="24" s="1"/>
  <c r="AQ302" i="17"/>
  <c r="BF475" i="24" s="1"/>
  <c r="AQ317" i="17"/>
  <c r="BF488" i="24" s="1"/>
  <c r="BF474" i="24"/>
  <c r="AP324" i="17"/>
  <c r="AP349" i="17" s="1"/>
  <c r="BE519" i="24" s="1"/>
  <c r="BG734" i="24"/>
  <c r="AR30" i="18"/>
  <c r="BG746" i="24" s="1"/>
  <c r="AR27" i="18"/>
  <c r="BG743" i="24" s="1"/>
  <c r="AR24" i="18"/>
  <c r="BG740" i="24" s="1"/>
  <c r="AL775" i="24"/>
  <c r="BC59" i="18"/>
  <c r="BB222" i="17"/>
  <c r="BC50" i="18"/>
  <c r="AL766" i="24"/>
  <c r="AQ272" i="19"/>
  <c r="BF7" i="24"/>
  <c r="AQ392" i="19"/>
  <c r="AQ202" i="19"/>
  <c r="AQ91" i="19"/>
  <c r="AQ337" i="19"/>
  <c r="AQ9" i="19"/>
  <c r="AQ128" i="19"/>
  <c r="AQ65" i="19"/>
  <c r="AQ145" i="1"/>
  <c r="AR257" i="17"/>
  <c r="BG450" i="24"/>
  <c r="BE574" i="24"/>
  <c r="AK454" i="24"/>
  <c r="BA283" i="17"/>
  <c r="AK458" i="24" s="1"/>
  <c r="BA285" i="17"/>
  <c r="BA280" i="17"/>
  <c r="BF549" i="24"/>
  <c r="AQ394" i="17"/>
  <c r="AQ380" i="17"/>
  <c r="AQ384" i="17"/>
  <c r="BF554" i="24" s="1"/>
  <c r="AQ382" i="17"/>
  <c r="BF552" i="24" s="1"/>
  <c r="AQ383" i="17"/>
  <c r="BF553" i="24" s="1"/>
  <c r="AL784" i="24"/>
  <c r="BC68" i="18"/>
  <c r="BB51" i="18"/>
  <c r="AR280" i="17"/>
  <c r="AR284" i="17"/>
  <c r="BG459" i="24" s="1"/>
  <c r="AR282" i="17"/>
  <c r="BG457" i="24" s="1"/>
  <c r="BG454" i="24"/>
  <c r="AR285" i="17"/>
  <c r="AR283" i="17"/>
  <c r="BG458" i="24" s="1"/>
  <c r="AR361" i="17"/>
  <c r="BE616" i="24"/>
  <c r="AP68" i="19"/>
  <c r="BE617" i="24" s="1"/>
  <c r="AP216" i="1"/>
  <c r="AP60" i="19"/>
  <c r="BE611" i="24" s="1"/>
  <c r="AP70" i="19"/>
  <c r="BE619" i="24" s="1"/>
  <c r="AQ60" i="17"/>
  <c r="BF258" i="24" s="1"/>
  <c r="AQ61" i="17"/>
  <c r="BF259" i="24" s="1"/>
  <c r="BF257" i="24"/>
  <c r="AQ62" i="17"/>
  <c r="BF260" i="24" s="1"/>
  <c r="AQ63" i="17"/>
  <c r="BF261" i="24" s="1"/>
  <c r="AR21" i="18"/>
  <c r="BG737" i="24" s="1"/>
  <c r="BC58" i="18"/>
  <c r="AL774" i="24"/>
  <c r="BD574" i="24"/>
  <c r="BA300" i="17"/>
  <c r="BE417" i="24"/>
  <c r="AP253" i="17"/>
  <c r="BE430" i="24" s="1"/>
  <c r="AP240" i="17"/>
  <c r="BE418" i="24" s="1"/>
  <c r="BF460" i="24"/>
  <c r="AQ286" i="17"/>
  <c r="BF461" i="24" s="1"/>
  <c r="AQ258" i="17"/>
  <c r="AQ260" i="17"/>
  <c r="BF437" i="24" s="1"/>
  <c r="BF434" i="24"/>
  <c r="AQ263" i="17"/>
  <c r="AQ261" i="17"/>
  <c r="BF438" i="24" s="1"/>
  <c r="AQ262" i="17"/>
  <c r="BF439" i="24" s="1"/>
  <c r="AQ343" i="17"/>
  <c r="BD193" i="24"/>
  <c r="BA141" i="17"/>
  <c r="AK763" i="24"/>
  <c r="AQ69" i="17"/>
  <c r="BF266" i="24" s="1"/>
  <c r="BF265" i="24"/>
  <c r="BE422" i="24"/>
  <c r="AP245" i="17"/>
  <c r="AK359" i="24"/>
  <c r="BB154" i="17"/>
  <c r="BE440" i="24"/>
  <c r="AP264" i="17"/>
  <c r="BE435" i="24"/>
  <c r="AP274" i="17"/>
  <c r="BE449" i="24" s="1"/>
  <c r="AP259" i="17"/>
  <c r="BE436" i="24" s="1"/>
  <c r="BC69" i="18"/>
  <c r="AL785" i="24"/>
  <c r="AQ366" i="17"/>
  <c r="BF536" i="24" s="1"/>
  <c r="AQ365" i="17"/>
  <c r="BF535" i="24" s="1"/>
  <c r="AQ364" i="17"/>
  <c r="BF534" i="24" s="1"/>
  <c r="AQ362" i="17"/>
  <c r="BF531" i="24"/>
  <c r="AQ376" i="17"/>
  <c r="BC70" i="18"/>
  <c r="AL786" i="24"/>
  <c r="BE193" i="24"/>
  <c r="AR9" i="17"/>
  <c r="BG241" i="24" s="1"/>
  <c r="AR10" i="1"/>
  <c r="BA10" i="1" s="1"/>
  <c r="BG240" i="24"/>
  <c r="AR68" i="17"/>
  <c r="AR59" i="17"/>
  <c r="BC57" i="18"/>
  <c r="BB47" i="18"/>
  <c r="AL773" i="24"/>
  <c r="AK401" i="24"/>
  <c r="BA8" i="17"/>
  <c r="BA96" i="17"/>
  <c r="AK285" i="24" s="1"/>
  <c r="AO240" i="17"/>
  <c r="BD418" i="24" s="1"/>
  <c r="AO253" i="17"/>
  <c r="BD430" i="24" s="1"/>
  <c r="BD417" i="24"/>
  <c r="BD422" i="24"/>
  <c r="AO245" i="17"/>
  <c r="BE244" i="24"/>
  <c r="AP16" i="17"/>
  <c r="BE245" i="24" s="1"/>
  <c r="AP11" i="1"/>
  <c r="BA85" i="17" l="1"/>
  <c r="AK274" i="24" s="1"/>
  <c r="BB201" i="17"/>
  <c r="BB202" i="17" s="1"/>
  <c r="AL384" i="24" s="1"/>
  <c r="AK7" i="24"/>
  <c r="BA337" i="19"/>
  <c r="BA91" i="19"/>
  <c r="BA461" i="19"/>
  <c r="BA128" i="19"/>
  <c r="BA272" i="19"/>
  <c r="BA392" i="19"/>
  <c r="BA9" i="19"/>
  <c r="BA202" i="19"/>
  <c r="BA65" i="19"/>
  <c r="AK614" i="24" s="1"/>
  <c r="BE8" i="24"/>
  <c r="AP12" i="1"/>
  <c r="AL341" i="24"/>
  <c r="BB288" i="17"/>
  <c r="BB155" i="17"/>
  <c r="BB157" i="17"/>
  <c r="AL344" i="24" s="1"/>
  <c r="BF513" i="24"/>
  <c r="AQ348" i="17"/>
  <c r="BF518" i="24" s="1"/>
  <c r="AQ347" i="17"/>
  <c r="BF517" i="24" s="1"/>
  <c r="AQ344" i="17"/>
  <c r="AQ358" i="17"/>
  <c r="BF528" i="24" s="1"/>
  <c r="AQ346" i="17"/>
  <c r="BF516" i="24" s="1"/>
  <c r="BG460" i="24"/>
  <c r="AR286" i="17"/>
  <c r="BG461" i="24" s="1"/>
  <c r="BF631" i="24"/>
  <c r="AQ280" i="19"/>
  <c r="BF692" i="24" s="1"/>
  <c r="AQ210" i="19"/>
  <c r="BF674" i="24" s="1"/>
  <c r="AQ136" i="19"/>
  <c r="BF655" i="24" s="1"/>
  <c r="BG257" i="24"/>
  <c r="AR61" i="17"/>
  <c r="BG259" i="24" s="1"/>
  <c r="AR60" i="17"/>
  <c r="BG258" i="24" s="1"/>
  <c r="AR62" i="17"/>
  <c r="BG260" i="24" s="1"/>
  <c r="AR63" i="17"/>
  <c r="BG261" i="24" s="1"/>
  <c r="BD70" i="18"/>
  <c r="AM786" i="24"/>
  <c r="BF532" i="24"/>
  <c r="AQ363" i="17"/>
  <c r="BF533" i="24" s="1"/>
  <c r="AQ375" i="17"/>
  <c r="BF545" i="24" s="1"/>
  <c r="BB232" i="17"/>
  <c r="AL410" i="24" s="1"/>
  <c r="AL767" i="24"/>
  <c r="BF564" i="24"/>
  <c r="BA286" i="17"/>
  <c r="AK461" i="24" s="1"/>
  <c r="AK460" i="24"/>
  <c r="BC154" i="17"/>
  <c r="BB144" i="17"/>
  <c r="AL359" i="24"/>
  <c r="BD8" i="24"/>
  <c r="AO12" i="1"/>
  <c r="BG474" i="24"/>
  <c r="AR302" i="17"/>
  <c r="BG475" i="24" s="1"/>
  <c r="AR317" i="17"/>
  <c r="BG488" i="24" s="1"/>
  <c r="BD510" i="24"/>
  <c r="BF244" i="24"/>
  <c r="AQ11" i="1"/>
  <c r="AQ16" i="17"/>
  <c r="BF245" i="24" s="1"/>
  <c r="BD57" i="18"/>
  <c r="AM773" i="24"/>
  <c r="BC47" i="18"/>
  <c r="BA306" i="17"/>
  <c r="BA304" i="17"/>
  <c r="AK477" i="24" s="1"/>
  <c r="BA301" i="17"/>
  <c r="AK473" i="24"/>
  <c r="BA383" i="17"/>
  <c r="AK553" i="24" s="1"/>
  <c r="AK549" i="24"/>
  <c r="BA380" i="17"/>
  <c r="BA281" i="17"/>
  <c r="AK456" i="24" s="1"/>
  <c r="AK455" i="24"/>
  <c r="BA296" i="17"/>
  <c r="AK469" i="24" s="1"/>
  <c r="AQ67" i="19"/>
  <c r="BF614" i="24"/>
  <c r="BD496" i="24"/>
  <c r="AO326" i="17"/>
  <c r="BD497" i="24" s="1"/>
  <c r="AO339" i="17"/>
  <c r="BD509" i="24" s="1"/>
  <c r="BG265" i="24"/>
  <c r="AR69" i="17"/>
  <c r="BG266" i="24" s="1"/>
  <c r="BD69" i="18"/>
  <c r="AM785" i="24"/>
  <c r="AQ259" i="17"/>
  <c r="BF436" i="24" s="1"/>
  <c r="BF435" i="24"/>
  <c r="AQ274" i="17"/>
  <c r="BF449" i="24" s="1"/>
  <c r="BD58" i="18"/>
  <c r="AM774" i="24"/>
  <c r="AR376" i="17"/>
  <c r="BG546" i="24" s="1"/>
  <c r="AR364" i="17"/>
  <c r="BG534" i="24" s="1"/>
  <c r="BG531" i="24"/>
  <c r="AR365" i="17"/>
  <c r="BG535" i="24" s="1"/>
  <c r="AR366" i="17"/>
  <c r="BG536" i="24" s="1"/>
  <c r="AR362" i="17"/>
  <c r="BA361" i="17"/>
  <c r="AM784" i="24"/>
  <c r="BD68" i="18"/>
  <c r="BC51" i="18"/>
  <c r="BF131" i="24"/>
  <c r="AQ207" i="1"/>
  <c r="BD50" i="18"/>
  <c r="BC222" i="17"/>
  <c r="AM766" i="24"/>
  <c r="AP330" i="17"/>
  <c r="AP329" i="17"/>
  <c r="BE500" i="24" s="1"/>
  <c r="AP327" i="17"/>
  <c r="BE498" i="24" s="1"/>
  <c r="AP340" i="17"/>
  <c r="BE510" i="24" s="1"/>
  <c r="BE495" i="24"/>
  <c r="AP19" i="17"/>
  <c r="AP325" i="17"/>
  <c r="AP328" i="17"/>
  <c r="BE499" i="24" s="1"/>
  <c r="AP385" i="17"/>
  <c r="BE555" i="24" s="1"/>
  <c r="AP367" i="17"/>
  <c r="BE537" i="24" s="1"/>
  <c r="BE514" i="24"/>
  <c r="AP357" i="17"/>
  <c r="BE527" i="24" s="1"/>
  <c r="AP345" i="17"/>
  <c r="BE515" i="24" s="1"/>
  <c r="AM764" i="24"/>
  <c r="BD48" i="18"/>
  <c r="BC177" i="17"/>
  <c r="BG479" i="24"/>
  <c r="AR307" i="17"/>
  <c r="BG480" i="24" s="1"/>
  <c r="BD49" i="18"/>
  <c r="BC187" i="17"/>
  <c r="AM368" i="24" s="1"/>
  <c r="AM765" i="24"/>
  <c r="BD501" i="24"/>
  <c r="AO331" i="17"/>
  <c r="AR65" i="19"/>
  <c r="AR337" i="19"/>
  <c r="BG7" i="24"/>
  <c r="AR9" i="19"/>
  <c r="AR91" i="19"/>
  <c r="AR128" i="19"/>
  <c r="AR272" i="19"/>
  <c r="AR145" i="1"/>
  <c r="AR392" i="19"/>
  <c r="AR202" i="19"/>
  <c r="AR296" i="17"/>
  <c r="BG469" i="24" s="1"/>
  <c r="BG455" i="24"/>
  <c r="AR281" i="17"/>
  <c r="BG456" i="24" s="1"/>
  <c r="BF550" i="24"/>
  <c r="AQ393" i="17"/>
  <c r="BF563" i="24" s="1"/>
  <c r="AQ381" i="17"/>
  <c r="BF551" i="24" s="1"/>
  <c r="BG434" i="24"/>
  <c r="AR262" i="17"/>
  <c r="BG439" i="24" s="1"/>
  <c r="AR261" i="17"/>
  <c r="BG438" i="24" s="1"/>
  <c r="AR258" i="17"/>
  <c r="AR263" i="17"/>
  <c r="AR260" i="17"/>
  <c r="BG437" i="24" s="1"/>
  <c r="AR238" i="17"/>
  <c r="AR343" i="17"/>
  <c r="AM775" i="24"/>
  <c r="BD59" i="18"/>
  <c r="AR383" i="17"/>
  <c r="BG553" i="24" s="1"/>
  <c r="AR384" i="17"/>
  <c r="BG554" i="24" s="1"/>
  <c r="BG549" i="24"/>
  <c r="AR394" i="17"/>
  <c r="BG564" i="24" s="1"/>
  <c r="AR382" i="17"/>
  <c r="BG552" i="24" s="1"/>
  <c r="AR380" i="17"/>
  <c r="AM787" i="24"/>
  <c r="BD71" i="18"/>
  <c r="BF417" i="24"/>
  <c r="AQ240" i="17"/>
  <c r="BF418" i="24" s="1"/>
  <c r="AQ253" i="17"/>
  <c r="BF430" i="24" s="1"/>
  <c r="BA10" i="17"/>
  <c r="BA59" i="17"/>
  <c r="BA9" i="17"/>
  <c r="BA68" i="17"/>
  <c r="BA75" i="17"/>
  <c r="V31" i="12"/>
  <c r="N896" i="24" s="1"/>
  <c r="AK240" i="24"/>
  <c r="BB141" i="17"/>
  <c r="AL763" i="24"/>
  <c r="BF546" i="24"/>
  <c r="AK325" i="24"/>
  <c r="BB109" i="17"/>
  <c r="BA257" i="17"/>
  <c r="BF440" i="24"/>
  <c r="AQ264" i="17"/>
  <c r="BE202" i="24"/>
  <c r="AP243" i="1"/>
  <c r="BE229" i="24" s="1"/>
  <c r="AP221" i="1"/>
  <c r="BE207" i="24" s="1"/>
  <c r="AP93" i="1"/>
  <c r="BE79" i="24" s="1"/>
  <c r="AQ324" i="17"/>
  <c r="AQ349" i="17" s="1"/>
  <c r="BF519" i="24" s="1"/>
  <c r="BF704" i="24"/>
  <c r="AQ345" i="19"/>
  <c r="BF710" i="24" s="1"/>
  <c r="AL401" i="24"/>
  <c r="AO221" i="1"/>
  <c r="BD207" i="24" s="1"/>
  <c r="AO93" i="1"/>
  <c r="BD79" i="24" s="1"/>
  <c r="AO243" i="1"/>
  <c r="BD229" i="24" s="1"/>
  <c r="BD202" i="24"/>
  <c r="AO151" i="1"/>
  <c r="BD247" i="24"/>
  <c r="AO23" i="17"/>
  <c r="AO20" i="17"/>
  <c r="BD248" i="24" s="1"/>
  <c r="BF574" i="24"/>
  <c r="AQ245" i="17"/>
  <c r="BF422" i="24"/>
  <c r="BA376" i="17" l="1"/>
  <c r="AK546" i="24" s="1"/>
  <c r="BB309" i="17"/>
  <c r="BB310" i="17" s="1"/>
  <c r="AL383" i="24"/>
  <c r="BB191" i="17"/>
  <c r="BB195" i="17" s="1"/>
  <c r="AL376" i="24" s="1"/>
  <c r="BC201" i="17"/>
  <c r="BA69" i="17"/>
  <c r="AK266" i="24" s="1"/>
  <c r="AK265" i="24"/>
  <c r="BA70" i="17"/>
  <c r="AK267" i="24" s="1"/>
  <c r="BD177" i="17"/>
  <c r="BE48" i="18"/>
  <c r="AN764" i="24"/>
  <c r="AM401" i="24"/>
  <c r="AN773" i="24"/>
  <c r="BE57" i="18"/>
  <c r="BD47" i="18"/>
  <c r="AL325" i="24"/>
  <c r="BB100" i="17"/>
  <c r="BC109" i="17"/>
  <c r="AK241" i="24"/>
  <c r="BE59" i="18"/>
  <c r="AN775" i="24"/>
  <c r="AR345" i="19"/>
  <c r="BG710" i="24" s="1"/>
  <c r="BG704" i="24"/>
  <c r="AP20" i="17"/>
  <c r="BE248" i="24" s="1"/>
  <c r="AP23" i="17"/>
  <c r="BE247" i="24"/>
  <c r="BD222" i="17"/>
  <c r="BE50" i="18"/>
  <c r="AN766" i="24"/>
  <c r="AM767" i="24"/>
  <c r="BC232" i="17"/>
  <c r="AM410" i="24" s="1"/>
  <c r="BE58" i="18"/>
  <c r="AN774" i="24"/>
  <c r="AQ68" i="19"/>
  <c r="BF617" i="24" s="1"/>
  <c r="BF616" i="24"/>
  <c r="AQ60" i="19"/>
  <c r="BF611" i="24" s="1"/>
  <c r="AQ70" i="19"/>
  <c r="BF619" i="24" s="1"/>
  <c r="AQ216" i="1"/>
  <c r="BA307" i="17"/>
  <c r="AK480" i="24" s="1"/>
  <c r="AK479" i="24"/>
  <c r="H10" i="25"/>
  <c r="H35" i="25" s="1"/>
  <c r="BD10" i="24"/>
  <c r="AO393" i="19"/>
  <c r="AO92" i="19"/>
  <c r="AO10" i="19"/>
  <c r="AO338" i="19"/>
  <c r="AO346" i="19" s="1"/>
  <c r="BD711" i="24" s="1"/>
  <c r="AO203" i="19"/>
  <c r="AO273" i="19"/>
  <c r="AO129" i="19"/>
  <c r="AQ345" i="17"/>
  <c r="BF515" i="24" s="1"/>
  <c r="BF514" i="24"/>
  <c r="AQ357" i="17"/>
  <c r="BF527" i="24" s="1"/>
  <c r="BE10" i="24"/>
  <c r="AP92" i="19"/>
  <c r="AP203" i="19"/>
  <c r="AP393" i="19"/>
  <c r="AP129" i="19"/>
  <c r="AP338" i="19"/>
  <c r="AP346" i="19" s="1"/>
  <c r="BE711" i="24" s="1"/>
  <c r="AP273" i="19"/>
  <c r="AP10" i="19"/>
  <c r="I10" i="25"/>
  <c r="I35" i="25" s="1"/>
  <c r="AK631" i="24"/>
  <c r="BA112" i="19"/>
  <c r="BA104" i="19"/>
  <c r="BA136" i="19"/>
  <c r="AK655" i="24" s="1"/>
  <c r="BA280" i="19"/>
  <c r="AK692" i="24" s="1"/>
  <c r="BA210" i="19"/>
  <c r="AK674" i="24" s="1"/>
  <c r="BB112" i="17"/>
  <c r="AL303" i="24" s="1"/>
  <c r="AL300" i="24"/>
  <c r="BB110" i="17"/>
  <c r="BB90" i="17"/>
  <c r="BB266" i="17"/>
  <c r="AN787" i="24"/>
  <c r="BE71" i="18"/>
  <c r="AR243" i="17"/>
  <c r="BG421" i="24" s="1"/>
  <c r="AR18" i="19"/>
  <c r="AR241" i="17"/>
  <c r="BG419" i="24" s="1"/>
  <c r="AR254" i="17"/>
  <c r="BG431" i="24" s="1"/>
  <c r="AR244" i="17"/>
  <c r="AR15" i="17"/>
  <c r="AR239" i="17"/>
  <c r="AR242" i="17"/>
  <c r="BG420" i="24" s="1"/>
  <c r="BG416" i="24"/>
  <c r="BE49" i="18"/>
  <c r="AN765" i="24"/>
  <c r="BD187" i="17"/>
  <c r="AN368" i="24" s="1"/>
  <c r="BE496" i="24"/>
  <c r="AP339" i="17"/>
  <c r="BE509" i="24" s="1"/>
  <c r="AP326" i="17"/>
  <c r="BE497" i="24" s="1"/>
  <c r="AP151" i="1"/>
  <c r="BD137" i="24"/>
  <c r="AO156" i="1"/>
  <c r="AK257" i="24"/>
  <c r="BA62" i="17"/>
  <c r="AK260" i="24" s="1"/>
  <c r="BA60" i="17"/>
  <c r="AR264" i="17"/>
  <c r="BG440" i="24"/>
  <c r="BG631" i="24"/>
  <c r="AR280" i="19"/>
  <c r="BG692" i="24" s="1"/>
  <c r="AR136" i="19"/>
  <c r="BG655" i="24" s="1"/>
  <c r="AR210" i="19"/>
  <c r="BG674" i="24" s="1"/>
  <c r="AR67" i="19"/>
  <c r="BG614" i="24"/>
  <c r="AP331" i="17"/>
  <c r="BE501" i="24"/>
  <c r="BF193" i="24"/>
  <c r="AN784" i="24"/>
  <c r="BD51" i="18"/>
  <c r="BE68" i="18"/>
  <c r="BG532" i="24"/>
  <c r="AR375" i="17"/>
  <c r="BG545" i="24" s="1"/>
  <c r="AR363" i="17"/>
  <c r="BG533" i="24" s="1"/>
  <c r="BE69" i="18"/>
  <c r="AN785" i="24"/>
  <c r="BC141" i="17"/>
  <c r="AM763" i="24"/>
  <c r="BF8" i="24"/>
  <c r="AQ12" i="1"/>
  <c r="BB161" i="17"/>
  <c r="AL348" i="24" s="1"/>
  <c r="AL328" i="24"/>
  <c r="BB148" i="17"/>
  <c r="AL332" i="24" s="1"/>
  <c r="BB145" i="17"/>
  <c r="BA394" i="17"/>
  <c r="AK564" i="24" s="1"/>
  <c r="BE70" i="18"/>
  <c r="AN786" i="24"/>
  <c r="AL342" i="24"/>
  <c r="BB156" i="17"/>
  <c r="AL343" i="24" s="1"/>
  <c r="BA345" i="19"/>
  <c r="AK710" i="24" s="1"/>
  <c r="AK704" i="24"/>
  <c r="AQ385" i="17"/>
  <c r="BF555" i="24" s="1"/>
  <c r="AQ340" i="17"/>
  <c r="AQ329" i="17"/>
  <c r="BF500" i="24" s="1"/>
  <c r="BF495" i="24"/>
  <c r="AQ327" i="17"/>
  <c r="BF498" i="24" s="1"/>
  <c r="AQ325" i="17"/>
  <c r="AQ19" i="17"/>
  <c r="AQ330" i="17"/>
  <c r="AQ328" i="17"/>
  <c r="BF499" i="24" s="1"/>
  <c r="AQ367" i="17"/>
  <c r="BF537" i="24" s="1"/>
  <c r="BA362" i="17"/>
  <c r="BA365" i="17"/>
  <c r="AK535" i="24" s="1"/>
  <c r="AK531" i="24"/>
  <c r="BA509" i="19"/>
  <c r="BA465" i="19"/>
  <c r="BA495" i="19"/>
  <c r="BA502" i="19" s="1"/>
  <c r="BB494" i="19" s="1"/>
  <c r="BA480" i="19"/>
  <c r="BA537" i="19"/>
  <c r="BA543" i="19" s="1"/>
  <c r="BB536" i="19" s="1"/>
  <c r="BA261" i="17"/>
  <c r="AK438" i="24" s="1"/>
  <c r="BA258" i="17"/>
  <c r="BA263" i="17"/>
  <c r="BA238" i="17"/>
  <c r="AK434" i="24"/>
  <c r="BA76" i="17"/>
  <c r="BA77" i="17"/>
  <c r="AR393" i="17"/>
  <c r="BG563" i="24" s="1"/>
  <c r="AR381" i="17"/>
  <c r="BG551" i="24" s="1"/>
  <c r="BG550" i="24"/>
  <c r="AR348" i="17"/>
  <c r="BG518" i="24" s="1"/>
  <c r="AR324" i="17"/>
  <c r="AR347" i="17"/>
  <c r="BG517" i="24" s="1"/>
  <c r="AR358" i="17"/>
  <c r="BG513" i="24"/>
  <c r="AR344" i="17"/>
  <c r="AR346" i="17"/>
  <c r="BG516" i="24" s="1"/>
  <c r="AR259" i="17"/>
  <c r="BG436" i="24" s="1"/>
  <c r="BG435" i="24"/>
  <c r="AR274" i="17"/>
  <c r="BG449" i="24" s="1"/>
  <c r="BG131" i="24"/>
  <c r="BA145" i="1"/>
  <c r="BA343" i="17"/>
  <c r="BD154" i="17"/>
  <c r="BC144" i="17"/>
  <c r="AM359" i="24"/>
  <c r="AR207" i="1"/>
  <c r="BA207" i="1" s="1"/>
  <c r="AK193" i="24" s="1"/>
  <c r="BA393" i="17"/>
  <c r="AK563" i="24" s="1"/>
  <c r="AK550" i="24"/>
  <c r="BA381" i="17"/>
  <c r="AK551" i="24" s="1"/>
  <c r="AK474" i="24"/>
  <c r="BA302" i="17"/>
  <c r="AK475" i="24" s="1"/>
  <c r="BA317" i="17"/>
  <c r="AK488" i="24" s="1"/>
  <c r="BC157" i="17"/>
  <c r="AM344" i="24" s="1"/>
  <c r="BC288" i="17"/>
  <c r="BC155" i="17"/>
  <c r="AM341" i="24"/>
  <c r="BB369" i="17"/>
  <c r="AL462" i="24"/>
  <c r="BB291" i="17"/>
  <c r="AL465" i="24" s="1"/>
  <c r="BB289" i="17"/>
  <c r="BB279" i="17"/>
  <c r="BB208" i="17" l="1"/>
  <c r="AL390" i="24" s="1"/>
  <c r="AL372" i="24"/>
  <c r="BB192" i="17"/>
  <c r="BB193" i="17" s="1"/>
  <c r="AL374" i="24" s="1"/>
  <c r="AL481" i="24"/>
  <c r="BB387" i="17"/>
  <c r="BB390" i="17" s="1"/>
  <c r="AL560" i="24" s="1"/>
  <c r="BB312" i="17"/>
  <c r="AL484" i="24" s="1"/>
  <c r="BC202" i="17"/>
  <c r="AM384" i="24" s="1"/>
  <c r="BC309" i="17"/>
  <c r="BC312" i="17" s="1"/>
  <c r="AM484" i="24" s="1"/>
  <c r="AM383" i="24"/>
  <c r="BD201" i="17"/>
  <c r="BD309" i="17" s="1"/>
  <c r="BC156" i="17"/>
  <c r="AM343" i="24" s="1"/>
  <c r="AM342" i="24"/>
  <c r="AQ331" i="17"/>
  <c r="BF501" i="24"/>
  <c r="AM325" i="24"/>
  <c r="BC100" i="17"/>
  <c r="BD109" i="17"/>
  <c r="BG422" i="24"/>
  <c r="AR245" i="17"/>
  <c r="AP34" i="19"/>
  <c r="AP61" i="19"/>
  <c r="BE571" i="24"/>
  <c r="BD144" i="17"/>
  <c r="AN359" i="24"/>
  <c r="BE154" i="17"/>
  <c r="BC369" i="17"/>
  <c r="BC279" i="17"/>
  <c r="BC289" i="17"/>
  <c r="BC291" i="17"/>
  <c r="AM465" i="24" s="1"/>
  <c r="AM462" i="24"/>
  <c r="BC148" i="17"/>
  <c r="AM332" i="24" s="1"/>
  <c r="BC161" i="17"/>
  <c r="AM348" i="24" s="1"/>
  <c r="BC145" i="17"/>
  <c r="AM328" i="24"/>
  <c r="AK435" i="24"/>
  <c r="BA259" i="17"/>
  <c r="AK436" i="24" s="1"/>
  <c r="BA274" i="17"/>
  <c r="AK449" i="24" s="1"/>
  <c r="BB318" i="17"/>
  <c r="BA516" i="19"/>
  <c r="BA375" i="17"/>
  <c r="AK545" i="24" s="1"/>
  <c r="AK532" i="24"/>
  <c r="BA363" i="17"/>
  <c r="AK533" i="24" s="1"/>
  <c r="BF247" i="24"/>
  <c r="AQ20" i="17"/>
  <c r="BF248" i="24" s="1"/>
  <c r="AQ23" i="17"/>
  <c r="BF70" i="18"/>
  <c r="AO786" i="24"/>
  <c r="BE137" i="24"/>
  <c r="AQ151" i="1"/>
  <c r="AP156" i="1"/>
  <c r="BF71" i="18"/>
  <c r="AO787" i="24"/>
  <c r="BB91" i="17"/>
  <c r="AL279" i="24"/>
  <c r="BB93" i="17"/>
  <c r="AL282" i="24" s="1"/>
  <c r="BD632" i="24"/>
  <c r="AO137" i="19"/>
  <c r="BD656" i="24" s="1"/>
  <c r="AO122" i="19"/>
  <c r="AO94" i="19" s="1"/>
  <c r="AO281" i="19"/>
  <c r="BD693" i="24" s="1"/>
  <c r="AO211" i="19"/>
  <c r="BD675" i="24" s="1"/>
  <c r="BF58" i="18"/>
  <c r="AO774" i="24"/>
  <c r="BF50" i="18"/>
  <c r="BE222" i="17"/>
  <c r="AO766" i="24"/>
  <c r="BC90" i="17"/>
  <c r="AM300" i="24"/>
  <c r="BC112" i="17"/>
  <c r="AM303" i="24" s="1"/>
  <c r="BC110" i="17"/>
  <c r="BC266" i="17"/>
  <c r="BC351" i="17" s="1"/>
  <c r="AO773" i="24"/>
  <c r="BF57" i="18"/>
  <c r="BE47" i="18"/>
  <c r="AR330" i="17"/>
  <c r="AR327" i="17"/>
  <c r="BG498" i="24" s="1"/>
  <c r="AR328" i="17"/>
  <c r="BG499" i="24" s="1"/>
  <c r="AR340" i="17"/>
  <c r="BG510" i="24" s="1"/>
  <c r="BG495" i="24"/>
  <c r="AR325" i="17"/>
  <c r="AR19" i="17"/>
  <c r="BA19" i="17" s="1"/>
  <c r="AR329" i="17"/>
  <c r="BG500" i="24" s="1"/>
  <c r="AR385" i="17"/>
  <c r="BG555" i="24" s="1"/>
  <c r="AR367" i="17"/>
  <c r="BG537" i="24" s="1"/>
  <c r="AK440" i="24"/>
  <c r="BA264" i="17"/>
  <c r="AQ203" i="19"/>
  <c r="AQ393" i="19"/>
  <c r="AQ129" i="19"/>
  <c r="BF10" i="24"/>
  <c r="AQ338" i="19"/>
  <c r="AQ346" i="19" s="1"/>
  <c r="BF711" i="24" s="1"/>
  <c r="AQ10" i="19"/>
  <c r="AQ92" i="19"/>
  <c r="J10" i="25"/>
  <c r="J35" i="25" s="1"/>
  <c r="AQ273" i="19"/>
  <c r="AO34" i="19"/>
  <c r="AO61" i="19"/>
  <c r="BD571" i="24"/>
  <c r="BD141" i="17"/>
  <c r="AN763" i="24"/>
  <c r="BA184" i="1"/>
  <c r="AK131" i="24"/>
  <c r="BB361" i="17"/>
  <c r="BB280" i="17"/>
  <c r="BB283" i="17"/>
  <c r="AL458" i="24" s="1"/>
  <c r="AL454" i="24"/>
  <c r="BB285" i="17"/>
  <c r="BB370" i="17"/>
  <c r="BB372" i="17"/>
  <c r="AL542" i="24" s="1"/>
  <c r="AL539" i="24"/>
  <c r="BD157" i="17"/>
  <c r="AN344" i="24" s="1"/>
  <c r="BD288" i="17"/>
  <c r="BD155" i="17"/>
  <c r="AN341" i="24"/>
  <c r="AR349" i="17"/>
  <c r="BG519" i="24" s="1"/>
  <c r="BG528" i="24"/>
  <c r="BA358" i="17"/>
  <c r="AK528" i="24" s="1"/>
  <c r="BA488" i="19"/>
  <c r="BF496" i="24"/>
  <c r="AQ326" i="17"/>
  <c r="BF497" i="24" s="1"/>
  <c r="AQ339" i="17"/>
  <c r="BF509" i="24" s="1"/>
  <c r="BF510" i="24"/>
  <c r="BF69" i="18"/>
  <c r="AO785" i="24"/>
  <c r="AO784" i="24"/>
  <c r="BF68" i="18"/>
  <c r="BE51" i="18"/>
  <c r="AK258" i="24"/>
  <c r="AR253" i="17"/>
  <c r="BG430" i="24" s="1"/>
  <c r="BG417" i="24"/>
  <c r="AR240" i="17"/>
  <c r="BG418" i="24" s="1"/>
  <c r="BB111" i="17"/>
  <c r="AL302" i="24" s="1"/>
  <c r="AL301" i="24"/>
  <c r="BE632" i="24"/>
  <c r="AP122" i="19"/>
  <c r="BE642" i="24" s="1"/>
  <c r="AP211" i="19"/>
  <c r="BE675" i="24" s="1"/>
  <c r="AP281" i="19"/>
  <c r="BE693" i="24" s="1"/>
  <c r="AP137" i="19"/>
  <c r="BE656" i="24" s="1"/>
  <c r="AN401" i="24"/>
  <c r="AO775" i="24"/>
  <c r="BF59" i="18"/>
  <c r="BB101" i="17"/>
  <c r="AL289" i="24"/>
  <c r="BB104" i="17"/>
  <c r="AL293" i="24" s="1"/>
  <c r="BB83" i="17"/>
  <c r="BB116" i="17"/>
  <c r="AL482" i="24"/>
  <c r="BB311" i="17"/>
  <c r="AL483" i="24" s="1"/>
  <c r="AL557" i="24"/>
  <c r="BG514" i="24"/>
  <c r="AR345" i="17"/>
  <c r="BG515" i="24" s="1"/>
  <c r="AR357" i="17"/>
  <c r="BG527" i="24" s="1"/>
  <c r="BA473" i="19"/>
  <c r="AL329" i="24"/>
  <c r="BB146" i="17"/>
  <c r="AL330" i="24" s="1"/>
  <c r="BB160" i="17"/>
  <c r="AL347" i="24" s="1"/>
  <c r="BB269" i="17"/>
  <c r="AL445" i="24" s="1"/>
  <c r="BB247" i="17"/>
  <c r="AL442" i="24"/>
  <c r="BB267" i="17"/>
  <c r="BB290" i="17"/>
  <c r="AL464" i="24" s="1"/>
  <c r="AL463" i="24"/>
  <c r="BG193" i="24"/>
  <c r="BA324" i="17"/>
  <c r="BA344" i="17"/>
  <c r="AK513" i="24"/>
  <c r="BA347" i="17"/>
  <c r="AK517" i="24" s="1"/>
  <c r="BA239" i="17"/>
  <c r="AK416" i="24"/>
  <c r="BA244" i="17"/>
  <c r="BA242" i="17"/>
  <c r="AK420" i="24" s="1"/>
  <c r="BA254" i="17"/>
  <c r="AK431" i="24" s="1"/>
  <c r="AN767" i="24"/>
  <c r="BD232" i="17"/>
  <c r="AN410" i="24" s="1"/>
  <c r="BG616" i="24"/>
  <c r="AR60" i="19"/>
  <c r="BG611" i="24" s="1"/>
  <c r="AR216" i="1"/>
  <c r="AR68" i="19"/>
  <c r="BG617" i="24" s="1"/>
  <c r="AR70" i="19"/>
  <c r="BG619" i="24" s="1"/>
  <c r="BD142" i="24"/>
  <c r="AO765" i="24"/>
  <c r="BE187" i="17"/>
  <c r="AO368" i="24" s="1"/>
  <c r="BF49" i="18"/>
  <c r="BG244" i="24"/>
  <c r="AR11" i="1"/>
  <c r="AR16" i="17"/>
  <c r="BG245" i="24" s="1"/>
  <c r="BA15" i="17"/>
  <c r="BG574" i="24"/>
  <c r="BA18" i="19"/>
  <c r="BB351" i="17"/>
  <c r="BA399" i="19"/>
  <c r="BA105" i="19"/>
  <c r="BA106" i="19"/>
  <c r="BF202" i="24"/>
  <c r="AQ93" i="1"/>
  <c r="BF79" i="24" s="1"/>
  <c r="AQ221" i="1"/>
  <c r="BF207" i="24" s="1"/>
  <c r="AQ243" i="1"/>
  <c r="BF229" i="24" s="1"/>
  <c r="BA216" i="1"/>
  <c r="BC191" i="17"/>
  <c r="BE177" i="17"/>
  <c r="BF48" i="18"/>
  <c r="AO764" i="24"/>
  <c r="BC387" i="17" l="1"/>
  <c r="BC390" i="17" s="1"/>
  <c r="AM560" i="24" s="1"/>
  <c r="AL373" i="24"/>
  <c r="BB207" i="17"/>
  <c r="AL389" i="24" s="1"/>
  <c r="BB388" i="17"/>
  <c r="BB389" i="17" s="1"/>
  <c r="AL559" i="24" s="1"/>
  <c r="AM481" i="24"/>
  <c r="AN383" i="24"/>
  <c r="BA340" i="17"/>
  <c r="AK510" i="24" s="1"/>
  <c r="BD202" i="17"/>
  <c r="AN384" i="24" s="1"/>
  <c r="BE201" i="17"/>
  <c r="BE309" i="17" s="1"/>
  <c r="BA25" i="17"/>
  <c r="BA30" i="17" s="1"/>
  <c r="BA20" i="17"/>
  <c r="AK247" i="24"/>
  <c r="AO22" i="17"/>
  <c r="AP22" i="17"/>
  <c r="AQ22" i="17"/>
  <c r="AK244" i="24"/>
  <c r="BA16" i="17"/>
  <c r="BF187" i="17"/>
  <c r="AP368" i="24" s="1"/>
  <c r="BG49" i="18"/>
  <c r="AP765" i="24"/>
  <c r="BA253" i="17"/>
  <c r="AK430" i="24" s="1"/>
  <c r="BA240" i="17"/>
  <c r="AK418" i="24" s="1"/>
  <c r="AK417" i="24"/>
  <c r="AL307" i="24"/>
  <c r="BB275" i="17"/>
  <c r="AM557" i="24"/>
  <c r="AQ61" i="19"/>
  <c r="BF571" i="24"/>
  <c r="AQ34" i="19"/>
  <c r="AR339" i="17"/>
  <c r="BG509" i="24" s="1"/>
  <c r="BG496" i="24"/>
  <c r="AR326" i="17"/>
  <c r="BG497" i="24" s="1"/>
  <c r="BC372" i="17"/>
  <c r="AM542" i="24" s="1"/>
  <c r="BC370" i="17"/>
  <c r="AM539" i="24"/>
  <c r="BF154" i="17"/>
  <c r="AO359" i="24"/>
  <c r="BE144" i="17"/>
  <c r="BA467" i="19"/>
  <c r="BB84" i="17"/>
  <c r="BB8" i="17"/>
  <c r="AL272" i="24"/>
  <c r="BB87" i="17"/>
  <c r="AL276" i="24" s="1"/>
  <c r="BB151" i="17"/>
  <c r="AL334" i="24" s="1"/>
  <c r="BB198" i="17"/>
  <c r="AL378" i="24" s="1"/>
  <c r="AP775" i="24"/>
  <c r="BG59" i="18"/>
  <c r="BE232" i="17"/>
  <c r="AO410" i="24" s="1"/>
  <c r="AO767" i="24"/>
  <c r="AP785" i="24"/>
  <c r="BG69" i="18"/>
  <c r="AN342" i="24"/>
  <c r="BD156" i="17"/>
  <c r="AN343" i="24" s="1"/>
  <c r="BG501" i="24"/>
  <c r="AR331" i="17"/>
  <c r="AM521" i="24"/>
  <c r="BC354" i="17"/>
  <c r="AM524" i="24" s="1"/>
  <c r="BF222" i="17"/>
  <c r="AP766" i="24"/>
  <c r="BG50" i="18"/>
  <c r="BE142" i="24"/>
  <c r="BG70" i="18"/>
  <c r="AP786" i="24"/>
  <c r="BC146" i="17"/>
  <c r="AM330" i="24" s="1"/>
  <c r="BC160" i="17"/>
  <c r="AM347" i="24" s="1"/>
  <c r="AM329" i="24"/>
  <c r="BE288" i="17"/>
  <c r="BE155" i="17"/>
  <c r="AO341" i="24"/>
  <c r="BE157" i="17"/>
  <c r="AO344" i="24" s="1"/>
  <c r="BD110" i="17"/>
  <c r="BD90" i="17"/>
  <c r="BD112" i="17"/>
  <c r="AN303" i="24" s="1"/>
  <c r="AN300" i="24"/>
  <c r="BD266" i="17"/>
  <c r="BD351" i="17" s="1"/>
  <c r="AP764" i="24"/>
  <c r="BF177" i="17"/>
  <c r="BG48" i="18"/>
  <c r="BA397" i="19"/>
  <c r="AK574" i="24"/>
  <c r="AL290" i="24"/>
  <c r="BB115" i="17"/>
  <c r="AL306" i="24" s="1"/>
  <c r="BB102" i="17"/>
  <c r="AL291" i="24" s="1"/>
  <c r="AN325" i="24"/>
  <c r="BD100" i="17"/>
  <c r="BE109" i="17"/>
  <c r="AO401" i="24"/>
  <c r="BD387" i="17"/>
  <c r="AN481" i="24"/>
  <c r="BD312" i="17"/>
  <c r="AN484" i="24" s="1"/>
  <c r="BB250" i="17"/>
  <c r="AL427" i="24" s="1"/>
  <c r="BB248" i="17"/>
  <c r="AL424" i="24"/>
  <c r="AP784" i="24"/>
  <c r="BG68" i="18"/>
  <c r="BF51" i="18"/>
  <c r="BD369" i="17"/>
  <c r="AN462" i="24"/>
  <c r="BD279" i="17"/>
  <c r="BD289" i="17"/>
  <c r="BD291" i="17"/>
  <c r="AN465" i="24" s="1"/>
  <c r="AL540" i="24"/>
  <c r="BB371" i="17"/>
  <c r="AL541" i="24" s="1"/>
  <c r="AL455" i="24"/>
  <c r="BB296" i="17"/>
  <c r="AL469" i="24" s="1"/>
  <c r="BB281" i="17"/>
  <c r="AL456" i="24" s="1"/>
  <c r="BB184" i="1"/>
  <c r="AK170" i="24"/>
  <c r="AO763" i="24"/>
  <c r="BE141" i="17"/>
  <c r="BC247" i="17"/>
  <c r="AM442" i="24"/>
  <c r="BC269" i="17"/>
  <c r="AM445" i="24" s="1"/>
  <c r="AM279" i="24"/>
  <c r="BC93" i="17"/>
  <c r="AM282" i="24" s="1"/>
  <c r="BC91" i="17"/>
  <c r="BB92" i="17"/>
  <c r="AL281" i="24" s="1"/>
  <c r="AL280" i="24"/>
  <c r="BB11" i="17"/>
  <c r="BF137" i="24"/>
  <c r="AR151" i="1"/>
  <c r="AQ156" i="1"/>
  <c r="AL489" i="24"/>
  <c r="BB300" i="17"/>
  <c r="AM463" i="24"/>
  <c r="BC290" i="17"/>
  <c r="AM464" i="24" s="1"/>
  <c r="BC101" i="17"/>
  <c r="AM289" i="24"/>
  <c r="BC83" i="17"/>
  <c r="BC97" i="17" s="1"/>
  <c r="AM286" i="24" s="1"/>
  <c r="BC116" i="17"/>
  <c r="BC104" i="17"/>
  <c r="AM293" i="24" s="1"/>
  <c r="BA349" i="17"/>
  <c r="AK519" i="24" s="1"/>
  <c r="AK495" i="24"/>
  <c r="BA330" i="17"/>
  <c r="BA328" i="17"/>
  <c r="AK499" i="24" s="1"/>
  <c r="BA325" i="17"/>
  <c r="BA385" i="17"/>
  <c r="AK555" i="24" s="1"/>
  <c r="BA367" i="17"/>
  <c r="AK537" i="24" s="1"/>
  <c r="BB268" i="17"/>
  <c r="AL444" i="24" s="1"/>
  <c r="AL443" i="24"/>
  <c r="BA482" i="19"/>
  <c r="BD634" i="24"/>
  <c r="AO98" i="19"/>
  <c r="BD638" i="24" s="1"/>
  <c r="AO95" i="19"/>
  <c r="BD635" i="24" s="1"/>
  <c r="AO13" i="1"/>
  <c r="AO99" i="19"/>
  <c r="BD639" i="24" s="1"/>
  <c r="AO97" i="19"/>
  <c r="BD637" i="24" s="1"/>
  <c r="AO19" i="19"/>
  <c r="AO96" i="19"/>
  <c r="BD636" i="24" s="1"/>
  <c r="AO100" i="19"/>
  <c r="BD640" i="24" s="1"/>
  <c r="BG71" i="18"/>
  <c r="AP787" i="24"/>
  <c r="AM372" i="24"/>
  <c r="BC208" i="17"/>
  <c r="BC195" i="17"/>
  <c r="AM376" i="24" s="1"/>
  <c r="BC192" i="17"/>
  <c r="BC198" i="17"/>
  <c r="AM378" i="24" s="1"/>
  <c r="AR12" i="1"/>
  <c r="BG8" i="24"/>
  <c r="BA11" i="1"/>
  <c r="BA245" i="17"/>
  <c r="AK422" i="24"/>
  <c r="AK202" i="24"/>
  <c r="BA221" i="1"/>
  <c r="AK207" i="24" s="1"/>
  <c r="BA243" i="1"/>
  <c r="AK229" i="24" s="1"/>
  <c r="BA67" i="19"/>
  <c r="V16" i="12"/>
  <c r="N881" i="24" s="1"/>
  <c r="BA93" i="1"/>
  <c r="AK79" i="24" s="1"/>
  <c r="BB354" i="17"/>
  <c r="AL524" i="24" s="1"/>
  <c r="BB352" i="17"/>
  <c r="BB333" i="17"/>
  <c r="AL521" i="24"/>
  <c r="AR221" i="1"/>
  <c r="BG207" i="24" s="1"/>
  <c r="AR93" i="1"/>
  <c r="BG79" i="24" s="1"/>
  <c r="BG202" i="24"/>
  <c r="AR243" i="1"/>
  <c r="BG229" i="24" s="1"/>
  <c r="BA345" i="17"/>
  <c r="AK515" i="24" s="1"/>
  <c r="AK514" i="24"/>
  <c r="BA357" i="17"/>
  <c r="AK527" i="24" s="1"/>
  <c r="BB106" i="17"/>
  <c r="AL295" i="24" s="1"/>
  <c r="BD191" i="17"/>
  <c r="AP94" i="19"/>
  <c r="BB286" i="17"/>
  <c r="AL461" i="24" s="1"/>
  <c r="AL460" i="24"/>
  <c r="AL531" i="24"/>
  <c r="BB365" i="17"/>
  <c r="AL535" i="24" s="1"/>
  <c r="BB376" i="17"/>
  <c r="AL546" i="24" s="1"/>
  <c r="BB362" i="17"/>
  <c r="BF632" i="24"/>
  <c r="AQ122" i="19"/>
  <c r="AQ211" i="19"/>
  <c r="BF675" i="24" s="1"/>
  <c r="AQ281" i="19"/>
  <c r="BF693" i="24" s="1"/>
  <c r="AQ137" i="19"/>
  <c r="BF656" i="24" s="1"/>
  <c r="AR23" i="17"/>
  <c r="AR20" i="17"/>
  <c r="BG248" i="24" s="1"/>
  <c r="BG247" i="24"/>
  <c r="AR22" i="17"/>
  <c r="BF47" i="18"/>
  <c r="AP773" i="24"/>
  <c r="BG57" i="18"/>
  <c r="BC111" i="17"/>
  <c r="AM302" i="24" s="1"/>
  <c r="AM301" i="24"/>
  <c r="AP774" i="24"/>
  <c r="BG58" i="18"/>
  <c r="BD642" i="24"/>
  <c r="BB97" i="17"/>
  <c r="AL286" i="24" s="1"/>
  <c r="BA511" i="19"/>
  <c r="BC361" i="17"/>
  <c r="BC283" i="17"/>
  <c r="AM458" i="24" s="1"/>
  <c r="BC285" i="17"/>
  <c r="BC280" i="17"/>
  <c r="AM454" i="24"/>
  <c r="AN328" i="24"/>
  <c r="BD145" i="17"/>
  <c r="BD161" i="17"/>
  <c r="AN348" i="24" s="1"/>
  <c r="BD148" i="17"/>
  <c r="AN332" i="24" s="1"/>
  <c r="BC333" i="17" l="1"/>
  <c r="AL558" i="24"/>
  <c r="AO383" i="24"/>
  <c r="BE191" i="17"/>
  <c r="BE195" i="17" s="1"/>
  <c r="AO376" i="24" s="1"/>
  <c r="BF201" i="17"/>
  <c r="AP383" i="24" s="1"/>
  <c r="BD11" i="24"/>
  <c r="AO160" i="1"/>
  <c r="AO14" i="1"/>
  <c r="BC115" i="17"/>
  <c r="AM306" i="24" s="1"/>
  <c r="BC102" i="17"/>
  <c r="AM291" i="24" s="1"/>
  <c r="AM290" i="24"/>
  <c r="BD361" i="17"/>
  <c r="BD280" i="17"/>
  <c r="BD283" i="17"/>
  <c r="AN458" i="24" s="1"/>
  <c r="AN454" i="24"/>
  <c r="BD285" i="17"/>
  <c r="AN289" i="24"/>
  <c r="BD83" i="17"/>
  <c r="BD97" i="17" s="1"/>
  <c r="AN286" i="24" s="1"/>
  <c r="BD104" i="17"/>
  <c r="AN293" i="24" s="1"/>
  <c r="BD116" i="17"/>
  <c r="BD101" i="17"/>
  <c r="BD106" i="17"/>
  <c r="AN295" i="24" s="1"/>
  <c r="BD333" i="17"/>
  <c r="BD354" i="17"/>
  <c r="AN524" i="24" s="1"/>
  <c r="AN521" i="24"/>
  <c r="BE156" i="17"/>
  <c r="AO343" i="24" s="1"/>
  <c r="AO342" i="24"/>
  <c r="BC365" i="17"/>
  <c r="AM535" i="24" s="1"/>
  <c r="AM531" i="24"/>
  <c r="BC376" i="17"/>
  <c r="AM546" i="24" s="1"/>
  <c r="BC362" i="17"/>
  <c r="AL532" i="24"/>
  <c r="BB363" i="17"/>
  <c r="AL533" i="24" s="1"/>
  <c r="BB375" i="17"/>
  <c r="AL545" i="24" s="1"/>
  <c r="AR273" i="19"/>
  <c r="AR92" i="19"/>
  <c r="AR393" i="19"/>
  <c r="AR203" i="19"/>
  <c r="BG10" i="24"/>
  <c r="AR338" i="19"/>
  <c r="AR346" i="19" s="1"/>
  <c r="BG711" i="24" s="1"/>
  <c r="K10" i="25"/>
  <c r="K35" i="25" s="1"/>
  <c r="AR129" i="19"/>
  <c r="AR10" i="19"/>
  <c r="BH71" i="18"/>
  <c r="AQ787" i="24"/>
  <c r="BD575" i="24"/>
  <c r="AO17" i="1"/>
  <c r="AO18" i="1" s="1"/>
  <c r="AO19" i="1" s="1"/>
  <c r="BD14" i="24" s="1"/>
  <c r="AO23" i="19"/>
  <c r="BD579" i="24" s="1"/>
  <c r="AO25" i="19"/>
  <c r="AO26" i="19" s="1"/>
  <c r="AO27" i="19" s="1"/>
  <c r="BA489" i="19"/>
  <c r="BA487" i="19"/>
  <c r="BB479" i="19" s="1"/>
  <c r="BA339" i="17"/>
  <c r="AK509" i="24" s="1"/>
  <c r="AK496" i="24"/>
  <c r="BA326" i="17"/>
  <c r="AK497" i="24" s="1"/>
  <c r="AM307" i="24"/>
  <c r="BC275" i="17"/>
  <c r="BF142" i="24"/>
  <c r="AO325" i="24"/>
  <c r="BE100" i="17"/>
  <c r="BF109" i="17"/>
  <c r="AL425" i="24"/>
  <c r="BB249" i="17"/>
  <c r="AL426" i="24" s="1"/>
  <c r="BH48" i="18"/>
  <c r="AQ764" i="24"/>
  <c r="BG177" i="17"/>
  <c r="BD269" i="17"/>
  <c r="AN445" i="24" s="1"/>
  <c r="AN442" i="24"/>
  <c r="BD247" i="17"/>
  <c r="BD111" i="17"/>
  <c r="AN302" i="24" s="1"/>
  <c r="AN301" i="24"/>
  <c r="BE369" i="17"/>
  <c r="AO462" i="24"/>
  <c r="BE289" i="17"/>
  <c r="BE279" i="17"/>
  <c r="BE291" i="17"/>
  <c r="AO465" i="24" s="1"/>
  <c r="AP401" i="24"/>
  <c r="BB85" i="17"/>
  <c r="AL274" i="24" s="1"/>
  <c r="AL273" i="24"/>
  <c r="BB96" i="17"/>
  <c r="AL285" i="24" s="1"/>
  <c r="BE148" i="17"/>
  <c r="AO332" i="24" s="1"/>
  <c r="BE145" i="17"/>
  <c r="BE161" i="17"/>
  <c r="AO348" i="24" s="1"/>
  <c r="AO328" i="24"/>
  <c r="AM540" i="24"/>
  <c r="BC371" i="17"/>
  <c r="AM541" i="24" s="1"/>
  <c r="AK245" i="24"/>
  <c r="BA17" i="17"/>
  <c r="BH58" i="18"/>
  <c r="AQ774" i="24"/>
  <c r="BB118" i="17"/>
  <c r="BB353" i="17"/>
  <c r="AL523" i="24" s="1"/>
  <c r="AL522" i="24"/>
  <c r="BC207" i="17"/>
  <c r="AM389" i="24" s="1"/>
  <c r="AM373" i="24"/>
  <c r="BC193" i="17"/>
  <c r="AM374" i="24" s="1"/>
  <c r="BC184" i="1"/>
  <c r="AL170" i="24"/>
  <c r="AQ784" i="24"/>
  <c r="BG51" i="18"/>
  <c r="BH68" i="18"/>
  <c r="BB75" i="17"/>
  <c r="BB68" i="17"/>
  <c r="BB10" i="1"/>
  <c r="BB59" i="17"/>
  <c r="W31" i="12"/>
  <c r="O896" i="24" s="1"/>
  <c r="BB10" i="17"/>
  <c r="BB9" i="17"/>
  <c r="AL240" i="24"/>
  <c r="BC281" i="17"/>
  <c r="AM456" i="24" s="1"/>
  <c r="AM455" i="24"/>
  <c r="BC296" i="17"/>
  <c r="AM469" i="24" s="1"/>
  <c r="AP763" i="24"/>
  <c r="BF141" i="17"/>
  <c r="AQ94" i="19"/>
  <c r="BF642" i="24"/>
  <c r="BE634" i="24"/>
  <c r="AP95" i="19"/>
  <c r="BE635" i="24" s="1"/>
  <c r="AP97" i="19"/>
  <c r="BE637" i="24" s="1"/>
  <c r="AP100" i="19"/>
  <c r="BE640" i="24" s="1"/>
  <c r="AP99" i="19"/>
  <c r="BE639" i="24" s="1"/>
  <c r="AP13" i="1"/>
  <c r="AP19" i="19"/>
  <c r="AP98" i="19"/>
  <c r="BE638" i="24" s="1"/>
  <c r="AP96" i="19"/>
  <c r="BE636" i="24" s="1"/>
  <c r="AK8" i="24"/>
  <c r="BA12" i="1"/>
  <c r="BC318" i="17"/>
  <c r="AM390" i="24"/>
  <c r="BC84" i="17"/>
  <c r="BC8" i="17"/>
  <c r="BC87" i="17"/>
  <c r="AM276" i="24" s="1"/>
  <c r="AM272" i="24"/>
  <c r="BC151" i="17"/>
  <c r="AM334" i="24" s="1"/>
  <c r="AR156" i="1"/>
  <c r="BG137" i="24"/>
  <c r="BA151" i="1"/>
  <c r="AN539" i="24"/>
  <c r="BD372" i="17"/>
  <c r="AN542" i="24" s="1"/>
  <c r="BD370" i="17"/>
  <c r="AP359" i="24"/>
  <c r="BF144" i="17"/>
  <c r="BG154" i="17"/>
  <c r="AQ786" i="24"/>
  <c r="BH70" i="18"/>
  <c r="AM503" i="24"/>
  <c r="BC336" i="17"/>
  <c r="AM506" i="24" s="1"/>
  <c r="AQ785" i="24"/>
  <c r="BH69" i="18"/>
  <c r="BH59" i="18"/>
  <c r="AQ775" i="24"/>
  <c r="AQ765" i="24"/>
  <c r="BG187" i="17"/>
  <c r="AQ368" i="24" s="1"/>
  <c r="BH49" i="18"/>
  <c r="AK248" i="24"/>
  <c r="BH57" i="18"/>
  <c r="AQ773" i="24"/>
  <c r="BG47" i="18"/>
  <c r="AK616" i="24"/>
  <c r="BA69" i="19"/>
  <c r="BA524" i="19"/>
  <c r="BA60" i="19"/>
  <c r="AK611" i="24" s="1"/>
  <c r="BA68" i="19"/>
  <c r="AK617" i="24" s="1"/>
  <c r="BA70" i="19"/>
  <c r="AK619" i="24" s="1"/>
  <c r="BE387" i="17"/>
  <c r="BE312" i="17"/>
  <c r="AO484" i="24" s="1"/>
  <c r="AO481" i="24"/>
  <c r="BB12" i="17"/>
  <c r="AL242" i="24"/>
  <c r="BD91" i="17"/>
  <c r="BD93" i="17"/>
  <c r="AN282" i="24" s="1"/>
  <c r="AN279" i="24"/>
  <c r="AL450" i="24"/>
  <c r="BB257" i="17"/>
  <c r="BD160" i="17"/>
  <c r="AN347" i="24" s="1"/>
  <c r="AN329" i="24"/>
  <c r="BD146" i="17"/>
  <c r="AN330" i="24" s="1"/>
  <c r="BC286" i="17"/>
  <c r="AM461" i="24" s="1"/>
  <c r="AM460" i="24"/>
  <c r="BA517" i="19"/>
  <c r="BA515" i="19"/>
  <c r="BB508" i="19" s="1"/>
  <c r="AN372" i="24"/>
  <c r="BD192" i="17"/>
  <c r="BD208" i="17"/>
  <c r="BD195" i="17"/>
  <c r="AN376" i="24" s="1"/>
  <c r="BB336" i="17"/>
  <c r="AL506" i="24" s="1"/>
  <c r="AL503" i="24"/>
  <c r="BB334" i="17"/>
  <c r="BE202" i="17"/>
  <c r="AO384" i="24" s="1"/>
  <c r="BA331" i="17"/>
  <c r="AK501" i="24"/>
  <c r="BC106" i="17"/>
  <c r="AM295" i="24" s="1"/>
  <c r="BB304" i="17"/>
  <c r="AL477" i="24" s="1"/>
  <c r="AL473" i="24"/>
  <c r="BB301" i="17"/>
  <c r="BB306" i="17"/>
  <c r="BB379" i="17"/>
  <c r="BC310" i="17"/>
  <c r="BC11" i="17"/>
  <c r="BC92" i="17"/>
  <c r="AM281" i="24" s="1"/>
  <c r="AM280" i="24"/>
  <c r="BC250" i="17"/>
  <c r="AM427" i="24" s="1"/>
  <c r="AM424" i="24"/>
  <c r="BD290" i="17"/>
  <c r="AN464" i="24" s="1"/>
  <c r="AN463" i="24"/>
  <c r="AP767" i="24"/>
  <c r="BF232" i="17"/>
  <c r="AP410" i="24" s="1"/>
  <c r="BD390" i="17"/>
  <c r="AN560" i="24" s="1"/>
  <c r="AN557" i="24"/>
  <c r="BE110" i="17"/>
  <c r="BE90" i="17"/>
  <c r="BE112" i="17"/>
  <c r="AO303" i="24" s="1"/>
  <c r="AO300" i="24"/>
  <c r="BE266" i="17"/>
  <c r="BE351" i="17" s="1"/>
  <c r="BH50" i="18"/>
  <c r="AQ766" i="24"/>
  <c r="BG222" i="17"/>
  <c r="BA474" i="19"/>
  <c r="BA472" i="19"/>
  <c r="BB464" i="19" s="1"/>
  <c r="BF288" i="17"/>
  <c r="BF155" i="17"/>
  <c r="AP341" i="24"/>
  <c r="BF157" i="17"/>
  <c r="AP344" i="24" s="1"/>
  <c r="BA32" i="17"/>
  <c r="BA33" i="17"/>
  <c r="BA31" i="17"/>
  <c r="BA26" i="17"/>
  <c r="BA27" i="17"/>
  <c r="AO372" i="24" l="1"/>
  <c r="BE192" i="17"/>
  <c r="AO373" i="24" s="1"/>
  <c r="BE208" i="17"/>
  <c r="BE318" i="17" s="1"/>
  <c r="BF202" i="17"/>
  <c r="AP384" i="24" s="1"/>
  <c r="BF309" i="17"/>
  <c r="BF312" i="17" s="1"/>
  <c r="AP484" i="24" s="1"/>
  <c r="BD198" i="17"/>
  <c r="AN378" i="24" s="1"/>
  <c r="AR766" i="24"/>
  <c r="BH222" i="17"/>
  <c r="BI50" i="18"/>
  <c r="BA156" i="1"/>
  <c r="AK137" i="24"/>
  <c r="BE11" i="24"/>
  <c r="AP160" i="1"/>
  <c r="AP14" i="1"/>
  <c r="AQ767" i="24"/>
  <c r="BG232" i="17"/>
  <c r="AQ410" i="24" s="1"/>
  <c r="BE160" i="17"/>
  <c r="AO347" i="24" s="1"/>
  <c r="AO329" i="24"/>
  <c r="BE146" i="17"/>
  <c r="AO330" i="24" s="1"/>
  <c r="BD250" i="17"/>
  <c r="AN427" i="24" s="1"/>
  <c r="AN424" i="24"/>
  <c r="BD102" i="17"/>
  <c r="AN291" i="24" s="1"/>
  <c r="BD115" i="17"/>
  <c r="AN306" i="24" s="1"/>
  <c r="AN290" i="24"/>
  <c r="BD281" i="17"/>
  <c r="AN456" i="24" s="1"/>
  <c r="BD296" i="17"/>
  <c r="AN469" i="24" s="1"/>
  <c r="AN455" i="24"/>
  <c r="BE333" i="17"/>
  <c r="AO521" i="24"/>
  <c r="BE354" i="17"/>
  <c r="AO524" i="24" s="1"/>
  <c r="BB380" i="17"/>
  <c r="AL549" i="24"/>
  <c r="BB394" i="17"/>
  <c r="AL564" i="24" s="1"/>
  <c r="BB383" i="17"/>
  <c r="AL553" i="24" s="1"/>
  <c r="BC388" i="17"/>
  <c r="BD193" i="17"/>
  <c r="AN374" i="24" s="1"/>
  <c r="AN373" i="24"/>
  <c r="BD207" i="17"/>
  <c r="AN389" i="24" s="1"/>
  <c r="AL434" i="24"/>
  <c r="BB258" i="17"/>
  <c r="BB261" i="17"/>
  <c r="AL438" i="24" s="1"/>
  <c r="BB263" i="17"/>
  <c r="BB238" i="17"/>
  <c r="BB343" i="17"/>
  <c r="BC267" i="17"/>
  <c r="AQ763" i="24"/>
  <c r="BG141" i="17"/>
  <c r="AR765" i="24"/>
  <c r="BH187" i="17"/>
  <c r="AR368" i="24" s="1"/>
  <c r="BI49" i="18"/>
  <c r="AR775" i="24"/>
  <c r="BI59" i="18"/>
  <c r="AS775" i="24" s="1"/>
  <c r="BG155" i="17"/>
  <c r="AQ341" i="24"/>
  <c r="BG157" i="17"/>
  <c r="AQ344" i="24" s="1"/>
  <c r="BG288" i="17"/>
  <c r="AM489" i="24"/>
  <c r="BC300" i="17"/>
  <c r="BB70" i="17"/>
  <c r="AL267" i="24" s="1"/>
  <c r="AL265" i="24"/>
  <c r="BB69" i="17"/>
  <c r="AL266" i="24" s="1"/>
  <c r="BF191" i="17"/>
  <c r="BE361" i="17"/>
  <c r="BE283" i="17"/>
  <c r="AO458" i="24" s="1"/>
  <c r="BE280" i="17"/>
  <c r="BE285" i="17"/>
  <c r="AO454" i="24"/>
  <c r="BI71" i="18"/>
  <c r="AS787" i="24" s="1"/>
  <c r="AR787" i="24"/>
  <c r="AN503" i="24"/>
  <c r="BD336" i="17"/>
  <c r="AN506" i="24" s="1"/>
  <c r="AN307" i="24"/>
  <c r="BD275" i="17"/>
  <c r="AN460" i="24"/>
  <c r="BD286" i="17"/>
  <c r="AN461" i="24" s="1"/>
  <c r="BD365" i="17"/>
  <c r="AN535" i="24" s="1"/>
  <c r="BD362" i="17"/>
  <c r="AN531" i="24"/>
  <c r="BD376" i="17"/>
  <c r="AN546" i="24" s="1"/>
  <c r="BD12" i="24"/>
  <c r="AO29" i="1"/>
  <c r="AO15" i="1"/>
  <c r="BD13" i="24" s="1"/>
  <c r="AO33" i="1"/>
  <c r="BF387" i="17"/>
  <c r="AP325" i="24"/>
  <c r="BF100" i="17"/>
  <c r="BG109" i="17"/>
  <c r="AO539" i="24"/>
  <c r="BE370" i="17"/>
  <c r="BE372" i="17"/>
  <c r="AO542" i="24" s="1"/>
  <c r="BC375" i="17"/>
  <c r="AM545" i="24" s="1"/>
  <c r="AM532" i="24"/>
  <c r="BC363" i="17"/>
  <c r="AM533" i="24" s="1"/>
  <c r="BE91" i="17"/>
  <c r="BE93" i="17"/>
  <c r="AO282" i="24" s="1"/>
  <c r="AO279" i="24"/>
  <c r="AQ401" i="24"/>
  <c r="AO301" i="24"/>
  <c r="BE111" i="17"/>
  <c r="AO302" i="24" s="1"/>
  <c r="BB307" i="17"/>
  <c r="AL480" i="24" s="1"/>
  <c r="AL479" i="24"/>
  <c r="AL504" i="24"/>
  <c r="BB21" i="17"/>
  <c r="BB335" i="17"/>
  <c r="AL505" i="24" s="1"/>
  <c r="BE390" i="17"/>
  <c r="AO560" i="24" s="1"/>
  <c r="AO557" i="24"/>
  <c r="BA531" i="19"/>
  <c r="AR785" i="24"/>
  <c r="BI69" i="18"/>
  <c r="AS785" i="24" s="1"/>
  <c r="AP328" i="24"/>
  <c r="BF161" i="17"/>
  <c r="AP348" i="24" s="1"/>
  <c r="BF148" i="17"/>
  <c r="AP332" i="24" s="1"/>
  <c r="BF145" i="17"/>
  <c r="BG142" i="24"/>
  <c r="X31" i="12"/>
  <c r="P896" i="24" s="1"/>
  <c r="BC68" i="17"/>
  <c r="BC75" i="17"/>
  <c r="AM240" i="24"/>
  <c r="BC59" i="17"/>
  <c r="BC10" i="1"/>
  <c r="BC10" i="17"/>
  <c r="BC9" i="17"/>
  <c r="AL241" i="24"/>
  <c r="BB77" i="17"/>
  <c r="BB76" i="17"/>
  <c r="BG201" i="17"/>
  <c r="BE290" i="17"/>
  <c r="AO464" i="24" s="1"/>
  <c r="AO463" i="24"/>
  <c r="AR764" i="24"/>
  <c r="BI48" i="18"/>
  <c r="BH177" i="17"/>
  <c r="BG632" i="24"/>
  <c r="AR122" i="19"/>
  <c r="AR94" i="19" s="1"/>
  <c r="BA94" i="19" s="1"/>
  <c r="AR137" i="19"/>
  <c r="BG656" i="24" s="1"/>
  <c r="AR211" i="19"/>
  <c r="BG675" i="24" s="1"/>
  <c r="AR281" i="19"/>
  <c r="BG693" i="24" s="1"/>
  <c r="BD146" i="24"/>
  <c r="AO208" i="1"/>
  <c r="AO119" i="1"/>
  <c r="BD105" i="24" s="1"/>
  <c r="AO165" i="1"/>
  <c r="AM482" i="24"/>
  <c r="BC311" i="17"/>
  <c r="AM483" i="24" s="1"/>
  <c r="AN390" i="24"/>
  <c r="BD318" i="17"/>
  <c r="BB91" i="19"/>
  <c r="BB202" i="19"/>
  <c r="BB337" i="19"/>
  <c r="BB461" i="19"/>
  <c r="BB65" i="19"/>
  <c r="AL614" i="24" s="1"/>
  <c r="BB128" i="19"/>
  <c r="BB392" i="19"/>
  <c r="BB272" i="19"/>
  <c r="BB9" i="19"/>
  <c r="AL7" i="24"/>
  <c r="BB145" i="1"/>
  <c r="AQ359" i="24"/>
  <c r="BG144" i="17"/>
  <c r="BH154" i="17"/>
  <c r="BE116" i="17"/>
  <c r="BE101" i="17"/>
  <c r="BE104" i="17"/>
  <c r="AO293" i="24" s="1"/>
  <c r="AO289" i="24"/>
  <c r="BE83" i="17"/>
  <c r="AM450" i="24"/>
  <c r="BC257" i="17"/>
  <c r="AP342" i="24"/>
  <c r="BF156" i="17"/>
  <c r="AP343" i="24" s="1"/>
  <c r="BE247" i="17"/>
  <c r="BE269" i="17"/>
  <c r="AO445" i="24" s="1"/>
  <c r="AO442" i="24"/>
  <c r="BF369" i="17"/>
  <c r="BF291" i="17"/>
  <c r="AP465" i="24" s="1"/>
  <c r="BF279" i="17"/>
  <c r="AP462" i="24"/>
  <c r="BF289" i="17"/>
  <c r="AM242" i="24"/>
  <c r="BC12" i="17"/>
  <c r="AL474" i="24"/>
  <c r="BB317" i="17"/>
  <c r="AL488" i="24" s="1"/>
  <c r="BB302" i="17"/>
  <c r="AL475" i="24" s="1"/>
  <c r="BD11" i="17"/>
  <c r="AN280" i="24"/>
  <c r="BD92" i="17"/>
  <c r="AN281" i="24" s="1"/>
  <c r="BB69" i="19"/>
  <c r="AK618" i="24"/>
  <c r="BH47" i="18"/>
  <c r="AR773" i="24"/>
  <c r="BI57" i="18"/>
  <c r="AR786" i="24"/>
  <c r="BI70" i="18"/>
  <c r="AS786" i="24" s="1"/>
  <c r="BD371" i="17"/>
  <c r="AN541" i="24" s="1"/>
  <c r="AN540" i="24"/>
  <c r="BC85" i="17"/>
  <c r="AM274" i="24" s="1"/>
  <c r="AM273" i="24"/>
  <c r="BC96" i="17"/>
  <c r="AM285" i="24" s="1"/>
  <c r="BA273" i="19"/>
  <c r="BA393" i="19"/>
  <c r="V10" i="12"/>
  <c r="BA92" i="19"/>
  <c r="BA338" i="19"/>
  <c r="BA346" i="19" s="1"/>
  <c r="AK711" i="24" s="1"/>
  <c r="R19" i="32"/>
  <c r="BA10" i="19"/>
  <c r="BA129" i="19"/>
  <c r="AK10" i="24"/>
  <c r="I19" i="32"/>
  <c r="BA203" i="19"/>
  <c r="N10" i="25"/>
  <c r="BE575" i="24"/>
  <c r="AP17" i="1"/>
  <c r="AP18" i="1" s="1"/>
  <c r="AP19" i="1" s="1"/>
  <c r="BE14" i="24" s="1"/>
  <c r="AP25" i="19"/>
  <c r="AP26" i="19" s="1"/>
  <c r="AP27" i="19" s="1"/>
  <c r="AP23" i="19"/>
  <c r="BE579" i="24" s="1"/>
  <c r="BF634" i="24"/>
  <c r="AQ97" i="19"/>
  <c r="BF637" i="24" s="1"/>
  <c r="AQ99" i="19"/>
  <c r="BF639" i="24" s="1"/>
  <c r="AQ95" i="19"/>
  <c r="BF635" i="24" s="1"/>
  <c r="AQ13" i="1"/>
  <c r="AQ100" i="19"/>
  <c r="BF640" i="24" s="1"/>
  <c r="AQ96" i="19"/>
  <c r="BF636" i="24" s="1"/>
  <c r="AQ98" i="19"/>
  <c r="BF638" i="24" s="1"/>
  <c r="AQ19" i="19"/>
  <c r="AL257" i="24"/>
  <c r="BB62" i="17"/>
  <c r="AL260" i="24" s="1"/>
  <c r="BB60" i="17"/>
  <c r="AL258" i="24" s="1"/>
  <c r="AR784" i="24"/>
  <c r="BI68" i="18"/>
  <c r="BH51" i="18"/>
  <c r="BD184" i="1"/>
  <c r="AM170" i="24"/>
  <c r="BI58" i="18"/>
  <c r="AS774" i="24" s="1"/>
  <c r="AR774" i="24"/>
  <c r="BF112" i="17"/>
  <c r="AP303" i="24" s="1"/>
  <c r="AP300" i="24"/>
  <c r="BF110" i="17"/>
  <c r="BF90" i="17"/>
  <c r="BF266" i="17"/>
  <c r="AR34" i="19"/>
  <c r="BG571" i="24"/>
  <c r="AR61" i="19"/>
  <c r="AN272" i="24"/>
  <c r="BD84" i="17"/>
  <c r="BD87" i="17"/>
  <c r="AN276" i="24" s="1"/>
  <c r="BD8" i="17"/>
  <c r="BD151" i="17"/>
  <c r="AN334" i="24" s="1"/>
  <c r="AO390" i="24" l="1"/>
  <c r="BH201" i="17"/>
  <c r="BH309" i="17" s="1"/>
  <c r="BE193" i="17"/>
  <c r="AO374" i="24" s="1"/>
  <c r="BG191" i="17"/>
  <c r="BE207" i="17"/>
  <c r="AO389" i="24" s="1"/>
  <c r="AP481" i="24"/>
  <c r="BF290" i="17"/>
  <c r="AP464" i="24" s="1"/>
  <c r="AP463" i="24"/>
  <c r="BE106" i="17"/>
  <c r="AO295" i="24" s="1"/>
  <c r="BE87" i="17"/>
  <c r="AO276" i="24" s="1"/>
  <c r="BE8" i="17"/>
  <c r="AO272" i="24"/>
  <c r="BE84" i="17"/>
  <c r="BE198" i="17"/>
  <c r="AO378" i="24" s="1"/>
  <c r="BE151" i="17"/>
  <c r="AO334" i="24" s="1"/>
  <c r="BB537" i="19"/>
  <c r="BB543" i="19" s="1"/>
  <c r="BC536" i="19" s="1"/>
  <c r="BB465" i="19"/>
  <c r="BB480" i="19"/>
  <c r="BB495" i="19"/>
  <c r="BB502" i="19" s="1"/>
  <c r="BC494" i="19" s="1"/>
  <c r="BB509" i="19"/>
  <c r="BE97" i="17"/>
  <c r="AO286" i="24" s="1"/>
  <c r="AP15" i="1"/>
  <c r="BE13" i="24" s="1"/>
  <c r="BE12" i="24"/>
  <c r="AP29" i="1"/>
  <c r="AP33" i="1"/>
  <c r="I48" i="25"/>
  <c r="K48" i="25" s="1"/>
  <c r="H1299" i="24"/>
  <c r="N35" i="25"/>
  <c r="H1324" i="24" s="1"/>
  <c r="BA137" i="19"/>
  <c r="AK656" i="24" s="1"/>
  <c r="BA281" i="19"/>
  <c r="AK693" i="24" s="1"/>
  <c r="AK632" i="24"/>
  <c r="BA211" i="19"/>
  <c r="AK675" i="24" s="1"/>
  <c r="BE250" i="17"/>
  <c r="AO427" i="24" s="1"/>
  <c r="AO424" i="24"/>
  <c r="AM434" i="24"/>
  <c r="BC238" i="17"/>
  <c r="BC263" i="17"/>
  <c r="BC261" i="17"/>
  <c r="AM438" i="24" s="1"/>
  <c r="BC258" i="17"/>
  <c r="BC343" i="17"/>
  <c r="BD267" i="17"/>
  <c r="BH288" i="17"/>
  <c r="BH157" i="17"/>
  <c r="AR344" i="24" s="1"/>
  <c r="AR341" i="24"/>
  <c r="BH155" i="17"/>
  <c r="AL704" i="24"/>
  <c r="BB345" i="19"/>
  <c r="AL710" i="24" s="1"/>
  <c r="BH144" i="17"/>
  <c r="AR359" i="24"/>
  <c r="BI154" i="17"/>
  <c r="BH202" i="17"/>
  <c r="AR384" i="24" s="1"/>
  <c r="BG112" i="17"/>
  <c r="AQ303" i="24" s="1"/>
  <c r="BG110" i="17"/>
  <c r="AQ300" i="24"/>
  <c r="BG90" i="17"/>
  <c r="BG266" i="17"/>
  <c r="BG351" i="17" s="1"/>
  <c r="AO124" i="1"/>
  <c r="BD110" i="24" s="1"/>
  <c r="AO30" i="1"/>
  <c r="BD24" i="24" s="1"/>
  <c r="H11" i="25"/>
  <c r="H36" i="25" s="1"/>
  <c r="AO47" i="1"/>
  <c r="BD23" i="24"/>
  <c r="AO125" i="1"/>
  <c r="AO37" i="1"/>
  <c r="BE286" i="17"/>
  <c r="AO461" i="24" s="1"/>
  <c r="AO460" i="24"/>
  <c r="BF208" i="17"/>
  <c r="BF192" i="17"/>
  <c r="AP372" i="24"/>
  <c r="BF195" i="17"/>
  <c r="AP376" i="24" s="1"/>
  <c r="AS765" i="24"/>
  <c r="BI187" i="17"/>
  <c r="AS368" i="24" s="1"/>
  <c r="BB264" i="17"/>
  <c r="AL440" i="24"/>
  <c r="AL550" i="24"/>
  <c r="BB393" i="17"/>
  <c r="AL563" i="24" s="1"/>
  <c r="BB381" i="17"/>
  <c r="AL551" i="24" s="1"/>
  <c r="AO503" i="24"/>
  <c r="BE336" i="17"/>
  <c r="AO506" i="24" s="1"/>
  <c r="AP119" i="1"/>
  <c r="BE105" i="24" s="1"/>
  <c r="BE146" i="24"/>
  <c r="AP165" i="1"/>
  <c r="AP208" i="1"/>
  <c r="AK142" i="24"/>
  <c r="AR401" i="24"/>
  <c r="BD10" i="17"/>
  <c r="BD59" i="17"/>
  <c r="Y31" i="12"/>
  <c r="Q896" i="24" s="1"/>
  <c r="AN240" i="24"/>
  <c r="BD9" i="17"/>
  <c r="BD10" i="1"/>
  <c r="BD68" i="17"/>
  <c r="BD75" i="17"/>
  <c r="BF269" i="17"/>
  <c r="AP445" i="24" s="1"/>
  <c r="BF247" i="17"/>
  <c r="AP442" i="24"/>
  <c r="BE184" i="1"/>
  <c r="AN170" i="24"/>
  <c r="BF575" i="24"/>
  <c r="AQ17" i="1"/>
  <c r="AQ18" i="1" s="1"/>
  <c r="AQ19" i="1" s="1"/>
  <c r="BF14" i="24" s="1"/>
  <c r="AQ25" i="19"/>
  <c r="AQ26" i="19" s="1"/>
  <c r="AQ27" i="19" s="1"/>
  <c r="AQ23" i="19"/>
  <c r="BF579" i="24" s="1"/>
  <c r="BF11" i="24"/>
  <c r="AQ160" i="1"/>
  <c r="AQ14" i="1"/>
  <c r="AL618" i="24"/>
  <c r="BB67" i="19"/>
  <c r="BC69" i="19"/>
  <c r="AL131" i="24"/>
  <c r="BB207" i="1"/>
  <c r="AN489" i="24"/>
  <c r="BD300" i="17"/>
  <c r="BE376" i="17"/>
  <c r="AO546" i="24" s="1"/>
  <c r="AO531" i="24"/>
  <c r="BE362" i="17"/>
  <c r="BE365" i="17"/>
  <c r="AO535" i="24" s="1"/>
  <c r="AQ325" i="24"/>
  <c r="BG100" i="17"/>
  <c r="BH109" i="17"/>
  <c r="BH232" i="17"/>
  <c r="AR410" i="24" s="1"/>
  <c r="AR767" i="24"/>
  <c r="AP301" i="24"/>
  <c r="BF111" i="17"/>
  <c r="AP302" i="24" s="1"/>
  <c r="N875" i="24"/>
  <c r="V30" i="12"/>
  <c r="V11" i="12"/>
  <c r="BI47" i="18"/>
  <c r="AS773" i="24"/>
  <c r="BF361" i="17"/>
  <c r="AP454" i="24"/>
  <c r="BF280" i="17"/>
  <c r="BF283" i="17"/>
  <c r="AP458" i="24" s="1"/>
  <c r="BF285" i="17"/>
  <c r="BG161" i="17"/>
  <c r="AQ348" i="24" s="1"/>
  <c r="AQ328" i="24"/>
  <c r="BG145" i="17"/>
  <c r="BG148" i="17"/>
  <c r="AQ332" i="24" s="1"/>
  <c r="BD151" i="24"/>
  <c r="AO171" i="1"/>
  <c r="AR98" i="19"/>
  <c r="BG638" i="24" s="1"/>
  <c r="AR100" i="19"/>
  <c r="BG640" i="24" s="1"/>
  <c r="AR96" i="19"/>
  <c r="BG636" i="24" s="1"/>
  <c r="BG634" i="24"/>
  <c r="AR95" i="19"/>
  <c r="BG635" i="24" s="1"/>
  <c r="AR13" i="1"/>
  <c r="AR19" i="19"/>
  <c r="AR97" i="19"/>
  <c r="BG637" i="24" s="1"/>
  <c r="AR99" i="19"/>
  <c r="BG639" i="24" s="1"/>
  <c r="BG642" i="24"/>
  <c r="BA122" i="19"/>
  <c r="BI177" i="17"/>
  <c r="AS764" i="24"/>
  <c r="BG309" i="17"/>
  <c r="BG202" i="17"/>
  <c r="AQ384" i="24" s="1"/>
  <c r="AQ383" i="24"/>
  <c r="BC91" i="19"/>
  <c r="AM7" i="24"/>
  <c r="BC337" i="19"/>
  <c r="BC9" i="19"/>
  <c r="BC202" i="19"/>
  <c r="BC461" i="19"/>
  <c r="BC392" i="19"/>
  <c r="BC128" i="19"/>
  <c r="BK10" i="1"/>
  <c r="BC65" i="19"/>
  <c r="AM614" i="24" s="1"/>
  <c r="BC272" i="19"/>
  <c r="BC145" i="1"/>
  <c r="BC77" i="17"/>
  <c r="BC76" i="17"/>
  <c r="BF146" i="17"/>
  <c r="AP330" i="24" s="1"/>
  <c r="AP329" i="24"/>
  <c r="BF160" i="17"/>
  <c r="AP347" i="24" s="1"/>
  <c r="BA526" i="19"/>
  <c r="AL249" i="24"/>
  <c r="AP289" i="24"/>
  <c r="BF83" i="17"/>
  <c r="BF106" i="17" s="1"/>
  <c r="AP295" i="24" s="1"/>
  <c r="BF116" i="17"/>
  <c r="BF101" i="17"/>
  <c r="BF104" i="17"/>
  <c r="AP293" i="24" s="1"/>
  <c r="AN532" i="24"/>
  <c r="BD375" i="17"/>
  <c r="AN545" i="24" s="1"/>
  <c r="BD363" i="17"/>
  <c r="AN533" i="24" s="1"/>
  <c r="AN450" i="24"/>
  <c r="BD257" i="17"/>
  <c r="AO489" i="24"/>
  <c r="BE300" i="17"/>
  <c r="BE281" i="17"/>
  <c r="AO456" i="24" s="1"/>
  <c r="AO455" i="24"/>
  <c r="BE296" i="17"/>
  <c r="AO469" i="24" s="1"/>
  <c r="BC301" i="17"/>
  <c r="BC306" i="17"/>
  <c r="AM473" i="24"/>
  <c r="BC304" i="17"/>
  <c r="AM477" i="24" s="1"/>
  <c r="BC379" i="17"/>
  <c r="BD310" i="17"/>
  <c r="BG156" i="17"/>
  <c r="AQ343" i="24" s="1"/>
  <c r="AQ342" i="24"/>
  <c r="BC268" i="17"/>
  <c r="AM444" i="24" s="1"/>
  <c r="AM443" i="24"/>
  <c r="AR763" i="24"/>
  <c r="BH141" i="17"/>
  <c r="AP539" i="24"/>
  <c r="BF372" i="17"/>
  <c r="AP542" i="24" s="1"/>
  <c r="BF370" i="17"/>
  <c r="AO307" i="24"/>
  <c r="BE275" i="17"/>
  <c r="BD194" i="24"/>
  <c r="AO212" i="1"/>
  <c r="BD198" i="24" s="1"/>
  <c r="BC69" i="17"/>
  <c r="AM266" i="24" s="1"/>
  <c r="BC70" i="17"/>
  <c r="AM267" i="24" s="1"/>
  <c r="AM265" i="24"/>
  <c r="BG195" i="17"/>
  <c r="AQ376" i="24" s="1"/>
  <c r="AQ372" i="24"/>
  <c r="BG208" i="17"/>
  <c r="BG192" i="17"/>
  <c r="AL416" i="24"/>
  <c r="BB242" i="17"/>
  <c r="AL420" i="24" s="1"/>
  <c r="BB244" i="17"/>
  <c r="BB254" i="17"/>
  <c r="AL431" i="24" s="1"/>
  <c r="BB239" i="17"/>
  <c r="BB18" i="19"/>
  <c r="BB15" i="17"/>
  <c r="BC248" i="17"/>
  <c r="BC389" i="17"/>
  <c r="AM559" i="24" s="1"/>
  <c r="AM558" i="24"/>
  <c r="BI222" i="17"/>
  <c r="AS766" i="24"/>
  <c r="BF93" i="17"/>
  <c r="AP282" i="24" s="1"/>
  <c r="BF91" i="17"/>
  <c r="AP279" i="24"/>
  <c r="BD96" i="17"/>
  <c r="AN285" i="24" s="1"/>
  <c r="AN273" i="24"/>
  <c r="BD85" i="17"/>
  <c r="AN274" i="24" s="1"/>
  <c r="BI51" i="18"/>
  <c r="AS784" i="24"/>
  <c r="BA34" i="19"/>
  <c r="BA61" i="19"/>
  <c r="AK571" i="24"/>
  <c r="BF351" i="17"/>
  <c r="AK634" i="24"/>
  <c r="BA97" i="19"/>
  <c r="AK637" i="24" s="1"/>
  <c r="BA119" i="19"/>
  <c r="BA114" i="19" s="1"/>
  <c r="BA95" i="19"/>
  <c r="AK635" i="24" s="1"/>
  <c r="BA100" i="19"/>
  <c r="AK640" i="24" s="1"/>
  <c r="BA99" i="19"/>
  <c r="AK639" i="24" s="1"/>
  <c r="BD12" i="17"/>
  <c r="AN242" i="24"/>
  <c r="BE115" i="17"/>
  <c r="AO306" i="24" s="1"/>
  <c r="AO290" i="24"/>
  <c r="BE102" i="17"/>
  <c r="AO291" i="24" s="1"/>
  <c r="BB112" i="19"/>
  <c r="BB280" i="19"/>
  <c r="AL692" i="24" s="1"/>
  <c r="BB136" i="19"/>
  <c r="AL655" i="24" s="1"/>
  <c r="BB104" i="19"/>
  <c r="AL631" i="24"/>
  <c r="BB210" i="19"/>
  <c r="AL674" i="24" s="1"/>
  <c r="AM241" i="24"/>
  <c r="AM257" i="24"/>
  <c r="BC62" i="17"/>
  <c r="AM260" i="24" s="1"/>
  <c r="BC60" i="17"/>
  <c r="AM258" i="24" s="1"/>
  <c r="BE11" i="17"/>
  <c r="AO280" i="24"/>
  <c r="BE92" i="17"/>
  <c r="AO281" i="24" s="1"/>
  <c r="BE371" i="17"/>
  <c r="AO541" i="24" s="1"/>
  <c r="AO540" i="24"/>
  <c r="BF390" i="17"/>
  <c r="AP560" i="24" s="1"/>
  <c r="AP557" i="24"/>
  <c r="AO35" i="1"/>
  <c r="H13" i="25"/>
  <c r="AO34" i="1"/>
  <c r="BD28" i="24" s="1"/>
  <c r="BD27" i="24"/>
  <c r="AO48" i="1"/>
  <c r="BG369" i="17"/>
  <c r="BG279" i="17"/>
  <c r="AQ462" i="24"/>
  <c r="BG289" i="17"/>
  <c r="BG291" i="17"/>
  <c r="AQ465" i="24" s="1"/>
  <c r="BB344" i="17"/>
  <c r="AL513" i="24"/>
  <c r="BB324" i="17"/>
  <c r="BB358" i="17"/>
  <c r="AL528" i="24" s="1"/>
  <c r="BB347" i="17"/>
  <c r="AL517" i="24" s="1"/>
  <c r="BC352" i="17"/>
  <c r="BB274" i="17"/>
  <c r="AL449" i="24" s="1"/>
  <c r="AL435" i="24"/>
  <c r="BB259" i="17"/>
  <c r="AL436" i="24" s="1"/>
  <c r="AR383" i="24" l="1"/>
  <c r="BF97" i="17"/>
  <c r="AP286" i="24" s="1"/>
  <c r="BG372" i="17"/>
  <c r="AQ542" i="24" s="1"/>
  <c r="AQ539" i="24"/>
  <c r="BG370" i="17"/>
  <c r="BC307" i="17"/>
  <c r="AM480" i="24" s="1"/>
  <c r="AM479" i="24"/>
  <c r="AP307" i="24"/>
  <c r="BF275" i="17"/>
  <c r="BF281" i="17"/>
  <c r="AP456" i="24" s="1"/>
  <c r="AP455" i="24"/>
  <c r="BF296" i="17"/>
  <c r="AP469" i="24" s="1"/>
  <c r="BD60" i="17"/>
  <c r="AN258" i="24" s="1"/>
  <c r="AN257" i="24"/>
  <c r="BD62" i="17"/>
  <c r="AN260" i="24" s="1"/>
  <c r="AO128" i="1"/>
  <c r="BD114" i="24" s="1"/>
  <c r="BD111" i="24"/>
  <c r="AQ279" i="24"/>
  <c r="BG93" i="17"/>
  <c r="AQ282" i="24" s="1"/>
  <c r="BG91" i="17"/>
  <c r="BB349" i="17"/>
  <c r="AL519" i="24" s="1"/>
  <c r="AL495" i="24"/>
  <c r="BB19" i="17"/>
  <c r="BB328" i="17"/>
  <c r="AL499" i="24" s="1"/>
  <c r="BB325" i="17"/>
  <c r="BB340" i="17"/>
  <c r="AL510" i="24" s="1"/>
  <c r="BB330" i="17"/>
  <c r="BB367" i="17"/>
  <c r="AL537" i="24" s="1"/>
  <c r="BC334" i="17"/>
  <c r="BB385" i="17"/>
  <c r="AL555" i="24" s="1"/>
  <c r="AQ463" i="24"/>
  <c r="BG290" i="17"/>
  <c r="AQ464" i="24" s="1"/>
  <c r="BE12" i="17"/>
  <c r="AO242" i="24"/>
  <c r="BB106" i="19"/>
  <c r="BB105" i="19"/>
  <c r="BB399" i="19"/>
  <c r="BF11" i="17"/>
  <c r="AP280" i="24"/>
  <c r="BF92" i="17"/>
  <c r="AP281" i="24" s="1"/>
  <c r="AS401" i="24"/>
  <c r="BB16" i="17"/>
  <c r="AL244" i="24"/>
  <c r="BB11" i="1"/>
  <c r="BB245" i="17"/>
  <c r="AL422" i="24"/>
  <c r="AO450" i="24"/>
  <c r="BE257" i="17"/>
  <c r="BC380" i="17"/>
  <c r="AM549" i="24"/>
  <c r="BC394" i="17"/>
  <c r="AM564" i="24" s="1"/>
  <c r="BC383" i="17"/>
  <c r="AM553" i="24" s="1"/>
  <c r="BD388" i="17"/>
  <c r="AM474" i="24"/>
  <c r="BC317" i="17"/>
  <c r="AM488" i="24" s="1"/>
  <c r="BC302" i="17"/>
  <c r="AM475" i="24" s="1"/>
  <c r="BE301" i="17"/>
  <c r="BE306" i="17"/>
  <c r="BE304" i="17"/>
  <c r="AO477" i="24" s="1"/>
  <c r="AO473" i="24"/>
  <c r="BE379" i="17"/>
  <c r="BF310" i="17"/>
  <c r="BF8" i="17"/>
  <c r="AP272" i="24"/>
  <c r="BF87" i="17"/>
  <c r="AP276" i="24" s="1"/>
  <c r="BF84" i="17"/>
  <c r="BF151" i="17"/>
  <c r="AP334" i="24" s="1"/>
  <c r="BC207" i="1"/>
  <c r="AM131" i="24"/>
  <c r="BC280" i="19"/>
  <c r="AM692" i="24" s="1"/>
  <c r="BC104" i="19"/>
  <c r="AM631" i="24"/>
  <c r="BC136" i="19"/>
  <c r="AM655" i="24" s="1"/>
  <c r="BC112" i="19"/>
  <c r="BC210" i="19"/>
  <c r="AM674" i="24" s="1"/>
  <c r="AQ481" i="24"/>
  <c r="BG312" i="17"/>
  <c r="AQ484" i="24" s="1"/>
  <c r="BG11" i="24"/>
  <c r="AR160" i="1"/>
  <c r="AR14" i="1"/>
  <c r="V11" i="20"/>
  <c r="N876" i="24"/>
  <c r="V11" i="23"/>
  <c r="BE375" i="17"/>
  <c r="AO545" i="24" s="1"/>
  <c r="BE363" i="17"/>
  <c r="AO533" i="24" s="1"/>
  <c r="AO532" i="24"/>
  <c r="AQ15" i="1"/>
  <c r="BF13" i="24" s="1"/>
  <c r="BF12" i="24"/>
  <c r="AQ29" i="1"/>
  <c r="AQ33" i="1"/>
  <c r="BF184" i="1"/>
  <c r="AO170" i="24"/>
  <c r="AP424" i="24"/>
  <c r="BF250" i="17"/>
  <c r="AP427" i="24" s="1"/>
  <c r="BD70" i="17"/>
  <c r="AN267" i="24" s="1"/>
  <c r="BD69" i="17"/>
  <c r="AN266" i="24" s="1"/>
  <c r="AN265" i="24"/>
  <c r="BI155" i="17"/>
  <c r="BI157" i="17"/>
  <c r="AS344" i="24" s="1"/>
  <c r="BI288" i="17"/>
  <c r="BI369" i="17" s="1"/>
  <c r="AS341" i="24"/>
  <c r="BH369" i="17"/>
  <c r="BH279" i="17"/>
  <c r="BH289" i="17"/>
  <c r="AR462" i="24"/>
  <c r="BH291" i="17"/>
  <c r="AR465" i="24" s="1"/>
  <c r="BB473" i="19"/>
  <c r="BE85" i="17"/>
  <c r="AO274" i="24" s="1"/>
  <c r="BE96" i="17"/>
  <c r="AO285" i="24" s="1"/>
  <c r="AO273" i="24"/>
  <c r="AM425" i="24"/>
  <c r="BC249" i="17"/>
  <c r="AM426" i="24" s="1"/>
  <c r="AN482" i="24"/>
  <c r="BD311" i="17"/>
  <c r="AN483" i="24" s="1"/>
  <c r="BA123" i="19"/>
  <c r="AK642" i="24"/>
  <c r="AN241" i="24"/>
  <c r="AP390" i="24"/>
  <c r="BF318" i="17"/>
  <c r="AP125" i="1"/>
  <c r="AP37" i="1"/>
  <c r="AP124" i="1"/>
  <c r="BE110" i="24" s="1"/>
  <c r="AP30" i="1"/>
  <c r="BE24" i="24" s="1"/>
  <c r="I11" i="25"/>
  <c r="I36" i="25" s="1"/>
  <c r="AP47" i="1"/>
  <c r="BE23" i="24"/>
  <c r="BC118" i="17"/>
  <c r="BC353" i="17"/>
  <c r="AM523" i="24" s="1"/>
  <c r="AM522" i="24"/>
  <c r="BF354" i="17"/>
  <c r="AP524" i="24" s="1"/>
  <c r="AP521" i="24"/>
  <c r="BF333" i="17"/>
  <c r="AL574" i="24"/>
  <c r="BB397" i="19"/>
  <c r="AR325" i="24"/>
  <c r="BH100" i="17"/>
  <c r="BI109" i="17"/>
  <c r="AP460" i="24"/>
  <c r="BF286" i="17"/>
  <c r="AP461" i="24" s="1"/>
  <c r="BF365" i="17"/>
  <c r="AP535" i="24" s="1"/>
  <c r="BF376" i="17"/>
  <c r="AP546" i="24" s="1"/>
  <c r="BF362" i="17"/>
  <c r="AP531" i="24"/>
  <c r="V30" i="20"/>
  <c r="N967" i="24" s="1"/>
  <c r="V30" i="23"/>
  <c r="N823" i="24" s="1"/>
  <c r="N895" i="24"/>
  <c r="BH90" i="17"/>
  <c r="BH112" i="17"/>
  <c r="AR303" i="24" s="1"/>
  <c r="AR300" i="24"/>
  <c r="BH110" i="17"/>
  <c r="BH266" i="17"/>
  <c r="BH351" i="17" s="1"/>
  <c r="AL193" i="24"/>
  <c r="BC67" i="19"/>
  <c r="BD69" i="19"/>
  <c r="AM618" i="24"/>
  <c r="BF146" i="24"/>
  <c r="AQ119" i="1"/>
  <c r="BF105" i="24" s="1"/>
  <c r="AQ208" i="1"/>
  <c r="AQ165" i="1"/>
  <c r="BI201" i="17"/>
  <c r="BE194" i="24"/>
  <c r="AP212" i="1"/>
  <c r="BE198" i="24" s="1"/>
  <c r="AO51" i="1"/>
  <c r="BD39" i="24"/>
  <c r="AQ521" i="24"/>
  <c r="BG354" i="17"/>
  <c r="AQ524" i="24" s="1"/>
  <c r="AQ301" i="24"/>
  <c r="BG111" i="17"/>
  <c r="AQ302" i="24" s="1"/>
  <c r="BH156" i="17"/>
  <c r="AR343" i="24" s="1"/>
  <c r="AR342" i="24"/>
  <c r="AN443" i="24"/>
  <c r="BD268" i="17"/>
  <c r="AN444" i="24" s="1"/>
  <c r="BC264" i="17"/>
  <c r="AM440" i="24"/>
  <c r="BB516" i="19"/>
  <c r="H38" i="25"/>
  <c r="H14" i="25"/>
  <c r="H39" i="25" s="1"/>
  <c r="AQ390" i="24"/>
  <c r="BG318" i="17"/>
  <c r="AQ489" i="24" s="1"/>
  <c r="BC465" i="19"/>
  <c r="BC480" i="19"/>
  <c r="BC537" i="19"/>
  <c r="BC543" i="19" s="1"/>
  <c r="BD536" i="19" s="1"/>
  <c r="BC495" i="19"/>
  <c r="BC502" i="19" s="1"/>
  <c r="BD494" i="19" s="1"/>
  <c r="BC509" i="19"/>
  <c r="BG575" i="24"/>
  <c r="AR17" i="1"/>
  <c r="AR18" i="1" s="1"/>
  <c r="AR19" i="1" s="1"/>
  <c r="BG14" i="24" s="1"/>
  <c r="AR23" i="19"/>
  <c r="BG579" i="24" s="1"/>
  <c r="AR25" i="19"/>
  <c r="AR26" i="19" s="1"/>
  <c r="AR27" i="19" s="1"/>
  <c r="BI141" i="17"/>
  <c r="AS763" i="24"/>
  <c r="BD306" i="17"/>
  <c r="BD301" i="17"/>
  <c r="BD302" i="17" s="1"/>
  <c r="AN475" i="24" s="1"/>
  <c r="BD304" i="17"/>
  <c r="AN477" i="24" s="1"/>
  <c r="AN473" i="24"/>
  <c r="BE310" i="17"/>
  <c r="BD379" i="17"/>
  <c r="BC274" i="17"/>
  <c r="AM449" i="24" s="1"/>
  <c r="AM435" i="24"/>
  <c r="BB488" i="19"/>
  <c r="BA19" i="19"/>
  <c r="BC259" i="17"/>
  <c r="AM436" i="24" s="1"/>
  <c r="AL514" i="24"/>
  <c r="BB345" i="17"/>
  <c r="AL515" i="24" s="1"/>
  <c r="BB357" i="17"/>
  <c r="AL527" i="24" s="1"/>
  <c r="BG361" i="17"/>
  <c r="AQ454" i="24"/>
  <c r="BG285" i="17"/>
  <c r="BG283" i="17"/>
  <c r="AQ458" i="24" s="1"/>
  <c r="BG280" i="17"/>
  <c r="BA115" i="19"/>
  <c r="BA402" i="19"/>
  <c r="BA398" i="19" s="1"/>
  <c r="BA403" i="19" s="1"/>
  <c r="BA116" i="19"/>
  <c r="BA117" i="19"/>
  <c r="BI232" i="17"/>
  <c r="AS410" i="24" s="1"/>
  <c r="AS767" i="24"/>
  <c r="AL417" i="24"/>
  <c r="BB240" i="17"/>
  <c r="AL418" i="24" s="1"/>
  <c r="BB253" i="17"/>
  <c r="AL430" i="24" s="1"/>
  <c r="BG193" i="17"/>
  <c r="AQ374" i="24" s="1"/>
  <c r="AQ373" i="24"/>
  <c r="BG207" i="17"/>
  <c r="AQ389" i="24" s="1"/>
  <c r="AP540" i="24"/>
  <c r="BF371" i="17"/>
  <c r="AP541" i="24" s="1"/>
  <c r="BD263" i="17"/>
  <c r="BD238" i="17"/>
  <c r="BD261" i="17"/>
  <c r="AN438" i="24" s="1"/>
  <c r="AN434" i="24"/>
  <c r="BD258" i="17"/>
  <c r="BD343" i="17"/>
  <c r="BE267" i="17"/>
  <c r="AP290" i="24"/>
  <c r="BF115" i="17"/>
  <c r="AP306" i="24" s="1"/>
  <c r="BF102" i="17"/>
  <c r="AP291" i="24" s="1"/>
  <c r="BA549" i="19"/>
  <c r="BA532" i="19"/>
  <c r="BA530" i="19"/>
  <c r="BB523" i="19" s="1"/>
  <c r="AM704" i="24"/>
  <c r="BC345" i="19"/>
  <c r="AM710" i="24" s="1"/>
  <c r="BG387" i="17"/>
  <c r="BG333" i="17" s="1"/>
  <c r="AS359" i="24"/>
  <c r="BI144" i="17"/>
  <c r="BD157" i="24"/>
  <c r="AQ329" i="24"/>
  <c r="BG160" i="17"/>
  <c r="AQ347" i="24" s="1"/>
  <c r="BG146" i="17"/>
  <c r="AQ330" i="24" s="1"/>
  <c r="BA13" i="1"/>
  <c r="BG104" i="17"/>
  <c r="AQ293" i="24" s="1"/>
  <c r="BG83" i="17"/>
  <c r="AQ289" i="24"/>
  <c r="BG101" i="17"/>
  <c r="BG116" i="17"/>
  <c r="BG106" i="17"/>
  <c r="AQ295" i="24" s="1"/>
  <c r="BB524" i="19"/>
  <c r="BB531" i="19" s="1"/>
  <c r="BB70" i="19"/>
  <c r="AL619" i="24" s="1"/>
  <c r="BB60" i="19"/>
  <c r="AL611" i="24" s="1"/>
  <c r="BB68" i="19"/>
  <c r="AL617" i="24" s="1"/>
  <c r="AL616" i="24"/>
  <c r="BB216" i="1"/>
  <c r="BD77" i="17"/>
  <c r="BD76" i="17"/>
  <c r="BD91" i="19"/>
  <c r="BD272" i="19"/>
  <c r="BD9" i="19"/>
  <c r="BD128" i="19"/>
  <c r="BD202" i="19"/>
  <c r="AN7" i="24"/>
  <c r="BD65" i="19"/>
  <c r="AN614" i="24" s="1"/>
  <c r="BD392" i="19"/>
  <c r="BD461" i="19"/>
  <c r="BD337" i="19"/>
  <c r="BD145" i="1"/>
  <c r="BH191" i="17"/>
  <c r="AP171" i="1"/>
  <c r="BE151" i="24"/>
  <c r="BF198" i="17"/>
  <c r="AP378" i="24" s="1"/>
  <c r="AP373" i="24"/>
  <c r="BF193" i="17"/>
  <c r="AP374" i="24" s="1"/>
  <c r="BF207" i="17"/>
  <c r="AP389" i="24" s="1"/>
  <c r="AO43" i="1"/>
  <c r="BD36" i="24" s="1"/>
  <c r="AO11" i="19"/>
  <c r="H15" i="25"/>
  <c r="AO38" i="1"/>
  <c r="AO90" i="1"/>
  <c r="BD30" i="24"/>
  <c r="AO40" i="1"/>
  <c r="BD33" i="24" s="1"/>
  <c r="AO41" i="1"/>
  <c r="BG269" i="17"/>
  <c r="AQ445" i="24" s="1"/>
  <c r="BG247" i="17"/>
  <c r="AQ442" i="24"/>
  <c r="BH387" i="17"/>
  <c r="BH312" i="17"/>
  <c r="AR484" i="24" s="1"/>
  <c r="AR481" i="24"/>
  <c r="AR328" i="24"/>
  <c r="BH161" i="17"/>
  <c r="AR348" i="24" s="1"/>
  <c r="BH145" i="17"/>
  <c r="BH148" i="17"/>
  <c r="AR332" i="24" s="1"/>
  <c r="AM513" i="24"/>
  <c r="BC344" i="17"/>
  <c r="BC358" i="17"/>
  <c r="AM528" i="24" s="1"/>
  <c r="BC347" i="17"/>
  <c r="AM517" i="24" s="1"/>
  <c r="BC324" i="17"/>
  <c r="BC385" i="17" s="1"/>
  <c r="AM555" i="24" s="1"/>
  <c r="BD352" i="17"/>
  <c r="BC242" i="17"/>
  <c r="AM420" i="24" s="1"/>
  <c r="BC254" i="17"/>
  <c r="AM431" i="24" s="1"/>
  <c r="BC18" i="19"/>
  <c r="BC239" i="17"/>
  <c r="BC244" i="17"/>
  <c r="BC15" i="17"/>
  <c r="AM416" i="24"/>
  <c r="BD248" i="17"/>
  <c r="AP35" i="1"/>
  <c r="BE27" i="24"/>
  <c r="I13" i="25"/>
  <c r="AP34" i="1"/>
  <c r="BE28" i="24" s="1"/>
  <c r="AP48" i="1"/>
  <c r="BE10" i="17"/>
  <c r="BE59" i="17"/>
  <c r="BE10" i="1"/>
  <c r="Z31" i="12"/>
  <c r="R896" i="24" s="1"/>
  <c r="BE75" i="17"/>
  <c r="BE68" i="17"/>
  <c r="AO240" i="24"/>
  <c r="BE9" i="17"/>
  <c r="BC349" i="17" l="1"/>
  <c r="AM519" i="24" s="1"/>
  <c r="AO130" i="1"/>
  <c r="BD116" i="24" s="1"/>
  <c r="AQ503" i="24"/>
  <c r="BG336" i="17"/>
  <c r="AQ506" i="24" s="1"/>
  <c r="BH146" i="17"/>
  <c r="AR330" i="24" s="1"/>
  <c r="AR329" i="24"/>
  <c r="BH160" i="17"/>
  <c r="AR347" i="24" s="1"/>
  <c r="BG250" i="17"/>
  <c r="AQ427" i="24" s="1"/>
  <c r="AQ424" i="24"/>
  <c r="BD76" i="24"/>
  <c r="BD207" i="1"/>
  <c r="AN131" i="24"/>
  <c r="BA552" i="19"/>
  <c r="BA551" i="19"/>
  <c r="AK575" i="24"/>
  <c r="BA17" i="1"/>
  <c r="BA18" i="1" s="1"/>
  <c r="BA19" i="1" s="1"/>
  <c r="AK14" i="24" s="1"/>
  <c r="BA25" i="19"/>
  <c r="BA23" i="19"/>
  <c r="AK579" i="24" s="1"/>
  <c r="AN479" i="24"/>
  <c r="BD307" i="17"/>
  <c r="AN480" i="24" s="1"/>
  <c r="AR301" i="24"/>
  <c r="BH111" i="17"/>
  <c r="AR302" i="24" s="1"/>
  <c r="AP489" i="24"/>
  <c r="BF300" i="17"/>
  <c r="AR463" i="24"/>
  <c r="BH290" i="17"/>
  <c r="AR464" i="24" s="1"/>
  <c r="BG184" i="1"/>
  <c r="AP170" i="24"/>
  <c r="AP450" i="24"/>
  <c r="BF257" i="17"/>
  <c r="AO241" i="24"/>
  <c r="BE77" i="17"/>
  <c r="BE76" i="17"/>
  <c r="BE62" i="17"/>
  <c r="AO260" i="24" s="1"/>
  <c r="AO257" i="24"/>
  <c r="BE60" i="17"/>
  <c r="AO258" i="24" s="1"/>
  <c r="AM244" i="24"/>
  <c r="BC11" i="1"/>
  <c r="BC16" i="17"/>
  <c r="BC19" i="17"/>
  <c r="AM495" i="24"/>
  <c r="BC325" i="17"/>
  <c r="BC330" i="17"/>
  <c r="BC340" i="17"/>
  <c r="AM510" i="24" s="1"/>
  <c r="BC328" i="17"/>
  <c r="AM499" i="24" s="1"/>
  <c r="BC367" i="17"/>
  <c r="AM537" i="24" s="1"/>
  <c r="BD334" i="17"/>
  <c r="AO42" i="1"/>
  <c r="BD35" i="24" s="1"/>
  <c r="BD34" i="24"/>
  <c r="BD31" i="24"/>
  <c r="AO39" i="1"/>
  <c r="BD32" i="24" s="1"/>
  <c r="BG8" i="17"/>
  <c r="BG84" i="17"/>
  <c r="BG87" i="17"/>
  <c r="AQ276" i="24" s="1"/>
  <c r="AQ272" i="24"/>
  <c r="BG151" i="17"/>
  <c r="AQ334" i="24" s="1"/>
  <c r="BG198" i="17"/>
  <c r="AQ378" i="24" s="1"/>
  <c r="BI161" i="17"/>
  <c r="AS348" i="24" s="1"/>
  <c r="BI148" i="17"/>
  <c r="AS332" i="24" s="1"/>
  <c r="BI145" i="17"/>
  <c r="AS328" i="24"/>
  <c r="BD344" i="17"/>
  <c r="AN513" i="24"/>
  <c r="BD324" i="17"/>
  <c r="BD349" i="17" s="1"/>
  <c r="AN519" i="24" s="1"/>
  <c r="BD347" i="17"/>
  <c r="AN517" i="24" s="1"/>
  <c r="BD358" i="17"/>
  <c r="AN528" i="24" s="1"/>
  <c r="BE352" i="17"/>
  <c r="BD242" i="17"/>
  <c r="AN420" i="24" s="1"/>
  <c r="BD239" i="17"/>
  <c r="AN416" i="24"/>
  <c r="BD18" i="19"/>
  <c r="BD244" i="17"/>
  <c r="BD15" i="17"/>
  <c r="BD254" i="17"/>
  <c r="AN431" i="24" s="1"/>
  <c r="BE248" i="17"/>
  <c r="BA404" i="19"/>
  <c r="AQ460" i="24"/>
  <c r="BG286" i="17"/>
  <c r="AQ461" i="24" s="1"/>
  <c r="AP532" i="24"/>
  <c r="BF375" i="17"/>
  <c r="AP545" i="24" s="1"/>
  <c r="BF363" i="17"/>
  <c r="AP533" i="24" s="1"/>
  <c r="BA124" i="19"/>
  <c r="AK644" i="24" s="1"/>
  <c r="BB123" i="19"/>
  <c r="AK643" i="24"/>
  <c r="BH361" i="17"/>
  <c r="BI370" i="17" s="1"/>
  <c r="AR454" i="24"/>
  <c r="BH283" i="17"/>
  <c r="AR458" i="24" s="1"/>
  <c r="BH280" i="17"/>
  <c r="BH285" i="17"/>
  <c r="BI289" i="17"/>
  <c r="BI291" i="17"/>
  <c r="AS465" i="24" s="1"/>
  <c r="BI279" i="17"/>
  <c r="AS462" i="24"/>
  <c r="BF27" i="24"/>
  <c r="AQ48" i="1"/>
  <c r="J13" i="25"/>
  <c r="AQ34" i="1"/>
  <c r="BF28" i="24" s="1"/>
  <c r="AQ35" i="1"/>
  <c r="V10" i="20"/>
  <c r="N948" i="24"/>
  <c r="BG300" i="17"/>
  <c r="BC399" i="19"/>
  <c r="BC106" i="19"/>
  <c r="BC105" i="19"/>
  <c r="BF85" i="17"/>
  <c r="AP274" i="24" s="1"/>
  <c r="AP273" i="24"/>
  <c r="BF96" i="17"/>
  <c r="AP285" i="24" s="1"/>
  <c r="AP482" i="24"/>
  <c r="BF311" i="17"/>
  <c r="AP483" i="24" s="1"/>
  <c r="BE307" i="17"/>
  <c r="AO480" i="24" s="1"/>
  <c r="AO479" i="24"/>
  <c r="AO434" i="24"/>
  <c r="BE238" i="17"/>
  <c r="BE263" i="17"/>
  <c r="BE258" i="17"/>
  <c r="BE261" i="17"/>
  <c r="AO438" i="24" s="1"/>
  <c r="BE343" i="17"/>
  <c r="BF267" i="17"/>
  <c r="AL8" i="24"/>
  <c r="BB12" i="1"/>
  <c r="BB331" i="17"/>
  <c r="AL501" i="24"/>
  <c r="AL247" i="24"/>
  <c r="BB25" i="17"/>
  <c r="BB20" i="17"/>
  <c r="AL248" i="24" s="1"/>
  <c r="BG97" i="17"/>
  <c r="AQ286" i="24" s="1"/>
  <c r="BG371" i="17"/>
  <c r="AQ541" i="24" s="1"/>
  <c r="AQ540" i="24"/>
  <c r="AM193" i="24"/>
  <c r="BF75" i="17"/>
  <c r="BF9" i="17"/>
  <c r="BF10" i="1"/>
  <c r="BF59" i="17"/>
  <c r="AP240" i="24"/>
  <c r="AA31" i="12"/>
  <c r="S896" i="24" s="1"/>
  <c r="BF68" i="17"/>
  <c r="BF10" i="17"/>
  <c r="AL245" i="24"/>
  <c r="BB17" i="17"/>
  <c r="BC245" i="17"/>
  <c r="AM422" i="24"/>
  <c r="AR557" i="24"/>
  <c r="BH390" i="17"/>
  <c r="AR560" i="24" s="1"/>
  <c r="H40" i="25"/>
  <c r="H16" i="25"/>
  <c r="H41" i="25" s="1"/>
  <c r="BE157" i="24"/>
  <c r="AN704" i="24"/>
  <c r="BD345" i="19"/>
  <c r="AN710" i="24" s="1"/>
  <c r="BB243" i="1"/>
  <c r="AL229" i="24" s="1"/>
  <c r="BB221" i="1"/>
  <c r="AL207" i="24" s="1"/>
  <c r="W16" i="12"/>
  <c r="O881" i="24" s="1"/>
  <c r="BB93" i="1"/>
  <c r="AL79" i="24" s="1"/>
  <c r="AL202" i="24"/>
  <c r="BB151" i="1"/>
  <c r="AQ307" i="24"/>
  <c r="BG275" i="17"/>
  <c r="BD259" i="17"/>
  <c r="AN436" i="24" s="1"/>
  <c r="AN435" i="24"/>
  <c r="BD274" i="17"/>
  <c r="AN449" i="24" s="1"/>
  <c r="BD264" i="17"/>
  <c r="AN440" i="24"/>
  <c r="BB482" i="19"/>
  <c r="BC488" i="19"/>
  <c r="BC482" i="19" s="1"/>
  <c r="AS325" i="24"/>
  <c r="BI100" i="17"/>
  <c r="BC516" i="19"/>
  <c r="BB511" i="19"/>
  <c r="BE69" i="19"/>
  <c r="BD67" i="19"/>
  <c r="AN618" i="24"/>
  <c r="BH354" i="17"/>
  <c r="AR524" i="24" s="1"/>
  <c r="AR521" i="24"/>
  <c r="BH333" i="17"/>
  <c r="BF336" i="17"/>
  <c r="AP506" i="24" s="1"/>
  <c r="AP503" i="24"/>
  <c r="BE39" i="24"/>
  <c r="AP51" i="1"/>
  <c r="AP57" i="1" s="1"/>
  <c r="BE30" i="24"/>
  <c r="AP41" i="1"/>
  <c r="AP90" i="1"/>
  <c r="AP40" i="1"/>
  <c r="BE33" i="24" s="1"/>
  <c r="I15" i="25"/>
  <c r="AP11" i="19"/>
  <c r="AP38" i="1"/>
  <c r="AP43" i="1"/>
  <c r="BE36" i="24" s="1"/>
  <c r="BC473" i="19"/>
  <c r="BC467" i="19" s="1"/>
  <c r="BB467" i="19"/>
  <c r="AR539" i="24"/>
  <c r="BH372" i="17"/>
  <c r="AR542" i="24" s="1"/>
  <c r="BH370" i="17"/>
  <c r="AQ37" i="1"/>
  <c r="AQ47" i="1"/>
  <c r="AQ30" i="1"/>
  <c r="BF24" i="24" s="1"/>
  <c r="AQ124" i="1"/>
  <c r="BF110" i="24" s="1"/>
  <c r="BF23" i="24"/>
  <c r="J11" i="25"/>
  <c r="J36" i="25" s="1"/>
  <c r="AQ125" i="1"/>
  <c r="AR15" i="1"/>
  <c r="BG13" i="24" s="1"/>
  <c r="AR29" i="1"/>
  <c r="BG12" i="24"/>
  <c r="AR33" i="1"/>
  <c r="AO549" i="24"/>
  <c r="BE380" i="17"/>
  <c r="BE383" i="17"/>
  <c r="AO553" i="24" s="1"/>
  <c r="BE394" i="17"/>
  <c r="AO564" i="24" s="1"/>
  <c r="BF388" i="17"/>
  <c r="BE317" i="17"/>
  <c r="AO488" i="24" s="1"/>
  <c r="AO474" i="24"/>
  <c r="BI191" i="17"/>
  <c r="BF12" i="17"/>
  <c r="AP242" i="24"/>
  <c r="BE91" i="19"/>
  <c r="BE272" i="19"/>
  <c r="BE9" i="19"/>
  <c r="BE392" i="19"/>
  <c r="BE202" i="19"/>
  <c r="BE128" i="19"/>
  <c r="BE65" i="19"/>
  <c r="AO614" i="24" s="1"/>
  <c r="BE461" i="19"/>
  <c r="BE337" i="19"/>
  <c r="AO7" i="24"/>
  <c r="BE145" i="1"/>
  <c r="I38" i="25"/>
  <c r="I14" i="25"/>
  <c r="I39" i="25" s="1"/>
  <c r="AM574" i="24"/>
  <c r="BC397" i="19"/>
  <c r="AM514" i="24"/>
  <c r="BC357" i="17"/>
  <c r="AM527" i="24" s="1"/>
  <c r="BC345" i="17"/>
  <c r="AM515" i="24" s="1"/>
  <c r="BE268" i="17"/>
  <c r="AO444" i="24" s="1"/>
  <c r="AO443" i="24"/>
  <c r="BE311" i="17"/>
  <c r="AO483" i="24" s="1"/>
  <c r="AO482" i="24"/>
  <c r="AO57" i="1"/>
  <c r="AO54" i="1"/>
  <c r="BD41" i="24"/>
  <c r="BF194" i="24"/>
  <c r="AQ212" i="1"/>
  <c r="BF198" i="24" s="1"/>
  <c r="AR289" i="24"/>
  <c r="BH83" i="17"/>
  <c r="BH198" i="17" s="1"/>
  <c r="AR378" i="24" s="1"/>
  <c r="BH116" i="17"/>
  <c r="BH104" i="17"/>
  <c r="AR293" i="24" s="1"/>
  <c r="BH101" i="17"/>
  <c r="BC381" i="17"/>
  <c r="AM551" i="24" s="1"/>
  <c r="AM550" i="24"/>
  <c r="BC393" i="17"/>
  <c r="AM563" i="24" s="1"/>
  <c r="BG92" i="17"/>
  <c r="AQ281" i="24" s="1"/>
  <c r="AQ280" i="24"/>
  <c r="BG11" i="17"/>
  <c r="AO265" i="24"/>
  <c r="BE69" i="17"/>
  <c r="AO266" i="24" s="1"/>
  <c r="BE70" i="17"/>
  <c r="AO267" i="24" s="1"/>
  <c r="BD249" i="17"/>
  <c r="AN426" i="24" s="1"/>
  <c r="AN425" i="24"/>
  <c r="BC240" i="17"/>
  <c r="AM418" i="24" s="1"/>
  <c r="AM417" i="24"/>
  <c r="BC253" i="17"/>
  <c r="AM430" i="24" s="1"/>
  <c r="AN522" i="24"/>
  <c r="BD353" i="17"/>
  <c r="AN523" i="24" s="1"/>
  <c r="BD118" i="17"/>
  <c r="AO12" i="19"/>
  <c r="AO13" i="19" s="1"/>
  <c r="AO14" i="19"/>
  <c r="AO15" i="19" s="1"/>
  <c r="AR372" i="24"/>
  <c r="BH208" i="17"/>
  <c r="BH195" i="17"/>
  <c r="AR376" i="24" s="1"/>
  <c r="BH192" i="17"/>
  <c r="BD495" i="19"/>
  <c r="BD502" i="19" s="1"/>
  <c r="BE494" i="19" s="1"/>
  <c r="BD480" i="19"/>
  <c r="BD509" i="19"/>
  <c r="BD537" i="19"/>
  <c r="BD543" i="19" s="1"/>
  <c r="BE536" i="19" s="1"/>
  <c r="BD465" i="19"/>
  <c r="BD280" i="19"/>
  <c r="AN692" i="24" s="1"/>
  <c r="BD136" i="19"/>
  <c r="AN655" i="24" s="1"/>
  <c r="BD112" i="19"/>
  <c r="BD104" i="19"/>
  <c r="AN631" i="24"/>
  <c r="BD210" i="19"/>
  <c r="AN674" i="24" s="1"/>
  <c r="BB526" i="19"/>
  <c r="AQ290" i="24"/>
  <c r="BG102" i="17"/>
  <c r="AQ291" i="24" s="1"/>
  <c r="BG115" i="17"/>
  <c r="AQ306" i="24" s="1"/>
  <c r="AK11" i="24"/>
  <c r="BA14" i="1"/>
  <c r="AQ557" i="24"/>
  <c r="BG390" i="17"/>
  <c r="AQ560" i="24" s="1"/>
  <c r="BG281" i="17"/>
  <c r="AQ456" i="24" s="1"/>
  <c r="AQ455" i="24"/>
  <c r="BG296" i="17"/>
  <c r="AQ469" i="24" s="1"/>
  <c r="AQ531" i="24"/>
  <c r="BG365" i="17"/>
  <c r="AQ535" i="24" s="1"/>
  <c r="BG376" i="17"/>
  <c r="AQ546" i="24" s="1"/>
  <c r="BG362" i="17"/>
  <c r="BD383" i="17"/>
  <c r="AN553" i="24" s="1"/>
  <c r="BD394" i="17"/>
  <c r="AN564" i="24" s="1"/>
  <c r="BD380" i="17"/>
  <c r="AN549" i="24"/>
  <c r="BE388" i="17"/>
  <c r="BD317" i="17"/>
  <c r="AN488" i="24" s="1"/>
  <c r="AN474" i="24"/>
  <c r="BE302" i="17"/>
  <c r="AO475" i="24" s="1"/>
  <c r="AS383" i="24"/>
  <c r="BI309" i="17"/>
  <c r="BI202" i="17"/>
  <c r="AS384" i="24" s="1"/>
  <c r="AQ171" i="1"/>
  <c r="BF151" i="24"/>
  <c r="BC216" i="1"/>
  <c r="BC524" i="19"/>
  <c r="BC531" i="19" s="1"/>
  <c r="BC68" i="19"/>
  <c r="AM617" i="24" s="1"/>
  <c r="AM616" i="24"/>
  <c r="BC70" i="19"/>
  <c r="AM619" i="24" s="1"/>
  <c r="BC60" i="19"/>
  <c r="BH247" i="17"/>
  <c r="BH269" i="17"/>
  <c r="AR445" i="24" s="1"/>
  <c r="AR442" i="24"/>
  <c r="BH93" i="17"/>
  <c r="AR282" i="24" s="1"/>
  <c r="AR279" i="24"/>
  <c r="BH91" i="17"/>
  <c r="BI110" i="17"/>
  <c r="AS300" i="24"/>
  <c r="BI90" i="17"/>
  <c r="BI112" i="17"/>
  <c r="AS303" i="24" s="1"/>
  <c r="BI266" i="17"/>
  <c r="BI351" i="17" s="1"/>
  <c r="AP128" i="1"/>
  <c r="BE114" i="24" s="1"/>
  <c r="BE111" i="24"/>
  <c r="AS539" i="24"/>
  <c r="BI372" i="17"/>
  <c r="AS542" i="24" s="1"/>
  <c r="BI156" i="17"/>
  <c r="AS343" i="24" s="1"/>
  <c r="AS342" i="24"/>
  <c r="N804" i="24"/>
  <c r="V10" i="23"/>
  <c r="AR119" i="1"/>
  <c r="BG105" i="24" s="1"/>
  <c r="BA160" i="1"/>
  <c r="BG146" i="24"/>
  <c r="AR208" i="1"/>
  <c r="AR165" i="1"/>
  <c r="AN558" i="24"/>
  <c r="BD389" i="17"/>
  <c r="AN559" i="24" s="1"/>
  <c r="BC21" i="17"/>
  <c r="BC335" i="17"/>
  <c r="AM505" i="24" s="1"/>
  <c r="AM504" i="24"/>
  <c r="BB326" i="17"/>
  <c r="AL497" i="24" s="1"/>
  <c r="BB339" i="17"/>
  <c r="AL509" i="24" s="1"/>
  <c r="AL496" i="24"/>
  <c r="BB549" i="19" l="1"/>
  <c r="BB551" i="19" s="1"/>
  <c r="BD385" i="17"/>
  <c r="AN555" i="24" s="1"/>
  <c r="AP130" i="1"/>
  <c r="BE116" i="24" s="1"/>
  <c r="BC526" i="19"/>
  <c r="AP196" i="1"/>
  <c r="BE43" i="24"/>
  <c r="BA165" i="1"/>
  <c r="BA185" i="1"/>
  <c r="AK146" i="24"/>
  <c r="BA119" i="1"/>
  <c r="AK105" i="24" s="1"/>
  <c r="BD60" i="19"/>
  <c r="BD55" i="19" s="1"/>
  <c r="AM611" i="24"/>
  <c r="AO196" i="1"/>
  <c r="BD43" i="24"/>
  <c r="AO58" i="1"/>
  <c r="AO59" i="1" s="1"/>
  <c r="AR171" i="1"/>
  <c r="BG151" i="24"/>
  <c r="BI247" i="17"/>
  <c r="BI269" i="17"/>
  <c r="AS445" i="24" s="1"/>
  <c r="AS442" i="24"/>
  <c r="BI111" i="17"/>
  <c r="AS302" i="24" s="1"/>
  <c r="AS301" i="24"/>
  <c r="X16" i="12"/>
  <c r="P881" i="24" s="1"/>
  <c r="BC243" i="1"/>
  <c r="AM229" i="24" s="1"/>
  <c r="BC93" i="1"/>
  <c r="AM79" i="24" s="1"/>
  <c r="AM202" i="24"/>
  <c r="BC221" i="1"/>
  <c r="AM207" i="24" s="1"/>
  <c r="BI387" i="17"/>
  <c r="BI333" i="17" s="1"/>
  <c r="BI312" i="17"/>
  <c r="AS484" i="24" s="1"/>
  <c r="AS481" i="24"/>
  <c r="BD393" i="17"/>
  <c r="AN563" i="24" s="1"/>
  <c r="AN550" i="24"/>
  <c r="BD381" i="17"/>
  <c r="AN551" i="24" s="1"/>
  <c r="BG375" i="17"/>
  <c r="AQ545" i="24" s="1"/>
  <c r="BG363" i="17"/>
  <c r="AQ533" i="24" s="1"/>
  <c r="AQ532" i="24"/>
  <c r="BB532" i="19"/>
  <c r="BA29" i="1"/>
  <c r="AK12" i="24"/>
  <c r="BA33" i="1"/>
  <c r="BA15" i="1"/>
  <c r="BH193" i="17"/>
  <c r="AR374" i="24" s="1"/>
  <c r="BH207" i="17"/>
  <c r="AR389" i="24" s="1"/>
  <c r="AR373" i="24"/>
  <c r="AR290" i="24"/>
  <c r="BH102" i="17"/>
  <c r="AR291" i="24" s="1"/>
  <c r="BH115" i="17"/>
  <c r="AR306" i="24" s="1"/>
  <c r="AS372" i="24"/>
  <c r="BI195" i="17"/>
  <c r="AS376" i="24" s="1"/>
  <c r="BI192" i="17"/>
  <c r="BI208" i="17"/>
  <c r="K13" i="25"/>
  <c r="AR35" i="1"/>
  <c r="BG27" i="24"/>
  <c r="AR34" i="1"/>
  <c r="BG28" i="24" s="1"/>
  <c r="AR48" i="1"/>
  <c r="AQ128" i="1"/>
  <c r="BF114" i="24" s="1"/>
  <c r="BF111" i="24"/>
  <c r="BD473" i="19"/>
  <c r="AP12" i="19"/>
  <c r="AP13" i="19" s="1"/>
  <c r="AP14" i="19"/>
  <c r="AP15" i="19" s="1"/>
  <c r="AP42" i="1"/>
  <c r="BE35" i="24" s="1"/>
  <c r="BE34" i="24"/>
  <c r="BH336" i="17"/>
  <c r="AR506" i="24" s="1"/>
  <c r="AR503" i="24"/>
  <c r="AO618" i="24"/>
  <c r="BE67" i="19"/>
  <c r="BF69" i="19"/>
  <c r="BB156" i="1"/>
  <c r="BC151" i="1"/>
  <c r="AL137" i="24"/>
  <c r="BF70" i="17"/>
  <c r="AP267" i="24" s="1"/>
  <c r="AP265" i="24"/>
  <c r="BF69" i="17"/>
  <c r="AP266" i="24" s="1"/>
  <c r="BF76" i="17"/>
  <c r="BF77" i="17"/>
  <c r="J14" i="25"/>
  <c r="J39" i="25" s="1"/>
  <c r="J38" i="25"/>
  <c r="BI361" i="17"/>
  <c r="BI285" i="17"/>
  <c r="BI283" i="17"/>
  <c r="AS458" i="24" s="1"/>
  <c r="BI280" i="17"/>
  <c r="BI281" i="17" s="1"/>
  <c r="AS456" i="24" s="1"/>
  <c r="AS454" i="24"/>
  <c r="BH281" i="17"/>
  <c r="AR456" i="24" s="1"/>
  <c r="AR455" i="24"/>
  <c r="BH296" i="17"/>
  <c r="AR469" i="24" s="1"/>
  <c r="BI160" i="17"/>
  <c r="AS347" i="24" s="1"/>
  <c r="BI146" i="17"/>
  <c r="AS330" i="24" s="1"/>
  <c r="AS329" i="24"/>
  <c r="AB31" i="12"/>
  <c r="T896" i="24" s="1"/>
  <c r="BG68" i="17"/>
  <c r="BG10" i="1"/>
  <c r="BG75" i="17"/>
  <c r="AQ240" i="24"/>
  <c r="BG9" i="17"/>
  <c r="BG10" i="17"/>
  <c r="BG59" i="17"/>
  <c r="AM8" i="24"/>
  <c r="BC12" i="1"/>
  <c r="BH184" i="1"/>
  <c r="AQ170" i="24"/>
  <c r="BI354" i="17"/>
  <c r="AS524" i="24" s="1"/>
  <c r="AS521" i="24"/>
  <c r="BH106" i="17"/>
  <c r="AR295" i="24" s="1"/>
  <c r="AM249" i="24"/>
  <c r="BG194" i="24"/>
  <c r="AR212" i="1"/>
  <c r="BG198" i="24" s="1"/>
  <c r="BI371" i="17"/>
  <c r="AS541" i="24" s="1"/>
  <c r="AS540" i="24"/>
  <c r="BH92" i="17"/>
  <c r="AR281" i="24" s="1"/>
  <c r="AR280" i="24"/>
  <c r="BH11" i="17"/>
  <c r="AO558" i="24"/>
  <c r="BE389" i="17"/>
  <c r="AO559" i="24" s="1"/>
  <c r="BD399" i="19"/>
  <c r="BD105" i="19"/>
  <c r="BD106" i="19"/>
  <c r="BG12" i="17"/>
  <c r="AQ242" i="24"/>
  <c r="BA208" i="1"/>
  <c r="AO704" i="24"/>
  <c r="BE345" i="19"/>
  <c r="AO710" i="24" s="1"/>
  <c r="BE136" i="19"/>
  <c r="AO655" i="24" s="1"/>
  <c r="BE104" i="19"/>
  <c r="BE280" i="19"/>
  <c r="AO692" i="24" s="1"/>
  <c r="AO631" i="24"/>
  <c r="BE112" i="19"/>
  <c r="BE210" i="19"/>
  <c r="AO674" i="24" s="1"/>
  <c r="BF39" i="24"/>
  <c r="AQ51" i="1"/>
  <c r="I40" i="25"/>
  <c r="I16" i="25"/>
  <c r="I41" i="25" s="1"/>
  <c r="BB517" i="19"/>
  <c r="BB515" i="19"/>
  <c r="BC508" i="19" s="1"/>
  <c r="BB530" i="19"/>
  <c r="BC523" i="19" s="1"/>
  <c r="BC530" i="19" s="1"/>
  <c r="BD523" i="19" s="1"/>
  <c r="BF60" i="17"/>
  <c r="AP258" i="24" s="1"/>
  <c r="BF62" i="17"/>
  <c r="AP260" i="24" s="1"/>
  <c r="AP257" i="24"/>
  <c r="BE259" i="17"/>
  <c r="AO436" i="24" s="1"/>
  <c r="AO435" i="24"/>
  <c r="BE274" i="17"/>
  <c r="AO449" i="24" s="1"/>
  <c r="N947" i="24"/>
  <c r="V31" i="20"/>
  <c r="N968" i="24" s="1"/>
  <c r="V16" i="20"/>
  <c r="N953" i="24" s="1"/>
  <c r="AL643" i="24"/>
  <c r="BC123" i="19"/>
  <c r="AN244" i="24"/>
  <c r="BD11" i="1"/>
  <c r="BD16" i="17"/>
  <c r="BD240" i="17"/>
  <c r="AN418" i="24" s="1"/>
  <c r="AN417" i="24"/>
  <c r="BD253" i="17"/>
  <c r="AN430" i="24" s="1"/>
  <c r="BD345" i="17"/>
  <c r="AN515" i="24" s="1"/>
  <c r="AN514" i="24"/>
  <c r="BD357" i="17"/>
  <c r="AN527" i="24" s="1"/>
  <c r="AN22" i="17"/>
  <c r="AM247" i="24"/>
  <c r="BC20" i="17"/>
  <c r="AM248" i="24" s="1"/>
  <c r="BC25" i="17"/>
  <c r="AN193" i="24"/>
  <c r="N803" i="24"/>
  <c r="V31" i="23"/>
  <c r="N824" i="24" s="1"/>
  <c r="V16" i="23"/>
  <c r="N809" i="24" s="1"/>
  <c r="AS279" i="24"/>
  <c r="BI91" i="17"/>
  <c r="BI93" i="17"/>
  <c r="AS282" i="24" s="1"/>
  <c r="BH97" i="17"/>
  <c r="AR286" i="24" s="1"/>
  <c r="AR424" i="24"/>
  <c r="BH250" i="17"/>
  <c r="AR427" i="24" s="1"/>
  <c r="BF157" i="24"/>
  <c r="AR390" i="24"/>
  <c r="BH318" i="17"/>
  <c r="AR307" i="24"/>
  <c r="BH275" i="17"/>
  <c r="AO55" i="1"/>
  <c r="BE207" i="1"/>
  <c r="AO131" i="24"/>
  <c r="BE495" i="19"/>
  <c r="BE502" i="19" s="1"/>
  <c r="BF494" i="19" s="1"/>
  <c r="BE465" i="19"/>
  <c r="BE537" i="19"/>
  <c r="BE543" i="19" s="1"/>
  <c r="BF536" i="19" s="1"/>
  <c r="BE480" i="19"/>
  <c r="BE509" i="19"/>
  <c r="AP558" i="24"/>
  <c r="BF389" i="17"/>
  <c r="AP559" i="24" s="1"/>
  <c r="BE381" i="17"/>
  <c r="AO551" i="24" s="1"/>
  <c r="AO550" i="24"/>
  <c r="BE393" i="17"/>
  <c r="AO563" i="24" s="1"/>
  <c r="AR37" i="1"/>
  <c r="AR125" i="1"/>
  <c r="BG23" i="24"/>
  <c r="AR47" i="1"/>
  <c r="AR124" i="1"/>
  <c r="BG110" i="24" s="1"/>
  <c r="K11" i="25"/>
  <c r="K36" i="25" s="1"/>
  <c r="AR30" i="1"/>
  <c r="BG24" i="24" s="1"/>
  <c r="BF30" i="24"/>
  <c r="AQ43" i="1"/>
  <c r="BF36" i="24" s="1"/>
  <c r="J15" i="25"/>
  <c r="AQ41" i="1"/>
  <c r="AQ90" i="1"/>
  <c r="AQ11" i="19"/>
  <c r="AQ40" i="1"/>
  <c r="BF33" i="24" s="1"/>
  <c r="AQ38" i="1"/>
  <c r="BB474" i="19"/>
  <c r="BC474" i="19" s="1"/>
  <c r="BB472" i="19"/>
  <c r="BC464" i="19" s="1"/>
  <c r="BC472" i="19" s="1"/>
  <c r="BD464" i="19" s="1"/>
  <c r="BC511" i="19"/>
  <c r="BD516" i="19"/>
  <c r="BD488" i="19"/>
  <c r="AQ450" i="24"/>
  <c r="BG257" i="17"/>
  <c r="BF91" i="19"/>
  <c r="BF272" i="19"/>
  <c r="BF202" i="19"/>
  <c r="BF65" i="19"/>
  <c r="AP614" i="24" s="1"/>
  <c r="BF392" i="19"/>
  <c r="BF337" i="19"/>
  <c r="AP7" i="24"/>
  <c r="BF128" i="19"/>
  <c r="BF9" i="19"/>
  <c r="BF461" i="19"/>
  <c r="BF145" i="1"/>
  <c r="BF268" i="17"/>
  <c r="AP444" i="24" s="1"/>
  <c r="AP443" i="24"/>
  <c r="AO440" i="24"/>
  <c r="BE264" i="17"/>
  <c r="AS463" i="24"/>
  <c r="BI290" i="17"/>
  <c r="AS464" i="24" s="1"/>
  <c r="AN422" i="24"/>
  <c r="BD245" i="17"/>
  <c r="BD21" i="17"/>
  <c r="AN504" i="24"/>
  <c r="BD335" i="17"/>
  <c r="AN505" i="24" s="1"/>
  <c r="AM501" i="24"/>
  <c r="BC331" i="17"/>
  <c r="AM245" i="24"/>
  <c r="BC17" i="17"/>
  <c r="BF263" i="17"/>
  <c r="BF238" i="17"/>
  <c r="BF261" i="17"/>
  <c r="AP438" i="24" s="1"/>
  <c r="BF258" i="17"/>
  <c r="AP434" i="24"/>
  <c r="BF343" i="17"/>
  <c r="BG267" i="17"/>
  <c r="BA26" i="19"/>
  <c r="AK1011" i="24"/>
  <c r="AK1012" i="24"/>
  <c r="BH87" i="17"/>
  <c r="AR276" i="24" s="1"/>
  <c r="AR272" i="24"/>
  <c r="BH84" i="17"/>
  <c r="BH8" i="17"/>
  <c r="BH151" i="17"/>
  <c r="AR334" i="24" s="1"/>
  <c r="BH371" i="17"/>
  <c r="AR541" i="24" s="1"/>
  <c r="AR540" i="24"/>
  <c r="AP39" i="1"/>
  <c r="BE32" i="24" s="1"/>
  <c r="BE31" i="24"/>
  <c r="BE76" i="24"/>
  <c r="AP54" i="1"/>
  <c r="AP55" i="1" s="1"/>
  <c r="BE41" i="24"/>
  <c r="BD216" i="1"/>
  <c r="BD524" i="19"/>
  <c r="BD531" i="19" s="1"/>
  <c r="BD70" i="19"/>
  <c r="AN619" i="24" s="1"/>
  <c r="AN616" i="24"/>
  <c r="BD68" i="19"/>
  <c r="AN617" i="24" s="1"/>
  <c r="BI116" i="17"/>
  <c r="AS289" i="24"/>
  <c r="BI104" i="17"/>
  <c r="AS293" i="24" s="1"/>
  <c r="BI83" i="17"/>
  <c r="BI101" i="17"/>
  <c r="BB489" i="19"/>
  <c r="BC489" i="19" s="1"/>
  <c r="BB487" i="19"/>
  <c r="BC479" i="19" s="1"/>
  <c r="BC487" i="19" s="1"/>
  <c r="BD479" i="19" s="1"/>
  <c r="AP241" i="24"/>
  <c r="BB30" i="17"/>
  <c r="BB26" i="17"/>
  <c r="BB27" i="17"/>
  <c r="BB129" i="19"/>
  <c r="BB92" i="19"/>
  <c r="W10" i="12"/>
  <c r="BB393" i="19"/>
  <c r="BB338" i="19"/>
  <c r="BB346" i="19" s="1"/>
  <c r="AL711" i="24" s="1"/>
  <c r="BB10" i="19"/>
  <c r="AL10" i="24"/>
  <c r="BB273" i="19"/>
  <c r="O10" i="25"/>
  <c r="BB203" i="19"/>
  <c r="BE347" i="17"/>
  <c r="AO517" i="24" s="1"/>
  <c r="BE358" i="17"/>
  <c r="AO528" i="24" s="1"/>
  <c r="BE344" i="17"/>
  <c r="AO513" i="24"/>
  <c r="BE324" i="17"/>
  <c r="BF352" i="17"/>
  <c r="BE239" i="17"/>
  <c r="BE244" i="17"/>
  <c r="BE242" i="17"/>
  <c r="AO420" i="24" s="1"/>
  <c r="BE254" i="17"/>
  <c r="AO431" i="24" s="1"/>
  <c r="BE15" i="17"/>
  <c r="AO416" i="24"/>
  <c r="BE18" i="19"/>
  <c r="BF248" i="17"/>
  <c r="BH310" i="17"/>
  <c r="BG306" i="17"/>
  <c r="BG301" i="17"/>
  <c r="AQ473" i="24"/>
  <c r="BG304" i="17"/>
  <c r="AQ477" i="24" s="1"/>
  <c r="BG379" i="17"/>
  <c r="AR460" i="24"/>
  <c r="BH286" i="17"/>
  <c r="AR461" i="24" s="1"/>
  <c r="BH376" i="17"/>
  <c r="AR546" i="24" s="1"/>
  <c r="AR531" i="24"/>
  <c r="BH365" i="17"/>
  <c r="AR535" i="24" s="1"/>
  <c r="BH362" i="17"/>
  <c r="BE249" i="17"/>
  <c r="AO426" i="24" s="1"/>
  <c r="AO425" i="24"/>
  <c r="AN574" i="24"/>
  <c r="BD397" i="19"/>
  <c r="BE353" i="17"/>
  <c r="AO523" i="24" s="1"/>
  <c r="BE118" i="17"/>
  <c r="AO522" i="24"/>
  <c r="BD340" i="17"/>
  <c r="AN510" i="24" s="1"/>
  <c r="BD19" i="17"/>
  <c r="BD325" i="17"/>
  <c r="BD330" i="17"/>
  <c r="AN495" i="24"/>
  <c r="BD328" i="17"/>
  <c r="AN499" i="24" s="1"/>
  <c r="BD367" i="17"/>
  <c r="AN537" i="24" s="1"/>
  <c r="BE334" i="17"/>
  <c r="AQ273" i="24"/>
  <c r="BG96" i="17"/>
  <c r="AQ285" i="24" s="1"/>
  <c r="BG85" i="17"/>
  <c r="AQ274" i="24" s="1"/>
  <c r="BC326" i="17"/>
  <c r="AM497" i="24" s="1"/>
  <c r="AM496" i="24"/>
  <c r="BC339" i="17"/>
  <c r="AM509" i="24" s="1"/>
  <c r="BF306" i="17"/>
  <c r="BF301" i="17"/>
  <c r="BF304" i="17"/>
  <c r="AP477" i="24" s="1"/>
  <c r="AP473" i="24"/>
  <c r="BF379" i="17"/>
  <c r="BG310" i="17"/>
  <c r="BB552" i="19" l="1"/>
  <c r="BC532" i="19"/>
  <c r="AQ130" i="1"/>
  <c r="BF116" i="24" s="1"/>
  <c r="BD45" i="24"/>
  <c r="AO61" i="1"/>
  <c r="BD47" i="24" s="1"/>
  <c r="AO79" i="1"/>
  <c r="BD65" i="24" s="1"/>
  <c r="AO62" i="1"/>
  <c r="BD48" i="24" s="1"/>
  <c r="BD526" i="19"/>
  <c r="BD530" i="19" s="1"/>
  <c r="BE523" i="19" s="1"/>
  <c r="AQ479" i="24"/>
  <c r="BG307" i="17"/>
  <c r="AQ480" i="24" s="1"/>
  <c r="W11" i="12"/>
  <c r="W30" i="12"/>
  <c r="O875" i="24"/>
  <c r="AP513" i="24"/>
  <c r="BF324" i="17"/>
  <c r="BF385" i="17" s="1"/>
  <c r="AP555" i="24" s="1"/>
  <c r="BF347" i="17"/>
  <c r="AP517" i="24" s="1"/>
  <c r="BF358" i="17"/>
  <c r="AP528" i="24" s="1"/>
  <c r="BF344" i="17"/>
  <c r="BG352" i="17"/>
  <c r="AQ482" i="24"/>
  <c r="BG311" i="17"/>
  <c r="AQ483" i="24" s="1"/>
  <c r="BF302" i="17"/>
  <c r="AP475" i="24" s="1"/>
  <c r="AP474" i="24"/>
  <c r="BF317" i="17"/>
  <c r="AP488" i="24" s="1"/>
  <c r="BG302" i="17"/>
  <c r="AQ475" i="24" s="1"/>
  <c r="BD326" i="17"/>
  <c r="AN497" i="24" s="1"/>
  <c r="AN496" i="24"/>
  <c r="BD339" i="17"/>
  <c r="AN509" i="24" s="1"/>
  <c r="AR482" i="24"/>
  <c r="BH311" i="17"/>
  <c r="AR483" i="24" s="1"/>
  <c r="BE16" i="17"/>
  <c r="BE11" i="1"/>
  <c r="AO244" i="24"/>
  <c r="BE253" i="17"/>
  <c r="AO430" i="24" s="1"/>
  <c r="BE240" i="17"/>
  <c r="AO418" i="24" s="1"/>
  <c r="AO417" i="24"/>
  <c r="BE357" i="17"/>
  <c r="AO527" i="24" s="1"/>
  <c r="BE345" i="17"/>
  <c r="AO515" i="24" s="1"/>
  <c r="AO514" i="24"/>
  <c r="BB34" i="19"/>
  <c r="BB61" i="19"/>
  <c r="AL571" i="24"/>
  <c r="AL632" i="24"/>
  <c r="BB137" i="19"/>
  <c r="AL656" i="24" s="1"/>
  <c r="BB281" i="19"/>
  <c r="AL693" i="24" s="1"/>
  <c r="BB211" i="19"/>
  <c r="AL675" i="24" s="1"/>
  <c r="BB33" i="17"/>
  <c r="BB32" i="17"/>
  <c r="BB31" i="17"/>
  <c r="BI8" i="17"/>
  <c r="BI87" i="17"/>
  <c r="AS276" i="24" s="1"/>
  <c r="AS272" i="24"/>
  <c r="BI84" i="17"/>
  <c r="BI151" i="17"/>
  <c r="AS334" i="24" s="1"/>
  <c r="BD26" i="1"/>
  <c r="BD51" i="19"/>
  <c r="BD52" i="19"/>
  <c r="BD550" i="19"/>
  <c r="BD58" i="19"/>
  <c r="AN609" i="24" s="1"/>
  <c r="BD54" i="19"/>
  <c r="BD366" i="19"/>
  <c r="BD364" i="19"/>
  <c r="BD53" i="19"/>
  <c r="AN606" i="24"/>
  <c r="BD56" i="19"/>
  <c r="AN607" i="24" s="1"/>
  <c r="BH96" i="17"/>
  <c r="AR285" i="24" s="1"/>
  <c r="AR273" i="24"/>
  <c r="BH85" i="17"/>
  <c r="AR274" i="24" s="1"/>
  <c r="AP440" i="24"/>
  <c r="BF264" i="17"/>
  <c r="BF207" i="1"/>
  <c r="AP131" i="24"/>
  <c r="BG261" i="17"/>
  <c r="AQ438" i="24" s="1"/>
  <c r="AQ434" i="24"/>
  <c r="BG238" i="17"/>
  <c r="BG263" i="17"/>
  <c r="BG258" i="17"/>
  <c r="BG259" i="17" s="1"/>
  <c r="AQ436" i="24" s="1"/>
  <c r="BG343" i="17"/>
  <c r="BH267" i="17"/>
  <c r="AQ39" i="1"/>
  <c r="BF32" i="24" s="1"/>
  <c r="BF31" i="24"/>
  <c r="BF34" i="24"/>
  <c r="AQ42" i="1"/>
  <c r="BF35" i="24" s="1"/>
  <c r="AR450" i="24"/>
  <c r="BH257" i="17"/>
  <c r="BI97" i="17"/>
  <c r="AS286" i="24" s="1"/>
  <c r="BE105" i="19"/>
  <c r="BE106" i="19"/>
  <c r="BE399" i="19"/>
  <c r="BA212" i="1"/>
  <c r="AK194" i="24"/>
  <c r="BG76" i="17"/>
  <c r="BG77" i="17"/>
  <c r="AS455" i="24"/>
  <c r="BI296" i="17"/>
  <c r="AS469" i="24" s="1"/>
  <c r="BC156" i="1"/>
  <c r="AM137" i="24"/>
  <c r="BG69" i="19"/>
  <c r="BF67" i="19"/>
  <c r="AP618" i="24"/>
  <c r="AK13" i="24"/>
  <c r="BB185" i="1"/>
  <c r="AK171" i="24"/>
  <c r="AP204" i="1"/>
  <c r="BE182" i="24"/>
  <c r="AN501" i="24"/>
  <c r="BD331" i="17"/>
  <c r="AS307" i="24"/>
  <c r="BI275" i="17"/>
  <c r="AP549" i="24"/>
  <c r="BF380" i="17"/>
  <c r="BF383" i="17"/>
  <c r="AP553" i="24" s="1"/>
  <c r="BF394" i="17"/>
  <c r="AP564" i="24" s="1"/>
  <c r="BG388" i="17"/>
  <c r="BF118" i="17"/>
  <c r="BF353" i="17"/>
  <c r="AP523" i="24" s="1"/>
  <c r="AP522" i="24"/>
  <c r="I1299" i="24"/>
  <c r="O35" i="25"/>
  <c r="I1324" i="24" s="1"/>
  <c r="Y16" i="12"/>
  <c r="Q881" i="24" s="1"/>
  <c r="BD221" i="1"/>
  <c r="AN207" i="24" s="1"/>
  <c r="BD93" i="1"/>
  <c r="AN79" i="24" s="1"/>
  <c r="AN202" i="24"/>
  <c r="BD243" i="1"/>
  <c r="AN229" i="24" s="1"/>
  <c r="BA27" i="19"/>
  <c r="AK1014" i="24" s="1"/>
  <c r="AK1013" i="24"/>
  <c r="BF259" i="17"/>
  <c r="AP436" i="24" s="1"/>
  <c r="BF274" i="17"/>
  <c r="AP449" i="24" s="1"/>
  <c r="AP435" i="24"/>
  <c r="J40" i="25"/>
  <c r="J16" i="25"/>
  <c r="J41" i="25" s="1"/>
  <c r="BG111" i="24"/>
  <c r="AR128" i="1"/>
  <c r="BG114" i="24" s="1"/>
  <c r="AO193" i="24"/>
  <c r="AS280" i="24"/>
  <c r="BI11" i="17"/>
  <c r="BI92" i="17"/>
  <c r="AS281" i="24" s="1"/>
  <c r="BC30" i="17"/>
  <c r="BC27" i="17"/>
  <c r="BC26" i="17"/>
  <c r="BD17" i="17"/>
  <c r="AN245" i="24"/>
  <c r="BD123" i="19"/>
  <c r="AM643" i="24"/>
  <c r="BC515" i="19"/>
  <c r="BD508" i="19" s="1"/>
  <c r="AQ57" i="1"/>
  <c r="AS503" i="24"/>
  <c r="BI336" i="17"/>
  <c r="AS506" i="24" s="1"/>
  <c r="BG91" i="19"/>
  <c r="BG392" i="19"/>
  <c r="BG337" i="19"/>
  <c r="BG272" i="19"/>
  <c r="BG9" i="19"/>
  <c r="BG461" i="19"/>
  <c r="AQ7" i="24"/>
  <c r="BG202" i="19"/>
  <c r="BG65" i="19"/>
  <c r="AQ614" i="24" s="1"/>
  <c r="BG128" i="19"/>
  <c r="BG145" i="1"/>
  <c r="AQ131" i="24" s="1"/>
  <c r="AL142" i="24"/>
  <c r="BE524" i="19"/>
  <c r="BE531" i="19" s="1"/>
  <c r="BE216" i="1"/>
  <c r="BE70" i="19"/>
  <c r="AO619" i="24" s="1"/>
  <c r="AO616" i="24"/>
  <c r="BE68" i="19"/>
  <c r="AO617" i="24" s="1"/>
  <c r="AS390" i="24"/>
  <c r="BI318" i="17"/>
  <c r="BA48" i="1"/>
  <c r="AK1021" i="24" s="1"/>
  <c r="N13" i="25"/>
  <c r="BA34" i="1"/>
  <c r="AK28" i="24" s="1"/>
  <c r="BA35" i="1"/>
  <c r="AK27" i="24"/>
  <c r="BD44" i="24"/>
  <c r="AP58" i="1"/>
  <c r="AO84" i="1"/>
  <c r="BE60" i="19"/>
  <c r="AN611" i="24"/>
  <c r="BA171" i="1"/>
  <c r="AK157" i="24" s="1"/>
  <c r="AK151" i="24"/>
  <c r="AO504" i="24"/>
  <c r="BE335" i="17"/>
  <c r="AO505" i="24" s="1"/>
  <c r="BE21" i="17"/>
  <c r="BG383" i="17"/>
  <c r="AQ553" i="24" s="1"/>
  <c r="BG394" i="17"/>
  <c r="AQ564" i="24" s="1"/>
  <c r="BG380" i="17"/>
  <c r="AQ549" i="24"/>
  <c r="BH388" i="17"/>
  <c r="AP416" i="24"/>
  <c r="BF18" i="19"/>
  <c r="BF239" i="17"/>
  <c r="BF244" i="17"/>
  <c r="BF15" i="17"/>
  <c r="BF254" i="17"/>
  <c r="AP431" i="24" s="1"/>
  <c r="BF242" i="17"/>
  <c r="AP420" i="24" s="1"/>
  <c r="BG248" i="17"/>
  <c r="AP479" i="24"/>
  <c r="BF307" i="17"/>
  <c r="AP480" i="24" s="1"/>
  <c r="AN247" i="24"/>
  <c r="BD25" i="17"/>
  <c r="BD20" i="17"/>
  <c r="AN248" i="24" s="1"/>
  <c r="AR532" i="24"/>
  <c r="BH363" i="17"/>
  <c r="AR533" i="24" s="1"/>
  <c r="BH375" i="17"/>
  <c r="AR545" i="24" s="1"/>
  <c r="AP425" i="24"/>
  <c r="BF249" i="17"/>
  <c r="AP426" i="24" s="1"/>
  <c r="BG317" i="17"/>
  <c r="AQ488" i="24" s="1"/>
  <c r="AQ474" i="24"/>
  <c r="BE397" i="19"/>
  <c r="AO574" i="24"/>
  <c r="BE349" i="17"/>
  <c r="AO519" i="24" s="1"/>
  <c r="BE19" i="17"/>
  <c r="BE340" i="17"/>
  <c r="AO510" i="24" s="1"/>
  <c r="AO495" i="24"/>
  <c r="BE330" i="17"/>
  <c r="BE328" i="17"/>
  <c r="AO499" i="24" s="1"/>
  <c r="BE325" i="17"/>
  <c r="BE367" i="17"/>
  <c r="AO537" i="24" s="1"/>
  <c r="BE385" i="17"/>
  <c r="AO555" i="24" s="1"/>
  <c r="BF334" i="17"/>
  <c r="BI106" i="17"/>
  <c r="AS295" i="24" s="1"/>
  <c r="AQ443" i="24"/>
  <c r="BG268" i="17"/>
  <c r="AQ444" i="24" s="1"/>
  <c r="AN249" i="24"/>
  <c r="BF495" i="19"/>
  <c r="BF502" i="19" s="1"/>
  <c r="BG494" i="19" s="1"/>
  <c r="BF480" i="19"/>
  <c r="BF537" i="19"/>
  <c r="BF543" i="19" s="1"/>
  <c r="BG536" i="19" s="1"/>
  <c r="BF465" i="19"/>
  <c r="BF509" i="19"/>
  <c r="AP704" i="24"/>
  <c r="BF345" i="19"/>
  <c r="AP710" i="24" s="1"/>
  <c r="BD482" i="19"/>
  <c r="BD489" i="19" s="1"/>
  <c r="BE488" i="19"/>
  <c r="AQ14" i="19"/>
  <c r="AQ15" i="19" s="1"/>
  <c r="AQ12" i="19"/>
  <c r="AQ13" i="19" s="1"/>
  <c r="AR11" i="19"/>
  <c r="AR40" i="1"/>
  <c r="BG33" i="24" s="1"/>
  <c r="K15" i="25"/>
  <c r="AR41" i="1"/>
  <c r="AR43" i="1"/>
  <c r="BG36" i="24" s="1"/>
  <c r="AR38" i="1"/>
  <c r="BG30" i="24"/>
  <c r="AR90" i="1"/>
  <c r="AR489" i="24"/>
  <c r="BH300" i="17"/>
  <c r="BB122" i="19"/>
  <c r="AL642" i="24" s="1"/>
  <c r="BC517" i="19"/>
  <c r="BF41" i="24"/>
  <c r="AQ54" i="1"/>
  <c r="AQ55" i="1" s="1"/>
  <c r="BI184" i="1"/>
  <c r="AS170" i="24" s="1"/>
  <c r="AR170" i="24"/>
  <c r="P10" i="25"/>
  <c r="P35" i="25" s="1"/>
  <c r="AM10" i="24"/>
  <c r="BC273" i="19"/>
  <c r="X10" i="12"/>
  <c r="BK12" i="1"/>
  <c r="BC10" i="19"/>
  <c r="BC92" i="19"/>
  <c r="BC122" i="19" s="1"/>
  <c r="AM642" i="24" s="1"/>
  <c r="BC203" i="19"/>
  <c r="BC393" i="19"/>
  <c r="BC129" i="19"/>
  <c r="BC338" i="19"/>
  <c r="BC346" i="19" s="1"/>
  <c r="AM711" i="24" s="1"/>
  <c r="BG60" i="17"/>
  <c r="AQ258" i="24" s="1"/>
  <c r="AQ257" i="24"/>
  <c r="BG62" i="17"/>
  <c r="AQ260" i="24" s="1"/>
  <c r="AQ241" i="24"/>
  <c r="AQ265" i="24"/>
  <c r="BG69" i="17"/>
  <c r="AQ266" i="24" s="1"/>
  <c r="BG70" i="17"/>
  <c r="AQ267" i="24" s="1"/>
  <c r="BI286" i="17"/>
  <c r="AS461" i="24" s="1"/>
  <c r="AS460" i="24"/>
  <c r="BD467" i="19"/>
  <c r="BD472" i="19" s="1"/>
  <c r="BE464" i="19" s="1"/>
  <c r="BE473" i="19"/>
  <c r="K38" i="25"/>
  <c r="K14" i="25"/>
  <c r="K39" i="25" s="1"/>
  <c r="BI207" i="17"/>
  <c r="AS389" i="24" s="1"/>
  <c r="AS373" i="24"/>
  <c r="BI193" i="17"/>
  <c r="AS374" i="24" s="1"/>
  <c r="BC549" i="19"/>
  <c r="AO422" i="24"/>
  <c r="BE245" i="17"/>
  <c r="BI102" i="17"/>
  <c r="AS291" i="24" s="1"/>
  <c r="BI115" i="17"/>
  <c r="AS306" i="24" s="1"/>
  <c r="AS290" i="24"/>
  <c r="BH10" i="17"/>
  <c r="BH59" i="17"/>
  <c r="AR240" i="24"/>
  <c r="BH9" i="17"/>
  <c r="AC31" i="12"/>
  <c r="U896" i="24" s="1"/>
  <c r="BH68" i="17"/>
  <c r="BH10" i="1"/>
  <c r="BH75" i="17"/>
  <c r="BF280" i="19"/>
  <c r="AP692" i="24" s="1"/>
  <c r="BF112" i="19"/>
  <c r="AP631" i="24"/>
  <c r="BF136" i="19"/>
  <c r="AP655" i="24" s="1"/>
  <c r="BF104" i="19"/>
  <c r="BF210" i="19"/>
  <c r="AP674" i="24" s="1"/>
  <c r="BD511" i="19"/>
  <c r="BE516" i="19"/>
  <c r="BF76" i="24"/>
  <c r="AR51" i="1"/>
  <c r="AR57" i="1" s="1"/>
  <c r="BG39" i="24"/>
  <c r="AN8" i="24"/>
  <c r="BD12" i="1"/>
  <c r="BH12" i="17"/>
  <c r="AR242" i="24"/>
  <c r="AS531" i="24"/>
  <c r="BI365" i="17"/>
  <c r="AS535" i="24" s="1"/>
  <c r="BI362" i="17"/>
  <c r="BI376" i="17"/>
  <c r="AS546" i="24" s="1"/>
  <c r="BI198" i="17"/>
  <c r="AS378" i="24" s="1"/>
  <c r="BA30" i="1"/>
  <c r="AK24" i="24" s="1"/>
  <c r="BA37" i="1"/>
  <c r="BA125" i="1"/>
  <c r="AK23" i="24"/>
  <c r="N11" i="25"/>
  <c r="BA47" i="1"/>
  <c r="BA124" i="1"/>
  <c r="AK110" i="24" s="1"/>
  <c r="AS557" i="24"/>
  <c r="BI390" i="17"/>
  <c r="AS560" i="24" s="1"/>
  <c r="AS424" i="24"/>
  <c r="BI250" i="17"/>
  <c r="AS427" i="24" s="1"/>
  <c r="BG157" i="24"/>
  <c r="BD182" i="24"/>
  <c r="AO204" i="1"/>
  <c r="AO177" i="1"/>
  <c r="BF349" i="17" l="1"/>
  <c r="AP519" i="24" s="1"/>
  <c r="BD532" i="19"/>
  <c r="BF516" i="19"/>
  <c r="BF511" i="19" s="1"/>
  <c r="BE511" i="19"/>
  <c r="BE526" i="19"/>
  <c r="BE530" i="19" s="1"/>
  <c r="BF523" i="19" s="1"/>
  <c r="BH77" i="17"/>
  <c r="BH76" i="17"/>
  <c r="BC551" i="19"/>
  <c r="BC552" i="19"/>
  <c r="AN10" i="24"/>
  <c r="BD203" i="19"/>
  <c r="BD92" i="19"/>
  <c r="BD122" i="19" s="1"/>
  <c r="AN642" i="24" s="1"/>
  <c r="BD273" i="19"/>
  <c r="BD10" i="19"/>
  <c r="Y10" i="12"/>
  <c r="BD393" i="19"/>
  <c r="BD129" i="19"/>
  <c r="BD338" i="19"/>
  <c r="BD346" i="19" s="1"/>
  <c r="AN711" i="24" s="1"/>
  <c r="BF105" i="19"/>
  <c r="BF106" i="19"/>
  <c r="BF399" i="19"/>
  <c r="BH91" i="19"/>
  <c r="BH128" i="19"/>
  <c r="BH461" i="19"/>
  <c r="BH392" i="19"/>
  <c r="BH272" i="19"/>
  <c r="BH337" i="19"/>
  <c r="BH65" i="19"/>
  <c r="AR614" i="24" s="1"/>
  <c r="AR7" i="24"/>
  <c r="BH9" i="19"/>
  <c r="BH202" i="19"/>
  <c r="BH145" i="1"/>
  <c r="BH60" i="17"/>
  <c r="AR258" i="24" s="1"/>
  <c r="BH62" i="17"/>
  <c r="AR260" i="24" s="1"/>
  <c r="AR257" i="24"/>
  <c r="K40" i="25"/>
  <c r="K16" i="25"/>
  <c r="K41" i="25" s="1"/>
  <c r="BE331" i="17"/>
  <c r="AO501" i="24"/>
  <c r="BF16" i="17"/>
  <c r="AP244" i="24"/>
  <c r="BF11" i="1"/>
  <c r="BG393" i="17"/>
  <c r="AQ563" i="24" s="1"/>
  <c r="BG381" i="17"/>
  <c r="AQ551" i="24" s="1"/>
  <c r="AQ550" i="24"/>
  <c r="BE44" i="24"/>
  <c r="AQ58" i="1"/>
  <c r="AQ59" i="1" s="1"/>
  <c r="AP59" i="1"/>
  <c r="BE221" i="1"/>
  <c r="AO207" i="24" s="1"/>
  <c r="BE93" i="1"/>
  <c r="AO79" i="24" s="1"/>
  <c r="Z16" i="12"/>
  <c r="R881" i="24" s="1"/>
  <c r="AO202" i="24"/>
  <c r="BE243" i="1"/>
  <c r="AO229" i="24" s="1"/>
  <c r="BF524" i="19"/>
  <c r="BF531" i="19" s="1"/>
  <c r="AP616" i="24"/>
  <c r="BF216" i="1"/>
  <c r="BF70" i="19"/>
  <c r="AP619" i="24" s="1"/>
  <c r="BF68" i="19"/>
  <c r="AP617" i="24" s="1"/>
  <c r="AM142" i="24"/>
  <c r="V15" i="20"/>
  <c r="N952" i="24" s="1"/>
  <c r="V15" i="12"/>
  <c r="N880" i="24" s="1"/>
  <c r="AK198" i="24"/>
  <c r="V15" i="23"/>
  <c r="N808" i="24" s="1"/>
  <c r="BH261" i="17"/>
  <c r="AR438" i="24" s="1"/>
  <c r="BH238" i="17"/>
  <c r="BH263" i="17"/>
  <c r="BH258" i="17"/>
  <c r="BH259" i="17" s="1"/>
  <c r="AR436" i="24" s="1"/>
  <c r="AR434" i="24"/>
  <c r="BH343" i="17"/>
  <c r="BI267" i="17"/>
  <c r="AQ435" i="24"/>
  <c r="BG274" i="17"/>
  <c r="AQ449" i="24" s="1"/>
  <c r="BD22" i="19"/>
  <c r="AN578" i="24" s="1"/>
  <c r="AN605" i="24"/>
  <c r="BD450" i="19"/>
  <c r="BD449" i="19" s="1"/>
  <c r="BD453" i="19" s="1"/>
  <c r="BD400" i="19"/>
  <c r="AN602" i="24"/>
  <c r="AS273" i="24"/>
  <c r="BI96" i="17"/>
  <c r="AS285" i="24" s="1"/>
  <c r="BI85" i="17"/>
  <c r="AS274" i="24" s="1"/>
  <c r="AO8" i="24"/>
  <c r="BE12" i="1"/>
  <c r="BD549" i="19"/>
  <c r="BD552" i="19" s="1"/>
  <c r="H1300" i="24"/>
  <c r="N36" i="25"/>
  <c r="H1325" i="24" s="1"/>
  <c r="BG43" i="24"/>
  <c r="AR196" i="1"/>
  <c r="BC34" i="19"/>
  <c r="AM571" i="24"/>
  <c r="BC61" i="19"/>
  <c r="BA128" i="1"/>
  <c r="AK114" i="24" s="1"/>
  <c r="AK111" i="24"/>
  <c r="BI375" i="17"/>
  <c r="AS545" i="24" s="1"/>
  <c r="AS532" i="24"/>
  <c r="BI363" i="17"/>
  <c r="AS533" i="24" s="1"/>
  <c r="AR54" i="1"/>
  <c r="AR55" i="1" s="1"/>
  <c r="BG41" i="24"/>
  <c r="BH70" i="17"/>
  <c r="AR267" i="24" s="1"/>
  <c r="AR265" i="24"/>
  <c r="BH69" i="17"/>
  <c r="AR266" i="24" s="1"/>
  <c r="AR241" i="24"/>
  <c r="BE467" i="19"/>
  <c r="BF473" i="19"/>
  <c r="X30" i="12"/>
  <c r="P875" i="24"/>
  <c r="X11" i="12"/>
  <c r="BD517" i="19"/>
  <c r="AR39" i="1"/>
  <c r="BG32" i="24" s="1"/>
  <c r="BG31" i="24"/>
  <c r="BD474" i="19"/>
  <c r="BD30" i="17"/>
  <c r="BD27" i="17"/>
  <c r="BD26" i="17"/>
  <c r="BG249" i="17"/>
  <c r="AQ426" i="24" s="1"/>
  <c r="AQ425" i="24"/>
  <c r="BF245" i="17"/>
  <c r="AP422" i="24"/>
  <c r="AR558" i="24"/>
  <c r="BH389" i="17"/>
  <c r="AR559" i="24" s="1"/>
  <c r="BF60" i="19"/>
  <c r="AO611" i="24"/>
  <c r="I49" i="25"/>
  <c r="N38" i="25"/>
  <c r="H1327" i="24" s="1"/>
  <c r="H1302" i="24"/>
  <c r="N14" i="25"/>
  <c r="BE55" i="19"/>
  <c r="AQ704" i="24"/>
  <c r="BG345" i="19"/>
  <c r="AQ710" i="24" s="1"/>
  <c r="AS450" i="24"/>
  <c r="BI257" i="17"/>
  <c r="BC185" i="1"/>
  <c r="AL171" i="24"/>
  <c r="BH69" i="19"/>
  <c r="AQ618" i="24"/>
  <c r="BG67" i="19"/>
  <c r="AQ440" i="24"/>
  <c r="BG264" i="17"/>
  <c r="BG207" i="1"/>
  <c r="BE53" i="19"/>
  <c r="AN604" i="24"/>
  <c r="BD434" i="19"/>
  <c r="BD433" i="19" s="1"/>
  <c r="BD437" i="19" s="1"/>
  <c r="BD21" i="19"/>
  <c r="AN577" i="24" s="1"/>
  <c r="AN20" i="24"/>
  <c r="BD197" i="1"/>
  <c r="BD148" i="1"/>
  <c r="BD28" i="1"/>
  <c r="BD164" i="1"/>
  <c r="BB94" i="19"/>
  <c r="AQ522" i="24"/>
  <c r="BG353" i="17"/>
  <c r="AQ523" i="24" s="1"/>
  <c r="BG118" i="17"/>
  <c r="W30" i="23"/>
  <c r="O823" i="24" s="1"/>
  <c r="O895" i="24"/>
  <c r="W30" i="20"/>
  <c r="O967" i="24" s="1"/>
  <c r="BA51" i="1"/>
  <c r="BA57" i="1" s="1"/>
  <c r="AK43" i="24" s="1"/>
  <c r="AR473" i="24"/>
  <c r="BH304" i="17"/>
  <c r="AR477" i="24" s="1"/>
  <c r="BH301" i="17"/>
  <c r="BH306" i="17"/>
  <c r="BH379" i="17"/>
  <c r="BI310" i="17"/>
  <c r="BD163" i="24"/>
  <c r="AO179" i="1"/>
  <c r="AP177" i="1"/>
  <c r="AK39" i="24"/>
  <c r="V66" i="12"/>
  <c r="BA43" i="1"/>
  <c r="AK36" i="24" s="1"/>
  <c r="I22" i="32"/>
  <c r="BA41" i="1"/>
  <c r="BA90" i="1"/>
  <c r="N15" i="25"/>
  <c r="R22" i="32"/>
  <c r="AK30" i="24"/>
  <c r="BA38" i="1"/>
  <c r="V13" i="12"/>
  <c r="BA11" i="19"/>
  <c r="BA40" i="1"/>
  <c r="AO44" i="1"/>
  <c r="BC137" i="19"/>
  <c r="AM656" i="24" s="1"/>
  <c r="BC281" i="19"/>
  <c r="AM693" i="24" s="1"/>
  <c r="AM632" i="24"/>
  <c r="BC94" i="19"/>
  <c r="BC211" i="19"/>
  <c r="AM675" i="24" s="1"/>
  <c r="AR14" i="19"/>
  <c r="AR15" i="19" s="1"/>
  <c r="AR12" i="19"/>
  <c r="AR13" i="19" s="1"/>
  <c r="BE482" i="19"/>
  <c r="BE489" i="19" s="1"/>
  <c r="BF488" i="19"/>
  <c r="BE326" i="17"/>
  <c r="AO497" i="24" s="1"/>
  <c r="AO496" i="24"/>
  <c r="BE339" i="17"/>
  <c r="AO509" i="24" s="1"/>
  <c r="BF253" i="17"/>
  <c r="AP430" i="24" s="1"/>
  <c r="BF240" i="17"/>
  <c r="AP418" i="24" s="1"/>
  <c r="AP417" i="24"/>
  <c r="BG509" i="19"/>
  <c r="BG480" i="19"/>
  <c r="BG465" i="19"/>
  <c r="BG537" i="19"/>
  <c r="BG543" i="19" s="1"/>
  <c r="BH536" i="19" s="1"/>
  <c r="BG495" i="19"/>
  <c r="BG502" i="19" s="1"/>
  <c r="BH494" i="19" s="1"/>
  <c r="AQ196" i="1"/>
  <c r="BF43" i="24"/>
  <c r="AN643" i="24"/>
  <c r="BE123" i="19"/>
  <c r="BI12" i="17"/>
  <c r="AS242" i="24"/>
  <c r="AR130" i="1"/>
  <c r="BH268" i="17"/>
  <c r="AR444" i="24" s="1"/>
  <c r="AR443" i="24"/>
  <c r="BG242" i="17"/>
  <c r="AQ420" i="24" s="1"/>
  <c r="BG15" i="17"/>
  <c r="BG254" i="17"/>
  <c r="AQ431" i="24" s="1"/>
  <c r="BG244" i="17"/>
  <c r="BG18" i="19"/>
  <c r="AQ416" i="24"/>
  <c r="BG239" i="17"/>
  <c r="BH248" i="17"/>
  <c r="BE17" i="17"/>
  <c r="AO245" i="24"/>
  <c r="BF340" i="17"/>
  <c r="AP510" i="24" s="1"/>
  <c r="AP495" i="24"/>
  <c r="BF330" i="17"/>
  <c r="BF19" i="17"/>
  <c r="BF328" i="17"/>
  <c r="AP499" i="24" s="1"/>
  <c r="BF325" i="17"/>
  <c r="BF367" i="17"/>
  <c r="AP537" i="24" s="1"/>
  <c r="BG334" i="17"/>
  <c r="W11" i="23"/>
  <c r="W11" i="20"/>
  <c r="O876" i="24"/>
  <c r="AO213" i="1"/>
  <c r="BD190" i="24"/>
  <c r="BG76" i="24"/>
  <c r="AR42" i="1"/>
  <c r="BG35" i="24" s="1"/>
  <c r="BG34" i="24"/>
  <c r="BF21" i="17"/>
  <c r="BF335" i="17"/>
  <c r="AP505" i="24" s="1"/>
  <c r="AP504" i="24"/>
  <c r="AO247" i="24"/>
  <c r="BE20" i="17"/>
  <c r="AO248" i="24" s="1"/>
  <c r="BE25" i="17"/>
  <c r="BE30" i="17" s="1"/>
  <c r="AP574" i="24"/>
  <c r="BF397" i="19"/>
  <c r="AO249" i="24"/>
  <c r="BD70" i="24"/>
  <c r="AO85" i="1"/>
  <c r="AS489" i="24"/>
  <c r="BI300" i="17"/>
  <c r="AQ631" i="24"/>
  <c r="BG104" i="19"/>
  <c r="BG136" i="19"/>
  <c r="AQ655" i="24" s="1"/>
  <c r="BG280" i="19"/>
  <c r="AQ692" i="24" s="1"/>
  <c r="BG112" i="19"/>
  <c r="BG210" i="19"/>
  <c r="AQ674" i="24" s="1"/>
  <c r="BD515" i="19"/>
  <c r="BE508" i="19" s="1"/>
  <c r="BC32" i="17"/>
  <c r="BC31" i="17"/>
  <c r="BC33" i="17"/>
  <c r="BG389" i="17"/>
  <c r="AQ559" i="24" s="1"/>
  <c r="AQ558" i="24"/>
  <c r="AP550" i="24"/>
  <c r="BF381" i="17"/>
  <c r="AP551" i="24" s="1"/>
  <c r="BF393" i="17"/>
  <c r="AP563" i="24" s="1"/>
  <c r="BD487" i="19"/>
  <c r="BE479" i="19" s="1"/>
  <c r="BE190" i="24"/>
  <c r="AP213" i="1"/>
  <c r="AQ513" i="24"/>
  <c r="BG358" i="17"/>
  <c r="AQ528" i="24" s="1"/>
  <c r="BG347" i="17"/>
  <c r="AQ517" i="24" s="1"/>
  <c r="BG344" i="17"/>
  <c r="BG324" i="17"/>
  <c r="BH352" i="17"/>
  <c r="AP193" i="24"/>
  <c r="AN603" i="24"/>
  <c r="BD419" i="19"/>
  <c r="BD418" i="19" s="1"/>
  <c r="BD421" i="19" s="1"/>
  <c r="BD20" i="19"/>
  <c r="AN576" i="24" s="1"/>
  <c r="BI10" i="17"/>
  <c r="BI75" i="17"/>
  <c r="AS240" i="24"/>
  <c r="BI59" i="17"/>
  <c r="AD31" i="12"/>
  <c r="BI9" i="17"/>
  <c r="BI10" i="1"/>
  <c r="BI68" i="17"/>
  <c r="BF345" i="17"/>
  <c r="AP515" i="24" s="1"/>
  <c r="AP514" i="24"/>
  <c r="BF357" i="17"/>
  <c r="AP527" i="24" s="1"/>
  <c r="BE487" i="19" l="1"/>
  <c r="BF479" i="19" s="1"/>
  <c r="BE515" i="19"/>
  <c r="BF508" i="19" s="1"/>
  <c r="BF515" i="19" s="1"/>
  <c r="BG508" i="19" s="1"/>
  <c r="BG516" i="19"/>
  <c r="BG511" i="19" s="1"/>
  <c r="BD551" i="19"/>
  <c r="BA54" i="1"/>
  <c r="BA55" i="1" s="1"/>
  <c r="BE517" i="19"/>
  <c r="BF517" i="19" s="1"/>
  <c r="BE532" i="19"/>
  <c r="BD454" i="19"/>
  <c r="BE474" i="19"/>
  <c r="BF526" i="19"/>
  <c r="BD422" i="19"/>
  <c r="BI301" i="17"/>
  <c r="BI302" i="17" s="1"/>
  <c r="AS475" i="24" s="1"/>
  <c r="BI304" i="17"/>
  <c r="AS477" i="24" s="1"/>
  <c r="BI306" i="17"/>
  <c r="AS473" i="24"/>
  <c r="BI379" i="17"/>
  <c r="AP249" i="24"/>
  <c r="O948" i="24"/>
  <c r="W10" i="20"/>
  <c r="BF326" i="17"/>
  <c r="AP497" i="24" s="1"/>
  <c r="AP496" i="24"/>
  <c r="BF339" i="17"/>
  <c r="AP509" i="24" s="1"/>
  <c r="BG16" i="17"/>
  <c r="AQ244" i="24"/>
  <c r="BG11" i="1"/>
  <c r="BF123" i="19"/>
  <c r="AO643" i="24"/>
  <c r="BF182" i="24"/>
  <c r="AQ204" i="1"/>
  <c r="BA196" i="1"/>
  <c r="BF482" i="19"/>
  <c r="BG488" i="19"/>
  <c r="V21" i="12"/>
  <c r="V32" i="12"/>
  <c r="N897" i="24" s="1"/>
  <c r="V28" i="12"/>
  <c r="N893" i="24" s="1"/>
  <c r="N878" i="24"/>
  <c r="V33" i="12"/>
  <c r="N898" i="24" s="1"/>
  <c r="N931" i="24"/>
  <c r="V68" i="12"/>
  <c r="V71" i="12" s="1"/>
  <c r="BH302" i="17"/>
  <c r="AR475" i="24" s="1"/>
  <c r="BH317" i="17"/>
  <c r="AR488" i="24" s="1"/>
  <c r="AR474" i="24"/>
  <c r="AN22" i="24"/>
  <c r="BD32" i="1"/>
  <c r="AN26" i="24" s="1"/>
  <c r="AQ193" i="24"/>
  <c r="BH67" i="19"/>
  <c r="BI69" i="19"/>
  <c r="AR618" i="24"/>
  <c r="I50" i="25"/>
  <c r="N39" i="25"/>
  <c r="H1328" i="24" s="1"/>
  <c r="H1303" i="24"/>
  <c r="X11" i="20"/>
  <c r="P948" i="24" s="1"/>
  <c r="P876" i="24"/>
  <c r="X11" i="23"/>
  <c r="P804" i="24" s="1"/>
  <c r="BF467" i="19"/>
  <c r="BG473" i="19"/>
  <c r="AR513" i="24"/>
  <c r="BH324" i="17"/>
  <c r="BH385" i="17" s="1"/>
  <c r="AR555" i="24" s="1"/>
  <c r="BH344" i="17"/>
  <c r="BH347" i="17"/>
  <c r="AR517" i="24" s="1"/>
  <c r="BH358" i="17"/>
  <c r="AR528" i="24" s="1"/>
  <c r="BI352" i="17"/>
  <c r="BH242" i="17"/>
  <c r="AR420" i="24" s="1"/>
  <c r="BH18" i="19"/>
  <c r="BH244" i="17"/>
  <c r="BH15" i="17"/>
  <c r="AR416" i="24"/>
  <c r="BH239" i="17"/>
  <c r="BH254" i="17"/>
  <c r="AR431" i="24" s="1"/>
  <c r="BI248" i="17"/>
  <c r="AP8" i="24"/>
  <c r="BF12" i="1"/>
  <c r="BF17" i="17"/>
  <c r="AP245" i="24"/>
  <c r="BH207" i="1"/>
  <c r="AR131" i="24"/>
  <c r="Q875" i="24"/>
  <c r="Y11" i="12"/>
  <c r="Y30" i="12"/>
  <c r="AS241" i="24"/>
  <c r="BI69" i="17"/>
  <c r="AS266" i="24" s="1"/>
  <c r="AS265" i="24"/>
  <c r="BI70" i="17"/>
  <c r="AS267" i="24" s="1"/>
  <c r="AS257" i="24"/>
  <c r="BI60" i="17"/>
  <c r="AS258" i="24" s="1"/>
  <c r="BI62" i="17"/>
  <c r="AS260" i="24" s="1"/>
  <c r="O804" i="24"/>
  <c r="W10" i="23"/>
  <c r="BG397" i="19"/>
  <c r="AQ574" i="24"/>
  <c r="BC95" i="19"/>
  <c r="AM635" i="24" s="1"/>
  <c r="AM634" i="24"/>
  <c r="BC97" i="19"/>
  <c r="AM637" i="24" s="1"/>
  <c r="BC119" i="19"/>
  <c r="BC114" i="19" s="1"/>
  <c r="BC13" i="1"/>
  <c r="BC99" i="19"/>
  <c r="AM639" i="24" s="1"/>
  <c r="BC100" i="19"/>
  <c r="AM640" i="24" s="1"/>
  <c r="BC19" i="19"/>
  <c r="AK34" i="24"/>
  <c r="BA42" i="1"/>
  <c r="AK35" i="24" s="1"/>
  <c r="BI311" i="17"/>
  <c r="AS483" i="24" s="1"/>
  <c r="AS482" i="24"/>
  <c r="AN134" i="24"/>
  <c r="BD209" i="1"/>
  <c r="AN195" i="24" s="1"/>
  <c r="BD438" i="19"/>
  <c r="BG60" i="19"/>
  <c r="BG55" i="19" s="1"/>
  <c r="AP611" i="24"/>
  <c r="BE549" i="19"/>
  <c r="BE45" i="24"/>
  <c r="AP61" i="1"/>
  <c r="BE47" i="24" s="1"/>
  <c r="AP79" i="1"/>
  <c r="AP62" i="1"/>
  <c r="BE48" i="24" s="1"/>
  <c r="BH480" i="19"/>
  <c r="BH465" i="19"/>
  <c r="BH495" i="19"/>
  <c r="BH502" i="19" s="1"/>
  <c r="BI494" i="19" s="1"/>
  <c r="BH537" i="19"/>
  <c r="BH543" i="19" s="1"/>
  <c r="BI536" i="19" s="1"/>
  <c r="BH509" i="19"/>
  <c r="BD34" i="19"/>
  <c r="AN571" i="24"/>
  <c r="BD61" i="19"/>
  <c r="V896" i="24"/>
  <c r="AR522" i="24"/>
  <c r="BH118" i="17"/>
  <c r="BH353" i="17"/>
  <c r="AR523" i="24" s="1"/>
  <c r="BI91" i="19"/>
  <c r="AS7" i="24"/>
  <c r="BI461" i="19"/>
  <c r="BI272" i="19"/>
  <c r="BI337" i="19"/>
  <c r="BI128" i="19"/>
  <c r="BI202" i="19"/>
  <c r="BI9" i="19"/>
  <c r="BI392" i="19"/>
  <c r="BI65" i="19"/>
  <c r="AS614" i="24" s="1"/>
  <c r="BI145" i="1"/>
  <c r="AS131" i="24" s="1"/>
  <c r="BI76" i="17"/>
  <c r="BI77" i="17"/>
  <c r="BG349" i="17"/>
  <c r="AQ519" i="24" s="1"/>
  <c r="BG330" i="17"/>
  <c r="BG340" i="17"/>
  <c r="AQ510" i="24" s="1"/>
  <c r="BG19" i="17"/>
  <c r="BG328" i="17"/>
  <c r="AQ499" i="24" s="1"/>
  <c r="BG325" i="17"/>
  <c r="AQ495" i="24"/>
  <c r="BG367" i="17"/>
  <c r="AQ537" i="24" s="1"/>
  <c r="BH334" i="17"/>
  <c r="BG385" i="17"/>
  <c r="AQ555" i="24" s="1"/>
  <c r="BG106" i="19"/>
  <c r="BG105" i="19"/>
  <c r="BG399" i="19"/>
  <c r="BE33" i="17"/>
  <c r="BE31" i="17"/>
  <c r="BE32" i="17"/>
  <c r="BG345" i="17"/>
  <c r="AQ515" i="24" s="1"/>
  <c r="AQ514" i="24"/>
  <c r="BG357" i="17"/>
  <c r="AQ527" i="24" s="1"/>
  <c r="BE199" i="24"/>
  <c r="AP99" i="1"/>
  <c r="BE85" i="24" s="1"/>
  <c r="AP95" i="1"/>
  <c r="AP234" i="1"/>
  <c r="BE220" i="24" s="1"/>
  <c r="AP242" i="1"/>
  <c r="AP231" i="1"/>
  <c r="BE217" i="24" s="1"/>
  <c r="H17" i="25"/>
  <c r="H42" i="25" s="1"/>
  <c r="BD71" i="24"/>
  <c r="BE26" i="17"/>
  <c r="BE27" i="17"/>
  <c r="BD199" i="24"/>
  <c r="AO234" i="1"/>
  <c r="AO99" i="1"/>
  <c r="BD85" i="24" s="1"/>
  <c r="AO231" i="1"/>
  <c r="BD217" i="24" s="1"/>
  <c r="AO242" i="1"/>
  <c r="AO95" i="1"/>
  <c r="AQ504" i="24"/>
  <c r="BG335" i="17"/>
  <c r="AQ505" i="24" s="1"/>
  <c r="BG21" i="17"/>
  <c r="AP247" i="24"/>
  <c r="BF25" i="17"/>
  <c r="BF30" i="17" s="1"/>
  <c r="BF20" i="17"/>
  <c r="AP248" i="24" s="1"/>
  <c r="BH249" i="17"/>
  <c r="AR426" i="24" s="1"/>
  <c r="AR425" i="24"/>
  <c r="AQ422" i="24"/>
  <c r="BG245" i="17"/>
  <c r="BF45" i="24"/>
  <c r="AQ62" i="1"/>
  <c r="BF48" i="24" s="1"/>
  <c r="AQ61" i="1"/>
  <c r="BF47" i="24" s="1"/>
  <c r="AQ79" i="1"/>
  <c r="BF65" i="24" s="1"/>
  <c r="BA4" i="19"/>
  <c r="AK33" i="24"/>
  <c r="BA39" i="1"/>
  <c r="AK31" i="24"/>
  <c r="I51" i="25"/>
  <c r="K51" i="25" s="1"/>
  <c r="N40" i="25"/>
  <c r="H1329" i="24" s="1"/>
  <c r="N16" i="25"/>
  <c r="H1304" i="24"/>
  <c r="BE163" i="24"/>
  <c r="AP179" i="1"/>
  <c r="AQ177" i="1"/>
  <c r="BH394" i="17"/>
  <c r="AR564" i="24" s="1"/>
  <c r="AR549" i="24"/>
  <c r="BH380" i="17"/>
  <c r="BH383" i="17"/>
  <c r="AR553" i="24" s="1"/>
  <c r="BI388" i="17"/>
  <c r="AK41" i="24"/>
  <c r="BA52" i="1"/>
  <c r="AK42" i="24" s="1"/>
  <c r="BB100" i="19"/>
  <c r="AL640" i="24" s="1"/>
  <c r="BB19" i="19"/>
  <c r="BB97" i="19"/>
  <c r="AL637" i="24" s="1"/>
  <c r="BB13" i="1"/>
  <c r="BB95" i="19"/>
  <c r="AL635" i="24" s="1"/>
  <c r="AL634" i="24"/>
  <c r="BB119" i="19"/>
  <c r="BB114" i="19" s="1"/>
  <c r="BB99" i="19"/>
  <c r="AL639" i="24" s="1"/>
  <c r="AN183" i="24"/>
  <c r="BD151" i="1"/>
  <c r="AQ616" i="24"/>
  <c r="BG216" i="1"/>
  <c r="BG68" i="19"/>
  <c r="AQ617" i="24" s="1"/>
  <c r="BG70" i="19"/>
  <c r="AQ619" i="24" s="1"/>
  <c r="BG524" i="19"/>
  <c r="BG531" i="19" s="1"/>
  <c r="BD185" i="1"/>
  <c r="AM171" i="24"/>
  <c r="BD33" i="17"/>
  <c r="BD31" i="17"/>
  <c r="BD32" i="17"/>
  <c r="P895" i="24"/>
  <c r="X30" i="23"/>
  <c r="P823" i="24" s="1"/>
  <c r="X30" i="20"/>
  <c r="P967" i="24" s="1"/>
  <c r="BA130" i="1"/>
  <c r="AR435" i="24"/>
  <c r="BH274" i="17"/>
  <c r="AR449" i="24" s="1"/>
  <c r="AP202" i="24"/>
  <c r="AA16" i="12"/>
  <c r="S881" i="24" s="1"/>
  <c r="BF93" i="1"/>
  <c r="AP79" i="24" s="1"/>
  <c r="BF243" i="1"/>
  <c r="AP229" i="24" s="1"/>
  <c r="BF221" i="1"/>
  <c r="AP207" i="24" s="1"/>
  <c r="AR704" i="24"/>
  <c r="BH345" i="19"/>
  <c r="AR710" i="24" s="1"/>
  <c r="BF331" i="17"/>
  <c r="AP501" i="24"/>
  <c r="AQ417" i="24"/>
  <c r="BG253" i="17"/>
  <c r="AQ430" i="24" s="1"/>
  <c r="BG240" i="17"/>
  <c r="AQ418" i="24" s="1"/>
  <c r="BG116" i="24"/>
  <c r="BA12" i="19"/>
  <c r="BA13" i="19" s="1"/>
  <c r="BA14" i="19"/>
  <c r="BA15" i="19" s="1"/>
  <c r="AK76" i="24"/>
  <c r="BD165" i="24"/>
  <c r="AO180" i="1"/>
  <c r="BD166" i="24" s="1"/>
  <c r="AR479" i="24"/>
  <c r="BH307" i="17"/>
  <c r="AR480" i="24" s="1"/>
  <c r="AN150" i="24"/>
  <c r="BD120" i="1"/>
  <c r="AN106" i="24" s="1"/>
  <c r="BD210" i="1"/>
  <c r="AN196" i="24" s="1"/>
  <c r="BE434" i="19"/>
  <c r="BE433" i="19" s="1"/>
  <c r="BE437" i="19" s="1"/>
  <c r="AO604" i="24"/>
  <c r="BE21" i="19"/>
  <c r="AO577" i="24" s="1"/>
  <c r="BI261" i="17"/>
  <c r="AS438" i="24" s="1"/>
  <c r="BI258" i="17"/>
  <c r="BI263" i="17"/>
  <c r="AS434" i="24"/>
  <c r="BI238" i="17"/>
  <c r="BI343" i="17"/>
  <c r="BE58" i="19"/>
  <c r="AO609" i="24" s="1"/>
  <c r="BE56" i="19"/>
  <c r="AO607" i="24" s="1"/>
  <c r="AO606" i="24"/>
  <c r="BE364" i="19"/>
  <c r="BE550" i="19"/>
  <c r="BE366" i="19"/>
  <c r="BE26" i="1"/>
  <c r="BE52" i="19"/>
  <c r="BG182" i="24"/>
  <c r="AR204" i="1"/>
  <c r="BE129" i="19"/>
  <c r="BE203" i="19"/>
  <c r="Z10" i="12"/>
  <c r="BE273" i="19"/>
  <c r="BE338" i="19"/>
  <c r="BE346" i="19" s="1"/>
  <c r="AO711" i="24" s="1"/>
  <c r="BE92" i="19"/>
  <c r="BE122" i="19" s="1"/>
  <c r="AO642" i="24" s="1"/>
  <c r="AO10" i="24"/>
  <c r="BE10" i="19"/>
  <c r="BE61" i="19" s="1"/>
  <c r="BE393" i="19"/>
  <c r="BE51" i="19"/>
  <c r="BE54" i="19"/>
  <c r="BI268" i="17"/>
  <c r="AS444" i="24" s="1"/>
  <c r="AS443" i="24"/>
  <c r="BH264" i="17"/>
  <c r="AR440" i="24"/>
  <c r="BF55" i="19"/>
  <c r="BF44" i="24"/>
  <c r="AR58" i="1"/>
  <c r="AR631" i="24"/>
  <c r="BH280" i="19"/>
  <c r="AR692" i="24" s="1"/>
  <c r="BH112" i="19"/>
  <c r="BH136" i="19"/>
  <c r="AR655" i="24" s="1"/>
  <c r="BH104" i="19"/>
  <c r="BH210" i="19"/>
  <c r="AR674" i="24" s="1"/>
  <c r="AN632" i="24"/>
  <c r="BD281" i="19"/>
  <c r="AN693" i="24" s="1"/>
  <c r="BD137" i="19"/>
  <c r="AN656" i="24" s="1"/>
  <c r="BD94" i="19"/>
  <c r="BD211" i="19"/>
  <c r="AN675" i="24" s="1"/>
  <c r="BE472" i="19"/>
  <c r="BF464" i="19" s="1"/>
  <c r="BH516" i="19" l="1"/>
  <c r="BF487" i="19"/>
  <c r="BG479" i="19" s="1"/>
  <c r="AK1019" i="24"/>
  <c r="AL1016" i="24"/>
  <c r="BF532" i="19"/>
  <c r="BF472" i="19"/>
  <c r="BG464" i="19" s="1"/>
  <c r="AQ84" i="1"/>
  <c r="BF70" i="24" s="1"/>
  <c r="BG517" i="19"/>
  <c r="BG515" i="19"/>
  <c r="BH508" i="19" s="1"/>
  <c r="BF474" i="19"/>
  <c r="BF530" i="19"/>
  <c r="BG523" i="19" s="1"/>
  <c r="BG526" i="19"/>
  <c r="BF33" i="17"/>
  <c r="BF32" i="17"/>
  <c r="BF31" i="17"/>
  <c r="BH511" i="19"/>
  <c r="BD95" i="19"/>
  <c r="AN635" i="24" s="1"/>
  <c r="BD119" i="19"/>
  <c r="BD114" i="19" s="1"/>
  <c r="BD97" i="19"/>
  <c r="AN637" i="24" s="1"/>
  <c r="BD99" i="19"/>
  <c r="AN639" i="24" s="1"/>
  <c r="BD100" i="19"/>
  <c r="AN640" i="24" s="1"/>
  <c r="AN634" i="24"/>
  <c r="BD19" i="19"/>
  <c r="BD13" i="1"/>
  <c r="AS435" i="24"/>
  <c r="BI274" i="17"/>
  <c r="AS449" i="24" s="1"/>
  <c r="BI259" i="17"/>
  <c r="AS436" i="24" s="1"/>
  <c r="BC17" i="1"/>
  <c r="BC18" i="1" s="1"/>
  <c r="BC19" i="1" s="1"/>
  <c r="AM14" i="24" s="1"/>
  <c r="AM575" i="24"/>
  <c r="BC25" i="19"/>
  <c r="BC23" i="19"/>
  <c r="AM579" i="24" s="1"/>
  <c r="AS479" i="24"/>
  <c r="BI307" i="17"/>
  <c r="AS480" i="24" s="1"/>
  <c r="AL1017" i="24"/>
  <c r="AK1020" i="24"/>
  <c r="BD81" i="24"/>
  <c r="AO101" i="1"/>
  <c r="BD87" i="24" s="1"/>
  <c r="AO98" i="1"/>
  <c r="BD84" i="24" s="1"/>
  <c r="AO103" i="1"/>
  <c r="AO94" i="1"/>
  <c r="BD220" i="24"/>
  <c r="AO236" i="1"/>
  <c r="AS704" i="24"/>
  <c r="BI345" i="19"/>
  <c r="AS710" i="24" s="1"/>
  <c r="AS631" i="24"/>
  <c r="BI104" i="19"/>
  <c r="BI136" i="19"/>
  <c r="AS655" i="24" s="1"/>
  <c r="BI112" i="19"/>
  <c r="BI280" i="19"/>
  <c r="AS692" i="24" s="1"/>
  <c r="BI210" i="19"/>
  <c r="AS674" i="24" s="1"/>
  <c r="BE65" i="24"/>
  <c r="AP84" i="1"/>
  <c r="BH60" i="19"/>
  <c r="AQ611" i="24"/>
  <c r="Q895" i="24"/>
  <c r="Y30" i="23"/>
  <c r="Q823" i="24" s="1"/>
  <c r="Y30" i="20"/>
  <c r="Q967" i="24" s="1"/>
  <c r="BH357" i="17"/>
  <c r="AR527" i="24" s="1"/>
  <c r="AR514" i="24"/>
  <c r="BH345" i="17"/>
  <c r="AR515" i="24" s="1"/>
  <c r="BI67" i="19"/>
  <c r="AS618" i="24"/>
  <c r="N936" i="24"/>
  <c r="V73" i="12"/>
  <c r="V21" i="20"/>
  <c r="V21" i="23"/>
  <c r="N886" i="24"/>
  <c r="BA204" i="1"/>
  <c r="AK182" i="24"/>
  <c r="AQ8" i="24"/>
  <c r="BG12" i="1"/>
  <c r="BD156" i="1"/>
  <c r="AN137" i="24"/>
  <c r="AS558" i="24"/>
  <c r="BI389" i="17"/>
  <c r="AS559" i="24" s="1"/>
  <c r="BF26" i="17"/>
  <c r="BF27" i="17"/>
  <c r="AP245" i="1"/>
  <c r="BE228" i="24"/>
  <c r="BH240" i="17"/>
  <c r="AR418" i="24" s="1"/>
  <c r="BH253" i="17"/>
  <c r="AR430" i="24" s="1"/>
  <c r="AR417" i="24"/>
  <c r="BH106" i="19"/>
  <c r="BH399" i="19"/>
  <c r="BH105" i="19"/>
  <c r="AR213" i="1"/>
  <c r="BG190" i="24"/>
  <c r="BE185" i="1"/>
  <c r="AN171" i="24"/>
  <c r="AL11" i="24"/>
  <c r="BB160" i="1"/>
  <c r="BB14" i="1"/>
  <c r="BF163" i="24"/>
  <c r="AR177" i="1"/>
  <c r="AQ179" i="1"/>
  <c r="I52" i="25"/>
  <c r="K52" i="25" s="1"/>
  <c r="H1305" i="24"/>
  <c r="N41" i="25"/>
  <c r="H1330" i="24" s="1"/>
  <c r="AK32" i="24"/>
  <c r="AQ249" i="24"/>
  <c r="BD228" i="24"/>
  <c r="AO245" i="1"/>
  <c r="AP101" i="1"/>
  <c r="BE87" i="24" s="1"/>
  <c r="BE81" i="24"/>
  <c r="AP103" i="1"/>
  <c r="AP98" i="1"/>
  <c r="BE84" i="24" s="1"/>
  <c r="AP94" i="1"/>
  <c r="BG339" i="17"/>
  <c r="AQ509" i="24" s="1"/>
  <c r="AQ496" i="24"/>
  <c r="BG326" i="17"/>
  <c r="AQ497" i="24" s="1"/>
  <c r="BG331" i="17"/>
  <c r="AQ501" i="24"/>
  <c r="Y11" i="23"/>
  <c r="Q804" i="24" s="1"/>
  <c r="Y11" i="20"/>
  <c r="Q948" i="24" s="1"/>
  <c r="Q876" i="24"/>
  <c r="BI207" i="1"/>
  <c r="AS425" i="24"/>
  <c r="BI249" i="17"/>
  <c r="AS426" i="24" s="1"/>
  <c r="BH16" i="17"/>
  <c r="BH11" i="1"/>
  <c r="AR244" i="24"/>
  <c r="BI118" i="17"/>
  <c r="AS522" i="24"/>
  <c r="BI353" i="17"/>
  <c r="AS523" i="24" s="1"/>
  <c r="BH349" i="17"/>
  <c r="AR519" i="24" s="1"/>
  <c r="BH325" i="17"/>
  <c r="BH19" i="17"/>
  <c r="BH328" i="17"/>
  <c r="AR499" i="24" s="1"/>
  <c r="BH340" i="17"/>
  <c r="AR510" i="24" s="1"/>
  <c r="AR495" i="24"/>
  <c r="BH330" i="17"/>
  <c r="BH367" i="17"/>
  <c r="AR537" i="24" s="1"/>
  <c r="BI334" i="17"/>
  <c r="BG467" i="19"/>
  <c r="BH473" i="19"/>
  <c r="BH524" i="19"/>
  <c r="BH531" i="19" s="1"/>
  <c r="BH70" i="19"/>
  <c r="AR619" i="24" s="1"/>
  <c r="BH216" i="1"/>
  <c r="AR616" i="24"/>
  <c r="BH68" i="19"/>
  <c r="AR617" i="24" s="1"/>
  <c r="V69" i="12"/>
  <c r="N933" i="24"/>
  <c r="AQ213" i="1"/>
  <c r="BF190" i="24"/>
  <c r="AP643" i="24"/>
  <c r="BG123" i="19"/>
  <c r="BI380" i="17"/>
  <c r="BI383" i="17"/>
  <c r="AS553" i="24" s="1"/>
  <c r="AS549" i="24"/>
  <c r="BI394" i="17"/>
  <c r="AS564" i="24" s="1"/>
  <c r="AS474" i="24"/>
  <c r="BI317" i="17"/>
  <c r="AS488" i="24" s="1"/>
  <c r="BE137" i="19"/>
  <c r="AO656" i="24" s="1"/>
  <c r="AO632" i="24"/>
  <c r="BE281" i="19"/>
  <c r="AO693" i="24" s="1"/>
  <c r="BE94" i="19"/>
  <c r="BE211" i="19"/>
  <c r="AO675" i="24" s="1"/>
  <c r="AO20" i="24"/>
  <c r="BE197" i="1"/>
  <c r="AO183" i="24" s="1"/>
  <c r="BE28" i="1"/>
  <c r="BE164" i="1"/>
  <c r="BE148" i="1"/>
  <c r="AS513" i="24"/>
  <c r="BI324" i="17"/>
  <c r="BI385" i="17" s="1"/>
  <c r="AS555" i="24" s="1"/>
  <c r="BI344" i="17"/>
  <c r="BI347" i="17"/>
  <c r="AS517" i="24" s="1"/>
  <c r="BI358" i="17"/>
  <c r="AS528" i="24" s="1"/>
  <c r="AL575" i="24"/>
  <c r="BB17" i="1"/>
  <c r="BB18" i="1" s="1"/>
  <c r="BB19" i="1" s="1"/>
  <c r="AL14" i="24" s="1"/>
  <c r="BB25" i="19"/>
  <c r="BB23" i="19"/>
  <c r="AL579" i="24" s="1"/>
  <c r="BG25" i="17"/>
  <c r="BG20" i="17"/>
  <c r="AQ248" i="24" s="1"/>
  <c r="AQ247" i="24"/>
  <c r="BC116" i="19"/>
  <c r="BC117" i="19"/>
  <c r="BC402" i="19"/>
  <c r="BC398" i="19" s="1"/>
  <c r="BC403" i="19" s="1"/>
  <c r="BC404" i="19" s="1"/>
  <c r="BC115" i="19"/>
  <c r="AR193" i="24"/>
  <c r="AR574" i="24"/>
  <c r="BH397" i="19"/>
  <c r="BF489" i="19"/>
  <c r="BF52" i="19"/>
  <c r="BG52" i="19" s="1"/>
  <c r="BF58" i="19"/>
  <c r="AP609" i="24" s="1"/>
  <c r="BF366" i="19"/>
  <c r="BF54" i="19"/>
  <c r="BF56" i="19"/>
  <c r="AP607" i="24" s="1"/>
  <c r="BF550" i="19"/>
  <c r="BF26" i="1"/>
  <c r="BF53" i="19"/>
  <c r="BG53" i="19" s="1"/>
  <c r="AP606" i="24"/>
  <c r="BF364" i="19"/>
  <c r="BF51" i="19"/>
  <c r="BG51" i="19" s="1"/>
  <c r="BI254" i="17"/>
  <c r="AS431" i="24" s="1"/>
  <c r="BI244" i="17"/>
  <c r="BI242" i="17"/>
  <c r="AS420" i="24" s="1"/>
  <c r="BI239" i="17"/>
  <c r="BI15" i="17"/>
  <c r="AS416" i="24"/>
  <c r="BI18" i="19"/>
  <c r="BE450" i="19"/>
  <c r="BE449" i="19" s="1"/>
  <c r="BE453" i="19" s="1"/>
  <c r="AO605" i="24"/>
  <c r="BE22" i="19"/>
  <c r="AO578" i="24" s="1"/>
  <c r="BE34" i="19"/>
  <c r="AO571" i="24"/>
  <c r="BG44" i="24"/>
  <c r="AR59" i="1"/>
  <c r="BA58" i="1"/>
  <c r="BE400" i="19"/>
  <c r="AO602" i="24"/>
  <c r="R875" i="24"/>
  <c r="Z11" i="12"/>
  <c r="Z30" i="12"/>
  <c r="BE20" i="19"/>
  <c r="AO576" i="24" s="1"/>
  <c r="AO603" i="24"/>
  <c r="BE419" i="19"/>
  <c r="BE418" i="19" s="1"/>
  <c r="BE421" i="19" s="1"/>
  <c r="BE552" i="19"/>
  <c r="BE551" i="19"/>
  <c r="AS440" i="24"/>
  <c r="BI264" i="17"/>
  <c r="BE438" i="19"/>
  <c r="AK116" i="24"/>
  <c r="BG364" i="19"/>
  <c r="BG58" i="19"/>
  <c r="AQ609" i="24" s="1"/>
  <c r="BG550" i="19"/>
  <c r="BG366" i="19"/>
  <c r="AQ606" i="24"/>
  <c r="BG26" i="1"/>
  <c r="BG56" i="19"/>
  <c r="AQ607" i="24" s="1"/>
  <c r="BG93" i="1"/>
  <c r="AQ79" i="24" s="1"/>
  <c r="BG221" i="1"/>
  <c r="AQ207" i="24" s="1"/>
  <c r="AB16" i="12"/>
  <c r="T881" i="24" s="1"/>
  <c r="AQ202" i="24"/>
  <c r="BG243" i="1"/>
  <c r="AQ229" i="24" s="1"/>
  <c r="BB117" i="19"/>
  <c r="BB402" i="19"/>
  <c r="BB398" i="19" s="1"/>
  <c r="BB403" i="19" s="1"/>
  <c r="BB404" i="19" s="1"/>
  <c r="BB115" i="19"/>
  <c r="BB116" i="19"/>
  <c r="BH393" i="17"/>
  <c r="AR563" i="24" s="1"/>
  <c r="BH381" i="17"/>
  <c r="AR551" i="24" s="1"/>
  <c r="AR550" i="24"/>
  <c r="BE165" i="24"/>
  <c r="AP180" i="1"/>
  <c r="BE166" i="24" s="1"/>
  <c r="BH335" i="17"/>
  <c r="AR505" i="24" s="1"/>
  <c r="AR504" i="24"/>
  <c r="BH21" i="17"/>
  <c r="BI537" i="19"/>
  <c r="BI543" i="19" s="1"/>
  <c r="BI495" i="19"/>
  <c r="BI502" i="19" s="1"/>
  <c r="BI480" i="19"/>
  <c r="BI509" i="19"/>
  <c r="BI516" i="19" s="1"/>
  <c r="BI511" i="19" s="1"/>
  <c r="BI465" i="19"/>
  <c r="AM11" i="24"/>
  <c r="BC160" i="1"/>
  <c r="BC14" i="1"/>
  <c r="X10" i="23"/>
  <c r="O803" i="24"/>
  <c r="W31" i="23"/>
  <c r="O824" i="24" s="1"/>
  <c r="W16" i="23"/>
  <c r="O809" i="24" s="1"/>
  <c r="BF273" i="19"/>
  <c r="BF338" i="19"/>
  <c r="BF346" i="19" s="1"/>
  <c r="AP711" i="24" s="1"/>
  <c r="BF10" i="19"/>
  <c r="BF393" i="19"/>
  <c r="BF92" i="19"/>
  <c r="BF122" i="19" s="1"/>
  <c r="AP642" i="24" s="1"/>
  <c r="AP10" i="24"/>
  <c r="BF203" i="19"/>
  <c r="AA10" i="12"/>
  <c r="BF129" i="19"/>
  <c r="BH245" i="17"/>
  <c r="AR422" i="24"/>
  <c r="BG482" i="19"/>
  <c r="BG487" i="19" s="1"/>
  <c r="BH479" i="19" s="1"/>
  <c r="BH488" i="19"/>
  <c r="AQ245" i="24"/>
  <c r="BG17" i="17"/>
  <c r="W31" i="20"/>
  <c r="O968" i="24" s="1"/>
  <c r="X10" i="20"/>
  <c r="O947" i="24"/>
  <c r="W16" i="20"/>
  <c r="O953" i="24" s="1"/>
  <c r="BF549" i="19"/>
  <c r="BG472" i="19" l="1"/>
  <c r="BH464" i="19" s="1"/>
  <c r="AQ85" i="1"/>
  <c r="BF71" i="24" s="1"/>
  <c r="BH515" i="19"/>
  <c r="BI508" i="19" s="1"/>
  <c r="BI515" i="19" s="1"/>
  <c r="BE454" i="19"/>
  <c r="BG530" i="19"/>
  <c r="BH523" i="19" s="1"/>
  <c r="BE422" i="19"/>
  <c r="BH526" i="19"/>
  <c r="BG419" i="19"/>
  <c r="BG418" i="19" s="1"/>
  <c r="BG421" i="19" s="1"/>
  <c r="BG20" i="19"/>
  <c r="AQ576" i="24" s="1"/>
  <c r="AQ603" i="24"/>
  <c r="R876" i="24"/>
  <c r="Z11" i="23"/>
  <c r="R804" i="24" s="1"/>
  <c r="Z11" i="20"/>
  <c r="R948" i="24" s="1"/>
  <c r="AS574" i="24"/>
  <c r="BI397" i="19"/>
  <c r="BG163" i="24"/>
  <c r="BA177" i="1"/>
  <c r="AR179" i="1"/>
  <c r="BI60" i="19"/>
  <c r="AS611" i="24" s="1"/>
  <c r="AR611" i="24"/>
  <c r="BD117" i="19"/>
  <c r="BD115" i="19"/>
  <c r="BD116" i="19"/>
  <c r="BD402" i="19"/>
  <c r="BD398" i="19" s="1"/>
  <c r="BD403" i="19" s="1"/>
  <c r="BD404" i="19" s="1"/>
  <c r="BF34" i="19"/>
  <c r="AP571" i="24"/>
  <c r="AR249" i="24"/>
  <c r="AQ602" i="24"/>
  <c r="BG400" i="19"/>
  <c r="BA59" i="1"/>
  <c r="AK44" i="24"/>
  <c r="BI245" i="17"/>
  <c r="AS422" i="24"/>
  <c r="AP603" i="24"/>
  <c r="BF419" i="19"/>
  <c r="BF418" i="19" s="1"/>
  <c r="BF421" i="19" s="1"/>
  <c r="BF20" i="19"/>
  <c r="AP576" i="24" s="1"/>
  <c r="AL1011" i="24"/>
  <c r="AL1012" i="24"/>
  <c r="BB26" i="19"/>
  <c r="AO134" i="24"/>
  <c r="BE209" i="1"/>
  <c r="AO195" i="24" s="1"/>
  <c r="BI393" i="17"/>
  <c r="AS563" i="24" s="1"/>
  <c r="BI381" i="17"/>
  <c r="AS551" i="24" s="1"/>
  <c r="AS550" i="24"/>
  <c r="BH55" i="19"/>
  <c r="BI335" i="17"/>
  <c r="AS505" i="24" s="1"/>
  <c r="AS504" i="24"/>
  <c r="BI21" i="17"/>
  <c r="AR245" i="24"/>
  <c r="BH17" i="17"/>
  <c r="AP111" i="1"/>
  <c r="BE97" i="24" s="1"/>
  <c r="BE80" i="24"/>
  <c r="BE151" i="1"/>
  <c r="N814" i="24"/>
  <c r="V13" i="23"/>
  <c r="BI70" i="19"/>
  <c r="AS619" i="24" s="1"/>
  <c r="BI216" i="1"/>
  <c r="BI524" i="19"/>
  <c r="BI531" i="19" s="1"/>
  <c r="BI526" i="19" s="1"/>
  <c r="BI68" i="19"/>
  <c r="AS617" i="24" s="1"/>
  <c r="AS616" i="24"/>
  <c r="BE70" i="24"/>
  <c r="AP85" i="1"/>
  <c r="BG549" i="19"/>
  <c r="BG552" i="19" s="1"/>
  <c r="BH221" i="1"/>
  <c r="AR207" i="24" s="1"/>
  <c r="BH243" i="1"/>
  <c r="AR229" i="24" s="1"/>
  <c r="AR202" i="24"/>
  <c r="AC16" i="12"/>
  <c r="U881" i="24" s="1"/>
  <c r="BH93" i="1"/>
  <c r="AR79" i="24" s="1"/>
  <c r="AR496" i="24"/>
  <c r="BH339" i="17"/>
  <c r="AR509" i="24" s="1"/>
  <c r="BH326" i="17"/>
  <c r="AR497" i="24" s="1"/>
  <c r="AR8" i="24"/>
  <c r="BH12" i="1"/>
  <c r="AS193" i="24"/>
  <c r="BH482" i="19"/>
  <c r="BH487" i="19" s="1"/>
  <c r="BI479" i="19" s="1"/>
  <c r="BI488" i="19"/>
  <c r="BI482" i="19" s="1"/>
  <c r="BC119" i="1"/>
  <c r="AM105" i="24" s="1"/>
  <c r="AM146" i="24"/>
  <c r="BC208" i="1"/>
  <c r="BC165" i="1"/>
  <c r="BI16" i="17"/>
  <c r="AS244" i="24"/>
  <c r="BI11" i="1"/>
  <c r="AP605" i="24"/>
  <c r="BF22" i="19"/>
  <c r="AP578" i="24" s="1"/>
  <c r="BF450" i="19"/>
  <c r="BF449" i="19" s="1"/>
  <c r="BF453" i="19" s="1"/>
  <c r="BF61" i="19"/>
  <c r="BI357" i="17"/>
  <c r="AS527" i="24" s="1"/>
  <c r="AS514" i="24"/>
  <c r="BI345" i="17"/>
  <c r="AS515" i="24" s="1"/>
  <c r="AO150" i="24"/>
  <c r="BE210" i="1"/>
  <c r="AO196" i="24" s="1"/>
  <c r="BE120" i="1"/>
  <c r="AO106" i="24" s="1"/>
  <c r="BF199" i="24"/>
  <c r="AQ242" i="1"/>
  <c r="AQ234" i="1"/>
  <c r="BF220" i="24" s="1"/>
  <c r="AQ231" i="1"/>
  <c r="BF217" i="24" s="1"/>
  <c r="AQ95" i="1"/>
  <c r="AQ99" i="1"/>
  <c r="BF85" i="24" s="1"/>
  <c r="BD231" i="24"/>
  <c r="AO248" i="1"/>
  <c r="BD234" i="24" s="1"/>
  <c r="AO250" i="1"/>
  <c r="BD236" i="24" s="1"/>
  <c r="AO246" i="1"/>
  <c r="BD232" i="24" s="1"/>
  <c r="AO249" i="1"/>
  <c r="BD235" i="24" s="1"/>
  <c r="BB15" i="1"/>
  <c r="AL13" i="24" s="1"/>
  <c r="AL12" i="24"/>
  <c r="BB29" i="1"/>
  <c r="BB33" i="1"/>
  <c r="BF185" i="1"/>
  <c r="AO171" i="24"/>
  <c r="AN142" i="24"/>
  <c r="BI399" i="19"/>
  <c r="BI105" i="19"/>
  <c r="BI106" i="19"/>
  <c r="AO111" i="1"/>
  <c r="BD97" i="24" s="1"/>
  <c r="BD80" i="24"/>
  <c r="AN11" i="24"/>
  <c r="BD160" i="1"/>
  <c r="BD14" i="1"/>
  <c r="BH517" i="19"/>
  <c r="BI517" i="19" s="1"/>
  <c r="S875" i="24"/>
  <c r="AA30" i="12"/>
  <c r="AA11" i="12"/>
  <c r="Y10" i="23"/>
  <c r="P803" i="24"/>
  <c r="X31" i="23"/>
  <c r="P824" i="24" s="1"/>
  <c r="X16" i="23"/>
  <c r="P809" i="24" s="1"/>
  <c r="BF552" i="19"/>
  <c r="BF551" i="19"/>
  <c r="W67" i="12"/>
  <c r="N934" i="24"/>
  <c r="V14" i="12"/>
  <c r="N938" i="24"/>
  <c r="AP233" i="1"/>
  <c r="BD222" i="24"/>
  <c r="AO144" i="1"/>
  <c r="AM1011" i="24"/>
  <c r="AM1012" i="24"/>
  <c r="BC26" i="19"/>
  <c r="BC15" i="1"/>
  <c r="AM13" i="24" s="1"/>
  <c r="AM12" i="24"/>
  <c r="BK14" i="1"/>
  <c r="BC29" i="1"/>
  <c r="BC33" i="1"/>
  <c r="AQ604" i="24"/>
  <c r="BG434" i="19"/>
  <c r="BG433" i="19" s="1"/>
  <c r="BG437" i="19" s="1"/>
  <c r="BG21" i="19"/>
  <c r="AQ577" i="24" s="1"/>
  <c r="BG45" i="24"/>
  <c r="AR61" i="1"/>
  <c r="BG47" i="24" s="1"/>
  <c r="AR79" i="1"/>
  <c r="AR62" i="1"/>
  <c r="BG48" i="24" s="1"/>
  <c r="AP604" i="24"/>
  <c r="BF434" i="19"/>
  <c r="BF433" i="19" s="1"/>
  <c r="BF437" i="19" s="1"/>
  <c r="BF21" i="19"/>
  <c r="AP577" i="24" s="1"/>
  <c r="X31" i="20"/>
  <c r="P968" i="24" s="1"/>
  <c r="Y10" i="20"/>
  <c r="P947" i="24"/>
  <c r="X16" i="20"/>
  <c r="P953" i="24" s="1"/>
  <c r="BF281" i="19"/>
  <c r="AP693" i="24" s="1"/>
  <c r="AP632" i="24"/>
  <c r="BF137" i="19"/>
  <c r="AP656" i="24" s="1"/>
  <c r="BF94" i="19"/>
  <c r="BF211" i="19"/>
  <c r="AP675" i="24" s="1"/>
  <c r="AQ20" i="24"/>
  <c r="BG197" i="1"/>
  <c r="AQ183" i="24" s="1"/>
  <c r="BG164" i="1"/>
  <c r="BG28" i="1"/>
  <c r="BG148" i="1"/>
  <c r="AQ134" i="24" s="1"/>
  <c r="BG54" i="19"/>
  <c r="R895" i="24"/>
  <c r="Z30" i="20"/>
  <c r="R967" i="24" s="1"/>
  <c r="Z30" i="23"/>
  <c r="R823" i="24" s="1"/>
  <c r="BG474" i="19"/>
  <c r="AS417" i="24"/>
  <c r="BI253" i="17"/>
  <c r="AS430" i="24" s="1"/>
  <c r="BI240" i="17"/>
  <c r="AS418" i="24" s="1"/>
  <c r="AP602" i="24"/>
  <c r="BF400" i="19"/>
  <c r="AP20" i="24"/>
  <c r="BF197" i="1"/>
  <c r="AP183" i="24" s="1"/>
  <c r="BF28" i="1"/>
  <c r="BF164" i="1"/>
  <c r="BF148" i="1"/>
  <c r="BF209" i="1" s="1"/>
  <c r="AP195" i="24" s="1"/>
  <c r="BG489" i="19"/>
  <c r="BG30" i="17"/>
  <c r="BG26" i="17"/>
  <c r="BG27" i="17"/>
  <c r="BI349" i="17"/>
  <c r="AS519" i="24" s="1"/>
  <c r="BI19" i="17"/>
  <c r="BI340" i="17"/>
  <c r="AS510" i="24" s="1"/>
  <c r="BI325" i="17"/>
  <c r="BI328" i="17"/>
  <c r="AS499" i="24" s="1"/>
  <c r="AS495" i="24"/>
  <c r="BI330" i="17"/>
  <c r="BI367" i="17"/>
  <c r="AS537" i="24" s="1"/>
  <c r="BE32" i="1"/>
  <c r="AO26" i="24" s="1"/>
  <c r="AO22" i="24"/>
  <c r="BE99" i="19"/>
  <c r="AO639" i="24" s="1"/>
  <c r="BE100" i="19"/>
  <c r="AO640" i="24" s="1"/>
  <c r="BE95" i="19"/>
  <c r="AO635" i="24" s="1"/>
  <c r="BE97" i="19"/>
  <c r="AO637" i="24" s="1"/>
  <c r="BE119" i="19"/>
  <c r="BE114" i="19" s="1"/>
  <c r="AO634" i="24"/>
  <c r="BE13" i="1"/>
  <c r="BE19" i="19"/>
  <c r="BH123" i="19"/>
  <c r="AQ643" i="24"/>
  <c r="BH467" i="19"/>
  <c r="BH472" i="19" s="1"/>
  <c r="BI464" i="19" s="1"/>
  <c r="BI473" i="19"/>
  <c r="BI467" i="19" s="1"/>
  <c r="AR501" i="24"/>
  <c r="BH331" i="17"/>
  <c r="BH20" i="17"/>
  <c r="AR248" i="24" s="1"/>
  <c r="BH25" i="17"/>
  <c r="BH30" i="17" s="1"/>
  <c r="AR247" i="24"/>
  <c r="AP109" i="1"/>
  <c r="BE95" i="24" s="1"/>
  <c r="BE89" i="24"/>
  <c r="BF165" i="24"/>
  <c r="AQ180" i="1"/>
  <c r="BF166" i="24" s="1"/>
  <c r="BB208" i="1"/>
  <c r="BB119" i="1"/>
  <c r="AL105" i="24" s="1"/>
  <c r="AL146" i="24"/>
  <c r="BB165" i="1"/>
  <c r="AR231" i="1"/>
  <c r="BG217" i="24" s="1"/>
  <c r="AR95" i="1"/>
  <c r="BG199" i="24"/>
  <c r="AR234" i="1"/>
  <c r="BG220" i="24" s="1"/>
  <c r="AR99" i="1"/>
  <c r="BG85" i="24" s="1"/>
  <c r="AR242" i="1"/>
  <c r="AP246" i="1"/>
  <c r="BE232" i="24" s="1"/>
  <c r="AP250" i="1"/>
  <c r="BE236" i="24" s="1"/>
  <c r="BE231" i="24"/>
  <c r="AP248" i="1"/>
  <c r="BE234" i="24" s="1"/>
  <c r="AP249" i="1"/>
  <c r="BE235" i="24" s="1"/>
  <c r="BG203" i="19"/>
  <c r="BG273" i="19"/>
  <c r="AB10" i="12"/>
  <c r="BG129" i="19"/>
  <c r="BG393" i="19"/>
  <c r="BG338" i="19"/>
  <c r="BG346" i="19" s="1"/>
  <c r="AQ711" i="24" s="1"/>
  <c r="BG92" i="19"/>
  <c r="AQ10" i="24"/>
  <c r="BG10" i="19"/>
  <c r="AK190" i="24"/>
  <c r="BA213" i="1"/>
  <c r="N958" i="24"/>
  <c r="V13" i="20"/>
  <c r="AO109" i="1"/>
  <c r="BD95" i="24" s="1"/>
  <c r="BD89" i="24"/>
  <c r="BG532" i="19"/>
  <c r="AN575" i="24"/>
  <c r="BD17" i="1"/>
  <c r="BD18" i="1" s="1"/>
  <c r="BD19" i="1" s="1"/>
  <c r="AN14" i="24" s="1"/>
  <c r="BD23" i="19"/>
  <c r="AN579" i="24" s="1"/>
  <c r="BD25" i="19"/>
  <c r="J17" i="25" l="1"/>
  <c r="J42" i="25" s="1"/>
  <c r="BH530" i="19"/>
  <c r="BI523" i="19" s="1"/>
  <c r="BF454" i="19"/>
  <c r="BI472" i="19"/>
  <c r="BH489" i="19"/>
  <c r="BI489" i="19" s="1"/>
  <c r="BI55" i="19"/>
  <c r="AS606" i="24" s="1"/>
  <c r="BG551" i="19"/>
  <c r="BH549" i="19"/>
  <c r="BI549" i="19"/>
  <c r="BG422" i="19"/>
  <c r="BI487" i="19"/>
  <c r="BH31" i="17"/>
  <c r="BH33" i="17"/>
  <c r="BH32" i="17"/>
  <c r="BE116" i="19"/>
  <c r="BE402" i="19"/>
  <c r="BE398" i="19" s="1"/>
  <c r="BE403" i="19" s="1"/>
  <c r="BE404" i="19" s="1"/>
  <c r="BE117" i="19"/>
  <c r="BE115" i="19"/>
  <c r="BF210" i="1"/>
  <c r="AP196" i="24" s="1"/>
  <c r="AP150" i="24"/>
  <c r="BF120" i="1"/>
  <c r="AP106" i="24" s="1"/>
  <c r="AR84" i="1"/>
  <c r="BG65" i="24"/>
  <c r="BA179" i="1"/>
  <c r="AK163" i="24"/>
  <c r="AB30" i="12"/>
  <c r="T875" i="24"/>
  <c r="AB11" i="12"/>
  <c r="AO575" i="24"/>
  <c r="BE17" i="1"/>
  <c r="BE18" i="1" s="1"/>
  <c r="BE19" i="1" s="1"/>
  <c r="AO14" i="24" s="1"/>
  <c r="BE25" i="19"/>
  <c r="BE23" i="19"/>
  <c r="AO579" i="24" s="1"/>
  <c r="BI20" i="17"/>
  <c r="AS248" i="24" s="1"/>
  <c r="AS247" i="24"/>
  <c r="BI25" i="17"/>
  <c r="BG33" i="17"/>
  <c r="BG31" i="17"/>
  <c r="BG32" i="17"/>
  <c r="BF32" i="1"/>
  <c r="AP26" i="24" s="1"/>
  <c r="AP22" i="24"/>
  <c r="BH474" i="19"/>
  <c r="BI474" i="19" s="1"/>
  <c r="AQ605" i="24"/>
  <c r="BG450" i="19"/>
  <c r="BG449" i="19" s="1"/>
  <c r="BG453" i="19" s="1"/>
  <c r="BG22" i="19"/>
  <c r="AQ578" i="24" s="1"/>
  <c r="BF438" i="19"/>
  <c r="P13" i="25"/>
  <c r="AM27" i="24"/>
  <c r="BC48" i="1"/>
  <c r="AM1021" i="24" s="1"/>
  <c r="BC34" i="1"/>
  <c r="AM28" i="24" s="1"/>
  <c r="BC35" i="1"/>
  <c r="BD130" i="24"/>
  <c r="AO237" i="1"/>
  <c r="BD223" i="24" s="1"/>
  <c r="AO136" i="1"/>
  <c r="AO149" i="1"/>
  <c r="AO118" i="1"/>
  <c r="BD104" i="24" s="1"/>
  <c r="N879" i="24"/>
  <c r="V18" i="12"/>
  <c r="BG185" i="1"/>
  <c r="AP171" i="24"/>
  <c r="AM194" i="24"/>
  <c r="BC212" i="1"/>
  <c r="BI221" i="1"/>
  <c r="AS207" i="24" s="1"/>
  <c r="BI93" i="1"/>
  <c r="AS79" i="24" s="1"/>
  <c r="BI243" i="1"/>
  <c r="AS229" i="24" s="1"/>
  <c r="AS202" i="24"/>
  <c r="AD16" i="12"/>
  <c r="V881" i="24" s="1"/>
  <c r="AO137" i="24"/>
  <c r="BE156" i="1"/>
  <c r="BF151" i="1"/>
  <c r="BH27" i="17"/>
  <c r="BH26" i="17"/>
  <c r="BC171" i="1"/>
  <c r="AM151" i="24"/>
  <c r="AN1011" i="24"/>
  <c r="AN1012" i="24"/>
  <c r="BD26" i="19"/>
  <c r="AQ632" i="24"/>
  <c r="BG137" i="19"/>
  <c r="AQ656" i="24" s="1"/>
  <c r="BG281" i="19"/>
  <c r="AQ693" i="24" s="1"/>
  <c r="BG211" i="19"/>
  <c r="AQ675" i="24" s="1"/>
  <c r="AR245" i="1"/>
  <c r="BG228" i="24"/>
  <c r="AL194" i="24"/>
  <c r="BB212" i="1"/>
  <c r="AO11" i="24"/>
  <c r="BE160" i="1"/>
  <c r="BE14" i="1"/>
  <c r="Z10" i="20"/>
  <c r="Y31" i="20"/>
  <c r="Q968" i="24" s="1"/>
  <c r="Q947" i="24"/>
  <c r="Y16" i="20"/>
  <c r="Q953" i="24" s="1"/>
  <c r="BG438" i="19"/>
  <c r="P11" i="25"/>
  <c r="P36" i="25" s="1"/>
  <c r="BC125" i="1"/>
  <c r="BC124" i="1"/>
  <c r="AM110" i="24" s="1"/>
  <c r="BC37" i="1"/>
  <c r="AM23" i="24"/>
  <c r="BC47" i="1"/>
  <c r="BC30" i="1"/>
  <c r="AM24" i="24" s="1"/>
  <c r="AM1013" i="24"/>
  <c r="BC27" i="19"/>
  <c r="AM1014" i="24" s="1"/>
  <c r="Z10" i="23"/>
  <c r="Q803" i="24"/>
  <c r="Y31" i="23"/>
  <c r="Q824" i="24" s="1"/>
  <c r="Y16" i="23"/>
  <c r="Q809" i="24" s="1"/>
  <c r="BD15" i="1"/>
  <c r="AN13" i="24" s="1"/>
  <c r="AN12" i="24"/>
  <c r="BD29" i="1"/>
  <c r="BD33" i="1"/>
  <c r="BB35" i="1"/>
  <c r="BB48" i="1"/>
  <c r="AL1021" i="24" s="1"/>
  <c r="AL27" i="24"/>
  <c r="O13" i="25"/>
  <c r="BB34" i="1"/>
  <c r="AL28" i="24" s="1"/>
  <c r="AS245" i="24"/>
  <c r="BI17" i="17"/>
  <c r="AL1013" i="24"/>
  <c r="BB27" i="19"/>
  <c r="AL1014" i="24" s="1"/>
  <c r="BF422" i="19"/>
  <c r="BA62" i="1"/>
  <c r="AK48" i="24" s="1"/>
  <c r="BA79" i="1"/>
  <c r="BA61" i="1"/>
  <c r="AK47" i="24" s="1"/>
  <c r="AK45" i="24"/>
  <c r="BA95" i="1"/>
  <c r="BA234" i="1"/>
  <c r="AK220" i="24" s="1"/>
  <c r="BA231" i="1"/>
  <c r="BA99" i="1"/>
  <c r="AK85" i="24" s="1"/>
  <c r="BA242" i="1"/>
  <c r="R28" i="32"/>
  <c r="I28" i="32"/>
  <c r="AK199" i="24"/>
  <c r="BI123" i="19"/>
  <c r="AR643" i="24"/>
  <c r="AS501" i="24"/>
  <c r="BI331" i="17"/>
  <c r="AQ150" i="24"/>
  <c r="BG120" i="1"/>
  <c r="AQ106" i="24" s="1"/>
  <c r="BG210" i="1"/>
  <c r="AQ196" i="24" s="1"/>
  <c r="BF119" i="19"/>
  <c r="BF114" i="19" s="1"/>
  <c r="BF13" i="1"/>
  <c r="BF19" i="19"/>
  <c r="BF95" i="19"/>
  <c r="AP635" i="24" s="1"/>
  <c r="BF99" i="19"/>
  <c r="AP639" i="24" s="1"/>
  <c r="AP634" i="24"/>
  <c r="BF97" i="19"/>
  <c r="AP637" i="24" s="1"/>
  <c r="BF100" i="19"/>
  <c r="AP640" i="24" s="1"/>
  <c r="BI530" i="19"/>
  <c r="S895" i="24"/>
  <c r="AA30" i="23"/>
  <c r="S823" i="24" s="1"/>
  <c r="AA30" i="20"/>
  <c r="S967" i="24" s="1"/>
  <c r="BF81" i="24"/>
  <c r="AQ101" i="1"/>
  <c r="BF87" i="24" s="1"/>
  <c r="AQ103" i="1"/>
  <c r="AQ98" i="1"/>
  <c r="BF84" i="24" s="1"/>
  <c r="AQ94" i="1"/>
  <c r="BH393" i="19"/>
  <c r="BH338" i="19"/>
  <c r="BH346" i="19" s="1"/>
  <c r="AR711" i="24" s="1"/>
  <c r="BH203" i="19"/>
  <c r="BH129" i="19"/>
  <c r="AR10" i="24"/>
  <c r="BH92" i="19"/>
  <c r="BH10" i="19"/>
  <c r="BH61" i="19" s="1"/>
  <c r="AC10" i="12"/>
  <c r="BH273" i="19"/>
  <c r="AS249" i="24"/>
  <c r="BH532" i="19"/>
  <c r="BI532" i="19" s="1"/>
  <c r="AR103" i="1"/>
  <c r="AR101" i="1"/>
  <c r="BG87" i="24" s="1"/>
  <c r="BG81" i="24"/>
  <c r="AR98" i="1"/>
  <c r="BG84" i="24" s="1"/>
  <c r="AR94" i="1"/>
  <c r="V32" i="20"/>
  <c r="N969" i="24" s="1"/>
  <c r="V33" i="20"/>
  <c r="N970" i="24" s="1"/>
  <c r="V28" i="20"/>
  <c r="N965" i="24" s="1"/>
  <c r="N950" i="24"/>
  <c r="V66" i="20"/>
  <c r="AL151" i="24"/>
  <c r="BB171" i="1"/>
  <c r="BG34" i="19"/>
  <c r="AQ571" i="24"/>
  <c r="BG61" i="19"/>
  <c r="BG122" i="19"/>
  <c r="AQ642" i="24" s="1"/>
  <c r="AS496" i="24"/>
  <c r="BI339" i="17"/>
  <c r="AS509" i="24" s="1"/>
  <c r="BI326" i="17"/>
  <c r="AS497" i="24" s="1"/>
  <c r="AP134" i="24"/>
  <c r="BG209" i="1"/>
  <c r="AQ195" i="24" s="1"/>
  <c r="AQ22" i="24"/>
  <c r="BG32" i="1"/>
  <c r="AQ26" i="24" s="1"/>
  <c r="BE219" i="24"/>
  <c r="AP236" i="1"/>
  <c r="O932" i="24"/>
  <c r="S876" i="24"/>
  <c r="AA11" i="23"/>
  <c r="S804" i="24" s="1"/>
  <c r="AA11" i="20"/>
  <c r="S948" i="24" s="1"/>
  <c r="BD208" i="1"/>
  <c r="AN146" i="24"/>
  <c r="BD119" i="1"/>
  <c r="AN105" i="24" s="1"/>
  <c r="BD165" i="1"/>
  <c r="BB30" i="1"/>
  <c r="AL24" i="24" s="1"/>
  <c r="O11" i="25"/>
  <c r="AL23" i="24"/>
  <c r="BB124" i="1"/>
  <c r="AL110" i="24" s="1"/>
  <c r="BB125" i="1"/>
  <c r="BB47" i="1"/>
  <c r="BB37" i="1"/>
  <c r="AQ245" i="1"/>
  <c r="BF228" i="24"/>
  <c r="AS8" i="24"/>
  <c r="BI12" i="1"/>
  <c r="I17" i="25"/>
  <c r="I42" i="25" s="1"/>
  <c r="BE71" i="24"/>
  <c r="V28" i="23"/>
  <c r="N821" i="24" s="1"/>
  <c r="N806" i="24"/>
  <c r="V33" i="23"/>
  <c r="N826" i="24" s="1"/>
  <c r="V32" i="23"/>
  <c r="N825" i="24" s="1"/>
  <c r="V66" i="23"/>
  <c r="BH366" i="19"/>
  <c r="BH26" i="1"/>
  <c r="BH52" i="19"/>
  <c r="BH53" i="19"/>
  <c r="BH56" i="19"/>
  <c r="AR607" i="24" s="1"/>
  <c r="BH54" i="19"/>
  <c r="BH51" i="19"/>
  <c r="AR606" i="24"/>
  <c r="BH364" i="19"/>
  <c r="BH550" i="19"/>
  <c r="BH58" i="19"/>
  <c r="AR609" i="24" s="1"/>
  <c r="BG165" i="24"/>
  <c r="AR180" i="1"/>
  <c r="BG166" i="24" s="1"/>
  <c r="BI52" i="19" l="1"/>
  <c r="BI419" i="19" s="1"/>
  <c r="BI418" i="19" s="1"/>
  <c r="BI421" i="19" s="1"/>
  <c r="BI26" i="1"/>
  <c r="BI164" i="1" s="1"/>
  <c r="BI58" i="19"/>
  <c r="AS609" i="24" s="1"/>
  <c r="BI550" i="19"/>
  <c r="BI551" i="19" s="1"/>
  <c r="BI54" i="19"/>
  <c r="BI22" i="19" s="1"/>
  <c r="AS578" i="24" s="1"/>
  <c r="BI364" i="19"/>
  <c r="BI366" i="19"/>
  <c r="BI56" i="19"/>
  <c r="AS607" i="24" s="1"/>
  <c r="BG454" i="19"/>
  <c r="BG94" i="19"/>
  <c r="BG99" i="19" s="1"/>
  <c r="AQ639" i="24" s="1"/>
  <c r="AL39" i="24"/>
  <c r="BB51" i="1"/>
  <c r="W66" i="12"/>
  <c r="AR111" i="1"/>
  <c r="BG97" i="24" s="1"/>
  <c r="BG80" i="24"/>
  <c r="AR109" i="1"/>
  <c r="BG95" i="24" s="1"/>
  <c r="BG89" i="24"/>
  <c r="AR632" i="24"/>
  <c r="BH281" i="19"/>
  <c r="AR693" i="24" s="1"/>
  <c r="BH137" i="19"/>
  <c r="AR656" i="24" s="1"/>
  <c r="BH211" i="19"/>
  <c r="AR675" i="24" s="1"/>
  <c r="AQ109" i="1"/>
  <c r="BF95" i="24" s="1"/>
  <c r="BF89" i="24"/>
  <c r="BI30" i="17"/>
  <c r="BI27" i="17"/>
  <c r="BI26" i="17"/>
  <c r="AB11" i="23"/>
  <c r="T804" i="24" s="1"/>
  <c r="AB11" i="20"/>
  <c r="T948" i="24" s="1"/>
  <c r="T876" i="24"/>
  <c r="AL111" i="24"/>
  <c r="BB128" i="1"/>
  <c r="AL114" i="24" s="1"/>
  <c r="AN194" i="24"/>
  <c r="BD212" i="1"/>
  <c r="AQ233" i="1"/>
  <c r="AP144" i="1"/>
  <c r="BE222" i="24"/>
  <c r="AP11" i="24"/>
  <c r="BF160" i="1"/>
  <c r="BF14" i="1"/>
  <c r="BH122" i="19"/>
  <c r="AR642" i="24" s="1"/>
  <c r="Z31" i="20"/>
  <c r="R968" i="24" s="1"/>
  <c r="AA10" i="20"/>
  <c r="R947" i="24"/>
  <c r="Z16" i="20"/>
  <c r="R953" i="24" s="1"/>
  <c r="BH185" i="1"/>
  <c r="AQ171" i="24"/>
  <c r="BD135" i="24"/>
  <c r="AO112" i="1"/>
  <c r="AO157" i="1"/>
  <c r="P14" i="25"/>
  <c r="P39" i="25" s="1"/>
  <c r="P38" i="25"/>
  <c r="AO1011" i="24"/>
  <c r="AO1012" i="24"/>
  <c r="BE26" i="19"/>
  <c r="BA180" i="1"/>
  <c r="AK166" i="24" s="1"/>
  <c r="AK165" i="24"/>
  <c r="AR605" i="24"/>
  <c r="BH22" i="19"/>
  <c r="AR578" i="24" s="1"/>
  <c r="BH450" i="19"/>
  <c r="BH449" i="19" s="1"/>
  <c r="BH453" i="19" s="1"/>
  <c r="AR20" i="24"/>
  <c r="BH197" i="1"/>
  <c r="AR183" i="24" s="1"/>
  <c r="BH148" i="1"/>
  <c r="BH164" i="1"/>
  <c r="BH28" i="1"/>
  <c r="AL157" i="24"/>
  <c r="BA84" i="1"/>
  <c r="AK65" i="24"/>
  <c r="BD125" i="1"/>
  <c r="AN23" i="24"/>
  <c r="BD37" i="1"/>
  <c r="BD30" i="1"/>
  <c r="AN24" i="24" s="1"/>
  <c r="BD47" i="1"/>
  <c r="BD124" i="1"/>
  <c r="AN110" i="24" s="1"/>
  <c r="AM157" i="24"/>
  <c r="BH434" i="19"/>
  <c r="BH433" i="19" s="1"/>
  <c r="BH437" i="19" s="1"/>
  <c r="AR604" i="24"/>
  <c r="BH21" i="19"/>
  <c r="AR577" i="24" s="1"/>
  <c r="BI393" i="19"/>
  <c r="AS10" i="24"/>
  <c r="AD10" i="12"/>
  <c r="BI273" i="19"/>
  <c r="BI203" i="19"/>
  <c r="BI129" i="19"/>
  <c r="BI10" i="19"/>
  <c r="BI92" i="19"/>
  <c r="BI122" i="19" s="1"/>
  <c r="AS642" i="24" s="1"/>
  <c r="BI338" i="19"/>
  <c r="BI346" i="19" s="1"/>
  <c r="AS711" i="24" s="1"/>
  <c r="AQ246" i="1"/>
  <c r="BF232" i="24" s="1"/>
  <c r="AQ250" i="1"/>
  <c r="BF236" i="24" s="1"/>
  <c r="AQ248" i="1"/>
  <c r="BF234" i="24" s="1"/>
  <c r="BF231" i="24"/>
  <c r="AQ249" i="1"/>
  <c r="BF235" i="24" s="1"/>
  <c r="AN151" i="24"/>
  <c r="BD171" i="1"/>
  <c r="N1003" i="24"/>
  <c r="V68" i="20"/>
  <c r="V71" i="20" s="1"/>
  <c r="AC30" i="12"/>
  <c r="U875" i="24"/>
  <c r="AC11" i="12"/>
  <c r="BF80" i="24"/>
  <c r="AQ111" i="1"/>
  <c r="BF97" i="24" s="1"/>
  <c r="BF116" i="19"/>
  <c r="BF115" i="19"/>
  <c r="BF402" i="19"/>
  <c r="BF398" i="19" s="1"/>
  <c r="BF403" i="19" s="1"/>
  <c r="BF404" i="19" s="1"/>
  <c r="BF117" i="19"/>
  <c r="AS643" i="24"/>
  <c r="BA245" i="1"/>
  <c r="AK228" i="24"/>
  <c r="BA98" i="1"/>
  <c r="AK84" i="24" s="1"/>
  <c r="BA103" i="1"/>
  <c r="BA101" i="1"/>
  <c r="AK87" i="24" s="1"/>
  <c r="AK81" i="24"/>
  <c r="BA94" i="1"/>
  <c r="Z31" i="23"/>
  <c r="R824" i="24" s="1"/>
  <c r="AA10" i="23"/>
  <c r="R803" i="24"/>
  <c r="Z16" i="23"/>
  <c r="R809" i="24" s="1"/>
  <c r="AM39" i="24"/>
  <c r="BC51" i="1"/>
  <c r="X66" i="12"/>
  <c r="BC128" i="1"/>
  <c r="AM114" i="24" s="1"/>
  <c r="AM111" i="24"/>
  <c r="AR250" i="1"/>
  <c r="BG236" i="24" s="1"/>
  <c r="AR249" i="1"/>
  <c r="BG235" i="24" s="1"/>
  <c r="AR248" i="1"/>
  <c r="BG234" i="24" s="1"/>
  <c r="BG231" i="24"/>
  <c r="AR246" i="1"/>
  <c r="BG232" i="24" s="1"/>
  <c r="V22" i="12"/>
  <c r="N887" i="24" s="1"/>
  <c r="N883" i="24"/>
  <c r="V19" i="12"/>
  <c r="N884" i="24" s="1"/>
  <c r="BD122" i="24"/>
  <c r="AO134" i="1"/>
  <c r="BD120" i="24" s="1"/>
  <c r="AB30" i="20"/>
  <c r="T967" i="24" s="1"/>
  <c r="AB30" i="23"/>
  <c r="T823" i="24" s="1"/>
  <c r="T895" i="24"/>
  <c r="BG70" i="24"/>
  <c r="AR85" i="1"/>
  <c r="BH552" i="19"/>
  <c r="BH551" i="19"/>
  <c r="O36" i="25"/>
  <c r="I1325" i="24" s="1"/>
  <c r="I1300" i="24"/>
  <c r="BF17" i="1"/>
  <c r="BF18" i="1" s="1"/>
  <c r="BF19" i="1" s="1"/>
  <c r="AP14" i="24" s="1"/>
  <c r="AP575" i="24"/>
  <c r="BF23" i="19"/>
  <c r="AP579" i="24" s="1"/>
  <c r="BF25" i="19"/>
  <c r="AK217" i="24"/>
  <c r="BA236" i="1"/>
  <c r="AL44" i="1"/>
  <c r="AK44" i="1"/>
  <c r="BC41" i="1"/>
  <c r="BC90" i="1"/>
  <c r="P15" i="25"/>
  <c r="BC43" i="1"/>
  <c r="AM36" i="24" s="1"/>
  <c r="BC40" i="1"/>
  <c r="BC11" i="19"/>
  <c r="BK37" i="1"/>
  <c r="AN44" i="1"/>
  <c r="AM30" i="24"/>
  <c r="BC38" i="1"/>
  <c r="X13" i="12"/>
  <c r="AQ44" i="1"/>
  <c r="AO146" i="24"/>
  <c r="BE208" i="1"/>
  <c r="BE119" i="1"/>
  <c r="AO105" i="24" s="1"/>
  <c r="BE165" i="1"/>
  <c r="AN1013" i="24"/>
  <c r="BD27" i="19"/>
  <c r="AN1014" i="24" s="1"/>
  <c r="AO142" i="24"/>
  <c r="BH400" i="19"/>
  <c r="AR602" i="24"/>
  <c r="AR603" i="24"/>
  <c r="BH20" i="19"/>
  <c r="AR576" i="24" s="1"/>
  <c r="BH419" i="19"/>
  <c r="BH418" i="19" s="1"/>
  <c r="BH421" i="19" s="1"/>
  <c r="N859" i="24"/>
  <c r="V68" i="23"/>
  <c r="V71" i="23" s="1"/>
  <c r="BB43" i="1"/>
  <c r="AL36" i="24" s="1"/>
  <c r="BB11" i="19"/>
  <c r="BB38" i="1"/>
  <c r="BB41" i="1"/>
  <c r="W13" i="12"/>
  <c r="AL30" i="24"/>
  <c r="O15" i="25"/>
  <c r="BB90" i="1"/>
  <c r="BB40" i="1"/>
  <c r="AP44" i="1"/>
  <c r="BH34" i="19"/>
  <c r="AR571" i="24"/>
  <c r="I1302" i="24"/>
  <c r="O14" i="25"/>
  <c r="O38" i="25"/>
  <c r="I1327" i="24" s="1"/>
  <c r="BD48" i="1"/>
  <c r="AN1021" i="24" s="1"/>
  <c r="BD34" i="1"/>
  <c r="AN28" i="24" s="1"/>
  <c r="AN27" i="24"/>
  <c r="BD35" i="1"/>
  <c r="AO12" i="24"/>
  <c r="BE15" i="1"/>
  <c r="AO13" i="24" s="1"/>
  <c r="BE29" i="1"/>
  <c r="BE33" i="1"/>
  <c r="W15" i="20"/>
  <c r="O952" i="24" s="1"/>
  <c r="W15" i="23"/>
  <c r="O808" i="24" s="1"/>
  <c r="AL198" i="24"/>
  <c r="W15" i="12"/>
  <c r="O880" i="24" s="1"/>
  <c r="AP137" i="24"/>
  <c r="BF156" i="1"/>
  <c r="BG151" i="1"/>
  <c r="BI51" i="19"/>
  <c r="BI53" i="19"/>
  <c r="X15" i="20"/>
  <c r="P952" i="24" s="1"/>
  <c r="AM198" i="24"/>
  <c r="X15" i="23"/>
  <c r="P808" i="24" s="1"/>
  <c r="X15" i="12"/>
  <c r="P880" i="24" s="1"/>
  <c r="BI20" i="19" l="1"/>
  <c r="AS576" i="24" s="1"/>
  <c r="AS603" i="24"/>
  <c r="BI450" i="19"/>
  <c r="BI449" i="19" s="1"/>
  <c r="BI453" i="19" s="1"/>
  <c r="BI454" i="19" s="1"/>
  <c r="BI28" i="1"/>
  <c r="BI32" i="1" s="1"/>
  <c r="AS26" i="24" s="1"/>
  <c r="AS605" i="24"/>
  <c r="BG97" i="19"/>
  <c r="AQ637" i="24" s="1"/>
  <c r="BI552" i="19"/>
  <c r="BI197" i="1"/>
  <c r="AS183" i="24" s="1"/>
  <c r="BI148" i="1"/>
  <c r="AS134" i="24" s="1"/>
  <c r="AS20" i="24"/>
  <c r="BG13" i="1"/>
  <c r="AQ11" i="24" s="1"/>
  <c r="BG19" i="19"/>
  <c r="AQ575" i="24" s="1"/>
  <c r="BG95" i="19"/>
  <c r="AQ635" i="24" s="1"/>
  <c r="AQ634" i="24"/>
  <c r="BG100" i="19"/>
  <c r="AQ640" i="24" s="1"/>
  <c r="BH438" i="19"/>
  <c r="BG119" i="19"/>
  <c r="BG114" i="19" s="1"/>
  <c r="BG116" i="19" s="1"/>
  <c r="BB130" i="1"/>
  <c r="AL116" i="24" s="1"/>
  <c r="N1008" i="24"/>
  <c r="V73" i="20"/>
  <c r="I1303" i="24"/>
  <c r="O39" i="25"/>
  <c r="I1328" i="24" s="1"/>
  <c r="BB39" i="1"/>
  <c r="AL32" i="24" s="1"/>
  <c r="AL31" i="24"/>
  <c r="BG71" i="24"/>
  <c r="K17" i="25"/>
  <c r="K42" i="25" s="1"/>
  <c r="BA111" i="1"/>
  <c r="AK97" i="24" s="1"/>
  <c r="AK80" i="24"/>
  <c r="BI185" i="1"/>
  <c r="AS171" i="24" s="1"/>
  <c r="AR171" i="24"/>
  <c r="AP142" i="24"/>
  <c r="BB4" i="19"/>
  <c r="AL33" i="24"/>
  <c r="W33" i="12"/>
  <c r="O898" i="24" s="1"/>
  <c r="O878" i="24"/>
  <c r="W21" i="12"/>
  <c r="W32" i="12"/>
  <c r="O897" i="24" s="1"/>
  <c r="W28" i="12"/>
  <c r="O893" i="24" s="1"/>
  <c r="BB12" i="19"/>
  <c r="BB13" i="19" s="1"/>
  <c r="BB14" i="19"/>
  <c r="BB15" i="19" s="1"/>
  <c r="N861" i="24"/>
  <c r="V69" i="23"/>
  <c r="AO194" i="24"/>
  <c r="BE212" i="1"/>
  <c r="P16" i="25"/>
  <c r="P41" i="25" s="1"/>
  <c r="P40" i="25"/>
  <c r="BC130" i="1"/>
  <c r="AC30" i="20"/>
  <c r="U967" i="24" s="1"/>
  <c r="U895" i="24"/>
  <c r="AC30" i="23"/>
  <c r="U823" i="24" s="1"/>
  <c r="AN157" i="24"/>
  <c r="BD41" i="1"/>
  <c r="Y13" i="12"/>
  <c r="AM44" i="1"/>
  <c r="BD11" i="19"/>
  <c r="BD90" i="1"/>
  <c r="AN30" i="24"/>
  <c r="BD38" i="1"/>
  <c r="BD40" i="1"/>
  <c r="BD43" i="1"/>
  <c r="AN36" i="24" s="1"/>
  <c r="AR44" i="1"/>
  <c r="BA85" i="1"/>
  <c r="AK70" i="24"/>
  <c r="BH32" i="1"/>
  <c r="AR26" i="24" s="1"/>
  <c r="AR22" i="24"/>
  <c r="BD98" i="24"/>
  <c r="AO113" i="1"/>
  <c r="BD99" i="24" s="1"/>
  <c r="S947" i="24"/>
  <c r="AB10" i="20"/>
  <c r="AA31" i="20"/>
  <c r="S968" i="24" s="1"/>
  <c r="AA16" i="20"/>
  <c r="S953" i="24" s="1"/>
  <c r="BF208" i="1"/>
  <c r="AP146" i="24"/>
  <c r="BF119" i="1"/>
  <c r="AP105" i="24" s="1"/>
  <c r="BF165" i="1"/>
  <c r="BF219" i="24"/>
  <c r="AQ236" i="1"/>
  <c r="BG17" i="1"/>
  <c r="BG18" i="1" s="1"/>
  <c r="BG19" i="1" s="1"/>
  <c r="AQ14" i="24" s="1"/>
  <c r="BH94" i="19"/>
  <c r="AO23" i="24"/>
  <c r="BE47" i="1"/>
  <c r="BE124" i="1"/>
  <c r="AO110" i="24" s="1"/>
  <c r="BE37" i="1"/>
  <c r="BE125" i="1"/>
  <c r="BE30" i="1"/>
  <c r="AO24" i="24" s="1"/>
  <c r="V73" i="23"/>
  <c r="N864" i="24"/>
  <c r="S803" i="24"/>
  <c r="AB10" i="23"/>
  <c r="AA31" i="23"/>
  <c r="S824" i="24" s="1"/>
  <c r="AA16" i="23"/>
  <c r="S809" i="24" s="1"/>
  <c r="BD143" i="24"/>
  <c r="AO117" i="1"/>
  <c r="AO181" i="1"/>
  <c r="BD167" i="24" s="1"/>
  <c r="BF15" i="1"/>
  <c r="AP13" i="24" s="1"/>
  <c r="AP12" i="24"/>
  <c r="BF29" i="1"/>
  <c r="BF33" i="1"/>
  <c r="BE130" i="24"/>
  <c r="AP237" i="1"/>
  <c r="BE223" i="24" s="1"/>
  <c r="AP149" i="1"/>
  <c r="AP136" i="1"/>
  <c r="AP118" i="1"/>
  <c r="BE104" i="24" s="1"/>
  <c r="BI33" i="17"/>
  <c r="BI31" i="17"/>
  <c r="BI32" i="17"/>
  <c r="BB57" i="1"/>
  <c r="AL41" i="24"/>
  <c r="BB54" i="1"/>
  <c r="AS604" i="24"/>
  <c r="BI434" i="19"/>
  <c r="BI433" i="19" s="1"/>
  <c r="BI437" i="19" s="1"/>
  <c r="BI21" i="19"/>
  <c r="AS577" i="24" s="1"/>
  <c r="AL76" i="24"/>
  <c r="BB42" i="1"/>
  <c r="AL35" i="24" s="1"/>
  <c r="AL34" i="24"/>
  <c r="AM31" i="24"/>
  <c r="BC39" i="1"/>
  <c r="AM32" i="24" s="1"/>
  <c r="BC12" i="19"/>
  <c r="BC14" i="19"/>
  <c r="AM76" i="24"/>
  <c r="AK222" i="24"/>
  <c r="BB233" i="1"/>
  <c r="AL219" i="24" s="1"/>
  <c r="P931" i="24"/>
  <c r="BA248" i="1"/>
  <c r="AK234" i="24" s="1"/>
  <c r="BA250" i="1"/>
  <c r="AK236" i="24" s="1"/>
  <c r="AK231" i="24"/>
  <c r="BA249" i="1"/>
  <c r="AK235" i="24" s="1"/>
  <c r="BA246" i="1"/>
  <c r="AK232" i="24" s="1"/>
  <c r="BI281" i="19"/>
  <c r="AS693" i="24" s="1"/>
  <c r="AS632" i="24"/>
  <c r="BI137" i="19"/>
  <c r="AS656" i="24" s="1"/>
  <c r="BI94" i="19"/>
  <c r="BI211" i="19"/>
  <c r="AS675" i="24" s="1"/>
  <c r="AR150" i="24"/>
  <c r="BH120" i="1"/>
  <c r="AR106" i="24" s="1"/>
  <c r="BH210" i="1"/>
  <c r="AR196" i="24" s="1"/>
  <c r="BH454" i="19"/>
  <c r="Y15" i="20"/>
  <c r="Q952" i="24" s="1"/>
  <c r="Y15" i="12"/>
  <c r="Q880" i="24" s="1"/>
  <c r="Y15" i="23"/>
  <c r="Q808" i="24" s="1"/>
  <c r="AN198" i="24"/>
  <c r="BI422" i="19"/>
  <c r="BH151" i="1"/>
  <c r="BG156" i="1"/>
  <c r="AQ137" i="24"/>
  <c r="P878" i="24"/>
  <c r="X33" i="12"/>
  <c r="P898" i="24" s="1"/>
  <c r="X21" i="12"/>
  <c r="X32" i="12"/>
  <c r="P897" i="24" s="1"/>
  <c r="X28" i="12"/>
  <c r="P893" i="24" s="1"/>
  <c r="AP1012" i="24"/>
  <c r="AP1011" i="24"/>
  <c r="BF26" i="19"/>
  <c r="AS602" i="24"/>
  <c r="BI400" i="19"/>
  <c r="AO27" i="24"/>
  <c r="BE48" i="1"/>
  <c r="AO1021" i="24" s="1"/>
  <c r="BE34" i="1"/>
  <c r="AO28" i="24" s="1"/>
  <c r="BE35" i="1"/>
  <c r="O40" i="25"/>
  <c r="I1329" i="24" s="1"/>
  <c r="O16" i="25"/>
  <c r="I1304" i="24"/>
  <c r="BH422" i="19"/>
  <c r="BE171" i="1"/>
  <c r="AO151" i="24"/>
  <c r="BC4" i="19"/>
  <c r="AM33" i="24"/>
  <c r="BC42" i="1"/>
  <c r="AM35" i="24" s="1"/>
  <c r="AM34" i="24"/>
  <c r="BC57" i="1"/>
  <c r="AM41" i="24"/>
  <c r="BC54" i="1"/>
  <c r="BA109" i="1"/>
  <c r="AK95" i="24" s="1"/>
  <c r="AK89" i="24"/>
  <c r="U876" i="24"/>
  <c r="AC11" i="23"/>
  <c r="U804" i="24" s="1"/>
  <c r="AC11" i="20"/>
  <c r="U948" i="24" s="1"/>
  <c r="N1005" i="24"/>
  <c r="V69" i="20"/>
  <c r="BI34" i="19"/>
  <c r="AS571" i="24"/>
  <c r="BI61" i="19"/>
  <c r="V875" i="24"/>
  <c r="AD30" i="12"/>
  <c r="AD11" i="12"/>
  <c r="AE10" i="12"/>
  <c r="AN39" i="24"/>
  <c r="BD51" i="1"/>
  <c r="Y66" i="12"/>
  <c r="AN111" i="24"/>
  <c r="BD128" i="1"/>
  <c r="AN114" i="24" s="1"/>
  <c r="BH209" i="1"/>
  <c r="AR195" i="24" s="1"/>
  <c r="AR134" i="24"/>
  <c r="AO1013" i="24"/>
  <c r="BE27" i="19"/>
  <c r="AO1014" i="24" s="1"/>
  <c r="AS150" i="24"/>
  <c r="BI120" i="1"/>
  <c r="AS106" i="24" s="1"/>
  <c r="BI210" i="1"/>
  <c r="AS196" i="24" s="1"/>
  <c r="W68" i="12"/>
  <c r="O931" i="24"/>
  <c r="AS22" i="24" l="1"/>
  <c r="BG117" i="19"/>
  <c r="BI209" i="1"/>
  <c r="AS195" i="24" s="1"/>
  <c r="BG115" i="19"/>
  <c r="BC15" i="19"/>
  <c r="BG402" i="19"/>
  <c r="BG398" i="19" s="1"/>
  <c r="BG403" i="19" s="1"/>
  <c r="BG404" i="19" s="1"/>
  <c r="BG25" i="19"/>
  <c r="AQ1011" i="24" s="1"/>
  <c r="BG23" i="19"/>
  <c r="AQ579" i="24" s="1"/>
  <c r="BG14" i="1"/>
  <c r="BG15" i="1" s="1"/>
  <c r="AQ13" i="24" s="1"/>
  <c r="BG160" i="1"/>
  <c r="BG165" i="1" s="1"/>
  <c r="BD130" i="1"/>
  <c r="AN116" i="24" s="1"/>
  <c r="BC55" i="1"/>
  <c r="AM1019" i="24"/>
  <c r="AN1016" i="24"/>
  <c r="AO157" i="24"/>
  <c r="O41" i="25"/>
  <c r="I1330" i="24" s="1"/>
  <c r="I1305" i="24"/>
  <c r="T947" i="24"/>
  <c r="AB31" i="20"/>
  <c r="T968" i="24" s="1"/>
  <c r="AC10" i="20"/>
  <c r="AB16" i="20"/>
  <c r="T953" i="24" s="1"/>
  <c r="AM116" i="24"/>
  <c r="W21" i="20"/>
  <c r="O886" i="24"/>
  <c r="W21" i="23"/>
  <c r="O933" i="24"/>
  <c r="W69" i="12"/>
  <c r="W67" i="20"/>
  <c r="N1006" i="24"/>
  <c r="X21" i="20"/>
  <c r="P886" i="24"/>
  <c r="X21" i="23"/>
  <c r="AL1019" i="24"/>
  <c r="BB55" i="1"/>
  <c r="AM1016" i="24"/>
  <c r="BE128" i="1"/>
  <c r="AO114" i="24" s="1"/>
  <c r="AO111" i="24"/>
  <c r="AP151" i="24"/>
  <c r="BF171" i="1"/>
  <c r="Q878" i="24"/>
  <c r="Y32" i="12"/>
  <c r="Q897" i="24" s="1"/>
  <c r="Y21" i="12"/>
  <c r="Y28" i="12"/>
  <c r="Q893" i="24" s="1"/>
  <c r="Y33" i="12"/>
  <c r="Q898" i="24" s="1"/>
  <c r="N862" i="24"/>
  <c r="W67" i="23"/>
  <c r="BD57" i="1"/>
  <c r="AN41" i="24"/>
  <c r="BD54" i="1"/>
  <c r="BE51" i="1"/>
  <c r="AO39" i="24"/>
  <c r="Z66" i="12"/>
  <c r="AP194" i="24"/>
  <c r="BF212" i="1"/>
  <c r="AM43" i="24"/>
  <c r="BC196" i="1"/>
  <c r="AQ142" i="24"/>
  <c r="BI95" i="19"/>
  <c r="AS635" i="24" s="1"/>
  <c r="AS634" i="24"/>
  <c r="BI100" i="19"/>
  <c r="AS640" i="24" s="1"/>
  <c r="BI13" i="1"/>
  <c r="BI99" i="19"/>
  <c r="AS639" i="24" s="1"/>
  <c r="BI19" i="19"/>
  <c r="BI97" i="19"/>
  <c r="AS637" i="24" s="1"/>
  <c r="BI119" i="19"/>
  <c r="BI114" i="19" s="1"/>
  <c r="BE122" i="24"/>
  <c r="AP134" i="1"/>
  <c r="BE120" i="24" s="1"/>
  <c r="AP27" i="24"/>
  <c r="BF48" i="1"/>
  <c r="AP1021" i="24" s="1"/>
  <c r="BF34" i="1"/>
  <c r="AP28" i="24" s="1"/>
  <c r="BF35" i="1"/>
  <c r="BE40" i="1"/>
  <c r="AO30" i="24"/>
  <c r="BE43" i="1"/>
  <c r="AO36" i="24" s="1"/>
  <c r="Z13" i="12"/>
  <c r="BE41" i="1"/>
  <c r="BE11" i="19"/>
  <c r="BE38" i="1"/>
  <c r="BE90" i="1"/>
  <c r="BD4" i="19"/>
  <c r="AN33" i="24"/>
  <c r="AN76" i="24"/>
  <c r="AN34" i="24"/>
  <c r="BD42" i="1"/>
  <c r="AN35" i="24" s="1"/>
  <c r="N1010" i="24"/>
  <c r="V14" i="20"/>
  <c r="AD30" i="20"/>
  <c r="V967" i="24" s="1"/>
  <c r="V895" i="24"/>
  <c r="AD30" i="23"/>
  <c r="V823" i="24" s="1"/>
  <c r="AE11" i="12"/>
  <c r="W875" i="24"/>
  <c r="W71" i="12"/>
  <c r="Q931" i="24"/>
  <c r="AD11" i="23"/>
  <c r="V804" i="24" s="1"/>
  <c r="AD11" i="20"/>
  <c r="V948" i="24" s="1"/>
  <c r="V876" i="24"/>
  <c r="AP1013" i="24"/>
  <c r="BF27" i="19"/>
  <c r="AP1014" i="24" s="1"/>
  <c r="AR137" i="24"/>
  <c r="BI151" i="1"/>
  <c r="BH156" i="1"/>
  <c r="BC13" i="19"/>
  <c r="BI438" i="19"/>
  <c r="AL43" i="24"/>
  <c r="BB196" i="1"/>
  <c r="BB58" i="1"/>
  <c r="AP112" i="1"/>
  <c r="BE135" i="24"/>
  <c r="AP157" i="1"/>
  <c r="BF125" i="1"/>
  <c r="BF30" i="1"/>
  <c r="AP24" i="24" s="1"/>
  <c r="BF124" i="1"/>
  <c r="AP110" i="24" s="1"/>
  <c r="BF47" i="1"/>
  <c r="BF37" i="1"/>
  <c r="BF40" i="1" s="1"/>
  <c r="AP23" i="24"/>
  <c r="AO121" i="1"/>
  <c r="BD103" i="24"/>
  <c r="T803" i="24"/>
  <c r="AB31" i="23"/>
  <c r="T824" i="24" s="1"/>
  <c r="AC10" i="23"/>
  <c r="AB16" i="23"/>
  <c r="T809" i="24" s="1"/>
  <c r="N866" i="24"/>
  <c r="V14" i="23"/>
  <c r="BH97" i="19"/>
  <c r="AR637" i="24" s="1"/>
  <c r="BH100" i="19"/>
  <c r="AR640" i="24" s="1"/>
  <c r="BH19" i="19"/>
  <c r="AR634" i="24"/>
  <c r="BH99" i="19"/>
  <c r="AR639" i="24" s="1"/>
  <c r="BH95" i="19"/>
  <c r="AR635" i="24" s="1"/>
  <c r="BH13" i="1"/>
  <c r="BH119" i="19"/>
  <c r="BH114" i="19" s="1"/>
  <c r="AR233" i="1"/>
  <c r="AQ144" i="1"/>
  <c r="BF222" i="24"/>
  <c r="I25" i="32"/>
  <c r="I26" i="32" s="1"/>
  <c r="R25" i="32"/>
  <c r="N17" i="25"/>
  <c r="AK71" i="24"/>
  <c r="AN31" i="24"/>
  <c r="BD39" i="1"/>
  <c r="AN32" i="24" s="1"/>
  <c r="BD14" i="19"/>
  <c r="BD15" i="19" s="1"/>
  <c r="BD12" i="19"/>
  <c r="BD13" i="19" s="1"/>
  <c r="Z15" i="20"/>
  <c r="R952" i="24" s="1"/>
  <c r="Z15" i="23"/>
  <c r="R808" i="24" s="1"/>
  <c r="Z15" i="12"/>
  <c r="R880" i="24" s="1"/>
  <c r="AO198" i="24"/>
  <c r="BG26" i="19" l="1"/>
  <c r="AQ1013" i="24" s="1"/>
  <c r="AQ1012" i="24"/>
  <c r="AQ12" i="24"/>
  <c r="BG33" i="1"/>
  <c r="AQ27" i="24" s="1"/>
  <c r="BG208" i="1"/>
  <c r="BG212" i="1" s="1"/>
  <c r="AQ146" i="24"/>
  <c r="BG29" i="1"/>
  <c r="BG47" i="1" s="1"/>
  <c r="BG119" i="1"/>
  <c r="AQ105" i="24" s="1"/>
  <c r="BE130" i="1"/>
  <c r="AO116" i="24" s="1"/>
  <c r="BG27" i="19"/>
  <c r="AQ1014" i="24" s="1"/>
  <c r="AP113" i="1"/>
  <c r="BE99" i="24" s="1"/>
  <c r="BE98" i="24"/>
  <c r="BE39" i="1"/>
  <c r="AO32" i="24" s="1"/>
  <c r="AO31" i="24"/>
  <c r="Z33" i="12"/>
  <c r="R898" i="24" s="1"/>
  <c r="Z28" i="12"/>
  <c r="R893" i="24" s="1"/>
  <c r="Z21" i="12"/>
  <c r="R878" i="24"/>
  <c r="Z32" i="12"/>
  <c r="R897" i="24" s="1"/>
  <c r="BD196" i="1"/>
  <c r="AN43" i="24"/>
  <c r="BF41" i="1"/>
  <c r="AA13" i="12"/>
  <c r="BF38" i="1"/>
  <c r="AP30" i="24"/>
  <c r="BF11" i="19"/>
  <c r="BF90" i="1"/>
  <c r="BF43" i="1"/>
  <c r="AP36" i="24" s="1"/>
  <c r="AP111" i="24"/>
  <c r="BF128" i="1"/>
  <c r="AP114" i="24" s="1"/>
  <c r="BB59" i="1"/>
  <c r="BC58" i="1"/>
  <c r="AL44" i="24"/>
  <c r="O936" i="24"/>
  <c r="W73" i="12"/>
  <c r="W876" i="24"/>
  <c r="AE31" i="12"/>
  <c r="BE12" i="19"/>
  <c r="BE13" i="19" s="1"/>
  <c r="BE14" i="19"/>
  <c r="BE15" i="19" s="1"/>
  <c r="AS575" i="24"/>
  <c r="BI17" i="1"/>
  <c r="BI18" i="1" s="1"/>
  <c r="BI19" i="1" s="1"/>
  <c r="AS14" i="24" s="1"/>
  <c r="BI25" i="19"/>
  <c r="BI23" i="19"/>
  <c r="AS579" i="24" s="1"/>
  <c r="BC204" i="1"/>
  <c r="AM182" i="24"/>
  <c r="BE57" i="1"/>
  <c r="AO41" i="24"/>
  <c r="BE54" i="1"/>
  <c r="O860" i="24"/>
  <c r="P958" i="24"/>
  <c r="X13" i="20"/>
  <c r="O958" i="24"/>
  <c r="W13" i="20"/>
  <c r="AR11" i="24"/>
  <c r="BH160" i="1"/>
  <c r="BH14" i="1"/>
  <c r="BF4" i="19"/>
  <c r="AP33" i="24"/>
  <c r="AQ151" i="24"/>
  <c r="BG171" i="1"/>
  <c r="AM1017" i="24"/>
  <c r="AL1020" i="24"/>
  <c r="O934" i="24"/>
  <c r="X67" i="12"/>
  <c r="I53" i="25"/>
  <c r="K53" i="25" s="1"/>
  <c r="N42" i="25"/>
  <c r="H1331" i="24" s="1"/>
  <c r="H1306" i="24"/>
  <c r="AQ118" i="1"/>
  <c r="BF104" i="24" s="1"/>
  <c r="BF130" i="24"/>
  <c r="AQ149" i="1"/>
  <c r="AQ237" i="1"/>
  <c r="BF223" i="24" s="1"/>
  <c r="AQ136" i="1"/>
  <c r="AD10" i="23"/>
  <c r="AC31" i="23"/>
  <c r="U824" i="24" s="1"/>
  <c r="U803" i="24"/>
  <c r="AC16" i="23"/>
  <c r="U809" i="24" s="1"/>
  <c r="AP39" i="24"/>
  <c r="BF51" i="1"/>
  <c r="AA66" i="12"/>
  <c r="BE143" i="24"/>
  <c r="AP181" i="1"/>
  <c r="BE167" i="24" s="1"/>
  <c r="AP117" i="1"/>
  <c r="AL182" i="24"/>
  <c r="BB204" i="1"/>
  <c r="BB177" i="1"/>
  <c r="AR142" i="24"/>
  <c r="BD55" i="1"/>
  <c r="AO1017" i="24" s="1"/>
  <c r="AO1016" i="24"/>
  <c r="Y21" i="20"/>
  <c r="Q886" i="24"/>
  <c r="Y21" i="23"/>
  <c r="AP157" i="24"/>
  <c r="P814" i="24"/>
  <c r="X13" i="23"/>
  <c r="O814" i="24"/>
  <c r="W13" i="23"/>
  <c r="AD10" i="20"/>
  <c r="AC31" i="20"/>
  <c r="U968" i="24" s="1"/>
  <c r="U947" i="24"/>
  <c r="AC16" i="20"/>
  <c r="U953" i="24" s="1"/>
  <c r="BH25" i="19"/>
  <c r="AR575" i="24"/>
  <c r="BH17" i="1"/>
  <c r="BH18" i="1" s="1"/>
  <c r="BH19" i="1" s="1"/>
  <c r="AR14" i="24" s="1"/>
  <c r="BH23" i="19"/>
  <c r="AR579" i="24" s="1"/>
  <c r="BG219" i="24"/>
  <c r="AR236" i="1"/>
  <c r="BH402" i="19"/>
  <c r="BH398" i="19" s="1"/>
  <c r="BH403" i="19" s="1"/>
  <c r="BH404" i="19" s="1"/>
  <c r="BH117" i="19"/>
  <c r="BH116" i="19"/>
  <c r="BH115" i="19"/>
  <c r="N807" i="24"/>
  <c r="V18" i="23"/>
  <c r="BD107" i="24"/>
  <c r="AO132" i="1"/>
  <c r="BD118" i="24" s="1"/>
  <c r="AS137" i="24"/>
  <c r="BI156" i="1"/>
  <c r="N951" i="24"/>
  <c r="V18" i="20"/>
  <c r="AO76" i="24"/>
  <c r="AO34" i="24"/>
  <c r="BE42" i="1"/>
  <c r="AO35" i="24" s="1"/>
  <c r="BE4" i="19"/>
  <c r="AO33" i="24"/>
  <c r="BI115" i="19"/>
  <c r="BI117" i="19"/>
  <c r="BI402" i="19"/>
  <c r="BI398" i="19" s="1"/>
  <c r="BI403" i="19" s="1"/>
  <c r="BI404" i="19" s="1"/>
  <c r="BI116" i="19"/>
  <c r="AS11" i="24"/>
  <c r="BI160" i="1"/>
  <c r="BI14" i="1"/>
  <c r="AA15" i="20"/>
  <c r="S952" i="24" s="1"/>
  <c r="AA15" i="12"/>
  <c r="S880" i="24" s="1"/>
  <c r="AA15" i="23"/>
  <c r="S808" i="24" s="1"/>
  <c r="AP198" i="24"/>
  <c r="R931" i="24"/>
  <c r="O1004" i="24"/>
  <c r="AN1017" i="24"/>
  <c r="AM1020" i="24"/>
  <c r="BG35" i="1" l="1"/>
  <c r="BG48" i="1"/>
  <c r="AQ1021" i="24" s="1"/>
  <c r="BG34" i="1"/>
  <c r="AQ28" i="24" s="1"/>
  <c r="AQ194" i="24"/>
  <c r="BG125" i="1"/>
  <c r="BG128" i="1" s="1"/>
  <c r="AQ114" i="24" s="1"/>
  <c r="BG30" i="1"/>
  <c r="AQ24" i="24" s="1"/>
  <c r="BG124" i="1"/>
  <c r="AQ110" i="24" s="1"/>
  <c r="AQ23" i="24"/>
  <c r="BG37" i="1"/>
  <c r="AQ30" i="24" s="1"/>
  <c r="BF54" i="1"/>
  <c r="AP41" i="24"/>
  <c r="AS146" i="24"/>
  <c r="BI208" i="1"/>
  <c r="BI119" i="1"/>
  <c r="AS105" i="24" s="1"/>
  <c r="BI165" i="1"/>
  <c r="AR144" i="1"/>
  <c r="BG222" i="24"/>
  <c r="Q958" i="24"/>
  <c r="Y13" i="20"/>
  <c r="BE103" i="24"/>
  <c r="AP121" i="1"/>
  <c r="V803" i="24"/>
  <c r="AE10" i="23"/>
  <c r="AD31" i="23"/>
  <c r="V824" i="24" s="1"/>
  <c r="AD16" i="23"/>
  <c r="V809" i="24" s="1"/>
  <c r="BF135" i="24"/>
  <c r="AQ112" i="1"/>
  <c r="AQ157" i="1"/>
  <c r="AQ111" i="24"/>
  <c r="O938" i="24"/>
  <c r="W14" i="12"/>
  <c r="BC59" i="1"/>
  <c r="AM44" i="24"/>
  <c r="BD58" i="1"/>
  <c r="AP34" i="24"/>
  <c r="BF42" i="1"/>
  <c r="AP35" i="24" s="1"/>
  <c r="W32" i="23"/>
  <c r="O825" i="24" s="1"/>
  <c r="O806" i="24"/>
  <c r="W33" i="23"/>
  <c r="O826" i="24" s="1"/>
  <c r="W28" i="23"/>
  <c r="O821" i="24" s="1"/>
  <c r="W66" i="23"/>
  <c r="AR146" i="24"/>
  <c r="BH119" i="1"/>
  <c r="AR105" i="24" s="1"/>
  <c r="BH208" i="1"/>
  <c r="BH165" i="1"/>
  <c r="AA21" i="12"/>
  <c r="S878" i="24"/>
  <c r="AA32" i="12"/>
  <c r="S897" i="24" s="1"/>
  <c r="AA28" i="12"/>
  <c r="S893" i="24" s="1"/>
  <c r="AA33" i="12"/>
  <c r="S898" i="24" s="1"/>
  <c r="V22" i="20"/>
  <c r="N959" i="24" s="1"/>
  <c r="N955" i="24"/>
  <c r="V19" i="20"/>
  <c r="N956" i="24" s="1"/>
  <c r="AR1011" i="24"/>
  <c r="AR1012" i="24"/>
  <c r="BH26" i="19"/>
  <c r="X33" i="23"/>
  <c r="P826" i="24" s="1"/>
  <c r="X28" i="23"/>
  <c r="P821" i="24" s="1"/>
  <c r="P806" i="24"/>
  <c r="X32" i="23"/>
  <c r="P825" i="24" s="1"/>
  <c r="X66" i="23"/>
  <c r="Q814" i="24"/>
  <c r="Y13" i="23"/>
  <c r="BB179" i="1"/>
  <c r="AL163" i="24"/>
  <c r="BC177" i="1"/>
  <c r="BF57" i="1"/>
  <c r="W33" i="20"/>
  <c r="O970" i="24" s="1"/>
  <c r="O950" i="24"/>
  <c r="W32" i="20"/>
  <c r="O969" i="24" s="1"/>
  <c r="W28" i="20"/>
  <c r="O965" i="24" s="1"/>
  <c r="W66" i="20"/>
  <c r="AB15" i="20"/>
  <c r="T952" i="24" s="1"/>
  <c r="AQ198" i="24"/>
  <c r="AB15" i="12"/>
  <c r="T880" i="24" s="1"/>
  <c r="AB15" i="23"/>
  <c r="T808" i="24" s="1"/>
  <c r="AP1016" i="24"/>
  <c r="BE55" i="1"/>
  <c r="AP1017" i="24" s="1"/>
  <c r="BC213" i="1"/>
  <c r="AM190" i="24"/>
  <c r="BB62" i="1"/>
  <c r="AL48" i="24" s="1"/>
  <c r="BB79" i="1"/>
  <c r="AL45" i="24"/>
  <c r="BB61" i="1"/>
  <c r="AL47" i="24" s="1"/>
  <c r="AP31" i="24"/>
  <c r="BF39" i="1"/>
  <c r="AP32" i="24" s="1"/>
  <c r="AN182" i="24"/>
  <c r="BD204" i="1"/>
  <c r="Z21" i="20"/>
  <c r="R886" i="24"/>
  <c r="Z21" i="23"/>
  <c r="BI15" i="1"/>
  <c r="AS13" i="24" s="1"/>
  <c r="AS12" i="24"/>
  <c r="BI29" i="1"/>
  <c r="BI33" i="1"/>
  <c r="P950" i="24"/>
  <c r="X32" i="20"/>
  <c r="P969" i="24" s="1"/>
  <c r="X33" i="20"/>
  <c r="P970" i="24" s="1"/>
  <c r="X28" i="20"/>
  <c r="P965" i="24" s="1"/>
  <c r="X66" i="20"/>
  <c r="BE196" i="1"/>
  <c r="AO43" i="24"/>
  <c r="AS1011" i="24"/>
  <c r="AS1012" i="24"/>
  <c r="BI26" i="19"/>
  <c r="BF14" i="19"/>
  <c r="BF15" i="19" s="1"/>
  <c r="BF12" i="19"/>
  <c r="BF13" i="19" s="1"/>
  <c r="AS142" i="24"/>
  <c r="N811" i="24"/>
  <c r="V22" i="23"/>
  <c r="N815" i="24" s="1"/>
  <c r="V19" i="23"/>
  <c r="N812" i="24" s="1"/>
  <c r="AE10" i="20"/>
  <c r="AE11" i="20" s="1"/>
  <c r="V947" i="24"/>
  <c r="AD31" i="20"/>
  <c r="V968" i="24" s="1"/>
  <c r="AD16" i="20"/>
  <c r="V953" i="24" s="1"/>
  <c r="BB213" i="1"/>
  <c r="AL190" i="24"/>
  <c r="S931" i="24"/>
  <c r="BF122" i="24"/>
  <c r="AQ134" i="1"/>
  <c r="BF120" i="24" s="1"/>
  <c r="P932" i="24"/>
  <c r="X68" i="12"/>
  <c r="AQ157" i="24"/>
  <c r="AR12" i="24"/>
  <c r="BH15" i="1"/>
  <c r="AR13" i="24" s="1"/>
  <c r="BH29" i="1"/>
  <c r="BH33" i="1"/>
  <c r="AB66" i="12"/>
  <c r="AQ39" i="24"/>
  <c r="BG51" i="1"/>
  <c r="W896" i="24"/>
  <c r="AE30" i="12"/>
  <c r="BF130" i="1"/>
  <c r="AP76" i="24"/>
  <c r="BG38" i="1" l="1"/>
  <c r="BG39" i="1" s="1"/>
  <c r="AQ32" i="24" s="1"/>
  <c r="BG43" i="1"/>
  <c r="AQ36" i="24" s="1"/>
  <c r="BG11" i="19"/>
  <c r="BG14" i="19" s="1"/>
  <c r="BG15" i="19" s="1"/>
  <c r="AB13" i="12"/>
  <c r="AB33" i="12" s="1"/>
  <c r="T898" i="24" s="1"/>
  <c r="BG41" i="1"/>
  <c r="AQ34" i="24" s="1"/>
  <c r="BG90" i="1"/>
  <c r="AQ76" i="24" s="1"/>
  <c r="BG40" i="1"/>
  <c r="BG4" i="19" s="1"/>
  <c r="BG130" i="1"/>
  <c r="AE30" i="23"/>
  <c r="W823" i="24" s="1"/>
  <c r="AE30" i="20"/>
  <c r="AE31" i="20" s="1"/>
  <c r="W895" i="24"/>
  <c r="BE204" i="1"/>
  <c r="AO182" i="24"/>
  <c r="BI37" i="1"/>
  <c r="BI30" i="1"/>
  <c r="AS24" i="24" s="1"/>
  <c r="BI125" i="1"/>
  <c r="BI124" i="1"/>
  <c r="AS110" i="24" s="1"/>
  <c r="AS23" i="24"/>
  <c r="BI47" i="1"/>
  <c r="AN44" i="24"/>
  <c r="BE58" i="1"/>
  <c r="BD59" i="1"/>
  <c r="BE107" i="24"/>
  <c r="AP132" i="1"/>
  <c r="BE118" i="24" s="1"/>
  <c r="P933" i="24"/>
  <c r="X71" i="12"/>
  <c r="P1003" i="24"/>
  <c r="AL65" i="24"/>
  <c r="BB84" i="1"/>
  <c r="BC234" i="1"/>
  <c r="AM220" i="24" s="1"/>
  <c r="BC231" i="1"/>
  <c r="BC99" i="1"/>
  <c r="AM85" i="24" s="1"/>
  <c r="AM199" i="24"/>
  <c r="BC242" i="1"/>
  <c r="BC95" i="1"/>
  <c r="AL165" i="24"/>
  <c r="BB180" i="1"/>
  <c r="AL166" i="24" s="1"/>
  <c r="P859" i="24"/>
  <c r="AQ116" i="24"/>
  <c r="BF98" i="24"/>
  <c r="AQ113" i="1"/>
  <c r="BF99" i="24" s="1"/>
  <c r="AR118" i="1"/>
  <c r="BG104" i="24" s="1"/>
  <c r="AR237" i="1"/>
  <c r="BG223" i="24" s="1"/>
  <c r="BA144" i="1"/>
  <c r="AR136" i="1"/>
  <c r="BG130" i="24"/>
  <c r="AR149" i="1"/>
  <c r="BG57" i="1"/>
  <c r="BG54" i="1"/>
  <c r="AQ41" i="24"/>
  <c r="AQ31" i="24"/>
  <c r="O1003" i="24"/>
  <c r="W68" i="20"/>
  <c r="AR194" i="24"/>
  <c r="BH212" i="1"/>
  <c r="AQ181" i="1"/>
  <c r="BF167" i="24" s="1"/>
  <c r="AQ117" i="1"/>
  <c r="BF143" i="24"/>
  <c r="AS194" i="24"/>
  <c r="BI212" i="1"/>
  <c r="T931" i="24"/>
  <c r="X69" i="12"/>
  <c r="BB99" i="1"/>
  <c r="AL85" i="24" s="1"/>
  <c r="BB231" i="1"/>
  <c r="BB242" i="1"/>
  <c r="AL199" i="24"/>
  <c r="BB95" i="1"/>
  <c r="BB234" i="1"/>
  <c r="AL220" i="24" s="1"/>
  <c r="R958" i="24"/>
  <c r="Z13" i="20"/>
  <c r="AP43" i="24"/>
  <c r="BF196" i="1"/>
  <c r="AA21" i="20"/>
  <c r="S886" i="24"/>
  <c r="AA21" i="23"/>
  <c r="BC62" i="1"/>
  <c r="BC61" i="1"/>
  <c r="AM47" i="24" s="1"/>
  <c r="BC79" i="1"/>
  <c r="AM45" i="24"/>
  <c r="BK59" i="1"/>
  <c r="W803" i="24"/>
  <c r="AE11" i="23"/>
  <c r="W804" i="24" s="1"/>
  <c r="Y32" i="20"/>
  <c r="Q969" i="24" s="1"/>
  <c r="Q950" i="24"/>
  <c r="Y33" i="20"/>
  <c r="Q970" i="24" s="1"/>
  <c r="Y28" i="20"/>
  <c r="Q965" i="24" s="1"/>
  <c r="Y66" i="20"/>
  <c r="BI171" i="1"/>
  <c r="AS151" i="24"/>
  <c r="AR23" i="24"/>
  <c r="BH37" i="1"/>
  <c r="BH30" i="1"/>
  <c r="AR24" i="24" s="1"/>
  <c r="BH47" i="1"/>
  <c r="BH125" i="1"/>
  <c r="BH124" i="1"/>
  <c r="AR110" i="24" s="1"/>
  <c r="AP116" i="24"/>
  <c r="BH48" i="1"/>
  <c r="AR1021" i="24" s="1"/>
  <c r="AR27" i="24"/>
  <c r="BH34" i="1"/>
  <c r="AR28" i="24" s="1"/>
  <c r="BH35" i="1"/>
  <c r="AS1013" i="24"/>
  <c r="BI27" i="19"/>
  <c r="AS1014" i="24" s="1"/>
  <c r="BI48" i="1"/>
  <c r="AS1021" i="24" s="1"/>
  <c r="BI35" i="1"/>
  <c r="AS27" i="24"/>
  <c r="BI34" i="1"/>
  <c r="AS28" i="24" s="1"/>
  <c r="R814" i="24"/>
  <c r="Z13" i="23"/>
  <c r="AN190" i="24"/>
  <c r="BD213" i="1"/>
  <c r="BD177" i="1"/>
  <c r="AM163" i="24"/>
  <c r="BC179" i="1"/>
  <c r="Y32" i="23"/>
  <c r="Q825" i="24" s="1"/>
  <c r="Q806" i="24"/>
  <c r="Y33" i="23"/>
  <c r="Q826" i="24" s="1"/>
  <c r="Y28" i="23"/>
  <c r="Q821" i="24" s="1"/>
  <c r="Y66" i="23"/>
  <c r="BH27" i="19"/>
  <c r="AR1014" i="24" s="1"/>
  <c r="AR1013" i="24"/>
  <c r="AR151" i="24"/>
  <c r="BH171" i="1"/>
  <c r="O859" i="24"/>
  <c r="W68" i="23"/>
  <c r="W71" i="23" s="1"/>
  <c r="O879" i="24"/>
  <c r="W18" i="12"/>
  <c r="AQ1016" i="24"/>
  <c r="BF55" i="1"/>
  <c r="AQ1017" i="24" s="1"/>
  <c r="BG12" i="19" l="1"/>
  <c r="BG13" i="19" s="1"/>
  <c r="T878" i="24"/>
  <c r="AQ33" i="24"/>
  <c r="AB32" i="12"/>
  <c r="T897" i="24" s="1"/>
  <c r="AB21" i="12"/>
  <c r="AB21" i="20" s="1"/>
  <c r="AB28" i="12"/>
  <c r="T893" i="24" s="1"/>
  <c r="BG42" i="1"/>
  <c r="AQ35" i="24" s="1"/>
  <c r="AE31" i="23"/>
  <c r="W824" i="24" s="1"/>
  <c r="O864" i="24"/>
  <c r="W73" i="23"/>
  <c r="BB98" i="1"/>
  <c r="AL84" i="24" s="1"/>
  <c r="BB101" i="1"/>
  <c r="AL87" i="24" s="1"/>
  <c r="BB103" i="1"/>
  <c r="AL81" i="24"/>
  <c r="BB94" i="1"/>
  <c r="AL70" i="24"/>
  <c r="BB85" i="1"/>
  <c r="AS111" i="24"/>
  <c r="BI128" i="1"/>
  <c r="AS114" i="24" s="1"/>
  <c r="AR157" i="24"/>
  <c r="Q1003" i="24"/>
  <c r="AM65" i="24"/>
  <c r="BC84" i="1"/>
  <c r="AP182" i="24"/>
  <c r="BF204" i="1"/>
  <c r="Z32" i="20"/>
  <c r="R969" i="24" s="1"/>
  <c r="Z28" i="20"/>
  <c r="R965" i="24" s="1"/>
  <c r="R950" i="24"/>
  <c r="Z33" i="20"/>
  <c r="R970" i="24" s="1"/>
  <c r="Z66" i="20"/>
  <c r="P934" i="24"/>
  <c r="Y67" i="12"/>
  <c r="AD15" i="20"/>
  <c r="V952" i="24" s="1"/>
  <c r="AS198" i="24"/>
  <c r="AD15" i="23"/>
  <c r="V808" i="24" s="1"/>
  <c r="AD15" i="12"/>
  <c r="V880" i="24" s="1"/>
  <c r="AR1016" i="24"/>
  <c r="BG55" i="1"/>
  <c r="AR1017" i="24" s="1"/>
  <c r="BG122" i="24"/>
  <c r="AR134" i="1"/>
  <c r="BG120" i="24" s="1"/>
  <c r="P936" i="24"/>
  <c r="X73" i="12"/>
  <c r="AN45" i="24"/>
  <c r="BD61" i="1"/>
  <c r="AN47" i="24" s="1"/>
  <c r="BD79" i="1"/>
  <c r="BD62" i="1"/>
  <c r="AN48" i="24" s="1"/>
  <c r="BI51" i="1"/>
  <c r="AD66" i="12"/>
  <c r="AS39" i="24"/>
  <c r="O883" i="24"/>
  <c r="W22" i="12"/>
  <c r="O887" i="24" s="1"/>
  <c r="W26" i="12"/>
  <c r="W19" i="12"/>
  <c r="O884" i="24" s="1"/>
  <c r="AS157" i="24"/>
  <c r="AQ121" i="1"/>
  <c r="BF103" i="24"/>
  <c r="AO190" i="24"/>
  <c r="BE213" i="1"/>
  <c r="Q859" i="24"/>
  <c r="BD179" i="1"/>
  <c r="AN163" i="24"/>
  <c r="BE177" i="1"/>
  <c r="BH41" i="1"/>
  <c r="BH40" i="1"/>
  <c r="AR30" i="24"/>
  <c r="AC13" i="12"/>
  <c r="BH38" i="1"/>
  <c r="BH11" i="19"/>
  <c r="BH90" i="1"/>
  <c r="BH43" i="1"/>
  <c r="AR36" i="24" s="1"/>
  <c r="AN199" i="24"/>
  <c r="BD242" i="1"/>
  <c r="BD234" i="1"/>
  <c r="AN220" i="24" s="1"/>
  <c r="BD99" i="1"/>
  <c r="AN85" i="24" s="1"/>
  <c r="BD231" i="1"/>
  <c r="BD95" i="1"/>
  <c r="AR111" i="24"/>
  <c r="BH128" i="1"/>
  <c r="AR114" i="24" s="1"/>
  <c r="BB245" i="1"/>
  <c r="AL228" i="24"/>
  <c r="AC15" i="12"/>
  <c r="U880" i="24" s="1"/>
  <c r="AC15" i="20"/>
  <c r="U952" i="24" s="1"/>
  <c r="AR198" i="24"/>
  <c r="AC15" i="23"/>
  <c r="U808" i="24" s="1"/>
  <c r="AQ43" i="24"/>
  <c r="BG196" i="1"/>
  <c r="AK130" i="24"/>
  <c r="BA136" i="1"/>
  <c r="L42" i="20"/>
  <c r="D979" i="24" s="1"/>
  <c r="BA118" i="1"/>
  <c r="AK104" i="24" s="1"/>
  <c r="L42" i="12"/>
  <c r="BA237" i="1"/>
  <c r="AK223" i="24" s="1"/>
  <c r="BA149" i="1"/>
  <c r="L42" i="23"/>
  <c r="D835" i="24" s="1"/>
  <c r="BC103" i="1"/>
  <c r="BC101" i="1"/>
  <c r="AM87" i="24" s="1"/>
  <c r="AM81" i="24"/>
  <c r="BC98" i="1"/>
  <c r="AM84" i="24" s="1"/>
  <c r="BC94" i="1"/>
  <c r="AM217" i="24"/>
  <c r="BI41" i="1"/>
  <c r="BI11" i="19"/>
  <c r="BI38" i="1"/>
  <c r="AD13" i="12"/>
  <c r="BI40" i="1"/>
  <c r="BI90" i="1"/>
  <c r="AS30" i="24"/>
  <c r="BI43" i="1"/>
  <c r="AS36" i="24" s="1"/>
  <c r="R806" i="24"/>
  <c r="Z33" i="23"/>
  <c r="R826" i="24" s="1"/>
  <c r="Z28" i="23"/>
  <c r="R821" i="24" s="1"/>
  <c r="Z32" i="23"/>
  <c r="R825" i="24" s="1"/>
  <c r="Z66" i="23"/>
  <c r="S814" i="24"/>
  <c r="AA13" i="23"/>
  <c r="W71" i="20"/>
  <c r="O1005" i="24"/>
  <c r="W69" i="20"/>
  <c r="O861" i="24"/>
  <c r="W69" i="23"/>
  <c r="AM165" i="24"/>
  <c r="BC180" i="1"/>
  <c r="AM166" i="24" s="1"/>
  <c r="BH51" i="1"/>
  <c r="AC66" i="12"/>
  <c r="AR39" i="24"/>
  <c r="BK62" i="1"/>
  <c r="AM48" i="24"/>
  <c r="S958" i="24"/>
  <c r="AA13" i="20"/>
  <c r="AA28" i="20" s="1"/>
  <c r="S965" i="24" s="1"/>
  <c r="AL217" i="24"/>
  <c r="BB236" i="1"/>
  <c r="BG135" i="24"/>
  <c r="AR112" i="1"/>
  <c r="AR157" i="1"/>
  <c r="AM228" i="24"/>
  <c r="BC245" i="1"/>
  <c r="AO44" i="24"/>
  <c r="BF58" i="1"/>
  <c r="BE59" i="1"/>
  <c r="T886" i="24" l="1"/>
  <c r="AB21" i="23"/>
  <c r="T814" i="24" s="1"/>
  <c r="BH130" i="1"/>
  <c r="AR116" i="24" s="1"/>
  <c r="BI130" i="1"/>
  <c r="AR113" i="1"/>
  <c r="BG99" i="24" s="1"/>
  <c r="BG98" i="24"/>
  <c r="AA32" i="23"/>
  <c r="S825" i="24" s="1"/>
  <c r="AA28" i="23"/>
  <c r="S821" i="24" s="1"/>
  <c r="S806" i="24"/>
  <c r="AA33" i="23"/>
  <c r="S826" i="24" s="1"/>
  <c r="AA66" i="23"/>
  <c r="AN81" i="24"/>
  <c r="BD98" i="1"/>
  <c r="AN84" i="24" s="1"/>
  <c r="BD103" i="1"/>
  <c r="BD101" i="1"/>
  <c r="AN87" i="24" s="1"/>
  <c r="BD94" i="1"/>
  <c r="BF107" i="24"/>
  <c r="AQ132" i="1"/>
  <c r="BF118" i="24" s="1"/>
  <c r="R1003" i="24"/>
  <c r="AS116" i="24"/>
  <c r="AM231" i="24"/>
  <c r="BC250" i="1"/>
  <c r="AM236" i="24" s="1"/>
  <c r="BC246" i="1"/>
  <c r="AM232" i="24" s="1"/>
  <c r="BC248" i="1"/>
  <c r="AM234" i="24" s="1"/>
  <c r="BC249" i="1"/>
  <c r="AM235" i="24" s="1"/>
  <c r="X67" i="20"/>
  <c r="O1006" i="24"/>
  <c r="AD33" i="12"/>
  <c r="V898" i="24" s="1"/>
  <c r="AD28" i="12"/>
  <c r="V893" i="24" s="1"/>
  <c r="AD21" i="12"/>
  <c r="V878" i="24"/>
  <c r="AD32" i="12"/>
  <c r="V897" i="24" s="1"/>
  <c r="AK135" i="24"/>
  <c r="BA112" i="1"/>
  <c r="BA157" i="1"/>
  <c r="BG204" i="1"/>
  <c r="AQ182" i="24"/>
  <c r="AN217" i="24"/>
  <c r="BH12" i="19"/>
  <c r="BH13" i="19" s="1"/>
  <c r="BH14" i="19"/>
  <c r="BH15" i="19" s="1"/>
  <c r="BH4" i="19"/>
  <c r="AR33" i="24"/>
  <c r="AN165" i="24"/>
  <c r="BD180" i="1"/>
  <c r="AN166" i="24" s="1"/>
  <c r="BE234" i="1"/>
  <c r="AO220" i="24" s="1"/>
  <c r="BE99" i="1"/>
  <c r="AO85" i="24" s="1"/>
  <c r="AO199" i="24"/>
  <c r="BE231" i="1"/>
  <c r="BE242" i="1"/>
  <c r="BE95" i="1"/>
  <c r="AN65" i="24"/>
  <c r="BD84" i="1"/>
  <c r="AM70" i="24"/>
  <c r="BC85" i="1"/>
  <c r="BB111" i="1"/>
  <c r="AL97" i="24" s="1"/>
  <c r="AL80" i="24"/>
  <c r="BH57" i="1"/>
  <c r="BH54" i="1"/>
  <c r="AR41" i="24"/>
  <c r="BI42" i="1"/>
  <c r="AS35" i="24" s="1"/>
  <c r="AS34" i="24"/>
  <c r="BB246" i="1"/>
  <c r="AL232" i="24" s="1"/>
  <c r="BB250" i="1"/>
  <c r="AL236" i="24" s="1"/>
  <c r="BB248" i="1"/>
  <c r="AL234" i="24" s="1"/>
  <c r="BB249" i="1"/>
  <c r="AL235" i="24" s="1"/>
  <c r="AL231" i="24"/>
  <c r="BD245" i="1"/>
  <c r="AN228" i="24"/>
  <c r="O891" i="24"/>
  <c r="P938" i="24"/>
  <c r="X14" i="12"/>
  <c r="T958" i="24"/>
  <c r="AB13" i="20"/>
  <c r="AO45" i="24"/>
  <c r="BE61" i="1"/>
  <c r="AO47" i="24" s="1"/>
  <c r="BE79" i="1"/>
  <c r="BE62" i="1"/>
  <c r="AO48" i="24" s="1"/>
  <c r="BB144" i="1"/>
  <c r="BC233" i="1"/>
  <c r="AL222" i="24"/>
  <c r="R859" i="24"/>
  <c r="AS76" i="24"/>
  <c r="AS31" i="24"/>
  <c r="BI39" i="1"/>
  <c r="AS32" i="24" s="1"/>
  <c r="AK122" i="24"/>
  <c r="BA134" i="1"/>
  <c r="AK120" i="24" s="1"/>
  <c r="AR31" i="24"/>
  <c r="BH39" i="1"/>
  <c r="AR32" i="24" s="1"/>
  <c r="AR34" i="24"/>
  <c r="BH42" i="1"/>
  <c r="AR35" i="24" s="1"/>
  <c r="V931" i="24"/>
  <c r="Q932" i="24"/>
  <c r="Y68" i="12"/>
  <c r="O866" i="24"/>
  <c r="W14" i="23"/>
  <c r="S950" i="24"/>
  <c r="AA32" i="20"/>
  <c r="S969" i="24" s="1"/>
  <c r="AA33" i="20"/>
  <c r="S970" i="24" s="1"/>
  <c r="AA66" i="20"/>
  <c r="AP44" i="24"/>
  <c r="BG58" i="1"/>
  <c r="BF59" i="1"/>
  <c r="AR117" i="1"/>
  <c r="AR181" i="1"/>
  <c r="BG167" i="24" s="1"/>
  <c r="BG143" i="24"/>
  <c r="U931" i="24"/>
  <c r="O862" i="24"/>
  <c r="X67" i="23"/>
  <c r="W73" i="20"/>
  <c r="O1008" i="24"/>
  <c r="BI4" i="19"/>
  <c r="AS33" i="24"/>
  <c r="BI14" i="19"/>
  <c r="BI12" i="19"/>
  <c r="BC111" i="1"/>
  <c r="AM97" i="24" s="1"/>
  <c r="AM80" i="24"/>
  <c r="BC109" i="1"/>
  <c r="AM95" i="24" s="1"/>
  <c r="AM89" i="24"/>
  <c r="D14" i="32"/>
  <c r="D7" i="32" s="1"/>
  <c r="D907" i="24"/>
  <c r="AR76" i="24"/>
  <c r="AC32" i="12"/>
  <c r="U897" i="24" s="1"/>
  <c r="AC28" i="12"/>
  <c r="U893" i="24" s="1"/>
  <c r="AC33" i="12"/>
  <c r="U898" i="24" s="1"/>
  <c r="U878" i="24"/>
  <c r="AC21" i="12"/>
  <c r="BE179" i="1"/>
  <c r="BF177" i="1"/>
  <c r="AO163" i="24"/>
  <c r="BI57" i="1"/>
  <c r="AS41" i="24"/>
  <c r="BI54" i="1"/>
  <c r="AP190" i="24"/>
  <c r="BF213" i="1"/>
  <c r="O17" i="25"/>
  <c r="AL71" i="24"/>
  <c r="BB109" i="1"/>
  <c r="AL95" i="24" s="1"/>
  <c r="AL89" i="24"/>
  <c r="AB13" i="23" l="1"/>
  <c r="AB28" i="23" s="1"/>
  <c r="T821" i="24" s="1"/>
  <c r="BI13" i="19"/>
  <c r="BF99" i="1"/>
  <c r="AP85" i="24" s="1"/>
  <c r="BF95" i="1"/>
  <c r="BF242" i="1"/>
  <c r="AP199" i="24"/>
  <c r="BF231" i="1"/>
  <c r="BF234" i="1"/>
  <c r="AP220" i="24" s="1"/>
  <c r="BG177" i="1"/>
  <c r="AP163" i="24"/>
  <c r="BF179" i="1"/>
  <c r="AQ44" i="24"/>
  <c r="BH58" i="1"/>
  <c r="BH59" i="1" s="1"/>
  <c r="BG59" i="1"/>
  <c r="AM219" i="24"/>
  <c r="BC236" i="1"/>
  <c r="P879" i="24"/>
  <c r="X18" i="12"/>
  <c r="AN70" i="24"/>
  <c r="BD85" i="1"/>
  <c r="AN71" i="24" s="1"/>
  <c r="S859" i="24"/>
  <c r="AO165" i="24"/>
  <c r="BE180" i="1"/>
  <c r="AO166" i="24" s="1"/>
  <c r="BI15" i="19"/>
  <c r="O1010" i="24"/>
  <c r="W14" i="20"/>
  <c r="BG103" i="24"/>
  <c r="AR121" i="1"/>
  <c r="Y69" i="12"/>
  <c r="Q933" i="24"/>
  <c r="Y71" i="12"/>
  <c r="BB149" i="1"/>
  <c r="BB136" i="1"/>
  <c r="BB237" i="1"/>
  <c r="AL223" i="24" s="1"/>
  <c r="AL130" i="24"/>
  <c r="BB118" i="1"/>
  <c r="AL104" i="24" s="1"/>
  <c r="BD248" i="1"/>
  <c r="AN234" i="24" s="1"/>
  <c r="AN231" i="24"/>
  <c r="BD250" i="1"/>
  <c r="AN236" i="24" s="1"/>
  <c r="BD246" i="1"/>
  <c r="AN232" i="24" s="1"/>
  <c r="BD249" i="1"/>
  <c r="AN235" i="24" s="1"/>
  <c r="BA113" i="1"/>
  <c r="AK99" i="24" s="1"/>
  <c r="AK98" i="24"/>
  <c r="BD109" i="1"/>
  <c r="AN95" i="24" s="1"/>
  <c r="AN89" i="24"/>
  <c r="AT1016" i="24"/>
  <c r="BI55" i="1"/>
  <c r="AT1017" i="24" s="1"/>
  <c r="AO217" i="24"/>
  <c r="BA117" i="1"/>
  <c r="BA181" i="1"/>
  <c r="AK167" i="24" s="1"/>
  <c r="AK143" i="24"/>
  <c r="BI196" i="1"/>
  <c r="AS43" i="24"/>
  <c r="P860" i="24"/>
  <c r="X68" i="23"/>
  <c r="X69" i="23" s="1"/>
  <c r="BF62" i="1"/>
  <c r="AP48" i="24" s="1"/>
  <c r="AP45" i="24"/>
  <c r="BF61" i="1"/>
  <c r="AP47" i="24" s="1"/>
  <c r="BF79" i="1"/>
  <c r="S1003" i="24"/>
  <c r="AB33" i="20"/>
  <c r="T970" i="24" s="1"/>
  <c r="AB32" i="20"/>
  <c r="T969" i="24" s="1"/>
  <c r="T950" i="24"/>
  <c r="AB28" i="20"/>
  <c r="T965" i="24" s="1"/>
  <c r="AB66" i="20"/>
  <c r="BH55" i="1"/>
  <c r="AS1017" i="24" s="1"/>
  <c r="AS1016" i="24"/>
  <c r="P17" i="25"/>
  <c r="P42" i="25" s="1"/>
  <c r="AM71" i="24"/>
  <c r="BK85" i="1"/>
  <c r="BE98" i="1"/>
  <c r="AO84" i="24" s="1"/>
  <c r="AO81" i="24"/>
  <c r="BE103" i="1"/>
  <c r="BE101" i="1"/>
  <c r="AO87" i="24" s="1"/>
  <c r="BE94" i="1"/>
  <c r="AD21" i="20"/>
  <c r="AD21" i="23"/>
  <c r="AE21" i="12"/>
  <c r="V886" i="24"/>
  <c r="P1004" i="24"/>
  <c r="X68" i="20"/>
  <c r="O42" i="25"/>
  <c r="I1331" i="24" s="1"/>
  <c r="I1306" i="24"/>
  <c r="AC21" i="20"/>
  <c r="AC21" i="23"/>
  <c r="U886" i="24"/>
  <c r="D23" i="32"/>
  <c r="E23" i="32"/>
  <c r="I23" i="32"/>
  <c r="F29" i="32"/>
  <c r="F20" i="32"/>
  <c r="E20" i="32"/>
  <c r="I29" i="32"/>
  <c r="H20" i="32"/>
  <c r="H23" i="32"/>
  <c r="G29" i="32"/>
  <c r="G31" i="32"/>
  <c r="G23" i="32"/>
  <c r="D31" i="32"/>
  <c r="E31" i="32"/>
  <c r="D29" i="32"/>
  <c r="G20" i="32"/>
  <c r="H31" i="32"/>
  <c r="F23" i="32"/>
  <c r="F31" i="32"/>
  <c r="D20" i="32"/>
  <c r="C23" i="32"/>
  <c r="I20" i="32"/>
  <c r="C20" i="32"/>
  <c r="H29" i="32"/>
  <c r="E29" i="32"/>
  <c r="C31" i="32"/>
  <c r="I31" i="32"/>
  <c r="O807" i="24"/>
  <c r="W18" i="23"/>
  <c r="AO65" i="24"/>
  <c r="BE84" i="1"/>
  <c r="AR43" i="24"/>
  <c r="BH196" i="1"/>
  <c r="AO228" i="24"/>
  <c r="BE245" i="1"/>
  <c r="AQ190" i="24"/>
  <c r="BG213" i="1"/>
  <c r="AN80" i="24"/>
  <c r="BD111" i="1"/>
  <c r="AN97" i="24" s="1"/>
  <c r="AB33" i="23" l="1"/>
  <c r="T826" i="24" s="1"/>
  <c r="T806" i="24"/>
  <c r="AB66" i="23"/>
  <c r="T859" i="24" s="1"/>
  <c r="AB32" i="23"/>
  <c r="T825" i="24" s="1"/>
  <c r="W886" i="24"/>
  <c r="AE13" i="12"/>
  <c r="BH79" i="1"/>
  <c r="AR65" i="24" s="1"/>
  <c r="AR45" i="24"/>
  <c r="BH61" i="1"/>
  <c r="AR47" i="24" s="1"/>
  <c r="BH62" i="1"/>
  <c r="AR48" i="24" s="1"/>
  <c r="X69" i="20"/>
  <c r="P1005" i="24"/>
  <c r="X71" i="20"/>
  <c r="V814" i="24"/>
  <c r="AE21" i="23"/>
  <c r="AD13" i="23"/>
  <c r="AK103" i="24"/>
  <c r="BA121" i="1"/>
  <c r="O951" i="24"/>
  <c r="W18" i="20"/>
  <c r="AM222" i="24"/>
  <c r="BC144" i="1"/>
  <c r="BD233" i="1"/>
  <c r="AR44" i="24"/>
  <c r="BI58" i="1"/>
  <c r="BH177" i="1"/>
  <c r="BG179" i="1"/>
  <c r="AQ163" i="24"/>
  <c r="AP228" i="24"/>
  <c r="BF245" i="1"/>
  <c r="U814" i="24"/>
  <c r="AC13" i="23"/>
  <c r="AO80" i="24"/>
  <c r="BE111" i="1"/>
  <c r="AO97" i="24" s="1"/>
  <c r="P862" i="24"/>
  <c r="Y67" i="23"/>
  <c r="AS182" i="24"/>
  <c r="BI204" i="1"/>
  <c r="Q936" i="24"/>
  <c r="Y73" i="12"/>
  <c r="BG95" i="1"/>
  <c r="BG242" i="1"/>
  <c r="BG234" i="1"/>
  <c r="AQ220" i="24" s="1"/>
  <c r="BG231" i="1"/>
  <c r="AQ199" i="24"/>
  <c r="BG99" i="1"/>
  <c r="AQ85" i="24" s="1"/>
  <c r="AR182" i="24"/>
  <c r="BH204" i="1"/>
  <c r="W19" i="23"/>
  <c r="O812" i="24" s="1"/>
  <c r="W26" i="23"/>
  <c r="O811" i="24"/>
  <c r="W22" i="23"/>
  <c r="O815" i="24" s="1"/>
  <c r="U958" i="24"/>
  <c r="AC13" i="20"/>
  <c r="AO89" i="24"/>
  <c r="BE109" i="1"/>
  <c r="AO95" i="24" s="1"/>
  <c r="T1003" i="24"/>
  <c r="AL122" i="24"/>
  <c r="BB134" i="1"/>
  <c r="AL120" i="24" s="1"/>
  <c r="Z67" i="12"/>
  <c r="Q934" i="24"/>
  <c r="BF101" i="1"/>
  <c r="AP87" i="24" s="1"/>
  <c r="BF103" i="1"/>
  <c r="BF98" i="1"/>
  <c r="AP84" i="24" s="1"/>
  <c r="AP81" i="24"/>
  <c r="BF94" i="1"/>
  <c r="BE85" i="1"/>
  <c r="AO71" i="24" s="1"/>
  <c r="AO70" i="24"/>
  <c r="BE246" i="1"/>
  <c r="AO232" i="24" s="1"/>
  <c r="AO231" i="24"/>
  <c r="BE248" i="1"/>
  <c r="AO234" i="24" s="1"/>
  <c r="BE250" i="1"/>
  <c r="AO236" i="24" s="1"/>
  <c r="BE249" i="1"/>
  <c r="AO235" i="24" s="1"/>
  <c r="V958" i="24"/>
  <c r="AE21" i="20"/>
  <c r="AE13" i="20" s="1"/>
  <c r="AD13" i="20"/>
  <c r="AP65" i="24"/>
  <c r="BF84" i="1"/>
  <c r="P861" i="24"/>
  <c r="X71" i="23"/>
  <c r="BB112" i="1"/>
  <c r="AL135" i="24"/>
  <c r="BB157" i="1"/>
  <c r="BG107" i="24"/>
  <c r="AR132" i="1"/>
  <c r="BG118" i="24" s="1"/>
  <c r="X26" i="12"/>
  <c r="X19" i="12"/>
  <c r="P884" i="24" s="1"/>
  <c r="P883" i="24"/>
  <c r="X22" i="12"/>
  <c r="P887" i="24" s="1"/>
  <c r="AQ45" i="24"/>
  <c r="BG62" i="1"/>
  <c r="AQ48" i="24" s="1"/>
  <c r="BG61" i="1"/>
  <c r="AQ47" i="24" s="1"/>
  <c r="BG79" i="1"/>
  <c r="AP165" i="24"/>
  <c r="BF180" i="1"/>
  <c r="AP166" i="24" s="1"/>
  <c r="AP217" i="24"/>
  <c r="BH84" i="1" l="1"/>
  <c r="AQ65" i="24"/>
  <c r="BG84" i="1"/>
  <c r="BB113" i="1"/>
  <c r="AL99" i="24" s="1"/>
  <c r="AL98" i="24"/>
  <c r="AQ165" i="24"/>
  <c r="BG180" i="1"/>
  <c r="AQ166" i="24" s="1"/>
  <c r="W22" i="20"/>
  <c r="O959" i="24" s="1"/>
  <c r="W19" i="20"/>
  <c r="O956" i="24" s="1"/>
  <c r="W26" i="20"/>
  <c r="O955" i="24"/>
  <c r="W814" i="24"/>
  <c r="AE13" i="23"/>
  <c r="P1006" i="24"/>
  <c r="Y67" i="20"/>
  <c r="AP80" i="24"/>
  <c r="BF111" i="1"/>
  <c r="AP97" i="24" s="1"/>
  <c r="AQ217" i="24"/>
  <c r="X73" i="23"/>
  <c r="P864" i="24"/>
  <c r="AD33" i="20"/>
  <c r="V970" i="24" s="1"/>
  <c r="V950" i="24"/>
  <c r="AD32" i="20"/>
  <c r="V969" i="24" s="1"/>
  <c r="AD28" i="20"/>
  <c r="V965" i="24" s="1"/>
  <c r="AD66" i="20"/>
  <c r="R932" i="24"/>
  <c r="Z68" i="12"/>
  <c r="AC32" i="20"/>
  <c r="U969" i="24" s="1"/>
  <c r="AC33" i="20"/>
  <c r="U970" i="24" s="1"/>
  <c r="U950" i="24"/>
  <c r="AC28" i="20"/>
  <c r="U965" i="24" s="1"/>
  <c r="AC66" i="20"/>
  <c r="O819" i="24"/>
  <c r="BG245" i="1"/>
  <c r="AQ228" i="24"/>
  <c r="BI213" i="1"/>
  <c r="AS190" i="24"/>
  <c r="BF250" i="1"/>
  <c r="AP236" i="24" s="1"/>
  <c r="AP231" i="24"/>
  <c r="BF246" i="1"/>
  <c r="AP232" i="24" s="1"/>
  <c r="BF248" i="1"/>
  <c r="AP234" i="24" s="1"/>
  <c r="BF249" i="1"/>
  <c r="AP235" i="24" s="1"/>
  <c r="BI177" i="1"/>
  <c r="BH179" i="1"/>
  <c r="AR163" i="24"/>
  <c r="AN219" i="24"/>
  <c r="BD236" i="1"/>
  <c r="AE33" i="12"/>
  <c r="W898" i="24" s="1"/>
  <c r="W878" i="24"/>
  <c r="AE32" i="12"/>
  <c r="W897" i="24" s="1"/>
  <c r="P891" i="24"/>
  <c r="AP70" i="24"/>
  <c r="BF85" i="1"/>
  <c r="AP71" i="24" s="1"/>
  <c r="AR190" i="24"/>
  <c r="BH213" i="1"/>
  <c r="Y14" i="12"/>
  <c r="Q938" i="24"/>
  <c r="Q860" i="24"/>
  <c r="Y68" i="23"/>
  <c r="Y69" i="23" s="1"/>
  <c r="AC28" i="23"/>
  <c r="U821" i="24" s="1"/>
  <c r="U806" i="24"/>
  <c r="AC33" i="23"/>
  <c r="U826" i="24" s="1"/>
  <c r="AC32" i="23"/>
  <c r="U825" i="24" s="1"/>
  <c r="AC66" i="23"/>
  <c r="AS44" i="24"/>
  <c r="BI59" i="1"/>
  <c r="AD33" i="23"/>
  <c r="V826" i="24" s="1"/>
  <c r="V806" i="24"/>
  <c r="AD32" i="23"/>
  <c r="V825" i="24" s="1"/>
  <c r="AD28" i="23"/>
  <c r="V821" i="24" s="1"/>
  <c r="AD66" i="23"/>
  <c r="BB181" i="1"/>
  <c r="AL167" i="24" s="1"/>
  <c r="BB117" i="1"/>
  <c r="AL143" i="24"/>
  <c r="AE28" i="20"/>
  <c r="AE32" i="20"/>
  <c r="AE33" i="20"/>
  <c r="AP89" i="24"/>
  <c r="BF109" i="1"/>
  <c r="AP95" i="24" s="1"/>
  <c r="BG101" i="1"/>
  <c r="AQ87" i="24" s="1"/>
  <c r="BG103" i="1"/>
  <c r="AQ81" i="24"/>
  <c r="BG98" i="1"/>
  <c r="AQ84" i="24" s="1"/>
  <c r="BG94" i="1"/>
  <c r="AR70" i="24"/>
  <c r="BH85" i="1"/>
  <c r="AR71" i="24" s="1"/>
  <c r="BC237" i="1"/>
  <c r="AM223" i="24" s="1"/>
  <c r="BC136" i="1"/>
  <c r="BC149" i="1"/>
  <c r="AM130" i="24"/>
  <c r="BC118" i="1"/>
  <c r="AM104" i="24" s="1"/>
  <c r="AK107" i="24"/>
  <c r="BA132" i="1"/>
  <c r="AK118" i="24" s="1"/>
  <c r="P1008" i="24"/>
  <c r="X73" i="20"/>
  <c r="U859" i="24" l="1"/>
  <c r="AR165" i="24"/>
  <c r="BH180" i="1"/>
  <c r="AR166" i="24" s="1"/>
  <c r="AS199" i="24"/>
  <c r="BI95" i="1"/>
  <c r="BI234" i="1"/>
  <c r="AS220" i="24" s="1"/>
  <c r="BI231" i="1"/>
  <c r="BI242" i="1"/>
  <c r="BI99" i="1"/>
  <c r="AS85" i="24" s="1"/>
  <c r="X14" i="23"/>
  <c r="P866" i="24"/>
  <c r="X14" i="20"/>
  <c r="P1010" i="24"/>
  <c r="V859" i="24"/>
  <c r="Z67" i="23"/>
  <c r="Q862" i="24"/>
  <c r="BH234" i="1"/>
  <c r="AR220" i="24" s="1"/>
  <c r="BH99" i="1"/>
  <c r="AR85" i="24" s="1"/>
  <c r="AR199" i="24"/>
  <c r="BH231" i="1"/>
  <c r="BH242" i="1"/>
  <c r="BH95" i="1"/>
  <c r="Z69" i="12"/>
  <c r="R933" i="24"/>
  <c r="Z71" i="12"/>
  <c r="AE32" i="23"/>
  <c r="W825" i="24" s="1"/>
  <c r="AE33" i="23"/>
  <c r="W826" i="24" s="1"/>
  <c r="W806" i="24"/>
  <c r="BC112" i="1"/>
  <c r="AM135" i="24"/>
  <c r="BC157" i="1"/>
  <c r="BG109" i="1"/>
  <c r="AQ95" i="24" s="1"/>
  <c r="AQ89" i="24"/>
  <c r="AL103" i="24"/>
  <c r="BB121" i="1"/>
  <c r="BI79" i="1"/>
  <c r="AS45" i="24"/>
  <c r="BI62" i="1"/>
  <c r="AS48" i="24" s="1"/>
  <c r="BI61" i="1"/>
  <c r="AS47" i="24" s="1"/>
  <c r="AN222" i="24"/>
  <c r="BE233" i="1"/>
  <c r="BD144" i="1"/>
  <c r="AS163" i="24"/>
  <c r="BI179" i="1"/>
  <c r="U1003" i="24"/>
  <c r="V1003" i="24"/>
  <c r="Q1004" i="24"/>
  <c r="Y68" i="20"/>
  <c r="Y69" i="20" s="1"/>
  <c r="BG85" i="1"/>
  <c r="AQ71" i="24" s="1"/>
  <c r="AQ70" i="24"/>
  <c r="BC134" i="1"/>
  <c r="AM120" i="24" s="1"/>
  <c r="AM122" i="24"/>
  <c r="BG111" i="1"/>
  <c r="AQ97" i="24" s="1"/>
  <c r="AQ80" i="24"/>
  <c r="Q861" i="24"/>
  <c r="Y71" i="23"/>
  <c r="Q879" i="24"/>
  <c r="Y18" i="12"/>
  <c r="BG250" i="1"/>
  <c r="AQ236" i="24" s="1"/>
  <c r="BG248" i="1"/>
  <c r="AQ234" i="24" s="1"/>
  <c r="AQ231" i="24"/>
  <c r="BG246" i="1"/>
  <c r="AQ232" i="24" s="1"/>
  <c r="BG249" i="1"/>
  <c r="AQ235" i="24" s="1"/>
  <c r="O963" i="24"/>
  <c r="AL107" i="24" l="1"/>
  <c r="BB132" i="1"/>
  <c r="AL118" i="24" s="1"/>
  <c r="AR217" i="24"/>
  <c r="BD136" i="1"/>
  <c r="BD237" i="1"/>
  <c r="AN223" i="24" s="1"/>
  <c r="BD149" i="1"/>
  <c r="AN130" i="24"/>
  <c r="BD118" i="1"/>
  <c r="AN104" i="24" s="1"/>
  <c r="AA67" i="12"/>
  <c r="R934" i="24"/>
  <c r="R860" i="24"/>
  <c r="Z68" i="23"/>
  <c r="Z69" i="23" s="1"/>
  <c r="BI101" i="1"/>
  <c r="AS87" i="24" s="1"/>
  <c r="AS81" i="24"/>
  <c r="BI103" i="1"/>
  <c r="BI98" i="1"/>
  <c r="AS84" i="24" s="1"/>
  <c r="BI94" i="1"/>
  <c r="Q883" i="24"/>
  <c r="Y26" i="12"/>
  <c r="Y19" i="12"/>
  <c r="Q884" i="24" s="1"/>
  <c r="Y22" i="12"/>
  <c r="Q887" i="24" s="1"/>
  <c r="BC117" i="1"/>
  <c r="AM143" i="24"/>
  <c r="BC181" i="1"/>
  <c r="AM167" i="24" s="1"/>
  <c r="P807" i="24"/>
  <c r="X18" i="23"/>
  <c r="Q864" i="24"/>
  <c r="Y73" i="23"/>
  <c r="Q1005" i="24"/>
  <c r="Y71" i="20"/>
  <c r="AO219" i="24"/>
  <c r="BE236" i="1"/>
  <c r="BC113" i="1"/>
  <c r="AM99" i="24" s="1"/>
  <c r="AM98" i="24"/>
  <c r="AR81" i="24"/>
  <c r="BH103" i="1"/>
  <c r="BH101" i="1"/>
  <c r="AR87" i="24" s="1"/>
  <c r="BH98" i="1"/>
  <c r="AR84" i="24" s="1"/>
  <c r="BH94" i="1"/>
  <c r="P951" i="24"/>
  <c r="X18" i="20"/>
  <c r="BI245" i="1"/>
  <c r="AS228" i="24"/>
  <c r="Q1006" i="24"/>
  <c r="Z67" i="20"/>
  <c r="AS165" i="24"/>
  <c r="BI180" i="1"/>
  <c r="AS166" i="24" s="1"/>
  <c r="AS65" i="24"/>
  <c r="BI84" i="1"/>
  <c r="R936" i="24"/>
  <c r="Z73" i="12"/>
  <c r="BH245" i="1"/>
  <c r="AR228" i="24"/>
  <c r="AS217" i="24"/>
  <c r="BI250" i="1" l="1"/>
  <c r="AS236" i="24" s="1"/>
  <c r="BI246" i="1"/>
  <c r="AS232" i="24" s="1"/>
  <c r="AS231" i="24"/>
  <c r="BI248" i="1"/>
  <c r="AS234" i="24" s="1"/>
  <c r="BI249" i="1"/>
  <c r="AS235" i="24" s="1"/>
  <c r="X19" i="23"/>
  <c r="P812" i="24" s="1"/>
  <c r="P811" i="24"/>
  <c r="X22" i="23"/>
  <c r="P815" i="24" s="1"/>
  <c r="X26" i="23"/>
  <c r="BI85" i="1"/>
  <c r="AS71" i="24" s="1"/>
  <c r="AS70" i="24"/>
  <c r="R1004" i="24"/>
  <c r="Z68" i="20"/>
  <c r="P955" i="24"/>
  <c r="X26" i="20"/>
  <c r="X22" i="20"/>
  <c r="P959" i="24" s="1"/>
  <c r="X19" i="20"/>
  <c r="P956" i="24" s="1"/>
  <c r="BI111" i="1"/>
  <c r="AS97" i="24" s="1"/>
  <c r="AS80" i="24"/>
  <c r="BD112" i="1"/>
  <c r="AN135" i="24"/>
  <c r="BD157" i="1"/>
  <c r="Y73" i="20"/>
  <c r="Q1008" i="24"/>
  <c r="AM103" i="24"/>
  <c r="BC121" i="1"/>
  <c r="AR231" i="24"/>
  <c r="BH248" i="1"/>
  <c r="AR234" i="24" s="1"/>
  <c r="BH250" i="1"/>
  <c r="AR236" i="24" s="1"/>
  <c r="BH246" i="1"/>
  <c r="AR232" i="24" s="1"/>
  <c r="BH249" i="1"/>
  <c r="AR235" i="24" s="1"/>
  <c r="BH109" i="1"/>
  <c r="AR95" i="24" s="1"/>
  <c r="AR89" i="24"/>
  <c r="AO222" i="24"/>
  <c r="BE144" i="1"/>
  <c r="BF233" i="1"/>
  <c r="Y14" i="23"/>
  <c r="Q866" i="24"/>
  <c r="R861" i="24"/>
  <c r="Z71" i="23"/>
  <c r="S932" i="24"/>
  <c r="AA68" i="12"/>
  <c r="R938" i="24"/>
  <c r="Z14" i="12"/>
  <c r="BH111" i="1"/>
  <c r="AR97" i="24" s="1"/>
  <c r="AR80" i="24"/>
  <c r="Q891" i="24"/>
  <c r="AS89" i="24"/>
  <c r="BI109" i="1"/>
  <c r="AS95" i="24" s="1"/>
  <c r="AA67" i="23"/>
  <c r="R862" i="24"/>
  <c r="AN122" i="24"/>
  <c r="BD134" i="1"/>
  <c r="AN120" i="24" s="1"/>
  <c r="AN98" i="24" l="1"/>
  <c r="BD113" i="1"/>
  <c r="AN99" i="24" s="1"/>
  <c r="S860" i="24"/>
  <c r="AA68" i="23"/>
  <c r="AA69" i="23" s="1"/>
  <c r="AO130" i="24"/>
  <c r="BE149" i="1"/>
  <c r="BE136" i="1"/>
  <c r="BE118" i="1"/>
  <c r="AO104" i="24" s="1"/>
  <c r="BE237" i="1"/>
  <c r="AO223" i="24" s="1"/>
  <c r="Y14" i="20"/>
  <c r="Q1010" i="24"/>
  <c r="P963" i="24"/>
  <c r="Z73" i="23"/>
  <c r="R864" i="24"/>
  <c r="AA69" i="12"/>
  <c r="S933" i="24"/>
  <c r="AA71" i="12"/>
  <c r="AM107" i="24"/>
  <c r="BC132" i="1"/>
  <c r="AM118" i="24" s="1"/>
  <c r="BD117" i="1"/>
  <c r="BD181" i="1"/>
  <c r="AN167" i="24" s="1"/>
  <c r="AN143" i="24"/>
  <c r="R879" i="24"/>
  <c r="Z18" i="12"/>
  <c r="AP219" i="24"/>
  <c r="BF236" i="1"/>
  <c r="Q807" i="24"/>
  <c r="Y18" i="23"/>
  <c r="Z69" i="20"/>
  <c r="R1005" i="24"/>
  <c r="Z71" i="20"/>
  <c r="P819" i="24"/>
  <c r="S862" i="24" l="1"/>
  <c r="AB67" i="23"/>
  <c r="AB67" i="12"/>
  <c r="S934" i="24"/>
  <c r="S936" i="24"/>
  <c r="AA73" i="12"/>
  <c r="R866" i="24"/>
  <c r="Z14" i="23"/>
  <c r="Q951" i="24"/>
  <c r="Y18" i="20"/>
  <c r="AO135" i="24"/>
  <c r="BE112" i="1"/>
  <c r="BE157" i="1"/>
  <c r="AP222" i="24"/>
  <c r="BG233" i="1"/>
  <c r="BF144" i="1"/>
  <c r="AO122" i="24"/>
  <c r="BE134" i="1"/>
  <c r="AO120" i="24" s="1"/>
  <c r="AA67" i="20"/>
  <c r="R1006" i="24"/>
  <c r="Q811" i="24"/>
  <c r="Y26" i="23"/>
  <c r="Y19" i="23"/>
  <c r="Q812" i="24" s="1"/>
  <c r="Y22" i="23"/>
  <c r="Q815" i="24" s="1"/>
  <c r="Z19" i="12"/>
  <c r="R884" i="24" s="1"/>
  <c r="Z26" i="12"/>
  <c r="Z22" i="12"/>
  <c r="R887" i="24" s="1"/>
  <c r="R883" i="24"/>
  <c r="BD121" i="1"/>
  <c r="AN103" i="24"/>
  <c r="R1008" i="24"/>
  <c r="Z73" i="20"/>
  <c r="S861" i="24"/>
  <c r="AA71" i="23"/>
  <c r="T932" i="24" l="1"/>
  <c r="AB68" i="12"/>
  <c r="AN107" i="24"/>
  <c r="BD132" i="1"/>
  <c r="AN118" i="24" s="1"/>
  <c r="R1010" i="24"/>
  <c r="Z14" i="20"/>
  <c r="BF136" i="1"/>
  <c r="AP130" i="24"/>
  <c r="BF149" i="1"/>
  <c r="BF237" i="1"/>
  <c r="AP223" i="24" s="1"/>
  <c r="BF118" i="1"/>
  <c r="AP104" i="24" s="1"/>
  <c r="AO98" i="24"/>
  <c r="BE113" i="1"/>
  <c r="AO99" i="24" s="1"/>
  <c r="R807" i="24"/>
  <c r="Z18" i="23"/>
  <c r="AQ219" i="24"/>
  <c r="BG236" i="1"/>
  <c r="AA73" i="23"/>
  <c r="S864" i="24"/>
  <c r="R891" i="24"/>
  <c r="Q819" i="24"/>
  <c r="Y22" i="20"/>
  <c r="Q959" i="24" s="1"/>
  <c r="Q955" i="24"/>
  <c r="Y26" i="20"/>
  <c r="Y19" i="20"/>
  <c r="Q956" i="24" s="1"/>
  <c r="S938" i="24"/>
  <c r="AA14" i="12"/>
  <c r="T860" i="24"/>
  <c r="AB68" i="23"/>
  <c r="AB69" i="23" s="1"/>
  <c r="S1004" i="24"/>
  <c r="AA68" i="20"/>
  <c r="BE117" i="1"/>
  <c r="AO143" i="24"/>
  <c r="BE181" i="1"/>
  <c r="AO167" i="24" s="1"/>
  <c r="R951" i="24" l="1"/>
  <c r="Z18" i="20"/>
  <c r="T933" i="24"/>
  <c r="AB71" i="12"/>
  <c r="BF134" i="1"/>
  <c r="AP120" i="24" s="1"/>
  <c r="AP122" i="24"/>
  <c r="S879" i="24"/>
  <c r="AA18" i="12"/>
  <c r="AQ222" i="24"/>
  <c r="BG144" i="1"/>
  <c r="BH233" i="1"/>
  <c r="BF112" i="1"/>
  <c r="AP135" i="24"/>
  <c r="BF157" i="1"/>
  <c r="AB69" i="12"/>
  <c r="BE121" i="1"/>
  <c r="AO103" i="24"/>
  <c r="T862" i="24"/>
  <c r="AC67" i="23"/>
  <c r="Z26" i="23"/>
  <c r="Z19" i="23"/>
  <c r="R812" i="24" s="1"/>
  <c r="Z22" i="23"/>
  <c r="R815" i="24" s="1"/>
  <c r="R811" i="24"/>
  <c r="AA69" i="20"/>
  <c r="S1005" i="24"/>
  <c r="AA71" i="20"/>
  <c r="Q963" i="24"/>
  <c r="AA14" i="23"/>
  <c r="S866" i="24"/>
  <c r="T861" i="24"/>
  <c r="AB71" i="23"/>
  <c r="T864" i="24" l="1"/>
  <c r="AB73" i="23"/>
  <c r="S1006" i="24"/>
  <c r="AB67" i="20"/>
  <c r="AO107" i="24"/>
  <c r="BE132" i="1"/>
  <c r="AO118" i="24" s="1"/>
  <c r="S883" i="24"/>
  <c r="AA19" i="12"/>
  <c r="S884" i="24" s="1"/>
  <c r="AA22" i="12"/>
  <c r="S887" i="24" s="1"/>
  <c r="AA26" i="12"/>
  <c r="U860" i="24"/>
  <c r="AC68" i="23"/>
  <c r="AC69" i="23" s="1"/>
  <c r="AC67" i="12"/>
  <c r="T934" i="24"/>
  <c r="AR219" i="24"/>
  <c r="BH236" i="1"/>
  <c r="R819" i="24"/>
  <c r="AP98" i="24"/>
  <c r="BF113" i="1"/>
  <c r="AP99" i="24" s="1"/>
  <c r="T936" i="24"/>
  <c r="AB73" i="12"/>
  <c r="S1008" i="24"/>
  <c r="AA73" i="20"/>
  <c r="BF117" i="1"/>
  <c r="BF181" i="1"/>
  <c r="AP167" i="24" s="1"/>
  <c r="AP143" i="24"/>
  <c r="BG136" i="1"/>
  <c r="AQ130" i="24"/>
  <c r="BG237" i="1"/>
  <c r="AQ223" i="24" s="1"/>
  <c r="BG118" i="1"/>
  <c r="AQ104" i="24" s="1"/>
  <c r="BG149" i="1"/>
  <c r="Z22" i="20"/>
  <c r="R959" i="24" s="1"/>
  <c r="Z26" i="20"/>
  <c r="R955" i="24"/>
  <c r="Z19" i="20"/>
  <c r="R956" i="24" s="1"/>
  <c r="S807" i="24"/>
  <c r="AA18" i="23"/>
  <c r="U862" i="24" l="1"/>
  <c r="AD67" i="23"/>
  <c r="T1004" i="24"/>
  <c r="AB68" i="20"/>
  <c r="R963" i="24"/>
  <c r="AB14" i="12"/>
  <c r="T938" i="24"/>
  <c r="AA26" i="23"/>
  <c r="AA22" i="23"/>
  <c r="S815" i="24" s="1"/>
  <c r="S811" i="24"/>
  <c r="AA19" i="23"/>
  <c r="S812" i="24" s="1"/>
  <c r="AP103" i="24"/>
  <c r="BF121" i="1"/>
  <c r="U932" i="24"/>
  <c r="AC68" i="12"/>
  <c r="AC69" i="12" s="1"/>
  <c r="S891" i="24"/>
  <c r="T866" i="24"/>
  <c r="AB14" i="23"/>
  <c r="AQ135" i="24"/>
  <c r="BG112" i="1"/>
  <c r="BG157" i="1"/>
  <c r="BG134" i="1"/>
  <c r="AQ120" i="24" s="1"/>
  <c r="AQ122" i="24"/>
  <c r="AA14" i="20"/>
  <c r="S1010" i="24"/>
  <c r="BH144" i="1"/>
  <c r="BI233" i="1"/>
  <c r="AR222" i="24"/>
  <c r="U861" i="24"/>
  <c r="AC71" i="23"/>
  <c r="T879" i="24" l="1"/>
  <c r="AB18" i="12"/>
  <c r="AQ143" i="24"/>
  <c r="BG117" i="1"/>
  <c r="BG181" i="1"/>
  <c r="AQ167" i="24" s="1"/>
  <c r="S951" i="24"/>
  <c r="AA18" i="20"/>
  <c r="AS219" i="24"/>
  <c r="BI236" i="1"/>
  <c r="AP107" i="24"/>
  <c r="BF132" i="1"/>
  <c r="AP118" i="24" s="1"/>
  <c r="V860" i="24"/>
  <c r="AD68" i="23"/>
  <c r="U934" i="24"/>
  <c r="AD67" i="12"/>
  <c r="AB69" i="20"/>
  <c r="T1005" i="24"/>
  <c r="AB71" i="20"/>
  <c r="BG113" i="1"/>
  <c r="AQ99" i="24" s="1"/>
  <c r="AQ98" i="24"/>
  <c r="AC73" i="23"/>
  <c r="U864" i="24"/>
  <c r="AR130" i="24"/>
  <c r="BH149" i="1"/>
  <c r="BH237" i="1"/>
  <c r="AR223" i="24" s="1"/>
  <c r="BH136" i="1"/>
  <c r="BH118" i="1"/>
  <c r="AR104" i="24" s="1"/>
  <c r="T807" i="24"/>
  <c r="AB18" i="23"/>
  <c r="U933" i="24"/>
  <c r="AC71" i="12"/>
  <c r="S819" i="24"/>
  <c r="AB26" i="23" l="1"/>
  <c r="T819" i="24" s="1"/>
  <c r="AB22" i="23"/>
  <c r="T815" i="24" s="1"/>
  <c r="AB19" i="23"/>
  <c r="T812" i="24" s="1"/>
  <c r="T811" i="24"/>
  <c r="U866" i="24"/>
  <c r="AC14" i="23"/>
  <c r="AS222" i="24"/>
  <c r="BI144" i="1"/>
  <c r="AR135" i="24"/>
  <c r="BH112" i="1"/>
  <c r="BH157" i="1"/>
  <c r="T1006" i="24"/>
  <c r="AC67" i="20"/>
  <c r="V932" i="24"/>
  <c r="AD68" i="12"/>
  <c r="AA26" i="20"/>
  <c r="AA19" i="20"/>
  <c r="S956" i="24" s="1"/>
  <c r="AA22" i="20"/>
  <c r="S959" i="24" s="1"/>
  <c r="S955" i="24"/>
  <c r="AQ103" i="24"/>
  <c r="BG121" i="1"/>
  <c r="U936" i="24"/>
  <c r="AC73" i="12"/>
  <c r="AR122" i="24"/>
  <c r="BH134" i="1"/>
  <c r="AR120" i="24" s="1"/>
  <c r="T1008" i="24"/>
  <c r="AB73" i="20"/>
  <c r="AB22" i="12"/>
  <c r="T887" i="24" s="1"/>
  <c r="T883" i="24"/>
  <c r="AB26" i="12"/>
  <c r="T891" i="24" s="1"/>
  <c r="AB19" i="12"/>
  <c r="T884" i="24" s="1"/>
  <c r="AD69" i="23"/>
  <c r="V862" i="24" s="1"/>
  <c r="V861" i="24"/>
  <c r="AD71" i="23"/>
  <c r="AB14" i="20" l="1"/>
  <c r="T1010" i="24"/>
  <c r="V933" i="24"/>
  <c r="AD71" i="12"/>
  <c r="BI118" i="1"/>
  <c r="AS104" i="24" s="1"/>
  <c r="BI237" i="1"/>
  <c r="AS223" i="24" s="1"/>
  <c r="BI149" i="1"/>
  <c r="AS130" i="24"/>
  <c r="BI136" i="1"/>
  <c r="V864" i="24"/>
  <c r="AD73" i="23"/>
  <c r="AD69" i="12"/>
  <c r="V934" i="24" s="1"/>
  <c r="BH117" i="1"/>
  <c r="AR143" i="24"/>
  <c r="BH181" i="1"/>
  <c r="AR167" i="24" s="1"/>
  <c r="AC14" i="12"/>
  <c r="U938" i="24"/>
  <c r="AQ107" i="24"/>
  <c r="BG132" i="1"/>
  <c r="AQ118" i="24" s="1"/>
  <c r="BH113" i="1"/>
  <c r="AR99" i="24" s="1"/>
  <c r="AR98" i="24"/>
  <c r="U807" i="24"/>
  <c r="AC18" i="23"/>
  <c r="S963" i="24"/>
  <c r="U1004" i="24"/>
  <c r="AC68" i="20"/>
  <c r="U1005" i="24" l="1"/>
  <c r="AC71" i="20"/>
  <c r="U879" i="24"/>
  <c r="AC18" i="12"/>
  <c r="V936" i="24"/>
  <c r="AD73" i="12"/>
  <c r="AC69" i="20"/>
  <c r="AD14" i="23"/>
  <c r="V866" i="24"/>
  <c r="BI112" i="1"/>
  <c r="AS135" i="24"/>
  <c r="BI157" i="1"/>
  <c r="AC26" i="23"/>
  <c r="U819" i="24" s="1"/>
  <c r="AC22" i="23"/>
  <c r="U815" i="24" s="1"/>
  <c r="AC19" i="23"/>
  <c r="U812" i="24" s="1"/>
  <c r="U811" i="24"/>
  <c r="BH121" i="1"/>
  <c r="AR103" i="24"/>
  <c r="AS122" i="24"/>
  <c r="BI134" i="1"/>
  <c r="AS120" i="24" s="1"/>
  <c r="T951" i="24"/>
  <c r="AB18" i="20"/>
  <c r="U883" i="24" l="1"/>
  <c r="AC19" i="12"/>
  <c r="U884" i="24" s="1"/>
  <c r="AC26" i="12"/>
  <c r="U891" i="24" s="1"/>
  <c r="AC22" i="12"/>
  <c r="U887" i="24" s="1"/>
  <c r="U1006" i="24"/>
  <c r="AD67" i="20"/>
  <c r="V807" i="24"/>
  <c r="AD18" i="23"/>
  <c r="T955" i="24"/>
  <c r="AB26" i="20"/>
  <c r="T963" i="24" s="1"/>
  <c r="AB19" i="20"/>
  <c r="T956" i="24" s="1"/>
  <c r="AB22" i="20"/>
  <c r="T959" i="24" s="1"/>
  <c r="AS98" i="24"/>
  <c r="BI113" i="1"/>
  <c r="AS99" i="24" s="1"/>
  <c r="AD14" i="12"/>
  <c r="V938" i="24"/>
  <c r="U1008" i="24"/>
  <c r="AC73" i="20"/>
  <c r="BI117" i="1"/>
  <c r="AS143" i="24"/>
  <c r="BI181" i="1"/>
  <c r="AS167" i="24" s="1"/>
  <c r="AR107" i="24"/>
  <c r="BH132" i="1"/>
  <c r="AR118" i="24" s="1"/>
  <c r="BI121" i="1" l="1"/>
  <c r="AS103" i="24"/>
  <c r="V879" i="24"/>
  <c r="AD18" i="12"/>
  <c r="U1010" i="24"/>
  <c r="AC14" i="20"/>
  <c r="V1004" i="24"/>
  <c r="AD68" i="20"/>
  <c r="AD69" i="20" s="1"/>
  <c r="V1006" i="24" s="1"/>
  <c r="V811" i="24"/>
  <c r="AD22" i="23"/>
  <c r="AD19" i="23"/>
  <c r="V812" i="24" s="1"/>
  <c r="AD26" i="23"/>
  <c r="AE22" i="23" l="1"/>
  <c r="V815" i="24"/>
  <c r="AD19" i="12"/>
  <c r="V884" i="24" s="1"/>
  <c r="AD26" i="12"/>
  <c r="V883" i="24"/>
  <c r="AD22" i="12"/>
  <c r="U951" i="24"/>
  <c r="AC18" i="20"/>
  <c r="V819" i="24"/>
  <c r="L38" i="23"/>
  <c r="V1005" i="24"/>
  <c r="AD71" i="20"/>
  <c r="AS107" i="24"/>
  <c r="BI132" i="1"/>
  <c r="AS118" i="24" s="1"/>
  <c r="V1008" i="24" l="1"/>
  <c r="AD73" i="20"/>
  <c r="V891" i="24"/>
  <c r="L38" i="12"/>
  <c r="D831" i="24"/>
  <c r="V887" i="24"/>
  <c r="AE22" i="12"/>
  <c r="AC26" i="20"/>
  <c r="U963" i="24" s="1"/>
  <c r="U955" i="24"/>
  <c r="AC22" i="20"/>
  <c r="U959" i="24" s="1"/>
  <c r="AC19" i="20"/>
  <c r="U956" i="24" s="1"/>
  <c r="W815" i="24"/>
  <c r="AE18" i="23"/>
  <c r="D903" i="24" l="1"/>
  <c r="W887" i="24"/>
  <c r="AE18" i="12"/>
  <c r="AE19" i="23"/>
  <c r="W812" i="24" s="1"/>
  <c r="W811" i="24"/>
  <c r="L46" i="23"/>
  <c r="D839" i="24" s="1"/>
  <c r="L39" i="23"/>
  <c r="AD14" i="20"/>
  <c r="V1010" i="24"/>
  <c r="V951" i="24" l="1"/>
  <c r="AD18" i="20"/>
  <c r="D832" i="24"/>
  <c r="L40" i="23"/>
  <c r="AE19" i="12"/>
  <c r="W884" i="24" s="1"/>
  <c r="W883" i="24"/>
  <c r="L39" i="12"/>
  <c r="L46" i="12"/>
  <c r="D911" i="24" s="1"/>
  <c r="W4" i="23" l="1"/>
  <c r="O797" i="24" s="1"/>
  <c r="D833" i="24"/>
  <c r="V4" i="23"/>
  <c r="N797" i="24" s="1"/>
  <c r="L43" i="23"/>
  <c r="D904" i="24"/>
  <c r="L40" i="12"/>
  <c r="AD22" i="20"/>
  <c r="AD19" i="20"/>
  <c r="V956" i="24" s="1"/>
  <c r="AD26" i="20"/>
  <c r="V955" i="24"/>
  <c r="AE22" i="20" l="1"/>
  <c r="AE18" i="20" s="1"/>
  <c r="V959" i="24"/>
  <c r="D836" i="24"/>
  <c r="L45" i="23"/>
  <c r="D905" i="24"/>
  <c r="D11" i="32"/>
  <c r="W4" i="12"/>
  <c r="O869" i="24" s="1"/>
  <c r="V4" i="12"/>
  <c r="N869" i="24" s="1"/>
  <c r="L43" i="12"/>
  <c r="V963" i="24"/>
  <c r="L38" i="20"/>
  <c r="K2" i="23" l="1"/>
  <c r="D838" i="24"/>
  <c r="L20" i="32"/>
  <c r="M20" i="32"/>
  <c r="P23" i="32"/>
  <c r="L29" i="32"/>
  <c r="L31" i="32"/>
  <c r="M23" i="32"/>
  <c r="P20" i="32"/>
  <c r="N20" i="32"/>
  <c r="O31" i="32"/>
  <c r="M29" i="32"/>
  <c r="O20" i="32"/>
  <c r="P29" i="32"/>
  <c r="P31" i="32"/>
  <c r="N23" i="32"/>
  <c r="M31" i="32"/>
  <c r="N29" i="32"/>
  <c r="Q20" i="32"/>
  <c r="R29" i="32"/>
  <c r="R20" i="32"/>
  <c r="O23" i="32"/>
  <c r="N31" i="32"/>
  <c r="R23" i="32"/>
  <c r="Q23" i="32"/>
  <c r="L23" i="32"/>
  <c r="O29" i="32"/>
  <c r="Q31" i="32"/>
  <c r="Q29" i="32"/>
  <c r="R31" i="32"/>
  <c r="D975" i="24"/>
  <c r="D10" i="32"/>
  <c r="D908" i="24"/>
  <c r="L45" i="12"/>
  <c r="AE19" i="20"/>
  <c r="L46" i="20"/>
  <c r="D983" i="24" s="1"/>
  <c r="L39" i="20"/>
  <c r="D976" i="24" s="1"/>
  <c r="L40" i="20" l="1"/>
  <c r="V4" i="20" s="1"/>
  <c r="N941" i="24" s="1"/>
  <c r="K4" i="23"/>
  <c r="C797" i="24" s="1"/>
  <c r="C795" i="24"/>
  <c r="D977" i="24"/>
  <c r="K2" i="12"/>
  <c r="D910" i="24"/>
  <c r="I2" i="17"/>
  <c r="D9" i="32"/>
  <c r="L43" i="20" l="1"/>
  <c r="L45" i="20" s="1"/>
  <c r="W4" i="20"/>
  <c r="O941" i="24" s="1"/>
  <c r="J1" i="1"/>
  <c r="C867" i="24"/>
  <c r="K4" i="12"/>
  <c r="C869" i="24" s="1"/>
  <c r="I2" i="19"/>
  <c r="M26" i="32"/>
  <c r="R26" i="32"/>
  <c r="O26" i="32"/>
  <c r="D42" i="32"/>
  <c r="N26" i="32"/>
  <c r="L26" i="32"/>
  <c r="Q26" i="32"/>
  <c r="D5" i="32"/>
  <c r="P26" i="32"/>
  <c r="K17" i="32"/>
  <c r="D980" i="24" l="1"/>
  <c r="D46" i="32"/>
  <c r="D40" i="32"/>
  <c r="E42" i="32"/>
  <c r="C42" i="32"/>
  <c r="D982" i="24"/>
  <c r="K2" i="20"/>
  <c r="C40" i="32" l="1"/>
  <c r="C46" i="32"/>
  <c r="E40" i="32"/>
  <c r="E46" i="32"/>
  <c r="C939" i="24"/>
  <c r="K4" i="20"/>
  <c r="C941" i="24" s="1"/>
</calcChain>
</file>

<file path=xl/comments1.xml><?xml version="1.0" encoding="utf-8"?>
<comments xmlns="http://schemas.openxmlformats.org/spreadsheetml/2006/main">
  <authors>
    <author>Hoffman, Brandon (Research)</author>
    <author>Singh, Rahul (Research)</author>
    <author>Hyde, Owen (Research)</author>
    <author>Liu, Kevin (Research)</author>
  </authors>
  <commentList>
    <comment ref="AM124" authorId="0">
      <text>
        <r>
          <rPr>
            <b/>
            <sz val="9"/>
            <color indexed="81"/>
            <rFont val="Tahoma"/>
            <family val="2"/>
          </rPr>
          <t>Hoffman, Brandon (Research):</t>
        </r>
        <r>
          <rPr>
            <sz val="9"/>
            <color indexed="81"/>
            <rFont val="Tahoma"/>
            <family val="2"/>
          </rPr>
          <t xml:space="preserve">
Other</t>
        </r>
      </text>
    </comment>
    <comment ref="AQ124" authorId="0">
      <text>
        <r>
          <rPr>
            <b/>
            <sz val="9"/>
            <color indexed="81"/>
            <rFont val="Tahoma"/>
            <family val="2"/>
          </rPr>
          <t>Hoffman, Brandon (Research):</t>
        </r>
        <r>
          <rPr>
            <sz val="9"/>
            <color indexed="81"/>
            <rFont val="Tahoma"/>
            <family val="2"/>
          </rPr>
          <t xml:space="preserve">
Other</t>
        </r>
      </text>
    </comment>
    <comment ref="AW160" authorId="1">
      <text>
        <r>
          <rPr>
            <sz val="9"/>
            <color indexed="81"/>
            <rFont val="Tahoma"/>
            <family val="2"/>
          </rPr>
          <t xml:space="preserve">Adjusted for restatement in opening balance
</t>
        </r>
      </text>
    </comment>
    <comment ref="T250" authorId="2">
      <text>
        <r>
          <rPr>
            <b/>
            <sz val="9"/>
            <color indexed="81"/>
            <rFont val="Tahoma"/>
            <family val="2"/>
          </rPr>
          <t>Hyde, Owen (Research):</t>
        </r>
        <r>
          <rPr>
            <sz val="9"/>
            <color indexed="81"/>
            <rFont val="Tahoma"/>
            <family val="2"/>
          </rPr>
          <t xml:space="preserve">
20-F</t>
        </r>
      </text>
    </comment>
    <comment ref="X250" authorId="2">
      <text>
        <r>
          <rPr>
            <b/>
            <sz val="9"/>
            <color indexed="81"/>
            <rFont val="Tahoma"/>
            <family val="2"/>
          </rPr>
          <t>Hyde, Owen (Research):</t>
        </r>
        <r>
          <rPr>
            <sz val="9"/>
            <color indexed="81"/>
            <rFont val="Tahoma"/>
            <family val="2"/>
          </rPr>
          <t xml:space="preserve">
20-F</t>
        </r>
      </text>
    </comment>
    <comment ref="Y250" authorId="2">
      <text>
        <r>
          <rPr>
            <b/>
            <sz val="9"/>
            <color indexed="81"/>
            <rFont val="Tahoma"/>
            <family val="2"/>
          </rPr>
          <t>Hyde, Owen (Research):</t>
        </r>
        <r>
          <rPr>
            <sz val="9"/>
            <color indexed="81"/>
            <rFont val="Tahoma"/>
            <family val="2"/>
          </rPr>
          <t xml:space="preserve">
1Q14 Call: Our global headcount grew organically by 115 heads since the end of December 2013 and by 46 due to the acquisition of Tedemis, to a total
permanent employees of 971 at the end of March 2014.</t>
        </r>
      </text>
    </comment>
    <comment ref="AB250" authorId="2">
      <text>
        <r>
          <rPr>
            <b/>
            <sz val="9"/>
            <color indexed="81"/>
            <rFont val="Tahoma"/>
            <family val="2"/>
          </rPr>
          <t>Hyde, Owen (Research):</t>
        </r>
        <r>
          <rPr>
            <sz val="9"/>
            <color indexed="81"/>
            <rFont val="Tahoma"/>
            <family val="2"/>
          </rPr>
          <t xml:space="preserve">
20-F</t>
        </r>
      </text>
    </comment>
    <comment ref="AG298" authorId="2">
      <text>
        <r>
          <rPr>
            <b/>
            <sz val="9"/>
            <color indexed="81"/>
            <rFont val="Tahoma"/>
            <family val="2"/>
          </rPr>
          <t>Hyde, Owen (Research):</t>
        </r>
        <r>
          <rPr>
            <sz val="9"/>
            <color indexed="81"/>
            <rFont val="Tahoma"/>
            <family val="2"/>
          </rPr>
          <t xml:space="preserve">
10-Q</t>
        </r>
      </text>
    </comment>
    <comment ref="AH298" authorId="2">
      <text>
        <r>
          <rPr>
            <b/>
            <sz val="9"/>
            <color indexed="81"/>
            <rFont val="Tahoma"/>
            <family val="2"/>
          </rPr>
          <t>Hyde, Owen (Research):</t>
        </r>
        <r>
          <rPr>
            <sz val="9"/>
            <color indexed="81"/>
            <rFont val="Tahoma"/>
            <family val="2"/>
          </rPr>
          <t xml:space="preserve">
10Q</t>
        </r>
      </text>
    </comment>
    <comment ref="AK298" authorId="2">
      <text>
        <r>
          <rPr>
            <b/>
            <sz val="9"/>
            <color indexed="81"/>
            <rFont val="Tahoma"/>
            <family val="2"/>
          </rPr>
          <t>Hoffman, Brandon (Research):</t>
        </r>
        <r>
          <rPr>
            <sz val="9"/>
            <color indexed="81"/>
            <rFont val="Tahoma"/>
            <family val="2"/>
          </rPr>
          <t xml:space="preserve">
10-Q</t>
        </r>
      </text>
    </comment>
    <comment ref="AO298" authorId="2">
      <text>
        <r>
          <rPr>
            <b/>
            <sz val="9"/>
            <color indexed="81"/>
            <rFont val="Tahoma"/>
            <family val="2"/>
          </rPr>
          <t>Hoffman, Brandon (Research):</t>
        </r>
        <r>
          <rPr>
            <sz val="9"/>
            <color indexed="81"/>
            <rFont val="Tahoma"/>
            <family val="2"/>
          </rPr>
          <t xml:space="preserve">
10-Q</t>
        </r>
      </text>
    </comment>
    <comment ref="AH305" authorId="3">
      <text>
        <r>
          <rPr>
            <b/>
            <sz val="9"/>
            <color indexed="81"/>
            <rFont val="Tahoma"/>
            <family val="2"/>
          </rPr>
          <t>Liu, Kevin (Research):</t>
        </r>
        <r>
          <rPr>
            <sz val="9"/>
            <color indexed="81"/>
            <rFont val="Tahoma"/>
            <family val="2"/>
          </rPr>
          <t xml:space="preserve">
Press Release 
Search Americas </t>
        </r>
      </text>
    </comment>
    <comment ref="AG315" authorId="2">
      <text>
        <r>
          <rPr>
            <b/>
            <sz val="9"/>
            <color indexed="81"/>
            <rFont val="Tahoma"/>
            <family val="2"/>
          </rPr>
          <t>Hyde, Owen (Research):</t>
        </r>
        <r>
          <rPr>
            <sz val="9"/>
            <color indexed="81"/>
            <rFont val="Tahoma"/>
            <family val="2"/>
          </rPr>
          <t xml:space="preserve">
10-Q</t>
        </r>
      </text>
    </comment>
    <comment ref="AH315" authorId="2">
      <text>
        <r>
          <rPr>
            <b/>
            <sz val="9"/>
            <color indexed="81"/>
            <rFont val="Tahoma"/>
            <family val="2"/>
          </rPr>
          <t>Hyde, Owen (Research):</t>
        </r>
        <r>
          <rPr>
            <sz val="9"/>
            <color indexed="81"/>
            <rFont val="Tahoma"/>
            <family val="2"/>
          </rPr>
          <t xml:space="preserve">
10Q</t>
        </r>
      </text>
    </comment>
    <comment ref="AK315" authorId="2">
      <text>
        <r>
          <rPr>
            <b/>
            <sz val="9"/>
            <color indexed="81"/>
            <rFont val="Tahoma"/>
            <family val="2"/>
          </rPr>
          <t>Hoffman, Brandon (Research):</t>
        </r>
        <r>
          <rPr>
            <sz val="9"/>
            <color indexed="81"/>
            <rFont val="Tahoma"/>
            <family val="2"/>
          </rPr>
          <t xml:space="preserve">
10-Q</t>
        </r>
      </text>
    </comment>
    <comment ref="AO315" authorId="2">
      <text>
        <r>
          <rPr>
            <b/>
            <sz val="9"/>
            <color indexed="81"/>
            <rFont val="Tahoma"/>
            <family val="2"/>
          </rPr>
          <t>Hoffman, Brandon (Research):</t>
        </r>
        <r>
          <rPr>
            <sz val="9"/>
            <color indexed="81"/>
            <rFont val="Tahoma"/>
            <family val="2"/>
          </rPr>
          <t xml:space="preserve">
10-Q</t>
        </r>
      </text>
    </comment>
    <comment ref="AG331" authorId="2">
      <text>
        <r>
          <rPr>
            <b/>
            <sz val="9"/>
            <color indexed="81"/>
            <rFont val="Tahoma"/>
            <family val="2"/>
          </rPr>
          <t>Hyde, Owen (Research):</t>
        </r>
        <r>
          <rPr>
            <sz val="9"/>
            <color indexed="81"/>
            <rFont val="Tahoma"/>
            <family val="2"/>
          </rPr>
          <t xml:space="preserve">
10-Q</t>
        </r>
      </text>
    </comment>
    <comment ref="AH331" authorId="2">
      <text>
        <r>
          <rPr>
            <b/>
            <sz val="9"/>
            <color indexed="81"/>
            <rFont val="Tahoma"/>
            <family val="2"/>
          </rPr>
          <t>Hyde, Owen (Research):</t>
        </r>
        <r>
          <rPr>
            <sz val="9"/>
            <color indexed="81"/>
            <rFont val="Tahoma"/>
            <family val="2"/>
          </rPr>
          <t xml:space="preserve">
10Q</t>
        </r>
      </text>
    </comment>
    <comment ref="AK331" authorId="2">
      <text>
        <r>
          <rPr>
            <b/>
            <sz val="9"/>
            <color indexed="81"/>
            <rFont val="Tahoma"/>
            <family val="2"/>
          </rPr>
          <t>Hoffman, Brandon (Research):</t>
        </r>
        <r>
          <rPr>
            <sz val="9"/>
            <color indexed="81"/>
            <rFont val="Tahoma"/>
            <family val="2"/>
          </rPr>
          <t xml:space="preserve">
10-Q</t>
        </r>
      </text>
    </comment>
    <comment ref="AO331" authorId="2">
      <text>
        <r>
          <rPr>
            <b/>
            <sz val="9"/>
            <color indexed="81"/>
            <rFont val="Tahoma"/>
            <family val="2"/>
          </rPr>
          <t>Hoffman, Brandon (Research):</t>
        </r>
        <r>
          <rPr>
            <sz val="9"/>
            <color indexed="81"/>
            <rFont val="Tahoma"/>
            <family val="2"/>
          </rPr>
          <t xml:space="preserve">
10-Q</t>
        </r>
      </text>
    </comment>
    <comment ref="AH346" authorId="3">
      <text>
        <r>
          <rPr>
            <b/>
            <sz val="9"/>
            <color indexed="81"/>
            <rFont val="Tahoma"/>
            <family val="2"/>
          </rPr>
          <t>Liu, Kevin (Research):</t>
        </r>
        <r>
          <rPr>
            <sz val="9"/>
            <color indexed="81"/>
            <rFont val="Tahoma"/>
            <family val="2"/>
          </rPr>
          <t xml:space="preserve">
earnings call
</t>
        </r>
      </text>
    </comment>
    <comment ref="S348" authorId="2">
      <text>
        <r>
          <rPr>
            <b/>
            <sz val="9"/>
            <color indexed="81"/>
            <rFont val="Tahoma"/>
            <family val="2"/>
          </rPr>
          <t>Hyde, Owen (Research):</t>
        </r>
        <r>
          <rPr>
            <sz val="9"/>
            <color indexed="81"/>
            <rFont val="Tahoma"/>
            <family val="2"/>
          </rPr>
          <t xml:space="preserve">
Head count in sales and operation increased 28% to 452 employees at the end of September 2013.</t>
        </r>
      </text>
    </comment>
    <comment ref="U348" authorId="2">
      <text>
        <r>
          <rPr>
            <b/>
            <sz val="9"/>
            <color indexed="81"/>
            <rFont val="Tahoma"/>
            <family val="2"/>
          </rPr>
          <t>Hyde, Owen (Research):</t>
        </r>
        <r>
          <rPr>
            <sz val="9"/>
            <color indexed="81"/>
            <rFont val="Tahoma"/>
            <family val="2"/>
          </rPr>
          <t xml:space="preserve">
1Q14: headcount in Sales &amp; Operations increased by 34% year-over-year as we work to capture our market opportunity in our geographies, especially in our mid-market organization.</t>
        </r>
      </text>
    </comment>
    <comment ref="V348" authorId="2">
      <text>
        <r>
          <rPr>
            <b/>
            <sz val="9"/>
            <color indexed="81"/>
            <rFont val="Tahoma"/>
            <family val="2"/>
          </rPr>
          <t>Hyde, Owen (Research):</t>
        </r>
        <r>
          <rPr>
            <sz val="9"/>
            <color indexed="81"/>
            <rFont val="Tahoma"/>
            <family val="2"/>
          </rPr>
          <t xml:space="preserve">
2Q14 call: our headcount in Sales &amp; Operations increased by 60% year-over-year in an effort to capture market opportunity in our geographies, especially in our mid-market organization.</t>
        </r>
      </text>
    </comment>
    <comment ref="Y348" authorId="2">
      <text>
        <r>
          <rPr>
            <b/>
            <sz val="9"/>
            <color indexed="81"/>
            <rFont val="Tahoma"/>
            <family val="2"/>
          </rPr>
          <t>Hyde, Owen (Research):</t>
        </r>
        <r>
          <rPr>
            <sz val="9"/>
            <color indexed="81"/>
            <rFont val="Tahoma"/>
            <family val="2"/>
          </rPr>
          <t xml:space="preserve">
1Q14: As part of that 570 people, you have roughly </t>
        </r>
        <r>
          <rPr>
            <b/>
            <sz val="9"/>
            <color indexed="81"/>
            <rFont val="Tahoma"/>
            <family val="2"/>
          </rPr>
          <t>250 people who are directly involved in sales</t>
        </r>
      </text>
    </comment>
    <comment ref="Y352" authorId="2">
      <text>
        <r>
          <rPr>
            <b/>
            <sz val="9"/>
            <color indexed="81"/>
            <rFont val="Tahoma"/>
            <family val="2"/>
          </rPr>
          <t>Hyde, Owen (Research):</t>
        </r>
        <r>
          <rPr>
            <sz val="9"/>
            <color indexed="81"/>
            <rFont val="Tahoma"/>
            <family val="2"/>
          </rPr>
          <t xml:space="preserve">
1Q14 Call: Our global headcount grew organically by 115 heads since the end of December 2013 and by 46 due to the acquisition of Tedemis, to a total
permanent employees of 971 at the end of March 2014.</t>
        </r>
      </text>
    </comment>
    <comment ref="AT352" authorId="2">
      <text>
        <r>
          <rPr>
            <b/>
            <sz val="9"/>
            <color indexed="81"/>
            <rFont val="Tahoma"/>
            <family val="2"/>
          </rPr>
          <t>Hyde, Owen (Research):</t>
        </r>
        <r>
          <rPr>
            <sz val="9"/>
            <color indexed="81"/>
            <rFont val="Tahoma"/>
            <family val="2"/>
          </rPr>
          <t xml:space="preserve">
2015 Analyst Day, GTM Deck, Slide 4: End of year Count</t>
        </r>
      </text>
    </comment>
    <comment ref="AU352" authorId="2">
      <text>
        <r>
          <rPr>
            <b/>
            <sz val="9"/>
            <color indexed="81"/>
            <rFont val="Tahoma"/>
            <family val="2"/>
          </rPr>
          <t>Hyde, Owen (Research):</t>
        </r>
        <r>
          <rPr>
            <sz val="9"/>
            <color indexed="81"/>
            <rFont val="Tahoma"/>
            <family val="2"/>
          </rPr>
          <t xml:space="preserve">
2015 Analyst Day, GTM Deck, Slide 4: End of year Count</t>
        </r>
      </text>
    </comment>
    <comment ref="AV352" authorId="2">
      <text>
        <r>
          <rPr>
            <b/>
            <sz val="9"/>
            <color indexed="81"/>
            <rFont val="Tahoma"/>
            <family val="2"/>
          </rPr>
          <t>Hyde, Owen (Research):</t>
        </r>
        <r>
          <rPr>
            <sz val="9"/>
            <color indexed="81"/>
            <rFont val="Tahoma"/>
            <family val="2"/>
          </rPr>
          <t xml:space="preserve">
2015 Analyst Day, GTM Deck, Slide 4: End of year Count</t>
        </r>
      </text>
    </comment>
    <comment ref="AW352" authorId="2">
      <text>
        <r>
          <rPr>
            <b/>
            <sz val="9"/>
            <color indexed="81"/>
            <rFont val="Tahoma"/>
            <family val="2"/>
          </rPr>
          <t>Hyde, Owen (Research):</t>
        </r>
        <r>
          <rPr>
            <sz val="9"/>
            <color indexed="81"/>
            <rFont val="Tahoma"/>
            <family val="2"/>
          </rPr>
          <t xml:space="preserve">
2015 Analyst Day, GTM Deck, Slide 4: End of year Count</t>
        </r>
      </text>
    </comment>
    <comment ref="AX352" authorId="2">
      <text>
        <r>
          <rPr>
            <b/>
            <sz val="9"/>
            <color indexed="81"/>
            <rFont val="Tahoma"/>
            <family val="2"/>
          </rPr>
          <t>Hyde, Owen (Research):</t>
        </r>
        <r>
          <rPr>
            <sz val="9"/>
            <color indexed="81"/>
            <rFont val="Tahoma"/>
            <family val="2"/>
          </rPr>
          <t xml:space="preserve">
Annual Average</t>
        </r>
      </text>
    </comment>
  </commentList>
</comments>
</file>

<file path=xl/comments2.xml><?xml version="1.0" encoding="utf-8"?>
<comments xmlns="http://schemas.openxmlformats.org/spreadsheetml/2006/main">
  <authors>
    <author>Hyde, Owen (Research)</author>
    <author>Liu, Kevin (Research)</author>
    <author>Lanterman, Jon (Research)</author>
    <author>Hoffman, Brandon (Research)</author>
    <author>Costantini, Michael (Research)</author>
  </authors>
  <commentList>
    <comment ref="AG12" authorId="0">
      <text>
        <r>
          <rPr>
            <b/>
            <sz val="9"/>
            <color indexed="81"/>
            <rFont val="Tahoma"/>
            <family val="2"/>
          </rPr>
          <t>Hyde, Owen (Research):</t>
        </r>
        <r>
          <rPr>
            <sz val="9"/>
            <color indexed="81"/>
            <rFont val="Tahoma"/>
            <family val="2"/>
          </rPr>
          <t xml:space="preserve">
4Q15 Guide: $153 to 158</t>
        </r>
      </text>
    </comment>
    <comment ref="AH12" authorId="0">
      <text>
        <r>
          <rPr>
            <b/>
            <sz val="9"/>
            <color indexed="81"/>
            <rFont val="Tahoma"/>
            <family val="2"/>
          </rPr>
          <t>Hyde, Owen (Research):</t>
        </r>
        <r>
          <rPr>
            <sz val="9"/>
            <color indexed="81"/>
            <rFont val="Tahoma"/>
            <family val="2"/>
          </rPr>
          <t xml:space="preserve">
1Q16 guide: 158 to 162</t>
        </r>
      </text>
    </comment>
    <comment ref="AI12" authorId="0">
      <text>
        <r>
          <rPr>
            <b/>
            <sz val="9"/>
            <color indexed="81"/>
            <rFont val="Tahoma"/>
            <family val="2"/>
          </rPr>
          <t>Hyde, Owen (Research):</t>
        </r>
        <r>
          <rPr>
            <sz val="9"/>
            <color indexed="81"/>
            <rFont val="Tahoma"/>
            <family val="2"/>
          </rPr>
          <t xml:space="preserve">
3Q16 guide: 170 to 174</t>
        </r>
      </text>
    </comment>
    <comment ref="AJ12" authorId="1">
      <text>
        <r>
          <rPr>
            <b/>
            <sz val="9"/>
            <color indexed="81"/>
            <rFont val="Tahoma"/>
            <family val="2"/>
          </rPr>
          <t>Liu, Kevin (Research):</t>
        </r>
        <r>
          <rPr>
            <sz val="9"/>
            <color indexed="81"/>
            <rFont val="Tahoma"/>
            <family val="2"/>
          </rPr>
          <t xml:space="preserve">
3Q:16 guide: between 207mn-210mn, ex-Hooklogic </t>
        </r>
      </text>
    </comment>
    <comment ref="AK12" authorId="1">
      <text>
        <r>
          <rPr>
            <b/>
            <sz val="9"/>
            <color indexed="81"/>
            <rFont val="Tahoma"/>
            <family val="2"/>
          </rPr>
          <t>Liu, Kevin (Research):</t>
        </r>
        <r>
          <rPr>
            <sz val="9"/>
            <color indexed="81"/>
            <rFont val="Tahoma"/>
            <family val="2"/>
          </rPr>
          <t xml:space="preserve">
200-205mn, 208-213 ex-FX </t>
        </r>
      </text>
    </comment>
    <comment ref="AM12" authorId="2">
      <text>
        <r>
          <rPr>
            <b/>
            <sz val="9"/>
            <color indexed="81"/>
            <rFont val="Tahoma"/>
            <family val="2"/>
          </rPr>
          <t>Lanterman, Jon (Research):</t>
        </r>
        <r>
          <rPr>
            <sz val="9"/>
            <color indexed="81"/>
            <rFont val="Tahoma"/>
            <family val="2"/>
          </rPr>
          <t xml:space="preserve">
2Q17 Guidance: $227-230mn</t>
        </r>
      </text>
    </comment>
    <comment ref="AN12" authorId="3">
      <text>
        <r>
          <rPr>
            <b/>
            <sz val="9"/>
            <color indexed="81"/>
            <rFont val="Tahoma"/>
            <family val="2"/>
          </rPr>
          <t>Hoffman, Brandon (Research):</t>
        </r>
        <r>
          <rPr>
            <sz val="9"/>
            <color indexed="81"/>
            <rFont val="Tahoma"/>
            <family val="2"/>
          </rPr>
          <t xml:space="preserve">
Guide 260-263mn</t>
        </r>
      </text>
    </comment>
    <comment ref="AO12" authorId="3">
      <text>
        <r>
          <rPr>
            <b/>
            <sz val="9"/>
            <color indexed="81"/>
            <rFont val="Tahoma"/>
            <family val="2"/>
          </rPr>
          <t>Hoffman, Brandon (Research):</t>
        </r>
        <r>
          <rPr>
            <sz val="9"/>
            <color indexed="81"/>
            <rFont val="Tahoma"/>
            <family val="2"/>
          </rPr>
          <t xml:space="preserve">
4Q guide: 230-235</t>
        </r>
      </text>
    </comment>
    <comment ref="AR12" authorId="3">
      <text>
        <r>
          <rPr>
            <b/>
            <sz val="9"/>
            <color indexed="81"/>
            <rFont val="Tahoma"/>
            <family val="2"/>
          </rPr>
          <t>Hoffman, Brandon (Research):</t>
        </r>
        <r>
          <rPr>
            <sz val="9"/>
            <color indexed="81"/>
            <rFont val="Tahoma"/>
            <family val="2"/>
          </rPr>
          <t xml:space="preserve">
4Q17: 54-56% rev in 2H18</t>
        </r>
      </text>
    </comment>
    <comment ref="AY12" authorId="0">
      <text>
        <r>
          <rPr>
            <b/>
            <sz val="9"/>
            <color indexed="81"/>
            <rFont val="Tahoma"/>
            <family val="2"/>
          </rPr>
          <t>Hyde, Owen (Research):</t>
        </r>
        <r>
          <rPr>
            <sz val="9"/>
            <color indexed="81"/>
            <rFont val="Tahoma"/>
            <family val="2"/>
          </rPr>
          <t xml:space="preserve">
2Q16 guide: 30% to 35% constant currency 
1Q16 guide: Growth of 30% to 34% at constant currency
4Q15 guide: Growth of 30% and 34% at constant currency.</t>
        </r>
      </text>
    </comment>
    <comment ref="AZ12" authorId="1">
      <text>
        <r>
          <rPr>
            <b/>
            <sz val="9"/>
            <color indexed="81"/>
            <rFont val="Tahoma"/>
            <family val="2"/>
          </rPr>
          <t>Liu, Kevin (Research):</t>
        </r>
        <r>
          <rPr>
            <sz val="9"/>
            <color indexed="81"/>
            <rFont val="Tahoma"/>
            <family val="2"/>
          </rPr>
          <t xml:space="preserve">
3Q: 17 26-27% ex FX
2Q:17 28-31% ex FX
1Q:17 28-31% ex FX
4Q:16 27% - 31% ex-FX </t>
        </r>
      </text>
    </comment>
    <comment ref="BA12" authorId="3">
      <text>
        <r>
          <rPr>
            <b/>
            <sz val="9"/>
            <color indexed="81"/>
            <rFont val="Tahoma"/>
            <family val="2"/>
          </rPr>
          <t>Hoffman, Brandon (Research):</t>
        </r>
        <r>
          <rPr>
            <sz val="9"/>
            <color indexed="81"/>
            <rFont val="Tahoma"/>
            <family val="2"/>
          </rPr>
          <t xml:space="preserve">
4Q guide: 3-8% </t>
        </r>
      </text>
    </comment>
    <comment ref="I27" authorId="0">
      <text>
        <r>
          <rPr>
            <b/>
            <sz val="9"/>
            <color indexed="81"/>
            <rFont val="Tahoma"/>
            <family val="2"/>
          </rPr>
          <t>Hyde, Owen (Research):</t>
        </r>
        <r>
          <rPr>
            <sz val="9"/>
            <color indexed="81"/>
            <rFont val="Tahoma"/>
            <family val="2"/>
          </rPr>
          <t xml:space="preserve">
Acquisition-related deferred price consideration</t>
        </r>
      </text>
    </comment>
    <comment ref="AH28" authorId="0">
      <text>
        <r>
          <rPr>
            <b/>
            <sz val="9"/>
            <color indexed="81"/>
            <rFont val="Tahoma"/>
            <family val="2"/>
          </rPr>
          <t>Hyde, Owen (Research):</t>
        </r>
        <r>
          <rPr>
            <sz val="9"/>
            <color indexed="81"/>
            <rFont val="Tahoma"/>
            <family val="2"/>
          </rPr>
          <t xml:space="preserve">
1Q16 call: 2mn of expenses will shift into 2Q16 from 1Q</t>
        </r>
      </text>
    </comment>
    <comment ref="AG37" authorId="0">
      <text>
        <r>
          <rPr>
            <b/>
            <sz val="9"/>
            <color indexed="81"/>
            <rFont val="Tahoma"/>
            <family val="2"/>
          </rPr>
          <t>Hyde, Owen (Research):</t>
        </r>
        <r>
          <rPr>
            <sz val="9"/>
            <color indexed="81"/>
            <rFont val="Tahoma"/>
            <family val="2"/>
          </rPr>
          <t xml:space="preserve">
4Q15 guide: $36 to $41M</t>
        </r>
      </text>
    </comment>
    <comment ref="AH37" authorId="0">
      <text>
        <r>
          <rPr>
            <b/>
            <sz val="9"/>
            <color indexed="81"/>
            <rFont val="Tahoma"/>
            <family val="2"/>
          </rPr>
          <t>Hyde, Owen (Research):</t>
        </r>
        <r>
          <rPr>
            <sz val="9"/>
            <color indexed="81"/>
            <rFont val="Tahoma"/>
            <family val="2"/>
          </rPr>
          <t xml:space="preserve">
1Q16 guide: 32 to 36</t>
        </r>
      </text>
    </comment>
    <comment ref="AI37" authorId="0">
      <text>
        <r>
          <rPr>
            <b/>
            <sz val="9"/>
            <color indexed="81"/>
            <rFont val="Tahoma"/>
            <family val="2"/>
          </rPr>
          <t>Hyde, Owen (Research):</t>
        </r>
        <r>
          <rPr>
            <sz val="9"/>
            <color indexed="81"/>
            <rFont val="Tahoma"/>
            <family val="2"/>
          </rPr>
          <t xml:space="preserve">
3Q16 guide: 42 to 46</t>
        </r>
      </text>
    </comment>
    <comment ref="AJ37" authorId="1">
      <text>
        <r>
          <rPr>
            <b/>
            <sz val="9"/>
            <color indexed="81"/>
            <rFont val="Tahoma"/>
            <family val="2"/>
          </rPr>
          <t>Liu, Kevin (Research):</t>
        </r>
        <r>
          <rPr>
            <sz val="9"/>
            <color indexed="81"/>
            <rFont val="Tahoma"/>
            <family val="2"/>
          </rPr>
          <t xml:space="preserve">
78mn excuding hooklogic </t>
        </r>
      </text>
    </comment>
    <comment ref="AK37" authorId="1">
      <text>
        <r>
          <rPr>
            <b/>
            <sz val="9"/>
            <color indexed="81"/>
            <rFont val="Tahoma"/>
            <family val="2"/>
          </rPr>
          <t>Liu, Kevin (Research):</t>
        </r>
        <r>
          <rPr>
            <sz val="9"/>
            <color indexed="81"/>
            <rFont val="Tahoma"/>
            <family val="2"/>
          </rPr>
          <t xml:space="preserve">
47mn-52mn 
ex-FX: 51-56mn
</t>
        </r>
      </text>
    </comment>
    <comment ref="AM37" authorId="2">
      <text>
        <r>
          <rPr>
            <b/>
            <sz val="9"/>
            <color indexed="81"/>
            <rFont val="Tahoma"/>
            <family val="2"/>
          </rPr>
          <t>Lanterman, Jon (Research):</t>
        </r>
        <r>
          <rPr>
            <sz val="9"/>
            <color indexed="81"/>
            <rFont val="Tahoma"/>
            <family val="2"/>
          </rPr>
          <t xml:space="preserve">
2Q17 Guidance $69-72mn</t>
        </r>
      </text>
    </comment>
    <comment ref="AN37" authorId="3">
      <text>
        <r>
          <rPr>
            <b/>
            <sz val="9"/>
            <color indexed="81"/>
            <rFont val="Tahoma"/>
            <family val="2"/>
          </rPr>
          <t>Hoffman, Brandon (Research):</t>
        </r>
        <r>
          <rPr>
            <sz val="9"/>
            <color indexed="81"/>
            <rFont val="Tahoma"/>
            <family val="2"/>
          </rPr>
          <t xml:space="preserve">
guide 106-109</t>
        </r>
      </text>
    </comment>
    <comment ref="AO37" authorId="3">
      <text>
        <r>
          <rPr>
            <b/>
            <sz val="9"/>
            <color indexed="81"/>
            <rFont val="Tahoma"/>
            <family val="2"/>
          </rPr>
          <t>Hoffman, Brandon (Research):</t>
        </r>
        <r>
          <rPr>
            <sz val="9"/>
            <color indexed="81"/>
            <rFont val="Tahoma"/>
            <family val="2"/>
          </rPr>
          <t xml:space="preserve">
4Q: 60-65mn</t>
        </r>
      </text>
    </comment>
    <comment ref="AR37" authorId="3">
      <text>
        <r>
          <rPr>
            <b/>
            <sz val="9"/>
            <color indexed="81"/>
            <rFont val="Tahoma"/>
            <family val="2"/>
          </rPr>
          <t>Hoffman, Brandon (Research):</t>
        </r>
        <r>
          <rPr>
            <sz val="9"/>
            <color indexed="81"/>
            <rFont val="Tahoma"/>
            <family val="2"/>
          </rPr>
          <t xml:space="preserve">
4Q17: 65-67% of EBITDA in 2H18</t>
        </r>
      </text>
    </comment>
    <comment ref="AY37" authorId="0">
      <text>
        <r>
          <rPr>
            <b/>
            <sz val="9"/>
            <color indexed="81"/>
            <rFont val="Tahoma"/>
            <family val="2"/>
          </rPr>
          <t xml:space="preserve">Hyde, Owen (Research):
</t>
        </r>
        <r>
          <rPr>
            <sz val="9"/>
            <color indexed="81"/>
            <rFont val="Tahoma"/>
            <family val="2"/>
          </rPr>
          <t xml:space="preserve">2Q16 guide: 60bp to 100bp improvement </t>
        </r>
        <r>
          <rPr>
            <b/>
            <sz val="9"/>
            <color indexed="81"/>
            <rFont val="Tahoma"/>
            <family val="2"/>
          </rPr>
          <t xml:space="preserve">
</t>
        </r>
        <r>
          <rPr>
            <sz val="9"/>
            <color indexed="81"/>
            <rFont val="Tahoma"/>
            <family val="2"/>
          </rPr>
          <t>1Q16 guide: 60 to 100bps
4Q15 guide: 60 to 100bps improvement YoY</t>
        </r>
      </text>
    </comment>
    <comment ref="BA37" authorId="3">
      <text>
        <r>
          <rPr>
            <b/>
            <sz val="9"/>
            <color indexed="81"/>
            <rFont val="Tahoma"/>
            <family val="2"/>
          </rPr>
          <t>Hoffman, Brandon (Research):</t>
        </r>
        <r>
          <rPr>
            <sz val="9"/>
            <color indexed="81"/>
            <rFont val="Tahoma"/>
            <family val="2"/>
          </rPr>
          <t xml:space="preserve">
3Q17 call: 
- Annualized savings of +5mn from shutdown of Predictive Search, redeploying to other projects
- Less incemental R&amp;D and S&amp;M investment from integration of Sponsored Products … ITP not to impact EBITDA Margins</t>
        </r>
      </text>
    </comment>
    <comment ref="AZ38" authorId="3">
      <text>
        <r>
          <rPr>
            <b/>
            <sz val="9"/>
            <color indexed="81"/>
            <rFont val="Tahoma"/>
            <family val="2"/>
          </rPr>
          <t>Hoffman, Brandon (Research):</t>
        </r>
        <r>
          <rPr>
            <sz val="9"/>
            <color indexed="81"/>
            <rFont val="Tahoma"/>
            <family val="2"/>
          </rPr>
          <t xml:space="preserve">
3Q guide: 100-120 bp improvement
2Q guide: 0 to 50 bp improvement</t>
        </r>
      </text>
    </comment>
    <comment ref="BA38" authorId="3">
      <text>
        <r>
          <rPr>
            <b/>
            <sz val="9"/>
            <color indexed="81"/>
            <rFont val="Tahoma"/>
            <family val="2"/>
          </rPr>
          <t>Hoffman, Brandon (Research):</t>
        </r>
        <r>
          <rPr>
            <sz val="9"/>
            <color indexed="81"/>
            <rFont val="Tahoma"/>
            <family val="2"/>
          </rPr>
          <t xml:space="preserve">
4Q: 28-30% margin
Dec 8K/IR Call: would fall </t>
        </r>
        <r>
          <rPr>
            <b/>
            <sz val="9"/>
            <color indexed="81"/>
            <rFont val="Tahoma"/>
            <family val="2"/>
          </rPr>
          <t>at least 500bp</t>
        </r>
        <r>
          <rPr>
            <sz val="9"/>
            <color indexed="81"/>
            <rFont val="Tahoma"/>
            <family val="2"/>
          </rPr>
          <t>, cant get G&amp;A leverage. "This assumes central opex scenario (no aggressive investment, nor save margin)"
3Q17 call: ITP not to impact margins… with margins going up from Search savings and CSP integration</t>
        </r>
      </text>
    </comment>
    <comment ref="BI38" authorId="0">
      <text>
        <r>
          <rPr>
            <b/>
            <sz val="9"/>
            <color indexed="81"/>
            <rFont val="Tahoma"/>
            <family val="2"/>
          </rPr>
          <t>Hyde, Owen (Research):</t>
        </r>
        <r>
          <rPr>
            <sz val="9"/>
            <color indexed="81"/>
            <rFont val="Tahoma"/>
            <family val="2"/>
          </rPr>
          <t xml:space="preserve">
LT: 37.5 - 42.5%</t>
        </r>
      </text>
    </comment>
    <comment ref="AY42" authorId="0">
      <text>
        <r>
          <rPr>
            <b/>
            <sz val="9"/>
            <color indexed="81"/>
            <rFont val="Tahoma"/>
            <family val="2"/>
          </rPr>
          <t>Hyde, Owen (Research):</t>
        </r>
        <r>
          <rPr>
            <sz val="9"/>
            <color indexed="81"/>
            <rFont val="Tahoma"/>
            <family val="2"/>
          </rPr>
          <t xml:space="preserve">
3Q:16 guide: 120-140bp improvement 
2Q16 guide: 60bp to 100bp improvement 
1Q16 guide: 60 to 100bp improvement</t>
        </r>
      </text>
    </comment>
    <comment ref="AZ42" authorId="4">
      <text>
        <r>
          <rPr>
            <b/>
            <sz val="9"/>
            <color indexed="81"/>
            <rFont val="Tahoma"/>
            <family val="2"/>
          </rPr>
          <t>Costantini, Michael (Research):</t>
        </r>
        <r>
          <rPr>
            <sz val="9"/>
            <color indexed="81"/>
            <rFont val="Tahoma"/>
            <family val="2"/>
          </rPr>
          <t xml:space="preserve">
2Q:17 earnings: expect 0-50bp improvement 
1Q:17 earnings: expect 0-50bp improvement 
March 2017:  For FY2017, our Adj. EBITDA margin guidance is 0-50bp margin improvement as a % of RexT (not gross revenue) </t>
        </r>
      </text>
    </comment>
    <comment ref="AM44" authorId="4">
      <text>
        <r>
          <rPr>
            <b/>
            <sz val="9"/>
            <color indexed="81"/>
            <rFont val="Tahoma"/>
            <family val="2"/>
          </rPr>
          <t>Costantini, Michael (Research):</t>
        </r>
        <r>
          <rPr>
            <sz val="9"/>
            <color indexed="81"/>
            <rFont val="Tahoma"/>
            <family val="2"/>
          </rPr>
          <t xml:space="preserve">
March 2017:  Adj. EBIDTA seasonality to be around </t>
        </r>
        <r>
          <rPr>
            <b/>
            <sz val="9"/>
            <color indexed="81"/>
            <rFont val="Tahoma"/>
            <family val="2"/>
          </rPr>
          <t>36% / 64% for H1 / H2,</t>
        </r>
        <r>
          <rPr>
            <sz val="9"/>
            <color indexed="81"/>
            <rFont val="Tahoma"/>
            <family val="2"/>
          </rPr>
          <t xml:space="preserve"> including the “Q2 spike” in opex</t>
        </r>
      </text>
    </comment>
    <comment ref="AN44" authorId="4">
      <text>
        <r>
          <rPr>
            <b/>
            <sz val="9"/>
            <color indexed="81"/>
            <rFont val="Tahoma"/>
            <family val="2"/>
          </rPr>
          <t>Costantini, Michael (Research):</t>
        </r>
        <r>
          <rPr>
            <sz val="9"/>
            <color indexed="81"/>
            <rFont val="Tahoma"/>
            <family val="2"/>
          </rPr>
          <t xml:space="preserve">
March 2017:  Adj. EBIDTA seasonality to be around </t>
        </r>
        <r>
          <rPr>
            <b/>
            <sz val="9"/>
            <color indexed="81"/>
            <rFont val="Tahoma"/>
            <family val="2"/>
          </rPr>
          <t>36% / 64% for H1 / H2,</t>
        </r>
        <r>
          <rPr>
            <sz val="9"/>
            <color indexed="81"/>
            <rFont val="Tahoma"/>
            <family val="2"/>
          </rPr>
          <t xml:space="preserve"> including the “Q2 spike” in opex</t>
        </r>
      </text>
    </comment>
    <comment ref="AL82" authorId="2">
      <text>
        <r>
          <rPr>
            <b/>
            <sz val="9"/>
            <color indexed="81"/>
            <rFont val="Tahoma"/>
            <family val="2"/>
          </rPr>
          <t>Lanterman, Jon (Research):</t>
        </r>
        <r>
          <rPr>
            <sz val="9"/>
            <color indexed="81"/>
            <rFont val="Tahoma"/>
            <family val="2"/>
          </rPr>
          <t xml:space="preserve">
Restructuring</t>
        </r>
      </text>
    </comment>
  </commentList>
</comments>
</file>

<file path=xl/comments3.xml><?xml version="1.0" encoding="utf-8"?>
<comments xmlns="http://schemas.openxmlformats.org/spreadsheetml/2006/main">
  <authors>
    <author>Hyde, Owen (Research)</author>
    <author>Liu, Kevin (Research)</author>
    <author>Hoffman, Brandon (Research)</author>
    <author>Costantini, Michael (Research)</author>
    <author>Nowak, Brian (Research)</author>
  </authors>
  <commentList>
    <comment ref="AC8" authorId="0">
      <text>
        <r>
          <rPr>
            <b/>
            <sz val="9"/>
            <color indexed="81"/>
            <rFont val="Tahoma"/>
            <family val="2"/>
          </rPr>
          <t>Hyde, Owen (Research):</t>
        </r>
        <r>
          <rPr>
            <sz val="9"/>
            <color indexed="81"/>
            <rFont val="Tahoma"/>
            <family val="2"/>
          </rPr>
          <t xml:space="preserve">
10Q: Largest client (Booking) is 2.1% of consolidated rev</t>
        </r>
      </text>
    </comment>
    <comment ref="AG8" authorId="0">
      <text>
        <r>
          <rPr>
            <b/>
            <sz val="9"/>
            <color indexed="81"/>
            <rFont val="Tahoma"/>
            <family val="2"/>
          </rPr>
          <t>Hyde, Owen (Research):</t>
        </r>
        <r>
          <rPr>
            <sz val="9"/>
            <color indexed="81"/>
            <rFont val="Tahoma"/>
            <family val="2"/>
          </rPr>
          <t xml:space="preserve">
10Q: Largest client (Booking) is 2% of consolidated rev</t>
        </r>
      </text>
    </comment>
    <comment ref="AV8" authorId="0">
      <text>
        <r>
          <rPr>
            <b/>
            <sz val="9"/>
            <color indexed="81"/>
            <rFont val="Tahoma"/>
            <family val="2"/>
          </rPr>
          <t>Hyde, Owen (Research):</t>
        </r>
        <r>
          <rPr>
            <sz val="9"/>
            <color indexed="81"/>
            <rFont val="Tahoma"/>
            <family val="2"/>
          </rPr>
          <t xml:space="preserve">
10-k: In 2013, 2014, and 2015, our largest client (Booking) represented 5.1%, 2.9% and 1.9% respectively, of our consolidated revenue.</t>
        </r>
      </text>
    </comment>
    <comment ref="AW8" authorId="0">
      <text>
        <r>
          <rPr>
            <b/>
            <sz val="9"/>
            <color indexed="81"/>
            <rFont val="Tahoma"/>
            <family val="2"/>
          </rPr>
          <t>Hyde, Owen (Research):</t>
        </r>
        <r>
          <rPr>
            <sz val="9"/>
            <color indexed="81"/>
            <rFont val="Tahoma"/>
            <family val="2"/>
          </rPr>
          <t xml:space="preserve">
10-k: In 2013, 2014, and 2015, our largest client (Booking) represented 5.1%, 2.9% and 1.9% respectively, of our consolidated revenue.</t>
        </r>
      </text>
    </comment>
    <comment ref="AX8" authorId="0">
      <text>
        <r>
          <rPr>
            <b/>
            <sz val="9"/>
            <color indexed="81"/>
            <rFont val="Tahoma"/>
            <family val="2"/>
          </rPr>
          <t>Hyde, Owen (Research):</t>
        </r>
        <r>
          <rPr>
            <sz val="9"/>
            <color indexed="81"/>
            <rFont val="Tahoma"/>
            <family val="2"/>
          </rPr>
          <t xml:space="preserve">
10-k: In 2013, 2014, and 2015, our largest client (Booking) represented 5.1%, 2.9% and 1.9% respectively, of our consolidated revenue.</t>
        </r>
      </text>
    </comment>
    <comment ref="AG19" authorId="0">
      <text>
        <r>
          <rPr>
            <b/>
            <sz val="9"/>
            <color indexed="81"/>
            <rFont val="Tahoma"/>
            <family val="2"/>
          </rPr>
          <t>Hyde, Owen (Research):</t>
        </r>
        <r>
          <rPr>
            <sz val="9"/>
            <color indexed="81"/>
            <rFont val="Tahoma"/>
            <family val="2"/>
          </rPr>
          <t xml:space="preserve">
4Q15 guide: $153 and $158</t>
        </r>
      </text>
    </comment>
    <comment ref="AH19" authorId="0">
      <text>
        <r>
          <rPr>
            <b/>
            <sz val="9"/>
            <color indexed="81"/>
            <rFont val="Tahoma"/>
            <family val="2"/>
          </rPr>
          <t>Hyde, Owen (Research):</t>
        </r>
        <r>
          <rPr>
            <sz val="9"/>
            <color indexed="81"/>
            <rFont val="Tahoma"/>
            <family val="2"/>
          </rPr>
          <t xml:space="preserve">
1Q16 guide: 158 to 162</t>
        </r>
      </text>
    </comment>
    <comment ref="AI19" authorId="0">
      <text>
        <r>
          <rPr>
            <b/>
            <sz val="9"/>
            <color indexed="81"/>
            <rFont val="Tahoma"/>
            <family val="2"/>
          </rPr>
          <t>Hyde, Owen (Research):</t>
        </r>
        <r>
          <rPr>
            <sz val="9"/>
            <color indexed="81"/>
            <rFont val="Tahoma"/>
            <family val="2"/>
          </rPr>
          <t xml:space="preserve">
1Q16 guide: 158 to 162</t>
        </r>
      </text>
    </comment>
    <comment ref="AJ19" authorId="1">
      <text>
        <r>
          <rPr>
            <b/>
            <sz val="9"/>
            <color indexed="81"/>
            <rFont val="Tahoma"/>
            <family val="2"/>
          </rPr>
          <t>Liu, Kevin (Research):</t>
        </r>
        <r>
          <rPr>
            <sz val="9"/>
            <color indexed="81"/>
            <rFont val="Tahoma"/>
            <family val="2"/>
          </rPr>
          <t xml:space="preserve">
3Q:16 guide: between 207-210mn </t>
        </r>
      </text>
    </comment>
    <comment ref="AK19" authorId="1">
      <text>
        <r>
          <rPr>
            <b/>
            <sz val="9"/>
            <color indexed="81"/>
            <rFont val="Tahoma"/>
            <family val="2"/>
          </rPr>
          <t>Liu, Kevin (Research):</t>
        </r>
        <r>
          <rPr>
            <sz val="9"/>
            <color indexed="81"/>
            <rFont val="Tahoma"/>
            <family val="2"/>
          </rPr>
          <t xml:space="preserve">
200-205mn, 
208-213 ex-FX </t>
        </r>
      </text>
    </comment>
    <comment ref="AM19" authorId="2">
      <text>
        <r>
          <rPr>
            <b/>
            <sz val="9"/>
            <color indexed="81"/>
            <rFont val="Tahoma"/>
            <family val="2"/>
          </rPr>
          <t>Hoffman, Brandon (Research):</t>
        </r>
        <r>
          <rPr>
            <sz val="9"/>
            <color indexed="81"/>
            <rFont val="Tahoma"/>
            <family val="2"/>
          </rPr>
          <t xml:space="preserve">
3Q17: 227-230mn
ITP had impact of less than $1mn in 3Q</t>
        </r>
      </text>
    </comment>
    <comment ref="AN19" authorId="2">
      <text>
        <r>
          <rPr>
            <b/>
            <sz val="9"/>
            <color indexed="81"/>
            <rFont val="Tahoma"/>
            <family val="2"/>
          </rPr>
          <t>Hoffman, Brandon (Research):</t>
        </r>
        <r>
          <rPr>
            <sz val="9"/>
            <color indexed="81"/>
            <rFont val="Tahoma"/>
            <family val="2"/>
          </rPr>
          <t xml:space="preserve">
3Q guide 260-263mn
ITP impact of 8-10%</t>
        </r>
      </text>
    </comment>
    <comment ref="AO19" authorId="2">
      <text>
        <r>
          <rPr>
            <b/>
            <sz val="9"/>
            <color indexed="81"/>
            <rFont val="Tahoma"/>
            <family val="2"/>
          </rPr>
          <t>Hoffman, Brandon (Research):</t>
        </r>
        <r>
          <rPr>
            <sz val="9"/>
            <color indexed="81"/>
            <rFont val="Tahoma"/>
            <family val="2"/>
          </rPr>
          <t xml:space="preserve">
4Q guide: 230-235</t>
        </r>
      </text>
    </comment>
    <comment ref="BA19" authorId="2">
      <text>
        <r>
          <rPr>
            <b/>
            <sz val="9"/>
            <color indexed="81"/>
            <rFont val="Tahoma"/>
            <family val="2"/>
          </rPr>
          <t>Hoffman, Brandon (Research):</t>
        </r>
        <r>
          <rPr>
            <sz val="9"/>
            <color indexed="81"/>
            <rFont val="Tahoma"/>
            <family val="2"/>
          </rPr>
          <t xml:space="preserve">
4Q17 guide: 3-8% ex FX growth 
Dec 8K/IR Call: </t>
        </r>
        <r>
          <rPr>
            <b/>
            <sz val="9"/>
            <color indexed="81"/>
            <rFont val="Tahoma"/>
            <family val="2"/>
          </rPr>
          <t>worst case lose 22%</t>
        </r>
        <r>
          <rPr>
            <sz val="9"/>
            <color indexed="81"/>
            <rFont val="Tahoma"/>
            <family val="2"/>
          </rPr>
          <t xml:space="preserve"> of pre-ITP revenue (i.e. all Safari generated revenue)
Would see slight negative growth next year
Ex-ITP would grow low 20s% (CSP is in base)
3Q17 call:
</t>
        </r>
        <r>
          <rPr>
            <b/>
            <sz val="9"/>
            <color indexed="81"/>
            <rFont val="Tahoma"/>
            <family val="2"/>
          </rPr>
          <t xml:space="preserve">ITP impact of 9-13% 
</t>
        </r>
        <r>
          <rPr>
            <sz val="9"/>
            <color indexed="81"/>
            <rFont val="Tahoma"/>
            <family val="2"/>
          </rPr>
          <t xml:space="preserve">(assumes 90% users upgrade to iOS11 and current ability to mitigate 50% improves throughout year)
Revenue at risk is 17% in 4Q, goes up to 22-23% at risk in 2018
</t>
        </r>
      </text>
    </comment>
    <comment ref="AK20" authorId="1">
      <text>
        <r>
          <rPr>
            <b/>
            <sz val="9"/>
            <color indexed="81"/>
            <rFont val="Tahoma"/>
            <family val="2"/>
          </rPr>
          <t>Liu, Kevin (Research):</t>
        </r>
        <r>
          <rPr>
            <sz val="9"/>
            <color indexed="81"/>
            <rFont val="Tahoma"/>
            <family val="2"/>
          </rPr>
          <t xml:space="preserve">
180bp negative impact from FX </t>
        </r>
      </text>
    </comment>
    <comment ref="AY20" authorId="0">
      <text>
        <r>
          <rPr>
            <b/>
            <sz val="9"/>
            <color indexed="81"/>
            <rFont val="Tahoma"/>
            <family val="2"/>
          </rPr>
          <t>Hyde, Owen (Research):</t>
        </r>
        <r>
          <rPr>
            <sz val="9"/>
            <color indexed="81"/>
            <rFont val="Tahoma"/>
            <family val="2"/>
          </rPr>
          <t xml:space="preserve">
2Q16: Expecting neg FX impact to growth of 115bp in 2016</t>
        </r>
      </text>
    </comment>
    <comment ref="BA20" authorId="2">
      <text>
        <r>
          <rPr>
            <b/>
            <sz val="9"/>
            <color indexed="81"/>
            <rFont val="Tahoma"/>
            <family val="2"/>
          </rPr>
          <t>Hoffman, Brandon (Research):</t>
        </r>
        <r>
          <rPr>
            <sz val="9"/>
            <color indexed="81"/>
            <rFont val="Tahoma"/>
            <family val="2"/>
          </rPr>
          <t xml:space="preserve">
Worst case scenario: slightly negative (-LSD to MSD)</t>
        </r>
      </text>
    </comment>
    <comment ref="AJ21" authorId="1">
      <text>
        <r>
          <rPr>
            <b/>
            <sz val="9"/>
            <color indexed="81"/>
            <rFont val="Tahoma"/>
            <family val="2"/>
          </rPr>
          <t>Liu, Kevin (Research):</t>
        </r>
        <r>
          <rPr>
            <sz val="9"/>
            <color indexed="81"/>
            <rFont val="Tahoma"/>
            <family val="2"/>
          </rPr>
          <t xml:space="preserve">
160bp positive impact </t>
        </r>
      </text>
    </comment>
    <comment ref="AK21" authorId="1">
      <text>
        <r>
          <rPr>
            <b/>
            <sz val="9"/>
            <color indexed="81"/>
            <rFont val="Tahoma"/>
            <family val="2"/>
          </rPr>
          <t>Liu, Kevin (Research):</t>
        </r>
        <r>
          <rPr>
            <sz val="9"/>
            <color indexed="81"/>
            <rFont val="Tahoma"/>
            <family val="2"/>
          </rPr>
          <t xml:space="preserve">
25-28% </t>
        </r>
      </text>
    </comment>
    <comment ref="AY21" authorId="0">
      <text>
        <r>
          <rPr>
            <b/>
            <sz val="9"/>
            <color indexed="81"/>
            <rFont val="Tahoma"/>
            <family val="2"/>
          </rPr>
          <t xml:space="preserve">Hyde, Owen (Research):
</t>
        </r>
        <r>
          <rPr>
            <sz val="9"/>
            <color indexed="81"/>
            <rFont val="Tahoma"/>
            <family val="2"/>
          </rPr>
          <t xml:space="preserve">3Q16 guide: 32-34% constant currency </t>
        </r>
        <r>
          <rPr>
            <b/>
            <sz val="9"/>
            <color indexed="81"/>
            <rFont val="Tahoma"/>
            <family val="2"/>
          </rPr>
          <t xml:space="preserve">
</t>
        </r>
        <r>
          <rPr>
            <sz val="9"/>
            <color indexed="81"/>
            <rFont val="Tahoma"/>
            <family val="2"/>
          </rPr>
          <t>2Q16 guide: 30% to 34% constant currency</t>
        </r>
        <r>
          <rPr>
            <b/>
            <sz val="9"/>
            <color indexed="81"/>
            <rFont val="Tahoma"/>
            <family val="2"/>
          </rPr>
          <t xml:space="preserve">
</t>
        </r>
        <r>
          <rPr>
            <sz val="9"/>
            <color indexed="81"/>
            <rFont val="Tahoma"/>
            <family val="2"/>
          </rPr>
          <t>1Q16 guide: 30 to 34% constant currency
4Q15: 30% to 34% Constant Currency</t>
        </r>
      </text>
    </comment>
    <comment ref="AZ21" authorId="1">
      <text>
        <r>
          <rPr>
            <b/>
            <sz val="9"/>
            <color indexed="81"/>
            <rFont val="Tahoma"/>
            <family val="2"/>
          </rPr>
          <t>Liu, Kevin (Research):</t>
        </r>
        <r>
          <rPr>
            <sz val="9"/>
            <color indexed="81"/>
            <rFont val="Tahoma"/>
            <family val="2"/>
          </rPr>
          <t xml:space="preserve">
3Q guide 26-27%
2Q guide 28-31% ex FX
1Q:17 28-31% ex FX
4Q:16 27% - 31% ex-FX </t>
        </r>
      </text>
    </comment>
    <comment ref="BA21" authorId="2">
      <text>
        <r>
          <rPr>
            <b/>
            <sz val="9"/>
            <color indexed="81"/>
            <rFont val="Tahoma"/>
            <family val="2"/>
          </rPr>
          <t>Hoffman, Brandon (Research):</t>
        </r>
        <r>
          <rPr>
            <sz val="9"/>
            <color indexed="81"/>
            <rFont val="Tahoma"/>
            <family val="2"/>
          </rPr>
          <t xml:space="preserve">
4Q: 3-8% </t>
        </r>
      </text>
    </comment>
    <comment ref="AK22" authorId="3">
      <text>
        <r>
          <rPr>
            <b/>
            <sz val="9"/>
            <color indexed="81"/>
            <rFont val="Tahoma"/>
            <family val="2"/>
          </rPr>
          <t>Costantini, Michael (Research):</t>
        </r>
        <r>
          <rPr>
            <sz val="9"/>
            <color indexed="81"/>
            <rFont val="Tahoma"/>
            <family val="2"/>
          </rPr>
          <t xml:space="preserve">
March 2017:  In terms of RexT seasonality in 2017, we indicated that Q4 should be more heavily weighted this year (given Sponsored Products’ particularly strong Q4 (which represented 44% of 2016 RexT) and the fact that we’re increasingly exposed to the US on our core business and marginally on search). As a result, </t>
        </r>
        <r>
          <rPr>
            <b/>
            <sz val="9"/>
            <color indexed="81"/>
            <rFont val="Tahoma"/>
            <family val="2"/>
          </rPr>
          <t xml:space="preserve">we expect H1 / H2 seasonality to be roughly 44% / 56%  </t>
        </r>
      </text>
    </comment>
    <comment ref="AH28" authorId="0">
      <text>
        <r>
          <rPr>
            <b/>
            <sz val="9"/>
            <color indexed="81"/>
            <rFont val="Tahoma"/>
            <family val="2"/>
          </rPr>
          <t>Hyde, Owen (Research):</t>
        </r>
        <r>
          <rPr>
            <sz val="9"/>
            <color indexed="81"/>
            <rFont val="Tahoma"/>
            <family val="2"/>
          </rPr>
          <t xml:space="preserve">
2Q16 call</t>
        </r>
      </text>
    </comment>
    <comment ref="AW28" authorId="0">
      <text>
        <r>
          <rPr>
            <b/>
            <sz val="9"/>
            <color indexed="81"/>
            <rFont val="Tahoma"/>
            <family val="2"/>
          </rPr>
          <t>Hyde, Owen (Research):</t>
        </r>
        <r>
          <rPr>
            <sz val="9"/>
            <color indexed="81"/>
            <rFont val="Tahoma"/>
            <family val="2"/>
          </rPr>
          <t xml:space="preserve">
This reflects 4Q14, didn’t say full year</t>
        </r>
      </text>
    </comment>
    <comment ref="AX28" authorId="0">
      <text>
        <r>
          <rPr>
            <b/>
            <sz val="9"/>
            <color indexed="81"/>
            <rFont val="Tahoma"/>
            <family val="2"/>
          </rPr>
          <t>Hyde, Owen (Research):</t>
        </r>
        <r>
          <rPr>
            <sz val="9"/>
            <color indexed="81"/>
            <rFont val="Tahoma"/>
            <family val="2"/>
          </rPr>
          <t xml:space="preserve">
10-K</t>
        </r>
      </text>
    </comment>
    <comment ref="I46" authorId="0">
      <text>
        <r>
          <rPr>
            <b/>
            <sz val="9"/>
            <color indexed="81"/>
            <rFont val="Tahoma"/>
            <family val="2"/>
          </rPr>
          <t>Hyde, Owen (Research):</t>
        </r>
        <r>
          <rPr>
            <sz val="9"/>
            <color indexed="81"/>
            <rFont val="Tahoma"/>
            <family val="2"/>
          </rPr>
          <t xml:space="preserve">
revenue recognized during such period from clients that contributed to revenue recognized in the prior twelve-month period divided by (2) total revenue recognized in such prior twelve-month period.</t>
        </r>
      </text>
    </comment>
    <comment ref="AV46" authorId="0">
      <text>
        <r>
          <rPr>
            <b/>
            <sz val="9"/>
            <color indexed="81"/>
            <rFont val="Tahoma"/>
            <family val="2"/>
          </rPr>
          <t>Hyde, Owen (Research):</t>
        </r>
        <r>
          <rPr>
            <sz val="9"/>
            <color indexed="81"/>
            <rFont val="Tahoma"/>
            <family val="2"/>
          </rPr>
          <t xml:space="preserve">
Our revenue retention rate was 135%, 147% and 138% for the years ended December 31, 2013, 2014 and 2015, respectively.</t>
        </r>
      </text>
    </comment>
    <comment ref="AW46" authorId="0">
      <text>
        <r>
          <rPr>
            <b/>
            <sz val="9"/>
            <color indexed="81"/>
            <rFont val="Tahoma"/>
            <family val="2"/>
          </rPr>
          <t>Hyde, Owen (Research):</t>
        </r>
        <r>
          <rPr>
            <sz val="9"/>
            <color indexed="81"/>
            <rFont val="Tahoma"/>
            <family val="2"/>
          </rPr>
          <t xml:space="preserve">
Our revenue retention rate was 135%, 147% and 138% for the years ended December 31, 2013, 2014 and 2015, respectively.</t>
        </r>
      </text>
    </comment>
    <comment ref="AX46" authorId="0">
      <text>
        <r>
          <rPr>
            <b/>
            <sz val="9"/>
            <color indexed="81"/>
            <rFont val="Tahoma"/>
            <family val="2"/>
          </rPr>
          <t>Hyde, Owen (Research):</t>
        </r>
        <r>
          <rPr>
            <sz val="9"/>
            <color indexed="81"/>
            <rFont val="Tahoma"/>
            <family val="2"/>
          </rPr>
          <t xml:space="preserve">
10-K
Our revenue retention rate was 135%, 147% and 138% for the years ended December 31, 2013, 2014 and 2015, respectively.</t>
        </r>
      </text>
    </comment>
    <comment ref="AG48" authorId="0">
      <text>
        <r>
          <rPr>
            <b/>
            <sz val="9"/>
            <color indexed="81"/>
            <rFont val="Tahoma"/>
            <family val="2"/>
          </rPr>
          <t>Hyde, Owen (Research):</t>
        </r>
        <r>
          <rPr>
            <sz val="9"/>
            <color indexed="81"/>
            <rFont val="Tahoma"/>
            <family val="2"/>
          </rPr>
          <t xml:space="preserve">
1Q16 call
</t>
        </r>
        <r>
          <rPr>
            <b/>
            <sz val="9"/>
            <color indexed="81"/>
            <rFont val="Tahoma"/>
            <family val="2"/>
          </rPr>
          <t>NDR Meetings</t>
        </r>
        <r>
          <rPr>
            <sz val="9"/>
            <color indexed="81"/>
            <rFont val="Tahoma"/>
            <family val="2"/>
          </rPr>
          <t xml:space="preserve">: 10% to 15% lift in spend once they rollout FB DPAs </t>
        </r>
      </text>
    </comment>
    <comment ref="AH48" authorId="0">
      <text>
        <r>
          <rPr>
            <b/>
            <sz val="9"/>
            <color indexed="81"/>
            <rFont val="Tahoma"/>
            <family val="2"/>
          </rPr>
          <t>Hyde, Owen (Research):</t>
        </r>
        <r>
          <rPr>
            <sz val="9"/>
            <color indexed="81"/>
            <rFont val="Tahoma"/>
            <family val="2"/>
          </rPr>
          <t xml:space="preserve">
3Q16 call</t>
        </r>
      </text>
    </comment>
    <comment ref="AE56" authorId="0">
      <text>
        <r>
          <rPr>
            <b/>
            <sz val="9"/>
            <color indexed="81"/>
            <rFont val="Tahoma"/>
            <family val="2"/>
          </rPr>
          <t>Hyde, Owen (Research):</t>
        </r>
        <r>
          <rPr>
            <sz val="9"/>
            <color indexed="81"/>
            <rFont val="Tahoma"/>
            <family val="2"/>
          </rPr>
          <t xml:space="preserve">
8/11/15 Pacific Crest Conf: "Facebook has been a greater driver for us in the past, on the desktop. We drove – at some point it represented 12% of our revenue, now it's 10% of the revenue on native."</t>
        </r>
      </text>
    </comment>
    <comment ref="AG56" authorId="0">
      <text>
        <r>
          <rPr>
            <b/>
            <sz val="9"/>
            <color indexed="81"/>
            <rFont val="Tahoma"/>
            <family val="2"/>
          </rPr>
          <t>Hyde, Owen (Research):</t>
        </r>
        <r>
          <rPr>
            <sz val="9"/>
            <color indexed="81"/>
            <rFont val="Tahoma"/>
            <family val="2"/>
          </rPr>
          <t xml:space="preserve">
3/1/16 Pacific Crest Conf: Today, we do about 10% of what we do on Facebook. </t>
        </r>
      </text>
    </comment>
    <comment ref="U65" authorId="0">
      <text>
        <r>
          <rPr>
            <b/>
            <sz val="9"/>
            <color indexed="81"/>
            <rFont val="Tahoma"/>
            <family val="2"/>
          </rPr>
          <t>Hyde, Owen (Research):</t>
        </r>
        <r>
          <rPr>
            <sz val="9"/>
            <color indexed="81"/>
            <rFont val="Tahoma"/>
            <family val="2"/>
          </rPr>
          <t xml:space="preserve">
MSe</t>
        </r>
      </text>
    </comment>
    <comment ref="V65" authorId="0">
      <text>
        <r>
          <rPr>
            <b/>
            <sz val="9"/>
            <color indexed="81"/>
            <rFont val="Tahoma"/>
            <family val="2"/>
          </rPr>
          <t>Hyde, Owen (Research):</t>
        </r>
        <r>
          <rPr>
            <sz val="9"/>
            <color indexed="81"/>
            <rFont val="Tahoma"/>
            <family val="2"/>
          </rPr>
          <t xml:space="preserve">
MSe</t>
        </r>
      </text>
    </comment>
    <comment ref="W65" authorId="0">
      <text>
        <r>
          <rPr>
            <b/>
            <sz val="9"/>
            <color indexed="81"/>
            <rFont val="Tahoma"/>
            <family val="2"/>
          </rPr>
          <t>Hyde, Owen (Research):</t>
        </r>
        <r>
          <rPr>
            <sz val="9"/>
            <color indexed="81"/>
            <rFont val="Tahoma"/>
            <family val="2"/>
          </rPr>
          <t xml:space="preserve">
Actual</t>
        </r>
      </text>
    </comment>
    <comment ref="Y65" authorId="0">
      <text>
        <r>
          <rPr>
            <b/>
            <sz val="9"/>
            <color indexed="81"/>
            <rFont val="Tahoma"/>
            <family val="2"/>
          </rPr>
          <t>Hyde, Owen (Research):</t>
        </r>
        <r>
          <rPr>
            <sz val="9"/>
            <color indexed="81"/>
            <rFont val="Tahoma"/>
            <family val="2"/>
          </rPr>
          <t xml:space="preserve">
As part of that 570 people, you have roughly 250 people who are directly involved in sales.</t>
        </r>
      </text>
    </comment>
    <comment ref="U66" authorId="0">
      <text>
        <r>
          <rPr>
            <b/>
            <sz val="9"/>
            <color indexed="81"/>
            <rFont val="Tahoma"/>
            <family val="2"/>
          </rPr>
          <t>Hyde, Owen (Research):</t>
        </r>
        <r>
          <rPr>
            <sz val="9"/>
            <color indexed="81"/>
            <rFont val="Tahoma"/>
            <family val="2"/>
          </rPr>
          <t xml:space="preserve">
MSe</t>
        </r>
      </text>
    </comment>
    <comment ref="V66" authorId="0">
      <text>
        <r>
          <rPr>
            <b/>
            <sz val="9"/>
            <color indexed="81"/>
            <rFont val="Tahoma"/>
            <family val="2"/>
          </rPr>
          <t>Hyde, Owen (Research):</t>
        </r>
        <r>
          <rPr>
            <sz val="9"/>
            <color indexed="81"/>
            <rFont val="Tahoma"/>
            <family val="2"/>
          </rPr>
          <t xml:space="preserve">
MSe</t>
        </r>
      </text>
    </comment>
    <comment ref="W66" authorId="0">
      <text>
        <r>
          <rPr>
            <b/>
            <sz val="9"/>
            <color indexed="81"/>
            <rFont val="Tahoma"/>
            <family val="2"/>
          </rPr>
          <t>Hyde, Owen (Research):</t>
        </r>
        <r>
          <rPr>
            <sz val="9"/>
            <color indexed="81"/>
            <rFont val="Tahoma"/>
            <family val="2"/>
          </rPr>
          <t xml:space="preserve">
Mse</t>
        </r>
      </text>
    </comment>
    <comment ref="I72" authorId="0">
      <text>
        <r>
          <rPr>
            <b/>
            <sz val="9"/>
            <color indexed="81"/>
            <rFont val="Tahoma"/>
            <family val="2"/>
          </rPr>
          <t>Hyde, Owen (Research):</t>
        </r>
        <r>
          <rPr>
            <sz val="9"/>
            <color indexed="81"/>
            <rFont val="Tahoma"/>
            <family val="2"/>
          </rPr>
          <t xml:space="preserve">
MSe
</t>
        </r>
      </text>
    </comment>
    <comment ref="AW90" authorId="0">
      <text>
        <r>
          <rPr>
            <b/>
            <sz val="9"/>
            <color indexed="81"/>
            <rFont val="Tahoma"/>
            <family val="2"/>
          </rPr>
          <t>Hyde, Owen (Research):</t>
        </r>
        <r>
          <rPr>
            <sz val="9"/>
            <color indexed="81"/>
            <rFont val="Tahoma"/>
            <family val="2"/>
          </rPr>
          <t xml:space="preserve">
According to 10-k
Not the the Q's do not add to the annual impact</t>
        </r>
      </text>
    </comment>
    <comment ref="AX90" authorId="0">
      <text>
        <r>
          <rPr>
            <b/>
            <sz val="9"/>
            <color indexed="81"/>
            <rFont val="Tahoma"/>
            <family val="2"/>
          </rPr>
          <t>Hyde, Owen (Research):</t>
        </r>
        <r>
          <rPr>
            <sz val="9"/>
            <color indexed="81"/>
            <rFont val="Tahoma"/>
            <family val="2"/>
          </rPr>
          <t xml:space="preserve">
According to 10-k
Not the the Q's do not add to the annual impact</t>
        </r>
      </text>
    </comment>
    <comment ref="AW97" authorId="0">
      <text>
        <r>
          <rPr>
            <b/>
            <sz val="9"/>
            <color indexed="81"/>
            <rFont val="Tahoma"/>
            <family val="2"/>
          </rPr>
          <t>Hyde, Owen (Research):</t>
        </r>
        <r>
          <rPr>
            <sz val="9"/>
            <color indexed="81"/>
            <rFont val="Tahoma"/>
            <family val="2"/>
          </rPr>
          <t xml:space="preserve">
According to 10-k
Not the the Q's do not add to the annual impact</t>
        </r>
      </text>
    </comment>
    <comment ref="AX97" authorId="0">
      <text>
        <r>
          <rPr>
            <b/>
            <sz val="9"/>
            <color indexed="81"/>
            <rFont val="Tahoma"/>
            <family val="2"/>
          </rPr>
          <t>Hyde, Owen (Research):</t>
        </r>
        <r>
          <rPr>
            <sz val="9"/>
            <color indexed="81"/>
            <rFont val="Tahoma"/>
            <family val="2"/>
          </rPr>
          <t xml:space="preserve">
According to 10-k
Not the the Q's do not add to the annual impact</t>
        </r>
      </text>
    </comment>
    <comment ref="AJ110" authorId="4">
      <text>
        <r>
          <rPr>
            <b/>
            <sz val="9"/>
            <color indexed="81"/>
            <rFont val="Tahoma"/>
            <family val="2"/>
          </rPr>
          <t>Nowak, Brian (Research):</t>
        </r>
        <r>
          <rPr>
            <sz val="9"/>
            <color indexed="81"/>
            <rFont val="Tahoma"/>
            <family val="2"/>
          </rPr>
          <t xml:space="preserve">
2Q call back…safe to assume it continues to decel</t>
        </r>
      </text>
    </comment>
    <comment ref="AC121" authorId="0">
      <text>
        <r>
          <rPr>
            <b/>
            <sz val="9"/>
            <color indexed="81"/>
            <rFont val="Tahoma"/>
            <family val="2"/>
          </rPr>
          <t>Hyde, Owen (Research):</t>
        </r>
        <r>
          <rPr>
            <sz val="9"/>
            <color indexed="81"/>
            <rFont val="Tahoma"/>
            <family val="2"/>
          </rPr>
          <t xml:space="preserve">
10-Q</t>
        </r>
      </text>
    </comment>
    <comment ref="AD121" authorId="0">
      <text>
        <r>
          <rPr>
            <b/>
            <sz val="9"/>
            <color indexed="81"/>
            <rFont val="Tahoma"/>
            <family val="2"/>
          </rPr>
          <t>Hyde, Owen (Research):</t>
        </r>
        <r>
          <rPr>
            <sz val="9"/>
            <color indexed="81"/>
            <rFont val="Tahoma"/>
            <family val="2"/>
          </rPr>
          <t xml:space="preserve">
10-Q</t>
        </r>
      </text>
    </comment>
    <comment ref="AG121" authorId="0">
      <text>
        <r>
          <rPr>
            <b/>
            <sz val="9"/>
            <color indexed="81"/>
            <rFont val="Tahoma"/>
            <family val="2"/>
          </rPr>
          <t>Hyde, Owen (Research):</t>
        </r>
        <r>
          <rPr>
            <sz val="9"/>
            <color indexed="81"/>
            <rFont val="Tahoma"/>
            <family val="2"/>
          </rPr>
          <t xml:space="preserve">
10-Q</t>
        </r>
      </text>
    </comment>
    <comment ref="AH121" authorId="0">
      <text>
        <r>
          <rPr>
            <b/>
            <sz val="9"/>
            <color indexed="81"/>
            <rFont val="Tahoma"/>
            <family val="2"/>
          </rPr>
          <t>Hyde, Owen (Research):</t>
        </r>
        <r>
          <rPr>
            <sz val="9"/>
            <color indexed="81"/>
            <rFont val="Tahoma"/>
            <family val="2"/>
          </rPr>
          <t xml:space="preserve">
10-Q</t>
        </r>
      </text>
    </comment>
    <comment ref="AK121" authorId="0">
      <text>
        <r>
          <rPr>
            <b/>
            <sz val="9"/>
            <color indexed="81"/>
            <rFont val="Tahoma"/>
            <family val="2"/>
          </rPr>
          <t>Hoffman, Brandon 
(Research):</t>
        </r>
        <r>
          <rPr>
            <sz val="9"/>
            <color indexed="81"/>
            <rFont val="Tahoma"/>
            <family val="2"/>
          </rPr>
          <t xml:space="preserve">
10-Q</t>
        </r>
      </text>
    </comment>
    <comment ref="AW121" authorId="0">
      <text>
        <r>
          <rPr>
            <b/>
            <sz val="9"/>
            <color indexed="81"/>
            <rFont val="Tahoma"/>
            <family val="2"/>
          </rPr>
          <t>Hyde, Owen (Research):</t>
        </r>
        <r>
          <rPr>
            <sz val="9"/>
            <color indexed="81"/>
            <rFont val="Tahoma"/>
            <family val="2"/>
          </rPr>
          <t xml:space="preserve">
10-k</t>
        </r>
      </text>
    </comment>
    <comment ref="AX121" authorId="0">
      <text>
        <r>
          <rPr>
            <b/>
            <sz val="9"/>
            <color indexed="81"/>
            <rFont val="Tahoma"/>
            <family val="2"/>
          </rPr>
          <t>Hyde, Owen (Research):</t>
        </r>
        <r>
          <rPr>
            <sz val="9"/>
            <color indexed="81"/>
            <rFont val="Tahoma"/>
            <family val="2"/>
          </rPr>
          <t xml:space="preserve">
10-k</t>
        </r>
      </text>
    </comment>
    <comment ref="AG122" authorId="0">
      <text>
        <r>
          <rPr>
            <b/>
            <sz val="9"/>
            <color indexed="81"/>
            <rFont val="Tahoma"/>
            <family val="2"/>
          </rPr>
          <t>Hyde, Owen (Research):</t>
        </r>
        <r>
          <rPr>
            <sz val="9"/>
            <color indexed="81"/>
            <rFont val="Tahoma"/>
            <family val="2"/>
          </rPr>
          <t xml:space="preserve">
1Q16 callback: a couple of tier one clients weren't up and running on time</t>
        </r>
      </text>
    </comment>
    <comment ref="AH126" authorId="0">
      <text>
        <r>
          <rPr>
            <b/>
            <sz val="9"/>
            <color indexed="81"/>
            <rFont val="Tahoma"/>
            <family val="2"/>
          </rPr>
          <t>Hyde, Owen (Research):</t>
        </r>
        <r>
          <rPr>
            <sz val="9"/>
            <color indexed="81"/>
            <rFont val="Tahoma"/>
            <family val="2"/>
          </rPr>
          <t xml:space="preserve">
2Q16 call: US growth was above 40%
deceleration due to mid market issues…but epect to continue to decelerate</t>
        </r>
      </text>
    </comment>
    <comment ref="AE131" authorId="0">
      <text>
        <r>
          <rPr>
            <b/>
            <sz val="9"/>
            <color indexed="81"/>
            <rFont val="Tahoma"/>
            <family val="2"/>
          </rPr>
          <t>Hyde, Owen (Research):</t>
        </r>
        <r>
          <rPr>
            <sz val="9"/>
            <color indexed="81"/>
            <rFont val="Tahoma"/>
            <family val="2"/>
          </rPr>
          <t xml:space="preserve">
To be updated when disclosed </t>
        </r>
      </text>
    </comment>
    <comment ref="AF131" authorId="0">
      <text>
        <r>
          <rPr>
            <b/>
            <sz val="9"/>
            <color indexed="81"/>
            <rFont val="Tahoma"/>
            <family val="2"/>
          </rPr>
          <t>Hyde, Owen (Research):</t>
        </r>
        <r>
          <rPr>
            <sz val="9"/>
            <color indexed="81"/>
            <rFont val="Tahoma"/>
            <family val="2"/>
          </rPr>
          <t xml:space="preserve">
To be updated when disclosed </t>
        </r>
      </text>
    </comment>
    <comment ref="AG133" authorId="0">
      <text>
        <r>
          <rPr>
            <b/>
            <sz val="9"/>
            <color indexed="81"/>
            <rFont val="Tahoma"/>
            <family val="2"/>
          </rPr>
          <t>Hyde, Owen (Research):</t>
        </r>
        <r>
          <rPr>
            <sz val="9"/>
            <color indexed="81"/>
            <rFont val="Tahoma"/>
            <family val="2"/>
          </rPr>
          <t xml:space="preserve">
1Q16 call: Brazil macro tough</t>
        </r>
      </text>
    </comment>
    <comment ref="AH133" authorId="0">
      <text>
        <r>
          <rPr>
            <b/>
            <sz val="9"/>
            <color indexed="81"/>
            <rFont val="Tahoma"/>
            <family val="2"/>
          </rPr>
          <t>Hyde, Owen (Research):</t>
        </r>
        <r>
          <rPr>
            <sz val="9"/>
            <color indexed="81"/>
            <rFont val="Tahoma"/>
            <family val="2"/>
          </rPr>
          <t xml:space="preserve">
2Q16 call: Brazil macro tough</t>
        </r>
      </text>
    </comment>
    <comment ref="AE139" authorId="0">
      <text>
        <r>
          <rPr>
            <b/>
            <sz val="9"/>
            <color indexed="81"/>
            <rFont val="Tahoma"/>
            <family val="2"/>
          </rPr>
          <t>Hyde, Owen (Research):</t>
        </r>
        <r>
          <rPr>
            <sz val="9"/>
            <color indexed="81"/>
            <rFont val="Tahoma"/>
            <family val="2"/>
          </rPr>
          <t xml:space="preserve">
To be updated when disclosed </t>
        </r>
      </text>
    </comment>
    <comment ref="AF139" authorId="0">
      <text>
        <r>
          <rPr>
            <b/>
            <sz val="9"/>
            <color indexed="81"/>
            <rFont val="Tahoma"/>
            <family val="2"/>
          </rPr>
          <t>Hyde, Owen (Research):</t>
        </r>
        <r>
          <rPr>
            <sz val="9"/>
            <color indexed="81"/>
            <rFont val="Tahoma"/>
            <family val="2"/>
          </rPr>
          <t xml:space="preserve">
To be updated when disclosed </t>
        </r>
      </text>
    </comment>
    <comment ref="AG144" authorId="0">
      <text>
        <r>
          <rPr>
            <b/>
            <sz val="9"/>
            <color indexed="81"/>
            <rFont val="Tahoma"/>
            <family val="2"/>
          </rPr>
          <t>Hyde, Owen (Research):</t>
        </r>
        <r>
          <rPr>
            <sz val="9"/>
            <color indexed="81"/>
            <rFont val="Tahoma"/>
            <family val="2"/>
          </rPr>
          <t xml:space="preserve">
10Q- 10Q: Largest client (Booking) is 2% of consolidated rev, which is ~5% of EMEA</t>
        </r>
      </text>
    </comment>
    <comment ref="AH154" authorId="0">
      <text>
        <r>
          <rPr>
            <b/>
            <sz val="9"/>
            <color indexed="81"/>
            <rFont val="Tahoma"/>
            <family val="2"/>
          </rPr>
          <t>Hyde, Owen (Research):</t>
        </r>
        <r>
          <rPr>
            <sz val="9"/>
            <color indexed="81"/>
            <rFont val="Tahoma"/>
            <family val="2"/>
          </rPr>
          <t xml:space="preserve">
2Q16 call: called out strong Germany</t>
        </r>
      </text>
    </comment>
    <comment ref="AC164" authorId="0">
      <text>
        <r>
          <rPr>
            <b/>
            <sz val="9"/>
            <color indexed="81"/>
            <rFont val="Tahoma"/>
            <family val="2"/>
          </rPr>
          <t>Hyde, Owen (Research):</t>
        </r>
        <r>
          <rPr>
            <sz val="9"/>
            <color indexed="81"/>
            <rFont val="Tahoma"/>
            <family val="2"/>
          </rPr>
          <t xml:space="preserve">
10-Q</t>
        </r>
      </text>
    </comment>
    <comment ref="AG164" authorId="0">
      <text>
        <r>
          <rPr>
            <b/>
            <sz val="9"/>
            <color indexed="81"/>
            <rFont val="Tahoma"/>
            <family val="2"/>
          </rPr>
          <t>Hyde, Owen (Research):</t>
        </r>
        <r>
          <rPr>
            <sz val="9"/>
            <color indexed="81"/>
            <rFont val="Tahoma"/>
            <family val="2"/>
          </rPr>
          <t xml:space="preserve">
10-Q</t>
        </r>
      </text>
    </comment>
    <comment ref="AK164" authorId="0">
      <text>
        <r>
          <rPr>
            <b/>
            <sz val="9"/>
            <color indexed="81"/>
            <rFont val="Tahoma"/>
            <family val="2"/>
          </rPr>
          <t>Hoffman, Brandon
(Research):</t>
        </r>
        <r>
          <rPr>
            <sz val="9"/>
            <color indexed="81"/>
            <rFont val="Tahoma"/>
            <family val="2"/>
          </rPr>
          <t xml:space="preserve">
10-Q</t>
        </r>
      </text>
    </comment>
    <comment ref="AW164" authorId="0">
      <text>
        <r>
          <rPr>
            <b/>
            <sz val="9"/>
            <color indexed="81"/>
            <rFont val="Tahoma"/>
            <family val="2"/>
          </rPr>
          <t>Hyde, Owen (Research):</t>
        </r>
        <r>
          <rPr>
            <sz val="9"/>
            <color indexed="81"/>
            <rFont val="Tahoma"/>
            <family val="2"/>
          </rPr>
          <t xml:space="preserve">
10-k</t>
        </r>
      </text>
    </comment>
    <comment ref="AX164" authorId="0">
      <text>
        <r>
          <rPr>
            <b/>
            <sz val="9"/>
            <color indexed="81"/>
            <rFont val="Tahoma"/>
            <family val="2"/>
          </rPr>
          <t>Hyde, Owen (Research):</t>
        </r>
        <r>
          <rPr>
            <sz val="9"/>
            <color indexed="81"/>
            <rFont val="Tahoma"/>
            <family val="2"/>
          </rPr>
          <t xml:space="preserve">
10-k</t>
        </r>
      </text>
    </comment>
    <comment ref="AC165" authorId="0">
      <text>
        <r>
          <rPr>
            <b/>
            <sz val="9"/>
            <color indexed="81"/>
            <rFont val="Tahoma"/>
            <family val="2"/>
          </rPr>
          <t>Hyde, Owen (Research):</t>
        </r>
        <r>
          <rPr>
            <sz val="9"/>
            <color indexed="81"/>
            <rFont val="Tahoma"/>
            <family val="2"/>
          </rPr>
          <t xml:space="preserve">
10-Q</t>
        </r>
      </text>
    </comment>
    <comment ref="AG165" authorId="0">
      <text>
        <r>
          <rPr>
            <b/>
            <sz val="9"/>
            <color indexed="81"/>
            <rFont val="Tahoma"/>
            <family val="2"/>
          </rPr>
          <t>Hyde, Owen (Research):</t>
        </r>
        <r>
          <rPr>
            <sz val="9"/>
            <color indexed="81"/>
            <rFont val="Tahoma"/>
            <family val="2"/>
          </rPr>
          <t xml:space="preserve">
10-Q</t>
        </r>
      </text>
    </comment>
    <comment ref="AH165" authorId="0">
      <text>
        <r>
          <rPr>
            <b/>
            <sz val="9"/>
            <color indexed="81"/>
            <rFont val="Tahoma"/>
            <family val="2"/>
          </rPr>
          <t>Hyde, Owen (Research):</t>
        </r>
        <r>
          <rPr>
            <sz val="9"/>
            <color indexed="81"/>
            <rFont val="Tahoma"/>
            <family val="2"/>
          </rPr>
          <t xml:space="preserve">
2Q16 call: called out strong Germany
10q</t>
        </r>
      </text>
    </comment>
    <comment ref="AW165" authorId="0">
      <text>
        <r>
          <rPr>
            <b/>
            <sz val="9"/>
            <color indexed="81"/>
            <rFont val="Tahoma"/>
            <family val="2"/>
          </rPr>
          <t>Hyde, Owen (Research):</t>
        </r>
        <r>
          <rPr>
            <sz val="9"/>
            <color indexed="81"/>
            <rFont val="Tahoma"/>
            <family val="2"/>
          </rPr>
          <t xml:space="preserve">
10-k</t>
        </r>
      </text>
    </comment>
    <comment ref="AX165" authorId="0">
      <text>
        <r>
          <rPr>
            <b/>
            <sz val="9"/>
            <color indexed="81"/>
            <rFont val="Tahoma"/>
            <family val="2"/>
          </rPr>
          <t>Hyde, Owen (Research):</t>
        </r>
        <r>
          <rPr>
            <sz val="9"/>
            <color indexed="81"/>
            <rFont val="Tahoma"/>
            <family val="2"/>
          </rPr>
          <t xml:space="preserve">
10-k</t>
        </r>
      </text>
    </comment>
    <comment ref="AC166" authorId="0">
      <text>
        <r>
          <rPr>
            <b/>
            <sz val="9"/>
            <color indexed="81"/>
            <rFont val="Tahoma"/>
            <family val="2"/>
          </rPr>
          <t>Hyde, Owen (Research):</t>
        </r>
        <r>
          <rPr>
            <sz val="9"/>
            <color indexed="81"/>
            <rFont val="Tahoma"/>
            <family val="2"/>
          </rPr>
          <t xml:space="preserve">
10-Q: Revenue generated in France amounted to $30.5 million and $32.5 million for the three months ended March 31, 2015 and 2016, respectively.</t>
        </r>
      </text>
    </comment>
    <comment ref="AD166" authorId="0">
      <text>
        <r>
          <rPr>
            <b/>
            <sz val="9"/>
            <color indexed="81"/>
            <rFont val="Tahoma"/>
            <family val="2"/>
          </rPr>
          <t>Hyde, Owen (Research):</t>
        </r>
        <r>
          <rPr>
            <sz val="9"/>
            <color indexed="81"/>
            <rFont val="Tahoma"/>
            <family val="2"/>
          </rPr>
          <t xml:space="preserve">
10q
Revenue generated in France amounted to $57.9 million and $63.4 million for the six months ended June 30, 2015 and 2016, respectively.</t>
        </r>
      </text>
    </comment>
    <comment ref="AG166" authorId="0">
      <text>
        <r>
          <rPr>
            <b/>
            <sz val="9"/>
            <color indexed="81"/>
            <rFont val="Tahoma"/>
            <family val="2"/>
          </rPr>
          <t>Hyde, Owen (Research):</t>
        </r>
        <r>
          <rPr>
            <sz val="9"/>
            <color indexed="81"/>
            <rFont val="Tahoma"/>
            <family val="2"/>
          </rPr>
          <t xml:space="preserve">
10-Q: Revenue generated in France amounted to $30.5 million and $32.5 million for the three months ended March 31, 2015 and 2016, respectively.</t>
        </r>
      </text>
    </comment>
    <comment ref="AH166" authorId="0">
      <text>
        <r>
          <rPr>
            <b/>
            <sz val="9"/>
            <color indexed="81"/>
            <rFont val="Tahoma"/>
            <family val="2"/>
          </rPr>
          <t>Hyde, Owen (Research):</t>
        </r>
        <r>
          <rPr>
            <sz val="9"/>
            <color indexed="81"/>
            <rFont val="Tahoma"/>
            <family val="2"/>
          </rPr>
          <t xml:space="preserve">
Revenue generated in France amounted to $57.9 million and $63.4 million for the six months ended June 30, 2015 and 2016, respectively.</t>
        </r>
      </text>
    </comment>
    <comment ref="AV166" authorId="0">
      <text>
        <r>
          <rPr>
            <b/>
            <sz val="9"/>
            <color indexed="81"/>
            <rFont val="Tahoma"/>
            <family val="2"/>
          </rPr>
          <t>Hyde, Owen (Research):</t>
        </r>
        <r>
          <rPr>
            <sz val="9"/>
            <color indexed="81"/>
            <rFont val="Tahoma"/>
            <family val="2"/>
          </rPr>
          <t xml:space="preserve">
10-k: Revenue generated in France amounted to $79.6 million, $115.4 million and $116.8 million for the periods ended December 31, 2013, 2014 and 2015, respectively.</t>
        </r>
      </text>
    </comment>
    <comment ref="AW166" authorId="0">
      <text>
        <r>
          <rPr>
            <b/>
            <sz val="9"/>
            <color indexed="81"/>
            <rFont val="Tahoma"/>
            <family val="2"/>
          </rPr>
          <t>Hyde, Owen (Research):</t>
        </r>
        <r>
          <rPr>
            <sz val="9"/>
            <color indexed="81"/>
            <rFont val="Tahoma"/>
            <family val="2"/>
          </rPr>
          <t xml:space="preserve">
10-k: Revenue generated in France amounted to $79.6 million, $115.4 million and $116.8 million for the periods ended December 31, 2013, 2014 and 2015, respectively.</t>
        </r>
      </text>
    </comment>
    <comment ref="AX166" authorId="0">
      <text>
        <r>
          <rPr>
            <b/>
            <sz val="9"/>
            <color indexed="81"/>
            <rFont val="Tahoma"/>
            <family val="2"/>
          </rPr>
          <t>Hyde, Owen (Research):</t>
        </r>
        <r>
          <rPr>
            <sz val="9"/>
            <color indexed="81"/>
            <rFont val="Tahoma"/>
            <family val="2"/>
          </rPr>
          <t xml:space="preserve">
10-k: Revenue generated in France amounted to $79.6 million, $115.4 million and $116.8 million for the periods ended December 31, 2013, 2014 and 2015, respectively.</t>
        </r>
      </text>
    </comment>
    <comment ref="AE174" authorId="0">
      <text>
        <r>
          <rPr>
            <b/>
            <sz val="9"/>
            <color indexed="81"/>
            <rFont val="Tahoma"/>
            <family val="2"/>
          </rPr>
          <t>Hyde, Owen (Research):</t>
        </r>
        <r>
          <rPr>
            <sz val="9"/>
            <color indexed="81"/>
            <rFont val="Tahoma"/>
            <family val="2"/>
          </rPr>
          <t xml:space="preserve">
Update when disclosed </t>
        </r>
      </text>
    </comment>
    <comment ref="AF174" authorId="0">
      <text>
        <r>
          <rPr>
            <b/>
            <sz val="9"/>
            <color indexed="81"/>
            <rFont val="Tahoma"/>
            <family val="2"/>
          </rPr>
          <t>Hyde, Owen (Research):</t>
        </r>
        <r>
          <rPr>
            <sz val="9"/>
            <color indexed="81"/>
            <rFont val="Tahoma"/>
            <family val="2"/>
          </rPr>
          <t xml:space="preserve">
Update when disclosed </t>
        </r>
      </text>
    </comment>
    <comment ref="AE185" authorId="0">
      <text>
        <r>
          <rPr>
            <b/>
            <sz val="9"/>
            <color indexed="81"/>
            <rFont val="Tahoma"/>
            <family val="2"/>
          </rPr>
          <t>Hyde, Owen (Research):</t>
        </r>
        <r>
          <rPr>
            <sz val="9"/>
            <color indexed="81"/>
            <rFont val="Tahoma"/>
            <family val="2"/>
          </rPr>
          <t xml:space="preserve">
Update when disclosed </t>
        </r>
      </text>
    </comment>
    <comment ref="AF185" authorId="0">
      <text>
        <r>
          <rPr>
            <b/>
            <sz val="9"/>
            <color indexed="81"/>
            <rFont val="Tahoma"/>
            <family val="2"/>
          </rPr>
          <t>Hyde, Owen (Research):</t>
        </r>
        <r>
          <rPr>
            <sz val="9"/>
            <color indexed="81"/>
            <rFont val="Tahoma"/>
            <family val="2"/>
          </rPr>
          <t xml:space="preserve">
Update when disclosed </t>
        </r>
      </text>
    </comment>
    <comment ref="AH201" authorId="0">
      <text>
        <r>
          <rPr>
            <b/>
            <sz val="9"/>
            <color indexed="81"/>
            <rFont val="Tahoma"/>
            <family val="2"/>
          </rPr>
          <t>Hyde, Owen (Research):</t>
        </r>
        <r>
          <rPr>
            <sz val="9"/>
            <color indexed="81"/>
            <rFont val="Tahoma"/>
            <family val="2"/>
          </rPr>
          <t xml:space="preserve">
2Q16 call: called out strong Japan and India</t>
        </r>
      </text>
    </comment>
    <comment ref="AC211" authorId="0">
      <text>
        <r>
          <rPr>
            <b/>
            <sz val="9"/>
            <color indexed="81"/>
            <rFont val="Tahoma"/>
            <family val="2"/>
          </rPr>
          <t>Hyde, Owen (Research):</t>
        </r>
        <r>
          <rPr>
            <sz val="9"/>
            <color indexed="81"/>
            <rFont val="Tahoma"/>
            <family val="2"/>
          </rPr>
          <t xml:space="preserve">
10-Q</t>
        </r>
      </text>
    </comment>
    <comment ref="AD211" authorId="0">
      <text>
        <r>
          <rPr>
            <b/>
            <sz val="9"/>
            <color indexed="81"/>
            <rFont val="Tahoma"/>
            <family val="2"/>
          </rPr>
          <t>Hyde, Owen (Research):</t>
        </r>
        <r>
          <rPr>
            <sz val="9"/>
            <color indexed="81"/>
            <rFont val="Tahoma"/>
            <family val="2"/>
          </rPr>
          <t xml:space="preserve">
10q</t>
        </r>
      </text>
    </comment>
    <comment ref="AG211" authorId="0">
      <text>
        <r>
          <rPr>
            <b/>
            <sz val="9"/>
            <color indexed="81"/>
            <rFont val="Tahoma"/>
            <family val="2"/>
          </rPr>
          <t>Hyde, Owen (Research):</t>
        </r>
        <r>
          <rPr>
            <sz val="9"/>
            <color indexed="81"/>
            <rFont val="Tahoma"/>
            <family val="2"/>
          </rPr>
          <t xml:space="preserve">
10-Q</t>
        </r>
      </text>
    </comment>
    <comment ref="AH211" authorId="0">
      <text>
        <r>
          <rPr>
            <b/>
            <sz val="9"/>
            <color indexed="81"/>
            <rFont val="Tahoma"/>
            <family val="2"/>
          </rPr>
          <t>Hyde, Owen (Research):</t>
        </r>
        <r>
          <rPr>
            <sz val="9"/>
            <color indexed="81"/>
            <rFont val="Tahoma"/>
            <family val="2"/>
          </rPr>
          <t xml:space="preserve">
10q</t>
        </r>
      </text>
    </comment>
    <comment ref="AK211" authorId="0">
      <text>
        <r>
          <rPr>
            <b/>
            <sz val="9"/>
            <color indexed="81"/>
            <rFont val="Tahoma"/>
            <family val="2"/>
          </rPr>
          <t>Hoffman, Brandon (Research):</t>
        </r>
        <r>
          <rPr>
            <sz val="9"/>
            <color indexed="81"/>
            <rFont val="Tahoma"/>
            <family val="2"/>
          </rPr>
          <t xml:space="preserve">
10-Q</t>
        </r>
      </text>
    </comment>
    <comment ref="AG212" authorId="0">
      <text>
        <r>
          <rPr>
            <b/>
            <sz val="9"/>
            <color indexed="81"/>
            <rFont val="Tahoma"/>
            <family val="2"/>
          </rPr>
          <t>Hyde, Owen (Research):</t>
        </r>
        <r>
          <rPr>
            <sz val="9"/>
            <color indexed="81"/>
            <rFont val="Tahoma"/>
            <family val="2"/>
          </rPr>
          <t xml:space="preserve">
JPM Conf 5/24: China was $4M ex-tac, Gross up to ~$12.5M  </t>
        </r>
      </text>
    </comment>
    <comment ref="AH212" authorId="0">
      <text>
        <r>
          <rPr>
            <b/>
            <sz val="9"/>
            <color indexed="81"/>
            <rFont val="Tahoma"/>
            <family val="2"/>
          </rPr>
          <t>Hyde, Owen (Research):</t>
        </r>
        <r>
          <rPr>
            <sz val="9"/>
            <color indexed="81"/>
            <rFont val="Tahoma"/>
            <family val="2"/>
          </rPr>
          <t xml:space="preserve">
JPM Conf 5/24: China was $4M ex-tac, Gross up to ~$12.5M  </t>
        </r>
      </text>
    </comment>
    <comment ref="AX212" authorId="0">
      <text>
        <r>
          <rPr>
            <b/>
            <sz val="9"/>
            <color indexed="81"/>
            <rFont val="Tahoma"/>
            <family val="2"/>
          </rPr>
          <t>Hyde, Owen (Research):</t>
        </r>
        <r>
          <rPr>
            <sz val="9"/>
            <color indexed="81"/>
            <rFont val="Tahoma"/>
            <family val="2"/>
          </rPr>
          <t xml:space="preserve">
JPM Conf 5/24: China was $4M ex-tac, Gross up to ~$10M</t>
        </r>
      </text>
    </comment>
    <comment ref="AE220" authorId="0">
      <text>
        <r>
          <rPr>
            <b/>
            <sz val="9"/>
            <color indexed="81"/>
            <rFont val="Tahoma"/>
            <family val="2"/>
          </rPr>
          <t>Hyde, Owen (Research):</t>
        </r>
        <r>
          <rPr>
            <sz val="9"/>
            <color indexed="81"/>
            <rFont val="Tahoma"/>
            <family val="2"/>
          </rPr>
          <t xml:space="preserve">
Update when disclosed </t>
        </r>
      </text>
    </comment>
    <comment ref="AF220" authorId="0">
      <text>
        <r>
          <rPr>
            <b/>
            <sz val="9"/>
            <color indexed="81"/>
            <rFont val="Tahoma"/>
            <family val="2"/>
          </rPr>
          <t>Hyde, Owen (Research):</t>
        </r>
        <r>
          <rPr>
            <sz val="9"/>
            <color indexed="81"/>
            <rFont val="Tahoma"/>
            <family val="2"/>
          </rPr>
          <t xml:space="preserve">
Update when disclosed </t>
        </r>
      </text>
    </comment>
    <comment ref="AH225" authorId="0">
      <text>
        <r>
          <rPr>
            <b/>
            <sz val="9"/>
            <color indexed="81"/>
            <rFont val="Tahoma"/>
            <family val="2"/>
          </rPr>
          <t>Hyde, Owen (Research):</t>
        </r>
        <r>
          <rPr>
            <sz val="9"/>
            <color indexed="81"/>
            <rFont val="Tahoma"/>
            <family val="2"/>
          </rPr>
          <t xml:space="preserve">
2Q:16 call: Growth in SE Asia was close to 80%</t>
        </r>
      </text>
    </comment>
    <comment ref="AE230" authorId="0">
      <text>
        <r>
          <rPr>
            <b/>
            <sz val="9"/>
            <color indexed="81"/>
            <rFont val="Tahoma"/>
            <family val="2"/>
          </rPr>
          <t>Hyde, Owen (Research):</t>
        </r>
        <r>
          <rPr>
            <sz val="9"/>
            <color indexed="81"/>
            <rFont val="Tahoma"/>
            <family val="2"/>
          </rPr>
          <t xml:space="preserve">
Update when disclosed </t>
        </r>
      </text>
    </comment>
    <comment ref="AF230" authorId="0">
      <text>
        <r>
          <rPr>
            <b/>
            <sz val="9"/>
            <color indexed="81"/>
            <rFont val="Tahoma"/>
            <family val="2"/>
          </rPr>
          <t>Hyde, Owen (Research):</t>
        </r>
        <r>
          <rPr>
            <sz val="9"/>
            <color indexed="81"/>
            <rFont val="Tahoma"/>
            <family val="2"/>
          </rPr>
          <t xml:space="preserve">
Update when disclosed </t>
        </r>
      </text>
    </comment>
    <comment ref="AZ272" authorId="1">
      <text>
        <r>
          <rPr>
            <b/>
            <sz val="9"/>
            <color indexed="81"/>
            <rFont val="Tahoma"/>
            <family val="2"/>
          </rPr>
          <t>Liu, Kevin (Research):</t>
        </r>
        <r>
          <rPr>
            <sz val="9"/>
            <color indexed="81"/>
            <rFont val="Tahoma"/>
            <family val="2"/>
          </rPr>
          <t xml:space="preserve">
Hooklogic will make up "mid-single-digit share" of global rev ex-TAC 
Assuming 28% TAC on HookLogic, this creates ~60bp of deleverage </t>
        </r>
      </text>
    </comment>
    <comment ref="AG324" authorId="0">
      <text>
        <r>
          <rPr>
            <b/>
            <sz val="9"/>
            <color indexed="81"/>
            <rFont val="Tahoma"/>
            <family val="2"/>
          </rPr>
          <t>Hyde, Owen (Research):</t>
        </r>
        <r>
          <rPr>
            <sz val="9"/>
            <color indexed="81"/>
            <rFont val="Tahoma"/>
            <family val="2"/>
          </rPr>
          <t xml:space="preserve">
4Q15 guide:  </t>
        </r>
        <r>
          <rPr>
            <b/>
            <sz val="9"/>
            <color indexed="81"/>
            <rFont val="Tahoma"/>
            <family val="2"/>
          </rPr>
          <t>$153 and $158M</t>
        </r>
        <r>
          <rPr>
            <sz val="9"/>
            <color indexed="81"/>
            <rFont val="Tahoma"/>
            <family val="2"/>
          </rPr>
          <t xml:space="preserve"> (IN EUROS 139M and 144M)</t>
        </r>
      </text>
    </comment>
    <comment ref="AH324" authorId="0">
      <text>
        <r>
          <rPr>
            <b/>
            <sz val="9"/>
            <color indexed="81"/>
            <rFont val="Tahoma"/>
            <family val="2"/>
          </rPr>
          <t>Hyde, Owen (Research):</t>
        </r>
        <r>
          <rPr>
            <sz val="9"/>
            <color indexed="81"/>
            <rFont val="Tahoma"/>
            <family val="2"/>
          </rPr>
          <t xml:space="preserve">
1Q16 guide: 158 to 162</t>
        </r>
      </text>
    </comment>
    <comment ref="AI324" authorId="0">
      <text>
        <r>
          <rPr>
            <b/>
            <sz val="9"/>
            <color indexed="81"/>
            <rFont val="Tahoma"/>
            <family val="2"/>
          </rPr>
          <t>Hyde, Owen (Research):</t>
        </r>
        <r>
          <rPr>
            <sz val="9"/>
            <color indexed="81"/>
            <rFont val="Tahoma"/>
            <family val="2"/>
          </rPr>
          <t xml:space="preserve">
2Q16 guide: 170 to 174</t>
        </r>
      </text>
    </comment>
    <comment ref="AY324" authorId="0">
      <text>
        <r>
          <rPr>
            <b/>
            <sz val="9"/>
            <color indexed="81"/>
            <rFont val="Tahoma"/>
            <family val="2"/>
          </rPr>
          <t>Hyde, Owen (Research):</t>
        </r>
        <r>
          <rPr>
            <sz val="9"/>
            <color indexed="81"/>
            <rFont val="Tahoma"/>
            <family val="2"/>
          </rPr>
          <t xml:space="preserve">
1Q16 guide: 30 to 34% constant currency
4Q15 guide: 30% to 34% constant currency </t>
        </r>
      </text>
    </comment>
    <comment ref="AY334" authorId="0">
      <text>
        <r>
          <rPr>
            <b/>
            <sz val="9"/>
            <color indexed="81"/>
            <rFont val="Tahoma"/>
            <family val="2"/>
          </rPr>
          <t>Hyde, Owen (Research):</t>
        </r>
        <r>
          <rPr>
            <sz val="9"/>
            <color indexed="81"/>
            <rFont val="Tahoma"/>
            <family val="2"/>
          </rPr>
          <t xml:space="preserve">
2Q16: 30% to 34% constant currency 
1Q16 30 to 34% constant currency 
4Q15 guide: 30% to 34% constant currency </t>
        </r>
      </text>
    </comment>
    <comment ref="AZ334" authorId="1">
      <text>
        <r>
          <rPr>
            <b/>
            <sz val="9"/>
            <color indexed="81"/>
            <rFont val="Tahoma"/>
            <family val="2"/>
          </rPr>
          <t>Liu, Kevin (Research):</t>
        </r>
        <r>
          <rPr>
            <sz val="9"/>
            <color indexed="81"/>
            <rFont val="Tahoma"/>
            <family val="2"/>
          </rPr>
          <t xml:space="preserve">
27% - 31% ex-FX </t>
        </r>
      </text>
    </comment>
    <comment ref="AG379" authorId="0">
      <text>
        <r>
          <rPr>
            <b/>
            <sz val="9"/>
            <color indexed="81"/>
            <rFont val="Tahoma"/>
            <family val="2"/>
          </rPr>
          <t>Hyde, Owen (Research):</t>
        </r>
        <r>
          <rPr>
            <sz val="9"/>
            <color indexed="81"/>
            <rFont val="Tahoma"/>
            <family val="2"/>
          </rPr>
          <t xml:space="preserve">
JPM Conference, 5/24/16: China was $5M in 1Q16</t>
        </r>
      </text>
    </comment>
    <comment ref="AX379" authorId="0">
      <text>
        <r>
          <rPr>
            <b/>
            <sz val="9"/>
            <color indexed="81"/>
            <rFont val="Tahoma"/>
            <family val="2"/>
          </rPr>
          <t>Hyde, Owen (Research):</t>
        </r>
        <r>
          <rPr>
            <sz val="9"/>
            <color indexed="81"/>
            <rFont val="Tahoma"/>
            <family val="2"/>
          </rPr>
          <t xml:space="preserve">
JPM Conf 5/24: China was $4M</t>
        </r>
      </text>
    </comment>
  </commentList>
</comments>
</file>

<file path=xl/comments4.xml><?xml version="1.0" encoding="utf-8"?>
<comments xmlns="http://schemas.openxmlformats.org/spreadsheetml/2006/main">
  <authors>
    <author>Hyde, Owen (Research)</author>
    <author>Lanterman, Jon (Research)</author>
    <author>Singh, Rahul (Research)</author>
    <author>Liu, Kevin (Research)</author>
    <author>Hoffman, Brandon (Research)</author>
    <author>Mendiratta, Divya (Research)</author>
  </authors>
  <commentList>
    <comment ref="AG10" authorId="0">
      <text>
        <r>
          <rPr>
            <b/>
            <sz val="9"/>
            <color indexed="81"/>
            <rFont val="Tahoma"/>
            <family val="2"/>
          </rPr>
          <t>Hyde, Owen (Research):</t>
        </r>
        <r>
          <rPr>
            <sz val="9"/>
            <color indexed="81"/>
            <rFont val="Tahoma"/>
            <family val="2"/>
          </rPr>
          <t xml:space="preserve">
4Q15 Guide: $153-158M</t>
        </r>
      </text>
    </comment>
    <comment ref="AH10" authorId="0">
      <text>
        <r>
          <rPr>
            <b/>
            <sz val="9"/>
            <color indexed="81"/>
            <rFont val="Tahoma"/>
            <family val="2"/>
          </rPr>
          <t>Hyde, Owen (Research):</t>
        </r>
        <r>
          <rPr>
            <sz val="9"/>
            <color indexed="81"/>
            <rFont val="Tahoma"/>
            <family val="2"/>
          </rPr>
          <t xml:space="preserve">
1Q16 guide: 158 to 162</t>
        </r>
      </text>
    </comment>
    <comment ref="AG11" authorId="0">
      <text>
        <r>
          <rPr>
            <b/>
            <sz val="9"/>
            <color indexed="81"/>
            <rFont val="Tahoma"/>
            <family val="2"/>
          </rPr>
          <t>Hyde, Owen (Research):</t>
        </r>
        <r>
          <rPr>
            <sz val="9"/>
            <color indexed="81"/>
            <rFont val="Tahoma"/>
            <family val="2"/>
          </rPr>
          <t xml:space="preserve">
4Q16 Guide $36 - $41M</t>
        </r>
      </text>
    </comment>
    <comment ref="AH11" authorId="0">
      <text>
        <r>
          <rPr>
            <b/>
            <sz val="9"/>
            <color indexed="81"/>
            <rFont val="Tahoma"/>
            <family val="2"/>
          </rPr>
          <t>Hyde, Owen (Research):</t>
        </r>
        <r>
          <rPr>
            <sz val="9"/>
            <color indexed="81"/>
            <rFont val="Tahoma"/>
            <family val="2"/>
          </rPr>
          <t xml:space="preserve">
1Q16 guide: 32 to 36</t>
        </r>
      </text>
    </comment>
    <comment ref="AX14" authorId="0">
      <text>
        <r>
          <rPr>
            <b/>
            <sz val="9"/>
            <color indexed="81"/>
            <rFont val="Tahoma"/>
            <family val="2"/>
          </rPr>
          <t>Hyde, Owen (Research):</t>
        </r>
        <r>
          <rPr>
            <sz val="9"/>
            <color indexed="81"/>
            <rFont val="Tahoma"/>
            <family val="2"/>
          </rPr>
          <t xml:space="preserve">
4Q`5 call: Excluding our investments in search, which include the acquisition of DataPop, </t>
        </r>
        <r>
          <rPr>
            <b/>
            <sz val="9"/>
            <color indexed="81"/>
            <rFont val="Tahoma"/>
            <family val="2"/>
          </rPr>
          <t>2015 adjusted EBITDA margin was 12.1% of revenue,</t>
        </r>
        <r>
          <rPr>
            <sz val="9"/>
            <color indexed="81"/>
            <rFont val="Tahoma"/>
            <family val="2"/>
          </rPr>
          <t xml:space="preserve"> an improvement of 140 basis points compared with 10.7% in 2014.</t>
        </r>
      </text>
    </comment>
    <comment ref="AY14" authorId="0">
      <text>
        <r>
          <rPr>
            <b/>
            <sz val="9"/>
            <color indexed="81"/>
            <rFont val="Tahoma"/>
            <family val="2"/>
          </rPr>
          <t>Hyde, Owen (Research):</t>
        </r>
        <r>
          <rPr>
            <sz val="9"/>
            <color indexed="81"/>
            <rFont val="Tahoma"/>
            <family val="2"/>
          </rPr>
          <t xml:space="preserve">
4Q15 guide: 60 to 100bps improvement YoY</t>
        </r>
      </text>
    </comment>
    <comment ref="AY15" authorId="0">
      <text>
        <r>
          <rPr>
            <b/>
            <sz val="9"/>
            <color indexed="81"/>
            <rFont val="Tahoma"/>
            <family val="2"/>
          </rPr>
          <t>Hyde, Owen (Research):</t>
        </r>
        <r>
          <rPr>
            <sz val="9"/>
            <color indexed="81"/>
            <rFont val="Tahoma"/>
            <family val="2"/>
          </rPr>
          <t xml:space="preserve">
4Q15 guide: 60 to 100bps improvement YoY</t>
        </r>
      </text>
    </comment>
    <comment ref="AL51" authorId="1">
      <text>
        <r>
          <rPr>
            <b/>
            <sz val="9"/>
            <color indexed="81"/>
            <rFont val="Tahoma"/>
            <family val="2"/>
          </rPr>
          <t>Lanterman, Jon (Research):</t>
        </r>
        <r>
          <rPr>
            <sz val="9"/>
            <color indexed="81"/>
            <rFont val="Tahoma"/>
            <family val="2"/>
          </rPr>
          <t xml:space="preserve">
Includes Restructuring
</t>
        </r>
      </text>
    </comment>
    <comment ref="AL53" authorId="1">
      <text>
        <r>
          <rPr>
            <b/>
            <sz val="9"/>
            <color indexed="81"/>
            <rFont val="Tahoma"/>
            <family val="2"/>
          </rPr>
          <t>Lanterman, Jon (Research):</t>
        </r>
        <r>
          <rPr>
            <sz val="9"/>
            <color indexed="81"/>
            <rFont val="Tahoma"/>
            <family val="2"/>
          </rPr>
          <t xml:space="preserve">
Includes Restructuring
</t>
        </r>
      </text>
    </comment>
    <comment ref="AL54" authorId="1">
      <text>
        <r>
          <rPr>
            <b/>
            <sz val="9"/>
            <color indexed="81"/>
            <rFont val="Tahoma"/>
            <family val="2"/>
          </rPr>
          <t>Lanterman, Jon (Research):</t>
        </r>
        <r>
          <rPr>
            <sz val="9"/>
            <color indexed="81"/>
            <rFont val="Tahoma"/>
            <family val="2"/>
          </rPr>
          <t xml:space="preserve">
Includes Restructuring
</t>
        </r>
      </text>
    </comment>
    <comment ref="AG69" authorId="2">
      <text>
        <r>
          <rPr>
            <sz val="8"/>
            <color indexed="81"/>
            <rFont val="Tahoma"/>
            <family val="2"/>
          </rPr>
          <t>CRTO expects capital expenditures to grow from less than 6% of revenue for 2015 to ~ 5% of revenue for 2016, as it plans to continue to build and maintain additional data center equipment capacity in all regions and significantly increase its redundancy capacity to strengthen the infrastructure.
Source: 10-K FY 2015
Pg. No. 89</t>
        </r>
      </text>
    </comment>
    <comment ref="AH69" authorId="0">
      <text>
        <r>
          <rPr>
            <b/>
            <sz val="9"/>
            <color indexed="81"/>
            <rFont val="Tahoma"/>
            <family val="2"/>
          </rPr>
          <t>Hyde, Owen (Research):</t>
        </r>
        <r>
          <rPr>
            <sz val="9"/>
            <color indexed="81"/>
            <rFont val="Tahoma"/>
            <family val="2"/>
          </rPr>
          <t xml:space="preserve">
1Q16: expect some capex to shift from 1Q16 to 2Q16</t>
        </r>
      </text>
    </comment>
    <comment ref="AY69" authorId="0">
      <text>
        <r>
          <rPr>
            <b/>
            <sz val="9"/>
            <color indexed="81"/>
            <rFont val="Tahoma"/>
            <family val="2"/>
          </rPr>
          <t>Hyde, Owen (Research):</t>
        </r>
        <r>
          <rPr>
            <sz val="9"/>
            <color indexed="81"/>
            <rFont val="Tahoma"/>
            <family val="2"/>
          </rPr>
          <t xml:space="preserve">
1Q16 guide: 5% of rev</t>
        </r>
      </text>
    </comment>
    <comment ref="AZ69" authorId="3">
      <text>
        <r>
          <rPr>
            <b/>
            <sz val="9"/>
            <color indexed="81"/>
            <rFont val="Tahoma"/>
            <family val="2"/>
          </rPr>
          <t>Liu, Kevin (Research):</t>
        </r>
        <r>
          <rPr>
            <sz val="9"/>
            <color indexed="81"/>
            <rFont val="Tahoma"/>
            <family val="2"/>
          </rPr>
          <t xml:space="preserve">
3Q guide: ~5% of revenue
2Q guide: 5 to 5.5% rev
1Q guide: 5-5.5% of revenue</t>
        </r>
      </text>
    </comment>
    <comment ref="BA69" authorId="4">
      <text>
        <r>
          <rPr>
            <b/>
            <sz val="9"/>
            <color indexed="81"/>
            <rFont val="Tahoma"/>
            <family val="2"/>
          </rPr>
          <t>Hoffman, Brandon (Research):</t>
        </r>
        <r>
          <rPr>
            <sz val="9"/>
            <color indexed="81"/>
            <rFont val="Tahoma"/>
            <family val="2"/>
          </rPr>
          <t xml:space="preserve">
4Q: ~5% of revenue</t>
        </r>
      </text>
    </comment>
    <comment ref="BI99" authorId="0">
      <text>
        <r>
          <rPr>
            <b/>
            <sz val="9"/>
            <color indexed="81"/>
            <rFont val="Tahoma"/>
            <family val="2"/>
          </rPr>
          <t>Hyde, Owen (Research):</t>
        </r>
        <r>
          <rPr>
            <sz val="9"/>
            <color indexed="81"/>
            <rFont val="Tahoma"/>
            <family val="2"/>
          </rPr>
          <t xml:space="preserve">
LT 3-4% Ex-D&amp;A,
Note they are already below this guide</t>
        </r>
      </text>
    </comment>
    <comment ref="AH100" authorId="0">
      <text>
        <r>
          <rPr>
            <b/>
            <sz val="9"/>
            <color indexed="81"/>
            <rFont val="Tahoma"/>
            <family val="2"/>
          </rPr>
          <t>Hyde, Owen (Research):</t>
        </r>
        <r>
          <rPr>
            <sz val="9"/>
            <color indexed="81"/>
            <rFont val="Tahoma"/>
            <family val="2"/>
          </rPr>
          <t xml:space="preserve">
2Q16 prep remarks: driven by data center and hosting costs</t>
        </r>
      </text>
    </comment>
    <comment ref="I102" authorId="0">
      <text>
        <r>
          <rPr>
            <b/>
            <sz val="9"/>
            <color indexed="81"/>
            <rFont val="Tahoma"/>
            <family val="2"/>
          </rPr>
          <t>Hyde, Owen (Research):</t>
        </r>
        <r>
          <rPr>
            <sz val="9"/>
            <color indexed="81"/>
            <rFont val="Tahoma"/>
            <family val="2"/>
          </rPr>
          <t xml:space="preserve">
10-k</t>
        </r>
      </text>
    </comment>
    <comment ref="I114" authorId="0">
      <text>
        <r>
          <rPr>
            <b/>
            <sz val="9"/>
            <color indexed="81"/>
            <rFont val="Tahoma"/>
            <family val="2"/>
          </rPr>
          <t>Hyde, Owen (Research):</t>
        </r>
        <r>
          <rPr>
            <sz val="9"/>
            <color indexed="81"/>
            <rFont val="Tahoma"/>
            <family val="2"/>
          </rPr>
          <t xml:space="preserve">
PLUG`</t>
        </r>
      </text>
    </comment>
    <comment ref="AI131" authorId="0">
      <text>
        <r>
          <rPr>
            <b/>
            <sz val="9"/>
            <color indexed="81"/>
            <rFont val="Tahoma"/>
            <family val="2"/>
          </rPr>
          <t>Hyde, Owen (Research):</t>
        </r>
        <r>
          <rPr>
            <sz val="9"/>
            <color indexed="81"/>
            <rFont val="Tahoma"/>
            <family val="2"/>
          </rPr>
          <t xml:space="preserve">
2Q16 call: continue to invest in new products</t>
        </r>
      </text>
    </comment>
    <comment ref="AH136" authorId="0">
      <text>
        <r>
          <rPr>
            <b/>
            <sz val="9"/>
            <color indexed="81"/>
            <rFont val="Tahoma"/>
            <family val="2"/>
          </rPr>
          <t>Hyde, Owen (Research):</t>
        </r>
        <r>
          <rPr>
            <sz val="9"/>
            <color indexed="81"/>
            <rFont val="Tahoma"/>
            <family val="2"/>
          </rPr>
          <t xml:space="preserve">
2Q16 prep remarks: invested 100 incremental bp into R&amp;D for future innovation</t>
        </r>
      </text>
    </comment>
    <comment ref="BI136" authorId="0">
      <text>
        <r>
          <rPr>
            <b/>
            <sz val="9"/>
            <color indexed="81"/>
            <rFont val="Tahoma"/>
            <family val="2"/>
          </rPr>
          <t>Hyde, Owen (Research):</t>
        </r>
        <r>
          <rPr>
            <sz val="9"/>
            <color indexed="81"/>
            <rFont val="Tahoma"/>
            <family val="2"/>
          </rPr>
          <t xml:space="preserve">
LT: 5-6% Ex-D&amp;A</t>
        </r>
      </text>
    </comment>
    <comment ref="Y140" authorId="0">
      <text>
        <r>
          <rPr>
            <b/>
            <sz val="9"/>
            <color indexed="81"/>
            <rFont val="Tahoma"/>
            <family val="2"/>
          </rPr>
          <t>Hyde, Owen (Research):</t>
        </r>
        <r>
          <rPr>
            <sz val="9"/>
            <color indexed="81"/>
            <rFont val="Tahoma"/>
            <family val="2"/>
          </rPr>
          <t xml:space="preserve">
Keeping in mind that we're adding organically 115 newcomers into the head count excluding the impact of Tedemis during the quarter.</t>
        </r>
      </text>
    </comment>
    <comment ref="AC140" authorId="0">
      <text>
        <r>
          <rPr>
            <b/>
            <sz val="9"/>
            <color indexed="81"/>
            <rFont val="Tahoma"/>
            <family val="2"/>
          </rPr>
          <t>Hyde, Owen (Research):</t>
        </r>
        <r>
          <rPr>
            <sz val="9"/>
            <color indexed="81"/>
            <rFont val="Tahoma"/>
            <family val="2"/>
          </rPr>
          <t xml:space="preserve">
Feb 2015: Acquired DataPop, 38 total employees</t>
        </r>
      </text>
    </comment>
    <comment ref="AJ140" authorId="3">
      <text>
        <r>
          <rPr>
            <b/>
            <sz val="9"/>
            <color indexed="81"/>
            <rFont val="Tahoma"/>
            <family val="2"/>
          </rPr>
          <t>Liu, Kevin (Research):</t>
        </r>
        <r>
          <rPr>
            <sz val="9"/>
            <color indexed="81"/>
            <rFont val="Tahoma"/>
            <family val="2"/>
          </rPr>
          <t xml:space="preserve">
Incremental 75 people from Hooklogic acquisition (assuming ~1/3 of Hooklogic employees is R&amp;D)</t>
        </r>
      </text>
    </comment>
    <comment ref="AX140" authorId="0">
      <text>
        <r>
          <rPr>
            <b/>
            <sz val="9"/>
            <color indexed="81"/>
            <rFont val="Tahoma"/>
            <family val="2"/>
          </rPr>
          <t>Hyde, Owen (Research):</t>
        </r>
        <r>
          <rPr>
            <sz val="9"/>
            <color indexed="81"/>
            <rFont val="Tahoma"/>
            <family val="2"/>
          </rPr>
          <t xml:space="preserve">
Feb 2015: Acquired DataPop, 38 total employees</t>
        </r>
      </text>
    </comment>
    <comment ref="BA140" authorId="4">
      <text>
        <r>
          <rPr>
            <b/>
            <sz val="9"/>
            <color indexed="81"/>
            <rFont val="Tahoma"/>
            <family val="2"/>
          </rPr>
          <t>Hoffman, Brandon (Research):</t>
        </r>
        <r>
          <rPr>
            <sz val="9"/>
            <color indexed="81"/>
            <rFont val="Tahoma"/>
            <family val="2"/>
          </rPr>
          <t xml:space="preserve">
3Q17 Call: lower R&amp;D investment and incremental S&amp;M as Sponsored Products (Hooklogic) is integrated and Search is retired… redeploying to other projects</t>
        </r>
      </text>
    </comment>
    <comment ref="I195" authorId="0">
      <text>
        <r>
          <rPr>
            <b/>
            <sz val="9"/>
            <color indexed="81"/>
            <rFont val="Tahoma"/>
            <family val="2"/>
          </rPr>
          <t>Hyde, Owen (Research):</t>
        </r>
        <r>
          <rPr>
            <sz val="9"/>
            <color indexed="81"/>
            <rFont val="Tahoma"/>
            <family val="2"/>
          </rPr>
          <t xml:space="preserve">
PLUG</t>
        </r>
      </text>
    </comment>
    <comment ref="AY208" authorId="0">
      <text>
        <r>
          <rPr>
            <b/>
            <sz val="9"/>
            <color indexed="81"/>
            <rFont val="Tahoma"/>
            <family val="2"/>
          </rPr>
          <t>Hyde, Owen (Research):</t>
        </r>
        <r>
          <rPr>
            <sz val="9"/>
            <color indexed="81"/>
            <rFont val="Tahoma"/>
            <family val="2"/>
          </rPr>
          <t xml:space="preserve">
10-K: As a result, we expect</t>
        </r>
        <r>
          <rPr>
            <b/>
            <sz val="9"/>
            <color indexed="81"/>
            <rFont val="Tahoma"/>
            <family val="2"/>
          </rPr>
          <t xml:space="preserve"> sales and operations expenses to increase in absolute dollars</t>
        </r>
        <r>
          <rPr>
            <sz val="9"/>
            <color indexed="81"/>
            <rFont val="Tahoma"/>
            <family val="2"/>
          </rPr>
          <t xml:space="preserve"> as we invest to acquire new clients and retain existing clients, grow revenue from existing clients and hire additional sales personnel, </t>
        </r>
        <r>
          <rPr>
            <b/>
            <sz val="9"/>
            <color indexed="81"/>
            <rFont val="Tahoma"/>
            <family val="2"/>
          </rPr>
          <t>but will decrease as a percentage of revenue over time as we scale and increase the productivity of our sales and operations teams.</t>
        </r>
      </text>
    </comment>
    <comment ref="AY210" authorId="0">
      <text>
        <r>
          <rPr>
            <b/>
            <sz val="9"/>
            <color indexed="81"/>
            <rFont val="Tahoma"/>
            <family val="2"/>
          </rPr>
          <t>Hyde, Owen (Research):</t>
        </r>
        <r>
          <rPr>
            <sz val="9"/>
            <color indexed="81"/>
            <rFont val="Tahoma"/>
            <family val="2"/>
          </rPr>
          <t xml:space="preserve">
1Q16 call: expecting leverage in S&amp;M</t>
        </r>
      </text>
    </comment>
    <comment ref="BI210" authorId="0">
      <text>
        <r>
          <rPr>
            <b/>
            <sz val="9"/>
            <color indexed="81"/>
            <rFont val="Tahoma"/>
            <family val="2"/>
          </rPr>
          <t>Hyde, Owen (Research):</t>
        </r>
        <r>
          <rPr>
            <sz val="9"/>
            <color indexed="81"/>
            <rFont val="Tahoma"/>
            <family val="2"/>
          </rPr>
          <t xml:space="preserve">
LT 11-12% Ex-D&amp;A</t>
        </r>
      </text>
    </comment>
    <comment ref="Y213" authorId="0">
      <text>
        <r>
          <rPr>
            <b/>
            <sz val="9"/>
            <color indexed="81"/>
            <rFont val="Tahoma"/>
            <family val="2"/>
          </rPr>
          <t>Hyde, Owen (Research):</t>
        </r>
        <r>
          <rPr>
            <sz val="9"/>
            <color indexed="81"/>
            <rFont val="Tahoma"/>
            <family val="2"/>
          </rPr>
          <t xml:space="preserve">
4Q15: As part of that 570 people, you have roughly 250 people who are directly involved in sales</t>
        </r>
      </text>
    </comment>
    <comment ref="BA213" authorId="4">
      <text>
        <r>
          <rPr>
            <b/>
            <sz val="9"/>
            <color indexed="81"/>
            <rFont val="Tahoma"/>
            <family val="2"/>
          </rPr>
          <t>Hoffman, Brandon (Research):</t>
        </r>
        <r>
          <rPr>
            <sz val="9"/>
            <color indexed="81"/>
            <rFont val="Tahoma"/>
            <family val="2"/>
          </rPr>
          <t xml:space="preserve">
3Q17 call: less S&amp;M as CSP integrated and Search is retired, redeploying headcount to other projects</t>
        </r>
      </text>
    </comment>
    <comment ref="Y214" authorId="0">
      <text>
        <r>
          <rPr>
            <b/>
            <sz val="9"/>
            <color indexed="81"/>
            <rFont val="Tahoma"/>
            <family val="2"/>
          </rPr>
          <t>Hyde, Owen (Research):</t>
        </r>
        <r>
          <rPr>
            <sz val="9"/>
            <color indexed="81"/>
            <rFont val="Tahoma"/>
            <family val="2"/>
          </rPr>
          <t xml:space="preserve">
Keeping in mind that we're adding organically</t>
        </r>
        <r>
          <rPr>
            <b/>
            <sz val="9"/>
            <color indexed="81"/>
            <rFont val="Tahoma"/>
            <family val="2"/>
          </rPr>
          <t xml:space="preserve"> 115 newcomers into the head count excluding the impact of Tedemis during the quarter.</t>
        </r>
      </text>
    </comment>
    <comment ref="AC214" authorId="0">
      <text>
        <r>
          <rPr>
            <b/>
            <sz val="9"/>
            <color indexed="81"/>
            <rFont val="Tahoma"/>
            <family val="2"/>
          </rPr>
          <t>Hyde, Owen (Research):</t>
        </r>
        <r>
          <rPr>
            <sz val="9"/>
            <color indexed="81"/>
            <rFont val="Tahoma"/>
            <family val="2"/>
          </rPr>
          <t xml:space="preserve">
Feb 2015: Acquired DataPop, 38 total employees</t>
        </r>
      </text>
    </comment>
    <comment ref="AJ214" authorId="3">
      <text>
        <r>
          <rPr>
            <b/>
            <sz val="9"/>
            <color indexed="81"/>
            <rFont val="Tahoma"/>
            <family val="2"/>
          </rPr>
          <t>Liu, Kevin (Research):</t>
        </r>
        <r>
          <rPr>
            <sz val="9"/>
            <color indexed="81"/>
            <rFont val="Tahoma"/>
            <family val="2"/>
          </rPr>
          <t xml:space="preserve">
Includes 86 from CRTO Sponsored Products</t>
        </r>
      </text>
    </comment>
    <comment ref="AX214" authorId="0">
      <text>
        <r>
          <rPr>
            <b/>
            <sz val="9"/>
            <color indexed="81"/>
            <rFont val="Tahoma"/>
            <family val="2"/>
          </rPr>
          <t>Hyde, Owen (Research):</t>
        </r>
        <r>
          <rPr>
            <sz val="9"/>
            <color indexed="81"/>
            <rFont val="Tahoma"/>
            <family val="2"/>
          </rPr>
          <t xml:space="preserve">
Feb 2015: Acquired DataPop, 38 total employees</t>
        </r>
      </text>
    </comment>
    <comment ref="I223" authorId="0">
      <text>
        <r>
          <rPr>
            <b/>
            <sz val="9"/>
            <color indexed="81"/>
            <rFont val="Tahoma"/>
            <family val="2"/>
          </rPr>
          <t>Hyde, Owen (Research):</t>
        </r>
        <r>
          <rPr>
            <sz val="9"/>
            <color indexed="81"/>
            <rFont val="Tahoma"/>
            <family val="2"/>
          </rPr>
          <t xml:space="preserve">
include both sales and account strategist</t>
        </r>
      </text>
    </comment>
    <comment ref="V223" authorId="0">
      <text>
        <r>
          <rPr>
            <b/>
            <sz val="9"/>
            <color indexed="81"/>
            <rFont val="Tahoma"/>
            <family val="2"/>
          </rPr>
          <t>Hyde, Owen (Research):</t>
        </r>
        <r>
          <rPr>
            <sz val="9"/>
            <color indexed="81"/>
            <rFont val="Tahoma"/>
            <family val="2"/>
          </rPr>
          <t xml:space="preserve">
F1 Sep 18, 2013: As of June 30, 2013, our sales and account strategists teams included 173 employees</t>
        </r>
      </text>
    </comment>
    <comment ref="W223" authorId="0">
      <text>
        <r>
          <rPr>
            <b/>
            <sz val="9"/>
            <color indexed="81"/>
            <rFont val="Tahoma"/>
            <family val="2"/>
          </rPr>
          <t>Hyde, Owen (Research):</t>
        </r>
        <r>
          <rPr>
            <sz val="9"/>
            <color indexed="81"/>
            <rFont val="Tahoma"/>
            <family val="2"/>
          </rPr>
          <t xml:space="preserve">
MSe</t>
        </r>
      </text>
    </comment>
    <comment ref="X223" authorId="0">
      <text>
        <r>
          <rPr>
            <b/>
            <sz val="9"/>
            <color indexed="81"/>
            <rFont val="Tahoma"/>
            <family val="2"/>
          </rPr>
          <t>Hyde, Owen (Research):</t>
        </r>
        <r>
          <rPr>
            <sz val="9"/>
            <color indexed="81"/>
            <rFont val="Tahoma"/>
            <family val="2"/>
          </rPr>
          <t xml:space="preserve">
As of December 31, 2013, our sales and account strategists teams included 210 employees</t>
        </r>
      </text>
    </comment>
    <comment ref="Y223" authorId="0">
      <text>
        <r>
          <rPr>
            <b/>
            <sz val="9"/>
            <color indexed="81"/>
            <rFont val="Tahoma"/>
            <family val="2"/>
          </rPr>
          <t>Hyde, Owen (Research):</t>
        </r>
        <r>
          <rPr>
            <sz val="9"/>
            <color indexed="81"/>
            <rFont val="Tahoma"/>
            <family val="2"/>
          </rPr>
          <t xml:space="preserve">
As part of that 570 people, you have roughly 250 people who are directly involved in sales.</t>
        </r>
      </text>
    </comment>
    <comment ref="Z223" authorId="0">
      <text>
        <r>
          <rPr>
            <b/>
            <sz val="9"/>
            <color indexed="81"/>
            <rFont val="Tahoma"/>
            <family val="2"/>
          </rPr>
          <t>Hyde, Owen (Research):</t>
        </r>
        <r>
          <rPr>
            <sz val="9"/>
            <color indexed="81"/>
            <rFont val="Tahoma"/>
            <family val="2"/>
          </rPr>
          <t xml:space="preserve">
MSe</t>
        </r>
      </text>
    </comment>
    <comment ref="AA223" authorId="0">
      <text>
        <r>
          <rPr>
            <b/>
            <sz val="9"/>
            <color indexed="81"/>
            <rFont val="Tahoma"/>
            <family val="2"/>
          </rPr>
          <t>Hyde, Owen (Research):</t>
        </r>
        <r>
          <rPr>
            <sz val="9"/>
            <color indexed="81"/>
            <rFont val="Tahoma"/>
            <family val="2"/>
          </rPr>
          <t xml:space="preserve">
MSe</t>
        </r>
      </text>
    </comment>
    <comment ref="AB223" authorId="0">
      <text>
        <r>
          <rPr>
            <b/>
            <sz val="9"/>
            <color indexed="81"/>
            <rFont val="Tahoma"/>
            <family val="2"/>
          </rPr>
          <t>Hyde, Owen (Research):</t>
        </r>
        <r>
          <rPr>
            <sz val="9"/>
            <color indexed="81"/>
            <rFont val="Tahoma"/>
            <family val="2"/>
          </rPr>
          <t xml:space="preserve">
20-F: As of December 31, 2014, our sales and account strategists teams included 360 employees.</t>
        </r>
      </text>
    </comment>
    <comment ref="AC223" authorId="0">
      <text>
        <r>
          <rPr>
            <b/>
            <sz val="9"/>
            <color indexed="81"/>
            <rFont val="Tahoma"/>
            <family val="2"/>
          </rPr>
          <t>Hyde, Owen (Research):</t>
        </r>
        <r>
          <rPr>
            <sz val="9"/>
            <color indexed="81"/>
            <rFont val="Tahoma"/>
            <family val="2"/>
          </rPr>
          <t xml:space="preserve">
MSe</t>
        </r>
      </text>
    </comment>
    <comment ref="AD223" authorId="0">
      <text>
        <r>
          <rPr>
            <b/>
            <sz val="9"/>
            <color indexed="81"/>
            <rFont val="Tahoma"/>
            <family val="2"/>
          </rPr>
          <t>Hyde, Owen (Research):</t>
        </r>
        <r>
          <rPr>
            <sz val="9"/>
            <color indexed="81"/>
            <rFont val="Tahoma"/>
            <family val="2"/>
          </rPr>
          <t xml:space="preserve">
MSe</t>
        </r>
      </text>
    </comment>
    <comment ref="AE223" authorId="0">
      <text>
        <r>
          <rPr>
            <b/>
            <sz val="9"/>
            <color indexed="81"/>
            <rFont val="Tahoma"/>
            <family val="2"/>
          </rPr>
          <t>Hyde, Owen (Research):</t>
        </r>
        <r>
          <rPr>
            <sz val="9"/>
            <color indexed="81"/>
            <rFont val="Tahoma"/>
            <family val="2"/>
          </rPr>
          <t xml:space="preserve">
MSe</t>
        </r>
      </text>
    </comment>
    <comment ref="AF223" authorId="0">
      <text>
        <r>
          <rPr>
            <b/>
            <sz val="9"/>
            <color indexed="81"/>
            <rFont val="Tahoma"/>
            <family val="2"/>
          </rPr>
          <t>Hyde, Owen (Research):</t>
        </r>
        <r>
          <rPr>
            <sz val="9"/>
            <color indexed="81"/>
            <rFont val="Tahoma"/>
            <family val="2"/>
          </rPr>
          <t xml:space="preserve">
4Q15: Quota-carrying head count, which include both sales and account strategist, grew 47% to close to 530 employees. Approximately 60% of this growth was in mid-market.</t>
        </r>
      </text>
    </comment>
    <comment ref="AG223" authorId="0">
      <text>
        <r>
          <rPr>
            <b/>
            <sz val="9"/>
            <color indexed="81"/>
            <rFont val="Tahoma"/>
            <family val="2"/>
          </rPr>
          <t>Hyde, Owen (Research):</t>
        </r>
        <r>
          <rPr>
            <sz val="9"/>
            <color indexed="81"/>
            <rFont val="Tahoma"/>
            <family val="2"/>
          </rPr>
          <t xml:space="preserve">
1Q16 call</t>
        </r>
      </text>
    </comment>
    <comment ref="AH223" authorId="0">
      <text>
        <r>
          <rPr>
            <b/>
            <sz val="9"/>
            <color indexed="81"/>
            <rFont val="Tahoma"/>
            <family val="2"/>
          </rPr>
          <t>Hyde, Owen (Research):</t>
        </r>
        <r>
          <rPr>
            <sz val="9"/>
            <color indexed="81"/>
            <rFont val="Tahoma"/>
            <family val="2"/>
          </rPr>
          <t xml:space="preserve">
2Q16 call: 70% of growth coming fro mid market</t>
        </r>
      </text>
    </comment>
    <comment ref="AI223" authorId="0">
      <text>
        <r>
          <rPr>
            <b/>
            <sz val="9"/>
            <color indexed="81"/>
            <rFont val="Tahoma"/>
            <family val="2"/>
          </rPr>
          <t>Hyde, Owen (Research):</t>
        </r>
        <r>
          <rPr>
            <sz val="9"/>
            <color indexed="81"/>
            <rFont val="Tahoma"/>
            <family val="2"/>
          </rPr>
          <t xml:space="preserve">
MSe</t>
        </r>
      </text>
    </comment>
    <comment ref="AJ223" authorId="0">
      <text>
        <r>
          <rPr>
            <b/>
            <sz val="9"/>
            <color indexed="81"/>
            <rFont val="Tahoma"/>
            <family val="2"/>
          </rPr>
          <t>Hyde, Owen (Research):</t>
        </r>
        <r>
          <rPr>
            <sz val="9"/>
            <color indexed="81"/>
            <rFont val="Tahoma"/>
            <family val="2"/>
          </rPr>
          <t xml:space="preserve">
MSe</t>
        </r>
      </text>
    </comment>
    <comment ref="AK223" authorId="0">
      <text>
        <r>
          <rPr>
            <b/>
            <sz val="9"/>
            <color indexed="81"/>
            <rFont val="Tahoma"/>
            <family val="2"/>
          </rPr>
          <t>Hyde, Owen (Research):</t>
        </r>
        <r>
          <rPr>
            <sz val="9"/>
            <color indexed="81"/>
            <rFont val="Tahoma"/>
            <family val="2"/>
          </rPr>
          <t xml:space="preserve">
MSe</t>
        </r>
      </text>
    </comment>
    <comment ref="AO223" authorId="0">
      <text>
        <r>
          <rPr>
            <b/>
            <sz val="9"/>
            <color indexed="81"/>
            <rFont val="Tahoma"/>
            <family val="2"/>
          </rPr>
          <t>Hyde, Owen (Research):</t>
        </r>
        <r>
          <rPr>
            <sz val="9"/>
            <color indexed="81"/>
            <rFont val="Tahoma"/>
            <family val="2"/>
          </rPr>
          <t xml:space="preserve">
MSe</t>
        </r>
      </text>
    </comment>
    <comment ref="W225" authorId="0">
      <text>
        <r>
          <rPr>
            <b/>
            <sz val="9"/>
            <color indexed="81"/>
            <rFont val="Tahoma"/>
            <family val="2"/>
          </rPr>
          <t>Hyde, Owen (Research):</t>
        </r>
        <r>
          <rPr>
            <sz val="9"/>
            <color indexed="81"/>
            <rFont val="Tahoma"/>
            <family val="2"/>
          </rPr>
          <t xml:space="preserve">
Assumption</t>
        </r>
      </text>
    </comment>
    <comment ref="Z225" authorId="0">
      <text>
        <r>
          <rPr>
            <b/>
            <sz val="9"/>
            <color indexed="81"/>
            <rFont val="Tahoma"/>
            <family val="2"/>
          </rPr>
          <t>Hyde, Owen (Research):</t>
        </r>
        <r>
          <rPr>
            <sz val="9"/>
            <color indexed="81"/>
            <rFont val="Tahoma"/>
            <family val="2"/>
          </rPr>
          <t xml:space="preserve">
Assumption</t>
        </r>
      </text>
    </comment>
    <comment ref="AA225" authorId="0">
      <text>
        <r>
          <rPr>
            <b/>
            <sz val="9"/>
            <color indexed="81"/>
            <rFont val="Tahoma"/>
            <family val="2"/>
          </rPr>
          <t>Hyde, Owen (Research):</t>
        </r>
        <r>
          <rPr>
            <sz val="9"/>
            <color indexed="81"/>
            <rFont val="Tahoma"/>
            <family val="2"/>
          </rPr>
          <t xml:space="preserve">
Assumption</t>
        </r>
      </text>
    </comment>
    <comment ref="AC225" authorId="0">
      <text>
        <r>
          <rPr>
            <b/>
            <sz val="9"/>
            <color indexed="81"/>
            <rFont val="Tahoma"/>
            <family val="2"/>
          </rPr>
          <t>Hyde, Owen (Research):</t>
        </r>
        <r>
          <rPr>
            <sz val="9"/>
            <color indexed="81"/>
            <rFont val="Tahoma"/>
            <family val="2"/>
          </rPr>
          <t xml:space="preserve">
Assumption</t>
        </r>
      </text>
    </comment>
    <comment ref="AD225" authorId="0">
      <text>
        <r>
          <rPr>
            <b/>
            <sz val="9"/>
            <color indexed="81"/>
            <rFont val="Tahoma"/>
            <family val="2"/>
          </rPr>
          <t>Hyde, Owen (Research):</t>
        </r>
        <r>
          <rPr>
            <sz val="9"/>
            <color indexed="81"/>
            <rFont val="Tahoma"/>
            <family val="2"/>
          </rPr>
          <t xml:space="preserve">
Assumption</t>
        </r>
      </text>
    </comment>
    <comment ref="AE225" authorId="0">
      <text>
        <r>
          <rPr>
            <b/>
            <sz val="9"/>
            <color indexed="81"/>
            <rFont val="Tahoma"/>
            <family val="2"/>
          </rPr>
          <t>Hyde, Owen (Research):</t>
        </r>
        <r>
          <rPr>
            <sz val="9"/>
            <color indexed="81"/>
            <rFont val="Tahoma"/>
            <family val="2"/>
          </rPr>
          <t xml:space="preserve">
Assumption</t>
        </r>
      </text>
    </comment>
    <comment ref="AJ225" authorId="0">
      <text>
        <r>
          <rPr>
            <b/>
            <sz val="9"/>
            <color indexed="81"/>
            <rFont val="Tahoma"/>
            <family val="2"/>
          </rPr>
          <t>Hyde, Owen (Research):</t>
        </r>
        <r>
          <rPr>
            <sz val="9"/>
            <color indexed="81"/>
            <rFont val="Tahoma"/>
            <family val="2"/>
          </rPr>
          <t xml:space="preserve">
Assumption</t>
        </r>
      </text>
    </comment>
    <comment ref="I264" authorId="0">
      <text>
        <r>
          <rPr>
            <b/>
            <sz val="9"/>
            <color indexed="81"/>
            <rFont val="Tahoma"/>
            <family val="2"/>
          </rPr>
          <t>Hyde, Owen (Research):</t>
        </r>
        <r>
          <rPr>
            <sz val="9"/>
            <color indexed="81"/>
            <rFont val="Tahoma"/>
            <family val="2"/>
          </rPr>
          <t xml:space="preserve">
PLUG</t>
        </r>
      </text>
    </comment>
    <comment ref="AY280" authorId="0">
      <text>
        <r>
          <rPr>
            <b/>
            <sz val="9"/>
            <color indexed="81"/>
            <rFont val="Tahoma"/>
            <family val="2"/>
          </rPr>
          <t>Hyde, Owen (Research):</t>
        </r>
        <r>
          <rPr>
            <sz val="9"/>
            <color indexed="81"/>
            <rFont val="Tahoma"/>
            <family val="2"/>
          </rPr>
          <t xml:space="preserve">
1Q16 call: expecting leverage in G&amp;A</t>
        </r>
      </text>
    </comment>
    <comment ref="BI280" authorId="0">
      <text>
        <r>
          <rPr>
            <b/>
            <sz val="9"/>
            <color indexed="81"/>
            <rFont val="Tahoma"/>
            <family val="2"/>
          </rPr>
          <t>Hyde, Owen (Research):</t>
        </r>
        <r>
          <rPr>
            <sz val="9"/>
            <color indexed="81"/>
            <rFont val="Tahoma"/>
            <family val="2"/>
          </rPr>
          <t xml:space="preserve">
LT 3-4% Ex-D&amp;A</t>
        </r>
      </text>
    </comment>
    <comment ref="Y284" authorId="0">
      <text>
        <r>
          <rPr>
            <b/>
            <sz val="9"/>
            <color indexed="81"/>
            <rFont val="Tahoma"/>
            <family val="2"/>
          </rPr>
          <t>Hyde, Owen (Research):</t>
        </r>
        <r>
          <rPr>
            <sz val="9"/>
            <color indexed="81"/>
            <rFont val="Tahoma"/>
            <family val="2"/>
          </rPr>
          <t xml:space="preserve">
Keeping in mind that we're adding organically </t>
        </r>
        <r>
          <rPr>
            <b/>
            <sz val="9"/>
            <color indexed="81"/>
            <rFont val="Tahoma"/>
            <family val="2"/>
          </rPr>
          <t>115 newcomers into the head count excluding the impact of Tedemis during the quarter.</t>
        </r>
      </text>
    </comment>
    <comment ref="AC284" authorId="0">
      <text>
        <r>
          <rPr>
            <b/>
            <sz val="9"/>
            <color indexed="81"/>
            <rFont val="Tahoma"/>
            <family val="2"/>
          </rPr>
          <t>Hyde, Owen (Research):</t>
        </r>
        <r>
          <rPr>
            <sz val="9"/>
            <color indexed="81"/>
            <rFont val="Tahoma"/>
            <family val="2"/>
          </rPr>
          <t xml:space="preserve">
Feb 2015: Acquired DataPop, 38 total employees</t>
        </r>
      </text>
    </comment>
    <comment ref="AJ284" authorId="3">
      <text>
        <r>
          <rPr>
            <b/>
            <sz val="9"/>
            <color indexed="81"/>
            <rFont val="Tahoma"/>
            <family val="2"/>
          </rPr>
          <t>Liu, Kevin (Research):</t>
        </r>
        <r>
          <rPr>
            <sz val="9"/>
            <color indexed="81"/>
            <rFont val="Tahoma"/>
            <family val="2"/>
          </rPr>
          <t xml:space="preserve">
Incremental 30 people from Hooklogic acquisition (assuming ~1/3 of Hooklogic employees is S&amp;M)</t>
        </r>
      </text>
    </comment>
    <comment ref="AW284" authorId="0">
      <text>
        <r>
          <rPr>
            <b/>
            <sz val="9"/>
            <color indexed="81"/>
            <rFont val="Tahoma"/>
            <family val="2"/>
          </rPr>
          <t>Hyde, Owen (Research):</t>
        </r>
        <r>
          <rPr>
            <sz val="9"/>
            <color indexed="81"/>
            <rFont val="Tahoma"/>
            <family val="2"/>
          </rPr>
          <t xml:space="preserve">
Feb 2015: Acquired DataPop, 38 total employees</t>
        </r>
      </text>
    </comment>
    <comment ref="AX284" authorId="0">
      <text>
        <r>
          <rPr>
            <b/>
            <sz val="9"/>
            <color indexed="81"/>
            <rFont val="Tahoma"/>
            <family val="2"/>
          </rPr>
          <t>Hyde, Owen (Research):</t>
        </r>
        <r>
          <rPr>
            <sz val="9"/>
            <color indexed="81"/>
            <rFont val="Tahoma"/>
            <family val="2"/>
          </rPr>
          <t xml:space="preserve">
Feb 2015: Acquired DataPop, 38 total employees</t>
        </r>
      </text>
    </comment>
    <comment ref="AH340" authorId="0">
      <text>
        <r>
          <rPr>
            <b/>
            <sz val="9"/>
            <color indexed="81"/>
            <rFont val="Tahoma"/>
            <family val="2"/>
          </rPr>
          <t>Hyde, Owen (Research):</t>
        </r>
        <r>
          <rPr>
            <sz val="9"/>
            <color indexed="81"/>
            <rFont val="Tahoma"/>
            <family val="2"/>
          </rPr>
          <t xml:space="preserve">
1Q16 call: 2mn of expenses will shift into 2Q16 from 1Q</t>
        </r>
      </text>
    </comment>
    <comment ref="Y352" authorId="0">
      <text>
        <r>
          <rPr>
            <b/>
            <sz val="9"/>
            <color indexed="81"/>
            <rFont val="Tahoma"/>
            <family val="2"/>
          </rPr>
          <t>Hyde, Owen (Research):</t>
        </r>
        <r>
          <rPr>
            <sz val="9"/>
            <color indexed="81"/>
            <rFont val="Tahoma"/>
            <family val="2"/>
          </rPr>
          <t xml:space="preserve">
46 due to the acquisition of Tedemis to a total permanent employees of 971 at the end of March 2014.</t>
        </r>
      </text>
    </comment>
    <comment ref="AC352" authorId="0">
      <text>
        <r>
          <rPr>
            <b/>
            <sz val="9"/>
            <color indexed="81"/>
            <rFont val="Tahoma"/>
            <family val="2"/>
          </rPr>
          <t>Hyde, Owen (Research):</t>
        </r>
        <r>
          <rPr>
            <sz val="9"/>
            <color indexed="81"/>
            <rFont val="Tahoma"/>
            <family val="2"/>
          </rPr>
          <t xml:space="preserve">
Feb 2015: Acquired DataPop, 38 total employees</t>
        </r>
      </text>
    </comment>
    <comment ref="AX352" authorId="0">
      <text>
        <r>
          <rPr>
            <b/>
            <sz val="9"/>
            <color indexed="81"/>
            <rFont val="Tahoma"/>
            <family val="2"/>
          </rPr>
          <t>Hyde, Owen (Research):</t>
        </r>
        <r>
          <rPr>
            <sz val="9"/>
            <color indexed="81"/>
            <rFont val="Tahoma"/>
            <family val="2"/>
          </rPr>
          <t xml:space="preserve">
Feb 2015: Acquired DataPop, 38 total employees</t>
        </r>
      </text>
    </comment>
    <comment ref="AH355" authorId="0">
      <text>
        <r>
          <rPr>
            <b/>
            <sz val="9"/>
            <color indexed="81"/>
            <rFont val="Tahoma"/>
            <family val="2"/>
          </rPr>
          <t>Hyde, Owen (Research):</t>
        </r>
        <r>
          <rPr>
            <sz val="9"/>
            <color indexed="81"/>
            <rFont val="Tahoma"/>
            <family val="2"/>
          </rPr>
          <t xml:space="preserve">
2Q16 prep remarks: heacount related expenses over 75% of non-gaap opex</t>
        </r>
      </text>
    </comment>
    <comment ref="I366" authorId="0">
      <text>
        <r>
          <rPr>
            <b/>
            <sz val="9"/>
            <color indexed="81"/>
            <rFont val="Tahoma"/>
            <family val="2"/>
          </rPr>
          <t>Hyde, Owen (Research):</t>
        </r>
        <r>
          <rPr>
            <sz val="9"/>
            <color indexed="81"/>
            <rFont val="Tahoma"/>
            <family val="2"/>
          </rPr>
          <t xml:space="preserve">
Acquired intangible assets are accounted for at acquisition cost less accumulated amortization and any impairment loss. Acquired intangible assets are amortized over their estimated useful lives of one to five years on a straight-line method. Intangible assets are reviewed for impairment whenever events or changes in circumstances such as, but not limited to, significant declines in revenue, earnings or cash flows or material adverse changes in the financial and economic environment indicate that the carrying amount of an asset may be impaired.</t>
        </r>
      </text>
    </comment>
    <comment ref="AZ366" authorId="5">
      <text>
        <r>
          <rPr>
            <sz val="9"/>
            <color indexed="81"/>
            <rFont val="Tahoma"/>
            <family val="2"/>
          </rPr>
          <t xml:space="preserve">10K 2015 Pg F-28
</t>
        </r>
      </text>
    </comment>
    <comment ref="I396" authorId="0">
      <text>
        <r>
          <rPr>
            <b/>
            <sz val="9"/>
            <color indexed="81"/>
            <rFont val="Tahoma"/>
            <family val="2"/>
          </rPr>
          <t>Hyde, Owen (Research):</t>
        </r>
        <r>
          <rPr>
            <sz val="9"/>
            <color indexed="81"/>
            <rFont val="Tahoma"/>
            <family val="2"/>
          </rPr>
          <t xml:space="preserve">
10-k</t>
        </r>
      </text>
    </comment>
  </commentList>
</comments>
</file>

<file path=xl/comments5.xml><?xml version="1.0" encoding="utf-8"?>
<comments xmlns="http://schemas.openxmlformats.org/spreadsheetml/2006/main">
  <authors>
    <author>Hoffman, Brandon (Research)</author>
    <author>Hyde, Owen (Research)</author>
  </authors>
  <commentList>
    <comment ref="V11" authorId="0">
      <text>
        <r>
          <rPr>
            <b/>
            <sz val="9"/>
            <color indexed="81"/>
            <rFont val="Tahoma"/>
            <family val="2"/>
          </rPr>
          <t>Hoffman, Brandon (Research):</t>
        </r>
        <r>
          <rPr>
            <sz val="9"/>
            <color indexed="81"/>
            <rFont val="Tahoma"/>
            <family val="2"/>
          </rPr>
          <t xml:space="preserve">
Assumes all of the 20% exposed to Safari is lost</t>
        </r>
      </text>
    </comment>
    <comment ref="AE21" authorId="1">
      <text>
        <r>
          <rPr>
            <b/>
            <sz val="9"/>
            <color indexed="81"/>
            <rFont val="Tahoma"/>
            <family val="2"/>
          </rPr>
          <t>Hyde, Owen (Research):</t>
        </r>
        <r>
          <rPr>
            <sz val="9"/>
            <color indexed="81"/>
            <rFont val="Tahoma"/>
            <family val="2"/>
          </rPr>
          <t xml:space="preserve">
long-term range of 37.5% to 42.5%.</t>
        </r>
      </text>
    </comment>
    <comment ref="Q69" authorId="1">
      <text>
        <r>
          <rPr>
            <b/>
            <sz val="9"/>
            <color indexed="81"/>
            <rFont val="Tahoma"/>
            <family val="2"/>
          </rPr>
          <t>Hyde, Owen (Research):</t>
        </r>
        <r>
          <rPr>
            <sz val="9"/>
            <color indexed="81"/>
            <rFont val="Tahoma"/>
            <family val="2"/>
          </rPr>
          <t xml:space="preserve">
10-K: Pg F-50</t>
        </r>
      </text>
    </comment>
    <comment ref="R69" authorId="1">
      <text>
        <r>
          <rPr>
            <b/>
            <sz val="9"/>
            <color indexed="81"/>
            <rFont val="Tahoma"/>
            <family val="2"/>
          </rPr>
          <t>Hyde, Owen (Research):</t>
        </r>
        <r>
          <rPr>
            <sz val="9"/>
            <color indexed="81"/>
            <rFont val="Tahoma"/>
            <family val="2"/>
          </rPr>
          <t xml:space="preserve">
10-K: Pg F-50</t>
        </r>
      </text>
    </comment>
    <comment ref="S69" authorId="1">
      <text>
        <r>
          <rPr>
            <b/>
            <sz val="9"/>
            <color indexed="81"/>
            <rFont val="Tahoma"/>
            <family val="2"/>
          </rPr>
          <t>Hyde, Owen (Research):</t>
        </r>
        <r>
          <rPr>
            <sz val="9"/>
            <color indexed="81"/>
            <rFont val="Tahoma"/>
            <family val="2"/>
          </rPr>
          <t xml:space="preserve">
10-k: Pg F-51</t>
        </r>
      </text>
    </comment>
    <comment ref="Q73" authorId="1">
      <text>
        <r>
          <rPr>
            <b/>
            <sz val="9"/>
            <color indexed="81"/>
            <rFont val="Tahoma"/>
            <family val="2"/>
          </rPr>
          <t>Hyde, Owen (Research):</t>
        </r>
        <r>
          <rPr>
            <sz val="9"/>
            <color indexed="81"/>
            <rFont val="Tahoma"/>
            <family val="2"/>
          </rPr>
          <t xml:space="preserve">
10-K</t>
        </r>
      </text>
    </comment>
    <comment ref="R73" authorId="1">
      <text>
        <r>
          <rPr>
            <b/>
            <sz val="9"/>
            <color indexed="81"/>
            <rFont val="Tahoma"/>
            <family val="2"/>
          </rPr>
          <t>Hyde, Owen (Research):</t>
        </r>
        <r>
          <rPr>
            <sz val="9"/>
            <color indexed="81"/>
            <rFont val="Tahoma"/>
            <family val="2"/>
          </rPr>
          <t xml:space="preserve">
10-K</t>
        </r>
      </text>
    </comment>
    <comment ref="S73" authorId="1">
      <text>
        <r>
          <rPr>
            <b/>
            <sz val="9"/>
            <color indexed="81"/>
            <rFont val="Tahoma"/>
            <family val="2"/>
          </rPr>
          <t>Hyde, Owen (Research):</t>
        </r>
        <r>
          <rPr>
            <sz val="9"/>
            <color indexed="81"/>
            <rFont val="Tahoma"/>
            <family val="2"/>
          </rPr>
          <t xml:space="preserve">
10-K</t>
        </r>
      </text>
    </comment>
  </commentList>
</comments>
</file>

<file path=xl/comments6.xml><?xml version="1.0" encoding="utf-8"?>
<comments xmlns="http://schemas.openxmlformats.org/spreadsheetml/2006/main">
  <authors>
    <author>Hoffman, Brandon (Research)</author>
    <author>Hyde, Owen (Research)</author>
  </authors>
  <commentList>
    <comment ref="V11" authorId="0">
      <text>
        <r>
          <rPr>
            <b/>
            <sz val="9"/>
            <color indexed="81"/>
            <rFont val="Tahoma"/>
            <family val="2"/>
          </rPr>
          <t>Hoffman, Brandon (Research):</t>
        </r>
        <r>
          <rPr>
            <sz val="9"/>
            <color indexed="81"/>
            <rFont val="Tahoma"/>
            <family val="2"/>
          </rPr>
          <t xml:space="preserve">
Post 3Q17: Assumes ~12% revenue loss (inclusive of the 5%), half of the 22-23% of revenue at risk of ITP (in 2018)
pre3Q17: Assumes about 5% revenue loss (of the 20% of Safari exposiure)</t>
        </r>
      </text>
    </comment>
    <comment ref="L59" authorId="1">
      <text>
        <r>
          <rPr>
            <b/>
            <sz val="9"/>
            <color indexed="81"/>
            <rFont val="Tahoma"/>
            <family val="2"/>
          </rPr>
          <t>Hyde, Owen (Research):</t>
        </r>
        <r>
          <rPr>
            <sz val="9"/>
            <color indexed="81"/>
            <rFont val="Tahoma"/>
            <family val="2"/>
          </rPr>
          <t xml:space="preserve">
10 Year Note </t>
        </r>
      </text>
    </comment>
    <comment ref="L60" authorId="1">
      <text>
        <r>
          <rPr>
            <b/>
            <sz val="9"/>
            <color indexed="81"/>
            <rFont val="Tahoma"/>
            <family val="2"/>
          </rPr>
          <t>Hyde, Owen (Research):</t>
        </r>
        <r>
          <rPr>
            <sz val="9"/>
            <color indexed="81"/>
            <rFont val="Tahoma"/>
            <family val="2"/>
          </rPr>
          <t xml:space="preserve">
Bloomberg 2 yr daily beta
</t>
        </r>
      </text>
    </comment>
    <comment ref="L61" authorId="1">
      <text>
        <r>
          <rPr>
            <b/>
            <sz val="9"/>
            <color indexed="81"/>
            <rFont val="Tahoma"/>
            <family val="2"/>
          </rPr>
          <t>Hyde, Owen (Research):</t>
        </r>
        <r>
          <rPr>
            <sz val="9"/>
            <color indexed="81"/>
            <rFont val="Tahoma"/>
            <family val="2"/>
          </rPr>
          <t xml:space="preserve">
http://pages.stern.nyu.edu/~adamodar/
</t>
        </r>
      </text>
    </comment>
    <comment ref="Q69" authorId="1">
      <text>
        <r>
          <rPr>
            <b/>
            <sz val="9"/>
            <color indexed="81"/>
            <rFont val="Tahoma"/>
            <family val="2"/>
          </rPr>
          <t>Hyde, Owen (Research):</t>
        </r>
        <r>
          <rPr>
            <sz val="9"/>
            <color indexed="81"/>
            <rFont val="Tahoma"/>
            <family val="2"/>
          </rPr>
          <t xml:space="preserve">
10-K: Pg F-50</t>
        </r>
      </text>
    </comment>
    <comment ref="R69" authorId="1">
      <text>
        <r>
          <rPr>
            <b/>
            <sz val="9"/>
            <color indexed="81"/>
            <rFont val="Tahoma"/>
            <family val="2"/>
          </rPr>
          <t>Hyde, Owen (Research):</t>
        </r>
        <r>
          <rPr>
            <sz val="9"/>
            <color indexed="81"/>
            <rFont val="Tahoma"/>
            <family val="2"/>
          </rPr>
          <t xml:space="preserve">
10-K: Pg F-50</t>
        </r>
      </text>
    </comment>
    <comment ref="S69" authorId="1">
      <text>
        <r>
          <rPr>
            <b/>
            <sz val="9"/>
            <color indexed="81"/>
            <rFont val="Tahoma"/>
            <family val="2"/>
          </rPr>
          <t>Hyde, Owen (Research):</t>
        </r>
        <r>
          <rPr>
            <sz val="9"/>
            <color indexed="81"/>
            <rFont val="Tahoma"/>
            <family val="2"/>
          </rPr>
          <t xml:space="preserve">
10-k: Pg F-51</t>
        </r>
      </text>
    </comment>
    <comment ref="Q73" authorId="1">
      <text>
        <r>
          <rPr>
            <b/>
            <sz val="9"/>
            <color indexed="81"/>
            <rFont val="Tahoma"/>
            <family val="2"/>
          </rPr>
          <t>Hyde, Owen (Research):</t>
        </r>
        <r>
          <rPr>
            <sz val="9"/>
            <color indexed="81"/>
            <rFont val="Tahoma"/>
            <family val="2"/>
          </rPr>
          <t xml:space="preserve">
10-K</t>
        </r>
      </text>
    </comment>
    <comment ref="R73" authorId="1">
      <text>
        <r>
          <rPr>
            <b/>
            <sz val="9"/>
            <color indexed="81"/>
            <rFont val="Tahoma"/>
            <family val="2"/>
          </rPr>
          <t>Hyde, Owen (Research):</t>
        </r>
        <r>
          <rPr>
            <sz val="9"/>
            <color indexed="81"/>
            <rFont val="Tahoma"/>
            <family val="2"/>
          </rPr>
          <t xml:space="preserve">
10-K</t>
        </r>
      </text>
    </comment>
    <comment ref="S73" authorId="1">
      <text>
        <r>
          <rPr>
            <b/>
            <sz val="9"/>
            <color indexed="81"/>
            <rFont val="Tahoma"/>
            <family val="2"/>
          </rPr>
          <t>Hyde, Owen (Research):</t>
        </r>
        <r>
          <rPr>
            <sz val="9"/>
            <color indexed="81"/>
            <rFont val="Tahoma"/>
            <family val="2"/>
          </rPr>
          <t xml:space="preserve">
10-K</t>
        </r>
      </text>
    </comment>
  </commentList>
</comments>
</file>

<file path=xl/comments7.xml><?xml version="1.0" encoding="utf-8"?>
<comments xmlns="http://schemas.openxmlformats.org/spreadsheetml/2006/main">
  <authors>
    <author>Hyde, Owen (Research)</author>
  </authors>
  <commentList>
    <comment ref="AE21" authorId="0">
      <text>
        <r>
          <rPr>
            <b/>
            <sz val="9"/>
            <color indexed="81"/>
            <rFont val="Tahoma"/>
            <family val="2"/>
          </rPr>
          <t>Hyde, Owen (Research):</t>
        </r>
        <r>
          <rPr>
            <sz val="9"/>
            <color indexed="81"/>
            <rFont val="Tahoma"/>
            <family val="2"/>
          </rPr>
          <t xml:space="preserve">
long-term range of 37.5% to 42.5%.</t>
        </r>
      </text>
    </comment>
    <comment ref="Q69" authorId="0">
      <text>
        <r>
          <rPr>
            <b/>
            <sz val="9"/>
            <color indexed="81"/>
            <rFont val="Tahoma"/>
            <family val="2"/>
          </rPr>
          <t>Hyde, Owen (Research):</t>
        </r>
        <r>
          <rPr>
            <sz val="9"/>
            <color indexed="81"/>
            <rFont val="Tahoma"/>
            <family val="2"/>
          </rPr>
          <t xml:space="preserve">
10-K: Pg F-50</t>
        </r>
      </text>
    </comment>
    <comment ref="R69" authorId="0">
      <text>
        <r>
          <rPr>
            <b/>
            <sz val="9"/>
            <color indexed="81"/>
            <rFont val="Tahoma"/>
            <family val="2"/>
          </rPr>
          <t>Hyde, Owen (Research):</t>
        </r>
        <r>
          <rPr>
            <sz val="9"/>
            <color indexed="81"/>
            <rFont val="Tahoma"/>
            <family val="2"/>
          </rPr>
          <t xml:space="preserve">
10-K: Pg F-50</t>
        </r>
      </text>
    </comment>
    <comment ref="Q73" authorId="0">
      <text>
        <r>
          <rPr>
            <b/>
            <sz val="9"/>
            <color indexed="81"/>
            <rFont val="Tahoma"/>
            <family val="2"/>
          </rPr>
          <t>Hyde, Owen (Research):</t>
        </r>
        <r>
          <rPr>
            <sz val="9"/>
            <color indexed="81"/>
            <rFont val="Tahoma"/>
            <family val="2"/>
          </rPr>
          <t xml:space="preserve">
10-K</t>
        </r>
      </text>
    </comment>
    <comment ref="R73" authorId="0">
      <text>
        <r>
          <rPr>
            <b/>
            <sz val="9"/>
            <color indexed="81"/>
            <rFont val="Tahoma"/>
            <family val="2"/>
          </rPr>
          <t>Hyde, Owen (Research):</t>
        </r>
        <r>
          <rPr>
            <sz val="9"/>
            <color indexed="81"/>
            <rFont val="Tahoma"/>
            <family val="2"/>
          </rPr>
          <t xml:space="preserve">
10-K</t>
        </r>
      </text>
    </comment>
    <comment ref="S73" authorId="0">
      <text>
        <r>
          <rPr>
            <b/>
            <sz val="9"/>
            <color indexed="81"/>
            <rFont val="Tahoma"/>
            <family val="2"/>
          </rPr>
          <t>Hyde, Owen (Research):</t>
        </r>
        <r>
          <rPr>
            <sz val="9"/>
            <color indexed="81"/>
            <rFont val="Tahoma"/>
            <family val="2"/>
          </rPr>
          <t xml:space="preserve">
10-K</t>
        </r>
      </text>
    </comment>
  </commentList>
</comments>
</file>

<file path=xl/sharedStrings.xml><?xml version="1.0" encoding="utf-8"?>
<sst xmlns="http://schemas.openxmlformats.org/spreadsheetml/2006/main" count="3309" uniqueCount="1143">
  <si>
    <t>Free cash flow % of EBITDA</t>
  </si>
  <si>
    <t>Cost of revenue</t>
  </si>
  <si>
    <t>Funds from operations</t>
  </si>
  <si>
    <t>Cash &amp; cash equivalents</t>
  </si>
  <si>
    <t>Common equity</t>
  </si>
  <si>
    <t>Additional paid-in capital</t>
  </si>
  <si>
    <t>Accumulated other comprehensive income</t>
  </si>
  <si>
    <t>Net income</t>
  </si>
  <si>
    <t>Days Sales Outstanding</t>
  </si>
  <si>
    <t>(+/-) Net changes in cash</t>
  </si>
  <si>
    <t>(+/-) Restatements / adjustments</t>
  </si>
  <si>
    <t>(USD millions)</t>
  </si>
  <si>
    <t>Assets:</t>
  </si>
  <si>
    <t>Total Current Assets</t>
  </si>
  <si>
    <t>Total Assets</t>
  </si>
  <si>
    <t>Liabilities:</t>
  </si>
  <si>
    <t>Total Current Liabilities</t>
  </si>
  <si>
    <t>Total Liabilities</t>
  </si>
  <si>
    <t>Shareholders' Equity:</t>
  </si>
  <si>
    <t>Total Shareholders' Equity</t>
  </si>
  <si>
    <t>Total Liabilities &amp; Shareholders' Equity</t>
  </si>
  <si>
    <t>Cash Flow Statement</t>
  </si>
  <si>
    <t>Operating Cash Flow:</t>
  </si>
  <si>
    <t>Changes in Working Capital:</t>
  </si>
  <si>
    <t>Changes in Working Capital</t>
  </si>
  <si>
    <t>Operating Cash Flow</t>
  </si>
  <si>
    <t>Investing Cash Flow:</t>
  </si>
  <si>
    <t>Investing Cash Flow</t>
  </si>
  <si>
    <t>Financing Cash Flow:</t>
  </si>
  <si>
    <t>Financing Cash Flow</t>
  </si>
  <si>
    <t>Effects of FX</t>
  </si>
  <si>
    <t>Beginning Cash</t>
  </si>
  <si>
    <t>Ending Cash</t>
  </si>
  <si>
    <t>General and administrative</t>
  </si>
  <si>
    <t>Period-End Date</t>
  </si>
  <si>
    <t>Check</t>
  </si>
  <si>
    <t>Balance sheet assumptions</t>
  </si>
  <si>
    <t>Total operating expenses (GAAP)</t>
  </si>
  <si>
    <t>Operating income (GAAP)</t>
  </si>
  <si>
    <t>Pre-tax income (GAAP)</t>
  </si>
  <si>
    <t>Adjusted EBITDA</t>
  </si>
  <si>
    <t>Free cash flow analysis</t>
  </si>
  <si>
    <t>Cash from operations</t>
  </si>
  <si>
    <t>(-) Capex</t>
  </si>
  <si>
    <t>Free cash flow</t>
  </si>
  <si>
    <t>% change Y/Y</t>
  </si>
  <si>
    <t>EBITDA</t>
  </si>
  <si>
    <t>Revenue</t>
  </si>
  <si>
    <t>USD</t>
  </si>
  <si>
    <t>Days Payable Outstanding</t>
  </si>
  <si>
    <t>Stock based compensation</t>
  </si>
  <si>
    <t>Tax rate (GAAP)</t>
  </si>
  <si>
    <t>Income tax provision/(benefit) (GAAP)</t>
  </si>
  <si>
    <t>Accrued expenses &amp; other current liabilities - % of non-GAAP opex</t>
  </si>
  <si>
    <t>Free cash flow % of revenue</t>
  </si>
  <si>
    <t>Amortization of intangibles</t>
  </si>
  <si>
    <t>Other current assets</t>
  </si>
  <si>
    <t>Goodwill</t>
  </si>
  <si>
    <t>Property and equipment, net</t>
  </si>
  <si>
    <t>Intangible assets, net</t>
  </si>
  <si>
    <t>Other non-current assets</t>
  </si>
  <si>
    <t>Long-term debt, net of current maturities</t>
  </si>
  <si>
    <t>Income taxes payable</t>
  </si>
  <si>
    <t>Noncontrolling interests</t>
  </si>
  <si>
    <t>Retained earnings</t>
  </si>
  <si>
    <t>Total cash used in continuing operations</t>
  </si>
  <si>
    <t>Other current assets - % of non-GAAP opex</t>
  </si>
  <si>
    <t>IACI.O,mscalc:sedolCodeCalc</t>
  </si>
  <si>
    <t>IACI.O,mscalc:targetPrice,,,,USD</t>
  </si>
  <si>
    <t>IACI.O,mscalc:closePriceCurrencyCalc</t>
  </si>
  <si>
    <t>(Earnings) / Loss attributable to noncontrolling interests</t>
  </si>
  <si>
    <t>Free cash flow % of net income</t>
  </si>
  <si>
    <t>(-) Acquisitions</t>
  </si>
  <si>
    <t>ROIC</t>
  </si>
  <si>
    <t>IACI.O,mscalc:targetPrice</t>
  </si>
  <si>
    <t>$BR$2</t>
  </si>
  <si>
    <t>Free Cash Flow Analysis</t>
  </si>
  <si>
    <t>Free Cash Flow</t>
  </si>
  <si>
    <t>YoY Growth</t>
  </si>
  <si>
    <t>FCF Conversion</t>
  </si>
  <si>
    <t>Operating Cash Flow to EBITDA</t>
  </si>
  <si>
    <t>FCF per Share</t>
  </si>
  <si>
    <t>Uses of Free Cash Flow:</t>
  </si>
  <si>
    <t>Dividend</t>
  </si>
  <si>
    <t>Debt Repayment / Issuance</t>
  </si>
  <si>
    <t>Acquisitions / Investments (net)</t>
  </si>
  <si>
    <t>Share Repurchases</t>
  </si>
  <si>
    <t>Excess Free Cash</t>
  </si>
  <si>
    <t>WC</t>
  </si>
  <si>
    <t>WC % of Sales</t>
  </si>
  <si>
    <t>Return on Invested Capital</t>
  </si>
  <si>
    <t>- Cash</t>
  </si>
  <si>
    <t>- Accounts Payable</t>
  </si>
  <si>
    <t>- Accrued Expenses</t>
  </si>
  <si>
    <t>Invested Capital</t>
  </si>
  <si>
    <t>NOPAT</t>
  </si>
  <si>
    <t>Adjusted EBIT</t>
  </si>
  <si>
    <t>GAAP EBIT</t>
  </si>
  <si>
    <t>Adjusted Taxes:</t>
  </si>
  <si>
    <t>Taxes on EBIT (at 40%)</t>
  </si>
  <si>
    <t>Change in WC % of Sales</t>
  </si>
  <si>
    <t>EPS (GAAP) - basic</t>
  </si>
  <si>
    <t>EPS (GAAP) - diluted</t>
  </si>
  <si>
    <t>2014</t>
  </si>
  <si>
    <t>Y/Y Change in bp</t>
  </si>
  <si>
    <t>48</t>
  </si>
  <si>
    <t>B0F0F09</t>
  </si>
  <si>
    <t>Total</t>
  </si>
  <si>
    <t>Cash &amp; cash equivalents / Marketable securities</t>
  </si>
  <si>
    <t>Net Debt</t>
  </si>
  <si>
    <t>(-) Cash Interest Exp.</t>
  </si>
  <si>
    <t>(-) Cash Taxes</t>
  </si>
  <si>
    <t>(+/-) Chg in Wking Cap.</t>
  </si>
  <si>
    <t>75</t>
  </si>
  <si>
    <t>Basic (GAAP)</t>
  </si>
  <si>
    <t>Stock-based compensation expense</t>
  </si>
  <si>
    <t>Acquisition-related contingent consideration fair value adjustments</t>
  </si>
  <si>
    <t>Net Income (GAAP)</t>
  </si>
  <si>
    <t>Net Income (Adjusted)</t>
  </si>
  <si>
    <t>Traffic acquisition costs</t>
  </si>
  <si>
    <t>Other cost of revenue</t>
  </si>
  <si>
    <t>Sales and operations expenses</t>
  </si>
  <si>
    <t>Share-based compensation expense:</t>
  </si>
  <si>
    <t>Research and development</t>
  </si>
  <si>
    <t>Sales and operations</t>
  </si>
  <si>
    <t>Service cost-pension</t>
  </si>
  <si>
    <t>D&amp;A expenses</t>
  </si>
  <si>
    <t>Acquisition-related deferred price consideration :</t>
  </si>
  <si>
    <t>GAAP expenses :</t>
  </si>
  <si>
    <t>Research and development expenses</t>
  </si>
  <si>
    <t>Acquisition-related expenses</t>
  </si>
  <si>
    <t>Financial income (expense)</t>
  </si>
  <si>
    <t>Net income (GAAP) Attributable to CRTO Shareholders</t>
  </si>
  <si>
    <t>Tax impact of the above adjustments</t>
  </si>
  <si>
    <t>Trade receivables, net of allowances</t>
  </si>
  <si>
    <t>Deferred tax assets - current</t>
  </si>
  <si>
    <t>Current tax assets</t>
  </si>
  <si>
    <t>Non-current financial assets</t>
  </si>
  <si>
    <t>Trade payables</t>
  </si>
  <si>
    <t>Provisions</t>
  </si>
  <si>
    <t>Current tax liabilities</t>
  </si>
  <si>
    <t>Financial liabilities - current portion</t>
  </si>
  <si>
    <t>Other current liabilities</t>
  </si>
  <si>
    <t>Deferred tax liabilities</t>
  </si>
  <si>
    <t>Retirement benefit obligation</t>
  </si>
  <si>
    <t>Financial liabilities - non current portion</t>
  </si>
  <si>
    <t>Increase / (decrease) in trade payables</t>
  </si>
  <si>
    <t>(Increase) / decrease in trade receivables</t>
  </si>
  <si>
    <t>(Increase) / decrease in other current assets</t>
  </si>
  <si>
    <t>Increase / (decrease) in other current liabilities</t>
  </si>
  <si>
    <t>Amortization and provisions</t>
  </si>
  <si>
    <t>Shared-based compensation expense</t>
  </si>
  <si>
    <t>Net gain or loss on disposal of non-current assets</t>
  </si>
  <si>
    <t>Interests paid</t>
  </si>
  <si>
    <t>Non-cash financial income and expenses</t>
  </si>
  <si>
    <t>Change in deferred taxes</t>
  </si>
  <si>
    <t>Income tax for the period</t>
  </si>
  <si>
    <t>Acquisition of intangibles assets, property, plant and equipment</t>
  </si>
  <si>
    <t>Proceeds from disposal of intangible assets, property, plant and equipment</t>
  </si>
  <si>
    <t>Net change in accounts payable related to intangible assets, property, plant and equipment</t>
  </si>
  <si>
    <t>Investments, net of cash acquired</t>
  </si>
  <si>
    <t>Change in other financial non-current assets</t>
  </si>
  <si>
    <t>Issuance of long term borrowings</t>
  </si>
  <si>
    <t>Repayment of borrowings</t>
  </si>
  <si>
    <t>Proceeds from capital increase</t>
  </si>
  <si>
    <t>Change in other financial liabilities</t>
  </si>
  <si>
    <t>Morgan Stanley | CRTO model</t>
  </si>
  <si>
    <t>Balance Sheet | CRTO model</t>
  </si>
  <si>
    <t>Cash Flow Statement | CRTO model</t>
  </si>
  <si>
    <t>U.S. GAAP Reconciliation of Revenue ex-TAC to Revenue</t>
  </si>
  <si>
    <t>Revenue ex-TAC</t>
  </si>
  <si>
    <t>Revenue as reported</t>
  </si>
  <si>
    <t>Conversion impact U.S. dollars/other currencies</t>
  </si>
  <si>
    <t>Revenue at constant currency</t>
  </si>
  <si>
    <t>Traffic acquisition costs as reported</t>
  </si>
  <si>
    <t>Traffic acquisition at constant currency</t>
  </si>
  <si>
    <t>Revenue ex-TAC as reported</t>
  </si>
  <si>
    <t>Revenue ex-TAC at constant currency</t>
  </si>
  <si>
    <t>Other cost of revenue as reported</t>
  </si>
  <si>
    <t>Americas</t>
  </si>
  <si>
    <t>EMEA</t>
  </si>
  <si>
    <t>APAC</t>
  </si>
  <si>
    <t>Fair Value</t>
  </si>
  <si>
    <t>Current Price</t>
  </si>
  <si>
    <t>Upside/Downside</t>
  </si>
  <si>
    <t>Net revenue</t>
  </si>
  <si>
    <t>(-) Cash taxes</t>
  </si>
  <si>
    <t>(+/-) Changes in working capital</t>
  </si>
  <si>
    <t>(-) Stock-based compensation</t>
  </si>
  <si>
    <t>Free cash flow (for valuation)</t>
  </si>
  <si>
    <t>FCF / EBITDA</t>
  </si>
  <si>
    <t>NPV Calculations</t>
  </si>
  <si>
    <t>Year for 1-year forward value</t>
  </si>
  <si>
    <t>Discounted cash flows</t>
  </si>
  <si>
    <t>Gross Revenue</t>
  </si>
  <si>
    <t>EBITDA Margin on Gross</t>
  </si>
  <si>
    <t>Base case fair value (one year forward)</t>
  </si>
  <si>
    <t>PV of FCF</t>
  </si>
  <si>
    <t>NPV of terminal value</t>
  </si>
  <si>
    <t>Enterprise value</t>
  </si>
  <si>
    <t>(-) LT Debt</t>
  </si>
  <si>
    <t>(+) Cash</t>
  </si>
  <si>
    <t>Equity value</t>
  </si>
  <si>
    <t>Fully Diluted Shares</t>
  </si>
  <si>
    <t>Implied terminal EBITDA multiple</t>
  </si>
  <si>
    <t>DCF valuation assumptions</t>
  </si>
  <si>
    <t>Valuation Date</t>
  </si>
  <si>
    <t>One year forward</t>
  </si>
  <si>
    <t>Cost of Equity</t>
  </si>
  <si>
    <t>Cost of Debt</t>
  </si>
  <si>
    <t>Marginal Tax-Rate</t>
  </si>
  <si>
    <t>Long-Term Debt / Total Cap.</t>
  </si>
  <si>
    <t>WACC</t>
  </si>
  <si>
    <t>Perpetual Growth Rate</t>
  </si>
  <si>
    <t>Tax NOL worksheet</t>
  </si>
  <si>
    <t>GAAP pre-tax income</t>
  </si>
  <si>
    <t>Beginning NOL value</t>
  </si>
  <si>
    <t>NOL used (gained)</t>
  </si>
  <si>
    <t>Ending NOL value</t>
  </si>
  <si>
    <t>Taxable income</t>
  </si>
  <si>
    <t>Assumed cash tax rate</t>
  </si>
  <si>
    <t>Cash taxes paid</t>
  </si>
  <si>
    <t>ModelWare DCF Metrics</t>
  </si>
  <si>
    <t>WACC / Hurdle Rate</t>
  </si>
  <si>
    <t>Criteo DCF (USD millions)</t>
  </si>
  <si>
    <t>Equity value per share</t>
  </si>
  <si>
    <t>2011-Q1</t>
  </si>
  <si>
    <t>2011-FY</t>
  </si>
  <si>
    <t>ElementName</t>
  </si>
  <si>
    <t>ScaleOverride</t>
  </si>
  <si>
    <t>UnitOverride</t>
  </si>
  <si>
    <t>ReverseSign</t>
  </si>
  <si>
    <t>IsDrivingAssumption</t>
  </si>
  <si>
    <t>SegmentID</t>
  </si>
  <si>
    <t>Criteo</t>
  </si>
  <si>
    <t>2016E</t>
  </si>
  <si>
    <t>InLInks</t>
  </si>
  <si>
    <t>(In thousands)</t>
  </si>
  <si>
    <t>Research &amp; development expenses</t>
  </si>
  <si>
    <t xml:space="preserve">Sales &amp; operations expenses </t>
  </si>
  <si>
    <t>General &amp; administrative expenses</t>
  </si>
  <si>
    <t>Financial income</t>
  </si>
  <si>
    <t xml:space="preserve">  Income before taxes </t>
  </si>
  <si>
    <t xml:space="preserve">  Provision for income taxes </t>
  </si>
  <si>
    <t xml:space="preserve">  Net income (loss) </t>
  </si>
  <si>
    <t>Net income (loss) available to non-controlling interests</t>
  </si>
  <si>
    <t>Net income (loss) allocated to shareholders per share</t>
  </si>
  <si>
    <t>Basic</t>
  </si>
  <si>
    <t>Diluted</t>
  </si>
  <si>
    <t>Weighted average of numbers of shares outstanding:</t>
  </si>
  <si>
    <t>ND</t>
  </si>
  <si>
    <t>Consolidated Statement of Financial Position</t>
  </si>
  <si>
    <t>Deferred tax assets</t>
  </si>
  <si>
    <t>Consolidated Statement of Cash Flows</t>
  </si>
  <si>
    <t>Reconciliation of Adjusted EBITDA to Net Income</t>
  </si>
  <si>
    <t>Detailed Information on Selected Items</t>
  </si>
  <si>
    <t>Share based compensation expense</t>
  </si>
  <si>
    <t>Pension Cost</t>
  </si>
  <si>
    <t>Depreciation and amortization</t>
  </si>
  <si>
    <t>Acquisition related deferred price consideration</t>
  </si>
  <si>
    <t>GAAP Net Income</t>
  </si>
  <si>
    <t>Financial Income</t>
  </si>
  <si>
    <t>Provision for Income Taxes</t>
  </si>
  <si>
    <t>SBC</t>
  </si>
  <si>
    <t>Service cost pension</t>
  </si>
  <si>
    <t>D&amp;A</t>
  </si>
  <si>
    <t>Acquisition Related &amp; Other</t>
  </si>
  <si>
    <t>Total Adjustments</t>
  </si>
  <si>
    <t>Adj EBITDA</t>
  </si>
  <si>
    <t>Reconciliation of Adjusted Net Income to Net Income</t>
  </si>
  <si>
    <t>Amortization of acquisition-related intangible assets</t>
  </si>
  <si>
    <t>Acquisition-related deferred price consideration</t>
  </si>
  <si>
    <t>Adj Net Income</t>
  </si>
  <si>
    <t>Non-GAAP EPS</t>
  </si>
  <si>
    <t xml:space="preserve">Basic </t>
  </si>
  <si>
    <t>Non-GAAP Share Count</t>
  </si>
  <si>
    <t>YoY % Change</t>
  </si>
  <si>
    <t>Information on share count</t>
  </si>
  <si>
    <t>Shares outstanding as at January 1,</t>
  </si>
  <si>
    <t>Weighted average number of shares issued during the period</t>
  </si>
  <si>
    <t>Basic number of shares as at March 31, - Basic EPS basis</t>
  </si>
  <si>
    <t>Dilutive effect of  share options, warrants, employee warrants - Treasury method</t>
  </si>
  <si>
    <t>Diluted number of shares as at March 31, - Diluted EPS basis</t>
  </si>
  <si>
    <t>Shares outstanding as at March 31,</t>
  </si>
  <si>
    <t>Total dilutive effect of share options, warrants, employee warrants</t>
  </si>
  <si>
    <t>Fully diluted shares as at  March 31,</t>
  </si>
  <si>
    <t>Supplemental Financial Information and Operating Metrics</t>
  </si>
  <si>
    <t>Clients</t>
  </si>
  <si>
    <t>Cash flow from operating activities ('000 euros)</t>
  </si>
  <si>
    <t>Capital expenditures ('000 euros)</t>
  </si>
  <si>
    <t>Net Cash Position ('000 euros)</t>
  </si>
  <si>
    <t>Days Sales Outstanding (days - end of month)</t>
  </si>
  <si>
    <t>Employees</t>
  </si>
  <si>
    <t>Total Non-Current Assets</t>
  </si>
  <si>
    <t>Total Non-Current Liabilities</t>
  </si>
  <si>
    <t>Net income (loss)</t>
  </si>
  <si>
    <t>Traffic Acquisition Cost (TAC)</t>
  </si>
  <si>
    <t>Gross profit (GAAP)</t>
  </si>
  <si>
    <t>Revenue (GAAP)</t>
  </si>
  <si>
    <t>Total Cost of Revenue (GAAP)</t>
  </si>
  <si>
    <t>Consolidated Statement of Income (GAAP)</t>
  </si>
  <si>
    <t>Income from operations (GAAP)</t>
  </si>
  <si>
    <t>Net Revenue</t>
  </si>
  <si>
    <t>Income Statement:</t>
  </si>
  <si>
    <t>Incremental EBITDA margin (on Gross)</t>
  </si>
  <si>
    <t>Incremental EBITDA margin (on Net)</t>
  </si>
  <si>
    <t>Adjusted EBITDA margin (on Net)</t>
  </si>
  <si>
    <t>Reconciliations GAAP to non-GAAP:</t>
  </si>
  <si>
    <t>Gross Revenue (GAAP) by Region</t>
  </si>
  <si>
    <t>Traffic acquisition costs by Region</t>
  </si>
  <si>
    <t>Revenue ex-TAC by Region</t>
  </si>
  <si>
    <t>2015</t>
  </si>
  <si>
    <t>CAGR</t>
  </si>
  <si>
    <t>2011-2014</t>
  </si>
  <si>
    <t>2012-2015</t>
  </si>
  <si>
    <t>2013-2016</t>
  </si>
  <si>
    <t>2014-2017</t>
  </si>
  <si>
    <t>2015-2018</t>
  </si>
  <si>
    <t>2016-2019</t>
  </si>
  <si>
    <t>2017-2020</t>
  </si>
  <si>
    <t>y/y Growth - %</t>
  </si>
  <si>
    <t>2 Yr Stacked Growth - %</t>
  </si>
  <si>
    <t>Net Additions</t>
  </si>
  <si>
    <t>S&amp;M Headcount</t>
  </si>
  <si>
    <t>Gross Revenue/Client (in 000's)</t>
  </si>
  <si>
    <t>y/y Growth - Abs</t>
  </si>
  <si>
    <t>x</t>
  </si>
  <si>
    <t>Gross Revenue by Geography</t>
  </si>
  <si>
    <t>q/q Growth - %</t>
  </si>
  <si>
    <t>y/y abs Growth</t>
  </si>
  <si>
    <t>q/q abs Growth</t>
  </si>
  <si>
    <t>% of Total Gross Revenue</t>
  </si>
  <si>
    <t>y/y Constant Currency Growth - %</t>
  </si>
  <si>
    <t>y/y FX Impact - %</t>
  </si>
  <si>
    <t>Abs FX Impact</t>
  </si>
  <si>
    <t>TAC by Geography</t>
  </si>
  <si>
    <t xml:space="preserve">% of Americas Gross Revenue </t>
  </si>
  <si>
    <t>% of EMEA Gross Revenue</t>
  </si>
  <si>
    <t>Revenue ex-TAC by Geography</t>
  </si>
  <si>
    <t>% of Total Revenue ex-TAC</t>
  </si>
  <si>
    <t>Americas (USD)</t>
  </si>
  <si>
    <t>America (in Constant Currency USD)</t>
  </si>
  <si>
    <t>EMEA (in USD)</t>
  </si>
  <si>
    <t>EMEA Revenue (in Constant Currency USD)</t>
  </si>
  <si>
    <t>Asia-Pacific (in USD)</t>
  </si>
  <si>
    <t>Asia-Pacific (in Constant Currency USD)</t>
  </si>
  <si>
    <t>Total Gross Revenue (in USD)</t>
  </si>
  <si>
    <t>Total Gross Revenue (in Constant Currency USD)</t>
  </si>
  <si>
    <t>Americas TAC (USD)</t>
  </si>
  <si>
    <t>EMEA TAC (USD)</t>
  </si>
  <si>
    <t>EMEA (in Constant Currency USD)</t>
  </si>
  <si>
    <t>Asia-Pacific TAC (USD)</t>
  </si>
  <si>
    <t>Asia Pacific (in Constant Currency USD)</t>
  </si>
  <si>
    <t>Total TAC (USD)</t>
  </si>
  <si>
    <t>Total TAC (in Constant Currency USD)</t>
  </si>
  <si>
    <t>EMEA (USD)</t>
  </si>
  <si>
    <t>Asia-Pacific (USD)</t>
  </si>
  <si>
    <t>Total Revenue ex-TAC (USD)</t>
  </si>
  <si>
    <t>Total Revenue ex-TAC (in Constant Currency USD)</t>
  </si>
  <si>
    <t>Constant Currency : Americas</t>
  </si>
  <si>
    <t>Constant Currency: EMEA</t>
  </si>
  <si>
    <t>Constant Currency: APAC</t>
  </si>
  <si>
    <t xml:space="preserve">Constant Currency </t>
  </si>
  <si>
    <t>R&amp;D</t>
  </si>
  <si>
    <t>S&amp;M</t>
  </si>
  <si>
    <t>G&amp;A</t>
  </si>
  <si>
    <t>Total Headcount</t>
  </si>
  <si>
    <t>Non-GAAP Expense per Employee</t>
  </si>
  <si>
    <t>Total Non-GAAP Expense per Emplpoyee</t>
  </si>
  <si>
    <t>% Q/Q Change</t>
  </si>
  <si>
    <t>Y/Y Abs Change</t>
  </si>
  <si>
    <t>% Y/Y Change</t>
  </si>
  <si>
    <t>Q/Q Abs Change</t>
  </si>
  <si>
    <t>Sequental Change</t>
  </si>
  <si>
    <t>2017E</t>
  </si>
  <si>
    <t>% of Gross Revenue</t>
  </si>
  <si>
    <t>% of Net Revenue</t>
  </si>
  <si>
    <t>% Y/Y change</t>
  </si>
  <si>
    <t>Abs Y/Y Change</t>
  </si>
  <si>
    <t>Abs Q/Q Change</t>
  </si>
  <si>
    <t>Total SBC</t>
  </si>
  <si>
    <t>Total Service Cost-Pension</t>
  </si>
  <si>
    <t>Total D&amp;A</t>
  </si>
  <si>
    <t>% of CapEx</t>
  </si>
  <si>
    <t>Gross Profit</t>
  </si>
  <si>
    <t>Gross margin (on Net)</t>
  </si>
  <si>
    <t>Y/Y Bps Change</t>
  </si>
  <si>
    <t>Q/Q Bps Change</t>
  </si>
  <si>
    <t>Gross Margin (on Net)</t>
  </si>
  <si>
    <t>% Q/Q Growth</t>
  </si>
  <si>
    <t>% Y/Y Growth</t>
  </si>
  <si>
    <t>Y/Y Abs Growth</t>
  </si>
  <si>
    <t>Q/Q Abs Growth</t>
  </si>
  <si>
    <t>Net Revenue (USD)</t>
  </si>
  <si>
    <t>Revenue Summary</t>
  </si>
  <si>
    <t>TAC (USD)</t>
  </si>
  <si>
    <t>Morgan Stanley | Foreign Currency Analysis</t>
  </si>
  <si>
    <t>2018-2021</t>
  </si>
  <si>
    <t>2019-2022</t>
  </si>
  <si>
    <t>Foreign Exchange Rates</t>
  </si>
  <si>
    <t>USD Conversion</t>
  </si>
  <si>
    <t>Currency Rate</t>
  </si>
  <si>
    <t>EUR/USD</t>
  </si>
  <si>
    <t>GBP/USD</t>
  </si>
  <si>
    <t>USD/CAD</t>
  </si>
  <si>
    <t>USD/BRL</t>
  </si>
  <si>
    <t>Avg Clients in Period</t>
  </si>
  <si>
    <t>% of EMEA Revenue</t>
  </si>
  <si>
    <t>EMEA (in EUR at Current FX Rate)</t>
  </si>
  <si>
    <t>EMEA (in GBP at Current FX Rate)</t>
  </si>
  <si>
    <t>% y/y Growth</t>
  </si>
  <si>
    <t>Revenue by Geography (US $)</t>
  </si>
  <si>
    <t>United States</t>
  </si>
  <si>
    <t>United Kingdom</t>
  </si>
  <si>
    <t>Total Revenue, reported</t>
  </si>
  <si>
    <t>% of total revenue</t>
  </si>
  <si>
    <t>Other Americas</t>
  </si>
  <si>
    <t>Germany &amp; Other Europe</t>
  </si>
  <si>
    <t>Japan</t>
  </si>
  <si>
    <t>Other APAC</t>
  </si>
  <si>
    <t>Organic y/y growth (local currency)</t>
  </si>
  <si>
    <t>Consolidated</t>
  </si>
  <si>
    <t>United States ($)</t>
  </si>
  <si>
    <t>United Kingdom (£)</t>
  </si>
  <si>
    <t>Germany &amp; Other Europe (€)</t>
  </si>
  <si>
    <t>Japan ($)</t>
  </si>
  <si>
    <t>Other Americas Basket</t>
  </si>
  <si>
    <t>Other Americas Basket Weightings</t>
  </si>
  <si>
    <t>Other APAC Basket</t>
  </si>
  <si>
    <t>Cash flow statement assumptions</t>
  </si>
  <si>
    <t>Total capital expenditures</t>
  </si>
  <si>
    <t>Period-to-period change</t>
  </si>
  <si>
    <t xml:space="preserve">Share Count Calculation </t>
  </si>
  <si>
    <t>Beginning Share Count</t>
  </si>
  <si>
    <t xml:space="preserve">Dilution </t>
  </si>
  <si>
    <t>Share Repurchased</t>
  </si>
  <si>
    <t xml:space="preserve">Ending Share Count </t>
  </si>
  <si>
    <t xml:space="preserve">% change YoY </t>
  </si>
  <si>
    <t xml:space="preserve">Repurchases </t>
  </si>
  <si>
    <t xml:space="preserve">Share Repurchased </t>
  </si>
  <si>
    <t xml:space="preserve">Avg. Cost of Repurchase </t>
  </si>
  <si>
    <t>Diluted (GAAP &amp; Non-GAAP)</t>
  </si>
  <si>
    <t>Gross Revenue/S&amp;M Employee</t>
  </si>
  <si>
    <t>TY - 2027</t>
  </si>
  <si>
    <t>United States (in USD at Current FX Rate)</t>
  </si>
  <si>
    <t>FX Rate (Other Americas Basket)</t>
  </si>
  <si>
    <t>USD/MXP</t>
  </si>
  <si>
    <t>Other Americas (at Local FX Rate)</t>
  </si>
  <si>
    <t>USD/CNY</t>
  </si>
  <si>
    <t>USD/INR</t>
  </si>
  <si>
    <t>USD/KRW</t>
  </si>
  <si>
    <t>USD/AUD</t>
  </si>
  <si>
    <t>FX Rate (Other Asia Basket)</t>
  </si>
  <si>
    <t>Asia-Pacific (in JPY at Current FX Rate)</t>
  </si>
  <si>
    <t>% of Asia-Pacific Revenue</t>
  </si>
  <si>
    <t>USD/JPY</t>
  </si>
  <si>
    <t>Other Asia-Pacific (in Local FX Rate)</t>
  </si>
  <si>
    <t xml:space="preserve">% of Americas Constant Currency Gross Revenue </t>
  </si>
  <si>
    <t xml:space="preserve">% of EMEA Constant Currency Gross Revenue </t>
  </si>
  <si>
    <t>y/y Growth - % (USD)</t>
  </si>
  <si>
    <t>y/y Growth - % (ex-FX)</t>
  </si>
  <si>
    <t>Total Gross Revenue (USD)</t>
  </si>
  <si>
    <t>NA</t>
  </si>
  <si>
    <t xml:space="preserve">% of EMEA Revenue </t>
  </si>
  <si>
    <t xml:space="preserve">% of Americas Revenue </t>
  </si>
  <si>
    <t>% of Gross revenue</t>
  </si>
  <si>
    <t>EBITDA Margin (on Net)</t>
  </si>
  <si>
    <t>CAPM</t>
  </si>
  <si>
    <t>Risk Free Rate</t>
  </si>
  <si>
    <t>Beta</t>
  </si>
  <si>
    <t xml:space="preserve">Market Risk Premium </t>
  </si>
  <si>
    <t>Adjusted EBITDA margin (on Gross)</t>
  </si>
  <si>
    <t>GAAP operating margin (on Gross)</t>
  </si>
  <si>
    <t>FCF margin (on Net)</t>
  </si>
  <si>
    <t>Research and development expenses (Non-GAAP)</t>
  </si>
  <si>
    <t>Sales and operations expenses (Non-GAAP)</t>
  </si>
  <si>
    <t>General and administrative (Non-GAAP)</t>
  </si>
  <si>
    <t>Operating Margin (On Gross)</t>
  </si>
  <si>
    <t>Incremental EBITDA Margin (on Net)</t>
  </si>
  <si>
    <t>EBITDA Margin (on Gross)</t>
  </si>
  <si>
    <t>Incremental EBITDA Margin (on Gross)</t>
  </si>
  <si>
    <t>Revenue ex-TAC Margin</t>
  </si>
  <si>
    <t>DO NOT DELETE ROWS OR COLUMNS</t>
  </si>
  <si>
    <t>Total GAAP COGS</t>
  </si>
  <si>
    <t>Operating Margin (On Net)</t>
  </si>
  <si>
    <t>Pre-tax income (Non-GAAP)</t>
  </si>
  <si>
    <t>% Margin on Net</t>
  </si>
  <si>
    <t>% Margin on Gross</t>
  </si>
  <si>
    <t>Gross profit (ex-SBC, D&amp;A)</t>
  </si>
  <si>
    <t>Other cost of revenue (ex-D&amp;A)</t>
  </si>
  <si>
    <t>GAAP Gross Profit</t>
  </si>
  <si>
    <t>% Gross Margin (Gross)</t>
  </si>
  <si>
    <t>Total operating expenses (GAAP, Inc. COGS D&amp;A)</t>
  </si>
  <si>
    <t>Depreciation &amp; Amortization (Inc. COGS D&amp;A)</t>
  </si>
  <si>
    <t>Total Operating Expenses (Non-GAAP)</t>
  </si>
  <si>
    <t>Operating Income (Non-GAAP)</t>
  </si>
  <si>
    <t>Total Non-GAAP Expenses (ex-D&amp;A)</t>
  </si>
  <si>
    <t>Income tax provision/(benefit) (Non-GAAP)</t>
  </si>
  <si>
    <t>Tax rate (Non-GAAP)</t>
  </si>
  <si>
    <t>Related One-Time Tax Items</t>
  </si>
  <si>
    <t>YoY Net Revenue % Growth (Constant Currency)</t>
  </si>
  <si>
    <t>Ticker:</t>
  </si>
  <si>
    <t>Date:</t>
  </si>
  <si>
    <t>1FQ2017</t>
  </si>
  <si>
    <t>2FQ2017</t>
  </si>
  <si>
    <t>3FQ2017</t>
  </si>
  <si>
    <t>4FQ2017</t>
  </si>
  <si>
    <t>FY2016</t>
  </si>
  <si>
    <t>(In millions USD)</t>
  </si>
  <si>
    <t>Morgan Stanley</t>
  </si>
  <si>
    <t>EBIT (GAAP)</t>
  </si>
  <si>
    <t>Stock-based comp</t>
  </si>
  <si>
    <t>Adj. EBITDA</t>
  </si>
  <si>
    <t>Adj. EBITDA Margin</t>
  </si>
  <si>
    <t>Consensus</t>
  </si>
  <si>
    <t>Variance</t>
  </si>
  <si>
    <t>MSe</t>
  </si>
  <si>
    <t>CRTO</t>
  </si>
  <si>
    <t>Other cost of revenue (GAAP)</t>
  </si>
  <si>
    <t>Gross profit (GAAP, ex-TAC)</t>
  </si>
  <si>
    <t>EBIT (Non-GAAP)</t>
  </si>
  <si>
    <t>EBIT Margin</t>
  </si>
  <si>
    <t>Revenue (ex-TAC)</t>
  </si>
  <si>
    <t>Total Amort. Of Acquis. Intangibles</t>
  </si>
  <si>
    <t>% of D&amp;A</t>
  </si>
  <si>
    <t>Tax impact of adjustments</t>
  </si>
  <si>
    <t>Other Non-GAAP Net Income Adjustments</t>
  </si>
  <si>
    <t>Period to period addition</t>
  </si>
  <si>
    <t>% of Total S&amp;M Headcount</t>
  </si>
  <si>
    <t>Direct Sales Headcount (Quota Carry, EOP)</t>
  </si>
  <si>
    <t>Gross Revenue/Direct Sales Employee</t>
  </si>
  <si>
    <t>Direct Sales Headcount (EOP)</t>
  </si>
  <si>
    <t>Clients (EOP)</t>
  </si>
  <si>
    <t>Abs Growth</t>
  </si>
  <si>
    <t xml:space="preserve">y/y Growth - % </t>
  </si>
  <si>
    <t>eCPM Spread</t>
  </si>
  <si>
    <t>Clicks Generated (M)</t>
  </si>
  <si>
    <t>% of Asia-Pacific Gross Revenue</t>
  </si>
  <si>
    <t xml:space="preserve">% of Asia-Pacific Constant Currency Gross Revenue </t>
  </si>
  <si>
    <t>% of TAC</t>
  </si>
  <si>
    <t>Period Avg</t>
  </si>
  <si>
    <t>S&amp;M Headcount (EOP)</t>
  </si>
  <si>
    <t>Demand Model</t>
  </si>
  <si>
    <t>Supply Model</t>
  </si>
  <si>
    <t>Direct Publisher Partners</t>
  </si>
  <si>
    <t>TAC to DoubleClick &amp; AppNexus (USD)</t>
  </si>
  <si>
    <t>TAC to Other Supply (USD)</t>
  </si>
  <si>
    <t xml:space="preserve">Summary </t>
  </si>
  <si>
    <t>Avg CPM Paid to Publisher</t>
  </si>
  <si>
    <t>Avg eCPM</t>
  </si>
  <si>
    <t xml:space="preserve">Avg CPM Paid to Publisher </t>
  </si>
  <si>
    <t xml:space="preserve">Avg CPC Paid By Client </t>
  </si>
  <si>
    <t xml:space="preserve">Avg eCPM </t>
  </si>
  <si>
    <t>% Margin</t>
  </si>
  <si>
    <t>Implied CTR</t>
  </si>
  <si>
    <t>Avg CTR</t>
  </si>
  <si>
    <t xml:space="preserve"> </t>
  </si>
  <si>
    <t>Uncapped Budget (% of Net Revenue)</t>
  </si>
  <si>
    <t>Net Revenue from Uncaped Clients</t>
  </si>
  <si>
    <t>% Bid/Win Rate (Aggregate)</t>
  </si>
  <si>
    <t>Total Impressions Analyzed (in Billions)</t>
  </si>
  <si>
    <t>Impressions Delivered/Purchased (in Millions)</t>
  </si>
  <si>
    <t>Morgan Stanley | CRTO Revenue Model</t>
  </si>
  <si>
    <t>Annual Expense Details</t>
  </si>
  <si>
    <t>Traffic acquisition cost</t>
  </si>
  <si>
    <t>Hosting Costs</t>
  </si>
  <si>
    <t>Depreciation &amp; Amortization</t>
  </si>
  <si>
    <t>Data Acquisition</t>
  </si>
  <si>
    <t>Other costs of sales</t>
  </si>
  <si>
    <t>Total cost of revenue</t>
  </si>
  <si>
    <t>Personnel expenses</t>
  </si>
  <si>
    <t>Personnel expense excluding shared-based payment and research tax credit</t>
  </si>
  <si>
    <t>Share based compensation</t>
  </si>
  <si>
    <t>Research tax credit</t>
  </si>
  <si>
    <t>Other cash operating expenses</t>
  </si>
  <si>
    <t>Subcontracting and other headcount related costs</t>
  </si>
  <si>
    <t>Rent and facilities costs</t>
  </si>
  <si>
    <t>Consulting and professional fees</t>
  </si>
  <si>
    <t>Marketing costs</t>
  </si>
  <si>
    <t>Other</t>
  </si>
  <si>
    <t>Other non-cash operating expenses</t>
  </si>
  <si>
    <t>Net change in other provisions</t>
  </si>
  <si>
    <t>Total research and development expenses</t>
  </si>
  <si>
    <t>Total sales &amp; operating expenses</t>
  </si>
  <si>
    <t>Net change in provisions for doubtful receivables</t>
  </si>
  <si>
    <t>Total general and administrative expenses</t>
  </si>
  <si>
    <t>General and administrative expenses</t>
  </si>
  <si>
    <t>Total personnel expenses</t>
  </si>
  <si>
    <t>Wages and salaries</t>
  </si>
  <si>
    <t>Severance pay</t>
  </si>
  <si>
    <t>Social charges</t>
  </si>
  <si>
    <t>Other social expenses</t>
  </si>
  <si>
    <t>Profit sharing</t>
  </si>
  <si>
    <t>Research tax credit (classified as a reduction of R&amp;D expenses)</t>
  </si>
  <si>
    <t>Expenses Allocated to Cost of Revenue:</t>
  </si>
  <si>
    <t>Expenses Allocated to Research and Development:</t>
  </si>
  <si>
    <t>Expenses Allocated to Sales &amp; Operations:</t>
  </si>
  <si>
    <t>Expenses Allocated to General &amp; Administrative</t>
  </si>
  <si>
    <t>Personnel Expenses By Function:</t>
  </si>
  <si>
    <t>Personnel Expenses by Nature:</t>
  </si>
  <si>
    <t>Total cost of revenue (GAAP)</t>
  </si>
  <si>
    <t>Total cost of revenue (Non-GAAP, ex-D&amp;A)</t>
  </si>
  <si>
    <t>GAAP Expenses Allocated to Cost of Revenue:</t>
  </si>
  <si>
    <t>Non-GAAP Expenses Allocated to Cost of Revenue:</t>
  </si>
  <si>
    <t>YoY Abs Change</t>
  </si>
  <si>
    <t>GAAP Expenses Allocated to Research and Development:</t>
  </si>
  <si>
    <t>Non-GAAP Expenses Allocated to Research and Development:</t>
  </si>
  <si>
    <t>Non-GAAP Expenses Allocated to Sales &amp; Operations:</t>
  </si>
  <si>
    <t>GAAP Expenses Allocated to Sales &amp; Operations:</t>
  </si>
  <si>
    <t>Non-GAAP Expenses Allocated to General &amp; Administrative:</t>
  </si>
  <si>
    <t>GAAP Expenses Allocated to General &amp; Administrative:</t>
  </si>
  <si>
    <t>R&amp;D Headcount (EOP)</t>
  </si>
  <si>
    <t>Non-GAAP R&amp;D Expense per Employee</t>
  </si>
  <si>
    <t>Non-GAAP R&amp;D Personnel Expense per Employee</t>
  </si>
  <si>
    <t>Non-GAAP Personnel Expense per G&amp;A Employee</t>
  </si>
  <si>
    <t>Non-GAAP Personnel Expense per S&amp;M Employee</t>
  </si>
  <si>
    <t>GAAP Personnel Expenses By Function:</t>
  </si>
  <si>
    <t>Non-GAAP R&amp;D Expense</t>
  </si>
  <si>
    <t xml:space="preserve">Non-GAAP Cost of Revenue </t>
  </si>
  <si>
    <t>Other Cost of Revenue (Non-GAAP, ex-D&amp;A)</t>
  </si>
  <si>
    <t>Non-GAAP S&amp;M Expense</t>
  </si>
  <si>
    <t>Personnel expense per employee EX-TAX CREDIT</t>
  </si>
  <si>
    <t>G&amp;A Headcount (EOP)</t>
  </si>
  <si>
    <t>Total Employees (EOP)</t>
  </si>
  <si>
    <t>Sequential Change</t>
  </si>
  <si>
    <t>R&amp;D Employees</t>
  </si>
  <si>
    <t>S&amp;M Employees</t>
  </si>
  <si>
    <t>G&amp;A Employees</t>
  </si>
  <si>
    <t>Annual Expense Details (GAAP)</t>
  </si>
  <si>
    <t>Total GAAP Expenses</t>
  </si>
  <si>
    <t>Non-GAAP G&amp;A Expense</t>
  </si>
  <si>
    <t>Clients Using Facebook DPAs</t>
  </si>
  <si>
    <t>% of Clients</t>
  </si>
  <si>
    <t>Morgan Stanley | CRTO Clients</t>
  </si>
  <si>
    <t xml:space="preserve">Fixtures and fittings
</t>
  </si>
  <si>
    <t>Additions to tangible assets</t>
  </si>
  <si>
    <t>Disposal of tangible assets</t>
  </si>
  <si>
    <t>Depreciation expense</t>
  </si>
  <si>
    <t>Finance leases</t>
  </si>
  <si>
    <t>Change in consolidation scope</t>
  </si>
  <si>
    <t>Currency translation adjustment</t>
  </si>
  <si>
    <t>Transfer into service</t>
  </si>
  <si>
    <t>Net book value (EOP)</t>
  </si>
  <si>
    <t>Net book value (BOP)</t>
  </si>
  <si>
    <t>Gross book value at end of period</t>
  </si>
  <si>
    <t>Accumulated depreciation and impairment at end of period</t>
  </si>
  <si>
    <t xml:space="preserve">Furniture and Equipment </t>
  </si>
  <si>
    <t>Construction in Progress</t>
  </si>
  <si>
    <t>Software</t>
  </si>
  <si>
    <t>Additions to intangible assets</t>
  </si>
  <si>
    <t>Disposal of intangible assets</t>
  </si>
  <si>
    <t>Technology and customer relationships</t>
  </si>
  <si>
    <t>Useful life</t>
  </si>
  <si>
    <t>Additions % of revenues</t>
  </si>
  <si>
    <t>Amortization expense</t>
  </si>
  <si>
    <t>CRTO.O</t>
  </si>
  <si>
    <t>Criteo SA</t>
  </si>
  <si>
    <t>Currency</t>
  </si>
  <si>
    <t>Current Stock Price</t>
  </si>
  <si>
    <t>Count</t>
  </si>
  <si>
    <t>CRTO.O,mscalc:closePriceCurrencyCalc</t>
  </si>
  <si>
    <t>CRTO.O,mscalc:sedolCodeCalc</t>
  </si>
  <si>
    <t>CRTO.O,mscalc:targetPrice,,,,USD</t>
  </si>
  <si>
    <t>BFPMB24</t>
  </si>
  <si>
    <t>ModelWare Required Tags</t>
  </si>
  <si>
    <t>Statutory Tax Rate</t>
  </si>
  <si>
    <t>Unrecorded Goodwill from Poolings, Write-Offs and Cumulative Amortization</t>
  </si>
  <si>
    <t>Net Issuances</t>
  </si>
  <si>
    <t>MW Adjustment for EBITDA</t>
  </si>
  <si>
    <t>New Clients per Direct Sales Rep (2Q Lag)</t>
  </si>
  <si>
    <t>% of Net Revenue from Uncapped Budget</t>
  </si>
  <si>
    <t>New Clients per Direct Sales Rep (1Yr Lag)</t>
  </si>
  <si>
    <t>YoY Change in bps</t>
  </si>
  <si>
    <t>PP&amp;E Schedule (Sanity Check)</t>
  </si>
  <si>
    <t>Sanity Check D&amp;A</t>
  </si>
  <si>
    <t>Forecasted D&amp;A</t>
  </si>
  <si>
    <t>% Dif</t>
  </si>
  <si>
    <t>Abs $ Delta</t>
  </si>
  <si>
    <t>q/q % Growth</t>
  </si>
  <si>
    <t>YoY Change in bp</t>
  </si>
  <si>
    <t>15 - '20</t>
  </si>
  <si>
    <t>Current price</t>
  </si>
  <si>
    <t>Upside/downside vs. FV</t>
  </si>
  <si>
    <t>Market cap</t>
  </si>
  <si>
    <t>Fair value (1-year forward)</t>
  </si>
  <si>
    <t>Debt</t>
  </si>
  <si>
    <t>Cash</t>
  </si>
  <si>
    <t>Fully-diluted shares (for market cap)</t>
  </si>
  <si>
    <t>EV/Revenue</t>
  </si>
  <si>
    <t>EV/EBITDA</t>
  </si>
  <si>
    <t>EPS (adjusted)</t>
  </si>
  <si>
    <t>P/E (adjusted)</t>
  </si>
  <si>
    <t>FCF (CFO - capex - SBC)</t>
  </si>
  <si>
    <t>EV/FCF</t>
  </si>
  <si>
    <t>FCF yield</t>
  </si>
  <si>
    <t>Implied Multiples</t>
  </si>
  <si>
    <t>Implied Target Multiple</t>
  </si>
  <si>
    <t>DCF Value per Share</t>
  </si>
  <si>
    <t>Upside (Downside)</t>
  </si>
  <si>
    <t>Morgan Stanley | Criteo Valuation</t>
  </si>
  <si>
    <t>2016</t>
  </si>
  <si>
    <t>Total Clients</t>
  </si>
  <si>
    <t>Total Tier-One Clients</t>
  </si>
  <si>
    <t>Gross Revenue/Tier-One Client (in 000's)</t>
  </si>
  <si>
    <t>Gross Revenue/Mid-Market Client (in 000's)</t>
  </si>
  <si>
    <t>Total Mid-Market Clients</t>
  </si>
  <si>
    <t>Tier-One Clients</t>
  </si>
  <si>
    <t>Tier-One Gross Revenue (USD)</t>
  </si>
  <si>
    <t>Mid-Market Gross Revenue (USD)</t>
  </si>
  <si>
    <t>Mid-Market Clients</t>
  </si>
  <si>
    <t>Total Criteo Clients</t>
  </si>
  <si>
    <t>% Contribution to Growth</t>
  </si>
  <si>
    <t>% of Revenue ex-TAC</t>
  </si>
  <si>
    <t>Net Revenue from Clients Using FB DPAs</t>
  </si>
  <si>
    <t>% of Total Clients</t>
  </si>
  <si>
    <t>% of Seq Growth</t>
  </si>
  <si>
    <t>% of Revenue</t>
  </si>
  <si>
    <t>"Largest Client"</t>
  </si>
  <si>
    <t>Gross Revenue/New Client (in 000's)</t>
  </si>
  <si>
    <t>TAC to Facebook (USD)</t>
  </si>
  <si>
    <t>Clients (Period Avg)</t>
  </si>
  <si>
    <t>Clicks per Client (Period Avg)</t>
  </si>
  <si>
    <t>Clicks per Client (EOP)</t>
  </si>
  <si>
    <t>Gross Revenue from New Clients (in 000's)</t>
  </si>
  <si>
    <t>Gross Revenue from Exisiting Clients (in 000's)</t>
  </si>
  <si>
    <t>TAC to Other Ad Exchanges (USD)</t>
  </si>
  <si>
    <t>TAC to Exchanges (Aggregate)</t>
  </si>
  <si>
    <t>Avg CPC (USD)</t>
  </si>
  <si>
    <t>% Retained by CRTO</t>
  </si>
  <si>
    <t>y/y Growth - abs</t>
  </si>
  <si>
    <t>Other (in USD)</t>
  </si>
  <si>
    <r>
      <t xml:space="preserve">UK (in USD, </t>
    </r>
    <r>
      <rPr>
        <b/>
        <sz val="8"/>
        <color indexed="10"/>
        <rFont val="Arial"/>
        <family val="2"/>
      </rPr>
      <t>10Q/K</t>
    </r>
    <r>
      <rPr>
        <b/>
        <sz val="8"/>
        <rFont val="Arial"/>
        <family val="2"/>
      </rPr>
      <t>)</t>
    </r>
  </si>
  <si>
    <r>
      <t xml:space="preserve">Germany (in USD, </t>
    </r>
    <r>
      <rPr>
        <b/>
        <sz val="8"/>
        <color indexed="10"/>
        <rFont val="Arial"/>
        <family val="2"/>
      </rPr>
      <t>10Q/K</t>
    </r>
    <r>
      <rPr>
        <b/>
        <sz val="8"/>
        <rFont val="Arial"/>
        <family val="2"/>
      </rPr>
      <t>)</t>
    </r>
  </si>
  <si>
    <t>Other Americas (in USD)</t>
  </si>
  <si>
    <r>
      <t xml:space="preserve">France (in USD, </t>
    </r>
    <r>
      <rPr>
        <b/>
        <u/>
        <sz val="8"/>
        <color indexed="10"/>
        <rFont val="Arial"/>
        <family val="2"/>
      </rPr>
      <t>10Q/K</t>
    </r>
    <r>
      <rPr>
        <b/>
        <u/>
        <sz val="8"/>
        <rFont val="Arial"/>
        <family val="2"/>
      </rPr>
      <t>)</t>
    </r>
  </si>
  <si>
    <r>
      <t xml:space="preserve">United States (in USD, </t>
    </r>
    <r>
      <rPr>
        <b/>
        <u/>
        <sz val="8"/>
        <color indexed="10"/>
        <rFont val="Arial"/>
        <family val="2"/>
      </rPr>
      <t>10Q/K</t>
    </r>
    <r>
      <rPr>
        <b/>
        <u/>
        <sz val="8"/>
        <rFont val="Arial"/>
        <family val="2"/>
      </rPr>
      <t>)</t>
    </r>
  </si>
  <si>
    <r>
      <t xml:space="preserve">Japan (in USD, </t>
    </r>
    <r>
      <rPr>
        <b/>
        <u/>
        <sz val="8"/>
        <color indexed="10"/>
        <rFont val="Arial"/>
        <family val="2"/>
      </rPr>
      <t>10Q/K</t>
    </r>
    <r>
      <rPr>
        <b/>
        <u/>
        <sz val="8"/>
        <color indexed="24"/>
        <rFont val="Arial"/>
        <family val="2"/>
      </rPr>
      <t>)</t>
    </r>
  </si>
  <si>
    <t>q/q Growth - Abs</t>
  </si>
  <si>
    <t>Revenue Retention Rate</t>
  </si>
  <si>
    <t>YoY Change (bp)</t>
  </si>
  <si>
    <t xml:space="preserve">Hooklogic Gross Revenue </t>
  </si>
  <si>
    <t>Y/Y % Growth</t>
  </si>
  <si>
    <t>Morgan Stanley | Hooklogic Model</t>
  </si>
  <si>
    <t xml:space="preserve">Hooklogic Rev ex-TAC </t>
  </si>
  <si>
    <t>Hooklogic TAC</t>
  </si>
  <si>
    <t xml:space="preserve">Core CRTO </t>
  </si>
  <si>
    <t>Total CRTO TAC</t>
  </si>
  <si>
    <t xml:space="preserve">Total CRTO Net Revenue </t>
  </si>
  <si>
    <t xml:space="preserve">CRTO Core Gross Revenue </t>
  </si>
  <si>
    <t xml:space="preserve">Total CRTO Gross Revenue </t>
  </si>
  <si>
    <t>CRTO Core TAC</t>
  </si>
  <si>
    <t>% of CRTO Core Revenue</t>
  </si>
  <si>
    <t>% of Gross Rev</t>
  </si>
  <si>
    <t>CRTO Core Rev ex-TAC</t>
  </si>
  <si>
    <t xml:space="preserve">Y/Y change in bp </t>
  </si>
  <si>
    <t>Hooklogic Adj. EBITDA</t>
  </si>
  <si>
    <t xml:space="preserve">% of Net Revenue </t>
  </si>
  <si>
    <t xml:space="preserve">Hooklogic Opex (inc. non-TAC COGS, ex-D&amp;A) </t>
  </si>
  <si>
    <t xml:space="preserve">Margins (as a % of Net Revs) </t>
  </si>
  <si>
    <t>Margins (as a % of Gross Revs)</t>
  </si>
  <si>
    <t>Total CRTO Adj. EBITDA</t>
  </si>
  <si>
    <t>Core CRTO Adj. EBITDA</t>
  </si>
  <si>
    <t xml:space="preserve">Total CRTO </t>
  </si>
  <si>
    <t>Incremental Margin (as % of Net)</t>
  </si>
  <si>
    <t xml:space="preserve">% of total CRTO Net Revenue </t>
  </si>
  <si>
    <t>2017</t>
  </si>
  <si>
    <t>Ex FX Doll ar Growth</t>
  </si>
  <si>
    <t>(In millions USD, ex EPS)</t>
  </si>
  <si>
    <t>FY2018</t>
  </si>
  <si>
    <t>Diluted EPS (Adjusted Non-GAAP)</t>
  </si>
  <si>
    <t>Seasonality</t>
  </si>
  <si>
    <t>Net Revenue from Uncapped Clients</t>
  </si>
  <si>
    <t>Net Revenue from Capped Clients</t>
  </si>
  <si>
    <t>Restructuring</t>
  </si>
  <si>
    <t xml:space="preserve">  </t>
  </si>
  <si>
    <t>2018E</t>
  </si>
  <si>
    <t>31</t>
  </si>
  <si>
    <t>% of revenue</t>
  </si>
  <si>
    <t>Q/Q Sequentail Change</t>
  </si>
  <si>
    <t>Change %</t>
  </si>
  <si>
    <t>CRTO Estimates</t>
  </si>
  <si>
    <t>Revenue - Current</t>
  </si>
  <si>
    <t xml:space="preserve">Prior </t>
  </si>
  <si>
    <t>Research</t>
  </si>
  <si>
    <t>MSA32LVJ</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</si>
  <si>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</si>
  <si>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</si>
  <si>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</si>
  <si>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</si>
  <si>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</si>
  <si>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</si>
  <si>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Brian Nowak</t>
  </si>
  <si>
    <t>Date: 21 Feb 2018</t>
  </si>
  <si>
    <t>Ticker: CRTO.O</t>
  </si>
  <si>
    <t>Stock Rating: Equal-Weight</t>
  </si>
  <si>
    <t>Industry: Internet</t>
  </si>
  <si>
    <t>Industry View: In-Line</t>
  </si>
  <si>
    <t>Price as of 21 Feb 2018: 30.86</t>
  </si>
  <si>
    <t>Target Price: 35</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</si>
  <si>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</si>
  <si>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</si>
  <si>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</si>
  <si>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</si>
  <si>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Criteo SA.</t>
  </si>
  <si>
    <t>STOCK RATINGS</t>
  </si>
  <si>
    <t>Global Stock Ratings Distribution</t>
  </si>
  <si>
    <t>(as of January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</si>
  <si>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</si>
  <si>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</si>
  <si>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</si>
  <si>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</si>
  <si>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</si>
  <si>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</si>
  <si>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</si>
  <si>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</si>
  <si>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</si>
  <si>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</si>
  <si>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</si>
  <si>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</si>
  <si>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</si>
  <si>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</si>
  <si>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</si>
  <si>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</si>
  <si>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</si>
  <si>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</si>
  <si>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</si>
  <si>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</si>
  <si>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</si>
  <si>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</si>
  <si>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</si>
  <si>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</si>
  <si>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</si>
  <si>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</si>
  <si>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</si>
  <si>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</si>
  <si>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</si>
  <si>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</si>
  <si>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</si>
  <si>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</si>
  <si>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</si>
  <si>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</si>
  <si>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</si>
  <si>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</si>
  <si>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</si>
  <si>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</si>
  <si>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</si>
  <si>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</si>
  <si>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</si>
  <si>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</si>
  <si>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</si>
  <si>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</si>
  <si>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</si>
  <si>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</si>
  <si>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</si>
  <si>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</si>
  <si>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</si>
  <si>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</si>
  <si>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</si>
  <si>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</si>
  <si>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</si>
  <si>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</si>
  <si>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</si>
  <si>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</si>
  <si>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</si>
  <si>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</si>
  <si>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</si>
  <si>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</si>
  <si>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</si>
  <si>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</si>
  <si>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</si>
  <si>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</si>
  <si>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</si>
  <si>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</si>
  <si>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</si>
  <si>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</si>
  <si>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</si>
  <si>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</si>
  <si>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</si>
  <si>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</si>
  <si>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</si>
  <si>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</si>
  <si>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</si>
  <si>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</si>
  <si>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</si>
  <si>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</si>
  <si>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</si>
  <si>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</si>
  <si>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</si>
  <si>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</si>
  <si>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</si>
  <si>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</si>
  <si>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</si>
  <si>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</si>
  <si>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</si>
  <si>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</si>
  <si>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</si>
  <si>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</si>
  <si>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</si>
  <si>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</si>
  <si>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</si>
  <si>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</si>
  <si>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</si>
  <si>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</si>
  <si>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</si>
  <si>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</si>
  <si>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</si>
  <si>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</si>
  <si>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</si>
  <si>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</si>
  <si>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</si>
  <si>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</si>
  <si>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</si>
  <si>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</si>
  <si>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</si>
  <si>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</si>
  <si>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</si>
  <si>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</si>
  <si>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</si>
  <si>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</si>
  <si>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</si>
  <si>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</si>
  <si>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</si>
  <si>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</si>
  <si>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</si>
  <si>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</si>
  <si>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</si>
  <si>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</si>
  <si>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</si>
  <si>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</si>
  <si>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</si>
  <si>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</si>
  <si>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</si>
  <si>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</si>
  <si>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</si>
  <si>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</si>
  <si>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</si>
  <si>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</si>
  <si>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</si>
  <si>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</si>
  <si>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</si>
  <si>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</si>
  <si>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</si>
  <si>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</si>
  <si>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</si>
  <si>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</si>
  <si>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</si>
  <si>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</si>
  <si>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</si>
  <si>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</si>
  <si>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</si>
  <si>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</si>
  <si>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</si>
  <si>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</si>
  <si>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</si>
  <si>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</si>
  <si>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</si>
  <si>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</si>
  <si>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</si>
  <si>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</si>
  <si>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</si>
  <si>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</si>
  <si>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</si>
  <si>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</si>
  <si>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</si>
  <si>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</si>
  <si>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</si>
  <si>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</si>
  <si>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</si>
  <si>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</si>
  <si>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</si>
  <si>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</si>
  <si>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</si>
  <si>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</si>
  <si>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</si>
  <si>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</si>
  <si>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</si>
  <si>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</si>
  <si>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</si>
  <si>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</si>
  <si>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</si>
  <si>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</si>
  <si>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</si>
  <si>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</si>
  <si>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</si>
  <si>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</si>
  <si>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</si>
  <si>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</si>
  <si>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</si>
  <si>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</si>
  <si>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</si>
  <si>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</si>
  <si>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</si>
  <si>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</si>
  <si>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</si>
  <si>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</si>
  <si>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</si>
  <si>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</si>
  <si>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</si>
  <si>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</si>
  <si>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</si>
  <si>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</si>
  <si>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</si>
  <si>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</si>
  <si>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</si>
  <si>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</si>
  <si>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</si>
  <si>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</si>
  <si>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</si>
  <si>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</si>
  <si>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</si>
  <si>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</si>
  <si>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</si>
  <si>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</si>
  <si>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</si>
  <si>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</si>
  <si>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</si>
  <si>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</si>
  <si>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</si>
  <si>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</si>
  <si>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</si>
  <si>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</si>
  <si>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</si>
  <si>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</si>
  <si>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</si>
  <si>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</si>
  <si>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</si>
  <si>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</si>
  <si>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</si>
  <si>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</si>
  <si>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</si>
  <si>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</si>
  <si>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</si>
  <si>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</si>
  <si>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</si>
  <si>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</si>
  <si>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</si>
  <si>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</si>
  <si>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</si>
  <si>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</si>
  <si>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</si>
  <si>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</si>
  <si>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</si>
  <si>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</si>
  <si>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</si>
  <si>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</si>
  <si>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</si>
  <si>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Criteo SA.</t>
  </si>
  <si>
    <t>In the next 3 months, Morgan Stanley expects to receive or intends to seek compensation for investment</t>
  </si>
  <si>
    <t>banking services from Criteo SA.</t>
  </si>
  <si>
    <t>As of January 31, 2018, Morgan Stanley beneficially owned 1% or more of a class of common equity</t>
  </si>
  <si>
    <t>securities of the following companies covered in Morgan Stanley Research: Criteo SA.</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</si>
  <si>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</si>
  <si>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</si>
  <si>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</si>
  <si>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</si>
  <si>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</si>
  <si>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Brian Nowak,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</si>
  <si>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</si>
  <si>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</si>
  <si>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</si>
  <si>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</si>
  <si>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</si>
  <si>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</si>
  <si>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</si>
  <si>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</si>
  <si>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</si>
  <si>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</si>
  <si>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</si>
  <si>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</si>
  <si>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</si>
  <si>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</si>
  <si>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</si>
  <si>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</si>
  <si>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</si>
  <si>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</si>
  <si>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</si>
  <si>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</si>
  <si>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</si>
  <si>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</si>
  <si>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</si>
  <si>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</si>
  <si>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</si>
  <si>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</si>
  <si>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</si>
  <si>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</si>
  <si>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</si>
  <si>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</si>
  <si>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</si>
  <si>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</si>
  <si>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</si>
  <si>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</si>
  <si>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</si>
  <si>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</si>
  <si>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</si>
  <si>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</si>
  <si>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</si>
  <si>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</si>
  <si>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</si>
  <si>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</si>
  <si>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</si>
  <si>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</si>
  <si>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</si>
  <si>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</si>
  <si>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</si>
  <si>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</si>
  <si>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</si>
  <si>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</si>
  <si>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</si>
  <si>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</si>
  <si>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</si>
  <si>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</si>
  <si>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</si>
  <si>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</si>
  <si>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</si>
  <si>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</si>
  <si>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</si>
  <si>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</si>
  <si>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</si>
  <si>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</si>
  <si>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</si>
  <si>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</si>
  <si>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</si>
  <si>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</si>
  <si>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</si>
  <si>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</si>
  <si>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</si>
  <si>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Quarterly Update</t>
  </si>
  <si>
    <t>NorthAmerica</t>
  </si>
  <si>
    <t>brahoffm</t>
  </si>
  <si>
    <t>L:\TECH\INTERNET\MODELS\CRTO_model.xlsm</t>
  </si>
  <si>
    <t>[BRO MSA]</t>
  </si>
  <si>
    <t>[PRODUCT MODEL]</t>
  </si>
  <si>
    <t>[EMAIL_ALERT YES]</t>
  </si>
  <si>
    <t>[DISCIPLINE Company]</t>
  </si>
  <si>
    <t>[SUPPRESSED NO]</t>
  </si>
  <si>
    <t>[DOCDAT 2018-02-21]</t>
  </si>
  <si>
    <t>[DOCTIME 14:07]</t>
  </si>
  <si>
    <t>[PSYM CRTO.O(S&amp;P) (None)]</t>
  </si>
  <si>
    <t>[COU 1]</t>
  </si>
  <si>
    <t>[ANA ]</t>
  </si>
  <si>
    <t>[HL CRTO.O Model]</t>
  </si>
  <si>
    <t>[IND ]</t>
  </si>
  <si>
    <t>[PANA MSA32LVJ]</t>
  </si>
</sst>
</file>

<file path=xl/styles.xml><?xml version="1.0" encoding="utf-8"?>
<styleSheet xmlns="http://schemas.openxmlformats.org/spreadsheetml/2006/main" xmlns:mc="http://schemas.openxmlformats.org/markup-compatibility/2006" xmlns:x14ac="http://schemas.microsoft.com/office/spreadsheetml/2009/9/ac" mc:Ignorable="x14ac">
  <numFmts count="67">
    <numFmt numFmtId="5" formatCode="&quot;$&quot;#,##0_);\(&quot;$&quot;#,##0\)"/>
    <numFmt numFmtId="7" formatCode="&quot;$&quot;#,##0.00_);\(&quot;$&quot;#,##0.00\)"/>
    <numFmt numFmtId="8" formatCode="&quot;$&quot;#,##0.00_);[Red]\(&quot;$&quot;#,##0.00\)"/>
    <numFmt numFmtId="44" formatCode="_(&quot;$&quot;* #,##0.00_);_(&quot;$&quot;* \(#,##0.00\);_(&quot;$&quot;* &quot;-&quot;??_);_(@_)"/>
    <numFmt numFmtId="43" formatCode="_(* #,##0.00_);_(* \(#,##0.00\);_(* &quot;-&quot;??_);_(@_)"/>
    <numFmt numFmtId="164" formatCode="_ * #,##0_ ;_ * \-#,##0_ ;_ * &quot;-&quot;_ ;_ @_ "/>
    <numFmt numFmtId="165" formatCode="yyyy_);;;@_)"/>
    <numFmt numFmtId="166" formatCode="&quot;Q&quot;#_);\(&quot;Q&quot;#\);\-\-_);&quot;Q&quot;@_)"/>
    <numFmt numFmtId="167" formatCode="[$$-409]#,##0_);\([$$-409]#,##0\);[$$-409]\-\-_);@_)"/>
    <numFmt numFmtId="168" formatCode="#,##0_);\(#,##0\);\-\-_);@_)"/>
    <numFmt numFmtId="169" formatCode="#,##0.0_);\(#,##0.0\);\-\-_);@_)"/>
    <numFmt numFmtId="170" formatCode="#,##0.0%_);\(#,##0.0%\);\-\-\%_);@_)"/>
    <numFmt numFmtId="171" formatCode="[$$-409]#,##0.00_);\([$$-409]#,##0.00\);[$$-409]\-\-_);@_)"/>
    <numFmt numFmtId="172" formatCode="#,##0%_);\(#,##0%\);\-\-\%_);@_)"/>
    <numFmt numFmtId="173" formatCode="mmm\-yy_);;;@_)"/>
    <numFmt numFmtId="174" formatCode="#,##0.0_);\(#,##0.0\)"/>
    <numFmt numFmtId="175" formatCode="#,##0.0"/>
    <numFmt numFmtId="176" formatCode="0.0%"/>
    <numFmt numFmtId="177" formatCode="0.0%;\(0.0%\)"/>
    <numFmt numFmtId="178" formatCode="&quot;$&quot;#,##0.0_);[Red]\(&quot;$&quot;#,##0.0\)"/>
    <numFmt numFmtId="179" formatCode="0.0_)\%;\(0.0\)\%;0.0_)\%;@_)_%"/>
    <numFmt numFmtId="180" formatCode="#,##0.0_)_%;\(#,##0.0\)_%;0.0_)_%;@_)_%"/>
    <numFmt numFmtId="181" formatCode="#,##0.0_);\(#,##0.0\);#,##0.0_);@_)"/>
    <numFmt numFmtId="182" formatCode="&quot;$&quot;_(#,##0.00_);&quot;$&quot;\(#,##0.00\);&quot;$&quot;_(0.00_);@_)"/>
    <numFmt numFmtId="183" formatCode="#,##0.00_);\(#,##0.00\);0.00_);@_)"/>
    <numFmt numFmtId="184" formatCode="#,##0.0_)\x;\(#,##0.0\)\x;0.0_)\x;@_)_x"/>
    <numFmt numFmtId="185" formatCode="#,##0.0_)_x;\(#,##0.0\)_x;0.0_)_x;@_)_x"/>
    <numFmt numFmtId="186" formatCode="0.0%_);\(0.0%\)"/>
    <numFmt numFmtId="187" formatCode="0.00\ \ \ \ "/>
    <numFmt numFmtId="188" formatCode="#,##0.000_);\(#,##0.000\)"/>
    <numFmt numFmtId="189" formatCode="0.0"/>
    <numFmt numFmtId="190" formatCode="_(* #,##0.000_);_(* \(#,##0.000\);_(* &quot;-&quot;??_);_(@_)"/>
    <numFmt numFmtId="191" formatCode="_(* #,##0_);_(* \(#,##0\);_(* &quot;-&quot;??_);_(@_)"/>
    <numFmt numFmtId="192" formatCode="&quot;$&quot;#,##0.0_);\(&quot;$&quot;#,##0.0\)"/>
    <numFmt numFmtId="193" formatCode="0.0%_);\(0.0%\);&quot;–&quot;_)"/>
    <numFmt numFmtId="194" formatCode="0.0%_);\(0.0%\);0.0%_);@_)"/>
    <numFmt numFmtId="195" formatCode="0_)"/>
    <numFmt numFmtId="196" formatCode="&quot;$&quot;#,##0.000_);\(&quot;$&quot;#,##0.000\)"/>
    <numFmt numFmtId="197" formatCode="#,##0.0000_);\(#,##0.0000\)"/>
    <numFmt numFmtId="198" formatCode="&quot;$&quot;#,##0"/>
    <numFmt numFmtId="199" formatCode="m/d/yy_);;@_)"/>
    <numFmt numFmtId="200" formatCode="yyyy&quot;E&quot;_);;;@_)"/>
    <numFmt numFmtId="201" formatCode="0.0&quot;x&quot;"/>
    <numFmt numFmtId="202" formatCode="#,##0.0\x_);\(#,##0.0\x\);\-\-\x_);@_)"/>
    <numFmt numFmtId="203" formatCode="0&quot;bp&quot;"/>
    <numFmt numFmtId="204" formatCode=";;;"/>
    <numFmt numFmtId="205" formatCode="&quot;$&quot;#,##0.00"/>
    <numFmt numFmtId="206" formatCode="_(* #,##0.0_);_(* \(#,##0.0\);_(* &quot;-&quot;??_);_(@_)"/>
    <numFmt numFmtId="207" formatCode="0.000"/>
    <numFmt numFmtId="208" formatCode="_(* #,##0.0_);_(* \(#,##0.0\);_(* &quot;-&quot;?_);_(@_)"/>
    <numFmt numFmtId="209" formatCode="&quot;Q&quot;#&quot;E&quot;_);\(&quot;Q&quot;#&quot;E&quot;\);\-\-_);&quot;Q&quot;@&quot;E&quot;_)"/>
    <numFmt numFmtId="210" formatCode="m/d/yy;@"/>
    <numFmt numFmtId="211" formatCode="#,##0.00_);\(#,##0.00\);\-\-_);@_)"/>
    <numFmt numFmtId="212" formatCode="_(&quot;$&quot;* #,##0.0_);_(&quot;$&quot;* \(#,##0.0\);_(&quot;$&quot;* &quot;-&quot;?_);_(@_)"/>
    <numFmt numFmtId="213" formatCode="#,##0.000000000000000000"/>
    <numFmt numFmtId="214" formatCode="&quot;$&quot;#,##0.0"/>
    <numFmt numFmtId="215" formatCode="_(* #,##0.0000_);_(* \(#,##0.0000\);_(* &quot;-&quot;??_);_(@_)"/>
    <numFmt numFmtId="216" formatCode="#,##0\ &quot;bp&quot;"/>
    <numFmt numFmtId="217" formatCode="0.000%"/>
    <numFmt numFmtId="218" formatCode="_-* #,##0.0_-;\-* #,##0.0_-;_-* &quot;-&quot;?_-;_-@_-"/>
    <numFmt numFmtId="224" formatCode="0.0&quot;bp&quot;"/>
    <numFmt numFmtId="225" formatCode="&quot;$&quot;#,##0.00_);\(&quot;$&quot;#,##0.00\);&quot;$&quot;\-\-_);@_)"/>
    <numFmt numFmtId="226" formatCode="&quot;$&quot;#,##0_);\(&quot;$&quot;#,##0\);&quot;$&quot;\-\-_);@_)"/>
    <numFmt numFmtId="227" formatCode="yyyy\E_)"/>
    <numFmt numFmtId="229" formatCode="0.0000%"/>
    <numFmt numFmtId="230" formatCode="#,##0.00%_);\(#,##0.00%\);\-\-\%_);@_)"/>
    <numFmt numFmtId="236" formatCode="mm/dd/yy\ hh:mm"/>
  </numFmts>
  <fonts count="101">
    <font>
      <sz val="10"/>
      <name val="Arial"/>
    </font>
    <font>
      <sz val="10"/>
      <name val="Arial"/>
      <family val="2"/>
    </font>
    <font>
      <sz val="8"/>
      <name val="Arial"/>
      <family val="2"/>
    </font>
    <font>
      <b/>
      <sz val="8"/>
      <name val="Arial"/>
      <family val="2"/>
    </font>
    <font>
      <b/>
      <u val="singleAccounting"/>
      <sz val="8"/>
      <name val="Arial"/>
      <family val="2"/>
    </font>
    <font>
      <sz val="8"/>
      <color indexed="8"/>
      <name val="Arial"/>
      <family val="2"/>
    </font>
    <font>
      <sz val="8"/>
      <color indexed="62"/>
      <name val="Arial"/>
      <family val="2"/>
    </font>
    <font>
      <b/>
      <sz val="8"/>
      <color indexed="8"/>
      <name val="Arial"/>
      <family val="2"/>
    </font>
    <font>
      <i/>
      <sz val="8"/>
      <name val="Arial"/>
      <family val="2"/>
    </font>
    <font>
      <sz val="8"/>
      <name val="Arial"/>
      <family val="2"/>
    </font>
    <font>
      <sz val="10"/>
      <name val="Arial"/>
      <family val="2"/>
    </font>
    <font>
      <sz val="10"/>
      <name val="MS Sans Serif"/>
      <family val="2"/>
    </font>
    <font>
      <b/>
      <sz val="10"/>
      <color indexed="8"/>
      <name val="Times New Roman"/>
      <family val="1"/>
    </font>
    <font>
      <b/>
      <sz val="10"/>
      <name val="Arial"/>
      <family val="2"/>
    </font>
    <font>
      <i/>
      <sz val="10"/>
      <name val="Arial"/>
      <family val="2"/>
    </font>
    <font>
      <sz val="9"/>
      <name val="Times New Roman"/>
      <family val="1"/>
    </font>
    <font>
      <sz val="10"/>
      <color indexed="8"/>
      <name val="Times New Roman"/>
      <family val="1"/>
    </font>
    <font>
      <i/>
      <sz val="8"/>
      <name val="Times New Roman"/>
      <family val="1"/>
    </font>
    <font>
      <sz val="12"/>
      <name val="바탕체"/>
      <family val="1"/>
      <charset val="129"/>
    </font>
    <font>
      <sz val="8"/>
      <color indexed="10"/>
      <name val="Arial"/>
      <family val="2"/>
    </font>
    <font>
      <b/>
      <sz val="8"/>
      <color indexed="9"/>
      <name val="Arial"/>
      <family val="2"/>
    </font>
    <font>
      <sz val="8"/>
      <color indexed="8"/>
      <name val="Arial"/>
      <family val="2"/>
    </font>
    <font>
      <sz val="8"/>
      <color indexed="12"/>
      <name val="Arial"/>
      <family val="2"/>
    </font>
    <font>
      <b/>
      <sz val="8"/>
      <name val="Arial"/>
      <family val="2"/>
    </font>
    <font>
      <b/>
      <sz val="8"/>
      <color indexed="8"/>
      <name val="Arial"/>
      <family val="2"/>
    </font>
    <font>
      <b/>
      <sz val="8"/>
      <color indexed="61"/>
      <name val="Arial"/>
      <family val="2"/>
    </font>
    <font>
      <b/>
      <u/>
      <sz val="8"/>
      <name val="Arial"/>
      <family val="2"/>
    </font>
    <font>
      <sz val="10"/>
      <name val="GillSans"/>
      <family val="2"/>
    </font>
    <font>
      <sz val="10"/>
      <name val="Helvetica"/>
      <family val="2"/>
    </font>
    <font>
      <sz val="8"/>
      <name val="Palatino"/>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i/>
      <sz val="8"/>
      <color indexed="8"/>
      <name val="Arial"/>
      <family val="2"/>
    </font>
    <font>
      <u/>
      <sz val="8"/>
      <name val="Arial"/>
      <family val="2"/>
    </font>
    <font>
      <sz val="8"/>
      <color indexed="59"/>
      <name val="Arial"/>
      <family val="2"/>
    </font>
    <font>
      <b/>
      <sz val="8"/>
      <color indexed="12"/>
      <name val="Arial"/>
      <family val="2"/>
    </font>
    <font>
      <sz val="8"/>
      <color indexed="9"/>
      <name val="Arial"/>
      <family val="2"/>
    </font>
    <font>
      <b/>
      <sz val="9"/>
      <color indexed="81"/>
      <name val="Tahoma"/>
      <family val="2"/>
    </font>
    <font>
      <sz val="9"/>
      <color indexed="81"/>
      <name val="Tahoma"/>
      <family val="2"/>
    </font>
    <font>
      <b/>
      <sz val="8"/>
      <color indexed="62"/>
      <name val="Arial"/>
      <family val="2"/>
    </font>
    <font>
      <sz val="8"/>
      <color indexed="81"/>
      <name val="Tahoma"/>
      <family val="2"/>
    </font>
    <font>
      <b/>
      <i/>
      <sz val="8"/>
      <name val="Arial"/>
      <family val="2"/>
    </font>
    <font>
      <b/>
      <sz val="8"/>
      <color indexed="10"/>
      <name val="Arial"/>
      <family val="2"/>
    </font>
    <font>
      <b/>
      <u/>
      <sz val="8"/>
      <color indexed="8"/>
      <name val="Arial"/>
      <family val="2"/>
    </font>
    <font>
      <sz val="26"/>
      <name val="Arial"/>
      <family val="2"/>
    </font>
    <font>
      <sz val="10"/>
      <name val="Arial"/>
      <family val="2"/>
    </font>
    <font>
      <u val="singleAccounting"/>
      <sz val="8"/>
      <name val="Arial"/>
      <family val="2"/>
    </font>
    <font>
      <sz val="11"/>
      <name val="Arial"/>
      <family val="2"/>
    </font>
    <font>
      <b/>
      <sz val="12"/>
      <name val="Arial"/>
      <family val="2"/>
    </font>
    <font>
      <sz val="10"/>
      <name val="Arial"/>
      <family val="2"/>
    </font>
    <font>
      <b/>
      <u/>
      <sz val="8"/>
      <color indexed="24"/>
      <name val="Arial"/>
      <family val="2"/>
    </font>
    <font>
      <b/>
      <u/>
      <sz val="8"/>
      <color indexed="10"/>
      <name val="Arial"/>
      <family val="2"/>
    </font>
    <font>
      <sz val="6"/>
      <color indexed="9"/>
      <name val="Arial"/>
      <family val="2"/>
    </font>
    <font>
      <sz val="8"/>
      <color theme="1"/>
      <name val="Arial"/>
      <family val="2"/>
    </font>
    <font>
      <sz val="11"/>
      <color theme="1"/>
      <name val="Calibri"/>
      <family val="2"/>
      <scheme val="minor"/>
    </font>
    <font>
      <sz val="8"/>
      <color rgb="FF0000FF"/>
      <name val="Arial"/>
      <family val="2"/>
    </font>
    <font>
      <b/>
      <sz val="8"/>
      <color rgb="FF0000FF"/>
      <name val="Arial"/>
      <family val="2"/>
    </font>
    <font>
      <b/>
      <sz val="8"/>
      <color theme="0"/>
      <name val="Arial"/>
      <family val="2"/>
    </font>
    <font>
      <sz val="8"/>
      <color theme="0"/>
      <name val="Arial"/>
      <family val="2"/>
    </font>
    <font>
      <b/>
      <sz val="8"/>
      <color rgb="FF00B050"/>
      <name val="Arial"/>
      <family val="2"/>
    </font>
    <font>
      <b/>
      <sz val="8"/>
      <color rgb="FFFF0000"/>
      <name val="Arial"/>
      <family val="2"/>
    </font>
    <font>
      <b/>
      <sz val="8"/>
      <color theme="1"/>
      <name val="Arial"/>
      <family val="2"/>
    </font>
    <font>
      <sz val="8"/>
      <color theme="6"/>
      <name val="Arial"/>
      <family val="2"/>
    </font>
    <font>
      <u/>
      <sz val="8"/>
      <color theme="6"/>
      <name val="Arial"/>
      <family val="2"/>
    </font>
    <font>
      <sz val="8"/>
      <color rgb="FF00B050"/>
      <name val="Arial"/>
      <family val="2"/>
    </font>
    <font>
      <u/>
      <sz val="8"/>
      <color rgb="FF0000FF"/>
      <name val="Arial"/>
      <family val="2"/>
    </font>
    <font>
      <b/>
      <u/>
      <sz val="8"/>
      <color theme="0"/>
      <name val="Arial"/>
      <family val="2"/>
    </font>
    <font>
      <b/>
      <sz val="8"/>
      <color rgb="FF9404AC"/>
      <name val="Arial"/>
      <family val="2"/>
    </font>
    <font>
      <sz val="8"/>
      <color rgb="FFFF0000"/>
      <name val="Arial"/>
      <family val="2"/>
    </font>
    <font>
      <b/>
      <i/>
      <sz val="8"/>
      <color rgb="FF0000FF"/>
      <name val="Arial"/>
      <family val="2"/>
    </font>
    <font>
      <i/>
      <sz val="8"/>
      <color rgb="FF00B050"/>
      <name val="Arial"/>
      <family val="2"/>
    </font>
    <font>
      <b/>
      <sz val="8"/>
      <color theme="6"/>
      <name val="Arial"/>
      <family val="2"/>
    </font>
    <font>
      <b/>
      <sz val="8"/>
      <color theme="4"/>
      <name val="Arial"/>
      <family val="2"/>
    </font>
    <font>
      <sz val="8"/>
      <color theme="4"/>
      <name val="Arial"/>
      <family val="2"/>
    </font>
    <font>
      <sz val="8"/>
      <color rgb="FF0070C0"/>
      <name val="Arial"/>
      <family val="2"/>
    </font>
    <font>
      <b/>
      <u/>
      <sz val="8"/>
      <color rgb="FF000000"/>
      <name val="Arial"/>
      <family val="2"/>
    </font>
    <font>
      <b/>
      <sz val="8"/>
      <color rgb="FF0070C0"/>
      <name val="Arial"/>
      <family val="2"/>
    </font>
    <font>
      <b/>
      <sz val="8"/>
      <color rgb="FFC00000"/>
      <name val="Arial"/>
      <family val="2"/>
    </font>
    <font>
      <b/>
      <u/>
      <sz val="8"/>
      <color rgb="FF0000FF"/>
      <name val="Arial"/>
      <family val="2"/>
    </font>
    <font>
      <b/>
      <sz val="8"/>
      <color rgb="FF137CB1"/>
      <name val="Arial"/>
      <family val="2"/>
    </font>
    <font>
      <sz val="6"/>
      <color theme="0"/>
      <name val="Arial"/>
      <family val="2"/>
    </font>
    <font>
      <sz val="8"/>
      <color rgb="FFCC6600"/>
      <name val="Arial"/>
      <family val="2"/>
    </font>
    <font>
      <b/>
      <sz val="8"/>
      <color indexed="59"/>
      <name val="Arial"/>
      <family val="2"/>
    </font>
    <font>
      <sz val="10"/>
      <name val="Courier"/>
      <family val="3"/>
    </font>
    <font>
      <sz val="10"/>
      <color rgb="FF000000"/>
      <name val="Arial"/>
      <family val="2"/>
    </font>
    <font>
      <b/>
      <sz val="12"/>
      <color rgb="FF000080"/>
      <name val="Arial"/>
      <family val="2"/>
    </font>
  </fonts>
  <fills count="47">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22"/>
        <bgColor indexed="64"/>
      </patternFill>
    </fill>
    <fill>
      <patternFill patternType="solid">
        <fgColor indexed="42"/>
      </patternFill>
    </fill>
    <fill>
      <patternFill patternType="solid">
        <fgColor indexed="43"/>
        <bgColor indexed="64"/>
      </patternFill>
    </fill>
    <fill>
      <patternFill patternType="solid">
        <fgColor indexed="9"/>
        <bgColor indexed="64"/>
      </patternFill>
    </fill>
    <fill>
      <patternFill patternType="solid">
        <fgColor indexed="60"/>
        <bgColor indexed="64"/>
      </patternFill>
    </fill>
    <fill>
      <patternFill patternType="solid">
        <fgColor indexed="8"/>
        <bgColor indexed="64"/>
      </patternFill>
    </fill>
    <fill>
      <patternFill patternType="solid">
        <fgColor indexed="41"/>
        <bgColor indexed="64"/>
      </patternFill>
    </fill>
    <fill>
      <patternFill patternType="solid">
        <fgColor indexed="24"/>
        <bgColor indexed="64"/>
      </patternFill>
    </fill>
    <fill>
      <patternFill patternType="solid">
        <fgColor indexed="61"/>
        <bgColor indexed="64"/>
      </patternFill>
    </fill>
    <fill>
      <patternFill patternType="solid">
        <fgColor indexed="56"/>
        <bgColor indexed="64"/>
      </patternFill>
    </fill>
    <fill>
      <patternFill patternType="solid">
        <fgColor indexed="44"/>
        <bgColor indexed="64"/>
      </patternFill>
    </fill>
    <fill>
      <patternFill patternType="solid">
        <fgColor theme="1"/>
        <bgColor indexed="64"/>
      </patternFill>
    </fill>
    <fill>
      <patternFill patternType="solid">
        <fgColor theme="0"/>
        <bgColor indexed="64"/>
      </patternFill>
    </fill>
    <fill>
      <patternFill patternType="solid">
        <fgColor theme="4"/>
        <bgColor indexed="64"/>
      </patternFill>
    </fill>
    <fill>
      <patternFill patternType="solid">
        <fgColor theme="2"/>
        <bgColor indexed="64"/>
      </patternFill>
    </fill>
    <fill>
      <patternFill patternType="solid">
        <fgColor rgb="FFC6D9E2"/>
        <bgColor indexed="64"/>
      </patternFill>
    </fill>
    <fill>
      <patternFill patternType="solid">
        <fgColor theme="0" tint="-4.9989318521683403E-2"/>
        <bgColor indexed="64"/>
      </patternFill>
    </fill>
    <fill>
      <patternFill patternType="solid">
        <fgColor rgb="FFD3D3D3"/>
        <bgColor indexed="64"/>
      </patternFill>
    </fill>
    <fill>
      <patternFill patternType="solid">
        <fgColor theme="0" tint="-0.14999847407452621"/>
        <bgColor indexed="64"/>
      </patternFill>
    </fill>
    <fill>
      <patternFill patternType="solid">
        <fgColor rgb="FFFF0000"/>
        <bgColor indexed="64"/>
      </patternFill>
    </fill>
    <fill>
      <patternFill patternType="solid">
        <fgColor theme="3" tint="-0.249977111117893"/>
        <bgColor indexed="64"/>
      </patternFill>
    </fill>
    <fill>
      <patternFill patternType="solid">
        <fgColor rgb="FFFFFF00"/>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5"/>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rgb="FF137CB1"/>
        <bgColor indexed="64"/>
      </patternFill>
    </fill>
    <fill>
      <patternFill patternType="solid">
        <fgColor rgb="FFFFFFCC"/>
        <bgColor indexed="64"/>
      </patternFill>
    </fill>
    <fill>
      <patternFill patternType="solid">
        <fgColor rgb="FFABC7D3"/>
        <bgColor indexed="64"/>
      </patternFill>
    </fill>
    <fill>
      <patternFill patternType="solid">
        <fgColor indexed="65"/>
        <bgColor indexed="64"/>
      </patternFill>
    </fill>
  </fills>
  <borders count="5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style="thin">
        <color indexed="64"/>
      </right>
      <top/>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style="thin">
        <color indexed="64"/>
      </left>
      <right/>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bottom style="medium">
        <color indexed="8"/>
      </bottom>
      <diagonal/>
    </border>
    <border>
      <left/>
      <right style="thin">
        <color indexed="64"/>
      </right>
      <top/>
      <bottom style="medium">
        <color indexed="8"/>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top/>
      <bottom style="medium">
        <color indexed="8"/>
      </bottom>
      <diagonal/>
    </border>
    <border>
      <left style="thin">
        <color indexed="64"/>
      </left>
      <right/>
      <top style="medium">
        <color indexed="8"/>
      </top>
      <bottom/>
      <diagonal/>
    </border>
    <border>
      <left/>
      <right style="thin">
        <color indexed="64"/>
      </right>
      <top style="medium">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indexed="8"/>
      </left>
      <right/>
      <top/>
      <bottom style="thin">
        <color indexed="8"/>
      </bottom>
      <diagonal/>
    </border>
    <border>
      <left/>
      <right style="thin">
        <color indexed="8"/>
      </right>
      <top/>
      <bottom style="thin">
        <color indexed="8"/>
      </bottom>
      <diagonal/>
    </border>
    <border>
      <left style="thin">
        <color indexed="64"/>
      </left>
      <right style="thin">
        <color indexed="64"/>
      </right>
      <top style="thin">
        <color indexed="64"/>
      </top>
      <bottom style="medium">
        <color indexed="8"/>
      </bottom>
      <diagonal/>
    </border>
    <border>
      <left style="thin">
        <color indexed="64"/>
      </left>
      <right style="thin">
        <color indexed="64"/>
      </right>
      <top style="thin">
        <color indexed="64"/>
      </top>
      <bottom style="thin">
        <color indexed="64"/>
      </bottom>
      <diagonal/>
    </border>
    <border>
      <left/>
      <right/>
      <top style="medium">
        <color indexed="8"/>
      </top>
      <bottom/>
      <diagonal/>
    </border>
    <border>
      <left style="thin">
        <color indexed="64"/>
      </left>
      <right style="thin">
        <color indexed="64"/>
      </right>
      <top style="medium">
        <color indexed="8"/>
      </top>
      <bottom/>
      <diagonal/>
    </border>
    <border>
      <left style="thin">
        <color indexed="64"/>
      </left>
      <right style="thin">
        <color indexed="64"/>
      </right>
      <top style="thin">
        <color indexed="64"/>
      </top>
      <bottom/>
      <diagonal/>
    </border>
    <border>
      <left style="hair">
        <color indexed="64"/>
      </left>
      <right style="hair">
        <color indexed="64"/>
      </right>
      <top style="hair">
        <color indexed="64"/>
      </top>
      <bottom style="hair">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91">
    <xf numFmtId="0" fontId="0" fillId="0" borderId="0"/>
    <xf numFmtId="0" fontId="27" fillId="0" borderId="0"/>
    <xf numFmtId="0" fontId="10" fillId="0" borderId="0"/>
    <xf numFmtId="181" fontId="10" fillId="0" borderId="0" applyFont="0" applyFill="0" applyBorder="0" applyAlignment="0" applyProtection="0"/>
    <xf numFmtId="182" fontId="10" fillId="0" borderId="0" applyFont="0" applyFill="0" applyBorder="0" applyAlignment="0" applyProtection="0"/>
    <xf numFmtId="183" fontId="10" fillId="0" borderId="0" applyFont="0" applyFill="0" applyBorder="0" applyAlignment="0" applyProtection="0"/>
    <xf numFmtId="0" fontId="28" fillId="0" borderId="0"/>
    <xf numFmtId="184" fontId="10" fillId="0" borderId="0" applyFont="0" applyFill="0" applyBorder="0" applyAlignment="0" applyProtection="0"/>
    <xf numFmtId="185" fontId="10" fillId="0" borderId="0" applyFont="0" applyFill="0" applyBorder="0" applyAlignment="0" applyProtection="0"/>
    <xf numFmtId="179" fontId="10" fillId="0" borderId="0" applyFont="0" applyFill="0" applyBorder="0" applyAlignment="0" applyProtection="0"/>
    <xf numFmtId="180" fontId="10" fillId="0" borderId="0" applyFont="0" applyFill="0" applyBorder="0" applyAlignment="0" applyProtection="0"/>
    <xf numFmtId="0" fontId="1" fillId="0" borderId="0"/>
    <xf numFmtId="0" fontId="1" fillId="0" borderId="0" applyFill="0" applyAlignment="0">
      <protection locked="0"/>
    </xf>
    <xf numFmtId="0" fontId="11" fillId="0" borderId="0"/>
    <xf numFmtId="0" fontId="11" fillId="0" borderId="0"/>
    <xf numFmtId="195" fontId="11" fillId="0" borderId="0"/>
    <xf numFmtId="0" fontId="30" fillId="2" borderId="0" applyNumberFormat="0" applyBorder="0" applyAlignment="0" applyProtection="0"/>
    <xf numFmtId="0" fontId="30" fillId="3" borderId="0" applyNumberFormat="0" applyBorder="0" applyAlignment="0" applyProtection="0"/>
    <xf numFmtId="0" fontId="30" fillId="4" borderId="0" applyNumberFormat="0" applyBorder="0" applyAlignment="0" applyProtection="0"/>
    <xf numFmtId="0" fontId="30" fillId="2" borderId="0" applyNumberFormat="0" applyBorder="0" applyAlignment="0" applyProtection="0"/>
    <xf numFmtId="0" fontId="30" fillId="5" borderId="0" applyNumberFormat="0" applyBorder="0" applyAlignment="0" applyProtection="0"/>
    <xf numFmtId="0" fontId="30" fillId="4" borderId="0" applyNumberFormat="0" applyBorder="0" applyAlignment="0" applyProtection="0"/>
    <xf numFmtId="0" fontId="30" fillId="6" borderId="0" applyNumberFormat="0" applyBorder="0" applyAlignment="0" applyProtection="0"/>
    <xf numFmtId="0" fontId="30" fillId="3" borderId="0" applyNumberFormat="0" applyBorder="0" applyAlignment="0" applyProtection="0"/>
    <xf numFmtId="0" fontId="30" fillId="4" borderId="0" applyNumberFormat="0" applyBorder="0" applyAlignment="0" applyProtection="0"/>
    <xf numFmtId="0" fontId="30" fillId="6" borderId="0" applyNumberFormat="0" applyBorder="0" applyAlignment="0" applyProtection="0"/>
    <xf numFmtId="0" fontId="30" fillId="7" borderId="0" applyNumberFormat="0" applyBorder="0" applyAlignment="0" applyProtection="0"/>
    <xf numFmtId="0" fontId="30" fillId="4" borderId="0" applyNumberFormat="0" applyBorder="0" applyAlignment="0" applyProtection="0"/>
    <xf numFmtId="0" fontId="31" fillId="8" borderId="0" applyNumberFormat="0" applyBorder="0" applyAlignment="0" applyProtection="0"/>
    <xf numFmtId="0" fontId="31" fillId="3" borderId="0" applyNumberFormat="0" applyBorder="0" applyAlignment="0" applyProtection="0"/>
    <xf numFmtId="0" fontId="31" fillId="9" borderId="0" applyNumberFormat="0" applyBorder="0" applyAlignment="0" applyProtection="0"/>
    <xf numFmtId="0" fontId="31" fillId="6" borderId="0" applyNumberFormat="0" applyBorder="0" applyAlignment="0" applyProtection="0"/>
    <xf numFmtId="0" fontId="31" fillId="8" borderId="0" applyNumberFormat="0" applyBorder="0" applyAlignment="0" applyProtection="0"/>
    <xf numFmtId="0" fontId="31" fillId="4" borderId="0" applyNumberFormat="0" applyBorder="0" applyAlignment="0" applyProtection="0"/>
    <xf numFmtId="0" fontId="31" fillId="8" borderId="0" applyNumberFormat="0" applyBorder="0" applyAlignment="0" applyProtection="0"/>
    <xf numFmtId="0" fontId="31" fillId="3" borderId="0" applyNumberFormat="0" applyBorder="0" applyAlignment="0" applyProtection="0"/>
    <xf numFmtId="0" fontId="31" fillId="9" borderId="0" applyNumberFormat="0" applyBorder="0" applyAlignment="0" applyProtection="0"/>
    <xf numFmtId="0" fontId="31" fillId="10" borderId="0" applyNumberFormat="0" applyBorder="0" applyAlignment="0" applyProtection="0"/>
    <xf numFmtId="0" fontId="31" fillId="8" borderId="0" applyNumberFormat="0" applyBorder="0" applyAlignment="0" applyProtection="0"/>
    <xf numFmtId="0" fontId="31" fillId="3" borderId="0" applyNumberFormat="0" applyBorder="0" applyAlignment="0" applyProtection="0"/>
    <xf numFmtId="0" fontId="32" fillId="11" borderId="0" applyNumberFormat="0" applyBorder="0" applyAlignment="0" applyProtection="0"/>
    <xf numFmtId="0" fontId="12" fillId="0" borderId="0"/>
    <xf numFmtId="0" fontId="33" fillId="12" borderId="1" applyNumberFormat="0" applyAlignment="0" applyProtection="0"/>
    <xf numFmtId="0" fontId="34" fillId="13" borderId="2" applyNumberFormat="0" applyAlignment="0" applyProtection="0"/>
    <xf numFmtId="43" fontId="1" fillId="0" borderId="0" applyFont="0" applyFill="0" applyBorder="0" applyAlignment="0" applyProtection="0"/>
    <xf numFmtId="43" fontId="68" fillId="0" borderId="0" applyFont="0" applyFill="0" applyBorder="0" applyAlignment="0" applyProtection="0"/>
    <xf numFmtId="43" fontId="69" fillId="0" borderId="0" applyFont="0" applyFill="0" applyBorder="0" applyAlignment="0" applyProtection="0"/>
    <xf numFmtId="43" fontId="60" fillId="0" borderId="0" applyFont="0" applyFill="0" applyBorder="0" applyAlignment="0" applyProtection="0"/>
    <xf numFmtId="44" fontId="64" fillId="0" borderId="0" applyFont="0" applyFill="0" applyBorder="0" applyAlignment="0" applyProtection="0"/>
    <xf numFmtId="44" fontId="1" fillId="0" borderId="0" applyFont="0" applyFill="0" applyBorder="0" applyAlignment="0" applyProtection="0"/>
    <xf numFmtId="44" fontId="69" fillId="0" borderId="0" applyFont="0" applyFill="0" applyBorder="0" applyAlignment="0" applyProtection="0"/>
    <xf numFmtId="177" fontId="10" fillId="14" borderId="3">
      <alignment horizontal="right"/>
    </xf>
    <xf numFmtId="0" fontId="35" fillId="0" borderId="0" applyNumberFormat="0" applyFill="0" applyBorder="0" applyAlignment="0" applyProtection="0"/>
    <xf numFmtId="178" fontId="10" fillId="14" borderId="3">
      <alignment horizontal="right"/>
    </xf>
    <xf numFmtId="0" fontId="36" fillId="15" borderId="0" applyNumberFormat="0" applyBorder="0" applyAlignment="0" applyProtection="0"/>
    <xf numFmtId="0" fontId="29" fillId="0" borderId="0" applyFont="0" applyFill="0" applyBorder="0" applyAlignment="0" applyProtection="0">
      <alignment horizontal="right"/>
    </xf>
    <xf numFmtId="0" fontId="37" fillId="0" borderId="4" applyNumberFormat="0" applyFill="0" applyAlignment="0" applyProtection="0"/>
    <xf numFmtId="0" fontId="38" fillId="0" borderId="5" applyNumberFormat="0" applyFill="0" applyAlignment="0" applyProtection="0"/>
    <xf numFmtId="0" fontId="39" fillId="0" borderId="6" applyNumberFormat="0" applyFill="0" applyAlignment="0" applyProtection="0"/>
    <xf numFmtId="0" fontId="39" fillId="0" borderId="0" applyNumberFormat="0" applyFill="0" applyBorder="0" applyAlignment="0" applyProtection="0"/>
    <xf numFmtId="0" fontId="40" fillId="4" borderId="1" applyNumberFormat="0" applyAlignment="0" applyProtection="0"/>
    <xf numFmtId="0" fontId="41" fillId="0" borderId="7" applyNumberFormat="0" applyFill="0" applyAlignment="0" applyProtection="0"/>
    <xf numFmtId="186" fontId="10" fillId="0" borderId="0">
      <alignment horizontal="right"/>
    </xf>
    <xf numFmtId="0" fontId="42" fillId="4" borderId="0" applyNumberFormat="0" applyBorder="0" applyAlignment="0" applyProtection="0"/>
    <xf numFmtId="0" fontId="1" fillId="0" borderId="0"/>
    <xf numFmtId="0" fontId="1" fillId="0" borderId="0"/>
    <xf numFmtId="0" fontId="68" fillId="0" borderId="0"/>
    <xf numFmtId="0" fontId="69" fillId="0" borderId="0"/>
    <xf numFmtId="0" fontId="69" fillId="0" borderId="0"/>
    <xf numFmtId="0" fontId="1" fillId="0" borderId="0"/>
    <xf numFmtId="0" fontId="2" fillId="0" borderId="0" applyNumberFormat="0" applyFont="0" applyFill="0" applyBorder="0" applyAlignment="0" applyProtection="0"/>
    <xf numFmtId="0" fontId="68" fillId="0" borderId="0"/>
    <xf numFmtId="0" fontId="1" fillId="4" borderId="8" applyNumberFormat="0" applyFont="0" applyAlignment="0" applyProtection="0"/>
    <xf numFmtId="189" fontId="1" fillId="0" borderId="0"/>
    <xf numFmtId="0" fontId="43" fillId="12" borderId="9" applyNumberFormat="0" applyAlignment="0" applyProtection="0"/>
    <xf numFmtId="0" fontId="15" fillId="0" borderId="0">
      <alignment vertical="center"/>
    </xf>
    <xf numFmtId="9" fontId="1" fillId="0" borderId="0" applyFont="0" applyFill="0" applyBorder="0" applyAlignment="0" applyProtection="0"/>
    <xf numFmtId="9" fontId="68" fillId="0" borderId="0" applyFont="0" applyFill="0" applyBorder="0" applyAlignment="0" applyProtection="0"/>
    <xf numFmtId="9" fontId="60" fillId="0" borderId="0" applyFont="0" applyFill="0" applyBorder="0" applyAlignment="0" applyProtection="0"/>
    <xf numFmtId="187" fontId="27" fillId="14" borderId="0"/>
    <xf numFmtId="0" fontId="1" fillId="16" borderId="0" applyNumberFormat="0" applyFont="0" applyBorder="0" applyAlignment="0" applyProtection="0"/>
    <xf numFmtId="174" fontId="16" fillId="0" borderId="0"/>
    <xf numFmtId="0" fontId="16" fillId="0" borderId="0"/>
    <xf numFmtId="0" fontId="16" fillId="0" borderId="10">
      <alignment horizontal="centerContinuous"/>
    </xf>
    <xf numFmtId="0" fontId="17" fillId="0" borderId="10"/>
    <xf numFmtId="0" fontId="44" fillId="0" borderId="0" applyNumberFormat="0" applyFill="0" applyBorder="0" applyAlignment="0" applyProtection="0"/>
    <xf numFmtId="0" fontId="45" fillId="0" borderId="11" applyNumberFormat="0" applyFill="0" applyAlignment="0" applyProtection="0"/>
    <xf numFmtId="0" fontId="46" fillId="0" borderId="0" applyNumberFormat="0" applyFill="0" applyBorder="0" applyAlignment="0" applyProtection="0"/>
    <xf numFmtId="164" fontId="18" fillId="0" borderId="0" applyFont="0" applyFill="0" applyBorder="0" applyAlignment="0" applyProtection="0"/>
    <xf numFmtId="0" fontId="18" fillId="0" borderId="0" applyFont="0" applyFill="0" applyBorder="0" applyAlignment="0" applyProtection="0"/>
    <xf numFmtId="0" fontId="98" fillId="0" borderId="0"/>
  </cellStyleXfs>
  <cellXfs count="2497">
    <xf numFmtId="0" fontId="0" fillId="0" borderId="0" xfId="0"/>
    <xf numFmtId="0" fontId="2" fillId="17" borderId="0" xfId="0" applyFont="1" applyFill="1" applyAlignment="1">
      <alignment vertical="center"/>
    </xf>
    <xf numFmtId="0" fontId="3" fillId="17" borderId="0" xfId="0" applyFont="1" applyFill="1" applyBorder="1" applyAlignment="1">
      <alignment vertical="center"/>
    </xf>
    <xf numFmtId="0" fontId="3" fillId="17" borderId="0" xfId="0" applyFont="1" applyFill="1" applyAlignment="1">
      <alignment vertical="center"/>
    </xf>
    <xf numFmtId="169" fontId="2" fillId="17" borderId="0" xfId="0" applyNumberFormat="1" applyFont="1" applyFill="1" applyAlignment="1">
      <alignment horizontal="right" vertical="center"/>
    </xf>
    <xf numFmtId="0" fontId="2" fillId="17" borderId="0" xfId="0" applyFont="1" applyFill="1" applyBorder="1" applyAlignment="1">
      <alignment vertical="center"/>
    </xf>
    <xf numFmtId="0" fontId="2" fillId="18" borderId="0" xfId="0" applyFont="1" applyFill="1" applyAlignment="1">
      <alignment vertical="center"/>
    </xf>
    <xf numFmtId="168" fontId="2" fillId="18" borderId="0" xfId="0" applyNumberFormat="1" applyFont="1" applyFill="1" applyAlignment="1">
      <alignment horizontal="right" vertical="center"/>
    </xf>
    <xf numFmtId="172" fontId="6" fillId="17" borderId="0" xfId="0" applyNumberFormat="1" applyFont="1" applyFill="1" applyAlignment="1">
      <alignment vertical="center"/>
    </xf>
    <xf numFmtId="0" fontId="2" fillId="17" borderId="0" xfId="0" applyFont="1" applyFill="1" applyBorder="1" applyAlignment="1">
      <alignment horizontal="left" vertical="center" indent="1"/>
    </xf>
    <xf numFmtId="0" fontId="9" fillId="17" borderId="0" xfId="0" applyFont="1" applyFill="1"/>
    <xf numFmtId="0" fontId="3" fillId="17" borderId="0" xfId="0" applyFont="1" applyFill="1"/>
    <xf numFmtId="0" fontId="2" fillId="17" borderId="0" xfId="0" applyFont="1" applyFill="1"/>
    <xf numFmtId="0" fontId="2" fillId="0" borderId="0" xfId="0" applyFont="1"/>
    <xf numFmtId="0" fontId="3" fillId="0" borderId="0" xfId="0" applyFont="1"/>
    <xf numFmtId="0" fontId="2" fillId="0" borderId="0" xfId="0" applyFont="1" applyFill="1"/>
    <xf numFmtId="0" fontId="13" fillId="0" borderId="0" xfId="0" applyFont="1"/>
    <xf numFmtId="49" fontId="0" fillId="0" borderId="0" xfId="0" applyNumberFormat="1"/>
    <xf numFmtId="173" fontId="2" fillId="18" borderId="0" xfId="0" applyNumberFormat="1" applyFont="1" applyFill="1" applyAlignment="1">
      <alignment vertical="center"/>
    </xf>
    <xf numFmtId="167" fontId="23" fillId="17" borderId="0" xfId="0" applyNumberFormat="1" applyFont="1" applyFill="1" applyAlignment="1">
      <alignment vertical="center"/>
    </xf>
    <xf numFmtId="0" fontId="25" fillId="17" borderId="0" xfId="0" applyFont="1" applyFill="1" applyAlignment="1">
      <alignment vertical="center"/>
    </xf>
    <xf numFmtId="0" fontId="23" fillId="17" borderId="0" xfId="0" applyFont="1" applyFill="1" applyBorder="1" applyAlignment="1">
      <alignment vertical="center"/>
    </xf>
    <xf numFmtId="0" fontId="2" fillId="17" borderId="0" xfId="0" applyFont="1" applyFill="1" applyBorder="1"/>
    <xf numFmtId="0" fontId="23" fillId="17" borderId="0" xfId="0" applyFont="1" applyFill="1"/>
    <xf numFmtId="0" fontId="2" fillId="18" borderId="0" xfId="0" applyFont="1" applyFill="1"/>
    <xf numFmtId="0" fontId="5" fillId="17" borderId="0" xfId="0" applyFont="1" applyFill="1" applyBorder="1" applyAlignment="1">
      <alignment vertical="center"/>
    </xf>
    <xf numFmtId="0" fontId="5" fillId="0" borderId="0" xfId="0" applyFont="1" applyFill="1" applyBorder="1" applyAlignment="1">
      <alignment horizontal="left" vertical="center" indent="1"/>
    </xf>
    <xf numFmtId="0" fontId="5" fillId="0" borderId="0" xfId="0" applyFont="1" applyFill="1" applyBorder="1" applyAlignment="1">
      <alignment vertical="center"/>
    </xf>
    <xf numFmtId="174" fontId="5" fillId="17" borderId="0" xfId="0" applyNumberFormat="1" applyFont="1" applyFill="1" applyBorder="1" applyAlignment="1">
      <alignment vertical="center"/>
    </xf>
    <xf numFmtId="174" fontId="24" fillId="0" borderId="0" xfId="0" applyNumberFormat="1" applyFont="1" applyFill="1" applyBorder="1" applyAlignment="1">
      <alignment vertical="center"/>
    </xf>
    <xf numFmtId="174" fontId="23" fillId="0" borderId="0" xfId="0" applyNumberFormat="1" applyFont="1" applyFill="1" applyBorder="1" applyAlignment="1">
      <alignment vertical="center"/>
    </xf>
    <xf numFmtId="174" fontId="23" fillId="17" borderId="0" xfId="0" applyNumberFormat="1" applyFont="1" applyFill="1" applyBorder="1" applyAlignment="1">
      <alignment vertical="center"/>
    </xf>
    <xf numFmtId="0" fontId="5" fillId="17" borderId="0" xfId="0" applyFont="1" applyFill="1"/>
    <xf numFmtId="0" fontId="5" fillId="0" borderId="0" xfId="0" applyFont="1" applyFill="1"/>
    <xf numFmtId="0" fontId="5" fillId="0" borderId="0" xfId="0" applyFont="1" applyFill="1" applyBorder="1"/>
    <xf numFmtId="0" fontId="2" fillId="0" borderId="0" xfId="0" applyFont="1" applyFill="1" applyBorder="1"/>
    <xf numFmtId="0" fontId="5" fillId="17" borderId="0" xfId="0" applyFont="1" applyFill="1" applyBorder="1"/>
    <xf numFmtId="0" fontId="5" fillId="0" borderId="0" xfId="0" applyNumberFormat="1" applyFont="1" applyAlignment="1">
      <alignment horizontal="right" vertical="center"/>
    </xf>
    <xf numFmtId="174" fontId="2" fillId="0" borderId="0" xfId="0" applyNumberFormat="1" applyFont="1" applyFill="1" applyBorder="1" applyAlignment="1">
      <alignment vertical="center"/>
    </xf>
    <xf numFmtId="0" fontId="9" fillId="17" borderId="0" xfId="0" applyFont="1" applyFill="1" applyBorder="1" applyAlignment="1">
      <alignment vertical="center"/>
    </xf>
    <xf numFmtId="174" fontId="3" fillId="17" borderId="3" xfId="0" applyNumberFormat="1" applyFont="1" applyFill="1" applyBorder="1" applyAlignment="1">
      <alignment vertical="center"/>
    </xf>
    <xf numFmtId="174" fontId="9" fillId="17" borderId="0" xfId="0" applyNumberFormat="1" applyFont="1" applyFill="1" applyBorder="1" applyAlignment="1">
      <alignment vertical="center"/>
    </xf>
    <xf numFmtId="170" fontId="2" fillId="17" borderId="0" xfId="0" applyNumberFormat="1" applyFont="1" applyFill="1" applyBorder="1" applyAlignment="1">
      <alignment horizontal="right" vertical="center"/>
    </xf>
    <xf numFmtId="43" fontId="6" fillId="17" borderId="0" xfId="44" applyFont="1" applyFill="1" applyAlignment="1">
      <alignment vertical="center"/>
    </xf>
    <xf numFmtId="190" fontId="6" fillId="17" borderId="0" xfId="44" applyNumberFormat="1" applyFont="1" applyFill="1" applyAlignment="1">
      <alignment vertical="center"/>
    </xf>
    <xf numFmtId="0" fontId="2" fillId="0" borderId="0" xfId="0" applyFont="1" applyFill="1" applyAlignment="1">
      <alignment vertical="center"/>
    </xf>
    <xf numFmtId="0" fontId="0" fillId="0" borderId="0" xfId="0" applyFill="1" applyBorder="1"/>
    <xf numFmtId="0" fontId="2" fillId="0" borderId="0" xfId="0" applyFont="1" applyFill="1" applyBorder="1" applyAlignment="1">
      <alignment vertical="center"/>
    </xf>
    <xf numFmtId="174" fontId="2" fillId="17" borderId="0" xfId="0" applyNumberFormat="1" applyFont="1" applyFill="1" applyBorder="1" applyAlignment="1">
      <alignment vertical="center"/>
    </xf>
    <xf numFmtId="170" fontId="2" fillId="0" borderId="0" xfId="0" applyNumberFormat="1" applyFont="1" applyFill="1" applyBorder="1" applyAlignment="1">
      <alignment horizontal="right" vertical="center"/>
    </xf>
    <xf numFmtId="175" fontId="2" fillId="17" borderId="0" xfId="0" applyNumberFormat="1" applyFont="1" applyFill="1" applyBorder="1" applyAlignment="1">
      <alignment vertical="center"/>
    </xf>
    <xf numFmtId="175" fontId="5" fillId="17" borderId="0" xfId="0" applyNumberFormat="1" applyFont="1" applyFill="1" applyBorder="1" applyAlignment="1">
      <alignment vertical="center"/>
    </xf>
    <xf numFmtId="174" fontId="24" fillId="17" borderId="0" xfId="0" applyNumberFormat="1" applyFont="1" applyFill="1" applyBorder="1" applyAlignment="1">
      <alignment vertical="center"/>
    </xf>
    <xf numFmtId="0" fontId="2" fillId="17" borderId="12" xfId="0" applyFont="1" applyFill="1" applyBorder="1" applyAlignment="1">
      <alignment vertical="center"/>
    </xf>
    <xf numFmtId="174" fontId="3" fillId="17" borderId="0" xfId="0" applyNumberFormat="1" applyFont="1" applyFill="1" applyBorder="1" applyAlignment="1">
      <alignment vertical="center"/>
    </xf>
    <xf numFmtId="0" fontId="0" fillId="0" borderId="0" xfId="0" applyFill="1"/>
    <xf numFmtId="0" fontId="2" fillId="0" borderId="0" xfId="0" applyFont="1" applyFill="1" applyBorder="1" applyAlignment="1">
      <alignment horizontal="left" vertical="center" indent="1"/>
    </xf>
    <xf numFmtId="0" fontId="23" fillId="0" borderId="0" xfId="0" applyFont="1" applyFill="1" applyBorder="1" applyAlignment="1">
      <alignment vertical="center"/>
    </xf>
    <xf numFmtId="174" fontId="19" fillId="17" borderId="0" xfId="0" applyNumberFormat="1" applyFont="1" applyFill="1" applyBorder="1" applyAlignment="1">
      <alignment horizontal="right" vertical="center"/>
    </xf>
    <xf numFmtId="174" fontId="70" fillId="17" borderId="0" xfId="0" applyNumberFormat="1" applyFont="1" applyFill="1" applyBorder="1" applyAlignment="1">
      <alignment vertical="center"/>
    </xf>
    <xf numFmtId="175" fontId="70" fillId="17" borderId="0" xfId="0" applyNumberFormat="1" applyFont="1" applyFill="1" applyBorder="1" applyAlignment="1">
      <alignment vertical="center"/>
    </xf>
    <xf numFmtId="0" fontId="24" fillId="0" borderId="0" xfId="0" applyFont="1" applyFill="1" applyBorder="1" applyAlignment="1">
      <alignment vertical="center"/>
    </xf>
    <xf numFmtId="170" fontId="3" fillId="17" borderId="0" xfId="0" applyNumberFormat="1" applyFont="1" applyFill="1" applyBorder="1" applyAlignment="1">
      <alignment horizontal="right" vertical="center"/>
    </xf>
    <xf numFmtId="174" fontId="71" fillId="0" borderId="0" xfId="0" applyNumberFormat="1" applyFont="1" applyFill="1" applyBorder="1" applyAlignment="1">
      <alignment vertical="center"/>
    </xf>
    <xf numFmtId="174" fontId="3" fillId="0" borderId="0" xfId="0" applyNumberFormat="1" applyFont="1" applyFill="1" applyBorder="1" applyAlignment="1">
      <alignment vertical="center"/>
    </xf>
    <xf numFmtId="174" fontId="7" fillId="17" borderId="0" xfId="0" applyNumberFormat="1" applyFont="1" applyFill="1" applyBorder="1" applyAlignment="1">
      <alignment vertical="center"/>
    </xf>
    <xf numFmtId="0" fontId="72" fillId="25" borderId="13" xfId="0" applyFont="1" applyFill="1" applyBorder="1" applyAlignment="1">
      <alignment vertical="center"/>
    </xf>
    <xf numFmtId="174" fontId="5" fillId="0" borderId="0" xfId="0" applyNumberFormat="1" applyFont="1" applyFill="1" applyBorder="1" applyAlignment="1">
      <alignment vertical="center"/>
    </xf>
    <xf numFmtId="170" fontId="9" fillId="0" borderId="0" xfId="0" applyNumberFormat="1" applyFont="1" applyFill="1" applyBorder="1" applyAlignment="1">
      <alignment horizontal="right" vertical="center"/>
    </xf>
    <xf numFmtId="170" fontId="8" fillId="0" borderId="0" xfId="0" applyNumberFormat="1" applyFont="1" applyFill="1" applyBorder="1" applyAlignment="1">
      <alignment horizontal="right" vertical="center"/>
    </xf>
    <xf numFmtId="0" fontId="0" fillId="0" borderId="0" xfId="0" applyBorder="1"/>
    <xf numFmtId="0" fontId="21" fillId="0" borderId="0" xfId="0" applyFont="1" applyFill="1"/>
    <xf numFmtId="174" fontId="70" fillId="0" borderId="0" xfId="0" applyNumberFormat="1" applyFont="1" applyFill="1" applyBorder="1" applyAlignment="1">
      <alignment vertical="center"/>
    </xf>
    <xf numFmtId="188" fontId="23" fillId="0" borderId="0" xfId="0" applyNumberFormat="1" applyFont="1" applyFill="1" applyBorder="1" applyAlignment="1">
      <alignment vertical="center"/>
    </xf>
    <xf numFmtId="0" fontId="72" fillId="25" borderId="14" xfId="0" applyFont="1" applyFill="1" applyBorder="1" applyAlignment="1">
      <alignment vertical="center"/>
    </xf>
    <xf numFmtId="174" fontId="72" fillId="25" borderId="14" xfId="0" applyNumberFormat="1" applyFont="1" applyFill="1" applyBorder="1" applyAlignment="1">
      <alignment vertical="center"/>
    </xf>
    <xf numFmtId="170" fontId="2" fillId="0" borderId="0" xfId="0" applyNumberFormat="1" applyFont="1" applyFill="1" applyBorder="1" applyAlignment="1">
      <alignment vertical="center"/>
    </xf>
    <xf numFmtId="0" fontId="5" fillId="17" borderId="0" xfId="0" applyFont="1" applyFill="1" applyBorder="1" applyAlignment="1">
      <alignment horizontal="left" vertical="center" indent="1"/>
    </xf>
    <xf numFmtId="0" fontId="47" fillId="0" borderId="0" xfId="0" applyFont="1" applyFill="1"/>
    <xf numFmtId="0" fontId="47" fillId="0" borderId="0" xfId="0" applyFont="1" applyFill="1" applyBorder="1" applyAlignment="1">
      <alignment horizontal="left" vertical="center" indent="1"/>
    </xf>
    <xf numFmtId="170" fontId="47" fillId="0" borderId="0" xfId="0" applyNumberFormat="1" applyFont="1" applyFill="1" applyBorder="1" applyAlignment="1">
      <alignment horizontal="right" vertical="center"/>
    </xf>
    <xf numFmtId="0" fontId="47" fillId="0" borderId="0" xfId="0" applyFont="1" applyFill="1" applyBorder="1" applyAlignment="1">
      <alignment vertical="center"/>
    </xf>
    <xf numFmtId="0" fontId="8" fillId="0" borderId="0" xfId="0" applyFont="1" applyFill="1" applyBorder="1" applyAlignment="1">
      <alignment vertical="center"/>
    </xf>
    <xf numFmtId="0" fontId="10" fillId="0" borderId="0" xfId="0" applyFont="1" applyFill="1"/>
    <xf numFmtId="0" fontId="2" fillId="17" borderId="3" xfId="0" applyFont="1" applyFill="1" applyBorder="1" applyAlignment="1">
      <alignment vertical="center"/>
    </xf>
    <xf numFmtId="174" fontId="7" fillId="17" borderId="3" xfId="0" applyNumberFormat="1" applyFont="1" applyFill="1" applyBorder="1" applyAlignment="1">
      <alignment vertical="center"/>
    </xf>
    <xf numFmtId="174" fontId="5" fillId="17" borderId="3" xfId="0" applyNumberFormat="1" applyFont="1" applyFill="1" applyBorder="1" applyAlignment="1">
      <alignment vertical="center"/>
    </xf>
    <xf numFmtId="174" fontId="2" fillId="17" borderId="3" xfId="0" applyNumberFormat="1" applyFont="1" applyFill="1" applyBorder="1" applyAlignment="1">
      <alignment vertical="center"/>
    </xf>
    <xf numFmtId="174" fontId="2" fillId="0" borderId="3" xfId="0" applyNumberFormat="1" applyFont="1" applyFill="1" applyBorder="1" applyAlignment="1">
      <alignment vertical="center"/>
    </xf>
    <xf numFmtId="170" fontId="2" fillId="0" borderId="3" xfId="0" applyNumberFormat="1" applyFont="1" applyFill="1" applyBorder="1" applyAlignment="1">
      <alignment horizontal="right" vertical="center"/>
    </xf>
    <xf numFmtId="170" fontId="47" fillId="0" borderId="3" xfId="0" applyNumberFormat="1" applyFont="1" applyFill="1" applyBorder="1" applyAlignment="1">
      <alignment horizontal="right" vertical="center"/>
    </xf>
    <xf numFmtId="174" fontId="19" fillId="17" borderId="3" xfId="0" applyNumberFormat="1" applyFont="1" applyFill="1" applyBorder="1" applyAlignment="1">
      <alignment horizontal="right" vertical="center"/>
    </xf>
    <xf numFmtId="0" fontId="21" fillId="0" borderId="0" xfId="0" applyFont="1" applyFill="1" applyBorder="1" applyAlignment="1">
      <alignment horizontal="left" vertical="center" indent="1"/>
    </xf>
    <xf numFmtId="0" fontId="21" fillId="0" borderId="0" xfId="0" applyFont="1" applyFill="1" applyBorder="1" applyAlignment="1">
      <alignment vertical="center"/>
    </xf>
    <xf numFmtId="174" fontId="71" fillId="0" borderId="3" xfId="0" applyNumberFormat="1" applyFont="1" applyFill="1" applyBorder="1" applyAlignment="1">
      <alignment vertical="center"/>
    </xf>
    <xf numFmtId="7" fontId="23" fillId="17" borderId="0" xfId="0" applyNumberFormat="1" applyFont="1" applyFill="1" applyBorder="1" applyAlignment="1">
      <alignment horizontal="right" vertical="center"/>
    </xf>
    <xf numFmtId="7" fontId="23" fillId="17" borderId="3" xfId="0" applyNumberFormat="1" applyFont="1" applyFill="1" applyBorder="1" applyAlignment="1">
      <alignment horizontal="right" vertical="center"/>
    </xf>
    <xf numFmtId="176" fontId="2" fillId="17" borderId="0" xfId="44" applyNumberFormat="1" applyFont="1" applyFill="1" applyBorder="1" applyAlignment="1">
      <alignment vertical="center"/>
    </xf>
    <xf numFmtId="170" fontId="2" fillId="17" borderId="3" xfId="0" applyNumberFormat="1" applyFont="1" applyFill="1" applyBorder="1" applyAlignment="1">
      <alignment horizontal="right" vertical="center"/>
    </xf>
    <xf numFmtId="174" fontId="2" fillId="17" borderId="12" xfId="0" applyNumberFormat="1" applyFont="1" applyFill="1" applyBorder="1" applyAlignment="1">
      <alignment vertical="center"/>
    </xf>
    <xf numFmtId="174" fontId="3" fillId="17" borderId="12" xfId="0" applyNumberFormat="1" applyFont="1" applyFill="1" applyBorder="1" applyAlignment="1">
      <alignment vertical="center"/>
    </xf>
    <xf numFmtId="174" fontId="2" fillId="0" borderId="12" xfId="0" applyNumberFormat="1" applyFont="1" applyFill="1" applyBorder="1" applyAlignment="1">
      <alignment vertical="center"/>
    </xf>
    <xf numFmtId="174" fontId="19" fillId="17" borderId="12" xfId="0" applyNumberFormat="1" applyFont="1" applyFill="1" applyBorder="1" applyAlignment="1">
      <alignment horizontal="right" vertical="center"/>
    </xf>
    <xf numFmtId="174" fontId="70" fillId="17" borderId="12" xfId="0" applyNumberFormat="1" applyFont="1" applyFill="1" applyBorder="1" applyAlignment="1">
      <alignment vertical="center"/>
    </xf>
    <xf numFmtId="174" fontId="70" fillId="17" borderId="3" xfId="0" applyNumberFormat="1" applyFont="1" applyFill="1" applyBorder="1" applyAlignment="1">
      <alignment vertical="center"/>
    </xf>
    <xf numFmtId="174" fontId="70" fillId="0" borderId="12" xfId="0" applyNumberFormat="1" applyFont="1" applyFill="1" applyBorder="1" applyAlignment="1">
      <alignment vertical="center"/>
    </xf>
    <xf numFmtId="7" fontId="23" fillId="17" borderId="12" xfId="0" applyNumberFormat="1" applyFont="1" applyFill="1" applyBorder="1" applyAlignment="1">
      <alignment horizontal="right" vertical="center"/>
    </xf>
    <xf numFmtId="170" fontId="2" fillId="17" borderId="12" xfId="0" applyNumberFormat="1" applyFont="1" applyFill="1" applyBorder="1" applyAlignment="1">
      <alignment horizontal="right" vertical="center"/>
    </xf>
    <xf numFmtId="174" fontId="7" fillId="17" borderId="12" xfId="0" applyNumberFormat="1" applyFont="1" applyFill="1" applyBorder="1" applyAlignment="1">
      <alignment vertical="center"/>
    </xf>
    <xf numFmtId="174" fontId="5" fillId="17" borderId="12" xfId="0" applyNumberFormat="1" applyFont="1" applyFill="1" applyBorder="1" applyAlignment="1">
      <alignment vertical="center"/>
    </xf>
    <xf numFmtId="188" fontId="19" fillId="17" borderId="0" xfId="0" applyNumberFormat="1" applyFont="1" applyFill="1" applyBorder="1" applyAlignment="1">
      <alignment horizontal="right" vertical="center"/>
    </xf>
    <xf numFmtId="0" fontId="72" fillId="25" borderId="15" xfId="0" applyFont="1" applyFill="1" applyBorder="1" applyAlignment="1">
      <alignment vertical="center"/>
    </xf>
    <xf numFmtId="174" fontId="24" fillId="17" borderId="3" xfId="0" applyNumberFormat="1" applyFont="1" applyFill="1" applyBorder="1" applyAlignment="1">
      <alignment vertical="center"/>
    </xf>
    <xf numFmtId="0" fontId="19" fillId="17" borderId="0" xfId="0" applyFont="1" applyFill="1" applyBorder="1" applyAlignment="1">
      <alignment vertical="center"/>
    </xf>
    <xf numFmtId="188" fontId="19" fillId="17" borderId="3" xfId="0" applyNumberFormat="1" applyFont="1" applyFill="1" applyBorder="1" applyAlignment="1">
      <alignment horizontal="right" vertical="center"/>
    </xf>
    <xf numFmtId="0" fontId="2" fillId="17" borderId="3" xfId="0" applyFont="1" applyFill="1" applyBorder="1"/>
    <xf numFmtId="174" fontId="5" fillId="0" borderId="0" xfId="0" applyNumberFormat="1" applyFont="1" applyFill="1" applyBorder="1" applyAlignment="1">
      <alignment horizontal="right" vertical="center"/>
    </xf>
    <xf numFmtId="170" fontId="9" fillId="17" borderId="0" xfId="0" applyNumberFormat="1" applyFont="1" applyFill="1" applyBorder="1" applyAlignment="1">
      <alignment horizontal="right" vertical="center"/>
    </xf>
    <xf numFmtId="170" fontId="9" fillId="17" borderId="3" xfId="0" applyNumberFormat="1" applyFont="1" applyFill="1" applyBorder="1" applyAlignment="1">
      <alignment horizontal="right" vertical="center"/>
    </xf>
    <xf numFmtId="0" fontId="2" fillId="17" borderId="16" xfId="0" applyFont="1" applyFill="1" applyBorder="1" applyAlignment="1">
      <alignment vertical="center"/>
    </xf>
    <xf numFmtId="0" fontId="2" fillId="17" borderId="17" xfId="0" applyFont="1" applyFill="1" applyBorder="1" applyAlignment="1">
      <alignment vertical="center"/>
    </xf>
    <xf numFmtId="169" fontId="2" fillId="17" borderId="17" xfId="0" applyNumberFormat="1" applyFont="1" applyFill="1" applyBorder="1" applyAlignment="1">
      <alignment horizontal="right" vertical="center"/>
    </xf>
    <xf numFmtId="169" fontId="2" fillId="17" borderId="18" xfId="0" applyNumberFormat="1" applyFont="1" applyFill="1" applyBorder="1" applyAlignment="1">
      <alignment horizontal="right" vertical="center"/>
    </xf>
    <xf numFmtId="0" fontId="72" fillId="0" borderId="12" xfId="0" applyFont="1" applyFill="1" applyBorder="1" applyAlignment="1">
      <alignment vertical="center"/>
    </xf>
    <xf numFmtId="0" fontId="72" fillId="0" borderId="0" xfId="0" applyFont="1" applyFill="1" applyBorder="1" applyAlignment="1">
      <alignment vertical="center"/>
    </xf>
    <xf numFmtId="0" fontId="72" fillId="0" borderId="3" xfId="0" applyFont="1" applyFill="1" applyBorder="1" applyAlignment="1">
      <alignment vertical="center"/>
    </xf>
    <xf numFmtId="174" fontId="24" fillId="17" borderId="12" xfId="0" applyNumberFormat="1" applyFont="1" applyFill="1" applyBorder="1" applyAlignment="1">
      <alignment vertical="center"/>
    </xf>
    <xf numFmtId="188" fontId="19" fillId="17" borderId="12" xfId="0" applyNumberFormat="1" applyFont="1" applyFill="1" applyBorder="1" applyAlignment="1">
      <alignment horizontal="right" vertical="center"/>
    </xf>
    <xf numFmtId="0" fontId="2" fillId="17" borderId="12" xfId="0" applyFont="1" applyFill="1" applyBorder="1"/>
    <xf numFmtId="174" fontId="5" fillId="0" borderId="12" xfId="0" applyNumberFormat="1" applyFont="1" applyFill="1" applyBorder="1" applyAlignment="1">
      <alignment horizontal="right" vertical="center"/>
    </xf>
    <xf numFmtId="170" fontId="9" fillId="0" borderId="12" xfId="0" applyNumberFormat="1" applyFont="1" applyFill="1" applyBorder="1" applyAlignment="1">
      <alignment horizontal="right" vertical="center"/>
    </xf>
    <xf numFmtId="170" fontId="9" fillId="17" borderId="12" xfId="0" applyNumberFormat="1" applyFont="1" applyFill="1" applyBorder="1" applyAlignment="1">
      <alignment horizontal="right" vertical="center"/>
    </xf>
    <xf numFmtId="169" fontId="2" fillId="17" borderId="16" xfId="0" applyNumberFormat="1" applyFont="1" applyFill="1" applyBorder="1" applyAlignment="1">
      <alignment horizontal="right" vertical="center"/>
    </xf>
    <xf numFmtId="174" fontId="5" fillId="0" borderId="3" xfId="0" applyNumberFormat="1" applyFont="1" applyFill="1" applyBorder="1" applyAlignment="1">
      <alignment horizontal="right" vertical="center"/>
    </xf>
    <xf numFmtId="170" fontId="9" fillId="0" borderId="3" xfId="0" applyNumberFormat="1" applyFont="1" applyFill="1" applyBorder="1" applyAlignment="1">
      <alignment horizontal="right" vertical="center"/>
    </xf>
    <xf numFmtId="174" fontId="23" fillId="17" borderId="3" xfId="0" applyNumberFormat="1" applyFont="1" applyFill="1" applyBorder="1" applyAlignment="1">
      <alignment vertical="center"/>
    </xf>
    <xf numFmtId="174" fontId="70" fillId="17" borderId="0" xfId="0" applyNumberFormat="1" applyFont="1" applyFill="1" applyBorder="1" applyAlignment="1">
      <alignment horizontal="right" vertical="center"/>
    </xf>
    <xf numFmtId="188" fontId="2" fillId="17" borderId="0" xfId="0" applyNumberFormat="1" applyFont="1" applyFill="1" applyBorder="1" applyAlignment="1">
      <alignment vertical="center"/>
    </xf>
    <xf numFmtId="174" fontId="2" fillId="17" borderId="0" xfId="0" applyNumberFormat="1" applyFont="1" applyFill="1" applyBorder="1" applyAlignment="1">
      <alignment horizontal="right" vertical="center"/>
    </xf>
    <xf numFmtId="174" fontId="2" fillId="17" borderId="3" xfId="0" applyNumberFormat="1" applyFont="1" applyFill="1" applyBorder="1" applyAlignment="1">
      <alignment horizontal="right" vertical="center"/>
    </xf>
    <xf numFmtId="174" fontId="2" fillId="0" borderId="3" xfId="0" applyNumberFormat="1" applyFont="1" applyFill="1" applyBorder="1" applyAlignment="1">
      <alignment horizontal="right" vertical="center"/>
    </xf>
    <xf numFmtId="170" fontId="3" fillId="17" borderId="3" xfId="0" applyNumberFormat="1" applyFont="1" applyFill="1" applyBorder="1" applyAlignment="1">
      <alignment horizontal="right" vertical="center"/>
    </xf>
    <xf numFmtId="0" fontId="2" fillId="17" borderId="18" xfId="0" applyFont="1" applyFill="1" applyBorder="1" applyAlignment="1">
      <alignment vertical="center"/>
    </xf>
    <xf numFmtId="174" fontId="2" fillId="17" borderId="12" xfId="0" applyNumberFormat="1" applyFont="1" applyFill="1" applyBorder="1" applyAlignment="1">
      <alignment horizontal="right" vertical="center"/>
    </xf>
    <xf numFmtId="174" fontId="23" fillId="17" borderId="12" xfId="0" applyNumberFormat="1" applyFont="1" applyFill="1" applyBorder="1" applyAlignment="1">
      <alignment vertical="center"/>
    </xf>
    <xf numFmtId="174" fontId="70" fillId="17" borderId="12" xfId="0" applyNumberFormat="1" applyFont="1" applyFill="1" applyBorder="1" applyAlignment="1">
      <alignment horizontal="right" vertical="center"/>
    </xf>
    <xf numFmtId="174" fontId="70" fillId="17" borderId="3" xfId="0" applyNumberFormat="1" applyFont="1" applyFill="1" applyBorder="1" applyAlignment="1">
      <alignment horizontal="right" vertical="center"/>
    </xf>
    <xf numFmtId="170" fontId="3" fillId="17" borderId="12" xfId="0" applyNumberFormat="1" applyFont="1" applyFill="1" applyBorder="1" applyAlignment="1">
      <alignment horizontal="right" vertical="center"/>
    </xf>
    <xf numFmtId="0" fontId="72" fillId="25" borderId="19" xfId="0" applyFont="1" applyFill="1" applyBorder="1" applyAlignment="1">
      <alignment vertical="center"/>
    </xf>
    <xf numFmtId="174" fontId="72" fillId="25" borderId="20" xfId="0" applyNumberFormat="1" applyFont="1" applyFill="1" applyBorder="1" applyAlignment="1">
      <alignment vertical="center"/>
    </xf>
    <xf numFmtId="174" fontId="72" fillId="25" borderId="19" xfId="0" applyNumberFormat="1" applyFont="1" applyFill="1" applyBorder="1" applyAlignment="1">
      <alignment vertical="center"/>
    </xf>
    <xf numFmtId="174" fontId="21" fillId="17" borderId="0" xfId="0" applyNumberFormat="1" applyFont="1" applyFill="1" applyBorder="1" applyAlignment="1">
      <alignment vertical="center"/>
    </xf>
    <xf numFmtId="174" fontId="21" fillId="0" borderId="0" xfId="0" applyNumberFormat="1" applyFont="1" applyFill="1" applyBorder="1" applyAlignment="1">
      <alignment vertical="center"/>
    </xf>
    <xf numFmtId="174" fontId="5" fillId="17" borderId="0" xfId="0" applyNumberFormat="1" applyFont="1" applyFill="1" applyBorder="1" applyAlignment="1">
      <alignment horizontal="right" vertical="center"/>
    </xf>
    <xf numFmtId="174" fontId="24" fillId="25" borderId="20" xfId="0" applyNumberFormat="1" applyFont="1" applyFill="1" applyBorder="1" applyAlignment="1">
      <alignment vertical="center"/>
    </xf>
    <xf numFmtId="0" fontId="3" fillId="0" borderId="12" xfId="0" applyFont="1" applyFill="1" applyBorder="1" applyAlignment="1">
      <alignment horizontal="left" indent="1"/>
    </xf>
    <xf numFmtId="0" fontId="2" fillId="0" borderId="12" xfId="0" applyFont="1" applyFill="1" applyBorder="1" applyAlignment="1">
      <alignment horizontal="left" indent="1"/>
    </xf>
    <xf numFmtId="170" fontId="2" fillId="0" borderId="3" xfId="0" applyNumberFormat="1" applyFont="1" applyFill="1" applyBorder="1" applyAlignment="1">
      <alignment vertical="center"/>
    </xf>
    <xf numFmtId="0" fontId="5" fillId="0" borderId="12" xfId="0" applyFont="1" applyFill="1" applyBorder="1"/>
    <xf numFmtId="175" fontId="2" fillId="25" borderId="12" xfId="0" applyNumberFormat="1" applyFont="1" applyFill="1" applyBorder="1" applyAlignment="1">
      <alignment vertical="center"/>
    </xf>
    <xf numFmtId="175" fontId="2" fillId="25" borderId="0" xfId="0" applyNumberFormat="1" applyFont="1" applyFill="1" applyBorder="1" applyAlignment="1">
      <alignment vertical="center"/>
    </xf>
    <xf numFmtId="175" fontId="2" fillId="25" borderId="3" xfId="0" applyNumberFormat="1" applyFont="1" applyFill="1" applyBorder="1" applyAlignment="1">
      <alignment vertical="center"/>
    </xf>
    <xf numFmtId="175" fontId="5" fillId="25" borderId="0" xfId="0" applyNumberFormat="1" applyFont="1" applyFill="1" applyBorder="1" applyAlignment="1">
      <alignment vertical="center"/>
    </xf>
    <xf numFmtId="176" fontId="2" fillId="0" borderId="0" xfId="44" applyNumberFormat="1" applyFont="1" applyFill="1" applyBorder="1" applyAlignment="1">
      <alignment vertical="center"/>
    </xf>
    <xf numFmtId="194" fontId="5" fillId="0" borderId="0" xfId="0" applyNumberFormat="1" applyFont="1" applyFill="1"/>
    <xf numFmtId="194" fontId="7" fillId="0" borderId="0" xfId="0" applyNumberFormat="1" applyFont="1" applyFill="1"/>
    <xf numFmtId="0" fontId="73" fillId="25" borderId="0" xfId="0" applyFont="1" applyFill="1" applyBorder="1" applyAlignment="1">
      <alignment vertical="center"/>
    </xf>
    <xf numFmtId="0" fontId="73" fillId="25" borderId="12" xfId="0" applyFont="1" applyFill="1" applyBorder="1" applyAlignment="1">
      <alignment vertical="center"/>
    </xf>
    <xf numFmtId="0" fontId="73" fillId="25" borderId="3" xfId="0" applyFont="1" applyFill="1" applyBorder="1" applyAlignment="1">
      <alignment vertical="center"/>
    </xf>
    <xf numFmtId="194" fontId="7" fillId="0" borderId="0" xfId="0" applyNumberFormat="1" applyFont="1" applyFill="1" applyBorder="1"/>
    <xf numFmtId="194" fontId="5" fillId="0" borderId="0" xfId="0" applyNumberFormat="1" applyFont="1" applyFill="1" applyBorder="1"/>
    <xf numFmtId="194" fontId="7" fillId="0" borderId="3" xfId="0" applyNumberFormat="1" applyFont="1" applyFill="1" applyBorder="1"/>
    <xf numFmtId="194" fontId="5" fillId="0" borderId="3" xfId="0" applyNumberFormat="1" applyFont="1" applyFill="1" applyBorder="1"/>
    <xf numFmtId="0" fontId="2" fillId="17" borderId="21" xfId="0" applyFont="1" applyFill="1" applyBorder="1" applyAlignment="1">
      <alignment vertical="center"/>
    </xf>
    <xf numFmtId="174" fontId="2" fillId="0" borderId="12" xfId="0" applyNumberFormat="1" applyFont="1" applyFill="1" applyBorder="1" applyAlignment="1">
      <alignment horizontal="left" indent="1"/>
    </xf>
    <xf numFmtId="0" fontId="3" fillId="0" borderId="12" xfId="0" applyFont="1" applyFill="1" applyBorder="1"/>
    <xf numFmtId="0" fontId="3" fillId="0" borderId="12" xfId="0" applyFont="1" applyFill="1" applyBorder="1" applyAlignment="1"/>
    <xf numFmtId="0" fontId="2" fillId="0" borderId="12" xfId="0" applyFont="1" applyFill="1" applyBorder="1" applyAlignment="1"/>
    <xf numFmtId="0" fontId="72" fillId="25" borderId="12" xfId="0" applyFont="1" applyFill="1" applyBorder="1" applyAlignment="1">
      <alignment horizontal="left"/>
    </xf>
    <xf numFmtId="0" fontId="72" fillId="0" borderId="12" xfId="0" applyFont="1" applyFill="1" applyBorder="1" applyAlignment="1">
      <alignment horizontal="left"/>
    </xf>
    <xf numFmtId="0" fontId="73" fillId="0" borderId="0" xfId="0" applyFont="1" applyFill="1" applyBorder="1" applyAlignment="1">
      <alignment vertical="center"/>
    </xf>
    <xf numFmtId="0" fontId="73" fillId="0" borderId="12" xfId="0" applyFont="1" applyFill="1" applyBorder="1" applyAlignment="1">
      <alignment vertical="center"/>
    </xf>
    <xf numFmtId="0" fontId="73" fillId="0" borderId="3" xfId="0" applyFont="1" applyFill="1" applyBorder="1" applyAlignment="1">
      <alignment vertical="center"/>
    </xf>
    <xf numFmtId="0" fontId="48" fillId="17" borderId="0" xfId="0" applyFont="1" applyFill="1"/>
    <xf numFmtId="174" fontId="70" fillId="0" borderId="0" xfId="44" applyNumberFormat="1" applyFont="1" applyFill="1" applyBorder="1"/>
    <xf numFmtId="174" fontId="70" fillId="0" borderId="3" xfId="44" applyNumberFormat="1" applyFont="1" applyFill="1" applyBorder="1"/>
    <xf numFmtId="0" fontId="3" fillId="0" borderId="0" xfId="0" applyFont="1" applyFill="1" applyBorder="1" applyAlignment="1">
      <alignment vertical="center"/>
    </xf>
    <xf numFmtId="174" fontId="2" fillId="0" borderId="0" xfId="0" applyNumberFormat="1" applyFont="1" applyFill="1" applyAlignment="1">
      <alignment vertical="center"/>
    </xf>
    <xf numFmtId="174" fontId="48" fillId="17" borderId="0" xfId="0" applyNumberFormat="1" applyFont="1" applyFill="1" applyBorder="1" applyAlignment="1">
      <alignment vertical="center"/>
    </xf>
    <xf numFmtId="0" fontId="1" fillId="0" borderId="0" xfId="0" applyFont="1"/>
    <xf numFmtId="0" fontId="48" fillId="0" borderId="12" xfId="0" applyFont="1" applyFill="1" applyBorder="1" applyAlignment="1"/>
    <xf numFmtId="0" fontId="48" fillId="17" borderId="0" xfId="0" applyFont="1" applyFill="1" applyBorder="1" applyAlignment="1">
      <alignment vertical="center"/>
    </xf>
    <xf numFmtId="174" fontId="48" fillId="17" borderId="12" xfId="0" applyNumberFormat="1" applyFont="1" applyFill="1" applyBorder="1" applyAlignment="1">
      <alignment vertical="center"/>
    </xf>
    <xf numFmtId="174" fontId="48" fillId="17" borderId="3" xfId="0" applyNumberFormat="1" applyFont="1" applyFill="1" applyBorder="1" applyAlignment="1">
      <alignment vertical="center"/>
    </xf>
    <xf numFmtId="0" fontId="23" fillId="17" borderId="17" xfId="0" applyFont="1" applyFill="1" applyBorder="1" applyAlignment="1">
      <alignment vertical="center"/>
    </xf>
    <xf numFmtId="174" fontId="70" fillId="17" borderId="12" xfId="0" applyNumberFormat="1" applyFont="1" applyFill="1" applyBorder="1" applyAlignment="1">
      <alignment vertical="center"/>
    </xf>
    <xf numFmtId="0" fontId="3" fillId="17" borderId="12" xfId="0" applyFont="1" applyFill="1" applyBorder="1" applyAlignment="1">
      <alignment vertical="center"/>
    </xf>
    <xf numFmtId="0" fontId="23" fillId="17" borderId="18" xfId="0" applyFont="1" applyFill="1" applyBorder="1" applyAlignment="1">
      <alignment vertical="center"/>
    </xf>
    <xf numFmtId="0" fontId="0" fillId="0" borderId="3" xfId="0" applyBorder="1"/>
    <xf numFmtId="0" fontId="23" fillId="17" borderId="12" xfId="0" applyFont="1" applyFill="1" applyBorder="1" applyAlignment="1">
      <alignment vertical="center"/>
    </xf>
    <xf numFmtId="0" fontId="23" fillId="17" borderId="3" xfId="0" applyFont="1" applyFill="1" applyBorder="1" applyAlignment="1">
      <alignment vertical="center"/>
    </xf>
    <xf numFmtId="0" fontId="9" fillId="17" borderId="12" xfId="0" applyFont="1" applyFill="1" applyBorder="1" applyAlignment="1">
      <alignment vertical="center"/>
    </xf>
    <xf numFmtId="0" fontId="9" fillId="17" borderId="3" xfId="0" applyFont="1" applyFill="1" applyBorder="1" applyAlignment="1">
      <alignment vertical="center"/>
    </xf>
    <xf numFmtId="0" fontId="19" fillId="17" borderId="3" xfId="0" applyFont="1" applyFill="1" applyBorder="1" applyAlignment="1">
      <alignment vertical="center"/>
    </xf>
    <xf numFmtId="0" fontId="3" fillId="17" borderId="3" xfId="0" applyFont="1" applyFill="1" applyBorder="1" applyAlignment="1">
      <alignment vertical="center"/>
    </xf>
    <xf numFmtId="0" fontId="2" fillId="17" borderId="12" xfId="0" applyFont="1" applyFill="1" applyBorder="1" applyAlignment="1">
      <alignment horizontal="left" vertical="center" indent="1"/>
    </xf>
    <xf numFmtId="0" fontId="72" fillId="25" borderId="13" xfId="0" applyFont="1" applyFill="1" applyBorder="1" applyAlignment="1">
      <alignment vertical="center"/>
    </xf>
    <xf numFmtId="194" fontId="7" fillId="0" borderId="12" xfId="0" applyNumberFormat="1" applyFont="1" applyFill="1" applyBorder="1"/>
    <xf numFmtId="0" fontId="2" fillId="17" borderId="13" xfId="0" applyFont="1" applyFill="1" applyBorder="1" applyAlignment="1">
      <alignment vertical="center"/>
    </xf>
    <xf numFmtId="0" fontId="2" fillId="17" borderId="15" xfId="0" applyFont="1" applyFill="1" applyBorder="1" applyAlignment="1">
      <alignment vertical="center"/>
    </xf>
    <xf numFmtId="174" fontId="70" fillId="0" borderId="0" xfId="0" applyNumberFormat="1" applyFont="1" applyFill="1" applyBorder="1" applyAlignment="1">
      <alignment horizontal="right" vertical="center"/>
    </xf>
    <xf numFmtId="191" fontId="2" fillId="0" borderId="0" xfId="44" applyNumberFormat="1" applyFont="1" applyFill="1" applyBorder="1" applyAlignment="1">
      <alignment vertical="center"/>
    </xf>
    <xf numFmtId="191" fontId="2" fillId="0" borderId="3" xfId="44" applyNumberFormat="1" applyFont="1" applyFill="1" applyBorder="1" applyAlignment="1">
      <alignment vertical="center"/>
    </xf>
    <xf numFmtId="191" fontId="3" fillId="0" borderId="0" xfId="44" applyNumberFormat="1" applyFont="1" applyFill="1" applyBorder="1" applyAlignment="1">
      <alignment vertical="center"/>
    </xf>
    <xf numFmtId="191" fontId="3" fillId="0" borderId="3" xfId="44" applyNumberFormat="1" applyFont="1" applyFill="1" applyBorder="1" applyAlignment="1">
      <alignment vertical="center"/>
    </xf>
    <xf numFmtId="191" fontId="3" fillId="0" borderId="12" xfId="44" applyNumberFormat="1" applyFont="1" applyFill="1" applyBorder="1" applyAlignment="1">
      <alignment vertical="center"/>
    </xf>
    <xf numFmtId="191" fontId="2" fillId="0" borderId="12" xfId="44" applyNumberFormat="1" applyFont="1" applyFill="1" applyBorder="1" applyAlignment="1">
      <alignment vertical="center"/>
    </xf>
    <xf numFmtId="49" fontId="4" fillId="0" borderId="13" xfId="0" applyNumberFormat="1" applyFont="1" applyFill="1" applyBorder="1" applyAlignment="1">
      <alignment horizontal="centerContinuous" vertical="center"/>
    </xf>
    <xf numFmtId="0" fontId="3" fillId="0" borderId="13" xfId="0" applyFont="1" applyFill="1" applyBorder="1" applyAlignment="1">
      <alignment vertical="center"/>
    </xf>
    <xf numFmtId="0" fontId="23" fillId="0" borderId="13" xfId="0" applyFont="1" applyFill="1" applyBorder="1" applyAlignment="1">
      <alignment vertical="center"/>
    </xf>
    <xf numFmtId="49" fontId="20" fillId="0" borderId="13" xfId="0" applyNumberFormat="1" applyFont="1" applyFill="1" applyBorder="1" applyAlignment="1">
      <alignment horizontal="centerContinuous" vertical="center"/>
    </xf>
    <xf numFmtId="169" fontId="20" fillId="0" borderId="13" xfId="0" applyNumberFormat="1" applyFont="1" applyFill="1" applyBorder="1" applyAlignment="1">
      <alignment horizontal="centerContinuous" vertical="center"/>
    </xf>
    <xf numFmtId="49" fontId="3" fillId="0" borderId="13" xfId="0" applyNumberFormat="1" applyFont="1" applyFill="1" applyBorder="1" applyAlignment="1">
      <alignment horizontal="centerContinuous" vertical="center"/>
    </xf>
    <xf numFmtId="169" fontId="3" fillId="0" borderId="13" xfId="0" applyNumberFormat="1" applyFont="1" applyFill="1" applyBorder="1" applyAlignment="1">
      <alignment horizontal="centerContinuous" vertical="center"/>
    </xf>
    <xf numFmtId="9" fontId="2" fillId="17" borderId="0" xfId="76" applyFont="1" applyFill="1" applyAlignment="1">
      <alignment horizontal="right" vertical="center"/>
    </xf>
    <xf numFmtId="9" fontId="2" fillId="17" borderId="0" xfId="0" applyNumberFormat="1" applyFont="1" applyFill="1" applyBorder="1" applyAlignment="1">
      <alignment vertical="center"/>
    </xf>
    <xf numFmtId="174" fontId="2" fillId="26" borderId="0" xfId="0" applyNumberFormat="1" applyFont="1" applyFill="1" applyBorder="1" applyAlignment="1">
      <alignment vertical="center"/>
    </xf>
    <xf numFmtId="174" fontId="70" fillId="26" borderId="0" xfId="44" applyNumberFormat="1" applyFont="1" applyFill="1" applyBorder="1"/>
    <xf numFmtId="174" fontId="23" fillId="26" borderId="0" xfId="0" applyNumberFormat="1" applyFont="1" applyFill="1" applyBorder="1" applyAlignment="1">
      <alignment vertical="center"/>
    </xf>
    <xf numFmtId="188" fontId="3" fillId="0" borderId="0" xfId="0" applyNumberFormat="1" applyFont="1" applyFill="1" applyBorder="1" applyAlignment="1">
      <alignment vertical="center"/>
    </xf>
    <xf numFmtId="0" fontId="2" fillId="0" borderId="0" xfId="0" applyFont="1" applyFill="1" applyBorder="1" applyAlignment="1">
      <alignment horizontal="left" vertical="center"/>
    </xf>
    <xf numFmtId="0" fontId="1" fillId="0" borderId="0" xfId="0" applyFont="1" applyFill="1"/>
    <xf numFmtId="0" fontId="5" fillId="0" borderId="0" xfId="0" applyFont="1" applyFill="1" applyBorder="1" applyAlignment="1">
      <alignment horizontal="left" vertical="center"/>
    </xf>
    <xf numFmtId="0" fontId="5" fillId="0" borderId="0" xfId="0" applyFont="1" applyFill="1" applyBorder="1" applyAlignment="1">
      <alignment horizontal="left" indent="1"/>
    </xf>
    <xf numFmtId="165" fontId="4" fillId="17" borderId="0" xfId="0" applyNumberFormat="1" applyFont="1" applyFill="1" applyBorder="1" applyAlignment="1">
      <alignment horizontal="centerContinuous" vertical="center"/>
    </xf>
    <xf numFmtId="166" fontId="3" fillId="17" borderId="22" xfId="0" applyNumberFormat="1" applyFont="1" applyFill="1" applyBorder="1" applyAlignment="1">
      <alignment vertical="center"/>
    </xf>
    <xf numFmtId="165" fontId="3" fillId="17" borderId="22" xfId="0" applyNumberFormat="1" applyFont="1" applyFill="1" applyBorder="1" applyAlignment="1">
      <alignment horizontal="right" vertical="center"/>
    </xf>
    <xf numFmtId="0" fontId="3" fillId="17" borderId="17" xfId="0" applyFont="1" applyFill="1" applyBorder="1" applyAlignment="1">
      <alignment vertical="center"/>
    </xf>
    <xf numFmtId="0" fontId="3" fillId="20" borderId="14" xfId="0" applyFont="1" applyFill="1" applyBorder="1" applyAlignment="1">
      <alignment vertical="center"/>
    </xf>
    <xf numFmtId="192" fontId="3" fillId="20" borderId="14" xfId="0" applyNumberFormat="1" applyFont="1" applyFill="1" applyBorder="1" applyAlignment="1">
      <alignment vertical="center"/>
    </xf>
    <xf numFmtId="0" fontId="3" fillId="0" borderId="14" xfId="0" applyFont="1" applyFill="1" applyBorder="1" applyAlignment="1">
      <alignment vertical="center"/>
    </xf>
    <xf numFmtId="174" fontId="3" fillId="17" borderId="13" xfId="0" applyNumberFormat="1" applyFont="1" applyFill="1" applyBorder="1" applyAlignment="1">
      <alignment vertical="center"/>
    </xf>
    <xf numFmtId="192" fontId="3" fillId="17" borderId="13" xfId="0" applyNumberFormat="1" applyFont="1" applyFill="1" applyBorder="1" applyAlignment="1">
      <alignment vertical="center"/>
    </xf>
    <xf numFmtId="192" fontId="7" fillId="17" borderId="13" xfId="0" applyNumberFormat="1" applyFont="1" applyFill="1" applyBorder="1" applyAlignment="1">
      <alignment vertical="center"/>
    </xf>
    <xf numFmtId="0" fontId="2" fillId="17" borderId="0" xfId="0" applyFont="1" applyFill="1" applyAlignment="1">
      <alignment horizontal="left" vertical="center" indent="1"/>
    </xf>
    <xf numFmtId="170" fontId="2" fillId="17" borderId="0" xfId="0" applyNumberFormat="1" applyFont="1" applyFill="1" applyAlignment="1">
      <alignment vertical="center"/>
    </xf>
    <xf numFmtId="170" fontId="5" fillId="17" borderId="0" xfId="0" applyNumberFormat="1" applyFont="1" applyFill="1" applyAlignment="1">
      <alignment vertical="center"/>
    </xf>
    <xf numFmtId="170" fontId="2" fillId="0" borderId="0" xfId="0" applyNumberFormat="1" applyFont="1" applyFill="1" applyAlignment="1">
      <alignment vertical="center"/>
    </xf>
    <xf numFmtId="0" fontId="2" fillId="0" borderId="0" xfId="0" applyFont="1" applyFill="1" applyAlignment="1">
      <alignment horizontal="left" vertical="center" indent="1"/>
    </xf>
    <xf numFmtId="192" fontId="7" fillId="17" borderId="13" xfId="0" applyNumberFormat="1" applyFont="1" applyFill="1" applyBorder="1" applyAlignment="1">
      <alignment horizontal="right" vertical="center"/>
    </xf>
    <xf numFmtId="192" fontId="3" fillId="17" borderId="13" xfId="0" applyNumberFormat="1" applyFont="1" applyFill="1" applyBorder="1" applyAlignment="1">
      <alignment horizontal="right" vertical="center"/>
    </xf>
    <xf numFmtId="7" fontId="2" fillId="17" borderId="0" xfId="0" applyNumberFormat="1" applyFont="1" applyFill="1" applyBorder="1" applyAlignment="1">
      <alignment horizontal="right" vertical="center"/>
    </xf>
    <xf numFmtId="7" fontId="2" fillId="17" borderId="3" xfId="0" applyNumberFormat="1" applyFont="1" applyFill="1" applyBorder="1" applyAlignment="1">
      <alignment horizontal="right" vertical="center"/>
    </xf>
    <xf numFmtId="0" fontId="3" fillId="20" borderId="14" xfId="0" applyFont="1" applyFill="1" applyBorder="1" applyAlignment="1">
      <alignment horizontal="left" vertical="center"/>
    </xf>
    <xf numFmtId="7" fontId="3" fillId="20" borderId="14" xfId="0" applyNumberFormat="1" applyFont="1" applyFill="1" applyBorder="1" applyAlignment="1">
      <alignment horizontal="right" vertical="center"/>
    </xf>
    <xf numFmtId="7" fontId="7" fillId="20" borderId="14" xfId="0" applyNumberFormat="1" applyFont="1" applyFill="1" applyBorder="1" applyAlignment="1">
      <alignment horizontal="right" vertical="center"/>
    </xf>
    <xf numFmtId="192" fontId="7" fillId="20" borderId="14" xfId="0" applyNumberFormat="1" applyFont="1" applyFill="1" applyBorder="1" applyAlignment="1">
      <alignment vertical="center"/>
    </xf>
    <xf numFmtId="196" fontId="3" fillId="20" borderId="14" xfId="0" applyNumberFormat="1" applyFont="1" applyFill="1" applyBorder="1" applyAlignment="1">
      <alignment vertical="center"/>
    </xf>
    <xf numFmtId="196" fontId="5" fillId="0" borderId="0" xfId="0" applyNumberFormat="1" applyFont="1" applyFill="1"/>
    <xf numFmtId="192" fontId="71" fillId="20" borderId="14" xfId="0" applyNumberFormat="1" applyFont="1" applyFill="1" applyBorder="1" applyAlignment="1">
      <alignment vertical="center"/>
    </xf>
    <xf numFmtId="0" fontId="3" fillId="0" borderId="16" xfId="0" applyFont="1" applyFill="1" applyBorder="1" applyAlignment="1"/>
    <xf numFmtId="174" fontId="3" fillId="17" borderId="16" xfId="0" applyNumberFormat="1" applyFont="1" applyFill="1" applyBorder="1" applyAlignment="1">
      <alignment vertical="center"/>
    </xf>
    <xf numFmtId="174" fontId="3" fillId="17" borderId="17" xfId="0" applyNumberFormat="1" applyFont="1" applyFill="1" applyBorder="1" applyAlignment="1">
      <alignment vertical="center"/>
    </xf>
    <xf numFmtId="174" fontId="3" fillId="17" borderId="18" xfId="0" applyNumberFormat="1" applyFont="1" applyFill="1" applyBorder="1" applyAlignment="1">
      <alignment vertical="center"/>
    </xf>
    <xf numFmtId="0" fontId="3" fillId="17" borderId="16" xfId="0" applyFont="1" applyFill="1" applyBorder="1" applyAlignment="1">
      <alignment vertical="center"/>
    </xf>
    <xf numFmtId="174" fontId="24" fillId="17" borderId="17" xfId="0" applyNumberFormat="1" applyFont="1" applyFill="1" applyBorder="1" applyAlignment="1">
      <alignment vertical="center"/>
    </xf>
    <xf numFmtId="174" fontId="24" fillId="17" borderId="16" xfId="0" applyNumberFormat="1" applyFont="1" applyFill="1" applyBorder="1" applyAlignment="1">
      <alignment vertical="center"/>
    </xf>
    <xf numFmtId="174" fontId="24" fillId="17" borderId="18" xfId="0" applyNumberFormat="1" applyFont="1" applyFill="1" applyBorder="1" applyAlignment="1">
      <alignment vertical="center"/>
    </xf>
    <xf numFmtId="0" fontId="2" fillId="17" borderId="17" xfId="0" applyFont="1" applyFill="1" applyBorder="1" applyAlignment="1">
      <alignment horizontal="left" vertical="center" indent="1"/>
    </xf>
    <xf numFmtId="174" fontId="70" fillId="17" borderId="17" xfId="0" applyNumberFormat="1" applyFont="1" applyFill="1" applyBorder="1" applyAlignment="1">
      <alignment horizontal="right" vertical="center"/>
    </xf>
    <xf numFmtId="174" fontId="70" fillId="17" borderId="16" xfId="0" applyNumberFormat="1" applyFont="1" applyFill="1" applyBorder="1" applyAlignment="1">
      <alignment horizontal="right" vertical="center"/>
    </xf>
    <xf numFmtId="174" fontId="70" fillId="17" borderId="18" xfId="0" applyNumberFormat="1" applyFont="1" applyFill="1" applyBorder="1" applyAlignment="1">
      <alignment horizontal="right" vertical="center"/>
    </xf>
    <xf numFmtId="174" fontId="70" fillId="17" borderId="12" xfId="0" applyNumberFormat="1" applyFont="1" applyFill="1" applyBorder="1" applyAlignment="1">
      <alignment horizontal="right" vertical="center"/>
    </xf>
    <xf numFmtId="174" fontId="2" fillId="0" borderId="18" xfId="0" applyNumberFormat="1" applyFont="1" applyFill="1" applyBorder="1" applyAlignment="1">
      <alignment horizontal="right" vertical="center"/>
    </xf>
    <xf numFmtId="174" fontId="70" fillId="0" borderId="3" xfId="0" applyNumberFormat="1" applyFont="1" applyFill="1" applyBorder="1" applyAlignment="1">
      <alignment horizontal="right" vertical="center"/>
    </xf>
    <xf numFmtId="197" fontId="3" fillId="0" borderId="0" xfId="0" applyNumberFormat="1" applyFont="1" applyFill="1" applyBorder="1" applyAlignment="1">
      <alignment vertical="center"/>
    </xf>
    <xf numFmtId="170" fontId="3" fillId="17" borderId="17" xfId="0" applyNumberFormat="1" applyFont="1" applyFill="1" applyBorder="1" applyAlignment="1">
      <alignment horizontal="right" vertical="center"/>
    </xf>
    <xf numFmtId="169" fontId="3" fillId="0" borderId="0" xfId="0" applyNumberFormat="1" applyFont="1" applyFill="1" applyBorder="1" applyAlignment="1">
      <alignment horizontal="centerContinuous" vertical="center"/>
    </xf>
    <xf numFmtId="165" fontId="4" fillId="17" borderId="3" xfId="0" applyNumberFormat="1" applyFont="1" applyFill="1" applyBorder="1" applyAlignment="1">
      <alignment horizontal="centerContinuous" vertical="center"/>
    </xf>
    <xf numFmtId="166" fontId="3" fillId="17" borderId="23" xfId="0" applyNumberFormat="1" applyFont="1" applyFill="1" applyBorder="1" applyAlignment="1">
      <alignment vertical="center"/>
    </xf>
    <xf numFmtId="192" fontId="71" fillId="20" borderId="20" xfId="0" applyNumberFormat="1" applyFont="1" applyFill="1" applyBorder="1" applyAlignment="1">
      <alignment vertical="center"/>
    </xf>
    <xf numFmtId="174" fontId="2" fillId="26" borderId="3" xfId="0" applyNumberFormat="1" applyFont="1" applyFill="1" applyBorder="1" applyAlignment="1">
      <alignment vertical="center"/>
    </xf>
    <xf numFmtId="192" fontId="7" fillId="17" borderId="15" xfId="0" applyNumberFormat="1" applyFont="1" applyFill="1" applyBorder="1" applyAlignment="1">
      <alignment vertical="center"/>
    </xf>
    <xf numFmtId="170" fontId="5" fillId="17" borderId="3" xfId="0" applyNumberFormat="1" applyFont="1" applyFill="1" applyBorder="1" applyAlignment="1">
      <alignment vertical="center"/>
    </xf>
    <xf numFmtId="192" fontId="3" fillId="20" borderId="20" xfId="0" applyNumberFormat="1" applyFont="1" applyFill="1" applyBorder="1" applyAlignment="1">
      <alignment vertical="center"/>
    </xf>
    <xf numFmtId="174" fontId="23" fillId="0" borderId="3" xfId="0" applyNumberFormat="1" applyFont="1" applyFill="1" applyBorder="1" applyAlignment="1">
      <alignment vertical="center"/>
    </xf>
    <xf numFmtId="192" fontId="7" fillId="20" borderId="20" xfId="0" applyNumberFormat="1" applyFont="1" applyFill="1" applyBorder="1" applyAlignment="1">
      <alignment vertical="center"/>
    </xf>
    <xf numFmtId="7" fontId="7" fillId="20" borderId="20" xfId="0" applyNumberFormat="1" applyFont="1" applyFill="1" applyBorder="1" applyAlignment="1">
      <alignment horizontal="right" vertical="center"/>
    </xf>
    <xf numFmtId="175" fontId="70" fillId="17" borderId="3" xfId="0" applyNumberFormat="1" applyFont="1" applyFill="1" applyBorder="1" applyAlignment="1">
      <alignment vertical="center"/>
    </xf>
    <xf numFmtId="0" fontId="3" fillId="17" borderId="18" xfId="0" applyFont="1" applyFill="1" applyBorder="1" applyAlignment="1">
      <alignment vertical="center"/>
    </xf>
    <xf numFmtId="0" fontId="3" fillId="0" borderId="19" xfId="0" applyFont="1" applyFill="1" applyBorder="1" applyAlignment="1"/>
    <xf numFmtId="0" fontId="2" fillId="17" borderId="14" xfId="0" applyFont="1" applyFill="1" applyBorder="1" applyAlignment="1">
      <alignment vertical="center"/>
    </xf>
    <xf numFmtId="174" fontId="3" fillId="17" borderId="19" xfId="0" applyNumberFormat="1" applyFont="1" applyFill="1" applyBorder="1" applyAlignment="1">
      <alignment vertical="center"/>
    </xf>
    <xf numFmtId="174" fontId="3" fillId="17" borderId="14" xfId="0" applyNumberFormat="1" applyFont="1" applyFill="1" applyBorder="1" applyAlignment="1">
      <alignment vertical="center"/>
    </xf>
    <xf numFmtId="174" fontId="3" fillId="17" borderId="20" xfId="0" applyNumberFormat="1" applyFont="1" applyFill="1" applyBorder="1" applyAlignment="1">
      <alignment vertical="center"/>
    </xf>
    <xf numFmtId="0" fontId="2" fillId="17" borderId="13" xfId="0" applyFont="1" applyFill="1" applyBorder="1" applyAlignment="1">
      <alignment horizontal="left" vertical="center" indent="1"/>
    </xf>
    <xf numFmtId="174" fontId="2" fillId="17" borderId="21" xfId="0" applyNumberFormat="1" applyFont="1" applyFill="1" applyBorder="1" applyAlignment="1">
      <alignment horizontal="right" vertical="center"/>
    </xf>
    <xf numFmtId="174" fontId="2" fillId="17" borderId="13" xfId="0" applyNumberFormat="1" applyFont="1" applyFill="1" applyBorder="1" applyAlignment="1">
      <alignment horizontal="right" vertical="center"/>
    </xf>
    <xf numFmtId="174" fontId="2" fillId="17" borderId="15" xfId="0" applyNumberFormat="1" applyFont="1" applyFill="1" applyBorder="1" applyAlignment="1">
      <alignment horizontal="right" vertical="center"/>
    </xf>
    <xf numFmtId="174" fontId="2" fillId="0" borderId="15" xfId="0" applyNumberFormat="1" applyFont="1" applyFill="1" applyBorder="1" applyAlignment="1">
      <alignment horizontal="right" vertical="center"/>
    </xf>
    <xf numFmtId="0" fontId="0" fillId="0" borderId="14" xfId="0" applyBorder="1"/>
    <xf numFmtId="0" fontId="0" fillId="0" borderId="13" xfId="0" applyBorder="1"/>
    <xf numFmtId="0" fontId="2" fillId="17" borderId="0" xfId="65" applyFont="1" applyFill="1"/>
    <xf numFmtId="0" fontId="2" fillId="18" borderId="0" xfId="65" applyFont="1" applyFill="1" applyAlignment="1">
      <alignment horizontal="center" vertical="center"/>
    </xf>
    <xf numFmtId="0" fontId="25" fillId="0" borderId="0" xfId="65" applyFont="1" applyFill="1" applyAlignment="1">
      <alignment vertical="center"/>
    </xf>
    <xf numFmtId="0" fontId="2" fillId="17" borderId="0" xfId="65" applyFont="1" applyFill="1" applyAlignment="1">
      <alignment vertical="center"/>
    </xf>
    <xf numFmtId="198" fontId="3" fillId="17" borderId="0" xfId="65" applyNumberFormat="1" applyFont="1" applyFill="1" applyAlignment="1">
      <alignment vertical="center"/>
    </xf>
    <xf numFmtId="172" fontId="6" fillId="17" borderId="0" xfId="65" applyNumberFormat="1" applyFont="1" applyFill="1" applyAlignment="1">
      <alignment vertical="center"/>
    </xf>
    <xf numFmtId="0" fontId="5" fillId="0" borderId="0" xfId="65" applyNumberFormat="1" applyFont="1" applyAlignment="1">
      <alignment horizontal="right" vertical="center"/>
    </xf>
    <xf numFmtId="0" fontId="2" fillId="0" borderId="0" xfId="65" applyFont="1"/>
    <xf numFmtId="0" fontId="3" fillId="17" borderId="0" xfId="65" applyFont="1" applyFill="1" applyAlignment="1">
      <alignment vertical="center"/>
    </xf>
    <xf numFmtId="8" fontId="2" fillId="17" borderId="0" xfId="65" applyNumberFormat="1" applyFont="1" applyFill="1" applyAlignment="1">
      <alignment vertical="center"/>
    </xf>
    <xf numFmtId="189" fontId="6" fillId="17" borderId="0" xfId="65" applyNumberFormat="1" applyFont="1" applyFill="1" applyAlignment="1">
      <alignment vertical="center"/>
    </xf>
    <xf numFmtId="8" fontId="74" fillId="17" borderId="0" xfId="65" applyNumberFormat="1" applyFont="1" applyFill="1" applyAlignment="1">
      <alignment vertical="center"/>
    </xf>
    <xf numFmtId="191" fontId="6" fillId="17" borderId="0" xfId="45" applyNumberFormat="1" applyFont="1" applyFill="1" applyAlignment="1">
      <alignment vertical="center"/>
    </xf>
    <xf numFmtId="9" fontId="2" fillId="17" borderId="0" xfId="65" applyNumberFormat="1" applyFont="1" applyFill="1" applyAlignment="1">
      <alignment vertical="center"/>
    </xf>
    <xf numFmtId="0" fontId="25" fillId="17" borderId="0" xfId="65" applyFont="1" applyFill="1" applyAlignment="1">
      <alignment vertical="center"/>
    </xf>
    <xf numFmtId="0" fontId="2" fillId="14" borderId="0" xfId="65" applyFont="1" applyFill="1"/>
    <xf numFmtId="0" fontId="2" fillId="14" borderId="0" xfId="65" applyFont="1" applyFill="1" applyAlignment="1">
      <alignment vertical="center"/>
    </xf>
    <xf numFmtId="168" fontId="2" fillId="14" borderId="0" xfId="65" applyNumberFormat="1" applyFont="1" applyFill="1" applyAlignment="1">
      <alignment horizontal="right" vertical="center"/>
    </xf>
    <xf numFmtId="199" fontId="2" fillId="14" borderId="0" xfId="65" applyNumberFormat="1" applyFont="1" applyFill="1" applyAlignment="1">
      <alignment vertical="center"/>
    </xf>
    <xf numFmtId="0" fontId="3" fillId="17" borderId="0" xfId="65" applyFont="1" applyFill="1" applyBorder="1" applyAlignment="1">
      <alignment vertical="center"/>
    </xf>
    <xf numFmtId="49" fontId="4" fillId="0" borderId="13" xfId="65" applyNumberFormat="1" applyFont="1" applyBorder="1" applyAlignment="1">
      <alignment horizontal="centerContinuous" vertical="center"/>
    </xf>
    <xf numFmtId="0" fontId="4" fillId="17" borderId="0" xfId="65" applyFont="1" applyFill="1" applyBorder="1" applyAlignment="1">
      <alignment horizontal="centerContinuous" vertical="center"/>
    </xf>
    <xf numFmtId="0" fontId="2" fillId="0" borderId="0" xfId="65" applyFont="1" applyBorder="1"/>
    <xf numFmtId="165" fontId="72" fillId="27" borderId="0" xfId="65" applyNumberFormat="1" applyFont="1" applyFill="1" applyBorder="1" applyAlignment="1">
      <alignment horizontal="right" vertical="center"/>
    </xf>
    <xf numFmtId="200" fontId="72" fillId="27" borderId="14" xfId="65" applyNumberFormat="1" applyFont="1" applyFill="1" applyBorder="1" applyAlignment="1">
      <alignment horizontal="right" vertical="center"/>
    </xf>
    <xf numFmtId="200" fontId="72" fillId="27" borderId="20" xfId="65" applyNumberFormat="1" applyFont="1" applyFill="1" applyBorder="1" applyAlignment="1">
      <alignment horizontal="right" vertical="center"/>
    </xf>
    <xf numFmtId="200" fontId="3" fillId="17" borderId="22" xfId="65" applyNumberFormat="1" applyFont="1" applyFill="1" applyBorder="1" applyAlignment="1">
      <alignment horizontal="right" vertical="center"/>
    </xf>
    <xf numFmtId="0" fontId="2" fillId="17" borderId="0" xfId="65" applyFont="1" applyFill="1" applyAlignment="1">
      <alignment horizontal="left" vertical="center"/>
    </xf>
    <xf numFmtId="37" fontId="2" fillId="17" borderId="0" xfId="65" applyNumberFormat="1" applyFont="1" applyFill="1" applyAlignment="1">
      <alignment vertical="center"/>
    </xf>
    <xf numFmtId="37" fontId="2" fillId="28" borderId="0" xfId="65" applyNumberFormat="1" applyFont="1" applyFill="1" applyAlignment="1">
      <alignment vertical="center"/>
    </xf>
    <xf numFmtId="0" fontId="2" fillId="17" borderId="0" xfId="65" applyFont="1" applyFill="1" applyAlignment="1">
      <alignment horizontal="left" vertical="center" indent="1"/>
    </xf>
    <xf numFmtId="9" fontId="2" fillId="17" borderId="0" xfId="65" applyNumberFormat="1" applyFont="1" applyFill="1" applyAlignment="1">
      <alignment horizontal="right" vertical="center"/>
    </xf>
    <xf numFmtId="167" fontId="2" fillId="17" borderId="0" xfId="65" applyNumberFormat="1" applyFont="1" applyFill="1" applyAlignment="1">
      <alignment vertical="center"/>
    </xf>
    <xf numFmtId="37" fontId="2" fillId="29" borderId="0" xfId="65" applyNumberFormat="1" applyFont="1" applyFill="1" applyAlignment="1">
      <alignment vertical="center"/>
    </xf>
    <xf numFmtId="37" fontId="2" fillId="17" borderId="17" xfId="65" applyNumberFormat="1" applyFont="1" applyFill="1" applyBorder="1" applyAlignment="1">
      <alignment vertical="center"/>
    </xf>
    <xf numFmtId="37" fontId="3" fillId="17" borderId="0" xfId="65" applyNumberFormat="1" applyFont="1" applyFill="1" applyAlignment="1">
      <alignment vertical="center"/>
    </xf>
    <xf numFmtId="37" fontId="3" fillId="29" borderId="0" xfId="65" applyNumberFormat="1" applyFont="1" applyFill="1" applyAlignment="1">
      <alignment vertical="center"/>
    </xf>
    <xf numFmtId="9" fontId="2" fillId="29" borderId="0" xfId="65" applyNumberFormat="1" applyFont="1" applyFill="1" applyAlignment="1">
      <alignment horizontal="right" vertical="center"/>
    </xf>
    <xf numFmtId="167" fontId="49" fillId="17" borderId="0" xfId="65" applyNumberFormat="1" applyFont="1" applyFill="1" applyAlignment="1">
      <alignment vertical="center"/>
    </xf>
    <xf numFmtId="9" fontId="49" fillId="17" borderId="0" xfId="65" applyNumberFormat="1" applyFont="1" applyFill="1" applyAlignment="1">
      <alignment vertical="center"/>
    </xf>
    <xf numFmtId="9" fontId="22" fillId="29" borderId="0" xfId="65" applyNumberFormat="1" applyFont="1" applyFill="1" applyAlignment="1">
      <alignment vertical="center"/>
    </xf>
    <xf numFmtId="170" fontId="2" fillId="17" borderId="0" xfId="65" applyNumberFormat="1" applyFont="1" applyFill="1" applyAlignment="1">
      <alignment horizontal="right" vertical="center"/>
    </xf>
    <xf numFmtId="0" fontId="3" fillId="17" borderId="17" xfId="65" applyFont="1" applyFill="1" applyBorder="1" applyAlignment="1">
      <alignment vertical="center"/>
    </xf>
    <xf numFmtId="200" fontId="3" fillId="17" borderId="10" xfId="65" applyNumberFormat="1" applyFont="1" applyFill="1" applyBorder="1" applyAlignment="1">
      <alignment horizontal="right" vertical="center"/>
    </xf>
    <xf numFmtId="199" fontId="3" fillId="17" borderId="17" xfId="65" applyNumberFormat="1" applyFont="1" applyFill="1" applyBorder="1" applyAlignment="1">
      <alignment vertical="center"/>
    </xf>
    <xf numFmtId="167" fontId="2" fillId="17" borderId="0" xfId="65" applyNumberFormat="1" applyFont="1" applyFill="1" applyBorder="1" applyAlignment="1">
      <alignment vertical="center"/>
    </xf>
    <xf numFmtId="175" fontId="5" fillId="17" borderId="0" xfId="65" applyNumberFormat="1" applyFont="1" applyFill="1" applyBorder="1" applyAlignment="1">
      <alignment vertical="center"/>
    </xf>
    <xf numFmtId="4" fontId="50" fillId="17" borderId="0" xfId="65" applyNumberFormat="1" applyFont="1" applyFill="1" applyBorder="1" applyAlignment="1">
      <alignment vertical="center"/>
    </xf>
    <xf numFmtId="4" fontId="5" fillId="17" borderId="0" xfId="65" applyNumberFormat="1" applyFont="1" applyFill="1" applyBorder="1" applyAlignment="1">
      <alignment vertical="center"/>
    </xf>
    <xf numFmtId="168" fontId="2" fillId="17" borderId="0" xfId="65" applyNumberFormat="1" applyFont="1" applyFill="1" applyAlignment="1">
      <alignment vertical="center"/>
    </xf>
    <xf numFmtId="37" fontId="19" fillId="17" borderId="0" xfId="65" applyNumberFormat="1" applyFont="1" applyFill="1" applyAlignment="1">
      <alignment vertical="center"/>
    </xf>
    <xf numFmtId="168" fontId="49" fillId="17" borderId="0" xfId="65" applyNumberFormat="1" applyFont="1" applyFill="1" applyAlignment="1">
      <alignment vertical="center"/>
    </xf>
    <xf numFmtId="193" fontId="2" fillId="17" borderId="0" xfId="65" applyNumberFormat="1" applyFont="1" applyFill="1" applyAlignment="1">
      <alignment horizontal="right" vertical="center"/>
    </xf>
    <xf numFmtId="176" fontId="2" fillId="17" borderId="0" xfId="77" applyNumberFormat="1" applyFont="1" applyFill="1" applyAlignment="1">
      <alignment vertical="center"/>
    </xf>
    <xf numFmtId="0" fontId="2" fillId="17" borderId="0" xfId="65" applyFont="1" applyFill="1" applyAlignment="1">
      <alignment horizontal="left" vertical="center" indent="2"/>
    </xf>
    <xf numFmtId="168" fontId="2" fillId="0" borderId="0" xfId="65" applyNumberFormat="1" applyFont="1"/>
    <xf numFmtId="0" fontId="3" fillId="17" borderId="19" xfId="65" applyFont="1" applyFill="1" applyBorder="1" applyAlignment="1">
      <alignment vertical="center"/>
    </xf>
    <xf numFmtId="0" fontId="2" fillId="17" borderId="14" xfId="65" applyFont="1" applyFill="1" applyBorder="1" applyAlignment="1">
      <alignment vertical="center"/>
    </xf>
    <xf numFmtId="0" fontId="2" fillId="17" borderId="20" xfId="65" applyFont="1" applyFill="1" applyBorder="1" applyAlignment="1">
      <alignment vertical="center"/>
    </xf>
    <xf numFmtId="0" fontId="2" fillId="17" borderId="12" xfId="65" applyFont="1" applyFill="1" applyBorder="1" applyAlignment="1">
      <alignment vertical="center"/>
    </xf>
    <xf numFmtId="0" fontId="2" fillId="17" borderId="0" xfId="65" applyFont="1" applyFill="1" applyBorder="1" applyAlignment="1">
      <alignment vertical="center"/>
    </xf>
    <xf numFmtId="3" fontId="2" fillId="17" borderId="0" xfId="65" applyNumberFormat="1" applyFont="1" applyFill="1" applyAlignment="1">
      <alignment vertical="center"/>
    </xf>
    <xf numFmtId="0" fontId="3" fillId="17" borderId="12" xfId="65" applyFont="1" applyFill="1" applyBorder="1" applyAlignment="1">
      <alignment vertical="center"/>
    </xf>
    <xf numFmtId="189" fontId="2" fillId="17" borderId="0" xfId="65" applyNumberFormat="1" applyFont="1" applyFill="1"/>
    <xf numFmtId="9" fontId="2" fillId="0" borderId="0" xfId="65" applyNumberFormat="1" applyFont="1"/>
    <xf numFmtId="37" fontId="2" fillId="17" borderId="18" xfId="65" applyNumberFormat="1" applyFont="1" applyFill="1" applyBorder="1" applyAlignment="1">
      <alignment vertical="center"/>
    </xf>
    <xf numFmtId="0" fontId="2" fillId="0" borderId="0" xfId="65" quotePrefix="1" applyFont="1"/>
    <xf numFmtId="0" fontId="2" fillId="0" borderId="0" xfId="65" applyFont="1" applyFill="1" applyBorder="1" applyAlignment="1">
      <alignment vertical="center"/>
    </xf>
    <xf numFmtId="0" fontId="2" fillId="17" borderId="16" xfId="65" applyFont="1" applyFill="1" applyBorder="1" applyAlignment="1">
      <alignment vertical="center"/>
    </xf>
    <xf numFmtId="0" fontId="2" fillId="17" borderId="17" xfId="65" applyFont="1" applyFill="1" applyBorder="1" applyAlignment="1">
      <alignment vertical="center"/>
    </xf>
    <xf numFmtId="201" fontId="2" fillId="17" borderId="18" xfId="65" applyNumberFormat="1" applyFont="1" applyFill="1" applyBorder="1" applyAlignment="1">
      <alignment horizontal="right"/>
    </xf>
    <xf numFmtId="0" fontId="3" fillId="17" borderId="14" xfId="65" applyFont="1" applyFill="1" applyBorder="1" applyAlignment="1">
      <alignment vertical="center"/>
    </xf>
    <xf numFmtId="0" fontId="3" fillId="17" borderId="20" xfId="65" applyFont="1" applyFill="1" applyBorder="1" applyAlignment="1">
      <alignment vertical="center"/>
    </xf>
    <xf numFmtId="0" fontId="2" fillId="17" borderId="24" xfId="65" applyFont="1" applyFill="1" applyBorder="1" applyAlignment="1">
      <alignment vertical="center"/>
    </xf>
    <xf numFmtId="0" fontId="2" fillId="17" borderId="25" xfId="65" applyFont="1" applyFill="1" applyBorder="1" applyAlignment="1">
      <alignment vertical="center"/>
    </xf>
    <xf numFmtId="173" fontId="6" fillId="17" borderId="26" xfId="65" applyNumberFormat="1" applyFont="1" applyFill="1" applyBorder="1" applyAlignment="1">
      <alignment horizontal="right" vertical="center"/>
    </xf>
    <xf numFmtId="176" fontId="70" fillId="17" borderId="3" xfId="65" applyNumberFormat="1" applyFont="1" applyFill="1" applyBorder="1" applyAlignment="1">
      <alignment horizontal="right" vertical="center"/>
    </xf>
    <xf numFmtId="0" fontId="2" fillId="26" borderId="0" xfId="66" applyFont="1" applyFill="1" applyAlignment="1">
      <alignment vertical="center"/>
    </xf>
    <xf numFmtId="176" fontId="5" fillId="17" borderId="3" xfId="65" applyNumberFormat="1" applyFont="1" applyFill="1" applyBorder="1" applyAlignment="1">
      <alignment horizontal="right" vertical="center"/>
    </xf>
    <xf numFmtId="0" fontId="3" fillId="30" borderId="19" xfId="65" applyFont="1" applyFill="1" applyBorder="1" applyAlignment="1">
      <alignment vertical="center"/>
    </xf>
    <xf numFmtId="0" fontId="3" fillId="30" borderId="14" xfId="65" applyFont="1" applyFill="1" applyBorder="1" applyAlignment="1">
      <alignment vertical="center"/>
    </xf>
    <xf numFmtId="170" fontId="3" fillId="30" borderId="20" xfId="65" applyNumberFormat="1" applyFont="1" applyFill="1" applyBorder="1" applyAlignment="1">
      <alignment vertical="center"/>
    </xf>
    <xf numFmtId="0" fontId="2" fillId="17" borderId="0" xfId="65" quotePrefix="1" applyFont="1" applyFill="1" applyAlignment="1">
      <alignment vertical="center"/>
    </xf>
    <xf numFmtId="191" fontId="2" fillId="17" borderId="0" xfId="65" applyNumberFormat="1" applyFont="1" applyFill="1"/>
    <xf numFmtId="191" fontId="2" fillId="17" borderId="0" xfId="0" applyNumberFormat="1" applyFont="1" applyFill="1"/>
    <xf numFmtId="43" fontId="2" fillId="17" borderId="0" xfId="65" applyNumberFormat="1" applyFont="1" applyFill="1"/>
    <xf numFmtId="0" fontId="7" fillId="20" borderId="0" xfId="65" applyFont="1" applyFill="1" applyBorder="1" applyAlignment="1">
      <alignment vertical="center"/>
    </xf>
    <xf numFmtId="174" fontId="7" fillId="20" borderId="0" xfId="65" applyNumberFormat="1" applyFont="1" applyFill="1" applyBorder="1" applyAlignment="1">
      <alignment vertical="center"/>
    </xf>
    <xf numFmtId="200" fontId="3" fillId="20" borderId="0" xfId="65" applyNumberFormat="1" applyFont="1" applyFill="1" applyBorder="1" applyAlignment="1">
      <alignment horizontal="right" vertical="center"/>
    </xf>
    <xf numFmtId="174" fontId="7" fillId="0" borderId="0" xfId="65" applyNumberFormat="1" applyFont="1" applyFill="1" applyBorder="1" applyAlignment="1">
      <alignment vertical="center"/>
    </xf>
    <xf numFmtId="0" fontId="2" fillId="0" borderId="0" xfId="65" applyFont="1" applyFill="1" applyBorder="1"/>
    <xf numFmtId="174" fontId="2" fillId="17" borderId="0" xfId="65" applyNumberFormat="1" applyFont="1" applyFill="1" applyAlignment="1">
      <alignment vertical="center"/>
    </xf>
    <xf numFmtId="174" fontId="2" fillId="0" borderId="0" xfId="65" applyNumberFormat="1" applyFont="1" applyFill="1" applyAlignment="1">
      <alignment vertical="center"/>
    </xf>
    <xf numFmtId="171" fontId="3" fillId="17" borderId="0" xfId="65" applyNumberFormat="1" applyFont="1" applyFill="1" applyBorder="1" applyAlignment="1">
      <alignment vertical="center"/>
    </xf>
    <xf numFmtId="174" fontId="22" fillId="17" borderId="0" xfId="65" applyNumberFormat="1" applyFont="1" applyFill="1" applyAlignment="1">
      <alignment vertical="center"/>
    </xf>
    <xf numFmtId="168" fontId="51" fillId="17" borderId="0" xfId="65" applyNumberFormat="1" applyFont="1" applyFill="1" applyBorder="1" applyAlignment="1">
      <alignment vertical="center"/>
    </xf>
    <xf numFmtId="8" fontId="2" fillId="17" borderId="0" xfId="65" applyNumberFormat="1" applyFont="1" applyFill="1" applyBorder="1" applyAlignment="1">
      <alignment vertical="center"/>
    </xf>
    <xf numFmtId="174" fontId="70" fillId="17" borderId="0" xfId="65" applyNumberFormat="1" applyFont="1" applyFill="1" applyAlignment="1">
      <alignment vertical="center"/>
    </xf>
    <xf numFmtId="202" fontId="3" fillId="17" borderId="0" xfId="65" applyNumberFormat="1" applyFont="1" applyFill="1" applyBorder="1" applyAlignment="1">
      <alignment vertical="center"/>
    </xf>
    <xf numFmtId="170" fontId="22" fillId="17" borderId="0" xfId="65" applyNumberFormat="1" applyFont="1" applyFill="1" applyAlignment="1">
      <alignment horizontal="right" vertical="center"/>
    </xf>
    <xf numFmtId="170" fontId="2" fillId="0" borderId="0" xfId="65" applyNumberFormat="1" applyFont="1" applyFill="1" applyAlignment="1">
      <alignment horizontal="right" vertical="center"/>
    </xf>
    <xf numFmtId="202" fontId="2" fillId="17" borderId="0" xfId="65" applyNumberFormat="1" applyFont="1" applyFill="1" applyBorder="1" applyAlignment="1">
      <alignment vertical="center"/>
    </xf>
    <xf numFmtId="168" fontId="2" fillId="17" borderId="0" xfId="65" applyNumberFormat="1" applyFont="1" applyFill="1" applyBorder="1" applyAlignment="1">
      <alignment vertical="center"/>
    </xf>
    <xf numFmtId="168" fontId="51" fillId="0" borderId="0" xfId="65" applyNumberFormat="1" applyFont="1" applyFill="1" applyBorder="1" applyAlignment="1">
      <alignment vertical="center"/>
    </xf>
    <xf numFmtId="170" fontId="2" fillId="0" borderId="0" xfId="65" applyNumberFormat="1" applyFont="1" applyFill="1" applyBorder="1" applyAlignment="1">
      <alignment vertical="center"/>
    </xf>
    <xf numFmtId="0" fontId="5" fillId="17" borderId="0" xfId="65" applyFont="1" applyFill="1" applyAlignment="1">
      <alignment vertical="center"/>
    </xf>
    <xf numFmtId="0" fontId="5" fillId="17" borderId="0" xfId="65" applyFont="1" applyFill="1"/>
    <xf numFmtId="170" fontId="2" fillId="17" borderId="0" xfId="65" applyNumberFormat="1" applyFont="1" applyFill="1" applyAlignment="1">
      <alignment vertical="center"/>
    </xf>
    <xf numFmtId="0" fontId="3" fillId="0" borderId="0" xfId="65" applyFont="1"/>
    <xf numFmtId="0" fontId="1" fillId="0" borderId="0" xfId="65"/>
    <xf numFmtId="0" fontId="22" fillId="0" borderId="0" xfId="65" applyFont="1"/>
    <xf numFmtId="0" fontId="72" fillId="25" borderId="0" xfId="0" applyFont="1" applyFill="1" applyBorder="1" applyAlignment="1">
      <alignment vertical="center"/>
    </xf>
    <xf numFmtId="0" fontId="2" fillId="31" borderId="0" xfId="0" applyFont="1" applyFill="1" applyAlignment="1">
      <alignment horizontal="center" vertical="center"/>
    </xf>
    <xf numFmtId="0" fontId="2" fillId="32" borderId="0" xfId="0" applyFont="1" applyFill="1" applyAlignment="1">
      <alignment vertical="center"/>
    </xf>
    <xf numFmtId="0" fontId="2" fillId="32" borderId="0" xfId="0" applyFont="1" applyFill="1" applyBorder="1" applyAlignment="1">
      <alignment vertical="center"/>
    </xf>
    <xf numFmtId="174" fontId="2" fillId="0" borderId="0" xfId="45" applyNumberFormat="1" applyFont="1" applyFill="1" applyBorder="1" applyAlignment="1">
      <alignment vertical="center"/>
    </xf>
    <xf numFmtId="176" fontId="2" fillId="32" borderId="0" xfId="0" applyNumberFormat="1" applyFont="1" applyFill="1" applyAlignment="1">
      <alignment vertical="center"/>
    </xf>
    <xf numFmtId="176" fontId="2" fillId="32" borderId="0" xfId="0" applyNumberFormat="1" applyFont="1" applyFill="1" applyBorder="1" applyAlignment="1">
      <alignment vertical="center"/>
    </xf>
    <xf numFmtId="174" fontId="2" fillId="32" borderId="0" xfId="0" applyNumberFormat="1" applyFont="1" applyFill="1" applyBorder="1" applyAlignment="1">
      <alignment vertical="center"/>
    </xf>
    <xf numFmtId="176" fontId="2" fillId="32" borderId="0" xfId="77" applyNumberFormat="1" applyFont="1" applyFill="1" applyBorder="1" applyAlignment="1">
      <alignment vertical="center"/>
    </xf>
    <xf numFmtId="203" fontId="2" fillId="32" borderId="0" xfId="0" applyNumberFormat="1" applyFont="1" applyFill="1" applyBorder="1" applyAlignment="1">
      <alignment vertical="center"/>
    </xf>
    <xf numFmtId="0" fontId="3" fillId="32" borderId="0" xfId="0" applyFont="1" applyFill="1" applyBorder="1" applyAlignment="1">
      <alignment vertical="center"/>
    </xf>
    <xf numFmtId="0" fontId="8" fillId="32" borderId="0" xfId="0" applyFont="1" applyFill="1" applyBorder="1" applyAlignment="1">
      <alignment vertical="center"/>
    </xf>
    <xf numFmtId="1" fontId="2" fillId="32" borderId="0" xfId="0" applyNumberFormat="1" applyFont="1" applyFill="1" applyBorder="1" applyAlignment="1">
      <alignment vertical="center"/>
    </xf>
    <xf numFmtId="189" fontId="3" fillId="32" borderId="0" xfId="0" applyNumberFormat="1" applyFont="1" applyFill="1" applyBorder="1" applyAlignment="1">
      <alignment vertical="center"/>
    </xf>
    <xf numFmtId="176" fontId="2" fillId="0" borderId="0" xfId="0" applyNumberFormat="1" applyFont="1" applyFill="1" applyBorder="1" applyAlignment="1">
      <alignment vertical="center"/>
    </xf>
    <xf numFmtId="0" fontId="2" fillId="31" borderId="0" xfId="0" applyFont="1" applyFill="1" applyBorder="1" applyAlignment="1">
      <alignment vertical="center"/>
    </xf>
    <xf numFmtId="166" fontId="3" fillId="17" borderId="0" xfId="0" applyNumberFormat="1" applyFont="1" applyFill="1" applyBorder="1" applyAlignment="1">
      <alignment vertical="center"/>
    </xf>
    <xf numFmtId="168" fontId="70" fillId="18" borderId="0" xfId="0" applyNumberFormat="1" applyFont="1" applyFill="1" applyAlignment="1">
      <alignment horizontal="right" vertical="center"/>
    </xf>
    <xf numFmtId="173" fontId="70" fillId="18" borderId="0" xfId="0" applyNumberFormat="1" applyFont="1" applyFill="1" applyAlignment="1">
      <alignment vertical="center"/>
    </xf>
    <xf numFmtId="200" fontId="4" fillId="17" borderId="0" xfId="0" applyNumberFormat="1" applyFont="1" applyFill="1" applyBorder="1" applyAlignment="1">
      <alignment horizontal="centerContinuous" vertical="center"/>
    </xf>
    <xf numFmtId="0" fontId="5" fillId="0" borderId="0" xfId="0" applyNumberFormat="1" applyFont="1" applyFill="1" applyBorder="1" applyAlignment="1">
      <alignment horizontal="right" vertical="center"/>
    </xf>
    <xf numFmtId="172" fontId="6" fillId="0" borderId="0" xfId="0" applyNumberFormat="1" applyFont="1" applyFill="1" applyBorder="1" applyAlignment="1">
      <alignment vertical="center"/>
    </xf>
    <xf numFmtId="168" fontId="2" fillId="0" borderId="0" xfId="0" applyNumberFormat="1" applyFont="1" applyFill="1" applyBorder="1" applyAlignment="1">
      <alignment horizontal="right" vertical="center"/>
    </xf>
    <xf numFmtId="173" fontId="2" fillId="0" borderId="0" xfId="0" applyNumberFormat="1" applyFont="1" applyFill="1" applyBorder="1" applyAlignment="1">
      <alignment vertical="center"/>
    </xf>
    <xf numFmtId="166" fontId="3" fillId="0" borderId="0" xfId="0" applyNumberFormat="1" applyFont="1" applyFill="1" applyBorder="1" applyAlignment="1">
      <alignment vertical="center"/>
    </xf>
    <xf numFmtId="192" fontId="71" fillId="0" borderId="0" xfId="0" applyNumberFormat="1" applyFont="1" applyFill="1" applyBorder="1" applyAlignment="1">
      <alignment vertical="center"/>
    </xf>
    <xf numFmtId="192" fontId="7" fillId="0" borderId="0" xfId="0" applyNumberFormat="1" applyFont="1" applyFill="1" applyBorder="1" applyAlignment="1">
      <alignment vertical="center"/>
    </xf>
    <xf numFmtId="170" fontId="5" fillId="0" borderId="0" xfId="0" applyNumberFormat="1" applyFont="1" applyFill="1" applyBorder="1" applyAlignment="1">
      <alignment vertical="center"/>
    </xf>
    <xf numFmtId="192" fontId="7" fillId="0" borderId="0" xfId="0" applyNumberFormat="1" applyFont="1" applyFill="1" applyBorder="1" applyAlignment="1">
      <alignment horizontal="right" vertical="center"/>
    </xf>
    <xf numFmtId="7" fontId="2" fillId="0" borderId="0" xfId="0" applyNumberFormat="1" applyFont="1" applyFill="1" applyBorder="1" applyAlignment="1">
      <alignment horizontal="right" vertical="center"/>
    </xf>
    <xf numFmtId="7" fontId="7" fillId="0" borderId="0" xfId="0" applyNumberFormat="1" applyFont="1" applyFill="1" applyBorder="1" applyAlignment="1">
      <alignment horizontal="right" vertical="center"/>
    </xf>
    <xf numFmtId="175" fontId="70" fillId="0" borderId="0" xfId="0" applyNumberFormat="1" applyFont="1" applyFill="1" applyBorder="1" applyAlignment="1">
      <alignment vertical="center"/>
    </xf>
    <xf numFmtId="175" fontId="2" fillId="0" borderId="0" xfId="0" applyNumberFormat="1" applyFont="1" applyFill="1" applyBorder="1" applyAlignment="1">
      <alignment vertical="center"/>
    </xf>
    <xf numFmtId="7" fontId="23" fillId="0" borderId="0" xfId="0" applyNumberFormat="1" applyFont="1" applyFill="1" applyBorder="1" applyAlignment="1">
      <alignment horizontal="right" vertical="center"/>
    </xf>
    <xf numFmtId="174" fontId="48" fillId="0" borderId="0" xfId="0" applyNumberFormat="1" applyFont="1" applyFill="1" applyBorder="1" applyAlignment="1">
      <alignment vertical="center"/>
    </xf>
    <xf numFmtId="188" fontId="19" fillId="0" borderId="0" xfId="0" applyNumberFormat="1" applyFont="1" applyFill="1" applyBorder="1" applyAlignment="1">
      <alignment horizontal="right" vertical="center"/>
    </xf>
    <xf numFmtId="174" fontId="2" fillId="0" borderId="0" xfId="0" applyNumberFormat="1" applyFont="1" applyFill="1" applyBorder="1"/>
    <xf numFmtId="169" fontId="2" fillId="0" borderId="0" xfId="0" applyNumberFormat="1" applyFont="1" applyFill="1" applyBorder="1" applyAlignment="1">
      <alignment horizontal="right" vertical="center"/>
    </xf>
    <xf numFmtId="174" fontId="2" fillId="0" borderId="0" xfId="0" applyNumberFormat="1" applyFont="1" applyFill="1" applyBorder="1" applyAlignment="1">
      <alignment horizontal="right" vertical="center"/>
    </xf>
    <xf numFmtId="174" fontId="7" fillId="0" borderId="0" xfId="0" applyNumberFormat="1" applyFont="1" applyFill="1" applyBorder="1" applyAlignment="1">
      <alignment vertical="center"/>
    </xf>
    <xf numFmtId="170" fontId="3" fillId="0" borderId="0" xfId="0" applyNumberFormat="1" applyFont="1" applyFill="1" applyBorder="1" applyAlignment="1">
      <alignment horizontal="right" vertical="center"/>
    </xf>
    <xf numFmtId="174" fontId="72" fillId="0" borderId="0" xfId="0" applyNumberFormat="1" applyFont="1" applyFill="1" applyBorder="1" applyAlignment="1">
      <alignment vertical="center"/>
    </xf>
    <xf numFmtId="200" fontId="3" fillId="17" borderId="22" xfId="0" applyNumberFormat="1" applyFont="1" applyFill="1" applyBorder="1" applyAlignment="1">
      <alignment horizontal="right" vertical="center"/>
    </xf>
    <xf numFmtId="0" fontId="2" fillId="0" borderId="0" xfId="0" applyNumberFormat="1" applyFont="1" applyAlignment="1">
      <alignment horizontal="right" vertical="center"/>
    </xf>
    <xf numFmtId="172" fontId="2" fillId="17" borderId="0" xfId="0" applyNumberFormat="1" applyFont="1" applyFill="1" applyAlignment="1">
      <alignment vertical="center"/>
    </xf>
    <xf numFmtId="174" fontId="2" fillId="26" borderId="0" xfId="44" applyNumberFormat="1" applyFont="1" applyFill="1" applyBorder="1"/>
    <xf numFmtId="194" fontId="2" fillId="0" borderId="0" xfId="0" applyNumberFormat="1" applyFont="1" applyFill="1"/>
    <xf numFmtId="194" fontId="2" fillId="0" borderId="0" xfId="0" applyNumberFormat="1" applyFont="1" applyFill="1" applyBorder="1"/>
    <xf numFmtId="194" fontId="3" fillId="0" borderId="0" xfId="0" applyNumberFormat="1" applyFont="1" applyFill="1"/>
    <xf numFmtId="194" fontId="3" fillId="0" borderId="0" xfId="0" applyNumberFormat="1" applyFont="1" applyFill="1" applyBorder="1"/>
    <xf numFmtId="7" fontId="3" fillId="17" borderId="12" xfId="0" applyNumberFormat="1" applyFont="1" applyFill="1" applyBorder="1" applyAlignment="1">
      <alignment horizontal="right" vertical="center"/>
    </xf>
    <xf numFmtId="7" fontId="3" fillId="17" borderId="0" xfId="0" applyNumberFormat="1" applyFont="1" applyFill="1" applyBorder="1" applyAlignment="1">
      <alignment horizontal="right" vertical="center"/>
    </xf>
    <xf numFmtId="0" fontId="2" fillId="25" borderId="12" xfId="0" applyFont="1" applyFill="1" applyBorder="1" applyAlignment="1">
      <alignment vertical="center"/>
    </xf>
    <xf numFmtId="0" fontId="2" fillId="25" borderId="0" xfId="0" applyFont="1" applyFill="1" applyBorder="1" applyAlignment="1">
      <alignment vertical="center"/>
    </xf>
    <xf numFmtId="0" fontId="2" fillId="0" borderId="12" xfId="0" applyFont="1" applyFill="1" applyBorder="1" applyAlignment="1">
      <alignment vertical="center"/>
    </xf>
    <xf numFmtId="0" fontId="3" fillId="25" borderId="13" xfId="0" applyFont="1" applyFill="1" applyBorder="1" applyAlignment="1">
      <alignment vertical="center"/>
    </xf>
    <xf numFmtId="174" fontId="3" fillId="25" borderId="14" xfId="0" applyNumberFormat="1" applyFont="1" applyFill="1" applyBorder="1" applyAlignment="1">
      <alignment vertical="center"/>
    </xf>
    <xf numFmtId="174" fontId="2" fillId="17" borderId="17" xfId="0" applyNumberFormat="1" applyFont="1" applyFill="1" applyBorder="1" applyAlignment="1">
      <alignment horizontal="right" vertical="center"/>
    </xf>
    <xf numFmtId="0" fontId="1" fillId="0" borderId="14" xfId="0" applyFont="1" applyBorder="1"/>
    <xf numFmtId="0" fontId="1" fillId="0" borderId="13" xfId="0" applyFont="1" applyBorder="1"/>
    <xf numFmtId="0" fontId="5" fillId="0" borderId="0" xfId="66" applyFont="1" applyFill="1" applyAlignment="1">
      <alignment vertical="center"/>
    </xf>
    <xf numFmtId="0" fontId="2" fillId="0" borderId="0" xfId="66" applyFont="1" applyFill="1" applyAlignment="1">
      <alignment horizontal="center" vertical="center"/>
    </xf>
    <xf numFmtId="0" fontId="2" fillId="0" borderId="0" xfId="66" applyFont="1" applyFill="1" applyAlignment="1">
      <alignment vertical="center"/>
    </xf>
    <xf numFmtId="167" fontId="3" fillId="0" borderId="0" xfId="66" applyNumberFormat="1" applyFont="1" applyAlignment="1">
      <alignment horizontal="left" vertical="center"/>
    </xf>
    <xf numFmtId="0" fontId="25" fillId="17" borderId="0" xfId="66" applyFont="1" applyFill="1" applyAlignment="1">
      <alignment vertical="center"/>
    </xf>
    <xf numFmtId="0" fontId="2" fillId="0" borderId="0" xfId="66" applyFont="1" applyAlignment="1">
      <alignment vertical="center"/>
    </xf>
    <xf numFmtId="0" fontId="2" fillId="0" borderId="0" xfId="66" applyFont="1" applyBorder="1" applyAlignment="1">
      <alignment vertical="center"/>
    </xf>
    <xf numFmtId="174" fontId="2" fillId="0" borderId="0" xfId="66" applyNumberFormat="1" applyFont="1" applyAlignment="1">
      <alignment vertical="center"/>
    </xf>
    <xf numFmtId="9" fontId="2" fillId="0" borderId="0" xfId="66" applyNumberFormat="1" applyFont="1" applyAlignment="1">
      <alignment vertical="center"/>
    </xf>
    <xf numFmtId="43" fontId="2" fillId="0" borderId="0" xfId="45" applyFont="1" applyFill="1" applyAlignment="1">
      <alignment vertical="center"/>
    </xf>
    <xf numFmtId="0" fontId="3" fillId="17" borderId="0" xfId="66" applyFont="1" applyFill="1" applyAlignment="1">
      <alignment vertical="center"/>
    </xf>
    <xf numFmtId="198" fontId="72" fillId="0" borderId="0" xfId="66" applyNumberFormat="1" applyFont="1" applyFill="1" applyAlignment="1">
      <alignment vertical="center"/>
    </xf>
    <xf numFmtId="169" fontId="3" fillId="17" borderId="0" xfId="66" applyNumberFormat="1" applyFont="1" applyFill="1" applyBorder="1" applyAlignment="1">
      <alignment horizontal="right" vertical="center"/>
    </xf>
    <xf numFmtId="188" fontId="2" fillId="0" borderId="0" xfId="66" applyNumberFormat="1" applyFont="1" applyBorder="1" applyAlignment="1">
      <alignment vertical="center"/>
    </xf>
    <xf numFmtId="0" fontId="2" fillId="17" borderId="0" xfId="66" applyFont="1" applyFill="1" applyBorder="1" applyAlignment="1">
      <alignment vertical="center"/>
    </xf>
    <xf numFmtId="9" fontId="3" fillId="17" borderId="0" xfId="77" applyFont="1" applyFill="1" applyAlignment="1">
      <alignment horizontal="right" vertical="center"/>
    </xf>
    <xf numFmtId="43" fontId="3" fillId="17" borderId="0" xfId="45" applyFont="1" applyFill="1" applyAlignment="1">
      <alignment horizontal="right" vertical="center"/>
    </xf>
    <xf numFmtId="9" fontId="6" fillId="17" borderId="0" xfId="45" applyNumberFormat="1" applyFont="1" applyFill="1" applyAlignment="1">
      <alignment vertical="center"/>
    </xf>
    <xf numFmtId="0" fontId="3" fillId="0" borderId="0" xfId="66" applyFont="1" applyFill="1" applyAlignment="1">
      <alignment vertical="center"/>
    </xf>
    <xf numFmtId="0" fontId="13" fillId="17" borderId="0" xfId="66" applyFont="1" applyFill="1" applyAlignment="1">
      <alignment vertical="center"/>
    </xf>
    <xf numFmtId="190" fontId="3" fillId="0" borderId="0" xfId="45" applyNumberFormat="1" applyFont="1" applyBorder="1" applyAlignment="1">
      <alignment vertical="center"/>
    </xf>
    <xf numFmtId="0" fontId="3" fillId="26" borderId="0" xfId="66" applyFont="1" applyFill="1" applyBorder="1" applyAlignment="1">
      <alignment vertical="center"/>
    </xf>
    <xf numFmtId="176" fontId="3" fillId="17" borderId="0" xfId="77" applyNumberFormat="1" applyFont="1" applyFill="1" applyAlignment="1">
      <alignment horizontal="right" vertical="center"/>
    </xf>
    <xf numFmtId="176" fontId="3" fillId="17" borderId="0" xfId="77" applyNumberFormat="1" applyFont="1" applyFill="1" applyBorder="1" applyAlignment="1">
      <alignment horizontal="right" vertical="center"/>
    </xf>
    <xf numFmtId="174" fontId="3" fillId="0" borderId="0" xfId="66" applyNumberFormat="1" applyFont="1" applyAlignment="1">
      <alignment vertical="center"/>
    </xf>
    <xf numFmtId="172" fontId="54" fillId="17" borderId="0" xfId="65" applyNumberFormat="1" applyFont="1" applyFill="1" applyAlignment="1">
      <alignment vertical="center"/>
    </xf>
    <xf numFmtId="191" fontId="3" fillId="17" borderId="0" xfId="45" applyNumberFormat="1" applyFont="1" applyFill="1" applyAlignment="1">
      <alignment vertical="center"/>
    </xf>
    <xf numFmtId="43" fontId="3" fillId="0" borderId="0" xfId="45" applyFont="1" applyFill="1" applyAlignment="1">
      <alignment vertical="center"/>
    </xf>
    <xf numFmtId="169" fontId="3" fillId="17" borderId="17" xfId="66" applyNumberFormat="1" applyFont="1" applyFill="1" applyBorder="1" applyAlignment="1">
      <alignment horizontal="right" vertical="center"/>
    </xf>
    <xf numFmtId="43" fontId="2" fillId="0" borderId="0" xfId="66" applyNumberFormat="1" applyFont="1" applyBorder="1" applyAlignment="1">
      <alignment vertical="center"/>
    </xf>
    <xf numFmtId="191" fontId="3" fillId="17" borderId="0" xfId="45" applyNumberFormat="1" applyFont="1" applyFill="1" applyAlignment="1">
      <alignment horizontal="right" vertical="center"/>
    </xf>
    <xf numFmtId="191" fontId="2" fillId="17" borderId="0" xfId="45" applyNumberFormat="1" applyFont="1" applyFill="1" applyAlignment="1">
      <alignment vertical="center"/>
    </xf>
    <xf numFmtId="191" fontId="3" fillId="17" borderId="0" xfId="45" applyNumberFormat="1" applyFont="1" applyFill="1" applyBorder="1" applyAlignment="1">
      <alignment horizontal="right" vertical="center"/>
    </xf>
    <xf numFmtId="0" fontId="2" fillId="0" borderId="21" xfId="66" applyFont="1" applyBorder="1" applyAlignment="1">
      <alignment vertical="center"/>
    </xf>
    <xf numFmtId="0" fontId="3" fillId="0" borderId="13" xfId="66" applyFont="1" applyBorder="1" applyAlignment="1">
      <alignment vertical="center"/>
    </xf>
    <xf numFmtId="49" fontId="20" fillId="21" borderId="19" xfId="66" applyNumberFormat="1" applyFont="1" applyFill="1" applyBorder="1" applyAlignment="1">
      <alignment horizontal="centerContinuous" vertical="center"/>
    </xf>
    <xf numFmtId="169" fontId="20" fillId="21" borderId="14" xfId="66" applyNumberFormat="1" applyFont="1" applyFill="1" applyBorder="1" applyAlignment="1">
      <alignment horizontal="centerContinuous" vertical="center"/>
    </xf>
    <xf numFmtId="169" fontId="20" fillId="21" borderId="20" xfId="66" applyNumberFormat="1" applyFont="1" applyFill="1" applyBorder="1" applyAlignment="1">
      <alignment horizontal="centerContinuous" vertical="center"/>
    </xf>
    <xf numFmtId="169" fontId="3" fillId="17" borderId="13" xfId="66" applyNumberFormat="1" applyFont="1" applyFill="1" applyBorder="1" applyAlignment="1">
      <alignment horizontal="centerContinuous" vertical="center"/>
    </xf>
    <xf numFmtId="169" fontId="3" fillId="17" borderId="15" xfId="66" applyNumberFormat="1" applyFont="1" applyFill="1" applyBorder="1" applyAlignment="1">
      <alignment horizontal="centerContinuous" vertical="center"/>
    </xf>
    <xf numFmtId="49" fontId="3" fillId="17" borderId="13" xfId="66" applyNumberFormat="1" applyFont="1" applyFill="1" applyBorder="1" applyAlignment="1">
      <alignment horizontal="centerContinuous" vertical="center"/>
    </xf>
    <xf numFmtId="0" fontId="2" fillId="17" borderId="27" xfId="66" applyFont="1" applyFill="1" applyBorder="1" applyAlignment="1">
      <alignment vertical="center"/>
    </xf>
    <xf numFmtId="49" fontId="4" fillId="0" borderId="13" xfId="66" applyNumberFormat="1" applyFont="1" applyBorder="1" applyAlignment="1">
      <alignment horizontal="centerContinuous" vertical="center"/>
    </xf>
    <xf numFmtId="49" fontId="4" fillId="0" borderId="15" xfId="66" applyNumberFormat="1" applyFont="1" applyBorder="1" applyAlignment="1">
      <alignment horizontal="centerContinuous" vertical="center"/>
    </xf>
    <xf numFmtId="49" fontId="4" fillId="0" borderId="0" xfId="66" applyNumberFormat="1" applyFont="1" applyFill="1" applyBorder="1" applyAlignment="1">
      <alignment horizontal="centerContinuous" vertical="center"/>
    </xf>
    <xf numFmtId="0" fontId="3" fillId="0" borderId="16" xfId="66" applyFont="1" applyBorder="1" applyAlignment="1">
      <alignment vertical="center"/>
    </xf>
    <xf numFmtId="0" fontId="3" fillId="0" borderId="17" xfId="66" applyFont="1" applyBorder="1" applyAlignment="1">
      <alignment vertical="center"/>
    </xf>
    <xf numFmtId="166" fontId="20" fillId="21" borderId="19" xfId="66" applyNumberFormat="1" applyFont="1" applyFill="1" applyBorder="1" applyAlignment="1">
      <alignment horizontal="right" vertical="center"/>
    </xf>
    <xf numFmtId="166" fontId="20" fillId="21" borderId="14" xfId="66" applyNumberFormat="1" applyFont="1" applyFill="1" applyBorder="1" applyAlignment="1">
      <alignment horizontal="right" vertical="center"/>
    </xf>
    <xf numFmtId="166" fontId="20" fillId="21" borderId="18" xfId="66" applyNumberFormat="1" applyFont="1" applyFill="1" applyBorder="1" applyAlignment="1">
      <alignment horizontal="right" vertical="center"/>
    </xf>
    <xf numFmtId="166" fontId="3" fillId="0" borderId="20" xfId="66" applyNumberFormat="1" applyFont="1" applyBorder="1" applyAlignment="1">
      <alignment horizontal="right" vertical="center"/>
    </xf>
    <xf numFmtId="166" fontId="3" fillId="0" borderId="14" xfId="66" applyNumberFormat="1" applyFont="1" applyBorder="1" applyAlignment="1">
      <alignment horizontal="right" vertical="center"/>
    </xf>
    <xf numFmtId="0" fontId="3" fillId="0" borderId="27" xfId="66" applyFont="1" applyBorder="1" applyAlignment="1">
      <alignment vertical="center"/>
    </xf>
    <xf numFmtId="165" fontId="20" fillId="21" borderId="17" xfId="66" applyNumberFormat="1" applyFont="1" applyFill="1" applyBorder="1" applyAlignment="1">
      <alignment horizontal="right" vertical="center"/>
    </xf>
    <xf numFmtId="165" fontId="20" fillId="21" borderId="14" xfId="66" applyNumberFormat="1" applyFont="1" applyFill="1" applyBorder="1" applyAlignment="1">
      <alignment horizontal="right" vertical="center"/>
    </xf>
    <xf numFmtId="200" fontId="3" fillId="0" borderId="14" xfId="66" applyNumberFormat="1" applyFont="1" applyBorder="1" applyAlignment="1">
      <alignment horizontal="right" vertical="center"/>
    </xf>
    <xf numFmtId="200" fontId="3" fillId="0" borderId="20" xfId="66" applyNumberFormat="1" applyFont="1" applyBorder="1" applyAlignment="1">
      <alignment horizontal="right" vertical="center"/>
    </xf>
    <xf numFmtId="0" fontId="3" fillId="0" borderId="0" xfId="66" applyFont="1" applyFill="1" applyBorder="1" applyAlignment="1">
      <alignment vertical="center"/>
    </xf>
    <xf numFmtId="204" fontId="2" fillId="0" borderId="0" xfId="68" applyNumberFormat="1" applyFont="1" applyFill="1" applyBorder="1"/>
    <xf numFmtId="0" fontId="68" fillId="0" borderId="12" xfId="68" applyFont="1" applyBorder="1" applyAlignment="1"/>
    <xf numFmtId="191" fontId="2" fillId="0" borderId="0" xfId="46" applyNumberFormat="1" applyFont="1" applyBorder="1" applyAlignment="1"/>
    <xf numFmtId="191" fontId="2" fillId="0" borderId="12" xfId="46" applyNumberFormat="1" applyFont="1" applyBorder="1"/>
    <xf numFmtId="191" fontId="2" fillId="0" borderId="0" xfId="46" applyNumberFormat="1" applyFont="1" applyBorder="1"/>
    <xf numFmtId="191" fontId="2" fillId="0" borderId="3" xfId="46" applyNumberFormat="1" applyFont="1" applyBorder="1"/>
    <xf numFmtId="0" fontId="2" fillId="0" borderId="0" xfId="68" applyFont="1" applyFill="1" applyBorder="1"/>
    <xf numFmtId="0" fontId="2" fillId="0" borderId="3" xfId="68" applyFont="1" applyFill="1" applyBorder="1"/>
    <xf numFmtId="0" fontId="2" fillId="0" borderId="27" xfId="68" applyFont="1" applyFill="1" applyBorder="1"/>
    <xf numFmtId="0" fontId="73" fillId="0" borderId="0" xfId="68" applyNumberFormat="1" applyFont="1" applyFill="1" applyBorder="1"/>
    <xf numFmtId="0" fontId="73" fillId="34" borderId="21" xfId="68" applyFont="1" applyFill="1" applyBorder="1" applyAlignment="1">
      <alignment vertical="top"/>
    </xf>
    <xf numFmtId="0" fontId="72" fillId="34" borderId="13" xfId="68" applyFont="1" applyFill="1" applyBorder="1" applyAlignment="1">
      <alignment horizontal="right"/>
    </xf>
    <xf numFmtId="174" fontId="71" fillId="34" borderId="21" xfId="68" applyNumberFormat="1" applyFont="1" applyFill="1" applyBorder="1" applyAlignment="1">
      <alignment vertical="center"/>
    </xf>
    <xf numFmtId="174" fontId="71" fillId="34" borderId="13" xfId="68" applyNumberFormat="1" applyFont="1" applyFill="1" applyBorder="1" applyAlignment="1">
      <alignment vertical="center"/>
    </xf>
    <xf numFmtId="174" fontId="71" fillId="34" borderId="15" xfId="68" applyNumberFormat="1" applyFont="1" applyFill="1" applyBorder="1" applyAlignment="1">
      <alignment vertical="center"/>
    </xf>
    <xf numFmtId="174" fontId="70" fillId="34" borderId="13" xfId="68" applyNumberFormat="1" applyFont="1" applyFill="1" applyBorder="1" applyAlignment="1">
      <alignment vertical="center"/>
    </xf>
    <xf numFmtId="174" fontId="70" fillId="34" borderId="15" xfId="68" applyNumberFormat="1" applyFont="1" applyFill="1" applyBorder="1" applyAlignment="1">
      <alignment vertical="center"/>
    </xf>
    <xf numFmtId="0" fontId="73" fillId="0" borderId="27" xfId="68" applyFont="1" applyFill="1" applyBorder="1"/>
    <xf numFmtId="0" fontId="73" fillId="34" borderId="13" xfId="68" applyFont="1" applyFill="1" applyBorder="1"/>
    <xf numFmtId="0" fontId="73" fillId="34" borderId="15" xfId="68" applyFont="1" applyFill="1" applyBorder="1"/>
    <xf numFmtId="0" fontId="73" fillId="0" borderId="0" xfId="68" applyFont="1" applyFill="1" applyBorder="1"/>
    <xf numFmtId="0" fontId="3" fillId="0" borderId="12" xfId="68" applyFont="1" applyBorder="1" applyAlignment="1">
      <alignment vertical="top"/>
    </xf>
    <xf numFmtId="0" fontId="2" fillId="0" borderId="0" xfId="68" applyFont="1" applyBorder="1" applyAlignment="1"/>
    <xf numFmtId="174" fontId="70" fillId="0" borderId="12" xfId="68" applyNumberFormat="1" applyFont="1" applyBorder="1" applyAlignment="1">
      <alignment vertical="center"/>
    </xf>
    <xf numFmtId="174" fontId="70" fillId="0" borderId="0" xfId="68" applyNumberFormat="1" applyFont="1" applyBorder="1" applyAlignment="1">
      <alignment vertical="center"/>
    </xf>
    <xf numFmtId="174" fontId="70" fillId="0" borderId="3" xfId="68" applyNumberFormat="1" applyFont="1" applyBorder="1" applyAlignment="1">
      <alignment vertical="center"/>
    </xf>
    <xf numFmtId="174" fontId="70" fillId="0" borderId="0" xfId="68" applyNumberFormat="1" applyFont="1" applyFill="1" applyBorder="1" applyAlignment="1">
      <alignment vertical="center"/>
    </xf>
    <xf numFmtId="174" fontId="70" fillId="0" borderId="3" xfId="68" applyNumberFormat="1" applyFont="1" applyFill="1" applyBorder="1" applyAlignment="1">
      <alignment vertical="center"/>
    </xf>
    <xf numFmtId="191" fontId="70" fillId="0" borderId="0" xfId="46" applyNumberFormat="1" applyFont="1" applyBorder="1" applyAlignment="1"/>
    <xf numFmtId="174" fontId="70" fillId="0" borderId="12" xfId="46" applyNumberFormat="1" applyFont="1" applyBorder="1" applyAlignment="1">
      <alignment vertical="center"/>
    </xf>
    <xf numFmtId="174" fontId="70" fillId="0" borderId="0" xfId="46" applyNumberFormat="1" applyFont="1" applyBorder="1" applyAlignment="1">
      <alignment vertical="center"/>
    </xf>
    <xf numFmtId="174" fontId="70" fillId="0" borderId="3" xfId="46" applyNumberFormat="1" applyFont="1" applyBorder="1" applyAlignment="1">
      <alignment vertical="center"/>
    </xf>
    <xf numFmtId="0" fontId="2" fillId="0" borderId="12" xfId="68" applyFont="1" applyBorder="1" applyAlignment="1">
      <alignment horizontal="left" vertical="top"/>
    </xf>
    <xf numFmtId="174" fontId="2" fillId="0" borderId="12" xfId="46" applyNumberFormat="1" applyFont="1" applyBorder="1" applyAlignment="1">
      <alignment vertical="center"/>
    </xf>
    <xf numFmtId="174" fontId="2" fillId="0" borderId="0" xfId="46" applyNumberFormat="1" applyFont="1" applyBorder="1" applyAlignment="1">
      <alignment vertical="center"/>
    </xf>
    <xf numFmtId="174" fontId="2" fillId="0" borderId="3" xfId="46" applyNumberFormat="1" applyFont="1" applyBorder="1" applyAlignment="1">
      <alignment vertical="center"/>
    </xf>
    <xf numFmtId="174" fontId="2" fillId="0" borderId="0" xfId="68" applyNumberFormat="1" applyFont="1" applyFill="1" applyBorder="1" applyAlignment="1">
      <alignment vertical="center"/>
    </xf>
    <xf numFmtId="174" fontId="2" fillId="0" borderId="3" xfId="68" applyNumberFormat="1" applyFont="1" applyFill="1" applyBorder="1" applyAlignment="1">
      <alignment vertical="center"/>
    </xf>
    <xf numFmtId="191" fontId="3" fillId="0" borderId="0" xfId="46" applyNumberFormat="1" applyFont="1" applyBorder="1" applyAlignment="1"/>
    <xf numFmtId="174" fontId="3" fillId="0" borderId="12" xfId="46" applyNumberFormat="1" applyFont="1" applyBorder="1" applyAlignment="1">
      <alignment vertical="center"/>
    </xf>
    <xf numFmtId="174" fontId="3" fillId="0" borderId="0" xfId="46" applyNumberFormat="1" applyFont="1" applyBorder="1" applyAlignment="1">
      <alignment vertical="center"/>
    </xf>
    <xf numFmtId="174" fontId="3" fillId="0" borderId="3" xfId="46" applyNumberFormat="1" applyFont="1" applyBorder="1" applyAlignment="1">
      <alignment vertical="center"/>
    </xf>
    <xf numFmtId="174" fontId="70" fillId="0" borderId="0" xfId="46" applyNumberFormat="1" applyFont="1" applyFill="1" applyBorder="1" applyAlignment="1">
      <alignment vertical="center"/>
    </xf>
    <xf numFmtId="174" fontId="3" fillId="0" borderId="0" xfId="46" applyNumberFormat="1" applyFont="1" applyFill="1" applyBorder="1" applyAlignment="1">
      <alignment vertical="center"/>
    </xf>
    <xf numFmtId="0" fontId="3" fillId="0" borderId="12" xfId="68" applyFont="1" applyBorder="1" applyAlignment="1">
      <alignment horizontal="left" vertical="top"/>
    </xf>
    <xf numFmtId="39" fontId="2" fillId="0" borderId="0" xfId="68" applyNumberFormat="1" applyFont="1" applyFill="1" applyBorder="1"/>
    <xf numFmtId="39" fontId="3" fillId="0" borderId="12" xfId="68" applyNumberFormat="1" applyFont="1" applyBorder="1" applyAlignment="1">
      <alignment horizontal="left" vertical="top"/>
    </xf>
    <xf numFmtId="39" fontId="3" fillId="0" borderId="0" xfId="50" applyNumberFormat="1" applyFont="1" applyBorder="1" applyAlignment="1"/>
    <xf numFmtId="39" fontId="3" fillId="0" borderId="12" xfId="50" applyNumberFormat="1" applyFont="1" applyBorder="1" applyAlignment="1">
      <alignment vertical="center"/>
    </xf>
    <xf numFmtId="39" fontId="3" fillId="0" borderId="0" xfId="50" applyNumberFormat="1" applyFont="1" applyBorder="1" applyAlignment="1">
      <alignment vertical="center"/>
    </xf>
    <xf numFmtId="39" fontId="3" fillId="0" borderId="0" xfId="50" applyNumberFormat="1" applyFont="1" applyBorder="1" applyAlignment="1">
      <alignment horizontal="right" vertical="center"/>
    </xf>
    <xf numFmtId="39" fontId="3" fillId="0" borderId="3" xfId="50" applyNumberFormat="1" applyFont="1" applyBorder="1" applyAlignment="1">
      <alignment horizontal="right" vertical="center"/>
    </xf>
    <xf numFmtId="39" fontId="3" fillId="0" borderId="12" xfId="50" applyNumberFormat="1" applyFont="1" applyBorder="1" applyAlignment="1">
      <alignment horizontal="right" vertical="center"/>
    </xf>
    <xf numFmtId="39" fontId="3" fillId="0" borderId="3" xfId="50" applyNumberFormat="1" applyFont="1" applyBorder="1" applyAlignment="1">
      <alignment vertical="center"/>
    </xf>
    <xf numFmtId="39" fontId="2" fillId="0" borderId="0" xfId="68" applyNumberFormat="1" applyFont="1" applyFill="1" applyBorder="1" applyAlignment="1">
      <alignment vertical="center"/>
    </xf>
    <xf numFmtId="39" fontId="2" fillId="0" borderId="3" xfId="68" applyNumberFormat="1" applyFont="1" applyFill="1" applyBorder="1" applyAlignment="1">
      <alignment vertical="center"/>
    </xf>
    <xf numFmtId="39" fontId="2" fillId="0" borderId="27" xfId="68" applyNumberFormat="1" applyFont="1" applyFill="1" applyBorder="1"/>
    <xf numFmtId="39" fontId="2" fillId="0" borderId="3" xfId="68" applyNumberFormat="1" applyFont="1" applyFill="1" applyBorder="1"/>
    <xf numFmtId="205" fontId="3" fillId="0" borderId="0" xfId="50" applyNumberFormat="1" applyFont="1" applyBorder="1" applyAlignment="1"/>
    <xf numFmtId="174" fontId="3" fillId="0" borderId="12" xfId="50" applyNumberFormat="1" applyFont="1" applyBorder="1" applyAlignment="1">
      <alignment vertical="center"/>
    </xf>
    <xf numFmtId="174" fontId="3" fillId="0" borderId="0" xfId="50" applyNumberFormat="1" applyFont="1" applyBorder="1" applyAlignment="1">
      <alignment vertical="center"/>
    </xf>
    <xf numFmtId="174" fontId="3" fillId="0" borderId="0" xfId="50" applyNumberFormat="1" applyFont="1" applyBorder="1" applyAlignment="1">
      <alignment horizontal="right" vertical="center"/>
    </xf>
    <xf numFmtId="174" fontId="3" fillId="0" borderId="3" xfId="50" applyNumberFormat="1" applyFont="1" applyBorder="1" applyAlignment="1">
      <alignment horizontal="right" vertical="center"/>
    </xf>
    <xf numFmtId="174" fontId="3" fillId="0" borderId="12" xfId="50" applyNumberFormat="1" applyFont="1" applyBorder="1" applyAlignment="1">
      <alignment horizontal="right" vertical="center"/>
    </xf>
    <xf numFmtId="174" fontId="3" fillId="0" borderId="3" xfId="50" applyNumberFormat="1" applyFont="1" applyBorder="1" applyAlignment="1">
      <alignment vertical="center"/>
    </xf>
    <xf numFmtId="174" fontId="70" fillId="0" borderId="0" xfId="68" applyNumberFormat="1" applyFont="1" applyBorder="1" applyAlignment="1">
      <alignment horizontal="right" vertical="center"/>
    </xf>
    <xf numFmtId="174" fontId="70" fillId="0" borderId="3" xfId="68" applyNumberFormat="1" applyFont="1" applyBorder="1" applyAlignment="1">
      <alignment horizontal="right" vertical="center"/>
    </xf>
    <xf numFmtId="174" fontId="70" fillId="0" borderId="12" xfId="68" applyNumberFormat="1" applyFont="1" applyBorder="1" applyAlignment="1">
      <alignment horizontal="right" vertical="center"/>
    </xf>
    <xf numFmtId="174" fontId="70" fillId="0" borderId="0" xfId="46" applyNumberFormat="1" applyFont="1" applyBorder="1" applyAlignment="1">
      <alignment horizontal="right" vertical="center"/>
    </xf>
    <xf numFmtId="174" fontId="70" fillId="0" borderId="3" xfId="46" applyNumberFormat="1" applyFont="1" applyBorder="1" applyAlignment="1">
      <alignment horizontal="right" vertical="center"/>
    </xf>
    <xf numFmtId="174" fontId="70" fillId="0" borderId="12" xfId="46" applyNumberFormat="1" applyFont="1" applyBorder="1" applyAlignment="1">
      <alignment horizontal="right" vertical="center"/>
    </xf>
    <xf numFmtId="0" fontId="2" fillId="0" borderId="16" xfId="68" applyFont="1" applyBorder="1" applyAlignment="1">
      <alignment horizontal="left" vertical="top"/>
    </xf>
    <xf numFmtId="191" fontId="70" fillId="0" borderId="17" xfId="46" applyNumberFormat="1" applyFont="1" applyBorder="1" applyAlignment="1"/>
    <xf numFmtId="174" fontId="70" fillId="0" borderId="16" xfId="46" applyNumberFormat="1" applyFont="1" applyBorder="1" applyAlignment="1">
      <alignment vertical="center"/>
    </xf>
    <xf numFmtId="174" fontId="70" fillId="0" borderId="17" xfId="46" applyNumberFormat="1" applyFont="1" applyBorder="1" applyAlignment="1">
      <alignment vertical="center"/>
    </xf>
    <xf numFmtId="174" fontId="70" fillId="0" borderId="17" xfId="46" applyNumberFormat="1" applyFont="1" applyBorder="1" applyAlignment="1">
      <alignment horizontal="right" vertical="center"/>
    </xf>
    <xf numFmtId="174" fontId="70" fillId="0" borderId="18" xfId="46" applyNumberFormat="1" applyFont="1" applyBorder="1" applyAlignment="1">
      <alignment horizontal="right" vertical="center"/>
    </xf>
    <xf numFmtId="174" fontId="70" fillId="0" borderId="16" xfId="46" applyNumberFormat="1" applyFont="1" applyBorder="1" applyAlignment="1">
      <alignment horizontal="right" vertical="center"/>
    </xf>
    <xf numFmtId="174" fontId="70" fillId="0" borderId="17" xfId="68" applyNumberFormat="1" applyFont="1" applyFill="1" applyBorder="1" applyAlignment="1">
      <alignment vertical="center"/>
    </xf>
    <xf numFmtId="174" fontId="70" fillId="0" borderId="18" xfId="68" applyNumberFormat="1" applyFont="1" applyFill="1" applyBorder="1" applyAlignment="1">
      <alignment vertical="center"/>
    </xf>
    <xf numFmtId="0" fontId="2" fillId="0" borderId="17" xfId="68" applyFont="1" applyFill="1" applyBorder="1"/>
    <xf numFmtId="0" fontId="2" fillId="0" borderId="18" xfId="68" applyFont="1" applyFill="1" applyBorder="1"/>
    <xf numFmtId="0" fontId="2" fillId="0" borderId="0" xfId="68" applyFont="1" applyBorder="1" applyAlignment="1">
      <alignment horizontal="left" vertical="top"/>
    </xf>
    <xf numFmtId="0" fontId="2" fillId="0" borderId="0" xfId="68" applyFont="1" applyFill="1" applyBorder="1" applyAlignment="1"/>
    <xf numFmtId="174" fontId="70" fillId="0" borderId="12" xfId="68" applyNumberFormat="1" applyFont="1" applyFill="1" applyBorder="1" applyAlignment="1">
      <alignment vertical="center"/>
    </xf>
    <xf numFmtId="0" fontId="68" fillId="0" borderId="12" xfId="66" applyFont="1" applyBorder="1" applyAlignment="1"/>
    <xf numFmtId="0" fontId="68" fillId="0" borderId="0" xfId="66" applyFont="1" applyBorder="1" applyAlignment="1"/>
    <xf numFmtId="174" fontId="70" fillId="0" borderId="3" xfId="66" applyNumberFormat="1" applyFont="1" applyBorder="1" applyAlignment="1">
      <alignment vertical="center"/>
    </xf>
    <xf numFmtId="174" fontId="70" fillId="0" borderId="0" xfId="66" applyNumberFormat="1" applyFont="1" applyBorder="1" applyAlignment="1">
      <alignment vertical="center"/>
    </xf>
    <xf numFmtId="174" fontId="70" fillId="0" borderId="0" xfId="66" applyNumberFormat="1" applyFont="1" applyFill="1" applyBorder="1" applyAlignment="1">
      <alignment vertical="center"/>
    </xf>
    <xf numFmtId="174" fontId="70" fillId="0" borderId="12" xfId="66" applyNumberFormat="1" applyFont="1" applyFill="1" applyBorder="1" applyAlignment="1">
      <alignment vertical="center"/>
    </xf>
    <xf numFmtId="0" fontId="68" fillId="0" borderId="0" xfId="66" applyFont="1" applyFill="1" applyBorder="1" applyAlignment="1"/>
    <xf numFmtId="204" fontId="3" fillId="0" borderId="0" xfId="68" applyNumberFormat="1" applyFont="1" applyFill="1" applyBorder="1"/>
    <xf numFmtId="0" fontId="3" fillId="0" borderId="12" xfId="66" applyFont="1" applyFill="1" applyBorder="1" applyAlignment="1"/>
    <xf numFmtId="0" fontId="3" fillId="0" borderId="0" xfId="66" applyFont="1" applyFill="1" applyBorder="1" applyAlignment="1"/>
    <xf numFmtId="0" fontId="3" fillId="0" borderId="0" xfId="68" applyFont="1" applyFill="1" applyBorder="1" applyAlignment="1"/>
    <xf numFmtId="174" fontId="3" fillId="0" borderId="12" xfId="68" applyNumberFormat="1" applyFont="1" applyFill="1" applyBorder="1" applyAlignment="1">
      <alignment vertical="center"/>
    </xf>
    <xf numFmtId="174" fontId="3" fillId="0" borderId="0" xfId="68" applyNumberFormat="1" applyFont="1" applyFill="1" applyBorder="1" applyAlignment="1">
      <alignment vertical="center"/>
    </xf>
    <xf numFmtId="174" fontId="3" fillId="0" borderId="3" xfId="66" applyNumberFormat="1" applyFont="1" applyBorder="1" applyAlignment="1">
      <alignment vertical="center"/>
    </xf>
    <xf numFmtId="174" fontId="3" fillId="0" borderId="0" xfId="66" applyNumberFormat="1" applyFont="1" applyBorder="1" applyAlignment="1">
      <alignment vertical="center"/>
    </xf>
    <xf numFmtId="174" fontId="3" fillId="0" borderId="0" xfId="66" applyNumberFormat="1" applyFont="1" applyFill="1" applyBorder="1" applyAlignment="1">
      <alignment vertical="center"/>
    </xf>
    <xf numFmtId="174" fontId="3" fillId="0" borderId="12" xfId="66" applyNumberFormat="1" applyFont="1" applyFill="1" applyBorder="1" applyAlignment="1">
      <alignment vertical="center"/>
    </xf>
    <xf numFmtId="174" fontId="3" fillId="0" borderId="3" xfId="68" applyNumberFormat="1" applyFont="1" applyFill="1" applyBorder="1" applyAlignment="1">
      <alignment vertical="center"/>
    </xf>
    <xf numFmtId="0" fontId="3" fillId="0" borderId="27" xfId="68" applyFont="1" applyFill="1" applyBorder="1"/>
    <xf numFmtId="0" fontId="3" fillId="0" borderId="0" xfId="68" applyFont="1" applyFill="1" applyBorder="1"/>
    <xf numFmtId="0" fontId="3" fillId="0" borderId="3" xfId="68" applyFont="1" applyFill="1" applyBorder="1"/>
    <xf numFmtId="43" fontId="3" fillId="0" borderId="0" xfId="45" applyFont="1" applyFill="1" applyBorder="1"/>
    <xf numFmtId="43" fontId="3" fillId="0" borderId="0" xfId="45" applyFont="1" applyBorder="1" applyAlignment="1"/>
    <xf numFmtId="43" fontId="3" fillId="0" borderId="0" xfId="45" applyFont="1" applyFill="1" applyBorder="1" applyAlignment="1"/>
    <xf numFmtId="43" fontId="3" fillId="0" borderId="0" xfId="45" applyFont="1" applyFill="1" applyBorder="1" applyAlignment="1">
      <alignment vertical="center"/>
    </xf>
    <xf numFmtId="43" fontId="3" fillId="0" borderId="0" xfId="45" applyFont="1" applyBorder="1" applyAlignment="1">
      <alignment vertical="center"/>
    </xf>
    <xf numFmtId="174" fontId="70" fillId="0" borderId="12" xfId="66" applyNumberFormat="1" applyFont="1" applyBorder="1" applyAlignment="1">
      <alignment vertical="center"/>
    </xf>
    <xf numFmtId="0" fontId="2" fillId="0" borderId="12" xfId="66" applyFont="1" applyFill="1" applyBorder="1" applyAlignment="1"/>
    <xf numFmtId="0" fontId="2" fillId="0" borderId="0" xfId="66" applyFont="1" applyFill="1" applyBorder="1" applyAlignment="1"/>
    <xf numFmtId="174" fontId="2" fillId="0" borderId="12" xfId="68" applyNumberFormat="1" applyFont="1" applyBorder="1" applyAlignment="1">
      <alignment vertical="center"/>
    </xf>
    <xf numFmtId="174" fontId="2" fillId="0" borderId="0" xfId="68" applyNumberFormat="1" applyFont="1" applyBorder="1" applyAlignment="1">
      <alignment vertical="center"/>
    </xf>
    <xf numFmtId="174" fontId="2" fillId="0" borderId="3" xfId="68" applyNumberFormat="1" applyFont="1" applyBorder="1" applyAlignment="1">
      <alignment vertical="center"/>
    </xf>
    <xf numFmtId="174" fontId="2" fillId="0" borderId="0" xfId="66" applyNumberFormat="1" applyFont="1" applyFill="1" applyBorder="1" applyAlignment="1">
      <alignment vertical="center"/>
    </xf>
    <xf numFmtId="174" fontId="2" fillId="0" borderId="3" xfId="66" applyNumberFormat="1" applyFont="1" applyBorder="1" applyAlignment="1">
      <alignment vertical="center"/>
    </xf>
    <xf numFmtId="174" fontId="2" fillId="0" borderId="12" xfId="66" applyNumberFormat="1" applyFont="1" applyFill="1" applyBorder="1" applyAlignment="1">
      <alignment vertical="center"/>
    </xf>
    <xf numFmtId="174" fontId="2" fillId="0" borderId="0" xfId="66" applyNumberFormat="1" applyFont="1" applyBorder="1" applyAlignment="1">
      <alignment vertical="center"/>
    </xf>
    <xf numFmtId="0" fontId="68" fillId="0" borderId="0" xfId="66" applyFont="1" applyBorder="1" applyAlignment="1">
      <alignment horizontal="left"/>
    </xf>
    <xf numFmtId="0" fontId="68" fillId="0" borderId="0" xfId="66" applyFont="1" applyFill="1" applyBorder="1" applyAlignment="1">
      <alignment horizontal="left"/>
    </xf>
    <xf numFmtId="174" fontId="2" fillId="0" borderId="12" xfId="66" applyNumberFormat="1" applyFont="1" applyBorder="1" applyAlignment="1">
      <alignment vertical="center"/>
    </xf>
    <xf numFmtId="0" fontId="3" fillId="0" borderId="0" xfId="68" applyFont="1" applyBorder="1" applyAlignment="1"/>
    <xf numFmtId="174" fontId="3" fillId="0" borderId="12" xfId="68" applyNumberFormat="1" applyFont="1" applyBorder="1" applyAlignment="1">
      <alignment vertical="center"/>
    </xf>
    <xf numFmtId="174" fontId="3" fillId="0" borderId="0" xfId="68" applyNumberFormat="1" applyFont="1" applyBorder="1" applyAlignment="1">
      <alignment vertical="center"/>
    </xf>
    <xf numFmtId="174" fontId="3" fillId="0" borderId="3" xfId="68" applyNumberFormat="1" applyFont="1" applyBorder="1" applyAlignment="1">
      <alignment vertical="center"/>
    </xf>
    <xf numFmtId="174" fontId="3" fillId="0" borderId="3" xfId="66" applyNumberFormat="1" applyFont="1" applyFill="1" applyBorder="1" applyAlignment="1">
      <alignment vertical="center"/>
    </xf>
    <xf numFmtId="174" fontId="3" fillId="0" borderId="12" xfId="66" applyNumberFormat="1" applyFont="1" applyBorder="1" applyAlignment="1">
      <alignment vertical="center"/>
    </xf>
    <xf numFmtId="174" fontId="70" fillId="0" borderId="3" xfId="66" applyNumberFormat="1" applyFont="1" applyFill="1" applyBorder="1" applyAlignment="1">
      <alignment vertical="center"/>
    </xf>
    <xf numFmtId="0" fontId="3" fillId="0" borderId="16" xfId="66" applyFont="1" applyFill="1" applyBorder="1" applyAlignment="1"/>
    <xf numFmtId="0" fontId="3" fillId="0" borderId="17" xfId="66" applyFont="1" applyFill="1" applyBorder="1" applyAlignment="1"/>
    <xf numFmtId="174" fontId="3" fillId="0" borderId="18" xfId="66" applyNumberFormat="1" applyFont="1" applyBorder="1" applyAlignment="1">
      <alignment vertical="center"/>
    </xf>
    <xf numFmtId="174" fontId="3" fillId="0" borderId="17" xfId="66" applyNumberFormat="1" applyFont="1" applyBorder="1" applyAlignment="1">
      <alignment vertical="center"/>
    </xf>
    <xf numFmtId="174" fontId="3" fillId="0" borderId="16" xfId="66" applyNumberFormat="1" applyFont="1" applyBorder="1" applyAlignment="1">
      <alignment vertical="center"/>
    </xf>
    <xf numFmtId="174" fontId="3" fillId="0" borderId="18" xfId="68" applyNumberFormat="1" applyFont="1" applyFill="1" applyBorder="1" applyAlignment="1">
      <alignment vertical="center"/>
    </xf>
    <xf numFmtId="174" fontId="3" fillId="0" borderId="17" xfId="68" applyNumberFormat="1" applyFont="1" applyFill="1" applyBorder="1" applyAlignment="1">
      <alignment vertical="center"/>
    </xf>
    <xf numFmtId="0" fontId="3" fillId="0" borderId="17" xfId="68" applyFont="1" applyFill="1" applyBorder="1"/>
    <xf numFmtId="0" fontId="3" fillId="0" borderId="18" xfId="68" applyFont="1" applyFill="1" applyBorder="1"/>
    <xf numFmtId="0" fontId="76" fillId="0" borderId="12" xfId="66" applyFont="1" applyBorder="1" applyAlignment="1"/>
    <xf numFmtId="176" fontId="2" fillId="0" borderId="0" xfId="77" applyNumberFormat="1" applyFont="1" applyFill="1" applyBorder="1"/>
    <xf numFmtId="176" fontId="70" fillId="0" borderId="3" xfId="66" applyNumberFormat="1" applyFont="1" applyFill="1" applyBorder="1" applyAlignment="1">
      <alignment vertical="center"/>
    </xf>
    <xf numFmtId="176" fontId="70" fillId="0" borderId="0" xfId="66" applyNumberFormat="1" applyFont="1" applyFill="1" applyBorder="1" applyAlignment="1">
      <alignment vertical="center"/>
    </xf>
    <xf numFmtId="176" fontId="2" fillId="0" borderId="12" xfId="77" applyNumberFormat="1" applyFont="1" applyFill="1" applyBorder="1"/>
    <xf numFmtId="176" fontId="2" fillId="0" borderId="3" xfId="77" applyNumberFormat="1" applyFont="1" applyFill="1" applyBorder="1"/>
    <xf numFmtId="176" fontId="70" fillId="0" borderId="12" xfId="66" applyNumberFormat="1" applyFont="1" applyFill="1" applyBorder="1" applyAlignment="1">
      <alignment vertical="center"/>
    </xf>
    <xf numFmtId="176" fontId="2" fillId="0" borderId="12" xfId="77" applyNumberFormat="1" applyFont="1" applyBorder="1" applyAlignment="1">
      <alignment vertical="center"/>
    </xf>
    <xf numFmtId="176" fontId="2" fillId="0" borderId="0" xfId="77" applyNumberFormat="1" applyFont="1" applyBorder="1" applyAlignment="1">
      <alignment vertical="center"/>
    </xf>
    <xf numFmtId="176" fontId="2" fillId="0" borderId="3" xfId="77" applyNumberFormat="1" applyFont="1" applyBorder="1" applyAlignment="1">
      <alignment vertical="center"/>
    </xf>
    <xf numFmtId="176" fontId="2" fillId="0" borderId="0" xfId="77" applyNumberFormat="1" applyFont="1" applyFill="1" applyBorder="1" applyAlignment="1">
      <alignment vertical="center"/>
    </xf>
    <xf numFmtId="176" fontId="2" fillId="0" borderId="3" xfId="77" applyNumberFormat="1" applyFont="1" applyFill="1" applyBorder="1" applyAlignment="1">
      <alignment vertical="center"/>
    </xf>
    <xf numFmtId="0" fontId="76" fillId="0" borderId="0" xfId="66" applyFont="1" applyBorder="1" applyAlignment="1"/>
    <xf numFmtId="191" fontId="2" fillId="0" borderId="17" xfId="46" applyNumberFormat="1" applyFont="1" applyBorder="1" applyAlignment="1"/>
    <xf numFmtId="174" fontId="2" fillId="0" borderId="16" xfId="46" applyNumberFormat="1" applyFont="1" applyBorder="1" applyAlignment="1">
      <alignment vertical="center"/>
    </xf>
    <xf numFmtId="174" fontId="2" fillId="0" borderId="17" xfId="46" applyNumberFormat="1" applyFont="1" applyBorder="1" applyAlignment="1">
      <alignment vertical="center"/>
    </xf>
    <xf numFmtId="174" fontId="2" fillId="0" borderId="17" xfId="68" applyNumberFormat="1" applyFont="1" applyFill="1" applyBorder="1" applyAlignment="1">
      <alignment vertical="center"/>
    </xf>
    <xf numFmtId="174" fontId="2" fillId="0" borderId="18" xfId="68" applyNumberFormat="1" applyFont="1" applyFill="1" applyBorder="1" applyAlignment="1">
      <alignment vertical="center"/>
    </xf>
    <xf numFmtId="174" fontId="3" fillId="0" borderId="21" xfId="46" applyNumberFormat="1" applyFont="1" applyBorder="1" applyAlignment="1">
      <alignment vertical="center"/>
    </xf>
    <xf numFmtId="174" fontId="3" fillId="0" borderId="13" xfId="46" applyNumberFormat="1" applyFont="1" applyBorder="1" applyAlignment="1">
      <alignment vertical="center"/>
    </xf>
    <xf numFmtId="174" fontId="74" fillId="0" borderId="13" xfId="68" applyNumberFormat="1" applyFont="1" applyFill="1" applyBorder="1" applyAlignment="1">
      <alignment vertical="center"/>
    </xf>
    <xf numFmtId="174" fontId="74" fillId="0" borderId="15" xfId="68" applyNumberFormat="1" applyFont="1" applyFill="1" applyBorder="1" applyAlignment="1">
      <alignment vertical="center"/>
    </xf>
    <xf numFmtId="174" fontId="74" fillId="0" borderId="21" xfId="68" applyNumberFormat="1" applyFont="1" applyFill="1" applyBorder="1" applyAlignment="1">
      <alignment vertical="center"/>
    </xf>
    <xf numFmtId="0" fontId="2" fillId="0" borderId="12" xfId="66" applyFont="1" applyFill="1" applyBorder="1" applyAlignment="1">
      <alignment horizontal="left" indent="1"/>
    </xf>
    <xf numFmtId="174" fontId="77" fillId="0" borderId="0" xfId="68" applyNumberFormat="1" applyFont="1" applyFill="1" applyBorder="1" applyAlignment="1">
      <alignment vertical="center"/>
    </xf>
    <xf numFmtId="174" fontId="77" fillId="0" borderId="3" xfId="68" applyNumberFormat="1" applyFont="1" applyFill="1" applyBorder="1" applyAlignment="1">
      <alignment vertical="center"/>
    </xf>
    <xf numFmtId="174" fontId="77" fillId="0" borderId="12" xfId="68" applyNumberFormat="1" applyFont="1" applyFill="1" applyBorder="1" applyAlignment="1">
      <alignment vertical="center"/>
    </xf>
    <xf numFmtId="0" fontId="48" fillId="0" borderId="12" xfId="66" applyFont="1" applyFill="1" applyBorder="1" applyAlignment="1">
      <alignment horizontal="left" indent="1"/>
    </xf>
    <xf numFmtId="0" fontId="48" fillId="0" borderId="0" xfId="66" applyFont="1" applyFill="1" applyBorder="1" applyAlignment="1"/>
    <xf numFmtId="191" fontId="48" fillId="0" borderId="0" xfId="46" applyNumberFormat="1" applyFont="1" applyBorder="1" applyAlignment="1"/>
    <xf numFmtId="174" fontId="48" fillId="0" borderId="12" xfId="46" applyNumberFormat="1" applyFont="1" applyBorder="1" applyAlignment="1">
      <alignment vertical="center"/>
    </xf>
    <xf numFmtId="174" fontId="48" fillId="0" borderId="0" xfId="46" applyNumberFormat="1" applyFont="1" applyBorder="1" applyAlignment="1">
      <alignment vertical="center"/>
    </xf>
    <xf numFmtId="174" fontId="78" fillId="0" borderId="0" xfId="68" applyNumberFormat="1" applyFont="1" applyFill="1" applyBorder="1" applyAlignment="1">
      <alignment vertical="center"/>
    </xf>
    <xf numFmtId="174" fontId="78" fillId="0" borderId="3" xfId="68" applyNumberFormat="1" applyFont="1" applyFill="1" applyBorder="1" applyAlignment="1">
      <alignment vertical="center"/>
    </xf>
    <xf numFmtId="174" fontId="78" fillId="0" borderId="12" xfId="68" applyNumberFormat="1" applyFont="1" applyFill="1" applyBorder="1" applyAlignment="1">
      <alignment vertical="center"/>
    </xf>
    <xf numFmtId="174" fontId="2" fillId="0" borderId="12" xfId="68" applyNumberFormat="1" applyFont="1" applyFill="1" applyBorder="1" applyAlignment="1">
      <alignment vertical="center"/>
    </xf>
    <xf numFmtId="191" fontId="3" fillId="0" borderId="17" xfId="46" applyNumberFormat="1" applyFont="1" applyBorder="1" applyAlignment="1"/>
    <xf numFmtId="174" fontId="3" fillId="0" borderId="16" xfId="46" applyNumberFormat="1" applyFont="1" applyBorder="1" applyAlignment="1">
      <alignment vertical="center"/>
    </xf>
    <xf numFmtId="174" fontId="3" fillId="0" borderId="17" xfId="46" applyNumberFormat="1" applyFont="1" applyBorder="1" applyAlignment="1">
      <alignment vertical="center"/>
    </xf>
    <xf numFmtId="174" fontId="3" fillId="0" borderId="16" xfId="68" applyNumberFormat="1" applyFont="1" applyFill="1" applyBorder="1" applyAlignment="1">
      <alignment vertical="center"/>
    </xf>
    <xf numFmtId="174" fontId="3" fillId="0" borderId="17" xfId="68" applyNumberFormat="1" applyFont="1" applyFill="1" applyBorder="1"/>
    <xf numFmtId="174" fontId="74" fillId="0" borderId="0" xfId="68" applyNumberFormat="1" applyFont="1" applyFill="1" applyBorder="1" applyAlignment="1">
      <alignment vertical="center"/>
    </xf>
    <xf numFmtId="174" fontId="74" fillId="0" borderId="3" xfId="68" applyNumberFormat="1" applyFont="1" applyFill="1" applyBorder="1" applyAlignment="1">
      <alignment vertical="center"/>
    </xf>
    <xf numFmtId="174" fontId="74" fillId="0" borderId="12" xfId="68" applyNumberFormat="1" applyFont="1" applyFill="1" applyBorder="1" applyAlignment="1">
      <alignment vertical="center"/>
    </xf>
    <xf numFmtId="174" fontId="79" fillId="0" borderId="0" xfId="68" applyNumberFormat="1" applyFont="1" applyFill="1" applyBorder="1" applyAlignment="1">
      <alignment vertical="center"/>
    </xf>
    <xf numFmtId="174" fontId="79" fillId="0" borderId="3" xfId="68" applyNumberFormat="1" applyFont="1" applyFill="1" applyBorder="1" applyAlignment="1">
      <alignment vertical="center"/>
    </xf>
    <xf numFmtId="174" fontId="79" fillId="0" borderId="12" xfId="68" applyNumberFormat="1" applyFont="1" applyFill="1" applyBorder="1" applyAlignment="1">
      <alignment vertical="center"/>
    </xf>
    <xf numFmtId="204" fontId="48" fillId="0" borderId="0" xfId="68" applyNumberFormat="1" applyFont="1" applyFill="1" applyBorder="1"/>
    <xf numFmtId="0" fontId="26" fillId="0" borderId="0" xfId="66" applyFont="1" applyFill="1" applyBorder="1" applyAlignment="1"/>
    <xf numFmtId="174" fontId="26" fillId="0" borderId="0" xfId="66" applyNumberFormat="1" applyFont="1" applyBorder="1" applyAlignment="1">
      <alignment vertical="center"/>
    </xf>
    <xf numFmtId="174" fontId="26" fillId="0" borderId="3" xfId="66" applyNumberFormat="1" applyFont="1" applyBorder="1" applyAlignment="1">
      <alignment vertical="center"/>
    </xf>
    <xf numFmtId="174" fontId="26" fillId="0" borderId="12" xfId="66" applyNumberFormat="1" applyFont="1" applyBorder="1" applyAlignment="1">
      <alignment vertical="center"/>
    </xf>
    <xf numFmtId="174" fontId="48" fillId="0" borderId="0" xfId="68" applyNumberFormat="1" applyFont="1" applyFill="1" applyBorder="1" applyAlignment="1">
      <alignment vertical="center"/>
    </xf>
    <xf numFmtId="174" fontId="48" fillId="0" borderId="3" xfId="68" applyNumberFormat="1" applyFont="1" applyFill="1" applyBorder="1" applyAlignment="1">
      <alignment vertical="center"/>
    </xf>
    <xf numFmtId="0" fontId="48" fillId="0" borderId="0" xfId="68" applyFont="1" applyFill="1" applyBorder="1"/>
    <xf numFmtId="0" fontId="48" fillId="0" borderId="3" xfId="68" applyFont="1" applyFill="1" applyBorder="1"/>
    <xf numFmtId="205" fontId="2" fillId="0" borderId="0" xfId="68" applyNumberFormat="1" applyFont="1" applyFill="1" applyBorder="1" applyAlignment="1">
      <alignment vertical="center"/>
    </xf>
    <xf numFmtId="174" fontId="79" fillId="0" borderId="0" xfId="68" applyNumberFormat="1" applyFont="1" applyFill="1" applyBorder="1" applyAlignment="1">
      <alignment horizontal="right" vertical="center"/>
    </xf>
    <xf numFmtId="174" fontId="79" fillId="0" borderId="3" xfId="68" applyNumberFormat="1" applyFont="1" applyFill="1" applyBorder="1" applyAlignment="1">
      <alignment horizontal="right" vertical="center"/>
    </xf>
    <xf numFmtId="174" fontId="79" fillId="0" borderId="12" xfId="68" applyNumberFormat="1" applyFont="1" applyFill="1" applyBorder="1" applyAlignment="1">
      <alignment horizontal="right" vertical="center"/>
    </xf>
    <xf numFmtId="0" fontId="73" fillId="0" borderId="3" xfId="68" applyFont="1" applyFill="1" applyBorder="1"/>
    <xf numFmtId="174" fontId="2" fillId="0" borderId="0" xfId="68" applyNumberFormat="1" applyFont="1" applyFill="1" applyBorder="1"/>
    <xf numFmtId="0" fontId="2" fillId="0" borderId="0" xfId="68" applyFont="1" applyBorder="1"/>
    <xf numFmtId="0" fontId="73" fillId="34" borderId="16" xfId="68" applyFont="1" applyFill="1" applyBorder="1" applyAlignment="1">
      <alignment vertical="top"/>
    </xf>
    <xf numFmtId="0" fontId="72" fillId="34" borderId="17" xfId="68" applyFont="1" applyFill="1" applyBorder="1" applyAlignment="1">
      <alignment horizontal="right"/>
    </xf>
    <xf numFmtId="0" fontId="72" fillId="34" borderId="18" xfId="68" applyFont="1" applyFill="1" applyBorder="1" applyAlignment="1">
      <alignment horizontal="right"/>
    </xf>
    <xf numFmtId="174" fontId="71" fillId="34" borderId="16" xfId="68" applyNumberFormat="1" applyFont="1" applyFill="1" applyBorder="1" applyAlignment="1">
      <alignment vertical="center"/>
    </xf>
    <xf numFmtId="174" fontId="71" fillId="34" borderId="17" xfId="68" applyNumberFormat="1" applyFont="1" applyFill="1" applyBorder="1" applyAlignment="1">
      <alignment vertical="center"/>
    </xf>
    <xf numFmtId="174" fontId="71" fillId="34" borderId="18" xfId="68" applyNumberFormat="1" applyFont="1" applyFill="1" applyBorder="1" applyAlignment="1">
      <alignment vertical="center"/>
    </xf>
    <xf numFmtId="174" fontId="70" fillId="34" borderId="17" xfId="68" applyNumberFormat="1" applyFont="1" applyFill="1" applyBorder="1" applyAlignment="1">
      <alignment vertical="center"/>
    </xf>
    <xf numFmtId="174" fontId="70" fillId="34" borderId="18" xfId="68" applyNumberFormat="1" applyFont="1" applyFill="1" applyBorder="1" applyAlignment="1">
      <alignment vertical="center"/>
    </xf>
    <xf numFmtId="37" fontId="3" fillId="0" borderId="0" xfId="68" applyNumberFormat="1" applyFont="1" applyFill="1" applyBorder="1"/>
    <xf numFmtId="37" fontId="76" fillId="0" borderId="12" xfId="68" applyNumberFormat="1" applyFont="1" applyBorder="1" applyAlignment="1"/>
    <xf numFmtId="37" fontId="3" fillId="0" borderId="0" xfId="46" applyNumberFormat="1" applyFont="1" applyBorder="1" applyAlignment="1"/>
    <xf numFmtId="37" fontId="71" fillId="0" borderId="12" xfId="46" applyNumberFormat="1" applyFont="1" applyBorder="1" applyAlignment="1">
      <alignment vertical="center"/>
    </xf>
    <xf numFmtId="37" fontId="71" fillId="0" borderId="0" xfId="46" applyNumberFormat="1" applyFont="1" applyBorder="1" applyAlignment="1">
      <alignment vertical="center"/>
    </xf>
    <xf numFmtId="37" fontId="71" fillId="0" borderId="3" xfId="46" applyNumberFormat="1" applyFont="1" applyBorder="1" applyAlignment="1">
      <alignment vertical="center"/>
    </xf>
    <xf numFmtId="37" fontId="71" fillId="0" borderId="3" xfId="68" applyNumberFormat="1" applyFont="1" applyFill="1" applyBorder="1" applyAlignment="1">
      <alignment vertical="center"/>
    </xf>
    <xf numFmtId="37" fontId="71" fillId="0" borderId="0" xfId="68" applyNumberFormat="1" applyFont="1" applyFill="1" applyBorder="1" applyAlignment="1">
      <alignment vertical="center"/>
    </xf>
    <xf numFmtId="37" fontId="3" fillId="0" borderId="27" xfId="68" applyNumberFormat="1" applyFont="1" applyFill="1" applyBorder="1"/>
    <xf numFmtId="37" fontId="3" fillId="0" borderId="3" xfId="68" applyNumberFormat="1" applyFont="1" applyFill="1" applyBorder="1"/>
    <xf numFmtId="37" fontId="2" fillId="0" borderId="0" xfId="68" applyNumberFormat="1" applyFont="1" applyFill="1" applyBorder="1"/>
    <xf numFmtId="37" fontId="68" fillId="0" borderId="12" xfId="68" applyNumberFormat="1" applyFont="1" applyBorder="1" applyAlignment="1"/>
    <xf numFmtId="37" fontId="2" fillId="0" borderId="0" xfId="46" applyNumberFormat="1" applyFont="1" applyBorder="1" applyAlignment="1"/>
    <xf numFmtId="37" fontId="70" fillId="0" borderId="12" xfId="46" applyNumberFormat="1" applyFont="1" applyBorder="1" applyAlignment="1">
      <alignment vertical="center"/>
    </xf>
    <xf numFmtId="37" fontId="70" fillId="0" borderId="0" xfId="46" applyNumberFormat="1" applyFont="1" applyBorder="1" applyAlignment="1">
      <alignment vertical="center"/>
    </xf>
    <xf numFmtId="37" fontId="70" fillId="0" borderId="3" xfId="46" applyNumberFormat="1" applyFont="1" applyBorder="1" applyAlignment="1">
      <alignment vertical="center"/>
    </xf>
    <xf numFmtId="37" fontId="70" fillId="0" borderId="0" xfId="68" applyNumberFormat="1" applyFont="1" applyFill="1" applyBorder="1" applyAlignment="1">
      <alignment vertical="center"/>
    </xf>
    <xf numFmtId="37" fontId="70" fillId="0" borderId="3" xfId="68" applyNumberFormat="1" applyFont="1" applyFill="1" applyBorder="1" applyAlignment="1">
      <alignment vertical="center"/>
    </xf>
    <xf numFmtId="37" fontId="2" fillId="0" borderId="27" xfId="68" applyNumberFormat="1" applyFont="1" applyFill="1" applyBorder="1"/>
    <xf numFmtId="37" fontId="2" fillId="0" borderId="3" xfId="68" applyNumberFormat="1" applyFont="1" applyFill="1" applyBorder="1"/>
    <xf numFmtId="37" fontId="3" fillId="0" borderId="12" xfId="68" applyNumberFormat="1" applyFont="1" applyBorder="1" applyAlignment="1"/>
    <xf numFmtId="37" fontId="3" fillId="0" borderId="12" xfId="46" applyNumberFormat="1" applyFont="1" applyBorder="1" applyAlignment="1">
      <alignment vertical="center"/>
    </xf>
    <xf numFmtId="37" fontId="3" fillId="0" borderId="0" xfId="46" applyNumberFormat="1" applyFont="1" applyBorder="1" applyAlignment="1">
      <alignment vertical="center"/>
    </xf>
    <xf numFmtId="37" fontId="3" fillId="0" borderId="3" xfId="46" applyNumberFormat="1" applyFont="1" applyBorder="1" applyAlignment="1">
      <alignment vertical="center"/>
    </xf>
    <xf numFmtId="37" fontId="3" fillId="0" borderId="0" xfId="68" applyNumberFormat="1" applyFont="1" applyFill="1" applyBorder="1" applyAlignment="1">
      <alignment vertical="center"/>
    </xf>
    <xf numFmtId="37" fontId="3" fillId="0" borderId="3" xfId="68" applyNumberFormat="1" applyFont="1" applyFill="1" applyBorder="1" applyAlignment="1">
      <alignment vertical="center"/>
    </xf>
    <xf numFmtId="37" fontId="71" fillId="0" borderId="0" xfId="46" applyNumberFormat="1" applyFont="1" applyBorder="1" applyAlignment="1">
      <alignment horizontal="right" vertical="center"/>
    </xf>
    <xf numFmtId="37" fontId="71" fillId="0" borderId="3" xfId="46" applyNumberFormat="1" applyFont="1" applyBorder="1" applyAlignment="1">
      <alignment horizontal="right" vertical="center"/>
    </xf>
    <xf numFmtId="37" fontId="71" fillId="0" borderId="12" xfId="46" applyNumberFormat="1" applyFont="1" applyBorder="1" applyAlignment="1">
      <alignment horizontal="right" vertical="center"/>
    </xf>
    <xf numFmtId="37" fontId="70" fillId="0" borderId="0" xfId="46" applyNumberFormat="1" applyFont="1" applyBorder="1" applyAlignment="1">
      <alignment horizontal="right" vertical="center"/>
    </xf>
    <xf numFmtId="37" fontId="70" fillId="0" borderId="3" xfId="46" applyNumberFormat="1" applyFont="1" applyBorder="1" applyAlignment="1">
      <alignment horizontal="right" vertical="center"/>
    </xf>
    <xf numFmtId="37" fontId="70" fillId="0" borderId="12" xfId="46" applyNumberFormat="1" applyFont="1" applyBorder="1" applyAlignment="1">
      <alignment horizontal="right" vertical="center"/>
    </xf>
    <xf numFmtId="37" fontId="3" fillId="0" borderId="16" xfId="68" applyNumberFormat="1" applyFont="1" applyBorder="1" applyAlignment="1"/>
    <xf numFmtId="37" fontId="3" fillId="0" borderId="17" xfId="46" applyNumberFormat="1" applyFont="1" applyBorder="1" applyAlignment="1"/>
    <xf numFmtId="37" fontId="3" fillId="0" borderId="16" xfId="46" applyNumberFormat="1" applyFont="1" applyBorder="1" applyAlignment="1">
      <alignment vertical="center"/>
    </xf>
    <xf numFmtId="37" fontId="3" fillId="0" borderId="17" xfId="46" applyNumberFormat="1" applyFont="1" applyBorder="1" applyAlignment="1">
      <alignment horizontal="right" vertical="center"/>
    </xf>
    <xf numFmtId="37" fontId="3" fillId="0" borderId="18" xfId="46" applyNumberFormat="1" applyFont="1" applyBorder="1" applyAlignment="1">
      <alignment horizontal="right" vertical="center"/>
    </xf>
    <xf numFmtId="37" fontId="3" fillId="0" borderId="16" xfId="46" applyNumberFormat="1" applyFont="1" applyBorder="1" applyAlignment="1">
      <alignment horizontal="right" vertical="center"/>
    </xf>
    <xf numFmtId="37" fontId="3" fillId="0" borderId="18" xfId="46" applyNumberFormat="1" applyFont="1" applyBorder="1" applyAlignment="1">
      <alignment vertical="center"/>
    </xf>
    <xf numFmtId="37" fontId="3" fillId="0" borderId="17" xfId="46" applyNumberFormat="1" applyFont="1" applyBorder="1" applyAlignment="1">
      <alignment vertical="center"/>
    </xf>
    <xf numFmtId="37" fontId="3" fillId="0" borderId="17" xfId="68" applyNumberFormat="1" applyFont="1" applyFill="1" applyBorder="1" applyAlignment="1">
      <alignment vertical="center"/>
    </xf>
    <xf numFmtId="37" fontId="3" fillId="0" borderId="18" xfId="68" applyNumberFormat="1" applyFont="1" applyFill="1" applyBorder="1" applyAlignment="1">
      <alignment vertical="center"/>
    </xf>
    <xf numFmtId="37" fontId="3" fillId="0" borderId="17" xfId="68" applyNumberFormat="1" applyFont="1" applyFill="1" applyBorder="1"/>
    <xf numFmtId="37" fontId="3" fillId="0" borderId="18" xfId="68" applyNumberFormat="1" applyFont="1" applyFill="1" applyBorder="1"/>
    <xf numFmtId="37" fontId="68" fillId="0" borderId="0" xfId="68" applyNumberFormat="1" applyFont="1" applyBorder="1" applyAlignment="1"/>
    <xf numFmtId="37" fontId="2" fillId="0" borderId="13" xfId="68" applyNumberFormat="1" applyFont="1" applyFill="1" applyBorder="1"/>
    <xf numFmtId="37" fontId="2" fillId="0" borderId="15" xfId="68" applyNumberFormat="1" applyFont="1" applyFill="1" applyBorder="1"/>
    <xf numFmtId="174" fontId="71" fillId="0" borderId="12" xfId="46" applyNumberFormat="1" applyFont="1" applyBorder="1" applyAlignment="1">
      <alignment vertical="center"/>
    </xf>
    <xf numFmtId="174" fontId="71" fillId="0" borderId="0" xfId="46" applyNumberFormat="1" applyFont="1" applyBorder="1" applyAlignment="1">
      <alignment vertical="center"/>
    </xf>
    <xf numFmtId="174" fontId="71" fillId="0" borderId="3" xfId="46" applyNumberFormat="1" applyFont="1" applyBorder="1" applyAlignment="1">
      <alignment vertical="center"/>
    </xf>
    <xf numFmtId="174" fontId="71" fillId="0" borderId="0" xfId="68" applyNumberFormat="1" applyFont="1" applyFill="1" applyBorder="1" applyAlignment="1">
      <alignment vertical="center"/>
    </xf>
    <xf numFmtId="174" fontId="71" fillId="0" borderId="3" xfId="68" applyNumberFormat="1" applyFont="1" applyFill="1" applyBorder="1" applyAlignment="1">
      <alignment vertical="center"/>
    </xf>
    <xf numFmtId="174" fontId="76" fillId="0" borderId="12" xfId="68" applyNumberFormat="1" applyFont="1" applyBorder="1" applyAlignment="1"/>
    <xf numFmtId="174" fontId="3" fillId="0" borderId="0" xfId="46" applyNumberFormat="1" applyFont="1" applyBorder="1" applyAlignment="1"/>
    <xf numFmtId="174" fontId="3" fillId="0" borderId="27" xfId="68" applyNumberFormat="1" applyFont="1" applyFill="1" applyBorder="1"/>
    <xf numFmtId="174" fontId="3" fillId="0" borderId="0" xfId="68" applyNumberFormat="1" applyFont="1" applyFill="1" applyBorder="1"/>
    <xf numFmtId="174" fontId="3" fillId="0" borderId="3" xfId="68" applyNumberFormat="1" applyFont="1" applyFill="1" applyBorder="1"/>
    <xf numFmtId="174" fontId="76" fillId="0" borderId="16" xfId="68" applyNumberFormat="1" applyFont="1" applyBorder="1" applyAlignment="1"/>
    <xf numFmtId="174" fontId="3" fillId="0" borderId="17" xfId="46" applyNumberFormat="1" applyFont="1" applyBorder="1" applyAlignment="1"/>
    <xf numFmtId="174" fontId="71" fillId="0" borderId="16" xfId="46" applyNumberFormat="1" applyFont="1" applyBorder="1" applyAlignment="1">
      <alignment vertical="center"/>
    </xf>
    <xf numFmtId="174" fontId="71" fillId="0" borderId="17" xfId="46" applyNumberFormat="1" applyFont="1" applyBorder="1" applyAlignment="1">
      <alignment vertical="center"/>
    </xf>
    <xf numFmtId="174" fontId="71" fillId="0" borderId="18" xfId="46" applyNumberFormat="1" applyFont="1" applyBorder="1" applyAlignment="1">
      <alignment vertical="center"/>
    </xf>
    <xf numFmtId="174" fontId="71" fillId="0" borderId="17" xfId="68" applyNumberFormat="1" applyFont="1" applyFill="1" applyBorder="1" applyAlignment="1">
      <alignment vertical="center"/>
    </xf>
    <xf numFmtId="174" fontId="71" fillId="0" borderId="18" xfId="68" applyNumberFormat="1" applyFont="1" applyFill="1" applyBorder="1" applyAlignment="1">
      <alignment vertical="center"/>
    </xf>
    <xf numFmtId="174" fontId="3" fillId="0" borderId="18" xfId="68" applyNumberFormat="1" applyFont="1" applyFill="1" applyBorder="1"/>
    <xf numFmtId="0" fontId="68" fillId="0" borderId="0" xfId="68" applyFont="1" applyBorder="1" applyAlignment="1"/>
    <xf numFmtId="191" fontId="2" fillId="0" borderId="0" xfId="46" applyNumberFormat="1" applyFont="1" applyFill="1" applyBorder="1" applyAlignment="1"/>
    <xf numFmtId="174" fontId="70" fillId="0" borderId="12" xfId="46" applyNumberFormat="1" applyFont="1" applyFill="1" applyBorder="1" applyAlignment="1">
      <alignment vertical="center"/>
    </xf>
    <xf numFmtId="174" fontId="70" fillId="0" borderId="3" xfId="46" applyNumberFormat="1" applyFont="1" applyFill="1" applyBorder="1" applyAlignment="1">
      <alignment vertical="center"/>
    </xf>
    <xf numFmtId="0" fontId="3" fillId="29" borderId="14" xfId="0" applyFont="1" applyFill="1" applyBorder="1" applyAlignment="1">
      <alignment horizontal="left" vertical="center"/>
    </xf>
    <xf numFmtId="0" fontId="26" fillId="0" borderId="0" xfId="0" applyFont="1" applyFill="1" applyBorder="1" applyAlignment="1">
      <alignment vertical="center"/>
    </xf>
    <xf numFmtId="0" fontId="26" fillId="0" borderId="3" xfId="0" applyFont="1" applyFill="1" applyBorder="1" applyAlignment="1">
      <alignment vertical="center"/>
    </xf>
    <xf numFmtId="0" fontId="26" fillId="0" borderId="12" xfId="0" applyFont="1" applyFill="1" applyBorder="1" applyAlignment="1">
      <alignment vertical="center"/>
    </xf>
    <xf numFmtId="0" fontId="2" fillId="0" borderId="3" xfId="0" applyFont="1" applyFill="1" applyBorder="1"/>
    <xf numFmtId="166" fontId="3" fillId="17" borderId="3" xfId="0" applyNumberFormat="1" applyFont="1" applyFill="1" applyBorder="1" applyAlignment="1">
      <alignment vertical="center"/>
    </xf>
    <xf numFmtId="165" fontId="3" fillId="17" borderId="0" xfId="0" applyNumberFormat="1" applyFont="1" applyFill="1" applyBorder="1" applyAlignment="1">
      <alignment horizontal="right" vertical="center"/>
    </xf>
    <xf numFmtId="200" fontId="3" fillId="17" borderId="0" xfId="0" applyNumberFormat="1" applyFont="1" applyFill="1" applyBorder="1" applyAlignment="1">
      <alignment horizontal="right" vertical="center"/>
    </xf>
    <xf numFmtId="0" fontId="3" fillId="0" borderId="14" xfId="68" applyFont="1" applyFill="1" applyBorder="1" applyAlignment="1"/>
    <xf numFmtId="174" fontId="3" fillId="0" borderId="19" xfId="68" applyNumberFormat="1" applyFont="1" applyFill="1" applyBorder="1" applyAlignment="1">
      <alignment vertical="center"/>
    </xf>
    <xf numFmtId="174" fontId="3" fillId="0" borderId="14" xfId="68" applyNumberFormat="1" applyFont="1" applyFill="1" applyBorder="1" applyAlignment="1">
      <alignment vertical="center"/>
    </xf>
    <xf numFmtId="174" fontId="3" fillId="0" borderId="20" xfId="66" applyNumberFormat="1" applyFont="1" applyBorder="1" applyAlignment="1">
      <alignment vertical="center"/>
    </xf>
    <xf numFmtId="174" fontId="3" fillId="0" borderId="14" xfId="66" applyNumberFormat="1" applyFont="1" applyBorder="1" applyAlignment="1">
      <alignment vertical="center"/>
    </xf>
    <xf numFmtId="174" fontId="3" fillId="0" borderId="14" xfId="66" applyNumberFormat="1" applyFont="1" applyFill="1" applyBorder="1" applyAlignment="1">
      <alignment vertical="center"/>
    </xf>
    <xf numFmtId="174" fontId="3" fillId="0" borderId="19" xfId="66" applyNumberFormat="1" applyFont="1" applyFill="1" applyBorder="1" applyAlignment="1">
      <alignment vertical="center"/>
    </xf>
    <xf numFmtId="174" fontId="3" fillId="0" borderId="20" xfId="68" applyNumberFormat="1" applyFont="1" applyFill="1" applyBorder="1" applyAlignment="1">
      <alignment vertical="center"/>
    </xf>
    <xf numFmtId="0" fontId="3" fillId="0" borderId="14" xfId="66" applyFont="1" applyFill="1" applyBorder="1" applyAlignment="1"/>
    <xf numFmtId="0" fontId="23" fillId="17" borderId="14" xfId="0" applyFont="1" applyFill="1" applyBorder="1" applyAlignment="1">
      <alignment vertical="center"/>
    </xf>
    <xf numFmtId="0" fontId="3" fillId="17" borderId="14" xfId="0" applyFont="1" applyFill="1" applyBorder="1" applyAlignment="1">
      <alignment vertical="center"/>
    </xf>
    <xf numFmtId="43" fontId="75" fillId="0" borderId="0" xfId="45" applyFont="1" applyFill="1" applyBorder="1"/>
    <xf numFmtId="43" fontId="75" fillId="0" borderId="17" xfId="45" applyFont="1" applyBorder="1" applyAlignment="1"/>
    <xf numFmtId="43" fontId="75" fillId="0" borderId="17" xfId="45" applyFont="1" applyFill="1" applyBorder="1" applyAlignment="1"/>
    <xf numFmtId="43" fontId="75" fillId="0" borderId="16" xfId="45" applyFont="1" applyFill="1" applyBorder="1" applyAlignment="1">
      <alignment vertical="center"/>
    </xf>
    <xf numFmtId="43" fontId="75" fillId="0" borderId="17" xfId="45" applyFont="1" applyFill="1" applyBorder="1" applyAlignment="1">
      <alignment vertical="center"/>
    </xf>
    <xf numFmtId="43" fontId="75" fillId="0" borderId="18" xfId="45" applyFont="1" applyBorder="1" applyAlignment="1">
      <alignment vertical="center"/>
    </xf>
    <xf numFmtId="43" fontId="75" fillId="0" borderId="17" xfId="45" applyFont="1" applyBorder="1" applyAlignment="1">
      <alignment vertical="center"/>
    </xf>
    <xf numFmtId="43" fontId="75" fillId="0" borderId="18" xfId="45" applyFont="1" applyFill="1" applyBorder="1" applyAlignment="1">
      <alignment vertical="center"/>
    </xf>
    <xf numFmtId="43" fontId="75" fillId="0" borderId="27" xfId="45" applyFont="1" applyFill="1" applyBorder="1"/>
    <xf numFmtId="43" fontId="75" fillId="0" borderId="17" xfId="45" applyFont="1" applyFill="1" applyBorder="1"/>
    <xf numFmtId="191" fontId="71" fillId="0" borderId="0" xfId="46" applyNumberFormat="1" applyFont="1" applyBorder="1" applyAlignment="1"/>
    <xf numFmtId="192" fontId="71" fillId="0" borderId="12" xfId="0" applyNumberFormat="1" applyFont="1" applyFill="1" applyBorder="1" applyAlignment="1">
      <alignment vertical="center"/>
    </xf>
    <xf numFmtId="192" fontId="71" fillId="0" borderId="3" xfId="0" applyNumberFormat="1" applyFont="1" applyFill="1" applyBorder="1" applyAlignment="1">
      <alignment vertical="center"/>
    </xf>
    <xf numFmtId="174" fontId="3" fillId="17" borderId="12" xfId="0" applyNumberFormat="1" applyFont="1" applyFill="1" applyBorder="1" applyAlignment="1">
      <alignment horizontal="right" vertical="center"/>
    </xf>
    <xf numFmtId="174" fontId="3" fillId="17" borderId="0" xfId="0" applyNumberFormat="1" applyFont="1" applyFill="1" applyBorder="1" applyAlignment="1">
      <alignment horizontal="right" vertical="center"/>
    </xf>
    <xf numFmtId="174" fontId="3" fillId="17" borderId="3" xfId="0" applyNumberFormat="1" applyFont="1" applyFill="1" applyBorder="1" applyAlignment="1">
      <alignment horizontal="right" vertical="center"/>
    </xf>
    <xf numFmtId="174" fontId="70" fillId="0" borderId="0" xfId="50" applyNumberFormat="1" applyFont="1" applyBorder="1" applyAlignment="1">
      <alignment vertical="center"/>
    </xf>
    <xf numFmtId="0" fontId="2" fillId="17" borderId="0" xfId="0" applyFont="1" applyFill="1" applyAlignment="1">
      <alignment horizontal="left" vertical="center"/>
    </xf>
    <xf numFmtId="0" fontId="26" fillId="17" borderId="0" xfId="0" applyFont="1" applyFill="1" applyBorder="1" applyAlignment="1">
      <alignment vertical="center"/>
    </xf>
    <xf numFmtId="0" fontId="3" fillId="0" borderId="17" xfId="0" applyFont="1" applyFill="1" applyBorder="1" applyAlignment="1">
      <alignment vertical="center"/>
    </xf>
    <xf numFmtId="192" fontId="71" fillId="0" borderId="17" xfId="0" applyNumberFormat="1" applyFont="1" applyFill="1" applyBorder="1" applyAlignment="1">
      <alignment vertical="center"/>
    </xf>
    <xf numFmtId="192" fontId="71" fillId="0" borderId="18" xfId="0" applyNumberFormat="1" applyFont="1" applyFill="1" applyBorder="1" applyAlignment="1">
      <alignment vertical="center"/>
    </xf>
    <xf numFmtId="192" fontId="3" fillId="0" borderId="17" xfId="0" applyNumberFormat="1" applyFont="1" applyFill="1" applyBorder="1" applyAlignment="1">
      <alignment vertical="center"/>
    </xf>
    <xf numFmtId="192" fontId="3" fillId="0" borderId="18" xfId="0" applyNumberFormat="1" applyFont="1" applyFill="1" applyBorder="1" applyAlignment="1">
      <alignment vertical="center"/>
    </xf>
    <xf numFmtId="174" fontId="2" fillId="17" borderId="18" xfId="0" applyNumberFormat="1" applyFont="1" applyFill="1" applyBorder="1" applyAlignment="1">
      <alignment horizontal="right" vertical="center"/>
    </xf>
    <xf numFmtId="0" fontId="23" fillId="17" borderId="28" xfId="0" applyFont="1" applyFill="1" applyBorder="1" applyAlignment="1">
      <alignment vertical="center"/>
    </xf>
    <xf numFmtId="174" fontId="3" fillId="25" borderId="20" xfId="0" applyNumberFormat="1" applyFont="1" applyFill="1" applyBorder="1" applyAlignment="1">
      <alignment vertical="center"/>
    </xf>
    <xf numFmtId="174" fontId="70" fillId="0" borderId="12" xfId="44" applyNumberFormat="1" applyFont="1" applyFill="1" applyBorder="1"/>
    <xf numFmtId="174" fontId="70" fillId="0" borderId="12" xfId="50" applyNumberFormat="1" applyFont="1" applyBorder="1" applyAlignment="1">
      <alignment vertical="center"/>
    </xf>
    <xf numFmtId="174" fontId="70" fillId="0" borderId="17" xfId="50" applyNumberFormat="1" applyFont="1" applyBorder="1" applyAlignment="1">
      <alignment vertical="center"/>
    </xf>
    <xf numFmtId="174" fontId="70" fillId="0" borderId="16" xfId="50" applyNumberFormat="1" applyFont="1" applyBorder="1" applyAlignment="1">
      <alignment vertical="center"/>
    </xf>
    <xf numFmtId="0" fontId="3" fillId="29" borderId="14" xfId="0" applyFont="1" applyFill="1" applyBorder="1" applyAlignment="1">
      <alignment vertical="center"/>
    </xf>
    <xf numFmtId="0" fontId="76" fillId="29" borderId="14" xfId="66" applyFont="1" applyFill="1" applyBorder="1" applyAlignment="1"/>
    <xf numFmtId="0" fontId="2" fillId="29" borderId="14" xfId="68" applyFont="1" applyFill="1" applyBorder="1" applyAlignment="1"/>
    <xf numFmtId="174" fontId="70" fillId="29" borderId="19" xfId="68" applyNumberFormat="1" applyFont="1" applyFill="1" applyBorder="1" applyAlignment="1">
      <alignment vertical="center"/>
    </xf>
    <xf numFmtId="174" fontId="70" fillId="29" borderId="14" xfId="68" applyNumberFormat="1" applyFont="1" applyFill="1" applyBorder="1" applyAlignment="1">
      <alignment vertical="center"/>
    </xf>
    <xf numFmtId="174" fontId="3" fillId="29" borderId="20" xfId="66" applyNumberFormat="1" applyFont="1" applyFill="1" applyBorder="1" applyAlignment="1">
      <alignment vertical="center"/>
    </xf>
    <xf numFmtId="174" fontId="3" fillId="29" borderId="14" xfId="66" applyNumberFormat="1" applyFont="1" applyFill="1" applyBorder="1" applyAlignment="1">
      <alignment vertical="center"/>
    </xf>
    <xf numFmtId="174" fontId="70" fillId="29" borderId="20" xfId="68" applyNumberFormat="1" applyFont="1" applyFill="1" applyBorder="1" applyAlignment="1">
      <alignment vertical="center"/>
    </xf>
    <xf numFmtId="0" fontId="3" fillId="29" borderId="14" xfId="66" applyFont="1" applyFill="1" applyBorder="1" applyAlignment="1"/>
    <xf numFmtId="0" fontId="3" fillId="29" borderId="14" xfId="68" applyFont="1" applyFill="1" applyBorder="1" applyAlignment="1"/>
    <xf numFmtId="174" fontId="3" fillId="29" borderId="19" xfId="68" applyNumberFormat="1" applyFont="1" applyFill="1" applyBorder="1" applyAlignment="1">
      <alignment vertical="center"/>
    </xf>
    <xf numFmtId="174" fontId="3" fillId="29" borderId="14" xfId="68" applyNumberFormat="1" applyFont="1" applyFill="1" applyBorder="1" applyAlignment="1">
      <alignment vertical="center"/>
    </xf>
    <xf numFmtId="174" fontId="3" fillId="29" borderId="19" xfId="66" applyNumberFormat="1" applyFont="1" applyFill="1" applyBorder="1" applyAlignment="1">
      <alignment vertical="center"/>
    </xf>
    <xf numFmtId="174" fontId="3" fillId="29" borderId="20" xfId="68" applyNumberFormat="1" applyFont="1" applyFill="1" applyBorder="1" applyAlignment="1">
      <alignment vertical="center"/>
    </xf>
    <xf numFmtId="0" fontId="3" fillId="29" borderId="17" xfId="0" applyFont="1" applyFill="1" applyBorder="1" applyAlignment="1">
      <alignment vertical="center"/>
    </xf>
    <xf numFmtId="0" fontId="3" fillId="29" borderId="17" xfId="66" applyFont="1" applyFill="1" applyBorder="1" applyAlignment="1"/>
    <xf numFmtId="0" fontId="3" fillId="29" borderId="17" xfId="68" applyFont="1" applyFill="1" applyBorder="1" applyAlignment="1"/>
    <xf numFmtId="174" fontId="3" fillId="29" borderId="16" xfId="68" applyNumberFormat="1" applyFont="1" applyFill="1" applyBorder="1" applyAlignment="1">
      <alignment vertical="center"/>
    </xf>
    <xf numFmtId="174" fontId="3" fillId="29" borderId="17" xfId="68" applyNumberFormat="1" applyFont="1" applyFill="1" applyBorder="1" applyAlignment="1">
      <alignment vertical="center"/>
    </xf>
    <xf numFmtId="174" fontId="3" fillId="29" borderId="18" xfId="66" applyNumberFormat="1" applyFont="1" applyFill="1" applyBorder="1" applyAlignment="1">
      <alignment vertical="center"/>
    </xf>
    <xf numFmtId="174" fontId="3" fillId="29" borderId="17" xfId="66" applyNumberFormat="1" applyFont="1" applyFill="1" applyBorder="1" applyAlignment="1">
      <alignment vertical="center"/>
    </xf>
    <xf numFmtId="174" fontId="3" fillId="29" borderId="16" xfId="66" applyNumberFormat="1" applyFont="1" applyFill="1" applyBorder="1" applyAlignment="1">
      <alignment vertical="center"/>
    </xf>
    <xf numFmtId="174" fontId="3" fillId="29" borderId="18" xfId="68" applyNumberFormat="1" applyFont="1" applyFill="1" applyBorder="1" applyAlignment="1">
      <alignment vertical="center"/>
    </xf>
    <xf numFmtId="174" fontId="3" fillId="0" borderId="3" xfId="0" applyNumberFormat="1" applyFont="1" applyFill="1" applyBorder="1" applyAlignment="1">
      <alignment horizontal="right" vertical="center"/>
    </xf>
    <xf numFmtId="174" fontId="3" fillId="35" borderId="3" xfId="0" applyNumberFormat="1" applyFont="1" applyFill="1" applyBorder="1" applyAlignment="1">
      <alignment horizontal="right" vertical="center"/>
    </xf>
    <xf numFmtId="174" fontId="71" fillId="0" borderId="3" xfId="0" applyNumberFormat="1" applyFont="1" applyFill="1" applyBorder="1" applyAlignment="1">
      <alignment horizontal="right" vertical="center"/>
    </xf>
    <xf numFmtId="174" fontId="71" fillId="0" borderId="0" xfId="0" applyNumberFormat="1" applyFont="1" applyFill="1" applyBorder="1" applyAlignment="1">
      <alignment horizontal="right" vertical="center"/>
    </xf>
    <xf numFmtId="0" fontId="3" fillId="0" borderId="14" xfId="66" applyFont="1" applyFill="1" applyBorder="1" applyAlignment="1">
      <alignment horizontal="left"/>
    </xf>
    <xf numFmtId="0" fontId="3" fillId="0" borderId="14" xfId="68" applyFont="1" applyBorder="1" applyAlignment="1"/>
    <xf numFmtId="174" fontId="3" fillId="0" borderId="19" xfId="68" applyNumberFormat="1" applyFont="1" applyBorder="1" applyAlignment="1">
      <alignment vertical="center"/>
    </xf>
    <xf numFmtId="174" fontId="3" fillId="0" borderId="14" xfId="68" applyNumberFormat="1" applyFont="1" applyBorder="1" applyAlignment="1">
      <alignment vertical="center"/>
    </xf>
    <xf numFmtId="174" fontId="3" fillId="0" borderId="20" xfId="68" applyNumberFormat="1" applyFont="1" applyBorder="1" applyAlignment="1">
      <alignment vertical="center"/>
    </xf>
    <xf numFmtId="174" fontId="3" fillId="0" borderId="19" xfId="66" applyNumberFormat="1" applyFont="1" applyBorder="1" applyAlignment="1">
      <alignment vertical="center"/>
    </xf>
    <xf numFmtId="0" fontId="23" fillId="29" borderId="14" xfId="0" applyFont="1" applyFill="1" applyBorder="1" applyAlignment="1">
      <alignment vertical="center"/>
    </xf>
    <xf numFmtId="174" fontId="71" fillId="29" borderId="14" xfId="0" applyNumberFormat="1" applyFont="1" applyFill="1" applyBorder="1" applyAlignment="1">
      <alignment horizontal="right" vertical="center"/>
    </xf>
    <xf numFmtId="174" fontId="71" fillId="29" borderId="14" xfId="66" applyNumberFormat="1" applyFont="1" applyFill="1" applyBorder="1" applyAlignment="1">
      <alignment vertical="center"/>
    </xf>
    <xf numFmtId="188" fontId="2" fillId="0" borderId="0" xfId="0" applyNumberFormat="1" applyFont="1" applyFill="1" applyBorder="1"/>
    <xf numFmtId="188" fontId="2" fillId="0" borderId="0" xfId="0" applyNumberFormat="1" applyFont="1" applyFill="1" applyBorder="1" applyAlignment="1">
      <alignment vertical="center"/>
    </xf>
    <xf numFmtId="0" fontId="2" fillId="26" borderId="0" xfId="0" applyFont="1" applyFill="1"/>
    <xf numFmtId="0" fontId="3" fillId="26" borderId="0" xfId="0" applyFont="1" applyFill="1" applyBorder="1" applyAlignment="1">
      <alignment vertical="center"/>
    </xf>
    <xf numFmtId="0" fontId="26" fillId="26" borderId="0" xfId="0" applyFont="1" applyFill="1" applyBorder="1" applyAlignment="1">
      <alignment vertical="center"/>
    </xf>
    <xf numFmtId="0" fontId="26" fillId="26" borderId="3" xfId="0" applyFont="1" applyFill="1" applyBorder="1" applyAlignment="1">
      <alignment vertical="center"/>
    </xf>
    <xf numFmtId="0" fontId="26" fillId="26" borderId="12" xfId="0" applyFont="1" applyFill="1" applyBorder="1" applyAlignment="1">
      <alignment vertical="center"/>
    </xf>
    <xf numFmtId="0" fontId="2" fillId="26" borderId="0" xfId="0" applyFont="1" applyFill="1" applyBorder="1"/>
    <xf numFmtId="0" fontId="2" fillId="26" borderId="3" xfId="0" applyFont="1" applyFill="1" applyBorder="1"/>
    <xf numFmtId="188" fontId="2" fillId="26" borderId="0" xfId="0" applyNumberFormat="1" applyFont="1" applyFill="1" applyBorder="1"/>
    <xf numFmtId="174" fontId="2" fillId="26" borderId="0" xfId="0" applyNumberFormat="1" applyFont="1" applyFill="1" applyBorder="1"/>
    <xf numFmtId="174" fontId="3" fillId="0" borderId="0" xfId="0" applyNumberFormat="1" applyFont="1" applyFill="1" applyBorder="1" applyAlignment="1">
      <alignment horizontal="right" vertical="center"/>
    </xf>
    <xf numFmtId="0" fontId="72" fillId="25" borderId="12" xfId="0" applyFont="1" applyFill="1" applyBorder="1" applyAlignment="1">
      <alignment vertical="center"/>
    </xf>
    <xf numFmtId="0" fontId="81" fillId="25" borderId="0" xfId="0" applyFont="1" applyFill="1" applyBorder="1" applyAlignment="1">
      <alignment vertical="center"/>
    </xf>
    <xf numFmtId="0" fontId="81" fillId="25" borderId="3" xfId="0" applyFont="1" applyFill="1" applyBorder="1" applyAlignment="1">
      <alignment vertical="center"/>
    </xf>
    <xf numFmtId="0" fontId="81" fillId="25" borderId="12" xfId="0" applyFont="1" applyFill="1" applyBorder="1" applyAlignment="1">
      <alignment vertical="center"/>
    </xf>
    <xf numFmtId="0" fontId="73" fillId="25" borderId="0" xfId="0" applyFont="1" applyFill="1" applyBorder="1"/>
    <xf numFmtId="0" fontId="73" fillId="25" borderId="3" xfId="0" applyFont="1" applyFill="1" applyBorder="1"/>
    <xf numFmtId="0" fontId="23" fillId="17" borderId="20" xfId="0" applyFont="1" applyFill="1" applyBorder="1" applyAlignment="1">
      <alignment vertical="center"/>
    </xf>
    <xf numFmtId="174" fontId="23" fillId="17" borderId="19" xfId="0" applyNumberFormat="1" applyFont="1" applyFill="1" applyBorder="1" applyAlignment="1">
      <alignment vertical="center"/>
    </xf>
    <xf numFmtId="174" fontId="23" fillId="17" borderId="14" xfId="0" applyNumberFormat="1" applyFont="1" applyFill="1" applyBorder="1" applyAlignment="1">
      <alignment vertical="center"/>
    </xf>
    <xf numFmtId="174" fontId="23" fillId="17" borderId="20" xfId="0" applyNumberFormat="1" applyFont="1" applyFill="1" applyBorder="1" applyAlignment="1">
      <alignment vertical="center"/>
    </xf>
    <xf numFmtId="0" fontId="23" fillId="29" borderId="20" xfId="0" applyFont="1" applyFill="1" applyBorder="1" applyAlignment="1">
      <alignment vertical="center"/>
    </xf>
    <xf numFmtId="174" fontId="23" fillId="29" borderId="19" xfId="0" applyNumberFormat="1" applyFont="1" applyFill="1" applyBorder="1" applyAlignment="1">
      <alignment vertical="center"/>
    </xf>
    <xf numFmtId="174" fontId="23" fillId="29" borderId="14" xfId="0" applyNumberFormat="1" applyFont="1" applyFill="1" applyBorder="1" applyAlignment="1">
      <alignment vertical="center"/>
    </xf>
    <xf numFmtId="174" fontId="23" fillId="29" borderId="20" xfId="0" applyNumberFormat="1" applyFont="1" applyFill="1" applyBorder="1" applyAlignment="1">
      <alignment vertical="center"/>
    </xf>
    <xf numFmtId="174" fontId="3" fillId="29" borderId="19" xfId="0" applyNumberFormat="1" applyFont="1" applyFill="1" applyBorder="1" applyAlignment="1">
      <alignment vertical="center"/>
    </xf>
    <xf numFmtId="174" fontId="3" fillId="29" borderId="14" xfId="0" applyNumberFormat="1" applyFont="1" applyFill="1" applyBorder="1" applyAlignment="1">
      <alignment vertical="center"/>
    </xf>
    <xf numFmtId="174" fontId="3" fillId="29" borderId="20" xfId="0" applyNumberFormat="1" applyFont="1" applyFill="1" applyBorder="1" applyAlignment="1">
      <alignment vertical="center"/>
    </xf>
    <xf numFmtId="174" fontId="24" fillId="29" borderId="19" xfId="0" applyNumberFormat="1" applyFont="1" applyFill="1" applyBorder="1" applyAlignment="1">
      <alignment vertical="center"/>
    </xf>
    <xf numFmtId="174" fontId="24" fillId="29" borderId="14" xfId="0" applyNumberFormat="1" applyFont="1" applyFill="1" applyBorder="1" applyAlignment="1">
      <alignment vertical="center"/>
    </xf>
    <xf numFmtId="174" fontId="24" fillId="29" borderId="20" xfId="0" applyNumberFormat="1" applyFont="1" applyFill="1" applyBorder="1" applyAlignment="1">
      <alignment vertical="center"/>
    </xf>
    <xf numFmtId="174" fontId="73" fillId="25" borderId="0" xfId="0" applyNumberFormat="1" applyFont="1" applyFill="1" applyBorder="1"/>
    <xf numFmtId="0" fontId="3" fillId="0" borderId="21" xfId="0" applyFont="1" applyFill="1" applyBorder="1" applyAlignment="1"/>
    <xf numFmtId="174" fontId="3" fillId="17" borderId="21" xfId="0" applyNumberFormat="1" applyFont="1" applyFill="1" applyBorder="1" applyAlignment="1">
      <alignment vertical="center"/>
    </xf>
    <xf numFmtId="174" fontId="3" fillId="17" borderId="15" xfId="0" applyNumberFormat="1" applyFont="1" applyFill="1" applyBorder="1" applyAlignment="1">
      <alignment vertical="center"/>
    </xf>
    <xf numFmtId="0" fontId="2" fillId="0" borderId="0" xfId="0" applyFont="1" applyBorder="1"/>
    <xf numFmtId="176" fontId="2" fillId="0" borderId="0" xfId="76" applyNumberFormat="1" applyFont="1" applyBorder="1"/>
    <xf numFmtId="0" fontId="1" fillId="0" borderId="0" xfId="0" applyFont="1" applyBorder="1"/>
    <xf numFmtId="0" fontId="0" fillId="0" borderId="17" xfId="0" applyBorder="1"/>
    <xf numFmtId="0" fontId="1" fillId="0" borderId="17" xfId="0" applyFont="1" applyBorder="1"/>
    <xf numFmtId="0" fontId="2" fillId="32" borderId="0" xfId="66" applyFont="1" applyFill="1" applyAlignment="1">
      <alignment horizontal="center" vertical="center"/>
    </xf>
    <xf numFmtId="0" fontId="68" fillId="0" borderId="0" xfId="66"/>
    <xf numFmtId="0" fontId="2" fillId="32" borderId="0" xfId="66" applyFont="1" applyFill="1" applyAlignment="1">
      <alignment vertical="center"/>
    </xf>
    <xf numFmtId="0" fontId="3" fillId="0" borderId="15" xfId="66" applyFont="1" applyBorder="1" applyAlignment="1">
      <alignment vertical="center"/>
    </xf>
    <xf numFmtId="49" fontId="20" fillId="21" borderId="14" xfId="66" applyNumberFormat="1" applyFont="1" applyFill="1" applyBorder="1" applyAlignment="1">
      <alignment horizontal="centerContinuous" vertical="center"/>
    </xf>
    <xf numFmtId="0" fontId="3" fillId="0" borderId="18" xfId="66" applyFont="1" applyBorder="1" applyAlignment="1">
      <alignment vertical="center"/>
    </xf>
    <xf numFmtId="166" fontId="20" fillId="21" borderId="13" xfId="66" applyNumberFormat="1" applyFont="1" applyFill="1" applyBorder="1" applyAlignment="1">
      <alignment horizontal="right" vertical="center"/>
    </xf>
    <xf numFmtId="166" fontId="20" fillId="21" borderId="3" xfId="66" applyNumberFormat="1" applyFont="1" applyFill="1" applyBorder="1" applyAlignment="1">
      <alignment horizontal="right" vertical="center"/>
    </xf>
    <xf numFmtId="0" fontId="3" fillId="17" borderId="14" xfId="66" applyFont="1" applyFill="1" applyBorder="1" applyAlignment="1">
      <alignment horizontal="center" vertical="center"/>
    </xf>
    <xf numFmtId="0" fontId="2" fillId="0" borderId="0" xfId="66" applyFont="1" applyFill="1" applyBorder="1" applyAlignment="1">
      <alignment vertical="center"/>
    </xf>
    <xf numFmtId="0" fontId="2" fillId="32" borderId="0" xfId="66" applyFont="1" applyFill="1" applyBorder="1" applyAlignment="1">
      <alignment vertical="center"/>
    </xf>
    <xf numFmtId="0" fontId="20" fillId="19" borderId="21" xfId="66" applyFont="1" applyFill="1" applyBorder="1"/>
    <xf numFmtId="0" fontId="51" fillId="19" borderId="13" xfId="66" applyFont="1" applyFill="1" applyBorder="1" applyAlignment="1">
      <alignment vertical="center"/>
    </xf>
    <xf numFmtId="0" fontId="51" fillId="19" borderId="21" xfId="66" applyFont="1" applyFill="1" applyBorder="1" applyAlignment="1">
      <alignment vertical="center"/>
    </xf>
    <xf numFmtId="0" fontId="51" fillId="19" borderId="15" xfId="66" applyFont="1" applyFill="1" applyBorder="1" applyAlignment="1">
      <alignment vertical="center"/>
    </xf>
    <xf numFmtId="0" fontId="51" fillId="19" borderId="12" xfId="66" applyFont="1" applyFill="1" applyBorder="1" applyAlignment="1">
      <alignment vertical="center"/>
    </xf>
    <xf numFmtId="0" fontId="51" fillId="19" borderId="0" xfId="66" applyFont="1" applyFill="1" applyBorder="1" applyAlignment="1">
      <alignment vertical="center"/>
    </xf>
    <xf numFmtId="0" fontId="51" fillId="19" borderId="3" xfId="66" applyFont="1" applyFill="1" applyBorder="1" applyAlignment="1">
      <alignment vertical="center"/>
    </xf>
    <xf numFmtId="0" fontId="2" fillId="0" borderId="27" xfId="66" applyFont="1" applyBorder="1" applyAlignment="1">
      <alignment vertical="center"/>
    </xf>
    <xf numFmtId="174" fontId="74" fillId="0" borderId="0" xfId="66" applyNumberFormat="1" applyFont="1" applyBorder="1" applyAlignment="1">
      <alignment vertical="center"/>
    </xf>
    <xf numFmtId="174" fontId="74" fillId="0" borderId="3" xfId="66" applyNumberFormat="1" applyFont="1" applyBorder="1" applyAlignment="1">
      <alignment vertical="center"/>
    </xf>
    <xf numFmtId="174" fontId="3" fillId="0" borderId="27" xfId="66" applyNumberFormat="1" applyFont="1" applyBorder="1" applyAlignment="1">
      <alignment vertical="center"/>
    </xf>
    <xf numFmtId="174" fontId="3" fillId="0" borderId="0" xfId="45" applyNumberFormat="1" applyFont="1" applyFill="1" applyAlignment="1">
      <alignment vertical="center"/>
    </xf>
    <xf numFmtId="174" fontId="3" fillId="0" borderId="0" xfId="66" applyNumberFormat="1" applyFont="1" applyFill="1" applyAlignment="1">
      <alignment vertical="center"/>
    </xf>
    <xf numFmtId="176" fontId="2" fillId="0" borderId="12" xfId="77" applyNumberFormat="1" applyFont="1" applyFill="1" applyBorder="1" applyAlignment="1">
      <alignment vertical="center"/>
    </xf>
    <xf numFmtId="176" fontId="2" fillId="0" borderId="27" xfId="77" applyNumberFormat="1" applyFont="1" applyFill="1" applyBorder="1" applyAlignment="1">
      <alignment vertical="center"/>
    </xf>
    <xf numFmtId="176" fontId="2" fillId="0" borderId="0" xfId="77" applyNumberFormat="1" applyFont="1" applyFill="1" applyAlignment="1">
      <alignment vertical="center"/>
    </xf>
    <xf numFmtId="0" fontId="2" fillId="0" borderId="12" xfId="66" applyFont="1" applyFill="1" applyBorder="1" applyAlignment="1">
      <alignment vertical="center"/>
    </xf>
    <xf numFmtId="0" fontId="2" fillId="0" borderId="3" xfId="66" applyFont="1" applyFill="1" applyBorder="1" applyAlignment="1">
      <alignment vertical="center"/>
    </xf>
    <xf numFmtId="0" fontId="2" fillId="0" borderId="27" xfId="66" applyFont="1" applyFill="1" applyBorder="1" applyAlignment="1">
      <alignment vertical="center"/>
    </xf>
    <xf numFmtId="191" fontId="3" fillId="0" borderId="0" xfId="45" applyNumberFormat="1" applyFont="1" applyFill="1" applyBorder="1" applyAlignment="1">
      <alignment vertical="center"/>
    </xf>
    <xf numFmtId="191" fontId="3" fillId="0" borderId="12" xfId="45" applyNumberFormat="1" applyFont="1" applyFill="1" applyBorder="1"/>
    <xf numFmtId="191" fontId="3" fillId="0" borderId="12" xfId="45" applyNumberFormat="1" applyFont="1" applyFill="1" applyBorder="1" applyAlignment="1">
      <alignment vertical="center"/>
    </xf>
    <xf numFmtId="191" fontId="3" fillId="0" borderId="3" xfId="45" applyNumberFormat="1" applyFont="1" applyFill="1" applyBorder="1" applyAlignment="1">
      <alignment vertical="center"/>
    </xf>
    <xf numFmtId="191" fontId="3" fillId="0" borderId="27" xfId="45" applyNumberFormat="1" applyFont="1" applyFill="1" applyBorder="1" applyAlignment="1">
      <alignment vertical="center"/>
    </xf>
    <xf numFmtId="191" fontId="3" fillId="0" borderId="0" xfId="45" applyNumberFormat="1" applyFont="1" applyFill="1" applyAlignment="1">
      <alignment vertical="center"/>
    </xf>
    <xf numFmtId="176" fontId="2" fillId="0" borderId="0" xfId="66" applyNumberFormat="1" applyFont="1" applyFill="1" applyBorder="1" applyAlignment="1">
      <alignment vertical="center"/>
    </xf>
    <xf numFmtId="176" fontId="2" fillId="0" borderId="12" xfId="66" applyNumberFormat="1" applyFont="1" applyFill="1" applyBorder="1" applyAlignment="1">
      <alignment vertical="center"/>
    </xf>
    <xf numFmtId="37" fontId="3" fillId="0" borderId="0" xfId="66" applyNumberFormat="1" applyFont="1" applyFill="1" applyAlignment="1">
      <alignment vertical="center"/>
    </xf>
    <xf numFmtId="37" fontId="2" fillId="32" borderId="0" xfId="66" applyNumberFormat="1" applyFont="1" applyFill="1" applyAlignment="1">
      <alignment vertical="center"/>
    </xf>
    <xf numFmtId="37" fontId="3" fillId="0" borderId="12" xfId="66" applyNumberFormat="1" applyFont="1" applyBorder="1" applyAlignment="1">
      <alignment vertical="center"/>
    </xf>
    <xf numFmtId="37" fontId="3" fillId="0" borderId="0" xfId="66" applyNumberFormat="1" applyFont="1" applyAlignment="1">
      <alignment vertical="center"/>
    </xf>
    <xf numFmtId="37" fontId="3" fillId="0" borderId="0" xfId="66" applyNumberFormat="1" applyFont="1" applyBorder="1" applyAlignment="1">
      <alignment vertical="center"/>
    </xf>
    <xf numFmtId="37" fontId="74" fillId="0" borderId="0" xfId="66" applyNumberFormat="1" applyFont="1" applyBorder="1" applyAlignment="1">
      <alignment vertical="center"/>
    </xf>
    <xf numFmtId="37" fontId="74" fillId="0" borderId="3" xfId="66" applyNumberFormat="1" applyFont="1" applyBorder="1" applyAlignment="1">
      <alignment vertical="center"/>
    </xf>
    <xf numFmtId="37" fontId="3" fillId="0" borderId="27" xfId="66" applyNumberFormat="1" applyFont="1" applyBorder="1" applyAlignment="1">
      <alignment vertical="center"/>
    </xf>
    <xf numFmtId="37" fontId="3" fillId="0" borderId="3" xfId="66" applyNumberFormat="1" applyFont="1" applyBorder="1" applyAlignment="1">
      <alignment vertical="center"/>
    </xf>
    <xf numFmtId="37" fontId="3" fillId="0" borderId="0" xfId="45" applyNumberFormat="1" applyFont="1" applyFill="1" applyAlignment="1">
      <alignment vertical="center"/>
    </xf>
    <xf numFmtId="176" fontId="2" fillId="32" borderId="0" xfId="77" applyNumberFormat="1" applyFont="1" applyFill="1" applyAlignment="1">
      <alignment vertical="center"/>
    </xf>
    <xf numFmtId="176" fontId="2" fillId="0" borderId="12" xfId="66" applyNumberFormat="1" applyFont="1" applyBorder="1" applyAlignment="1">
      <alignment horizontal="left" vertical="center" indent="1"/>
    </xf>
    <xf numFmtId="176" fontId="2" fillId="0" borderId="0" xfId="77" applyNumberFormat="1" applyFont="1" applyAlignment="1">
      <alignment vertical="center"/>
    </xf>
    <xf numFmtId="176" fontId="2" fillId="0" borderId="27" xfId="77" applyNumberFormat="1" applyFont="1" applyBorder="1" applyAlignment="1">
      <alignment vertical="center"/>
    </xf>
    <xf numFmtId="176" fontId="2" fillId="0" borderId="12" xfId="66" applyNumberFormat="1" applyFont="1" applyBorder="1" applyAlignment="1">
      <alignment horizontal="left" vertical="center" indent="2"/>
    </xf>
    <xf numFmtId="174" fontId="2" fillId="0" borderId="0" xfId="66" applyNumberFormat="1" applyFont="1" applyFill="1" applyAlignment="1">
      <alignment vertical="center"/>
    </xf>
    <xf numFmtId="174" fontId="2" fillId="32" borderId="0" xfId="66" applyNumberFormat="1" applyFont="1" applyFill="1" applyAlignment="1">
      <alignment vertical="center"/>
    </xf>
    <xf numFmtId="174" fontId="2" fillId="0" borderId="27" xfId="66" applyNumberFormat="1" applyFont="1" applyBorder="1" applyAlignment="1">
      <alignment vertical="center"/>
    </xf>
    <xf numFmtId="0" fontId="2" fillId="0" borderId="12" xfId="66" applyFont="1" applyBorder="1" applyAlignment="1">
      <alignment vertical="center"/>
    </xf>
    <xf numFmtId="174" fontId="3" fillId="32" borderId="0" xfId="66" applyNumberFormat="1" applyFont="1" applyFill="1" applyAlignment="1">
      <alignment vertical="center"/>
    </xf>
    <xf numFmtId="0" fontId="3" fillId="0" borderId="12" xfId="66" applyFont="1" applyBorder="1" applyAlignment="1">
      <alignment vertical="center"/>
    </xf>
    <xf numFmtId="0" fontId="3" fillId="0" borderId="0" xfId="66" applyFont="1" applyAlignment="1">
      <alignment vertical="center"/>
    </xf>
    <xf numFmtId="176" fontId="2" fillId="0" borderId="0" xfId="66" applyNumberFormat="1" applyFont="1" applyBorder="1" applyAlignment="1">
      <alignment vertical="center"/>
    </xf>
    <xf numFmtId="176" fontId="2" fillId="0" borderId="3" xfId="66" applyNumberFormat="1" applyFont="1" applyFill="1" applyBorder="1" applyAlignment="1">
      <alignment vertical="center"/>
    </xf>
    <xf numFmtId="176" fontId="2" fillId="0" borderId="27" xfId="66" applyNumberFormat="1" applyFont="1" applyBorder="1" applyAlignment="1">
      <alignment vertical="center"/>
    </xf>
    <xf numFmtId="176" fontId="2" fillId="0" borderId="0" xfId="45" applyNumberFormat="1" applyFont="1" applyFill="1" applyAlignment="1">
      <alignment vertical="center"/>
    </xf>
    <xf numFmtId="176" fontId="2" fillId="0" borderId="0" xfId="66" applyNumberFormat="1" applyFont="1" applyFill="1" applyAlignment="1">
      <alignment vertical="center"/>
    </xf>
    <xf numFmtId="37" fontId="68" fillId="0" borderId="0" xfId="66" applyNumberFormat="1"/>
    <xf numFmtId="176" fontId="2" fillId="0" borderId="12" xfId="66" applyNumberFormat="1" applyFont="1" applyFill="1" applyBorder="1" applyAlignment="1">
      <alignment horizontal="left" vertical="center" indent="1"/>
    </xf>
    <xf numFmtId="176" fontId="2" fillId="0" borderId="27" xfId="66" applyNumberFormat="1" applyFont="1" applyFill="1" applyBorder="1" applyAlignment="1">
      <alignment vertical="center"/>
    </xf>
    <xf numFmtId="176" fontId="2" fillId="0" borderId="16" xfId="66" applyNumberFormat="1" applyFont="1" applyFill="1" applyBorder="1" applyAlignment="1">
      <alignment horizontal="left" vertical="center" indent="1"/>
    </xf>
    <xf numFmtId="176" fontId="2" fillId="0" borderId="17" xfId="66" applyNumberFormat="1" applyFont="1" applyFill="1" applyBorder="1" applyAlignment="1">
      <alignment vertical="center"/>
    </xf>
    <xf numFmtId="176" fontId="2" fillId="0" borderId="16" xfId="66" applyNumberFormat="1" applyFont="1" applyFill="1" applyBorder="1" applyAlignment="1">
      <alignment vertical="center"/>
    </xf>
    <xf numFmtId="176" fontId="2" fillId="0" borderId="18" xfId="66" applyNumberFormat="1" applyFont="1" applyFill="1" applyBorder="1" applyAlignment="1">
      <alignment vertical="center"/>
    </xf>
    <xf numFmtId="176" fontId="70" fillId="0" borderId="17" xfId="66" applyNumberFormat="1" applyFont="1" applyFill="1" applyBorder="1" applyAlignment="1">
      <alignment vertical="center"/>
    </xf>
    <xf numFmtId="176" fontId="2" fillId="0" borderId="29" xfId="66" applyNumberFormat="1" applyFont="1" applyFill="1" applyBorder="1" applyAlignment="1">
      <alignment vertical="center"/>
    </xf>
    <xf numFmtId="176" fontId="70" fillId="0" borderId="18" xfId="66" applyNumberFormat="1" applyFont="1" applyFill="1" applyBorder="1" applyAlignment="1">
      <alignment vertical="center"/>
    </xf>
    <xf numFmtId="191" fontId="68" fillId="0" borderId="0" xfId="45" applyNumberFormat="1" applyFont="1"/>
    <xf numFmtId="9" fontId="68" fillId="0" borderId="0" xfId="66" applyNumberFormat="1"/>
    <xf numFmtId="174" fontId="3" fillId="28" borderId="12" xfId="66" applyNumberFormat="1" applyFont="1" applyFill="1" applyBorder="1" applyAlignment="1">
      <alignment vertical="center"/>
    </xf>
    <xf numFmtId="174" fontId="3" fillId="0" borderId="27" xfId="66" applyNumberFormat="1" applyFont="1" applyFill="1" applyBorder="1" applyAlignment="1">
      <alignment vertical="center"/>
    </xf>
    <xf numFmtId="176" fontId="2" fillId="0" borderId="3" xfId="66" applyNumberFormat="1" applyFont="1" applyBorder="1" applyAlignment="1">
      <alignment vertical="center"/>
    </xf>
    <xf numFmtId="176" fontId="2" fillId="0" borderId="0" xfId="66" applyNumberFormat="1" applyFont="1" applyFill="1" applyBorder="1" applyAlignment="1">
      <alignment horizontal="right" vertical="center"/>
    </xf>
    <xf numFmtId="176" fontId="2" fillId="0" borderId="3" xfId="66" applyNumberFormat="1" applyFont="1" applyFill="1" applyBorder="1" applyAlignment="1">
      <alignment horizontal="right" vertical="center"/>
    </xf>
    <xf numFmtId="189" fontId="3" fillId="0" borderId="0" xfId="66" applyNumberFormat="1" applyFont="1" applyFill="1" applyAlignment="1">
      <alignment vertical="center"/>
    </xf>
    <xf numFmtId="189" fontId="2" fillId="32" borderId="0" xfId="66" applyNumberFormat="1" applyFont="1" applyFill="1" applyAlignment="1">
      <alignment vertical="center"/>
    </xf>
    <xf numFmtId="189" fontId="2" fillId="0" borderId="12" xfId="66" applyNumberFormat="1" applyFont="1" applyBorder="1" applyAlignment="1">
      <alignment horizontal="left" vertical="center" indent="3"/>
    </xf>
    <xf numFmtId="189" fontId="2" fillId="0" borderId="0" xfId="66" applyNumberFormat="1" applyFont="1" applyBorder="1" applyAlignment="1">
      <alignment vertical="center"/>
    </xf>
    <xf numFmtId="189" fontId="2" fillId="0" borderId="3" xfId="66" applyNumberFormat="1" applyFont="1" applyBorder="1" applyAlignment="1">
      <alignment vertical="center"/>
    </xf>
    <xf numFmtId="189" fontId="2" fillId="0" borderId="0" xfId="66" applyNumberFormat="1" applyFont="1" applyFill="1" applyBorder="1" applyAlignment="1">
      <alignment vertical="center"/>
    </xf>
    <xf numFmtId="189" fontId="2" fillId="0" borderId="12" xfId="66" applyNumberFormat="1" applyFont="1" applyFill="1" applyBorder="1" applyAlignment="1">
      <alignment vertical="center"/>
    </xf>
    <xf numFmtId="189" fontId="2" fillId="0" borderId="3" xfId="66" applyNumberFormat="1" applyFont="1" applyFill="1" applyBorder="1" applyAlignment="1">
      <alignment vertical="center"/>
    </xf>
    <xf numFmtId="189" fontId="2" fillId="0" borderId="27" xfId="66" applyNumberFormat="1" applyFont="1" applyBorder="1" applyAlignment="1">
      <alignment vertical="center"/>
    </xf>
    <xf numFmtId="189" fontId="2" fillId="0" borderId="0" xfId="45" applyNumberFormat="1" applyFont="1" applyFill="1" applyAlignment="1">
      <alignment vertical="center"/>
    </xf>
    <xf numFmtId="189" fontId="2" fillId="0" borderId="0" xfId="66" applyNumberFormat="1" applyFont="1" applyFill="1" applyAlignment="1">
      <alignment vertical="center"/>
    </xf>
    <xf numFmtId="176" fontId="2" fillId="0" borderId="12" xfId="66" applyNumberFormat="1" applyFont="1" applyFill="1" applyBorder="1" applyAlignment="1">
      <alignment horizontal="left" vertical="center" indent="3"/>
    </xf>
    <xf numFmtId="176" fontId="3" fillId="0" borderId="12" xfId="66" applyNumberFormat="1" applyFont="1" applyBorder="1" applyAlignment="1">
      <alignment horizontal="left" vertical="center" indent="2"/>
    </xf>
    <xf numFmtId="176" fontId="3" fillId="0" borderId="0" xfId="66" applyNumberFormat="1" applyFont="1" applyBorder="1" applyAlignment="1">
      <alignment vertical="center"/>
    </xf>
    <xf numFmtId="176" fontId="3" fillId="0" borderId="3" xfId="66" applyNumberFormat="1" applyFont="1" applyBorder="1" applyAlignment="1">
      <alignment vertical="center"/>
    </xf>
    <xf numFmtId="176" fontId="3" fillId="0" borderId="0" xfId="66" applyNumberFormat="1" applyFont="1" applyFill="1" applyBorder="1" applyAlignment="1">
      <alignment vertical="center"/>
    </xf>
    <xf numFmtId="176" fontId="3" fillId="0" borderId="12" xfId="66" applyNumberFormat="1" applyFont="1" applyFill="1" applyBorder="1" applyAlignment="1">
      <alignment vertical="center"/>
    </xf>
    <xf numFmtId="189" fontId="3" fillId="0" borderId="0" xfId="66" applyNumberFormat="1" applyFont="1" applyFill="1" applyBorder="1" applyAlignment="1">
      <alignment vertical="center"/>
    </xf>
    <xf numFmtId="189" fontId="3" fillId="0" borderId="3" xfId="66" applyNumberFormat="1" applyFont="1" applyFill="1" applyBorder="1" applyAlignment="1">
      <alignment vertical="center"/>
    </xf>
    <xf numFmtId="189" fontId="3" fillId="0" borderId="12" xfId="66" applyNumberFormat="1" applyFont="1" applyFill="1" applyBorder="1" applyAlignment="1">
      <alignment vertical="center"/>
    </xf>
    <xf numFmtId="176" fontId="3" fillId="0" borderId="27" xfId="66" applyNumberFormat="1" applyFont="1" applyBorder="1" applyAlignment="1">
      <alignment vertical="center"/>
    </xf>
    <xf numFmtId="176" fontId="3" fillId="0" borderId="0" xfId="45" applyNumberFormat="1" applyFont="1" applyFill="1" applyAlignment="1">
      <alignment vertical="center"/>
    </xf>
    <xf numFmtId="176" fontId="3" fillId="0" borderId="0" xfId="66" applyNumberFormat="1" applyFont="1" applyFill="1" applyAlignment="1">
      <alignment vertical="center"/>
    </xf>
    <xf numFmtId="176" fontId="79" fillId="0" borderId="3" xfId="66" applyNumberFormat="1" applyFont="1" applyFill="1" applyBorder="1" applyAlignment="1">
      <alignment vertical="center"/>
    </xf>
    <xf numFmtId="176" fontId="79" fillId="0" borderId="12" xfId="66" applyNumberFormat="1" applyFont="1" applyFill="1" applyBorder="1" applyAlignment="1">
      <alignment vertical="center"/>
    </xf>
    <xf numFmtId="176" fontId="79" fillId="0" borderId="0" xfId="66" applyNumberFormat="1" applyFont="1" applyFill="1" applyBorder="1" applyAlignment="1">
      <alignment vertical="center"/>
    </xf>
    <xf numFmtId="176" fontId="3" fillId="32" borderId="0" xfId="66" applyNumberFormat="1" applyFont="1" applyFill="1" applyBorder="1" applyAlignment="1">
      <alignment vertical="center"/>
    </xf>
    <xf numFmtId="176" fontId="3" fillId="32" borderId="3" xfId="66" applyNumberFormat="1" applyFont="1" applyFill="1" applyBorder="1" applyAlignment="1">
      <alignment vertical="center"/>
    </xf>
    <xf numFmtId="176" fontId="2" fillId="0" borderId="12" xfId="66" applyNumberFormat="1" applyFont="1" applyBorder="1" applyAlignment="1">
      <alignment horizontal="left" vertical="center" indent="3"/>
    </xf>
    <xf numFmtId="176" fontId="70" fillId="0" borderId="27" xfId="66" applyNumberFormat="1" applyFont="1" applyFill="1" applyBorder="1" applyAlignment="1">
      <alignment vertical="center"/>
    </xf>
    <xf numFmtId="189" fontId="2" fillId="0" borderId="12" xfId="66" applyNumberFormat="1" applyFont="1" applyBorder="1" applyAlignment="1">
      <alignment horizontal="left" vertical="center" indent="4"/>
    </xf>
    <xf numFmtId="189" fontId="2" fillId="0" borderId="0" xfId="66" applyNumberFormat="1" applyFont="1" applyFill="1" applyBorder="1" applyAlignment="1">
      <alignment horizontal="right" vertical="center"/>
    </xf>
    <xf numFmtId="189" fontId="2" fillId="0" borderId="3" xfId="66" applyNumberFormat="1" applyFont="1" applyFill="1" applyBorder="1" applyAlignment="1">
      <alignment horizontal="right" vertical="center"/>
    </xf>
    <xf numFmtId="189" fontId="2" fillId="0" borderId="12" xfId="66" applyNumberFormat="1" applyFont="1" applyBorder="1" applyAlignment="1">
      <alignment horizontal="left" vertical="center" indent="1"/>
    </xf>
    <xf numFmtId="176" fontId="71" fillId="32" borderId="0" xfId="66" applyNumberFormat="1" applyFont="1" applyFill="1" applyBorder="1" applyAlignment="1">
      <alignment vertical="center"/>
    </xf>
    <xf numFmtId="176" fontId="3" fillId="0" borderId="3" xfId="66" applyNumberFormat="1" applyFont="1" applyFill="1" applyBorder="1" applyAlignment="1">
      <alignment vertical="center"/>
    </xf>
    <xf numFmtId="176" fontId="71" fillId="0" borderId="12" xfId="66" applyNumberFormat="1" applyFont="1" applyFill="1" applyBorder="1" applyAlignment="1">
      <alignment vertical="center"/>
    </xf>
    <xf numFmtId="176" fontId="71" fillId="0" borderId="0" xfId="66" applyNumberFormat="1" applyFont="1" applyFill="1" applyBorder="1" applyAlignment="1">
      <alignment vertical="center"/>
    </xf>
    <xf numFmtId="206" fontId="2" fillId="0" borderId="0" xfId="45" applyNumberFormat="1" applyFont="1" applyFill="1" applyBorder="1" applyAlignment="1">
      <alignment vertical="center"/>
    </xf>
    <xf numFmtId="206" fontId="2" fillId="0" borderId="3" xfId="45" applyNumberFormat="1" applyFont="1" applyFill="1" applyBorder="1" applyAlignment="1">
      <alignment vertical="center"/>
    </xf>
    <xf numFmtId="176" fontId="70" fillId="0" borderId="27" xfId="66" applyNumberFormat="1" applyFont="1" applyBorder="1" applyAlignment="1">
      <alignment vertical="center"/>
    </xf>
    <xf numFmtId="174" fontId="3" fillId="29" borderId="12" xfId="66" applyNumberFormat="1" applyFont="1" applyFill="1" applyBorder="1" applyAlignment="1">
      <alignment vertical="center"/>
    </xf>
    <xf numFmtId="37" fontId="3" fillId="0" borderId="0" xfId="66" applyNumberFormat="1" applyFont="1" applyFill="1" applyBorder="1" applyAlignment="1">
      <alignment vertical="center"/>
    </xf>
    <xf numFmtId="37" fontId="3" fillId="0" borderId="3" xfId="66" applyNumberFormat="1" applyFont="1" applyFill="1" applyBorder="1" applyAlignment="1">
      <alignment vertical="center"/>
    </xf>
    <xf numFmtId="2" fontId="2" fillId="0" borderId="0" xfId="66" applyNumberFormat="1" applyFont="1" applyFill="1" applyBorder="1" applyAlignment="1">
      <alignment vertical="center"/>
    </xf>
    <xf numFmtId="174" fontId="3" fillId="29" borderId="0" xfId="66" applyNumberFormat="1" applyFont="1" applyFill="1" applyAlignment="1">
      <alignment vertical="center"/>
    </xf>
    <xf numFmtId="174" fontId="3" fillId="29" borderId="3" xfId="66" applyNumberFormat="1" applyFont="1" applyFill="1" applyBorder="1" applyAlignment="1">
      <alignment vertical="center"/>
    </xf>
    <xf numFmtId="174" fontId="3" fillId="29" borderId="0" xfId="66" applyNumberFormat="1" applyFont="1" applyFill="1" applyBorder="1" applyAlignment="1">
      <alignment vertical="center"/>
    </xf>
    <xf numFmtId="174" fontId="74" fillId="29" borderId="0" xfId="66" applyNumberFormat="1" applyFont="1" applyFill="1" applyBorder="1" applyAlignment="1">
      <alignment vertical="center"/>
    </xf>
    <xf numFmtId="174" fontId="74" fillId="29" borderId="12" xfId="66" applyNumberFormat="1" applyFont="1" applyFill="1" applyBorder="1" applyAlignment="1">
      <alignment vertical="center"/>
    </xf>
    <xf numFmtId="174" fontId="74" fillId="29" borderId="3" xfId="66" applyNumberFormat="1" applyFont="1" applyFill="1" applyBorder="1" applyAlignment="1">
      <alignment vertical="center"/>
    </xf>
    <xf numFmtId="174" fontId="82" fillId="29" borderId="0" xfId="66" applyNumberFormat="1" applyFont="1" applyFill="1" applyBorder="1" applyAlignment="1">
      <alignment vertical="center"/>
    </xf>
    <xf numFmtId="174" fontId="82" fillId="29" borderId="3" xfId="66" applyNumberFormat="1" applyFont="1" applyFill="1" applyBorder="1" applyAlignment="1">
      <alignment vertical="center"/>
    </xf>
    <xf numFmtId="207" fontId="2" fillId="0" borderId="0" xfId="66" applyNumberFormat="1" applyFont="1" applyFill="1" applyBorder="1" applyAlignment="1">
      <alignment vertical="center"/>
    </xf>
    <xf numFmtId="174" fontId="3" fillId="36" borderId="0" xfId="66" applyNumberFormat="1" applyFont="1" applyFill="1" applyAlignment="1">
      <alignment vertical="center"/>
    </xf>
    <xf numFmtId="174" fontId="2" fillId="36" borderId="0" xfId="66" applyNumberFormat="1" applyFont="1" applyFill="1" applyAlignment="1">
      <alignment vertical="center"/>
    </xf>
    <xf numFmtId="176" fontId="2" fillId="36" borderId="12" xfId="66" applyNumberFormat="1" applyFont="1" applyFill="1" applyBorder="1" applyAlignment="1">
      <alignment horizontal="left" vertical="center" indent="3"/>
    </xf>
    <xf numFmtId="176" fontId="2" fillId="36" borderId="0" xfId="66" applyNumberFormat="1" applyFont="1" applyFill="1" applyBorder="1" applyAlignment="1">
      <alignment vertical="center"/>
    </xf>
    <xf numFmtId="176" fontId="2" fillId="36" borderId="3" xfId="66" applyNumberFormat="1" applyFont="1" applyFill="1" applyBorder="1" applyAlignment="1">
      <alignment vertical="center"/>
    </xf>
    <xf numFmtId="176" fontId="2" fillId="36" borderId="12" xfId="66" applyNumberFormat="1" applyFont="1" applyFill="1" applyBorder="1" applyAlignment="1">
      <alignment vertical="center"/>
    </xf>
    <xf numFmtId="176" fontId="79" fillId="36" borderId="0" xfId="66" applyNumberFormat="1" applyFont="1" applyFill="1" applyBorder="1" applyAlignment="1">
      <alignment vertical="center"/>
    </xf>
    <xf numFmtId="176" fontId="79" fillId="36" borderId="3" xfId="66" applyNumberFormat="1" applyFont="1" applyFill="1" applyBorder="1" applyAlignment="1">
      <alignment vertical="center"/>
    </xf>
    <xf numFmtId="176" fontId="70" fillId="36" borderId="0" xfId="66" applyNumberFormat="1" applyFont="1" applyFill="1" applyBorder="1" applyAlignment="1">
      <alignment vertical="center"/>
    </xf>
    <xf numFmtId="0" fontId="68" fillId="0" borderId="3" xfId="66" applyBorder="1"/>
    <xf numFmtId="0" fontId="68" fillId="0" borderId="12" xfId="66" applyBorder="1"/>
    <xf numFmtId="0" fontId="68" fillId="0" borderId="0" xfId="66" applyBorder="1"/>
    <xf numFmtId="0" fontId="68" fillId="0" borderId="27" xfId="66" applyBorder="1"/>
    <xf numFmtId="174" fontId="2" fillId="0" borderId="3" xfId="66" applyNumberFormat="1" applyFont="1" applyFill="1" applyBorder="1" applyAlignment="1">
      <alignment vertical="center"/>
    </xf>
    <xf numFmtId="174" fontId="75" fillId="0" borderId="0" xfId="66" applyNumberFormat="1" applyFont="1" applyFill="1" applyAlignment="1">
      <alignment vertical="center"/>
    </xf>
    <xf numFmtId="174" fontId="83" fillId="32" borderId="0" xfId="66" applyNumberFormat="1" applyFont="1" applyFill="1" applyAlignment="1">
      <alignment vertical="center"/>
    </xf>
    <xf numFmtId="176" fontId="83" fillId="0" borderId="12" xfId="66" applyNumberFormat="1" applyFont="1" applyBorder="1" applyAlignment="1">
      <alignment horizontal="left" vertical="center" indent="1"/>
    </xf>
    <xf numFmtId="176" fontId="83" fillId="0" borderId="0" xfId="66" applyNumberFormat="1" applyFont="1" applyBorder="1" applyAlignment="1">
      <alignment vertical="center"/>
    </xf>
    <xf numFmtId="176" fontId="83" fillId="0" borderId="3" xfId="66" applyNumberFormat="1" applyFont="1" applyBorder="1" applyAlignment="1">
      <alignment vertical="center"/>
    </xf>
    <xf numFmtId="176" fontId="83" fillId="0" borderId="0" xfId="66" applyNumberFormat="1" applyFont="1" applyFill="1" applyBorder="1" applyAlignment="1">
      <alignment vertical="center"/>
    </xf>
    <xf numFmtId="2" fontId="83" fillId="0" borderId="0" xfId="66" applyNumberFormat="1" applyFont="1" applyFill="1" applyBorder="1" applyAlignment="1">
      <alignment horizontal="right" vertical="center"/>
    </xf>
    <xf numFmtId="2" fontId="83" fillId="0" borderId="12" xfId="66" applyNumberFormat="1" applyFont="1" applyFill="1" applyBorder="1" applyAlignment="1">
      <alignment horizontal="right" vertical="center"/>
    </xf>
    <xf numFmtId="2" fontId="83" fillId="35" borderId="0" xfId="66" applyNumberFormat="1" applyFont="1" applyFill="1" applyBorder="1" applyAlignment="1">
      <alignment horizontal="right" vertical="center"/>
    </xf>
    <xf numFmtId="2" fontId="83" fillId="35" borderId="3" xfId="66" applyNumberFormat="1" applyFont="1" applyFill="1" applyBorder="1" applyAlignment="1">
      <alignment horizontal="right" vertical="center"/>
    </xf>
    <xf numFmtId="2" fontId="83" fillId="0" borderId="3" xfId="66" applyNumberFormat="1" applyFont="1" applyFill="1" applyBorder="1" applyAlignment="1">
      <alignment horizontal="right" vertical="center"/>
    </xf>
    <xf numFmtId="176" fontId="83" fillId="0" borderId="27" xfId="66" applyNumberFormat="1" applyFont="1" applyBorder="1" applyAlignment="1">
      <alignment horizontal="right" vertical="center"/>
    </xf>
    <xf numFmtId="176" fontId="83" fillId="0" borderId="0" xfId="45" applyNumberFormat="1" applyFont="1" applyFill="1" applyAlignment="1">
      <alignment vertical="center"/>
    </xf>
    <xf numFmtId="176" fontId="83" fillId="0" borderId="0" xfId="66" applyNumberFormat="1" applyFont="1" applyFill="1" applyAlignment="1">
      <alignment vertical="center"/>
    </xf>
    <xf numFmtId="176" fontId="71" fillId="0" borderId="3" xfId="66" applyNumberFormat="1" applyFont="1" applyFill="1" applyBorder="1" applyAlignment="1">
      <alignment vertical="center"/>
    </xf>
    <xf numFmtId="206" fontId="3" fillId="0" borderId="0" xfId="45" applyNumberFormat="1" applyFont="1" applyFill="1" applyBorder="1" applyAlignment="1">
      <alignment vertical="center"/>
    </xf>
    <xf numFmtId="206" fontId="3" fillId="0" borderId="12" xfId="45" applyNumberFormat="1" applyFont="1" applyBorder="1" applyAlignment="1">
      <alignment horizontal="left" vertical="center" indent="2"/>
    </xf>
    <xf numFmtId="206" fontId="76" fillId="0" borderId="0" xfId="45" applyNumberFormat="1" applyFont="1"/>
    <xf numFmtId="206" fontId="76" fillId="0" borderId="3" xfId="45" applyNumberFormat="1" applyFont="1" applyBorder="1"/>
    <xf numFmtId="206" fontId="76" fillId="0" borderId="12" xfId="45" applyNumberFormat="1" applyFont="1" applyBorder="1"/>
    <xf numFmtId="206" fontId="76" fillId="0" borderId="0" xfId="45" applyNumberFormat="1" applyFont="1" applyBorder="1"/>
    <xf numFmtId="206" fontId="3" fillId="0" borderId="3" xfId="45" applyNumberFormat="1" applyFont="1" applyFill="1" applyBorder="1" applyAlignment="1">
      <alignment vertical="center"/>
    </xf>
    <xf numFmtId="206" fontId="3" fillId="0" borderId="12" xfId="45" applyNumberFormat="1" applyFont="1" applyFill="1" applyBorder="1" applyAlignment="1">
      <alignment vertical="center"/>
    </xf>
    <xf numFmtId="206" fontId="76" fillId="0" borderId="27" xfId="45" applyNumberFormat="1" applyFont="1" applyBorder="1"/>
    <xf numFmtId="176" fontId="79" fillId="0" borderId="3" xfId="77" applyNumberFormat="1" applyFont="1" applyFill="1" applyBorder="1"/>
    <xf numFmtId="206" fontId="3" fillId="0" borderId="0" xfId="45" applyNumberFormat="1" applyFont="1" applyFill="1" applyAlignment="1">
      <alignment vertical="center"/>
    </xf>
    <xf numFmtId="206" fontId="2" fillId="32" borderId="0" xfId="45" applyNumberFormat="1" applyFont="1" applyFill="1" applyAlignment="1">
      <alignment vertical="center"/>
    </xf>
    <xf numFmtId="206" fontId="2" fillId="0" borderId="0" xfId="45" applyNumberFormat="1" applyFont="1" applyBorder="1" applyAlignment="1">
      <alignment vertical="center"/>
    </xf>
    <xf numFmtId="206" fontId="2" fillId="0" borderId="3" xfId="45" applyNumberFormat="1" applyFont="1" applyBorder="1" applyAlignment="1">
      <alignment vertical="center"/>
    </xf>
    <xf numFmtId="206" fontId="2" fillId="0" borderId="12" xfId="45" applyNumberFormat="1" applyFont="1" applyFill="1" applyBorder="1" applyAlignment="1">
      <alignment vertical="center"/>
    </xf>
    <xf numFmtId="206" fontId="2" fillId="0" borderId="27" xfId="45" applyNumberFormat="1" applyFont="1" applyBorder="1" applyAlignment="1">
      <alignment vertical="center"/>
    </xf>
    <xf numFmtId="206" fontId="2" fillId="0" borderId="0" xfId="45" applyNumberFormat="1" applyFont="1" applyFill="1" applyAlignment="1">
      <alignment vertical="center"/>
    </xf>
    <xf numFmtId="176" fontId="77" fillId="0" borderId="3" xfId="66" applyNumberFormat="1" applyFont="1" applyFill="1" applyBorder="1" applyAlignment="1">
      <alignment vertical="center"/>
    </xf>
    <xf numFmtId="206" fontId="3" fillId="0" borderId="27" xfId="45" applyNumberFormat="1" applyFont="1" applyFill="1" applyBorder="1" applyAlignment="1">
      <alignment vertical="center"/>
    </xf>
    <xf numFmtId="206" fontId="74" fillId="0" borderId="3" xfId="45" applyNumberFormat="1" applyFont="1" applyFill="1" applyBorder="1" applyAlignment="1">
      <alignment vertical="center"/>
    </xf>
    <xf numFmtId="206" fontId="74" fillId="0" borderId="12" xfId="45" applyNumberFormat="1" applyFont="1" applyFill="1" applyBorder="1" applyAlignment="1">
      <alignment vertical="center"/>
    </xf>
    <xf numFmtId="206" fontId="74" fillId="0" borderId="0" xfId="45" applyNumberFormat="1" applyFont="1" applyFill="1" applyBorder="1" applyAlignment="1">
      <alignment vertical="center"/>
    </xf>
    <xf numFmtId="206" fontId="2" fillId="0" borderId="27" xfId="45" applyNumberFormat="1" applyFont="1" applyFill="1" applyBorder="1" applyAlignment="1">
      <alignment vertical="center"/>
    </xf>
    <xf numFmtId="207" fontId="3" fillId="0" borderId="0" xfId="66" applyNumberFormat="1" applyFont="1" applyFill="1" applyBorder="1" applyAlignment="1">
      <alignment vertical="center"/>
    </xf>
    <xf numFmtId="206" fontId="3" fillId="32" borderId="0" xfId="45" applyNumberFormat="1" applyFont="1" applyFill="1" applyAlignment="1">
      <alignment vertical="center"/>
    </xf>
    <xf numFmtId="206" fontId="3" fillId="0" borderId="0" xfId="45" applyNumberFormat="1" applyFont="1" applyBorder="1" applyAlignment="1">
      <alignment vertical="center"/>
    </xf>
    <xf numFmtId="206" fontId="3" fillId="0" borderId="3" xfId="45" applyNumberFormat="1" applyFont="1" applyBorder="1" applyAlignment="1">
      <alignment vertical="center"/>
    </xf>
    <xf numFmtId="206" fontId="3" fillId="0" borderId="27" xfId="45" applyNumberFormat="1" applyFont="1" applyBorder="1" applyAlignment="1">
      <alignment vertical="center"/>
    </xf>
    <xf numFmtId="188" fontId="74" fillId="29" borderId="3" xfId="66" applyNumberFormat="1" applyFont="1" applyFill="1" applyBorder="1" applyAlignment="1">
      <alignment vertical="center"/>
    </xf>
    <xf numFmtId="207" fontId="2" fillId="0" borderId="3" xfId="66" applyNumberFormat="1" applyFont="1" applyFill="1" applyBorder="1" applyAlignment="1">
      <alignment vertical="center"/>
    </xf>
    <xf numFmtId="174" fontId="2" fillId="32" borderId="0" xfId="66" applyNumberFormat="1" applyFont="1" applyFill="1" applyBorder="1" applyAlignment="1">
      <alignment vertical="center"/>
    </xf>
    <xf numFmtId="176" fontId="2" fillId="32" borderId="0" xfId="66" applyNumberFormat="1" applyFont="1" applyFill="1" applyBorder="1" applyAlignment="1">
      <alignment vertical="center"/>
    </xf>
    <xf numFmtId="203" fontId="2" fillId="0" borderId="0" xfId="66" applyNumberFormat="1" applyFont="1" applyFill="1" applyBorder="1" applyAlignment="1">
      <alignment vertical="center"/>
    </xf>
    <xf numFmtId="203" fontId="2" fillId="32" borderId="0" xfId="66" applyNumberFormat="1" applyFont="1" applyFill="1" applyBorder="1" applyAlignment="1">
      <alignment vertical="center"/>
    </xf>
    <xf numFmtId="176" fontId="2" fillId="32" borderId="0" xfId="66" applyNumberFormat="1" applyFont="1" applyFill="1" applyAlignment="1">
      <alignment vertical="center"/>
    </xf>
    <xf numFmtId="0" fontId="68" fillId="0" borderId="0" xfId="66" applyFill="1"/>
    <xf numFmtId="176" fontId="3" fillId="0" borderId="12" xfId="66" applyNumberFormat="1" applyFont="1" applyBorder="1" applyAlignment="1">
      <alignment horizontal="left" vertical="center" indent="3"/>
    </xf>
    <xf numFmtId="176" fontId="2" fillId="0" borderId="0" xfId="76" applyNumberFormat="1" applyFont="1" applyFill="1" applyBorder="1" applyAlignment="1">
      <alignment vertical="center"/>
    </xf>
    <xf numFmtId="0" fontId="2" fillId="0" borderId="12" xfId="66" applyFont="1" applyBorder="1"/>
    <xf numFmtId="0" fontId="2" fillId="0" borderId="0" xfId="66" applyFont="1" applyBorder="1"/>
    <xf numFmtId="0" fontId="2" fillId="0" borderId="3" xfId="66" applyFont="1" applyBorder="1"/>
    <xf numFmtId="176" fontId="2" fillId="0" borderId="3" xfId="66" applyNumberFormat="1" applyFont="1" applyBorder="1"/>
    <xf numFmtId="0" fontId="2" fillId="19" borderId="21" xfId="66" applyFont="1" applyFill="1" applyBorder="1" applyAlignment="1">
      <alignment vertical="center"/>
    </xf>
    <xf numFmtId="0" fontId="2" fillId="19" borderId="13" xfId="66" applyFont="1" applyFill="1" applyBorder="1" applyAlignment="1">
      <alignment vertical="center"/>
    </xf>
    <xf numFmtId="0" fontId="2" fillId="19" borderId="15" xfId="66" applyFont="1" applyFill="1" applyBorder="1" applyAlignment="1">
      <alignment vertical="center"/>
    </xf>
    <xf numFmtId="0" fontId="2" fillId="19" borderId="0" xfId="66" applyFont="1" applyFill="1" applyBorder="1" applyAlignment="1">
      <alignment vertical="center"/>
    </xf>
    <xf numFmtId="0" fontId="2" fillId="19" borderId="3" xfId="66" applyFont="1" applyFill="1" applyBorder="1" applyAlignment="1">
      <alignment vertical="center"/>
    </xf>
    <xf numFmtId="176" fontId="2" fillId="0" borderId="0" xfId="77" applyNumberFormat="1" applyFont="1" applyBorder="1"/>
    <xf numFmtId="174" fontId="70" fillId="35" borderId="12" xfId="0" applyNumberFormat="1" applyFont="1" applyFill="1" applyBorder="1" applyAlignment="1">
      <alignment horizontal="right" vertical="center"/>
    </xf>
    <xf numFmtId="174" fontId="70" fillId="35" borderId="0" xfId="0" applyNumberFormat="1" applyFont="1" applyFill="1" applyBorder="1" applyAlignment="1">
      <alignment horizontal="right" vertical="center"/>
    </xf>
    <xf numFmtId="174" fontId="3" fillId="17" borderId="21" xfId="0" applyNumberFormat="1" applyFont="1" applyFill="1" applyBorder="1" applyAlignment="1">
      <alignment horizontal="right" vertical="center"/>
    </xf>
    <xf numFmtId="174" fontId="3" fillId="17" borderId="13" xfId="0" applyNumberFormat="1" applyFont="1" applyFill="1" applyBorder="1" applyAlignment="1">
      <alignment horizontal="right" vertical="center"/>
    </xf>
    <xf numFmtId="176" fontId="2" fillId="0" borderId="0" xfId="76" applyNumberFormat="1" applyFont="1" applyBorder="1" applyAlignment="1">
      <alignment horizontal="right"/>
    </xf>
    <xf numFmtId="0" fontId="0" fillId="0" borderId="0" xfId="0" applyAlignment="1">
      <alignment horizontal="right"/>
    </xf>
    <xf numFmtId="0" fontId="0" fillId="0" borderId="17" xfId="0" applyBorder="1" applyAlignment="1">
      <alignment horizontal="right"/>
    </xf>
    <xf numFmtId="5" fontId="2" fillId="17" borderId="3" xfId="65" applyNumberFormat="1" applyFont="1" applyFill="1" applyBorder="1" applyAlignment="1">
      <alignment vertical="center"/>
    </xf>
    <xf numFmtId="5" fontId="2" fillId="17" borderId="18" xfId="65" applyNumberFormat="1" applyFont="1" applyFill="1" applyBorder="1" applyAlignment="1">
      <alignment vertical="center"/>
    </xf>
    <xf numFmtId="5" fontId="3" fillId="17" borderId="3" xfId="65" applyNumberFormat="1" applyFont="1" applyFill="1" applyBorder="1" applyAlignment="1">
      <alignment vertical="center"/>
    </xf>
    <xf numFmtId="0" fontId="3" fillId="0" borderId="3" xfId="0" applyFont="1" applyFill="1" applyBorder="1" applyAlignment="1">
      <alignment vertical="center"/>
    </xf>
    <xf numFmtId="0" fontId="56" fillId="0" borderId="0" xfId="0" applyFont="1" applyBorder="1" applyAlignment="1">
      <alignment horizontal="left" vertical="center" indent="1"/>
    </xf>
    <xf numFmtId="174" fontId="3" fillId="0" borderId="3" xfId="0" applyNumberFormat="1" applyFont="1" applyFill="1" applyBorder="1" applyAlignment="1">
      <alignment vertical="center"/>
    </xf>
    <xf numFmtId="174" fontId="3" fillId="0" borderId="12" xfId="0" applyNumberFormat="1" applyFont="1" applyFill="1" applyBorder="1" applyAlignment="1">
      <alignment vertical="center"/>
    </xf>
    <xf numFmtId="174" fontId="3" fillId="0" borderId="27" xfId="0" applyNumberFormat="1" applyFont="1" applyFill="1" applyBorder="1" applyAlignment="1">
      <alignment vertical="center"/>
    </xf>
    <xf numFmtId="37" fontId="74" fillId="0" borderId="0" xfId="0" applyNumberFormat="1" applyFont="1" applyFill="1" applyBorder="1" applyAlignment="1">
      <alignment vertical="center"/>
    </xf>
    <xf numFmtId="174" fontId="74" fillId="0" borderId="0" xfId="0" applyNumberFormat="1" applyFont="1" applyFill="1" applyBorder="1" applyAlignment="1">
      <alignment vertical="center"/>
    </xf>
    <xf numFmtId="43" fontId="3" fillId="0" borderId="12" xfId="45" applyFont="1" applyFill="1" applyBorder="1" applyAlignment="1">
      <alignment vertical="center"/>
    </xf>
    <xf numFmtId="174" fontId="3" fillId="0" borderId="0" xfId="0" applyNumberFormat="1" applyFont="1" applyFill="1" applyAlignment="1">
      <alignment vertical="center"/>
    </xf>
    <xf numFmtId="0" fontId="56" fillId="0" borderId="0" xfId="0" applyFont="1" applyFill="1" applyBorder="1" applyAlignment="1">
      <alignment vertical="center"/>
    </xf>
    <xf numFmtId="0" fontId="56" fillId="0" borderId="3" xfId="0" applyFont="1" applyFill="1" applyBorder="1" applyAlignment="1">
      <alignment vertical="center"/>
    </xf>
    <xf numFmtId="0" fontId="8" fillId="0" borderId="0" xfId="0" applyFont="1" applyBorder="1" applyAlignment="1">
      <alignment horizontal="left" vertical="center" indent="2"/>
    </xf>
    <xf numFmtId="174" fontId="8" fillId="0" borderId="0" xfId="0" applyNumberFormat="1" applyFont="1" applyFill="1" applyBorder="1" applyAlignment="1">
      <alignment vertical="center"/>
    </xf>
    <xf numFmtId="174" fontId="8" fillId="0" borderId="3" xfId="0" applyNumberFormat="1" applyFont="1" applyFill="1" applyBorder="1" applyAlignment="1">
      <alignment vertical="center"/>
    </xf>
    <xf numFmtId="37" fontId="84" fillId="32" borderId="0" xfId="0" applyNumberFormat="1" applyFont="1" applyFill="1" applyBorder="1" applyAlignment="1">
      <alignment vertical="center"/>
    </xf>
    <xf numFmtId="174" fontId="8" fillId="0" borderId="27" xfId="0" applyNumberFormat="1" applyFont="1" applyFill="1" applyBorder="1" applyAlignment="1">
      <alignment vertical="center"/>
    </xf>
    <xf numFmtId="43" fontId="56" fillId="0" borderId="12" xfId="45" applyFont="1" applyFill="1" applyBorder="1" applyAlignment="1">
      <alignment vertical="center"/>
    </xf>
    <xf numFmtId="43" fontId="56" fillId="0" borderId="0" xfId="45" applyFont="1" applyFill="1" applyAlignment="1">
      <alignment vertical="center"/>
    </xf>
    <xf numFmtId="174" fontId="56" fillId="0" borderId="0" xfId="0" applyNumberFormat="1" applyFont="1" applyFill="1" applyAlignment="1">
      <alignment vertical="center"/>
    </xf>
    <xf numFmtId="0" fontId="8" fillId="0" borderId="3" xfId="0" applyFont="1" applyFill="1" applyBorder="1" applyAlignment="1">
      <alignment vertical="center"/>
    </xf>
    <xf numFmtId="0" fontId="8" fillId="0" borderId="0" xfId="0" applyFont="1" applyBorder="1" applyAlignment="1">
      <alignment horizontal="left" vertical="center" indent="1"/>
    </xf>
    <xf numFmtId="37" fontId="8" fillId="0" borderId="0" xfId="0" applyNumberFormat="1" applyFont="1" applyFill="1" applyBorder="1" applyAlignment="1">
      <alignment vertical="center"/>
    </xf>
    <xf numFmtId="37" fontId="8" fillId="0" borderId="3" xfId="0" applyNumberFormat="1" applyFont="1" applyFill="1" applyBorder="1" applyAlignment="1">
      <alignment vertical="center"/>
    </xf>
    <xf numFmtId="37" fontId="85" fillId="0" borderId="0" xfId="0" applyNumberFormat="1" applyFont="1" applyFill="1" applyBorder="1" applyAlignment="1">
      <alignment vertical="center"/>
    </xf>
    <xf numFmtId="37" fontId="8" fillId="35" borderId="0" xfId="0" applyNumberFormat="1" applyFont="1" applyFill="1" applyBorder="1" applyAlignment="1">
      <alignment vertical="center"/>
    </xf>
    <xf numFmtId="37" fontId="8" fillId="0" borderId="27" xfId="0" applyNumberFormat="1" applyFont="1" applyFill="1" applyBorder="1" applyAlignment="1">
      <alignment vertical="center"/>
    </xf>
    <xf numFmtId="43" fontId="8" fillId="0" borderId="12" xfId="45" applyFont="1" applyFill="1" applyBorder="1" applyAlignment="1">
      <alignment vertical="center"/>
    </xf>
    <xf numFmtId="43" fontId="8" fillId="0" borderId="0" xfId="45" applyFont="1" applyFill="1" applyAlignment="1">
      <alignment vertical="center"/>
    </xf>
    <xf numFmtId="174" fontId="8" fillId="0" borderId="0" xfId="0" applyNumberFormat="1" applyFont="1" applyFill="1" applyAlignment="1">
      <alignment vertical="center"/>
    </xf>
    <xf numFmtId="0" fontId="3" fillId="17" borderId="0" xfId="0" applyFont="1" applyFill="1" applyBorder="1" applyAlignment="1">
      <alignment horizontal="left" vertical="center" indent="1"/>
    </xf>
    <xf numFmtId="174" fontId="71" fillId="17" borderId="12" xfId="0" applyNumberFormat="1" applyFont="1" applyFill="1" applyBorder="1" applyAlignment="1">
      <alignment horizontal="right" vertical="center"/>
    </xf>
    <xf numFmtId="174" fontId="71" fillId="17" borderId="0" xfId="0" applyNumberFormat="1" applyFont="1" applyFill="1" applyBorder="1" applyAlignment="1">
      <alignment horizontal="right" vertical="center"/>
    </xf>
    <xf numFmtId="174" fontId="71" fillId="17" borderId="3" xfId="0" applyNumberFormat="1" applyFont="1" applyFill="1" applyBorder="1" applyAlignment="1">
      <alignment horizontal="right" vertical="center"/>
    </xf>
    <xf numFmtId="174" fontId="3" fillId="32" borderId="0" xfId="0" applyNumberFormat="1" applyFont="1" applyFill="1" applyBorder="1" applyAlignment="1">
      <alignment vertical="center"/>
    </xf>
    <xf numFmtId="0" fontId="3" fillId="17" borderId="0" xfId="0" applyFont="1" applyFill="1" applyBorder="1"/>
    <xf numFmtId="0" fontId="3" fillId="28" borderId="0" xfId="0" applyFont="1" applyFill="1"/>
    <xf numFmtId="0" fontId="3" fillId="28" borderId="0" xfId="0" applyFont="1" applyFill="1" applyBorder="1" applyAlignment="1">
      <alignment vertical="center"/>
    </xf>
    <xf numFmtId="174" fontId="3" fillId="28" borderId="0" xfId="0" applyNumberFormat="1" applyFont="1" applyFill="1" applyBorder="1" applyAlignment="1">
      <alignment vertical="center"/>
    </xf>
    <xf numFmtId="176" fontId="2" fillId="17" borderId="0" xfId="76" applyNumberFormat="1" applyFont="1" applyFill="1" applyBorder="1" applyAlignment="1">
      <alignment horizontal="right" vertical="center"/>
    </xf>
    <xf numFmtId="37" fontId="3" fillId="17" borderId="0" xfId="0" applyNumberFormat="1" applyFont="1" applyFill="1" applyBorder="1" applyAlignment="1">
      <alignment horizontal="right" vertical="center"/>
    </xf>
    <xf numFmtId="37" fontId="70" fillId="17" borderId="0" xfId="0" applyNumberFormat="1" applyFont="1" applyFill="1" applyBorder="1" applyAlignment="1">
      <alignment horizontal="right" vertical="center"/>
    </xf>
    <xf numFmtId="37" fontId="2" fillId="17" borderId="0" xfId="0" applyNumberFormat="1" applyFont="1" applyFill="1" applyBorder="1" applyAlignment="1">
      <alignment horizontal="right" vertical="center"/>
    </xf>
    <xf numFmtId="174" fontId="70" fillId="0" borderId="3" xfId="50" applyNumberFormat="1" applyFont="1" applyBorder="1" applyAlignment="1">
      <alignment vertical="center"/>
    </xf>
    <xf numFmtId="174" fontId="70" fillId="0" borderId="18" xfId="50" applyNumberFormat="1" applyFont="1" applyBorder="1" applyAlignment="1">
      <alignment vertical="center"/>
    </xf>
    <xf numFmtId="192" fontId="3" fillId="0" borderId="0" xfId="68" applyNumberFormat="1" applyFont="1" applyFill="1" applyBorder="1"/>
    <xf numFmtId="174" fontId="70" fillId="0" borderId="18" xfId="66" applyNumberFormat="1" applyFont="1" applyBorder="1" applyAlignment="1">
      <alignment vertical="center"/>
    </xf>
    <xf numFmtId="174" fontId="70" fillId="17" borderId="13" xfId="0" applyNumberFormat="1" applyFont="1" applyFill="1" applyBorder="1" applyAlignment="1">
      <alignment horizontal="right" vertical="center"/>
    </xf>
    <xf numFmtId="205" fontId="2" fillId="0" borderId="3" xfId="68" applyNumberFormat="1" applyFont="1" applyFill="1" applyBorder="1" applyAlignment="1">
      <alignment vertical="center"/>
    </xf>
    <xf numFmtId="205" fontId="2" fillId="0" borderId="12" xfId="68" applyNumberFormat="1" applyFont="1" applyFill="1" applyBorder="1" applyAlignment="1">
      <alignment vertical="center"/>
    </xf>
    <xf numFmtId="189" fontId="3" fillId="0" borderId="0" xfId="68" applyNumberFormat="1" applyFont="1" applyFill="1" applyBorder="1"/>
    <xf numFmtId="189" fontId="2" fillId="0" borderId="0" xfId="68" applyNumberFormat="1" applyFont="1" applyFill="1" applyBorder="1"/>
    <xf numFmtId="174" fontId="2" fillId="0" borderId="17" xfId="0" applyNumberFormat="1" applyFont="1" applyFill="1" applyBorder="1" applyAlignment="1">
      <alignment horizontal="right" vertical="center"/>
    </xf>
    <xf numFmtId="206" fontId="2" fillId="0" borderId="17" xfId="44" applyNumberFormat="1" applyFont="1" applyFill="1" applyBorder="1" applyAlignment="1">
      <alignment vertical="center"/>
    </xf>
    <xf numFmtId="37" fontId="70" fillId="32" borderId="0" xfId="0" applyNumberFormat="1" applyFont="1" applyFill="1" applyBorder="1" applyAlignment="1">
      <alignment horizontal="right" vertical="center"/>
    </xf>
    <xf numFmtId="176" fontId="70" fillId="32" borderId="0" xfId="76" applyNumberFormat="1" applyFont="1" applyFill="1" applyBorder="1" applyAlignment="1">
      <alignment horizontal="right" vertical="center"/>
    </xf>
    <xf numFmtId="176" fontId="2" fillId="17" borderId="0" xfId="76" applyNumberFormat="1" applyFont="1" applyFill="1"/>
    <xf numFmtId="176" fontId="2" fillId="32" borderId="0" xfId="76" applyNumberFormat="1" applyFont="1" applyFill="1" applyBorder="1" applyAlignment="1">
      <alignment vertical="center"/>
    </xf>
    <xf numFmtId="176" fontId="2" fillId="17" borderId="12" xfId="76" applyNumberFormat="1" applyFont="1" applyFill="1" applyBorder="1" applyAlignment="1">
      <alignment horizontal="left" vertical="center" indent="1"/>
    </xf>
    <xf numFmtId="176" fontId="2" fillId="17" borderId="0" xfId="76" applyNumberFormat="1" applyFont="1" applyFill="1" applyBorder="1" applyAlignment="1">
      <alignment horizontal="left" vertical="center" indent="1"/>
    </xf>
    <xf numFmtId="176" fontId="2" fillId="17" borderId="0" xfId="76" applyNumberFormat="1" applyFont="1" applyFill="1" applyBorder="1" applyAlignment="1">
      <alignment vertical="center"/>
    </xf>
    <xf numFmtId="176" fontId="70" fillId="17" borderId="12" xfId="76" applyNumberFormat="1" applyFont="1" applyFill="1" applyBorder="1" applyAlignment="1">
      <alignment horizontal="right" vertical="center"/>
    </xf>
    <xf numFmtId="176" fontId="70" fillId="17" borderId="0" xfId="76" applyNumberFormat="1" applyFont="1" applyFill="1" applyBorder="1" applyAlignment="1">
      <alignment horizontal="right" vertical="center"/>
    </xf>
    <xf numFmtId="176" fontId="70" fillId="17" borderId="3" xfId="76" applyNumberFormat="1" applyFont="1" applyFill="1" applyBorder="1" applyAlignment="1">
      <alignment horizontal="right" vertical="center"/>
    </xf>
    <xf numFmtId="176" fontId="70" fillId="0" borderId="0" xfId="76" applyNumberFormat="1" applyFont="1" applyFill="1" applyBorder="1" applyAlignment="1">
      <alignment horizontal="right" vertical="center"/>
    </xf>
    <xf numFmtId="37" fontId="2" fillId="0" borderId="0" xfId="0" applyNumberFormat="1" applyFont="1" applyFill="1" applyBorder="1" applyAlignment="1">
      <alignment horizontal="right" vertical="center"/>
    </xf>
    <xf numFmtId="176" fontId="2" fillId="0" borderId="0" xfId="76" applyNumberFormat="1" applyFont="1" applyFill="1" applyBorder="1" applyAlignment="1">
      <alignment horizontal="right" vertical="center"/>
    </xf>
    <xf numFmtId="174" fontId="71" fillId="32" borderId="17" xfId="0" applyNumberFormat="1" applyFont="1" applyFill="1" applyBorder="1" applyAlignment="1">
      <alignment vertical="center"/>
    </xf>
    <xf numFmtId="174" fontId="71" fillId="32" borderId="0" xfId="0" applyNumberFormat="1" applyFont="1" applyFill="1" applyBorder="1" applyAlignment="1">
      <alignment vertical="center"/>
    </xf>
    <xf numFmtId="0" fontId="2" fillId="0" borderId="0" xfId="0" applyFont="1" applyFill="1" applyBorder="1" applyAlignment="1"/>
    <xf numFmtId="174" fontId="79" fillId="17" borderId="0" xfId="0" applyNumberFormat="1" applyFont="1" applyFill="1" applyBorder="1" applyAlignment="1">
      <alignment horizontal="right" vertical="center"/>
    </xf>
    <xf numFmtId="174" fontId="79" fillId="17" borderId="17" xfId="0" applyNumberFormat="1" applyFont="1" applyFill="1" applyBorder="1" applyAlignment="1">
      <alignment horizontal="right" vertical="center"/>
    </xf>
    <xf numFmtId="203" fontId="2" fillId="0" borderId="0" xfId="0" applyNumberFormat="1" applyFont="1" applyFill="1" applyBorder="1" applyAlignment="1">
      <alignment vertical="center"/>
    </xf>
    <xf numFmtId="0" fontId="3" fillId="17" borderId="12" xfId="0" applyFont="1" applyFill="1" applyBorder="1" applyAlignment="1">
      <alignment horizontal="left" vertical="center" indent="1"/>
    </xf>
    <xf numFmtId="176" fontId="3" fillId="17" borderId="0" xfId="76" applyNumberFormat="1" applyFont="1" applyFill="1" applyBorder="1" applyAlignment="1">
      <alignment horizontal="right" vertical="center"/>
    </xf>
    <xf numFmtId="0" fontId="3" fillId="0" borderId="12" xfId="0" applyFont="1" applyFill="1" applyBorder="1" applyAlignment="1">
      <alignment vertical="center"/>
    </xf>
    <xf numFmtId="203" fontId="2" fillId="17" borderId="0" xfId="0" applyNumberFormat="1" applyFont="1" applyFill="1" applyBorder="1" applyAlignment="1">
      <alignment horizontal="right" vertical="center"/>
    </xf>
    <xf numFmtId="37" fontId="3" fillId="32" borderId="0" xfId="66" applyNumberFormat="1" applyFont="1" applyFill="1" applyAlignment="1">
      <alignment vertical="center"/>
    </xf>
    <xf numFmtId="37" fontId="3" fillId="0" borderId="12" xfId="66" applyNumberFormat="1" applyFont="1" applyBorder="1" applyAlignment="1">
      <alignment horizontal="left" vertical="center" indent="1"/>
    </xf>
    <xf numFmtId="206" fontId="3" fillId="0" borderId="0" xfId="44" applyNumberFormat="1" applyFont="1" applyBorder="1" applyAlignment="1">
      <alignment vertical="center"/>
    </xf>
    <xf numFmtId="206" fontId="3" fillId="0" borderId="12" xfId="44" applyNumberFormat="1" applyFont="1" applyBorder="1" applyAlignment="1">
      <alignment vertical="center"/>
    </xf>
    <xf numFmtId="206" fontId="3" fillId="0" borderId="3" xfId="44" applyNumberFormat="1" applyFont="1" applyBorder="1" applyAlignment="1">
      <alignment vertical="center"/>
    </xf>
    <xf numFmtId="175" fontId="2" fillId="0" borderId="0" xfId="65" applyNumberFormat="1" applyFont="1"/>
    <xf numFmtId="7" fontId="2" fillId="0" borderId="0" xfId="65" applyNumberFormat="1" applyFont="1"/>
    <xf numFmtId="0" fontId="2" fillId="18" borderId="0" xfId="65" applyFont="1" applyFill="1"/>
    <xf numFmtId="0" fontId="2" fillId="18" borderId="0" xfId="65" applyFont="1" applyFill="1" applyAlignment="1">
      <alignment vertical="center"/>
    </xf>
    <xf numFmtId="168" fontId="2" fillId="18" borderId="0" xfId="65" applyNumberFormat="1" applyFont="1" applyFill="1" applyAlignment="1">
      <alignment horizontal="right" vertical="center"/>
    </xf>
    <xf numFmtId="173" fontId="2" fillId="18" borderId="0" xfId="65" applyNumberFormat="1" applyFont="1" applyFill="1" applyAlignment="1">
      <alignment vertical="center"/>
    </xf>
    <xf numFmtId="199" fontId="2" fillId="18" borderId="0" xfId="65" applyNumberFormat="1" applyFont="1" applyFill="1" applyAlignment="1">
      <alignment vertical="center"/>
    </xf>
    <xf numFmtId="165" fontId="4" fillId="17" borderId="0" xfId="65" applyNumberFormat="1" applyFont="1" applyFill="1" applyBorder="1" applyAlignment="1">
      <alignment horizontal="centerContinuous" vertical="center"/>
    </xf>
    <xf numFmtId="200" fontId="4" fillId="17" borderId="0" xfId="65" applyNumberFormat="1" applyFont="1" applyFill="1" applyBorder="1" applyAlignment="1">
      <alignment horizontal="centerContinuous" vertical="center"/>
    </xf>
    <xf numFmtId="0" fontId="3" fillId="17" borderId="22" xfId="65" applyFont="1" applyFill="1" applyBorder="1" applyAlignment="1">
      <alignment vertical="center"/>
    </xf>
    <xf numFmtId="166" fontId="3" fillId="17" borderId="22" xfId="65" applyNumberFormat="1" applyFont="1" applyFill="1" applyBorder="1" applyAlignment="1">
      <alignment vertical="center"/>
    </xf>
    <xf numFmtId="209" fontId="3" fillId="17" borderId="22" xfId="65" applyNumberFormat="1" applyFont="1" applyFill="1" applyBorder="1" applyAlignment="1">
      <alignment horizontal="right" vertical="center"/>
    </xf>
    <xf numFmtId="165" fontId="3" fillId="17" borderId="22" xfId="65" applyNumberFormat="1" applyFont="1" applyFill="1" applyBorder="1" applyAlignment="1">
      <alignment horizontal="right" vertical="center"/>
    </xf>
    <xf numFmtId="0" fontId="7" fillId="24" borderId="13" xfId="65" applyFont="1" applyFill="1" applyBorder="1" applyAlignment="1">
      <alignment vertical="center"/>
    </xf>
    <xf numFmtId="0" fontId="5" fillId="24" borderId="17" xfId="65" applyFont="1" applyFill="1" applyBorder="1" applyAlignment="1">
      <alignment vertical="center"/>
    </xf>
    <xf numFmtId="0" fontId="7" fillId="24" borderId="17" xfId="65" applyFont="1" applyFill="1" applyBorder="1" applyAlignment="1">
      <alignment vertical="center"/>
    </xf>
    <xf numFmtId="0" fontId="5" fillId="0" borderId="0" xfId="65" applyFont="1" applyFill="1"/>
    <xf numFmtId="0" fontId="5" fillId="0" borderId="0" xfId="65" applyFont="1" applyFill="1" applyBorder="1" applyAlignment="1">
      <alignment vertical="center"/>
    </xf>
    <xf numFmtId="0" fontId="7" fillId="20" borderId="14" xfId="65" applyFont="1" applyFill="1" applyBorder="1" applyAlignment="1">
      <alignment vertical="center"/>
    </xf>
    <xf numFmtId="210" fontId="7" fillId="20" borderId="14" xfId="65" applyNumberFormat="1" applyFont="1" applyFill="1" applyBorder="1" applyAlignment="1">
      <alignment vertical="center"/>
    </xf>
    <xf numFmtId="39" fontId="2" fillId="17" borderId="0" xfId="65" applyNumberFormat="1" applyFont="1" applyFill="1" applyBorder="1"/>
    <xf numFmtId="174" fontId="7" fillId="20" borderId="14" xfId="65" applyNumberFormat="1" applyFont="1" applyFill="1" applyBorder="1" applyAlignment="1">
      <alignment vertical="center"/>
    </xf>
    <xf numFmtId="174" fontId="57" fillId="20" borderId="14" xfId="65" applyNumberFormat="1" applyFont="1" applyFill="1" applyBorder="1" applyAlignment="1">
      <alignment vertical="center"/>
    </xf>
    <xf numFmtId="0" fontId="2" fillId="0" borderId="0" xfId="65" applyFont="1" applyFill="1"/>
    <xf numFmtId="9" fontId="3" fillId="17" borderId="0" xfId="65" applyNumberFormat="1" applyFont="1" applyFill="1" applyBorder="1" applyAlignment="1">
      <alignment horizontal="right" vertical="center"/>
    </xf>
    <xf numFmtId="211" fontId="3" fillId="37" borderId="0" xfId="65" applyNumberFormat="1" applyFont="1" applyFill="1"/>
    <xf numFmtId="211" fontId="3" fillId="37" borderId="0" xfId="65" applyNumberFormat="1" applyFont="1" applyFill="1" applyAlignment="1">
      <alignment horizontal="left" vertical="center"/>
    </xf>
    <xf numFmtId="211" fontId="3" fillId="37" borderId="0" xfId="65" applyNumberFormat="1" applyFont="1" applyFill="1" applyAlignment="1">
      <alignment horizontal="left" vertical="center" indent="1"/>
    </xf>
    <xf numFmtId="211" fontId="3" fillId="37" borderId="0" xfId="65" applyNumberFormat="1" applyFont="1" applyFill="1" applyAlignment="1">
      <alignment vertical="center"/>
    </xf>
    <xf numFmtId="211" fontId="74" fillId="37" borderId="0" xfId="65" applyNumberFormat="1" applyFont="1" applyFill="1" applyAlignment="1">
      <alignment horizontal="right" vertical="center"/>
    </xf>
    <xf numFmtId="208" fontId="2" fillId="17" borderId="0" xfId="65" applyNumberFormat="1" applyFont="1" applyFill="1" applyBorder="1" applyAlignment="1">
      <alignment vertical="center"/>
    </xf>
    <xf numFmtId="176" fontId="2" fillId="26" borderId="0" xfId="77" applyNumberFormat="1" applyFont="1" applyFill="1" applyBorder="1" applyAlignment="1">
      <alignment vertical="center"/>
    </xf>
    <xf numFmtId="211" fontId="74" fillId="37" borderId="0" xfId="65" applyNumberFormat="1" applyFont="1" applyFill="1"/>
    <xf numFmtId="211" fontId="74" fillId="37" borderId="0" xfId="65" applyNumberFormat="1" applyFont="1" applyFill="1" applyAlignment="1">
      <alignment horizontal="left" vertical="center" indent="1"/>
    </xf>
    <xf numFmtId="211" fontId="74" fillId="37" borderId="0" xfId="65" applyNumberFormat="1" applyFont="1" applyFill="1" applyAlignment="1">
      <alignment vertical="center"/>
    </xf>
    <xf numFmtId="170" fontId="70" fillId="32" borderId="0" xfId="0" applyNumberFormat="1" applyFont="1" applyFill="1" applyBorder="1" applyAlignment="1">
      <alignment horizontal="right" vertical="center"/>
    </xf>
    <xf numFmtId="37" fontId="2" fillId="0" borderId="12" xfId="66" applyNumberFormat="1" applyFont="1" applyBorder="1" applyAlignment="1">
      <alignment vertical="center"/>
    </xf>
    <xf numFmtId="37" fontId="2" fillId="0" borderId="0" xfId="66" applyNumberFormat="1" applyFont="1" applyBorder="1" applyAlignment="1">
      <alignment vertical="center"/>
    </xf>
    <xf numFmtId="37" fontId="2" fillId="0" borderId="3" xfId="66" applyNumberFormat="1" applyFont="1" applyBorder="1" applyAlignment="1">
      <alignment vertical="center"/>
    </xf>
    <xf numFmtId="43" fontId="3" fillId="0" borderId="0" xfId="44" applyFont="1" applyFill="1" applyAlignment="1">
      <alignment vertical="center"/>
    </xf>
    <xf numFmtId="43" fontId="3" fillId="32" borderId="0" xfId="44" applyFont="1" applyFill="1" applyAlignment="1">
      <alignment vertical="center"/>
    </xf>
    <xf numFmtId="43" fontId="3" fillId="0" borderId="12" xfId="44" applyFont="1" applyBorder="1" applyAlignment="1">
      <alignment horizontal="left" vertical="center" indent="1"/>
    </xf>
    <xf numFmtId="43" fontId="3" fillId="0" borderId="0" xfId="44" applyFont="1" applyBorder="1" applyAlignment="1">
      <alignment vertical="center"/>
    </xf>
    <xf numFmtId="43" fontId="3" fillId="0" borderId="3" xfId="44" applyFont="1" applyBorder="1" applyAlignment="1">
      <alignment vertical="center"/>
    </xf>
    <xf numFmtId="43" fontId="3" fillId="0" borderId="0" xfId="44" applyFont="1" applyFill="1" applyBorder="1" applyAlignment="1">
      <alignment vertical="center"/>
    </xf>
    <xf numFmtId="43" fontId="3" fillId="0" borderId="12" xfId="44" applyFont="1" applyFill="1" applyBorder="1" applyAlignment="1">
      <alignment vertical="center"/>
    </xf>
    <xf numFmtId="43" fontId="3" fillId="0" borderId="3" xfId="44" applyFont="1" applyFill="1" applyBorder="1" applyAlignment="1">
      <alignment vertical="center"/>
    </xf>
    <xf numFmtId="43" fontId="3" fillId="0" borderId="27" xfId="44" applyFont="1" applyBorder="1" applyAlignment="1">
      <alignment vertical="center"/>
    </xf>
    <xf numFmtId="43" fontId="71" fillId="0" borderId="0" xfId="44" applyFont="1" applyFill="1" applyBorder="1" applyAlignment="1">
      <alignment vertical="center"/>
    </xf>
    <xf numFmtId="43" fontId="71" fillId="0" borderId="3" xfId="44" applyFont="1" applyFill="1" applyBorder="1" applyAlignment="1">
      <alignment vertical="center"/>
    </xf>
    <xf numFmtId="43" fontId="86" fillId="0" borderId="12" xfId="44" applyFont="1" applyFill="1" applyBorder="1" applyAlignment="1">
      <alignment vertical="center"/>
    </xf>
    <xf numFmtId="43" fontId="86" fillId="0" borderId="0" xfId="44" applyFont="1" applyFill="1" applyBorder="1" applyAlignment="1">
      <alignment vertical="center"/>
    </xf>
    <xf numFmtId="43" fontId="86" fillId="0" borderId="3" xfId="44" applyFont="1" applyFill="1" applyBorder="1" applyAlignment="1">
      <alignment vertical="center"/>
    </xf>
    <xf numFmtId="189" fontId="71" fillId="0" borderId="0" xfId="66" applyNumberFormat="1" applyFont="1" applyFill="1" applyBorder="1" applyAlignment="1">
      <alignment vertical="center"/>
    </xf>
    <xf numFmtId="206" fontId="3" fillId="0" borderId="0" xfId="44" applyNumberFormat="1" applyFont="1" applyFill="1" applyAlignment="1">
      <alignment vertical="center"/>
    </xf>
    <xf numFmtId="206" fontId="2" fillId="32" borderId="0" xfId="44" applyNumberFormat="1" applyFont="1" applyFill="1" applyAlignment="1">
      <alignment vertical="center"/>
    </xf>
    <xf numFmtId="206" fontId="3" fillId="0" borderId="12" xfId="44" applyNumberFormat="1" applyFont="1" applyBorder="1" applyAlignment="1">
      <alignment horizontal="left" vertical="center" indent="1"/>
    </xf>
    <xf numFmtId="206" fontId="2" fillId="0" borderId="0" xfId="44" applyNumberFormat="1" applyFont="1" applyBorder="1" applyAlignment="1">
      <alignment vertical="center"/>
    </xf>
    <xf numFmtId="206" fontId="2" fillId="0" borderId="3" xfId="44" applyNumberFormat="1" applyFont="1" applyBorder="1" applyAlignment="1">
      <alignment vertical="center"/>
    </xf>
    <xf numFmtId="206" fontId="2" fillId="0" borderId="0" xfId="44" applyNumberFormat="1" applyFont="1" applyFill="1" applyBorder="1" applyAlignment="1">
      <alignment vertical="center"/>
    </xf>
    <xf numFmtId="206" fontId="2" fillId="0" borderId="12" xfId="44" applyNumberFormat="1" applyFont="1" applyFill="1" applyBorder="1" applyAlignment="1">
      <alignment vertical="center"/>
    </xf>
    <xf numFmtId="206" fontId="2" fillId="0" borderId="3" xfId="44" applyNumberFormat="1" applyFont="1" applyFill="1" applyBorder="1" applyAlignment="1">
      <alignment vertical="center"/>
    </xf>
    <xf numFmtId="206" fontId="2" fillId="0" borderId="27" xfId="44" applyNumberFormat="1" applyFont="1" applyBorder="1" applyAlignment="1">
      <alignment vertical="center"/>
    </xf>
    <xf numFmtId="206" fontId="2" fillId="0" borderId="0" xfId="44" applyNumberFormat="1" applyFont="1" applyFill="1" applyAlignment="1">
      <alignment vertical="center"/>
    </xf>
    <xf numFmtId="206" fontId="3" fillId="32" borderId="0" xfId="44" applyNumberFormat="1" applyFont="1" applyFill="1" applyAlignment="1">
      <alignment vertical="center"/>
    </xf>
    <xf numFmtId="206" fontId="3" fillId="0" borderId="0" xfId="44" applyNumberFormat="1" applyFont="1" applyFill="1" applyBorder="1" applyAlignment="1">
      <alignment vertical="center"/>
    </xf>
    <xf numFmtId="206" fontId="3" fillId="0" borderId="12" xfId="44" applyNumberFormat="1" applyFont="1" applyFill="1" applyBorder="1" applyAlignment="1">
      <alignment vertical="center"/>
    </xf>
    <xf numFmtId="206" fontId="3" fillId="0" borderId="3" xfId="44" applyNumberFormat="1" applyFont="1" applyFill="1" applyBorder="1" applyAlignment="1">
      <alignment vertical="center"/>
    </xf>
    <xf numFmtId="206" fontId="3" fillId="0" borderId="27" xfId="44" applyNumberFormat="1" applyFont="1" applyBorder="1" applyAlignment="1">
      <alignment vertical="center"/>
    </xf>
    <xf numFmtId="206" fontId="71" fillId="0" borderId="0" xfId="44" applyNumberFormat="1" applyFont="1" applyFill="1" applyBorder="1" applyAlignment="1">
      <alignment vertical="center"/>
    </xf>
    <xf numFmtId="43" fontId="74" fillId="0" borderId="12" xfId="44" applyFont="1" applyFill="1" applyBorder="1" applyAlignment="1">
      <alignment vertical="center"/>
    </xf>
    <xf numFmtId="43" fontId="74" fillId="0" borderId="0" xfId="44" applyFont="1" applyFill="1" applyBorder="1" applyAlignment="1">
      <alignment vertical="center"/>
    </xf>
    <xf numFmtId="43" fontId="74" fillId="0" borderId="3" xfId="44" applyFont="1" applyFill="1" applyBorder="1" applyAlignment="1">
      <alignment vertical="center"/>
    </xf>
    <xf numFmtId="206" fontId="2" fillId="0" borderId="12" xfId="44" applyNumberFormat="1" applyFont="1" applyBorder="1" applyAlignment="1">
      <alignment horizontal="left" vertical="center" indent="4"/>
    </xf>
    <xf numFmtId="189" fontId="87" fillId="0" borderId="12" xfId="66" applyNumberFormat="1" applyFont="1" applyFill="1" applyBorder="1" applyAlignment="1">
      <alignment vertical="center"/>
    </xf>
    <xf numFmtId="189" fontId="87" fillId="0" borderId="0" xfId="66" applyNumberFormat="1" applyFont="1" applyFill="1" applyBorder="1" applyAlignment="1">
      <alignment vertical="center"/>
    </xf>
    <xf numFmtId="174" fontId="74" fillId="0" borderId="0" xfId="66" applyNumberFormat="1" applyFont="1" applyFill="1" applyBorder="1" applyAlignment="1">
      <alignment vertical="center"/>
    </xf>
    <xf numFmtId="174" fontId="74" fillId="0" borderId="12" xfId="66" applyNumberFormat="1" applyFont="1" applyFill="1" applyBorder="1" applyAlignment="1">
      <alignment vertical="center"/>
    </xf>
    <xf numFmtId="174" fontId="74" fillId="0" borderId="3" xfId="66" applyNumberFormat="1" applyFont="1" applyFill="1" applyBorder="1" applyAlignment="1">
      <alignment vertical="center"/>
    </xf>
    <xf numFmtId="174" fontId="87" fillId="0" borderId="0" xfId="66" applyNumberFormat="1" applyFont="1" applyFill="1" applyBorder="1" applyAlignment="1">
      <alignment vertical="center"/>
    </xf>
    <xf numFmtId="174" fontId="87" fillId="0" borderId="12" xfId="66" applyNumberFormat="1" applyFont="1" applyFill="1" applyBorder="1" applyAlignment="1">
      <alignment vertical="center"/>
    </xf>
    <xf numFmtId="43" fontId="74" fillId="32" borderId="0" xfId="44" applyFont="1" applyFill="1" applyBorder="1" applyAlignment="1">
      <alignment vertical="center"/>
    </xf>
    <xf numFmtId="43" fontId="74" fillId="32" borderId="3" xfId="44" applyFont="1" applyFill="1" applyBorder="1" applyAlignment="1">
      <alignment vertical="center"/>
    </xf>
    <xf numFmtId="176" fontId="3" fillId="0" borderId="12" xfId="66" applyNumberFormat="1" applyFont="1" applyBorder="1" applyAlignment="1">
      <alignment horizontal="left" vertical="center"/>
    </xf>
    <xf numFmtId="176" fontId="2" fillId="0" borderId="12" xfId="76" applyNumberFormat="1" applyFont="1" applyFill="1" applyBorder="1" applyAlignment="1">
      <alignment vertical="center"/>
    </xf>
    <xf numFmtId="176" fontId="2" fillId="0" borderId="3" xfId="76" applyNumberFormat="1" applyFont="1" applyFill="1" applyBorder="1" applyAlignment="1">
      <alignment vertical="center"/>
    </xf>
    <xf numFmtId="0" fontId="7" fillId="0" borderId="0" xfId="65" applyFont="1" applyFill="1" applyBorder="1" applyAlignment="1">
      <alignment vertical="center"/>
    </xf>
    <xf numFmtId="210" fontId="7" fillId="0" borderId="0" xfId="65" applyNumberFormat="1" applyFont="1" applyFill="1" applyBorder="1" applyAlignment="1">
      <alignment vertical="center"/>
    </xf>
    <xf numFmtId="39" fontId="2" fillId="0" borderId="0" xfId="65" applyNumberFormat="1" applyFont="1" applyFill="1" applyBorder="1"/>
    <xf numFmtId="174" fontId="57" fillId="0" borderId="0" xfId="65" applyNumberFormat="1" applyFont="1" applyFill="1" applyBorder="1" applyAlignment="1">
      <alignment vertical="center"/>
    </xf>
    <xf numFmtId="9" fontId="3" fillId="0" borderId="0" xfId="65" applyNumberFormat="1" applyFont="1" applyFill="1" applyBorder="1" applyAlignment="1">
      <alignment horizontal="right" vertical="center"/>
    </xf>
    <xf numFmtId="166" fontId="3" fillId="17" borderId="0" xfId="65" applyNumberFormat="1" applyFont="1" applyFill="1" applyBorder="1" applyAlignment="1">
      <alignment vertical="center"/>
    </xf>
    <xf numFmtId="209" fontId="3" fillId="17" borderId="0" xfId="65" applyNumberFormat="1" applyFont="1" applyFill="1" applyBorder="1" applyAlignment="1">
      <alignment horizontal="right" vertical="center"/>
    </xf>
    <xf numFmtId="165" fontId="3" fillId="17" borderId="0" xfId="65" applyNumberFormat="1" applyFont="1" applyFill="1" applyBorder="1" applyAlignment="1">
      <alignment horizontal="right" vertical="center"/>
    </xf>
    <xf numFmtId="200" fontId="3" fillId="17" borderId="0" xfId="65" applyNumberFormat="1" applyFont="1" applyFill="1" applyBorder="1" applyAlignment="1">
      <alignment horizontal="right" vertical="center"/>
    </xf>
    <xf numFmtId="0" fontId="3" fillId="17" borderId="0" xfId="66" applyFont="1" applyFill="1" applyBorder="1" applyAlignment="1">
      <alignment horizontal="center" vertical="center"/>
    </xf>
    <xf numFmtId="0" fontId="7" fillId="20" borderId="14" xfId="0" applyFont="1" applyFill="1" applyBorder="1" applyAlignment="1">
      <alignment vertical="center"/>
    </xf>
    <xf numFmtId="208" fontId="2" fillId="17" borderId="0" xfId="0" applyNumberFormat="1" applyFont="1" applyFill="1" applyAlignment="1">
      <alignment horizontal="left" vertical="center" indent="1"/>
    </xf>
    <xf numFmtId="212" fontId="3" fillId="17" borderId="14" xfId="0" applyNumberFormat="1" applyFont="1" applyFill="1" applyBorder="1" applyAlignment="1">
      <alignment horizontal="left" vertical="center"/>
    </xf>
    <xf numFmtId="9" fontId="3" fillId="0" borderId="14" xfId="0" applyNumberFormat="1" applyFont="1" applyBorder="1"/>
    <xf numFmtId="206" fontId="3" fillId="17" borderId="0" xfId="44" applyNumberFormat="1" applyFont="1" applyFill="1" applyBorder="1" applyAlignment="1">
      <alignment horizontal="right" vertical="center"/>
    </xf>
    <xf numFmtId="166" fontId="2" fillId="17" borderId="0" xfId="65" applyNumberFormat="1" applyFont="1" applyFill="1" applyBorder="1" applyAlignment="1">
      <alignment vertical="center"/>
    </xf>
    <xf numFmtId="209" fontId="2" fillId="17" borderId="0" xfId="65" applyNumberFormat="1" applyFont="1" applyFill="1" applyBorder="1" applyAlignment="1">
      <alignment horizontal="right" vertical="center"/>
    </xf>
    <xf numFmtId="165" fontId="2" fillId="17" borderId="0" xfId="65" applyNumberFormat="1" applyFont="1" applyFill="1" applyBorder="1" applyAlignment="1">
      <alignment horizontal="right" vertical="center"/>
    </xf>
    <xf numFmtId="206" fontId="2" fillId="17" borderId="0" xfId="44" applyNumberFormat="1" applyFont="1" applyFill="1" applyBorder="1" applyAlignment="1">
      <alignment horizontal="right" vertical="center"/>
    </xf>
    <xf numFmtId="200" fontId="2" fillId="17" borderId="0" xfId="65" applyNumberFormat="1" applyFont="1" applyFill="1" applyBorder="1" applyAlignment="1">
      <alignment horizontal="right" vertical="center"/>
    </xf>
    <xf numFmtId="0" fontId="2" fillId="17" borderId="0" xfId="66" applyFont="1" applyFill="1" applyBorder="1" applyAlignment="1">
      <alignment horizontal="center" vertical="center"/>
    </xf>
    <xf numFmtId="0" fontId="3" fillId="17" borderId="0" xfId="65" applyFont="1" applyFill="1"/>
    <xf numFmtId="208" fontId="2" fillId="0" borderId="0" xfId="0" applyNumberFormat="1" applyFont="1"/>
    <xf numFmtId="208" fontId="3" fillId="17" borderId="0" xfId="0" applyNumberFormat="1" applyFont="1" applyFill="1" applyAlignment="1">
      <alignment horizontal="left" vertical="center"/>
    </xf>
    <xf numFmtId="165" fontId="3" fillId="17" borderId="14" xfId="65" applyNumberFormat="1" applyFont="1" applyFill="1" applyBorder="1" applyAlignment="1">
      <alignment horizontal="right" vertical="center"/>
    </xf>
    <xf numFmtId="206" fontId="3" fillId="17" borderId="14" xfId="44" applyNumberFormat="1" applyFont="1" applyFill="1" applyBorder="1" applyAlignment="1">
      <alignment horizontal="right" vertical="center"/>
    </xf>
    <xf numFmtId="200" fontId="3" fillId="17" borderId="14" xfId="65" applyNumberFormat="1" applyFont="1" applyFill="1" applyBorder="1" applyAlignment="1">
      <alignment horizontal="right" vertical="center"/>
    </xf>
    <xf numFmtId="166" fontId="3" fillId="17" borderId="14" xfId="65" applyNumberFormat="1" applyFont="1" applyFill="1" applyBorder="1" applyAlignment="1">
      <alignment vertical="center"/>
    </xf>
    <xf numFmtId="209" fontId="3" fillId="17" borderId="14" xfId="65" applyNumberFormat="1" applyFont="1" applyFill="1" applyBorder="1" applyAlignment="1">
      <alignment horizontal="right" vertical="center"/>
    </xf>
    <xf numFmtId="9" fontId="3" fillId="17" borderId="14" xfId="76" applyFont="1" applyFill="1" applyBorder="1" applyAlignment="1">
      <alignment horizontal="right" vertical="center"/>
    </xf>
    <xf numFmtId="0" fontId="26" fillId="0" borderId="0" xfId="0" applyFont="1"/>
    <xf numFmtId="9" fontId="2" fillId="0" borderId="0" xfId="0" applyNumberFormat="1" applyFont="1" applyAlignment="1">
      <alignment horizontal="left" indent="1"/>
    </xf>
    <xf numFmtId="9" fontId="3" fillId="0" borderId="0" xfId="0" applyNumberFormat="1" applyFont="1"/>
    <xf numFmtId="176" fontId="3" fillId="17" borderId="14" xfId="76" applyNumberFormat="1" applyFont="1" applyFill="1" applyBorder="1" applyAlignment="1">
      <alignment horizontal="right" vertical="center"/>
    </xf>
    <xf numFmtId="43" fontId="7" fillId="0" borderId="0" xfId="44" applyFont="1" applyFill="1" applyBorder="1" applyAlignment="1">
      <alignment vertical="center"/>
    </xf>
    <xf numFmtId="43" fontId="2" fillId="0" borderId="0" xfId="44" applyFont="1" applyFill="1" applyBorder="1"/>
    <xf numFmtId="43" fontId="57" fillId="0" borderId="0" xfId="44" applyFont="1" applyFill="1" applyBorder="1" applyAlignment="1">
      <alignment vertical="center"/>
    </xf>
    <xf numFmtId="211" fontId="74" fillId="0" borderId="0" xfId="65" applyNumberFormat="1" applyFont="1" applyFill="1"/>
    <xf numFmtId="211" fontId="3" fillId="0" borderId="0" xfId="65" applyNumberFormat="1" applyFont="1" applyFill="1" applyAlignment="1">
      <alignment horizontal="left" vertical="center"/>
    </xf>
    <xf numFmtId="211" fontId="74" fillId="0" borderId="0" xfId="65" applyNumberFormat="1" applyFont="1" applyFill="1" applyAlignment="1">
      <alignment horizontal="left" vertical="center" indent="1"/>
    </xf>
    <xf numFmtId="211" fontId="74" fillId="0" borderId="0" xfId="65" applyNumberFormat="1" applyFont="1" applyFill="1" applyAlignment="1">
      <alignment vertical="center"/>
    </xf>
    <xf numFmtId="211" fontId="74" fillId="0" borderId="0" xfId="65" applyNumberFormat="1" applyFont="1" applyFill="1" applyAlignment="1">
      <alignment horizontal="right" vertical="center"/>
    </xf>
    <xf numFmtId="211" fontId="74" fillId="0" borderId="0" xfId="65" quotePrefix="1" applyNumberFormat="1" applyFont="1" applyFill="1" applyAlignment="1">
      <alignment horizontal="right" vertical="center"/>
    </xf>
    <xf numFmtId="211" fontId="2" fillId="0" borderId="0" xfId="65" applyNumberFormat="1" applyFont="1" applyFill="1" applyAlignment="1">
      <alignment horizontal="left" vertical="center"/>
    </xf>
    <xf numFmtId="9" fontId="2" fillId="0" borderId="0" xfId="76" applyNumberFormat="1" applyFont="1" applyFill="1" applyAlignment="1">
      <alignment horizontal="left" vertical="center"/>
    </xf>
    <xf numFmtId="0" fontId="58" fillId="0" borderId="0" xfId="65" applyFont="1" applyFill="1" applyBorder="1" applyAlignment="1">
      <alignment vertical="center"/>
    </xf>
    <xf numFmtId="9" fontId="2" fillId="0" borderId="0" xfId="76" applyNumberFormat="1" applyFont="1" applyFill="1"/>
    <xf numFmtId="9" fontId="2" fillId="0" borderId="0" xfId="76" applyNumberFormat="1" applyFont="1" applyFill="1" applyAlignment="1">
      <alignment horizontal="left" vertical="center" indent="1"/>
    </xf>
    <xf numFmtId="9" fontId="2" fillId="0" borderId="0" xfId="76" applyNumberFormat="1" applyFont="1" applyFill="1" applyAlignment="1">
      <alignment vertical="center"/>
    </xf>
    <xf numFmtId="9" fontId="2" fillId="0" borderId="0" xfId="76" applyNumberFormat="1" applyFont="1" applyFill="1" applyAlignment="1">
      <alignment horizontal="right" vertical="center"/>
    </xf>
    <xf numFmtId="9" fontId="70" fillId="0" borderId="0" xfId="76" applyNumberFormat="1" applyFont="1" applyFill="1" applyAlignment="1">
      <alignment horizontal="right" vertical="center"/>
    </xf>
    <xf numFmtId="9" fontId="2" fillId="0" borderId="0" xfId="76" quotePrefix="1" applyNumberFormat="1" applyFont="1" applyFill="1" applyAlignment="1">
      <alignment horizontal="right" vertical="center"/>
    </xf>
    <xf numFmtId="0" fontId="7" fillId="0" borderId="0" xfId="65" applyFont="1" applyFill="1"/>
    <xf numFmtId="43" fontId="3" fillId="0" borderId="0" xfId="44" applyFont="1" applyFill="1" applyBorder="1"/>
    <xf numFmtId="0" fontId="3" fillId="0" borderId="0" xfId="65" applyFont="1" applyFill="1"/>
    <xf numFmtId="174" fontId="2" fillId="0" borderId="13" xfId="0" applyNumberFormat="1" applyFont="1" applyFill="1" applyBorder="1" applyAlignment="1">
      <alignment horizontal="right" vertical="center"/>
    </xf>
    <xf numFmtId="174" fontId="79" fillId="0" borderId="13" xfId="0" applyNumberFormat="1" applyFont="1" applyFill="1" applyBorder="1" applyAlignment="1">
      <alignment horizontal="right" vertical="center"/>
    </xf>
    <xf numFmtId="174" fontId="79" fillId="0" borderId="15" xfId="0" applyNumberFormat="1" applyFont="1" applyFill="1" applyBorder="1" applyAlignment="1">
      <alignment horizontal="right" vertical="center"/>
    </xf>
    <xf numFmtId="174" fontId="79" fillId="0" borderId="0" xfId="0" applyNumberFormat="1" applyFont="1" applyFill="1" applyBorder="1" applyAlignment="1">
      <alignment horizontal="right" vertical="center"/>
    </xf>
    <xf numFmtId="174" fontId="79" fillId="0" borderId="3" xfId="0" applyNumberFormat="1" applyFont="1" applyFill="1" applyBorder="1" applyAlignment="1">
      <alignment horizontal="right" vertical="center"/>
    </xf>
    <xf numFmtId="174" fontId="79" fillId="0" borderId="17" xfId="0" applyNumberFormat="1" applyFont="1" applyFill="1" applyBorder="1" applyAlignment="1">
      <alignment horizontal="right" vertical="center"/>
    </xf>
    <xf numFmtId="174" fontId="79" fillId="0" borderId="18" xfId="0" applyNumberFormat="1" applyFont="1" applyFill="1" applyBorder="1" applyAlignment="1">
      <alignment horizontal="right" vertical="center"/>
    </xf>
    <xf numFmtId="174" fontId="70" fillId="32" borderId="0" xfId="0" applyNumberFormat="1" applyFont="1" applyFill="1" applyBorder="1" applyAlignment="1">
      <alignment horizontal="right" vertical="center"/>
    </xf>
    <xf numFmtId="174" fontId="88" fillId="17" borderId="3" xfId="0" applyNumberFormat="1" applyFont="1" applyFill="1" applyBorder="1" applyAlignment="1">
      <alignment vertical="center"/>
    </xf>
    <xf numFmtId="174" fontId="88" fillId="17" borderId="3" xfId="0" applyNumberFormat="1" applyFont="1" applyFill="1" applyBorder="1" applyAlignment="1">
      <alignment horizontal="right" vertical="center"/>
    </xf>
    <xf numFmtId="174" fontId="88" fillId="0" borderId="3" xfId="0" applyNumberFormat="1" applyFont="1" applyFill="1" applyBorder="1" applyAlignment="1">
      <alignment horizontal="right" vertical="center"/>
    </xf>
    <xf numFmtId="174" fontId="70" fillId="0" borderId="17" xfId="0" applyNumberFormat="1" applyFont="1" applyFill="1" applyBorder="1" applyAlignment="1">
      <alignment horizontal="right" vertical="center"/>
    </xf>
    <xf numFmtId="206" fontId="71" fillId="28" borderId="0" xfId="44" applyNumberFormat="1" applyFont="1" applyFill="1" applyBorder="1" applyAlignment="1">
      <alignment vertical="center"/>
    </xf>
    <xf numFmtId="204" fontId="2" fillId="0" borderId="3" xfId="68" applyNumberFormat="1" applyFont="1" applyFill="1" applyBorder="1"/>
    <xf numFmtId="204" fontId="3" fillId="0" borderId="3" xfId="68" applyNumberFormat="1" applyFont="1" applyFill="1" applyBorder="1"/>
    <xf numFmtId="43" fontId="75" fillId="0" borderId="3" xfId="45" applyFont="1" applyFill="1" applyBorder="1"/>
    <xf numFmtId="0" fontId="73" fillId="34" borderId="13" xfId="68" applyFont="1" applyFill="1" applyBorder="1" applyAlignment="1">
      <alignment vertical="top"/>
    </xf>
    <xf numFmtId="0" fontId="73" fillId="0" borderId="3" xfId="68" applyNumberFormat="1" applyFont="1" applyFill="1" applyBorder="1"/>
    <xf numFmtId="174" fontId="71" fillId="28" borderId="20" xfId="66" applyNumberFormat="1" applyFont="1" applyFill="1" applyBorder="1" applyAlignment="1">
      <alignment vertical="center"/>
    </xf>
    <xf numFmtId="174" fontId="88" fillId="17" borderId="0" xfId="0" applyNumberFormat="1" applyFont="1" applyFill="1" applyBorder="1" applyAlignment="1">
      <alignment horizontal="right" vertical="center"/>
    </xf>
    <xf numFmtId="174" fontId="88" fillId="17" borderId="0" xfId="0" applyNumberFormat="1" applyFont="1" applyFill="1" applyBorder="1" applyAlignment="1">
      <alignment vertical="center"/>
    </xf>
    <xf numFmtId="174" fontId="70" fillId="17" borderId="29" xfId="0" applyNumberFormat="1" applyFont="1" applyFill="1" applyBorder="1" applyAlignment="1">
      <alignment horizontal="right" vertical="center"/>
    </xf>
    <xf numFmtId="174" fontId="70" fillId="0" borderId="12" xfId="0" applyNumberFormat="1" applyFont="1" applyFill="1" applyBorder="1" applyAlignment="1">
      <alignment horizontal="right" vertical="center"/>
    </xf>
    <xf numFmtId="174" fontId="3" fillId="0" borderId="14" xfId="0" applyNumberFormat="1" applyFont="1" applyFill="1" applyBorder="1" applyAlignment="1">
      <alignment vertical="center"/>
    </xf>
    <xf numFmtId="174" fontId="2" fillId="17" borderId="13" xfId="0" applyNumberFormat="1" applyFont="1" applyFill="1" applyBorder="1" applyAlignment="1">
      <alignment vertical="center"/>
    </xf>
    <xf numFmtId="170" fontId="71" fillId="32" borderId="0" xfId="0" applyNumberFormat="1" applyFont="1" applyFill="1" applyAlignment="1">
      <alignment horizontal="right" vertical="center"/>
    </xf>
    <xf numFmtId="174" fontId="74" fillId="0" borderId="13" xfId="0" applyNumberFormat="1" applyFont="1" applyFill="1" applyBorder="1" applyAlignment="1">
      <alignment vertical="center"/>
    </xf>
    <xf numFmtId="0" fontId="81" fillId="25" borderId="13" xfId="0" applyFont="1" applyFill="1" applyBorder="1" applyAlignment="1">
      <alignment vertical="center"/>
    </xf>
    <xf numFmtId="0" fontId="81" fillId="25" borderId="21" xfId="0" applyFont="1" applyFill="1" applyBorder="1" applyAlignment="1">
      <alignment vertical="center"/>
    </xf>
    <xf numFmtId="0" fontId="73" fillId="25" borderId="13" xfId="0" applyFont="1" applyFill="1" applyBorder="1"/>
    <xf numFmtId="0" fontId="73" fillId="25" borderId="15" xfId="0" applyFont="1" applyFill="1" applyBorder="1"/>
    <xf numFmtId="0" fontId="3" fillId="0" borderId="21" xfId="0" applyFont="1" applyFill="1" applyBorder="1" applyAlignment="1">
      <alignment vertical="center"/>
    </xf>
    <xf numFmtId="174" fontId="74" fillId="0" borderId="15" xfId="0" applyNumberFormat="1" applyFont="1" applyFill="1" applyBorder="1" applyAlignment="1">
      <alignment vertical="center"/>
    </xf>
    <xf numFmtId="174" fontId="72" fillId="0" borderId="3" xfId="0" applyNumberFormat="1" applyFont="1" applyFill="1" applyBorder="1" applyAlignment="1">
      <alignment vertical="center"/>
    </xf>
    <xf numFmtId="0" fontId="3" fillId="17" borderId="19" xfId="0" applyFont="1" applyFill="1" applyBorder="1" applyAlignment="1">
      <alignment vertical="center"/>
    </xf>
    <xf numFmtId="0" fontId="2" fillId="17" borderId="12" xfId="0" applyFont="1" applyFill="1" applyBorder="1" applyAlignment="1">
      <alignment horizontal="left" indent="1"/>
    </xf>
    <xf numFmtId="174" fontId="2" fillId="17" borderId="15" xfId="0" applyNumberFormat="1" applyFont="1" applyFill="1" applyBorder="1" applyAlignment="1">
      <alignment vertical="center"/>
    </xf>
    <xf numFmtId="170" fontId="71" fillId="32" borderId="0" xfId="0" applyNumberFormat="1" applyFont="1" applyFill="1" applyBorder="1" applyAlignment="1">
      <alignment horizontal="right" vertical="center"/>
    </xf>
    <xf numFmtId="0" fontId="2" fillId="17" borderId="16" xfId="0" applyFont="1" applyFill="1" applyBorder="1" applyAlignment="1">
      <alignment horizontal="left" vertical="center" indent="1"/>
    </xf>
    <xf numFmtId="176" fontId="2" fillId="17" borderId="17" xfId="0" applyNumberFormat="1" applyFont="1" applyFill="1" applyBorder="1" applyAlignment="1">
      <alignment horizontal="right" vertical="center"/>
    </xf>
    <xf numFmtId="0" fontId="48" fillId="0" borderId="27" xfId="68" applyFont="1" applyFill="1" applyBorder="1"/>
    <xf numFmtId="213" fontId="3" fillId="0" borderId="0" xfId="68" applyNumberFormat="1" applyFont="1" applyFill="1" applyBorder="1"/>
    <xf numFmtId="174" fontId="19" fillId="17" borderId="15" xfId="0" applyNumberFormat="1" applyFont="1" applyFill="1" applyBorder="1" applyAlignment="1">
      <alignment horizontal="right" vertical="center"/>
    </xf>
    <xf numFmtId="174" fontId="87" fillId="17" borderId="0" xfId="0" applyNumberFormat="1" applyFont="1" applyFill="1" applyBorder="1" applyAlignment="1">
      <alignment vertical="center"/>
    </xf>
    <xf numFmtId="174" fontId="88" fillId="0" borderId="0" xfId="44" applyNumberFormat="1" applyFont="1" applyFill="1" applyBorder="1"/>
    <xf numFmtId="174" fontId="88" fillId="0" borderId="3" xfId="44" applyNumberFormat="1" applyFont="1" applyFill="1" applyBorder="1"/>
    <xf numFmtId="174" fontId="88" fillId="26" borderId="0" xfId="44" applyNumberFormat="1" applyFont="1" applyFill="1" applyBorder="1"/>
    <xf numFmtId="175" fontId="88" fillId="17" borderId="0" xfId="0" applyNumberFormat="1" applyFont="1" applyFill="1" applyBorder="1" applyAlignment="1">
      <alignment vertical="center"/>
    </xf>
    <xf numFmtId="175" fontId="88" fillId="17" borderId="3" xfId="0" applyNumberFormat="1" applyFont="1" applyFill="1" applyBorder="1" applyAlignment="1">
      <alignment vertical="center"/>
    </xf>
    <xf numFmtId="174" fontId="70" fillId="32" borderId="0" xfId="44" applyNumberFormat="1" applyFont="1" applyFill="1" applyBorder="1"/>
    <xf numFmtId="0" fontId="26" fillId="17" borderId="0" xfId="69" applyFont="1" applyFill="1" applyAlignment="1">
      <alignment horizontal="left" vertical="center"/>
    </xf>
    <xf numFmtId="0" fontId="2" fillId="17" borderId="0" xfId="69" applyFont="1" applyFill="1" applyAlignment="1">
      <alignment horizontal="left" vertical="center"/>
    </xf>
    <xf numFmtId="0" fontId="2" fillId="17" borderId="0" xfId="69" applyFont="1" applyFill="1" applyAlignment="1">
      <alignment horizontal="left" vertical="center" indent="1"/>
    </xf>
    <xf numFmtId="175" fontId="2" fillId="17" borderId="3" xfId="0" applyNumberFormat="1" applyFont="1" applyFill="1" applyBorder="1" applyAlignment="1">
      <alignment vertical="center"/>
    </xf>
    <xf numFmtId="174" fontId="2" fillId="0" borderId="0" xfId="50" applyNumberFormat="1" applyFont="1" applyBorder="1" applyAlignment="1">
      <alignment vertical="center"/>
    </xf>
    <xf numFmtId="189" fontId="70" fillId="32" borderId="0" xfId="0" applyNumberFormat="1" applyFont="1" applyFill="1" applyBorder="1" applyAlignment="1">
      <alignment vertical="center"/>
    </xf>
    <xf numFmtId="198" fontId="71" fillId="32" borderId="0" xfId="0" applyNumberFormat="1" applyFont="1" applyFill="1" applyBorder="1" applyAlignment="1">
      <alignment vertical="center"/>
    </xf>
    <xf numFmtId="0" fontId="7" fillId="0" borderId="0" xfId="0" applyFont="1" applyFill="1"/>
    <xf numFmtId="0" fontId="3" fillId="17" borderId="0" xfId="69" applyFont="1" applyFill="1" applyAlignment="1">
      <alignment horizontal="left" vertical="center"/>
    </xf>
    <xf numFmtId="0" fontId="7" fillId="0" borderId="0" xfId="0" applyFont="1" applyFill="1" applyBorder="1" applyAlignment="1">
      <alignment vertical="center"/>
    </xf>
    <xf numFmtId="214" fontId="3" fillId="0" borderId="0" xfId="0" applyNumberFormat="1" applyFont="1" applyFill="1" applyBorder="1" applyAlignment="1">
      <alignment vertical="center"/>
    </xf>
    <xf numFmtId="0" fontId="13" fillId="0" borderId="0" xfId="0" applyFont="1" applyFill="1"/>
    <xf numFmtId="176" fontId="3" fillId="0" borderId="0" xfId="76" applyNumberFormat="1" applyFont="1" applyFill="1" applyBorder="1" applyAlignment="1">
      <alignment horizontal="right" vertical="center"/>
    </xf>
    <xf numFmtId="37" fontId="87" fillId="0" borderId="12" xfId="66" applyNumberFormat="1" applyFont="1" applyBorder="1" applyAlignment="1">
      <alignment vertical="center"/>
    </xf>
    <xf numFmtId="37" fontId="87" fillId="0" borderId="0" xfId="66" applyNumberFormat="1" applyFont="1" applyBorder="1" applyAlignment="1">
      <alignment vertical="center"/>
    </xf>
    <xf numFmtId="37" fontId="87" fillId="0" borderId="3" xfId="66" applyNumberFormat="1" applyFont="1" applyBorder="1" applyAlignment="1">
      <alignment vertical="center"/>
    </xf>
    <xf numFmtId="37" fontId="2" fillId="17" borderId="0" xfId="65" applyNumberFormat="1" applyFont="1" applyFill="1" applyBorder="1" applyAlignment="1">
      <alignment vertical="center"/>
    </xf>
    <xf numFmtId="170" fontId="8" fillId="0" borderId="3" xfId="0" applyNumberFormat="1" applyFont="1" applyFill="1" applyBorder="1" applyAlignment="1">
      <alignment horizontal="right" vertical="center"/>
    </xf>
    <xf numFmtId="174" fontId="70" fillId="32" borderId="3" xfId="44" applyNumberFormat="1" applyFont="1" applyFill="1" applyBorder="1"/>
    <xf numFmtId="170" fontId="70" fillId="32" borderId="3" xfId="0" applyNumberFormat="1" applyFont="1" applyFill="1" applyBorder="1" applyAlignment="1">
      <alignment horizontal="right" vertical="center"/>
    </xf>
    <xf numFmtId="0" fontId="1" fillId="0" borderId="3" xfId="0" applyFont="1" applyBorder="1"/>
    <xf numFmtId="189" fontId="70" fillId="32" borderId="3" xfId="0" applyNumberFormat="1" applyFont="1" applyFill="1" applyBorder="1" applyAlignment="1">
      <alignment vertical="center"/>
    </xf>
    <xf numFmtId="214" fontId="3" fillId="0" borderId="3" xfId="0" applyNumberFormat="1" applyFont="1" applyFill="1" applyBorder="1" applyAlignment="1">
      <alignment vertical="center"/>
    </xf>
    <xf numFmtId="174" fontId="71" fillId="32" borderId="3" xfId="0" applyNumberFormat="1" applyFont="1" applyFill="1" applyBorder="1" applyAlignment="1">
      <alignment vertical="center"/>
    </xf>
    <xf numFmtId="198" fontId="71" fillId="32" borderId="3" xfId="0" applyNumberFormat="1" applyFont="1" applyFill="1" applyBorder="1" applyAlignment="1">
      <alignment vertical="center"/>
    </xf>
    <xf numFmtId="214" fontId="3" fillId="0" borderId="12" xfId="0" applyNumberFormat="1" applyFont="1" applyFill="1" applyBorder="1" applyAlignment="1">
      <alignment vertical="center"/>
    </xf>
    <xf numFmtId="174" fontId="71" fillId="32" borderId="12" xfId="0" applyNumberFormat="1" applyFont="1" applyFill="1" applyBorder="1" applyAlignment="1">
      <alignment vertical="center"/>
    </xf>
    <xf numFmtId="198" fontId="71" fillId="32" borderId="12" xfId="0" applyNumberFormat="1" applyFont="1" applyFill="1" applyBorder="1" applyAlignment="1">
      <alignment vertical="center"/>
    </xf>
    <xf numFmtId="200" fontId="4" fillId="17" borderId="12" xfId="0" applyNumberFormat="1" applyFont="1" applyFill="1" applyBorder="1" applyAlignment="1">
      <alignment horizontal="centerContinuous" vertical="center"/>
    </xf>
    <xf numFmtId="166" fontId="3" fillId="17" borderId="30" xfId="0" applyNumberFormat="1" applyFont="1" applyFill="1" applyBorder="1" applyAlignment="1">
      <alignment vertical="center"/>
    </xf>
    <xf numFmtId="2" fontId="2" fillId="0" borderId="12" xfId="66" applyNumberFormat="1" applyFont="1" applyFill="1" applyBorder="1" applyAlignment="1">
      <alignment vertical="center"/>
    </xf>
    <xf numFmtId="174" fontId="71" fillId="0" borderId="0" xfId="66" applyNumberFormat="1" applyFont="1" applyFill="1" applyBorder="1" applyAlignment="1">
      <alignment vertical="center"/>
    </xf>
    <xf numFmtId="0" fontId="3" fillId="0" borderId="0" xfId="65" applyFont="1" applyFill="1" applyBorder="1" applyAlignment="1">
      <alignment vertical="center"/>
    </xf>
    <xf numFmtId="206" fontId="3" fillId="0" borderId="12" xfId="44" applyNumberFormat="1" applyFont="1" applyBorder="1" applyAlignment="1">
      <alignment horizontal="left" vertical="center" indent="2"/>
    </xf>
    <xf numFmtId="176" fontId="2" fillId="0" borderId="12" xfId="66" applyNumberFormat="1" applyFont="1" applyFill="1" applyBorder="1" applyAlignment="1">
      <alignment horizontal="left" vertical="center" indent="4"/>
    </xf>
    <xf numFmtId="176" fontId="2" fillId="0" borderId="12" xfId="66" applyNumberFormat="1" applyFont="1" applyBorder="1" applyAlignment="1">
      <alignment horizontal="left" vertical="center" indent="4"/>
    </xf>
    <xf numFmtId="206" fontId="2" fillId="0" borderId="12" xfId="44" applyNumberFormat="1" applyFont="1" applyBorder="1" applyAlignment="1">
      <alignment horizontal="left" vertical="center" indent="5"/>
    </xf>
    <xf numFmtId="189" fontId="2" fillId="0" borderId="12" xfId="66" applyNumberFormat="1" applyFont="1" applyBorder="1" applyAlignment="1">
      <alignment horizontal="left" vertical="center" indent="5"/>
    </xf>
    <xf numFmtId="43" fontId="3" fillId="0" borderId="12" xfId="44" applyFont="1" applyBorder="1" applyAlignment="1">
      <alignment horizontal="left" vertical="center" indent="2"/>
    </xf>
    <xf numFmtId="176" fontId="3" fillId="0" borderId="12" xfId="66" applyNumberFormat="1" applyFont="1" applyBorder="1" applyAlignment="1">
      <alignment horizontal="left" vertical="center" indent="5"/>
    </xf>
    <xf numFmtId="0" fontId="3" fillId="0" borderId="12" xfId="66" applyNumberFormat="1" applyFont="1" applyFill="1" applyBorder="1" applyAlignment="1">
      <alignment vertical="center"/>
    </xf>
    <xf numFmtId="215" fontId="5" fillId="0" borderId="0" xfId="65" applyNumberFormat="1" applyFont="1" applyFill="1"/>
    <xf numFmtId="215" fontId="5" fillId="0" borderId="0" xfId="65" applyNumberFormat="1" applyFont="1" applyFill="1" applyBorder="1" applyAlignment="1">
      <alignment vertical="center"/>
    </xf>
    <xf numFmtId="215" fontId="7" fillId="0" borderId="0" xfId="65" applyNumberFormat="1" applyFont="1" applyFill="1" applyBorder="1" applyAlignment="1">
      <alignment vertical="center"/>
    </xf>
    <xf numFmtId="215" fontId="74" fillId="0" borderId="0" xfId="44" applyNumberFormat="1" applyFont="1" applyFill="1" applyBorder="1" applyAlignment="1">
      <alignment vertical="center"/>
    </xf>
    <xf numFmtId="215" fontId="2" fillId="0" borderId="0" xfId="44" applyNumberFormat="1" applyFont="1" applyFill="1" applyBorder="1"/>
    <xf numFmtId="215" fontId="2" fillId="0" borderId="0" xfId="65" applyNumberFormat="1" applyFont="1" applyFill="1"/>
    <xf numFmtId="215" fontId="3" fillId="0" borderId="0" xfId="65" applyNumberFormat="1" applyFont="1" applyFill="1" applyBorder="1" applyAlignment="1">
      <alignment horizontal="right" vertical="center"/>
    </xf>
    <xf numFmtId="2" fontId="3" fillId="0" borderId="0" xfId="66" applyNumberFormat="1" applyFont="1" applyFill="1" applyAlignment="1">
      <alignment vertical="center"/>
    </xf>
    <xf numFmtId="2" fontId="2" fillId="32" borderId="0" xfId="66" applyNumberFormat="1" applyFont="1" applyFill="1" applyAlignment="1">
      <alignment vertical="center"/>
    </xf>
    <xf numFmtId="2" fontId="2" fillId="0" borderId="3" xfId="66" applyNumberFormat="1" applyFont="1" applyFill="1" applyBorder="1" applyAlignment="1">
      <alignment vertical="center"/>
    </xf>
    <xf numFmtId="2" fontId="2" fillId="0" borderId="27" xfId="66" applyNumberFormat="1" applyFont="1" applyBorder="1" applyAlignment="1">
      <alignment vertical="center"/>
    </xf>
    <xf numFmtId="2" fontId="2" fillId="0" borderId="0" xfId="45" applyNumberFormat="1" applyFont="1" applyFill="1" applyAlignment="1">
      <alignment vertical="center"/>
    </xf>
    <xf numFmtId="2" fontId="2" fillId="0" borderId="0" xfId="66" applyNumberFormat="1" applyFont="1" applyFill="1" applyAlignment="1">
      <alignment vertical="center"/>
    </xf>
    <xf numFmtId="189" fontId="2" fillId="0" borderId="12" xfId="66" applyNumberFormat="1" applyFont="1" applyFill="1" applyBorder="1" applyAlignment="1">
      <alignment horizontal="left" vertical="center" indent="1"/>
    </xf>
    <xf numFmtId="2" fontId="2" fillId="0" borderId="0" xfId="65" applyNumberFormat="1" applyFont="1"/>
    <xf numFmtId="9" fontId="2" fillId="0" borderId="0" xfId="76" applyNumberFormat="1" applyFont="1"/>
    <xf numFmtId="206" fontId="3" fillId="28" borderId="0" xfId="44" applyNumberFormat="1" applyFont="1" applyFill="1" applyBorder="1" applyAlignment="1">
      <alignment vertical="center"/>
    </xf>
    <xf numFmtId="206" fontId="87" fillId="0" borderId="0" xfId="45" applyNumberFormat="1" applyFont="1" applyFill="1" applyBorder="1" applyAlignment="1">
      <alignment vertical="center"/>
    </xf>
    <xf numFmtId="206" fontId="87" fillId="0" borderId="12" xfId="45" applyNumberFormat="1" applyFont="1" applyFill="1" applyBorder="1" applyAlignment="1">
      <alignment vertical="center"/>
    </xf>
    <xf numFmtId="176" fontId="3" fillId="0" borderId="0" xfId="76" applyNumberFormat="1" applyFont="1" applyFill="1" applyAlignment="1">
      <alignment vertical="center"/>
    </xf>
    <xf numFmtId="176" fontId="2" fillId="32" borderId="0" xfId="76" applyNumberFormat="1" applyFont="1" applyFill="1" applyAlignment="1">
      <alignment vertical="center"/>
    </xf>
    <xf numFmtId="176" fontId="2" fillId="0" borderId="12" xfId="76" applyNumberFormat="1" applyFont="1" applyFill="1" applyBorder="1" applyAlignment="1">
      <alignment horizontal="left" vertical="center" indent="4"/>
    </xf>
    <xf numFmtId="176" fontId="2" fillId="0" borderId="0" xfId="76" applyNumberFormat="1" applyFont="1" applyBorder="1" applyAlignment="1">
      <alignment vertical="center"/>
    </xf>
    <xf numFmtId="176" fontId="2" fillId="0" borderId="3" xfId="76" applyNumberFormat="1" applyFont="1" applyBorder="1" applyAlignment="1">
      <alignment vertical="center"/>
    </xf>
    <xf numFmtId="176" fontId="2" fillId="0" borderId="27" xfId="76" applyNumberFormat="1" applyFont="1" applyBorder="1" applyAlignment="1">
      <alignment vertical="center"/>
    </xf>
    <xf numFmtId="176" fontId="2" fillId="0" borderId="0" xfId="76" applyNumberFormat="1" applyFont="1" applyFill="1" applyAlignment="1">
      <alignment vertical="center"/>
    </xf>
    <xf numFmtId="176" fontId="71" fillId="32" borderId="0" xfId="76" applyNumberFormat="1" applyFont="1" applyFill="1" applyBorder="1" applyAlignment="1">
      <alignment vertical="center"/>
    </xf>
    <xf numFmtId="176" fontId="71" fillId="32" borderId="3" xfId="76" applyNumberFormat="1" applyFont="1" applyFill="1" applyBorder="1" applyAlignment="1">
      <alignment vertical="center"/>
    </xf>
    <xf numFmtId="189" fontId="3" fillId="32" borderId="0" xfId="66" applyNumberFormat="1" applyFont="1" applyFill="1" applyBorder="1" applyAlignment="1">
      <alignment vertical="center"/>
    </xf>
    <xf numFmtId="189" fontId="3" fillId="32" borderId="3" xfId="66" applyNumberFormat="1" applyFont="1" applyFill="1" applyBorder="1" applyAlignment="1">
      <alignment vertical="center"/>
    </xf>
    <xf numFmtId="206" fontId="76" fillId="32" borderId="0" xfId="45" applyNumberFormat="1" applyFont="1" applyFill="1" applyBorder="1"/>
    <xf numFmtId="206" fontId="76" fillId="32" borderId="3" xfId="45" applyNumberFormat="1" applyFont="1" applyFill="1" applyBorder="1"/>
    <xf numFmtId="2" fontId="2" fillId="0" borderId="12" xfId="66" applyNumberFormat="1" applyFont="1" applyBorder="1" applyAlignment="1">
      <alignment horizontal="left" vertical="center" indent="3"/>
    </xf>
    <xf numFmtId="2" fontId="2" fillId="0" borderId="0" xfId="66" applyNumberFormat="1" applyFont="1" applyBorder="1" applyAlignment="1">
      <alignment vertical="center"/>
    </xf>
    <xf numFmtId="2" fontId="2" fillId="0" borderId="3" xfId="66" applyNumberFormat="1" applyFont="1" applyBorder="1" applyAlignment="1">
      <alignment vertical="center"/>
    </xf>
    <xf numFmtId="2" fontId="3" fillId="0" borderId="0" xfId="66" applyNumberFormat="1" applyFont="1" applyFill="1" applyBorder="1" applyAlignment="1">
      <alignment vertical="center"/>
    </xf>
    <xf numFmtId="2" fontId="3" fillId="0" borderId="12" xfId="66" applyNumberFormat="1" applyFont="1" applyFill="1" applyBorder="1" applyAlignment="1">
      <alignment vertical="center"/>
    </xf>
    <xf numFmtId="43" fontId="3" fillId="0" borderId="12" xfId="44" applyFont="1" applyFill="1" applyBorder="1" applyAlignment="1">
      <alignment horizontal="left" vertical="center" indent="2"/>
    </xf>
    <xf numFmtId="43" fontId="3" fillId="0" borderId="27" xfId="44" applyFont="1" applyFill="1" applyBorder="1" applyAlignment="1">
      <alignment vertical="center"/>
    </xf>
    <xf numFmtId="174" fontId="87" fillId="0" borderId="3" xfId="66" applyNumberFormat="1" applyFont="1" applyFill="1" applyBorder="1" applyAlignment="1">
      <alignment vertical="center"/>
    </xf>
    <xf numFmtId="206" fontId="87" fillId="0" borderId="3" xfId="45" applyNumberFormat="1" applyFont="1" applyFill="1" applyBorder="1" applyAlignment="1">
      <alignment vertical="center"/>
    </xf>
    <xf numFmtId="174" fontId="87" fillId="0" borderId="12" xfId="66" applyNumberFormat="1" applyFont="1" applyBorder="1" applyAlignment="1">
      <alignment vertical="center"/>
    </xf>
    <xf numFmtId="174" fontId="87" fillId="0" borderId="0" xfId="66" applyNumberFormat="1" applyFont="1" applyBorder="1" applyAlignment="1">
      <alignment vertical="center"/>
    </xf>
    <xf numFmtId="174" fontId="87" fillId="0" borderId="3" xfId="66" applyNumberFormat="1" applyFont="1" applyBorder="1" applyAlignment="1">
      <alignment vertical="center"/>
    </xf>
    <xf numFmtId="176" fontId="2" fillId="0" borderId="12" xfId="76" applyNumberFormat="1" applyFont="1" applyBorder="1" applyAlignment="1">
      <alignment horizontal="left" vertical="center" indent="1"/>
    </xf>
    <xf numFmtId="176" fontId="2" fillId="0" borderId="0" xfId="76" applyNumberFormat="1" applyFont="1" applyAlignment="1">
      <alignment vertical="center"/>
    </xf>
    <xf numFmtId="176" fontId="2" fillId="0" borderId="12" xfId="76" applyNumberFormat="1" applyFont="1" applyBorder="1" applyAlignment="1">
      <alignment vertical="center"/>
    </xf>
    <xf numFmtId="211" fontId="71" fillId="37" borderId="0" xfId="65" applyNumberFormat="1" applyFont="1" applyFill="1" applyAlignment="1">
      <alignment horizontal="right" vertical="center"/>
    </xf>
    <xf numFmtId="211" fontId="3" fillId="0" borderId="0" xfId="65" applyNumberFormat="1" applyFont="1" applyFill="1"/>
    <xf numFmtId="9" fontId="70" fillId="0" borderId="0" xfId="76" applyNumberFormat="1" applyFont="1"/>
    <xf numFmtId="9" fontId="70" fillId="17" borderId="0" xfId="76" applyFont="1" applyFill="1" applyBorder="1" applyAlignment="1">
      <alignment vertical="center"/>
    </xf>
    <xf numFmtId="9" fontId="2" fillId="17" borderId="0" xfId="76" applyNumberFormat="1" applyFont="1" applyFill="1" applyBorder="1" applyAlignment="1">
      <alignment vertical="center"/>
    </xf>
    <xf numFmtId="206" fontId="71" fillId="0" borderId="0" xfId="44" applyNumberFormat="1" applyFont="1" applyFill="1" applyBorder="1" applyAlignment="1">
      <alignment vertical="center" wrapText="1"/>
    </xf>
    <xf numFmtId="206" fontId="2" fillId="0" borderId="0" xfId="44" applyNumberFormat="1" applyFont="1" applyFill="1" applyBorder="1" applyAlignment="1">
      <alignment horizontal="right" vertical="center"/>
    </xf>
    <xf numFmtId="206" fontId="2" fillId="0" borderId="3" xfId="44" applyNumberFormat="1" applyFont="1" applyFill="1" applyBorder="1" applyAlignment="1">
      <alignment horizontal="right" vertical="center"/>
    </xf>
    <xf numFmtId="176" fontId="2" fillId="0" borderId="0" xfId="66" applyNumberFormat="1" applyFont="1" applyFill="1" applyAlignment="1">
      <alignment horizontal="right" vertical="center"/>
    </xf>
    <xf numFmtId="206" fontId="3" fillId="32" borderId="0" xfId="45" applyNumberFormat="1" applyFont="1" applyFill="1" applyBorder="1" applyAlignment="1">
      <alignment vertical="center"/>
    </xf>
    <xf numFmtId="206" fontId="3" fillId="32" borderId="3" xfId="45" applyNumberFormat="1" applyFont="1" applyFill="1" applyBorder="1" applyAlignment="1">
      <alignment vertical="center"/>
    </xf>
    <xf numFmtId="176" fontId="79" fillId="36" borderId="12" xfId="66" applyNumberFormat="1" applyFont="1" applyFill="1" applyBorder="1" applyAlignment="1">
      <alignment vertical="center"/>
    </xf>
    <xf numFmtId="0" fontId="68" fillId="0" borderId="16" xfId="66" applyBorder="1"/>
    <xf numFmtId="0" fontId="68" fillId="0" borderId="17" xfId="66" applyBorder="1"/>
    <xf numFmtId="0" fontId="68" fillId="0" borderId="18" xfId="66" applyBorder="1"/>
    <xf numFmtId="0" fontId="68" fillId="0" borderId="29" xfId="66" applyBorder="1"/>
    <xf numFmtId="176" fontId="2" fillId="0" borderId="3" xfId="77" applyNumberFormat="1" applyFont="1" applyBorder="1"/>
    <xf numFmtId="174" fontId="74" fillId="0" borderId="0" xfId="66" applyNumberFormat="1" applyFont="1" applyBorder="1" applyAlignment="1">
      <alignment horizontal="right" vertical="center"/>
    </xf>
    <xf numFmtId="176" fontId="83" fillId="0" borderId="12" xfId="66" applyNumberFormat="1" applyFont="1" applyFill="1" applyBorder="1" applyAlignment="1">
      <alignment vertical="center"/>
    </xf>
    <xf numFmtId="176" fontId="83" fillId="0" borderId="3" xfId="66" applyNumberFormat="1" applyFont="1" applyFill="1" applyBorder="1" applyAlignment="1">
      <alignment vertical="center"/>
    </xf>
    <xf numFmtId="176" fontId="83" fillId="0" borderId="12" xfId="76" applyNumberFormat="1" applyFont="1" applyFill="1" applyBorder="1" applyAlignment="1">
      <alignment vertical="center"/>
    </xf>
    <xf numFmtId="176" fontId="83" fillId="0" borderId="0" xfId="76" applyNumberFormat="1" applyFont="1" applyFill="1" applyBorder="1" applyAlignment="1">
      <alignment vertical="center"/>
    </xf>
    <xf numFmtId="176" fontId="83" fillId="0" borderId="3" xfId="76" applyNumberFormat="1" applyFont="1" applyFill="1" applyBorder="1" applyAlignment="1">
      <alignment vertical="center"/>
    </xf>
    <xf numFmtId="189" fontId="2" fillId="0" borderId="0" xfId="65" applyNumberFormat="1" applyFont="1" applyFill="1" applyAlignment="1">
      <alignment vertical="center"/>
    </xf>
    <xf numFmtId="174" fontId="70" fillId="32" borderId="0" xfId="0" applyNumberFormat="1" applyFont="1" applyFill="1" applyBorder="1" applyAlignment="1">
      <alignment vertical="center"/>
    </xf>
    <xf numFmtId="4" fontId="71" fillId="17" borderId="0" xfId="65" applyNumberFormat="1" applyFont="1" applyFill="1" applyBorder="1" applyAlignment="1">
      <alignment vertical="center"/>
    </xf>
    <xf numFmtId="191" fontId="2" fillId="17" borderId="0" xfId="44" applyNumberFormat="1" applyFont="1" applyFill="1" applyAlignment="1">
      <alignment horizontal="right" vertical="center"/>
    </xf>
    <xf numFmtId="168" fontId="3" fillId="32" borderId="0" xfId="65" applyNumberFormat="1" applyFont="1" applyFill="1" applyAlignment="1">
      <alignment vertical="center"/>
    </xf>
    <xf numFmtId="2" fontId="70" fillId="17" borderId="3" xfId="65" applyNumberFormat="1" applyFont="1" applyFill="1" applyBorder="1" applyAlignment="1">
      <alignment horizontal="right" vertical="center"/>
    </xf>
    <xf numFmtId="176" fontId="2" fillId="17" borderId="0" xfId="0" applyNumberFormat="1" applyFont="1" applyFill="1" applyBorder="1" applyAlignment="1">
      <alignment horizontal="right" vertical="center"/>
    </xf>
    <xf numFmtId="0" fontId="3" fillId="17" borderId="21" xfId="0" applyFont="1" applyFill="1" applyBorder="1" applyAlignment="1">
      <alignment vertical="center"/>
    </xf>
    <xf numFmtId="176" fontId="3" fillId="17" borderId="0" xfId="76" applyNumberFormat="1" applyFont="1" applyFill="1" applyBorder="1" applyAlignment="1">
      <alignment vertical="center"/>
    </xf>
    <xf numFmtId="174" fontId="88" fillId="17" borderId="17" xfId="0" applyNumberFormat="1" applyFont="1" applyFill="1" applyBorder="1" applyAlignment="1">
      <alignment horizontal="right" vertical="center"/>
    </xf>
    <xf numFmtId="203" fontId="71" fillId="32" borderId="0" xfId="0" applyNumberFormat="1" applyFont="1" applyFill="1" applyBorder="1" applyAlignment="1">
      <alignment horizontal="right" vertical="center"/>
    </xf>
    <xf numFmtId="0" fontId="3" fillId="0" borderId="0" xfId="0" applyFont="1" applyFill="1" applyBorder="1"/>
    <xf numFmtId="0" fontId="2" fillId="0" borderId="0" xfId="0" applyFont="1" applyFill="1" applyAlignment="1">
      <alignment horizontal="left" vertical="center" indent="2"/>
    </xf>
    <xf numFmtId="0" fontId="3" fillId="0" borderId="0" xfId="0" applyFont="1" applyFill="1" applyAlignment="1">
      <alignment horizontal="left" vertical="center" indent="1"/>
    </xf>
    <xf numFmtId="0" fontId="3" fillId="0" borderId="0" xfId="0" applyFont="1" applyFill="1" applyAlignment="1">
      <alignment vertical="center"/>
    </xf>
    <xf numFmtId="170" fontId="3" fillId="0" borderId="0" xfId="0" applyNumberFormat="1" applyFont="1" applyFill="1" applyAlignment="1">
      <alignment vertical="center"/>
    </xf>
    <xf numFmtId="170" fontId="3" fillId="0" borderId="3" xfId="0" applyNumberFormat="1" applyFont="1" applyFill="1" applyBorder="1" applyAlignment="1">
      <alignment vertical="center"/>
    </xf>
    <xf numFmtId="170" fontId="3" fillId="0" borderId="0" xfId="0" applyNumberFormat="1" applyFont="1" applyFill="1" applyBorder="1" applyAlignment="1">
      <alignment vertical="center"/>
    </xf>
    <xf numFmtId="176" fontId="3" fillId="17" borderId="0" xfId="76" applyNumberFormat="1" applyFont="1" applyFill="1"/>
    <xf numFmtId="176" fontId="3" fillId="32" borderId="0" xfId="76" applyNumberFormat="1" applyFont="1" applyFill="1" applyBorder="1" applyAlignment="1">
      <alignment vertical="center"/>
    </xf>
    <xf numFmtId="176" fontId="3" fillId="17" borderId="12" xfId="76" applyNumberFormat="1" applyFont="1" applyFill="1" applyBorder="1" applyAlignment="1">
      <alignment horizontal="left" vertical="center" indent="1"/>
    </xf>
    <xf numFmtId="176" fontId="3" fillId="17" borderId="0" xfId="76" applyNumberFormat="1" applyFont="1" applyFill="1" applyBorder="1" applyAlignment="1">
      <alignment horizontal="left" vertical="center" indent="1"/>
    </xf>
    <xf numFmtId="176" fontId="71" fillId="17" borderId="12" xfId="76" applyNumberFormat="1" applyFont="1" applyFill="1" applyBorder="1" applyAlignment="1">
      <alignment horizontal="right" vertical="center"/>
    </xf>
    <xf numFmtId="176" fontId="71" fillId="17" borderId="0" xfId="76" applyNumberFormat="1" applyFont="1" applyFill="1" applyBorder="1" applyAlignment="1">
      <alignment horizontal="right" vertical="center"/>
    </xf>
    <xf numFmtId="176" fontId="71" fillId="17" borderId="3" xfId="76" applyNumberFormat="1" applyFont="1" applyFill="1" applyBorder="1" applyAlignment="1">
      <alignment horizontal="right" vertical="center"/>
    </xf>
    <xf numFmtId="176" fontId="71" fillId="0" borderId="0" xfId="76" applyNumberFormat="1" applyFont="1" applyFill="1" applyBorder="1" applyAlignment="1">
      <alignment horizontal="right" vertical="center"/>
    </xf>
    <xf numFmtId="176" fontId="2" fillId="17" borderId="3" xfId="65" applyNumberFormat="1" applyFont="1" applyFill="1" applyBorder="1" applyAlignment="1">
      <alignment horizontal="right" vertical="center"/>
    </xf>
    <xf numFmtId="203" fontId="5" fillId="0" borderId="0" xfId="0" applyNumberFormat="1" applyFont="1" applyFill="1"/>
    <xf numFmtId="203" fontId="5" fillId="0" borderId="0" xfId="0" applyNumberFormat="1" applyFont="1" applyFill="1" applyBorder="1" applyAlignment="1">
      <alignment horizontal="left" vertical="center" indent="2"/>
    </xf>
    <xf numFmtId="203" fontId="5" fillId="0" borderId="0" xfId="0" applyNumberFormat="1" applyFont="1" applyFill="1" applyBorder="1" applyAlignment="1">
      <alignment horizontal="left" vertical="center" indent="1"/>
    </xf>
    <xf numFmtId="203" fontId="5" fillId="0" borderId="0" xfId="0" applyNumberFormat="1" applyFont="1" applyFill="1" applyBorder="1" applyAlignment="1">
      <alignment vertical="center"/>
    </xf>
    <xf numFmtId="203" fontId="5" fillId="0" borderId="0" xfId="44" applyNumberFormat="1" applyFont="1" applyFill="1" applyBorder="1" applyAlignment="1">
      <alignment horizontal="right" vertical="center"/>
    </xf>
    <xf numFmtId="203" fontId="5" fillId="0" borderId="3" xfId="44" applyNumberFormat="1" applyFont="1" applyFill="1" applyBorder="1" applyAlignment="1">
      <alignment horizontal="right" vertical="center"/>
    </xf>
    <xf numFmtId="203" fontId="2" fillId="0" borderId="0" xfId="0" applyNumberFormat="1" applyFont="1" applyFill="1" applyAlignment="1">
      <alignment horizontal="left" vertical="center" indent="1"/>
    </xf>
    <xf numFmtId="203" fontId="2" fillId="0" borderId="0" xfId="0" applyNumberFormat="1" applyFont="1" applyFill="1" applyAlignment="1">
      <alignment vertical="center"/>
    </xf>
    <xf numFmtId="203" fontId="2" fillId="0" borderId="3" xfId="0" applyNumberFormat="1" applyFont="1" applyFill="1" applyBorder="1" applyAlignment="1">
      <alignment vertical="center"/>
    </xf>
    <xf numFmtId="192" fontId="87" fillId="20" borderId="20" xfId="0" applyNumberFormat="1" applyFont="1" applyFill="1" applyBorder="1" applyAlignment="1">
      <alignment vertical="center"/>
    </xf>
    <xf numFmtId="174" fontId="88" fillId="17" borderId="12" xfId="0" applyNumberFormat="1" applyFont="1" applyFill="1" applyBorder="1" applyAlignment="1">
      <alignment vertical="center"/>
    </xf>
    <xf numFmtId="188" fontId="3" fillId="29" borderId="18" xfId="66" applyNumberFormat="1" applyFont="1" applyFill="1" applyBorder="1" applyAlignment="1">
      <alignment vertical="center"/>
    </xf>
    <xf numFmtId="188" fontId="3" fillId="29" borderId="16" xfId="68" applyNumberFormat="1" applyFont="1" applyFill="1" applyBorder="1" applyAlignment="1">
      <alignment vertical="center"/>
    </xf>
    <xf numFmtId="188" fontId="3" fillId="29" borderId="17" xfId="68" applyNumberFormat="1" applyFont="1" applyFill="1" applyBorder="1" applyAlignment="1">
      <alignment vertical="center"/>
    </xf>
    <xf numFmtId="188" fontId="71" fillId="28" borderId="20" xfId="66" applyNumberFormat="1" applyFont="1" applyFill="1" applyBorder="1" applyAlignment="1">
      <alignment vertical="center"/>
    </xf>
    <xf numFmtId="188" fontId="3" fillId="29" borderId="19" xfId="68" applyNumberFormat="1" applyFont="1" applyFill="1" applyBorder="1" applyAlignment="1">
      <alignment vertical="center"/>
    </xf>
    <xf numFmtId="188" fontId="3" fillId="29" borderId="14" xfId="68" applyNumberFormat="1" applyFont="1" applyFill="1" applyBorder="1" applyAlignment="1">
      <alignment vertical="center"/>
    </xf>
    <xf numFmtId="188" fontId="3" fillId="29" borderId="14" xfId="66" applyNumberFormat="1" applyFont="1" applyFill="1" applyBorder="1" applyAlignment="1">
      <alignment vertical="center"/>
    </xf>
    <xf numFmtId="196" fontId="87" fillId="20" borderId="20" xfId="0" applyNumberFormat="1" applyFont="1" applyFill="1" applyBorder="1" applyAlignment="1">
      <alignment vertical="center"/>
    </xf>
    <xf numFmtId="196" fontId="7" fillId="20" borderId="20" xfId="0" applyNumberFormat="1" applyFont="1" applyFill="1" applyBorder="1" applyAlignment="1">
      <alignment vertical="center"/>
    </xf>
    <xf numFmtId="207" fontId="47" fillId="0" borderId="0" xfId="0" applyNumberFormat="1" applyFont="1" applyFill="1" applyBorder="1" applyAlignment="1">
      <alignment horizontal="right" vertical="center"/>
    </xf>
    <xf numFmtId="190" fontId="87" fillId="0" borderId="12" xfId="45" applyNumberFormat="1" applyFont="1" applyFill="1" applyBorder="1" applyAlignment="1">
      <alignment vertical="center"/>
    </xf>
    <xf numFmtId="190" fontId="87" fillId="0" borderId="0" xfId="45" applyNumberFormat="1" applyFont="1" applyFill="1" applyBorder="1" applyAlignment="1">
      <alignment vertical="center"/>
    </xf>
    <xf numFmtId="196" fontId="7" fillId="20" borderId="14" xfId="0" applyNumberFormat="1" applyFont="1" applyFill="1" applyBorder="1" applyAlignment="1">
      <alignment vertical="center"/>
    </xf>
    <xf numFmtId="0" fontId="7" fillId="17" borderId="0" xfId="0" applyFont="1" applyFill="1"/>
    <xf numFmtId="174" fontId="7" fillId="0" borderId="0" xfId="0" applyNumberFormat="1" applyFont="1" applyFill="1" applyAlignment="1">
      <alignment vertical="center"/>
    </xf>
    <xf numFmtId="174" fontId="7" fillId="0" borderId="3" xfId="0" applyNumberFormat="1" applyFont="1" applyFill="1" applyBorder="1" applyAlignment="1">
      <alignment vertical="center"/>
    </xf>
    <xf numFmtId="0" fontId="8" fillId="0" borderId="0" xfId="0" applyFont="1" applyFill="1" applyAlignment="1">
      <alignment vertical="center"/>
    </xf>
    <xf numFmtId="176" fontId="71" fillId="32" borderId="0" xfId="76" applyNumberFormat="1" applyFont="1" applyFill="1" applyAlignment="1">
      <alignment horizontal="right" vertical="center"/>
    </xf>
    <xf numFmtId="37" fontId="71" fillId="28" borderId="0" xfId="65" applyNumberFormat="1" applyFont="1" applyFill="1" applyAlignment="1">
      <alignment vertical="center"/>
    </xf>
    <xf numFmtId="176" fontId="2" fillId="17" borderId="0" xfId="65" applyNumberFormat="1" applyFont="1" applyFill="1" applyAlignment="1">
      <alignment horizontal="right" vertical="center"/>
    </xf>
    <xf numFmtId="176" fontId="50" fillId="29" borderId="0" xfId="65" applyNumberFormat="1" applyFont="1" applyFill="1" applyAlignment="1">
      <alignment vertical="center"/>
    </xf>
    <xf numFmtId="193" fontId="71" fillId="32" borderId="0" xfId="65" applyNumberFormat="1" applyFont="1" applyFill="1" applyAlignment="1">
      <alignment horizontal="right" vertical="center"/>
    </xf>
    <xf numFmtId="168" fontId="2" fillId="0" borderId="0" xfId="65" applyNumberFormat="1" applyFont="1" applyFill="1" applyAlignment="1">
      <alignment vertical="center"/>
    </xf>
    <xf numFmtId="193" fontId="2" fillId="17" borderId="0" xfId="65" applyNumberFormat="1" applyFont="1" applyFill="1" applyAlignment="1">
      <alignment vertical="center"/>
    </xf>
    <xf numFmtId="170" fontId="70" fillId="17" borderId="0" xfId="65" applyNumberFormat="1" applyFont="1" applyFill="1" applyAlignment="1">
      <alignment horizontal="right" vertical="center"/>
    </xf>
    <xf numFmtId="174" fontId="2" fillId="17" borderId="0" xfId="0" applyNumberFormat="1" applyFont="1" applyFill="1" applyAlignment="1">
      <alignment vertical="center"/>
    </xf>
    <xf numFmtId="9" fontId="2" fillId="17" borderId="31" xfId="0" applyNumberFormat="1" applyFont="1" applyFill="1" applyBorder="1" applyAlignment="1">
      <alignment vertical="center"/>
    </xf>
    <xf numFmtId="9" fontId="2" fillId="17" borderId="32" xfId="0" applyNumberFormat="1" applyFont="1" applyFill="1" applyBorder="1" applyAlignment="1">
      <alignment vertical="center"/>
    </xf>
    <xf numFmtId="0" fontId="0" fillId="33" borderId="0" xfId="0" applyFill="1"/>
    <xf numFmtId="0" fontId="59" fillId="33" borderId="0" xfId="0" applyFont="1" applyFill="1" applyAlignment="1">
      <alignment horizontal="left"/>
    </xf>
    <xf numFmtId="188" fontId="7" fillId="0" borderId="0" xfId="0" applyNumberFormat="1" applyFont="1" applyFill="1" applyAlignment="1">
      <alignment vertical="center"/>
    </xf>
    <xf numFmtId="0" fontId="3" fillId="0" borderId="0" xfId="0" applyFont="1" applyFill="1" applyBorder="1" applyAlignment="1"/>
    <xf numFmtId="0" fontId="2" fillId="0" borderId="21" xfId="0" applyFont="1" applyFill="1" applyBorder="1" applyAlignment="1"/>
    <xf numFmtId="174" fontId="2" fillId="17" borderId="21" xfId="0" applyNumberFormat="1" applyFont="1" applyFill="1" applyBorder="1" applyAlignment="1">
      <alignment vertical="center"/>
    </xf>
    <xf numFmtId="9" fontId="2" fillId="17" borderId="0" xfId="76" applyFont="1" applyFill="1" applyBorder="1" applyAlignment="1">
      <alignment vertical="center"/>
    </xf>
    <xf numFmtId="170" fontId="70" fillId="0" borderId="0" xfId="0" applyNumberFormat="1" applyFont="1" applyFill="1" applyBorder="1" applyAlignment="1">
      <alignment horizontal="right" vertical="center"/>
    </xf>
    <xf numFmtId="170" fontId="70" fillId="0" borderId="3" xfId="0" applyNumberFormat="1" applyFont="1" applyFill="1" applyBorder="1" applyAlignment="1">
      <alignment horizontal="right" vertical="center"/>
    </xf>
    <xf numFmtId="189" fontId="21" fillId="0" borderId="0" xfId="0" applyNumberFormat="1" applyFont="1" applyFill="1"/>
    <xf numFmtId="189" fontId="5" fillId="0" borderId="0" xfId="0" applyNumberFormat="1" applyFont="1" applyFill="1" applyBorder="1" applyAlignment="1">
      <alignment vertical="center"/>
    </xf>
    <xf numFmtId="189" fontId="21" fillId="0" borderId="0" xfId="0" applyNumberFormat="1" applyFont="1" applyFill="1" applyBorder="1" applyAlignment="1">
      <alignment horizontal="left" vertical="center" indent="1"/>
    </xf>
    <xf numFmtId="189" fontId="21" fillId="0" borderId="0" xfId="0" applyNumberFormat="1" applyFont="1" applyFill="1" applyBorder="1" applyAlignment="1">
      <alignment vertical="center"/>
    </xf>
    <xf numFmtId="189" fontId="2" fillId="0" borderId="0" xfId="0" applyNumberFormat="1" applyFont="1" applyFill="1" applyBorder="1" applyAlignment="1">
      <alignment vertical="center"/>
    </xf>
    <xf numFmtId="189" fontId="2" fillId="0" borderId="0" xfId="0" applyNumberFormat="1" applyFont="1" applyFill="1" applyBorder="1" applyAlignment="1">
      <alignment horizontal="right" vertical="center"/>
    </xf>
    <xf numFmtId="189" fontId="2" fillId="0" borderId="3" xfId="0" applyNumberFormat="1" applyFont="1" applyFill="1" applyBorder="1" applyAlignment="1">
      <alignment horizontal="right" vertical="center"/>
    </xf>
    <xf numFmtId="189" fontId="0" fillId="0" borderId="0" xfId="0" applyNumberFormat="1" applyFill="1"/>
    <xf numFmtId="9" fontId="2" fillId="0" borderId="0" xfId="76" applyFont="1" applyFill="1" applyAlignment="1">
      <alignment vertical="center"/>
    </xf>
    <xf numFmtId="9" fontId="2" fillId="32" borderId="0" xfId="76" applyFont="1" applyFill="1" applyAlignment="1">
      <alignment vertical="center"/>
    </xf>
    <xf numFmtId="9" fontId="2" fillId="0" borderId="0" xfId="76" applyFont="1" applyBorder="1" applyAlignment="1">
      <alignment vertical="center"/>
    </xf>
    <xf numFmtId="9" fontId="2" fillId="0" borderId="3" xfId="76" applyFont="1" applyBorder="1" applyAlignment="1">
      <alignment vertical="center"/>
    </xf>
    <xf numFmtId="9" fontId="2" fillId="0" borderId="0" xfId="76" applyFont="1" applyFill="1" applyBorder="1" applyAlignment="1">
      <alignment vertical="center"/>
    </xf>
    <xf numFmtId="9" fontId="2" fillId="0" borderId="12" xfId="76" applyFont="1" applyFill="1" applyBorder="1" applyAlignment="1">
      <alignment vertical="center"/>
    </xf>
    <xf numFmtId="9" fontId="2" fillId="0" borderId="3" xfId="76" applyFont="1" applyFill="1" applyBorder="1" applyAlignment="1">
      <alignment vertical="center"/>
    </xf>
    <xf numFmtId="9" fontId="2" fillId="0" borderId="27" xfId="76" applyFont="1" applyBorder="1" applyAlignment="1">
      <alignment vertical="center"/>
    </xf>
    <xf numFmtId="9" fontId="74" fillId="0" borderId="0" xfId="76" applyFont="1" applyFill="1" applyBorder="1" applyAlignment="1">
      <alignment vertical="center"/>
    </xf>
    <xf numFmtId="9" fontId="74" fillId="0" borderId="3" xfId="76" applyFont="1" applyFill="1" applyBorder="1" applyAlignment="1">
      <alignment vertical="center"/>
    </xf>
    <xf numFmtId="176" fontId="74" fillId="0" borderId="12" xfId="76" applyNumberFormat="1" applyFont="1" applyFill="1" applyBorder="1" applyAlignment="1">
      <alignment vertical="center"/>
    </xf>
    <xf numFmtId="176" fontId="74" fillId="0" borderId="0" xfId="76" applyNumberFormat="1" applyFont="1" applyFill="1" applyBorder="1" applyAlignment="1">
      <alignment vertical="center"/>
    </xf>
    <xf numFmtId="176" fontId="74" fillId="0" borderId="3" xfId="76" applyNumberFormat="1" applyFont="1" applyFill="1" applyBorder="1" applyAlignment="1">
      <alignment vertical="center"/>
    </xf>
    <xf numFmtId="9" fontId="3" fillId="0" borderId="0" xfId="76" applyFont="1" applyFill="1" applyBorder="1" applyAlignment="1">
      <alignment vertical="center"/>
    </xf>
    <xf numFmtId="9" fontId="3" fillId="0" borderId="12" xfId="76" applyFont="1" applyBorder="1" applyAlignment="1">
      <alignment horizontal="left" vertical="center" indent="2"/>
    </xf>
    <xf numFmtId="176" fontId="2" fillId="17" borderId="0" xfId="0" applyNumberFormat="1" applyFont="1" applyFill="1" applyBorder="1"/>
    <xf numFmtId="176" fontId="2" fillId="17" borderId="0" xfId="0" applyNumberFormat="1" applyFont="1" applyFill="1" applyBorder="1" applyAlignment="1">
      <alignment vertical="center"/>
    </xf>
    <xf numFmtId="176" fontId="2" fillId="17" borderId="0" xfId="0" applyNumberFormat="1" applyFont="1" applyFill="1" applyBorder="1" applyAlignment="1">
      <alignment horizontal="left" vertical="center" indent="1"/>
    </xf>
    <xf numFmtId="14" fontId="2" fillId="0" borderId="0" xfId="0" applyNumberFormat="1" applyFont="1" applyAlignment="1">
      <alignment horizontal="right"/>
    </xf>
    <xf numFmtId="14" fontId="5" fillId="0" borderId="0" xfId="0" applyNumberFormat="1" applyFont="1" applyFill="1"/>
    <xf numFmtId="0" fontId="3" fillId="20" borderId="0" xfId="0" applyFont="1" applyFill="1" applyBorder="1"/>
    <xf numFmtId="0" fontId="3" fillId="20" borderId="0" xfId="0" applyFont="1" applyFill="1" applyBorder="1" applyAlignment="1">
      <alignment horizontal="center"/>
    </xf>
    <xf numFmtId="175" fontId="5" fillId="0" borderId="0" xfId="0" applyNumberFormat="1" applyFont="1" applyFill="1" applyBorder="1"/>
    <xf numFmtId="0" fontId="5" fillId="18" borderId="0" xfId="0" applyFont="1" applyFill="1"/>
    <xf numFmtId="205" fontId="5" fillId="0" borderId="0" xfId="0" applyNumberFormat="1" applyFont="1" applyFill="1" applyBorder="1"/>
    <xf numFmtId="205" fontId="5" fillId="0" borderId="0" xfId="0" applyNumberFormat="1" applyFont="1" applyFill="1" applyBorder="1" applyAlignment="1">
      <alignment horizontal="right"/>
    </xf>
    <xf numFmtId="9" fontId="5" fillId="0" borderId="0" xfId="0" applyNumberFormat="1" applyFont="1" applyFill="1" applyBorder="1"/>
    <xf numFmtId="176" fontId="5" fillId="0" borderId="0" xfId="0" applyNumberFormat="1" applyFont="1" applyFill="1" applyBorder="1"/>
    <xf numFmtId="14" fontId="51" fillId="23" borderId="0" xfId="0" applyNumberFormat="1" applyFont="1" applyFill="1" applyBorder="1" applyAlignment="1">
      <alignment horizontal="right"/>
    </xf>
    <xf numFmtId="0" fontId="3" fillId="20" borderId="0" xfId="0" applyFont="1" applyFill="1" applyBorder="1" applyAlignment="1">
      <alignment horizontal="left"/>
    </xf>
    <xf numFmtId="0" fontId="3" fillId="20" borderId="0" xfId="0" applyFont="1" applyFill="1" applyBorder="1" applyAlignment="1">
      <alignment horizontal="right"/>
    </xf>
    <xf numFmtId="0" fontId="7" fillId="0" borderId="0" xfId="0" applyFont="1"/>
    <xf numFmtId="0" fontId="51" fillId="23" borderId="0" xfId="0" applyFont="1" applyFill="1" applyBorder="1" applyAlignment="1"/>
    <xf numFmtId="9" fontId="2" fillId="0" borderId="0" xfId="0" applyNumberFormat="1" applyFont="1"/>
    <xf numFmtId="176" fontId="2" fillId="0" borderId="0" xfId="0" applyNumberFormat="1" applyFont="1"/>
    <xf numFmtId="0" fontId="7" fillId="0" borderId="0" xfId="0" applyFont="1" applyFill="1" applyBorder="1"/>
    <xf numFmtId="175" fontId="7" fillId="0" borderId="0" xfId="0" applyNumberFormat="1" applyFont="1" applyFill="1" applyBorder="1"/>
    <xf numFmtId="0" fontId="3" fillId="0" borderId="0" xfId="0" applyFont="1" applyFill="1"/>
    <xf numFmtId="0" fontId="72" fillId="38" borderId="14" xfId="0" applyFont="1" applyFill="1" applyBorder="1" applyAlignment="1">
      <alignment vertical="center"/>
    </xf>
    <xf numFmtId="174" fontId="72" fillId="38" borderId="19" xfId="0" applyNumberFormat="1" applyFont="1" applyFill="1" applyBorder="1" applyAlignment="1">
      <alignment vertical="center"/>
    </xf>
    <xf numFmtId="174" fontId="72" fillId="38" borderId="14" xfId="0" applyNumberFormat="1" applyFont="1" applyFill="1" applyBorder="1" applyAlignment="1">
      <alignment vertical="center"/>
    </xf>
    <xf numFmtId="174" fontId="72" fillId="38" borderId="20" xfId="0" applyNumberFormat="1" applyFont="1" applyFill="1" applyBorder="1" applyAlignment="1">
      <alignment vertical="center"/>
    </xf>
    <xf numFmtId="174" fontId="3" fillId="38" borderId="14" xfId="0" applyNumberFormat="1" applyFont="1" applyFill="1" applyBorder="1" applyAlignment="1">
      <alignment vertical="center"/>
    </xf>
    <xf numFmtId="174" fontId="3" fillId="38" borderId="20" xfId="0" applyNumberFormat="1" applyFont="1" applyFill="1" applyBorder="1" applyAlignment="1">
      <alignment vertical="center"/>
    </xf>
    <xf numFmtId="0" fontId="3" fillId="38" borderId="19" xfId="0" applyFont="1" applyFill="1" applyBorder="1" applyAlignment="1">
      <alignment vertical="center"/>
    </xf>
    <xf numFmtId="0" fontId="3" fillId="38" borderId="14" xfId="0" applyFont="1" applyFill="1" applyBorder="1" applyAlignment="1">
      <alignment vertical="center"/>
    </xf>
    <xf numFmtId="174" fontId="3" fillId="38" borderId="19" xfId="0" applyNumberFormat="1" applyFont="1" applyFill="1" applyBorder="1" applyAlignment="1">
      <alignment vertical="center"/>
    </xf>
    <xf numFmtId="174" fontId="72" fillId="25" borderId="21" xfId="0" applyNumberFormat="1" applyFont="1" applyFill="1" applyBorder="1" applyAlignment="1">
      <alignment vertical="center"/>
    </xf>
    <xf numFmtId="174" fontId="72" fillId="25" borderId="13" xfId="0" applyNumberFormat="1" applyFont="1" applyFill="1" applyBorder="1" applyAlignment="1">
      <alignment vertical="center"/>
    </xf>
    <xf numFmtId="174" fontId="72" fillId="25" borderId="15" xfId="0" applyNumberFormat="1" applyFont="1" applyFill="1" applyBorder="1" applyAlignment="1">
      <alignment vertical="center"/>
    </xf>
    <xf numFmtId="0" fontId="72" fillId="25" borderId="21" xfId="0" applyFont="1" applyFill="1" applyBorder="1" applyAlignment="1">
      <alignment vertical="center"/>
    </xf>
    <xf numFmtId="174" fontId="3" fillId="25" borderId="13" xfId="0" applyNumberFormat="1" applyFont="1" applyFill="1" applyBorder="1" applyAlignment="1">
      <alignment vertical="center"/>
    </xf>
    <xf numFmtId="174" fontId="86" fillId="0" borderId="0" xfId="0" applyNumberFormat="1" applyFont="1" applyFill="1" applyBorder="1" applyAlignment="1">
      <alignment vertical="center"/>
    </xf>
    <xf numFmtId="9" fontId="2" fillId="17" borderId="0" xfId="76" applyFont="1" applyFill="1"/>
    <xf numFmtId="9" fontId="2" fillId="32" borderId="0" xfId="76" applyFont="1" applyFill="1" applyBorder="1" applyAlignment="1">
      <alignment vertical="center"/>
    </xf>
    <xf numFmtId="9" fontId="2" fillId="0" borderId="0" xfId="76" applyFont="1" applyFill="1"/>
    <xf numFmtId="9" fontId="71" fillId="0" borderId="0" xfId="76" applyFont="1" applyFill="1" applyBorder="1" applyAlignment="1">
      <alignment vertical="center"/>
    </xf>
    <xf numFmtId="174" fontId="71" fillId="17" borderId="0" xfId="0" applyNumberFormat="1" applyFont="1" applyFill="1" applyBorder="1" applyAlignment="1">
      <alignment vertical="center"/>
    </xf>
    <xf numFmtId="174" fontId="2" fillId="32" borderId="3" xfId="44" applyNumberFormat="1" applyFont="1" applyFill="1" applyBorder="1"/>
    <xf numFmtId="189" fontId="2" fillId="0" borderId="0" xfId="0" applyNumberFormat="1" applyFont="1" applyFill="1"/>
    <xf numFmtId="189" fontId="2" fillId="0" borderId="0" xfId="0" applyNumberFormat="1" applyFont="1" applyFill="1" applyBorder="1" applyAlignment="1">
      <alignment horizontal="left" vertical="center"/>
    </xf>
    <xf numFmtId="189" fontId="2" fillId="0" borderId="0" xfId="0" applyNumberFormat="1" applyFont="1" applyFill="1" applyBorder="1" applyAlignment="1">
      <alignment horizontal="left" vertical="center" indent="1"/>
    </xf>
    <xf numFmtId="189" fontId="1" fillId="0" borderId="0" xfId="0" applyNumberFormat="1" applyFont="1" applyFill="1"/>
    <xf numFmtId="188" fontId="71" fillId="17" borderId="0" xfId="0" applyNumberFormat="1" applyFont="1" applyFill="1" applyBorder="1" applyAlignment="1">
      <alignment vertical="center"/>
    </xf>
    <xf numFmtId="2" fontId="47" fillId="0" borderId="0" xfId="0" applyNumberFormat="1" applyFont="1" applyFill="1" applyBorder="1" applyAlignment="1">
      <alignment horizontal="right" vertical="center"/>
    </xf>
    <xf numFmtId="178" fontId="3" fillId="17" borderId="0" xfId="0" applyNumberFormat="1" applyFont="1" applyFill="1" applyAlignment="1">
      <alignment vertical="center"/>
    </xf>
    <xf numFmtId="0" fontId="2" fillId="0" borderId="17" xfId="0" applyFont="1" applyBorder="1"/>
    <xf numFmtId="176" fontId="2" fillId="0" borderId="0" xfId="0" applyNumberFormat="1" applyFont="1" applyFill="1"/>
    <xf numFmtId="189" fontId="3" fillId="0" borderId="0" xfId="0" applyNumberFormat="1" applyFont="1" applyFill="1"/>
    <xf numFmtId="0" fontId="2" fillId="0" borderId="0" xfId="0" applyFont="1" applyFill="1" applyBorder="1" applyAlignment="1">
      <alignment horizontal="left" indent="2"/>
    </xf>
    <xf numFmtId="0" fontId="3" fillId="0" borderId="14" xfId="0" applyFont="1" applyBorder="1"/>
    <xf numFmtId="206" fontId="3" fillId="0" borderId="0" xfId="0" applyNumberFormat="1" applyFont="1" applyFill="1"/>
    <xf numFmtId="0" fontId="8" fillId="0" borderId="0" xfId="0" applyFont="1"/>
    <xf numFmtId="0" fontId="26" fillId="0" borderId="0" xfId="0" applyFont="1" applyFill="1" applyBorder="1"/>
    <xf numFmtId="174" fontId="2" fillId="0" borderId="0" xfId="66" applyNumberFormat="1" applyFont="1" applyBorder="1" applyAlignment="1">
      <alignment horizontal="right" vertical="center"/>
    </xf>
    <xf numFmtId="191" fontId="2" fillId="0" borderId="0" xfId="44" applyNumberFormat="1" applyFont="1" applyBorder="1" applyAlignment="1">
      <alignment vertical="center"/>
    </xf>
    <xf numFmtId="191" fontId="2" fillId="0" borderId="0" xfId="44" applyNumberFormat="1" applyFont="1" applyFill="1"/>
    <xf numFmtId="37" fontId="83" fillId="0" borderId="0" xfId="66" applyNumberFormat="1" applyFont="1" applyBorder="1" applyAlignment="1">
      <alignment vertical="center"/>
    </xf>
    <xf numFmtId="174" fontId="87" fillId="0" borderId="0" xfId="0" applyNumberFormat="1" applyFont="1" applyFill="1" applyBorder="1" applyAlignment="1">
      <alignment vertical="center"/>
    </xf>
    <xf numFmtId="9" fontId="2" fillId="0" borderId="12" xfId="76" applyFont="1" applyFill="1" applyBorder="1" applyAlignment="1"/>
    <xf numFmtId="174" fontId="86" fillId="0" borderId="13" xfId="0" applyNumberFormat="1" applyFont="1" applyFill="1" applyBorder="1" applyAlignment="1">
      <alignment vertical="center"/>
    </xf>
    <xf numFmtId="9" fontId="2" fillId="0" borderId="0" xfId="76" applyFont="1" applyFill="1" applyBorder="1"/>
    <xf numFmtId="37" fontId="3" fillId="0" borderId="12" xfId="66" applyNumberFormat="1" applyFont="1" applyBorder="1" applyAlignment="1">
      <alignment horizontal="left" vertical="center"/>
    </xf>
    <xf numFmtId="37" fontId="3" fillId="0" borderId="12" xfId="66" applyNumberFormat="1" applyFont="1" applyFill="1" applyBorder="1" applyAlignment="1">
      <alignment vertical="center"/>
    </xf>
    <xf numFmtId="9" fontId="70" fillId="17" borderId="0" xfId="76" applyFont="1" applyFill="1" applyBorder="1" applyAlignment="1">
      <alignment horizontal="right" vertical="center"/>
    </xf>
    <xf numFmtId="9" fontId="71" fillId="32" borderId="0" xfId="76" applyFont="1" applyFill="1" applyBorder="1" applyAlignment="1">
      <alignment horizontal="right" vertical="center"/>
    </xf>
    <xf numFmtId="1" fontId="2" fillId="0" borderId="0" xfId="76" applyNumberFormat="1" applyFont="1" applyFill="1" applyAlignment="1">
      <alignment vertical="center"/>
    </xf>
    <xf numFmtId="1" fontId="2" fillId="32" borderId="0" xfId="76" applyNumberFormat="1" applyFont="1" applyFill="1" applyAlignment="1">
      <alignment vertical="center"/>
    </xf>
    <xf numFmtId="1" fontId="2" fillId="0" borderId="12" xfId="66" applyNumberFormat="1" applyFont="1" applyBorder="1" applyAlignment="1">
      <alignment horizontal="left" vertical="center" indent="1"/>
    </xf>
    <xf numFmtId="1" fontId="2" fillId="0" borderId="0" xfId="76" applyNumberFormat="1" applyFont="1" applyBorder="1" applyAlignment="1">
      <alignment vertical="center"/>
    </xf>
    <xf numFmtId="1" fontId="2" fillId="0" borderId="12" xfId="76" applyNumberFormat="1" applyFont="1" applyFill="1" applyBorder="1" applyAlignment="1">
      <alignment vertical="center"/>
    </xf>
    <xf numFmtId="1" fontId="2" fillId="0" borderId="0" xfId="76" applyNumberFormat="1" applyFont="1" applyFill="1" applyBorder="1" applyAlignment="1">
      <alignment vertical="center"/>
    </xf>
    <xf numFmtId="1" fontId="2" fillId="0" borderId="3" xfId="76" applyNumberFormat="1" applyFont="1" applyFill="1" applyBorder="1" applyAlignment="1">
      <alignment vertical="center"/>
    </xf>
    <xf numFmtId="1" fontId="2" fillId="0" borderId="12" xfId="76" applyNumberFormat="1" applyFont="1" applyBorder="1" applyAlignment="1">
      <alignment vertical="center"/>
    </xf>
    <xf numFmtId="1" fontId="2" fillId="0" borderId="3" xfId="76" applyNumberFormat="1" applyFont="1" applyBorder="1" applyAlignment="1">
      <alignment vertical="center"/>
    </xf>
    <xf numFmtId="1" fontId="2" fillId="0" borderId="27" xfId="76" applyNumberFormat="1" applyFont="1" applyBorder="1" applyAlignment="1">
      <alignment vertical="center"/>
    </xf>
    <xf numFmtId="37" fontId="3" fillId="17" borderId="0" xfId="0" applyNumberFormat="1" applyFont="1" applyFill="1"/>
    <xf numFmtId="37" fontId="3" fillId="32" borderId="0" xfId="0" applyNumberFormat="1" applyFont="1" applyFill="1" applyBorder="1" applyAlignment="1">
      <alignment vertical="center"/>
    </xf>
    <xf numFmtId="37" fontId="71" fillId="0" borderId="0" xfId="0" applyNumberFormat="1" applyFont="1" applyFill="1" applyBorder="1" applyAlignment="1">
      <alignment horizontal="right" vertical="center"/>
    </xf>
    <xf numFmtId="9" fontId="2" fillId="17" borderId="0" xfId="76" applyFont="1" applyFill="1" applyBorder="1" applyAlignment="1">
      <alignment horizontal="left" vertical="center" indent="1"/>
    </xf>
    <xf numFmtId="9" fontId="70" fillId="17" borderId="12" xfId="76" applyFont="1" applyFill="1" applyBorder="1" applyAlignment="1">
      <alignment horizontal="right" vertical="center"/>
    </xf>
    <xf numFmtId="9" fontId="70" fillId="17" borderId="3" xfId="76" applyFont="1" applyFill="1" applyBorder="1" applyAlignment="1">
      <alignment horizontal="right" vertical="center"/>
    </xf>
    <xf numFmtId="9" fontId="70" fillId="0" borderId="0" xfId="76" applyFont="1" applyFill="1" applyBorder="1" applyAlignment="1">
      <alignment horizontal="right" vertical="center"/>
    </xf>
    <xf numFmtId="9" fontId="2" fillId="0" borderId="0" xfId="76" applyFont="1" applyFill="1" applyBorder="1" applyAlignment="1">
      <alignment horizontal="right" vertical="center"/>
    </xf>
    <xf numFmtId="9" fontId="70" fillId="32" borderId="0" xfId="76" applyFont="1" applyFill="1" applyBorder="1" applyAlignment="1">
      <alignment horizontal="right" vertical="center"/>
    </xf>
    <xf numFmtId="191" fontId="3" fillId="0" borderId="0" xfId="44" applyNumberFormat="1" applyFont="1" applyBorder="1" applyAlignment="1">
      <alignment vertical="center"/>
    </xf>
    <xf numFmtId="191" fontId="3" fillId="0" borderId="3" xfId="44" applyNumberFormat="1" applyFont="1" applyBorder="1" applyAlignment="1">
      <alignment vertical="center"/>
    </xf>
    <xf numFmtId="176" fontId="71" fillId="0" borderId="0" xfId="76" applyNumberFormat="1" applyFont="1" applyFill="1" applyBorder="1"/>
    <xf numFmtId="206" fontId="74" fillId="0" borderId="0" xfId="44" applyNumberFormat="1" applyFont="1" applyFill="1"/>
    <xf numFmtId="191" fontId="2" fillId="0" borderId="0" xfId="44" applyNumberFormat="1" applyFont="1" applyFill="1" applyAlignment="1">
      <alignment vertical="center"/>
    </xf>
    <xf numFmtId="191" fontId="3" fillId="0" borderId="0" xfId="44" applyNumberFormat="1" applyFont="1" applyFill="1" applyAlignment="1">
      <alignment vertical="center"/>
    </xf>
    <xf numFmtId="191" fontId="2" fillId="0" borderId="0" xfId="44" applyNumberFormat="1" applyFont="1" applyFill="1" applyBorder="1" applyAlignment="1">
      <alignment horizontal="right" vertical="center"/>
    </xf>
    <xf numFmtId="9" fontId="3" fillId="0" borderId="0" xfId="76" applyFont="1" applyFill="1" applyAlignment="1">
      <alignment vertical="center"/>
    </xf>
    <xf numFmtId="176" fontId="3" fillId="0" borderId="0" xfId="76" applyNumberFormat="1" applyFont="1" applyFill="1" applyBorder="1" applyAlignment="1">
      <alignment vertical="center"/>
    </xf>
    <xf numFmtId="176" fontId="2" fillId="0" borderId="0" xfId="76" applyNumberFormat="1" applyFont="1"/>
    <xf numFmtId="0" fontId="2" fillId="0" borderId="3" xfId="0" applyFont="1" applyBorder="1"/>
    <xf numFmtId="0" fontId="2" fillId="0" borderId="12" xfId="0" applyFont="1" applyBorder="1"/>
    <xf numFmtId="37" fontId="70" fillId="0" borderId="0" xfId="0" applyNumberFormat="1" applyFont="1" applyFill="1" applyBorder="1" applyAlignment="1">
      <alignment horizontal="right" vertical="center"/>
    </xf>
    <xf numFmtId="191" fontId="2" fillId="0" borderId="12" xfId="44" applyNumberFormat="1" applyFont="1" applyFill="1" applyBorder="1" applyAlignment="1">
      <alignment horizontal="left" vertical="center" indent="5"/>
    </xf>
    <xf numFmtId="191" fontId="2" fillId="0" borderId="3" xfId="44" applyNumberFormat="1" applyFont="1" applyFill="1" applyBorder="1" applyAlignment="1">
      <alignment horizontal="right" vertical="center"/>
    </xf>
    <xf numFmtId="191" fontId="2" fillId="0" borderId="12" xfId="44" applyNumberFormat="1" applyFont="1" applyFill="1" applyBorder="1" applyAlignment="1">
      <alignment horizontal="right" vertical="center"/>
    </xf>
    <xf numFmtId="9" fontId="2" fillId="0" borderId="12" xfId="76" applyFont="1" applyBorder="1" applyAlignment="1">
      <alignment vertical="center"/>
    </xf>
    <xf numFmtId="9" fontId="2" fillId="0" borderId="0" xfId="76" applyFont="1" applyAlignment="1">
      <alignment vertical="center"/>
    </xf>
    <xf numFmtId="9" fontId="3" fillId="32" borderId="0" xfId="76" applyFont="1" applyFill="1" applyAlignment="1">
      <alignment vertical="center"/>
    </xf>
    <xf numFmtId="9" fontId="3" fillId="0" borderId="12" xfId="76" applyFont="1" applyBorder="1" applyAlignment="1">
      <alignment vertical="center"/>
    </xf>
    <xf numFmtId="9" fontId="3" fillId="0" borderId="0" xfId="76" applyFont="1" applyAlignment="1">
      <alignment vertical="center"/>
    </xf>
    <xf numFmtId="9" fontId="3" fillId="0" borderId="0" xfId="76" applyFont="1" applyBorder="1" applyAlignment="1">
      <alignment vertical="center"/>
    </xf>
    <xf numFmtId="9" fontId="3" fillId="0" borderId="3" xfId="76" applyFont="1" applyBorder="1" applyAlignment="1">
      <alignment vertical="center"/>
    </xf>
    <xf numFmtId="9" fontId="3" fillId="0" borderId="27" xfId="76" applyFont="1" applyBorder="1" applyAlignment="1">
      <alignment vertical="center"/>
    </xf>
    <xf numFmtId="9" fontId="71" fillId="0" borderId="0" xfId="76" applyFont="1" applyBorder="1" applyAlignment="1">
      <alignment vertical="center"/>
    </xf>
    <xf numFmtId="9" fontId="2" fillId="0" borderId="12" xfId="76" applyFont="1" applyBorder="1" applyAlignment="1">
      <alignment horizontal="left" vertical="center" indent="1"/>
    </xf>
    <xf numFmtId="206" fontId="3" fillId="0" borderId="0" xfId="44" applyNumberFormat="1" applyFont="1" applyAlignment="1">
      <alignment vertical="center"/>
    </xf>
    <xf numFmtId="176" fontId="71" fillId="32" borderId="3" xfId="76" applyNumberFormat="1" applyFont="1" applyFill="1" applyBorder="1"/>
    <xf numFmtId="176" fontId="71" fillId="32" borderId="0" xfId="76" applyNumberFormat="1" applyFont="1" applyFill="1" applyBorder="1"/>
    <xf numFmtId="167" fontId="3" fillId="17" borderId="0" xfId="0" applyNumberFormat="1" applyFont="1" applyFill="1" applyAlignment="1">
      <alignment vertical="center"/>
    </xf>
    <xf numFmtId="0" fontId="3" fillId="17" borderId="28" xfId="0" applyFont="1" applyFill="1" applyBorder="1" applyAlignment="1">
      <alignment vertical="center"/>
    </xf>
    <xf numFmtId="174" fontId="7" fillId="25" borderId="20" xfId="0" applyNumberFormat="1" applyFont="1" applyFill="1" applyBorder="1" applyAlignment="1">
      <alignment vertical="center"/>
    </xf>
    <xf numFmtId="174" fontId="7" fillId="17" borderId="13" xfId="0" applyNumberFormat="1" applyFont="1" applyFill="1" applyBorder="1" applyAlignment="1">
      <alignment vertical="center"/>
    </xf>
    <xf numFmtId="174" fontId="7" fillId="25" borderId="15" xfId="0" applyNumberFormat="1" applyFont="1" applyFill="1" applyBorder="1" applyAlignment="1">
      <alignment vertical="center"/>
    </xf>
    <xf numFmtId="176" fontId="2" fillId="0" borderId="0" xfId="0" applyNumberFormat="1" applyFont="1" applyFill="1" applyBorder="1"/>
    <xf numFmtId="188" fontId="2" fillId="0" borderId="0" xfId="0" applyNumberFormat="1" applyFont="1"/>
    <xf numFmtId="0" fontId="3" fillId="0" borderId="20" xfId="0" applyFont="1" applyBorder="1"/>
    <xf numFmtId="0" fontId="2" fillId="0" borderId="18" xfId="0" applyFont="1" applyBorder="1"/>
    <xf numFmtId="176" fontId="2" fillId="0" borderId="0" xfId="76" applyNumberFormat="1" applyFont="1" applyFill="1"/>
    <xf numFmtId="176" fontId="3" fillId="0" borderId="0" xfId="76" applyNumberFormat="1" applyFont="1" applyFill="1"/>
    <xf numFmtId="37" fontId="3" fillId="0" borderId="0" xfId="0" applyNumberFormat="1" applyFont="1" applyFill="1"/>
    <xf numFmtId="0" fontId="2" fillId="0" borderId="16" xfId="0" applyFont="1" applyBorder="1"/>
    <xf numFmtId="218" fontId="2" fillId="0" borderId="0" xfId="0" applyNumberFormat="1" applyFont="1"/>
    <xf numFmtId="0" fontId="2" fillId="0" borderId="0" xfId="0" applyFont="1" applyFill="1" applyAlignment="1">
      <alignment horizontal="left" vertical="center"/>
    </xf>
    <xf numFmtId="206" fontId="89" fillId="0" borderId="0" xfId="44" applyNumberFormat="1" applyFont="1" applyFill="1"/>
    <xf numFmtId="0" fontId="2" fillId="0" borderId="0" xfId="0" applyFont="1" applyFill="1" applyAlignment="1">
      <alignment horizontal="left" indent="1"/>
    </xf>
    <xf numFmtId="206" fontId="2" fillId="0" borderId="0" xfId="0" applyNumberFormat="1" applyFont="1" applyFill="1"/>
    <xf numFmtId="176" fontId="3" fillId="0" borderId="0" xfId="0" applyNumberFormat="1" applyFont="1" applyFill="1" applyBorder="1" applyAlignment="1">
      <alignment vertical="center"/>
    </xf>
    <xf numFmtId="0" fontId="68" fillId="0" borderId="0" xfId="67" applyFont="1" applyFill="1" applyAlignment="1">
      <alignment horizontal="left" vertical="center"/>
    </xf>
    <xf numFmtId="0" fontId="2" fillId="0" borderId="0" xfId="0" applyFont="1" applyFill="1" applyAlignment="1">
      <alignment vertical="top"/>
    </xf>
    <xf numFmtId="0" fontId="68" fillId="0" borderId="0" xfId="67" applyFont="1" applyFill="1" applyAlignment="1">
      <alignment vertical="top"/>
    </xf>
    <xf numFmtId="0" fontId="2" fillId="0" borderId="0" xfId="0" applyFont="1" applyFill="1" applyAlignment="1">
      <alignment horizontal="right" vertical="center"/>
    </xf>
    <xf numFmtId="43" fontId="3" fillId="0" borderId="0" xfId="0" applyNumberFormat="1" applyFont="1" applyFill="1"/>
    <xf numFmtId="206" fontId="3" fillId="0" borderId="0" xfId="44" applyNumberFormat="1" applyFont="1" applyFill="1"/>
    <xf numFmtId="0" fontId="3" fillId="0" borderId="0" xfId="0" applyFont="1" applyFill="1" applyAlignment="1">
      <alignment horizontal="left" vertical="center"/>
    </xf>
    <xf numFmtId="0" fontId="70" fillId="0" borderId="0" xfId="0" applyFont="1" applyFill="1"/>
    <xf numFmtId="0" fontId="90" fillId="0" borderId="0" xfId="0" applyFont="1" applyFill="1"/>
    <xf numFmtId="0" fontId="90" fillId="0" borderId="0" xfId="0" applyFont="1" applyFill="1" applyAlignment="1">
      <alignment vertical="center"/>
    </xf>
    <xf numFmtId="204" fontId="75" fillId="0" borderId="0" xfId="68" applyNumberFormat="1" applyFont="1" applyFill="1" applyBorder="1"/>
    <xf numFmtId="0" fontId="75" fillId="0" borderId="0" xfId="0" applyFont="1" applyFill="1"/>
    <xf numFmtId="43" fontId="75" fillId="0" borderId="0" xfId="0" applyNumberFormat="1" applyFont="1" applyFill="1"/>
    <xf numFmtId="0" fontId="75" fillId="0" borderId="0" xfId="68" applyFont="1" applyFill="1" applyBorder="1"/>
    <xf numFmtId="190" fontId="75" fillId="0" borderId="0" xfId="44" applyNumberFormat="1" applyFont="1" applyFill="1" applyAlignment="1">
      <alignment horizontal="right"/>
    </xf>
    <xf numFmtId="190" fontId="3" fillId="0" borderId="0" xfId="44" applyNumberFormat="1" applyFont="1" applyFill="1"/>
    <xf numFmtId="206" fontId="74" fillId="0" borderId="0" xfId="0" applyNumberFormat="1" applyFont="1" applyFill="1"/>
    <xf numFmtId="190" fontId="75" fillId="0" borderId="0" xfId="0" applyNumberFormat="1" applyFont="1" applyFill="1" applyAlignment="1">
      <alignment horizontal="right"/>
    </xf>
    <xf numFmtId="207" fontId="70" fillId="0" borderId="0" xfId="0" applyNumberFormat="1" applyFont="1" applyFill="1"/>
    <xf numFmtId="0" fontId="76" fillId="0" borderId="0" xfId="67" applyFont="1" applyFill="1" applyAlignment="1">
      <alignment horizontal="left" vertical="center"/>
    </xf>
    <xf numFmtId="0" fontId="76" fillId="0" borderId="0" xfId="67" applyFont="1" applyFill="1" applyAlignment="1">
      <alignment vertical="top"/>
    </xf>
    <xf numFmtId="0" fontId="3" fillId="0" borderId="0" xfId="0" applyFont="1" applyFill="1" applyAlignment="1">
      <alignment vertical="top"/>
    </xf>
    <xf numFmtId="0" fontId="90" fillId="0" borderId="0" xfId="67" applyFont="1" applyFill="1" applyAlignment="1">
      <alignment vertical="center"/>
    </xf>
    <xf numFmtId="0" fontId="90" fillId="0" borderId="0" xfId="67" applyFont="1" applyFill="1" applyAlignment="1">
      <alignment vertical="top"/>
    </xf>
    <xf numFmtId="174" fontId="3" fillId="0" borderId="0" xfId="45" applyNumberFormat="1" applyFont="1" applyFill="1" applyBorder="1" applyAlignment="1">
      <alignment vertical="center"/>
    </xf>
    <xf numFmtId="206" fontId="91" fillId="0" borderId="0" xfId="44" applyNumberFormat="1" applyFont="1" applyFill="1"/>
    <xf numFmtId="203" fontId="3" fillId="0" borderId="0" xfId="0" applyNumberFormat="1" applyFont="1" applyFill="1" applyBorder="1" applyAlignment="1">
      <alignment vertical="center"/>
    </xf>
    <xf numFmtId="0" fontId="48" fillId="0" borderId="0" xfId="0" applyFont="1" applyFill="1"/>
    <xf numFmtId="203" fontId="48" fillId="0" borderId="0" xfId="0" applyNumberFormat="1" applyFont="1" applyFill="1" applyBorder="1" applyAlignment="1">
      <alignment vertical="center"/>
    </xf>
    <xf numFmtId="0" fontId="48" fillId="0" borderId="0" xfId="0" applyFont="1" applyFill="1" applyAlignment="1">
      <alignment vertical="center"/>
    </xf>
    <xf numFmtId="0" fontId="26" fillId="0" borderId="0" xfId="0" applyFont="1" applyFill="1"/>
    <xf numFmtId="174" fontId="26" fillId="0" borderId="0" xfId="0" applyNumberFormat="1" applyFont="1" applyFill="1" applyBorder="1" applyAlignment="1">
      <alignment vertical="center"/>
    </xf>
    <xf numFmtId="0" fontId="26" fillId="0" borderId="0" xfId="0" applyFont="1" applyFill="1" applyAlignment="1">
      <alignment vertical="center"/>
    </xf>
    <xf numFmtId="176" fontId="26" fillId="0" borderId="0" xfId="0" applyNumberFormat="1" applyFont="1" applyFill="1" applyBorder="1" applyAlignment="1">
      <alignment vertical="center"/>
    </xf>
    <xf numFmtId="0" fontId="4" fillId="0" borderId="0" xfId="0" applyFont="1" applyFill="1" applyAlignment="1">
      <alignment vertical="center"/>
    </xf>
    <xf numFmtId="176" fontId="4" fillId="0" borderId="0" xfId="0" applyNumberFormat="1" applyFont="1" applyFill="1" applyBorder="1" applyAlignment="1">
      <alignment vertical="center"/>
    </xf>
    <xf numFmtId="0" fontId="4" fillId="0" borderId="0" xfId="0" applyFont="1" applyFill="1"/>
    <xf numFmtId="0" fontId="61" fillId="0" borderId="0" xfId="0" applyFont="1" applyFill="1"/>
    <xf numFmtId="0" fontId="61" fillId="0" borderId="0" xfId="0" applyFont="1" applyFill="1" applyBorder="1" applyAlignment="1">
      <alignment vertical="center"/>
    </xf>
    <xf numFmtId="0" fontId="61" fillId="0" borderId="0" xfId="0" applyFont="1" applyFill="1" applyAlignment="1">
      <alignment vertical="center"/>
    </xf>
    <xf numFmtId="0" fontId="68" fillId="0" borderId="0" xfId="67" applyFont="1" applyFill="1" applyAlignment="1">
      <alignment horizontal="left" vertical="center" indent="1"/>
    </xf>
    <xf numFmtId="0" fontId="68" fillId="0" borderId="0" xfId="67" applyFont="1" applyFill="1" applyAlignment="1">
      <alignment horizontal="left" vertical="top" indent="1"/>
    </xf>
    <xf numFmtId="0" fontId="90" fillId="0" borderId="12" xfId="0" applyFont="1" applyFill="1" applyBorder="1" applyAlignment="1">
      <alignment vertical="center"/>
    </xf>
    <xf numFmtId="0" fontId="3" fillId="0" borderId="12" xfId="0" applyFont="1" applyFill="1" applyBorder="1" applyAlignment="1">
      <alignment horizontal="left" vertical="center" indent="1"/>
    </xf>
    <xf numFmtId="0" fontId="2" fillId="0" borderId="12" xfId="0" applyFont="1" applyFill="1" applyBorder="1" applyAlignment="1">
      <alignment horizontal="left" indent="2"/>
    </xf>
    <xf numFmtId="174" fontId="87" fillId="32" borderId="0" xfId="0" applyNumberFormat="1" applyFont="1" applyFill="1" applyBorder="1" applyAlignment="1">
      <alignment horizontal="right" vertical="center"/>
    </xf>
    <xf numFmtId="0" fontId="83" fillId="17" borderId="0" xfId="0" applyFont="1" applyFill="1"/>
    <xf numFmtId="174" fontId="83" fillId="32" borderId="0" xfId="0" applyNumberFormat="1" applyFont="1" applyFill="1" applyBorder="1" applyAlignment="1">
      <alignment vertical="center"/>
    </xf>
    <xf numFmtId="0" fontId="83" fillId="17" borderId="12" xfId="0" applyFont="1" applyFill="1" applyBorder="1" applyAlignment="1">
      <alignment vertical="center"/>
    </xf>
    <xf numFmtId="0" fontId="83" fillId="17" borderId="0" xfId="0" applyFont="1" applyFill="1" applyBorder="1" applyAlignment="1">
      <alignment horizontal="left" vertical="center" indent="1"/>
    </xf>
    <xf numFmtId="0" fontId="83" fillId="17" borderId="0" xfId="0" applyFont="1" applyFill="1" applyBorder="1" applyAlignment="1">
      <alignment vertical="center"/>
    </xf>
    <xf numFmtId="174" fontId="83" fillId="17" borderId="12" xfId="0" applyNumberFormat="1" applyFont="1" applyFill="1" applyBorder="1" applyAlignment="1">
      <alignment horizontal="right" vertical="center"/>
    </xf>
    <xf numFmtId="174" fontId="83" fillId="17" borderId="0" xfId="0" applyNumberFormat="1" applyFont="1" applyFill="1" applyBorder="1" applyAlignment="1">
      <alignment horizontal="right" vertical="center"/>
    </xf>
    <xf numFmtId="174" fontId="83" fillId="17" borderId="3" xfId="0" applyNumberFormat="1" applyFont="1" applyFill="1" applyBorder="1" applyAlignment="1">
      <alignment horizontal="right" vertical="center"/>
    </xf>
    <xf numFmtId="174" fontId="83" fillId="0" borderId="0" xfId="0" applyNumberFormat="1" applyFont="1" applyFill="1" applyBorder="1" applyAlignment="1">
      <alignment horizontal="right" vertical="center"/>
    </xf>
    <xf numFmtId="0" fontId="83" fillId="0" borderId="0" xfId="0" applyFont="1" applyFill="1"/>
    <xf numFmtId="188" fontId="83" fillId="0" borderId="0" xfId="0" applyNumberFormat="1" applyFont="1" applyFill="1" applyBorder="1" applyAlignment="1">
      <alignment horizontal="right" vertical="center"/>
    </xf>
    <xf numFmtId="176" fontId="2" fillId="0" borderId="12" xfId="76" applyNumberFormat="1" applyFont="1" applyFill="1" applyBorder="1" applyAlignment="1">
      <alignment horizontal="left" indent="3"/>
    </xf>
    <xf numFmtId="176" fontId="8" fillId="0" borderId="12" xfId="76" applyNumberFormat="1" applyFont="1" applyFill="1" applyBorder="1" applyAlignment="1">
      <alignment horizontal="left" indent="3"/>
    </xf>
    <xf numFmtId="176" fontId="8" fillId="0" borderId="0" xfId="76" applyNumberFormat="1" applyFont="1" applyFill="1" applyBorder="1" applyAlignment="1">
      <alignment horizontal="right" vertical="center"/>
    </xf>
    <xf numFmtId="174" fontId="74" fillId="0" borderId="0" xfId="0" applyNumberFormat="1" applyFont="1" applyFill="1"/>
    <xf numFmtId="176" fontId="71" fillId="32" borderId="0" xfId="76" applyNumberFormat="1" applyFont="1" applyFill="1" applyBorder="1" applyAlignment="1">
      <alignment horizontal="right" vertical="center"/>
    </xf>
    <xf numFmtId="174" fontId="71" fillId="32" borderId="0" xfId="0" applyNumberFormat="1" applyFont="1" applyFill="1" applyBorder="1" applyAlignment="1">
      <alignment horizontal="right" vertical="center"/>
    </xf>
    <xf numFmtId="176" fontId="3" fillId="0" borderId="12" xfId="76" applyNumberFormat="1" applyFont="1" applyFill="1" applyBorder="1" applyAlignment="1">
      <alignment horizontal="left" indent="3"/>
    </xf>
    <xf numFmtId="0" fontId="90" fillId="0" borderId="12" xfId="0" applyFont="1" applyFill="1" applyBorder="1"/>
    <xf numFmtId="0" fontId="2" fillId="0" borderId="12" xfId="0" applyFont="1" applyFill="1" applyBorder="1" applyAlignment="1">
      <alignment horizontal="left" vertical="center" indent="2"/>
    </xf>
    <xf numFmtId="0" fontId="3" fillId="0" borderId="12" xfId="0" applyFont="1" applyFill="1" applyBorder="1" applyAlignment="1">
      <alignment horizontal="left" vertical="center"/>
    </xf>
    <xf numFmtId="39" fontId="2" fillId="0" borderId="0" xfId="0" applyNumberFormat="1" applyFont="1" applyFill="1" applyBorder="1" applyAlignment="1">
      <alignment horizontal="right" vertical="center"/>
    </xf>
    <xf numFmtId="0" fontId="2" fillId="0" borderId="12" xfId="0" applyFont="1" applyFill="1" applyBorder="1"/>
    <xf numFmtId="0" fontId="2" fillId="17" borderId="12" xfId="0" applyFont="1" applyFill="1" applyBorder="1" applyAlignment="1">
      <alignment horizontal="left" vertical="center" indent="4"/>
    </xf>
    <xf numFmtId="0" fontId="2" fillId="17" borderId="12" xfId="0" applyFont="1" applyFill="1" applyBorder="1" applyAlignment="1">
      <alignment horizontal="left" vertical="center" indent="5"/>
    </xf>
    <xf numFmtId="37" fontId="87" fillId="17" borderId="0" xfId="0" applyNumberFormat="1" applyFont="1" applyFill="1" applyBorder="1" applyAlignment="1">
      <alignment horizontal="right" vertical="center"/>
    </xf>
    <xf numFmtId="0" fontId="2" fillId="17" borderId="0" xfId="0" applyFont="1" applyFill="1" applyBorder="1" applyAlignment="1">
      <alignment horizontal="left" vertical="center"/>
    </xf>
    <xf numFmtId="37" fontId="70" fillId="17" borderId="3" xfId="0" applyNumberFormat="1" applyFont="1" applyFill="1" applyBorder="1" applyAlignment="1">
      <alignment horizontal="right" vertical="center"/>
    </xf>
    <xf numFmtId="0" fontId="2" fillId="0" borderId="12" xfId="0" applyFont="1" applyFill="1" applyBorder="1" applyAlignment="1">
      <alignment horizontal="left" vertical="center" indent="5"/>
    </xf>
    <xf numFmtId="9" fontId="2" fillId="17" borderId="12" xfId="76" applyFont="1" applyFill="1" applyBorder="1" applyAlignment="1">
      <alignment horizontal="left" vertical="center" indent="5"/>
    </xf>
    <xf numFmtId="174" fontId="3" fillId="0" borderId="0" xfId="0" applyNumberFormat="1" applyFont="1" applyFill="1"/>
    <xf numFmtId="37" fontId="2" fillId="0" borderId="0" xfId="0" applyNumberFormat="1" applyFont="1" applyFill="1"/>
    <xf numFmtId="37" fontId="2" fillId="0" borderId="0" xfId="0" applyNumberFormat="1" applyFont="1" applyFill="1" applyBorder="1" applyAlignment="1">
      <alignment vertical="center"/>
    </xf>
    <xf numFmtId="37" fontId="2" fillId="0" borderId="0" xfId="0" applyNumberFormat="1" applyFont="1" applyFill="1" applyAlignment="1">
      <alignment vertical="center"/>
    </xf>
    <xf numFmtId="206" fontId="79" fillId="0" borderId="0" xfId="44" applyNumberFormat="1" applyFont="1" applyFill="1"/>
    <xf numFmtId="174" fontId="79" fillId="0" borderId="0" xfId="0" applyNumberFormat="1" applyFont="1" applyFill="1"/>
    <xf numFmtId="174" fontId="72" fillId="0" borderId="12" xfId="0" applyNumberFormat="1" applyFont="1" applyFill="1" applyBorder="1" applyAlignment="1">
      <alignment vertical="center"/>
    </xf>
    <xf numFmtId="0" fontId="83" fillId="32" borderId="0" xfId="0" applyFont="1" applyFill="1" applyBorder="1" applyAlignment="1">
      <alignment vertical="center"/>
    </xf>
    <xf numFmtId="207" fontId="83" fillId="0" borderId="0" xfId="0" applyNumberFormat="1" applyFont="1" applyFill="1" applyBorder="1" applyAlignment="1">
      <alignment horizontal="right" vertical="center"/>
    </xf>
    <xf numFmtId="197" fontId="48" fillId="0" borderId="0" xfId="0" applyNumberFormat="1" applyFont="1" applyFill="1" applyBorder="1" applyAlignment="1">
      <alignment horizontal="right" vertical="center"/>
    </xf>
    <xf numFmtId="206" fontId="74" fillId="32" borderId="0" xfId="44" applyNumberFormat="1" applyFont="1" applyFill="1" applyAlignment="1">
      <alignment horizontal="right" vertical="center"/>
    </xf>
    <xf numFmtId="174" fontId="79" fillId="0" borderId="0" xfId="0" applyNumberFormat="1" applyFont="1" applyFill="1" applyAlignment="1">
      <alignment horizontal="right" vertical="center"/>
    </xf>
    <xf numFmtId="176" fontId="2" fillId="17" borderId="17" xfId="76" applyNumberFormat="1" applyFont="1" applyFill="1" applyBorder="1" applyAlignment="1">
      <alignment vertical="center"/>
    </xf>
    <xf numFmtId="176" fontId="2" fillId="17" borderId="18" xfId="76" applyNumberFormat="1" applyFont="1" applyFill="1" applyBorder="1" applyAlignment="1">
      <alignment vertical="center"/>
    </xf>
    <xf numFmtId="174" fontId="2" fillId="17" borderId="17" xfId="0" applyNumberFormat="1" applyFont="1" applyFill="1" applyBorder="1" applyAlignment="1">
      <alignment vertical="center"/>
    </xf>
    <xf numFmtId="0" fontId="2" fillId="0" borderId="16" xfId="0" applyFont="1" applyFill="1" applyBorder="1" applyAlignment="1">
      <alignment horizontal="left" indent="1"/>
    </xf>
    <xf numFmtId="0" fontId="2" fillId="0" borderId="16" xfId="0" applyFont="1" applyFill="1" applyBorder="1" applyAlignment="1"/>
    <xf numFmtId="174" fontId="3" fillId="0" borderId="13" xfId="0" applyNumberFormat="1" applyFont="1" applyFill="1" applyBorder="1" applyAlignment="1">
      <alignment vertical="center"/>
    </xf>
    <xf numFmtId="0" fontId="3" fillId="40" borderId="0" xfId="0" applyFont="1" applyFill="1"/>
    <xf numFmtId="174" fontId="3" fillId="40" borderId="0" xfId="0" applyNumberFormat="1" applyFont="1" applyFill="1" applyBorder="1" applyAlignment="1">
      <alignment vertical="center"/>
    </xf>
    <xf numFmtId="0" fontId="3" fillId="40" borderId="19" xfId="0" applyFont="1" applyFill="1" applyBorder="1" applyAlignment="1">
      <alignment horizontal="left" indent="2"/>
    </xf>
    <xf numFmtId="0" fontId="3" fillId="40" borderId="14" xfId="0" applyFont="1" applyFill="1" applyBorder="1" applyAlignment="1">
      <alignment horizontal="left" vertical="center" indent="1"/>
    </xf>
    <xf numFmtId="0" fontId="3" fillId="40" borderId="14" xfId="0" applyFont="1" applyFill="1" applyBorder="1" applyAlignment="1">
      <alignment vertical="center"/>
    </xf>
    <xf numFmtId="174" fontId="71" fillId="40" borderId="19" xfId="0" applyNumberFormat="1" applyFont="1" applyFill="1" applyBorder="1" applyAlignment="1">
      <alignment horizontal="right" vertical="center"/>
    </xf>
    <xf numFmtId="174" fontId="71" fillId="40" borderId="14" xfId="0" applyNumberFormat="1" applyFont="1" applyFill="1" applyBorder="1" applyAlignment="1">
      <alignment horizontal="right" vertical="center"/>
    </xf>
    <xf numFmtId="174" fontId="71" fillId="40" borderId="20" xfId="0" applyNumberFormat="1" applyFont="1" applyFill="1" applyBorder="1" applyAlignment="1">
      <alignment horizontal="right" vertical="center"/>
    </xf>
    <xf numFmtId="174" fontId="3" fillId="40" borderId="19" xfId="0" applyNumberFormat="1" applyFont="1" applyFill="1" applyBorder="1" applyAlignment="1">
      <alignment horizontal="right" vertical="center"/>
    </xf>
    <xf numFmtId="174" fontId="3" fillId="40" borderId="14" xfId="0" applyNumberFormat="1" applyFont="1" applyFill="1" applyBorder="1" applyAlignment="1">
      <alignment horizontal="right" vertical="center"/>
    </xf>
    <xf numFmtId="203" fontId="3" fillId="40" borderId="14" xfId="0" applyNumberFormat="1" applyFont="1" applyFill="1" applyBorder="1" applyAlignment="1">
      <alignment horizontal="right" vertical="center"/>
    </xf>
    <xf numFmtId="0" fontId="3" fillId="29" borderId="0" xfId="0" applyFont="1" applyFill="1"/>
    <xf numFmtId="0" fontId="3" fillId="29" borderId="0" xfId="0" applyFont="1" applyFill="1" applyBorder="1" applyAlignment="1">
      <alignment vertical="center"/>
    </xf>
    <xf numFmtId="0" fontId="3" fillId="29" borderId="19" xfId="0" applyFont="1" applyFill="1" applyBorder="1"/>
    <xf numFmtId="0" fontId="3" fillId="29" borderId="14" xfId="0" applyFont="1" applyFill="1" applyBorder="1"/>
    <xf numFmtId="43" fontId="3" fillId="29" borderId="14" xfId="0" applyNumberFormat="1" applyFont="1" applyFill="1" applyBorder="1"/>
    <xf numFmtId="0" fontId="83" fillId="0" borderId="0" xfId="0" applyFont="1" applyFill="1" applyAlignment="1">
      <alignment vertical="center"/>
    </xf>
    <xf numFmtId="37" fontId="3" fillId="0" borderId="0" xfId="0" applyNumberFormat="1" applyFont="1" applyFill="1" applyAlignment="1">
      <alignment vertical="center"/>
    </xf>
    <xf numFmtId="0" fontId="3" fillId="29" borderId="19" xfId="0" applyFont="1" applyFill="1" applyBorder="1" applyAlignment="1">
      <alignment vertical="center"/>
    </xf>
    <xf numFmtId="0" fontId="3" fillId="28" borderId="14" xfId="0" applyFont="1" applyFill="1" applyBorder="1" applyAlignment="1">
      <alignment horizontal="left" vertical="center" indent="1"/>
    </xf>
    <xf numFmtId="0" fontId="3" fillId="28" borderId="14" xfId="0" applyFont="1" applyFill="1" applyBorder="1" applyAlignment="1">
      <alignment vertical="center"/>
    </xf>
    <xf numFmtId="174" fontId="71" fillId="28" borderId="14" xfId="0" applyNumberFormat="1" applyFont="1" applyFill="1" applyBorder="1" applyAlignment="1">
      <alignment horizontal="right" vertical="center"/>
    </xf>
    <xf numFmtId="174" fontId="71" fillId="28" borderId="20" xfId="0" applyNumberFormat="1" applyFont="1" applyFill="1" applyBorder="1" applyAlignment="1">
      <alignment horizontal="right" vertical="center"/>
    </xf>
    <xf numFmtId="174" fontId="71" fillId="28" borderId="19" xfId="0" applyNumberFormat="1" applyFont="1" applyFill="1" applyBorder="1" applyAlignment="1">
      <alignment horizontal="right" vertical="center"/>
    </xf>
    <xf numFmtId="174" fontId="3" fillId="28" borderId="19" xfId="0" applyNumberFormat="1" applyFont="1" applyFill="1" applyBorder="1" applyAlignment="1">
      <alignment horizontal="right" vertical="center"/>
    </xf>
    <xf numFmtId="174" fontId="3" fillId="28" borderId="14" xfId="0" applyNumberFormat="1" applyFont="1" applyFill="1" applyBorder="1" applyAlignment="1">
      <alignment horizontal="right" vertical="center"/>
    </xf>
    <xf numFmtId="174" fontId="3" fillId="28" borderId="20" xfId="0" applyNumberFormat="1" applyFont="1" applyFill="1" applyBorder="1" applyAlignment="1">
      <alignment horizontal="right" vertical="center"/>
    </xf>
    <xf numFmtId="174" fontId="92" fillId="28" borderId="14" xfId="0" applyNumberFormat="1" applyFont="1" applyFill="1" applyBorder="1" applyAlignment="1">
      <alignment horizontal="right" vertical="center"/>
    </xf>
    <xf numFmtId="0" fontId="3" fillId="28" borderId="19" xfId="0" applyFont="1" applyFill="1" applyBorder="1" applyAlignment="1">
      <alignment vertical="center"/>
    </xf>
    <xf numFmtId="174" fontId="3" fillId="41" borderId="14" xfId="0" applyNumberFormat="1" applyFont="1" applyFill="1" applyBorder="1" applyAlignment="1">
      <alignment horizontal="right" vertical="center"/>
    </xf>
    <xf numFmtId="174" fontId="3" fillId="39" borderId="14" xfId="0" applyNumberFormat="1" applyFont="1" applyFill="1" applyBorder="1" applyAlignment="1">
      <alignment horizontal="right" vertical="center"/>
    </xf>
    <xf numFmtId="37" fontId="3" fillId="40" borderId="14" xfId="0" applyNumberFormat="1" applyFont="1" applyFill="1" applyBorder="1" applyAlignment="1">
      <alignment horizontal="right" vertical="center"/>
    </xf>
    <xf numFmtId="0" fontId="3" fillId="40" borderId="19" xfId="0" applyFont="1" applyFill="1" applyBorder="1" applyAlignment="1">
      <alignment horizontal="left" vertical="center" indent="4"/>
    </xf>
    <xf numFmtId="37" fontId="87" fillId="40" borderId="14" xfId="0" applyNumberFormat="1" applyFont="1" applyFill="1" applyBorder="1" applyAlignment="1">
      <alignment horizontal="right" vertical="center"/>
    </xf>
    <xf numFmtId="0" fontId="4" fillId="0" borderId="0" xfId="0" applyFont="1" applyFill="1" applyBorder="1"/>
    <xf numFmtId="0" fontId="61" fillId="0" borderId="0" xfId="0" applyFont="1" applyFill="1" applyBorder="1"/>
    <xf numFmtId="0" fontId="48" fillId="0" borderId="0" xfId="0" applyFont="1" applyFill="1" applyBorder="1"/>
    <xf numFmtId="0" fontId="3" fillId="39" borderId="14" xfId="0" applyFont="1" applyFill="1" applyBorder="1" applyAlignment="1">
      <alignment horizontal="left" vertical="center" indent="1"/>
    </xf>
    <xf numFmtId="0" fontId="3" fillId="39" borderId="14" xfId="0" applyFont="1" applyFill="1" applyBorder="1" applyAlignment="1">
      <alignment vertical="center"/>
    </xf>
    <xf numFmtId="174" fontId="71" fillId="39" borderId="19" xfId="0" applyNumberFormat="1" applyFont="1" applyFill="1" applyBorder="1" applyAlignment="1">
      <alignment horizontal="right" vertical="center"/>
    </xf>
    <xf numFmtId="174" fontId="71" fillId="39" borderId="14" xfId="0" applyNumberFormat="1" applyFont="1" applyFill="1" applyBorder="1" applyAlignment="1">
      <alignment horizontal="right" vertical="center"/>
    </xf>
    <xf numFmtId="174" fontId="71" fillId="39" borderId="20" xfId="0" applyNumberFormat="1" applyFont="1" applyFill="1" applyBorder="1" applyAlignment="1">
      <alignment horizontal="right" vertical="center"/>
    </xf>
    <xf numFmtId="0" fontId="2" fillId="40" borderId="14" xfId="0" applyFont="1" applyFill="1" applyBorder="1" applyAlignment="1">
      <alignment horizontal="left" vertical="center" indent="1"/>
    </xf>
    <xf numFmtId="0" fontId="2" fillId="40" borderId="14" xfId="0" applyFont="1" applyFill="1" applyBorder="1" applyAlignment="1">
      <alignment vertical="center"/>
    </xf>
    <xf numFmtId="174" fontId="70" fillId="40" borderId="19" xfId="0" applyNumberFormat="1" applyFont="1" applyFill="1" applyBorder="1" applyAlignment="1">
      <alignment horizontal="right" vertical="center"/>
    </xf>
    <xf numFmtId="174" fontId="70" fillId="40" borderId="14" xfId="0" applyNumberFormat="1" applyFont="1" applyFill="1" applyBorder="1" applyAlignment="1">
      <alignment horizontal="right" vertical="center"/>
    </xf>
    <xf numFmtId="174" fontId="70" fillId="40" borderId="20" xfId="0" applyNumberFormat="1" applyFont="1" applyFill="1" applyBorder="1" applyAlignment="1">
      <alignment horizontal="right" vertical="center"/>
    </xf>
    <xf numFmtId="174" fontId="2" fillId="40" borderId="14" xfId="0" applyNumberFormat="1" applyFont="1" applyFill="1" applyBorder="1" applyAlignment="1">
      <alignment horizontal="right" vertical="center"/>
    </xf>
    <xf numFmtId="191" fontId="3" fillId="40" borderId="14" xfId="44" applyNumberFormat="1" applyFont="1" applyFill="1" applyBorder="1" applyAlignment="1">
      <alignment horizontal="right" vertical="center"/>
    </xf>
    <xf numFmtId="0" fontId="2" fillId="40" borderId="19" xfId="0" applyFont="1" applyFill="1" applyBorder="1" applyAlignment="1">
      <alignment horizontal="left" vertical="center" indent="2"/>
    </xf>
    <xf numFmtId="0" fontId="48" fillId="17" borderId="0" xfId="0" applyFont="1" applyFill="1" applyBorder="1" applyAlignment="1">
      <alignment horizontal="left" vertical="center" indent="1"/>
    </xf>
    <xf numFmtId="174" fontId="48" fillId="17" borderId="0" xfId="0" applyNumberFormat="1" applyFont="1" applyFill="1" applyBorder="1" applyAlignment="1">
      <alignment horizontal="right" vertical="center"/>
    </xf>
    <xf numFmtId="37" fontId="2" fillId="17" borderId="0" xfId="0" applyNumberFormat="1" applyFont="1" applyFill="1"/>
    <xf numFmtId="37" fontId="2" fillId="32" borderId="0" xfId="0" applyNumberFormat="1" applyFont="1" applyFill="1" applyBorder="1" applyAlignment="1">
      <alignment vertical="center"/>
    </xf>
    <xf numFmtId="37" fontId="2" fillId="17" borderId="12" xfId="0" applyNumberFormat="1" applyFont="1" applyFill="1" applyBorder="1" applyAlignment="1">
      <alignment horizontal="left" vertical="center" indent="5"/>
    </xf>
    <xf numFmtId="37" fontId="2" fillId="17" borderId="0" xfId="0" applyNumberFormat="1" applyFont="1" applyFill="1" applyBorder="1" applyAlignment="1">
      <alignment horizontal="left" vertical="center" indent="1"/>
    </xf>
    <xf numFmtId="37" fontId="2" fillId="17" borderId="0" xfId="0" applyNumberFormat="1" applyFont="1" applyFill="1" applyBorder="1" applyAlignment="1">
      <alignment vertical="center"/>
    </xf>
    <xf numFmtId="37" fontId="70" fillId="17" borderId="12" xfId="0" applyNumberFormat="1" applyFont="1" applyFill="1" applyBorder="1" applyAlignment="1">
      <alignment horizontal="right" vertical="center"/>
    </xf>
    <xf numFmtId="37" fontId="71" fillId="32" borderId="0" xfId="0" applyNumberFormat="1" applyFont="1" applyFill="1" applyBorder="1" applyAlignment="1">
      <alignment horizontal="right" vertical="center"/>
    </xf>
    <xf numFmtId="174" fontId="93" fillId="0" borderId="0" xfId="0" applyNumberFormat="1" applyFont="1" applyFill="1" applyBorder="1" applyAlignment="1">
      <alignment horizontal="right" vertical="center"/>
    </xf>
    <xf numFmtId="0" fontId="2" fillId="40" borderId="19" xfId="0" applyFont="1" applyFill="1" applyBorder="1" applyAlignment="1">
      <alignment horizontal="left" indent="2"/>
    </xf>
    <xf numFmtId="0" fontId="3" fillId="39" borderId="19" xfId="0" applyFont="1" applyFill="1" applyBorder="1" applyAlignment="1">
      <alignment horizontal="left"/>
    </xf>
    <xf numFmtId="197" fontId="2" fillId="40" borderId="14" xfId="0" applyNumberFormat="1" applyFont="1" applyFill="1" applyBorder="1" applyAlignment="1">
      <alignment horizontal="right" vertical="center"/>
    </xf>
    <xf numFmtId="0" fontId="3" fillId="41" borderId="0" xfId="0" applyFont="1" applyFill="1"/>
    <xf numFmtId="0" fontId="3" fillId="41" borderId="14" xfId="0" applyFont="1" applyFill="1" applyBorder="1" applyAlignment="1">
      <alignment horizontal="left" vertical="center" indent="1"/>
    </xf>
    <xf numFmtId="0" fontId="3" fillId="41" borderId="14" xfId="0" applyFont="1" applyFill="1" applyBorder="1" applyAlignment="1">
      <alignment vertical="center"/>
    </xf>
    <xf numFmtId="174" fontId="3" fillId="41" borderId="19" xfId="0" applyNumberFormat="1" applyFont="1" applyFill="1" applyBorder="1" applyAlignment="1">
      <alignment horizontal="right" vertical="center"/>
    </xf>
    <xf numFmtId="174" fontId="3" fillId="41" borderId="20" xfId="0" applyNumberFormat="1" applyFont="1" applyFill="1" applyBorder="1" applyAlignment="1">
      <alignment horizontal="right" vertical="center"/>
    </xf>
    <xf numFmtId="174" fontId="3" fillId="41" borderId="0" xfId="0" applyNumberFormat="1" applyFont="1" applyFill="1" applyBorder="1" applyAlignment="1">
      <alignment vertical="center"/>
    </xf>
    <xf numFmtId="0" fontId="3" fillId="41" borderId="19" xfId="0" applyFont="1" applyFill="1" applyBorder="1" applyAlignment="1">
      <alignment horizontal="left" indent="2"/>
    </xf>
    <xf numFmtId="203" fontId="3" fillId="41" borderId="14" xfId="0" applyNumberFormat="1" applyFont="1" applyFill="1" applyBorder="1" applyAlignment="1">
      <alignment horizontal="right" vertical="center"/>
    </xf>
    <xf numFmtId="174" fontId="3" fillId="29" borderId="14" xfId="0" applyNumberFormat="1" applyFont="1" applyFill="1" applyBorder="1"/>
    <xf numFmtId="37" fontId="3" fillId="40" borderId="19" xfId="0" applyNumberFormat="1" applyFont="1" applyFill="1" applyBorder="1" applyAlignment="1">
      <alignment horizontal="left" vertical="center" indent="4"/>
    </xf>
    <xf numFmtId="37" fontId="3" fillId="40" borderId="14" xfId="0" applyNumberFormat="1" applyFont="1" applyFill="1" applyBorder="1" applyAlignment="1">
      <alignment horizontal="left" vertical="center" indent="1"/>
    </xf>
    <xf numFmtId="37" fontId="3" fillId="40" borderId="14" xfId="0" applyNumberFormat="1" applyFont="1" applyFill="1" applyBorder="1" applyAlignment="1">
      <alignment vertical="center"/>
    </xf>
    <xf numFmtId="37" fontId="71" fillId="40" borderId="19" xfId="0" applyNumberFormat="1" applyFont="1" applyFill="1" applyBorder="1" applyAlignment="1">
      <alignment horizontal="right" vertical="center"/>
    </xf>
    <xf numFmtId="37" fontId="71" fillId="40" borderId="14" xfId="0" applyNumberFormat="1" applyFont="1" applyFill="1" applyBorder="1" applyAlignment="1">
      <alignment horizontal="right" vertical="center"/>
    </xf>
    <xf numFmtId="37" fontId="71" fillId="40" borderId="20" xfId="0" applyNumberFormat="1" applyFont="1" applyFill="1" applyBorder="1" applyAlignment="1">
      <alignment horizontal="right" vertical="center"/>
    </xf>
    <xf numFmtId="37" fontId="75" fillId="40" borderId="14" xfId="0" applyNumberFormat="1" applyFont="1" applyFill="1" applyBorder="1" applyAlignment="1">
      <alignment horizontal="right" vertical="center"/>
    </xf>
    <xf numFmtId="9" fontId="2" fillId="17" borderId="0" xfId="76" applyFont="1" applyFill="1" applyBorder="1" applyAlignment="1">
      <alignment horizontal="right" vertical="center"/>
    </xf>
    <xf numFmtId="191" fontId="2" fillId="0" borderId="0" xfId="44" applyNumberFormat="1" applyFont="1" applyFill="1" applyBorder="1" applyAlignment="1">
      <alignment horizontal="left" vertical="center" indent="1"/>
    </xf>
    <xf numFmtId="37" fontId="2" fillId="17" borderId="0" xfId="0" applyNumberFormat="1" applyFont="1" applyFill="1" applyBorder="1"/>
    <xf numFmtId="37" fontId="2" fillId="17" borderId="12" xfId="0" applyNumberFormat="1" applyFont="1" applyFill="1" applyBorder="1" applyAlignment="1">
      <alignment horizontal="left" vertical="center" indent="1"/>
    </xf>
    <xf numFmtId="37" fontId="2" fillId="0" borderId="0" xfId="0" applyNumberFormat="1" applyFont="1" applyFill="1" applyBorder="1"/>
    <xf numFmtId="0" fontId="48" fillId="17" borderId="0" xfId="0" applyFont="1" applyFill="1" applyBorder="1"/>
    <xf numFmtId="174" fontId="48" fillId="32" borderId="0" xfId="0" applyNumberFormat="1" applyFont="1" applyFill="1" applyBorder="1" applyAlignment="1">
      <alignment vertical="center"/>
    </xf>
    <xf numFmtId="0" fontId="48" fillId="0" borderId="0" xfId="0" applyFont="1" applyFill="1" applyBorder="1" applyAlignment="1">
      <alignment vertical="center"/>
    </xf>
    <xf numFmtId="0" fontId="48" fillId="17" borderId="12" xfId="0" applyFont="1" applyFill="1" applyBorder="1" applyAlignment="1">
      <alignment vertical="center"/>
    </xf>
    <xf numFmtId="37" fontId="48" fillId="17" borderId="0" xfId="0" applyNumberFormat="1" applyFont="1" applyFill="1" applyBorder="1" applyAlignment="1">
      <alignment horizontal="right" vertical="center"/>
    </xf>
    <xf numFmtId="37" fontId="48" fillId="0" borderId="0" xfId="0" applyNumberFormat="1" applyFont="1" applyFill="1" applyBorder="1" applyAlignment="1">
      <alignment horizontal="right" vertical="center"/>
    </xf>
    <xf numFmtId="172" fontId="6" fillId="17" borderId="0" xfId="0" applyNumberFormat="1" applyFont="1" applyFill="1" applyBorder="1" applyAlignment="1">
      <alignment vertical="center"/>
    </xf>
    <xf numFmtId="168" fontId="70" fillId="18" borderId="0" xfId="0" applyNumberFormat="1" applyFont="1" applyFill="1" applyBorder="1" applyAlignment="1">
      <alignment horizontal="right" vertical="center"/>
    </xf>
    <xf numFmtId="173" fontId="70" fillId="18" borderId="0" xfId="0" applyNumberFormat="1" applyFont="1" applyFill="1" applyBorder="1" applyAlignment="1">
      <alignment vertical="center"/>
    </xf>
    <xf numFmtId="0" fontId="2" fillId="0" borderId="0" xfId="0" applyFont="1" applyFill="1" applyAlignment="1">
      <alignment horizontal="right"/>
    </xf>
    <xf numFmtId="174" fontId="2" fillId="0" borderId="0" xfId="0" applyNumberFormat="1" applyFont="1" applyFill="1" applyAlignment="1">
      <alignment horizontal="right"/>
    </xf>
    <xf numFmtId="0" fontId="3" fillId="40" borderId="19" xfId="0" applyFont="1" applyFill="1" applyBorder="1" applyAlignment="1">
      <alignment vertical="center"/>
    </xf>
    <xf numFmtId="168" fontId="2" fillId="18" borderId="0" xfId="0" applyNumberFormat="1" applyFont="1" applyFill="1" applyBorder="1" applyAlignment="1">
      <alignment horizontal="right" vertical="center"/>
    </xf>
    <xf numFmtId="173" fontId="2" fillId="18" borderId="0" xfId="0" applyNumberFormat="1" applyFont="1" applyFill="1" applyBorder="1" applyAlignment="1">
      <alignment vertical="center"/>
    </xf>
    <xf numFmtId="174" fontId="7" fillId="0" borderId="13" xfId="0" applyNumberFormat="1" applyFont="1" applyFill="1" applyBorder="1" applyAlignment="1">
      <alignment vertical="center"/>
    </xf>
    <xf numFmtId="0" fontId="3" fillId="0" borderId="0" xfId="0" applyFont="1" applyBorder="1"/>
    <xf numFmtId="37" fontId="71" fillId="0" borderId="3" xfId="66" applyNumberFormat="1" applyFont="1" applyBorder="1" applyAlignment="1">
      <alignment vertical="center"/>
    </xf>
    <xf numFmtId="37" fontId="71" fillId="0" borderId="0" xfId="66" applyNumberFormat="1" applyFont="1" applyBorder="1" applyAlignment="1">
      <alignment vertical="center"/>
    </xf>
    <xf numFmtId="9" fontId="2" fillId="32" borderId="0" xfId="76" applyNumberFormat="1" applyFont="1" applyFill="1" applyAlignment="1">
      <alignment vertical="center"/>
    </xf>
    <xf numFmtId="9" fontId="2" fillId="0" borderId="12" xfId="76" applyNumberFormat="1" applyFont="1" applyBorder="1" applyAlignment="1">
      <alignment horizontal="left" vertical="center" indent="1"/>
    </xf>
    <xf numFmtId="9" fontId="2" fillId="0" borderId="0" xfId="76" applyNumberFormat="1" applyFont="1" applyAlignment="1">
      <alignment vertical="center"/>
    </xf>
    <xf numFmtId="9" fontId="2" fillId="0" borderId="12" xfId="76" applyNumberFormat="1" applyFont="1" applyBorder="1" applyAlignment="1">
      <alignment vertical="center"/>
    </xf>
    <xf numFmtId="9" fontId="2" fillId="0" borderId="0" xfId="76" applyNumberFormat="1" applyFont="1" applyBorder="1" applyAlignment="1">
      <alignment vertical="center"/>
    </xf>
    <xf numFmtId="9" fontId="2" fillId="0" borderId="3" xfId="76" applyNumberFormat="1" applyFont="1" applyBorder="1" applyAlignment="1">
      <alignment vertical="center"/>
    </xf>
    <xf numFmtId="9" fontId="2" fillId="0" borderId="27" xfId="76" applyNumberFormat="1" applyFont="1" applyBorder="1" applyAlignment="1">
      <alignment vertical="center"/>
    </xf>
    <xf numFmtId="191" fontId="2" fillId="32" borderId="0" xfId="44" applyNumberFormat="1" applyFont="1" applyFill="1" applyAlignment="1">
      <alignment vertical="center"/>
    </xf>
    <xf numFmtId="191" fontId="2" fillId="0" borderId="12" xfId="44" applyNumberFormat="1" applyFont="1" applyBorder="1" applyAlignment="1">
      <alignment horizontal="left" vertical="center" indent="1"/>
    </xf>
    <xf numFmtId="191" fontId="2" fillId="0" borderId="0" xfId="44" applyNumberFormat="1" applyFont="1" applyAlignment="1">
      <alignment vertical="center"/>
    </xf>
    <xf numFmtId="191" fontId="2" fillId="0" borderId="12" xfId="44" applyNumberFormat="1" applyFont="1" applyBorder="1" applyAlignment="1">
      <alignment vertical="center"/>
    </xf>
    <xf numFmtId="191" fontId="2" fillId="0" borderId="3" xfId="44" applyNumberFormat="1" applyFont="1" applyBorder="1" applyAlignment="1">
      <alignment vertical="center"/>
    </xf>
    <xf numFmtId="191" fontId="2" fillId="0" borderId="27" xfId="44" applyNumberFormat="1" applyFont="1" applyBorder="1" applyAlignment="1">
      <alignment vertical="center"/>
    </xf>
    <xf numFmtId="188" fontId="2" fillId="0" borderId="3" xfId="0" applyNumberFormat="1" applyFont="1" applyFill="1" applyBorder="1" applyAlignment="1">
      <alignment horizontal="right" vertical="center"/>
    </xf>
    <xf numFmtId="188" fontId="2" fillId="17" borderId="0" xfId="0" applyNumberFormat="1" applyFont="1" applyFill="1" applyBorder="1" applyAlignment="1">
      <alignment horizontal="right" vertical="center"/>
    </xf>
    <xf numFmtId="174" fontId="70" fillId="0" borderId="18" xfId="0" applyNumberFormat="1" applyFont="1" applyFill="1" applyBorder="1" applyAlignment="1">
      <alignment horizontal="right" vertical="center"/>
    </xf>
    <xf numFmtId="206" fontId="74" fillId="0" borderId="3" xfId="44" applyNumberFormat="1" applyFont="1" applyFill="1" applyBorder="1" applyAlignment="1">
      <alignment vertical="center"/>
    </xf>
    <xf numFmtId="206" fontId="87" fillId="0" borderId="0" xfId="44" applyNumberFormat="1" applyFont="1" applyFill="1" applyBorder="1" applyAlignment="1">
      <alignment vertical="center"/>
    </xf>
    <xf numFmtId="0" fontId="2" fillId="0" borderId="0" xfId="0" applyFont="1" applyFill="1" applyBorder="1" applyAlignment="1">
      <alignment horizontal="left" indent="1"/>
    </xf>
    <xf numFmtId="175" fontId="2" fillId="17" borderId="0" xfId="0" applyNumberFormat="1" applyFont="1" applyFill="1" applyBorder="1" applyAlignment="1">
      <alignment horizontal="right" vertical="center"/>
    </xf>
    <xf numFmtId="4" fontId="2" fillId="0" borderId="0" xfId="0" applyNumberFormat="1" applyFont="1" applyFill="1"/>
    <xf numFmtId="174" fontId="72" fillId="0" borderId="13" xfId="0" applyNumberFormat="1" applyFont="1" applyFill="1" applyBorder="1" applyAlignment="1">
      <alignment vertical="center"/>
    </xf>
    <xf numFmtId="175" fontId="3" fillId="0" borderId="0" xfId="0" applyNumberFormat="1" applyFont="1" applyFill="1" applyBorder="1"/>
    <xf numFmtId="175" fontId="3" fillId="0" borderId="3" xfId="0" applyNumberFormat="1" applyFont="1" applyFill="1" applyBorder="1"/>
    <xf numFmtId="175" fontId="2" fillId="0" borderId="0" xfId="0" applyNumberFormat="1" applyFont="1" applyFill="1" applyBorder="1"/>
    <xf numFmtId="175" fontId="2" fillId="0" borderId="3" xfId="0" applyNumberFormat="1" applyFont="1" applyFill="1" applyBorder="1"/>
    <xf numFmtId="176" fontId="3" fillId="0" borderId="0" xfId="0" applyNumberFormat="1" applyFont="1" applyFill="1" applyBorder="1"/>
    <xf numFmtId="176" fontId="3" fillId="0" borderId="0" xfId="76" applyNumberFormat="1" applyFont="1" applyFill="1" applyBorder="1"/>
    <xf numFmtId="175" fontId="2" fillId="17" borderId="3" xfId="0" applyNumberFormat="1" applyFont="1" applyFill="1" applyBorder="1" applyAlignment="1">
      <alignment horizontal="right" vertical="center"/>
    </xf>
    <xf numFmtId="176" fontId="3" fillId="0" borderId="17" xfId="0" applyNumberFormat="1" applyFont="1" applyFill="1" applyBorder="1"/>
    <xf numFmtId="176" fontId="3" fillId="0" borderId="17" xfId="76" applyNumberFormat="1" applyFont="1" applyFill="1" applyBorder="1"/>
    <xf numFmtId="0" fontId="3" fillId="0" borderId="16" xfId="0" applyFont="1" applyFill="1" applyBorder="1" applyAlignment="1">
      <alignment horizontal="left" vertical="center" indent="1"/>
    </xf>
    <xf numFmtId="0" fontId="3" fillId="0" borderId="17" xfId="0" applyFont="1" applyFill="1" applyBorder="1"/>
    <xf numFmtId="175" fontId="71" fillId="0" borderId="0" xfId="0" applyNumberFormat="1" applyFont="1" applyFill="1" applyBorder="1"/>
    <xf numFmtId="175" fontId="70" fillId="0" borderId="0" xfId="0" applyNumberFormat="1" applyFont="1" applyFill="1" applyBorder="1"/>
    <xf numFmtId="175" fontId="70" fillId="17" borderId="0" xfId="0" applyNumberFormat="1" applyFont="1" applyFill="1" applyBorder="1" applyAlignment="1">
      <alignment horizontal="right" vertical="center"/>
    </xf>
    <xf numFmtId="175" fontId="70" fillId="0" borderId="0" xfId="0" applyNumberFormat="1" applyFont="1" applyFill="1" applyBorder="1" applyAlignment="1">
      <alignment horizontal="right" vertical="center"/>
    </xf>
    <xf numFmtId="175" fontId="71" fillId="0" borderId="3" xfId="0" applyNumberFormat="1" applyFont="1" applyFill="1" applyBorder="1"/>
    <xf numFmtId="176" fontId="71" fillId="0" borderId="3" xfId="76" applyNumberFormat="1" applyFont="1" applyFill="1" applyBorder="1"/>
    <xf numFmtId="175" fontId="3" fillId="32" borderId="0" xfId="0" applyNumberFormat="1" applyFont="1" applyFill="1" applyBorder="1"/>
    <xf numFmtId="175" fontId="3" fillId="32" borderId="3" xfId="0" applyNumberFormat="1" applyFont="1" applyFill="1" applyBorder="1"/>
    <xf numFmtId="9" fontId="3" fillId="0" borderId="0" xfId="76" applyFont="1"/>
    <xf numFmtId="9" fontId="2" fillId="0" borderId="0" xfId="76" applyFont="1"/>
    <xf numFmtId="216" fontId="2" fillId="0" borderId="0" xfId="0" applyNumberFormat="1" applyFont="1"/>
    <xf numFmtId="0" fontId="14" fillId="0" borderId="0" xfId="0" applyFont="1" applyFill="1"/>
    <xf numFmtId="203" fontId="1" fillId="0" borderId="0" xfId="0" applyNumberFormat="1" applyFont="1" applyFill="1"/>
    <xf numFmtId="203" fontId="0" fillId="0" borderId="0" xfId="0" applyNumberFormat="1" applyFill="1"/>
    <xf numFmtId="196" fontId="0" fillId="0" borderId="0" xfId="0" applyNumberFormat="1" applyFill="1"/>
    <xf numFmtId="43" fontId="47" fillId="0" borderId="0" xfId="44" applyFont="1" applyFill="1" applyBorder="1" applyAlignment="1">
      <alignment horizontal="right" vertical="center"/>
    </xf>
    <xf numFmtId="189" fontId="3" fillId="32" borderId="0" xfId="66" applyNumberFormat="1" applyFont="1" applyFill="1" applyAlignment="1">
      <alignment vertical="center"/>
    </xf>
    <xf numFmtId="189" fontId="3" fillId="0" borderId="12" xfId="66" applyNumberFormat="1" applyFont="1" applyBorder="1" applyAlignment="1">
      <alignment vertical="center"/>
    </xf>
    <xf numFmtId="189" fontId="3" fillId="0" borderId="0" xfId="66" applyNumberFormat="1" applyFont="1" applyAlignment="1">
      <alignment vertical="center"/>
    </xf>
    <xf numFmtId="189" fontId="3" fillId="0" borderId="0" xfId="66" applyNumberFormat="1" applyFont="1" applyBorder="1" applyAlignment="1">
      <alignment vertical="center"/>
    </xf>
    <xf numFmtId="189" fontId="3" fillId="0" borderId="3" xfId="66" applyNumberFormat="1" applyFont="1" applyBorder="1" applyAlignment="1">
      <alignment vertical="center"/>
    </xf>
    <xf numFmtId="189" fontId="3" fillId="0" borderId="27" xfId="66" applyNumberFormat="1" applyFont="1" applyBorder="1" applyAlignment="1">
      <alignment vertical="center"/>
    </xf>
    <xf numFmtId="189" fontId="3" fillId="0" borderId="0" xfId="45" applyNumberFormat="1" applyFont="1" applyFill="1" applyAlignment="1">
      <alignment vertical="center"/>
    </xf>
    <xf numFmtId="0" fontId="2" fillId="0" borderId="12" xfId="66" applyFont="1" applyBorder="1" applyAlignment="1">
      <alignment horizontal="left" vertical="center" indent="1"/>
    </xf>
    <xf numFmtId="37" fontId="74" fillId="32" borderId="0" xfId="66" applyNumberFormat="1" applyFont="1" applyFill="1" applyBorder="1" applyAlignment="1">
      <alignment vertical="center"/>
    </xf>
    <xf numFmtId="174" fontId="3" fillId="35" borderId="0" xfId="66" applyNumberFormat="1" applyFont="1" applyFill="1" applyBorder="1" applyAlignment="1">
      <alignment vertical="center"/>
    </xf>
    <xf numFmtId="174" fontId="3" fillId="35" borderId="3" xfId="66" applyNumberFormat="1" applyFont="1" applyFill="1" applyBorder="1" applyAlignment="1">
      <alignment vertical="center"/>
    </xf>
    <xf numFmtId="9" fontId="3" fillId="0" borderId="12" xfId="76" applyFont="1" applyBorder="1" applyAlignment="1">
      <alignment horizontal="left" vertical="center" indent="1"/>
    </xf>
    <xf numFmtId="189" fontId="3" fillId="0" borderId="0" xfId="66" applyNumberFormat="1" applyFont="1" applyBorder="1" applyAlignment="1">
      <alignment horizontal="right" vertical="center"/>
    </xf>
    <xf numFmtId="189" fontId="3" fillId="0" borderId="3" xfId="66" applyNumberFormat="1" applyFont="1" applyBorder="1" applyAlignment="1">
      <alignment horizontal="right" vertical="center"/>
    </xf>
    <xf numFmtId="174" fontId="2" fillId="0" borderId="3" xfId="66" applyNumberFormat="1" applyFont="1" applyBorder="1" applyAlignment="1">
      <alignment horizontal="right" vertical="center"/>
    </xf>
    <xf numFmtId="37" fontId="74" fillId="32" borderId="3" xfId="66" applyNumberFormat="1" applyFont="1" applyFill="1" applyBorder="1" applyAlignment="1">
      <alignment vertical="center"/>
    </xf>
    <xf numFmtId="0" fontId="8" fillId="0" borderId="0" xfId="0" applyFont="1" applyFill="1"/>
    <xf numFmtId="175" fontId="71" fillId="32" borderId="0" xfId="0" applyNumberFormat="1" applyFont="1" applyFill="1" applyBorder="1"/>
    <xf numFmtId="175" fontId="71" fillId="32" borderId="3" xfId="0" applyNumberFormat="1" applyFont="1" applyFill="1" applyBorder="1"/>
    <xf numFmtId="10" fontId="71" fillId="32" borderId="17" xfId="76" applyNumberFormat="1" applyFont="1" applyFill="1" applyBorder="1"/>
    <xf numFmtId="10" fontId="71" fillId="32" borderId="18" xfId="76" applyNumberFormat="1" applyFont="1" applyFill="1" applyBorder="1"/>
    <xf numFmtId="0" fontId="8" fillId="17" borderId="0" xfId="0" applyFont="1" applyFill="1"/>
    <xf numFmtId="0" fontId="8" fillId="0" borderId="0" xfId="0" applyFont="1" applyBorder="1"/>
    <xf numFmtId="0" fontId="8" fillId="0" borderId="0" xfId="0" applyFont="1" applyFill="1" applyBorder="1"/>
    <xf numFmtId="176" fontId="8" fillId="0" borderId="0" xfId="76" applyNumberFormat="1" applyFont="1"/>
    <xf numFmtId="0" fontId="2" fillId="0" borderId="17" xfId="0" applyFont="1" applyFill="1" applyBorder="1"/>
    <xf numFmtId="189" fontId="2" fillId="0" borderId="17" xfId="0" applyNumberFormat="1" applyFont="1" applyFill="1" applyBorder="1"/>
    <xf numFmtId="1" fontId="2" fillId="0" borderId="0" xfId="0" applyNumberFormat="1" applyFont="1" applyFill="1" applyBorder="1" applyAlignment="1">
      <alignment vertical="center"/>
    </xf>
    <xf numFmtId="174" fontId="74" fillId="0" borderId="3" xfId="0" applyNumberFormat="1" applyFont="1" applyFill="1" applyBorder="1" applyAlignment="1">
      <alignment vertical="center"/>
    </xf>
    <xf numFmtId="9" fontId="2" fillId="0" borderId="12" xfId="44" applyNumberFormat="1" applyFont="1" applyFill="1" applyBorder="1" applyAlignment="1">
      <alignment vertical="center"/>
    </xf>
    <xf numFmtId="9" fontId="2" fillId="0" borderId="0" xfId="44" applyNumberFormat="1" applyFont="1" applyFill="1" applyBorder="1" applyAlignment="1">
      <alignment vertical="center"/>
    </xf>
    <xf numFmtId="9" fontId="5" fillId="0" borderId="0" xfId="0" applyNumberFormat="1" applyFont="1" applyAlignment="1">
      <alignment horizontal="right" vertical="center"/>
    </xf>
    <xf numFmtId="8" fontId="3" fillId="17" borderId="0" xfId="0" applyNumberFormat="1" applyFont="1" applyFill="1" applyAlignment="1">
      <alignment vertical="center"/>
    </xf>
    <xf numFmtId="5" fontId="76" fillId="0" borderId="0" xfId="66" applyNumberFormat="1" applyFont="1"/>
    <xf numFmtId="224" fontId="2" fillId="0" borderId="0" xfId="76" applyNumberFormat="1" applyFont="1" applyFill="1" applyBorder="1" applyAlignment="1">
      <alignment vertical="center"/>
    </xf>
    <xf numFmtId="9" fontId="2" fillId="0" borderId="0" xfId="0" applyNumberFormat="1" applyFont="1" applyFill="1" applyBorder="1"/>
    <xf numFmtId="176" fontId="68" fillId="0" borderId="0" xfId="66" applyNumberFormat="1"/>
    <xf numFmtId="7" fontId="2" fillId="17" borderId="0" xfId="65" applyNumberFormat="1" applyFont="1" applyFill="1"/>
    <xf numFmtId="0" fontId="63" fillId="17" borderId="0" xfId="70" applyFont="1" applyFill="1"/>
    <xf numFmtId="0" fontId="2" fillId="17" borderId="0" xfId="70" applyFont="1" applyFill="1"/>
    <xf numFmtId="0" fontId="2" fillId="0" borderId="0" xfId="70" applyFont="1" applyAlignment="1">
      <alignment vertical="center"/>
    </xf>
    <xf numFmtId="0" fontId="2" fillId="0" borderId="0" xfId="70" applyFont="1"/>
    <xf numFmtId="0" fontId="2" fillId="17" borderId="0" xfId="70" applyFont="1" applyFill="1" applyBorder="1"/>
    <xf numFmtId="0" fontId="3" fillId="17" borderId="33" xfId="70" applyFont="1" applyFill="1" applyBorder="1"/>
    <xf numFmtId="0" fontId="2" fillId="0" borderId="34" xfId="70" applyFont="1" applyBorder="1"/>
    <xf numFmtId="225" fontId="71" fillId="0" borderId="35" xfId="70" applyNumberFormat="1" applyFont="1" applyBorder="1" applyAlignment="1">
      <alignment vertical="center"/>
    </xf>
    <xf numFmtId="0" fontId="3" fillId="17" borderId="36" xfId="70" applyFont="1" applyFill="1" applyBorder="1"/>
    <xf numFmtId="0" fontId="2" fillId="0" borderId="0" xfId="70" applyFont="1" applyBorder="1"/>
    <xf numFmtId="170" fontId="3" fillId="17" borderId="37" xfId="70" applyNumberFormat="1" applyFont="1" applyFill="1" applyBorder="1"/>
    <xf numFmtId="0" fontId="2" fillId="17" borderId="36" xfId="70" applyFont="1" applyFill="1" applyBorder="1"/>
    <xf numFmtId="167" fontId="2" fillId="0" borderId="37" xfId="70" applyNumberFormat="1" applyFont="1" applyBorder="1" applyAlignment="1">
      <alignment vertical="center"/>
    </xf>
    <xf numFmtId="9" fontId="2" fillId="17" borderId="0" xfId="70" applyNumberFormat="1" applyFont="1" applyFill="1" applyBorder="1"/>
    <xf numFmtId="167" fontId="2" fillId="0" borderId="0" xfId="70" applyNumberFormat="1" applyFont="1" applyBorder="1" applyAlignment="1">
      <alignment vertical="center"/>
    </xf>
    <xf numFmtId="0" fontId="2" fillId="17" borderId="38" xfId="70" applyFont="1" applyFill="1" applyBorder="1"/>
    <xf numFmtId="0" fontId="2" fillId="0" borderId="10" xfId="70" applyFont="1" applyBorder="1"/>
    <xf numFmtId="167" fontId="2" fillId="0" borderId="39" xfId="70" applyNumberFormat="1" applyFont="1" applyBorder="1" applyAlignment="1">
      <alignment vertical="center"/>
    </xf>
    <xf numFmtId="9" fontId="2" fillId="0" borderId="0" xfId="70" applyNumberFormat="1" applyFont="1" applyBorder="1" applyAlignment="1">
      <alignment vertical="center"/>
    </xf>
    <xf numFmtId="226" fontId="7" fillId="17" borderId="35" xfId="70" applyNumberFormat="1" applyFont="1" applyFill="1" applyBorder="1"/>
    <xf numFmtId="167" fontId="2" fillId="17" borderId="0" xfId="70" applyNumberFormat="1" applyFont="1" applyFill="1"/>
    <xf numFmtId="226" fontId="2" fillId="0" borderId="37" xfId="70" applyNumberFormat="1" applyFont="1" applyBorder="1" applyAlignment="1">
      <alignment vertical="center"/>
    </xf>
    <xf numFmtId="226" fontId="2" fillId="0" borderId="39" xfId="70" applyNumberFormat="1" applyFont="1" applyBorder="1" applyAlignment="1">
      <alignment vertical="center"/>
    </xf>
    <xf numFmtId="168" fontId="2" fillId="0" borderId="0" xfId="70" applyNumberFormat="1" applyFont="1" applyAlignment="1">
      <alignment vertical="center"/>
    </xf>
    <xf numFmtId="9" fontId="2" fillId="17" borderId="0" xfId="70" applyNumberFormat="1" applyFont="1" applyFill="1"/>
    <xf numFmtId="0" fontId="3" fillId="22" borderId="0" xfId="70" applyFont="1" applyFill="1" applyBorder="1" applyAlignment="1">
      <alignment horizontal="centerContinuous"/>
    </xf>
    <xf numFmtId="0" fontId="2" fillId="22" borderId="0" xfId="70" applyFont="1" applyFill="1" applyBorder="1" applyAlignment="1">
      <alignment horizontal="centerContinuous"/>
    </xf>
    <xf numFmtId="0" fontId="3" fillId="17" borderId="22" xfId="70" applyFont="1" applyFill="1" applyBorder="1"/>
    <xf numFmtId="165" fontId="3" fillId="0" borderId="22" xfId="70" applyNumberFormat="1" applyFont="1" applyBorder="1" applyAlignment="1">
      <alignment horizontal="right" vertical="center"/>
    </xf>
    <xf numFmtId="227" fontId="3" fillId="0" borderId="22" xfId="70" applyNumberFormat="1" applyFont="1" applyBorder="1" applyAlignment="1">
      <alignment horizontal="right" vertical="center"/>
    </xf>
    <xf numFmtId="227" fontId="3" fillId="0" borderId="40" xfId="70" applyNumberFormat="1" applyFont="1" applyBorder="1" applyAlignment="1">
      <alignment horizontal="right" vertical="center"/>
    </xf>
    <xf numFmtId="0" fontId="2" fillId="0" borderId="0" xfId="70" applyFont="1" applyBorder="1" applyAlignment="1">
      <alignment vertical="center"/>
    </xf>
    <xf numFmtId="226" fontId="2" fillId="0" borderId="0" xfId="70" applyNumberFormat="1" applyFont="1" applyAlignment="1">
      <alignment horizontal="right" vertical="center"/>
    </xf>
    <xf numFmtId="0" fontId="3" fillId="0" borderId="0" xfId="70" applyFont="1" applyAlignment="1">
      <alignment vertical="center"/>
    </xf>
    <xf numFmtId="202" fontId="3" fillId="0" borderId="0" xfId="70" applyNumberFormat="1" applyFont="1" applyAlignment="1">
      <alignment horizontal="right" vertical="center"/>
    </xf>
    <xf numFmtId="170" fontId="8" fillId="0" borderId="0" xfId="70" applyNumberFormat="1" applyFont="1" applyAlignment="1">
      <alignment horizontal="right" vertical="center"/>
    </xf>
    <xf numFmtId="170" fontId="8" fillId="0" borderId="27" xfId="70" applyNumberFormat="1" applyFont="1" applyBorder="1" applyAlignment="1">
      <alignment horizontal="right" vertical="center"/>
    </xf>
    <xf numFmtId="0" fontId="3" fillId="17" borderId="0" xfId="70" applyFont="1" applyFill="1" applyAlignment="1">
      <alignment horizontal="right"/>
    </xf>
    <xf numFmtId="0" fontId="3" fillId="17" borderId="0" xfId="70" applyFont="1" applyFill="1" applyBorder="1" applyAlignment="1">
      <alignment horizontal="right"/>
    </xf>
    <xf numFmtId="0" fontId="3" fillId="17" borderId="27" xfId="70" applyFont="1" applyFill="1" applyBorder="1" applyAlignment="1">
      <alignment horizontal="right"/>
    </xf>
    <xf numFmtId="171" fontId="2" fillId="17" borderId="0" xfId="70" applyNumberFormat="1" applyFont="1" applyFill="1" applyBorder="1" applyAlignment="1">
      <alignment horizontal="right" vertical="center"/>
    </xf>
    <xf numFmtId="171" fontId="2" fillId="17" borderId="27" xfId="70" applyNumberFormat="1" applyFont="1" applyFill="1" applyBorder="1" applyAlignment="1">
      <alignment horizontal="right" vertical="center"/>
    </xf>
    <xf numFmtId="0" fontId="2" fillId="17" borderId="0" xfId="70" applyFont="1" applyFill="1" applyAlignment="1">
      <alignment horizontal="right"/>
    </xf>
    <xf numFmtId="0" fontId="2" fillId="17" borderId="0" xfId="70" applyFont="1" applyFill="1" applyBorder="1" applyAlignment="1">
      <alignment horizontal="right"/>
    </xf>
    <xf numFmtId="0" fontId="2" fillId="17" borderId="27" xfId="70" applyFont="1" applyFill="1" applyBorder="1" applyAlignment="1">
      <alignment horizontal="right"/>
    </xf>
    <xf numFmtId="226" fontId="5" fillId="17" borderId="0" xfId="70" applyNumberFormat="1" applyFont="1" applyFill="1" applyAlignment="1">
      <alignment horizontal="right" vertical="center"/>
    </xf>
    <xf numFmtId="226" fontId="5" fillId="17" borderId="27" xfId="70" applyNumberFormat="1" applyFont="1" applyFill="1" applyBorder="1" applyAlignment="1">
      <alignment horizontal="right" vertical="center"/>
    </xf>
    <xf numFmtId="172" fontId="56" fillId="0" borderId="0" xfId="70" applyNumberFormat="1" applyFont="1" applyAlignment="1">
      <alignment horizontal="right" vertical="center"/>
    </xf>
    <xf numFmtId="202" fontId="2" fillId="0" borderId="0" xfId="70" applyNumberFormat="1" applyFont="1"/>
    <xf numFmtId="0" fontId="2" fillId="0" borderId="0" xfId="70" applyFont="1" applyAlignment="1">
      <alignment horizontal="right"/>
    </xf>
    <xf numFmtId="0" fontId="76" fillId="0" borderId="28" xfId="70" applyFont="1" applyBorder="1"/>
    <xf numFmtId="0" fontId="3" fillId="0" borderId="28" xfId="70" applyFont="1" applyBorder="1" applyAlignment="1">
      <alignment horizontal="right"/>
    </xf>
    <xf numFmtId="0" fontId="3" fillId="0" borderId="28" xfId="70" applyFont="1" applyFill="1" applyBorder="1" applyAlignment="1">
      <alignment horizontal="right"/>
    </xf>
    <xf numFmtId="0" fontId="3" fillId="0" borderId="0" xfId="70" applyFont="1"/>
    <xf numFmtId="8" fontId="3" fillId="0" borderId="0" xfId="70" applyNumberFormat="1" applyFont="1" applyAlignment="1">
      <alignment horizontal="right"/>
    </xf>
    <xf numFmtId="0" fontId="2" fillId="0" borderId="0" xfId="70" applyFont="1" applyFill="1" applyAlignment="1">
      <alignment horizontal="right"/>
    </xf>
    <xf numFmtId="8" fontId="2" fillId="0" borderId="0" xfId="70" applyNumberFormat="1" applyFont="1"/>
    <xf numFmtId="191" fontId="0" fillId="0" borderId="0" xfId="0" applyNumberFormat="1" applyFont="1"/>
    <xf numFmtId="201" fontId="2" fillId="0" borderId="0" xfId="70" applyNumberFormat="1" applyFont="1" applyFill="1" applyAlignment="1">
      <alignment horizontal="right"/>
    </xf>
    <xf numFmtId="9" fontId="2" fillId="0" borderId="0" xfId="70" applyNumberFormat="1" applyFont="1"/>
    <xf numFmtId="198" fontId="2" fillId="0" borderId="0" xfId="70" applyNumberFormat="1" applyFont="1" applyAlignment="1">
      <alignment horizontal="right"/>
    </xf>
    <xf numFmtId="198" fontId="3" fillId="0" borderId="41" xfId="70" applyNumberFormat="1" applyFont="1" applyFill="1" applyBorder="1" applyAlignment="1">
      <alignment horizontal="right"/>
    </xf>
    <xf numFmtId="205" fontId="2" fillId="0" borderId="0" xfId="70" applyNumberFormat="1" applyFont="1" applyAlignment="1">
      <alignment horizontal="right"/>
    </xf>
    <xf numFmtId="205" fontId="2" fillId="0" borderId="0" xfId="70" applyNumberFormat="1" applyFont="1" applyFill="1" applyAlignment="1">
      <alignment horizontal="right"/>
    </xf>
    <xf numFmtId="174" fontId="3" fillId="0" borderId="0" xfId="70" applyNumberFormat="1" applyFont="1" applyAlignment="1">
      <alignment horizontal="center"/>
    </xf>
    <xf numFmtId="194" fontId="2" fillId="0" borderId="0" xfId="70" applyNumberFormat="1" applyFont="1" applyFill="1" applyAlignment="1">
      <alignment horizontal="right"/>
    </xf>
    <xf numFmtId="194" fontId="2" fillId="0" borderId="0" xfId="70" applyNumberFormat="1" applyFont="1"/>
    <xf numFmtId="194" fontId="2" fillId="0" borderId="0" xfId="70" applyNumberFormat="1" applyFont="1" applyAlignment="1">
      <alignment horizontal="right"/>
    </xf>
    <xf numFmtId="0" fontId="2" fillId="26" borderId="0" xfId="70" applyFont="1" applyFill="1"/>
    <xf numFmtId="226" fontId="2" fillId="0" borderId="42" xfId="70" applyNumberFormat="1" applyFont="1" applyBorder="1" applyAlignment="1">
      <alignment vertical="center"/>
    </xf>
    <xf numFmtId="226" fontId="2" fillId="0" borderId="43" xfId="70" applyNumberFormat="1" applyFont="1" applyBorder="1" applyAlignment="1">
      <alignment vertical="center"/>
    </xf>
    <xf numFmtId="202" fontId="3" fillId="0" borderId="27" xfId="70" applyNumberFormat="1" applyFont="1" applyBorder="1" applyAlignment="1">
      <alignment horizontal="right" vertical="center"/>
    </xf>
    <xf numFmtId="226" fontId="2" fillId="0" borderId="27" xfId="70" applyNumberFormat="1" applyFont="1" applyBorder="1" applyAlignment="1">
      <alignment horizontal="right" vertical="center"/>
    </xf>
    <xf numFmtId="172" fontId="56" fillId="0" borderId="29" xfId="70" applyNumberFormat="1" applyFont="1" applyBorder="1" applyAlignment="1">
      <alignment horizontal="right" vertical="center"/>
    </xf>
    <xf numFmtId="226" fontId="5" fillId="17" borderId="0" xfId="70" applyNumberFormat="1" applyFont="1" applyFill="1" applyBorder="1" applyAlignment="1">
      <alignment horizontal="right" vertical="center"/>
    </xf>
    <xf numFmtId="202" fontId="3" fillId="0" borderId="0" xfId="70" applyNumberFormat="1" applyFont="1" applyBorder="1" applyAlignment="1">
      <alignment vertical="center"/>
    </xf>
    <xf numFmtId="172" fontId="56" fillId="0" borderId="0" xfId="70" applyNumberFormat="1" applyFont="1" applyBorder="1" applyAlignment="1">
      <alignment vertical="center"/>
    </xf>
    <xf numFmtId="206" fontId="94" fillId="0" borderId="3" xfId="45" applyNumberFormat="1" applyFont="1" applyFill="1" applyBorder="1" applyAlignment="1">
      <alignment vertical="center"/>
    </xf>
    <xf numFmtId="174" fontId="92" fillId="17" borderId="0" xfId="0" applyNumberFormat="1" applyFont="1" applyFill="1" applyBorder="1" applyAlignment="1">
      <alignment horizontal="right" vertical="center"/>
    </xf>
    <xf numFmtId="49" fontId="3" fillId="0" borderId="19" xfId="66" applyNumberFormat="1" applyFont="1" applyFill="1" applyBorder="1" applyAlignment="1">
      <alignment horizontal="centerContinuous" vertical="center"/>
    </xf>
    <xf numFmtId="176" fontId="94" fillId="32" borderId="0" xfId="76" applyNumberFormat="1" applyFont="1" applyFill="1" applyBorder="1" applyAlignment="1">
      <alignment horizontal="right"/>
    </xf>
    <xf numFmtId="206" fontId="94" fillId="0" borderId="0" xfId="45" applyNumberFormat="1" applyFont="1" applyFill="1" applyBorder="1" applyAlignment="1">
      <alignment vertical="center"/>
    </xf>
    <xf numFmtId="37" fontId="87" fillId="0" borderId="0" xfId="66" applyNumberFormat="1" applyFont="1" applyFill="1" applyBorder="1" applyAlignment="1">
      <alignment vertical="center"/>
    </xf>
    <xf numFmtId="175" fontId="88" fillId="0" borderId="0" xfId="0" applyNumberFormat="1" applyFont="1" applyFill="1" applyBorder="1" applyAlignment="1">
      <alignment vertical="center"/>
    </xf>
    <xf numFmtId="174" fontId="88" fillId="0" borderId="0" xfId="0" applyNumberFormat="1" applyFont="1" applyFill="1" applyBorder="1" applyAlignment="1">
      <alignment horizontal="right" vertical="center"/>
    </xf>
    <xf numFmtId="0" fontId="2" fillId="0" borderId="0" xfId="0" applyNumberFormat="1" applyFont="1" applyBorder="1" applyAlignment="1">
      <alignment horizontal="right" vertical="center"/>
    </xf>
    <xf numFmtId="172" fontId="2" fillId="17" borderId="0" xfId="0" applyNumberFormat="1" applyFont="1" applyFill="1" applyBorder="1" applyAlignment="1">
      <alignment vertical="center"/>
    </xf>
    <xf numFmtId="170" fontId="5" fillId="17" borderId="0" xfId="0" applyNumberFormat="1" applyFont="1" applyFill="1" applyBorder="1" applyAlignment="1">
      <alignment vertical="center"/>
    </xf>
    <xf numFmtId="169" fontId="2" fillId="17" borderId="0" xfId="0" applyNumberFormat="1" applyFont="1" applyFill="1" applyBorder="1" applyAlignment="1">
      <alignment horizontal="right" vertical="center"/>
    </xf>
    <xf numFmtId="174" fontId="72" fillId="0" borderId="17" xfId="0" applyNumberFormat="1" applyFont="1" applyFill="1" applyBorder="1" applyAlignment="1">
      <alignment vertical="center"/>
    </xf>
    <xf numFmtId="37" fontId="87" fillId="0" borderId="0" xfId="0" applyNumberFormat="1" applyFont="1" applyFill="1" applyBorder="1" applyAlignment="1">
      <alignment horizontal="right" vertical="center"/>
    </xf>
    <xf numFmtId="189" fontId="47" fillId="0" borderId="0" xfId="0" applyNumberFormat="1" applyFont="1" applyFill="1" applyBorder="1" applyAlignment="1">
      <alignment horizontal="right" vertical="center"/>
    </xf>
    <xf numFmtId="189" fontId="87" fillId="0" borderId="3" xfId="66" applyNumberFormat="1" applyFont="1" applyFill="1" applyBorder="1" applyAlignment="1">
      <alignment vertical="center"/>
    </xf>
    <xf numFmtId="9" fontId="2" fillId="0" borderId="3" xfId="44" applyNumberFormat="1" applyFont="1" applyFill="1" applyBorder="1" applyAlignment="1">
      <alignment vertical="center"/>
    </xf>
    <xf numFmtId="206" fontId="87" fillId="0" borderId="12" xfId="44" applyNumberFormat="1" applyFont="1" applyFill="1" applyBorder="1" applyAlignment="1">
      <alignment vertical="center"/>
    </xf>
    <xf numFmtId="176" fontId="2" fillId="29" borderId="0" xfId="65" applyNumberFormat="1" applyFont="1" applyFill="1" applyAlignment="1">
      <alignment vertical="center"/>
    </xf>
    <xf numFmtId="176" fontId="3" fillId="29" borderId="0" xfId="76" applyNumberFormat="1" applyFont="1" applyFill="1" applyAlignment="1">
      <alignment vertical="center"/>
    </xf>
    <xf numFmtId="170" fontId="71" fillId="17" borderId="18" xfId="65" applyNumberFormat="1" applyFont="1" applyFill="1" applyBorder="1" applyAlignment="1">
      <alignment vertical="center"/>
    </xf>
    <xf numFmtId="2" fontId="6" fillId="17" borderId="0" xfId="45" applyNumberFormat="1" applyFont="1" applyFill="1" applyAlignment="1">
      <alignment vertical="center"/>
    </xf>
    <xf numFmtId="175" fontId="2" fillId="17" borderId="12" xfId="0" applyNumberFormat="1" applyFont="1" applyFill="1" applyBorder="1" applyAlignment="1">
      <alignment vertical="center"/>
    </xf>
    <xf numFmtId="206" fontId="71" fillId="0" borderId="12" xfId="44" applyNumberFormat="1" applyFont="1" applyFill="1" applyBorder="1" applyAlignment="1">
      <alignment vertical="center"/>
    </xf>
    <xf numFmtId="176" fontId="2" fillId="0" borderId="12" xfId="76" applyNumberFormat="1" applyFont="1" applyBorder="1" applyAlignment="1">
      <alignment horizontal="right"/>
    </xf>
    <xf numFmtId="176" fontId="2" fillId="0" borderId="3" xfId="76" applyNumberFormat="1" applyFont="1" applyBorder="1" applyAlignment="1">
      <alignment horizontal="right"/>
    </xf>
    <xf numFmtId="188" fontId="3" fillId="17" borderId="14" xfId="0" applyNumberFormat="1" applyFont="1" applyFill="1" applyBorder="1" applyAlignment="1">
      <alignment vertical="center"/>
    </xf>
    <xf numFmtId="174" fontId="3" fillId="0" borderId="16" xfId="46" applyNumberFormat="1" applyFont="1" applyFill="1" applyBorder="1" applyAlignment="1">
      <alignment vertical="center"/>
    </xf>
    <xf numFmtId="39" fontId="3" fillId="29" borderId="17" xfId="66" applyNumberFormat="1" applyFont="1" applyFill="1" applyBorder="1" applyAlignment="1">
      <alignment vertical="center"/>
    </xf>
    <xf numFmtId="190" fontId="75" fillId="0" borderId="17" xfId="45" applyNumberFormat="1" applyFont="1" applyBorder="1" applyAlignment="1">
      <alignment vertical="center"/>
    </xf>
    <xf numFmtId="188" fontId="3" fillId="0" borderId="14" xfId="66" applyNumberFormat="1" applyFont="1" applyBorder="1" applyAlignment="1">
      <alignment vertical="center"/>
    </xf>
    <xf numFmtId="0" fontId="75" fillId="0" borderId="0" xfId="0" applyFont="1" applyFill="1" applyBorder="1"/>
    <xf numFmtId="176" fontId="3" fillId="29" borderId="0" xfId="76" applyNumberFormat="1" applyFont="1" applyFill="1" applyBorder="1" applyAlignment="1">
      <alignment vertical="center"/>
    </xf>
    <xf numFmtId="206" fontId="74" fillId="0" borderId="12" xfId="44" applyNumberFormat="1" applyFont="1" applyFill="1" applyBorder="1" applyAlignment="1">
      <alignment vertical="center"/>
    </xf>
    <xf numFmtId="176" fontId="83" fillId="35" borderId="0" xfId="66" applyNumberFormat="1" applyFont="1" applyFill="1" applyBorder="1" applyAlignment="1">
      <alignment vertical="center"/>
    </xf>
    <xf numFmtId="176" fontId="83" fillId="35" borderId="0" xfId="76" applyNumberFormat="1" applyFont="1" applyFill="1" applyBorder="1" applyAlignment="1">
      <alignment vertical="center"/>
    </xf>
    <xf numFmtId="176" fontId="3" fillId="0" borderId="12" xfId="76" applyNumberFormat="1" applyFont="1" applyFill="1" applyBorder="1" applyAlignment="1">
      <alignment vertical="center"/>
    </xf>
    <xf numFmtId="176" fontId="83" fillId="35" borderId="3" xfId="66" applyNumberFormat="1" applyFont="1" applyFill="1" applyBorder="1" applyAlignment="1">
      <alignment vertical="center"/>
    </xf>
    <xf numFmtId="7" fontId="5" fillId="0" borderId="0" xfId="0" applyNumberFormat="1" applyFont="1" applyAlignment="1">
      <alignment horizontal="right" vertical="center"/>
    </xf>
    <xf numFmtId="176" fontId="2" fillId="0" borderId="0" xfId="76" applyNumberFormat="1" applyFont="1" applyAlignment="1">
      <alignment horizontal="right" vertical="center"/>
    </xf>
    <xf numFmtId="9" fontId="70" fillId="0" borderId="0" xfId="76" applyFont="1" applyBorder="1" applyAlignment="1">
      <alignment vertical="center"/>
    </xf>
    <xf numFmtId="176" fontId="0" fillId="0" borderId="0" xfId="76" applyNumberFormat="1" applyFont="1"/>
    <xf numFmtId="0" fontId="2" fillId="0" borderId="0" xfId="0" applyFont="1" applyAlignment="1">
      <alignment horizontal="right"/>
    </xf>
    <xf numFmtId="49" fontId="3" fillId="0" borderId="14" xfId="66" applyNumberFormat="1" applyFont="1" applyFill="1" applyBorder="1" applyAlignment="1">
      <alignment horizontal="centerContinuous" vertical="center"/>
    </xf>
    <xf numFmtId="174" fontId="77" fillId="17" borderId="12" xfId="0" applyNumberFormat="1" applyFont="1" applyFill="1" applyBorder="1" applyAlignment="1">
      <alignment horizontal="right" vertical="center"/>
    </xf>
    <xf numFmtId="174" fontId="77" fillId="17" borderId="13" xfId="0" applyNumberFormat="1" applyFont="1" applyFill="1" applyBorder="1" applyAlignment="1">
      <alignment horizontal="right" vertical="center"/>
    </xf>
    <xf numFmtId="174" fontId="77" fillId="17" borderId="0" xfId="0" applyNumberFormat="1" applyFont="1" applyFill="1" applyBorder="1" applyAlignment="1">
      <alignment horizontal="right" vertical="center"/>
    </xf>
    <xf numFmtId="188" fontId="3" fillId="0" borderId="0" xfId="46" applyNumberFormat="1" applyFont="1" applyBorder="1" applyAlignment="1">
      <alignment vertical="center"/>
    </xf>
    <xf numFmtId="188" fontId="3" fillId="17" borderId="17" xfId="0" applyNumberFormat="1" applyFont="1" applyFill="1" applyBorder="1" applyAlignment="1">
      <alignment vertical="center"/>
    </xf>
    <xf numFmtId="188" fontId="24" fillId="17" borderId="17" xfId="0" applyNumberFormat="1" applyFont="1" applyFill="1" applyBorder="1" applyAlignment="1">
      <alignment vertical="center"/>
    </xf>
    <xf numFmtId="188" fontId="70" fillId="17" borderId="0" xfId="0" applyNumberFormat="1" applyFont="1" applyFill="1" applyBorder="1" applyAlignment="1">
      <alignment horizontal="right" vertical="center"/>
    </xf>
    <xf numFmtId="188" fontId="3" fillId="0" borderId="0" xfId="68" applyNumberFormat="1" applyFont="1" applyFill="1" applyBorder="1" applyAlignment="1">
      <alignment vertical="center"/>
    </xf>
    <xf numFmtId="188" fontId="2" fillId="17" borderId="13" xfId="0" applyNumberFormat="1" applyFont="1" applyFill="1" applyBorder="1" applyAlignment="1">
      <alignment horizontal="right" vertical="center"/>
    </xf>
    <xf numFmtId="9" fontId="68" fillId="0" borderId="0" xfId="66" applyNumberFormat="1" applyBorder="1"/>
    <xf numFmtId="188" fontId="3" fillId="0" borderId="14" xfId="0" applyNumberFormat="1" applyFont="1" applyFill="1" applyBorder="1" applyAlignment="1">
      <alignment vertical="center"/>
    </xf>
    <xf numFmtId="176" fontId="0" fillId="0" borderId="0" xfId="76" applyNumberFormat="1" applyFont="1" applyBorder="1" applyAlignment="1">
      <alignment horizontal="right"/>
    </xf>
    <xf numFmtId="188" fontId="3" fillId="0" borderId="0" xfId="66" applyNumberFormat="1" applyFont="1" applyBorder="1" applyAlignment="1">
      <alignment vertical="center"/>
    </xf>
    <xf numFmtId="2" fontId="2" fillId="0" borderId="0" xfId="0" applyNumberFormat="1" applyFont="1" applyAlignment="1">
      <alignment horizontal="right" vertical="center"/>
    </xf>
    <xf numFmtId="9" fontId="3" fillId="0" borderId="0" xfId="66" applyNumberFormat="1" applyFont="1" applyFill="1" applyBorder="1" applyAlignment="1">
      <alignment vertical="center"/>
    </xf>
    <xf numFmtId="188" fontId="3" fillId="29" borderId="17" xfId="66" applyNumberFormat="1" applyFont="1" applyFill="1" applyBorder="1" applyAlignment="1">
      <alignment vertical="center"/>
    </xf>
    <xf numFmtId="196" fontId="2" fillId="0" borderId="0" xfId="0" applyNumberFormat="1" applyFont="1" applyFill="1"/>
    <xf numFmtId="0" fontId="1" fillId="0" borderId="0" xfId="0" applyFont="1" applyFill="1" applyBorder="1"/>
    <xf numFmtId="217" fontId="2" fillId="0" borderId="0" xfId="77" applyNumberFormat="1" applyFont="1" applyFill="1" applyBorder="1" applyAlignment="1">
      <alignment vertical="center"/>
    </xf>
    <xf numFmtId="206" fontId="74" fillId="0" borderId="0" xfId="44" applyNumberFormat="1" applyFont="1" applyFill="1" applyBorder="1" applyAlignment="1">
      <alignment vertical="center"/>
    </xf>
    <xf numFmtId="206" fontId="26" fillId="0" borderId="0" xfId="44" applyNumberFormat="1" applyFont="1" applyFill="1" applyAlignment="1">
      <alignment vertical="center"/>
    </xf>
    <xf numFmtId="206" fontId="48" fillId="32" borderId="0" xfId="44" applyNumberFormat="1" applyFont="1" applyFill="1" applyAlignment="1">
      <alignment vertical="center"/>
    </xf>
    <xf numFmtId="176" fontId="26" fillId="0" borderId="12" xfId="66" applyNumberFormat="1" applyFont="1" applyBorder="1" applyAlignment="1">
      <alignment horizontal="left" vertical="center"/>
    </xf>
    <xf numFmtId="206" fontId="48" fillId="0" borderId="0" xfId="44" applyNumberFormat="1" applyFont="1" applyFill="1" applyBorder="1" applyAlignment="1">
      <alignment vertical="center"/>
    </xf>
    <xf numFmtId="206" fontId="48" fillId="0" borderId="3" xfId="44" applyNumberFormat="1" applyFont="1" applyFill="1" applyBorder="1" applyAlignment="1">
      <alignment vertical="center"/>
    </xf>
    <xf numFmtId="206" fontId="48" fillId="0" borderId="12" xfId="44" applyNumberFormat="1" applyFont="1" applyFill="1" applyBorder="1" applyAlignment="1">
      <alignment vertical="center"/>
    </xf>
    <xf numFmtId="206" fontId="93" fillId="0" borderId="0" xfId="44" applyNumberFormat="1" applyFont="1" applyFill="1" applyBorder="1" applyAlignment="1">
      <alignment vertical="center"/>
    </xf>
    <xf numFmtId="206" fontId="26" fillId="0" borderId="0" xfId="44" applyNumberFormat="1" applyFont="1" applyFill="1" applyBorder="1" applyAlignment="1">
      <alignment vertical="center"/>
    </xf>
    <xf numFmtId="206" fontId="26" fillId="0" borderId="3" xfId="44" applyNumberFormat="1" applyFont="1" applyFill="1" applyBorder="1" applyAlignment="1">
      <alignment vertical="center"/>
    </xf>
    <xf numFmtId="206" fontId="48" fillId="0" borderId="27" xfId="44" applyNumberFormat="1" applyFont="1" applyBorder="1" applyAlignment="1">
      <alignment vertical="center"/>
    </xf>
    <xf numFmtId="206" fontId="93" fillId="0" borderId="0" xfId="44" applyNumberFormat="1" applyFont="1" applyFill="1" applyBorder="1" applyAlignment="1">
      <alignment vertical="center" wrapText="1"/>
    </xf>
    <xf numFmtId="206" fontId="48" fillId="0" borderId="0" xfId="44" applyNumberFormat="1" applyFont="1" applyFill="1" applyAlignment="1">
      <alignment vertical="center"/>
    </xf>
    <xf numFmtId="174" fontId="26" fillId="0" borderId="0" xfId="66" applyNumberFormat="1" applyFont="1" applyFill="1" applyAlignment="1">
      <alignment vertical="center"/>
    </xf>
    <xf numFmtId="174" fontId="26" fillId="32" borderId="0" xfId="66" applyNumberFormat="1" applyFont="1" applyFill="1" applyAlignment="1">
      <alignment vertical="center"/>
    </xf>
    <xf numFmtId="176" fontId="26" fillId="0" borderId="0" xfId="66" applyNumberFormat="1" applyFont="1" applyBorder="1" applyAlignment="1">
      <alignment vertical="center"/>
    </xf>
    <xf numFmtId="176" fontId="26" fillId="0" borderId="3" xfId="66" applyNumberFormat="1" applyFont="1" applyBorder="1" applyAlignment="1">
      <alignment vertical="center"/>
    </xf>
    <xf numFmtId="176" fontId="26" fillId="0" borderId="0" xfId="66" applyNumberFormat="1" applyFont="1" applyFill="1" applyBorder="1" applyAlignment="1">
      <alignment vertical="center"/>
    </xf>
    <xf numFmtId="176" fontId="26" fillId="0" borderId="12" xfId="66" applyNumberFormat="1" applyFont="1" applyFill="1" applyBorder="1" applyAlignment="1">
      <alignment vertical="center"/>
    </xf>
    <xf numFmtId="176" fontId="26" fillId="0" borderId="3" xfId="66" applyNumberFormat="1" applyFont="1" applyFill="1" applyBorder="1" applyAlignment="1">
      <alignment vertical="center"/>
    </xf>
    <xf numFmtId="189" fontId="26" fillId="0" borderId="3" xfId="66" applyNumberFormat="1" applyFont="1" applyFill="1" applyBorder="1" applyAlignment="1">
      <alignment vertical="center"/>
    </xf>
    <xf numFmtId="189" fontId="26" fillId="0" borderId="12" xfId="66" applyNumberFormat="1" applyFont="1" applyFill="1" applyBorder="1" applyAlignment="1">
      <alignment vertical="center"/>
    </xf>
    <xf numFmtId="189" fontId="26" fillId="0" borderId="0" xfId="66" applyNumberFormat="1" applyFont="1" applyFill="1" applyBorder="1" applyAlignment="1">
      <alignment vertical="center"/>
    </xf>
    <xf numFmtId="176" fontId="26" fillId="0" borderId="27" xfId="66" applyNumberFormat="1" applyFont="1" applyBorder="1" applyAlignment="1">
      <alignment vertical="center"/>
    </xf>
    <xf numFmtId="176" fontId="26" fillId="0" borderId="0" xfId="45" applyNumberFormat="1" applyFont="1" applyFill="1" applyAlignment="1">
      <alignment vertical="center"/>
    </xf>
    <xf numFmtId="176" fontId="26" fillId="0" borderId="0" xfId="66" applyNumberFormat="1" applyFont="1" applyFill="1" applyAlignment="1">
      <alignment vertical="center"/>
    </xf>
    <xf numFmtId="189" fontId="93" fillId="0" borderId="12" xfId="66" applyNumberFormat="1" applyFont="1" applyFill="1" applyBorder="1" applyAlignment="1">
      <alignment vertical="center"/>
    </xf>
    <xf numFmtId="189" fontId="93" fillId="0" borderId="0" xfId="66" applyNumberFormat="1" applyFont="1" applyFill="1" applyBorder="1" applyAlignment="1">
      <alignment vertical="center"/>
    </xf>
    <xf numFmtId="206" fontId="93" fillId="0" borderId="12" xfId="44" applyNumberFormat="1" applyFont="1" applyFill="1" applyBorder="1" applyAlignment="1">
      <alignment vertical="center"/>
    </xf>
    <xf numFmtId="174" fontId="71" fillId="0" borderId="0" xfId="46" applyNumberFormat="1" applyFont="1" applyFill="1" applyBorder="1" applyAlignment="1">
      <alignment vertical="center"/>
    </xf>
    <xf numFmtId="188" fontId="70" fillId="0" borderId="12" xfId="0" applyNumberFormat="1" applyFont="1" applyFill="1" applyBorder="1" applyAlignment="1">
      <alignment horizontal="right" vertical="center"/>
    </xf>
    <xf numFmtId="188" fontId="3" fillId="17" borderId="13" xfId="0" applyNumberFormat="1" applyFont="1" applyFill="1" applyBorder="1" applyAlignment="1">
      <alignment vertical="center"/>
    </xf>
    <xf numFmtId="188" fontId="2" fillId="17" borderId="12" xfId="0" applyNumberFormat="1" applyFont="1" applyFill="1" applyBorder="1" applyAlignment="1">
      <alignment horizontal="right" vertical="center"/>
    </xf>
    <xf numFmtId="188" fontId="70" fillId="0" borderId="0" xfId="0" applyNumberFormat="1" applyFont="1" applyFill="1" applyBorder="1" applyAlignment="1">
      <alignment horizontal="right" vertical="center"/>
    </xf>
    <xf numFmtId="174" fontId="79" fillId="17" borderId="13" xfId="0" applyNumberFormat="1" applyFont="1" applyFill="1" applyBorder="1" applyAlignment="1">
      <alignment horizontal="right" vertical="center"/>
    </xf>
    <xf numFmtId="188" fontId="79" fillId="17" borderId="0" xfId="0" applyNumberFormat="1" applyFont="1" applyFill="1" applyBorder="1" applyAlignment="1">
      <alignment horizontal="right" vertical="center"/>
    </xf>
    <xf numFmtId="188" fontId="79" fillId="17" borderId="13" xfId="0" applyNumberFormat="1" applyFont="1" applyFill="1" applyBorder="1" applyAlignment="1">
      <alignment horizontal="right" vertical="center"/>
    </xf>
    <xf numFmtId="188" fontId="77" fillId="17" borderId="13" xfId="0" applyNumberFormat="1" applyFont="1" applyFill="1" applyBorder="1" applyAlignment="1">
      <alignment horizontal="right" vertical="center"/>
    </xf>
    <xf numFmtId="188" fontId="0" fillId="0" borderId="0" xfId="0" applyNumberFormat="1" applyBorder="1"/>
    <xf numFmtId="215" fontId="86" fillId="0" borderId="12" xfId="44" applyNumberFormat="1" applyFont="1" applyFill="1" applyBorder="1" applyAlignment="1">
      <alignment vertical="center"/>
    </xf>
    <xf numFmtId="215" fontId="86" fillId="0" borderId="0" xfId="44" applyNumberFormat="1" applyFont="1" applyFill="1" applyBorder="1" applyAlignment="1">
      <alignment vertical="center"/>
    </xf>
    <xf numFmtId="215" fontId="86" fillId="0" borderId="3" xfId="44" applyNumberFormat="1" applyFont="1" applyFill="1" applyBorder="1" applyAlignment="1">
      <alignment vertical="center"/>
    </xf>
    <xf numFmtId="215" fontId="74" fillId="0" borderId="12" xfId="44" applyNumberFormat="1" applyFont="1" applyFill="1" applyBorder="1" applyAlignment="1">
      <alignment vertical="center"/>
    </xf>
    <xf numFmtId="9" fontId="3" fillId="0" borderId="12" xfId="76" applyFont="1" applyFill="1" applyBorder="1" applyAlignment="1">
      <alignment vertical="center"/>
    </xf>
    <xf numFmtId="224" fontId="2" fillId="0" borderId="3" xfId="76" applyNumberFormat="1" applyFont="1" applyFill="1" applyBorder="1" applyAlignment="1">
      <alignment vertical="center"/>
    </xf>
    <xf numFmtId="37" fontId="2" fillId="0" borderId="0" xfId="65" applyNumberFormat="1" applyFont="1"/>
    <xf numFmtId="203" fontId="2" fillId="0" borderId="0" xfId="44" applyNumberFormat="1" applyFont="1" applyFill="1" applyBorder="1" applyAlignment="1">
      <alignment vertical="center"/>
    </xf>
    <xf numFmtId="0" fontId="5" fillId="0" borderId="0" xfId="0" applyNumberFormat="1" applyFont="1" applyBorder="1" applyAlignment="1">
      <alignment horizontal="right" vertical="center"/>
    </xf>
    <xf numFmtId="9" fontId="2" fillId="0" borderId="0" xfId="70" applyNumberFormat="1" applyFont="1" applyAlignment="1">
      <alignment vertical="center"/>
    </xf>
    <xf numFmtId="39" fontId="2" fillId="26" borderId="0" xfId="0" applyNumberFormat="1" applyFont="1" applyFill="1" applyBorder="1" applyAlignment="1">
      <alignment vertical="center"/>
    </xf>
    <xf numFmtId="39" fontId="7" fillId="0" borderId="0" xfId="0" applyNumberFormat="1" applyFont="1" applyFill="1" applyAlignment="1">
      <alignment vertical="center"/>
    </xf>
    <xf numFmtId="39" fontId="7" fillId="17" borderId="13" xfId="0" applyNumberFormat="1" applyFont="1" applyFill="1" applyBorder="1" applyAlignment="1">
      <alignment horizontal="right" vertical="center"/>
    </xf>
    <xf numFmtId="192" fontId="2" fillId="0" borderId="0" xfId="0" applyNumberFormat="1" applyFont="1" applyAlignment="1">
      <alignment horizontal="right" vertical="center"/>
    </xf>
    <xf numFmtId="192" fontId="3" fillId="0" borderId="0" xfId="0" applyNumberFormat="1" applyFont="1" applyFill="1" applyBorder="1" applyAlignment="1">
      <alignment vertical="center"/>
    </xf>
    <xf numFmtId="203" fontId="2" fillId="0" borderId="12" xfId="66" applyNumberFormat="1" applyFont="1" applyFill="1" applyBorder="1" applyAlignment="1">
      <alignment vertical="center"/>
    </xf>
    <xf numFmtId="203" fontId="2" fillId="0" borderId="3" xfId="66" applyNumberFormat="1" applyFont="1" applyFill="1" applyBorder="1" applyAlignment="1">
      <alignment vertical="center"/>
    </xf>
    <xf numFmtId="43" fontId="2" fillId="0" borderId="0" xfId="44" applyFont="1" applyFill="1" applyBorder="1" applyAlignment="1">
      <alignment vertical="center"/>
    </xf>
    <xf numFmtId="229" fontId="2" fillId="0" borderId="0" xfId="66" applyNumberFormat="1" applyFont="1" applyFill="1" applyBorder="1" applyAlignment="1">
      <alignment vertical="center"/>
    </xf>
    <xf numFmtId="226" fontId="2" fillId="0" borderId="0" xfId="70" applyNumberFormat="1" applyFont="1" applyBorder="1" applyAlignment="1">
      <alignment vertical="center"/>
    </xf>
    <xf numFmtId="170" fontId="8" fillId="0" borderId="0" xfId="70" applyNumberFormat="1" applyFont="1" applyBorder="1" applyAlignment="1">
      <alignment horizontal="right" vertical="center"/>
    </xf>
    <xf numFmtId="202" fontId="3" fillId="0" borderId="0" xfId="70" applyNumberFormat="1" applyFont="1" applyBorder="1" applyAlignment="1">
      <alignment horizontal="right" vertical="center"/>
    </xf>
    <xf numFmtId="226" fontId="2" fillId="0" borderId="0" xfId="70" applyNumberFormat="1" applyFont="1" applyBorder="1" applyAlignment="1">
      <alignment horizontal="right" vertical="center"/>
    </xf>
    <xf numFmtId="172" fontId="56" fillId="0" borderId="0" xfId="70" applyNumberFormat="1" applyFont="1" applyBorder="1" applyAlignment="1">
      <alignment horizontal="right" vertical="center"/>
    </xf>
    <xf numFmtId="166" fontId="3" fillId="0" borderId="3" xfId="66" applyNumberFormat="1" applyFont="1" applyBorder="1" applyAlignment="1">
      <alignment horizontal="right" vertical="center"/>
    </xf>
    <xf numFmtId="166" fontId="3" fillId="0" borderId="0" xfId="66" applyNumberFormat="1" applyFont="1" applyBorder="1" applyAlignment="1">
      <alignment horizontal="right" vertical="center"/>
    </xf>
    <xf numFmtId="229" fontId="2" fillId="0" borderId="3" xfId="66" applyNumberFormat="1" applyFont="1" applyFill="1" applyBorder="1" applyAlignment="1">
      <alignment vertical="center"/>
    </xf>
    <xf numFmtId="169" fontId="3" fillId="17" borderId="14" xfId="66" applyNumberFormat="1" applyFont="1" applyFill="1" applyBorder="1" applyAlignment="1">
      <alignment horizontal="centerContinuous" vertical="center"/>
    </xf>
    <xf numFmtId="169" fontId="3" fillId="17" borderId="20" xfId="66" applyNumberFormat="1" applyFont="1" applyFill="1" applyBorder="1" applyAlignment="1">
      <alignment horizontal="centerContinuous" vertical="center"/>
    </xf>
    <xf numFmtId="211" fontId="74" fillId="42" borderId="0" xfId="65" applyNumberFormat="1" applyFont="1" applyFill="1" applyAlignment="1">
      <alignment horizontal="right" vertical="center"/>
    </xf>
    <xf numFmtId="9" fontId="2" fillId="17" borderId="42" xfId="0" applyNumberFormat="1" applyFont="1" applyFill="1" applyBorder="1" applyAlignment="1">
      <alignment vertical="center"/>
    </xf>
    <xf numFmtId="194" fontId="2" fillId="0" borderId="3" xfId="0" applyNumberFormat="1" applyFont="1" applyFill="1" applyBorder="1"/>
    <xf numFmtId="194" fontId="3" fillId="0" borderId="3" xfId="0" applyNumberFormat="1" applyFont="1" applyFill="1" applyBorder="1"/>
    <xf numFmtId="7" fontId="3" fillId="17" borderId="3" xfId="0" applyNumberFormat="1" applyFont="1" applyFill="1" applyBorder="1" applyAlignment="1">
      <alignment horizontal="right" vertical="center"/>
    </xf>
    <xf numFmtId="0" fontId="2" fillId="25" borderId="3" xfId="0" applyFont="1" applyFill="1" applyBorder="1" applyAlignment="1">
      <alignment vertical="center"/>
    </xf>
    <xf numFmtId="0" fontId="2" fillId="0" borderId="3" xfId="0" applyFont="1" applyFill="1" applyBorder="1" applyAlignment="1">
      <alignment vertical="center"/>
    </xf>
    <xf numFmtId="0" fontId="3" fillId="25" borderId="15" xfId="0" applyFont="1" applyFill="1" applyBorder="1" applyAlignment="1">
      <alignment vertical="center"/>
    </xf>
    <xf numFmtId="197" fontId="3" fillId="0" borderId="3" xfId="0" applyNumberFormat="1" applyFont="1" applyFill="1" applyBorder="1" applyAlignment="1">
      <alignment vertical="center"/>
    </xf>
    <xf numFmtId="170" fontId="3" fillId="17" borderId="18" xfId="0" applyNumberFormat="1" applyFont="1" applyFill="1" applyBorder="1" applyAlignment="1">
      <alignment horizontal="right" vertical="center"/>
    </xf>
    <xf numFmtId="0" fontId="3" fillId="25" borderId="21" xfId="0" applyFont="1" applyFill="1" applyBorder="1" applyAlignment="1">
      <alignment vertical="center"/>
    </xf>
    <xf numFmtId="197" fontId="3" fillId="0" borderId="12" xfId="0" applyNumberFormat="1" applyFont="1" applyFill="1" applyBorder="1" applyAlignment="1">
      <alignment vertical="center"/>
    </xf>
    <xf numFmtId="0" fontId="2" fillId="26" borderId="12" xfId="0" applyFont="1" applyFill="1" applyBorder="1"/>
    <xf numFmtId="0" fontId="73" fillId="25" borderId="12" xfId="0" applyFont="1" applyFill="1" applyBorder="1"/>
    <xf numFmtId="170" fontId="70" fillId="0" borderId="12" xfId="0" applyNumberFormat="1" applyFont="1" applyFill="1" applyBorder="1" applyAlignment="1">
      <alignment horizontal="right" vertical="center"/>
    </xf>
    <xf numFmtId="174" fontId="2" fillId="17" borderId="16" xfId="0" applyNumberFormat="1" applyFont="1" applyFill="1" applyBorder="1" applyAlignment="1">
      <alignment horizontal="right" vertical="center"/>
    </xf>
    <xf numFmtId="174" fontId="70" fillId="32" borderId="3" xfId="0" applyNumberFormat="1" applyFont="1" applyFill="1" applyBorder="1" applyAlignment="1">
      <alignment horizontal="right" vertical="center"/>
    </xf>
    <xf numFmtId="0" fontId="1" fillId="0" borderId="17" xfId="0" applyFont="1" applyFill="1" applyBorder="1"/>
    <xf numFmtId="188" fontId="0" fillId="0" borderId="0" xfId="0" applyNumberFormat="1" applyFill="1" applyBorder="1"/>
    <xf numFmtId="0" fontId="1" fillId="0" borderId="18" xfId="0" applyFont="1" applyBorder="1"/>
    <xf numFmtId="174" fontId="3" fillId="0" borderId="15" xfId="0" applyNumberFormat="1" applyFont="1" applyFill="1" applyBorder="1" applyAlignment="1">
      <alignment vertical="center"/>
    </xf>
    <xf numFmtId="0" fontId="1" fillId="0" borderId="3" xfId="0" applyFont="1" applyFill="1" applyBorder="1"/>
    <xf numFmtId="0" fontId="1" fillId="0" borderId="18" xfId="0" applyFont="1" applyFill="1" applyBorder="1"/>
    <xf numFmtId="37" fontId="84" fillId="0" borderId="0" xfId="0" applyNumberFormat="1" applyFont="1" applyFill="1" applyBorder="1" applyAlignment="1">
      <alignment vertical="center"/>
    </xf>
    <xf numFmtId="174" fontId="70" fillId="32" borderId="3" xfId="44" quotePrefix="1" applyNumberFormat="1" applyFont="1" applyFill="1" applyBorder="1"/>
    <xf numFmtId="43" fontId="2" fillId="0" borderId="3" xfId="44" applyFont="1" applyFill="1" applyBorder="1" applyAlignment="1">
      <alignment vertical="center"/>
    </xf>
    <xf numFmtId="224" fontId="2" fillId="0" borderId="12" xfId="76" applyNumberFormat="1" applyFont="1" applyFill="1" applyBorder="1" applyAlignment="1">
      <alignment vertical="center"/>
    </xf>
    <xf numFmtId="200" fontId="3" fillId="17" borderId="22" xfId="0" applyNumberFormat="1" applyFont="1" applyFill="1" applyBorder="1" applyAlignment="1">
      <alignment horizontal="center" vertical="center"/>
    </xf>
    <xf numFmtId="0" fontId="2" fillId="0" borderId="0" xfId="0" applyFont="1" applyFill="1" applyAlignment="1">
      <alignment horizontal="center"/>
    </xf>
    <xf numFmtId="9" fontId="2" fillId="0" borderId="0" xfId="76" applyFont="1" applyFill="1" applyAlignment="1">
      <alignment horizontal="center"/>
    </xf>
    <xf numFmtId="0" fontId="8" fillId="0" borderId="0" xfId="0" applyFont="1" applyFill="1" applyAlignment="1">
      <alignment horizontal="center"/>
    </xf>
    <xf numFmtId="0" fontId="3" fillId="0" borderId="0" xfId="0" applyFont="1" applyFill="1" applyAlignment="1">
      <alignment horizontal="center"/>
    </xf>
    <xf numFmtId="203" fontId="2" fillId="0" borderId="0" xfId="0" applyNumberFormat="1" applyFont="1" applyFill="1" applyAlignment="1">
      <alignment horizontal="center"/>
    </xf>
    <xf numFmtId="189" fontId="2" fillId="0" borderId="0" xfId="0" applyNumberFormat="1" applyFont="1" applyFill="1" applyAlignment="1">
      <alignment horizontal="center"/>
    </xf>
    <xf numFmtId="227" fontId="3" fillId="0" borderId="44" xfId="70" applyNumberFormat="1" applyFont="1" applyBorder="1" applyAlignment="1">
      <alignment horizontal="right" vertical="center"/>
    </xf>
    <xf numFmtId="226" fontId="2" fillId="0" borderId="27" xfId="70" applyNumberFormat="1" applyFont="1" applyBorder="1" applyAlignment="1">
      <alignment vertical="center"/>
    </xf>
    <xf numFmtId="0" fontId="2" fillId="0" borderId="27" xfId="70" applyFont="1" applyBorder="1"/>
    <xf numFmtId="226" fontId="2" fillId="0" borderId="3" xfId="70" applyNumberFormat="1" applyFont="1" applyBorder="1" applyAlignment="1">
      <alignment vertical="center"/>
    </xf>
    <xf numFmtId="202" fontId="3" fillId="0" borderId="3" xfId="70" applyNumberFormat="1" applyFont="1" applyBorder="1" applyAlignment="1">
      <alignment horizontal="right" vertical="center"/>
    </xf>
    <xf numFmtId="170" fontId="8" fillId="0" borderId="3" xfId="70" applyNumberFormat="1" applyFont="1" applyBorder="1" applyAlignment="1">
      <alignment horizontal="right" vertical="center"/>
    </xf>
    <xf numFmtId="226" fontId="2" fillId="0" borderId="3" xfId="70" applyNumberFormat="1" applyFont="1" applyBorder="1" applyAlignment="1">
      <alignment horizontal="right" vertical="center"/>
    </xf>
    <xf numFmtId="0" fontId="3" fillId="17" borderId="3" xfId="70" applyFont="1" applyFill="1" applyBorder="1" applyAlignment="1">
      <alignment horizontal="right"/>
    </xf>
    <xf numFmtId="171" fontId="2" fillId="17" borderId="3" xfId="70" applyNumberFormat="1" applyFont="1" applyFill="1" applyBorder="1" applyAlignment="1">
      <alignment horizontal="right" vertical="center"/>
    </xf>
    <xf numFmtId="0" fontId="2" fillId="17" borderId="3" xfId="70" applyFont="1" applyFill="1" applyBorder="1" applyAlignment="1">
      <alignment horizontal="right"/>
    </xf>
    <xf numFmtId="226" fontId="5" fillId="17" borderId="3" xfId="70" applyNumberFormat="1" applyFont="1" applyFill="1" applyBorder="1" applyAlignment="1">
      <alignment horizontal="right" vertical="center"/>
    </xf>
    <xf numFmtId="172" fontId="56" fillId="0" borderId="3" xfId="70" applyNumberFormat="1" applyFont="1" applyBorder="1" applyAlignment="1">
      <alignment horizontal="right" vertical="center"/>
    </xf>
    <xf numFmtId="174" fontId="1" fillId="0" borderId="0" xfId="0" applyNumberFormat="1" applyFont="1"/>
    <xf numFmtId="206" fontId="87" fillId="0" borderId="3" xfId="44" applyNumberFormat="1" applyFont="1" applyFill="1" applyBorder="1" applyAlignment="1">
      <alignment vertical="center"/>
    </xf>
    <xf numFmtId="192" fontId="3" fillId="0" borderId="16" xfId="0" applyNumberFormat="1" applyFont="1" applyFill="1" applyBorder="1" applyAlignment="1">
      <alignment vertical="center"/>
    </xf>
    <xf numFmtId="174" fontId="2" fillId="26" borderId="12" xfId="0" applyNumberFormat="1" applyFont="1" applyFill="1" applyBorder="1" applyAlignment="1">
      <alignment vertical="center"/>
    </xf>
    <xf numFmtId="192" fontId="3" fillId="20" borderId="19" xfId="0" applyNumberFormat="1" applyFont="1" applyFill="1" applyBorder="1" applyAlignment="1">
      <alignment vertical="center"/>
    </xf>
    <xf numFmtId="192" fontId="7" fillId="17" borderId="21" xfId="0" applyNumberFormat="1" applyFont="1" applyFill="1" applyBorder="1" applyAlignment="1">
      <alignment vertical="center"/>
    </xf>
    <xf numFmtId="170" fontId="5" fillId="17" borderId="12" xfId="0" applyNumberFormat="1" applyFont="1" applyFill="1" applyBorder="1" applyAlignment="1">
      <alignment vertical="center"/>
    </xf>
    <xf numFmtId="0" fontId="95" fillId="43" borderId="0" xfId="67" applyFont="1" applyFill="1" applyBorder="1" applyAlignment="1"/>
    <xf numFmtId="14" fontId="72" fillId="43" borderId="0" xfId="67" applyNumberFormat="1" applyFont="1" applyFill="1" applyBorder="1" applyAlignment="1">
      <alignment horizontal="right"/>
    </xf>
    <xf numFmtId="0" fontId="76" fillId="43" borderId="0" xfId="67" applyFont="1" applyFill="1" applyBorder="1" applyAlignment="1">
      <alignment horizontal="right"/>
    </xf>
    <xf numFmtId="3" fontId="5" fillId="0" borderId="0" xfId="0" applyNumberFormat="1" applyFont="1" applyFill="1" applyBorder="1" applyAlignment="1">
      <alignment horizontal="right"/>
    </xf>
    <xf numFmtId="3" fontId="5" fillId="18" borderId="0" xfId="0" applyNumberFormat="1" applyFont="1" applyFill="1" applyBorder="1" applyAlignment="1">
      <alignment horizontal="right"/>
    </xf>
    <xf numFmtId="176" fontId="2" fillId="0" borderId="0" xfId="0" applyNumberFormat="1" applyFont="1" applyAlignment="1">
      <alignment horizontal="right"/>
    </xf>
    <xf numFmtId="0" fontId="5" fillId="0" borderId="0" xfId="0" applyFont="1" applyFill="1" applyBorder="1" applyAlignment="1">
      <alignment horizontal="right"/>
    </xf>
    <xf numFmtId="3" fontId="2" fillId="0" borderId="0" xfId="0" applyNumberFormat="1" applyFont="1" applyFill="1" applyAlignment="1">
      <alignment horizontal="right"/>
    </xf>
    <xf numFmtId="216" fontId="2" fillId="0" borderId="0" xfId="0" applyNumberFormat="1" applyFont="1" applyBorder="1" applyAlignment="1">
      <alignment horizontal="right"/>
    </xf>
    <xf numFmtId="0" fontId="70" fillId="44" borderId="45" xfId="67" applyFont="1" applyFill="1" applyBorder="1" applyAlignment="1">
      <alignment horizontal="right"/>
    </xf>
    <xf numFmtId="14" fontId="70" fillId="44" borderId="45" xfId="65" applyNumberFormat="1" applyFont="1" applyFill="1" applyBorder="1"/>
    <xf numFmtId="9" fontId="3" fillId="20" borderId="0" xfId="0" applyNumberFormat="1" applyFont="1" applyFill="1" applyBorder="1" applyAlignment="1">
      <alignment horizontal="center"/>
    </xf>
    <xf numFmtId="9" fontId="5" fillId="0" borderId="0" xfId="0" applyNumberFormat="1" applyFont="1" applyFill="1" applyBorder="1" applyAlignment="1">
      <alignment horizontal="right"/>
    </xf>
    <xf numFmtId="9" fontId="5" fillId="18" borderId="0" xfId="0" applyNumberFormat="1" applyFont="1" applyFill="1" applyBorder="1" applyAlignment="1">
      <alignment horizontal="right"/>
    </xf>
    <xf numFmtId="0" fontId="67" fillId="23" borderId="0" xfId="0" applyFont="1" applyFill="1" applyBorder="1" applyAlignment="1"/>
    <xf numFmtId="37" fontId="87" fillId="0" borderId="3" xfId="66" applyNumberFormat="1" applyFont="1" applyFill="1" applyBorder="1" applyAlignment="1">
      <alignment vertical="center"/>
    </xf>
    <xf numFmtId="176" fontId="3" fillId="0" borderId="3" xfId="76" applyNumberFormat="1" applyFont="1" applyFill="1" applyBorder="1" applyAlignment="1">
      <alignment vertical="center"/>
    </xf>
    <xf numFmtId="215" fontId="74" fillId="0" borderId="3" xfId="44" applyNumberFormat="1" applyFont="1" applyFill="1" applyBorder="1" applyAlignment="1">
      <alignment vertical="center"/>
    </xf>
    <xf numFmtId="188" fontId="3" fillId="0" borderId="3" xfId="68" applyNumberFormat="1" applyFont="1" applyFill="1" applyBorder="1" applyAlignment="1">
      <alignment vertical="center"/>
    </xf>
    <xf numFmtId="174" fontId="80" fillId="17" borderId="0" xfId="0" applyNumberFormat="1" applyFont="1" applyFill="1" applyBorder="1" applyAlignment="1">
      <alignment vertical="center"/>
    </xf>
    <xf numFmtId="174" fontId="80" fillId="0" borderId="0" xfId="44" applyNumberFormat="1" applyFont="1" applyFill="1" applyBorder="1"/>
    <xf numFmtId="174" fontId="80" fillId="0" borderId="3" xfId="44" applyNumberFormat="1" applyFont="1" applyFill="1" applyBorder="1"/>
    <xf numFmtId="174" fontId="80" fillId="26" borderId="0" xfId="44" applyNumberFormat="1" applyFont="1" applyFill="1" applyBorder="1"/>
    <xf numFmtId="174" fontId="48" fillId="0" borderId="0" xfId="68" applyNumberFormat="1" applyFont="1" applyFill="1" applyBorder="1"/>
    <xf numFmtId="9" fontId="71" fillId="0" borderId="3" xfId="76" applyFont="1" applyFill="1" applyBorder="1" applyAlignment="1">
      <alignment vertical="center"/>
    </xf>
    <xf numFmtId="188" fontId="3" fillId="17" borderId="18" xfId="0" applyNumberFormat="1" applyFont="1" applyFill="1" applyBorder="1" applyAlignment="1">
      <alignment vertical="center"/>
    </xf>
    <xf numFmtId="174" fontId="79" fillId="0" borderId="17" xfId="68" applyNumberFormat="1" applyFont="1" applyFill="1" applyBorder="1" applyAlignment="1">
      <alignment vertical="center"/>
    </xf>
    <xf numFmtId="39" fontId="7" fillId="0" borderId="0" xfId="0" applyNumberFormat="1" applyFont="1" applyFill="1" applyBorder="1" applyAlignment="1">
      <alignment vertical="center"/>
    </xf>
    <xf numFmtId="176" fontId="70" fillId="32" borderId="0" xfId="76" applyNumberFormat="1" applyFont="1" applyFill="1" applyBorder="1" applyAlignment="1">
      <alignment vertical="center"/>
    </xf>
    <xf numFmtId="4" fontId="70" fillId="17" borderId="0" xfId="65" applyNumberFormat="1" applyFont="1" applyFill="1" applyBorder="1" applyAlignment="1">
      <alignment vertical="center"/>
    </xf>
    <xf numFmtId="37" fontId="2" fillId="0" borderId="0" xfId="65" applyNumberFormat="1" applyFont="1" applyFill="1" applyAlignment="1">
      <alignment vertical="center"/>
    </xf>
    <xf numFmtId="37" fontId="2" fillId="0" borderId="17" xfId="65" applyNumberFormat="1" applyFont="1" applyFill="1" applyBorder="1" applyAlignment="1">
      <alignment vertical="center"/>
    </xf>
    <xf numFmtId="167" fontId="49" fillId="0" borderId="0" xfId="65" applyNumberFormat="1" applyFont="1" applyFill="1" applyAlignment="1">
      <alignment vertical="center"/>
    </xf>
    <xf numFmtId="176" fontId="2" fillId="0" borderId="0" xfId="65" applyNumberFormat="1" applyFont="1" applyFill="1" applyAlignment="1">
      <alignment horizontal="right" vertical="center"/>
    </xf>
    <xf numFmtId="9" fontId="2" fillId="17" borderId="0" xfId="65" applyNumberFormat="1" applyFont="1" applyFill="1"/>
    <xf numFmtId="3" fontId="2" fillId="0" borderId="0" xfId="0" applyNumberFormat="1" applyFont="1" applyAlignment="1">
      <alignment horizontal="right" vertical="center"/>
    </xf>
    <xf numFmtId="10" fontId="2" fillId="17" borderId="3" xfId="65" applyNumberFormat="1" applyFont="1" applyFill="1" applyBorder="1" applyAlignment="1">
      <alignment horizontal="right" vertical="center"/>
    </xf>
    <xf numFmtId="2" fontId="2" fillId="17" borderId="3" xfId="65" applyNumberFormat="1" applyFont="1" applyFill="1" applyBorder="1" applyAlignment="1">
      <alignment horizontal="right" vertical="center"/>
    </xf>
    <xf numFmtId="191" fontId="5" fillId="0" borderId="0" xfId="44" applyNumberFormat="1" applyFont="1" applyFill="1"/>
    <xf numFmtId="191" fontId="5" fillId="0" borderId="0" xfId="44" applyNumberFormat="1" applyFont="1" applyFill="1" applyBorder="1" applyAlignment="1">
      <alignment horizontal="left" vertical="center" indent="1"/>
    </xf>
    <xf numFmtId="191" fontId="5" fillId="0" borderId="0" xfId="44" applyNumberFormat="1" applyFont="1" applyFill="1" applyBorder="1" applyAlignment="1">
      <alignment vertical="center"/>
    </xf>
    <xf numFmtId="191" fontId="5" fillId="0" borderId="0" xfId="44" applyNumberFormat="1" applyFont="1" applyFill="1" applyBorder="1" applyAlignment="1">
      <alignment horizontal="right" vertical="center"/>
    </xf>
    <xf numFmtId="191" fontId="5" fillId="0" borderId="3" xfId="44" applyNumberFormat="1" applyFont="1" applyFill="1" applyBorder="1" applyAlignment="1">
      <alignment horizontal="right" vertical="center"/>
    </xf>
    <xf numFmtId="191" fontId="1" fillId="0" borderId="0" xfId="44" applyNumberFormat="1" applyFont="1" applyFill="1"/>
    <xf numFmtId="191" fontId="2" fillId="0" borderId="0" xfId="44" applyNumberFormat="1" applyFont="1" applyFill="1" applyAlignment="1">
      <alignment horizontal="center"/>
    </xf>
    <xf numFmtId="0" fontId="0" fillId="35" borderId="0" xfId="0" applyFill="1"/>
    <xf numFmtId="174" fontId="1" fillId="0" borderId="0" xfId="0" applyNumberFormat="1" applyFont="1" applyBorder="1"/>
    <xf numFmtId="0" fontId="71" fillId="0" borderId="0" xfId="0" applyFont="1" applyFill="1" applyBorder="1" applyAlignment="1">
      <alignment vertical="center"/>
    </xf>
    <xf numFmtId="0" fontId="71" fillId="0" borderId="3" xfId="0" applyFont="1" applyFill="1" applyBorder="1" applyAlignment="1">
      <alignment vertical="center"/>
    </xf>
    <xf numFmtId="0" fontId="71" fillId="0" borderId="0" xfId="0" applyFont="1" applyFill="1" applyBorder="1" applyAlignment="1">
      <alignment horizontal="left" vertical="center"/>
    </xf>
    <xf numFmtId="37" fontId="71" fillId="0" borderId="0" xfId="0" applyNumberFormat="1" applyFont="1" applyFill="1" applyBorder="1" applyAlignment="1">
      <alignment vertical="center"/>
    </xf>
    <xf numFmtId="37" fontId="71" fillId="0" borderId="3" xfId="0" applyNumberFormat="1" applyFont="1" applyFill="1" applyBorder="1" applyAlignment="1">
      <alignment vertical="center"/>
    </xf>
    <xf numFmtId="37" fontId="71" fillId="0" borderId="27" xfId="0" applyNumberFormat="1" applyFont="1" applyFill="1" applyBorder="1" applyAlignment="1">
      <alignment vertical="center"/>
    </xf>
    <xf numFmtId="43" fontId="71" fillId="0" borderId="12" xfId="45" applyFont="1" applyFill="1" applyBorder="1" applyAlignment="1">
      <alignment vertical="center"/>
    </xf>
    <xf numFmtId="43" fontId="71" fillId="0" borderId="0" xfId="45" applyFont="1" applyFill="1" applyAlignment="1">
      <alignment vertical="center"/>
    </xf>
    <xf numFmtId="174" fontId="71" fillId="0" borderId="0" xfId="0" applyNumberFormat="1" applyFont="1" applyFill="1" applyAlignment="1">
      <alignment vertical="center"/>
    </xf>
    <xf numFmtId="9" fontId="3" fillId="0" borderId="3" xfId="76" applyFont="1" applyFill="1" applyBorder="1" applyAlignment="1">
      <alignment vertical="center"/>
    </xf>
    <xf numFmtId="10" fontId="96" fillId="17" borderId="3" xfId="65" applyNumberFormat="1" applyFont="1" applyFill="1" applyBorder="1" applyAlignment="1">
      <alignment horizontal="right" vertical="center"/>
    </xf>
    <xf numFmtId="188" fontId="3" fillId="17" borderId="0" xfId="0" applyNumberFormat="1" applyFont="1" applyFill="1" applyBorder="1" applyAlignment="1">
      <alignment vertical="center"/>
    </xf>
    <xf numFmtId="174" fontId="3" fillId="25" borderId="19" xfId="0" applyNumberFormat="1" applyFont="1" applyFill="1" applyBorder="1" applyAlignment="1">
      <alignment vertical="center"/>
    </xf>
    <xf numFmtId="188" fontId="3" fillId="17" borderId="16" xfId="0" applyNumberFormat="1" applyFont="1" applyFill="1" applyBorder="1" applyAlignment="1">
      <alignment vertical="center"/>
    </xf>
    <xf numFmtId="170" fontId="3" fillId="17" borderId="16" xfId="0" applyNumberFormat="1" applyFont="1" applyFill="1" applyBorder="1" applyAlignment="1">
      <alignment horizontal="right" vertical="center"/>
    </xf>
    <xf numFmtId="37" fontId="3" fillId="0" borderId="0" xfId="0" applyNumberFormat="1" applyFont="1" applyFill="1" applyBorder="1" applyAlignment="1">
      <alignment vertical="center"/>
    </xf>
    <xf numFmtId="37" fontId="3" fillId="0" borderId="3" xfId="0" applyNumberFormat="1" applyFont="1" applyFill="1" applyBorder="1" applyAlignment="1">
      <alignment vertical="center"/>
    </xf>
    <xf numFmtId="174" fontId="71" fillId="0" borderId="15" xfId="0" applyNumberFormat="1" applyFont="1" applyFill="1" applyBorder="1" applyAlignment="1">
      <alignment vertical="center"/>
    </xf>
    <xf numFmtId="175" fontId="3" fillId="17" borderId="0" xfId="44" applyNumberFormat="1" applyFont="1" applyFill="1" applyBorder="1" applyAlignment="1">
      <alignment horizontal="right" vertical="center"/>
    </xf>
    <xf numFmtId="175" fontId="2" fillId="17" borderId="0" xfId="65" applyNumberFormat="1" applyFont="1" applyFill="1" applyBorder="1" applyAlignment="1">
      <alignment horizontal="right" vertical="center"/>
    </xf>
    <xf numFmtId="175" fontId="3" fillId="17" borderId="14" xfId="44" applyNumberFormat="1" applyFont="1" applyFill="1" applyBorder="1" applyAlignment="1">
      <alignment horizontal="right" vertical="center"/>
    </xf>
    <xf numFmtId="4" fontId="76" fillId="0" borderId="0" xfId="66" applyNumberFormat="1" applyFont="1"/>
    <xf numFmtId="206" fontId="6" fillId="17" borderId="0" xfId="45" applyNumberFormat="1" applyFont="1" applyFill="1" applyAlignment="1">
      <alignment vertical="center"/>
    </xf>
    <xf numFmtId="176" fontId="5" fillId="0" borderId="0" xfId="0" applyNumberFormat="1" applyFont="1" applyFill="1" applyBorder="1" applyAlignment="1">
      <alignment vertical="center"/>
    </xf>
    <xf numFmtId="9" fontId="2" fillId="0" borderId="0" xfId="0" applyNumberFormat="1" applyFont="1" applyBorder="1" applyAlignment="1">
      <alignment horizontal="right" vertical="center"/>
    </xf>
    <xf numFmtId="4" fontId="6" fillId="17" borderId="0" xfId="65" applyNumberFormat="1" applyFont="1" applyFill="1" applyAlignment="1">
      <alignment vertical="center"/>
    </xf>
    <xf numFmtId="5" fontId="2" fillId="17" borderId="0" xfId="65" applyNumberFormat="1" applyFont="1" applyFill="1"/>
    <xf numFmtId="37" fontId="2" fillId="17" borderId="0" xfId="65" applyNumberFormat="1" applyFont="1" applyFill="1"/>
    <xf numFmtId="5" fontId="3" fillId="17" borderId="0" xfId="65" applyNumberFormat="1" applyFont="1" applyFill="1" applyBorder="1" applyAlignment="1">
      <alignment vertical="center"/>
    </xf>
    <xf numFmtId="0" fontId="2" fillId="17" borderId="0" xfId="65" applyFont="1" applyFill="1" applyBorder="1"/>
    <xf numFmtId="37" fontId="2" fillId="32" borderId="0" xfId="65" applyNumberFormat="1" applyFont="1" applyFill="1" applyAlignment="1">
      <alignment vertical="center"/>
    </xf>
    <xf numFmtId="176" fontId="76" fillId="0" borderId="0" xfId="66" applyNumberFormat="1" applyFont="1"/>
    <xf numFmtId="0" fontId="1" fillId="0" borderId="0" xfId="64"/>
    <xf numFmtId="9" fontId="2" fillId="0" borderId="0" xfId="68" applyNumberFormat="1" applyFont="1" applyFill="1" applyBorder="1"/>
    <xf numFmtId="9" fontId="0" fillId="0" borderId="0" xfId="0" applyNumberFormat="1"/>
    <xf numFmtId="49" fontId="3" fillId="17" borderId="14" xfId="66" applyNumberFormat="1" applyFont="1" applyFill="1" applyBorder="1" applyAlignment="1">
      <alignment horizontal="centerContinuous" vertical="center"/>
    </xf>
    <xf numFmtId="166" fontId="3" fillId="0" borderId="0" xfId="66" applyNumberFormat="1" applyFont="1" applyFill="1" applyBorder="1" applyAlignment="1">
      <alignment horizontal="right" vertical="center"/>
    </xf>
    <xf numFmtId="166" fontId="3" fillId="0" borderId="13" xfId="66" applyNumberFormat="1" applyFont="1" applyFill="1" applyBorder="1" applyAlignment="1">
      <alignment horizontal="right" vertical="center"/>
    </xf>
    <xf numFmtId="215" fontId="74" fillId="32" borderId="0" xfId="44" applyNumberFormat="1" applyFont="1" applyFill="1" applyBorder="1" applyAlignment="1">
      <alignment vertical="center"/>
    </xf>
    <xf numFmtId="10" fontId="71" fillId="32" borderId="0" xfId="76" applyNumberFormat="1" applyFont="1" applyFill="1" applyBorder="1" applyAlignment="1">
      <alignment vertical="center"/>
    </xf>
    <xf numFmtId="4" fontId="2" fillId="17" borderId="0" xfId="65" applyNumberFormat="1" applyFont="1" applyFill="1" applyAlignment="1">
      <alignment vertical="center"/>
    </xf>
    <xf numFmtId="174" fontId="2" fillId="32" borderId="0" xfId="44" applyNumberFormat="1" applyFont="1" applyFill="1" applyBorder="1"/>
    <xf numFmtId="174" fontId="70" fillId="32" borderId="0" xfId="44" quotePrefix="1" applyNumberFormat="1" applyFont="1" applyFill="1" applyBorder="1"/>
    <xf numFmtId="174" fontId="71" fillId="32" borderId="14" xfId="0" applyNumberFormat="1" applyFont="1" applyFill="1" applyBorder="1" applyAlignment="1">
      <alignment vertical="center"/>
    </xf>
    <xf numFmtId="169" fontId="3" fillId="0" borderId="3" xfId="0" applyNumberFormat="1" applyFont="1" applyFill="1" applyBorder="1" applyAlignment="1">
      <alignment horizontal="centerContinuous" vertical="center"/>
    </xf>
    <xf numFmtId="175" fontId="88" fillId="0" borderId="3" xfId="0" applyNumberFormat="1" applyFont="1" applyFill="1" applyBorder="1" applyAlignment="1">
      <alignment vertical="center"/>
    </xf>
    <xf numFmtId="175" fontId="2" fillId="0" borderId="3" xfId="0" applyNumberFormat="1" applyFont="1" applyFill="1" applyBorder="1" applyAlignment="1">
      <alignment vertical="center"/>
    </xf>
    <xf numFmtId="174" fontId="3" fillId="29" borderId="13" xfId="0" applyNumberFormat="1" applyFont="1" applyFill="1" applyBorder="1" applyAlignment="1">
      <alignment vertical="center"/>
    </xf>
    <xf numFmtId="174" fontId="19" fillId="17" borderId="13" xfId="0" applyNumberFormat="1" applyFont="1" applyFill="1" applyBorder="1" applyAlignment="1">
      <alignment horizontal="right" vertical="center"/>
    </xf>
    <xf numFmtId="176" fontId="6" fillId="17" borderId="0" xfId="45" applyNumberFormat="1" applyFont="1" applyFill="1" applyAlignment="1">
      <alignment vertical="center"/>
    </xf>
    <xf numFmtId="176" fontId="2" fillId="0" borderId="0" xfId="65" applyNumberFormat="1" applyFont="1"/>
    <xf numFmtId="9" fontId="71" fillId="0" borderId="0" xfId="76" applyFont="1" applyFill="1" applyBorder="1" applyAlignment="1">
      <alignment horizontal="right" vertical="center"/>
    </xf>
    <xf numFmtId="230" fontId="71" fillId="17" borderId="18" xfId="65" applyNumberFormat="1" applyFont="1" applyFill="1" applyBorder="1" applyAlignment="1">
      <alignment vertical="center"/>
    </xf>
    <xf numFmtId="9" fontId="2" fillId="0" borderId="0" xfId="0" applyNumberFormat="1" applyFont="1" applyFill="1" applyBorder="1" applyAlignment="1">
      <alignment horizontal="right" vertical="center"/>
    </xf>
    <xf numFmtId="3" fontId="2" fillId="0" borderId="0" xfId="0" applyNumberFormat="1" applyFont="1" applyFill="1" applyAlignment="1">
      <alignment horizontal="right" vertical="center"/>
    </xf>
    <xf numFmtId="175" fontId="2" fillId="0" borderId="0" xfId="0" applyNumberFormat="1" applyFont="1" applyFill="1" applyAlignment="1">
      <alignment horizontal="right" vertical="center"/>
    </xf>
    <xf numFmtId="172" fontId="6" fillId="0" borderId="0" xfId="0" applyNumberFormat="1" applyFont="1" applyFill="1" applyAlignment="1">
      <alignment vertical="center"/>
    </xf>
    <xf numFmtId="176" fontId="6" fillId="0" borderId="0" xfId="0" applyNumberFormat="1" applyFont="1" applyFill="1" applyAlignment="1">
      <alignment vertical="center"/>
    </xf>
    <xf numFmtId="0" fontId="2" fillId="0" borderId="0" xfId="0" applyNumberFormat="1" applyFont="1" applyFill="1" applyAlignment="1">
      <alignment horizontal="right" vertical="center"/>
    </xf>
    <xf numFmtId="4" fontId="2" fillId="0" borderId="0" xfId="0" applyNumberFormat="1" applyFont="1" applyFill="1" applyAlignment="1">
      <alignment horizontal="right" vertical="center"/>
    </xf>
    <xf numFmtId="193" fontId="2" fillId="0" borderId="0" xfId="65" applyNumberFormat="1" applyFont="1" applyFill="1" applyAlignment="1">
      <alignment horizontal="right" vertical="center"/>
    </xf>
    <xf numFmtId="211" fontId="71" fillId="45" borderId="0" xfId="65" applyNumberFormat="1" applyFont="1" applyFill="1" applyAlignment="1">
      <alignment horizontal="right" vertical="center"/>
    </xf>
    <xf numFmtId="43" fontId="71" fillId="45" borderId="0" xfId="44" applyFont="1" applyFill="1" applyBorder="1" applyAlignment="1">
      <alignment vertical="center"/>
    </xf>
    <xf numFmtId="43" fontId="74" fillId="0" borderId="0" xfId="44" applyNumberFormat="1" applyFont="1" applyFill="1" applyBorder="1" applyAlignment="1">
      <alignment vertical="center"/>
    </xf>
    <xf numFmtId="43" fontId="68" fillId="0" borderId="0" xfId="66" applyNumberFormat="1"/>
    <xf numFmtId="49" fontId="97" fillId="17" borderId="0" xfId="65" applyNumberFormat="1" applyFont="1" applyFill="1" applyAlignment="1">
      <alignment horizontal="center" vertical="center"/>
    </xf>
    <xf numFmtId="168" fontId="49" fillId="17" borderId="0" xfId="65" applyNumberFormat="1" applyFont="1" applyFill="1" applyAlignment="1">
      <alignment horizontal="center" vertical="center"/>
    </xf>
    <xf numFmtId="37" fontId="2" fillId="17" borderId="0" xfId="65" applyNumberFormat="1" applyFont="1" applyFill="1" applyAlignment="1">
      <alignment horizontal="center"/>
    </xf>
    <xf numFmtId="43" fontId="6" fillId="0" borderId="0" xfId="44" applyFont="1" applyFill="1" applyAlignment="1">
      <alignment vertical="center"/>
    </xf>
    <xf numFmtId="176" fontId="3" fillId="0" borderId="0" xfId="0" applyNumberFormat="1" applyFont="1" applyFill="1"/>
    <xf numFmtId="172" fontId="2" fillId="0" borderId="0" xfId="0" applyNumberFormat="1" applyFont="1" applyFill="1" applyAlignment="1">
      <alignment vertical="center"/>
    </xf>
    <xf numFmtId="190" fontId="6" fillId="0" borderId="0" xfId="44" applyNumberFormat="1" applyFont="1" applyFill="1" applyAlignment="1">
      <alignment vertical="center"/>
    </xf>
    <xf numFmtId="188" fontId="75" fillId="0" borderId="0" xfId="66" applyNumberFormat="1" applyFont="1" applyBorder="1" applyAlignment="1">
      <alignment vertical="center"/>
    </xf>
    <xf numFmtId="188" fontId="3" fillId="0" borderId="17" xfId="68" applyNumberFormat="1" applyFont="1" applyFill="1" applyBorder="1" applyAlignment="1">
      <alignment vertical="center"/>
    </xf>
    <xf numFmtId="37" fontId="3" fillId="33" borderId="0" xfId="0" applyNumberFormat="1" applyFont="1" applyFill="1" applyBorder="1" applyAlignment="1">
      <alignment vertical="center"/>
    </xf>
    <xf numFmtId="174" fontId="71" fillId="33" borderId="0" xfId="0" applyNumberFormat="1" applyFont="1" applyFill="1" applyBorder="1" applyAlignment="1">
      <alignment vertical="center"/>
    </xf>
    <xf numFmtId="174" fontId="8" fillId="33" borderId="0" xfId="0" applyNumberFormat="1" applyFont="1" applyFill="1" applyBorder="1" applyAlignment="1">
      <alignment vertical="center"/>
    </xf>
    <xf numFmtId="189" fontId="26" fillId="33" borderId="3" xfId="66" applyNumberFormat="1" applyFont="1" applyFill="1" applyBorder="1" applyAlignment="1">
      <alignment vertical="center"/>
    </xf>
    <xf numFmtId="176" fontId="3" fillId="33" borderId="3" xfId="66" applyNumberFormat="1" applyFont="1" applyFill="1" applyBorder="1" applyAlignment="1">
      <alignment vertical="center"/>
    </xf>
    <xf numFmtId="206" fontId="76" fillId="0" borderId="0" xfId="66" applyNumberFormat="1" applyFont="1" applyBorder="1"/>
    <xf numFmtId="170" fontId="13" fillId="0" borderId="0" xfId="0" applyNumberFormat="1" applyFont="1"/>
    <xf numFmtId="192" fontId="3" fillId="0" borderId="0" xfId="0" applyNumberFormat="1" applyFont="1" applyFill="1" applyBorder="1" applyAlignment="1">
      <alignment horizontal="right" vertical="center"/>
    </xf>
    <xf numFmtId="175" fontId="76" fillId="0" borderId="0" xfId="66" applyNumberFormat="1" applyFont="1" applyBorder="1"/>
    <xf numFmtId="175" fontId="3" fillId="0" borderId="0" xfId="0" applyNumberFormat="1" applyFont="1" applyFill="1" applyAlignment="1">
      <alignment horizontal="right" vertical="center"/>
    </xf>
    <xf numFmtId="176" fontId="3" fillId="17" borderId="0" xfId="0" applyNumberFormat="1" applyFont="1" applyFill="1" applyBorder="1" applyAlignment="1">
      <alignment vertical="center"/>
    </xf>
    <xf numFmtId="176" fontId="3" fillId="17" borderId="3" xfId="0" applyNumberFormat="1" applyFont="1" applyFill="1" applyBorder="1" applyAlignment="1">
      <alignment vertical="center"/>
    </xf>
    <xf numFmtId="176" fontId="68" fillId="0" borderId="0" xfId="66" applyNumberFormat="1" applyBorder="1"/>
    <xf numFmtId="196" fontId="7" fillId="0" borderId="0" xfId="0" applyNumberFormat="1" applyFont="1" applyFill="1" applyBorder="1" applyAlignment="1">
      <alignment horizontal="right" vertical="center"/>
    </xf>
    <xf numFmtId="196" fontId="7" fillId="17" borderId="15" xfId="0" applyNumberFormat="1" applyFont="1" applyFill="1" applyBorder="1" applyAlignment="1">
      <alignment vertical="center"/>
    </xf>
    <xf numFmtId="10" fontId="71" fillId="32" borderId="0" xfId="66" applyNumberFormat="1" applyFont="1" applyFill="1" applyBorder="1" applyAlignment="1">
      <alignment vertical="center"/>
    </xf>
    <xf numFmtId="176" fontId="54" fillId="0" borderId="0" xfId="44" applyNumberFormat="1" applyFont="1" applyFill="1" applyAlignment="1">
      <alignment vertical="center"/>
    </xf>
    <xf numFmtId="170" fontId="2" fillId="0" borderId="0" xfId="0" applyNumberFormat="1" applyFont="1" applyFill="1" applyAlignment="1">
      <alignment horizontal="right" vertical="center"/>
    </xf>
    <xf numFmtId="39" fontId="2" fillId="0" borderId="0" xfId="0" applyNumberFormat="1" applyFont="1" applyFill="1" applyAlignment="1">
      <alignment horizontal="right" vertical="center"/>
    </xf>
    <xf numFmtId="191" fontId="3" fillId="32" borderId="0" xfId="44" applyNumberFormat="1" applyFont="1" applyFill="1" applyAlignment="1">
      <alignment vertical="center"/>
    </xf>
    <xf numFmtId="191" fontId="3" fillId="0" borderId="12" xfId="44" applyNumberFormat="1" applyFont="1" applyBorder="1" applyAlignment="1">
      <alignment horizontal="left" vertical="center" indent="2"/>
    </xf>
    <xf numFmtId="191" fontId="26" fillId="33" borderId="3" xfId="66" applyNumberFormat="1" applyFont="1" applyFill="1" applyBorder="1" applyAlignment="1">
      <alignment vertical="center"/>
    </xf>
    <xf numFmtId="191" fontId="3" fillId="0" borderId="27" xfId="44" applyNumberFormat="1" applyFont="1" applyBorder="1" applyAlignment="1">
      <alignment vertical="center"/>
    </xf>
    <xf numFmtId="170" fontId="5" fillId="0" borderId="0" xfId="0" applyNumberFormat="1" applyFont="1" applyFill="1" applyBorder="1" applyAlignment="1">
      <alignment horizontal="right" vertical="center"/>
    </xf>
    <xf numFmtId="9" fontId="3" fillId="0" borderId="0" xfId="0" applyNumberFormat="1" applyFont="1" applyFill="1" applyBorder="1" applyAlignment="1">
      <alignment horizontal="right" vertical="center"/>
    </xf>
    <xf numFmtId="0" fontId="3" fillId="17" borderId="17" xfId="65" applyFont="1" applyFill="1" applyBorder="1" applyAlignment="1">
      <alignment horizontal="center" vertical="center"/>
    </xf>
    <xf numFmtId="0" fontId="1" fillId="46" borderId="0" xfId="90" applyFont="1" applyFill="1" applyAlignment="1">
      <alignment vertical="top"/>
    </xf>
    <xf numFmtId="0" fontId="1" fillId="46" borderId="0" xfId="64" applyFill="1" applyAlignment="1">
      <alignment vertical="top"/>
    </xf>
    <xf numFmtId="0" fontId="1" fillId="46" borderId="0" xfId="64" applyFill="1"/>
    <xf numFmtId="0" fontId="62" fillId="46" borderId="0" xfId="90" applyFont="1" applyFill="1" applyAlignment="1">
      <alignment horizontal="left" vertical="top"/>
    </xf>
    <xf numFmtId="0" fontId="1" fillId="46" borderId="0" xfId="64" applyFont="1" applyFill="1" applyAlignment="1">
      <alignment vertical="top"/>
    </xf>
    <xf numFmtId="0" fontId="14" fillId="46" borderId="0" xfId="90" applyFont="1" applyFill="1" applyAlignment="1">
      <alignment vertical="top"/>
    </xf>
    <xf numFmtId="0" fontId="0" fillId="46" borderId="0" xfId="0" applyFill="1" applyAlignment="1">
      <alignment vertical="top"/>
    </xf>
    <xf numFmtId="0" fontId="99" fillId="46" borderId="0" xfId="0" applyFont="1" applyFill="1" applyAlignment="1">
      <alignment vertical="top"/>
    </xf>
    <xf numFmtId="0" fontId="100" fillId="46" borderId="0" xfId="0" applyFont="1" applyFill="1" applyAlignment="1">
      <alignment vertical="top"/>
    </xf>
    <xf numFmtId="0" fontId="100" fillId="46" borderId="0" xfId="0" applyFont="1" applyFill="1" applyAlignment="1">
      <alignment vertical="top"/>
    </xf>
    <xf numFmtId="0" fontId="99" fillId="46" borderId="0" xfId="0" applyFont="1" applyFill="1" applyAlignment="1">
      <alignment vertical="top"/>
    </xf>
    <xf numFmtId="0" fontId="0" fillId="46" borderId="0" xfId="0" applyFill="1" applyAlignment="1">
      <alignment vertical="top"/>
    </xf>
    <xf numFmtId="0" fontId="0" fillId="46" borderId="50" xfId="0" applyFill="1" applyBorder="1" applyAlignment="1">
      <alignment vertical="top"/>
    </xf>
    <xf numFmtId="0" fontId="99" fillId="46" borderId="46" xfId="0" applyFont="1" applyFill="1" applyBorder="1" applyAlignment="1">
      <alignment vertical="top"/>
    </xf>
    <xf numFmtId="0" fontId="99" fillId="46" borderId="47" xfId="0" applyFont="1" applyFill="1" applyBorder="1" applyAlignment="1">
      <alignment vertical="top"/>
    </xf>
    <xf numFmtId="0" fontId="99" fillId="46" borderId="48" xfId="0" applyFont="1" applyFill="1" applyBorder="1" applyAlignment="1">
      <alignment vertical="top"/>
    </xf>
    <xf numFmtId="0" fontId="99" fillId="46" borderId="49" xfId="0" applyFont="1" applyFill="1" applyBorder="1" applyAlignment="1">
      <alignment vertical="top"/>
    </xf>
    <xf numFmtId="9" fontId="99" fillId="46" borderId="46" xfId="0" applyNumberFormat="1" applyFont="1" applyFill="1" applyBorder="1" applyAlignment="1">
      <alignment vertical="top"/>
    </xf>
    <xf numFmtId="3" fontId="99" fillId="46" borderId="46" xfId="0" applyNumberFormat="1" applyFont="1" applyFill="1" applyBorder="1" applyAlignment="1">
      <alignment vertical="top"/>
    </xf>
    <xf numFmtId="0" fontId="0" fillId="46" borderId="51" xfId="0" applyFill="1" applyBorder="1" applyAlignment="1">
      <alignment vertical="top"/>
    </xf>
    <xf numFmtId="2" fontId="1" fillId="0" borderId="0" xfId="64" applyNumberFormat="1" applyAlignment="1">
      <alignment horizontal="left"/>
    </xf>
    <xf numFmtId="0" fontId="1" fillId="0" borderId="0" xfId="64" applyNumberFormat="1" applyAlignment="1">
      <alignment horizontal="left"/>
    </xf>
    <xf numFmtId="1" fontId="1" fillId="0" borderId="0" xfId="64" applyNumberFormat="1" applyAlignment="1">
      <alignment horizontal="left"/>
    </xf>
    <xf numFmtId="0" fontId="1" fillId="0" borderId="0" xfId="64" applyFont="1"/>
    <xf numFmtId="236" fontId="1" fillId="0" borderId="0" xfId="64" applyNumberFormat="1" applyAlignment="1">
      <alignment horizontal="left"/>
    </xf>
    <xf numFmtId="49" fontId="1" fillId="0" borderId="0" xfId="64" applyNumberFormat="1"/>
  </cellXfs>
  <cellStyles count="91">
    <cellStyle name="$_AA - BenefitsBonus " xfId="1"/>
    <cellStyle name="_AA - BenefitsBonus " xfId="2"/>
    <cellStyle name="_Comma_AA - BenefitsBonus " xfId="3"/>
    <cellStyle name="_Currency_AA - BenefitsBonus " xfId="4"/>
    <cellStyle name="_CurrencySpace_AA - BenefitsBonus " xfId="5"/>
    <cellStyle name="—_GS_Cash " xfId="6"/>
    <cellStyle name="_Multiple_AA - BenefitsBonus " xfId="7"/>
    <cellStyle name="_MultipleSpace_AA - BenefitsBonus " xfId="8"/>
    <cellStyle name="_Percent_AA - BenefitsBonus " xfId="9"/>
    <cellStyle name="_PercentSpace_AA - BenefitsBonus " xfId="10"/>
    <cellStyle name="_SUMMARY " xfId="11"/>
    <cellStyle name="_Wireline Tel Forecast " xfId="12"/>
    <cellStyle name="0_Capex &amp; Depreciation " xfId="13"/>
    <cellStyle name="0_Valuing BP " xfId="14"/>
    <cellStyle name="0_Wireline Tel Forecast " xfId="15"/>
    <cellStyle name="20% - Accent1" xfId="16" builtinId="30" customBuiltin="1"/>
    <cellStyle name="20% - Accent2" xfId="17" builtinId="34" customBuiltin="1"/>
    <cellStyle name="20% - Accent3" xfId="18" builtinId="38" customBuiltin="1"/>
    <cellStyle name="20% - Accent4" xfId="19" builtinId="42" customBuiltin="1"/>
    <cellStyle name="20% - Accent5" xfId="20" builtinId="46" customBuiltin="1"/>
    <cellStyle name="20% - Accent6" xfId="21" builtinId="50" customBuiltin="1"/>
    <cellStyle name="40% - Accent1" xfId="22" builtinId="31" customBuiltin="1"/>
    <cellStyle name="40% - Accent2" xfId="23" builtinId="35" customBuiltin="1"/>
    <cellStyle name="40% - Accent3" xfId="24" builtinId="39" customBuiltin="1"/>
    <cellStyle name="40% - Accent4" xfId="25" builtinId="43" customBuiltin="1"/>
    <cellStyle name="40% - Accent5" xfId="26" builtinId="47" customBuiltin="1"/>
    <cellStyle name="40% - Accent6" xfId="27" builtinId="51" customBuiltin="1"/>
    <cellStyle name="60% - Accent1" xfId="28" builtinId="32" customBuiltin="1"/>
    <cellStyle name="60% - Accent2" xfId="29" builtinId="36" customBuiltin="1"/>
    <cellStyle name="60% - Accent3" xfId="30" builtinId="40" customBuiltin="1"/>
    <cellStyle name="60% - Accent4" xfId="31" builtinId="44" customBuiltin="1"/>
    <cellStyle name="60% - Accent5" xfId="32" builtinId="48" customBuiltin="1"/>
    <cellStyle name="60% - Accent6" xfId="33" builtinId="52" customBuiltin="1"/>
    <cellStyle name="Accent1" xfId="34" builtinId="29" customBuiltin="1"/>
    <cellStyle name="Accent2" xfId="35" builtinId="33" customBuiltin="1"/>
    <cellStyle name="Accent3" xfId="36" builtinId="37" customBuiltin="1"/>
    <cellStyle name="Accent4" xfId="37" builtinId="41" customBuiltin="1"/>
    <cellStyle name="Accent5" xfId="38" builtinId="45" customBuiltin="1"/>
    <cellStyle name="Accent6" xfId="39" builtinId="49" customBuiltin="1"/>
    <cellStyle name="Bad" xfId="40" builtinId="27" customBuiltin="1"/>
    <cellStyle name="c_HardInc " xfId="41"/>
    <cellStyle name="Calculation" xfId="42" builtinId="22" customBuiltin="1"/>
    <cellStyle name="Check Cell" xfId="43" builtinId="23" customBuiltin="1"/>
    <cellStyle name="Comma" xfId="44" builtinId="3"/>
    <cellStyle name="Comma 3" xfId="45"/>
    <cellStyle name="Comma 4 2" xfId="46"/>
    <cellStyle name="Comma 5" xfId="47"/>
    <cellStyle name="Currency 2" xfId="48"/>
    <cellStyle name="Currency 3" xfId="49"/>
    <cellStyle name="Currency 3 2" xfId="50"/>
    <cellStyle name="d_yield_AA - BenefitsBonus " xfId="51"/>
    <cellStyle name="Explanatory Text" xfId="52" builtinId="53" customBuiltin="1"/>
    <cellStyle name="g_rate_AA - BenefitsBonus " xfId="53"/>
    <cellStyle name="Good" xfId="54" builtinId="26" customBuiltin="1"/>
    <cellStyle name="Hard Percent_2005 TDS Mgmt Summaries MASTER " xfId="55"/>
    <cellStyle name="Heading 1" xfId="56" builtinId="16" customBuiltin="1"/>
    <cellStyle name="Heading 2" xfId="57" builtinId="17" customBuiltin="1"/>
    <cellStyle name="Heading 3" xfId="58" builtinId="18" customBuiltin="1"/>
    <cellStyle name="Heading 4" xfId="59" builtinId="19" customBuiltin="1"/>
    <cellStyle name="Input" xfId="60" builtinId="20" customBuiltin="1"/>
    <cellStyle name="Linked Cell" xfId="61" builtinId="24" customBuiltin="1"/>
    <cellStyle name="m_AA - BenefitsBonus " xfId="62"/>
    <cellStyle name="Neutral" xfId="63" builtinId="28" customBuiltin="1"/>
    <cellStyle name="Normal" xfId="0" builtinId="0"/>
    <cellStyle name="Normal 16" xfId="64"/>
    <cellStyle name="Normal 2 2" xfId="65"/>
    <cellStyle name="Normal 3" xfId="66"/>
    <cellStyle name="Normal 4 2" xfId="67"/>
    <cellStyle name="Normal 4 3" xfId="68"/>
    <cellStyle name="Normal 5" xfId="69"/>
    <cellStyle name="Normal 7" xfId="70"/>
    <cellStyle name="Normal 7 2" xfId="71"/>
    <cellStyle name="Normal_DisclaimerSheet Samples" xfId="90"/>
    <cellStyle name="Note" xfId="72" builtinId="10" customBuiltin="1"/>
    <cellStyle name="Onedec_FT Valuation " xfId="73"/>
    <cellStyle name="Output" xfId="74" builtinId="21" customBuiltin="1"/>
    <cellStyle name="p " xfId="75"/>
    <cellStyle name="Percent" xfId="76" builtinId="5"/>
    <cellStyle name="Percent 3" xfId="77"/>
    <cellStyle name="Percent 4" xfId="78"/>
    <cellStyle name="q_AA - BenefitsBonus " xfId="79"/>
    <cellStyle name="RRSInstruction" xfId="80"/>
    <cellStyle name="s_DCFLBO Code_Wireline Tel Forecast " xfId="81"/>
    <cellStyle name="s_HardInc " xfId="82"/>
    <cellStyle name="s_Valuation " xfId="83"/>
    <cellStyle name="ssp " xfId="84"/>
    <cellStyle name="Title" xfId="85" builtinId="15" customBuiltin="1"/>
    <cellStyle name="Total" xfId="86" builtinId="25" customBuiltin="1"/>
    <cellStyle name="Warning Text" xfId="87" builtinId="11" customBuiltin="1"/>
    <cellStyle name="콤마 [0]_#3이설 견적_준공내역총괄표 " xfId="88"/>
    <cellStyle name="콤마_#3이설 견적_준공내역총괄표 " xfId="89"/>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3EC65"/>
      <rgbColor rgb="00F26163"/>
      <rgbColor rgb="00F9CF49"/>
      <rgbColor rgb="00B2122B"/>
      <rgbColor rgb="00238B45"/>
      <rgbColor rgb="001B4694"/>
      <rgbColor rgb="0041A95C"/>
      <rgbColor rgb="00800080"/>
      <rgbColor rgb="00FFF9D7"/>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CAEAC3"/>
      <rgbColor rgb="00EFC49F"/>
      <rgbColor rgb="00ACD7E4"/>
      <rgbColor rgb="0097D0DD"/>
      <rgbColor rgb="00A5D981"/>
      <rgbColor rgb="00F8CD14"/>
      <rgbColor rgb="00EACC80"/>
      <rgbColor rgb="00FC7114"/>
      <rgbColor rgb="004091BF"/>
      <rgbColor rgb="00969696"/>
      <rgbColor rgb="00003366"/>
      <rgbColor rgb="00EEA58E"/>
      <rgbColor rgb="0098B187"/>
      <rgbColor rgb="00125A31"/>
      <rgbColor rgb="00DDDDDD"/>
      <rgbColor rgb="00EBEBEB"/>
      <rgbColor rgb="00002978"/>
      <rgbColor rgb="00333333"/>
    </indexedColors>
    <mruColors>
      <color rgb="FFABC7D3"/>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v>80</v>
        <stp/>
        <stp>05410362-1bbc-4469-9eef-b1a1a1addc46</stp>
        <tr r="K24" s="25"/>
      </tp>
      <tp>
        <v>14</v>
        <stp/>
        <stp>260b62ec-26c0-423c-a80b-11a6aeead949</stp>
        <tr r="D25" s="25"/>
      </tp>
      <tp>
        <v>16</v>
        <stp/>
        <stp>76d4c6fb-6ed5-443c-b32a-9064bf5ef8f8</stp>
        <tr r="J25" s="25"/>
      </tp>
      <tp t="s">
        <v>$0.35</v>
        <stp/>
        <stp>7609235b-f389-4d50-982f-899b5011bac8</stp>
        <tr r="D30" s="25"/>
      </tp>
      <tp t="s">
        <v>$0.43</v>
        <stp/>
        <stp>500b7172-99c4-4a45-96cd-5c69f1d56524</stp>
        <tr r="J30" s="25"/>
      </tp>
      <tp>
        <v>278</v>
        <stp/>
        <stp>eae71194-78ad-4019-b9a5-fb02754d5b2d</stp>
        <tr r="K23" s="25"/>
      </tp>
      <tp>
        <v>164</v>
        <stp/>
        <stp>984ec5bc-fe74-4a4a-bcc2-1f844cfd0f12</stp>
        <tr r="N24" s="25"/>
      </tp>
      <tp>
        <v>48</v>
        <stp/>
        <stp>ce735c0b-a7a7-4b6d-8b54-e9d7a5df36fc</stp>
        <tr r="D28" s="25"/>
      </tp>
      <tp>
        <v>366</v>
        <stp/>
        <stp>2a4248b2-3e2d-4ee4-b40d-f22136206f5c</stp>
        <tr r="P28" s="25"/>
      </tp>
      <tp>
        <v>37</v>
        <stp/>
        <stp>ddcc87c4-97d1-48f5-9622-bb7d5ab58b41</stp>
        <tr r="M25" s="25"/>
      </tp>
      <tp t="s">
        <v>$2.40</v>
        <stp/>
        <stp>83b78451-d958-417b-8625-f7df586610b2</stp>
        <tr r="M30" s="25"/>
      </tp>
      <tp>
        <v>42</v>
        <stp/>
        <stp>01a8b748-e08f-47a2-be6f-38b9826d5a95</stp>
        <tr r="I28" s="25"/>
      </tp>
      <tp>
        <v>246</v>
        <stp/>
        <stp>e386d124-3ede-449c-a881-fdc09231418a</stp>
        <tr r="N28" s="25"/>
      </tp>
      <tp>
        <v>197</v>
        <stp/>
        <stp>9ac490a1-aaee-4b52-adb2-1884b353cec2</stp>
        <tr r="O24" s="25"/>
      </tp>
      <tp>
        <v>1124</v>
        <stp/>
        <stp>3ac38888-5c6d-42dc-8148-8aeb8a59045c</stp>
        <tr r="P23" s="25"/>
      </tp>
      <tp>
        <v>107</v>
        <stp/>
        <stp>0bf96375-83ed-439d-824e-1f493f18a620</stp>
        <tr r="F28" s="25"/>
      </tp>
      <tp>
        <v>219</v>
        <stp/>
        <stp>0bcacdf1-6f74-4d77-8d48-9a96bd05771f</stp>
        <tr r="M24" s="25"/>
      </tp>
      <tp>
        <v>18</v>
        <stp/>
        <stp>83431069-02de-4f35-817d-84a8965342b6</stp>
        <tr r="I24" s="25"/>
      </tp>
      <tp>
        <v>68</v>
        <stp/>
        <stp>d782a807-a969-4ff9-a12e-07c810ff9c94</stp>
        <tr r="O25" s="25"/>
      </tp>
      <tp>
        <v>32</v>
        <stp/>
        <stp>35207eb4-0357-47aa-a51b-919de9242933</stp>
        <tr r="J24" s="25"/>
      </tp>
      <tp t="s">
        <v>$0.25</v>
        <stp/>
        <stp>60325ea5-eab8-4e7a-932c-5cb02c46eac8</stp>
        <tr r="I30" s="25"/>
      </tp>
      <tp>
        <v>12</v>
        <stp/>
        <stp>a535d28c-d7f8-47ca-aeec-e2d98f597199</stp>
        <tr r="H25" s="25"/>
      </tp>
      <tp>
        <v>207</v>
        <stp/>
        <stp>dd6ece2f-d94e-40d3-b27b-12e1baa2c14c</stp>
        <tr r="H23" s="25"/>
      </tp>
      <tp>
        <v>28</v>
        <stp/>
        <stp>c02b41d5-1cc0-480c-a21b-70ccd3fc2e6a</stp>
        <tr r="D24" s="25"/>
      </tp>
      <tp>
        <v>16</v>
        <stp/>
        <stp>3edc804a-a2e1-4549-9e39-198e806b6299</stp>
        <tr r="E25" s="25"/>
      </tp>
      <tp>
        <v>927</v>
        <stp/>
        <stp>dc1dafa8-8d54-49c2-abf2-893a5d850199</stp>
        <tr r="M23" s="25"/>
      </tp>
      <tp>
        <v>16</v>
        <stp/>
        <stp>c5be92ca-482c-482f-af66-102dce35a0dc</stp>
        <tr r="K25" s="25"/>
      </tp>
      <tp>
        <v>102</v>
        <stp/>
        <stp>16dd4b4b-df25-415c-bdd8-4a76c25d1b2d</stp>
        <tr r="K28" s="25"/>
      </tp>
      <tp>
        <v>1038</v>
        <stp/>
        <stp>95a5b968-912a-4dc1-bf4c-41cb34cd9393</stp>
        <tr r="O23" s="25"/>
      </tp>
      <tp>
        <v>71</v>
        <stp/>
        <stp>34af72fb-8824-4e85-9576-8c7ac90e8a51</stp>
        <tr r="E28" s="25"/>
      </tp>
      <tp t="s">
        <v>$0.30</v>
        <stp/>
        <stp>f74692f0-29cd-4dfb-8fdd-71a682c6b54f</stp>
        <tr r="H30" s="25"/>
      </tp>
      <tp>
        <v>259</v>
        <stp/>
        <stp>22f6e351-9441-499d-8212-1d6f589f06f7</stp>
        <tr r="P24" s="25"/>
      </tp>
      <tp>
        <v>215</v>
        <stp/>
        <stp>776c1d37-e540-4a35-b65f-f3ee7978ae97</stp>
        <tr r="I23" s="25"/>
      </tp>
      <tp t="s">
        <v>$2.23</v>
        <stp/>
        <stp>177d4f43-5b80-4d86-b182-969b1bb8adf2</stp>
        <tr r="O30" s="25"/>
      </tp>
      <tp t="s">
        <v>$1.80</v>
        <stp/>
        <stp>b1185db4-cbf1-4c4e-9ed4-ff3a42dd7823</stp>
        <tr r="N30" s="25"/>
      </tp>
      <tp>
        <v>304</v>
        <stp/>
        <stp>53fc3284-9dca-4d7b-a1b9-cf3a6f515dc7</stp>
        <tr r="O28" s="25"/>
      </tp>
      <tp>
        <v>230</v>
        <stp/>
        <stp>f2c03632-384e-4a87-acd1-89cb83cbb2cb</stp>
        <tr r="E23" s="25"/>
      </tp>
      <tp>
        <v>14</v>
        <stp/>
        <stp>eb140858-3532-473f-b167-2e0d931332f8</stp>
        <tr r="I25" s="25"/>
      </tp>
      <tp>
        <v>296</v>
        <stp/>
        <stp>b1113946-8f77-4139-bb3b-113d9a3e8724</stp>
        <tr r="M28" s="25"/>
      </tp>
      <tp t="s">
        <v>$0.57</v>
        <stp/>
        <stp>ad29a3f1-6eca-4eb4-877b-95326194682f</stp>
        <tr r="E30" s="25"/>
      </tp>
      <tp>
        <v>86</v>
        <stp/>
        <stp>0236b244-fa61-4a89-9506-abc80deba7de</stp>
        <tr r="F24" s="25"/>
      </tp>
      <tp>
        <v>213</v>
        <stp/>
        <stp>dc193a4f-9a84-43df-85c1-1d43641a30a3</stp>
        <tr r="D23" s="25"/>
      </tp>
      <tp>
        <v>52</v>
        <stp/>
        <stp>0539cf1a-b01d-4d9d-963e-4200d336b8f8</stp>
        <tr r="E24" s="25"/>
      </tp>
      <tp t="s">
        <v>$0.43</v>
        <stp/>
        <stp>26d16bc8-9cc3-4e4d-b9ef-41e8b2c9a042</stp>
        <tr r="C30" s="25"/>
      </tp>
      <tp>
        <v>59</v>
        <stp/>
        <stp>99b2ccd1-04b7-429e-868f-722fa06d5e10</stp>
        <tr r="J28" s="25"/>
      </tp>
      <tp>
        <v>45</v>
        <stp/>
        <stp>806a9d6b-d8d7-4eed-956f-21738a329b53</stp>
        <tr r="H28" s="25"/>
      </tp>
      <tp>
        <v>68</v>
        <stp/>
        <stp>64feb5a8-a268-420a-82f2-343d81b9a294</stp>
        <tr r="P25" s="25"/>
      </tp>
      <tp>
        <v>262</v>
        <stp/>
        <stp>968419a9-712a-4544-a568-4c122832d1ab</stp>
        <tr r="F23" s="25"/>
      </tp>
      <tp t="s">
        <v>$0.93</v>
        <stp/>
        <stp>065eb8d7-f3c4-4e58-8ed5-fa52ec1d2fd7</stp>
        <tr r="F30" s="25"/>
      </tp>
      <tp>
        <v>907</v>
        <stp/>
        <stp>0048980b-75d2-44bd-8292-36fe83ef660d</stp>
        <tr r="N23" s="25"/>
      </tp>
      <tp>
        <v>21</v>
        <stp/>
        <stp>cbab57c7-68ed-43a9-8d41-582dcb215e5f</stp>
        <tr r="H24" s="25"/>
      </tp>
      <tp t="s">
        <v>$3.03</v>
        <stp/>
        <stp>eb9e2854-7f69-46af-8b7c-3620f94b8b18</stp>
        <tr r="P30" s="25"/>
      </tp>
      <tp>
        <v>37</v>
        <stp/>
        <stp>f4ed8544-25cc-4627-99a2-a203025ee76b</stp>
        <tr r="N25" s="25"/>
      </tp>
      <tp>
        <v>51</v>
        <stp/>
        <stp>16656d66-dfdf-479c-b489-a87c80221714</stp>
        <tr r="C28" s="25"/>
      </tp>
      <tp>
        <v>205</v>
        <stp/>
        <stp>a255efad-4446-4f57-a3ae-b081cd0bf0b4</stp>
        <tr r="C23" s="25"/>
      </tp>
      <tp>
        <v>16</v>
        <stp/>
        <stp>ee6ef257-3afd-4eb3-ba7d-8a7b7cae40de</stp>
        <tr r="F25" s="25"/>
      </tp>
      <tp>
        <v>226</v>
        <stp/>
        <stp>8ea0fbd5-2c51-4b12-b929-55d97db860ec</stp>
        <tr r="J23" s="25"/>
      </tp>
      <tp>
        <v>36</v>
        <stp/>
        <stp>fa3af995-87e4-4f73-8bc7-f26daf41e2e2</stp>
        <tr r="C24" s="25"/>
      </tp>
      <tp>
        <v>12</v>
        <stp/>
        <stp>3b2777dc-2fc0-423d-8f1f-775b3a3e82f7</stp>
        <tr r="C25" s="25"/>
      </tp>
      <tp t="s">
        <v>$0.86</v>
        <stp/>
        <stp>6a5f91a2-cf86-46e3-9674-b4baeaecf491</stp>
        <tr r="K30" s="25"/>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theme/theme1.xml" Type="http://schemas.openxmlformats.org/officeDocument/2006/relationships/theme"/>
<Relationship Id="rId17" Target="styles.xml" Type="http://schemas.openxmlformats.org/officeDocument/2006/relationships/styles"/>
<Relationship Id="rId18" Target="sharedStrings.xml" Type="http://schemas.openxmlformats.org/officeDocument/2006/relationships/sharedStrings"/>
<Relationship Id="rId19" Target="calcChain.xml" Type="http://schemas.openxmlformats.org/officeDocument/2006/relationships/calcChain"/>
<Relationship Id="rId2" Target="worksheets/sheet2.xml" Type="http://schemas.openxmlformats.org/officeDocument/2006/relationships/worksheet"/>
<Relationship Id="rId20" Target="../customXml/item1.xml" Type="http://schemas.openxmlformats.org/officeDocument/2006/relationships/customXml"/>
<Relationship Id="rId21" Target="../customXml/item2.xml" Type="http://schemas.openxmlformats.org/officeDocument/2006/relationships/customXml"/>
<Relationship Id="rId22" Target="volatileDependencies.xml" Type="http://schemas.openxmlformats.org/officeDocument/2006/relationships/volatileDependencies"/>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751454597587066"/>
          <c:y val="7.5244094488188987E-2"/>
          <c:w val="0.87095348375570703"/>
          <c:h val="0.68376122215492297"/>
        </c:manualLayout>
      </c:layout>
      <c:barChart>
        <c:barDir val="col"/>
        <c:grouping val="clustered"/>
        <c:varyColors val="0"/>
        <c:ser>
          <c:idx val="0"/>
          <c:order val="0"/>
          <c:tx>
            <c:strRef>
              <c:f>'MS vs Cons'!$B$35</c:f>
              <c:strCache>
                <c:ptCount val="1"/>
                <c:pt idx="0">
                  <c:v>Revenue (ex-TAC)</c:v>
                </c:pt>
              </c:strCache>
            </c:strRef>
          </c:tx>
          <c:invertIfNegative val="0"/>
          <c:dLbls>
            <c:txPr>
              <a:bodyPr/>
              <a:lstStyle/>
              <a:p>
                <a:pPr>
                  <a:defRPr sz="1100" b="0" i="0" u="none" strike="noStrike" baseline="0">
                    <a:solidFill>
                      <a:srgbClr val="333333"/>
                    </a:solidFill>
                    <a:latin typeface="Arial"/>
                    <a:ea typeface="Arial"/>
                    <a:cs typeface="Arial"/>
                  </a:defRPr>
                </a:pPr>
                <a:endParaRPr lang="en-US"/>
              </a:p>
            </c:txPr>
            <c:showLegendKey val="0"/>
            <c:showVal val="1"/>
            <c:showCatName val="0"/>
            <c:showSerName val="0"/>
            <c:showPercent val="0"/>
            <c:showBubbleSize val="0"/>
            <c:showLeaderLines val="0"/>
          </c:dLbls>
          <c:cat>
            <c:strRef>
              <c:f>'MS vs Cons'!$F$33</c:f>
              <c:strCache>
                <c:ptCount val="1"/>
                <c:pt idx="0">
                  <c:v>4Q2017</c:v>
                </c:pt>
              </c:strCache>
            </c:strRef>
          </c:cat>
          <c:val>
            <c:numRef>
              <c:f>'MS vs Cons'!$F$35</c:f>
              <c:numCache>
                <c:formatCode>0%</c:formatCode>
                <c:ptCount val="1"/>
                <c:pt idx="0">
                  <c:v>5.7038167938931128E-2</c:v>
                </c:pt>
              </c:numCache>
            </c:numRef>
          </c:val>
        </c:ser>
        <c:ser>
          <c:idx val="1"/>
          <c:order val="1"/>
          <c:tx>
            <c:strRef>
              <c:f>'MS vs Cons'!$B$40</c:f>
              <c:strCache>
                <c:ptCount val="1"/>
                <c:pt idx="0">
                  <c:v>Adj. EBITDA</c:v>
                </c:pt>
              </c:strCache>
            </c:strRef>
          </c:tx>
          <c:invertIfNegative val="0"/>
          <c:dLbls>
            <c:txPr>
              <a:bodyPr/>
              <a:lstStyle/>
              <a:p>
                <a:pPr>
                  <a:defRPr sz="1100" b="0" i="0" u="none" strike="noStrike" baseline="0">
                    <a:solidFill>
                      <a:srgbClr val="333333"/>
                    </a:solidFill>
                    <a:latin typeface="Arial"/>
                    <a:ea typeface="Arial"/>
                    <a:cs typeface="Arial"/>
                  </a:defRPr>
                </a:pPr>
                <a:endParaRPr lang="en-US"/>
              </a:p>
            </c:txPr>
            <c:showLegendKey val="0"/>
            <c:showVal val="1"/>
            <c:showCatName val="0"/>
            <c:showSerName val="0"/>
            <c:showPercent val="0"/>
            <c:showBubbleSize val="0"/>
            <c:showLeaderLines val="0"/>
          </c:dLbls>
          <c:cat>
            <c:strRef>
              <c:f>'MS vs Cons'!$F$33</c:f>
              <c:strCache>
                <c:ptCount val="1"/>
                <c:pt idx="0">
                  <c:v>4Q2017</c:v>
                </c:pt>
              </c:strCache>
            </c:strRef>
          </c:cat>
          <c:val>
            <c:numRef>
              <c:f>'MS vs Cons'!$F$40</c:f>
              <c:numCache>
                <c:formatCode>0%</c:formatCode>
                <c:ptCount val="1"/>
                <c:pt idx="0">
                  <c:v>0.12082242990654146</c:v>
                </c:pt>
              </c:numCache>
            </c:numRef>
          </c:val>
        </c:ser>
        <c:dLbls>
          <c:showLegendKey val="0"/>
          <c:showVal val="0"/>
          <c:showCatName val="0"/>
          <c:showSerName val="0"/>
          <c:showPercent val="0"/>
          <c:showBubbleSize val="0"/>
        </c:dLbls>
        <c:gapWidth val="60"/>
        <c:axId val="744033664"/>
        <c:axId val="744036608"/>
      </c:barChart>
      <c:catAx>
        <c:axId val="744033664"/>
        <c:scaling>
          <c:orientation val="minMax"/>
        </c:scaling>
        <c:delete val="0"/>
        <c:axPos val="b"/>
        <c:numFmt formatCode="m/d/yyyy" sourceLinked="1"/>
        <c:majorTickMark val="none"/>
        <c:minorTickMark val="none"/>
        <c:tickLblPos val="low"/>
        <c:spPr>
          <a:ln w="12700">
            <a:solidFill>
              <a:srgbClr val="808080"/>
            </a:solidFill>
            <a:prstDash val="solid"/>
          </a:ln>
        </c:spPr>
        <c:txPr>
          <a:bodyPr rot="0" vert="horz"/>
          <a:lstStyle/>
          <a:p>
            <a:pPr>
              <a:defRPr sz="1100" b="0" i="0" u="none" strike="noStrike" baseline="0">
                <a:solidFill>
                  <a:srgbClr val="333333"/>
                </a:solidFill>
                <a:latin typeface="Arial"/>
                <a:ea typeface="Arial"/>
                <a:cs typeface="Arial"/>
              </a:defRPr>
            </a:pPr>
            <a:endParaRPr lang="en-US"/>
          </a:p>
        </c:txPr>
        <c:crossAx val="744036608"/>
        <c:crosses val="autoZero"/>
        <c:auto val="1"/>
        <c:lblAlgn val="ctr"/>
        <c:lblOffset val="100"/>
        <c:tickLblSkip val="1"/>
        <c:tickMarkSkip val="1"/>
        <c:noMultiLvlLbl val="0"/>
      </c:catAx>
      <c:valAx>
        <c:axId val="744036608"/>
        <c:scaling>
          <c:orientation val="minMax"/>
          <c:max val="5.000000000000001E-2"/>
        </c:scaling>
        <c:delete val="0"/>
        <c:axPos val="l"/>
        <c:title>
          <c:tx>
            <c:rich>
              <a:bodyPr/>
              <a:lstStyle/>
              <a:p>
                <a:pPr>
                  <a:defRPr sz="1100" b="1" i="0" u="none" strike="noStrike" baseline="0">
                    <a:solidFill>
                      <a:srgbClr val="333333"/>
                    </a:solidFill>
                    <a:latin typeface="Arial"/>
                    <a:ea typeface="Arial"/>
                    <a:cs typeface="Arial"/>
                  </a:defRPr>
                </a:pPr>
                <a:r>
                  <a:rPr lang="en-US"/>
                  <a:t>MS vs Consensus</a:t>
                </a:r>
              </a:p>
            </c:rich>
          </c:tx>
          <c:overlay val="0"/>
        </c:title>
        <c:numFmt formatCode="0%" sourceLinked="1"/>
        <c:majorTickMark val="none"/>
        <c:minorTickMark val="none"/>
        <c:tickLblPos val="nextTo"/>
        <c:spPr>
          <a:ln w="9525">
            <a:noFill/>
          </a:ln>
        </c:spPr>
        <c:txPr>
          <a:bodyPr rot="0" vert="horz"/>
          <a:lstStyle/>
          <a:p>
            <a:pPr>
              <a:defRPr sz="1100" b="0" i="0" u="none" strike="noStrike" baseline="0">
                <a:solidFill>
                  <a:srgbClr val="333333"/>
                </a:solidFill>
                <a:latin typeface="Arial"/>
                <a:ea typeface="Arial"/>
                <a:cs typeface="Arial"/>
              </a:defRPr>
            </a:pPr>
            <a:endParaRPr lang="en-US"/>
          </a:p>
        </c:txPr>
        <c:crossAx val="744033664"/>
        <c:crosses val="autoZero"/>
        <c:crossBetween val="between"/>
      </c:valAx>
      <c:spPr>
        <a:noFill/>
        <a:ln w="25400">
          <a:noFill/>
        </a:ln>
      </c:spPr>
    </c:plotArea>
    <c:legend>
      <c:legendPos val="b"/>
      <c:layout>
        <c:manualLayout>
          <c:xMode val="edge"/>
          <c:yMode val="edge"/>
          <c:x val="0.22520426123205187"/>
          <c:y val="0.90324678645938494"/>
          <c:w val="0.53383603520148226"/>
          <c:h val="5.2643919510061199E-2"/>
        </c:manualLayout>
      </c:layout>
      <c:overlay val="0"/>
      <c:spPr>
        <a:noFill/>
        <a:ln w="25400">
          <a:noFill/>
        </a:ln>
        <a:extLst>
          <a:ext uri="{909E8E84-426E-40DD-AFC4-6F175D3DCCD1}">
            <a14:hiddenFill xmlns:a14="http://schemas.microsoft.com/office/drawing/2010/main">
              <a:noFill/>
            </a14:hiddenFill>
          </a:ext>
        </a:extLst>
      </c:spPr>
      <c:txPr>
        <a:bodyPr/>
        <a:lstStyle/>
        <a:p>
          <a:pPr>
            <a:defRPr sz="1000" b="0" i="0" u="none" strike="noStrike" baseline="0">
              <a:solidFill>
                <a:srgbClr val="333333"/>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100" b="0" i="0" u="none" strike="noStrike" baseline="0">
          <a:solidFill>
            <a:srgbClr val="333333"/>
          </a:solidFill>
          <a:latin typeface="Arial"/>
          <a:ea typeface="Arial"/>
          <a:cs typeface="Arial"/>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751454597587066"/>
          <c:y val="7.5244094488188987E-2"/>
          <c:w val="0.87095348375570703"/>
          <c:h val="0.68376122215492297"/>
        </c:manualLayout>
      </c:layout>
      <c:barChart>
        <c:barDir val="col"/>
        <c:grouping val="clustered"/>
        <c:varyColors val="0"/>
        <c:ser>
          <c:idx val="0"/>
          <c:order val="0"/>
          <c:tx>
            <c:strRef>
              <c:f>'MS vs Cons'!$B$35</c:f>
              <c:strCache>
                <c:ptCount val="1"/>
                <c:pt idx="0">
                  <c:v>Revenue (ex-TAC)</c:v>
                </c:pt>
              </c:strCache>
            </c:strRef>
          </c:tx>
          <c:invertIfNegative val="0"/>
          <c:dLbls>
            <c:txPr>
              <a:bodyPr/>
              <a:lstStyle/>
              <a:p>
                <a:pPr>
                  <a:defRPr sz="1100" b="0" i="0" u="none" strike="noStrike" baseline="0">
                    <a:solidFill>
                      <a:srgbClr val="333333"/>
                    </a:solidFill>
                    <a:latin typeface="Arial"/>
                    <a:ea typeface="Arial"/>
                    <a:cs typeface="Arial"/>
                  </a:defRPr>
                </a:pPr>
                <a:endParaRPr lang="en-US"/>
              </a:p>
            </c:txPr>
            <c:showLegendKey val="0"/>
            <c:showVal val="1"/>
            <c:showCatName val="0"/>
            <c:showSerName val="0"/>
            <c:showPercent val="0"/>
            <c:showBubbleSize val="0"/>
            <c:showLeaderLines val="0"/>
          </c:dLbls>
          <c:cat>
            <c:strRef>
              <c:f>'MS vs Cons'!$N$33:$O$33</c:f>
              <c:strCache>
                <c:ptCount val="2"/>
                <c:pt idx="0">
                  <c:v>2018</c:v>
                </c:pt>
                <c:pt idx="1">
                  <c:v>2019</c:v>
                </c:pt>
              </c:strCache>
            </c:strRef>
          </c:cat>
          <c:val>
            <c:numRef>
              <c:f>'MS vs Cons'!$N$35:$O$35</c:f>
              <c:numCache>
                <c:formatCode>0%</c:formatCode>
                <c:ptCount val="2"/>
                <c:pt idx="0">
                  <c:v>0.15929430873784489</c:v>
                </c:pt>
                <c:pt idx="1">
                  <c:v>0.12555766296127113</c:v>
                </c:pt>
              </c:numCache>
            </c:numRef>
          </c:val>
        </c:ser>
        <c:ser>
          <c:idx val="1"/>
          <c:order val="1"/>
          <c:tx>
            <c:strRef>
              <c:f>'MS vs Cons'!$B$40</c:f>
              <c:strCache>
                <c:ptCount val="1"/>
                <c:pt idx="0">
                  <c:v>Adj. EBITDA</c:v>
                </c:pt>
              </c:strCache>
            </c:strRef>
          </c:tx>
          <c:invertIfNegative val="0"/>
          <c:dLbls>
            <c:txPr>
              <a:bodyPr/>
              <a:lstStyle/>
              <a:p>
                <a:pPr>
                  <a:defRPr sz="1100" b="0" i="0" u="none" strike="noStrike" baseline="0">
                    <a:solidFill>
                      <a:srgbClr val="333333"/>
                    </a:solidFill>
                    <a:latin typeface="Arial"/>
                    <a:ea typeface="Arial"/>
                    <a:cs typeface="Arial"/>
                  </a:defRPr>
                </a:pPr>
                <a:endParaRPr lang="en-US"/>
              </a:p>
            </c:txPr>
            <c:showLegendKey val="0"/>
            <c:showVal val="1"/>
            <c:showCatName val="0"/>
            <c:showSerName val="0"/>
            <c:showPercent val="0"/>
            <c:showBubbleSize val="0"/>
            <c:showLeaderLines val="0"/>
          </c:dLbls>
          <c:cat>
            <c:strRef>
              <c:f>'MS vs Cons'!$N$33:$O$33</c:f>
              <c:strCache>
                <c:ptCount val="2"/>
                <c:pt idx="0">
                  <c:v>2018</c:v>
                </c:pt>
                <c:pt idx="1">
                  <c:v>2019</c:v>
                </c:pt>
              </c:strCache>
            </c:strRef>
          </c:cat>
          <c:val>
            <c:numRef>
              <c:f>'MS vs Cons'!$N$40:$O$40</c:f>
              <c:numCache>
                <c:formatCode>0%</c:formatCode>
                <c:ptCount val="2"/>
                <c:pt idx="0">
                  <c:v>0.34687630543603087</c:v>
                </c:pt>
                <c:pt idx="1">
                  <c:v>0.20942377284913727</c:v>
                </c:pt>
              </c:numCache>
            </c:numRef>
          </c:val>
        </c:ser>
        <c:dLbls>
          <c:showLegendKey val="0"/>
          <c:showVal val="0"/>
          <c:showCatName val="0"/>
          <c:showSerName val="0"/>
          <c:showPercent val="0"/>
          <c:showBubbleSize val="0"/>
        </c:dLbls>
        <c:gapWidth val="60"/>
        <c:axId val="744052992"/>
        <c:axId val="744055552"/>
      </c:barChart>
      <c:catAx>
        <c:axId val="744052992"/>
        <c:scaling>
          <c:orientation val="minMax"/>
        </c:scaling>
        <c:delete val="0"/>
        <c:axPos val="b"/>
        <c:numFmt formatCode="m/d/yyyy" sourceLinked="1"/>
        <c:majorTickMark val="none"/>
        <c:minorTickMark val="none"/>
        <c:tickLblPos val="low"/>
        <c:spPr>
          <a:ln w="12700">
            <a:solidFill>
              <a:srgbClr val="808080"/>
            </a:solidFill>
            <a:prstDash val="solid"/>
          </a:ln>
        </c:spPr>
        <c:txPr>
          <a:bodyPr rot="0" vert="horz"/>
          <a:lstStyle/>
          <a:p>
            <a:pPr>
              <a:defRPr sz="1100" b="0" i="0" u="none" strike="noStrike" baseline="0">
                <a:solidFill>
                  <a:srgbClr val="333333"/>
                </a:solidFill>
                <a:latin typeface="Arial"/>
                <a:ea typeface="Arial"/>
                <a:cs typeface="Arial"/>
              </a:defRPr>
            </a:pPr>
            <a:endParaRPr lang="en-US"/>
          </a:p>
        </c:txPr>
        <c:crossAx val="744055552"/>
        <c:crosses val="autoZero"/>
        <c:auto val="1"/>
        <c:lblAlgn val="ctr"/>
        <c:lblOffset val="100"/>
        <c:tickLblSkip val="1"/>
        <c:tickMarkSkip val="1"/>
        <c:noMultiLvlLbl val="0"/>
      </c:catAx>
      <c:valAx>
        <c:axId val="744055552"/>
        <c:scaling>
          <c:orientation val="minMax"/>
        </c:scaling>
        <c:delete val="0"/>
        <c:axPos val="l"/>
        <c:title>
          <c:tx>
            <c:rich>
              <a:bodyPr/>
              <a:lstStyle/>
              <a:p>
                <a:pPr>
                  <a:defRPr sz="1100" b="1" i="0" u="none" strike="noStrike" baseline="0">
                    <a:solidFill>
                      <a:srgbClr val="333333"/>
                    </a:solidFill>
                    <a:latin typeface="Arial"/>
                    <a:ea typeface="Arial"/>
                    <a:cs typeface="Arial"/>
                  </a:defRPr>
                </a:pPr>
                <a:r>
                  <a:rPr lang="en-US"/>
                  <a:t>MS vs Consensus</a:t>
                </a:r>
              </a:p>
            </c:rich>
          </c:tx>
          <c:overlay val="0"/>
        </c:title>
        <c:numFmt formatCode="0%" sourceLinked="1"/>
        <c:majorTickMark val="none"/>
        <c:minorTickMark val="none"/>
        <c:tickLblPos val="nextTo"/>
        <c:spPr>
          <a:ln w="9525">
            <a:noFill/>
          </a:ln>
        </c:spPr>
        <c:txPr>
          <a:bodyPr rot="0" vert="horz"/>
          <a:lstStyle/>
          <a:p>
            <a:pPr>
              <a:defRPr sz="1100" b="0" i="0" u="none" strike="noStrike" baseline="0">
                <a:solidFill>
                  <a:srgbClr val="333333"/>
                </a:solidFill>
                <a:latin typeface="Arial"/>
                <a:ea typeface="Arial"/>
                <a:cs typeface="Arial"/>
              </a:defRPr>
            </a:pPr>
            <a:endParaRPr lang="en-US"/>
          </a:p>
        </c:txPr>
        <c:crossAx val="744052992"/>
        <c:crosses val="autoZero"/>
        <c:crossBetween val="between"/>
      </c:valAx>
      <c:spPr>
        <a:noFill/>
        <a:ln w="25400">
          <a:noFill/>
        </a:ln>
      </c:spPr>
    </c:plotArea>
    <c:legend>
      <c:legendPos val="b"/>
      <c:layout>
        <c:manualLayout>
          <c:xMode val="edge"/>
          <c:yMode val="edge"/>
          <c:x val="0.22520426123205187"/>
          <c:y val="0.90324678645938494"/>
          <c:w val="0.53383603520148226"/>
          <c:h val="5.2643919510061199E-2"/>
        </c:manualLayout>
      </c:layout>
      <c:overlay val="0"/>
      <c:spPr>
        <a:noFill/>
        <a:ln w="25400">
          <a:noFill/>
        </a:ln>
        <a:extLst>
          <a:ext uri="{909E8E84-426E-40DD-AFC4-6F175D3DCCD1}">
            <a14:hiddenFill xmlns:a14="http://schemas.microsoft.com/office/drawing/2010/main">
              <a:noFill/>
            </a14:hiddenFill>
          </a:ext>
        </a:extLst>
      </c:spPr>
      <c:txPr>
        <a:bodyPr/>
        <a:lstStyle/>
        <a:p>
          <a:pPr>
            <a:defRPr sz="1000" b="0" i="0" u="none" strike="noStrike" baseline="0">
              <a:solidFill>
                <a:srgbClr val="333333"/>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100" b="0" i="0" u="none" strike="noStrike" baseline="0">
          <a:solidFill>
            <a:srgbClr val="333333"/>
          </a:solidFill>
          <a:latin typeface="Arial"/>
          <a:ea typeface="Arial"/>
          <a:cs typeface="Arial"/>
        </a:defRPr>
      </a:pPr>
      <a:endParaRPr lang="en-US"/>
    </a:p>
  </c:txPr>
  <c:printSettings>
    <c:headerFooter/>
    <c:pageMargins b="0.75" l="0.7" r="0.7" t="0.75" header="0.3" footer="0.3"/>
    <c:pageSetup orientation="portrait"/>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charts/chart1.xml" Type="http://schemas.openxmlformats.org/officeDocument/2006/relationships/chart"/>
<Relationship Id="rId2" Target="../charts/chart2.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170</xdr:row>
      <xdr:rowOff>0</xdr:rowOff>
    </xdr:from>
    <xdr:to>
      <xdr:col>7</xdr:col>
      <xdr:colOff>390525</xdr:colOff>
      <xdr:row>193</xdr:row>
      <xdr:rowOff>104775</xdr:rowOff>
    </xdr:to>
    <xdr:pic>
      <xdr:nvPicPr>
        <xdr:cNvPr id="1643521" name="Picture 1" descr="C:\Users\brahoffm\AppData\Local\Temp\MercuryPriceRatingHistoryChart\CRTO.O_2018_02_20_19_05_27.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1556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228600</xdr:colOff>
      <xdr:row>13</xdr:row>
      <xdr:rowOff>66675</xdr:rowOff>
    </xdr:from>
    <xdr:to>
      <xdr:col>27</xdr:col>
      <xdr:colOff>409575</xdr:colOff>
      <xdr:row>44</xdr:row>
      <xdr:rowOff>66675</xdr:rowOff>
    </xdr:to>
    <xdr:graphicFrame macro="">
      <xdr:nvGraphicFramePr>
        <xdr:cNvPr id="423436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0</xdr:colOff>
      <xdr:row>47</xdr:row>
      <xdr:rowOff>0</xdr:rowOff>
    </xdr:from>
    <xdr:to>
      <xdr:col>27</xdr:col>
      <xdr:colOff>180975</xdr:colOff>
      <xdr:row>73</xdr:row>
      <xdr:rowOff>0</xdr:rowOff>
    </xdr:to>
    <xdr:graphicFrame macro="">
      <xdr:nvGraphicFramePr>
        <xdr:cNvPr id="4234365" name="asdfasfasfasdf"/>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2.xml" Type="http://schemas.openxmlformats.org/officeDocument/2006/relationships/drawing"/>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384"/>
  <sheetViews>
    <sheetView showGridLines="0" tabSelected="1" workbookViewId="0">
      <selection activeCell="Z1" sqref="Z1"/>
    </sheetView>
  </sheetViews>
  <sheetFormatPr defaultRowHeight="12.75"/>
  <cols>
    <col min="1" max="1" width="25.7109375" style="2473" customWidth="1"/>
    <col min="2" max="5" width="9.140625" style="2473"/>
    <col min="6" max="6" width="18.7109375" style="2473" customWidth="1"/>
    <col min="7" max="256" width="9.140625" style="2473"/>
    <col min="257" max="257" width="100.7109375" style="2473" customWidth="1"/>
    <col min="258" max="512" width="9.140625" style="2473"/>
    <col min="513" max="513" width="100.7109375" style="2473" customWidth="1"/>
    <col min="514" max="768" width="9.140625" style="2473"/>
    <col min="769" max="769" width="100.7109375" style="2473" customWidth="1"/>
    <col min="770" max="1024" width="9.140625" style="2473"/>
    <col min="1025" max="1025" width="100.7109375" style="2473" customWidth="1"/>
    <col min="1026" max="1280" width="9.140625" style="2473"/>
    <col min="1281" max="1281" width="100.7109375" style="2473" customWidth="1"/>
    <col min="1282" max="1536" width="9.140625" style="2473"/>
    <col min="1537" max="1537" width="100.7109375" style="2473" customWidth="1"/>
    <col min="1538" max="1792" width="9.140625" style="2473"/>
    <col min="1793" max="1793" width="100.7109375" style="2473" customWidth="1"/>
    <col min="1794" max="2048" width="9.140625" style="2473"/>
    <col min="2049" max="2049" width="100.7109375" style="2473" customWidth="1"/>
    <col min="2050" max="2304" width="9.140625" style="2473"/>
    <col min="2305" max="2305" width="100.7109375" style="2473" customWidth="1"/>
    <col min="2306" max="2560" width="9.140625" style="2473"/>
    <col min="2561" max="2561" width="100.7109375" style="2473" customWidth="1"/>
    <col min="2562" max="2816" width="9.140625" style="2473"/>
    <col min="2817" max="2817" width="100.7109375" style="2473" customWidth="1"/>
    <col min="2818" max="3072" width="9.140625" style="2473"/>
    <col min="3073" max="3073" width="100.7109375" style="2473" customWidth="1"/>
    <col min="3074" max="3328" width="9.140625" style="2473"/>
    <col min="3329" max="3329" width="100.7109375" style="2473" customWidth="1"/>
    <col min="3330" max="3584" width="9.140625" style="2473"/>
    <col min="3585" max="3585" width="100.7109375" style="2473" customWidth="1"/>
    <col min="3586" max="3840" width="9.140625" style="2473"/>
    <col min="3841" max="3841" width="100.7109375" style="2473" customWidth="1"/>
    <col min="3842" max="4096" width="9.140625" style="2473"/>
    <col min="4097" max="4097" width="100.7109375" style="2473" customWidth="1"/>
    <col min="4098" max="4352" width="9.140625" style="2473"/>
    <col min="4353" max="4353" width="100.7109375" style="2473" customWidth="1"/>
    <col min="4354" max="4608" width="9.140625" style="2473"/>
    <col min="4609" max="4609" width="100.7109375" style="2473" customWidth="1"/>
    <col min="4610" max="4864" width="9.140625" style="2473"/>
    <col min="4865" max="4865" width="100.7109375" style="2473" customWidth="1"/>
    <col min="4866" max="5120" width="9.140625" style="2473"/>
    <col min="5121" max="5121" width="100.7109375" style="2473" customWidth="1"/>
    <col min="5122" max="5376" width="9.140625" style="2473"/>
    <col min="5377" max="5377" width="100.7109375" style="2473" customWidth="1"/>
    <col min="5378" max="5632" width="9.140625" style="2473"/>
    <col min="5633" max="5633" width="100.7109375" style="2473" customWidth="1"/>
    <col min="5634" max="5888" width="9.140625" style="2473"/>
    <col min="5889" max="5889" width="100.7109375" style="2473" customWidth="1"/>
    <col min="5890" max="6144" width="9.140625" style="2473"/>
    <col min="6145" max="6145" width="100.7109375" style="2473" customWidth="1"/>
    <col min="6146" max="6400" width="9.140625" style="2473"/>
    <col min="6401" max="6401" width="100.7109375" style="2473" customWidth="1"/>
    <col min="6402" max="6656" width="9.140625" style="2473"/>
    <col min="6657" max="6657" width="100.7109375" style="2473" customWidth="1"/>
    <col min="6658" max="6912" width="9.140625" style="2473"/>
    <col min="6913" max="6913" width="100.7109375" style="2473" customWidth="1"/>
    <col min="6914" max="7168" width="9.140625" style="2473"/>
    <col min="7169" max="7169" width="100.7109375" style="2473" customWidth="1"/>
    <col min="7170" max="7424" width="9.140625" style="2473"/>
    <col min="7425" max="7425" width="100.7109375" style="2473" customWidth="1"/>
    <col min="7426" max="7680" width="9.140625" style="2473"/>
    <col min="7681" max="7681" width="100.7109375" style="2473" customWidth="1"/>
    <col min="7682" max="7936" width="9.140625" style="2473"/>
    <col min="7937" max="7937" width="100.7109375" style="2473" customWidth="1"/>
    <col min="7938" max="8192" width="9.140625" style="2473"/>
    <col min="8193" max="8193" width="100.7109375" style="2473" customWidth="1"/>
    <col min="8194" max="8448" width="9.140625" style="2473"/>
    <col min="8449" max="8449" width="100.7109375" style="2473" customWidth="1"/>
    <col min="8450" max="8704" width="9.140625" style="2473"/>
    <col min="8705" max="8705" width="100.7109375" style="2473" customWidth="1"/>
    <col min="8706" max="8960" width="9.140625" style="2473"/>
    <col min="8961" max="8961" width="100.7109375" style="2473" customWidth="1"/>
    <col min="8962" max="9216" width="9.140625" style="2473"/>
    <col min="9217" max="9217" width="100.7109375" style="2473" customWidth="1"/>
    <col min="9218" max="9472" width="9.140625" style="2473"/>
    <col min="9473" max="9473" width="100.7109375" style="2473" customWidth="1"/>
    <col min="9474" max="9728" width="9.140625" style="2473"/>
    <col min="9729" max="9729" width="100.7109375" style="2473" customWidth="1"/>
    <col min="9730" max="9984" width="9.140625" style="2473"/>
    <col min="9985" max="9985" width="100.7109375" style="2473" customWidth="1"/>
    <col min="9986" max="10240" width="9.140625" style="2473"/>
    <col min="10241" max="10241" width="100.7109375" style="2473" customWidth="1"/>
    <col min="10242" max="10496" width="9.140625" style="2473"/>
    <col min="10497" max="10497" width="100.7109375" style="2473" customWidth="1"/>
    <col min="10498" max="10752" width="9.140625" style="2473"/>
    <col min="10753" max="10753" width="100.7109375" style="2473" customWidth="1"/>
    <col min="10754" max="11008" width="9.140625" style="2473"/>
    <col min="11009" max="11009" width="100.7109375" style="2473" customWidth="1"/>
    <col min="11010" max="11264" width="9.140625" style="2473"/>
    <col min="11265" max="11265" width="100.7109375" style="2473" customWidth="1"/>
    <col min="11266" max="11520" width="9.140625" style="2473"/>
    <col min="11521" max="11521" width="100.7109375" style="2473" customWidth="1"/>
    <col min="11522" max="11776" width="9.140625" style="2473"/>
    <col min="11777" max="11777" width="100.7109375" style="2473" customWidth="1"/>
    <col min="11778" max="12032" width="9.140625" style="2473"/>
    <col min="12033" max="12033" width="100.7109375" style="2473" customWidth="1"/>
    <col min="12034" max="12288" width="9.140625" style="2473"/>
    <col min="12289" max="12289" width="100.7109375" style="2473" customWidth="1"/>
    <col min="12290" max="12544" width="9.140625" style="2473"/>
    <col min="12545" max="12545" width="100.7109375" style="2473" customWidth="1"/>
    <col min="12546" max="12800" width="9.140625" style="2473"/>
    <col min="12801" max="12801" width="100.7109375" style="2473" customWidth="1"/>
    <col min="12802" max="13056" width="9.140625" style="2473"/>
    <col min="13057" max="13057" width="100.7109375" style="2473" customWidth="1"/>
    <col min="13058" max="13312" width="9.140625" style="2473"/>
    <col min="13313" max="13313" width="100.7109375" style="2473" customWidth="1"/>
    <col min="13314" max="13568" width="9.140625" style="2473"/>
    <col min="13569" max="13569" width="100.7109375" style="2473" customWidth="1"/>
    <col min="13570" max="13824" width="9.140625" style="2473"/>
    <col min="13825" max="13825" width="100.7109375" style="2473" customWidth="1"/>
    <col min="13826" max="14080" width="9.140625" style="2473"/>
    <col min="14081" max="14081" width="100.7109375" style="2473" customWidth="1"/>
    <col min="14082" max="14336" width="9.140625" style="2473"/>
    <col min="14337" max="14337" width="100.7109375" style="2473" customWidth="1"/>
    <col min="14338" max="14592" width="9.140625" style="2473"/>
    <col min="14593" max="14593" width="100.7109375" style="2473" customWidth="1"/>
    <col min="14594" max="14848" width="9.140625" style="2473"/>
    <col min="14849" max="14849" width="100.7109375" style="2473" customWidth="1"/>
    <col min="14850" max="15104" width="9.140625" style="2473"/>
    <col min="15105" max="15105" width="100.7109375" style="2473" customWidth="1"/>
    <col min="15106" max="15360" width="9.140625" style="2473"/>
    <col min="15361" max="15361" width="100.7109375" style="2473" customWidth="1"/>
    <col min="15362" max="15616" width="9.140625" style="2473"/>
    <col min="15617" max="15617" width="100.7109375" style="2473" customWidth="1"/>
    <col min="15618" max="15872" width="9.140625" style="2473"/>
    <col min="15873" max="15873" width="100.7109375" style="2473" customWidth="1"/>
    <col min="15874" max="16128" width="9.140625" style="2473"/>
    <col min="16129" max="16129" width="100.7109375" style="2473" customWidth="1"/>
    <col min="16130" max="16384" width="9.140625" style="2473"/>
  </cols>
  <sheetData>
    <row r="1" spans="1:8" ht="30" customHeight="1">
      <c r="A1" s="2471"/>
      <c r="B1" s="2472"/>
      <c r="C1" s="2472"/>
      <c r="D1" s="2472"/>
      <c r="E1" s="2472"/>
      <c r="F1" s="2472"/>
      <c r="G1" s="2472"/>
      <c r="H1" s="2472"/>
    </row>
    <row r="2" spans="1:8" ht="14.25">
      <c r="A2" s="2474" t="s">
        <v>788</v>
      </c>
      <c r="B2" s="2472"/>
      <c r="C2" s="2472"/>
      <c r="D2" s="2472"/>
      <c r="E2" s="2472"/>
      <c r="F2" s="2472"/>
      <c r="G2" s="2472"/>
      <c r="H2" s="2472"/>
    </row>
    <row r="3" spans="1:8" ht="14.25">
      <c r="A3" s="2474" t="s">
        <v>789</v>
      </c>
      <c r="B3" s="2472"/>
      <c r="C3" s="2472"/>
      <c r="D3" s="2472"/>
      <c r="E3" s="2472"/>
      <c r="F3" s="2472"/>
      <c r="G3" s="2472"/>
      <c r="H3" s="2472"/>
    </row>
    <row r="4" spans="1:8" ht="14.25">
      <c r="A4" s="2474" t="s">
        <v>412</v>
      </c>
      <c r="B4" s="2472"/>
      <c r="C4" s="2472"/>
      <c r="D4" s="2472"/>
      <c r="E4" s="2472"/>
      <c r="F4" s="2472"/>
      <c r="G4" s="2472"/>
      <c r="H4" s="2472"/>
    </row>
    <row r="5" spans="1:8" ht="14.25">
      <c r="A5" s="2474" t="s">
        <v>790</v>
      </c>
      <c r="B5" s="2472"/>
      <c r="C5" s="2472"/>
      <c r="D5" s="2472"/>
      <c r="E5" s="2472"/>
      <c r="F5" s="2472"/>
      <c r="G5" s="2472"/>
      <c r="H5" s="2472"/>
    </row>
    <row r="6" spans="1:8" ht="14.25">
      <c r="A6" s="2474"/>
      <c r="B6" s="2472"/>
      <c r="C6" s="2472"/>
      <c r="D6" s="2472"/>
      <c r="E6" s="2472"/>
      <c r="F6" s="2472"/>
      <c r="G6" s="2472"/>
      <c r="H6" s="2472"/>
    </row>
    <row r="7" spans="1:8">
      <c r="A7" s="2471" t="s">
        <v>791</v>
      </c>
      <c r="B7" s="2472"/>
      <c r="C7" s="2472"/>
      <c r="D7" s="2472"/>
      <c r="E7" s="2472"/>
      <c r="F7" s="2472"/>
      <c r="G7" s="2472"/>
      <c r="H7" s="2472"/>
    </row>
    <row r="8" spans="1:8">
      <c r="A8" s="2471" t="s">
        <v>792</v>
      </c>
      <c r="B8" s="2472"/>
      <c r="C8" s="2472"/>
      <c r="D8" s="2472"/>
      <c r="E8" s="2472"/>
      <c r="F8" s="2472"/>
      <c r="G8" s="2472"/>
      <c r="H8" s="2472"/>
    </row>
    <row r="9" spans="1:8">
      <c r="A9" s="2471"/>
      <c r="B9" s="2472"/>
      <c r="C9" s="2472"/>
      <c r="D9" s="2472"/>
      <c r="E9" s="2472"/>
      <c r="F9" s="2472"/>
      <c r="G9" s="2472"/>
      <c r="H9" s="2472"/>
    </row>
    <row r="10" spans="1:8">
      <c r="A10" s="2475" t="s">
        <v>793</v>
      </c>
      <c r="B10" s="2472"/>
      <c r="C10" s="2472"/>
      <c r="D10" s="2472"/>
      <c r="E10" s="2472"/>
      <c r="F10" s="2472"/>
      <c r="G10" s="2472"/>
      <c r="H10" s="2472"/>
    </row>
    <row r="11" spans="1:8">
      <c r="A11" s="2475" t="s">
        <v>794</v>
      </c>
      <c r="B11" s="2472"/>
      <c r="C11" s="2472"/>
      <c r="D11" s="2472"/>
      <c r="E11" s="2472"/>
      <c r="F11" s="2472"/>
      <c r="G11" s="2472"/>
      <c r="H11" s="2472"/>
    </row>
    <row r="12" spans="1:8">
      <c r="A12" s="2475" t="s">
        <v>795</v>
      </c>
      <c r="B12" s="2472"/>
      <c r="C12" s="2472"/>
      <c r="D12" s="2472"/>
      <c r="E12" s="2472"/>
      <c r="F12" s="2472"/>
      <c r="G12" s="2472"/>
      <c r="H12" s="2472"/>
    </row>
    <row r="13" spans="1:8">
      <c r="A13" s="2475" t="s">
        <v>796</v>
      </c>
      <c r="B13" s="2472"/>
      <c r="C13" s="2472"/>
      <c r="D13" s="2472"/>
      <c r="E13" s="2472"/>
      <c r="F13" s="2472"/>
      <c r="G13" s="2472"/>
      <c r="H13" s="2472"/>
    </row>
    <row r="14" spans="1:8">
      <c r="A14" s="2475" t="s">
        <v>797</v>
      </c>
      <c r="B14" s="2472"/>
      <c r="C14" s="2472"/>
      <c r="D14" s="2472"/>
      <c r="E14" s="2472"/>
      <c r="F14" s="2472"/>
      <c r="G14" s="2472"/>
      <c r="H14" s="2472"/>
    </row>
    <row r="15" spans="1:8">
      <c r="A15" s="2475" t="s">
        <v>798</v>
      </c>
      <c r="B15" s="2472"/>
      <c r="C15" s="2472"/>
      <c r="D15" s="2472"/>
      <c r="E15" s="2472"/>
      <c r="F15" s="2472"/>
      <c r="G15" s="2472"/>
      <c r="H15" s="2472"/>
    </row>
    <row r="16" spans="1:8">
      <c r="A16" s="2475"/>
      <c r="B16" s="2472"/>
      <c r="C16" s="2472"/>
      <c r="D16" s="2472"/>
      <c r="E16" s="2472"/>
      <c r="F16" s="2472"/>
      <c r="G16" s="2472"/>
      <c r="H16" s="2472"/>
    </row>
    <row r="17" spans="1:8">
      <c r="A17" s="2475" t="s">
        <v>785</v>
      </c>
      <c r="B17" s="2472"/>
      <c r="C17" s="2472"/>
      <c r="D17" s="2472"/>
      <c r="E17" s="2472"/>
      <c r="F17" s="2472"/>
      <c r="G17" s="2472"/>
      <c r="H17" s="2472"/>
    </row>
    <row r="18" spans="1:8">
      <c r="A18" s="2475"/>
      <c r="B18" s="2472"/>
      <c r="C18" s="2472"/>
      <c r="D18" s="2472"/>
      <c r="E18" s="2472"/>
      <c r="F18" s="2472"/>
      <c r="G18" s="2472"/>
      <c r="H18" s="2472"/>
    </row>
    <row r="19" spans="1:8">
      <c r="A19" s="2475" t="s">
        <v>786</v>
      </c>
      <c r="B19" s="2472"/>
      <c r="C19" s="2472"/>
      <c r="D19" s="2472"/>
      <c r="E19" s="2472"/>
      <c r="F19" s="2472"/>
      <c r="G19" s="2472"/>
      <c r="H19" s="2472"/>
    </row>
    <row r="20" spans="1:8">
      <c r="A20" s="2471"/>
      <c r="B20" s="2472"/>
      <c r="C20" s="2472"/>
      <c r="D20" s="2472"/>
      <c r="E20" s="2472"/>
      <c r="F20" s="2472"/>
      <c r="G20" s="2472"/>
      <c r="H20" s="2472"/>
    </row>
    <row r="21" spans="1:8">
      <c r="A21" s="2476" t="s">
        <v>787</v>
      </c>
      <c r="B21" s="2472"/>
      <c r="C21" s="2472"/>
      <c r="D21" s="2472"/>
      <c r="E21" s="2472"/>
      <c r="F21" s="2472"/>
      <c r="G21" s="2472"/>
      <c r="H21" s="2472"/>
    </row>
    <row r="22" spans="1:8">
      <c r="A22" s="2477"/>
      <c r="B22" s="2477"/>
      <c r="C22" s="2477"/>
      <c r="D22" s="2477"/>
      <c r="E22" s="2477"/>
      <c r="F22" s="2477"/>
      <c r="G22" s="2477"/>
      <c r="H22" s="2477"/>
    </row>
    <row r="23" spans="1:8">
      <c r="A23" s="2478" t="s">
        <v>1072</v>
      </c>
      <c r="B23" s="2477"/>
      <c r="C23" s="2477"/>
      <c r="D23" s="2477"/>
      <c r="E23" s="2477"/>
      <c r="F23" s="2477"/>
      <c r="G23" s="2477"/>
      <c r="H23" s="2477"/>
    </row>
    <row r="24" spans="1:8">
      <c r="A24" s="2478" t="s">
        <v>1073</v>
      </c>
      <c r="B24" s="2477"/>
      <c r="C24" s="2477"/>
      <c r="D24" s="2477"/>
      <c r="E24" s="2477"/>
      <c r="F24" s="2477"/>
      <c r="G24" s="2477"/>
      <c r="H24" s="2477"/>
    </row>
    <row r="25" spans="1:8">
      <c r="A25" s="2478" t="s">
        <v>1074</v>
      </c>
      <c r="B25" s="2477"/>
      <c r="C25" s="2477"/>
      <c r="D25" s="2477"/>
      <c r="E25" s="2477"/>
      <c r="F25" s="2477"/>
      <c r="G25" s="2477"/>
      <c r="H25" s="2477"/>
    </row>
    <row r="26" spans="1:8">
      <c r="A26" s="2478" t="s">
        <v>1075</v>
      </c>
      <c r="B26" s="2477"/>
      <c r="C26" s="2477"/>
      <c r="D26" s="2477"/>
      <c r="E26" s="2477"/>
      <c r="F26" s="2477"/>
      <c r="G26" s="2477"/>
      <c r="H26" s="2477"/>
    </row>
    <row r="27" spans="1:8">
      <c r="A27" s="2477"/>
      <c r="B27" s="2477"/>
      <c r="C27" s="2477"/>
      <c r="D27" s="2477"/>
      <c r="E27" s="2477"/>
      <c r="F27" s="2477"/>
      <c r="G27" s="2477"/>
      <c r="H27" s="2477"/>
    </row>
    <row r="28" spans="1:8">
      <c r="A28" s="2477"/>
      <c r="B28" s="2477"/>
      <c r="C28" s="2477"/>
      <c r="D28" s="2477"/>
      <c r="E28" s="2477"/>
      <c r="F28" s="2477"/>
      <c r="G28" s="2477"/>
      <c r="H28" s="2477"/>
    </row>
    <row r="29" spans="1:8">
      <c r="A29" s="2478" t="s">
        <v>1067</v>
      </c>
      <c r="B29" s="2477"/>
      <c r="C29" s="2477"/>
      <c r="D29" s="2477"/>
      <c r="E29" s="2477"/>
      <c r="F29" s="2477"/>
      <c r="G29" s="2477"/>
      <c r="H29" s="2477"/>
    </row>
    <row r="30" spans="1:8">
      <c r="A30" s="2478" t="s">
        <v>1068</v>
      </c>
      <c r="B30" s="2477"/>
      <c r="C30" s="2477"/>
      <c r="D30" s="2477"/>
      <c r="E30" s="2477"/>
      <c r="F30" s="2477"/>
      <c r="G30" s="2477"/>
      <c r="H30" s="2477"/>
    </row>
    <row r="31" spans="1:8">
      <c r="A31" s="2478" t="s">
        <v>1069</v>
      </c>
      <c r="B31" s="2477"/>
      <c r="C31" s="2477"/>
      <c r="D31" s="2477"/>
      <c r="E31" s="2477"/>
      <c r="F31" s="2477"/>
      <c r="G31" s="2477"/>
      <c r="H31" s="2477"/>
    </row>
    <row r="32" spans="1:8">
      <c r="A32" s="2478" t="s">
        <v>1070</v>
      </c>
      <c r="B32" s="2477"/>
      <c r="C32" s="2477"/>
      <c r="D32" s="2477"/>
      <c r="E32" s="2477"/>
      <c r="F32" s="2477"/>
      <c r="G32" s="2477"/>
      <c r="H32" s="2477"/>
    </row>
    <row r="33" spans="1:8">
      <c r="A33" s="2478" t="s">
        <v>1071</v>
      </c>
      <c r="B33" s="2477"/>
      <c r="C33" s="2477"/>
      <c r="D33" s="2477"/>
      <c r="E33" s="2477"/>
      <c r="F33" s="2477"/>
      <c r="G33" s="2477"/>
      <c r="H33" s="2477"/>
    </row>
    <row r="34" spans="1:8">
      <c r="A34" s="2477"/>
      <c r="B34" s="2477"/>
      <c r="C34" s="2477"/>
      <c r="D34" s="2477"/>
      <c r="E34" s="2477"/>
      <c r="F34" s="2477"/>
      <c r="G34" s="2477"/>
      <c r="H34" s="2477"/>
    </row>
    <row r="35" spans="1:8">
      <c r="A35" s="2478" t="s">
        <v>1063</v>
      </c>
      <c r="B35" s="2477"/>
      <c r="C35" s="2477"/>
      <c r="D35" s="2477"/>
      <c r="E35" s="2477"/>
      <c r="F35" s="2477"/>
      <c r="G35" s="2477"/>
      <c r="H35" s="2477"/>
    </row>
    <row r="36" spans="1:8">
      <c r="A36" s="2478" t="s">
        <v>1064</v>
      </c>
      <c r="B36" s="2477"/>
      <c r="C36" s="2477"/>
      <c r="D36" s="2477"/>
      <c r="E36" s="2477"/>
      <c r="F36" s="2477"/>
      <c r="G36" s="2477"/>
      <c r="H36" s="2477"/>
    </row>
    <row r="37" spans="1:8">
      <c r="A37" s="2478" t="s">
        <v>1065</v>
      </c>
      <c r="B37" s="2477"/>
      <c r="C37" s="2477"/>
      <c r="D37" s="2477"/>
      <c r="E37" s="2477"/>
      <c r="F37" s="2477"/>
      <c r="G37" s="2477"/>
      <c r="H37" s="2477"/>
    </row>
    <row r="38" spans="1:8">
      <c r="A38" s="2478" t="s">
        <v>1066</v>
      </c>
      <c r="B38" s="2477"/>
      <c r="C38" s="2477"/>
      <c r="D38" s="2477"/>
      <c r="E38" s="2477"/>
      <c r="F38" s="2477"/>
      <c r="G38" s="2477"/>
      <c r="H38" s="2477"/>
    </row>
    <row r="39" spans="1:8">
      <c r="A39" s="2477"/>
      <c r="B39" s="2477"/>
      <c r="C39" s="2477"/>
      <c r="D39" s="2477"/>
      <c r="E39" s="2477"/>
      <c r="F39" s="2477"/>
      <c r="G39" s="2477"/>
      <c r="H39" s="2477"/>
    </row>
    <row r="40" spans="1:8">
      <c r="A40" s="2478" t="s">
        <v>1057</v>
      </c>
      <c r="B40" s="2477"/>
      <c r="C40" s="2477"/>
      <c r="D40" s="2477"/>
      <c r="E40" s="2477"/>
      <c r="F40" s="2477"/>
      <c r="G40" s="2477"/>
      <c r="H40" s="2477"/>
    </row>
    <row r="41" spans="1:8">
      <c r="A41" s="2478" t="s">
        <v>1058</v>
      </c>
      <c r="B41" s="2477"/>
      <c r="C41" s="2477"/>
      <c r="D41" s="2477"/>
      <c r="E41" s="2477"/>
      <c r="F41" s="2477"/>
      <c r="G41" s="2477"/>
      <c r="H41" s="2477"/>
    </row>
    <row r="42" spans="1:8">
      <c r="A42" s="2478" t="s">
        <v>1059</v>
      </c>
      <c r="B42" s="2477"/>
      <c r="C42" s="2477"/>
      <c r="D42" s="2477"/>
      <c r="E42" s="2477"/>
      <c r="F42" s="2477"/>
      <c r="G42" s="2477"/>
      <c r="H42" s="2477"/>
    </row>
    <row r="43" spans="1:8">
      <c r="A43" s="2478" t="s">
        <v>1060</v>
      </c>
      <c r="B43" s="2477"/>
      <c r="C43" s="2477"/>
      <c r="D43" s="2477"/>
      <c r="E43" s="2477"/>
      <c r="F43" s="2477"/>
      <c r="G43" s="2477"/>
      <c r="H43" s="2477"/>
    </row>
    <row r="44" spans="1:8">
      <c r="A44" s="2478" t="s">
        <v>1061</v>
      </c>
      <c r="B44" s="2477"/>
      <c r="C44" s="2477"/>
      <c r="D44" s="2477"/>
      <c r="E44" s="2477"/>
      <c r="F44" s="2477"/>
      <c r="G44" s="2477"/>
      <c r="H44" s="2477"/>
    </row>
    <row r="45" spans="1:8">
      <c r="A45" s="2478" t="s">
        <v>1062</v>
      </c>
      <c r="B45" s="2477"/>
      <c r="C45" s="2477"/>
      <c r="D45" s="2477"/>
      <c r="E45" s="2477"/>
      <c r="F45" s="2477"/>
      <c r="G45" s="2477"/>
      <c r="H45" s="2477"/>
    </row>
    <row r="46" spans="1:8">
      <c r="A46" s="2477"/>
      <c r="B46" s="2477"/>
      <c r="C46" s="2477"/>
      <c r="D46" s="2477"/>
      <c r="E46" s="2477"/>
      <c r="F46" s="2477"/>
      <c r="G46" s="2477"/>
      <c r="H46" s="2477"/>
    </row>
    <row r="47" spans="1:8" ht="15.75">
      <c r="A47" s="2479" t="s">
        <v>799</v>
      </c>
      <c r="B47" s="2477"/>
      <c r="C47" s="2477"/>
      <c r="D47" s="2477"/>
      <c r="E47" s="2477"/>
      <c r="F47" s="2477"/>
      <c r="G47" s="2477"/>
      <c r="H47" s="2477"/>
    </row>
    <row r="48" spans="1:8">
      <c r="A48" s="2477"/>
      <c r="B48" s="2477"/>
      <c r="C48" s="2477"/>
      <c r="D48" s="2477"/>
      <c r="E48" s="2477"/>
      <c r="F48" s="2477"/>
      <c r="G48" s="2477"/>
      <c r="H48" s="2477"/>
    </row>
    <row r="49" spans="1:8">
      <c r="A49" s="2478" t="s">
        <v>1053</v>
      </c>
      <c r="B49" s="2477"/>
      <c r="C49" s="2477"/>
      <c r="D49" s="2477"/>
      <c r="E49" s="2477"/>
      <c r="F49" s="2477"/>
      <c r="G49" s="2477"/>
      <c r="H49" s="2477"/>
    </row>
    <row r="50" spans="1:8">
      <c r="A50" s="2478" t="s">
        <v>1054</v>
      </c>
      <c r="B50" s="2477"/>
      <c r="C50" s="2477"/>
      <c r="D50" s="2477"/>
      <c r="E50" s="2477"/>
      <c r="F50" s="2477"/>
      <c r="G50" s="2477"/>
      <c r="H50" s="2477"/>
    </row>
    <row r="51" spans="1:8">
      <c r="A51" s="2478" t="s">
        <v>1055</v>
      </c>
      <c r="B51" s="2477"/>
      <c r="C51" s="2477"/>
      <c r="D51" s="2477"/>
      <c r="E51" s="2477"/>
      <c r="F51" s="2477"/>
      <c r="G51" s="2477"/>
      <c r="H51" s="2477"/>
    </row>
    <row r="52" spans="1:8">
      <c r="A52" s="2478" t="s">
        <v>1056</v>
      </c>
      <c r="B52" s="2477"/>
      <c r="C52" s="2477"/>
      <c r="D52" s="2477"/>
      <c r="E52" s="2477"/>
      <c r="F52" s="2477"/>
      <c r="G52" s="2477"/>
      <c r="H52" s="2477"/>
    </row>
    <row r="53" spans="1:8">
      <c r="A53" s="2477"/>
      <c r="B53" s="2477"/>
      <c r="C53" s="2477"/>
      <c r="D53" s="2477"/>
      <c r="E53" s="2477"/>
      <c r="F53" s="2477"/>
      <c r="G53" s="2477"/>
      <c r="H53" s="2477"/>
    </row>
    <row r="54" spans="1:8">
      <c r="A54" s="2478" t="s">
        <v>800</v>
      </c>
      <c r="B54" s="2477"/>
      <c r="C54" s="2477"/>
      <c r="D54" s="2477"/>
      <c r="E54" s="2477"/>
      <c r="F54" s="2477"/>
      <c r="G54" s="2477"/>
      <c r="H54" s="2477"/>
    </row>
    <row r="55" spans="1:8">
      <c r="A55" s="2477"/>
      <c r="B55" s="2477"/>
      <c r="C55" s="2477"/>
      <c r="D55" s="2477"/>
      <c r="E55" s="2477"/>
      <c r="F55" s="2477"/>
      <c r="G55" s="2477"/>
      <c r="H55" s="2477"/>
    </row>
    <row r="56" spans="1:8" ht="15.75">
      <c r="A56" s="2479" t="s">
        <v>801</v>
      </c>
      <c r="B56" s="2477"/>
      <c r="C56" s="2477"/>
      <c r="D56" s="2477"/>
      <c r="E56" s="2477"/>
      <c r="F56" s="2477"/>
      <c r="G56" s="2477"/>
      <c r="H56" s="2477"/>
    </row>
    <row r="57" spans="1:8">
      <c r="A57" s="2477"/>
      <c r="B57" s="2477"/>
      <c r="C57" s="2477"/>
      <c r="D57" s="2477"/>
      <c r="E57" s="2477"/>
      <c r="F57" s="2477"/>
      <c r="G57" s="2477"/>
      <c r="H57" s="2477"/>
    </row>
    <row r="58" spans="1:8">
      <c r="A58" s="2478" t="s">
        <v>1051</v>
      </c>
      <c r="B58" s="2477"/>
      <c r="C58" s="2477"/>
      <c r="D58" s="2477"/>
      <c r="E58" s="2477"/>
      <c r="F58" s="2477"/>
      <c r="G58" s="2477"/>
      <c r="H58" s="2477"/>
    </row>
    <row r="59" spans="1:8">
      <c r="A59" s="2478" t="s">
        <v>1052</v>
      </c>
      <c r="B59" s="2477"/>
      <c r="C59" s="2477"/>
      <c r="D59" s="2477"/>
      <c r="E59" s="2477"/>
      <c r="F59" s="2477"/>
      <c r="G59" s="2477"/>
      <c r="H59" s="2477"/>
    </row>
    <row r="60" spans="1:8">
      <c r="A60" s="2477"/>
      <c r="B60" s="2477"/>
      <c r="C60" s="2477"/>
      <c r="D60" s="2477"/>
      <c r="E60" s="2477"/>
      <c r="F60" s="2477"/>
      <c r="G60" s="2477"/>
      <c r="H60" s="2477"/>
    </row>
    <row r="61" spans="1:8" ht="15.75">
      <c r="A61" s="2479" t="s">
        <v>802</v>
      </c>
      <c r="B61" s="2477"/>
      <c r="C61" s="2477"/>
      <c r="D61" s="2477"/>
      <c r="E61" s="2477"/>
      <c r="F61" s="2477"/>
      <c r="G61" s="2477"/>
      <c r="H61" s="2477"/>
    </row>
    <row r="62" spans="1:8">
      <c r="A62" s="2477"/>
      <c r="B62" s="2477"/>
      <c r="C62" s="2477"/>
      <c r="D62" s="2477"/>
      <c r="E62" s="2477"/>
      <c r="F62" s="2477"/>
      <c r="G62" s="2477"/>
      <c r="H62" s="2477"/>
    </row>
    <row r="63" spans="1:8">
      <c r="A63" s="2478" t="s">
        <v>1049</v>
      </c>
      <c r="B63" s="2477"/>
      <c r="C63" s="2477"/>
      <c r="D63" s="2477"/>
      <c r="E63" s="2477"/>
      <c r="F63" s="2477"/>
      <c r="G63" s="2477"/>
      <c r="H63" s="2477"/>
    </row>
    <row r="64" spans="1:8">
      <c r="A64" s="2478" t="s">
        <v>1050</v>
      </c>
      <c r="B64" s="2477"/>
      <c r="C64" s="2477"/>
      <c r="D64" s="2477"/>
      <c r="E64" s="2477"/>
      <c r="F64" s="2477"/>
      <c r="G64" s="2477"/>
      <c r="H64" s="2477"/>
    </row>
    <row r="65" spans="1:8">
      <c r="A65" s="2477"/>
      <c r="B65" s="2477"/>
      <c r="C65" s="2477"/>
      <c r="D65" s="2477"/>
      <c r="E65" s="2477"/>
      <c r="F65" s="2477"/>
      <c r="G65" s="2477"/>
      <c r="H65" s="2477"/>
    </row>
    <row r="66" spans="1:8">
      <c r="A66" s="2478" t="s">
        <v>1047</v>
      </c>
      <c r="B66" s="2477"/>
      <c r="C66" s="2477"/>
      <c r="D66" s="2477"/>
      <c r="E66" s="2477"/>
      <c r="F66" s="2477"/>
      <c r="G66" s="2477"/>
      <c r="H66" s="2477"/>
    </row>
    <row r="67" spans="1:8">
      <c r="A67" s="2478" t="s">
        <v>1048</v>
      </c>
      <c r="B67" s="2477"/>
      <c r="C67" s="2477"/>
      <c r="D67" s="2477"/>
      <c r="E67" s="2477"/>
      <c r="F67" s="2477"/>
      <c r="G67" s="2477"/>
      <c r="H67" s="2477"/>
    </row>
    <row r="68" spans="1:8">
      <c r="A68" s="2477"/>
      <c r="B68" s="2477"/>
      <c r="C68" s="2477"/>
      <c r="D68" s="2477"/>
      <c r="E68" s="2477"/>
      <c r="F68" s="2477"/>
      <c r="G68" s="2477"/>
      <c r="H68" s="2477"/>
    </row>
    <row r="69" spans="1:8">
      <c r="A69" s="2478" t="s">
        <v>1045</v>
      </c>
      <c r="B69" s="2477"/>
      <c r="C69" s="2477"/>
      <c r="D69" s="2477"/>
      <c r="E69" s="2477"/>
      <c r="F69" s="2477"/>
      <c r="G69" s="2477"/>
      <c r="H69" s="2477"/>
    </row>
    <row r="70" spans="1:8">
      <c r="A70" s="2478" t="s">
        <v>1046</v>
      </c>
      <c r="B70" s="2477"/>
      <c r="C70" s="2477"/>
      <c r="D70" s="2477"/>
      <c r="E70" s="2477"/>
      <c r="F70" s="2477"/>
      <c r="G70" s="2477"/>
      <c r="H70" s="2477"/>
    </row>
    <row r="71" spans="1:8">
      <c r="A71" s="2477"/>
      <c r="B71" s="2477"/>
      <c r="C71" s="2477"/>
      <c r="D71" s="2477"/>
      <c r="E71" s="2477"/>
      <c r="F71" s="2477"/>
      <c r="G71" s="2477"/>
      <c r="H71" s="2477"/>
    </row>
    <row r="72" spans="1:8">
      <c r="A72" s="2478" t="s">
        <v>803</v>
      </c>
      <c r="B72" s="2477"/>
      <c r="C72" s="2477"/>
      <c r="D72" s="2477"/>
      <c r="E72" s="2477"/>
      <c r="F72" s="2477"/>
      <c r="G72" s="2477"/>
      <c r="H72" s="2477"/>
    </row>
    <row r="73" spans="1:8">
      <c r="A73" s="2477"/>
      <c r="B73" s="2477"/>
      <c r="C73" s="2477"/>
      <c r="D73" s="2477"/>
      <c r="E73" s="2477"/>
      <c r="F73" s="2477"/>
      <c r="G73" s="2477"/>
      <c r="H73" s="2477"/>
    </row>
    <row r="74" spans="1:8">
      <c r="A74" s="2478" t="s">
        <v>1040</v>
      </c>
      <c r="B74" s="2477"/>
      <c r="C74" s="2477"/>
      <c r="D74" s="2477"/>
      <c r="E74" s="2477"/>
      <c r="F74" s="2477"/>
      <c r="G74" s="2477"/>
      <c r="H74" s="2477"/>
    </row>
    <row r="75" spans="1:8">
      <c r="A75" s="2478" t="s">
        <v>1041</v>
      </c>
      <c r="B75" s="2477"/>
      <c r="C75" s="2477"/>
      <c r="D75" s="2477"/>
      <c r="E75" s="2477"/>
      <c r="F75" s="2477"/>
      <c r="G75" s="2477"/>
      <c r="H75" s="2477"/>
    </row>
    <row r="76" spans="1:8">
      <c r="A76" s="2478" t="s">
        <v>1042</v>
      </c>
      <c r="B76" s="2477"/>
      <c r="C76" s="2477"/>
      <c r="D76" s="2477"/>
      <c r="E76" s="2477"/>
      <c r="F76" s="2477"/>
      <c r="G76" s="2477"/>
      <c r="H76" s="2477"/>
    </row>
    <row r="77" spans="1:8">
      <c r="A77" s="2478" t="s">
        <v>1043</v>
      </c>
      <c r="B77" s="2477"/>
      <c r="C77" s="2477"/>
      <c r="D77" s="2477"/>
      <c r="E77" s="2477"/>
      <c r="F77" s="2477"/>
      <c r="G77" s="2477"/>
      <c r="H77" s="2477"/>
    </row>
    <row r="78" spans="1:8">
      <c r="A78" s="2478" t="s">
        <v>1044</v>
      </c>
      <c r="B78" s="2477"/>
      <c r="C78" s="2477"/>
      <c r="D78" s="2477"/>
      <c r="E78" s="2477"/>
      <c r="F78" s="2477"/>
      <c r="G78" s="2477"/>
      <c r="H78" s="2477"/>
    </row>
    <row r="79" spans="1:8">
      <c r="A79" s="2478" t="s">
        <v>929</v>
      </c>
      <c r="B79" s="2477"/>
      <c r="C79" s="2477"/>
      <c r="D79" s="2477"/>
      <c r="E79" s="2477"/>
      <c r="F79" s="2477"/>
      <c r="G79" s="2477"/>
      <c r="H79" s="2477"/>
    </row>
    <row r="80" spans="1:8">
      <c r="A80" s="2477"/>
      <c r="B80" s="2477"/>
      <c r="C80" s="2477"/>
      <c r="D80" s="2477"/>
      <c r="E80" s="2477"/>
      <c r="F80" s="2477"/>
      <c r="G80" s="2477"/>
      <c r="H80" s="2477"/>
    </row>
    <row r="81" spans="1:8">
      <c r="A81" s="2478" t="s">
        <v>1033</v>
      </c>
      <c r="B81" s="2477"/>
      <c r="C81" s="2477"/>
      <c r="D81" s="2477"/>
      <c r="E81" s="2477"/>
      <c r="F81" s="2477"/>
      <c r="G81" s="2477"/>
      <c r="H81" s="2477"/>
    </row>
    <row r="82" spans="1:8">
      <c r="A82" s="2478" t="s">
        <v>1034</v>
      </c>
      <c r="B82" s="2477"/>
      <c r="C82" s="2477"/>
      <c r="D82" s="2477"/>
      <c r="E82" s="2477"/>
      <c r="F82" s="2477"/>
      <c r="G82" s="2477"/>
      <c r="H82" s="2477"/>
    </row>
    <row r="83" spans="1:8">
      <c r="A83" s="2478" t="s">
        <v>1035</v>
      </c>
      <c r="B83" s="2477"/>
      <c r="C83" s="2477"/>
      <c r="D83" s="2477"/>
      <c r="E83" s="2477"/>
      <c r="F83" s="2477"/>
      <c r="G83" s="2477"/>
      <c r="H83" s="2477"/>
    </row>
    <row r="84" spans="1:8">
      <c r="A84" s="2478" t="s">
        <v>1036</v>
      </c>
      <c r="B84" s="2477"/>
      <c r="C84" s="2477"/>
      <c r="D84" s="2477"/>
      <c r="E84" s="2477"/>
      <c r="F84" s="2477"/>
      <c r="G84" s="2477"/>
      <c r="H84" s="2477"/>
    </row>
    <row r="85" spans="1:8">
      <c r="A85" s="2478" t="s">
        <v>1037</v>
      </c>
      <c r="B85" s="2477"/>
      <c r="C85" s="2477"/>
      <c r="D85" s="2477"/>
      <c r="E85" s="2477"/>
      <c r="F85" s="2477"/>
      <c r="G85" s="2477"/>
      <c r="H85" s="2477"/>
    </row>
    <row r="86" spans="1:8">
      <c r="A86" s="2478" t="s">
        <v>1038</v>
      </c>
      <c r="B86" s="2477"/>
      <c r="C86" s="2477"/>
      <c r="D86" s="2477"/>
      <c r="E86" s="2477"/>
      <c r="F86" s="2477"/>
      <c r="G86" s="2477"/>
      <c r="H86" s="2477"/>
    </row>
    <row r="87" spans="1:8">
      <c r="A87" s="2478" t="s">
        <v>1039</v>
      </c>
      <c r="B87" s="2477"/>
      <c r="C87" s="2477"/>
      <c r="D87" s="2477"/>
      <c r="E87" s="2477"/>
      <c r="F87" s="2477"/>
      <c r="G87" s="2477"/>
      <c r="H87" s="2477"/>
    </row>
    <row r="88" spans="1:8">
      <c r="A88" s="2477"/>
      <c r="B88" s="2477"/>
      <c r="C88" s="2477"/>
      <c r="D88" s="2477"/>
      <c r="E88" s="2477"/>
      <c r="F88" s="2477"/>
      <c r="G88" s="2477"/>
      <c r="H88" s="2477"/>
    </row>
    <row r="89" spans="1:8">
      <c r="A89" s="2478" t="s">
        <v>1031</v>
      </c>
      <c r="B89" s="2477"/>
      <c r="C89" s="2477"/>
      <c r="D89" s="2477"/>
      <c r="E89" s="2477"/>
      <c r="F89" s="2477"/>
      <c r="G89" s="2477"/>
      <c r="H89" s="2477"/>
    </row>
    <row r="90" spans="1:8">
      <c r="A90" s="2478" t="s">
        <v>1032</v>
      </c>
      <c r="B90" s="2477"/>
      <c r="C90" s="2477"/>
      <c r="D90" s="2477"/>
      <c r="E90" s="2477"/>
      <c r="F90" s="2477"/>
      <c r="G90" s="2477"/>
      <c r="H90" s="2477"/>
    </row>
    <row r="91" spans="1:8">
      <c r="A91" s="2477"/>
      <c r="B91" s="2477"/>
      <c r="C91" s="2477"/>
      <c r="D91" s="2477"/>
      <c r="E91" s="2477"/>
      <c r="F91" s="2477"/>
      <c r="G91" s="2477"/>
      <c r="H91" s="2477"/>
    </row>
    <row r="92" spans="1:8" ht="15.75">
      <c r="A92" s="2479" t="s">
        <v>804</v>
      </c>
      <c r="B92" s="2477"/>
      <c r="C92" s="2477"/>
      <c r="D92" s="2477"/>
      <c r="E92" s="2477"/>
      <c r="F92" s="2477"/>
      <c r="G92" s="2477"/>
      <c r="H92" s="2477"/>
    </row>
    <row r="93" spans="1:8">
      <c r="A93" s="2477"/>
      <c r="B93" s="2477"/>
      <c r="C93" s="2477"/>
      <c r="D93" s="2477"/>
      <c r="E93" s="2477"/>
      <c r="F93" s="2477"/>
      <c r="G93" s="2477"/>
      <c r="H93" s="2477"/>
    </row>
    <row r="94" spans="1:8">
      <c r="A94" s="2478" t="s">
        <v>1022</v>
      </c>
      <c r="B94" s="2477"/>
      <c r="C94" s="2477"/>
      <c r="D94" s="2477"/>
      <c r="E94" s="2477"/>
      <c r="F94" s="2477"/>
      <c r="G94" s="2477"/>
      <c r="H94" s="2477"/>
    </row>
    <row r="95" spans="1:8">
      <c r="A95" s="2478" t="s">
        <v>1023</v>
      </c>
      <c r="B95" s="2477"/>
      <c r="C95" s="2477"/>
      <c r="D95" s="2477"/>
      <c r="E95" s="2477"/>
      <c r="F95" s="2477"/>
      <c r="G95" s="2477"/>
      <c r="H95" s="2477"/>
    </row>
    <row r="96" spans="1:8">
      <c r="A96" s="2478" t="s">
        <v>1024</v>
      </c>
      <c r="B96" s="2477"/>
      <c r="C96" s="2477"/>
      <c r="D96" s="2477"/>
      <c r="E96" s="2477"/>
      <c r="F96" s="2477"/>
      <c r="G96" s="2477"/>
      <c r="H96" s="2477"/>
    </row>
    <row r="97" spans="1:8">
      <c r="A97" s="2478" t="s">
        <v>1025</v>
      </c>
      <c r="B97" s="2477"/>
      <c r="C97" s="2477"/>
      <c r="D97" s="2477"/>
      <c r="E97" s="2477"/>
      <c r="F97" s="2477"/>
      <c r="G97" s="2477"/>
      <c r="H97" s="2477"/>
    </row>
    <row r="98" spans="1:8">
      <c r="A98" s="2478" t="s">
        <v>1026</v>
      </c>
      <c r="B98" s="2477"/>
      <c r="C98" s="2477"/>
      <c r="D98" s="2477"/>
      <c r="E98" s="2477"/>
      <c r="F98" s="2477"/>
      <c r="G98" s="2477"/>
      <c r="H98" s="2477"/>
    </row>
    <row r="99" spans="1:8">
      <c r="A99" s="2478" t="s">
        <v>1027</v>
      </c>
      <c r="B99" s="2477"/>
      <c r="C99" s="2477"/>
      <c r="D99" s="2477"/>
      <c r="E99" s="2477"/>
      <c r="F99" s="2477"/>
      <c r="G99" s="2477"/>
      <c r="H99" s="2477"/>
    </row>
    <row r="100" spans="1:8">
      <c r="A100" s="2478" t="s">
        <v>1028</v>
      </c>
      <c r="B100" s="2477"/>
      <c r="C100" s="2477"/>
      <c r="D100" s="2477"/>
      <c r="E100" s="2477"/>
      <c r="F100" s="2477"/>
      <c r="G100" s="2477"/>
      <c r="H100" s="2477"/>
    </row>
    <row r="101" spans="1:8">
      <c r="A101" s="2478" t="s">
        <v>1029</v>
      </c>
      <c r="B101" s="2477"/>
      <c r="C101" s="2477"/>
      <c r="D101" s="2477"/>
      <c r="E101" s="2477"/>
      <c r="F101" s="2477"/>
      <c r="G101" s="2477"/>
      <c r="H101" s="2477"/>
    </row>
    <row r="102" spans="1:8">
      <c r="A102" s="2478" t="s">
        <v>1030</v>
      </c>
      <c r="B102" s="2477"/>
      <c r="C102" s="2477"/>
      <c r="D102" s="2477"/>
      <c r="E102" s="2477"/>
      <c r="F102" s="2477"/>
      <c r="G102" s="2477"/>
      <c r="H102" s="2477"/>
    </row>
    <row r="103" spans="1:8">
      <c r="A103" s="2477"/>
      <c r="B103" s="2477"/>
      <c r="C103" s="2477"/>
      <c r="D103" s="2477"/>
      <c r="E103" s="2477"/>
      <c r="F103" s="2477"/>
      <c r="G103" s="2477"/>
      <c r="H103" s="2477"/>
    </row>
    <row r="104" spans="1:8" ht="15.75">
      <c r="A104" s="2480" t="s">
        <v>805</v>
      </c>
      <c r="B104" s="2480"/>
      <c r="C104" s="2480"/>
      <c r="D104" s="2480"/>
      <c r="E104" s="2480"/>
      <c r="F104" s="2480"/>
      <c r="G104" s="2480"/>
      <c r="H104" s="2480"/>
    </row>
    <row r="105" spans="1:8">
      <c r="A105" s="2481" t="s">
        <v>806</v>
      </c>
      <c r="B105" s="2481"/>
      <c r="C105" s="2481"/>
      <c r="D105" s="2481"/>
      <c r="E105" s="2481"/>
      <c r="F105" s="2481"/>
      <c r="G105" s="2481"/>
      <c r="H105" s="2481"/>
    </row>
    <row r="106" spans="1:8">
      <c r="A106" s="2482"/>
      <c r="B106" s="2482"/>
      <c r="C106" s="2482"/>
      <c r="D106" s="2482"/>
      <c r="E106" s="2482"/>
      <c r="F106" s="2482"/>
      <c r="G106" s="2482"/>
      <c r="H106" s="2482"/>
    </row>
    <row r="107" spans="1:8">
      <c r="A107" s="2481" t="s">
        <v>1020</v>
      </c>
      <c r="B107" s="2481"/>
      <c r="C107" s="2481"/>
      <c r="D107" s="2481"/>
      <c r="E107" s="2481"/>
      <c r="F107" s="2481"/>
      <c r="G107" s="2481"/>
      <c r="H107" s="2481"/>
    </row>
    <row r="108" spans="1:8">
      <c r="A108" s="2478" t="s">
        <v>1021</v>
      </c>
      <c r="B108" s="2478"/>
      <c r="C108" s="2478"/>
      <c r="D108" s="2478"/>
      <c r="E108" s="2478"/>
      <c r="F108" s="2478"/>
      <c r="G108" s="2478"/>
      <c r="H108" s="2478"/>
    </row>
    <row r="109" spans="1:8">
      <c r="A109" s="2482"/>
      <c r="B109" s="2482"/>
      <c r="C109" s="2482"/>
      <c r="D109" s="2482"/>
      <c r="E109" s="2482"/>
      <c r="F109" s="2482"/>
      <c r="G109" s="2482"/>
      <c r="H109" s="2482"/>
    </row>
    <row r="110" spans="1:8">
      <c r="A110" s="2481" t="s">
        <v>1013</v>
      </c>
      <c r="B110" s="2481"/>
      <c r="C110" s="2481"/>
      <c r="D110" s="2481"/>
      <c r="E110" s="2481"/>
      <c r="F110" s="2481"/>
      <c r="G110" s="2481"/>
      <c r="H110" s="2481"/>
    </row>
    <row r="111" spans="1:8">
      <c r="A111" s="2478" t="s">
        <v>1014</v>
      </c>
      <c r="B111" s="2478"/>
      <c r="C111" s="2478"/>
      <c r="D111" s="2478"/>
      <c r="E111" s="2478"/>
      <c r="F111" s="2478"/>
      <c r="G111" s="2478"/>
      <c r="H111" s="2478"/>
    </row>
    <row r="112" spans="1:8">
      <c r="A112" s="2478" t="s">
        <v>1015</v>
      </c>
      <c r="B112" s="2478"/>
      <c r="C112" s="2478"/>
      <c r="D112" s="2478"/>
      <c r="E112" s="2478"/>
      <c r="F112" s="2478"/>
      <c r="G112" s="2478"/>
      <c r="H112" s="2478"/>
    </row>
    <row r="113" spans="1:8">
      <c r="A113" s="2478" t="s">
        <v>1016</v>
      </c>
      <c r="B113" s="2478"/>
      <c r="C113" s="2478"/>
      <c r="D113" s="2478"/>
      <c r="E113" s="2478"/>
      <c r="F113" s="2478"/>
      <c r="G113" s="2478"/>
      <c r="H113" s="2478"/>
    </row>
    <row r="114" spans="1:8">
      <c r="A114" s="2478" t="s">
        <v>1017</v>
      </c>
      <c r="B114" s="2478"/>
      <c r="C114" s="2478"/>
      <c r="D114" s="2478"/>
      <c r="E114" s="2478"/>
      <c r="F114" s="2478"/>
      <c r="G114" s="2478"/>
      <c r="H114" s="2478"/>
    </row>
    <row r="115" spans="1:8">
      <c r="A115" s="2478" t="s">
        <v>1018</v>
      </c>
      <c r="B115" s="2478"/>
      <c r="C115" s="2478"/>
      <c r="D115" s="2478"/>
      <c r="E115" s="2478"/>
      <c r="F115" s="2478"/>
      <c r="G115" s="2478"/>
      <c r="H115" s="2478"/>
    </row>
    <row r="116" spans="1:8">
      <c r="A116" s="2478" t="s">
        <v>1019</v>
      </c>
      <c r="B116" s="2478"/>
      <c r="C116" s="2478"/>
      <c r="D116" s="2478"/>
      <c r="E116" s="2478"/>
      <c r="F116" s="2478"/>
      <c r="G116" s="2478"/>
      <c r="H116" s="2478"/>
    </row>
    <row r="117" spans="1:8">
      <c r="A117" s="2483"/>
      <c r="B117" s="2483"/>
      <c r="C117" s="2483"/>
      <c r="D117" s="2483"/>
      <c r="E117" s="2483"/>
      <c r="F117" s="2483"/>
      <c r="G117" s="2483"/>
      <c r="H117" s="2483"/>
    </row>
    <row r="118" spans="1:8">
      <c r="A118" s="2484"/>
      <c r="B118" s="2485" t="s">
        <v>807</v>
      </c>
      <c r="C118" s="2486"/>
      <c r="D118" s="2485" t="s">
        <v>808</v>
      </c>
      <c r="E118" s="2487"/>
      <c r="F118" s="2486"/>
      <c r="G118" s="2485" t="s">
        <v>809</v>
      </c>
      <c r="H118" s="2486"/>
    </row>
    <row r="119" spans="1:8">
      <c r="A119" s="2484" t="s">
        <v>810</v>
      </c>
      <c r="B119" s="2484" t="s">
        <v>659</v>
      </c>
      <c r="C119" s="2484" t="s">
        <v>811</v>
      </c>
      <c r="D119" s="2484" t="s">
        <v>659</v>
      </c>
      <c r="E119" s="2484" t="s">
        <v>812</v>
      </c>
      <c r="F119" s="2484" t="s">
        <v>813</v>
      </c>
      <c r="G119" s="2484" t="s">
        <v>659</v>
      </c>
      <c r="H119" s="2484" t="s">
        <v>814</v>
      </c>
    </row>
    <row r="120" spans="1:8">
      <c r="A120" s="2484" t="s">
        <v>815</v>
      </c>
      <c r="B120" s="2484">
        <v>1173</v>
      </c>
      <c r="C120" s="2488">
        <v>0.37</v>
      </c>
      <c r="D120" s="2484">
        <v>318</v>
      </c>
      <c r="E120" s="2488">
        <v>0.41</v>
      </c>
      <c r="F120" s="2488">
        <v>0.27</v>
      </c>
      <c r="G120" s="2484">
        <v>571</v>
      </c>
      <c r="H120" s="2488">
        <v>0.39</v>
      </c>
    </row>
    <row r="121" spans="1:8">
      <c r="A121" s="2484" t="s">
        <v>816</v>
      </c>
      <c r="B121" s="2484">
        <v>1390</v>
      </c>
      <c r="C121" s="2488">
        <v>0.44</v>
      </c>
      <c r="D121" s="2484">
        <v>359</v>
      </c>
      <c r="E121" s="2488">
        <v>0.47</v>
      </c>
      <c r="F121" s="2488">
        <v>0.26</v>
      </c>
      <c r="G121" s="2484">
        <v>653</v>
      </c>
      <c r="H121" s="2488">
        <v>0.45</v>
      </c>
    </row>
    <row r="122" spans="1:8">
      <c r="A122" s="2484" t="s">
        <v>817</v>
      </c>
      <c r="B122" s="2484">
        <v>53</v>
      </c>
      <c r="C122" s="2488">
        <v>0.02</v>
      </c>
      <c r="D122" s="2484">
        <v>5</v>
      </c>
      <c r="E122" s="2488">
        <v>0.01</v>
      </c>
      <c r="F122" s="2488">
        <v>0.09</v>
      </c>
      <c r="G122" s="2484">
        <v>8</v>
      </c>
      <c r="H122" s="2488">
        <v>0.01</v>
      </c>
    </row>
    <row r="123" spans="1:8">
      <c r="A123" s="2484" t="s">
        <v>818</v>
      </c>
      <c r="B123" s="2484">
        <v>564</v>
      </c>
      <c r="C123" s="2488">
        <v>0.18</v>
      </c>
      <c r="D123" s="2484">
        <v>90</v>
      </c>
      <c r="E123" s="2488">
        <v>0.12</v>
      </c>
      <c r="F123" s="2488">
        <v>0.16</v>
      </c>
      <c r="G123" s="2484">
        <v>219</v>
      </c>
      <c r="H123" s="2488">
        <v>0.15</v>
      </c>
    </row>
    <row r="124" spans="1:8">
      <c r="A124" s="2484" t="s">
        <v>107</v>
      </c>
      <c r="B124" s="2489">
        <v>3180</v>
      </c>
      <c r="C124" s="2484"/>
      <c r="D124" s="2484">
        <v>772</v>
      </c>
      <c r="E124" s="2484"/>
      <c r="F124" s="2484"/>
      <c r="G124" s="2484">
        <v>1451</v>
      </c>
      <c r="H124" s="2484"/>
    </row>
    <row r="125" spans="1:8">
      <c r="A125" s="2490"/>
      <c r="B125" s="2490"/>
      <c r="C125" s="2490"/>
      <c r="D125" s="2490"/>
      <c r="E125" s="2490"/>
      <c r="F125" s="2490"/>
      <c r="G125" s="2490"/>
      <c r="H125" s="2490"/>
    </row>
    <row r="126" spans="1:8">
      <c r="A126" s="2481" t="s">
        <v>1009</v>
      </c>
      <c r="B126" s="2481"/>
      <c r="C126" s="2481"/>
      <c r="D126" s="2481"/>
      <c r="E126" s="2481"/>
      <c r="F126" s="2481"/>
      <c r="G126" s="2481"/>
      <c r="H126" s="2481"/>
    </row>
    <row r="127" spans="1:8">
      <c r="A127" s="2478" t="s">
        <v>1010</v>
      </c>
      <c r="B127" s="2478"/>
      <c r="C127" s="2478"/>
      <c r="D127" s="2478"/>
      <c r="E127" s="2478"/>
      <c r="F127" s="2478"/>
      <c r="G127" s="2478"/>
      <c r="H127" s="2478"/>
    </row>
    <row r="128" spans="1:8">
      <c r="A128" s="2478" t="s">
        <v>1011</v>
      </c>
      <c r="B128" s="2478"/>
      <c r="C128" s="2478"/>
      <c r="D128" s="2478"/>
      <c r="E128" s="2478"/>
      <c r="F128" s="2478"/>
      <c r="G128" s="2478"/>
      <c r="H128" s="2478"/>
    </row>
    <row r="129" spans="1:8">
      <c r="A129" s="2478" t="s">
        <v>1012</v>
      </c>
      <c r="B129" s="2478"/>
      <c r="C129" s="2478"/>
      <c r="D129" s="2478"/>
      <c r="E129" s="2478"/>
      <c r="F129" s="2478"/>
      <c r="G129" s="2478"/>
      <c r="H129" s="2478"/>
    </row>
    <row r="130" spans="1:8">
      <c r="A130" s="2477"/>
      <c r="B130" s="2477"/>
      <c r="C130" s="2477"/>
      <c r="D130" s="2477"/>
      <c r="E130" s="2477"/>
      <c r="F130" s="2477"/>
      <c r="G130" s="2477"/>
      <c r="H130" s="2477"/>
    </row>
    <row r="131" spans="1:8" ht="15.75">
      <c r="A131" s="2479" t="s">
        <v>819</v>
      </c>
      <c r="B131" s="2477"/>
      <c r="C131" s="2477"/>
      <c r="D131" s="2477"/>
      <c r="E131" s="2477"/>
      <c r="F131" s="2477"/>
      <c r="G131" s="2477"/>
      <c r="H131" s="2477"/>
    </row>
    <row r="132" spans="1:8">
      <c r="A132" s="2477"/>
      <c r="B132" s="2477"/>
      <c r="C132" s="2477"/>
      <c r="D132" s="2477"/>
      <c r="E132" s="2477"/>
      <c r="F132" s="2477"/>
      <c r="G132" s="2477"/>
      <c r="H132" s="2477"/>
    </row>
    <row r="133" spans="1:8">
      <c r="A133" s="2478" t="s">
        <v>1007</v>
      </c>
      <c r="B133" s="2477"/>
      <c r="C133" s="2477"/>
      <c r="D133" s="2477"/>
      <c r="E133" s="2477"/>
      <c r="F133" s="2477"/>
      <c r="G133" s="2477"/>
      <c r="H133" s="2477"/>
    </row>
    <row r="134" spans="1:8">
      <c r="A134" s="2478" t="s">
        <v>1008</v>
      </c>
      <c r="B134" s="2477"/>
      <c r="C134" s="2477"/>
      <c r="D134" s="2477"/>
      <c r="E134" s="2477"/>
      <c r="F134" s="2477"/>
      <c r="G134" s="2477"/>
      <c r="H134" s="2477"/>
    </row>
    <row r="135" spans="1:8">
      <c r="A135" s="2477"/>
      <c r="B135" s="2477"/>
      <c r="C135" s="2477"/>
      <c r="D135" s="2477"/>
      <c r="E135" s="2477"/>
      <c r="F135" s="2477"/>
      <c r="G135" s="2477"/>
      <c r="H135" s="2477"/>
    </row>
    <row r="136" spans="1:8">
      <c r="A136" s="2478" t="s">
        <v>1004</v>
      </c>
      <c r="B136" s="2477"/>
      <c r="C136" s="2477"/>
      <c r="D136" s="2477"/>
      <c r="E136" s="2477"/>
      <c r="F136" s="2477"/>
      <c r="G136" s="2477"/>
      <c r="H136" s="2477"/>
    </row>
    <row r="137" spans="1:8">
      <c r="A137" s="2478" t="s">
        <v>1005</v>
      </c>
      <c r="B137" s="2477"/>
      <c r="C137" s="2477"/>
      <c r="D137" s="2477"/>
      <c r="E137" s="2477"/>
      <c r="F137" s="2477"/>
      <c r="G137" s="2477"/>
      <c r="H137" s="2477"/>
    </row>
    <row r="138" spans="1:8">
      <c r="A138" s="2478" t="s">
        <v>1006</v>
      </c>
      <c r="B138" s="2477"/>
      <c r="C138" s="2477"/>
      <c r="D138" s="2477"/>
      <c r="E138" s="2477"/>
      <c r="F138" s="2477"/>
      <c r="G138" s="2477"/>
      <c r="H138" s="2477"/>
    </row>
    <row r="139" spans="1:8">
      <c r="A139" s="2477"/>
      <c r="B139" s="2477"/>
      <c r="C139" s="2477"/>
      <c r="D139" s="2477"/>
      <c r="E139" s="2477"/>
      <c r="F139" s="2477"/>
      <c r="G139" s="2477"/>
      <c r="H139" s="2477"/>
    </row>
    <row r="140" spans="1:8">
      <c r="A140" s="2478" t="s">
        <v>1001</v>
      </c>
      <c r="B140" s="2477"/>
      <c r="C140" s="2477"/>
      <c r="D140" s="2477"/>
      <c r="E140" s="2477"/>
      <c r="F140" s="2477"/>
      <c r="G140" s="2477"/>
      <c r="H140" s="2477"/>
    </row>
    <row r="141" spans="1:8">
      <c r="A141" s="2478" t="s">
        <v>1002</v>
      </c>
      <c r="B141" s="2477"/>
      <c r="C141" s="2477"/>
      <c r="D141" s="2477"/>
      <c r="E141" s="2477"/>
      <c r="F141" s="2477"/>
      <c r="G141" s="2477"/>
      <c r="H141" s="2477"/>
    </row>
    <row r="142" spans="1:8">
      <c r="A142" s="2478" t="s">
        <v>1003</v>
      </c>
      <c r="B142" s="2477"/>
      <c r="C142" s="2477"/>
      <c r="D142" s="2477"/>
      <c r="E142" s="2477"/>
      <c r="F142" s="2477"/>
      <c r="G142" s="2477"/>
      <c r="H142" s="2477"/>
    </row>
    <row r="143" spans="1:8">
      <c r="A143" s="2477"/>
      <c r="B143" s="2477"/>
      <c r="C143" s="2477"/>
      <c r="D143" s="2477"/>
      <c r="E143" s="2477"/>
      <c r="F143" s="2477"/>
      <c r="G143" s="2477"/>
      <c r="H143" s="2477"/>
    </row>
    <row r="144" spans="1:8">
      <c r="A144" s="2478" t="s">
        <v>998</v>
      </c>
      <c r="B144" s="2477"/>
      <c r="C144" s="2477"/>
      <c r="D144" s="2477"/>
      <c r="E144" s="2477"/>
      <c r="F144" s="2477"/>
      <c r="G144" s="2477"/>
      <c r="H144" s="2477"/>
    </row>
    <row r="145" spans="1:8">
      <c r="A145" s="2478" t="s">
        <v>999</v>
      </c>
      <c r="B145" s="2477"/>
      <c r="C145" s="2477"/>
      <c r="D145" s="2477"/>
      <c r="E145" s="2477"/>
      <c r="F145" s="2477"/>
      <c r="G145" s="2477"/>
      <c r="H145" s="2477"/>
    </row>
    <row r="146" spans="1:8">
      <c r="A146" s="2478" t="s">
        <v>1000</v>
      </c>
      <c r="B146" s="2477"/>
      <c r="C146" s="2477"/>
      <c r="D146" s="2477"/>
      <c r="E146" s="2477"/>
      <c r="F146" s="2477"/>
      <c r="G146" s="2477"/>
      <c r="H146" s="2477"/>
    </row>
    <row r="147" spans="1:8">
      <c r="A147" s="2477"/>
      <c r="B147" s="2477"/>
      <c r="C147" s="2477"/>
      <c r="D147" s="2477"/>
      <c r="E147" s="2477"/>
      <c r="F147" s="2477"/>
      <c r="G147" s="2477"/>
      <c r="H147" s="2477"/>
    </row>
    <row r="148" spans="1:8">
      <c r="A148" s="2478" t="s">
        <v>996</v>
      </c>
      <c r="B148" s="2477"/>
      <c r="C148" s="2477"/>
      <c r="D148" s="2477"/>
      <c r="E148" s="2477"/>
      <c r="F148" s="2477"/>
      <c r="G148" s="2477"/>
      <c r="H148" s="2477"/>
    </row>
    <row r="149" spans="1:8">
      <c r="A149" s="2478" t="s">
        <v>997</v>
      </c>
      <c r="B149" s="2477"/>
      <c r="C149" s="2477"/>
      <c r="D149" s="2477"/>
      <c r="E149" s="2477"/>
      <c r="F149" s="2477"/>
      <c r="G149" s="2477"/>
      <c r="H149" s="2477"/>
    </row>
    <row r="150" spans="1:8">
      <c r="A150" s="2477"/>
      <c r="B150" s="2477"/>
      <c r="C150" s="2477"/>
      <c r="D150" s="2477"/>
      <c r="E150" s="2477"/>
      <c r="F150" s="2477"/>
      <c r="G150" s="2477"/>
      <c r="H150" s="2477"/>
    </row>
    <row r="151" spans="1:8" ht="15.75">
      <c r="A151" s="2479" t="s">
        <v>820</v>
      </c>
      <c r="B151" s="2477"/>
      <c r="C151" s="2477"/>
      <c r="D151" s="2477"/>
      <c r="E151" s="2477"/>
      <c r="F151" s="2477"/>
      <c r="G151" s="2477"/>
      <c r="H151" s="2477"/>
    </row>
    <row r="152" spans="1:8">
      <c r="A152" s="2477"/>
      <c r="B152" s="2477"/>
      <c r="C152" s="2477"/>
      <c r="D152" s="2477"/>
      <c r="E152" s="2477"/>
      <c r="F152" s="2477"/>
      <c r="G152" s="2477"/>
      <c r="H152" s="2477"/>
    </row>
    <row r="153" spans="1:8">
      <c r="A153" s="2478" t="s">
        <v>994</v>
      </c>
      <c r="B153" s="2477"/>
      <c r="C153" s="2477"/>
      <c r="D153" s="2477"/>
      <c r="E153" s="2477"/>
      <c r="F153" s="2477"/>
      <c r="G153" s="2477"/>
      <c r="H153" s="2477"/>
    </row>
    <row r="154" spans="1:8">
      <c r="A154" s="2478" t="s">
        <v>995</v>
      </c>
      <c r="B154" s="2477"/>
      <c r="C154" s="2477"/>
      <c r="D154" s="2477"/>
      <c r="E154" s="2477"/>
      <c r="F154" s="2477"/>
      <c r="G154" s="2477"/>
      <c r="H154" s="2477"/>
    </row>
    <row r="155" spans="1:8">
      <c r="A155" s="2477"/>
      <c r="B155" s="2477"/>
      <c r="C155" s="2477"/>
      <c r="D155" s="2477"/>
      <c r="E155" s="2477"/>
      <c r="F155" s="2477"/>
      <c r="G155" s="2477"/>
      <c r="H155" s="2477"/>
    </row>
    <row r="156" spans="1:8">
      <c r="A156" s="2478" t="s">
        <v>992</v>
      </c>
      <c r="B156" s="2477"/>
      <c r="C156" s="2477"/>
      <c r="D156" s="2477"/>
      <c r="E156" s="2477"/>
      <c r="F156" s="2477"/>
      <c r="G156" s="2477"/>
      <c r="H156" s="2477"/>
    </row>
    <row r="157" spans="1:8">
      <c r="A157" s="2478" t="s">
        <v>993</v>
      </c>
      <c r="B157" s="2477"/>
      <c r="C157" s="2477"/>
      <c r="D157" s="2477"/>
      <c r="E157" s="2477"/>
      <c r="F157" s="2477"/>
      <c r="G157" s="2477"/>
      <c r="H157" s="2477"/>
    </row>
    <row r="158" spans="1:8">
      <c r="A158" s="2477"/>
      <c r="B158" s="2477"/>
      <c r="C158" s="2477"/>
      <c r="D158" s="2477"/>
      <c r="E158" s="2477"/>
      <c r="F158" s="2477"/>
      <c r="G158" s="2477"/>
      <c r="H158" s="2477"/>
    </row>
    <row r="159" spans="1:8">
      <c r="A159" s="2478" t="s">
        <v>990</v>
      </c>
      <c r="B159" s="2477"/>
      <c r="C159" s="2477"/>
      <c r="D159" s="2477"/>
      <c r="E159" s="2477"/>
      <c r="F159" s="2477"/>
      <c r="G159" s="2477"/>
      <c r="H159" s="2477"/>
    </row>
    <row r="160" spans="1:8">
      <c r="A160" s="2478" t="s">
        <v>991</v>
      </c>
      <c r="B160" s="2477"/>
      <c r="C160" s="2477"/>
      <c r="D160" s="2477"/>
      <c r="E160" s="2477"/>
      <c r="F160" s="2477"/>
      <c r="G160" s="2477"/>
      <c r="H160" s="2477"/>
    </row>
    <row r="161" spans="1:8">
      <c r="A161" s="2477"/>
      <c r="B161" s="2477"/>
      <c r="C161" s="2477"/>
      <c r="D161" s="2477"/>
      <c r="E161" s="2477"/>
      <c r="F161" s="2477"/>
      <c r="G161" s="2477"/>
      <c r="H161" s="2477"/>
    </row>
    <row r="162" spans="1:8">
      <c r="A162" s="2478" t="s">
        <v>987</v>
      </c>
      <c r="B162" s="2477"/>
      <c r="C162" s="2477"/>
      <c r="D162" s="2477"/>
      <c r="E162" s="2477"/>
      <c r="F162" s="2477"/>
      <c r="G162" s="2477"/>
      <c r="H162" s="2477"/>
    </row>
    <row r="163" spans="1:8">
      <c r="A163" s="2478" t="s">
        <v>988</v>
      </c>
      <c r="B163" s="2477"/>
      <c r="C163" s="2477"/>
      <c r="D163" s="2477"/>
      <c r="E163" s="2477"/>
      <c r="F163" s="2477"/>
      <c r="G163" s="2477"/>
      <c r="H163" s="2477"/>
    </row>
    <row r="164" spans="1:8">
      <c r="A164" s="2478" t="s">
        <v>989</v>
      </c>
      <c r="B164" s="2477"/>
      <c r="C164" s="2477"/>
      <c r="D164" s="2477"/>
      <c r="E164" s="2477"/>
      <c r="F164" s="2477"/>
      <c r="G164" s="2477"/>
      <c r="H164" s="2477"/>
    </row>
    <row r="165" spans="1:8">
      <c r="A165" s="2477"/>
      <c r="B165" s="2477"/>
      <c r="C165" s="2477"/>
      <c r="D165" s="2477"/>
      <c r="E165" s="2477"/>
      <c r="F165" s="2477"/>
      <c r="G165" s="2477"/>
      <c r="H165" s="2477"/>
    </row>
    <row r="166" spans="1:8">
      <c r="A166" s="2477"/>
      <c r="B166" s="2477"/>
      <c r="C166" s="2477"/>
      <c r="D166" s="2477"/>
      <c r="E166" s="2477"/>
      <c r="F166" s="2477"/>
      <c r="G166" s="2477"/>
      <c r="H166" s="2477"/>
    </row>
    <row r="167" spans="1:8">
      <c r="A167" s="2478" t="s">
        <v>821</v>
      </c>
      <c r="B167" s="2477"/>
      <c r="C167" s="2477"/>
      <c r="D167" s="2477"/>
      <c r="E167" s="2477"/>
      <c r="F167" s="2477"/>
      <c r="G167" s="2477"/>
      <c r="H167" s="2477"/>
    </row>
    <row r="168" spans="1:8">
      <c r="A168" s="2477"/>
      <c r="B168" s="2477"/>
      <c r="C168" s="2477"/>
      <c r="D168" s="2477"/>
      <c r="E168" s="2477"/>
      <c r="F168" s="2477"/>
      <c r="G168" s="2477"/>
      <c r="H168" s="2477"/>
    </row>
    <row r="169" spans="1:8" ht="15.75">
      <c r="A169" s="2479" t="s">
        <v>822</v>
      </c>
      <c r="B169" s="2477"/>
      <c r="C169" s="2477"/>
      <c r="D169" s="2477"/>
      <c r="E169" s="2477"/>
      <c r="F169" s="2477"/>
      <c r="G169" s="2477"/>
      <c r="H169" s="2477"/>
    </row>
    <row r="170" spans="1:8">
      <c r="A170" s="2477"/>
      <c r="B170" s="2477"/>
      <c r="C170" s="2477"/>
      <c r="D170" s="2477"/>
      <c r="E170" s="2477"/>
      <c r="F170" s="2477"/>
      <c r="G170" s="2477"/>
      <c r="H170" s="2477"/>
    </row>
    <row r="171" spans="1:8">
      <c r="A171" s="2477"/>
      <c r="B171" s="2477"/>
      <c r="C171" s="2477"/>
      <c r="D171" s="2477"/>
      <c r="E171" s="2477"/>
      <c r="F171" s="2477"/>
      <c r="G171" s="2477"/>
      <c r="H171" s="2477"/>
    </row>
    <row r="172" spans="1:8">
      <c r="A172" s="2477"/>
      <c r="B172" s="2477"/>
      <c r="C172" s="2477"/>
      <c r="D172" s="2477"/>
      <c r="E172" s="2477"/>
      <c r="F172" s="2477"/>
      <c r="G172" s="2477"/>
      <c r="H172" s="2477"/>
    </row>
    <row r="173" spans="1:8">
      <c r="A173" s="2477"/>
      <c r="B173" s="2477"/>
      <c r="C173" s="2477"/>
      <c r="D173" s="2477"/>
      <c r="E173" s="2477"/>
      <c r="F173" s="2477"/>
      <c r="G173" s="2477"/>
      <c r="H173" s="2477"/>
    </row>
    <row r="174" spans="1:8">
      <c r="A174" s="2477"/>
      <c r="B174" s="2477"/>
      <c r="C174" s="2477"/>
      <c r="D174" s="2477"/>
      <c r="E174" s="2477"/>
      <c r="F174" s="2477"/>
      <c r="G174" s="2477"/>
      <c r="H174" s="2477"/>
    </row>
    <row r="175" spans="1:8">
      <c r="A175" s="2477"/>
      <c r="B175" s="2477"/>
      <c r="C175" s="2477"/>
      <c r="D175" s="2477"/>
      <c r="E175" s="2477"/>
      <c r="F175" s="2477"/>
      <c r="G175" s="2477"/>
      <c r="H175" s="2477"/>
    </row>
    <row r="176" spans="1:8">
      <c r="A176" s="2477"/>
      <c r="B176" s="2477"/>
      <c r="C176" s="2477"/>
      <c r="D176" s="2477"/>
      <c r="E176" s="2477"/>
      <c r="F176" s="2477"/>
      <c r="G176" s="2477"/>
      <c r="H176" s="2477"/>
    </row>
    <row r="177" spans="1:8">
      <c r="A177" s="2477"/>
      <c r="B177" s="2477"/>
      <c r="C177" s="2477"/>
      <c r="D177" s="2477"/>
      <c r="E177" s="2477"/>
      <c r="F177" s="2477"/>
      <c r="G177" s="2477"/>
      <c r="H177" s="2477"/>
    </row>
    <row r="178" spans="1:8">
      <c r="A178" s="2477"/>
      <c r="B178" s="2477"/>
      <c r="C178" s="2477"/>
      <c r="D178" s="2477"/>
      <c r="E178" s="2477"/>
      <c r="F178" s="2477"/>
      <c r="G178" s="2477"/>
      <c r="H178" s="2477"/>
    </row>
    <row r="179" spans="1:8">
      <c r="A179" s="2477"/>
      <c r="B179" s="2477"/>
      <c r="C179" s="2477"/>
      <c r="D179" s="2477"/>
      <c r="E179" s="2477"/>
      <c r="F179" s="2477"/>
      <c r="G179" s="2477"/>
      <c r="H179" s="2477"/>
    </row>
    <row r="180" spans="1:8">
      <c r="A180" s="2477"/>
      <c r="B180" s="2477"/>
      <c r="C180" s="2477"/>
      <c r="D180" s="2477"/>
      <c r="E180" s="2477"/>
      <c r="F180" s="2477"/>
      <c r="G180" s="2477"/>
      <c r="H180" s="2477"/>
    </row>
    <row r="181" spans="1:8">
      <c r="A181" s="2477"/>
      <c r="B181" s="2477"/>
      <c r="C181" s="2477"/>
      <c r="D181" s="2477"/>
      <c r="E181" s="2477"/>
      <c r="F181" s="2477"/>
      <c r="G181" s="2477"/>
      <c r="H181" s="2477"/>
    </row>
    <row r="182" spans="1:8">
      <c r="A182" s="2477"/>
      <c r="B182" s="2477"/>
      <c r="C182" s="2477"/>
      <c r="D182" s="2477"/>
      <c r="E182" s="2477"/>
      <c r="F182" s="2477"/>
      <c r="G182" s="2477"/>
      <c r="H182" s="2477"/>
    </row>
    <row r="183" spans="1:8">
      <c r="A183" s="2477"/>
      <c r="B183" s="2477"/>
      <c r="C183" s="2477"/>
      <c r="D183" s="2477"/>
      <c r="E183" s="2477"/>
      <c r="F183" s="2477"/>
      <c r="G183" s="2477"/>
      <c r="H183" s="2477"/>
    </row>
    <row r="184" spans="1:8">
      <c r="A184" s="2477"/>
      <c r="B184" s="2477"/>
      <c r="C184" s="2477"/>
      <c r="D184" s="2477"/>
      <c r="E184" s="2477"/>
      <c r="F184" s="2477"/>
      <c r="G184" s="2477"/>
      <c r="H184" s="2477"/>
    </row>
    <row r="185" spans="1:8">
      <c r="A185" s="2477"/>
      <c r="B185" s="2477"/>
      <c r="C185" s="2477"/>
      <c r="D185" s="2477"/>
      <c r="E185" s="2477"/>
      <c r="F185" s="2477"/>
      <c r="G185" s="2477"/>
      <c r="H185" s="2477"/>
    </row>
    <row r="186" spans="1:8">
      <c r="A186" s="2477"/>
      <c r="B186" s="2477"/>
      <c r="C186" s="2477"/>
      <c r="D186" s="2477"/>
      <c r="E186" s="2477"/>
      <c r="F186" s="2477"/>
      <c r="G186" s="2477"/>
      <c r="H186" s="2477"/>
    </row>
    <row r="187" spans="1:8">
      <c r="A187" s="2477"/>
      <c r="B187" s="2477"/>
      <c r="C187" s="2477"/>
      <c r="D187" s="2477"/>
      <c r="E187" s="2477"/>
      <c r="F187" s="2477"/>
      <c r="G187" s="2477"/>
      <c r="H187" s="2477"/>
    </row>
    <row r="188" spans="1:8">
      <c r="A188" s="2477"/>
      <c r="B188" s="2477"/>
      <c r="C188" s="2477"/>
      <c r="D188" s="2477"/>
      <c r="E188" s="2477"/>
      <c r="F188" s="2477"/>
      <c r="G188" s="2477"/>
      <c r="H188" s="2477"/>
    </row>
    <row r="189" spans="1:8">
      <c r="A189" s="2477"/>
      <c r="B189" s="2477"/>
      <c r="C189" s="2477"/>
      <c r="D189" s="2477"/>
      <c r="E189" s="2477"/>
      <c r="F189" s="2477"/>
      <c r="G189" s="2477"/>
      <c r="H189" s="2477"/>
    </row>
    <row r="190" spans="1:8">
      <c r="A190" s="2477"/>
      <c r="B190" s="2477"/>
      <c r="C190" s="2477"/>
      <c r="D190" s="2477"/>
      <c r="E190" s="2477"/>
      <c r="F190" s="2477"/>
      <c r="G190" s="2477"/>
      <c r="H190" s="2477"/>
    </row>
    <row r="191" spans="1:8">
      <c r="A191" s="2477"/>
      <c r="B191" s="2477"/>
      <c r="C191" s="2477"/>
      <c r="D191" s="2477"/>
      <c r="E191" s="2477"/>
      <c r="F191" s="2477"/>
      <c r="G191" s="2477"/>
      <c r="H191" s="2477"/>
    </row>
    <row r="192" spans="1:8">
      <c r="A192" s="2477"/>
      <c r="B192" s="2477"/>
      <c r="C192" s="2477"/>
      <c r="D192" s="2477"/>
      <c r="E192" s="2477"/>
      <c r="F192" s="2477"/>
      <c r="G192" s="2477"/>
      <c r="H192" s="2477"/>
    </row>
    <row r="193" spans="1:8">
      <c r="A193" s="2477"/>
      <c r="B193" s="2477"/>
      <c r="C193" s="2477"/>
      <c r="D193" s="2477"/>
      <c r="E193" s="2477"/>
      <c r="F193" s="2477"/>
      <c r="G193" s="2477"/>
      <c r="H193" s="2477"/>
    </row>
    <row r="194" spans="1:8">
      <c r="A194" s="2477"/>
      <c r="B194" s="2477"/>
      <c r="C194" s="2477"/>
      <c r="D194" s="2477"/>
      <c r="E194" s="2477"/>
      <c r="F194" s="2477"/>
      <c r="G194" s="2477"/>
      <c r="H194" s="2477"/>
    </row>
    <row r="195" spans="1:8">
      <c r="A195" s="2477"/>
      <c r="B195" s="2477"/>
      <c r="C195" s="2477"/>
      <c r="D195" s="2477"/>
      <c r="E195" s="2477"/>
      <c r="F195" s="2477"/>
      <c r="G195" s="2477"/>
      <c r="H195" s="2477"/>
    </row>
    <row r="196" spans="1:8" ht="15.75">
      <c r="A196" s="2479" t="s">
        <v>823</v>
      </c>
      <c r="B196" s="2477"/>
      <c r="C196" s="2477"/>
      <c r="D196" s="2477"/>
      <c r="E196" s="2477"/>
      <c r="F196" s="2477"/>
      <c r="G196" s="2477"/>
      <c r="H196" s="2477"/>
    </row>
    <row r="197" spans="1:8">
      <c r="A197" s="2477"/>
      <c r="B197" s="2477"/>
      <c r="C197" s="2477"/>
      <c r="D197" s="2477"/>
      <c r="E197" s="2477"/>
      <c r="F197" s="2477"/>
      <c r="G197" s="2477"/>
      <c r="H197" s="2477"/>
    </row>
    <row r="198" spans="1:8">
      <c r="A198" s="2478" t="s">
        <v>982</v>
      </c>
      <c r="B198" s="2477"/>
      <c r="C198" s="2477"/>
      <c r="D198" s="2477"/>
      <c r="E198" s="2477"/>
      <c r="F198" s="2477"/>
      <c r="G198" s="2477"/>
      <c r="H198" s="2477"/>
    </row>
    <row r="199" spans="1:8">
      <c r="A199" s="2478" t="s">
        <v>983</v>
      </c>
      <c r="B199" s="2477"/>
      <c r="C199" s="2477"/>
      <c r="D199" s="2477"/>
      <c r="E199" s="2477"/>
      <c r="F199" s="2477"/>
      <c r="G199" s="2477"/>
      <c r="H199" s="2477"/>
    </row>
    <row r="200" spans="1:8">
      <c r="A200" s="2478" t="s">
        <v>984</v>
      </c>
      <c r="B200" s="2477"/>
      <c r="C200" s="2477"/>
      <c r="D200" s="2477"/>
      <c r="E200" s="2477"/>
      <c r="F200" s="2477"/>
      <c r="G200" s="2477"/>
      <c r="H200" s="2477"/>
    </row>
    <row r="201" spans="1:8">
      <c r="A201" s="2478" t="s">
        <v>985</v>
      </c>
      <c r="B201" s="2477"/>
      <c r="C201" s="2477"/>
      <c r="D201" s="2477"/>
      <c r="E201" s="2477"/>
      <c r="F201" s="2477"/>
      <c r="G201" s="2477"/>
      <c r="H201" s="2477"/>
    </row>
    <row r="202" spans="1:8">
      <c r="A202" s="2478" t="s">
        <v>986</v>
      </c>
      <c r="B202" s="2477"/>
      <c r="C202" s="2477"/>
      <c r="D202" s="2477"/>
      <c r="E202" s="2477"/>
      <c r="F202" s="2477"/>
      <c r="G202" s="2477"/>
      <c r="H202" s="2477"/>
    </row>
    <row r="203" spans="1:8">
      <c r="A203" s="2477"/>
      <c r="B203" s="2477"/>
      <c r="C203" s="2477"/>
      <c r="D203" s="2477"/>
      <c r="E203" s="2477"/>
      <c r="F203" s="2477"/>
      <c r="G203" s="2477"/>
      <c r="H203" s="2477"/>
    </row>
    <row r="204" spans="1:8">
      <c r="A204" s="2478" t="s">
        <v>979</v>
      </c>
      <c r="B204" s="2477"/>
      <c r="C204" s="2477"/>
      <c r="D204" s="2477"/>
      <c r="E204" s="2477"/>
      <c r="F204" s="2477"/>
      <c r="G204" s="2477"/>
      <c r="H204" s="2477"/>
    </row>
    <row r="205" spans="1:8">
      <c r="A205" s="2478" t="s">
        <v>980</v>
      </c>
      <c r="B205" s="2477"/>
      <c r="C205" s="2477"/>
      <c r="D205" s="2477"/>
      <c r="E205" s="2477"/>
      <c r="F205" s="2477"/>
      <c r="G205" s="2477"/>
      <c r="H205" s="2477"/>
    </row>
    <row r="206" spans="1:8">
      <c r="A206" s="2478" t="s">
        <v>981</v>
      </c>
      <c r="B206" s="2477"/>
      <c r="C206" s="2477"/>
      <c r="D206" s="2477"/>
      <c r="E206" s="2477"/>
      <c r="F206" s="2477"/>
      <c r="G206" s="2477"/>
      <c r="H206" s="2477"/>
    </row>
    <row r="207" spans="1:8" ht="15.75">
      <c r="A207" s="2479" t="s">
        <v>824</v>
      </c>
      <c r="B207" s="2477"/>
      <c r="C207" s="2477"/>
      <c r="D207" s="2477"/>
      <c r="E207" s="2477"/>
      <c r="F207" s="2477"/>
      <c r="G207" s="2477"/>
      <c r="H207" s="2477"/>
    </row>
    <row r="208" spans="1:8">
      <c r="A208" s="2477"/>
      <c r="B208" s="2477"/>
      <c r="C208" s="2477"/>
      <c r="D208" s="2477"/>
      <c r="E208" s="2477"/>
      <c r="F208" s="2477"/>
      <c r="G208" s="2477"/>
      <c r="H208" s="2477"/>
    </row>
    <row r="209" spans="1:8">
      <c r="A209" s="2478" t="s">
        <v>972</v>
      </c>
      <c r="B209" s="2477"/>
      <c r="C209" s="2477"/>
      <c r="D209" s="2477"/>
      <c r="E209" s="2477"/>
      <c r="F209" s="2477"/>
      <c r="G209" s="2477"/>
      <c r="H209" s="2477"/>
    </row>
    <row r="210" spans="1:8">
      <c r="A210" s="2478" t="s">
        <v>973</v>
      </c>
      <c r="B210" s="2477"/>
      <c r="C210" s="2477"/>
      <c r="D210" s="2477"/>
      <c r="E210" s="2477"/>
      <c r="F210" s="2477"/>
      <c r="G210" s="2477"/>
      <c r="H210" s="2477"/>
    </row>
    <row r="211" spans="1:8">
      <c r="A211" s="2478" t="s">
        <v>974</v>
      </c>
      <c r="B211" s="2477"/>
      <c r="C211" s="2477"/>
      <c r="D211" s="2477"/>
      <c r="E211" s="2477"/>
      <c r="F211" s="2477"/>
      <c r="G211" s="2477"/>
      <c r="H211" s="2477"/>
    </row>
    <row r="212" spans="1:8">
      <c r="A212" s="2478" t="s">
        <v>975</v>
      </c>
      <c r="B212" s="2477"/>
      <c r="C212" s="2477"/>
      <c r="D212" s="2477"/>
      <c r="E212" s="2477"/>
      <c r="F212" s="2477"/>
      <c r="G212" s="2477"/>
      <c r="H212" s="2477"/>
    </row>
    <row r="213" spans="1:8">
      <c r="A213" s="2478" t="s">
        <v>976</v>
      </c>
      <c r="B213" s="2477"/>
      <c r="C213" s="2477"/>
      <c r="D213" s="2477"/>
      <c r="E213" s="2477"/>
      <c r="F213" s="2477"/>
      <c r="G213" s="2477"/>
      <c r="H213" s="2477"/>
    </row>
    <row r="214" spans="1:8">
      <c r="A214" s="2478" t="s">
        <v>977</v>
      </c>
      <c r="B214" s="2477"/>
      <c r="C214" s="2477"/>
      <c r="D214" s="2477"/>
      <c r="E214" s="2477"/>
      <c r="F214" s="2477"/>
      <c r="G214" s="2477"/>
      <c r="H214" s="2477"/>
    </row>
    <row r="215" spans="1:8">
      <c r="A215" s="2478" t="s">
        <v>978</v>
      </c>
      <c r="B215" s="2477"/>
      <c r="C215" s="2477"/>
      <c r="D215" s="2477"/>
      <c r="E215" s="2477"/>
      <c r="F215" s="2477"/>
      <c r="G215" s="2477"/>
      <c r="H215" s="2477"/>
    </row>
    <row r="216" spans="1:8">
      <c r="A216" s="2477"/>
      <c r="B216" s="2477"/>
      <c r="C216" s="2477"/>
      <c r="D216" s="2477"/>
      <c r="E216" s="2477"/>
      <c r="F216" s="2477"/>
      <c r="G216" s="2477"/>
      <c r="H216" s="2477"/>
    </row>
    <row r="217" spans="1:8">
      <c r="A217" s="2478" t="s">
        <v>969</v>
      </c>
      <c r="B217" s="2477"/>
      <c r="C217" s="2477"/>
      <c r="D217" s="2477"/>
      <c r="E217" s="2477"/>
      <c r="F217" s="2477"/>
      <c r="G217" s="2477"/>
      <c r="H217" s="2477"/>
    </row>
    <row r="218" spans="1:8">
      <c r="A218" s="2478" t="s">
        <v>970</v>
      </c>
      <c r="B218" s="2477"/>
      <c r="C218" s="2477"/>
      <c r="D218" s="2477"/>
      <c r="E218" s="2477"/>
      <c r="F218" s="2477"/>
      <c r="G218" s="2477"/>
      <c r="H218" s="2477"/>
    </row>
    <row r="219" spans="1:8">
      <c r="A219" s="2478" t="s">
        <v>971</v>
      </c>
      <c r="B219" s="2477"/>
      <c r="C219" s="2477"/>
      <c r="D219" s="2477"/>
      <c r="E219" s="2477"/>
      <c r="F219" s="2477"/>
      <c r="G219" s="2477"/>
      <c r="H219" s="2477"/>
    </row>
    <row r="220" spans="1:8">
      <c r="A220" s="2477"/>
      <c r="B220" s="2477"/>
      <c r="C220" s="2477"/>
      <c r="D220" s="2477"/>
      <c r="E220" s="2477"/>
      <c r="F220" s="2477"/>
      <c r="G220" s="2477"/>
      <c r="H220" s="2477"/>
    </row>
    <row r="221" spans="1:8">
      <c r="A221" s="2478" t="s">
        <v>964</v>
      </c>
      <c r="B221" s="2477"/>
      <c r="C221" s="2477"/>
      <c r="D221" s="2477"/>
      <c r="E221" s="2477"/>
      <c r="F221" s="2477"/>
      <c r="G221" s="2477"/>
      <c r="H221" s="2477"/>
    </row>
    <row r="222" spans="1:8">
      <c r="A222" s="2478" t="s">
        <v>965</v>
      </c>
      <c r="B222" s="2477"/>
      <c r="C222" s="2477"/>
      <c r="D222" s="2477"/>
      <c r="E222" s="2477"/>
      <c r="F222" s="2477"/>
      <c r="G222" s="2477"/>
      <c r="H222" s="2477"/>
    </row>
    <row r="223" spans="1:8">
      <c r="A223" s="2478" t="s">
        <v>966</v>
      </c>
      <c r="B223" s="2477"/>
      <c r="C223" s="2477"/>
      <c r="D223" s="2477"/>
      <c r="E223" s="2477"/>
      <c r="F223" s="2477"/>
      <c r="G223" s="2477"/>
      <c r="H223" s="2477"/>
    </row>
    <row r="224" spans="1:8">
      <c r="A224" s="2478" t="s">
        <v>967</v>
      </c>
      <c r="B224" s="2477"/>
      <c r="C224" s="2477"/>
      <c r="D224" s="2477"/>
      <c r="E224" s="2477"/>
      <c r="F224" s="2477"/>
      <c r="G224" s="2477"/>
      <c r="H224" s="2477"/>
    </row>
    <row r="225" spans="1:8">
      <c r="A225" s="2478" t="s">
        <v>968</v>
      </c>
      <c r="B225" s="2477"/>
      <c r="C225" s="2477"/>
      <c r="D225" s="2477"/>
      <c r="E225" s="2477"/>
      <c r="F225" s="2477"/>
      <c r="G225" s="2477"/>
      <c r="H225" s="2477"/>
    </row>
    <row r="226" spans="1:8">
      <c r="A226" s="2477"/>
      <c r="B226" s="2477"/>
      <c r="C226" s="2477"/>
      <c r="D226" s="2477"/>
      <c r="E226" s="2477"/>
      <c r="F226" s="2477"/>
      <c r="G226" s="2477"/>
      <c r="H226" s="2477"/>
    </row>
    <row r="227" spans="1:8">
      <c r="A227" s="2478" t="s">
        <v>958</v>
      </c>
      <c r="B227" s="2477"/>
      <c r="C227" s="2477"/>
      <c r="D227" s="2477"/>
      <c r="E227" s="2477"/>
      <c r="F227" s="2477"/>
      <c r="G227" s="2477"/>
      <c r="H227" s="2477"/>
    </row>
    <row r="228" spans="1:8">
      <c r="A228" s="2478" t="s">
        <v>959</v>
      </c>
      <c r="B228" s="2477"/>
      <c r="C228" s="2477"/>
      <c r="D228" s="2477"/>
      <c r="E228" s="2477"/>
      <c r="F228" s="2477"/>
      <c r="G228" s="2477"/>
      <c r="H228" s="2477"/>
    </row>
    <row r="229" spans="1:8">
      <c r="A229" s="2478" t="s">
        <v>960</v>
      </c>
      <c r="B229" s="2477"/>
      <c r="C229" s="2477"/>
      <c r="D229" s="2477"/>
      <c r="E229" s="2477"/>
      <c r="F229" s="2477"/>
      <c r="G229" s="2477"/>
      <c r="H229" s="2477"/>
    </row>
    <row r="230" spans="1:8">
      <c r="A230" s="2478" t="s">
        <v>961</v>
      </c>
      <c r="B230" s="2477"/>
      <c r="C230" s="2477"/>
      <c r="D230" s="2477"/>
      <c r="E230" s="2477"/>
      <c r="F230" s="2477"/>
      <c r="G230" s="2477"/>
      <c r="H230" s="2477"/>
    </row>
    <row r="231" spans="1:8">
      <c r="A231" s="2478" t="s">
        <v>962</v>
      </c>
      <c r="B231" s="2477"/>
      <c r="C231" s="2477"/>
      <c r="D231" s="2477"/>
      <c r="E231" s="2477"/>
      <c r="F231" s="2477"/>
      <c r="G231" s="2477"/>
      <c r="H231" s="2477"/>
    </row>
    <row r="232" spans="1:8">
      <c r="A232" s="2478" t="s">
        <v>963</v>
      </c>
      <c r="B232" s="2477"/>
      <c r="C232" s="2477"/>
      <c r="D232" s="2477"/>
      <c r="E232" s="2477"/>
      <c r="F232" s="2477"/>
      <c r="G232" s="2477"/>
      <c r="H232" s="2477"/>
    </row>
    <row r="233" spans="1:8">
      <c r="A233" s="2477"/>
      <c r="B233" s="2477"/>
      <c r="C233" s="2477"/>
      <c r="D233" s="2477"/>
      <c r="E233" s="2477"/>
      <c r="F233" s="2477"/>
      <c r="G233" s="2477"/>
      <c r="H233" s="2477"/>
    </row>
    <row r="234" spans="1:8">
      <c r="A234" s="2478" t="s">
        <v>948</v>
      </c>
      <c r="B234" s="2477"/>
      <c r="C234" s="2477"/>
      <c r="D234" s="2477"/>
      <c r="E234" s="2477"/>
      <c r="F234" s="2477"/>
      <c r="G234" s="2477"/>
      <c r="H234" s="2477"/>
    </row>
    <row r="235" spans="1:8">
      <c r="A235" s="2478" t="s">
        <v>949</v>
      </c>
      <c r="B235" s="2477"/>
      <c r="C235" s="2477"/>
      <c r="D235" s="2477"/>
      <c r="E235" s="2477"/>
      <c r="F235" s="2477"/>
      <c r="G235" s="2477"/>
      <c r="H235" s="2477"/>
    </row>
    <row r="236" spans="1:8">
      <c r="A236" s="2478" t="s">
        <v>950</v>
      </c>
      <c r="B236" s="2477"/>
      <c r="C236" s="2477"/>
      <c r="D236" s="2477"/>
      <c r="E236" s="2477"/>
      <c r="F236" s="2477"/>
      <c r="G236" s="2477"/>
      <c r="H236" s="2477"/>
    </row>
    <row r="237" spans="1:8">
      <c r="A237" s="2478" t="s">
        <v>951</v>
      </c>
      <c r="B237" s="2477"/>
      <c r="C237" s="2477"/>
      <c r="D237" s="2477"/>
      <c r="E237" s="2477"/>
      <c r="F237" s="2477"/>
      <c r="G237" s="2477"/>
      <c r="H237" s="2477"/>
    </row>
    <row r="238" spans="1:8">
      <c r="A238" s="2478" t="s">
        <v>952</v>
      </c>
      <c r="B238" s="2477"/>
      <c r="C238" s="2477"/>
      <c r="D238" s="2477"/>
      <c r="E238" s="2477"/>
      <c r="F238" s="2477"/>
      <c r="G238" s="2477"/>
      <c r="H238" s="2477"/>
    </row>
    <row r="239" spans="1:8">
      <c r="A239" s="2478" t="s">
        <v>953</v>
      </c>
      <c r="B239" s="2477"/>
      <c r="C239" s="2477"/>
      <c r="D239" s="2477"/>
      <c r="E239" s="2477"/>
      <c r="F239" s="2477"/>
      <c r="G239" s="2477"/>
      <c r="H239" s="2477"/>
    </row>
    <row r="240" spans="1:8">
      <c r="A240" s="2478" t="s">
        <v>954</v>
      </c>
      <c r="B240" s="2477"/>
      <c r="C240" s="2477"/>
      <c r="D240" s="2477"/>
      <c r="E240" s="2477"/>
      <c r="F240" s="2477"/>
      <c r="G240" s="2477"/>
      <c r="H240" s="2477"/>
    </row>
    <row r="241" spans="1:8">
      <c r="A241" s="2478" t="s">
        <v>955</v>
      </c>
      <c r="B241" s="2477"/>
      <c r="C241" s="2477"/>
      <c r="D241" s="2477"/>
      <c r="E241" s="2477"/>
      <c r="F241" s="2477"/>
      <c r="G241" s="2477"/>
      <c r="H241" s="2477"/>
    </row>
    <row r="242" spans="1:8">
      <c r="A242" s="2478" t="s">
        <v>956</v>
      </c>
      <c r="B242" s="2477"/>
      <c r="C242" s="2477"/>
      <c r="D242" s="2477"/>
      <c r="E242" s="2477"/>
      <c r="F242" s="2477"/>
      <c r="G242" s="2477"/>
      <c r="H242" s="2477"/>
    </row>
    <row r="243" spans="1:8">
      <c r="A243" s="2478" t="s">
        <v>957</v>
      </c>
      <c r="B243" s="2477"/>
      <c r="C243" s="2477"/>
      <c r="D243" s="2477"/>
      <c r="E243" s="2477"/>
      <c r="F243" s="2477"/>
      <c r="G243" s="2477"/>
      <c r="H243" s="2477"/>
    </row>
    <row r="244" spans="1:8">
      <c r="A244" s="2477"/>
      <c r="B244" s="2477"/>
      <c r="C244" s="2477"/>
      <c r="D244" s="2477"/>
      <c r="E244" s="2477"/>
      <c r="F244" s="2477"/>
      <c r="G244" s="2477"/>
      <c r="H244" s="2477"/>
    </row>
    <row r="245" spans="1:8">
      <c r="A245" s="2478" t="s">
        <v>946</v>
      </c>
      <c r="B245" s="2477"/>
      <c r="C245" s="2477"/>
      <c r="D245" s="2477"/>
      <c r="E245" s="2477"/>
      <c r="F245" s="2477"/>
      <c r="G245" s="2477"/>
      <c r="H245" s="2477"/>
    </row>
    <row r="246" spans="1:8">
      <c r="A246" s="2478" t="s">
        <v>947</v>
      </c>
      <c r="B246" s="2477"/>
      <c r="C246" s="2477"/>
      <c r="D246" s="2477"/>
      <c r="E246" s="2477"/>
      <c r="F246" s="2477"/>
      <c r="G246" s="2477"/>
      <c r="H246" s="2477"/>
    </row>
    <row r="247" spans="1:8">
      <c r="A247" s="2477"/>
      <c r="B247" s="2477"/>
      <c r="C247" s="2477"/>
      <c r="D247" s="2477"/>
      <c r="E247" s="2477"/>
      <c r="F247" s="2477"/>
      <c r="G247" s="2477"/>
      <c r="H247" s="2477"/>
    </row>
    <row r="248" spans="1:8">
      <c r="A248" s="2478" t="s">
        <v>930</v>
      </c>
      <c r="B248" s="2477"/>
      <c r="C248" s="2477"/>
      <c r="D248" s="2477"/>
      <c r="E248" s="2477"/>
      <c r="F248" s="2477"/>
      <c r="G248" s="2477"/>
      <c r="H248" s="2477"/>
    </row>
    <row r="249" spans="1:8">
      <c r="A249" s="2478" t="s">
        <v>931</v>
      </c>
      <c r="B249" s="2477"/>
      <c r="C249" s="2477"/>
      <c r="D249" s="2477"/>
      <c r="E249" s="2477"/>
      <c r="F249" s="2477"/>
      <c r="G249" s="2477"/>
      <c r="H249" s="2477"/>
    </row>
    <row r="250" spans="1:8">
      <c r="A250" s="2478" t="s">
        <v>932</v>
      </c>
      <c r="B250" s="2477"/>
      <c r="C250" s="2477"/>
      <c r="D250" s="2477"/>
      <c r="E250" s="2477"/>
      <c r="F250" s="2477"/>
      <c r="G250" s="2477"/>
      <c r="H250" s="2477"/>
    </row>
    <row r="251" spans="1:8">
      <c r="A251" s="2478" t="s">
        <v>933</v>
      </c>
      <c r="B251" s="2477"/>
      <c r="C251" s="2477"/>
      <c r="D251" s="2477"/>
      <c r="E251" s="2477"/>
      <c r="F251" s="2477"/>
      <c r="G251" s="2477"/>
      <c r="H251" s="2477"/>
    </row>
    <row r="252" spans="1:8">
      <c r="A252" s="2478" t="s">
        <v>934</v>
      </c>
      <c r="B252" s="2477"/>
      <c r="C252" s="2477"/>
      <c r="D252" s="2477"/>
      <c r="E252" s="2477"/>
      <c r="F252" s="2477"/>
      <c r="G252" s="2477"/>
      <c r="H252" s="2477"/>
    </row>
    <row r="253" spans="1:8">
      <c r="A253" s="2478" t="s">
        <v>935</v>
      </c>
      <c r="B253" s="2477"/>
      <c r="C253" s="2477"/>
      <c r="D253" s="2477"/>
      <c r="E253" s="2477"/>
      <c r="F253" s="2477"/>
      <c r="G253" s="2477"/>
      <c r="H253" s="2477"/>
    </row>
    <row r="254" spans="1:8">
      <c r="A254" s="2478" t="s">
        <v>936</v>
      </c>
      <c r="B254" s="2477"/>
      <c r="C254" s="2477"/>
      <c r="D254" s="2477"/>
      <c r="E254" s="2477"/>
      <c r="F254" s="2477"/>
      <c r="G254" s="2477"/>
      <c r="H254" s="2477"/>
    </row>
    <row r="255" spans="1:8">
      <c r="A255" s="2478" t="s">
        <v>937</v>
      </c>
      <c r="B255" s="2477"/>
      <c r="C255" s="2477"/>
      <c r="D255" s="2477"/>
      <c r="E255" s="2477"/>
      <c r="F255" s="2477"/>
      <c r="G255" s="2477"/>
      <c r="H255" s="2477"/>
    </row>
    <row r="256" spans="1:8">
      <c r="A256" s="2478" t="s">
        <v>938</v>
      </c>
      <c r="B256" s="2477"/>
      <c r="C256" s="2477"/>
      <c r="D256" s="2477"/>
      <c r="E256" s="2477"/>
      <c r="F256" s="2477"/>
      <c r="G256" s="2477"/>
      <c r="H256" s="2477"/>
    </row>
    <row r="257" spans="1:8">
      <c r="A257" s="2478" t="s">
        <v>939</v>
      </c>
      <c r="B257" s="2477"/>
      <c r="C257" s="2477"/>
      <c r="D257" s="2477"/>
      <c r="E257" s="2477"/>
      <c r="F257" s="2477"/>
      <c r="G257" s="2477"/>
      <c r="H257" s="2477"/>
    </row>
    <row r="258" spans="1:8">
      <c r="A258" s="2478" t="s">
        <v>940</v>
      </c>
      <c r="B258" s="2477"/>
      <c r="C258" s="2477"/>
      <c r="D258" s="2477"/>
      <c r="E258" s="2477"/>
      <c r="F258" s="2477"/>
      <c r="G258" s="2477"/>
      <c r="H258" s="2477"/>
    </row>
    <row r="259" spans="1:8">
      <c r="A259" s="2478" t="s">
        <v>941</v>
      </c>
      <c r="B259" s="2477"/>
      <c r="C259" s="2477"/>
      <c r="D259" s="2477"/>
      <c r="E259" s="2477"/>
      <c r="F259" s="2477"/>
      <c r="G259" s="2477"/>
      <c r="H259" s="2477"/>
    </row>
    <row r="260" spans="1:8">
      <c r="A260" s="2478" t="s">
        <v>942</v>
      </c>
      <c r="B260" s="2477"/>
      <c r="C260" s="2477"/>
      <c r="D260" s="2477"/>
      <c r="E260" s="2477"/>
      <c r="F260" s="2477"/>
      <c r="G260" s="2477"/>
      <c r="H260" s="2477"/>
    </row>
    <row r="261" spans="1:8">
      <c r="A261" s="2478" t="s">
        <v>943</v>
      </c>
      <c r="B261" s="2477"/>
      <c r="C261" s="2477"/>
      <c r="D261" s="2477"/>
      <c r="E261" s="2477"/>
      <c r="F261" s="2477"/>
      <c r="G261" s="2477"/>
      <c r="H261" s="2477"/>
    </row>
    <row r="262" spans="1:8">
      <c r="A262" s="2478" t="s">
        <v>944</v>
      </c>
      <c r="B262" s="2477"/>
      <c r="C262" s="2477"/>
      <c r="D262" s="2477"/>
      <c r="E262" s="2477"/>
      <c r="F262" s="2477"/>
      <c r="G262" s="2477"/>
      <c r="H262" s="2477"/>
    </row>
    <row r="263" spans="1:8">
      <c r="A263" s="2478" t="s">
        <v>945</v>
      </c>
      <c r="B263" s="2477"/>
      <c r="C263" s="2477"/>
      <c r="D263" s="2477"/>
      <c r="E263" s="2477"/>
      <c r="F263" s="2477"/>
      <c r="G263" s="2477"/>
      <c r="H263" s="2477"/>
    </row>
    <row r="264" spans="1:8">
      <c r="A264" s="2477"/>
      <c r="B264" s="2477"/>
      <c r="C264" s="2477"/>
      <c r="D264" s="2477"/>
      <c r="E264" s="2477"/>
      <c r="F264" s="2477"/>
      <c r="G264" s="2477"/>
      <c r="H264" s="2477"/>
    </row>
    <row r="265" spans="1:8">
      <c r="A265" s="2478" t="s">
        <v>923</v>
      </c>
      <c r="B265" s="2477"/>
      <c r="C265" s="2477"/>
      <c r="D265" s="2477"/>
      <c r="E265" s="2477"/>
      <c r="F265" s="2477"/>
      <c r="G265" s="2477"/>
      <c r="H265" s="2477"/>
    </row>
    <row r="266" spans="1:8">
      <c r="A266" s="2478" t="s">
        <v>924</v>
      </c>
      <c r="B266" s="2477"/>
      <c r="C266" s="2477"/>
      <c r="D266" s="2477"/>
      <c r="E266" s="2477"/>
      <c r="F266" s="2477"/>
      <c r="G266" s="2477"/>
      <c r="H266" s="2477"/>
    </row>
    <row r="267" spans="1:8">
      <c r="A267" s="2478" t="s">
        <v>925</v>
      </c>
      <c r="B267" s="2477"/>
      <c r="C267" s="2477"/>
      <c r="D267" s="2477"/>
      <c r="E267" s="2477"/>
      <c r="F267" s="2477"/>
      <c r="G267" s="2477"/>
      <c r="H267" s="2477"/>
    </row>
    <row r="268" spans="1:8">
      <c r="A268" s="2478" t="s">
        <v>926</v>
      </c>
      <c r="B268" s="2477"/>
      <c r="C268" s="2477"/>
      <c r="D268" s="2477"/>
      <c r="E268" s="2477"/>
      <c r="F268" s="2477"/>
      <c r="G268" s="2477"/>
      <c r="H268" s="2477"/>
    </row>
    <row r="269" spans="1:8">
      <c r="A269" s="2478" t="s">
        <v>927</v>
      </c>
      <c r="B269" s="2477"/>
      <c r="C269" s="2477"/>
      <c r="D269" s="2477"/>
      <c r="E269" s="2477"/>
      <c r="F269" s="2477"/>
      <c r="G269" s="2477"/>
      <c r="H269" s="2477"/>
    </row>
    <row r="270" spans="1:8">
      <c r="A270" s="2478" t="s">
        <v>928</v>
      </c>
      <c r="B270" s="2477"/>
      <c r="C270" s="2477"/>
      <c r="D270" s="2477"/>
      <c r="E270" s="2477"/>
      <c r="F270" s="2477"/>
      <c r="G270" s="2477"/>
      <c r="H270" s="2477"/>
    </row>
    <row r="271" spans="1:8">
      <c r="A271" s="2478" t="s">
        <v>929</v>
      </c>
      <c r="B271" s="2477"/>
      <c r="C271" s="2477"/>
      <c r="D271" s="2477"/>
      <c r="E271" s="2477"/>
      <c r="F271" s="2477"/>
      <c r="G271" s="2477"/>
      <c r="H271" s="2477"/>
    </row>
    <row r="272" spans="1:8">
      <c r="A272" s="2477"/>
      <c r="B272" s="2477"/>
      <c r="C272" s="2477"/>
      <c r="D272" s="2477"/>
      <c r="E272" s="2477"/>
      <c r="F272" s="2477"/>
      <c r="G272" s="2477"/>
      <c r="H272" s="2477"/>
    </row>
    <row r="273" spans="1:8">
      <c r="A273" s="2478" t="s">
        <v>914</v>
      </c>
      <c r="B273" s="2477"/>
      <c r="C273" s="2477"/>
      <c r="D273" s="2477"/>
      <c r="E273" s="2477"/>
      <c r="F273" s="2477"/>
      <c r="G273" s="2477"/>
      <c r="H273" s="2477"/>
    </row>
    <row r="274" spans="1:8">
      <c r="A274" s="2478" t="s">
        <v>915</v>
      </c>
      <c r="B274" s="2477"/>
      <c r="C274" s="2477"/>
      <c r="D274" s="2477"/>
      <c r="E274" s="2477"/>
      <c r="F274" s="2477"/>
      <c r="G274" s="2477"/>
      <c r="H274" s="2477"/>
    </row>
    <row r="275" spans="1:8">
      <c r="A275" s="2478" t="s">
        <v>916</v>
      </c>
      <c r="B275" s="2477"/>
      <c r="C275" s="2477"/>
      <c r="D275" s="2477"/>
      <c r="E275" s="2477"/>
      <c r="F275" s="2477"/>
      <c r="G275" s="2477"/>
      <c r="H275" s="2477"/>
    </row>
    <row r="276" spans="1:8">
      <c r="A276" s="2478" t="s">
        <v>917</v>
      </c>
      <c r="B276" s="2477"/>
      <c r="C276" s="2477"/>
      <c r="D276" s="2477"/>
      <c r="E276" s="2477"/>
      <c r="F276" s="2477"/>
      <c r="G276" s="2477"/>
      <c r="H276" s="2477"/>
    </row>
    <row r="277" spans="1:8">
      <c r="A277" s="2478" t="s">
        <v>918</v>
      </c>
      <c r="B277" s="2477"/>
      <c r="C277" s="2477"/>
      <c r="D277" s="2477"/>
      <c r="E277" s="2477"/>
      <c r="F277" s="2477"/>
      <c r="G277" s="2477"/>
      <c r="H277" s="2477"/>
    </row>
    <row r="278" spans="1:8">
      <c r="A278" s="2478" t="s">
        <v>919</v>
      </c>
      <c r="B278" s="2477"/>
      <c r="C278" s="2477"/>
      <c r="D278" s="2477"/>
      <c r="E278" s="2477"/>
      <c r="F278" s="2477"/>
      <c r="G278" s="2477"/>
      <c r="H278" s="2477"/>
    </row>
    <row r="279" spans="1:8">
      <c r="A279" s="2478" t="s">
        <v>920</v>
      </c>
      <c r="B279" s="2477"/>
      <c r="C279" s="2477"/>
      <c r="D279" s="2477"/>
      <c r="E279" s="2477"/>
      <c r="F279" s="2477"/>
      <c r="G279" s="2477"/>
      <c r="H279" s="2477"/>
    </row>
    <row r="280" spans="1:8">
      <c r="A280" s="2478" t="s">
        <v>921</v>
      </c>
      <c r="B280" s="2477"/>
      <c r="C280" s="2477"/>
      <c r="D280" s="2477"/>
      <c r="E280" s="2477"/>
      <c r="F280" s="2477"/>
      <c r="G280" s="2477"/>
      <c r="H280" s="2477"/>
    </row>
    <row r="281" spans="1:8">
      <c r="A281" s="2478" t="s">
        <v>922</v>
      </c>
      <c r="B281" s="2477"/>
      <c r="C281" s="2477"/>
      <c r="D281" s="2477"/>
      <c r="E281" s="2477"/>
      <c r="F281" s="2477"/>
      <c r="G281" s="2477"/>
      <c r="H281" s="2477"/>
    </row>
    <row r="282" spans="1:8">
      <c r="A282" s="2477"/>
      <c r="B282" s="2477"/>
      <c r="C282" s="2477"/>
      <c r="D282" s="2477"/>
      <c r="E282" s="2477"/>
      <c r="F282" s="2477"/>
      <c r="G282" s="2477"/>
      <c r="H282" s="2477"/>
    </row>
    <row r="283" spans="1:8">
      <c r="A283" s="2478" t="s">
        <v>907</v>
      </c>
      <c r="B283" s="2477"/>
      <c r="C283" s="2477"/>
      <c r="D283" s="2477"/>
      <c r="E283" s="2477"/>
      <c r="F283" s="2477"/>
      <c r="G283" s="2477"/>
      <c r="H283" s="2477"/>
    </row>
    <row r="284" spans="1:8">
      <c r="A284" s="2478" t="s">
        <v>908</v>
      </c>
      <c r="B284" s="2477"/>
      <c r="C284" s="2477"/>
      <c r="D284" s="2477"/>
      <c r="E284" s="2477"/>
      <c r="F284" s="2477"/>
      <c r="G284" s="2477"/>
      <c r="H284" s="2477"/>
    </row>
    <row r="285" spans="1:8">
      <c r="A285" s="2478" t="s">
        <v>909</v>
      </c>
      <c r="B285" s="2477"/>
      <c r="C285" s="2477"/>
      <c r="D285" s="2477"/>
      <c r="E285" s="2477"/>
      <c r="F285" s="2477"/>
      <c r="G285" s="2477"/>
      <c r="H285" s="2477"/>
    </row>
    <row r="286" spans="1:8">
      <c r="A286" s="2478" t="s">
        <v>910</v>
      </c>
      <c r="B286" s="2477"/>
      <c r="C286" s="2477"/>
      <c r="D286" s="2477"/>
      <c r="E286" s="2477"/>
      <c r="F286" s="2477"/>
      <c r="G286" s="2477"/>
      <c r="H286" s="2477"/>
    </row>
    <row r="287" spans="1:8">
      <c r="A287" s="2478" t="s">
        <v>911</v>
      </c>
      <c r="B287" s="2477"/>
      <c r="C287" s="2477"/>
      <c r="D287" s="2477"/>
      <c r="E287" s="2477"/>
      <c r="F287" s="2477"/>
      <c r="G287" s="2477"/>
      <c r="H287" s="2477"/>
    </row>
    <row r="288" spans="1:8">
      <c r="A288" s="2478" t="s">
        <v>912</v>
      </c>
      <c r="B288" s="2477"/>
      <c r="C288" s="2477"/>
      <c r="D288" s="2477"/>
      <c r="E288" s="2477"/>
      <c r="F288" s="2477"/>
      <c r="G288" s="2477"/>
      <c r="H288" s="2477"/>
    </row>
    <row r="289" spans="1:8">
      <c r="A289" s="2478" t="s">
        <v>913</v>
      </c>
      <c r="B289" s="2477"/>
      <c r="C289" s="2477"/>
      <c r="D289" s="2477"/>
      <c r="E289" s="2477"/>
      <c r="F289" s="2477"/>
      <c r="G289" s="2477"/>
      <c r="H289" s="2477"/>
    </row>
    <row r="290" spans="1:8">
      <c r="A290" s="2477"/>
      <c r="B290" s="2477"/>
      <c r="C290" s="2477"/>
      <c r="D290" s="2477"/>
      <c r="E290" s="2477"/>
      <c r="F290" s="2477"/>
      <c r="G290" s="2477"/>
      <c r="H290" s="2477"/>
    </row>
    <row r="291" spans="1:8">
      <c r="A291" s="2478" t="s">
        <v>904</v>
      </c>
      <c r="B291" s="2477"/>
      <c r="C291" s="2477"/>
      <c r="D291" s="2477"/>
      <c r="E291" s="2477"/>
      <c r="F291" s="2477"/>
      <c r="G291" s="2477"/>
      <c r="H291" s="2477"/>
    </row>
    <row r="292" spans="1:8">
      <c r="A292" s="2478" t="s">
        <v>905</v>
      </c>
      <c r="B292" s="2477"/>
      <c r="C292" s="2477"/>
      <c r="D292" s="2477"/>
      <c r="E292" s="2477"/>
      <c r="F292" s="2477"/>
      <c r="G292" s="2477"/>
      <c r="H292" s="2477"/>
    </row>
    <row r="293" spans="1:8">
      <c r="A293" s="2478" t="s">
        <v>906</v>
      </c>
      <c r="B293" s="2477"/>
      <c r="C293" s="2477"/>
      <c r="D293" s="2477"/>
      <c r="E293" s="2477"/>
      <c r="F293" s="2477"/>
      <c r="G293" s="2477"/>
      <c r="H293" s="2477"/>
    </row>
    <row r="294" spans="1:8">
      <c r="A294" s="2477"/>
      <c r="B294" s="2477"/>
      <c r="C294" s="2477"/>
      <c r="D294" s="2477"/>
      <c r="E294" s="2477"/>
      <c r="F294" s="2477"/>
      <c r="G294" s="2477"/>
      <c r="H294" s="2477"/>
    </row>
    <row r="295" spans="1:8">
      <c r="A295" s="2478" t="s">
        <v>902</v>
      </c>
      <c r="B295" s="2477"/>
      <c r="C295" s="2477"/>
      <c r="D295" s="2477"/>
      <c r="E295" s="2477"/>
      <c r="F295" s="2477"/>
      <c r="G295" s="2477"/>
      <c r="H295" s="2477"/>
    </row>
    <row r="296" spans="1:8">
      <c r="A296" s="2478" t="s">
        <v>903</v>
      </c>
      <c r="B296" s="2477"/>
      <c r="C296" s="2477"/>
      <c r="D296" s="2477"/>
      <c r="E296" s="2477"/>
      <c r="F296" s="2477"/>
      <c r="G296" s="2477"/>
      <c r="H296" s="2477"/>
    </row>
    <row r="297" spans="1:8">
      <c r="A297" s="2477"/>
      <c r="B297" s="2477"/>
      <c r="C297" s="2477"/>
      <c r="D297" s="2477"/>
      <c r="E297" s="2477"/>
      <c r="F297" s="2477"/>
      <c r="G297" s="2477"/>
      <c r="H297" s="2477"/>
    </row>
    <row r="298" spans="1:8">
      <c r="A298" s="2478" t="s">
        <v>889</v>
      </c>
      <c r="B298" s="2477"/>
      <c r="C298" s="2477"/>
      <c r="D298" s="2477"/>
      <c r="E298" s="2477"/>
      <c r="F298" s="2477"/>
      <c r="G298" s="2477"/>
      <c r="H298" s="2477"/>
    </row>
    <row r="299" spans="1:8">
      <c r="A299" s="2478" t="s">
        <v>890</v>
      </c>
      <c r="B299" s="2477"/>
      <c r="C299" s="2477"/>
      <c r="D299" s="2477"/>
      <c r="E299" s="2477"/>
      <c r="F299" s="2477"/>
      <c r="G299" s="2477"/>
      <c r="H299" s="2477"/>
    </row>
    <row r="300" spans="1:8">
      <c r="A300" s="2478" t="s">
        <v>891</v>
      </c>
      <c r="B300" s="2477"/>
      <c r="C300" s="2477"/>
      <c r="D300" s="2477"/>
      <c r="E300" s="2477"/>
      <c r="F300" s="2477"/>
      <c r="G300" s="2477"/>
      <c r="H300" s="2477"/>
    </row>
    <row r="301" spans="1:8">
      <c r="A301" s="2478" t="s">
        <v>892</v>
      </c>
      <c r="B301" s="2477"/>
      <c r="C301" s="2477"/>
      <c r="D301" s="2477"/>
      <c r="E301" s="2477"/>
      <c r="F301" s="2477"/>
      <c r="G301" s="2477"/>
      <c r="H301" s="2477"/>
    </row>
    <row r="302" spans="1:8">
      <c r="A302" s="2478" t="s">
        <v>893</v>
      </c>
      <c r="B302" s="2477"/>
      <c r="C302" s="2477"/>
      <c r="D302" s="2477"/>
      <c r="E302" s="2477"/>
      <c r="F302" s="2477"/>
      <c r="G302" s="2477"/>
      <c r="H302" s="2477"/>
    </row>
    <row r="303" spans="1:8">
      <c r="A303" s="2478" t="s">
        <v>894</v>
      </c>
      <c r="B303" s="2477"/>
      <c r="C303" s="2477"/>
      <c r="D303" s="2477"/>
      <c r="E303" s="2477"/>
      <c r="F303" s="2477"/>
      <c r="G303" s="2477"/>
      <c r="H303" s="2477"/>
    </row>
    <row r="304" spans="1:8">
      <c r="A304" s="2478" t="s">
        <v>895</v>
      </c>
      <c r="B304" s="2477"/>
      <c r="C304" s="2477"/>
      <c r="D304" s="2477"/>
      <c r="E304" s="2477"/>
      <c r="F304" s="2477"/>
      <c r="G304" s="2477"/>
      <c r="H304" s="2477"/>
    </row>
    <row r="305" spans="1:8">
      <c r="A305" s="2478" t="s">
        <v>896</v>
      </c>
      <c r="B305" s="2477"/>
      <c r="C305" s="2477"/>
      <c r="D305" s="2477"/>
      <c r="E305" s="2477"/>
      <c r="F305" s="2477"/>
      <c r="G305" s="2477"/>
      <c r="H305" s="2477"/>
    </row>
    <row r="306" spans="1:8">
      <c r="A306" s="2478" t="s">
        <v>897</v>
      </c>
      <c r="B306" s="2477"/>
      <c r="C306" s="2477"/>
      <c r="D306" s="2477"/>
      <c r="E306" s="2477"/>
      <c r="F306" s="2477"/>
      <c r="G306" s="2477"/>
      <c r="H306" s="2477"/>
    </row>
    <row r="307" spans="1:8">
      <c r="A307" s="2478" t="s">
        <v>898</v>
      </c>
      <c r="B307" s="2477"/>
      <c r="C307" s="2477"/>
      <c r="D307" s="2477"/>
      <c r="E307" s="2477"/>
      <c r="F307" s="2477"/>
      <c r="G307" s="2477"/>
      <c r="H307" s="2477"/>
    </row>
    <row r="308" spans="1:8">
      <c r="A308" s="2478" t="s">
        <v>899</v>
      </c>
      <c r="B308" s="2477"/>
      <c r="C308" s="2477"/>
      <c r="D308" s="2477"/>
      <c r="E308" s="2477"/>
      <c r="F308" s="2477"/>
      <c r="G308" s="2477"/>
      <c r="H308" s="2477"/>
    </row>
    <row r="309" spans="1:8">
      <c r="A309" s="2478" t="s">
        <v>900</v>
      </c>
      <c r="B309" s="2477"/>
      <c r="C309" s="2477"/>
      <c r="D309" s="2477"/>
      <c r="E309" s="2477"/>
      <c r="F309" s="2477"/>
      <c r="G309" s="2477"/>
      <c r="H309" s="2477"/>
    </row>
    <row r="310" spans="1:8">
      <c r="A310" s="2478" t="s">
        <v>901</v>
      </c>
      <c r="B310" s="2477"/>
      <c r="C310" s="2477"/>
      <c r="D310" s="2477"/>
      <c r="E310" s="2477"/>
      <c r="F310" s="2477"/>
      <c r="G310" s="2477"/>
      <c r="H310" s="2477"/>
    </row>
    <row r="311" spans="1:8">
      <c r="A311" s="2477"/>
      <c r="B311" s="2477"/>
      <c r="C311" s="2477"/>
      <c r="D311" s="2477"/>
      <c r="E311" s="2477"/>
      <c r="F311" s="2477"/>
      <c r="G311" s="2477"/>
      <c r="H311" s="2477"/>
    </row>
    <row r="312" spans="1:8">
      <c r="A312" s="2478" t="s">
        <v>881</v>
      </c>
      <c r="B312" s="2477"/>
      <c r="C312" s="2477"/>
      <c r="D312" s="2477"/>
      <c r="E312" s="2477"/>
      <c r="F312" s="2477"/>
      <c r="G312" s="2477"/>
      <c r="H312" s="2477"/>
    </row>
    <row r="313" spans="1:8">
      <c r="A313" s="2478" t="s">
        <v>882</v>
      </c>
      <c r="B313" s="2477"/>
      <c r="C313" s="2477"/>
      <c r="D313" s="2477"/>
      <c r="E313" s="2477"/>
      <c r="F313" s="2477"/>
      <c r="G313" s="2477"/>
      <c r="H313" s="2477"/>
    </row>
    <row r="314" spans="1:8">
      <c r="A314" s="2478" t="s">
        <v>883</v>
      </c>
      <c r="B314" s="2477"/>
      <c r="C314" s="2477"/>
      <c r="D314" s="2477"/>
      <c r="E314" s="2477"/>
      <c r="F314" s="2477"/>
      <c r="G314" s="2477"/>
      <c r="H314" s="2477"/>
    </row>
    <row r="315" spans="1:8">
      <c r="A315" s="2478" t="s">
        <v>884</v>
      </c>
      <c r="B315" s="2477"/>
      <c r="C315" s="2477"/>
      <c r="D315" s="2477"/>
      <c r="E315" s="2477"/>
      <c r="F315" s="2477"/>
      <c r="G315" s="2477"/>
      <c r="H315" s="2477"/>
    </row>
    <row r="316" spans="1:8">
      <c r="A316" s="2478" t="s">
        <v>885</v>
      </c>
      <c r="B316" s="2477"/>
      <c r="C316" s="2477"/>
      <c r="D316" s="2477"/>
      <c r="E316" s="2477"/>
      <c r="F316" s="2477"/>
      <c r="G316" s="2477"/>
      <c r="H316" s="2477"/>
    </row>
    <row r="317" spans="1:8">
      <c r="A317" s="2478" t="s">
        <v>886</v>
      </c>
      <c r="B317" s="2477"/>
      <c r="C317" s="2477"/>
      <c r="D317" s="2477"/>
      <c r="E317" s="2477"/>
      <c r="F317" s="2477"/>
      <c r="G317" s="2477"/>
      <c r="H317" s="2477"/>
    </row>
    <row r="318" spans="1:8">
      <c r="A318" s="2478" t="s">
        <v>887</v>
      </c>
      <c r="B318" s="2477"/>
      <c r="C318" s="2477"/>
      <c r="D318" s="2477"/>
      <c r="E318" s="2477"/>
      <c r="F318" s="2477"/>
      <c r="G318" s="2477"/>
      <c r="H318" s="2477"/>
    </row>
    <row r="319" spans="1:8">
      <c r="A319" s="2478" t="s">
        <v>888</v>
      </c>
      <c r="B319" s="2477"/>
      <c r="C319" s="2477"/>
      <c r="D319" s="2477"/>
      <c r="E319" s="2477"/>
      <c r="F319" s="2477"/>
      <c r="G319" s="2477"/>
      <c r="H319" s="2477"/>
    </row>
    <row r="320" spans="1:8">
      <c r="A320" s="2477"/>
      <c r="B320" s="2477"/>
      <c r="C320" s="2477"/>
      <c r="D320" s="2477"/>
      <c r="E320" s="2477"/>
      <c r="F320" s="2477"/>
      <c r="G320" s="2477"/>
      <c r="H320" s="2477"/>
    </row>
    <row r="321" spans="1:8">
      <c r="A321" s="2478" t="s">
        <v>846</v>
      </c>
      <c r="B321" s="2477"/>
      <c r="C321" s="2477"/>
      <c r="D321" s="2477"/>
      <c r="E321" s="2477"/>
      <c r="F321" s="2477"/>
      <c r="G321" s="2477"/>
      <c r="H321" s="2477"/>
    </row>
    <row r="322" spans="1:8">
      <c r="A322" s="2478" t="s">
        <v>847</v>
      </c>
      <c r="B322" s="2477"/>
      <c r="C322" s="2477"/>
      <c r="D322" s="2477"/>
      <c r="E322" s="2477"/>
      <c r="F322" s="2477"/>
      <c r="G322" s="2477"/>
      <c r="H322" s="2477"/>
    </row>
    <row r="323" spans="1:8">
      <c r="A323" s="2478" t="s">
        <v>848</v>
      </c>
      <c r="B323" s="2477"/>
      <c r="C323" s="2477"/>
      <c r="D323" s="2477"/>
      <c r="E323" s="2477"/>
      <c r="F323" s="2477"/>
      <c r="G323" s="2477"/>
      <c r="H323" s="2477"/>
    </row>
    <row r="324" spans="1:8">
      <c r="A324" s="2478" t="s">
        <v>849</v>
      </c>
      <c r="B324" s="2477"/>
      <c r="C324" s="2477"/>
      <c r="D324" s="2477"/>
      <c r="E324" s="2477"/>
      <c r="F324" s="2477"/>
      <c r="G324" s="2477"/>
      <c r="H324" s="2477"/>
    </row>
    <row r="325" spans="1:8">
      <c r="A325" s="2478" t="s">
        <v>850</v>
      </c>
      <c r="B325" s="2477"/>
      <c r="C325" s="2477"/>
      <c r="D325" s="2477"/>
      <c r="E325" s="2477"/>
      <c r="F325" s="2477"/>
      <c r="G325" s="2477"/>
      <c r="H325" s="2477"/>
    </row>
    <row r="326" spans="1:8">
      <c r="A326" s="2478" t="s">
        <v>851</v>
      </c>
      <c r="B326" s="2477"/>
      <c r="C326" s="2477"/>
      <c r="D326" s="2477"/>
      <c r="E326" s="2477"/>
      <c r="F326" s="2477"/>
      <c r="G326" s="2477"/>
      <c r="H326" s="2477"/>
    </row>
    <row r="327" spans="1:8">
      <c r="A327" s="2478" t="s">
        <v>852</v>
      </c>
      <c r="B327" s="2477"/>
      <c r="C327" s="2477"/>
      <c r="D327" s="2477"/>
      <c r="E327" s="2477"/>
      <c r="F327" s="2477"/>
      <c r="G327" s="2477"/>
      <c r="H327" s="2477"/>
    </row>
    <row r="328" spans="1:8">
      <c r="A328" s="2478" t="s">
        <v>853</v>
      </c>
      <c r="B328" s="2477"/>
      <c r="C328" s="2477"/>
      <c r="D328" s="2477"/>
      <c r="E328" s="2477"/>
      <c r="F328" s="2477"/>
      <c r="G328" s="2477"/>
      <c r="H328" s="2477"/>
    </row>
    <row r="329" spans="1:8">
      <c r="A329" s="2478" t="s">
        <v>854</v>
      </c>
      <c r="B329" s="2477"/>
      <c r="C329" s="2477"/>
      <c r="D329" s="2477"/>
      <c r="E329" s="2477"/>
      <c r="F329" s="2477"/>
      <c r="G329" s="2477"/>
      <c r="H329" s="2477"/>
    </row>
    <row r="330" spans="1:8">
      <c r="A330" s="2478" t="s">
        <v>855</v>
      </c>
      <c r="B330" s="2477"/>
      <c r="C330" s="2477"/>
      <c r="D330" s="2477"/>
      <c r="E330" s="2477"/>
      <c r="F330" s="2477"/>
      <c r="G330" s="2477"/>
      <c r="H330" s="2477"/>
    </row>
    <row r="331" spans="1:8">
      <c r="A331" s="2478" t="s">
        <v>856</v>
      </c>
      <c r="B331" s="2477"/>
      <c r="C331" s="2477"/>
      <c r="D331" s="2477"/>
      <c r="E331" s="2477"/>
      <c r="F331" s="2477"/>
      <c r="G331" s="2477"/>
      <c r="H331" s="2477"/>
    </row>
    <row r="332" spans="1:8">
      <c r="A332" s="2478" t="s">
        <v>857</v>
      </c>
      <c r="B332" s="2477"/>
      <c r="C332" s="2477"/>
      <c r="D332" s="2477"/>
      <c r="E332" s="2477"/>
      <c r="F332" s="2477"/>
      <c r="G332" s="2477"/>
      <c r="H332" s="2477"/>
    </row>
    <row r="333" spans="1:8">
      <c r="A333" s="2478" t="s">
        <v>858</v>
      </c>
      <c r="B333" s="2477"/>
      <c r="C333" s="2477"/>
      <c r="D333" s="2477"/>
      <c r="E333" s="2477"/>
      <c r="F333" s="2477"/>
      <c r="G333" s="2477"/>
      <c r="H333" s="2477"/>
    </row>
    <row r="334" spans="1:8">
      <c r="A334" s="2478" t="s">
        <v>859</v>
      </c>
      <c r="B334" s="2477"/>
      <c r="C334" s="2477"/>
      <c r="D334" s="2477"/>
      <c r="E334" s="2477"/>
      <c r="F334" s="2477"/>
      <c r="G334" s="2477"/>
      <c r="H334" s="2477"/>
    </row>
    <row r="335" spans="1:8">
      <c r="A335" s="2478" t="s">
        <v>860</v>
      </c>
      <c r="B335" s="2477"/>
      <c r="C335" s="2477"/>
      <c r="D335" s="2477"/>
      <c r="E335" s="2477"/>
      <c r="F335" s="2477"/>
      <c r="G335" s="2477"/>
      <c r="H335" s="2477"/>
    </row>
    <row r="336" spans="1:8">
      <c r="A336" s="2478" t="s">
        <v>861</v>
      </c>
      <c r="B336" s="2477"/>
      <c r="C336" s="2477"/>
      <c r="D336" s="2477"/>
      <c r="E336" s="2477"/>
      <c r="F336" s="2477"/>
      <c r="G336" s="2477"/>
      <c r="H336" s="2477"/>
    </row>
    <row r="337" spans="1:8">
      <c r="A337" s="2478" t="s">
        <v>862</v>
      </c>
      <c r="B337" s="2477"/>
      <c r="C337" s="2477"/>
      <c r="D337" s="2477"/>
      <c r="E337" s="2477"/>
      <c r="F337" s="2477"/>
      <c r="G337" s="2477"/>
      <c r="H337" s="2477"/>
    </row>
    <row r="338" spans="1:8">
      <c r="A338" s="2478" t="s">
        <v>863</v>
      </c>
      <c r="B338" s="2477"/>
      <c r="C338" s="2477"/>
      <c r="D338" s="2477"/>
      <c r="E338" s="2477"/>
      <c r="F338" s="2477"/>
      <c r="G338" s="2477"/>
      <c r="H338" s="2477"/>
    </row>
    <row r="339" spans="1:8">
      <c r="A339" s="2478" t="s">
        <v>864</v>
      </c>
      <c r="B339" s="2477"/>
      <c r="C339" s="2477"/>
      <c r="D339" s="2477"/>
      <c r="E339" s="2477"/>
      <c r="F339" s="2477"/>
      <c r="G339" s="2477"/>
      <c r="H339" s="2477"/>
    </row>
    <row r="340" spans="1:8">
      <c r="A340" s="2478" t="s">
        <v>865</v>
      </c>
      <c r="B340" s="2477"/>
      <c r="C340" s="2477"/>
      <c r="D340" s="2477"/>
      <c r="E340" s="2477"/>
      <c r="F340" s="2477"/>
      <c r="G340" s="2477"/>
      <c r="H340" s="2477"/>
    </row>
    <row r="341" spans="1:8">
      <c r="A341" s="2478" t="s">
        <v>866</v>
      </c>
      <c r="B341" s="2477"/>
      <c r="C341" s="2477"/>
      <c r="D341" s="2477"/>
      <c r="E341" s="2477"/>
      <c r="F341" s="2477"/>
      <c r="G341" s="2477"/>
      <c r="H341" s="2477"/>
    </row>
    <row r="342" spans="1:8">
      <c r="A342" s="2478" t="s">
        <v>867</v>
      </c>
      <c r="B342" s="2477"/>
      <c r="C342" s="2477"/>
      <c r="D342" s="2477"/>
      <c r="E342" s="2477"/>
      <c r="F342" s="2477"/>
      <c r="G342" s="2477"/>
      <c r="H342" s="2477"/>
    </row>
    <row r="343" spans="1:8">
      <c r="A343" s="2478" t="s">
        <v>868</v>
      </c>
      <c r="B343" s="2477"/>
      <c r="C343" s="2477"/>
      <c r="D343" s="2477"/>
      <c r="E343" s="2477"/>
      <c r="F343" s="2477"/>
      <c r="G343" s="2477"/>
      <c r="H343" s="2477"/>
    </row>
    <row r="344" spans="1:8">
      <c r="A344" s="2478" t="s">
        <v>869</v>
      </c>
      <c r="B344" s="2477"/>
      <c r="C344" s="2477"/>
      <c r="D344" s="2477"/>
      <c r="E344" s="2477"/>
      <c r="F344" s="2477"/>
      <c r="G344" s="2477"/>
      <c r="H344" s="2477"/>
    </row>
    <row r="345" spans="1:8">
      <c r="A345" s="2478" t="s">
        <v>870</v>
      </c>
      <c r="B345" s="2477"/>
      <c r="C345" s="2477"/>
      <c r="D345" s="2477"/>
      <c r="E345" s="2477"/>
      <c r="F345" s="2477"/>
      <c r="G345" s="2477"/>
      <c r="H345" s="2477"/>
    </row>
    <row r="346" spans="1:8">
      <c r="A346" s="2478" t="s">
        <v>871</v>
      </c>
      <c r="B346" s="2477"/>
      <c r="C346" s="2477"/>
      <c r="D346" s="2477"/>
      <c r="E346" s="2477"/>
      <c r="F346" s="2477"/>
      <c r="G346" s="2477"/>
      <c r="H346" s="2477"/>
    </row>
    <row r="347" spans="1:8">
      <c r="A347" s="2478" t="s">
        <v>872</v>
      </c>
      <c r="B347" s="2477"/>
      <c r="C347" s="2477"/>
      <c r="D347" s="2477"/>
      <c r="E347" s="2477"/>
      <c r="F347" s="2477"/>
      <c r="G347" s="2477"/>
      <c r="H347" s="2477"/>
    </row>
    <row r="348" spans="1:8">
      <c r="A348" s="2478" t="s">
        <v>873</v>
      </c>
      <c r="B348" s="2477"/>
      <c r="C348" s="2477"/>
      <c r="D348" s="2477"/>
      <c r="E348" s="2477"/>
      <c r="F348" s="2477"/>
      <c r="G348" s="2477"/>
      <c r="H348" s="2477"/>
    </row>
    <row r="349" spans="1:8">
      <c r="A349" s="2478" t="s">
        <v>874</v>
      </c>
      <c r="B349" s="2477"/>
      <c r="C349" s="2477"/>
      <c r="D349" s="2477"/>
      <c r="E349" s="2477"/>
      <c r="F349" s="2477"/>
      <c r="G349" s="2477"/>
      <c r="H349" s="2477"/>
    </row>
    <row r="350" spans="1:8">
      <c r="A350" s="2478" t="s">
        <v>875</v>
      </c>
      <c r="B350" s="2477"/>
      <c r="C350" s="2477"/>
      <c r="D350" s="2477"/>
      <c r="E350" s="2477"/>
      <c r="F350" s="2477"/>
      <c r="G350" s="2477"/>
      <c r="H350" s="2477"/>
    </row>
    <row r="351" spans="1:8">
      <c r="A351" s="2478" t="s">
        <v>876</v>
      </c>
      <c r="B351" s="2477"/>
      <c r="C351" s="2477"/>
      <c r="D351" s="2477"/>
      <c r="E351" s="2477"/>
      <c r="F351" s="2477"/>
      <c r="G351" s="2477"/>
      <c r="H351" s="2477"/>
    </row>
    <row r="352" spans="1:8">
      <c r="A352" s="2478" t="s">
        <v>877</v>
      </c>
      <c r="B352" s="2477"/>
      <c r="C352" s="2477"/>
      <c r="D352" s="2477"/>
      <c r="E352" s="2477"/>
      <c r="F352" s="2477"/>
      <c r="G352" s="2477"/>
      <c r="H352" s="2477"/>
    </row>
    <row r="353" spans="1:8">
      <c r="A353" s="2478" t="s">
        <v>878</v>
      </c>
      <c r="B353" s="2477"/>
      <c r="C353" s="2477"/>
      <c r="D353" s="2477"/>
      <c r="E353" s="2477"/>
      <c r="F353" s="2477"/>
      <c r="G353" s="2477"/>
      <c r="H353" s="2477"/>
    </row>
    <row r="354" spans="1:8">
      <c r="A354" s="2478" t="s">
        <v>879</v>
      </c>
      <c r="B354" s="2477"/>
      <c r="C354" s="2477"/>
      <c r="D354" s="2477"/>
      <c r="E354" s="2477"/>
      <c r="F354" s="2477"/>
      <c r="G354" s="2477"/>
      <c r="H354" s="2477"/>
    </row>
    <row r="355" spans="1:8">
      <c r="A355" s="2478" t="s">
        <v>880</v>
      </c>
      <c r="B355" s="2477"/>
      <c r="C355" s="2477"/>
      <c r="D355" s="2477"/>
      <c r="E355" s="2477"/>
      <c r="F355" s="2477"/>
      <c r="G355" s="2477"/>
      <c r="H355" s="2477"/>
    </row>
    <row r="356" spans="1:8">
      <c r="A356" s="2477"/>
      <c r="B356" s="2477"/>
      <c r="C356" s="2477"/>
      <c r="D356" s="2477"/>
      <c r="E356" s="2477"/>
      <c r="F356" s="2477"/>
      <c r="G356" s="2477"/>
      <c r="H356" s="2477"/>
    </row>
    <row r="357" spans="1:8">
      <c r="A357" s="2478" t="s">
        <v>838</v>
      </c>
      <c r="B357" s="2477"/>
      <c r="C357" s="2477"/>
      <c r="D357" s="2477"/>
      <c r="E357" s="2477"/>
      <c r="F357" s="2477"/>
      <c r="G357" s="2477"/>
      <c r="H357" s="2477"/>
    </row>
    <row r="358" spans="1:8">
      <c r="A358" s="2478" t="s">
        <v>842</v>
      </c>
      <c r="B358" s="2477"/>
      <c r="C358" s="2477"/>
      <c r="D358" s="2477"/>
      <c r="E358" s="2477"/>
      <c r="F358" s="2477"/>
      <c r="G358" s="2477"/>
      <c r="H358" s="2477"/>
    </row>
    <row r="359" spans="1:8">
      <c r="A359" s="2478" t="s">
        <v>843</v>
      </c>
      <c r="B359" s="2477"/>
      <c r="C359" s="2477"/>
      <c r="D359" s="2477"/>
      <c r="E359" s="2477"/>
      <c r="F359" s="2477"/>
      <c r="G359" s="2477"/>
      <c r="H359" s="2477"/>
    </row>
    <row r="360" spans="1:8">
      <c r="A360" s="2478" t="s">
        <v>844</v>
      </c>
      <c r="B360" s="2477"/>
      <c r="C360" s="2477"/>
      <c r="D360" s="2477"/>
      <c r="E360" s="2477"/>
      <c r="F360" s="2477"/>
      <c r="G360" s="2477"/>
      <c r="H360" s="2477"/>
    </row>
    <row r="361" spans="1:8">
      <c r="A361" s="2478" t="s">
        <v>845</v>
      </c>
      <c r="B361" s="2477"/>
      <c r="C361" s="2477"/>
      <c r="D361" s="2477"/>
      <c r="E361" s="2477"/>
      <c r="F361" s="2477"/>
      <c r="G361" s="2477"/>
      <c r="H361" s="2477"/>
    </row>
    <row r="362" spans="1:8">
      <c r="A362" s="2477"/>
      <c r="B362" s="2477"/>
      <c r="C362" s="2477"/>
      <c r="D362" s="2477"/>
      <c r="E362" s="2477"/>
      <c r="F362" s="2477"/>
      <c r="G362" s="2477"/>
      <c r="H362" s="2477"/>
    </row>
    <row r="363" spans="1:8">
      <c r="A363" s="2478" t="s">
        <v>838</v>
      </c>
      <c r="B363" s="2477"/>
      <c r="C363" s="2477"/>
      <c r="D363" s="2477"/>
      <c r="E363" s="2477"/>
      <c r="F363" s="2477"/>
      <c r="G363" s="2477"/>
      <c r="H363" s="2477"/>
    </row>
    <row r="364" spans="1:8">
      <c r="A364" s="2478" t="s">
        <v>839</v>
      </c>
      <c r="B364" s="2477"/>
      <c r="C364" s="2477"/>
      <c r="D364" s="2477"/>
      <c r="E364" s="2477"/>
      <c r="F364" s="2477"/>
      <c r="G364" s="2477"/>
      <c r="H364" s="2477"/>
    </row>
    <row r="365" spans="1:8">
      <c r="A365" s="2478" t="s">
        <v>840</v>
      </c>
      <c r="B365" s="2477"/>
      <c r="C365" s="2477"/>
      <c r="D365" s="2477"/>
      <c r="E365" s="2477"/>
      <c r="F365" s="2477"/>
      <c r="G365" s="2477"/>
      <c r="H365" s="2477"/>
    </row>
    <row r="366" spans="1:8">
      <c r="A366" s="2478" t="s">
        <v>841</v>
      </c>
      <c r="B366" s="2477"/>
      <c r="C366" s="2477"/>
      <c r="D366" s="2477"/>
      <c r="E366" s="2477"/>
      <c r="F366" s="2477"/>
      <c r="G366" s="2477"/>
      <c r="H366" s="2477"/>
    </row>
    <row r="367" spans="1:8">
      <c r="A367" s="2477"/>
      <c r="B367" s="2477"/>
      <c r="C367" s="2477"/>
      <c r="D367" s="2477"/>
      <c r="E367" s="2477"/>
      <c r="F367" s="2477"/>
      <c r="G367" s="2477"/>
      <c r="H367" s="2477"/>
    </row>
    <row r="368" spans="1:8">
      <c r="A368" s="2478" t="s">
        <v>832</v>
      </c>
      <c r="B368" s="2477"/>
      <c r="C368" s="2477"/>
      <c r="D368" s="2477"/>
      <c r="E368" s="2477"/>
      <c r="F368" s="2477"/>
      <c r="G368" s="2477"/>
      <c r="H368" s="2477"/>
    </row>
    <row r="369" spans="1:8">
      <c r="A369" s="2478" t="s">
        <v>833</v>
      </c>
      <c r="B369" s="2477"/>
      <c r="C369" s="2477"/>
      <c r="D369" s="2477"/>
      <c r="E369" s="2477"/>
      <c r="F369" s="2477"/>
      <c r="G369" s="2477"/>
      <c r="H369" s="2477"/>
    </row>
    <row r="370" spans="1:8">
      <c r="A370" s="2478" t="s">
        <v>834</v>
      </c>
      <c r="B370" s="2477"/>
      <c r="C370" s="2477"/>
      <c r="D370" s="2477"/>
      <c r="E370" s="2477"/>
      <c r="F370" s="2477"/>
      <c r="G370" s="2477"/>
      <c r="H370" s="2477"/>
    </row>
    <row r="371" spans="1:8">
      <c r="A371" s="2478" t="s">
        <v>835</v>
      </c>
      <c r="B371" s="2477"/>
      <c r="C371" s="2477"/>
      <c r="D371" s="2477"/>
      <c r="E371" s="2477"/>
      <c r="F371" s="2477"/>
      <c r="G371" s="2477"/>
      <c r="H371" s="2477"/>
    </row>
    <row r="372" spans="1:8">
      <c r="A372" s="2478" t="s">
        <v>836</v>
      </c>
      <c r="B372" s="2477"/>
      <c r="C372" s="2477"/>
      <c r="D372" s="2477"/>
      <c r="E372" s="2477"/>
      <c r="F372" s="2477"/>
      <c r="G372" s="2477"/>
      <c r="H372" s="2477"/>
    </row>
    <row r="373" spans="1:8">
      <c r="A373" s="2478" t="s">
        <v>837</v>
      </c>
      <c r="B373" s="2477"/>
      <c r="C373" s="2477"/>
      <c r="D373" s="2477"/>
      <c r="E373" s="2477"/>
      <c r="F373" s="2477"/>
      <c r="G373" s="2477"/>
      <c r="H373" s="2477"/>
    </row>
    <row r="374" spans="1:8">
      <c r="A374" s="2477"/>
      <c r="B374" s="2477"/>
      <c r="C374" s="2477"/>
      <c r="D374" s="2477"/>
      <c r="E374" s="2477"/>
      <c r="F374" s="2477"/>
      <c r="G374" s="2477"/>
      <c r="H374" s="2477"/>
    </row>
    <row r="375" spans="1:8">
      <c r="A375" s="2478" t="s">
        <v>827</v>
      </c>
      <c r="B375" s="2477"/>
      <c r="C375" s="2477"/>
      <c r="D375" s="2477"/>
      <c r="E375" s="2477"/>
      <c r="F375" s="2477"/>
      <c r="G375" s="2477"/>
      <c r="H375" s="2477"/>
    </row>
    <row r="376" spans="1:8">
      <c r="A376" s="2478" t="s">
        <v>828</v>
      </c>
      <c r="B376" s="2477"/>
      <c r="C376" s="2477"/>
      <c r="D376" s="2477"/>
      <c r="E376" s="2477"/>
      <c r="F376" s="2477"/>
      <c r="G376" s="2477"/>
      <c r="H376" s="2477"/>
    </row>
    <row r="377" spans="1:8">
      <c r="A377" s="2478" t="s">
        <v>829</v>
      </c>
      <c r="B377" s="2477"/>
      <c r="C377" s="2477"/>
      <c r="D377" s="2477"/>
      <c r="E377" s="2477"/>
      <c r="F377" s="2477"/>
      <c r="G377" s="2477"/>
      <c r="H377" s="2477"/>
    </row>
    <row r="378" spans="1:8">
      <c r="A378" s="2478" t="s">
        <v>830</v>
      </c>
      <c r="B378" s="2477"/>
      <c r="C378" s="2477"/>
      <c r="D378" s="2477"/>
      <c r="E378" s="2477"/>
      <c r="F378" s="2477"/>
      <c r="G378" s="2477"/>
      <c r="H378" s="2477"/>
    </row>
    <row r="379" spans="1:8">
      <c r="A379" s="2478" t="s">
        <v>831</v>
      </c>
      <c r="B379" s="2477"/>
      <c r="C379" s="2477"/>
      <c r="D379" s="2477"/>
      <c r="E379" s="2477"/>
      <c r="F379" s="2477"/>
      <c r="G379" s="2477"/>
      <c r="H379" s="2477"/>
    </row>
    <row r="380" spans="1:8">
      <c r="A380" s="2477"/>
      <c r="B380" s="2477"/>
      <c r="C380" s="2477"/>
      <c r="D380" s="2477"/>
      <c r="E380" s="2477"/>
      <c r="F380" s="2477"/>
      <c r="G380" s="2477"/>
      <c r="H380" s="2477"/>
    </row>
    <row r="381" spans="1:8">
      <c r="A381" s="2478" t="s">
        <v>825</v>
      </c>
      <c r="B381" s="2477"/>
      <c r="C381" s="2477"/>
      <c r="D381" s="2477"/>
      <c r="E381" s="2477"/>
      <c r="F381" s="2477"/>
      <c r="G381" s="2477"/>
      <c r="H381" s="2477"/>
    </row>
    <row r="382" spans="1:8">
      <c r="A382" s="2478" t="s">
        <v>826</v>
      </c>
      <c r="B382" s="2477"/>
      <c r="C382" s="2477"/>
      <c r="D382" s="2477"/>
      <c r="E382" s="2477"/>
      <c r="F382" s="2477"/>
      <c r="G382" s="2477"/>
      <c r="H382" s="2477"/>
    </row>
    <row r="384" spans="1:8">
      <c r="A384" s="2473" t="s">
        <v>1076</v>
      </c>
    </row>
  </sheetData>
  <mergeCells count="12">
    <mergeCell ref="A125:H125"/>
    <mergeCell ref="A126:H126"/>
    <mergeCell ref="B118:C118"/>
    <mergeCell ref="D118:F118"/>
    <mergeCell ref="G118:H118"/>
    <mergeCell ref="A104:H104"/>
    <mergeCell ref="A105:H105"/>
    <mergeCell ref="A106:H106"/>
    <mergeCell ref="A107:H107"/>
    <mergeCell ref="A109:H109"/>
    <mergeCell ref="A110:H110"/>
    <mergeCell ref="A117:H117"/>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4"/>
  </sheetPr>
  <dimension ref="A2:T51"/>
  <sheetViews>
    <sheetView showGridLines="0" workbookViewId="0">
      <selection activeCell="O39" sqref="O39"/>
    </sheetView>
  </sheetViews>
  <sheetFormatPr defaultRowHeight="11.25"/>
  <cols>
    <col min="1" max="1" width="1.85546875" style="2065" bestFit="1" customWidth="1"/>
    <col min="2" max="2" width="19.5703125" style="2066" customWidth="1"/>
    <col min="3" max="9" width="7.5703125" style="2066" customWidth="1"/>
    <col min="10" max="10" width="9.28515625" style="2066" customWidth="1"/>
    <col min="11" max="11" width="19.5703125" style="2066" customWidth="1"/>
    <col min="12" max="14" width="7.5703125" style="2066" hidden="1" customWidth="1"/>
    <col min="15" max="22" width="7.5703125" style="2066" customWidth="1"/>
    <col min="23" max="16384" width="9.140625" style="2066"/>
  </cols>
  <sheetData>
    <row r="2" spans="2:17" ht="15.75">
      <c r="B2" s="2063" t="s">
        <v>699</v>
      </c>
      <c r="C2" s="2064"/>
      <c r="D2" s="2064"/>
      <c r="E2" s="2064"/>
      <c r="F2" s="2064"/>
      <c r="G2" s="2064"/>
      <c r="H2" s="2064"/>
      <c r="I2" s="2064"/>
      <c r="J2" s="2065"/>
      <c r="K2" s="2065"/>
      <c r="L2" s="2065"/>
      <c r="M2" s="2065"/>
      <c r="N2" s="2065"/>
      <c r="O2" s="2065"/>
      <c r="P2" s="2065"/>
      <c r="Q2" s="2065"/>
    </row>
    <row r="3" spans="2:17">
      <c r="B3" s="2067"/>
      <c r="C3" s="2067"/>
      <c r="D3" s="2067"/>
      <c r="E3" s="2064"/>
      <c r="F3" s="2064"/>
      <c r="G3" s="2064"/>
      <c r="H3" s="2064"/>
      <c r="I3" s="2064"/>
      <c r="J3" s="2065"/>
      <c r="K3" s="2065"/>
      <c r="L3" s="2065"/>
      <c r="M3" s="2065"/>
      <c r="N3" s="2065"/>
      <c r="O3" s="2065"/>
      <c r="P3" s="2065"/>
      <c r="Q3" s="2065"/>
    </row>
    <row r="4" spans="2:17">
      <c r="B4" s="2068" t="s">
        <v>681</v>
      </c>
      <c r="C4" s="2069"/>
      <c r="D4" s="2070">
        <v>50</v>
      </c>
      <c r="E4" s="2067"/>
      <c r="F4" s="2064"/>
      <c r="G4" s="2064"/>
      <c r="H4" s="2064"/>
      <c r="I4" s="2064"/>
      <c r="J4" s="2065"/>
      <c r="K4" s="2065"/>
      <c r="L4" s="2065"/>
      <c r="M4" s="2065"/>
      <c r="N4" s="2065"/>
      <c r="O4" s="2065"/>
      <c r="P4" s="2065"/>
      <c r="Q4" s="2065"/>
    </row>
    <row r="5" spans="2:17">
      <c r="B5" s="2071" t="s">
        <v>682</v>
      </c>
      <c r="C5" s="2072"/>
      <c r="D5" s="2073">
        <f>+D9/D4-1</f>
        <v>-0.30000000000000004</v>
      </c>
      <c r="E5" s="2067"/>
      <c r="F5" s="2064"/>
      <c r="G5" s="2064"/>
      <c r="H5" s="2064"/>
      <c r="I5" s="2064"/>
      <c r="J5" s="2065"/>
      <c r="K5" s="2065"/>
      <c r="L5" s="2065"/>
      <c r="M5" s="2065"/>
      <c r="N5" s="2065"/>
      <c r="O5" s="2065"/>
      <c r="P5" s="2065"/>
      <c r="Q5" s="2065"/>
    </row>
    <row r="6" spans="2:17">
      <c r="B6" s="2074" t="s">
        <v>683</v>
      </c>
      <c r="C6" s="2072"/>
      <c r="D6" s="2075">
        <f>D4*D15</f>
        <v>3388.5077999999999</v>
      </c>
      <c r="E6" s="2076"/>
      <c r="F6" s="2077"/>
      <c r="G6" s="2064"/>
      <c r="H6" s="2064"/>
      <c r="I6" s="2064"/>
      <c r="J6" s="2065"/>
      <c r="K6" s="2065"/>
      <c r="L6" s="2065"/>
      <c r="M6" s="2065"/>
      <c r="N6" s="2065"/>
      <c r="O6" s="2065"/>
      <c r="P6" s="2065"/>
      <c r="Q6" s="2065"/>
    </row>
    <row r="7" spans="2:17">
      <c r="B7" s="2078" t="s">
        <v>199</v>
      </c>
      <c r="C7" s="2079"/>
      <c r="D7" s="2080">
        <f>D6-D13-D14</f>
        <v>2790.8138702504375</v>
      </c>
      <c r="E7" s="2067"/>
      <c r="F7" s="2081"/>
      <c r="G7" s="2064"/>
      <c r="H7" s="2064"/>
      <c r="I7" s="2064"/>
      <c r="J7" s="2065"/>
      <c r="K7" s="2065"/>
      <c r="L7" s="2065"/>
      <c r="M7" s="2065"/>
      <c r="N7" s="2065"/>
      <c r="O7" s="2065"/>
      <c r="P7" s="2065"/>
      <c r="Q7" s="2065"/>
    </row>
    <row r="8" spans="2:17">
      <c r="B8" s="2067"/>
      <c r="C8" s="2072"/>
      <c r="D8" s="2067"/>
      <c r="E8" s="2064"/>
      <c r="F8" s="2064"/>
      <c r="G8" s="2064"/>
      <c r="H8" s="2064"/>
      <c r="I8" s="2064"/>
      <c r="J8" s="2065"/>
      <c r="K8" s="2065"/>
      <c r="L8" s="2065"/>
      <c r="M8" s="2065"/>
      <c r="N8" s="2065"/>
      <c r="O8" s="2065"/>
      <c r="P8" s="2065"/>
      <c r="Q8" s="2065"/>
    </row>
    <row r="9" spans="2:17">
      <c r="B9" s="2068" t="s">
        <v>684</v>
      </c>
      <c r="C9" s="2069"/>
      <c r="D9" s="2082">
        <f>DCF!L45</f>
        <v>35</v>
      </c>
      <c r="E9" s="2067"/>
      <c r="F9" s="2083"/>
      <c r="G9" s="2064"/>
      <c r="H9" s="2064"/>
      <c r="I9" s="2064"/>
      <c r="J9" s="2065"/>
      <c r="K9" s="2065"/>
      <c r="L9" s="2065"/>
      <c r="M9" s="2065"/>
      <c r="N9" s="2065"/>
      <c r="O9" s="2065"/>
      <c r="P9" s="2065"/>
      <c r="Q9" s="2065"/>
    </row>
    <row r="10" spans="2:17">
      <c r="B10" s="2074" t="s">
        <v>683</v>
      </c>
      <c r="C10" s="2072"/>
      <c r="D10" s="2084">
        <f>DCF!L43</f>
        <v>2386.3023273117306</v>
      </c>
      <c r="E10" s="2067"/>
      <c r="F10" s="2064"/>
      <c r="G10" s="2064"/>
      <c r="H10" s="2064"/>
      <c r="I10" s="2064"/>
      <c r="J10" s="2065"/>
      <c r="K10" s="2065"/>
      <c r="L10" s="2065"/>
      <c r="M10" s="2065"/>
      <c r="N10" s="2065"/>
      <c r="O10" s="2065"/>
      <c r="P10" s="2251"/>
      <c r="Q10" s="2065"/>
    </row>
    <row r="11" spans="2:17">
      <c r="B11" s="2078" t="s">
        <v>199</v>
      </c>
      <c r="C11" s="2079"/>
      <c r="D11" s="2085">
        <f>DCF!L40</f>
        <v>1801.5083975621683</v>
      </c>
      <c r="E11" s="2067"/>
      <c r="F11" s="2083"/>
      <c r="G11" s="2064"/>
      <c r="H11" s="2064"/>
      <c r="I11" s="2064"/>
      <c r="J11" s="2065"/>
      <c r="K11" s="2065"/>
      <c r="L11" s="2065"/>
      <c r="M11" s="2065"/>
      <c r="N11" s="2065"/>
      <c r="O11" s="2065"/>
      <c r="P11" s="2065"/>
      <c r="Q11" s="2065"/>
    </row>
    <row r="12" spans="2:17">
      <c r="B12" s="2067"/>
      <c r="C12" s="2076"/>
      <c r="D12" s="2076"/>
      <c r="E12" s="2064"/>
      <c r="F12" s="2064"/>
      <c r="G12" s="2064"/>
      <c r="H12" s="2064"/>
      <c r="I12" s="2064"/>
      <c r="J12" s="2065"/>
      <c r="K12" s="2065"/>
      <c r="L12" s="2065"/>
      <c r="M12" s="2065"/>
      <c r="N12" s="2065"/>
      <c r="O12" s="2065"/>
      <c r="P12" s="2065"/>
      <c r="Q12" s="2065"/>
    </row>
    <row r="13" spans="2:17">
      <c r="B13" s="2064" t="s">
        <v>685</v>
      </c>
      <c r="D13" s="2086">
        <f>DCF!L41</f>
        <v>6.4500000000000011</v>
      </c>
      <c r="E13" s="2064"/>
      <c r="F13" s="2064"/>
      <c r="G13" s="2064"/>
      <c r="H13" s="2064"/>
      <c r="I13" s="2064"/>
      <c r="J13" s="2065"/>
      <c r="K13" s="2065"/>
      <c r="L13" s="2065"/>
      <c r="M13" s="2065"/>
      <c r="N13" s="2065"/>
      <c r="O13" s="2065"/>
      <c r="P13" s="2065"/>
      <c r="Q13" s="2065"/>
    </row>
    <row r="14" spans="2:17">
      <c r="B14" s="2064" t="s">
        <v>686</v>
      </c>
      <c r="D14" s="2086">
        <f>DCF!L42</f>
        <v>591.24392974956243</v>
      </c>
      <c r="E14" s="2064"/>
      <c r="F14" s="2064"/>
      <c r="G14" s="2064"/>
      <c r="H14" s="2064"/>
      <c r="I14" s="2064"/>
      <c r="J14" s="2065"/>
      <c r="K14" s="2065"/>
      <c r="L14" s="2065"/>
      <c r="M14" s="2065"/>
      <c r="N14" s="2065"/>
      <c r="O14" s="2065"/>
      <c r="P14" s="2065"/>
      <c r="Q14" s="2065"/>
    </row>
    <row r="15" spans="2:17">
      <c r="B15" s="2064" t="s">
        <v>687</v>
      </c>
      <c r="D15" s="2086">
        <f>DCF!L44</f>
        <v>67.770156</v>
      </c>
      <c r="E15" s="2064"/>
      <c r="F15" s="2064"/>
      <c r="G15" s="2064"/>
      <c r="H15" s="2064"/>
      <c r="I15" s="2064"/>
      <c r="J15" s="2065"/>
      <c r="K15" s="2065"/>
      <c r="L15" s="2065"/>
      <c r="M15" s="2065"/>
      <c r="N15" s="2065"/>
      <c r="O15" s="2065"/>
      <c r="P15" s="2065"/>
      <c r="Q15" s="2065"/>
    </row>
    <row r="16" spans="2:17">
      <c r="B16" s="2064"/>
      <c r="C16" s="2087"/>
      <c r="D16" s="2087"/>
      <c r="E16" s="2064"/>
      <c r="F16" s="2064"/>
      <c r="G16" s="2064"/>
      <c r="H16" s="2064"/>
      <c r="I16" s="2064"/>
      <c r="J16" s="2065"/>
      <c r="K16" s="2065"/>
      <c r="L16" s="2065"/>
      <c r="M16" s="2065"/>
      <c r="N16" s="2065"/>
      <c r="O16" s="2065"/>
      <c r="P16" s="2065"/>
      <c r="Q16" s="2065"/>
    </row>
    <row r="17" spans="2:18">
      <c r="B17" s="2088" t="str">
        <f>"Multiples at current price - $"&amp;D4</f>
        <v>Multiples at current price - $50</v>
      </c>
      <c r="C17" s="2089"/>
      <c r="D17" s="2089"/>
      <c r="E17" s="2089"/>
      <c r="F17" s="2089"/>
      <c r="G17" s="2089"/>
      <c r="H17" s="2089"/>
      <c r="I17" s="2089"/>
      <c r="J17" s="2065"/>
      <c r="K17" s="2088" t="str">
        <f>"Multiples at fair value - $"&amp;D9</f>
        <v>Multiples at fair value - $35</v>
      </c>
      <c r="L17" s="2089"/>
      <c r="M17" s="2089"/>
      <c r="N17" s="2089"/>
      <c r="O17" s="2089"/>
      <c r="P17" s="2089"/>
      <c r="Q17" s="2089"/>
    </row>
    <row r="18" spans="2:18" ht="12" thickBot="1">
      <c r="B18" s="2090" t="s">
        <v>11</v>
      </c>
      <c r="C18" s="2091">
        <v>41274</v>
      </c>
      <c r="D18" s="2091">
        <f t="shared" ref="D18:I18" si="0">+EOMONTH(C18,12)</f>
        <v>41639</v>
      </c>
      <c r="E18" s="2091">
        <f t="shared" si="0"/>
        <v>42004</v>
      </c>
      <c r="F18" s="2091">
        <f t="shared" si="0"/>
        <v>42369</v>
      </c>
      <c r="G18" s="2092">
        <f t="shared" si="0"/>
        <v>42735</v>
      </c>
      <c r="H18" s="2093">
        <f t="shared" si="0"/>
        <v>43100</v>
      </c>
      <c r="I18" s="2092">
        <f t="shared" si="0"/>
        <v>43465</v>
      </c>
      <c r="J18" s="2065"/>
      <c r="K18" s="2090" t="s">
        <v>11</v>
      </c>
      <c r="L18" s="2091">
        <v>41274</v>
      </c>
      <c r="M18" s="2091">
        <f t="shared" ref="M18:R18" si="1">+EOMONTH(L18,12)</f>
        <v>41639</v>
      </c>
      <c r="N18" s="2091">
        <f t="shared" si="1"/>
        <v>42004</v>
      </c>
      <c r="O18" s="2091">
        <f t="shared" si="1"/>
        <v>42369</v>
      </c>
      <c r="P18" s="2092">
        <f t="shared" si="1"/>
        <v>42735</v>
      </c>
      <c r="Q18" s="2092">
        <f t="shared" si="1"/>
        <v>43100</v>
      </c>
      <c r="R18" s="2305">
        <f t="shared" si="1"/>
        <v>43465</v>
      </c>
    </row>
    <row r="19" spans="2:18">
      <c r="B19" s="2094" t="s">
        <v>302</v>
      </c>
      <c r="C19" s="2132">
        <f>Model!AU12</f>
        <v>146.62800000000001</v>
      </c>
      <c r="D19" s="2132">
        <f>Model!AV12</f>
        <v>237.65899999999999</v>
      </c>
      <c r="E19" s="2132">
        <f>Model!AW12</f>
        <v>402.755</v>
      </c>
      <c r="F19" s="2261">
        <f>Model!AX12</f>
        <v>534.01700000000005</v>
      </c>
      <c r="G19" s="2261">
        <f>Model!AY12</f>
        <v>730.2349999999999</v>
      </c>
      <c r="H19" s="2133">
        <f>Model!AZ12</f>
        <v>941.13700000000017</v>
      </c>
      <c r="I19" s="2132">
        <f>Model!BA12</f>
        <v>1051.4799380252252</v>
      </c>
      <c r="J19" s="2065"/>
      <c r="K19" s="2094" t="str">
        <f t="shared" ref="K19:K31" si="2">B19</f>
        <v>Net Revenue</v>
      </c>
      <c r="L19" s="2095">
        <v>4030.3470000000002</v>
      </c>
      <c r="M19" s="2095">
        <v>4771.259</v>
      </c>
      <c r="N19" s="2095">
        <v>5763.4849999999997</v>
      </c>
      <c r="O19" s="2095">
        <f>Model!AX12</f>
        <v>534.01700000000005</v>
      </c>
      <c r="P19" s="2095">
        <f>Model!AY12</f>
        <v>730.2349999999999</v>
      </c>
      <c r="Q19" s="2308">
        <f>Model!AZ12</f>
        <v>941.13700000000017</v>
      </c>
      <c r="R19" s="2306">
        <f>Model!BA12</f>
        <v>1051.4799380252252</v>
      </c>
    </row>
    <row r="20" spans="2:18">
      <c r="B20" s="2096" t="s">
        <v>688</v>
      </c>
      <c r="C20" s="2097">
        <f t="shared" ref="C20:I20" si="3">IF(($D$7/C19)&lt;0,"NM",($D$7/C19))</f>
        <v>19.033294256556982</v>
      </c>
      <c r="D20" s="2097">
        <f t="shared" si="3"/>
        <v>11.74293365810021</v>
      </c>
      <c r="E20" s="2097">
        <f t="shared" si="3"/>
        <v>6.9293090594789328</v>
      </c>
      <c r="F20" s="2138">
        <f t="shared" si="3"/>
        <v>5.2260768294837749</v>
      </c>
      <c r="G20" s="2263">
        <f t="shared" si="3"/>
        <v>3.8218023927234901</v>
      </c>
      <c r="H20" s="2134">
        <f t="shared" si="3"/>
        <v>2.9653640970979112</v>
      </c>
      <c r="I20" s="2097">
        <f t="shared" si="3"/>
        <v>2.6541770026462315</v>
      </c>
      <c r="J20" s="2065"/>
      <c r="K20" s="2096" t="str">
        <f t="shared" si="2"/>
        <v>EV/Revenue</v>
      </c>
      <c r="L20" s="2097">
        <f t="shared" ref="L20:R20" si="4">IF(($D$11/L19)&lt;0,"NM",($D$11/L19))</f>
        <v>0.44698592889450167</v>
      </c>
      <c r="M20" s="2097">
        <f t="shared" si="4"/>
        <v>0.37757505881826331</v>
      </c>
      <c r="N20" s="2097">
        <f t="shared" si="4"/>
        <v>0.31257275720543531</v>
      </c>
      <c r="O20" s="2097">
        <f t="shared" si="4"/>
        <v>3.3735038352003177</v>
      </c>
      <c r="P20" s="2097">
        <f>IF(($D$11/P19)&lt;0,"NM",($D$11/P19))</f>
        <v>2.4670255432322041</v>
      </c>
      <c r="Q20" s="2309">
        <f t="shared" si="4"/>
        <v>1.9141829484572044</v>
      </c>
      <c r="R20" s="2134">
        <f t="shared" si="4"/>
        <v>1.713307436892771</v>
      </c>
    </row>
    <row r="21" spans="2:18">
      <c r="B21" s="2065"/>
      <c r="C21" s="2098"/>
      <c r="D21" s="2098"/>
      <c r="E21" s="2098"/>
      <c r="F21" s="2262"/>
      <c r="G21" s="2262"/>
      <c r="H21" s="2099"/>
      <c r="I21" s="2098"/>
      <c r="J21" s="2065"/>
      <c r="K21" s="2064"/>
      <c r="L21" s="2098"/>
      <c r="M21" s="2098"/>
      <c r="N21" s="2098"/>
      <c r="O21" s="2098"/>
      <c r="P21" s="2098"/>
      <c r="Q21" s="2310"/>
      <c r="R21" s="2307"/>
    </row>
    <row r="22" spans="2:18">
      <c r="B22" s="2065" t="s">
        <v>46</v>
      </c>
      <c r="C22" s="2095">
        <f>Model!AU37</f>
        <v>22.324999999999996</v>
      </c>
      <c r="D22" s="2095">
        <f>Model!AV37</f>
        <v>38.435999999999993</v>
      </c>
      <c r="E22" s="2095">
        <f>Model!AW37</f>
        <v>105.34899999999998</v>
      </c>
      <c r="F22" s="2261">
        <f>Model!AX37</f>
        <v>143.43800000000007</v>
      </c>
      <c r="G22" s="2264">
        <f>Model!AY37</f>
        <v>224.57099999999991</v>
      </c>
      <c r="H22" s="2135">
        <f>Model!AZ37</f>
        <v>309.673</v>
      </c>
      <c r="I22" s="2095">
        <f>Model!BA37</f>
        <v>331.33157113726361</v>
      </c>
      <c r="J22" s="2065"/>
      <c r="K22" s="2065" t="str">
        <f t="shared" si="2"/>
        <v>EBITDA</v>
      </c>
      <c r="L22" s="2095">
        <v>802.87500000000023</v>
      </c>
      <c r="M22" s="2095">
        <v>878.7230000000003</v>
      </c>
      <c r="N22" s="2095">
        <v>1024.7880000000005</v>
      </c>
      <c r="O22" s="2095">
        <f>Model!AX37</f>
        <v>143.43800000000007</v>
      </c>
      <c r="P22" s="2095">
        <f>Model!AY37</f>
        <v>224.57099999999991</v>
      </c>
      <c r="Q22" s="2311">
        <f>Model!AZ37</f>
        <v>309.673</v>
      </c>
      <c r="R22" s="2135">
        <f>Model!BA37</f>
        <v>331.33157113726361</v>
      </c>
    </row>
    <row r="23" spans="2:18">
      <c r="B23" s="2096" t="s">
        <v>689</v>
      </c>
      <c r="C23" s="2097">
        <f t="shared" ref="C23:I23" si="5">IF(($D$7/C22)&lt;0,"NM",($D$7/C22))</f>
        <v>125.00846003361424</v>
      </c>
      <c r="D23" s="2097">
        <f t="shared" si="5"/>
        <v>72.60937325034962</v>
      </c>
      <c r="E23" s="2097">
        <f t="shared" si="5"/>
        <v>26.491128252289421</v>
      </c>
      <c r="F23" s="2138">
        <f>IF(($D$7/F22)&lt;0,"NM",($D$7/F22))</f>
        <v>19.456586610594375</v>
      </c>
      <c r="G23" s="2263">
        <f>IF(($D$7/G22)&lt;0,"NM",($D$7/G22))</f>
        <v>12.427311942550189</v>
      </c>
      <c r="H23" s="2134">
        <f t="shared" si="5"/>
        <v>9.0121317333136481</v>
      </c>
      <c r="I23" s="2097">
        <f t="shared" si="5"/>
        <v>8.4230242855253383</v>
      </c>
      <c r="J23" s="2065"/>
      <c r="K23" s="2096" t="str">
        <f t="shared" si="2"/>
        <v>EV/EBITDA</v>
      </c>
      <c r="L23" s="2097">
        <f t="shared" ref="L23:R23" si="6">IF(($D$11/L22)&lt;0,"NM",($D$11/L22))</f>
        <v>2.2438217624937478</v>
      </c>
      <c r="M23" s="2097">
        <f t="shared" si="6"/>
        <v>2.0501436716259476</v>
      </c>
      <c r="N23" s="2097">
        <f t="shared" si="6"/>
        <v>1.7579327602998547</v>
      </c>
      <c r="O23" s="2097">
        <f>IF(($D$11/O22)&lt;0,"NM",($D$11/O22))</f>
        <v>12.559491888914843</v>
      </c>
      <c r="P23" s="2097">
        <f>IF(($D$11/P22)&lt;0,"NM",($D$11/P22))</f>
        <v>8.0219992677690755</v>
      </c>
      <c r="Q23" s="2309">
        <f t="shared" si="6"/>
        <v>5.8174538870426815</v>
      </c>
      <c r="R23" s="2134">
        <f t="shared" si="6"/>
        <v>5.4371769987950884</v>
      </c>
    </row>
    <row r="24" spans="2:18">
      <c r="B24" s="2064"/>
      <c r="C24" s="2100"/>
      <c r="D24" s="2100"/>
      <c r="E24" s="2101"/>
      <c r="F24" s="2101"/>
      <c r="G24" s="2101"/>
      <c r="H24" s="2102"/>
      <c r="I24" s="2100"/>
      <c r="J24" s="2065"/>
      <c r="K24" s="2064"/>
      <c r="L24" s="2100"/>
      <c r="M24" s="2100"/>
      <c r="N24" s="2101"/>
      <c r="O24" s="2101"/>
      <c r="P24" s="2100"/>
      <c r="Q24" s="2312"/>
      <c r="R24" s="2307"/>
    </row>
    <row r="25" spans="2:18">
      <c r="B25" s="2065" t="s">
        <v>690</v>
      </c>
      <c r="C25" s="2103">
        <f>Model!AU85</f>
        <v>0.11597832211825351</v>
      </c>
      <c r="D25" s="2103">
        <f>Model!AV85</f>
        <v>0.21089114429851166</v>
      </c>
      <c r="E25" s="2103">
        <f>Model!AW85</f>
        <v>1.1157877229803599</v>
      </c>
      <c r="F25" s="2103">
        <f>Model!AX85</f>
        <v>1.3800744731432293</v>
      </c>
      <c r="G25" s="2103">
        <f>Model!AY85</f>
        <v>2.0839519836449276</v>
      </c>
      <c r="H25" s="2104">
        <f>Model!AZ85</f>
        <v>2.7517681214147656</v>
      </c>
      <c r="I25" s="2103">
        <f>Model!BA85</f>
        <v>2.602420912816275</v>
      </c>
      <c r="J25" s="2065"/>
      <c r="K25" s="2065" t="str">
        <f t="shared" si="2"/>
        <v>EPS (adjusted)</v>
      </c>
      <c r="L25" s="2103">
        <v>3.1043949820179551</v>
      </c>
      <c r="M25" s="2103">
        <v>3.2247392228770408</v>
      </c>
      <c r="N25" s="2103">
        <v>3.9583548829574351</v>
      </c>
      <c r="O25" s="2103">
        <f>Model!AX85</f>
        <v>1.3800744731432293</v>
      </c>
      <c r="P25" s="2103">
        <f>Model!AY85</f>
        <v>2.0839519836449276</v>
      </c>
      <c r="Q25" s="2313">
        <f>Model!AZ85</f>
        <v>2.7517681214147656</v>
      </c>
      <c r="R25" s="2104">
        <f>Model!BA85</f>
        <v>2.602420912816275</v>
      </c>
    </row>
    <row r="26" spans="2:18">
      <c r="B26" s="2096" t="s">
        <v>691</v>
      </c>
      <c r="C26" s="2097">
        <f t="shared" ref="C26:I26" si="7">IF(($D$4/C25)&lt;0,"NM",($D$4/C25))</f>
        <v>431.11504880212988</v>
      </c>
      <c r="D26" s="2097">
        <f t="shared" si="7"/>
        <v>237.08913983237781</v>
      </c>
      <c r="E26" s="2097">
        <f t="shared" si="7"/>
        <v>44.811391065001082</v>
      </c>
      <c r="F26" s="2138">
        <f>IF(($D$4/F25)&lt;0,"NM",($D$4/F25))</f>
        <v>36.229928871969513</v>
      </c>
      <c r="G26" s="2263">
        <f t="shared" si="7"/>
        <v>23.992875264116069</v>
      </c>
      <c r="H26" s="2134">
        <f t="shared" si="7"/>
        <v>18.170135634209441</v>
      </c>
      <c r="I26" s="2097">
        <f t="shared" si="7"/>
        <v>19.212879728164822</v>
      </c>
      <c r="J26" s="2065"/>
      <c r="K26" s="2096" t="str">
        <f t="shared" si="2"/>
        <v>P/E (adjusted)</v>
      </c>
      <c r="L26" s="2097">
        <f t="shared" ref="L26:R26" si="8">IF(($D$9/L25)&lt;0,"NM",($D$9/L25))</f>
        <v>11.274338543495807</v>
      </c>
      <c r="M26" s="2097">
        <f t="shared" si="8"/>
        <v>10.853590811840522</v>
      </c>
      <c r="N26" s="2097">
        <f t="shared" si="8"/>
        <v>8.8420571259770906</v>
      </c>
      <c r="O26" s="2097">
        <f t="shared" si="8"/>
        <v>25.360950210378661</v>
      </c>
      <c r="P26" s="2097">
        <f t="shared" si="8"/>
        <v>16.79501268488125</v>
      </c>
      <c r="Q26" s="2309">
        <f t="shared" si="8"/>
        <v>12.719094943946608</v>
      </c>
      <c r="R26" s="2134">
        <f t="shared" si="8"/>
        <v>13.449015809715375</v>
      </c>
    </row>
    <row r="27" spans="2:18">
      <c r="B27" s="2064"/>
      <c r="C27" s="2105"/>
      <c r="D27" s="2105"/>
      <c r="E27" s="2106"/>
      <c r="F27" s="2106"/>
      <c r="G27" s="2106"/>
      <c r="H27" s="2107"/>
      <c r="I27" s="2105"/>
      <c r="J27" s="2065"/>
      <c r="K27" s="2064"/>
      <c r="L27" s="2105"/>
      <c r="M27" s="2105"/>
      <c r="N27" s="2106"/>
      <c r="O27" s="2106"/>
      <c r="P27" s="2105"/>
      <c r="Q27" s="2314"/>
      <c r="R27" s="2307"/>
    </row>
    <row r="28" spans="2:18">
      <c r="B28" s="2065" t="s">
        <v>692</v>
      </c>
      <c r="C28" s="2108">
        <f>Model!AU213+Model!AU216-Model!AU198</f>
        <v>0</v>
      </c>
      <c r="D28" s="2108">
        <f>Model!AV213+Model!AV216-Model!AV198</f>
        <v>-10.948000000000011</v>
      </c>
      <c r="E28" s="2108">
        <f>Model!AW213+Model!AW216-Model!AW198</f>
        <v>48.036999999999949</v>
      </c>
      <c r="F28" s="2137">
        <f>Model!AX213+Model!AX216-Model!AX198</f>
        <v>37.545000000000037</v>
      </c>
      <c r="G28" s="2137">
        <f>Model!AY213+Model!AY216-Model!AY198</f>
        <v>25.077000000000083</v>
      </c>
      <c r="H28" s="2109">
        <f>Model!AZ213+Model!AZ216-Model!AZ198</f>
        <v>50.906000000000006</v>
      </c>
      <c r="I28" s="2108">
        <f>Model!BA213+Model!BA216-Model!BA198</f>
        <v>84.782929749562385</v>
      </c>
      <c r="J28" s="2065"/>
      <c r="K28" s="2065" t="str">
        <f t="shared" si="2"/>
        <v>FCF (CFO - capex - SBC)</v>
      </c>
      <c r="L28" s="2108">
        <v>936.88900000000024</v>
      </c>
      <c r="M28" s="2108">
        <v>381.08900000000006</v>
      </c>
      <c r="N28" s="2108">
        <v>953.56100000000015</v>
      </c>
      <c r="O28" s="2137">
        <f>Model!AX213+Model!AX216-Model!AX198</f>
        <v>37.545000000000037</v>
      </c>
      <c r="P28" s="2108">
        <f>Model!AY213+Model!AY216-Model!AY198</f>
        <v>25.077000000000083</v>
      </c>
      <c r="Q28" s="2315">
        <f>Model!AZ213+Model!AZ216-Model!AZ198</f>
        <v>50.906000000000006</v>
      </c>
      <c r="R28" s="2109">
        <f>Model!BA213+Model!BA216-Model!BA198</f>
        <v>84.782929749562385</v>
      </c>
    </row>
    <row r="29" spans="2:18">
      <c r="B29" s="2096" t="s">
        <v>693</v>
      </c>
      <c r="C29" s="2097"/>
      <c r="D29" s="2097" t="str">
        <f t="shared" ref="D29:I29" si="9">IF(($D$7/D28)&lt;0,"NM",($D$7/D28))</f>
        <v>NM</v>
      </c>
      <c r="E29" s="2097">
        <f t="shared" si="9"/>
        <v>58.097172393164442</v>
      </c>
      <c r="F29" s="2138">
        <f t="shared" si="9"/>
        <v>74.332504201636297</v>
      </c>
      <c r="G29" s="2263">
        <f t="shared" si="9"/>
        <v>111.2897822805929</v>
      </c>
      <c r="H29" s="2134">
        <f t="shared" si="9"/>
        <v>54.822886698040257</v>
      </c>
      <c r="I29" s="2097">
        <f t="shared" si="9"/>
        <v>32.917167152564019</v>
      </c>
      <c r="J29" s="2065"/>
      <c r="K29" s="2096" t="str">
        <f t="shared" si="2"/>
        <v>EV/FCF</v>
      </c>
      <c r="L29" s="2097">
        <f t="shared" ref="L29:R29" si="10">IF(($D$11/L28)&lt;0,"NM",($D$11/L28))</f>
        <v>1.9228621507587003</v>
      </c>
      <c r="M29" s="2097">
        <f t="shared" si="10"/>
        <v>4.7272642284667574</v>
      </c>
      <c r="N29" s="2097">
        <f t="shared" si="10"/>
        <v>1.8892429509618871</v>
      </c>
      <c r="O29" s="2138">
        <f t="shared" si="10"/>
        <v>47.982644761277577</v>
      </c>
      <c r="P29" s="2097">
        <f t="shared" si="10"/>
        <v>71.839071562075304</v>
      </c>
      <c r="Q29" s="2309">
        <f t="shared" si="10"/>
        <v>35.388920708014147</v>
      </c>
      <c r="R29" s="2134">
        <f t="shared" si="10"/>
        <v>21.248480123104816</v>
      </c>
    </row>
    <row r="30" spans="2:18">
      <c r="B30" s="2096"/>
      <c r="C30" s="2097"/>
      <c r="D30" s="2097"/>
      <c r="E30" s="2097"/>
      <c r="F30" s="2138"/>
      <c r="G30" s="2263"/>
      <c r="H30" s="2134"/>
      <c r="I30" s="2097"/>
      <c r="J30" s="2065"/>
      <c r="K30" s="2096"/>
      <c r="L30" s="2097"/>
      <c r="M30" s="2097"/>
      <c r="N30" s="2097"/>
      <c r="O30" s="2138"/>
      <c r="P30" s="2097"/>
      <c r="Q30" s="2309"/>
      <c r="R30" s="2307"/>
    </row>
    <row r="31" spans="2:18">
      <c r="B31" s="2096" t="s">
        <v>694</v>
      </c>
      <c r="C31" s="2110">
        <f t="shared" ref="C31:I31" si="11">IF((C28/$D$7)&lt;0,"NM",(C28/$D$7))</f>
        <v>0</v>
      </c>
      <c r="D31" s="2110" t="str">
        <f t="shared" si="11"/>
        <v>NM</v>
      </c>
      <c r="E31" s="2110">
        <f t="shared" si="11"/>
        <v>1.7212541657494803E-2</v>
      </c>
      <c r="F31" s="2139">
        <f t="shared" si="11"/>
        <v>1.3453064856894554E-2</v>
      </c>
      <c r="G31" s="2265">
        <f t="shared" si="11"/>
        <v>8.9855508700584768E-3</v>
      </c>
      <c r="H31" s="2136">
        <f t="shared" si="11"/>
        <v>1.8240557187510283E-2</v>
      </c>
      <c r="I31" s="2110">
        <f t="shared" si="11"/>
        <v>3.0379284929508494E-2</v>
      </c>
      <c r="J31" s="2065"/>
      <c r="K31" s="2096" t="str">
        <f t="shared" si="2"/>
        <v>FCF yield</v>
      </c>
      <c r="L31" s="2110">
        <f t="shared" ref="L31:R31" si="12">IF((L28/$D$11)&lt;0,"NM",(L28/$D$11))</f>
        <v>0.52005808092141803</v>
      </c>
      <c r="M31" s="2110">
        <f t="shared" si="12"/>
        <v>0.21153884184814023</v>
      </c>
      <c r="N31" s="2110">
        <f t="shared" si="12"/>
        <v>0.52931254791283522</v>
      </c>
      <c r="O31" s="2139">
        <f t="shared" si="12"/>
        <v>2.0840868713577227E-2</v>
      </c>
      <c r="P31" s="2110">
        <f t="shared" si="12"/>
        <v>1.3920001724074507E-2</v>
      </c>
      <c r="Q31" s="2316">
        <f t="shared" si="12"/>
        <v>2.8257431421850082E-2</v>
      </c>
      <c r="R31" s="2136">
        <f t="shared" si="12"/>
        <v>4.7062189587510156E-2</v>
      </c>
    </row>
    <row r="34" spans="2:20">
      <c r="N34" s="2111"/>
    </row>
    <row r="35" spans="2:20">
      <c r="B35" s="2088" t="s">
        <v>695</v>
      </c>
      <c r="C35" s="2088"/>
      <c r="D35" s="2088"/>
      <c r="E35" s="2088"/>
    </row>
    <row r="36" spans="2:20">
      <c r="B36" s="2112"/>
      <c r="C36" s="2112"/>
      <c r="D36" s="2112"/>
      <c r="E36" s="2112"/>
    </row>
    <row r="37" spans="2:20" ht="12" thickBot="1">
      <c r="B37" s="2113" t="s">
        <v>234</v>
      </c>
      <c r="C37" s="2114">
        <v>2015</v>
      </c>
      <c r="D37" s="2115" t="s">
        <v>235</v>
      </c>
      <c r="E37" s="2115" t="s">
        <v>374</v>
      </c>
    </row>
    <row r="38" spans="2:20">
      <c r="B38" s="2116" t="s">
        <v>273</v>
      </c>
      <c r="C38" s="2117">
        <f>Model!AX85</f>
        <v>1.3800744731432293</v>
      </c>
      <c r="D38" s="2117">
        <f>Model!AY85</f>
        <v>2.0839519836449276</v>
      </c>
      <c r="E38" s="2117">
        <f>Model!AZ85</f>
        <v>2.7517681214147656</v>
      </c>
    </row>
    <row r="39" spans="2:20" ht="12.75">
      <c r="C39" s="2112"/>
      <c r="D39" s="2118"/>
      <c r="E39" s="2112"/>
      <c r="G39" s="2119"/>
      <c r="T39" s="2120"/>
    </row>
    <row r="40" spans="2:20">
      <c r="B40" s="2066" t="s">
        <v>696</v>
      </c>
      <c r="C40" s="2121">
        <f>+C42/C38</f>
        <v>25.360950210378661</v>
      </c>
      <c r="D40" s="2121">
        <f>+D42/D38</f>
        <v>16.79501268488125</v>
      </c>
      <c r="E40" s="2121">
        <f>+E42/E38</f>
        <v>12.719094943946608</v>
      </c>
    </row>
    <row r="41" spans="2:20">
      <c r="C41" s="2112"/>
      <c r="D41" s="2118"/>
      <c r="E41" s="2112"/>
      <c r="F41" s="2122"/>
    </row>
    <row r="42" spans="2:20">
      <c r="B42" s="2116" t="s">
        <v>697</v>
      </c>
      <c r="C42" s="2123">
        <f>+D42</f>
        <v>35</v>
      </c>
      <c r="D42" s="2124">
        <f>D9</f>
        <v>35</v>
      </c>
      <c r="E42" s="2123">
        <f>+D42</f>
        <v>35</v>
      </c>
    </row>
    <row r="43" spans="2:20" ht="12.75">
      <c r="C43" s="2125"/>
      <c r="D43" s="2126"/>
      <c r="E43" s="2125"/>
      <c r="T43" s="2120"/>
    </row>
    <row r="44" spans="2:20" ht="12.75">
      <c r="B44" s="2066" t="s">
        <v>658</v>
      </c>
      <c r="C44" s="2125">
        <f>+D4</f>
        <v>50</v>
      </c>
      <c r="D44" s="2126">
        <f>+C44</f>
        <v>50</v>
      </c>
      <c r="E44" s="2126">
        <f>+D44</f>
        <v>50</v>
      </c>
      <c r="G44" s="2122"/>
      <c r="T44" s="2120"/>
    </row>
    <row r="45" spans="2:20" ht="12.75">
      <c r="C45" s="2112"/>
      <c r="D45" s="2118"/>
      <c r="E45" s="2112"/>
      <c r="O45" s="2127"/>
      <c r="T45" s="2120"/>
    </row>
    <row r="46" spans="2:20" ht="12.75">
      <c r="B46" s="2066" t="s">
        <v>698</v>
      </c>
      <c r="C46" s="2128">
        <f>+C42/C44-1</f>
        <v>-0.30000000000000004</v>
      </c>
      <c r="D46" s="2128">
        <f>+D42/D44-1</f>
        <v>-0.30000000000000004</v>
      </c>
      <c r="E46" s="2128">
        <f>+E42/E44-1</f>
        <v>-0.30000000000000004</v>
      </c>
      <c r="O46" s="2129"/>
      <c r="T46" s="2120"/>
    </row>
    <row r="47" spans="2:20">
      <c r="C47" s="2112"/>
      <c r="D47" s="2112"/>
      <c r="E47" s="2112"/>
    </row>
    <row r="48" spans="2:20">
      <c r="C48" s="2130"/>
      <c r="D48" s="2112"/>
      <c r="E48" s="2112"/>
    </row>
    <row r="51" spans="10:11">
      <c r="J51" s="2131"/>
      <c r="K51" s="213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2:V64"/>
  <sheetViews>
    <sheetView showGridLines="0" zoomScaleNormal="100" workbookViewId="0">
      <selection activeCell="E23" sqref="E23"/>
    </sheetView>
  </sheetViews>
  <sheetFormatPr defaultRowHeight="11.25" outlineLevelRow="1" outlineLevelCol="1"/>
  <cols>
    <col min="1" max="1" width="9.140625" style="13"/>
    <col min="2" max="2" width="17.7109375" style="13" bestFit="1" customWidth="1"/>
    <col min="3" max="3" width="16.140625" style="13" bestFit="1" customWidth="1" outlineLevel="1"/>
    <col min="4" max="4" width="9.28515625" style="13" customWidth="1" outlineLevel="1"/>
    <col min="5" max="5" width="10" style="13" customWidth="1" outlineLevel="1"/>
    <col min="6" max="6" width="10.28515625" style="13" customWidth="1" outlineLevel="1"/>
    <col min="7" max="7" width="3.7109375" style="13" customWidth="1" outlineLevel="1"/>
    <col min="8" max="8" width="16.140625" style="13" bestFit="1" customWidth="1" outlineLevel="1"/>
    <col min="9" max="9" width="9.28515625" style="13" customWidth="1" outlineLevel="1"/>
    <col min="10" max="10" width="10" style="13" customWidth="1" outlineLevel="1"/>
    <col min="11" max="11" width="10.28515625" style="13" customWidth="1" outlineLevel="1"/>
    <col min="12" max="12" width="3.7109375" style="13" customWidth="1" outlineLevel="1"/>
    <col min="13" max="13" width="10.28515625" style="13" bestFit="1" customWidth="1" outlineLevel="1"/>
    <col min="14" max="14" width="10.28515625" style="13" bestFit="1" customWidth="1"/>
    <col min="15" max="16384" width="9.140625" style="13"/>
  </cols>
  <sheetData>
    <row r="2" spans="2:22">
      <c r="B2" s="1440" t="s">
        <v>501</v>
      </c>
      <c r="C2" s="2333" t="s">
        <v>517</v>
      </c>
      <c r="D2" s="33"/>
      <c r="E2" s="33"/>
      <c r="F2" s="33"/>
      <c r="G2" s="33"/>
      <c r="H2" s="2333" t="s">
        <v>517</v>
      </c>
      <c r="I2" s="33"/>
      <c r="J2" s="33"/>
      <c r="K2" s="33"/>
      <c r="L2" s="33"/>
      <c r="M2" s="33"/>
      <c r="N2" s="33"/>
    </row>
    <row r="3" spans="2:22">
      <c r="B3" s="33"/>
      <c r="C3" s="33"/>
      <c r="D3" s="33"/>
      <c r="E3" s="33"/>
      <c r="F3" s="33"/>
      <c r="G3" s="33"/>
      <c r="H3" s="33"/>
      <c r="I3" s="33"/>
      <c r="J3" s="33"/>
      <c r="K3" s="33"/>
      <c r="L3" s="33"/>
      <c r="M3" s="33"/>
      <c r="N3" s="33"/>
    </row>
    <row r="4" spans="2:22">
      <c r="B4" s="1440" t="s">
        <v>502</v>
      </c>
      <c r="C4" s="2334">
        <v>42825</v>
      </c>
      <c r="D4" s="1645">
        <f>+EOMONTH(C4,3)</f>
        <v>42916</v>
      </c>
      <c r="E4" s="1645">
        <f>+EOMONTH(D4,3)</f>
        <v>43008</v>
      </c>
      <c r="F4" s="1645">
        <f>+EOMONTH(E4,3)</f>
        <v>43100</v>
      </c>
      <c r="G4" s="33"/>
      <c r="H4" s="2334">
        <v>43190</v>
      </c>
      <c r="I4" s="1645">
        <f>+EOMONTH(H4,3)</f>
        <v>43281</v>
      </c>
      <c r="J4" s="1645">
        <f>+EOMONTH(I4,3)</f>
        <v>43373</v>
      </c>
      <c r="K4" s="1645">
        <f>+EOMONTH(J4,3)</f>
        <v>43465</v>
      </c>
      <c r="L4" s="33"/>
      <c r="M4" s="1646">
        <f>+F4</f>
        <v>43100</v>
      </c>
      <c r="N4" s="1646">
        <f>+EOMONTH(M4,12)</f>
        <v>43465</v>
      </c>
      <c r="O4" s="1646">
        <f>+EOMONTH(N4,12)</f>
        <v>43830</v>
      </c>
      <c r="P4" s="1646">
        <f>+EOMONTH(O4,12)</f>
        <v>44196</v>
      </c>
    </row>
    <row r="5" spans="2:22">
      <c r="B5" s="1440"/>
      <c r="C5" s="1645" t="str">
        <f>+(ROUND(MONTH(C4)/3,0)&amp;"Q"&amp;YEAR(C4))</f>
        <v>1Q2017</v>
      </c>
      <c r="D5" s="1645" t="str">
        <f>+(ROUND(MONTH(D4)/3,0)&amp;"Q"&amp;YEAR(D4))</f>
        <v>2Q2017</v>
      </c>
      <c r="E5" s="1645" t="str">
        <f>+(ROUND(MONTH(E4)/3,0)&amp;"Q"&amp;YEAR(E4))</f>
        <v>3Q2017</v>
      </c>
      <c r="F5" s="1645" t="str">
        <f>+(ROUND(MONTH(F4)/3,0)&amp;"Q"&amp;YEAR(F4))</f>
        <v>4Q2017</v>
      </c>
      <c r="G5" s="33"/>
      <c r="H5" s="1645" t="str">
        <f>+(ROUND(MONTH(H4)/3,0)&amp;"Q"&amp;YEAR(H4))</f>
        <v>1Q2018</v>
      </c>
      <c r="I5" s="1645" t="str">
        <f>+(ROUND(MONTH(I4)/3,0)&amp;"Q"&amp;YEAR(I4))</f>
        <v>2Q2018</v>
      </c>
      <c r="J5" s="1645" t="str">
        <f>+(ROUND(MONTH(J4)/3,0)&amp;"Q"&amp;YEAR(J4))</f>
        <v>3Q2018</v>
      </c>
      <c r="K5" s="1645" t="str">
        <f>+(ROUND(MONTH(K4)/3,0)&amp;"Q"&amp;YEAR(K4))</f>
        <v>4Q2018</v>
      </c>
      <c r="L5" s="33"/>
      <c r="M5" s="33">
        <f>+YEAR(M4)</f>
        <v>2017</v>
      </c>
      <c r="N5" s="33">
        <f>+YEAR(N4)</f>
        <v>2018</v>
      </c>
      <c r="O5" s="33">
        <f>+YEAR(O4)</f>
        <v>2019</v>
      </c>
      <c r="P5" s="33">
        <f>+YEAR(P4)</f>
        <v>2020</v>
      </c>
    </row>
    <row r="6" spans="2:22">
      <c r="B6" s="1440"/>
      <c r="C6" s="1646"/>
      <c r="D6" s="33"/>
      <c r="E6" s="33"/>
      <c r="F6" s="33"/>
      <c r="G6" s="33"/>
      <c r="H6" s="1646"/>
      <c r="I6" s="33"/>
      <c r="J6" s="33"/>
      <c r="K6" s="33"/>
      <c r="L6" s="33"/>
      <c r="M6" s="33"/>
      <c r="N6" s="33"/>
      <c r="O6" s="33"/>
      <c r="P6" s="33"/>
    </row>
    <row r="7" spans="2:22">
      <c r="Q7" s="2330"/>
      <c r="V7" s="2330"/>
    </row>
    <row r="8" spans="2:22">
      <c r="B8" s="2324" t="s">
        <v>767</v>
      </c>
      <c r="C8" s="2325" t="str">
        <f>+C5</f>
        <v>1Q2017</v>
      </c>
      <c r="D8" s="2325" t="str">
        <f>+D5</f>
        <v>2Q2017</v>
      </c>
      <c r="E8" s="2325" t="str">
        <f>+E5</f>
        <v>3Q2017</v>
      </c>
      <c r="F8" s="2325" t="str">
        <f>+F5</f>
        <v>4Q2017</v>
      </c>
      <c r="G8" s="2326"/>
      <c r="H8" s="2325" t="str">
        <f>+H5</f>
        <v>1Q2018</v>
      </c>
      <c r="I8" s="2325" t="str">
        <f>+I5</f>
        <v>2Q2018</v>
      </c>
      <c r="J8" s="2325" t="str">
        <f>+J5</f>
        <v>3Q2018</v>
      </c>
      <c r="K8" s="2325" t="str">
        <f>+K5</f>
        <v>4Q2018</v>
      </c>
      <c r="L8" s="2326"/>
      <c r="M8" s="2325" t="str">
        <f>+TEXT(M5,"#")</f>
        <v>2017</v>
      </c>
      <c r="N8" s="2325" t="str">
        <f>+TEXT(N5,"#")</f>
        <v>2018</v>
      </c>
      <c r="O8" s="2325" t="str">
        <f>+TEXT(O5,"#")</f>
        <v>2019</v>
      </c>
      <c r="P8" s="2325" t="str">
        <f>+TEXT(P5,"#")</f>
        <v>2020</v>
      </c>
    </row>
    <row r="9" spans="2:22">
      <c r="B9" s="1647" t="s">
        <v>509</v>
      </c>
      <c r="C9" s="1648"/>
      <c r="D9" s="1648"/>
      <c r="E9" s="1648"/>
      <c r="F9" s="1648"/>
      <c r="G9" s="34"/>
      <c r="H9" s="1648"/>
      <c r="I9" s="1648"/>
      <c r="J9" s="1648"/>
      <c r="K9" s="1648"/>
      <c r="L9" s="34"/>
      <c r="M9" s="1648"/>
      <c r="N9" s="1648"/>
      <c r="O9" s="1648"/>
      <c r="P9" s="1648"/>
    </row>
    <row r="10" spans="2:22">
      <c r="B10" s="34" t="s">
        <v>522</v>
      </c>
      <c r="C10" s="2327">
        <f>Model!AK12</f>
        <v>209.97400000000005</v>
      </c>
      <c r="D10" s="2327">
        <f>Model!AL12</f>
        <v>219.82200000000006</v>
      </c>
      <c r="E10" s="2327">
        <f>Model!AM12</f>
        <v>234.39699999999993</v>
      </c>
      <c r="F10" s="2327">
        <f>Model!AN12</f>
        <v>276.94399999999996</v>
      </c>
      <c r="G10" s="2327"/>
      <c r="H10" s="2327">
        <f>Model!AO12</f>
        <v>243.83234783517196</v>
      </c>
      <c r="I10" s="2327">
        <f>Model!AP12</f>
        <v>236.0733649510837</v>
      </c>
      <c r="J10" s="2327">
        <f>Model!AQ12</f>
        <v>249.46967042094184</v>
      </c>
      <c r="K10" s="2327">
        <f>Model!AR12</f>
        <v>322.10455481802762</v>
      </c>
      <c r="L10" s="2327"/>
      <c r="M10" s="2327">
        <f>Model!AZ12</f>
        <v>941.13700000000017</v>
      </c>
      <c r="N10" s="2327">
        <f>Model!BA12</f>
        <v>1051.4799380252252</v>
      </c>
      <c r="O10" s="2327">
        <f>Model!BB12</f>
        <v>1168.3288541537995</v>
      </c>
      <c r="P10" s="2327">
        <f>Model!BC12</f>
        <v>1274.1493157092191</v>
      </c>
    </row>
    <row r="11" spans="2:22" outlineLevel="1">
      <c r="B11" s="1650" t="s">
        <v>510</v>
      </c>
      <c r="C11" s="2328">
        <f>Model!AK29</f>
        <v>21.052000000000049</v>
      </c>
      <c r="D11" s="2328">
        <f>Model!AL29</f>
        <v>13.264000000000067</v>
      </c>
      <c r="E11" s="2328">
        <f>Model!AM29</f>
        <v>33.012999999999948</v>
      </c>
      <c r="F11" s="2328">
        <f>Model!AN29</f>
        <v>74.572999999999951</v>
      </c>
      <c r="G11" s="2328"/>
      <c r="H11" s="2328">
        <f>Model!AO29</f>
        <v>22.18912165189343</v>
      </c>
      <c r="I11" s="2328">
        <f>Model!AP29</f>
        <v>-2.3981004139325819</v>
      </c>
      <c r="J11" s="2328">
        <f>Model!AQ29</f>
        <v>18.64458626744053</v>
      </c>
      <c r="K11" s="2328">
        <f>Model!AR29</f>
        <v>84.418963631862198</v>
      </c>
      <c r="L11" s="2328"/>
      <c r="M11" s="2328">
        <f>Model!AZ29</f>
        <v>141.90200000000004</v>
      </c>
      <c r="N11" s="2328">
        <f>Model!BA29</f>
        <v>122.85457113726363</v>
      </c>
      <c r="O11" s="2328">
        <f>Model!BB29</f>
        <v>133.68782694613776</v>
      </c>
      <c r="P11" s="2328">
        <f>Model!BC29</f>
        <v>149.61498607731323</v>
      </c>
    </row>
    <row r="12" spans="2:22" outlineLevel="1">
      <c r="B12" s="1650" t="s">
        <v>511</v>
      </c>
      <c r="C12" s="2328">
        <f>Model!AK24</f>
        <v>14.94</v>
      </c>
      <c r="D12" s="2328">
        <f>Model!AL24</f>
        <v>14.917999999999999</v>
      </c>
      <c r="E12" s="2328">
        <f>Model!AM24</f>
        <v>22.027999999999999</v>
      </c>
      <c r="F12" s="2328">
        <f>Model!AN24</f>
        <v>20.464000000000002</v>
      </c>
      <c r="G12" s="2328"/>
      <c r="H12" s="2328">
        <f>Model!AO24</f>
        <v>20.939999999999998</v>
      </c>
      <c r="I12" s="2328">
        <f>Model!AP24</f>
        <v>19.917999999999999</v>
      </c>
      <c r="J12" s="2328">
        <f>Model!AQ24</f>
        <v>25.027999999999999</v>
      </c>
      <c r="K12" s="2328">
        <f>Model!AR24</f>
        <v>26.464000000000002</v>
      </c>
      <c r="L12" s="2328"/>
      <c r="M12" s="2328">
        <f>Model!AZ24</f>
        <v>72.349999999999994</v>
      </c>
      <c r="N12" s="2328">
        <f>Model!BA24</f>
        <v>92.35</v>
      </c>
      <c r="O12" s="2328">
        <f>Model!BB24</f>
        <v>102.35</v>
      </c>
      <c r="P12" s="2328">
        <f>Model!BC24</f>
        <v>112.35</v>
      </c>
    </row>
    <row r="13" spans="2:22">
      <c r="B13" s="34" t="s">
        <v>520</v>
      </c>
      <c r="C13" s="2327">
        <f>Model!AK33</f>
        <v>36.376000000000033</v>
      </c>
      <c r="D13" s="2327">
        <f>Model!AL33</f>
        <v>28.48100000000008</v>
      </c>
      <c r="E13" s="2327">
        <f>Model!AM33</f>
        <v>55.360999999999933</v>
      </c>
      <c r="F13" s="2327">
        <f>Model!AN33</f>
        <v>95.357999999999947</v>
      </c>
      <c r="G13" s="2327"/>
      <c r="H13" s="2327">
        <f>Model!AO33</f>
        <v>43.619121651893437</v>
      </c>
      <c r="I13" s="2327">
        <f>Model!AP33</f>
        <v>18.01889958606742</v>
      </c>
      <c r="J13" s="2327">
        <f>Model!AQ33</f>
        <v>44.192586267440532</v>
      </c>
      <c r="K13" s="2327">
        <f>Model!AR33</f>
        <v>111.40396363186218</v>
      </c>
      <c r="L13" s="2327"/>
      <c r="M13" s="2327">
        <f>Model!AZ33</f>
        <v>215.57600000000014</v>
      </c>
      <c r="N13" s="2327">
        <f>Model!BA33</f>
        <v>217.23457113726363</v>
      </c>
      <c r="O13" s="2327">
        <f>Model!BB33</f>
        <v>238.56782694613776</v>
      </c>
      <c r="P13" s="2327">
        <f>Model!BC33</f>
        <v>264.99498607731323</v>
      </c>
      <c r="Q13" s="1660"/>
    </row>
    <row r="14" spans="2:22">
      <c r="B14" s="233" t="s">
        <v>521</v>
      </c>
      <c r="C14" s="2329">
        <f>C13/C10</f>
        <v>0.17324049644241679</v>
      </c>
      <c r="D14" s="2329">
        <f>D13/D10</f>
        <v>0.12956391989882757</v>
      </c>
      <c r="E14" s="2329">
        <f>E13/E10</f>
        <v>0.23618476345686995</v>
      </c>
      <c r="F14" s="2329">
        <f>F13/F10</f>
        <v>0.34432231786931639</v>
      </c>
      <c r="G14" s="2330"/>
      <c r="H14" s="2329">
        <f>H13/H10</f>
        <v>0.1788898070299495</v>
      </c>
      <c r="I14" s="2329">
        <f t="shared" ref="I14:K14" si="0">I13/I10</f>
        <v>7.6327541608944657E-2</v>
      </c>
      <c r="J14" s="2329">
        <f t="shared" si="0"/>
        <v>0.17714612839657951</v>
      </c>
      <c r="K14" s="2329">
        <f t="shared" si="0"/>
        <v>0.34586273918044919</v>
      </c>
      <c r="L14" s="2330"/>
      <c r="M14" s="2329">
        <f>M13/M10</f>
        <v>0.22905910616626496</v>
      </c>
      <c r="N14" s="2329">
        <f>N13/N10</f>
        <v>0.20659887391218312</v>
      </c>
      <c r="O14" s="2329">
        <f>O13/O10</f>
        <v>0.204195784515592</v>
      </c>
      <c r="P14" s="2329">
        <f>P13/P10</f>
        <v>0.20797796836692667</v>
      </c>
    </row>
    <row r="15" spans="2:22">
      <c r="B15" s="34" t="s">
        <v>512</v>
      </c>
      <c r="C15" s="2327">
        <f>Model!AK37</f>
        <v>56.543000000000049</v>
      </c>
      <c r="D15" s="2327">
        <f>Model!AL37</f>
        <v>54.08600000000007</v>
      </c>
      <c r="E15" s="2327">
        <f>Model!AM37</f>
        <v>79.115999999999943</v>
      </c>
      <c r="F15" s="2327">
        <f>Model!AN37</f>
        <v>119.92799999999994</v>
      </c>
      <c r="G15" s="2331"/>
      <c r="H15" s="2327">
        <f>Model!AO37</f>
        <v>68.786121651893438</v>
      </c>
      <c r="I15" s="2327">
        <f>Model!AP37</f>
        <v>48.623899586067417</v>
      </c>
      <c r="J15" s="2327">
        <f>Model!AQ37</f>
        <v>72.947586267440528</v>
      </c>
      <c r="K15" s="2327">
        <f>Model!AR37</f>
        <v>140.9739636318622</v>
      </c>
      <c r="L15" s="2331"/>
      <c r="M15" s="2327">
        <f>Model!AZ37</f>
        <v>309.673</v>
      </c>
      <c r="N15" s="2327">
        <f>Model!BA37</f>
        <v>331.33157113726361</v>
      </c>
      <c r="O15" s="2327">
        <f>Model!BB37</f>
        <v>367.66482694613774</v>
      </c>
      <c r="P15" s="2327">
        <f>Model!BC37</f>
        <v>409.09198607731321</v>
      </c>
    </row>
    <row r="16" spans="2:22">
      <c r="B16" s="233" t="s">
        <v>513</v>
      </c>
      <c r="C16" s="2329">
        <f>C15/C10</f>
        <v>0.2692857210892779</v>
      </c>
      <c r="D16" s="2329">
        <f>D15/D10</f>
        <v>0.24604452693542983</v>
      </c>
      <c r="E16" s="2329">
        <f>E15/E10</f>
        <v>0.33752991719177278</v>
      </c>
      <c r="F16" s="2329">
        <f>F15/F10</f>
        <v>0.4330406147091107</v>
      </c>
      <c r="G16" s="2330"/>
      <c r="H16" s="2329">
        <f>H15/H10</f>
        <v>0.28210416814093969</v>
      </c>
      <c r="I16" s="2329">
        <f t="shared" ref="I16:K16" si="1">I15/I10</f>
        <v>0.20596944342341492</v>
      </c>
      <c r="J16" s="2329">
        <f t="shared" si="1"/>
        <v>0.29241064111862841</v>
      </c>
      <c r="K16" s="2329">
        <f t="shared" si="1"/>
        <v>0.43766522864448526</v>
      </c>
      <c r="L16" s="2330"/>
      <c r="M16" s="2329">
        <f>M15/M10</f>
        <v>0.32904136167210507</v>
      </c>
      <c r="N16" s="2329">
        <f>N15/N10</f>
        <v>0.31510974118967439</v>
      </c>
      <c r="O16" s="2329">
        <f>O15/O10</f>
        <v>0.31469292711462737</v>
      </c>
      <c r="P16" s="2329">
        <f>P15/P10</f>
        <v>0.32107067910608555</v>
      </c>
    </row>
    <row r="17" spans="2:19">
      <c r="B17" s="1651" t="s">
        <v>273</v>
      </c>
      <c r="C17" s="1652">
        <f>Model!AK85</f>
        <v>0.45938787639293033</v>
      </c>
      <c r="D17" s="1652">
        <f>Model!AL85</f>
        <v>0.38519755259530397</v>
      </c>
      <c r="E17" s="1652">
        <f>Model!AM85</f>
        <v>0.69962991241847483</v>
      </c>
      <c r="F17" s="1652">
        <f>Model!AN85</f>
        <v>1.2074488953515163</v>
      </c>
      <c r="G17" s="1652"/>
      <c r="H17" s="1652">
        <f>Model!AO85</f>
        <v>0.53715648926248183</v>
      </c>
      <c r="I17" s="1652">
        <f>Model!AP85</f>
        <v>0.28625409584336536</v>
      </c>
      <c r="J17" s="1652">
        <f>Model!AQ85</f>
        <v>0.56348152826793474</v>
      </c>
      <c r="K17" s="1652">
        <f>Model!AR85</f>
        <v>1.2155287994424926</v>
      </c>
      <c r="L17" s="1652"/>
      <c r="M17" s="1652">
        <f>Model!AZ85</f>
        <v>2.7517681214147656</v>
      </c>
      <c r="N17" s="1652">
        <f>Model!BA85</f>
        <v>2.602420912816275</v>
      </c>
      <c r="O17" s="1652">
        <f>Model!BB85</f>
        <v>2.8123840160401778</v>
      </c>
      <c r="P17" s="1652">
        <f>Model!BC85</f>
        <v>3.020492719420508</v>
      </c>
    </row>
    <row r="18" spans="2:19">
      <c r="C18" s="1653"/>
      <c r="D18" s="1653"/>
      <c r="E18" s="1653"/>
      <c r="F18" s="1653"/>
      <c r="H18" s="1653"/>
      <c r="I18" s="1653"/>
      <c r="J18" s="1653"/>
      <c r="K18" s="1653"/>
    </row>
    <row r="20" spans="2:19" outlineLevel="1">
      <c r="B20" s="2338"/>
      <c r="C20" s="1655" t="s">
        <v>503</v>
      </c>
      <c r="D20" s="1655" t="s">
        <v>504</v>
      </c>
      <c r="E20" s="1655" t="s">
        <v>505</v>
      </c>
      <c r="F20" s="1655" t="s">
        <v>506</v>
      </c>
      <c r="G20" s="2330"/>
      <c r="H20" s="1655" t="s">
        <v>503</v>
      </c>
      <c r="I20" s="1655" t="s">
        <v>504</v>
      </c>
      <c r="J20" s="1655" t="s">
        <v>505</v>
      </c>
      <c r="K20" s="1655" t="s">
        <v>506</v>
      </c>
      <c r="L20" s="2330"/>
      <c r="M20" s="1655" t="s">
        <v>507</v>
      </c>
      <c r="N20" s="1655" t="s">
        <v>507</v>
      </c>
      <c r="O20" s="1655" t="s">
        <v>768</v>
      </c>
      <c r="P20" s="1655" t="s">
        <v>768</v>
      </c>
    </row>
    <row r="21" spans="2:19">
      <c r="B21" s="2324" t="s">
        <v>767</v>
      </c>
      <c r="C21" s="2325" t="str">
        <f>C8</f>
        <v>1Q2017</v>
      </c>
      <c r="D21" s="2325" t="str">
        <f>D8</f>
        <v>2Q2017</v>
      </c>
      <c r="E21" s="2325" t="str">
        <f>E8</f>
        <v>3Q2017</v>
      </c>
      <c r="F21" s="2325" t="str">
        <f>F8</f>
        <v>4Q2017</v>
      </c>
      <c r="G21" s="2326"/>
      <c r="H21" s="2325" t="str">
        <f>H8</f>
        <v>1Q2018</v>
      </c>
      <c r="I21" s="2325" t="str">
        <f>I8</f>
        <v>2Q2018</v>
      </c>
      <c r="J21" s="2325" t="str">
        <f>J8</f>
        <v>3Q2018</v>
      </c>
      <c r="K21" s="2325" t="str">
        <f>K8</f>
        <v>4Q2018</v>
      </c>
      <c r="L21" s="2326"/>
      <c r="M21" s="2325" t="str">
        <f>M8</f>
        <v>2017</v>
      </c>
      <c r="N21" s="2325" t="str">
        <f>N8</f>
        <v>2018</v>
      </c>
      <c r="O21" s="2325" t="str">
        <f>O8</f>
        <v>2019</v>
      </c>
      <c r="P21" s="2325" t="str">
        <f>P8</f>
        <v>2020</v>
      </c>
    </row>
    <row r="22" spans="2:19">
      <c r="B22" s="1647" t="s">
        <v>514</v>
      </c>
      <c r="C22" s="1648"/>
      <c r="D22" s="1648"/>
      <c r="E22" s="1648"/>
      <c r="F22" s="1648"/>
      <c r="G22" s="34"/>
      <c r="H22" s="1648"/>
      <c r="I22" s="1648"/>
      <c r="J22" s="1648"/>
      <c r="K22" s="1648"/>
      <c r="L22" s="34"/>
      <c r="M22" s="1648"/>
      <c r="N22" s="1648"/>
      <c r="O22" s="1648"/>
      <c r="P22" s="1648"/>
    </row>
    <row r="23" spans="2:19">
      <c r="B23" s="34" t="s">
        <v>522</v>
      </c>
      <c r="C23" s="2327">
        <f>_xll.ThomsonONEAddinShim.SpreadsheetFormulas.TF($C$2,"TF.ES.SALES.Mean(period=#1,scale=6)","",C$8)</f>
        <v>205</v>
      </c>
      <c r="D23" s="2327">
        <f>_xll.ThomsonONEAddinShim.SpreadsheetFormulas.TF($C$2,"TF.ES.SALES.Mean(period=#1,scale=6)","",D$8)</f>
        <v>213</v>
      </c>
      <c r="E23" s="2327">
        <f>_xll.ThomsonONEAddinShim.SpreadsheetFormulas.TF($C$2,"TF.ES.SALES.Mean(period=#1,scale=6)","",E$8)</f>
        <v>230</v>
      </c>
      <c r="F23" s="2327">
        <f>_xll.ThomsonONEAddinShim.SpreadsheetFormulas.TF($C$2,"TF.ES.SALES.Mean(period=#1,scale=6)","",F$8)</f>
        <v>262</v>
      </c>
      <c r="G23" s="2327"/>
      <c r="H23" s="2327">
        <f>_xll.ThomsonONEAddinShim.SpreadsheetFormulas.TF($C$2,"TF.ES.SALES.Mean(period=#1,scale=6)","",H$8)</f>
        <v>207</v>
      </c>
      <c r="I23" s="2327">
        <f>_xll.ThomsonONEAddinShim.SpreadsheetFormulas.TF($C$2,"TF.ES.SALES.Mean(period=#1,scale=6)","",I$8)</f>
        <v>215</v>
      </c>
      <c r="J23" s="2327">
        <f>_xll.ThomsonONEAddinShim.SpreadsheetFormulas.TF($C$2,"TF.ES.SALES.Mean(period=#1,scale=6)","",J$8)</f>
        <v>226</v>
      </c>
      <c r="K23" s="2327">
        <f>_xll.ThomsonONEAddinShim.SpreadsheetFormulas.TF($C$2,"TF.ES.SALES.Mean(period=#1,scale=6)","",K$8)</f>
        <v>278</v>
      </c>
      <c r="L23" s="2327"/>
      <c r="M23" s="2327">
        <f>_xll.ThomsonONEAddinShim.SpreadsheetFormulas.TF($C$2,"TF.ES.SALES.Mean(period=#1,scale=6)","",M$8)</f>
        <v>927</v>
      </c>
      <c r="N23" s="2327">
        <f>_xll.ThomsonONEAddinShim.SpreadsheetFormulas.TF($C$2,"TF.ES.SALES.Mean(period=#1,scale=6)","",N$8)</f>
        <v>907</v>
      </c>
      <c r="O23" s="2327">
        <f>_xll.ThomsonONEAddinShim.SpreadsheetFormulas.TF($C$2,"TF.ES.SALES.Mean(period=#1,scale=6)","",O$8)</f>
        <v>1038</v>
      </c>
      <c r="P23" s="2327">
        <f>_xll.ThomsonONEAddinShim.SpreadsheetFormulas.TF($C$2,"TF.ES.SALES.Mean(period=#1,scale=6)","",P$8)</f>
        <v>1124</v>
      </c>
    </row>
    <row r="24" spans="2:19" outlineLevel="1">
      <c r="B24" s="1650" t="s">
        <v>510</v>
      </c>
      <c r="C24" s="2328">
        <f>_xll.ThomsonONEAddinShim.SpreadsheetFormulas.TF($C$2,"TF.ES.EBIT.Mean(period=#1,scale=6)","",C$8)</f>
        <v>36</v>
      </c>
      <c r="D24" s="2328">
        <f>_xll.ThomsonONEAddinShim.SpreadsheetFormulas.TF($C$2,"TF.ES.EBIT.Mean(period=#1,scale=6)","",D$8)</f>
        <v>28</v>
      </c>
      <c r="E24" s="2328">
        <f>_xll.ThomsonONEAddinShim.SpreadsheetFormulas.TF($C$2,"TF.ES.EBIT.Mean(period=#1,scale=6)","",E$8)</f>
        <v>52</v>
      </c>
      <c r="F24" s="2328">
        <f>_xll.ThomsonONEAddinShim.SpreadsheetFormulas.TF($C$2,"TF.ES.EBIT.Mean(period=#1,scale=6)","",F$8)</f>
        <v>86</v>
      </c>
      <c r="G24" s="2328"/>
      <c r="H24" s="2328">
        <f>_xll.ThomsonONEAddinShim.SpreadsheetFormulas.TF($C$2,"TF.ES.EBIT.Mean(period=#1,scale=6)","",H$8)</f>
        <v>21</v>
      </c>
      <c r="I24" s="2328">
        <f>_xll.ThomsonONEAddinShim.SpreadsheetFormulas.TF($C$2,"TF.ES.EBIT.Mean(period=#1,scale=6)","",I$8)</f>
        <v>18</v>
      </c>
      <c r="J24" s="2328">
        <f>_xll.ThomsonONEAddinShim.SpreadsheetFormulas.TF($C$2,"TF.ES.EBIT.Mean(period=#1,scale=6)","",J$8)</f>
        <v>32</v>
      </c>
      <c r="K24" s="2328">
        <f>_xll.ThomsonONEAddinShim.SpreadsheetFormulas.TF($C$2,"TF.ES.EBIT.Mean(period=#1,scale=6)","",K$8)</f>
        <v>80</v>
      </c>
      <c r="L24" s="2328"/>
      <c r="M24" s="2328">
        <f>_xll.ThomsonONEAddinShim.SpreadsheetFormulas.TF($C$2,"TF.ES.EBIT.Mean(period=#1,scale=6)","",M$8)</f>
        <v>219</v>
      </c>
      <c r="N24" s="2328">
        <f>_xll.ThomsonONEAddinShim.SpreadsheetFormulas.TF($C$2,"TF.ES.EBIT.Mean(period=#1,scale=6)","",N$8)</f>
        <v>164</v>
      </c>
      <c r="O24" s="2328">
        <f>_xll.ThomsonONEAddinShim.SpreadsheetFormulas.TF($C$2,"TF.ES.EBIT.Mean(period=#1,scale=6)","",O$8)</f>
        <v>197</v>
      </c>
      <c r="P24" s="2328">
        <f>_xll.ThomsonONEAddinShim.SpreadsheetFormulas.TF($C$2,"TF.ES.EBIT.Mean(period=#1,scale=6)","",P$8)</f>
        <v>259</v>
      </c>
    </row>
    <row r="25" spans="2:19" outlineLevel="1">
      <c r="B25" s="1650" t="s">
        <v>511</v>
      </c>
      <c r="C25" s="2328">
        <f>_xll.ThomsonONEAddinShim.SpreadsheetFormulas.TF($C$2,"TR.StockBasedCompMean(period=#1,scale=6)","",C$20)</f>
        <v>12</v>
      </c>
      <c r="D25" s="2328">
        <f>_xll.ThomsonONEAddinShim.SpreadsheetFormulas.TF($C$2,"TR.StockBasedCompMean(period=#1,scale=6)","",D$20)</f>
        <v>14</v>
      </c>
      <c r="E25" s="2328">
        <f>_xll.ThomsonONEAddinShim.SpreadsheetFormulas.TF($C$2,"TR.StockBasedCompMean(period=#1,scale=6)","",E$20)</f>
        <v>16</v>
      </c>
      <c r="F25" s="2328">
        <f>_xll.ThomsonONEAddinShim.SpreadsheetFormulas.TF($C$2,"TR.StockBasedCompMean(period=#1,scale=6)","",F$20)</f>
        <v>16</v>
      </c>
      <c r="G25" s="2328"/>
      <c r="H25" s="2328">
        <f>_xll.ThomsonONEAddinShim.SpreadsheetFormulas.TF($C$2,"TR.StockBasedCompMean(period=#1,scale=6)","",H$20)</f>
        <v>12</v>
      </c>
      <c r="I25" s="2328">
        <f>_xll.ThomsonONEAddinShim.SpreadsheetFormulas.TF($C$2,"TR.StockBasedCompMean(period=#1,scale=6)","",I$20)</f>
        <v>14</v>
      </c>
      <c r="J25" s="2328">
        <f>_xll.ThomsonONEAddinShim.SpreadsheetFormulas.TF($C$2,"TR.StockBasedCompMean(period=#1,scale=6)","",J$20)</f>
        <v>16</v>
      </c>
      <c r="K25" s="2328">
        <f>_xll.ThomsonONEAddinShim.SpreadsheetFormulas.TF($C$2,"TR.StockBasedCompMean(period=#1,scale=6)","",K$20)</f>
        <v>16</v>
      </c>
      <c r="L25" s="2328"/>
      <c r="M25" s="2328">
        <f>_xll.ThomsonONEAddinShim.SpreadsheetFormulas.TF($C$2,"TR.StockBasedCompMean(period=#1,scale=6)","",M$20)</f>
        <v>37</v>
      </c>
      <c r="N25" s="2328">
        <f>_xll.ThomsonONEAddinShim.SpreadsheetFormulas.TF($C$2,"TR.StockBasedCompMean(period=#1,scale=6)","",N$20)</f>
        <v>37</v>
      </c>
      <c r="O25" s="2328">
        <f>_xll.ThomsonONEAddinShim.SpreadsheetFormulas.TF($C$2,"TR.StockBasedCompMean(period=#1,scale=6)","",O$20)</f>
        <v>68</v>
      </c>
      <c r="P25" s="2328">
        <f>_xll.ThomsonONEAddinShim.SpreadsheetFormulas.TF($C$2,"TR.StockBasedCompMean(period=#1,scale=6)","",P$20)</f>
        <v>68</v>
      </c>
      <c r="Q25" s="1660"/>
      <c r="S25" s="1661"/>
    </row>
    <row r="26" spans="2:19">
      <c r="B26" s="34" t="s">
        <v>520</v>
      </c>
      <c r="C26" s="2327">
        <f>+C24+C25</f>
        <v>48</v>
      </c>
      <c r="D26" s="2327">
        <f>+D24+D25</f>
        <v>42</v>
      </c>
      <c r="E26" s="2327">
        <f>+E24+E25</f>
        <v>68</v>
      </c>
      <c r="F26" s="2327">
        <f>+F24+F25</f>
        <v>102</v>
      </c>
      <c r="G26" s="2327"/>
      <c r="H26" s="2327">
        <f>+H24+H25</f>
        <v>33</v>
      </c>
      <c r="I26" s="2327">
        <f>+I24+I25</f>
        <v>32</v>
      </c>
      <c r="J26" s="2327">
        <f>+J24+J25</f>
        <v>48</v>
      </c>
      <c r="K26" s="2327">
        <f>+K24+K25</f>
        <v>96</v>
      </c>
      <c r="L26" s="2327"/>
      <c r="M26" s="2327">
        <f>+M24+M25</f>
        <v>256</v>
      </c>
      <c r="N26" s="2327">
        <f>+N24+N25</f>
        <v>201</v>
      </c>
      <c r="O26" s="2327">
        <f>+O24+O25</f>
        <v>265</v>
      </c>
      <c r="P26" s="2327">
        <f>+P24+P25</f>
        <v>327</v>
      </c>
    </row>
    <row r="27" spans="2:19">
      <c r="B27" s="233" t="s">
        <v>521</v>
      </c>
      <c r="C27" s="2329">
        <f>+C26/C23</f>
        <v>0.23414634146341465</v>
      </c>
      <c r="D27" s="2329">
        <f>+D26/D23</f>
        <v>0.19718309859154928</v>
      </c>
      <c r="E27" s="2329">
        <f>+E26/E23</f>
        <v>0.29565217391304349</v>
      </c>
      <c r="F27" s="2329">
        <f>+F26/F23</f>
        <v>0.38931297709923662</v>
      </c>
      <c r="G27" s="2330"/>
      <c r="H27" s="2329">
        <f>+H26/H23</f>
        <v>0.15942028985507245</v>
      </c>
      <c r="I27" s="2329">
        <f>+I26/I23</f>
        <v>0.14883720930232558</v>
      </c>
      <c r="J27" s="2329">
        <f>+J26/J23</f>
        <v>0.21238938053097345</v>
      </c>
      <c r="K27" s="2329">
        <f>+K26/K23</f>
        <v>0.34532374100719426</v>
      </c>
      <c r="L27" s="2330"/>
      <c r="M27" s="2329">
        <f>+M26/M23</f>
        <v>0.27615965480043148</v>
      </c>
      <c r="N27" s="2329">
        <f>+N26/N23</f>
        <v>0.22160970231532526</v>
      </c>
      <c r="O27" s="2329">
        <f>+O26/O23</f>
        <v>0.25529865125240847</v>
      </c>
      <c r="P27" s="2329">
        <f>+P26/P23</f>
        <v>0.29092526690391457</v>
      </c>
    </row>
    <row r="28" spans="2:19">
      <c r="B28" s="34" t="s">
        <v>512</v>
      </c>
      <c r="C28" s="2327">
        <f>_xll.ThomsonONEAddinShim.SpreadsheetFormulas.TF($C$2,"TF.ES.EBITDA.Mean(period=#1,scale=6)","",C$8)</f>
        <v>51</v>
      </c>
      <c r="D28" s="2327">
        <f>_xll.ThomsonONEAddinShim.SpreadsheetFormulas.TF($C$2,"TF.ES.EBITDA.Mean(period=#1,scale=6)","",D$8)</f>
        <v>48</v>
      </c>
      <c r="E28" s="2327">
        <f>_xll.ThomsonONEAddinShim.SpreadsheetFormulas.TF($C$2,"TF.ES.EBITDA.Mean(period=#1,scale=6)","",E$8)</f>
        <v>71</v>
      </c>
      <c r="F28" s="2327">
        <f>_xll.ThomsonONEAddinShim.SpreadsheetFormulas.TF($C$2,"TF.ES.EBITDA.Mean(period=#1,scale=6)","",F$8)</f>
        <v>107</v>
      </c>
      <c r="G28" s="2331"/>
      <c r="H28" s="2327">
        <f>_xll.ThomsonONEAddinShim.SpreadsheetFormulas.TF($C$2,"TF.ES.EBITDA.Mean(period=#1,scale=6)","",H$8)</f>
        <v>45</v>
      </c>
      <c r="I28" s="2327">
        <f>_xll.ThomsonONEAddinShim.SpreadsheetFormulas.TF($C$2,"TF.ES.EBITDA.Mean(period=#1,scale=6)","",I$8)</f>
        <v>42</v>
      </c>
      <c r="J28" s="2327">
        <f>_xll.ThomsonONEAddinShim.SpreadsheetFormulas.TF($C$2,"TF.ES.EBITDA.Mean(period=#1,scale=6)","",J$8)</f>
        <v>59</v>
      </c>
      <c r="K28" s="2327">
        <f>_xll.ThomsonONEAddinShim.SpreadsheetFormulas.TF($C$2,"TF.ES.EBITDA.Mean(period=#1,scale=6)","",K$8)</f>
        <v>102</v>
      </c>
      <c r="L28" s="2331"/>
      <c r="M28" s="2327">
        <f>_xll.ThomsonONEAddinShim.SpreadsheetFormulas.TF($C$2,"TF.ES.EBITDA.Mean(period=#1,scale=6)","",M$8)</f>
        <v>296</v>
      </c>
      <c r="N28" s="2327">
        <f>_xll.ThomsonONEAddinShim.SpreadsheetFormulas.TF($C$2,"TF.ES.EBITDA.Mean(period=#1,scale=6)","",N$8)</f>
        <v>246</v>
      </c>
      <c r="O28" s="2327">
        <f>_xll.ThomsonONEAddinShim.SpreadsheetFormulas.TF($C$2,"TF.ES.EBITDA.Mean(period=#1,scale=6)","",O$8)</f>
        <v>304</v>
      </c>
      <c r="P28" s="2327">
        <f>_xll.ThomsonONEAddinShim.SpreadsheetFormulas.TF($C$2,"TF.ES.EBITDA.Mean(period=#1,scale=6)","",P$8)</f>
        <v>366</v>
      </c>
    </row>
    <row r="29" spans="2:19">
      <c r="B29" s="233" t="s">
        <v>513</v>
      </c>
      <c r="C29" s="2329">
        <f>+C28/C23</f>
        <v>0.24878048780487805</v>
      </c>
      <c r="D29" s="2329">
        <f>+D28/D23</f>
        <v>0.22535211267605634</v>
      </c>
      <c r="E29" s="2329">
        <f>+E28/E23</f>
        <v>0.30869565217391304</v>
      </c>
      <c r="F29" s="2329">
        <f>+F28/F23</f>
        <v>0.40839694656488551</v>
      </c>
      <c r="G29" s="2330"/>
      <c r="H29" s="2329">
        <f>+H28/H23</f>
        <v>0.21739130434782608</v>
      </c>
      <c r="I29" s="2329">
        <f>+I28/I23</f>
        <v>0.19534883720930232</v>
      </c>
      <c r="J29" s="2329">
        <f>+J28/J23</f>
        <v>0.26106194690265488</v>
      </c>
      <c r="K29" s="2329">
        <f>+K28/K23</f>
        <v>0.36690647482014388</v>
      </c>
      <c r="L29" s="2330"/>
      <c r="M29" s="2329">
        <f>+M28/M23</f>
        <v>0.31930960086299892</v>
      </c>
      <c r="N29" s="2329">
        <f>+N28/N23</f>
        <v>0.27122381477398017</v>
      </c>
      <c r="O29" s="2329">
        <f>+O28/O23</f>
        <v>0.2928709055876686</v>
      </c>
      <c r="P29" s="2329">
        <f>+P28/P23</f>
        <v>0.32562277580071175</v>
      </c>
    </row>
    <row r="30" spans="2:19">
      <c r="B30" s="1651" t="s">
        <v>273</v>
      </c>
      <c r="C30" s="1652" t="str">
        <f>_xll.ThomsonONEAddinShim.SpreadsheetFormulas.TF($C$2,"TF.ES.EPS.Mean(period=#1,curn=USD)",,C$8)</f>
        <v>$0.43</v>
      </c>
      <c r="D30" s="1652" t="str">
        <f>_xll.ThomsonONEAddinShim.SpreadsheetFormulas.TF($C$2,"TF.ES.EPS.Mean(period=#1,curn=USD)",,D$8)</f>
        <v>$0.35</v>
      </c>
      <c r="E30" s="1652" t="str">
        <f>_xll.ThomsonONEAddinShim.SpreadsheetFormulas.TF($C$2,"TF.ES.EPS.Mean(period=#1,curn=USD)",,E$8)</f>
        <v>$0.57</v>
      </c>
      <c r="F30" s="1652" t="str">
        <f>_xll.ThomsonONEAddinShim.SpreadsheetFormulas.TF($C$2,"TF.ES.EPS.Mean(period=#1,curn=USD)",,F$8)</f>
        <v>$0.93</v>
      </c>
      <c r="G30" s="1652"/>
      <c r="H30" s="1652" t="str">
        <f>_xll.ThomsonONEAddinShim.SpreadsheetFormulas.TF($C$2,"TF.ES.EPS.Mean(period=#1,curn=USD)",,H$8)</f>
        <v>$0.30</v>
      </c>
      <c r="I30" s="1652" t="str">
        <f>_xll.ThomsonONEAddinShim.SpreadsheetFormulas.TF($C$2,"TF.ES.EPS.Mean(period=#1,curn=USD)",,I$8)</f>
        <v>$0.25</v>
      </c>
      <c r="J30" s="1652" t="str">
        <f>_xll.ThomsonONEAddinShim.SpreadsheetFormulas.TF($C$2,"TF.ES.EPS.Mean(period=#1,curn=USD)",,J$8)</f>
        <v>$0.43</v>
      </c>
      <c r="K30" s="1652" t="str">
        <f>_xll.ThomsonONEAddinShim.SpreadsheetFormulas.TF($C$2,"TF.ES.EPS.Mean(period=#1,curn=USD)",,K$8)</f>
        <v>$0.86</v>
      </c>
      <c r="L30" s="1652"/>
      <c r="M30" s="1652" t="str">
        <f>_xll.ThomsonONEAddinShim.SpreadsheetFormulas.TF($C$2,"TF.ES.EPS.Mean(period=#1,curn=USD)",,M$8)</f>
        <v>$2.40</v>
      </c>
      <c r="N30" s="1652" t="str">
        <f>_xll.ThomsonONEAddinShim.SpreadsheetFormulas.TF($C$2,"TF.ES.EPS.Mean(period=#1,curn=USD)",,N$8)</f>
        <v>$1.80</v>
      </c>
      <c r="O30" s="1652" t="str">
        <f>_xll.ThomsonONEAddinShim.SpreadsheetFormulas.TF($C$2,"TF.ES.EPS.Mean(period=#1,curn=USD)",,O$8)</f>
        <v>$2.23</v>
      </c>
      <c r="P30" s="1652" t="str">
        <f>_xll.ThomsonONEAddinShim.SpreadsheetFormulas.TF($C$2,"TF.ES.EPS.Mean(period=#1,curn=USD)",,P$8)</f>
        <v>$3.03</v>
      </c>
    </row>
    <row r="31" spans="2:19">
      <c r="B31" s="34"/>
      <c r="C31" s="1653"/>
      <c r="D31" s="1653"/>
      <c r="E31" s="1653"/>
      <c r="F31" s="1653"/>
      <c r="G31" s="34"/>
      <c r="H31" s="1653"/>
      <c r="I31" s="1653"/>
      <c r="J31" s="1653"/>
      <c r="K31" s="1653"/>
      <c r="L31" s="34"/>
      <c r="M31" s="34"/>
      <c r="N31" s="34"/>
      <c r="O31" s="34"/>
      <c r="P31" s="34"/>
    </row>
    <row r="32" spans="2:19">
      <c r="C32" s="1654"/>
      <c r="D32" s="1654"/>
      <c r="E32" s="1654"/>
      <c r="F32" s="1654"/>
      <c r="H32" s="1654"/>
      <c r="I32" s="1654"/>
      <c r="J32" s="1654"/>
      <c r="K32" s="1654"/>
    </row>
    <row r="33" spans="2:16">
      <c r="B33" s="2324" t="s">
        <v>767</v>
      </c>
      <c r="C33" s="2325" t="str">
        <f>C8</f>
        <v>1Q2017</v>
      </c>
      <c r="D33" s="2325" t="str">
        <f>D8</f>
        <v>2Q2017</v>
      </c>
      <c r="E33" s="2325" t="str">
        <f>E8</f>
        <v>3Q2017</v>
      </c>
      <c r="F33" s="2325" t="str">
        <f>F8</f>
        <v>4Q2017</v>
      </c>
      <c r="G33" s="2326"/>
      <c r="H33" s="2325" t="str">
        <f>H8</f>
        <v>1Q2018</v>
      </c>
      <c r="I33" s="2325" t="str">
        <f>I8</f>
        <v>2Q2018</v>
      </c>
      <c r="J33" s="2325" t="str">
        <f>J8</f>
        <v>3Q2018</v>
      </c>
      <c r="K33" s="2325" t="str">
        <f>K8</f>
        <v>4Q2018</v>
      </c>
      <c r="L33" s="2326"/>
      <c r="M33" s="2325" t="str">
        <f>M8</f>
        <v>2017</v>
      </c>
      <c r="N33" s="2325" t="str">
        <f>N8</f>
        <v>2018</v>
      </c>
      <c r="O33" s="2325" t="str">
        <f>O8</f>
        <v>2019</v>
      </c>
      <c r="P33" s="2325" t="str">
        <f>P8</f>
        <v>2020</v>
      </c>
    </row>
    <row r="34" spans="2:16">
      <c r="B34" s="1647" t="s">
        <v>515</v>
      </c>
      <c r="C34" s="2335"/>
      <c r="D34" s="2335"/>
      <c r="E34" s="2335"/>
      <c r="F34" s="2335"/>
      <c r="G34" s="1653"/>
      <c r="H34" s="2335"/>
      <c r="I34" s="2335"/>
      <c r="J34" s="2335"/>
      <c r="K34" s="2335"/>
      <c r="L34" s="1653"/>
      <c r="M34" s="2335"/>
      <c r="N34" s="2335"/>
      <c r="O34" s="2335"/>
      <c r="P34" s="2335"/>
    </row>
    <row r="35" spans="2:16">
      <c r="B35" s="34" t="s">
        <v>522</v>
      </c>
      <c r="C35" s="2336">
        <f t="shared" ref="C35:F38" si="2">(C10/C23)-1</f>
        <v>2.4263414634146496E-2</v>
      </c>
      <c r="D35" s="2336">
        <f t="shared" si="2"/>
        <v>3.2028169014084895E-2</v>
      </c>
      <c r="E35" s="2336">
        <f t="shared" si="2"/>
        <v>1.9117391304347642E-2</v>
      </c>
      <c r="F35" s="2336">
        <f t="shared" si="2"/>
        <v>5.7038167938931128E-2</v>
      </c>
      <c r="G35" s="2336"/>
      <c r="H35" s="2336">
        <f t="shared" ref="H35:K35" si="3">(H10/H23)-1</f>
        <v>0.17793404751290809</v>
      </c>
      <c r="I35" s="2336">
        <f t="shared" si="3"/>
        <v>9.801565093527298E-2</v>
      </c>
      <c r="J35" s="2336">
        <f t="shared" si="3"/>
        <v>0.10384809920770732</v>
      </c>
      <c r="K35" s="2336">
        <f t="shared" si="3"/>
        <v>0.15864947776268923</v>
      </c>
      <c r="L35" s="2336"/>
      <c r="M35" s="2336">
        <f t="shared" ref="M35:O38" si="4">(M10/M23)-1</f>
        <v>1.5250269687163032E-2</v>
      </c>
      <c r="N35" s="2336">
        <f t="shared" si="4"/>
        <v>0.15929430873784489</v>
      </c>
      <c r="O35" s="2336">
        <f t="shared" si="4"/>
        <v>0.12555766296127113</v>
      </c>
      <c r="P35" s="2336">
        <f t="shared" ref="P35" si="5">(P10/P23)-1</f>
        <v>0.133584800453042</v>
      </c>
    </row>
    <row r="36" spans="2:16" s="1658" customFormat="1" outlineLevel="1">
      <c r="B36" s="1650" t="s">
        <v>510</v>
      </c>
      <c r="C36" s="2337">
        <f t="shared" si="2"/>
        <v>-0.41522222222222083</v>
      </c>
      <c r="D36" s="2337">
        <f t="shared" si="2"/>
        <v>-0.52628571428571191</v>
      </c>
      <c r="E36" s="2337">
        <f t="shared" si="2"/>
        <v>-0.36513461538461633</v>
      </c>
      <c r="F36" s="2337">
        <f t="shared" si="2"/>
        <v>-0.13287209302325642</v>
      </c>
      <c r="G36" s="2337"/>
      <c r="H36" s="2337">
        <f t="shared" ref="H36:K36" si="6">(H11/H24)-1</f>
        <v>5.6624840566353862E-2</v>
      </c>
      <c r="I36" s="2337">
        <f t="shared" si="6"/>
        <v>-1.1332278007740324</v>
      </c>
      <c r="J36" s="2337">
        <f t="shared" si="6"/>
        <v>-0.41735667914248342</v>
      </c>
      <c r="K36" s="2337">
        <f t="shared" si="6"/>
        <v>5.5237045398277562E-2</v>
      </c>
      <c r="L36" s="2337"/>
      <c r="M36" s="2337">
        <f t="shared" si="4"/>
        <v>-0.3520456621004564</v>
      </c>
      <c r="N36" s="2337">
        <f t="shared" si="4"/>
        <v>-0.25088676135814858</v>
      </c>
      <c r="O36" s="2337">
        <f t="shared" si="4"/>
        <v>-0.32138158910589965</v>
      </c>
      <c r="P36" s="2337">
        <f t="shared" ref="P36" si="7">(P11/P24)-1</f>
        <v>-0.42233596109145466</v>
      </c>
    </row>
    <row r="37" spans="2:16" s="33" customFormat="1" outlineLevel="1">
      <c r="B37" s="1650" t="s">
        <v>511</v>
      </c>
      <c r="C37" s="2337">
        <f t="shared" si="2"/>
        <v>0.24499999999999988</v>
      </c>
      <c r="D37" s="2337">
        <f t="shared" si="2"/>
        <v>6.5571428571428614E-2</v>
      </c>
      <c r="E37" s="2337">
        <f t="shared" si="2"/>
        <v>0.37674999999999992</v>
      </c>
      <c r="F37" s="2337">
        <f t="shared" si="2"/>
        <v>0.27900000000000014</v>
      </c>
      <c r="G37" s="2337"/>
      <c r="H37" s="2337">
        <f t="shared" ref="H37:K37" si="8">(H12/H25)-1</f>
        <v>0.74499999999999988</v>
      </c>
      <c r="I37" s="2337">
        <f t="shared" si="8"/>
        <v>0.4227142857142856</v>
      </c>
      <c r="J37" s="2337">
        <f t="shared" si="8"/>
        <v>0.56424999999999992</v>
      </c>
      <c r="K37" s="2337">
        <f t="shared" si="8"/>
        <v>0.65400000000000014</v>
      </c>
      <c r="L37" s="2337"/>
      <c r="M37" s="2337">
        <f t="shared" si="4"/>
        <v>0.95540540540540531</v>
      </c>
      <c r="N37" s="2337">
        <f t="shared" si="4"/>
        <v>1.4959459459459459</v>
      </c>
      <c r="O37" s="2337">
        <f t="shared" si="4"/>
        <v>0.50514705882352939</v>
      </c>
      <c r="P37" s="2337">
        <f t="shared" ref="P37" si="9">(P12/P25)-1</f>
        <v>0.65220588235294108</v>
      </c>
    </row>
    <row r="38" spans="2:16">
      <c r="B38" s="34" t="s">
        <v>520</v>
      </c>
      <c r="C38" s="2336">
        <f>(C13/C26)-1</f>
        <v>-0.24216666666666598</v>
      </c>
      <c r="D38" s="2336">
        <f t="shared" si="2"/>
        <v>-0.32188095238095049</v>
      </c>
      <c r="E38" s="2336">
        <f t="shared" si="2"/>
        <v>-0.18586764705882453</v>
      </c>
      <c r="F38" s="2336">
        <f t="shared" si="2"/>
        <v>-6.5117647058824057E-2</v>
      </c>
      <c r="G38" s="2336"/>
      <c r="H38" s="2336">
        <f>(H13/H26)-1</f>
        <v>0.32179156520889207</v>
      </c>
      <c r="I38" s="2336">
        <f t="shared" ref="I38:K38" si="10">(I13/I26)-1</f>
        <v>-0.43690938793539313</v>
      </c>
      <c r="J38" s="2336">
        <f t="shared" si="10"/>
        <v>-7.9321119428322207E-2</v>
      </c>
      <c r="K38" s="2336">
        <f t="shared" si="10"/>
        <v>0.16045795449856448</v>
      </c>
      <c r="L38" s="2336"/>
      <c r="M38" s="2336">
        <f t="shared" si="4"/>
        <v>-0.15790624999999947</v>
      </c>
      <c r="N38" s="2336">
        <f t="shared" si="4"/>
        <v>8.0769010633152449E-2</v>
      </c>
      <c r="O38" s="2336">
        <f t="shared" si="4"/>
        <v>-9.974404925985747E-2</v>
      </c>
      <c r="P38" s="2336">
        <f t="shared" ref="P38" si="11">(P13/P26)-1</f>
        <v>-0.18961777958008186</v>
      </c>
    </row>
    <row r="39" spans="2:16" s="33" customFormat="1">
      <c r="B39" s="233" t="s">
        <v>521</v>
      </c>
      <c r="C39" s="2332">
        <f>+(C14-C27)*10000</f>
        <v>-609.05845020997856</v>
      </c>
      <c r="D39" s="2332">
        <f>+(D14-D27)*10000</f>
        <v>-676.19178692721721</v>
      </c>
      <c r="E39" s="2332">
        <f>+(E14-E27)*10000</f>
        <v>-594.67410456173536</v>
      </c>
      <c r="F39" s="2332">
        <f>+(F14-F27)*10000</f>
        <v>-449.90659229920237</v>
      </c>
      <c r="G39" s="2182"/>
      <c r="H39" s="2332">
        <f>+(H14-H27)*10000</f>
        <v>194.69517174877049</v>
      </c>
      <c r="I39" s="2332">
        <f>+(I14-I27)*10000</f>
        <v>-725.09667693380925</v>
      </c>
      <c r="J39" s="2332">
        <f>+(J14-J27)*10000</f>
        <v>-352.43252134393941</v>
      </c>
      <c r="K39" s="2332">
        <f>+(K14-K27)*10000</f>
        <v>5.3899817325492316</v>
      </c>
      <c r="L39" s="2182"/>
      <c r="M39" s="2332">
        <f>+(M14-M27)*10000</f>
        <v>-471.00548634166518</v>
      </c>
      <c r="N39" s="2332">
        <f>+(N14-N27)*10000</f>
        <v>-150.10828403142133</v>
      </c>
      <c r="O39" s="2332">
        <f>+(O14-O27)*10000</f>
        <v>-511.02866736816463</v>
      </c>
      <c r="P39" s="2332">
        <f>+(P14-P27)*10000</f>
        <v>-829.47298536987898</v>
      </c>
    </row>
    <row r="40" spans="2:16">
      <c r="B40" s="34" t="s">
        <v>512</v>
      </c>
      <c r="C40" s="2336">
        <f>(C15/C28)-1</f>
        <v>0.10868627450980495</v>
      </c>
      <c r="D40" s="2336">
        <f>(D15/D28)-1</f>
        <v>0.12679166666666819</v>
      </c>
      <c r="E40" s="2336">
        <f>(E15/E28)-1</f>
        <v>0.11430985915492875</v>
      </c>
      <c r="F40" s="2336">
        <f>(F15/F28)-1</f>
        <v>0.12082242990654146</v>
      </c>
      <c r="G40" s="2336"/>
      <c r="H40" s="2336">
        <f>(H15/H28)-1</f>
        <v>0.52858048115318756</v>
      </c>
      <c r="I40" s="2336">
        <f>(I15/I28)-1</f>
        <v>0.15771189490636717</v>
      </c>
      <c r="J40" s="2336">
        <f>(J15/J28)-1</f>
        <v>0.23639976724475464</v>
      </c>
      <c r="K40" s="2336">
        <f>(K15/K28)-1</f>
        <v>0.38209768266531574</v>
      </c>
      <c r="L40" s="2336"/>
      <c r="M40" s="2336">
        <f>(M15/M28)-1</f>
        <v>4.6192567567567622E-2</v>
      </c>
      <c r="N40" s="2336">
        <f>(N15/N28)-1</f>
        <v>0.34687630543603087</v>
      </c>
      <c r="O40" s="2336">
        <f>(O15/O28)-1</f>
        <v>0.20942377284913727</v>
      </c>
      <c r="P40" s="2336">
        <f>(P15/P28)-1</f>
        <v>0.11773766687790488</v>
      </c>
    </row>
    <row r="41" spans="2:16">
      <c r="B41" s="233" t="s">
        <v>513</v>
      </c>
      <c r="C41" s="2332">
        <f>+(C16-C29)*10000</f>
        <v>205.0523328439985</v>
      </c>
      <c r="D41" s="2332">
        <f>+(D16-D29)*10000</f>
        <v>206.92414259373487</v>
      </c>
      <c r="E41" s="2332">
        <f>+(E16-E29)*10000</f>
        <v>288.34265017859741</v>
      </c>
      <c r="F41" s="2332">
        <f>+(F16-F29)*10000</f>
        <v>246.43668144225194</v>
      </c>
      <c r="G41" s="2182"/>
      <c r="H41" s="2332">
        <f>+(H16-H29)*10000</f>
        <v>647.12863793113615</v>
      </c>
      <c r="I41" s="2332">
        <f>+(I16-I29)*10000</f>
        <v>106.20606214112594</v>
      </c>
      <c r="J41" s="2332">
        <f>+(J16-J29)*10000</f>
        <v>313.48694215973529</v>
      </c>
      <c r="K41" s="2332">
        <f>+(K16-K29)*10000</f>
        <v>707.58753824341386</v>
      </c>
      <c r="L41" s="2182"/>
      <c r="M41" s="2332">
        <f>+(M16-M29)*10000</f>
        <v>97.317608091061487</v>
      </c>
      <c r="N41" s="2332">
        <f>+(N16-N29)*10000</f>
        <v>438.85926415694223</v>
      </c>
      <c r="O41" s="2332">
        <f>+(O16-O29)*10000</f>
        <v>218.22021526958778</v>
      </c>
      <c r="P41" s="2332">
        <f>+(P16-P29)*10000</f>
        <v>-45.52096694626195</v>
      </c>
    </row>
    <row r="42" spans="2:16">
      <c r="B42" s="1651" t="s">
        <v>273</v>
      </c>
      <c r="C42" s="2336">
        <f>(C17/C30)-1</f>
        <v>6.8343898588210106E-2</v>
      </c>
      <c r="D42" s="2336">
        <f>(D17/D30)-1</f>
        <v>0.10056443598658293</v>
      </c>
      <c r="E42" s="2336">
        <f>(E17/E30)-1</f>
        <v>0.22742089897978057</v>
      </c>
      <c r="F42" s="2336">
        <f>(F17/F30)-1</f>
        <v>0.2983321455392649</v>
      </c>
      <c r="G42" s="2336"/>
      <c r="H42" s="2336">
        <f>(H17/H30)-1</f>
        <v>0.79052163087493943</v>
      </c>
      <c r="I42" s="2336">
        <f>(I17/I30)-1</f>
        <v>0.14501638337346145</v>
      </c>
      <c r="J42" s="2336">
        <f>(J17/J30)-1</f>
        <v>0.31042215876263901</v>
      </c>
      <c r="K42" s="2336">
        <f>(K17/K30)-1</f>
        <v>0.41340558074708444</v>
      </c>
      <c r="L42" s="2336"/>
      <c r="M42" s="2336">
        <f>(M17/M30)-1</f>
        <v>0.1465700505894858</v>
      </c>
      <c r="N42" s="2336">
        <f>(N17/N30)-1</f>
        <v>0.44578939600904155</v>
      </c>
      <c r="O42" s="2336">
        <f>(O17/O30)-1</f>
        <v>0.26115875158752377</v>
      </c>
      <c r="P42" s="2336">
        <f>(P17/P30)-1</f>
        <v>-3.1377163628685256E-3</v>
      </c>
    </row>
    <row r="43" spans="2:16">
      <c r="B43" s="1651"/>
      <c r="C43" s="2336"/>
      <c r="D43" s="2336"/>
      <c r="E43" s="2336"/>
      <c r="F43" s="2336"/>
      <c r="G43" s="2336"/>
      <c r="H43" s="2336"/>
      <c r="I43" s="2336"/>
      <c r="J43" s="2336"/>
      <c r="K43" s="2336"/>
      <c r="L43" s="2336"/>
      <c r="M43" s="2336"/>
      <c r="N43" s="2336"/>
      <c r="O43" s="2336"/>
      <c r="P43" s="2336"/>
    </row>
    <row r="44" spans="2:16">
      <c r="B44" s="1651"/>
      <c r="C44" s="2336"/>
      <c r="D44" s="2336"/>
      <c r="E44" s="2336"/>
      <c r="F44" s="2336"/>
      <c r="G44" s="2336"/>
      <c r="H44" s="2336"/>
      <c r="I44" s="2336"/>
      <c r="J44" s="2336"/>
      <c r="K44" s="2336"/>
      <c r="L44" s="2336"/>
      <c r="M44" s="2336"/>
      <c r="N44" s="2336"/>
      <c r="O44" s="2336"/>
      <c r="P44" s="2336"/>
    </row>
    <row r="45" spans="2:16">
      <c r="B45" s="33"/>
      <c r="C45" s="33"/>
      <c r="D45" s="33"/>
      <c r="E45" s="33"/>
      <c r="F45" s="33"/>
      <c r="G45" s="33"/>
      <c r="H45" s="33"/>
      <c r="I45" s="33"/>
      <c r="J45" s="33"/>
      <c r="K45" s="33"/>
      <c r="L45" s="33"/>
      <c r="M45" s="1649"/>
      <c r="N45" s="1649"/>
    </row>
    <row r="46" spans="2:16">
      <c r="B46" s="1651"/>
      <c r="C46" s="1659" t="s">
        <v>508</v>
      </c>
      <c r="D46" s="1655" t="s">
        <v>516</v>
      </c>
      <c r="E46" s="1655" t="s">
        <v>514</v>
      </c>
      <c r="F46" s="1655" t="s">
        <v>515</v>
      </c>
      <c r="G46" s="33"/>
      <c r="H46" s="1659" t="s">
        <v>508</v>
      </c>
      <c r="I46" s="1655" t="s">
        <v>516</v>
      </c>
      <c r="J46" s="1655" t="s">
        <v>514</v>
      </c>
      <c r="K46" s="1655" t="s">
        <v>515</v>
      </c>
    </row>
    <row r="47" spans="2:16">
      <c r="B47" s="1651"/>
      <c r="C47" s="1656">
        <v>2017</v>
      </c>
      <c r="D47" s="1657"/>
      <c r="E47" s="1657"/>
      <c r="F47" s="1657"/>
      <c r="G47" s="33"/>
      <c r="H47" s="1656">
        <v>2018</v>
      </c>
      <c r="I47" s="1657"/>
      <c r="J47" s="1657"/>
      <c r="K47" s="1657"/>
    </row>
    <row r="48" spans="2:16" s="14" customFormat="1">
      <c r="B48" s="1651"/>
      <c r="C48" s="1662" t="s">
        <v>522</v>
      </c>
      <c r="D48" s="1663">
        <f>+M10</f>
        <v>941.13700000000017</v>
      </c>
      <c r="E48" s="1663">
        <f>+M23</f>
        <v>927</v>
      </c>
      <c r="F48" s="2017">
        <f>D48/E48-1</f>
        <v>1.5250269687163032E-2</v>
      </c>
      <c r="G48" s="1440"/>
      <c r="H48" s="1662" t="s">
        <v>522</v>
      </c>
      <c r="I48" s="1663">
        <f>+N10</f>
        <v>1051.4799380252252</v>
      </c>
      <c r="J48" s="1663">
        <f>+N23</f>
        <v>907</v>
      </c>
      <c r="K48" s="2017">
        <f>I48/J48-1</f>
        <v>0.15929430873784489</v>
      </c>
      <c r="L48" s="13"/>
    </row>
    <row r="49" spans="2:14" outlineLevel="1">
      <c r="B49" s="1651"/>
      <c r="C49" s="34" t="s">
        <v>520</v>
      </c>
      <c r="D49" s="1649">
        <f>+M13</f>
        <v>215.57600000000014</v>
      </c>
      <c r="E49" s="1649">
        <f>+M26</f>
        <v>256</v>
      </c>
      <c r="G49" s="33"/>
      <c r="H49" s="34" t="s">
        <v>520</v>
      </c>
      <c r="I49" s="1649">
        <f>+N13</f>
        <v>217.23457113726363</v>
      </c>
      <c r="J49" s="1649">
        <f>+N26</f>
        <v>201</v>
      </c>
    </row>
    <row r="50" spans="2:14" outlineLevel="1">
      <c r="B50" s="1651"/>
      <c r="C50" s="233" t="s">
        <v>521</v>
      </c>
      <c r="D50" s="1661">
        <f>+M14</f>
        <v>0.22905910616626496</v>
      </c>
      <c r="E50" s="1661">
        <f>+M27</f>
        <v>0.27615965480043148</v>
      </c>
      <c r="G50" s="33"/>
      <c r="H50" s="233" t="s">
        <v>521</v>
      </c>
      <c r="I50" s="1661">
        <f>+N14</f>
        <v>0.20659887391218312</v>
      </c>
      <c r="J50" s="1661">
        <f>+N27</f>
        <v>0.22160970231532526</v>
      </c>
    </row>
    <row r="51" spans="2:14" s="14" customFormat="1">
      <c r="B51" s="1651"/>
      <c r="C51" s="1662" t="s">
        <v>512</v>
      </c>
      <c r="D51" s="1663">
        <f>+M15</f>
        <v>309.673</v>
      </c>
      <c r="E51" s="1663">
        <f>+M28</f>
        <v>296</v>
      </c>
      <c r="F51" s="2017">
        <f>D51/E51-1</f>
        <v>4.6192567567567622E-2</v>
      </c>
      <c r="G51" s="1440"/>
      <c r="H51" s="1662" t="s">
        <v>512</v>
      </c>
      <c r="I51" s="1663">
        <f>+N15</f>
        <v>331.33157113726361</v>
      </c>
      <c r="J51" s="1663">
        <f>+N28</f>
        <v>246</v>
      </c>
      <c r="K51" s="2017">
        <f>I51/J51-1</f>
        <v>0.34687630543603087</v>
      </c>
      <c r="L51" s="13"/>
    </row>
    <row r="52" spans="2:14">
      <c r="B52" s="1651"/>
      <c r="C52" s="233" t="s">
        <v>513</v>
      </c>
      <c r="D52" s="1661">
        <f>+M16</f>
        <v>0.32904136167210507</v>
      </c>
      <c r="E52" s="1661">
        <f>+M29</f>
        <v>0.31930960086299892</v>
      </c>
      <c r="F52" s="2019">
        <f>(D52-E52)*10000</f>
        <v>97.317608091061487</v>
      </c>
      <c r="G52" s="33"/>
      <c r="H52" s="233" t="s">
        <v>513</v>
      </c>
      <c r="I52" s="1661">
        <f>+N16</f>
        <v>0.31510974118967439</v>
      </c>
      <c r="J52" s="1661">
        <f>+N29</f>
        <v>0.27122381477398017</v>
      </c>
      <c r="K52" s="2019">
        <f>(I52-J52)*10000</f>
        <v>438.85926415694223</v>
      </c>
    </row>
    <row r="53" spans="2:14">
      <c r="B53" s="1651"/>
      <c r="C53" s="1651" t="s">
        <v>273</v>
      </c>
      <c r="D53" s="1652">
        <f>+M17</f>
        <v>2.7517681214147656</v>
      </c>
      <c r="E53" s="1652" t="str">
        <f>+M30</f>
        <v>$2.40</v>
      </c>
      <c r="F53" s="2018">
        <f>D53/E53-1</f>
        <v>0.1465700505894858</v>
      </c>
      <c r="G53" s="33"/>
      <c r="H53" s="1651" t="s">
        <v>273</v>
      </c>
      <c r="I53" s="1652">
        <f>+N17</f>
        <v>2.602420912816275</v>
      </c>
      <c r="J53" s="1652" t="str">
        <f>+N30</f>
        <v>$1.80</v>
      </c>
      <c r="K53" s="2018">
        <f>I53/J53-1</f>
        <v>0.44578939600904155</v>
      </c>
    </row>
    <row r="54" spans="2:14">
      <c r="B54" s="1651"/>
    </row>
    <row r="55" spans="2:14">
      <c r="B55" s="1651"/>
    </row>
    <row r="56" spans="2:14">
      <c r="B56" s="1651"/>
    </row>
    <row r="57" spans="2:14" s="14" customFormat="1">
      <c r="B57" s="1651"/>
      <c r="C57" s="13"/>
      <c r="D57" s="13"/>
      <c r="E57" s="13"/>
      <c r="F57" s="13"/>
      <c r="G57" s="13"/>
      <c r="H57" s="13"/>
      <c r="I57" s="13"/>
      <c r="J57" s="13"/>
      <c r="K57" s="13"/>
      <c r="L57" s="13"/>
      <c r="M57" s="13"/>
    </row>
    <row r="58" spans="2:14">
      <c r="B58" s="1651"/>
    </row>
    <row r="59" spans="2:14">
      <c r="B59" s="1651"/>
    </row>
    <row r="60" spans="2:14" s="14" customFormat="1">
      <c r="B60" s="1651"/>
      <c r="C60" s="13"/>
      <c r="D60" s="13"/>
      <c r="E60" s="13"/>
      <c r="F60" s="13"/>
      <c r="G60" s="13"/>
      <c r="H60" s="13"/>
      <c r="I60" s="13"/>
      <c r="J60" s="13"/>
      <c r="K60" s="13"/>
      <c r="L60" s="13"/>
      <c r="M60" s="13"/>
    </row>
    <row r="61" spans="2:14">
      <c r="B61" s="1651"/>
    </row>
    <row r="62" spans="2:14">
      <c r="B62" s="1651"/>
    </row>
    <row r="64" spans="2:14">
      <c r="N64" s="33"/>
    </row>
  </sheetData>
  <pageMargins left="0" right="0" top="0" bottom="0" header="0" footer="0"/>
  <pageSetup paperSize="5" scale="83" orientation="landscape"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1"/>
  </sheetPr>
  <dimension ref="A1:GC499"/>
  <sheetViews>
    <sheetView showGridLines="0" topLeftCell="H1" zoomScaleNormal="100" workbookViewId="0">
      <pane xSplit="17" ySplit="6" topLeftCell="AC62" activePane="bottomRight" state="frozen"/>
      <selection activeCell="H1" sqref="H1"/>
      <selection pane="topRight" activeCell="Y1" sqref="Y1"/>
      <selection pane="bottomLeft" activeCell="H7" sqref="H7"/>
      <selection pane="bottomRight" activeCell="AL68" sqref="AL68"/>
    </sheetView>
  </sheetViews>
  <sheetFormatPr defaultColWidth="10.7109375" defaultRowHeight="11.25" outlineLevelRow="1" outlineLevelCol="1"/>
  <cols>
    <col min="1" max="7" width="9.42578125" style="531" hidden="1" customWidth="1" outlineLevel="1"/>
    <col min="8" max="8" width="9.42578125" style="531" customWidth="1" collapsed="1"/>
    <col min="9" max="9" width="9.42578125" style="807" customWidth="1"/>
    <col min="10" max="11" width="9.42578125" style="553" customWidth="1"/>
    <col min="12" max="12" width="4.85546875" style="553" customWidth="1"/>
    <col min="13" max="24" width="9.42578125" style="733" hidden="1" customWidth="1" outlineLevel="1"/>
    <col min="25" max="25" width="9.42578125" style="733" hidden="1" customWidth="1" outlineLevel="1" collapsed="1"/>
    <col min="26" max="27" width="9.42578125" style="733" hidden="1" customWidth="1" outlineLevel="1"/>
    <col min="28" max="28" width="11.28515625" style="733" hidden="1" customWidth="1" outlineLevel="1"/>
    <col min="29" max="29" width="11.28515625" style="733" bestFit="1" customWidth="1" collapsed="1"/>
    <col min="30" max="31" width="11.28515625" style="537" bestFit="1" customWidth="1"/>
    <col min="32" max="34" width="11.28515625" style="733" bestFit="1" customWidth="1"/>
    <col min="35" max="45" width="9.42578125" style="537" customWidth="1"/>
    <col min="46" max="48" width="9.42578125" style="537" hidden="1" customWidth="1" outlineLevel="1"/>
    <col min="49" max="49" width="9.42578125" style="537" customWidth="1" collapsed="1"/>
    <col min="50" max="50" width="10.85546875" style="537" customWidth="1"/>
    <col min="51" max="104" width="9.42578125" style="537" customWidth="1"/>
    <col min="105" max="16384" width="10.7109375" style="537"/>
  </cols>
  <sheetData>
    <row r="1" spans="1:185" s="475" customFormat="1" ht="11.25" customHeight="1">
      <c r="A1" s="473"/>
      <c r="B1" s="474" t="s">
        <v>228</v>
      </c>
      <c r="C1" s="474" t="s">
        <v>229</v>
      </c>
      <c r="D1" s="474" t="s">
        <v>230</v>
      </c>
      <c r="E1" s="474" t="s">
        <v>231</v>
      </c>
      <c r="F1" s="474" t="s">
        <v>232</v>
      </c>
      <c r="G1" s="474" t="s">
        <v>233</v>
      </c>
      <c r="I1" s="476"/>
      <c r="J1" s="477"/>
      <c r="K1" s="478"/>
      <c r="L1" s="478"/>
      <c r="M1" s="479"/>
      <c r="N1" s="479"/>
      <c r="O1" s="479"/>
      <c r="P1" s="479"/>
      <c r="Q1" s="479"/>
      <c r="R1" s="479"/>
      <c r="S1" s="479"/>
      <c r="T1" s="479"/>
      <c r="U1" s="479"/>
      <c r="V1" s="479"/>
      <c r="W1" s="479"/>
      <c r="X1" s="479"/>
      <c r="Y1" s="479"/>
      <c r="Z1" s="479"/>
      <c r="AA1" s="479"/>
      <c r="AB1" s="479"/>
      <c r="AC1" s="479"/>
      <c r="AD1" s="479"/>
      <c r="AE1" s="479"/>
      <c r="AF1" s="479"/>
      <c r="AG1" s="479"/>
      <c r="AH1" s="479"/>
      <c r="AI1" s="479"/>
      <c r="AJ1" s="479"/>
      <c r="AK1" s="479"/>
      <c r="AL1" s="479"/>
      <c r="AM1" s="479"/>
      <c r="AN1" s="479"/>
      <c r="AO1" s="479"/>
      <c r="AP1" s="479"/>
      <c r="AQ1" s="479"/>
      <c r="AR1" s="479"/>
      <c r="AS1" s="479"/>
      <c r="AT1" s="479"/>
      <c r="AU1" s="479"/>
      <c r="AV1" s="479"/>
      <c r="AW1" s="480"/>
      <c r="AX1" s="480"/>
      <c r="AY1" s="480"/>
      <c r="AZ1" s="480"/>
      <c r="BA1" s="481"/>
      <c r="BB1" s="481"/>
      <c r="BC1" s="481"/>
      <c r="BD1" s="482"/>
      <c r="BE1" s="482"/>
    </row>
    <row r="2" spans="1:185" s="475" customFormat="1" ht="11.25" customHeight="1">
      <c r="I2" s="483"/>
      <c r="J2" s="483"/>
      <c r="L2" s="484"/>
      <c r="M2" s="485"/>
      <c r="N2" s="485"/>
      <c r="O2" s="485"/>
      <c r="P2" s="485"/>
      <c r="Q2" s="485"/>
      <c r="R2" s="485"/>
      <c r="S2" s="485"/>
      <c r="T2" s="485"/>
      <c r="U2" s="485"/>
      <c r="V2" s="485"/>
      <c r="W2" s="485"/>
      <c r="X2" s="485"/>
      <c r="Y2" s="485"/>
      <c r="Z2" s="485"/>
      <c r="AA2" s="485"/>
      <c r="AB2" s="485"/>
      <c r="AC2" s="485"/>
      <c r="AD2" s="486"/>
      <c r="AE2" s="486"/>
      <c r="AF2" s="485"/>
      <c r="AG2" s="485"/>
      <c r="AH2" s="485"/>
      <c r="AI2" s="485"/>
      <c r="AJ2" s="485"/>
      <c r="AK2" s="485"/>
      <c r="AL2" s="485"/>
      <c r="AM2" s="485"/>
      <c r="AN2" s="485"/>
      <c r="AO2" s="485"/>
      <c r="AP2" s="485"/>
      <c r="AQ2" s="485"/>
      <c r="AR2" s="485"/>
      <c r="AS2" s="487"/>
      <c r="AT2" s="485"/>
      <c r="AU2" s="485"/>
      <c r="AV2" s="485"/>
      <c r="AW2" s="488"/>
      <c r="AX2" s="488"/>
      <c r="AY2" s="489"/>
      <c r="AZ2" s="489"/>
      <c r="BA2" s="307"/>
      <c r="BB2" s="490"/>
      <c r="BC2" s="490"/>
      <c r="BD2" s="482"/>
      <c r="BE2" s="482"/>
    </row>
    <row r="3" spans="1:185" s="491" customFormat="1" ht="11.25" customHeight="1">
      <c r="I3" s="492" t="s">
        <v>234</v>
      </c>
      <c r="J3" s="483"/>
      <c r="K3" s="483"/>
      <c r="L3" s="483"/>
      <c r="M3" s="485"/>
      <c r="N3" s="485"/>
      <c r="O3" s="485"/>
      <c r="P3" s="485"/>
      <c r="Q3" s="485"/>
      <c r="R3" s="485"/>
      <c r="S3" s="485"/>
      <c r="T3" s="485"/>
      <c r="U3" s="485"/>
      <c r="V3" s="485"/>
      <c r="W3" s="485"/>
      <c r="X3" s="485"/>
      <c r="Y3" s="485"/>
      <c r="Z3" s="485"/>
      <c r="AA3" s="485"/>
      <c r="AB3" s="485"/>
      <c r="AC3" s="485"/>
      <c r="AD3" s="493"/>
      <c r="AE3" s="493"/>
      <c r="AF3" s="485"/>
      <c r="AG3" s="485"/>
      <c r="AH3" s="485"/>
      <c r="AI3" s="485"/>
      <c r="AJ3" s="485"/>
      <c r="AK3" s="485"/>
      <c r="AL3" s="485"/>
      <c r="AM3" s="485"/>
      <c r="AN3" s="485"/>
      <c r="AO3" s="485"/>
      <c r="AP3" s="485"/>
      <c r="AQ3" s="485"/>
      <c r="AR3" s="485"/>
      <c r="AS3" s="494"/>
      <c r="AT3" s="496"/>
      <c r="AU3" s="496"/>
      <c r="AV3" s="496"/>
      <c r="AW3" s="495"/>
      <c r="AX3" s="495"/>
      <c r="AY3" s="497"/>
      <c r="AZ3" s="497"/>
      <c r="BA3" s="498"/>
      <c r="BB3" s="499"/>
      <c r="BC3" s="499"/>
      <c r="BD3" s="500"/>
      <c r="BE3" s="500"/>
    </row>
    <row r="4" spans="1:185" s="475" customFormat="1" ht="11.25" customHeight="1">
      <c r="I4" s="483"/>
      <c r="J4" s="483"/>
      <c r="K4" s="483"/>
      <c r="L4" s="483"/>
      <c r="M4" s="501"/>
      <c r="N4" s="501"/>
      <c r="O4" s="501"/>
      <c r="P4" s="501"/>
      <c r="Q4" s="501"/>
      <c r="R4" s="501"/>
      <c r="S4" s="501"/>
      <c r="T4" s="501"/>
      <c r="U4" s="501"/>
      <c r="V4" s="501"/>
      <c r="W4" s="501"/>
      <c r="X4" s="501"/>
      <c r="Y4" s="501"/>
      <c r="Z4" s="501"/>
      <c r="AA4" s="501"/>
      <c r="AB4" s="501"/>
      <c r="AC4" s="501"/>
      <c r="AD4" s="502"/>
      <c r="AE4" s="502"/>
      <c r="AF4" s="501"/>
      <c r="AG4" s="501"/>
      <c r="AH4" s="501"/>
      <c r="AI4" s="485"/>
      <c r="AJ4" s="485"/>
      <c r="AK4" s="485"/>
      <c r="AL4" s="485"/>
      <c r="AM4" s="485"/>
      <c r="AN4" s="485"/>
      <c r="AO4" s="485"/>
      <c r="AP4" s="485"/>
      <c r="AQ4" s="485"/>
      <c r="AR4" s="485"/>
      <c r="AS4" s="487"/>
      <c r="AT4" s="496"/>
      <c r="AU4" s="496"/>
      <c r="AV4" s="496"/>
      <c r="AW4" s="503"/>
      <c r="AX4" s="503"/>
      <c r="AY4" s="495"/>
      <c r="AZ4" s="495"/>
      <c r="BA4" s="504"/>
      <c r="BB4" s="504"/>
      <c r="BC4" s="505"/>
      <c r="BD4" s="482"/>
      <c r="BE4" s="482"/>
    </row>
    <row r="5" spans="1:185" s="475" customFormat="1" ht="11.25" customHeight="1">
      <c r="I5" s="506"/>
      <c r="J5" s="507"/>
      <c r="K5" s="507"/>
      <c r="L5" s="507"/>
      <c r="M5" s="508">
        <v>2011</v>
      </c>
      <c r="N5" s="509"/>
      <c r="O5" s="509"/>
      <c r="P5" s="510"/>
      <c r="Q5" s="508">
        <v>2012</v>
      </c>
      <c r="R5" s="509"/>
      <c r="S5" s="509"/>
      <c r="T5" s="510"/>
      <c r="U5" s="508">
        <v>2013</v>
      </c>
      <c r="V5" s="509"/>
      <c r="W5" s="509"/>
      <c r="X5" s="510"/>
      <c r="Y5" s="508" t="s">
        <v>103</v>
      </c>
      <c r="Z5" s="509"/>
      <c r="AA5" s="509"/>
      <c r="AB5" s="510"/>
      <c r="AC5" s="508" t="s">
        <v>311</v>
      </c>
      <c r="AD5" s="509"/>
      <c r="AE5" s="509"/>
      <c r="AF5" s="510"/>
      <c r="AG5" s="2142" t="s">
        <v>700</v>
      </c>
      <c r="AH5" s="2183"/>
      <c r="AI5" s="511"/>
      <c r="AJ5" s="512"/>
      <c r="AK5" s="511" t="s">
        <v>765</v>
      </c>
      <c r="AL5" s="2183"/>
      <c r="AM5" s="2269"/>
      <c r="AN5" s="2270"/>
      <c r="AO5" s="513">
        <v>2018</v>
      </c>
      <c r="AP5" s="2183"/>
      <c r="AQ5" s="2269"/>
      <c r="AR5" s="2270"/>
      <c r="AS5" s="514"/>
      <c r="AT5" s="515"/>
      <c r="AU5" s="515"/>
      <c r="AV5" s="515"/>
      <c r="AW5" s="515"/>
      <c r="AX5" s="515"/>
      <c r="AY5" s="515"/>
      <c r="AZ5" s="515"/>
      <c r="BA5" s="515"/>
      <c r="BB5" s="515"/>
      <c r="BC5" s="516"/>
      <c r="BD5" s="482"/>
      <c r="BE5" s="482"/>
      <c r="BH5" s="517"/>
      <c r="BI5" s="517"/>
      <c r="BJ5" s="517"/>
      <c r="BK5" s="517"/>
      <c r="BL5" s="517"/>
      <c r="BM5" s="517"/>
      <c r="BN5" s="517"/>
      <c r="BO5" s="517"/>
      <c r="BP5" s="517"/>
      <c r="BQ5" s="517"/>
      <c r="BR5" s="517"/>
      <c r="BS5" s="517"/>
      <c r="BT5" s="517"/>
      <c r="BU5" s="517"/>
      <c r="BV5" s="517"/>
      <c r="BW5" s="517"/>
      <c r="BX5" s="517"/>
      <c r="BY5" s="517"/>
      <c r="BZ5" s="517"/>
      <c r="CA5" s="517"/>
      <c r="CB5" s="517"/>
      <c r="CC5" s="517"/>
      <c r="CD5" s="517"/>
      <c r="CE5" s="517"/>
      <c r="CF5" s="517"/>
      <c r="CG5" s="517"/>
      <c r="CH5" s="517"/>
      <c r="CI5" s="517"/>
      <c r="CJ5" s="517"/>
      <c r="CK5" s="517"/>
      <c r="CL5" s="517"/>
      <c r="CM5" s="517"/>
      <c r="CN5" s="517"/>
      <c r="CO5" s="517"/>
      <c r="CP5" s="517"/>
      <c r="CQ5" s="517"/>
      <c r="CR5" s="517"/>
      <c r="CS5" s="517"/>
      <c r="CT5" s="517"/>
      <c r="CU5" s="517"/>
      <c r="CV5" s="517"/>
      <c r="CW5" s="517"/>
      <c r="CX5" s="517"/>
      <c r="CY5" s="517"/>
      <c r="CZ5" s="517"/>
      <c r="DA5" s="517"/>
      <c r="DB5" s="517"/>
      <c r="DC5" s="517"/>
      <c r="DD5" s="517"/>
      <c r="DE5" s="517"/>
      <c r="DF5" s="517"/>
      <c r="DG5" s="517"/>
      <c r="DH5" s="517"/>
      <c r="DI5" s="517"/>
      <c r="DJ5" s="517"/>
      <c r="DK5" s="517"/>
      <c r="DL5" s="517"/>
      <c r="DM5" s="517"/>
      <c r="DN5" s="517"/>
      <c r="DO5" s="517"/>
      <c r="DP5" s="517"/>
      <c r="DQ5" s="517"/>
      <c r="DR5" s="517"/>
      <c r="DS5" s="517"/>
      <c r="DT5" s="517"/>
      <c r="DU5" s="517"/>
      <c r="DV5" s="517"/>
      <c r="DW5" s="517"/>
      <c r="DX5" s="517"/>
      <c r="DY5" s="517"/>
      <c r="DZ5" s="517"/>
      <c r="EA5" s="517"/>
      <c r="EB5" s="517"/>
      <c r="EC5" s="517"/>
      <c r="ED5" s="517"/>
      <c r="EE5" s="517"/>
      <c r="EF5" s="517"/>
      <c r="EG5" s="517"/>
      <c r="EH5" s="517"/>
      <c r="EI5" s="517"/>
      <c r="EJ5" s="517"/>
      <c r="EK5" s="517"/>
      <c r="EL5" s="517"/>
      <c r="EM5" s="517"/>
      <c r="EN5" s="517"/>
      <c r="EO5" s="517"/>
      <c r="EP5" s="517"/>
      <c r="EQ5" s="517"/>
      <c r="ER5" s="517"/>
      <c r="ES5" s="517"/>
      <c r="ET5" s="517"/>
      <c r="EU5" s="517"/>
      <c r="EV5" s="517"/>
      <c r="EW5" s="517"/>
      <c r="EX5" s="517"/>
      <c r="EY5" s="517"/>
      <c r="EZ5" s="517"/>
      <c r="FA5" s="517"/>
      <c r="FB5" s="517"/>
      <c r="FC5" s="517"/>
      <c r="FD5" s="517"/>
      <c r="FE5" s="517"/>
      <c r="FF5" s="517"/>
      <c r="FG5" s="517"/>
      <c r="FH5" s="517"/>
      <c r="FI5" s="517"/>
      <c r="FJ5" s="517"/>
      <c r="FK5" s="517"/>
      <c r="FL5" s="517"/>
      <c r="FM5" s="517"/>
      <c r="FN5" s="517"/>
      <c r="FO5" s="517"/>
      <c r="FP5" s="517"/>
      <c r="FQ5" s="517"/>
      <c r="FR5" s="517"/>
      <c r="FS5" s="517"/>
      <c r="FT5" s="517"/>
      <c r="FU5" s="517"/>
      <c r="FV5" s="517"/>
      <c r="FW5" s="517"/>
      <c r="FX5" s="517"/>
      <c r="FY5" s="517"/>
      <c r="FZ5" s="517"/>
      <c r="GA5" s="517"/>
      <c r="GB5" s="517"/>
      <c r="GC5" s="517"/>
    </row>
    <row r="6" spans="1:185" s="530" customFormat="1" ht="11.25" customHeight="1">
      <c r="A6" s="491"/>
      <c r="B6" s="491"/>
      <c r="C6" s="491"/>
      <c r="D6" s="491"/>
      <c r="E6" s="491"/>
      <c r="F6" s="491"/>
      <c r="G6" s="491"/>
      <c r="H6" s="491"/>
      <c r="I6" s="518" t="s">
        <v>236</v>
      </c>
      <c r="J6" s="519"/>
      <c r="K6" s="519"/>
      <c r="L6" s="519"/>
      <c r="M6" s="520">
        <v>1</v>
      </c>
      <c r="N6" s="521">
        <v>2</v>
      </c>
      <c r="O6" s="521">
        <v>3</v>
      </c>
      <c r="P6" s="522">
        <v>4</v>
      </c>
      <c r="Q6" s="520">
        <f t="shared" ref="Q6:AJ6" si="0">+M6</f>
        <v>1</v>
      </c>
      <c r="R6" s="521">
        <f t="shared" si="0"/>
        <v>2</v>
      </c>
      <c r="S6" s="521">
        <f t="shared" si="0"/>
        <v>3</v>
      </c>
      <c r="T6" s="522">
        <f t="shared" si="0"/>
        <v>4</v>
      </c>
      <c r="U6" s="520">
        <f>+Q6</f>
        <v>1</v>
      </c>
      <c r="V6" s="521">
        <f t="shared" si="0"/>
        <v>2</v>
      </c>
      <c r="W6" s="521">
        <f t="shared" si="0"/>
        <v>3</v>
      </c>
      <c r="X6" s="522">
        <f t="shared" si="0"/>
        <v>4</v>
      </c>
      <c r="Y6" s="520">
        <f t="shared" si="0"/>
        <v>1</v>
      </c>
      <c r="Z6" s="521">
        <f t="shared" si="0"/>
        <v>2</v>
      </c>
      <c r="AA6" s="521">
        <f t="shared" si="0"/>
        <v>3</v>
      </c>
      <c r="AB6" s="522">
        <f t="shared" si="0"/>
        <v>4</v>
      </c>
      <c r="AC6" s="520">
        <f t="shared" si="0"/>
        <v>1</v>
      </c>
      <c r="AD6" s="521">
        <f t="shared" si="0"/>
        <v>2</v>
      </c>
      <c r="AE6" s="521">
        <f t="shared" si="0"/>
        <v>3</v>
      </c>
      <c r="AF6" s="522">
        <f t="shared" si="0"/>
        <v>4</v>
      </c>
      <c r="AG6" s="520">
        <f t="shared" si="0"/>
        <v>1</v>
      </c>
      <c r="AH6" s="521">
        <f t="shared" si="0"/>
        <v>2</v>
      </c>
      <c r="AI6" s="524">
        <f t="shared" si="0"/>
        <v>3</v>
      </c>
      <c r="AJ6" s="523">
        <f t="shared" si="0"/>
        <v>4</v>
      </c>
      <c r="AK6" s="524">
        <f t="shared" ref="AK6:AR6" si="1">+AG6</f>
        <v>1</v>
      </c>
      <c r="AL6" s="2267">
        <f t="shared" si="1"/>
        <v>2</v>
      </c>
      <c r="AM6" s="2267">
        <f t="shared" si="1"/>
        <v>3</v>
      </c>
      <c r="AN6" s="2266">
        <f t="shared" si="1"/>
        <v>4</v>
      </c>
      <c r="AO6" s="524">
        <f t="shared" si="1"/>
        <v>1</v>
      </c>
      <c r="AP6" s="2267">
        <f t="shared" si="1"/>
        <v>2</v>
      </c>
      <c r="AQ6" s="2267">
        <f t="shared" si="1"/>
        <v>3</v>
      </c>
      <c r="AR6" s="2266">
        <f t="shared" si="1"/>
        <v>4</v>
      </c>
      <c r="AS6" s="525"/>
      <c r="AT6" s="526">
        <v>40908</v>
      </c>
      <c r="AU6" s="526">
        <v>41274</v>
      </c>
      <c r="AV6" s="526">
        <v>41639</v>
      </c>
      <c r="AW6" s="527">
        <v>42004</v>
      </c>
      <c r="AX6" s="527">
        <v>42369</v>
      </c>
      <c r="AY6" s="528">
        <v>42735</v>
      </c>
      <c r="AZ6" s="528" t="s">
        <v>374</v>
      </c>
      <c r="BA6" s="528">
        <v>43465</v>
      </c>
      <c r="BB6" s="528">
        <v>43830</v>
      </c>
      <c r="BC6" s="529">
        <v>44196</v>
      </c>
      <c r="BD6" s="500"/>
      <c r="BE6" s="500"/>
      <c r="BF6" s="491"/>
      <c r="BG6" s="491"/>
    </row>
    <row r="7" spans="1:185" ht="11.25" customHeight="1">
      <c r="I7" s="532"/>
      <c r="J7" s="533"/>
      <c r="K7" s="533"/>
      <c r="L7" s="533"/>
      <c r="M7" s="534"/>
      <c r="N7" s="535"/>
      <c r="O7" s="535"/>
      <c r="P7" s="536"/>
      <c r="Q7" s="534"/>
      <c r="R7" s="535"/>
      <c r="S7" s="535"/>
      <c r="T7" s="536"/>
      <c r="U7" s="534"/>
      <c r="V7" s="535"/>
      <c r="W7" s="535"/>
      <c r="X7" s="536"/>
      <c r="Y7" s="534"/>
      <c r="Z7" s="535"/>
      <c r="AA7" s="535"/>
      <c r="AB7" s="536"/>
      <c r="AC7" s="534"/>
      <c r="AF7" s="536"/>
      <c r="AG7" s="534"/>
      <c r="AH7" s="535"/>
      <c r="AJ7" s="538"/>
      <c r="AL7" s="535"/>
      <c r="AN7" s="538"/>
      <c r="AP7" s="535"/>
      <c r="AR7" s="538"/>
      <c r="AS7" s="539"/>
      <c r="BC7" s="538"/>
    </row>
    <row r="8" spans="1:185" s="551" customFormat="1" ht="11.25" customHeight="1">
      <c r="A8" s="540" t="s">
        <v>237</v>
      </c>
      <c r="B8" s="540"/>
      <c r="C8" s="540"/>
      <c r="D8" s="540"/>
      <c r="E8" s="540"/>
      <c r="F8" s="540"/>
      <c r="G8" s="540"/>
      <c r="H8" s="540"/>
      <c r="I8" s="541" t="s">
        <v>300</v>
      </c>
      <c r="J8" s="542"/>
      <c r="K8" s="542"/>
      <c r="L8" s="542"/>
      <c r="M8" s="543"/>
      <c r="N8" s="544"/>
      <c r="O8" s="544"/>
      <c r="P8" s="545"/>
      <c r="Q8" s="543"/>
      <c r="R8" s="544"/>
      <c r="S8" s="544"/>
      <c r="T8" s="545"/>
      <c r="U8" s="543"/>
      <c r="V8" s="544"/>
      <c r="W8" s="544"/>
      <c r="X8" s="545"/>
      <c r="Y8" s="543"/>
      <c r="Z8" s="544"/>
      <c r="AA8" s="544"/>
      <c r="AB8" s="545"/>
      <c r="AC8" s="543"/>
      <c r="AD8" s="546"/>
      <c r="AE8" s="546"/>
      <c r="AF8" s="545"/>
      <c r="AG8" s="543"/>
      <c r="AH8" s="544"/>
      <c r="AI8" s="546"/>
      <c r="AJ8" s="547"/>
      <c r="AK8" s="546"/>
      <c r="AL8" s="544"/>
      <c r="AM8" s="546"/>
      <c r="AN8" s="547"/>
      <c r="AO8" s="546"/>
      <c r="AP8" s="544"/>
      <c r="AQ8" s="546"/>
      <c r="AR8" s="547"/>
      <c r="AS8" s="548"/>
      <c r="AT8" s="549"/>
      <c r="AU8" s="549"/>
      <c r="AV8" s="549"/>
      <c r="AW8" s="549"/>
      <c r="AX8" s="549"/>
      <c r="AY8" s="549"/>
      <c r="AZ8" s="549"/>
      <c r="BA8" s="549"/>
      <c r="BB8" s="549"/>
      <c r="BC8" s="550"/>
    </row>
    <row r="9" spans="1:185" ht="11.25" customHeight="1">
      <c r="I9" s="552"/>
      <c r="M9" s="554"/>
      <c r="N9" s="555"/>
      <c r="O9" s="555"/>
      <c r="P9" s="556"/>
      <c r="Q9" s="554"/>
      <c r="R9" s="555"/>
      <c r="S9" s="555"/>
      <c r="T9" s="556"/>
      <c r="U9" s="554"/>
      <c r="V9" s="555"/>
      <c r="W9" s="555"/>
      <c r="X9" s="556"/>
      <c r="Y9" s="554"/>
      <c r="Z9" s="555"/>
      <c r="AA9" s="555"/>
      <c r="AB9" s="556"/>
      <c r="AC9" s="554"/>
      <c r="AD9" s="557"/>
      <c r="AE9" s="557"/>
      <c r="AF9" s="556"/>
      <c r="AG9" s="554"/>
      <c r="AH9" s="555"/>
      <c r="AI9" s="557"/>
      <c r="AJ9" s="558"/>
      <c r="AK9" s="557"/>
      <c r="AL9" s="555"/>
      <c r="AM9" s="557"/>
      <c r="AN9" s="558"/>
      <c r="AO9" s="557"/>
      <c r="AP9" s="555"/>
      <c r="AQ9" s="557"/>
      <c r="AR9" s="558"/>
      <c r="AS9" s="539"/>
      <c r="BC9" s="538"/>
    </row>
    <row r="10" spans="1:185" s="635" customFormat="1" ht="11.25" customHeight="1">
      <c r="A10" s="623"/>
      <c r="B10" s="623"/>
      <c r="C10" s="623"/>
      <c r="D10" s="623"/>
      <c r="E10" s="623"/>
      <c r="F10" s="623"/>
      <c r="G10" s="623"/>
      <c r="H10" s="623"/>
      <c r="I10" s="552" t="s">
        <v>298</v>
      </c>
      <c r="J10" s="840"/>
      <c r="K10" s="840"/>
      <c r="L10" s="840"/>
      <c r="M10" s="789"/>
      <c r="N10" s="790"/>
      <c r="O10" s="790"/>
      <c r="P10" s="791"/>
      <c r="Q10" s="789"/>
      <c r="R10" s="790"/>
      <c r="S10" s="790"/>
      <c r="T10" s="791"/>
      <c r="U10" s="789"/>
      <c r="V10" s="790"/>
      <c r="W10" s="790"/>
      <c r="X10" s="791"/>
      <c r="Y10" s="841">
        <v>208.881</v>
      </c>
      <c r="Z10" s="438">
        <v>226.63300000000001</v>
      </c>
      <c r="AA10" s="438">
        <v>258.245</v>
      </c>
      <c r="AB10" s="842">
        <v>294.48899999999998</v>
      </c>
      <c r="AC10" s="438">
        <v>294.17200000000003</v>
      </c>
      <c r="AD10" s="438">
        <v>299.30599999999998</v>
      </c>
      <c r="AE10" s="438">
        <v>332.67399999999998</v>
      </c>
      <c r="AF10" s="842">
        <v>397.01799999999997</v>
      </c>
      <c r="AG10" s="438">
        <v>401.25299999999999</v>
      </c>
      <c r="AH10" s="438">
        <v>407.20100000000002</v>
      </c>
      <c r="AI10" s="792">
        <v>423.86700000000002</v>
      </c>
      <c r="AJ10" s="793">
        <v>566.82500000000005</v>
      </c>
      <c r="AK10" s="792">
        <v>516.66700000000003</v>
      </c>
      <c r="AL10" s="438">
        <v>542.02200000000005</v>
      </c>
      <c r="AM10" s="438">
        <v>563.97299999999996</v>
      </c>
      <c r="AN10" s="438">
        <v>674.03099999999995</v>
      </c>
      <c r="AO10" s="792"/>
      <c r="AP10" s="438"/>
      <c r="AQ10" s="438"/>
      <c r="AR10" s="793"/>
      <c r="AS10" s="634"/>
      <c r="AT10" s="438">
        <v>199.642</v>
      </c>
      <c r="AU10" s="438">
        <v>349.209</v>
      </c>
      <c r="AV10" s="438">
        <v>589.41800000000001</v>
      </c>
      <c r="AW10" s="1205">
        <f>SUM(Y10:AB10)</f>
        <v>988.24800000000005</v>
      </c>
      <c r="AX10" s="571">
        <f>+SUM(AC10:AF10)</f>
        <v>1323.17</v>
      </c>
      <c r="AY10" s="571">
        <f>+SUM(AG10:AJ10)</f>
        <v>1799.146</v>
      </c>
      <c r="BC10" s="636"/>
    </row>
    <row r="11" spans="1:185" ht="11.25" customHeight="1">
      <c r="I11" s="563"/>
      <c r="J11" s="533"/>
      <c r="K11" s="533"/>
      <c r="L11" s="533"/>
      <c r="M11" s="560"/>
      <c r="N11" s="561"/>
      <c r="O11" s="561"/>
      <c r="P11" s="562"/>
      <c r="Q11" s="560"/>
      <c r="R11" s="561"/>
      <c r="S11" s="561"/>
      <c r="T11" s="562"/>
      <c r="U11" s="560"/>
      <c r="V11" s="561"/>
      <c r="W11" s="561"/>
      <c r="X11" s="562"/>
      <c r="Y11" s="560"/>
      <c r="Z11" s="561"/>
      <c r="AA11" s="561"/>
      <c r="AB11" s="561"/>
      <c r="AC11" s="560"/>
      <c r="AD11" s="561"/>
      <c r="AE11" s="557"/>
      <c r="AF11" s="562"/>
      <c r="AG11" s="560"/>
      <c r="AH11" s="561"/>
      <c r="AI11" s="557"/>
      <c r="AJ11" s="558"/>
      <c r="AK11" s="557"/>
      <c r="AL11" s="561"/>
      <c r="AM11" s="561"/>
      <c r="AN11" s="561"/>
      <c r="AO11" s="557"/>
      <c r="AP11" s="561"/>
      <c r="AQ11" s="561"/>
      <c r="AR11" s="558"/>
      <c r="AS11" s="539"/>
      <c r="AT11" s="557"/>
      <c r="AU11" s="557"/>
      <c r="AV11" s="557"/>
      <c r="BC11" s="538"/>
    </row>
    <row r="12" spans="1:185" ht="11.25" customHeight="1">
      <c r="I12" s="563" t="s">
        <v>296</v>
      </c>
      <c r="J12" s="559"/>
      <c r="K12" s="559"/>
      <c r="L12" s="559"/>
      <c r="M12" s="560"/>
      <c r="N12" s="561"/>
      <c r="O12" s="561"/>
      <c r="P12" s="562"/>
      <c r="Q12" s="560"/>
      <c r="R12" s="561"/>
      <c r="S12" s="561"/>
      <c r="T12" s="562"/>
      <c r="U12" s="560"/>
      <c r="V12" s="561"/>
      <c r="W12" s="561"/>
      <c r="X12" s="562"/>
      <c r="Y12" s="272">
        <v>122.967</v>
      </c>
      <c r="Z12" s="136">
        <v>134.751</v>
      </c>
      <c r="AA12" s="136">
        <v>155.23699999999999</v>
      </c>
      <c r="AB12" s="136">
        <v>172.53800000000001</v>
      </c>
      <c r="AC12" s="272">
        <v>175.88800000000001</v>
      </c>
      <c r="AD12" s="136">
        <v>177.239</v>
      </c>
      <c r="AE12" s="136">
        <v>198.97</v>
      </c>
      <c r="AF12" s="146">
        <v>237.05600000000001</v>
      </c>
      <c r="AG12" s="272">
        <v>238.755</v>
      </c>
      <c r="AH12" s="136">
        <v>240.96899999999999</v>
      </c>
      <c r="AI12" s="557">
        <v>247.31</v>
      </c>
      <c r="AJ12" s="558">
        <v>341.87700000000001</v>
      </c>
      <c r="AK12" s="557">
        <v>306.69299999999998</v>
      </c>
      <c r="AL12" s="136">
        <v>322.2</v>
      </c>
      <c r="AM12" s="136">
        <v>329.57600000000002</v>
      </c>
      <c r="AN12" s="136">
        <v>397.08699999999999</v>
      </c>
      <c r="AO12" s="557"/>
      <c r="AP12" s="136"/>
      <c r="AQ12" s="136"/>
      <c r="AR12" s="558"/>
      <c r="AS12" s="539"/>
      <c r="AT12" s="136">
        <v>109.943</v>
      </c>
      <c r="AU12" s="136">
        <v>202.58099999999999</v>
      </c>
      <c r="AV12" s="136">
        <v>351.75900000000001</v>
      </c>
      <c r="AW12" s="565">
        <f>SUM(Y12:AB12)</f>
        <v>585.49300000000005</v>
      </c>
      <c r="AX12" s="565">
        <f>+SUM(AC12:AF12)</f>
        <v>789.15300000000002</v>
      </c>
      <c r="AY12" s="565">
        <f>+SUM(AG12:AJ12)</f>
        <v>1068.9110000000001</v>
      </c>
      <c r="BC12" s="538"/>
    </row>
    <row r="13" spans="1:185" ht="11.25" customHeight="1">
      <c r="I13" s="563" t="s">
        <v>120</v>
      </c>
      <c r="J13" s="559"/>
      <c r="K13" s="559"/>
      <c r="L13" s="559"/>
      <c r="M13" s="560"/>
      <c r="N13" s="561"/>
      <c r="O13" s="561"/>
      <c r="P13" s="562"/>
      <c r="Q13" s="560"/>
      <c r="R13" s="561"/>
      <c r="S13" s="561"/>
      <c r="T13" s="562"/>
      <c r="U13" s="560"/>
      <c r="V13" s="561"/>
      <c r="W13" s="561"/>
      <c r="X13" s="562"/>
      <c r="Y13" s="272">
        <v>10.196999999999999</v>
      </c>
      <c r="Z13" s="136">
        <v>11.382</v>
      </c>
      <c r="AA13" s="136">
        <v>12.406000000000001</v>
      </c>
      <c r="AB13" s="136">
        <v>13.962</v>
      </c>
      <c r="AC13" s="272">
        <v>12.968999999999999</v>
      </c>
      <c r="AD13" s="136">
        <v>14.243</v>
      </c>
      <c r="AE13" s="136">
        <v>17.206</v>
      </c>
      <c r="AF13" s="146">
        <v>17.782</v>
      </c>
      <c r="AG13" s="272">
        <v>18.338000000000001</v>
      </c>
      <c r="AH13" s="136">
        <v>20.279</v>
      </c>
      <c r="AI13" s="557">
        <v>22.332000000000001</v>
      </c>
      <c r="AJ13" s="558">
        <v>24.309000000000001</v>
      </c>
      <c r="AK13" s="557">
        <v>27.155000000000001</v>
      </c>
      <c r="AL13" s="136">
        <v>32.808</v>
      </c>
      <c r="AM13" s="136">
        <v>29.951000000000001</v>
      </c>
      <c r="AN13" s="136">
        <v>31.727</v>
      </c>
      <c r="AO13" s="557"/>
      <c r="AP13" s="136"/>
      <c r="AQ13" s="136"/>
      <c r="AR13" s="558"/>
      <c r="AS13" s="539"/>
      <c r="AT13" s="136">
        <v>7.9139999999999997</v>
      </c>
      <c r="AU13" s="136">
        <v>16.265000000000001</v>
      </c>
      <c r="AV13" s="136">
        <v>29.15</v>
      </c>
      <c r="AW13" s="565">
        <f>SUM(Y13:AB13)</f>
        <v>47.947000000000003</v>
      </c>
      <c r="AX13" s="565">
        <f>+SUM(AC13:AF13)</f>
        <v>62.2</v>
      </c>
      <c r="AY13" s="565">
        <f>+SUM(AG13:AJ13)</f>
        <v>85.25800000000001</v>
      </c>
      <c r="BC13" s="538"/>
    </row>
    <row r="14" spans="1:185" s="635" customFormat="1" ht="11.25" customHeight="1">
      <c r="A14" s="623"/>
      <c r="B14" s="623"/>
      <c r="C14" s="623"/>
      <c r="D14" s="623"/>
      <c r="E14" s="623"/>
      <c r="F14" s="623"/>
      <c r="G14" s="623"/>
      <c r="H14" s="623"/>
      <c r="I14" s="575" t="s">
        <v>299</v>
      </c>
      <c r="J14" s="569"/>
      <c r="K14" s="569"/>
      <c r="L14" s="569"/>
      <c r="M14" s="570"/>
      <c r="N14" s="571"/>
      <c r="O14" s="571"/>
      <c r="P14" s="572"/>
      <c r="Q14" s="570"/>
      <c r="R14" s="571"/>
      <c r="S14" s="571"/>
      <c r="T14" s="572"/>
      <c r="U14" s="570"/>
      <c r="V14" s="571"/>
      <c r="W14" s="571"/>
      <c r="X14" s="572"/>
      <c r="Y14" s="843">
        <f>SUM(Y12:Y13)</f>
        <v>133.16399999999999</v>
      </c>
      <c r="Z14" s="844">
        <f t="shared" ref="Z14:AF14" si="2">SUM(Z12:Z13)</f>
        <v>146.13300000000001</v>
      </c>
      <c r="AA14" s="844">
        <f t="shared" si="2"/>
        <v>167.643</v>
      </c>
      <c r="AB14" s="844">
        <f t="shared" si="2"/>
        <v>186.5</v>
      </c>
      <c r="AC14" s="843">
        <f t="shared" si="2"/>
        <v>188.857</v>
      </c>
      <c r="AD14" s="844">
        <f t="shared" si="2"/>
        <v>191.482</v>
      </c>
      <c r="AE14" s="844">
        <f t="shared" si="2"/>
        <v>216.17599999999999</v>
      </c>
      <c r="AF14" s="845">
        <f t="shared" si="2"/>
        <v>254.83800000000002</v>
      </c>
      <c r="AG14" s="844">
        <f t="shared" ref="AG14:AL14" si="3">SUM(AG12:AG13)</f>
        <v>257.09300000000002</v>
      </c>
      <c r="AH14" s="844">
        <f t="shared" si="3"/>
        <v>261.24799999999999</v>
      </c>
      <c r="AI14" s="844">
        <f t="shared" si="3"/>
        <v>269.642</v>
      </c>
      <c r="AJ14" s="633">
        <f t="shared" si="3"/>
        <v>366.18600000000004</v>
      </c>
      <c r="AK14" s="628">
        <f t="shared" si="3"/>
        <v>333.84799999999996</v>
      </c>
      <c r="AL14" s="844">
        <f t="shared" si="3"/>
        <v>355.00799999999998</v>
      </c>
      <c r="AM14" s="844">
        <f t="shared" ref="AM14:AN14" si="4">SUM(AM12:AM13)</f>
        <v>359.52700000000004</v>
      </c>
      <c r="AN14" s="844">
        <f t="shared" si="4"/>
        <v>428.81399999999996</v>
      </c>
      <c r="AO14" s="628"/>
      <c r="AP14" s="844"/>
      <c r="AQ14" s="844"/>
      <c r="AR14" s="633"/>
      <c r="AS14" s="634"/>
      <c r="AT14" s="571">
        <f t="shared" ref="AT14:AY14" si="5">SUM(AT12:AT13)</f>
        <v>117.857</v>
      </c>
      <c r="AU14" s="571">
        <f t="shared" si="5"/>
        <v>218.846</v>
      </c>
      <c r="AV14" s="571">
        <f t="shared" si="5"/>
        <v>380.90899999999999</v>
      </c>
      <c r="AW14" s="571">
        <f t="shared" si="5"/>
        <v>633.44000000000005</v>
      </c>
      <c r="AX14" s="571">
        <f t="shared" si="5"/>
        <v>851.35300000000007</v>
      </c>
      <c r="AY14" s="571">
        <f t="shared" si="5"/>
        <v>1154.1690000000001</v>
      </c>
      <c r="BC14" s="636"/>
    </row>
    <row r="15" spans="1:185" ht="11.25" customHeight="1">
      <c r="I15" s="552" t="s">
        <v>297</v>
      </c>
      <c r="J15" s="569"/>
      <c r="K15" s="569"/>
      <c r="L15" s="569"/>
      <c r="M15" s="570"/>
      <c r="N15" s="571"/>
      <c r="O15" s="571"/>
      <c r="P15" s="572"/>
      <c r="Q15" s="570"/>
      <c r="R15" s="571"/>
      <c r="S15" s="571"/>
      <c r="T15" s="572"/>
      <c r="U15" s="570"/>
      <c r="V15" s="571"/>
      <c r="W15" s="571"/>
      <c r="X15" s="572"/>
      <c r="Y15" s="570">
        <f>Y10-Y14</f>
        <v>75.717000000000013</v>
      </c>
      <c r="Z15" s="571">
        <f t="shared" ref="Z15:AF15" si="6">Z10-Z14</f>
        <v>80.5</v>
      </c>
      <c r="AA15" s="571">
        <f t="shared" si="6"/>
        <v>90.602000000000004</v>
      </c>
      <c r="AB15" s="571">
        <f t="shared" si="6"/>
        <v>107.98899999999998</v>
      </c>
      <c r="AC15" s="570">
        <f t="shared" si="6"/>
        <v>105.31500000000003</v>
      </c>
      <c r="AD15" s="571">
        <f t="shared" si="6"/>
        <v>107.82399999999998</v>
      </c>
      <c r="AE15" s="571">
        <f t="shared" si="6"/>
        <v>116.49799999999999</v>
      </c>
      <c r="AF15" s="572">
        <f t="shared" si="6"/>
        <v>142.17999999999995</v>
      </c>
      <c r="AG15" s="571">
        <f t="shared" ref="AG15:AL15" si="7">AG10-AG14</f>
        <v>144.15999999999997</v>
      </c>
      <c r="AH15" s="571">
        <f t="shared" si="7"/>
        <v>145.95300000000003</v>
      </c>
      <c r="AI15" s="571">
        <f t="shared" si="7"/>
        <v>154.22500000000002</v>
      </c>
      <c r="AJ15" s="633">
        <f t="shared" si="7"/>
        <v>200.63900000000001</v>
      </c>
      <c r="AK15" s="628">
        <f t="shared" si="7"/>
        <v>182.81900000000007</v>
      </c>
      <c r="AL15" s="571">
        <f t="shared" si="7"/>
        <v>187.01400000000007</v>
      </c>
      <c r="AM15" s="571">
        <f t="shared" ref="AM15:AN15" si="8">AM10-AM14</f>
        <v>204.44599999999991</v>
      </c>
      <c r="AN15" s="571">
        <f t="shared" si="8"/>
        <v>245.21699999999998</v>
      </c>
      <c r="AO15" s="628"/>
      <c r="AP15" s="571"/>
      <c r="AQ15" s="571"/>
      <c r="AR15" s="568"/>
      <c r="AS15" s="539"/>
      <c r="AT15" s="571">
        <f t="shared" ref="AT15:AY15" si="9">AT10-AT14</f>
        <v>81.784999999999997</v>
      </c>
      <c r="AU15" s="571">
        <f t="shared" si="9"/>
        <v>130.363</v>
      </c>
      <c r="AV15" s="571">
        <f t="shared" si="9"/>
        <v>208.50900000000001</v>
      </c>
      <c r="AW15" s="571">
        <f t="shared" si="9"/>
        <v>354.80799999999999</v>
      </c>
      <c r="AX15" s="571">
        <f t="shared" si="9"/>
        <v>471.81700000000001</v>
      </c>
      <c r="AY15" s="571">
        <f t="shared" si="9"/>
        <v>644.97699999999986</v>
      </c>
      <c r="BC15" s="538"/>
    </row>
    <row r="16" spans="1:185" ht="11.25" customHeight="1">
      <c r="I16" s="552"/>
      <c r="J16" s="569"/>
      <c r="K16" s="569"/>
      <c r="L16" s="569"/>
      <c r="M16" s="570"/>
      <c r="N16" s="571"/>
      <c r="O16" s="571"/>
      <c r="P16" s="572"/>
      <c r="Q16" s="570"/>
      <c r="R16" s="571"/>
      <c r="S16" s="571"/>
      <c r="T16" s="572"/>
      <c r="U16" s="570"/>
      <c r="V16" s="571"/>
      <c r="W16" s="571"/>
      <c r="X16" s="572"/>
      <c r="Y16" s="570"/>
      <c r="Z16" s="571"/>
      <c r="AA16" s="571"/>
      <c r="AB16" s="571"/>
      <c r="AC16" s="570"/>
      <c r="AD16" s="571"/>
      <c r="AE16" s="571"/>
      <c r="AF16" s="572"/>
      <c r="AG16" s="570"/>
      <c r="AH16" s="571"/>
      <c r="AI16" s="567"/>
      <c r="AJ16" s="568"/>
      <c r="AK16" s="567"/>
      <c r="AL16" s="571"/>
      <c r="AM16" s="571"/>
      <c r="AN16" s="571"/>
      <c r="AO16" s="567"/>
      <c r="AP16" s="571"/>
      <c r="AQ16" s="571"/>
      <c r="AR16" s="568"/>
      <c r="AS16" s="539"/>
      <c r="AT16" s="571"/>
      <c r="AU16" s="571"/>
      <c r="AV16" s="571"/>
      <c r="BC16" s="538"/>
    </row>
    <row r="17" spans="1:55" ht="11.25" customHeight="1">
      <c r="I17" s="563" t="s">
        <v>238</v>
      </c>
      <c r="J17" s="559"/>
      <c r="K17" s="559"/>
      <c r="L17" s="559"/>
      <c r="M17" s="560"/>
      <c r="N17" s="561"/>
      <c r="O17" s="561"/>
      <c r="P17" s="562"/>
      <c r="Q17" s="560"/>
      <c r="R17" s="561"/>
      <c r="S17" s="561"/>
      <c r="T17" s="562"/>
      <c r="U17" s="560"/>
      <c r="V17" s="561"/>
      <c r="W17" s="561"/>
      <c r="X17" s="562"/>
      <c r="Y17" s="272">
        <v>13.734</v>
      </c>
      <c r="Z17" s="136">
        <v>14.846</v>
      </c>
      <c r="AA17" s="136">
        <v>16.248000000000001</v>
      </c>
      <c r="AB17" s="136">
        <v>15.247</v>
      </c>
      <c r="AC17" s="272">
        <v>17.846</v>
      </c>
      <c r="AD17" s="136">
        <v>19.853000000000002</v>
      </c>
      <c r="AE17" s="136">
        <v>22.442</v>
      </c>
      <c r="AF17" s="146">
        <v>26.664999999999999</v>
      </c>
      <c r="AG17" s="272">
        <v>27.161999999999999</v>
      </c>
      <c r="AH17" s="136">
        <v>30.234999999999999</v>
      </c>
      <c r="AI17" s="557">
        <v>30.701000000000001</v>
      </c>
      <c r="AJ17" s="558">
        <v>35.552</v>
      </c>
      <c r="AK17" s="557">
        <v>39.521000000000001</v>
      </c>
      <c r="AL17" s="136">
        <v>43.610999999999997</v>
      </c>
      <c r="AM17" s="136">
        <v>43.86</v>
      </c>
      <c r="AN17" s="136">
        <v>46.933</v>
      </c>
      <c r="AO17" s="557"/>
      <c r="AP17" s="136"/>
      <c r="AQ17" s="136"/>
      <c r="AR17" s="558"/>
      <c r="AS17" s="539"/>
      <c r="AT17" s="136">
        <v>12.217000000000001</v>
      </c>
      <c r="AU17" s="136">
        <v>18.350999999999999</v>
      </c>
      <c r="AV17" s="136">
        <v>42.716000000000001</v>
      </c>
      <c r="AW17" s="565">
        <f>SUM(Y17:AB17)</f>
        <v>60.075000000000003</v>
      </c>
      <c r="AX17" s="565">
        <f>+SUM(AC17:AF17)</f>
        <v>86.805999999999997</v>
      </c>
      <c r="AY17" s="565">
        <f>+SUM(AG17:AJ17)</f>
        <v>123.65</v>
      </c>
      <c r="BC17" s="538"/>
    </row>
    <row r="18" spans="1:55" ht="11.25" customHeight="1">
      <c r="I18" s="563" t="s">
        <v>239</v>
      </c>
      <c r="J18" s="559"/>
      <c r="K18" s="559"/>
      <c r="L18" s="559"/>
      <c r="M18" s="560"/>
      <c r="N18" s="561"/>
      <c r="O18" s="561"/>
      <c r="P18" s="562"/>
      <c r="Q18" s="560"/>
      <c r="R18" s="561"/>
      <c r="S18" s="561"/>
      <c r="T18" s="562"/>
      <c r="U18" s="560"/>
      <c r="V18" s="561"/>
      <c r="W18" s="561"/>
      <c r="X18" s="562"/>
      <c r="Y18" s="272">
        <v>37.281999999999996</v>
      </c>
      <c r="Z18" s="136">
        <v>43.576000000000001</v>
      </c>
      <c r="AA18" s="136">
        <v>46.067999999999998</v>
      </c>
      <c r="AB18" s="136">
        <v>50.002000000000002</v>
      </c>
      <c r="AC18" s="272">
        <v>53.082999999999998</v>
      </c>
      <c r="AD18" s="136">
        <v>59.726999999999997</v>
      </c>
      <c r="AE18" s="136">
        <v>56.31</v>
      </c>
      <c r="AF18" s="146">
        <v>60.41</v>
      </c>
      <c r="AG18" s="272">
        <v>64.472999999999999</v>
      </c>
      <c r="AH18" s="136">
        <v>69.224999999999994</v>
      </c>
      <c r="AI18" s="557">
        <v>68.164000000000001</v>
      </c>
      <c r="AJ18" s="558">
        <v>80.991</v>
      </c>
      <c r="AK18" s="557">
        <v>90.73</v>
      </c>
      <c r="AL18" s="136">
        <v>97.9</v>
      </c>
      <c r="AM18" s="136">
        <v>95.183999999999997</v>
      </c>
      <c r="AN18" s="136">
        <v>96.834000000000003</v>
      </c>
      <c r="AO18" s="557"/>
      <c r="AP18" s="136"/>
      <c r="AQ18" s="136"/>
      <c r="AR18" s="558"/>
      <c r="AS18" s="539"/>
      <c r="AT18" s="136">
        <v>42.874000000000002</v>
      </c>
      <c r="AU18" s="136">
        <v>74.563000000000002</v>
      </c>
      <c r="AV18" s="136">
        <v>109.953</v>
      </c>
      <c r="AW18" s="565">
        <f>SUM(Y18:AB18)</f>
        <v>176.928</v>
      </c>
      <c r="AX18" s="565">
        <f>+SUM(AC18:AF18)</f>
        <v>229.53</v>
      </c>
      <c r="AY18" s="565">
        <f>+SUM(AG18:AJ18)</f>
        <v>282.85299999999995</v>
      </c>
      <c r="BC18" s="538"/>
    </row>
    <row r="19" spans="1:55" ht="11.25" customHeight="1">
      <c r="I19" s="563" t="s">
        <v>240</v>
      </c>
      <c r="J19" s="559"/>
      <c r="K19" s="559"/>
      <c r="L19" s="559"/>
      <c r="M19" s="560"/>
      <c r="N19" s="561"/>
      <c r="O19" s="561"/>
      <c r="P19" s="562"/>
      <c r="Q19" s="560"/>
      <c r="R19" s="561"/>
      <c r="S19" s="561"/>
      <c r="T19" s="562"/>
      <c r="U19" s="560"/>
      <c r="V19" s="561"/>
      <c r="W19" s="561"/>
      <c r="X19" s="562"/>
      <c r="Y19" s="272">
        <v>16.181000000000001</v>
      </c>
      <c r="Z19" s="136">
        <v>15.195</v>
      </c>
      <c r="AA19" s="136">
        <v>16.143999999999998</v>
      </c>
      <c r="AB19" s="136">
        <v>17.202000000000002</v>
      </c>
      <c r="AC19" s="272">
        <v>17.545999999999999</v>
      </c>
      <c r="AD19" s="136">
        <v>20.404</v>
      </c>
      <c r="AE19" s="136">
        <v>19.914999999999999</v>
      </c>
      <c r="AF19" s="146">
        <v>21.28</v>
      </c>
      <c r="AG19" s="272">
        <v>24.736999999999998</v>
      </c>
      <c r="AH19" s="136">
        <v>28.61</v>
      </c>
      <c r="AI19" s="557">
        <v>32.491999999999997</v>
      </c>
      <c r="AJ19" s="558">
        <v>31.63</v>
      </c>
      <c r="AK19" s="557">
        <v>31.515999999999998</v>
      </c>
      <c r="AL19" s="136">
        <v>32.238999999999997</v>
      </c>
      <c r="AM19" s="136">
        <v>32.389000000000003</v>
      </c>
      <c r="AN19" s="136">
        <v>30.934000000000001</v>
      </c>
      <c r="AO19" s="557"/>
      <c r="AP19" s="136"/>
      <c r="AQ19" s="136"/>
      <c r="AR19" s="558"/>
      <c r="AS19" s="539"/>
      <c r="AT19" s="136">
        <v>12.927</v>
      </c>
      <c r="AU19" s="136">
        <v>25.959</v>
      </c>
      <c r="AV19" s="136">
        <v>41.680999999999997</v>
      </c>
      <c r="AW19" s="565">
        <f>SUM(Y19:AB19)</f>
        <v>64.721999999999994</v>
      </c>
      <c r="AX19" s="565">
        <f>+SUM(AC19:AF19)</f>
        <v>79.14500000000001</v>
      </c>
      <c r="AY19" s="565">
        <f>+SUM(AG19:AJ19)</f>
        <v>117.46899999999999</v>
      </c>
      <c r="BC19" s="538"/>
    </row>
    <row r="20" spans="1:55" s="635" customFormat="1" ht="11.25" customHeight="1">
      <c r="A20" s="623"/>
      <c r="B20" s="623"/>
      <c r="C20" s="623"/>
      <c r="D20" s="623"/>
      <c r="E20" s="623"/>
      <c r="F20" s="623"/>
      <c r="G20" s="623"/>
      <c r="H20" s="623"/>
      <c r="I20" s="575" t="s">
        <v>37</v>
      </c>
      <c r="J20" s="569"/>
      <c r="K20" s="569"/>
      <c r="L20" s="569"/>
      <c r="M20" s="570"/>
      <c r="N20" s="571"/>
      <c r="O20" s="571"/>
      <c r="P20" s="572"/>
      <c r="Q20" s="570"/>
      <c r="R20" s="571"/>
      <c r="S20" s="571"/>
      <c r="T20" s="572"/>
      <c r="U20" s="570"/>
      <c r="V20" s="571"/>
      <c r="W20" s="571"/>
      <c r="X20" s="572"/>
      <c r="Y20" s="570">
        <f t="shared" ref="Y20:AL20" si="10">SUM(Y17:Y19)</f>
        <v>67.197000000000003</v>
      </c>
      <c r="Z20" s="571">
        <f t="shared" si="10"/>
        <v>73.61699999999999</v>
      </c>
      <c r="AA20" s="571">
        <f t="shared" si="10"/>
        <v>78.460000000000008</v>
      </c>
      <c r="AB20" s="571">
        <f t="shared" si="10"/>
        <v>82.450999999999993</v>
      </c>
      <c r="AC20" s="570">
        <f t="shared" si="10"/>
        <v>88.474999999999994</v>
      </c>
      <c r="AD20" s="571">
        <f t="shared" si="10"/>
        <v>99.983999999999995</v>
      </c>
      <c r="AE20" s="571">
        <f t="shared" si="10"/>
        <v>98.667000000000002</v>
      </c>
      <c r="AF20" s="572">
        <f t="shared" si="10"/>
        <v>108.35499999999999</v>
      </c>
      <c r="AG20" s="571">
        <f t="shared" si="10"/>
        <v>116.37199999999999</v>
      </c>
      <c r="AH20" s="2187">
        <f t="shared" si="10"/>
        <v>128.07</v>
      </c>
      <c r="AI20" s="2187">
        <f t="shared" si="10"/>
        <v>131.357</v>
      </c>
      <c r="AJ20" s="633">
        <f t="shared" si="10"/>
        <v>148.173</v>
      </c>
      <c r="AK20" s="628">
        <f t="shared" si="10"/>
        <v>161.767</v>
      </c>
      <c r="AL20" s="2187">
        <f t="shared" si="10"/>
        <v>173.75</v>
      </c>
      <c r="AM20" s="2187">
        <f t="shared" ref="AM20:AN20" si="11">SUM(AM17:AM19)</f>
        <v>171.43299999999999</v>
      </c>
      <c r="AN20" s="2187">
        <f t="shared" si="11"/>
        <v>174.70099999999999</v>
      </c>
      <c r="AO20" s="628"/>
      <c r="AP20" s="2187"/>
      <c r="AQ20" s="2187"/>
      <c r="AR20" s="633"/>
      <c r="AS20" s="634"/>
      <c r="AT20" s="571">
        <f t="shared" ref="AT20:AY20" si="12">SUM(AT17:AT19)</f>
        <v>68.018000000000001</v>
      </c>
      <c r="AU20" s="571">
        <f t="shared" si="12"/>
        <v>118.873</v>
      </c>
      <c r="AV20" s="571">
        <f t="shared" si="12"/>
        <v>194.35000000000002</v>
      </c>
      <c r="AW20" s="571">
        <f t="shared" si="12"/>
        <v>301.72499999999997</v>
      </c>
      <c r="AX20" s="571">
        <f t="shared" si="12"/>
        <v>395.48099999999999</v>
      </c>
      <c r="AY20" s="571">
        <f t="shared" si="12"/>
        <v>523.97199999999998</v>
      </c>
      <c r="BC20" s="636"/>
    </row>
    <row r="21" spans="1:55" ht="11.25" customHeight="1">
      <c r="I21" s="563"/>
      <c r="J21" s="533"/>
      <c r="K21" s="533"/>
      <c r="L21" s="533"/>
      <c r="M21" s="564"/>
      <c r="N21" s="565"/>
      <c r="O21" s="565"/>
      <c r="P21" s="566"/>
      <c r="Q21" s="564"/>
      <c r="R21" s="565"/>
      <c r="S21" s="565"/>
      <c r="T21" s="566"/>
      <c r="U21" s="564"/>
      <c r="V21" s="565"/>
      <c r="W21" s="565"/>
      <c r="X21" s="566"/>
      <c r="Y21" s="564"/>
      <c r="Z21" s="565"/>
      <c r="AA21" s="565"/>
      <c r="AB21" s="565"/>
      <c r="AC21" s="564"/>
      <c r="AD21" s="565"/>
      <c r="AE21" s="567"/>
      <c r="AF21" s="566"/>
      <c r="AG21" s="564"/>
      <c r="AH21" s="565"/>
      <c r="AI21" s="567"/>
      <c r="AJ21" s="568"/>
      <c r="AK21" s="567"/>
      <c r="AL21" s="565"/>
      <c r="AM21" s="565"/>
      <c r="AN21" s="565"/>
      <c r="AO21" s="567"/>
      <c r="AP21" s="565"/>
      <c r="AQ21" s="565"/>
      <c r="AR21" s="568"/>
      <c r="AS21" s="539"/>
      <c r="AT21" s="567"/>
      <c r="AU21" s="567"/>
      <c r="AV21" s="567"/>
      <c r="BC21" s="538"/>
    </row>
    <row r="22" spans="1:55" ht="11.25" customHeight="1">
      <c r="I22" s="552" t="s">
        <v>301</v>
      </c>
      <c r="J22" s="569"/>
      <c r="K22" s="569"/>
      <c r="L22" s="569"/>
      <c r="M22" s="570"/>
      <c r="N22" s="571"/>
      <c r="O22" s="571"/>
      <c r="P22" s="572"/>
      <c r="Q22" s="570"/>
      <c r="R22" s="571"/>
      <c r="S22" s="571"/>
      <c r="T22" s="572"/>
      <c r="U22" s="570"/>
      <c r="V22" s="571"/>
      <c r="W22" s="571"/>
      <c r="X22" s="572"/>
      <c r="Y22" s="570">
        <f>+Y15-Y20</f>
        <v>8.5200000000000102</v>
      </c>
      <c r="Z22" s="571">
        <f t="shared" ref="Z22:AL22" si="13">+Z15-Z20</f>
        <v>6.8830000000000098</v>
      </c>
      <c r="AA22" s="571">
        <f t="shared" si="13"/>
        <v>12.141999999999996</v>
      </c>
      <c r="AB22" s="571">
        <f t="shared" si="13"/>
        <v>25.537999999999982</v>
      </c>
      <c r="AC22" s="570">
        <f t="shared" si="13"/>
        <v>16.840000000000032</v>
      </c>
      <c r="AD22" s="574">
        <f t="shared" si="13"/>
        <v>7.8399999999999892</v>
      </c>
      <c r="AE22" s="574">
        <f t="shared" si="13"/>
        <v>17.830999999999989</v>
      </c>
      <c r="AF22" s="572">
        <f t="shared" si="13"/>
        <v>33.82499999999996</v>
      </c>
      <c r="AG22" s="571">
        <f t="shared" si="13"/>
        <v>27.787999999999982</v>
      </c>
      <c r="AH22" s="571">
        <f t="shared" si="13"/>
        <v>17.883000000000038</v>
      </c>
      <c r="AI22" s="571">
        <f t="shared" si="13"/>
        <v>22.868000000000023</v>
      </c>
      <c r="AJ22" s="568">
        <f t="shared" si="13"/>
        <v>52.466000000000008</v>
      </c>
      <c r="AK22" s="567">
        <f t="shared" si="13"/>
        <v>21.052000000000078</v>
      </c>
      <c r="AL22" s="571">
        <f t="shared" si="13"/>
        <v>13.264000000000067</v>
      </c>
      <c r="AM22" s="571">
        <f t="shared" ref="AM22:AN22" si="14">+AM15-AM20</f>
        <v>33.01299999999992</v>
      </c>
      <c r="AN22" s="571">
        <f t="shared" si="14"/>
        <v>70.515999999999991</v>
      </c>
      <c r="AO22" s="567"/>
      <c r="AP22" s="571"/>
      <c r="AQ22" s="571"/>
      <c r="AR22" s="568"/>
      <c r="AS22" s="539"/>
      <c r="AT22" s="574">
        <f t="shared" ref="AT22:AY22" si="15">+AT15-AT20</f>
        <v>13.766999999999996</v>
      </c>
      <c r="AU22" s="574">
        <f t="shared" si="15"/>
        <v>11.489999999999995</v>
      </c>
      <c r="AV22" s="574">
        <f t="shared" si="15"/>
        <v>14.158999999999992</v>
      </c>
      <c r="AW22" s="574">
        <f t="shared" si="15"/>
        <v>53.083000000000027</v>
      </c>
      <c r="AX22" s="574">
        <f t="shared" si="15"/>
        <v>76.336000000000013</v>
      </c>
      <c r="AY22" s="574">
        <f t="shared" si="15"/>
        <v>121.00499999999988</v>
      </c>
      <c r="BC22" s="538"/>
    </row>
    <row r="23" spans="1:55" ht="11.25" customHeight="1">
      <c r="I23" s="563" t="s">
        <v>241</v>
      </c>
      <c r="J23" s="559"/>
      <c r="K23" s="559"/>
      <c r="L23" s="559"/>
      <c r="M23" s="560"/>
      <c r="N23" s="561"/>
      <c r="O23" s="561"/>
      <c r="P23" s="562"/>
      <c r="Q23" s="560"/>
      <c r="R23" s="561"/>
      <c r="S23" s="561"/>
      <c r="T23" s="562"/>
      <c r="U23" s="560"/>
      <c r="V23" s="561"/>
      <c r="W23" s="561"/>
      <c r="X23" s="562"/>
      <c r="Y23" s="59">
        <v>1.103</v>
      </c>
      <c r="Z23" s="59">
        <v>1.3120000000000001</v>
      </c>
      <c r="AA23" s="184">
        <v>7.5019999999999998</v>
      </c>
      <c r="AB23" s="184">
        <v>1.4730000000000001</v>
      </c>
      <c r="AC23" s="857">
        <v>3.92</v>
      </c>
      <c r="AD23" s="227">
        <v>-2.5459999999999998</v>
      </c>
      <c r="AE23" s="227">
        <v>-6.65</v>
      </c>
      <c r="AF23" s="185">
        <v>0.73499999999999999</v>
      </c>
      <c r="AG23" s="857">
        <v>-1.3169999999999999</v>
      </c>
      <c r="AH23" s="184">
        <v>-9.4E-2</v>
      </c>
      <c r="AI23" s="557">
        <v>-0.56999999999999995</v>
      </c>
      <c r="AJ23" s="558">
        <v>1.4350000000000001</v>
      </c>
      <c r="AK23" s="557">
        <f>+-2.333</f>
        <v>-2.3330000000000002</v>
      </c>
      <c r="AL23" s="557">
        <v>-2.0939999999999999</v>
      </c>
      <c r="AM23" s="557">
        <v>-2.8860000000000001</v>
      </c>
      <c r="AN23" s="557">
        <v>-2.2210000000000001</v>
      </c>
      <c r="AO23" s="557"/>
      <c r="AP23" s="557"/>
      <c r="AQ23" s="557"/>
      <c r="AR23" s="558"/>
      <c r="AS23" s="539"/>
      <c r="AT23" s="227">
        <v>0.874</v>
      </c>
      <c r="AU23" s="227">
        <v>-2.0019999999999998</v>
      </c>
      <c r="AV23" s="227">
        <v>-9.1170000000000009</v>
      </c>
      <c r="AW23" s="565">
        <f>SUM(Y23:AB23)</f>
        <v>11.39</v>
      </c>
      <c r="AX23" s="565">
        <f>+SUM(AC23:AF23)</f>
        <v>-4.5409999999999995</v>
      </c>
      <c r="AY23" s="565">
        <f>+SUM(AG23:AJ23)</f>
        <v>-0.54599999999999982</v>
      </c>
      <c r="BC23" s="538"/>
    </row>
    <row r="24" spans="1:55" ht="11.25" customHeight="1">
      <c r="I24" s="563"/>
      <c r="J24" s="559"/>
      <c r="K24" s="559"/>
      <c r="L24" s="559"/>
      <c r="M24" s="560"/>
      <c r="N24" s="561"/>
      <c r="O24" s="561"/>
      <c r="P24" s="562"/>
      <c r="Q24" s="560"/>
      <c r="R24" s="561"/>
      <c r="S24" s="561"/>
      <c r="T24" s="562"/>
      <c r="U24" s="560"/>
      <c r="V24" s="561"/>
      <c r="W24" s="561"/>
      <c r="X24" s="562"/>
      <c r="Y24" s="560"/>
      <c r="Z24" s="561"/>
      <c r="AA24" s="561"/>
      <c r="AB24" s="561"/>
      <c r="AC24" s="560"/>
      <c r="AD24" s="561"/>
      <c r="AE24" s="557"/>
      <c r="AF24" s="562"/>
      <c r="AG24" s="560"/>
      <c r="AH24" s="561"/>
      <c r="AI24" s="557"/>
      <c r="AJ24" s="558"/>
      <c r="AK24" s="557"/>
      <c r="AL24" s="561"/>
      <c r="AM24" s="561"/>
      <c r="AN24" s="561"/>
      <c r="AO24" s="557"/>
      <c r="AP24" s="561"/>
      <c r="AQ24" s="561"/>
      <c r="AR24" s="558"/>
      <c r="AS24" s="539"/>
      <c r="AT24" s="557"/>
      <c r="AU24" s="557"/>
      <c r="AV24" s="557"/>
      <c r="BC24" s="538"/>
    </row>
    <row r="25" spans="1:55" ht="11.25" customHeight="1">
      <c r="I25" s="563" t="s">
        <v>242</v>
      </c>
      <c r="J25" s="533"/>
      <c r="K25" s="533"/>
      <c r="L25" s="533"/>
      <c r="M25" s="564"/>
      <c r="N25" s="565"/>
      <c r="O25" s="565"/>
      <c r="P25" s="566"/>
      <c r="Q25" s="564"/>
      <c r="R25" s="565"/>
      <c r="S25" s="565"/>
      <c r="T25" s="566"/>
      <c r="U25" s="564"/>
      <c r="V25" s="565"/>
      <c r="W25" s="565"/>
      <c r="X25" s="566"/>
      <c r="Y25" s="564">
        <f t="shared" ref="Y25:AK25" si="16">Y22+Y23</f>
        <v>9.62300000000001</v>
      </c>
      <c r="Z25" s="565">
        <f t="shared" si="16"/>
        <v>8.1950000000000092</v>
      </c>
      <c r="AA25" s="565">
        <f t="shared" si="16"/>
        <v>19.643999999999995</v>
      </c>
      <c r="AB25" s="565">
        <f t="shared" si="16"/>
        <v>27.010999999999981</v>
      </c>
      <c r="AC25" s="564">
        <f t="shared" si="16"/>
        <v>20.760000000000034</v>
      </c>
      <c r="AD25" s="565">
        <f t="shared" si="16"/>
        <v>5.2939999999999898</v>
      </c>
      <c r="AE25" s="565">
        <f t="shared" si="16"/>
        <v>11.180999999999989</v>
      </c>
      <c r="AF25" s="566">
        <f t="shared" si="16"/>
        <v>34.55999999999996</v>
      </c>
      <c r="AG25" s="565">
        <f t="shared" si="16"/>
        <v>26.470999999999982</v>
      </c>
      <c r="AH25" s="565">
        <f t="shared" si="16"/>
        <v>17.789000000000037</v>
      </c>
      <c r="AI25" s="565">
        <f t="shared" si="16"/>
        <v>22.298000000000023</v>
      </c>
      <c r="AJ25" s="568">
        <f t="shared" si="16"/>
        <v>53.90100000000001</v>
      </c>
      <c r="AK25" s="567">
        <f t="shared" si="16"/>
        <v>18.719000000000079</v>
      </c>
      <c r="AL25" s="565">
        <f>AL22+AL23</f>
        <v>11.170000000000067</v>
      </c>
      <c r="AM25" s="565">
        <f>AM22+AM23</f>
        <v>30.126999999999921</v>
      </c>
      <c r="AN25" s="565">
        <f>AN22+AN23</f>
        <v>68.294999999999987</v>
      </c>
      <c r="AO25" s="567"/>
      <c r="AP25" s="565"/>
      <c r="AQ25" s="565"/>
      <c r="AR25" s="568"/>
      <c r="AS25" s="539"/>
      <c r="AT25" s="565">
        <f t="shared" ref="AT25:AY25" si="17">AT22+AT23</f>
        <v>14.640999999999996</v>
      </c>
      <c r="AU25" s="565">
        <f t="shared" si="17"/>
        <v>9.487999999999996</v>
      </c>
      <c r="AV25" s="565">
        <f t="shared" si="17"/>
        <v>5.0419999999999909</v>
      </c>
      <c r="AW25" s="565">
        <f t="shared" si="17"/>
        <v>64.473000000000027</v>
      </c>
      <c r="AX25" s="565">
        <f t="shared" si="17"/>
        <v>71.795000000000016</v>
      </c>
      <c r="AY25" s="565">
        <f t="shared" si="17"/>
        <v>120.45899999999988</v>
      </c>
      <c r="BC25" s="538"/>
    </row>
    <row r="26" spans="1:55" ht="11.25" customHeight="1">
      <c r="I26" s="563" t="s">
        <v>243</v>
      </c>
      <c r="J26" s="559"/>
      <c r="K26" s="559"/>
      <c r="L26" s="559"/>
      <c r="M26" s="560"/>
      <c r="N26" s="561"/>
      <c r="O26" s="561"/>
      <c r="P26" s="562"/>
      <c r="Q26" s="560"/>
      <c r="R26" s="561"/>
      <c r="S26" s="561"/>
      <c r="T26" s="562"/>
      <c r="U26" s="560"/>
      <c r="V26" s="561"/>
      <c r="W26" s="561"/>
      <c r="X26" s="562"/>
      <c r="Y26" s="59">
        <v>4.3899999999999997</v>
      </c>
      <c r="Z26" s="59">
        <v>4.8650000000000002</v>
      </c>
      <c r="AA26" s="184">
        <v>4.2050000000000001</v>
      </c>
      <c r="AB26" s="184">
        <v>4.1180000000000003</v>
      </c>
      <c r="AC26" s="857">
        <v>7.1429999999999998</v>
      </c>
      <c r="AD26" s="227">
        <v>1.365</v>
      </c>
      <c r="AE26" s="227">
        <v>5.3879999999999999</v>
      </c>
      <c r="AF26" s="185">
        <v>-4.3780000000000001</v>
      </c>
      <c r="AG26" s="857">
        <v>7.944</v>
      </c>
      <c r="AH26" s="184">
        <v>4.45</v>
      </c>
      <c r="AI26" s="557">
        <v>7.5739999999999998</v>
      </c>
      <c r="AJ26" s="558">
        <v>13.161</v>
      </c>
      <c r="AK26" s="557">
        <v>4.2009999999999996</v>
      </c>
      <c r="AL26" s="557">
        <v>3.665</v>
      </c>
      <c r="AM26" s="557">
        <v>7.8579999999999997</v>
      </c>
      <c r="AN26" s="557">
        <v>15.927</v>
      </c>
      <c r="AO26" s="557"/>
      <c r="AP26" s="557"/>
      <c r="AQ26" s="557"/>
      <c r="AR26" s="558"/>
      <c r="AS26" s="539"/>
      <c r="AT26" s="227">
        <v>6.11</v>
      </c>
      <c r="AU26" s="227">
        <v>8.4220000000000006</v>
      </c>
      <c r="AV26" s="227">
        <v>3.2029999999999998</v>
      </c>
      <c r="AW26" s="565">
        <f>SUM(Y26:AB26)</f>
        <v>17.577999999999999</v>
      </c>
      <c r="AX26" s="565">
        <f>+SUM(AC26:AF26)</f>
        <v>9.5179999999999989</v>
      </c>
      <c r="AY26" s="565">
        <f>+SUM(AG26:AJ26)</f>
        <v>33.128999999999998</v>
      </c>
      <c r="BC26" s="538"/>
    </row>
    <row r="27" spans="1:55" ht="11.25" customHeight="1">
      <c r="I27" s="563"/>
      <c r="J27" s="559"/>
      <c r="K27" s="559"/>
      <c r="L27" s="559"/>
      <c r="M27" s="560"/>
      <c r="N27" s="561"/>
      <c r="O27" s="561"/>
      <c r="P27" s="562"/>
      <c r="Q27" s="560"/>
      <c r="R27" s="561"/>
      <c r="S27" s="561"/>
      <c r="T27" s="562"/>
      <c r="U27" s="560"/>
      <c r="V27" s="561"/>
      <c r="W27" s="561"/>
      <c r="X27" s="562"/>
      <c r="Y27" s="560"/>
      <c r="Z27" s="561"/>
      <c r="AA27" s="561"/>
      <c r="AB27" s="561"/>
      <c r="AC27" s="560"/>
      <c r="AD27" s="561"/>
      <c r="AE27" s="557"/>
      <c r="AF27" s="562"/>
      <c r="AG27" s="560"/>
      <c r="AH27" s="561"/>
      <c r="AI27" s="557"/>
      <c r="AJ27" s="558"/>
      <c r="AK27" s="557"/>
      <c r="AL27" s="561"/>
      <c r="AM27" s="561"/>
      <c r="AN27" s="561"/>
      <c r="AO27" s="557"/>
      <c r="AP27" s="561"/>
      <c r="AQ27" s="561"/>
      <c r="AR27" s="558"/>
      <c r="AS27" s="539"/>
      <c r="AT27" s="557"/>
      <c r="AU27" s="557"/>
      <c r="AV27" s="557"/>
      <c r="BC27" s="538"/>
    </row>
    <row r="28" spans="1:55" ht="11.25" customHeight="1">
      <c r="I28" s="575" t="s">
        <v>244</v>
      </c>
      <c r="J28" s="569"/>
      <c r="K28" s="569"/>
      <c r="L28" s="569"/>
      <c r="M28" s="570"/>
      <c r="N28" s="571"/>
      <c r="O28" s="571"/>
      <c r="P28" s="572"/>
      <c r="Q28" s="570"/>
      <c r="R28" s="571"/>
      <c r="S28" s="571"/>
      <c r="T28" s="572"/>
      <c r="U28" s="570"/>
      <c r="V28" s="571"/>
      <c r="W28" s="571"/>
      <c r="X28" s="572"/>
      <c r="Y28" s="570">
        <f>+Y25-Y26</f>
        <v>5.2330000000000103</v>
      </c>
      <c r="Z28" s="571">
        <f t="shared" ref="Z28:AK28" si="18">+Z25-Z26</f>
        <v>3.330000000000009</v>
      </c>
      <c r="AA28" s="571">
        <f>+AA25-AA26</f>
        <v>15.438999999999995</v>
      </c>
      <c r="AB28" s="571">
        <f t="shared" si="18"/>
        <v>22.892999999999979</v>
      </c>
      <c r="AC28" s="570">
        <f t="shared" si="18"/>
        <v>13.617000000000033</v>
      </c>
      <c r="AD28" s="571">
        <f t="shared" si="18"/>
        <v>3.9289999999999896</v>
      </c>
      <c r="AE28" s="571">
        <f t="shared" si="18"/>
        <v>5.7929999999999886</v>
      </c>
      <c r="AF28" s="572">
        <f t="shared" si="18"/>
        <v>38.93799999999996</v>
      </c>
      <c r="AG28" s="571">
        <f t="shared" si="18"/>
        <v>18.526999999999983</v>
      </c>
      <c r="AH28" s="571">
        <f t="shared" si="18"/>
        <v>13.339000000000038</v>
      </c>
      <c r="AI28" s="571">
        <f t="shared" si="18"/>
        <v>14.724000000000023</v>
      </c>
      <c r="AJ28" s="633">
        <f t="shared" si="18"/>
        <v>40.740000000000009</v>
      </c>
      <c r="AK28" s="628">
        <f t="shared" si="18"/>
        <v>14.518000000000079</v>
      </c>
      <c r="AL28" s="571">
        <f>+AL25-AL26</f>
        <v>7.5050000000000674</v>
      </c>
      <c r="AM28" s="571">
        <f>+AM25-AM26</f>
        <v>22.26899999999992</v>
      </c>
      <c r="AN28" s="2187">
        <f>+AN25-AN26</f>
        <v>52.367999999999988</v>
      </c>
      <c r="AO28" s="628"/>
      <c r="AP28" s="571"/>
      <c r="AQ28" s="571"/>
      <c r="AR28" s="568"/>
      <c r="AS28" s="539"/>
      <c r="AT28" s="571">
        <f t="shared" ref="AT28:AY28" si="19">+AT25-AT26</f>
        <v>8.5309999999999953</v>
      </c>
      <c r="AU28" s="571">
        <f t="shared" si="19"/>
        <v>1.0659999999999954</v>
      </c>
      <c r="AV28" s="571">
        <f t="shared" si="19"/>
        <v>1.8389999999999911</v>
      </c>
      <c r="AW28" s="571">
        <f t="shared" si="19"/>
        <v>46.895000000000024</v>
      </c>
      <c r="AX28" s="571">
        <f t="shared" si="19"/>
        <v>62.277000000000015</v>
      </c>
      <c r="AY28" s="571">
        <f t="shared" si="19"/>
        <v>87.32999999999987</v>
      </c>
      <c r="BC28" s="538"/>
    </row>
    <row r="29" spans="1:55" ht="11.25" customHeight="1">
      <c r="I29" s="563" t="s">
        <v>245</v>
      </c>
      <c r="J29" s="559"/>
      <c r="K29" s="559"/>
      <c r="L29" s="559"/>
      <c r="M29" s="560"/>
      <c r="N29" s="561"/>
      <c r="O29" s="561"/>
      <c r="P29" s="562"/>
      <c r="Q29" s="560"/>
      <c r="R29" s="561"/>
      <c r="S29" s="561"/>
      <c r="T29" s="562"/>
      <c r="U29" s="560"/>
      <c r="V29" s="561"/>
      <c r="W29" s="561"/>
      <c r="X29" s="562"/>
      <c r="Y29" s="59">
        <v>-0.45300000000000001</v>
      </c>
      <c r="Z29" s="59">
        <v>-0.26900000000000002</v>
      </c>
      <c r="AA29" s="184">
        <v>-0.121</v>
      </c>
      <c r="AB29" s="184">
        <v>-0.497</v>
      </c>
      <c r="AC29" s="857">
        <v>-0.63500000000000001</v>
      </c>
      <c r="AD29" s="227">
        <v>-0.38900000000000001</v>
      </c>
      <c r="AE29" s="227">
        <v>-0.69699999999999995</v>
      </c>
      <c r="AF29" s="185">
        <v>-1.002</v>
      </c>
      <c r="AG29" s="857">
        <v>-1.3959999999999999</v>
      </c>
      <c r="AH29" s="184">
        <v>-1.139</v>
      </c>
      <c r="AI29" s="557">
        <v>-1.1850000000000001</v>
      </c>
      <c r="AJ29" s="558">
        <v>-1.337</v>
      </c>
      <c r="AK29" s="557">
        <f>+-2.076</f>
        <v>-2.0760000000000001</v>
      </c>
      <c r="AL29" s="557">
        <v>-1.5349999999999999</v>
      </c>
      <c r="AM29" s="557">
        <v>-2.4950000000000001</v>
      </c>
      <c r="AN29" s="557">
        <v>0.66200000000000003</v>
      </c>
      <c r="AO29" s="557"/>
      <c r="AP29" s="557"/>
      <c r="AQ29" s="557"/>
      <c r="AR29" s="558"/>
      <c r="AS29" s="539"/>
      <c r="AT29" s="227">
        <v>0</v>
      </c>
      <c r="AU29" s="227">
        <f>1.26-1.066</f>
        <v>0.19399999999999995</v>
      </c>
      <c r="AV29" s="227">
        <v>-0.435</v>
      </c>
      <c r="AW29" s="565">
        <f>SUM(Y29:AB29)</f>
        <v>-1.3399999999999999</v>
      </c>
      <c r="AX29" s="565">
        <f>+SUM(AC29:AF29)</f>
        <v>-2.7229999999999999</v>
      </c>
      <c r="AY29" s="565">
        <f>+SUM(AG29:AJ29)</f>
        <v>-5.0570000000000004</v>
      </c>
      <c r="BC29" s="538"/>
    </row>
    <row r="30" spans="1:55" ht="11.25" customHeight="1">
      <c r="I30" s="563"/>
      <c r="J30" s="559"/>
      <c r="K30" s="559"/>
      <c r="L30" s="559"/>
      <c r="M30" s="560"/>
      <c r="N30" s="561"/>
      <c r="O30" s="561"/>
      <c r="P30" s="562"/>
      <c r="Q30" s="560"/>
      <c r="R30" s="561"/>
      <c r="S30" s="561"/>
      <c r="T30" s="562"/>
      <c r="U30" s="560"/>
      <c r="V30" s="561"/>
      <c r="W30" s="561"/>
      <c r="X30" s="562"/>
      <c r="Y30" s="560"/>
      <c r="Z30" s="561"/>
      <c r="AA30" s="561"/>
      <c r="AB30" s="561"/>
      <c r="AC30" s="560"/>
      <c r="AD30" s="561"/>
      <c r="AE30" s="557"/>
      <c r="AF30" s="562"/>
      <c r="AG30" s="560"/>
      <c r="AH30" s="561"/>
      <c r="AI30" s="557"/>
      <c r="AJ30" s="558"/>
      <c r="AK30" s="557"/>
      <c r="AL30" s="561"/>
      <c r="AM30" s="561"/>
      <c r="AN30" s="561"/>
      <c r="AO30" s="557"/>
      <c r="AP30" s="561"/>
      <c r="AQ30" s="561"/>
      <c r="AR30" s="558"/>
      <c r="AS30" s="539"/>
      <c r="AT30" s="557"/>
      <c r="AU30" s="557"/>
      <c r="AV30" s="557"/>
      <c r="BC30" s="538"/>
    </row>
    <row r="31" spans="1:55" ht="11.25" customHeight="1">
      <c r="I31" s="575" t="s">
        <v>246</v>
      </c>
      <c r="J31" s="569"/>
      <c r="K31" s="569"/>
      <c r="L31" s="569"/>
      <c r="M31" s="570"/>
      <c r="N31" s="571"/>
      <c r="O31" s="571"/>
      <c r="P31" s="572"/>
      <c r="Q31" s="570"/>
      <c r="R31" s="571"/>
      <c r="S31" s="571"/>
      <c r="T31" s="572"/>
      <c r="U31" s="570"/>
      <c r="V31" s="571"/>
      <c r="W31" s="571"/>
      <c r="X31" s="572"/>
      <c r="Y31" s="570">
        <f t="shared" ref="Y31:AE31" si="20">Y28+Y29</f>
        <v>4.78000000000001</v>
      </c>
      <c r="Z31" s="571">
        <f t="shared" si="20"/>
        <v>3.0610000000000088</v>
      </c>
      <c r="AA31" s="571">
        <f t="shared" si="20"/>
        <v>15.317999999999994</v>
      </c>
      <c r="AB31" s="571">
        <f t="shared" si="20"/>
        <v>22.395999999999979</v>
      </c>
      <c r="AC31" s="570">
        <f t="shared" si="20"/>
        <v>12.982000000000033</v>
      </c>
      <c r="AD31" s="571">
        <f t="shared" si="20"/>
        <v>3.5399999999999894</v>
      </c>
      <c r="AE31" s="571">
        <f t="shared" si="20"/>
        <v>5.0959999999999885</v>
      </c>
      <c r="AF31" s="572">
        <f t="shared" ref="AF31:AK31" si="21">AF28+AF29</f>
        <v>37.935999999999957</v>
      </c>
      <c r="AG31" s="571">
        <f t="shared" si="21"/>
        <v>17.130999999999982</v>
      </c>
      <c r="AH31" s="2187">
        <f t="shared" si="21"/>
        <v>12.200000000000038</v>
      </c>
      <c r="AI31" s="2187">
        <f t="shared" si="21"/>
        <v>13.539000000000023</v>
      </c>
      <c r="AJ31" s="633">
        <f t="shared" si="21"/>
        <v>39.403000000000006</v>
      </c>
      <c r="AK31" s="628">
        <f t="shared" si="21"/>
        <v>12.442000000000078</v>
      </c>
      <c r="AL31" s="2187">
        <f>AL28+AL29</f>
        <v>5.9700000000000673</v>
      </c>
      <c r="AM31" s="2187">
        <f>AM28+AM29</f>
        <v>19.773999999999919</v>
      </c>
      <c r="AN31" s="2187">
        <f>AN28+AN29</f>
        <v>53.029999999999987</v>
      </c>
      <c r="AO31" s="628"/>
      <c r="AP31" s="2187"/>
      <c r="AQ31" s="2187"/>
      <c r="AR31" s="568"/>
      <c r="AS31" s="539"/>
      <c r="AT31" s="571">
        <f t="shared" ref="AT31:AY31" si="22">AT28+AT29</f>
        <v>8.5309999999999953</v>
      </c>
      <c r="AU31" s="571">
        <f t="shared" si="22"/>
        <v>1.2599999999999953</v>
      </c>
      <c r="AV31" s="571">
        <f t="shared" si="22"/>
        <v>1.403999999999991</v>
      </c>
      <c r="AW31" s="571">
        <f t="shared" si="22"/>
        <v>45.555000000000021</v>
      </c>
      <c r="AX31" s="571">
        <f t="shared" si="22"/>
        <v>59.554000000000016</v>
      </c>
      <c r="AY31" s="571">
        <f t="shared" si="22"/>
        <v>82.272999999999868</v>
      </c>
      <c r="BC31" s="538"/>
    </row>
    <row r="32" spans="1:55" ht="11.25" customHeight="1">
      <c r="I32" s="575"/>
      <c r="J32" s="569"/>
      <c r="K32" s="569"/>
      <c r="L32" s="569"/>
      <c r="M32" s="570"/>
      <c r="N32" s="571"/>
      <c r="O32" s="571"/>
      <c r="P32" s="572"/>
      <c r="Q32" s="570"/>
      <c r="R32" s="571"/>
      <c r="S32" s="571"/>
      <c r="T32" s="572"/>
      <c r="U32" s="570"/>
      <c r="V32" s="571"/>
      <c r="W32" s="571"/>
      <c r="X32" s="572"/>
      <c r="Y32" s="570"/>
      <c r="Z32" s="571"/>
      <c r="AA32" s="571"/>
      <c r="AB32" s="571"/>
      <c r="AC32" s="570"/>
      <c r="AD32" s="571"/>
      <c r="AE32" s="567"/>
      <c r="AF32" s="572"/>
      <c r="AG32" s="570"/>
      <c r="AH32" s="571"/>
      <c r="AI32" s="567"/>
      <c r="AJ32" s="568"/>
      <c r="AK32" s="567"/>
      <c r="AL32" s="567"/>
      <c r="AM32" s="567"/>
      <c r="AN32" s="567"/>
      <c r="AO32" s="567"/>
      <c r="AP32" s="567"/>
      <c r="AQ32" s="567"/>
      <c r="AR32" s="568"/>
      <c r="AS32" s="539"/>
      <c r="AT32" s="567"/>
      <c r="AU32" s="567"/>
      <c r="AV32" s="567"/>
      <c r="BC32" s="538"/>
    </row>
    <row r="33" spans="9:55" s="576" customFormat="1" ht="11.25" customHeight="1">
      <c r="I33" s="577" t="s">
        <v>247</v>
      </c>
      <c r="J33" s="578"/>
      <c r="K33" s="578"/>
      <c r="L33" s="578"/>
      <c r="M33" s="579"/>
      <c r="N33" s="580"/>
      <c r="O33" s="581"/>
      <c r="P33" s="582"/>
      <c r="Q33" s="583"/>
      <c r="R33" s="581"/>
      <c r="S33" s="580"/>
      <c r="T33" s="584"/>
      <c r="U33" s="579"/>
      <c r="V33" s="581"/>
      <c r="W33" s="580"/>
      <c r="X33" s="584"/>
      <c r="Y33" s="579">
        <f t="shared" ref="Y33:AF33" si="23">Y31/Y37</f>
        <v>8.3758101975524385E-2</v>
      </c>
      <c r="Z33" s="580">
        <f t="shared" si="23"/>
        <v>5.2979738149245337E-2</v>
      </c>
      <c r="AA33" s="580">
        <f t="shared" si="23"/>
        <v>0.25701204720061971</v>
      </c>
      <c r="AB33" s="580">
        <f t="shared" si="23"/>
        <v>0.38005338769248415</v>
      </c>
      <c r="AC33" s="579">
        <f t="shared" si="23"/>
        <v>0.21221375663008665</v>
      </c>
      <c r="AD33" s="580">
        <f t="shared" si="23"/>
        <v>5.7356388635677186E-2</v>
      </c>
      <c r="AE33" s="580">
        <f t="shared" si="23"/>
        <v>8.208483893347035E-2</v>
      </c>
      <c r="AF33" s="584">
        <f t="shared" si="23"/>
        <v>0.60844971388300106</v>
      </c>
      <c r="AG33" s="580">
        <f t="shared" ref="AG33:AL33" si="24">AG31/AG37</f>
        <v>0.27361438177628206</v>
      </c>
      <c r="AH33" s="580">
        <f t="shared" si="24"/>
        <v>0.19289518036371395</v>
      </c>
      <c r="AI33" s="580">
        <f t="shared" si="24"/>
        <v>0.21278250633903781</v>
      </c>
      <c r="AJ33" s="586">
        <f t="shared" si="24"/>
        <v>0.61798457605980484</v>
      </c>
      <c r="AK33" s="585">
        <f t="shared" si="24"/>
        <v>0.19383324863060405</v>
      </c>
      <c r="AL33" s="580">
        <f t="shared" si="24"/>
        <v>9.1806627561965309E-2</v>
      </c>
      <c r="AM33" s="580">
        <f t="shared" ref="AM33:AN33" si="25">AM31/AM37</f>
        <v>0.30229776571467465</v>
      </c>
      <c r="AN33" s="580">
        <f t="shared" si="25"/>
        <v>0.80446565056824637</v>
      </c>
      <c r="AO33" s="585"/>
      <c r="AP33" s="580"/>
      <c r="AQ33" s="580"/>
      <c r="AR33" s="586"/>
      <c r="AS33" s="587"/>
      <c r="AT33" s="580">
        <f t="shared" ref="AT33:AY33" si="26">AT31/AT37</f>
        <v>0.19480102528682161</v>
      </c>
      <c r="AU33" s="580">
        <f t="shared" si="26"/>
        <v>2.7911187840787745E-2</v>
      </c>
      <c r="AV33" s="580">
        <f t="shared" si="26"/>
        <v>2.8834217788050568E-2</v>
      </c>
      <c r="AW33" s="580">
        <f t="shared" si="26"/>
        <v>0.77305465602478751</v>
      </c>
      <c r="AX33" s="580">
        <f t="shared" si="26"/>
        <v>0.96310373431287455</v>
      </c>
      <c r="AY33" s="580">
        <f t="shared" si="26"/>
        <v>1.2989559219241471</v>
      </c>
      <c r="BC33" s="588"/>
    </row>
    <row r="34" spans="9:55" s="576" customFormat="1" ht="11.25" customHeight="1">
      <c r="I34" s="577" t="s">
        <v>248</v>
      </c>
      <c r="J34" s="578"/>
      <c r="K34" s="578"/>
      <c r="L34" s="578"/>
      <c r="M34" s="579"/>
      <c r="N34" s="580"/>
      <c r="O34" s="581"/>
      <c r="P34" s="582"/>
      <c r="Q34" s="583"/>
      <c r="R34" s="581"/>
      <c r="S34" s="580"/>
      <c r="T34" s="584"/>
      <c r="U34" s="579"/>
      <c r="V34" s="581"/>
      <c r="W34" s="580"/>
      <c r="X34" s="584"/>
      <c r="Y34" s="579">
        <f>Y31/Y38</f>
        <v>7.508828135522487E-2</v>
      </c>
      <c r="Z34" s="580">
        <f t="shared" ref="Z34:AF34" si="27">Z31/Z38</f>
        <v>4.9092327608546871E-2</v>
      </c>
      <c r="AA34" s="580">
        <f t="shared" si="27"/>
        <v>0.24151470302347453</v>
      </c>
      <c r="AB34" s="580">
        <f t="shared" si="27"/>
        <v>0.35750249865449663</v>
      </c>
      <c r="AC34" s="579">
        <f t="shared" si="27"/>
        <v>0.20040583184366903</v>
      </c>
      <c r="AD34" s="580">
        <f t="shared" si="27"/>
        <v>5.4228264319773435E-2</v>
      </c>
      <c r="AE34" s="580">
        <f t="shared" si="27"/>
        <v>7.8094544602604787E-2</v>
      </c>
      <c r="AF34" s="584">
        <f t="shared" si="27"/>
        <v>0.5828020874257509</v>
      </c>
      <c r="AG34" s="580">
        <f t="shared" ref="AG34:AL34" si="28">AG31/AG38</f>
        <v>0.26419957430109076</v>
      </c>
      <c r="AH34" s="580">
        <f t="shared" si="28"/>
        <v>0.18590448712022534</v>
      </c>
      <c r="AI34" s="580">
        <f t="shared" si="28"/>
        <v>0.20570853882029658</v>
      </c>
      <c r="AJ34" s="586">
        <f t="shared" si="28"/>
        <v>0.5957000623955867</v>
      </c>
      <c r="AK34" s="585">
        <f t="shared" si="28"/>
        <v>0.18492037782137455</v>
      </c>
      <c r="AL34" s="580">
        <f t="shared" si="28"/>
        <v>8.7624957666285044E-2</v>
      </c>
      <c r="AM34" s="580">
        <f t="shared" ref="AM34:AN34" si="29">AM31/AM38</f>
        <v>0.28993989077151588</v>
      </c>
      <c r="AN34" s="580">
        <f t="shared" si="29"/>
        <v>0.78249782987071748</v>
      </c>
      <c r="AO34" s="585"/>
      <c r="AP34" s="580"/>
      <c r="AQ34" s="580"/>
      <c r="AR34" s="586"/>
      <c r="AS34" s="587"/>
      <c r="AT34" s="580">
        <f t="shared" ref="AT34:AY34" si="30">AT31/AT38</f>
        <v>0.17951699134320281</v>
      </c>
      <c r="AU34" s="580">
        <f t="shared" si="30"/>
        <v>2.5933040970541079E-2</v>
      </c>
      <c r="AV34" s="580">
        <f t="shared" si="30"/>
        <v>2.6121849721668176E-2</v>
      </c>
      <c r="AW34" s="580">
        <f t="shared" si="30"/>
        <v>0.72895861089659941</v>
      </c>
      <c r="AX34" s="580">
        <f t="shared" si="30"/>
        <v>0.91485735628099285</v>
      </c>
      <c r="AY34" s="580">
        <f t="shared" si="30"/>
        <v>1.2535220216148844</v>
      </c>
      <c r="BC34" s="588"/>
    </row>
    <row r="35" spans="9:55" ht="11.25" customHeight="1">
      <c r="I35" s="575"/>
      <c r="J35" s="589"/>
      <c r="K35" s="589"/>
      <c r="L35" s="589"/>
      <c r="M35" s="590"/>
      <c r="N35" s="591"/>
      <c r="O35" s="592"/>
      <c r="P35" s="593"/>
      <c r="Q35" s="594"/>
      <c r="R35" s="592"/>
      <c r="S35" s="591"/>
      <c r="T35" s="595"/>
      <c r="U35" s="590"/>
      <c r="V35" s="592"/>
      <c r="W35" s="591"/>
      <c r="X35" s="595"/>
      <c r="Y35" s="590"/>
      <c r="Z35" s="591"/>
      <c r="AA35" s="591"/>
      <c r="AB35" s="591"/>
      <c r="AC35" s="590"/>
      <c r="AD35" s="591"/>
      <c r="AE35" s="567"/>
      <c r="AF35" s="595"/>
      <c r="AG35" s="590"/>
      <c r="AH35" s="591"/>
      <c r="AI35" s="567"/>
      <c r="AJ35" s="568"/>
      <c r="AK35" s="567"/>
      <c r="AL35" s="567"/>
      <c r="AM35" s="567"/>
      <c r="AN35" s="567"/>
      <c r="AO35" s="567"/>
      <c r="AP35" s="567"/>
      <c r="AQ35" s="567"/>
      <c r="AR35" s="568"/>
      <c r="AS35" s="539"/>
      <c r="AT35" s="567"/>
      <c r="AU35" s="567"/>
      <c r="AV35" s="567"/>
      <c r="BC35" s="538"/>
    </row>
    <row r="36" spans="9:55" ht="11.25" customHeight="1">
      <c r="I36" s="563" t="s">
        <v>249</v>
      </c>
      <c r="M36" s="554"/>
      <c r="N36" s="555"/>
      <c r="O36" s="596"/>
      <c r="P36" s="597"/>
      <c r="Q36" s="598"/>
      <c r="R36" s="596"/>
      <c r="S36" s="555"/>
      <c r="T36" s="556"/>
      <c r="U36" s="554"/>
      <c r="V36" s="596"/>
      <c r="W36" s="555"/>
      <c r="X36" s="556"/>
      <c r="Y36" s="554"/>
      <c r="Z36" s="555"/>
      <c r="AA36" s="555"/>
      <c r="AB36" s="555"/>
      <c r="AC36" s="554"/>
      <c r="AD36" s="555"/>
      <c r="AE36" s="557"/>
      <c r="AF36" s="556"/>
      <c r="AG36" s="554"/>
      <c r="AH36" s="555"/>
      <c r="AI36" s="557"/>
      <c r="AJ36" s="558"/>
      <c r="AK36" s="557"/>
      <c r="AL36" s="557"/>
      <c r="AM36" s="557"/>
      <c r="AN36" s="557"/>
      <c r="AO36" s="557"/>
      <c r="AP36" s="557"/>
      <c r="AQ36" s="557"/>
      <c r="AR36" s="558"/>
      <c r="AS36" s="539"/>
      <c r="AT36" s="557"/>
      <c r="AU36" s="557"/>
      <c r="AV36" s="557"/>
      <c r="BC36" s="538"/>
    </row>
    <row r="37" spans="9:55" ht="11.25" customHeight="1">
      <c r="I37" s="563" t="s">
        <v>247</v>
      </c>
      <c r="J37" s="559"/>
      <c r="K37" s="559"/>
      <c r="L37" s="559"/>
      <c r="M37" s="560"/>
      <c r="N37" s="561"/>
      <c r="O37" s="599" t="s">
        <v>250</v>
      </c>
      <c r="P37" s="600" t="s">
        <v>250</v>
      </c>
      <c r="Q37" s="601" t="s">
        <v>250</v>
      </c>
      <c r="R37" s="599" t="s">
        <v>250</v>
      </c>
      <c r="S37" s="846">
        <v>44.324379</v>
      </c>
      <c r="T37" s="846">
        <v>45.143188000000002</v>
      </c>
      <c r="U37" s="846">
        <v>47.128329000000001</v>
      </c>
      <c r="V37" s="599" t="s">
        <v>250</v>
      </c>
      <c r="W37" s="846">
        <v>47.163823999999998</v>
      </c>
      <c r="X37" s="1203">
        <v>48.692148000000003</v>
      </c>
      <c r="Y37" s="846">
        <v>57.069105999999998</v>
      </c>
      <c r="Z37" s="846">
        <v>57.776805000000003</v>
      </c>
      <c r="AA37" s="846">
        <v>59.600319000000006</v>
      </c>
      <c r="AB37" s="846">
        <v>58.928563000000004</v>
      </c>
      <c r="AC37" s="858">
        <v>61.174167999999995</v>
      </c>
      <c r="AD37" s="846">
        <v>61.719366999999998</v>
      </c>
      <c r="AE37" s="846">
        <v>62.08211</v>
      </c>
      <c r="AF37" s="1203">
        <v>62.348619999999997</v>
      </c>
      <c r="AG37" s="858">
        <v>62.610013000000002</v>
      </c>
      <c r="AH37" s="846">
        <v>63.246785000000003</v>
      </c>
      <c r="AI37" s="557">
        <v>63.628351000000002</v>
      </c>
      <c r="AJ37" s="558">
        <v>63.760491000000002</v>
      </c>
      <c r="AK37" s="557">
        <v>64.189194000000001</v>
      </c>
      <c r="AL37" s="557">
        <v>65.027985000000001</v>
      </c>
      <c r="AM37" s="557">
        <v>65.412325999999993</v>
      </c>
      <c r="AN37" s="557">
        <v>65.919533000000001</v>
      </c>
      <c r="AO37" s="557"/>
      <c r="AP37" s="557"/>
      <c r="AQ37" s="557"/>
      <c r="AR37" s="558"/>
      <c r="AS37" s="539"/>
      <c r="AT37" s="557">
        <v>43.793404000000002</v>
      </c>
      <c r="AU37" s="846">
        <v>45.143188000000002</v>
      </c>
      <c r="AV37" s="846">
        <v>48.692148000000003</v>
      </c>
      <c r="AW37" s="846">
        <v>58.928562999999997</v>
      </c>
      <c r="AX37" s="846">
        <v>61.835498999999999</v>
      </c>
      <c r="AY37" s="715">
        <f>+Model!AY64</f>
        <v>63.337792</v>
      </c>
      <c r="BC37" s="538"/>
    </row>
    <row r="38" spans="9:55" ht="11.25" customHeight="1">
      <c r="I38" s="602" t="s">
        <v>248</v>
      </c>
      <c r="J38" s="603"/>
      <c r="K38" s="603"/>
      <c r="L38" s="603"/>
      <c r="M38" s="604"/>
      <c r="N38" s="605"/>
      <c r="O38" s="606" t="s">
        <v>250</v>
      </c>
      <c r="P38" s="607" t="s">
        <v>250</v>
      </c>
      <c r="Q38" s="608" t="s">
        <v>250</v>
      </c>
      <c r="R38" s="606" t="s">
        <v>250</v>
      </c>
      <c r="S38" s="859">
        <v>47.646834999999996</v>
      </c>
      <c r="T38" s="859">
        <v>48.586665999999994</v>
      </c>
      <c r="U38" s="859">
        <v>50.428671000000001</v>
      </c>
      <c r="V38" s="606" t="s">
        <v>250</v>
      </c>
      <c r="W38" s="859">
        <v>52.081379999999996</v>
      </c>
      <c r="X38" s="1204">
        <v>55.174764000000003</v>
      </c>
      <c r="Y38" s="859">
        <v>63.658402000000002</v>
      </c>
      <c r="Z38" s="859">
        <v>62.351902000000003</v>
      </c>
      <c r="AA38" s="859">
        <v>63.424709999999997</v>
      </c>
      <c r="AB38" s="859">
        <v>62.645716</v>
      </c>
      <c r="AC38" s="860">
        <v>64.778554</v>
      </c>
      <c r="AD38" s="859">
        <v>65.279611000000003</v>
      </c>
      <c r="AE38" s="859">
        <v>65.254238000000001</v>
      </c>
      <c r="AF38" s="1204">
        <v>65.092422999999997</v>
      </c>
      <c r="AG38" s="860">
        <v>64.841133999999997</v>
      </c>
      <c r="AH38" s="859">
        <v>65.625096999999997</v>
      </c>
      <c r="AI38" s="609">
        <v>65.816422000000003</v>
      </c>
      <c r="AJ38" s="610">
        <v>66.145703999999995</v>
      </c>
      <c r="AK38" s="609">
        <v>67.283011999999999</v>
      </c>
      <c r="AL38" s="609">
        <v>68.131274000000005</v>
      </c>
      <c r="AM38" s="609">
        <v>68.200343000000004</v>
      </c>
      <c r="AN38" s="609">
        <v>67.770156</v>
      </c>
      <c r="AO38" s="609"/>
      <c r="AP38" s="609"/>
      <c r="AQ38" s="609"/>
      <c r="AR38" s="610"/>
      <c r="AS38" s="539"/>
      <c r="AT38" s="859">
        <v>47.521963999999997</v>
      </c>
      <c r="AU38" s="859">
        <v>48.586666000000001</v>
      </c>
      <c r="AV38" s="859">
        <v>53.748108000000002</v>
      </c>
      <c r="AW38" s="859">
        <v>62.493259999999999</v>
      </c>
      <c r="AX38" s="859">
        <v>65.096486999999996</v>
      </c>
      <c r="AY38" s="2350">
        <f>+Model!AY65</f>
        <v>65.633470000000003</v>
      </c>
      <c r="AZ38" s="611"/>
      <c r="BA38" s="611"/>
      <c r="BB38" s="611"/>
      <c r="BC38" s="612"/>
    </row>
    <row r="39" spans="9:55" ht="11.25" customHeight="1">
      <c r="I39" s="613"/>
      <c r="J39" s="559"/>
      <c r="K39" s="559"/>
      <c r="L39" s="559"/>
      <c r="M39" s="561"/>
      <c r="N39" s="561"/>
      <c r="O39" s="561"/>
      <c r="P39" s="561"/>
      <c r="Q39" s="561"/>
      <c r="R39" s="561"/>
      <c r="S39" s="561"/>
      <c r="T39" s="561"/>
      <c r="U39" s="561"/>
      <c r="V39" s="561"/>
      <c r="W39" s="561"/>
      <c r="X39" s="561"/>
      <c r="Y39" s="561"/>
      <c r="Z39" s="561"/>
      <c r="AA39" s="561"/>
      <c r="AB39" s="561"/>
      <c r="AC39" s="561"/>
      <c r="AD39" s="557"/>
      <c r="AE39" s="557"/>
      <c r="AF39" s="561"/>
      <c r="AG39" s="561"/>
      <c r="AH39" s="561"/>
      <c r="AI39" s="557"/>
      <c r="AJ39" s="557"/>
      <c r="AK39" s="557"/>
      <c r="AL39" s="561"/>
      <c r="AM39" s="557"/>
      <c r="AN39" s="557"/>
      <c r="AO39" s="557"/>
      <c r="AP39" s="561"/>
      <c r="AQ39" s="557"/>
      <c r="AR39" s="557"/>
    </row>
    <row r="40" spans="9:55" ht="11.25" customHeight="1">
      <c r="I40" s="148" t="s">
        <v>122</v>
      </c>
      <c r="J40" s="74"/>
      <c r="K40" s="74"/>
      <c r="L40" s="74"/>
      <c r="M40" s="150"/>
      <c r="N40" s="75"/>
      <c r="O40" s="75"/>
      <c r="P40" s="149"/>
      <c r="Q40" s="150"/>
      <c r="R40" s="75"/>
      <c r="S40" s="75"/>
      <c r="T40" s="149"/>
      <c r="U40" s="150"/>
      <c r="V40" s="75"/>
      <c r="W40" s="75"/>
      <c r="X40" s="149"/>
      <c r="Y40" s="150"/>
      <c r="Z40" s="75"/>
      <c r="AA40" s="75"/>
      <c r="AB40" s="149"/>
      <c r="AC40" s="75"/>
      <c r="AD40" s="75"/>
      <c r="AE40" s="75"/>
      <c r="AF40" s="149"/>
      <c r="AG40" s="75"/>
      <c r="AH40" s="75"/>
      <c r="AI40" s="469"/>
      <c r="AJ40" s="856"/>
      <c r="AK40" s="469"/>
      <c r="AL40" s="75"/>
      <c r="AM40" s="469"/>
      <c r="AN40" s="469"/>
      <c r="AO40" s="469"/>
      <c r="AP40" s="75"/>
      <c r="AQ40" s="469"/>
      <c r="AR40" s="856"/>
      <c r="AS40" s="538"/>
      <c r="AT40" s="74"/>
      <c r="AU40" s="74"/>
      <c r="AV40" s="74"/>
      <c r="AW40" s="150"/>
      <c r="AX40" s="75"/>
      <c r="AY40" s="75"/>
      <c r="AZ40" s="149"/>
      <c r="BA40" s="150"/>
      <c r="BB40" s="75"/>
      <c r="BC40" s="149"/>
    </row>
    <row r="41" spans="9:55" ht="11.25" customHeight="1">
      <c r="I41" s="53" t="s">
        <v>123</v>
      </c>
      <c r="J41" s="9"/>
      <c r="K41" s="5"/>
      <c r="L41" s="84"/>
      <c r="M41" s="272"/>
      <c r="N41" s="136"/>
      <c r="O41" s="136"/>
      <c r="P41" s="146"/>
      <c r="Q41" s="272"/>
      <c r="R41" s="136"/>
      <c r="S41" s="136"/>
      <c r="T41" s="146"/>
      <c r="U41" s="272"/>
      <c r="V41" s="136"/>
      <c r="W41" s="136"/>
      <c r="X41" s="146"/>
      <c r="Y41" s="272">
        <v>0.82899999999999996</v>
      </c>
      <c r="Z41" s="136">
        <v>0.66800000000000004</v>
      </c>
      <c r="AA41" s="136">
        <v>1.3149999999999999</v>
      </c>
      <c r="AB41" s="146">
        <v>0.87</v>
      </c>
      <c r="AC41" s="272">
        <v>1.478</v>
      </c>
      <c r="AD41" s="136">
        <v>1.1619999999999999</v>
      </c>
      <c r="AE41" s="136">
        <v>1.714</v>
      </c>
      <c r="AF41" s="146">
        <v>2.1669999999999998</v>
      </c>
      <c r="AG41" s="272">
        <v>2.4020000000000001</v>
      </c>
      <c r="AH41" s="136">
        <v>2.1789999999999998</v>
      </c>
      <c r="AI41" s="136">
        <v>4.6669999999999998</v>
      </c>
      <c r="AJ41" s="139">
        <v>2.86</v>
      </c>
      <c r="AK41" s="138">
        <v>3.9159999999999999</v>
      </c>
      <c r="AL41" s="136">
        <v>4.4610000000000003</v>
      </c>
      <c r="AM41" s="136">
        <v>6.3609999999999998</v>
      </c>
      <c r="AN41" s="136">
        <v>6.3550000000000004</v>
      </c>
      <c r="AO41" s="138"/>
      <c r="AP41" s="136"/>
      <c r="AQ41" s="136"/>
      <c r="AR41" s="139"/>
      <c r="AS41" s="538"/>
      <c r="AT41" s="210">
        <v>0.252</v>
      </c>
      <c r="AU41" s="210">
        <v>0.55100000000000005</v>
      </c>
      <c r="AV41" s="210">
        <v>2.7210000000000001</v>
      </c>
      <c r="AW41" s="138">
        <f>SUM(Y41:AB41)</f>
        <v>3.6819999999999999</v>
      </c>
      <c r="AX41" s="138">
        <f>+SUM(AC41:AF41)</f>
        <v>6.520999999999999</v>
      </c>
      <c r="AY41" s="138">
        <f>+SUM(AG41:AJ41)</f>
        <v>12.107999999999999</v>
      </c>
      <c r="AZ41" s="1207"/>
      <c r="BA41" s="136"/>
      <c r="BB41" s="136"/>
      <c r="BC41" s="146"/>
    </row>
    <row r="42" spans="9:55" ht="11.25" customHeight="1">
      <c r="I42" s="53" t="s">
        <v>124</v>
      </c>
      <c r="J42" s="9"/>
      <c r="K42" s="5"/>
      <c r="L42" s="84"/>
      <c r="M42" s="272"/>
      <c r="N42" s="136"/>
      <c r="O42" s="136"/>
      <c r="P42" s="146"/>
      <c r="Q42" s="272"/>
      <c r="R42" s="136"/>
      <c r="S42" s="136"/>
      <c r="T42" s="146"/>
      <c r="U42" s="272"/>
      <c r="V42" s="136"/>
      <c r="W42" s="136"/>
      <c r="X42" s="146"/>
      <c r="Y42" s="272">
        <v>2.5609999999999999</v>
      </c>
      <c r="Z42" s="136">
        <v>2.8119999999999998</v>
      </c>
      <c r="AA42" s="136">
        <v>3.3650000000000002</v>
      </c>
      <c r="AB42" s="146">
        <v>3.5529999999999999</v>
      </c>
      <c r="AC42" s="272">
        <v>3.4540000000000002</v>
      </c>
      <c r="AD42" s="136">
        <v>2.903</v>
      </c>
      <c r="AE42" s="136">
        <v>1.7150000000000001</v>
      </c>
      <c r="AF42" s="146">
        <v>3.6059999999999999</v>
      </c>
      <c r="AG42" s="272">
        <v>3.39</v>
      </c>
      <c r="AH42" s="136">
        <v>2.488</v>
      </c>
      <c r="AI42" s="136">
        <v>5.1429999999999998</v>
      </c>
      <c r="AJ42" s="139">
        <v>5.8159999999999998</v>
      </c>
      <c r="AK42" s="138">
        <v>6.71</v>
      </c>
      <c r="AL42" s="136">
        <v>6.4009999999999998</v>
      </c>
      <c r="AM42" s="136">
        <v>9.8970000000000002</v>
      </c>
      <c r="AN42" s="136">
        <v>8.3770000000000007</v>
      </c>
      <c r="AO42" s="138"/>
      <c r="AP42" s="136"/>
      <c r="AQ42" s="136"/>
      <c r="AR42" s="139"/>
      <c r="AS42" s="538"/>
      <c r="AT42" s="210">
        <v>1.2509999999999999</v>
      </c>
      <c r="AU42" s="210">
        <v>2.3130000000000002</v>
      </c>
      <c r="AV42" s="210">
        <v>3.7189999999999999</v>
      </c>
      <c r="AW42" s="138">
        <f>SUM(Y42:AB42)</f>
        <v>12.291</v>
      </c>
      <c r="AX42" s="138">
        <f>+SUM(AC42:AF42)</f>
        <v>11.678000000000001</v>
      </c>
      <c r="AY42" s="138">
        <f>+SUM(AG42:AJ42)</f>
        <v>16.837</v>
      </c>
      <c r="AZ42" s="136"/>
      <c r="BA42" s="136"/>
      <c r="BB42" s="136"/>
      <c r="BC42" s="146"/>
    </row>
    <row r="43" spans="9:55" ht="11.25" customHeight="1">
      <c r="I43" s="119" t="s">
        <v>33</v>
      </c>
      <c r="J43" s="268"/>
      <c r="K43" s="120"/>
      <c r="L43" s="142"/>
      <c r="M43" s="270"/>
      <c r="N43" s="269"/>
      <c r="O43" s="269"/>
      <c r="P43" s="271"/>
      <c r="Q43" s="270"/>
      <c r="R43" s="269"/>
      <c r="S43" s="269"/>
      <c r="T43" s="271"/>
      <c r="U43" s="270"/>
      <c r="V43" s="269"/>
      <c r="W43" s="269"/>
      <c r="X43" s="271"/>
      <c r="Y43" s="270">
        <v>1.0680000000000001</v>
      </c>
      <c r="Z43" s="269">
        <v>-0.23300000000000001</v>
      </c>
      <c r="AA43" s="269">
        <v>1.0740000000000001</v>
      </c>
      <c r="AB43" s="271">
        <v>1.7190000000000001</v>
      </c>
      <c r="AC43" s="270">
        <v>1.385</v>
      </c>
      <c r="AD43" s="269">
        <v>1.26</v>
      </c>
      <c r="AE43" s="269">
        <v>1.171</v>
      </c>
      <c r="AF43" s="271">
        <v>1.9750000000000001</v>
      </c>
      <c r="AG43" s="270">
        <v>2.5779999999999998</v>
      </c>
      <c r="AH43" s="269">
        <v>3.028</v>
      </c>
      <c r="AI43" s="269">
        <v>4.1550000000000002</v>
      </c>
      <c r="AJ43" s="854">
        <v>4.5529999999999999</v>
      </c>
      <c r="AK43" s="470">
        <v>4.3140000000000001</v>
      </c>
      <c r="AL43" s="269">
        <v>4.056</v>
      </c>
      <c r="AM43" s="269">
        <v>5.77</v>
      </c>
      <c r="AN43" s="269">
        <v>5.7320000000000002</v>
      </c>
      <c r="AO43" s="470"/>
      <c r="AP43" s="269"/>
      <c r="AQ43" s="269"/>
      <c r="AR43" s="854"/>
      <c r="AS43" s="538"/>
      <c r="AT43" s="1394">
        <v>0.438</v>
      </c>
      <c r="AU43" s="1394">
        <v>1.7050000000000001</v>
      </c>
      <c r="AV43" s="1394">
        <v>2.69</v>
      </c>
      <c r="AW43" s="470">
        <f>SUM(Y43:AB43)</f>
        <v>3.6280000000000001</v>
      </c>
      <c r="AX43" s="470">
        <f>+SUM(AC43:AF43)</f>
        <v>5.7910000000000004</v>
      </c>
      <c r="AY43" s="470">
        <f>+SUM(AG43:AJ43)</f>
        <v>14.314</v>
      </c>
      <c r="AZ43" s="269"/>
      <c r="BA43" s="269"/>
      <c r="BB43" s="269"/>
      <c r="BC43" s="271"/>
    </row>
    <row r="44" spans="9:55" ht="11.25" customHeight="1">
      <c r="I44" s="260" t="s">
        <v>107</v>
      </c>
      <c r="J44" s="120"/>
      <c r="K44" s="120"/>
      <c r="L44" s="120"/>
      <c r="M44" s="261"/>
      <c r="N44" s="262"/>
      <c r="O44" s="262"/>
      <c r="P44" s="263"/>
      <c r="Q44" s="261"/>
      <c r="R44" s="262"/>
      <c r="S44" s="262"/>
      <c r="T44" s="263"/>
      <c r="U44" s="261"/>
      <c r="V44" s="262"/>
      <c r="W44" s="262"/>
      <c r="X44" s="263"/>
      <c r="Y44" s="261">
        <f t="shared" ref="Y44:AD44" si="31">SUM(Y41:Y43)</f>
        <v>4.4580000000000002</v>
      </c>
      <c r="Z44" s="262">
        <f t="shared" si="31"/>
        <v>3.2469999999999999</v>
      </c>
      <c r="AA44" s="262">
        <f t="shared" si="31"/>
        <v>5.7539999999999996</v>
      </c>
      <c r="AB44" s="263">
        <f t="shared" si="31"/>
        <v>6.1420000000000003</v>
      </c>
      <c r="AC44" s="261">
        <f t="shared" si="31"/>
        <v>6.3170000000000002</v>
      </c>
      <c r="AD44" s="262">
        <f t="shared" si="31"/>
        <v>5.3249999999999993</v>
      </c>
      <c r="AE44" s="262">
        <f t="shared" ref="AE44:AK44" si="32">SUM(AE41:AE43)</f>
        <v>4.6000000000000005</v>
      </c>
      <c r="AF44" s="263">
        <f t="shared" si="32"/>
        <v>7.7479999999999993</v>
      </c>
      <c r="AG44" s="262">
        <f t="shared" si="32"/>
        <v>8.3699999999999992</v>
      </c>
      <c r="AH44" s="2188">
        <f t="shared" si="32"/>
        <v>7.6950000000000003</v>
      </c>
      <c r="AI44" s="2188">
        <f t="shared" si="32"/>
        <v>13.965</v>
      </c>
      <c r="AJ44" s="2349">
        <f t="shared" si="32"/>
        <v>13.228999999999999</v>
      </c>
      <c r="AK44" s="2188">
        <f t="shared" si="32"/>
        <v>14.94</v>
      </c>
      <c r="AL44" s="2188">
        <f>SUM(AL41:AL43)</f>
        <v>14.917999999999999</v>
      </c>
      <c r="AM44" s="2188">
        <f>SUM(AM41:AM43)</f>
        <v>22.027999999999999</v>
      </c>
      <c r="AN44" s="2188">
        <f>SUM(AN41:AN43)</f>
        <v>20.464000000000002</v>
      </c>
      <c r="AO44" s="2188"/>
      <c r="AP44" s="2188"/>
      <c r="AQ44" s="2188"/>
      <c r="AR44" s="263"/>
      <c r="AS44" s="538"/>
      <c r="AT44" s="293">
        <f t="shared" ref="AT44:AY44" si="33">SUM(AT41:AT43)</f>
        <v>1.9409999999999998</v>
      </c>
      <c r="AU44" s="293">
        <f t="shared" si="33"/>
        <v>4.5690000000000008</v>
      </c>
      <c r="AV44" s="293">
        <f t="shared" si="33"/>
        <v>9.129999999999999</v>
      </c>
      <c r="AW44" s="262">
        <f t="shared" si="33"/>
        <v>19.600999999999999</v>
      </c>
      <c r="AX44" s="262">
        <f t="shared" si="33"/>
        <v>23.99</v>
      </c>
      <c r="AY44" s="262">
        <f t="shared" si="33"/>
        <v>43.259</v>
      </c>
      <c r="AZ44" s="262"/>
      <c r="BA44" s="262"/>
      <c r="BB44" s="262"/>
      <c r="BC44" s="263"/>
    </row>
    <row r="45" spans="9:55" ht="11.25" customHeight="1">
      <c r="I45"/>
      <c r="J45"/>
      <c r="K45"/>
      <c r="L45"/>
      <c r="M45"/>
      <c r="N45"/>
      <c r="O45"/>
      <c r="P45"/>
      <c r="Q45"/>
      <c r="R45"/>
      <c r="S45"/>
      <c r="T45"/>
      <c r="U45"/>
      <c r="V45"/>
      <c r="W45"/>
      <c r="X45"/>
      <c r="Y45"/>
      <c r="Z45"/>
      <c r="AA45"/>
      <c r="AB45"/>
      <c r="AC45"/>
      <c r="AD45"/>
      <c r="AE45"/>
      <c r="AF45"/>
      <c r="AG45"/>
      <c r="AH45" s="70"/>
      <c r="AI45" s="189"/>
      <c r="AJ45" s="189"/>
      <c r="AK45" s="935"/>
      <c r="AL45" s="70"/>
      <c r="AM45" s="70"/>
      <c r="AN45" s="70"/>
      <c r="AO45" s="935"/>
      <c r="AP45" s="70"/>
      <c r="AQ45" s="70"/>
      <c r="AR45" s="189"/>
      <c r="AS45" s="538"/>
    </row>
    <row r="46" spans="9:55" ht="11.25" customHeight="1">
      <c r="I46" s="148" t="s">
        <v>125</v>
      </c>
      <c r="J46" s="74"/>
      <c r="K46" s="74"/>
      <c r="L46" s="74"/>
      <c r="M46" s="150"/>
      <c r="N46" s="75"/>
      <c r="O46" s="75"/>
      <c r="P46" s="149"/>
      <c r="Q46" s="150"/>
      <c r="R46" s="75"/>
      <c r="S46" s="75"/>
      <c r="T46" s="149"/>
      <c r="U46" s="150"/>
      <c r="V46" s="75"/>
      <c r="W46" s="75"/>
      <c r="X46" s="149"/>
      <c r="Y46" s="150"/>
      <c r="Z46" s="75"/>
      <c r="AA46" s="75"/>
      <c r="AB46" s="149"/>
      <c r="AC46" s="75"/>
      <c r="AD46" s="75"/>
      <c r="AE46" s="75"/>
      <c r="AF46" s="149"/>
      <c r="AG46" s="75"/>
      <c r="AH46" s="75"/>
      <c r="AI46" s="469"/>
      <c r="AJ46" s="856"/>
      <c r="AK46" s="469"/>
      <c r="AL46" s="75"/>
      <c r="AM46" s="75"/>
      <c r="AN46" s="75"/>
      <c r="AO46" s="469"/>
      <c r="AP46" s="75"/>
      <c r="AQ46" s="75"/>
      <c r="AR46" s="856"/>
      <c r="AS46" s="538"/>
      <c r="AT46" s="74"/>
      <c r="AU46" s="74"/>
      <c r="AV46" s="74"/>
      <c r="AW46" s="150"/>
      <c r="AX46" s="75"/>
      <c r="AY46" s="75"/>
      <c r="AZ46" s="149"/>
      <c r="BA46" s="150"/>
      <c r="BB46" s="75"/>
      <c r="BC46" s="149"/>
    </row>
    <row r="47" spans="9:55" ht="11.25" customHeight="1">
      <c r="I47" s="53" t="s">
        <v>123</v>
      </c>
      <c r="J47" s="9"/>
      <c r="K47" s="5"/>
      <c r="L47" s="84"/>
      <c r="M47" s="272"/>
      <c r="N47" s="136"/>
      <c r="O47" s="136"/>
      <c r="P47" s="146"/>
      <c r="Q47" s="272"/>
      <c r="R47" s="136"/>
      <c r="S47" s="136"/>
      <c r="T47" s="146"/>
      <c r="U47" s="272"/>
      <c r="V47" s="136"/>
      <c r="W47" s="136"/>
      <c r="X47" s="146"/>
      <c r="Y47" s="272">
        <v>6.8000000000000005E-2</v>
      </c>
      <c r="Z47" s="136">
        <v>1.7999999999999999E-2</v>
      </c>
      <c r="AA47" s="136">
        <v>4.2000000000000003E-2</v>
      </c>
      <c r="AB47" s="146">
        <v>3.7999999999999999E-2</v>
      </c>
      <c r="AC47" s="272">
        <v>4.2000000000000003E-2</v>
      </c>
      <c r="AD47" s="136">
        <v>0.04</v>
      </c>
      <c r="AE47" s="136">
        <v>4.1000000000000002E-2</v>
      </c>
      <c r="AF47" s="146">
        <v>0.04</v>
      </c>
      <c r="AG47" s="272">
        <v>5.1999999999999998E-2</v>
      </c>
      <c r="AH47" s="136">
        <v>5.2999999999999999E-2</v>
      </c>
      <c r="AI47" s="138">
        <v>5.5E-2</v>
      </c>
      <c r="AJ47" s="139">
        <v>5.1999999999999998E-2</v>
      </c>
      <c r="AK47" s="138">
        <v>0.14599999999999999</v>
      </c>
      <c r="AL47" s="136">
        <v>0.151</v>
      </c>
      <c r="AM47" s="136">
        <v>0.161</v>
      </c>
      <c r="AN47" s="136">
        <v>0.16200000000000001</v>
      </c>
      <c r="AO47" s="138"/>
      <c r="AP47" s="136"/>
      <c r="AQ47" s="136"/>
      <c r="AR47" s="139"/>
      <c r="AS47" s="538"/>
      <c r="AT47" s="210">
        <v>0</v>
      </c>
      <c r="AU47" s="210">
        <v>0</v>
      </c>
      <c r="AV47" s="210">
        <v>0.14499999999999999</v>
      </c>
      <c r="AW47" s="138">
        <f>SUM(Y47:AB47)</f>
        <v>0.16600000000000001</v>
      </c>
      <c r="AX47" s="138">
        <f>+SUM(AC47:AF47)</f>
        <v>0.16300000000000001</v>
      </c>
      <c r="AY47" s="138">
        <f>+SUM(AG47:AJ47)</f>
        <v>0.21199999999999999</v>
      </c>
      <c r="AZ47" s="1207"/>
      <c r="BA47" s="136"/>
      <c r="BB47" s="136"/>
      <c r="BC47" s="146"/>
    </row>
    <row r="48" spans="9:55" ht="11.25" customHeight="1">
      <c r="I48" s="53" t="s">
        <v>124</v>
      </c>
      <c r="J48" s="9"/>
      <c r="K48" s="5"/>
      <c r="L48" s="84"/>
      <c r="M48" s="272"/>
      <c r="N48" s="136"/>
      <c r="O48" s="136"/>
      <c r="P48" s="146"/>
      <c r="Q48" s="272"/>
      <c r="R48" s="136"/>
      <c r="S48" s="136"/>
      <c r="T48" s="146"/>
      <c r="U48" s="272"/>
      <c r="V48" s="136"/>
      <c r="W48" s="136"/>
      <c r="X48" s="146"/>
      <c r="Y48" s="272">
        <v>3.5999999999999997E-2</v>
      </c>
      <c r="Z48" s="136">
        <v>5.6000000000000001E-2</v>
      </c>
      <c r="AA48" s="136">
        <v>0.05</v>
      </c>
      <c r="AB48" s="146">
        <v>4.4999999999999998E-2</v>
      </c>
      <c r="AC48" s="272">
        <v>3.9E-2</v>
      </c>
      <c r="AD48" s="136">
        <v>3.9E-2</v>
      </c>
      <c r="AE48" s="136">
        <v>3.6999999999999998E-2</v>
      </c>
      <c r="AF48" s="146">
        <v>3.7999999999999999E-2</v>
      </c>
      <c r="AG48" s="272">
        <v>3.4000000000000002E-2</v>
      </c>
      <c r="AH48" s="136">
        <v>3.5000000000000003E-2</v>
      </c>
      <c r="AI48" s="138">
        <v>3.7999999999999999E-2</v>
      </c>
      <c r="AJ48" s="139">
        <v>3.6999999999999998E-2</v>
      </c>
      <c r="AK48" s="138">
        <v>5.8999999999999997E-2</v>
      </c>
      <c r="AL48" s="136">
        <v>0.06</v>
      </c>
      <c r="AM48" s="136">
        <v>6.5000000000000002E-2</v>
      </c>
      <c r="AN48" s="136">
        <v>6.3E-2</v>
      </c>
      <c r="AO48" s="138"/>
      <c r="AP48" s="136"/>
      <c r="AQ48" s="136"/>
      <c r="AR48" s="139"/>
      <c r="AS48" s="538"/>
      <c r="AT48" s="210">
        <v>0</v>
      </c>
      <c r="AU48" s="210">
        <v>0</v>
      </c>
      <c r="AV48" s="210">
        <v>0.13900000000000001</v>
      </c>
      <c r="AW48" s="138">
        <f>SUM(Y48:AB48)</f>
        <v>0.187</v>
      </c>
      <c r="AX48" s="138">
        <f>+SUM(AC48:AF48)</f>
        <v>0.153</v>
      </c>
      <c r="AY48" s="138">
        <f>+SUM(AG48:AJ48)</f>
        <v>0.14400000000000002</v>
      </c>
      <c r="AZ48" s="136"/>
      <c r="BA48" s="136"/>
      <c r="BB48" s="136"/>
      <c r="BC48" s="146"/>
    </row>
    <row r="49" spans="9:55" ht="11.25" customHeight="1">
      <c r="I49" s="119" t="s">
        <v>33</v>
      </c>
      <c r="J49" s="268"/>
      <c r="K49" s="120"/>
      <c r="L49" s="142"/>
      <c r="M49" s="270"/>
      <c r="N49" s="269"/>
      <c r="O49" s="269"/>
      <c r="P49" s="271"/>
      <c r="Q49" s="270"/>
      <c r="R49" s="269"/>
      <c r="S49" s="269"/>
      <c r="T49" s="271"/>
      <c r="U49" s="270"/>
      <c r="V49" s="269"/>
      <c r="W49" s="269"/>
      <c r="X49" s="271"/>
      <c r="Y49" s="270">
        <v>4.4999999999999998E-2</v>
      </c>
      <c r="Z49" s="269">
        <v>2.5999999999999999E-2</v>
      </c>
      <c r="AA49" s="269">
        <v>3.3000000000000002E-2</v>
      </c>
      <c r="AB49" s="271">
        <v>4.5999999999999999E-2</v>
      </c>
      <c r="AC49" s="270">
        <v>3.1E-2</v>
      </c>
      <c r="AD49" s="269">
        <v>3.1E-2</v>
      </c>
      <c r="AE49" s="269">
        <v>3.2000000000000001E-2</v>
      </c>
      <c r="AF49" s="271">
        <v>3.1E-2</v>
      </c>
      <c r="AG49" s="270">
        <v>4.2999999999999997E-2</v>
      </c>
      <c r="AH49" s="269">
        <v>4.2999999999999997E-2</v>
      </c>
      <c r="AI49" s="470">
        <v>3.9E-2</v>
      </c>
      <c r="AJ49" s="854">
        <v>4.3999999999999997E-2</v>
      </c>
      <c r="AK49" s="470">
        <v>8.5000000000000006E-2</v>
      </c>
      <c r="AL49" s="269">
        <v>8.7999999999999995E-2</v>
      </c>
      <c r="AM49" s="269">
        <v>9.4E-2</v>
      </c>
      <c r="AN49" s="269">
        <v>9.6000000000000002E-2</v>
      </c>
      <c r="AO49" s="470"/>
      <c r="AP49" s="269"/>
      <c r="AQ49" s="269"/>
      <c r="AR49" s="854"/>
      <c r="AS49" s="538"/>
      <c r="AT49" s="1394">
        <v>8.5000000000000006E-2</v>
      </c>
      <c r="AU49" s="1394">
        <v>0.14099999999999999</v>
      </c>
      <c r="AV49" s="1394">
        <v>0.1</v>
      </c>
      <c r="AW49" s="470">
        <f>SUM(Y49:AB49)</f>
        <v>0.15</v>
      </c>
      <c r="AX49" s="470">
        <f>+SUM(AC49:AF49)</f>
        <v>0.125</v>
      </c>
      <c r="AY49" s="470">
        <f>+SUM(AG49:AJ49)</f>
        <v>0.16899999999999998</v>
      </c>
      <c r="AZ49" s="269"/>
      <c r="BA49" s="269"/>
      <c r="BB49" s="269"/>
      <c r="BC49" s="271"/>
    </row>
    <row r="50" spans="9:55" ht="11.25" customHeight="1">
      <c r="I50" s="260" t="s">
        <v>107</v>
      </c>
      <c r="J50" s="120"/>
      <c r="K50" s="120"/>
      <c r="L50" s="120"/>
      <c r="M50" s="261"/>
      <c r="N50" s="262"/>
      <c r="O50" s="262"/>
      <c r="P50" s="263"/>
      <c r="Q50" s="261"/>
      <c r="R50" s="262"/>
      <c r="S50" s="262"/>
      <c r="T50" s="263"/>
      <c r="U50" s="261"/>
      <c r="V50" s="262"/>
      <c r="W50" s="262"/>
      <c r="X50" s="263"/>
      <c r="Y50" s="261">
        <f t="shared" ref="Y50:AL50" si="34">SUM(Y47:Y49)</f>
        <v>0.14900000000000002</v>
      </c>
      <c r="Z50" s="262">
        <f t="shared" si="34"/>
        <v>9.9999999999999992E-2</v>
      </c>
      <c r="AA50" s="262">
        <f t="shared" si="34"/>
        <v>0.125</v>
      </c>
      <c r="AB50" s="263">
        <f t="shared" si="34"/>
        <v>0.129</v>
      </c>
      <c r="AC50" s="261">
        <f t="shared" si="34"/>
        <v>0.112</v>
      </c>
      <c r="AD50" s="262">
        <f t="shared" si="34"/>
        <v>0.11</v>
      </c>
      <c r="AE50" s="262">
        <f t="shared" si="34"/>
        <v>0.11</v>
      </c>
      <c r="AF50" s="263">
        <f t="shared" si="34"/>
        <v>0.109</v>
      </c>
      <c r="AG50" s="262">
        <f t="shared" si="34"/>
        <v>0.129</v>
      </c>
      <c r="AH50" s="262">
        <f t="shared" si="34"/>
        <v>0.13100000000000001</v>
      </c>
      <c r="AI50" s="262">
        <f t="shared" si="34"/>
        <v>0.13200000000000001</v>
      </c>
      <c r="AJ50" s="2349">
        <f t="shared" si="34"/>
        <v>0.13300000000000001</v>
      </c>
      <c r="AK50" s="262">
        <f t="shared" si="34"/>
        <v>0.28999999999999998</v>
      </c>
      <c r="AL50" s="2188">
        <f t="shared" si="34"/>
        <v>0.29899999999999999</v>
      </c>
      <c r="AM50" s="2188">
        <f t="shared" ref="AM50:AN50" si="35">SUM(AM47:AM49)</f>
        <v>0.32</v>
      </c>
      <c r="AN50" s="2188">
        <f t="shared" si="35"/>
        <v>0.32100000000000001</v>
      </c>
      <c r="AO50" s="262"/>
      <c r="AP50" s="2188"/>
      <c r="AQ50" s="2188"/>
      <c r="AR50" s="263"/>
      <c r="AS50" s="538"/>
      <c r="AT50" s="293">
        <f t="shared" ref="AT50:AY50" si="36">SUM(AT47:AT49)</f>
        <v>8.5000000000000006E-2</v>
      </c>
      <c r="AU50" s="293">
        <f t="shared" si="36"/>
        <v>0.14099999999999999</v>
      </c>
      <c r="AV50" s="293">
        <f t="shared" si="36"/>
        <v>0.38400000000000001</v>
      </c>
      <c r="AW50" s="262">
        <f t="shared" si="36"/>
        <v>0.503</v>
      </c>
      <c r="AX50" s="262">
        <f t="shared" si="36"/>
        <v>0.441</v>
      </c>
      <c r="AY50" s="262">
        <f t="shared" si="36"/>
        <v>0.52499999999999991</v>
      </c>
      <c r="AZ50" s="262"/>
      <c r="BA50" s="262"/>
      <c r="BB50" s="262"/>
      <c r="BC50" s="263"/>
    </row>
    <row r="51" spans="9:55" ht="11.25" customHeight="1">
      <c r="I51"/>
      <c r="J51"/>
      <c r="K51"/>
      <c r="L51"/>
      <c r="M51"/>
      <c r="N51"/>
      <c r="O51"/>
      <c r="P51"/>
      <c r="Q51"/>
      <c r="R51"/>
      <c r="S51"/>
      <c r="T51"/>
      <c r="U51"/>
      <c r="V51"/>
      <c r="W51"/>
      <c r="X51"/>
      <c r="Y51"/>
      <c r="Z51"/>
      <c r="AA51"/>
      <c r="AB51"/>
      <c r="AC51"/>
      <c r="AD51"/>
      <c r="AE51"/>
      <c r="AF51"/>
      <c r="AG51"/>
      <c r="AH51" s="70"/>
      <c r="AI51" s="189"/>
      <c r="AJ51" s="189"/>
      <c r="AK51" s="935"/>
      <c r="AL51" s="70"/>
      <c r="AM51" s="70"/>
      <c r="AN51" s="70"/>
      <c r="AO51" s="935"/>
      <c r="AP51" s="70"/>
      <c r="AQ51" s="70"/>
      <c r="AR51" s="189"/>
      <c r="AS51" s="538"/>
    </row>
    <row r="52" spans="9:55" ht="11.25" customHeight="1">
      <c r="I52" s="148" t="s">
        <v>126</v>
      </c>
      <c r="J52" s="74"/>
      <c r="K52" s="74"/>
      <c r="L52" s="74"/>
      <c r="M52" s="150"/>
      <c r="N52" s="75"/>
      <c r="O52" s="75"/>
      <c r="P52" s="149"/>
      <c r="Q52" s="150"/>
      <c r="R52" s="75"/>
      <c r="S52" s="75"/>
      <c r="T52" s="149"/>
      <c r="U52" s="150"/>
      <c r="V52" s="75"/>
      <c r="W52" s="75"/>
      <c r="X52" s="149"/>
      <c r="Y52" s="150"/>
      <c r="Z52" s="75"/>
      <c r="AA52" s="75"/>
      <c r="AB52" s="149"/>
      <c r="AC52" s="75"/>
      <c r="AD52" s="75"/>
      <c r="AE52" s="75"/>
      <c r="AF52" s="149"/>
      <c r="AG52" s="75"/>
      <c r="AH52" s="75"/>
      <c r="AI52" s="469"/>
      <c r="AJ52" s="856"/>
      <c r="AK52" s="469"/>
      <c r="AL52" s="75"/>
      <c r="AM52" s="75"/>
      <c r="AN52" s="75"/>
      <c r="AO52" s="469"/>
      <c r="AP52" s="75"/>
      <c r="AQ52" s="75"/>
      <c r="AR52" s="856"/>
      <c r="AS52" s="538"/>
      <c r="AT52" s="74"/>
      <c r="AU52" s="74"/>
      <c r="AV52" s="74"/>
      <c r="AW52" s="150"/>
      <c r="AX52" s="75"/>
      <c r="AY52" s="75"/>
      <c r="AZ52" s="149"/>
      <c r="BA52" s="150"/>
      <c r="BB52" s="75"/>
      <c r="BC52" s="149"/>
    </row>
    <row r="53" spans="9:55" ht="11.25" customHeight="1">
      <c r="I53" s="53" t="s">
        <v>1</v>
      </c>
      <c r="J53" s="9"/>
      <c r="K53" s="5"/>
      <c r="L53" s="84"/>
      <c r="M53" s="272"/>
      <c r="N53" s="136"/>
      <c r="O53" s="136"/>
      <c r="P53" s="146"/>
      <c r="Q53" s="272"/>
      <c r="R53" s="136"/>
      <c r="S53" s="136"/>
      <c r="T53" s="146"/>
      <c r="U53" s="272"/>
      <c r="V53" s="136"/>
      <c r="W53" s="136"/>
      <c r="X53" s="146"/>
      <c r="Y53" s="272">
        <v>4.532</v>
      </c>
      <c r="Z53" s="136">
        <v>4.9539999999999997</v>
      </c>
      <c r="AA53" s="136">
        <v>5.6379999999999999</v>
      </c>
      <c r="AB53" s="146">
        <v>6.3310000000000004</v>
      </c>
      <c r="AC53" s="136">
        <v>5.9710000000000001</v>
      </c>
      <c r="AD53" s="136">
        <v>6.8129999999999997</v>
      </c>
      <c r="AE53" s="136">
        <v>8.5030000000000001</v>
      </c>
      <c r="AF53" s="146">
        <v>8.5790000000000006</v>
      </c>
      <c r="AG53" s="136">
        <v>8.2200000000000006</v>
      </c>
      <c r="AH53" s="136">
        <v>9.2200000000000006</v>
      </c>
      <c r="AI53" s="138">
        <v>10.406000000000001</v>
      </c>
      <c r="AJ53" s="139">
        <v>10.622999999999999</v>
      </c>
      <c r="AK53" s="138">
        <v>11.090999999999999</v>
      </c>
      <c r="AL53" s="136">
        <v>13.003</v>
      </c>
      <c r="AM53" s="136">
        <v>14.32</v>
      </c>
      <c r="AN53" s="136">
        <v>15.574999999999999</v>
      </c>
      <c r="AO53" s="138"/>
      <c r="AP53" s="136"/>
      <c r="AQ53" s="136"/>
      <c r="AR53" s="139"/>
      <c r="AS53" s="538"/>
      <c r="AT53" s="210">
        <v>2.7949999999999999</v>
      </c>
      <c r="AU53" s="210">
        <v>4.6859999999999999</v>
      </c>
      <c r="AV53" s="210">
        <v>10.417</v>
      </c>
      <c r="AW53" s="138">
        <f>SUM(Y53:AB53)</f>
        <v>21.455000000000002</v>
      </c>
      <c r="AX53" s="138">
        <f>+SUM(AC53:AF53)</f>
        <v>29.866</v>
      </c>
      <c r="AY53" s="138">
        <f>+SUM(AG53:AJ53)</f>
        <v>38.469000000000001</v>
      </c>
      <c r="AZ53" s="1207"/>
      <c r="BA53" s="136"/>
      <c r="BB53" s="136"/>
      <c r="BC53" s="146"/>
    </row>
    <row r="54" spans="9:55" ht="11.25" customHeight="1">
      <c r="I54" s="53" t="s">
        <v>123</v>
      </c>
      <c r="J54" s="9"/>
      <c r="K54" s="5"/>
      <c r="L54" s="84"/>
      <c r="M54" s="272"/>
      <c r="N54" s="136"/>
      <c r="O54" s="136"/>
      <c r="P54" s="146"/>
      <c r="Q54" s="272"/>
      <c r="R54" s="136"/>
      <c r="S54" s="136"/>
      <c r="T54" s="146"/>
      <c r="U54" s="272"/>
      <c r="V54" s="136"/>
      <c r="W54" s="136"/>
      <c r="X54" s="146"/>
      <c r="Y54" s="272">
        <v>0.56399999999999995</v>
      </c>
      <c r="Z54" s="136">
        <v>1.7170000000000001</v>
      </c>
      <c r="AA54" s="136">
        <v>1.4059999999999999</v>
      </c>
      <c r="AB54" s="146">
        <v>1.262</v>
      </c>
      <c r="AC54" s="136">
        <v>1.1439999999999999</v>
      </c>
      <c r="AD54" s="136">
        <v>1.9770000000000001</v>
      </c>
      <c r="AE54" s="136">
        <v>1.69</v>
      </c>
      <c r="AF54" s="146">
        <v>3.1829999999999998</v>
      </c>
      <c r="AG54" s="136">
        <v>2.0070000000000001</v>
      </c>
      <c r="AH54" s="136">
        <v>1.4570000000000001</v>
      </c>
      <c r="AI54" s="138">
        <v>1.64</v>
      </c>
      <c r="AJ54" s="139">
        <v>2.1059999999999999</v>
      </c>
      <c r="AK54" s="138">
        <v>2.944</v>
      </c>
      <c r="AL54" s="136">
        <v>3.0920000000000001</v>
      </c>
      <c r="AM54" s="136">
        <v>2.8220000000000001</v>
      </c>
      <c r="AN54" s="136">
        <v>2.3690000000000002</v>
      </c>
      <c r="AO54" s="138"/>
      <c r="AP54" s="136"/>
      <c r="AQ54" s="136"/>
      <c r="AR54" s="139"/>
      <c r="AS54" s="538"/>
      <c r="AT54" s="210">
        <v>7.0999999999999994E-2</v>
      </c>
      <c r="AU54" s="210">
        <v>0.21299999999999999</v>
      </c>
      <c r="AV54" s="210">
        <v>1.2150000000000001</v>
      </c>
      <c r="AW54" s="138">
        <f>SUM(Y54:AB54)</f>
        <v>4.9489999999999998</v>
      </c>
      <c r="AX54" s="138">
        <f>+SUM(AC54:AF54)</f>
        <v>7.9939999999999998</v>
      </c>
      <c r="AY54" s="138">
        <f>+SUM(AG54:AJ54)</f>
        <v>7.21</v>
      </c>
      <c r="AZ54" s="136"/>
      <c r="BA54" s="136"/>
      <c r="BB54" s="136"/>
      <c r="BC54" s="146"/>
    </row>
    <row r="55" spans="9:55" ht="11.25" customHeight="1">
      <c r="I55" s="53" t="s">
        <v>124</v>
      </c>
      <c r="J55" s="9"/>
      <c r="K55" s="5"/>
      <c r="L55" s="84"/>
      <c r="M55" s="272"/>
      <c r="N55" s="136"/>
      <c r="O55" s="136"/>
      <c r="P55" s="146"/>
      <c r="Q55" s="272"/>
      <c r="R55" s="136"/>
      <c r="S55" s="136"/>
      <c r="T55" s="146"/>
      <c r="U55" s="272"/>
      <c r="V55" s="136"/>
      <c r="W55" s="136"/>
      <c r="X55" s="146"/>
      <c r="Y55" s="272">
        <v>0.82099999999999995</v>
      </c>
      <c r="Z55" s="136">
        <v>0.83399999999999996</v>
      </c>
      <c r="AA55" s="136">
        <v>0.92900000000000005</v>
      </c>
      <c r="AB55" s="146">
        <v>1.08</v>
      </c>
      <c r="AC55" s="136">
        <v>0.99199999999999999</v>
      </c>
      <c r="AD55" s="136">
        <v>1.1120000000000001</v>
      </c>
      <c r="AE55" s="136">
        <v>1.33</v>
      </c>
      <c r="AF55" s="146">
        <v>1.744</v>
      </c>
      <c r="AG55" s="136">
        <v>1.7709999999999999</v>
      </c>
      <c r="AH55" s="136">
        <v>2.0190000000000001</v>
      </c>
      <c r="AI55" s="138">
        <v>1.8129999999999999</v>
      </c>
      <c r="AJ55" s="139">
        <v>2.153</v>
      </c>
      <c r="AK55" s="138">
        <v>4.9610000000000003</v>
      </c>
      <c r="AL55" s="136">
        <v>4.9249999999999998</v>
      </c>
      <c r="AM55" s="136">
        <v>5.1020000000000003</v>
      </c>
      <c r="AN55" s="136">
        <v>4.8559999999999999</v>
      </c>
      <c r="AO55" s="138"/>
      <c r="AP55" s="136"/>
      <c r="AQ55" s="136"/>
      <c r="AR55" s="139"/>
      <c r="AS55" s="538"/>
      <c r="AT55" s="210">
        <v>0.316</v>
      </c>
      <c r="AU55" s="210">
        <v>1.0880000000000001</v>
      </c>
      <c r="AV55" s="210">
        <v>2.379</v>
      </c>
      <c r="AW55" s="138">
        <f>SUM(Y55:AB55)</f>
        <v>3.6639999999999997</v>
      </c>
      <c r="AX55" s="138">
        <f>+SUM(AC55:AF55)</f>
        <v>5.1779999999999999</v>
      </c>
      <c r="AY55" s="138">
        <f>+SUM(AG55:AJ55)</f>
        <v>7.7560000000000002</v>
      </c>
      <c r="AZ55" s="136"/>
      <c r="BA55" s="136"/>
      <c r="BB55" s="136"/>
      <c r="BC55" s="146"/>
    </row>
    <row r="56" spans="9:55" ht="11.25" customHeight="1">
      <c r="I56" s="119" t="s">
        <v>33</v>
      </c>
      <c r="J56" s="268"/>
      <c r="K56" s="120"/>
      <c r="L56" s="142"/>
      <c r="M56" s="270"/>
      <c r="N56" s="269"/>
      <c r="O56" s="269"/>
      <c r="P56" s="271"/>
      <c r="Q56" s="270"/>
      <c r="R56" s="269"/>
      <c r="S56" s="269"/>
      <c r="T56" s="271"/>
      <c r="U56" s="270"/>
      <c r="V56" s="269"/>
      <c r="W56" s="269"/>
      <c r="X56" s="271"/>
      <c r="Y56" s="270">
        <v>0.25600000000000001</v>
      </c>
      <c r="Z56" s="269">
        <v>0.27800000000000002</v>
      </c>
      <c r="AA56" s="269">
        <v>0.28299999999999997</v>
      </c>
      <c r="AB56" s="271">
        <v>0.32800000000000001</v>
      </c>
      <c r="AC56" s="270">
        <v>0.32100000000000001</v>
      </c>
      <c r="AD56" s="269">
        <v>0.376</v>
      </c>
      <c r="AE56" s="269">
        <v>0.36899999999999999</v>
      </c>
      <c r="AF56" s="271">
        <v>0.46100000000000002</v>
      </c>
      <c r="AG56" s="270">
        <v>0.51800000000000002</v>
      </c>
      <c r="AH56" s="269">
        <v>0.60399999999999998</v>
      </c>
      <c r="AI56" s="470">
        <v>0.91200000000000003</v>
      </c>
      <c r="AJ56" s="854">
        <v>1.3080000000000001</v>
      </c>
      <c r="AK56" s="470">
        <v>1.171</v>
      </c>
      <c r="AL56" s="269">
        <v>1.286</v>
      </c>
      <c r="AM56" s="269">
        <v>1.5109999999999999</v>
      </c>
      <c r="AN56" s="269">
        <v>1.77</v>
      </c>
      <c r="AO56" s="470"/>
      <c r="AP56" s="269"/>
      <c r="AQ56" s="269"/>
      <c r="AR56" s="854"/>
      <c r="AS56" s="538"/>
      <c r="AT56" s="1394">
        <v>0.33200000000000002</v>
      </c>
      <c r="AU56" s="1394">
        <v>0.13800000000000001</v>
      </c>
      <c r="AV56" s="1394">
        <v>0.752</v>
      </c>
      <c r="AW56" s="470">
        <f>SUM(Y56:AB56)</f>
        <v>1.145</v>
      </c>
      <c r="AX56" s="470">
        <f>+SUM(AC56:AF56)</f>
        <v>1.5270000000000001</v>
      </c>
      <c r="AY56" s="470">
        <f>+SUM(AG56:AJ56)</f>
        <v>3.3419999999999996</v>
      </c>
      <c r="AZ56" s="269"/>
      <c r="BA56" s="269"/>
      <c r="BB56" s="269"/>
      <c r="BC56" s="271"/>
    </row>
    <row r="57" spans="9:55" ht="11.25" customHeight="1">
      <c r="I57" s="264" t="s">
        <v>107</v>
      </c>
      <c r="J57" s="194"/>
      <c r="K57" s="194"/>
      <c r="L57" s="197"/>
      <c r="M57" s="266"/>
      <c r="N57" s="265"/>
      <c r="O57" s="265"/>
      <c r="P57" s="267"/>
      <c r="Q57" s="266"/>
      <c r="R57" s="265"/>
      <c r="S57" s="265"/>
      <c r="T57" s="267"/>
      <c r="U57" s="266"/>
      <c r="V57" s="265"/>
      <c r="W57" s="265"/>
      <c r="X57" s="267"/>
      <c r="Y57" s="266">
        <f>SUM(Y53:Y56)</f>
        <v>6.173</v>
      </c>
      <c r="Z57" s="265">
        <f t="shared" ref="Z57:AM57" si="37">SUM(Z53:Z56)</f>
        <v>7.7829999999999995</v>
      </c>
      <c r="AA57" s="265">
        <f t="shared" si="37"/>
        <v>8.2560000000000002</v>
      </c>
      <c r="AB57" s="267">
        <f t="shared" si="37"/>
        <v>9.0009999999999994</v>
      </c>
      <c r="AC57" s="266">
        <f t="shared" si="37"/>
        <v>8.427999999999999</v>
      </c>
      <c r="AD57" s="265">
        <f t="shared" si="37"/>
        <v>10.277999999999999</v>
      </c>
      <c r="AE57" s="265">
        <f t="shared" si="37"/>
        <v>11.891999999999999</v>
      </c>
      <c r="AF57" s="267">
        <f t="shared" si="37"/>
        <v>13.967000000000001</v>
      </c>
      <c r="AG57" s="265">
        <f t="shared" si="37"/>
        <v>12.516000000000002</v>
      </c>
      <c r="AH57" s="2189">
        <f t="shared" si="37"/>
        <v>13.3</v>
      </c>
      <c r="AI57" s="2189">
        <f t="shared" si="37"/>
        <v>14.771000000000003</v>
      </c>
      <c r="AJ57" s="2349">
        <f t="shared" si="37"/>
        <v>16.190000000000001</v>
      </c>
      <c r="AK57" s="2189">
        <f t="shared" si="37"/>
        <v>20.167000000000002</v>
      </c>
      <c r="AL57" s="2189">
        <f t="shared" si="37"/>
        <v>22.306000000000001</v>
      </c>
      <c r="AM57" s="2189">
        <f t="shared" si="37"/>
        <v>23.754999999999999</v>
      </c>
      <c r="AN57" s="2189">
        <f t="shared" ref="AN57" si="38">SUM(AN53:AN56)</f>
        <v>24.569999999999997</v>
      </c>
      <c r="AO57" s="2189"/>
      <c r="AP57" s="2189"/>
      <c r="AQ57" s="2189"/>
      <c r="AR57" s="263"/>
      <c r="AS57" s="538"/>
      <c r="AT57" s="262">
        <f t="shared" ref="AT57:AY57" si="39">SUM(AT53:AT56)</f>
        <v>3.5139999999999998</v>
      </c>
      <c r="AU57" s="262">
        <f t="shared" si="39"/>
        <v>6.125</v>
      </c>
      <c r="AV57" s="262">
        <f t="shared" si="39"/>
        <v>14.763</v>
      </c>
      <c r="AW57" s="262">
        <f t="shared" si="39"/>
        <v>31.213000000000005</v>
      </c>
      <c r="AX57" s="262">
        <f t="shared" si="39"/>
        <v>44.564999999999998</v>
      </c>
      <c r="AY57" s="262">
        <f t="shared" si="39"/>
        <v>56.777000000000001</v>
      </c>
      <c r="AZ57" s="262"/>
      <c r="BA57" s="262"/>
      <c r="BB57" s="262"/>
      <c r="BC57" s="263"/>
    </row>
    <row r="58" spans="9:55" ht="11.25" customHeight="1">
      <c r="I58"/>
      <c r="J58"/>
      <c r="K58"/>
      <c r="L58"/>
      <c r="M58"/>
      <c r="N58"/>
      <c r="O58"/>
      <c r="P58"/>
      <c r="Q58"/>
      <c r="R58"/>
      <c r="S58"/>
      <c r="T58"/>
      <c r="U58"/>
      <c r="V58"/>
      <c r="W58"/>
      <c r="X58"/>
      <c r="Y58"/>
      <c r="Z58"/>
      <c r="AA58"/>
      <c r="AB58"/>
      <c r="AC58"/>
      <c r="AD58"/>
      <c r="AE58"/>
      <c r="AF58"/>
      <c r="AG58"/>
      <c r="AH58" s="70"/>
      <c r="AI58" s="189"/>
      <c r="AJ58" s="189"/>
      <c r="AK58" s="935"/>
      <c r="AL58" s="70"/>
      <c r="AM58" s="189"/>
      <c r="AN58" s="189"/>
      <c r="AO58" s="935"/>
      <c r="AP58" s="70"/>
      <c r="AQ58" s="189"/>
      <c r="AR58" s="189"/>
      <c r="AS58" s="538"/>
    </row>
    <row r="59" spans="9:55" ht="11.25" customHeight="1">
      <c r="I59" s="148" t="s">
        <v>127</v>
      </c>
      <c r="J59" s="74"/>
      <c r="K59" s="74"/>
      <c r="L59" s="74"/>
      <c r="M59" s="150"/>
      <c r="N59" s="75"/>
      <c r="O59" s="75"/>
      <c r="P59" s="149"/>
      <c r="Q59" s="150"/>
      <c r="R59" s="75"/>
      <c r="S59" s="75"/>
      <c r="T59" s="149"/>
      <c r="U59" s="150"/>
      <c r="V59" s="75"/>
      <c r="W59" s="75"/>
      <c r="X59" s="149"/>
      <c r="Y59" s="150"/>
      <c r="Z59" s="75"/>
      <c r="AA59" s="75"/>
      <c r="AB59" s="149"/>
      <c r="AC59" s="75"/>
      <c r="AD59" s="75"/>
      <c r="AE59" s="75"/>
      <c r="AF59" s="149"/>
      <c r="AG59" s="75"/>
      <c r="AH59" s="75"/>
      <c r="AI59" s="469"/>
      <c r="AJ59" s="856"/>
      <c r="AK59" s="469"/>
      <c r="AL59" s="75"/>
      <c r="AM59" s="469"/>
      <c r="AN59" s="469"/>
      <c r="AO59" s="469"/>
      <c r="AP59" s="75"/>
      <c r="AQ59" s="469"/>
      <c r="AR59" s="856"/>
      <c r="AS59" s="538"/>
      <c r="AT59" s="74"/>
      <c r="AU59" s="74"/>
      <c r="AV59" s="74"/>
      <c r="AW59" s="150"/>
      <c r="AX59" s="75"/>
      <c r="AY59" s="75"/>
      <c r="AZ59" s="149"/>
      <c r="BA59" s="150"/>
      <c r="BB59" s="75"/>
      <c r="BC59" s="149"/>
    </row>
    <row r="60" spans="9:55" ht="11.25" customHeight="1">
      <c r="I60" s="53" t="s">
        <v>123</v>
      </c>
      <c r="J60" s="9"/>
      <c r="K60" s="5"/>
      <c r="L60" s="84"/>
      <c r="M60" s="272"/>
      <c r="N60" s="136"/>
      <c r="O60" s="136"/>
      <c r="P60" s="146"/>
      <c r="Q60" s="272"/>
      <c r="R60" s="136"/>
      <c r="S60" s="136"/>
      <c r="T60" s="146"/>
      <c r="U60" s="272"/>
      <c r="V60" s="136"/>
      <c r="W60" s="136"/>
      <c r="X60" s="146"/>
      <c r="Y60" s="272">
        <v>0.56299999999999994</v>
      </c>
      <c r="Z60" s="136">
        <v>0.14799999999999999</v>
      </c>
      <c r="AA60" s="136">
        <v>0.128</v>
      </c>
      <c r="AB60" s="146">
        <v>0.11</v>
      </c>
      <c r="AC60" s="272">
        <v>0.109</v>
      </c>
      <c r="AD60" s="136">
        <v>0.115</v>
      </c>
      <c r="AE60" s="136">
        <v>5.3999999999999999E-2</v>
      </c>
      <c r="AF60" s="146">
        <v>4.5999999999999999E-2</v>
      </c>
      <c r="AG60" s="272">
        <v>0.04</v>
      </c>
      <c r="AH60" s="136">
        <v>4.3999999999999997E-2</v>
      </c>
      <c r="AI60" s="138">
        <v>3.0000000000000001E-3</v>
      </c>
      <c r="AJ60" s="139">
        <f>-0.003</f>
        <v>-3.0000000000000001E-3</v>
      </c>
      <c r="AK60" s="136">
        <v>4.3999999999999997E-2</v>
      </c>
      <c r="AL60" s="136">
        <v>0</v>
      </c>
      <c r="AM60" s="136">
        <v>0</v>
      </c>
      <c r="AN60" s="136">
        <v>0</v>
      </c>
      <c r="AO60" s="136"/>
      <c r="AP60" s="136"/>
      <c r="AQ60" s="136"/>
      <c r="AR60" s="139"/>
      <c r="AS60" s="538"/>
      <c r="AT60" s="210">
        <v>0</v>
      </c>
      <c r="AU60" s="210">
        <v>0</v>
      </c>
      <c r="AV60" s="210">
        <v>3.137</v>
      </c>
      <c r="AW60" s="138">
        <f>SUM(Y60:AB60)</f>
        <v>0.94899999999999995</v>
      </c>
      <c r="AX60" s="138">
        <f>+SUM(AC60:AF60)</f>
        <v>0.32400000000000001</v>
      </c>
      <c r="AY60" s="138">
        <f>+SUM(AG60:AJ60)</f>
        <v>8.3999999999999991E-2</v>
      </c>
      <c r="AZ60" s="1207"/>
      <c r="BA60" s="136"/>
      <c r="BB60" s="136"/>
      <c r="BC60" s="146"/>
    </row>
    <row r="61" spans="9:55" ht="11.25" customHeight="1">
      <c r="I61" s="53" t="s">
        <v>124</v>
      </c>
      <c r="J61" s="9"/>
      <c r="K61" s="5"/>
      <c r="L61" s="84"/>
      <c r="M61" s="272"/>
      <c r="N61" s="136"/>
      <c r="O61" s="136"/>
      <c r="P61" s="146"/>
      <c r="Q61" s="272"/>
      <c r="R61" s="136"/>
      <c r="S61" s="136"/>
      <c r="T61" s="146"/>
      <c r="U61" s="272"/>
      <c r="V61" s="136"/>
      <c r="W61" s="136"/>
      <c r="X61" s="146"/>
      <c r="Y61" s="272">
        <v>0</v>
      </c>
      <c r="Z61" s="136">
        <v>0</v>
      </c>
      <c r="AA61" s="136">
        <v>0</v>
      </c>
      <c r="AB61" s="146">
        <v>0</v>
      </c>
      <c r="AC61" s="272">
        <v>0</v>
      </c>
      <c r="AD61" s="136">
        <v>0</v>
      </c>
      <c r="AE61" s="136">
        <v>0</v>
      </c>
      <c r="AF61" s="146">
        <v>0</v>
      </c>
      <c r="AG61" s="272">
        <v>0</v>
      </c>
      <c r="AH61" s="136">
        <v>0</v>
      </c>
      <c r="AI61" s="138">
        <v>0</v>
      </c>
      <c r="AJ61" s="139">
        <v>0</v>
      </c>
      <c r="AK61" s="136">
        <v>4.3999999999999997E-2</v>
      </c>
      <c r="AL61" s="136">
        <v>0</v>
      </c>
      <c r="AM61" s="136">
        <v>0</v>
      </c>
      <c r="AN61" s="136">
        <v>0</v>
      </c>
      <c r="AO61" s="136"/>
      <c r="AP61" s="136"/>
      <c r="AQ61" s="136"/>
      <c r="AR61" s="139"/>
      <c r="AS61" s="538"/>
      <c r="AT61" s="210">
        <v>0</v>
      </c>
      <c r="AU61" s="210">
        <v>0</v>
      </c>
      <c r="AV61" s="210">
        <v>0</v>
      </c>
      <c r="AW61" s="138">
        <f>SUM(Y61:AB61)</f>
        <v>0</v>
      </c>
      <c r="AX61" s="138">
        <f>+SUM(AC61:AF61)</f>
        <v>0</v>
      </c>
      <c r="AY61" s="138">
        <f>+SUM(AG61:AJ61)</f>
        <v>0</v>
      </c>
      <c r="AZ61" s="136"/>
      <c r="BA61" s="136"/>
      <c r="BB61" s="136"/>
      <c r="BC61" s="146"/>
    </row>
    <row r="62" spans="9:55" ht="11.25" customHeight="1">
      <c r="I62" s="119" t="s">
        <v>33</v>
      </c>
      <c r="J62" s="268"/>
      <c r="K62" s="120"/>
      <c r="L62" s="142"/>
      <c r="M62" s="270"/>
      <c r="N62" s="269"/>
      <c r="O62" s="269"/>
      <c r="P62" s="271"/>
      <c r="Q62" s="270"/>
      <c r="R62" s="269"/>
      <c r="S62" s="269"/>
      <c r="T62" s="271"/>
      <c r="U62" s="270"/>
      <c r="V62" s="269"/>
      <c r="W62" s="269"/>
      <c r="X62" s="271"/>
      <c r="Y62" s="270">
        <v>0</v>
      </c>
      <c r="Z62" s="269">
        <v>0</v>
      </c>
      <c r="AA62" s="269">
        <v>0</v>
      </c>
      <c r="AB62" s="271">
        <v>0</v>
      </c>
      <c r="AC62" s="270">
        <v>0</v>
      </c>
      <c r="AD62" s="269">
        <v>0</v>
      </c>
      <c r="AE62" s="269">
        <v>0</v>
      </c>
      <c r="AF62" s="271">
        <v>-2.218</v>
      </c>
      <c r="AG62" s="270">
        <v>0</v>
      </c>
      <c r="AH62" s="269">
        <v>0.14799999999999999</v>
      </c>
      <c r="AI62" s="470">
        <v>1.7929999999999999</v>
      </c>
      <c r="AJ62" s="854">
        <v>0.98</v>
      </c>
      <c r="AK62" s="269">
        <v>6.0000000000000001E-3</v>
      </c>
      <c r="AL62" s="269">
        <v>0</v>
      </c>
      <c r="AM62" s="269">
        <v>0</v>
      </c>
      <c r="AN62" s="269">
        <v>0</v>
      </c>
      <c r="AO62" s="269"/>
      <c r="AP62" s="269"/>
      <c r="AQ62" s="269"/>
      <c r="AR62" s="854"/>
      <c r="AS62" s="538"/>
      <c r="AT62" s="1394">
        <v>0</v>
      </c>
      <c r="AU62" s="1394">
        <v>0</v>
      </c>
      <c r="AV62" s="1394">
        <v>0</v>
      </c>
      <c r="AW62" s="470">
        <f>SUM(Y62:AB62)</f>
        <v>0</v>
      </c>
      <c r="AX62" s="470">
        <f>+SUM(AC62:AF62)</f>
        <v>-2.218</v>
      </c>
      <c r="AY62" s="470">
        <f>+SUM(AG62:AJ62)</f>
        <v>2.9209999999999998</v>
      </c>
      <c r="AZ62" s="269"/>
      <c r="BA62" s="269"/>
      <c r="BB62" s="269"/>
      <c r="BC62" s="271"/>
    </row>
    <row r="63" spans="9:55" ht="11.25" customHeight="1">
      <c r="I63" s="260" t="s">
        <v>107</v>
      </c>
      <c r="J63" s="120"/>
      <c r="K63" s="120"/>
      <c r="L63" s="120"/>
      <c r="M63" s="261"/>
      <c r="N63" s="262"/>
      <c r="O63" s="262"/>
      <c r="P63" s="263"/>
      <c r="Q63" s="261"/>
      <c r="R63" s="262"/>
      <c r="S63" s="262"/>
      <c r="T63" s="263"/>
      <c r="U63" s="261"/>
      <c r="V63" s="262"/>
      <c r="W63" s="262"/>
      <c r="X63" s="263"/>
      <c r="Y63" s="261">
        <f t="shared" ref="Y63:AL63" si="40">SUM(Y60:Y62)</f>
        <v>0.56299999999999994</v>
      </c>
      <c r="Z63" s="262">
        <f t="shared" si="40"/>
        <v>0.14799999999999999</v>
      </c>
      <c r="AA63" s="262">
        <f t="shared" si="40"/>
        <v>0.128</v>
      </c>
      <c r="AB63" s="263">
        <f t="shared" si="40"/>
        <v>0.11</v>
      </c>
      <c r="AC63" s="261">
        <f t="shared" si="40"/>
        <v>0.109</v>
      </c>
      <c r="AD63" s="262">
        <f t="shared" si="40"/>
        <v>0.115</v>
      </c>
      <c r="AE63" s="262">
        <f t="shared" si="40"/>
        <v>5.3999999999999999E-2</v>
      </c>
      <c r="AF63" s="263">
        <f t="shared" si="40"/>
        <v>-2.1720000000000002</v>
      </c>
      <c r="AG63" s="262">
        <f t="shared" si="40"/>
        <v>0.04</v>
      </c>
      <c r="AH63" s="262">
        <f t="shared" si="40"/>
        <v>0.192</v>
      </c>
      <c r="AI63" s="2188">
        <f t="shared" si="40"/>
        <v>1.7959999999999998</v>
      </c>
      <c r="AJ63" s="2349">
        <f t="shared" si="40"/>
        <v>0.97699999999999998</v>
      </c>
      <c r="AK63" s="2188">
        <f t="shared" si="40"/>
        <v>9.4E-2</v>
      </c>
      <c r="AL63" s="262">
        <f t="shared" si="40"/>
        <v>0</v>
      </c>
      <c r="AM63" s="262">
        <f t="shared" ref="AM63:AN63" si="41">SUM(AM60:AM62)</f>
        <v>0</v>
      </c>
      <c r="AN63" s="262">
        <f t="shared" si="41"/>
        <v>0</v>
      </c>
      <c r="AO63" s="2188"/>
      <c r="AP63" s="262"/>
      <c r="AQ63" s="262"/>
      <c r="AR63" s="263"/>
      <c r="AS63" s="538"/>
      <c r="AT63" s="262">
        <f t="shared" ref="AT63:AY63" si="42">SUM(AT60:AT62)</f>
        <v>0</v>
      </c>
      <c r="AU63" s="262">
        <f t="shared" si="42"/>
        <v>0</v>
      </c>
      <c r="AV63" s="262">
        <f t="shared" si="42"/>
        <v>3.137</v>
      </c>
      <c r="AW63" s="262">
        <f t="shared" si="42"/>
        <v>0.94899999999999995</v>
      </c>
      <c r="AX63" s="262">
        <f t="shared" si="42"/>
        <v>-1.8939999999999999</v>
      </c>
      <c r="AY63" s="262">
        <f t="shared" si="42"/>
        <v>3.0049999999999999</v>
      </c>
      <c r="AZ63" s="262"/>
      <c r="BA63" s="262"/>
      <c r="BB63" s="262"/>
      <c r="BC63" s="263"/>
    </row>
    <row r="64" spans="9:55" ht="11.25" customHeight="1">
      <c r="I64" s="1613"/>
      <c r="J64" s="5"/>
      <c r="K64" s="5"/>
      <c r="L64" s="5"/>
      <c r="M64" s="54"/>
      <c r="N64" s="54"/>
      <c r="O64" s="54"/>
      <c r="P64" s="54"/>
      <c r="Q64" s="54"/>
      <c r="R64" s="54"/>
      <c r="S64" s="54"/>
      <c r="T64" s="54"/>
      <c r="U64" s="54"/>
      <c r="V64" s="54"/>
      <c r="W64" s="54"/>
      <c r="X64" s="54"/>
      <c r="Y64" s="54"/>
      <c r="Z64" s="54"/>
      <c r="AA64" s="54"/>
      <c r="AB64" s="54"/>
      <c r="AC64" s="54"/>
      <c r="AD64" s="54"/>
      <c r="AE64" s="54"/>
      <c r="AF64" s="54"/>
      <c r="AG64" s="54"/>
      <c r="AH64" s="54"/>
      <c r="AI64" s="2382"/>
      <c r="AJ64" s="2382"/>
      <c r="AK64" s="2382"/>
      <c r="AL64" s="54"/>
      <c r="AM64" s="54"/>
      <c r="AN64" s="54"/>
      <c r="AO64" s="2382"/>
      <c r="AP64" s="54"/>
      <c r="AQ64" s="54"/>
      <c r="AR64" s="54"/>
      <c r="AT64" s="54"/>
      <c r="AU64" s="54"/>
      <c r="AV64" s="54"/>
      <c r="AW64" s="54"/>
      <c r="AX64" s="54"/>
      <c r="AY64" s="54"/>
      <c r="AZ64" s="54"/>
      <c r="BA64" s="54"/>
      <c r="BB64" s="54"/>
      <c r="BC64" s="54"/>
    </row>
    <row r="65" spans="1:55" ht="11.25" customHeight="1">
      <c r="I65" s="148" t="s">
        <v>773</v>
      </c>
      <c r="J65" s="74"/>
      <c r="K65" s="74"/>
      <c r="L65" s="74"/>
      <c r="M65" s="54"/>
      <c r="N65" s="54"/>
      <c r="O65" s="54"/>
      <c r="P65" s="54"/>
      <c r="Q65" s="54"/>
      <c r="R65" s="54"/>
      <c r="S65" s="54"/>
      <c r="T65" s="54"/>
      <c r="U65" s="54"/>
      <c r="V65" s="54"/>
      <c r="W65" s="54"/>
      <c r="X65" s="54"/>
      <c r="Y65" s="54"/>
      <c r="Z65" s="54"/>
      <c r="AA65" s="54"/>
      <c r="AB65" s="54"/>
      <c r="AC65" s="54"/>
      <c r="AD65" s="54"/>
      <c r="AE65" s="54"/>
      <c r="AF65" s="54"/>
      <c r="AG65" s="54"/>
      <c r="AH65" s="54"/>
      <c r="AI65" s="2382"/>
      <c r="AJ65" s="2382"/>
      <c r="AK65" s="2383"/>
      <c r="AL65" s="75"/>
      <c r="AM65" s="75"/>
      <c r="AN65" s="75"/>
      <c r="AO65" s="2383"/>
      <c r="AP65" s="75"/>
      <c r="AQ65" s="75"/>
      <c r="AR65" s="856"/>
      <c r="AT65" s="54"/>
      <c r="AU65" s="54"/>
      <c r="AV65" s="54"/>
      <c r="AW65" s="54"/>
      <c r="AX65" s="54"/>
      <c r="AY65" s="54"/>
      <c r="AZ65" s="54"/>
      <c r="BA65" s="54"/>
      <c r="BB65" s="54"/>
      <c r="BC65" s="54"/>
    </row>
    <row r="66" spans="1:55" ht="11.25" customHeight="1">
      <c r="I66" s="53" t="s">
        <v>1</v>
      </c>
      <c r="J66" s="9"/>
      <c r="K66" s="5"/>
      <c r="L66" s="84"/>
      <c r="M66" s="54"/>
      <c r="N66" s="54"/>
      <c r="O66" s="54"/>
      <c r="P66" s="54"/>
      <c r="Q66" s="54"/>
      <c r="R66" s="54"/>
      <c r="S66" s="54"/>
      <c r="T66" s="54"/>
      <c r="U66" s="54"/>
      <c r="V66" s="54"/>
      <c r="W66" s="54"/>
      <c r="X66" s="54"/>
      <c r="Y66" s="54"/>
      <c r="Z66" s="54"/>
      <c r="AA66" s="54"/>
      <c r="AB66" s="54"/>
      <c r="AC66" s="54"/>
      <c r="AD66" s="54"/>
      <c r="AE66" s="54"/>
      <c r="AF66" s="54"/>
      <c r="AG66" s="54"/>
      <c r="AH66" s="54"/>
      <c r="AI66" s="2382"/>
      <c r="AJ66" s="2382"/>
      <c r="AK66" s="272">
        <v>4.3999999999999997E-2</v>
      </c>
      <c r="AL66" s="136">
        <v>2.4969999999999999</v>
      </c>
      <c r="AM66" s="136">
        <v>0</v>
      </c>
      <c r="AN66" s="136">
        <v>0</v>
      </c>
      <c r="AO66" s="272"/>
      <c r="AP66" s="136"/>
      <c r="AQ66" s="136"/>
      <c r="AR66" s="139"/>
      <c r="AT66" s="54"/>
      <c r="AU66" s="54"/>
      <c r="AV66" s="54"/>
      <c r="AW66" s="54"/>
      <c r="AX66" s="54"/>
      <c r="AY66" s="54"/>
      <c r="AZ66" s="54"/>
      <c r="BA66" s="54"/>
      <c r="BB66" s="54"/>
      <c r="BC66" s="54"/>
    </row>
    <row r="67" spans="1:55" ht="11.25" customHeight="1">
      <c r="I67" s="53" t="s">
        <v>123</v>
      </c>
      <c r="J67" s="9"/>
      <c r="K67" s="5"/>
      <c r="L67" s="84"/>
      <c r="M67" s="54"/>
      <c r="N67" s="54"/>
      <c r="O67" s="54"/>
      <c r="P67" s="54"/>
      <c r="Q67" s="54"/>
      <c r="R67" s="54"/>
      <c r="S67" s="54"/>
      <c r="T67" s="54"/>
      <c r="U67" s="54"/>
      <c r="V67" s="54"/>
      <c r="W67" s="54"/>
      <c r="X67" s="54"/>
      <c r="Y67" s="54"/>
      <c r="Z67" s="54"/>
      <c r="AA67" s="54"/>
      <c r="AB67" s="54"/>
      <c r="AC67" s="54"/>
      <c r="AD67" s="54"/>
      <c r="AE67" s="54"/>
      <c r="AF67" s="54"/>
      <c r="AG67" s="54"/>
      <c r="AH67" s="54"/>
      <c r="AI67" s="2382"/>
      <c r="AJ67" s="2382"/>
      <c r="AK67" s="272">
        <v>4.3999999999999997E-2</v>
      </c>
      <c r="AL67" s="136">
        <v>0</v>
      </c>
      <c r="AM67" s="136">
        <v>0</v>
      </c>
      <c r="AN67" s="136">
        <v>2.911</v>
      </c>
      <c r="AO67" s="272"/>
      <c r="AP67" s="136"/>
      <c r="AQ67" s="136"/>
      <c r="AR67" s="139"/>
      <c r="AT67" s="54"/>
      <c r="AU67" s="54"/>
      <c r="AV67" s="54"/>
      <c r="AW67" s="54"/>
      <c r="AX67" s="54"/>
      <c r="AY67" s="54"/>
      <c r="AZ67" s="54"/>
      <c r="BA67" s="54"/>
      <c r="BB67" s="54"/>
      <c r="BC67" s="54"/>
    </row>
    <row r="68" spans="1:55" ht="11.25" customHeight="1">
      <c r="I68" s="53" t="s">
        <v>124</v>
      </c>
      <c r="J68" s="9"/>
      <c r="K68" s="5"/>
      <c r="L68" s="84"/>
      <c r="M68" s="54"/>
      <c r="N68" s="54"/>
      <c r="O68" s="54"/>
      <c r="P68" s="54"/>
      <c r="Q68" s="54"/>
      <c r="R68" s="54"/>
      <c r="S68" s="54"/>
      <c r="T68" s="54"/>
      <c r="U68" s="54"/>
      <c r="V68" s="54"/>
      <c r="W68" s="54"/>
      <c r="X68" s="54"/>
      <c r="Y68" s="54"/>
      <c r="Z68" s="54"/>
      <c r="AA68" s="54"/>
      <c r="AB68" s="54"/>
      <c r="AC68" s="54"/>
      <c r="AD68" s="54"/>
      <c r="AE68" s="54"/>
      <c r="AF68" s="54"/>
      <c r="AG68" s="54"/>
      <c r="AH68" s="54"/>
      <c r="AI68" s="2382"/>
      <c r="AJ68" s="2382"/>
      <c r="AK68" s="272">
        <v>4.3999999999999997E-2</v>
      </c>
      <c r="AL68" s="136">
        <v>0.69</v>
      </c>
      <c r="AM68" s="136">
        <v>0</v>
      </c>
      <c r="AN68" s="136">
        <v>1.135</v>
      </c>
      <c r="AO68" s="272"/>
      <c r="AP68" s="136"/>
      <c r="AQ68" s="136"/>
      <c r="AR68" s="139"/>
      <c r="AT68" s="54"/>
      <c r="AU68" s="54"/>
      <c r="AV68" s="54"/>
      <c r="AW68" s="54"/>
      <c r="AX68" s="54"/>
      <c r="AY68" s="54"/>
      <c r="AZ68" s="54"/>
      <c r="BA68" s="54"/>
      <c r="BB68" s="54"/>
      <c r="BC68" s="54"/>
    </row>
    <row r="69" spans="1:55" ht="11.25" customHeight="1">
      <c r="I69" s="119" t="s">
        <v>33</v>
      </c>
      <c r="J69" s="268"/>
      <c r="K69" s="120"/>
      <c r="L69" s="142"/>
      <c r="M69" s="54"/>
      <c r="N69" s="54"/>
      <c r="O69" s="54"/>
      <c r="P69" s="54"/>
      <c r="Q69" s="54"/>
      <c r="R69" s="54"/>
      <c r="S69" s="54"/>
      <c r="T69" s="54"/>
      <c r="U69" s="54"/>
      <c r="V69" s="54"/>
      <c r="W69" s="54"/>
      <c r="X69" s="54"/>
      <c r="Y69" s="54"/>
      <c r="Z69" s="54"/>
      <c r="AA69" s="54"/>
      <c r="AB69" s="54"/>
      <c r="AC69" s="54"/>
      <c r="AD69" s="54"/>
      <c r="AE69" s="54"/>
      <c r="AF69" s="54"/>
      <c r="AG69" s="54"/>
      <c r="AH69" s="54"/>
      <c r="AI69" s="2382"/>
      <c r="AJ69" s="2382"/>
      <c r="AK69" s="270">
        <v>0</v>
      </c>
      <c r="AL69" s="269">
        <v>0.112</v>
      </c>
      <c r="AM69" s="269">
        <v>0</v>
      </c>
      <c r="AN69" s="269">
        <v>1.0999999999999999E-2</v>
      </c>
      <c r="AO69" s="270"/>
      <c r="AP69" s="269"/>
      <c r="AQ69" s="269"/>
      <c r="AR69" s="854"/>
      <c r="AT69" s="54"/>
      <c r="AU69" s="54"/>
      <c r="AV69" s="54"/>
      <c r="AW69" s="54"/>
      <c r="AX69" s="54"/>
      <c r="AY69" s="54"/>
      <c r="AZ69" s="54"/>
      <c r="BA69" s="54"/>
      <c r="BB69" s="54"/>
      <c r="BC69" s="54"/>
    </row>
    <row r="70" spans="1:55" ht="11.25" customHeight="1">
      <c r="I70" s="260" t="s">
        <v>107</v>
      </c>
      <c r="J70" s="120"/>
      <c r="K70" s="120"/>
      <c r="L70" s="120"/>
      <c r="M70" s="54"/>
      <c r="N70" s="54"/>
      <c r="O70" s="54"/>
      <c r="P70" s="54"/>
      <c r="Q70" s="54"/>
      <c r="R70" s="54"/>
      <c r="S70" s="54"/>
      <c r="T70" s="54"/>
      <c r="U70" s="54"/>
      <c r="V70" s="54"/>
      <c r="W70" s="54"/>
      <c r="X70" s="54"/>
      <c r="Y70" s="54"/>
      <c r="Z70" s="54"/>
      <c r="AA70" s="54"/>
      <c r="AB70" s="54"/>
      <c r="AC70" s="54"/>
      <c r="AD70" s="54"/>
      <c r="AE70" s="54"/>
      <c r="AF70" s="54"/>
      <c r="AG70" s="54"/>
      <c r="AH70" s="54"/>
      <c r="AI70" s="2382"/>
      <c r="AJ70" s="2382"/>
      <c r="AK70" s="2384">
        <f>SUM(AK66:AK69)</f>
        <v>0.13200000000000001</v>
      </c>
      <c r="AL70" s="262">
        <f>SUM(AL66:AL69)</f>
        <v>3.2989999999999999</v>
      </c>
      <c r="AM70" s="262">
        <f t="shared" ref="AM70:AN70" si="43">SUM(AM66:AM69)</f>
        <v>0</v>
      </c>
      <c r="AN70" s="262">
        <f t="shared" si="43"/>
        <v>4.0570000000000004</v>
      </c>
      <c r="AO70" s="2384"/>
      <c r="AP70" s="262"/>
      <c r="AQ70" s="262"/>
      <c r="AR70" s="263"/>
      <c r="AT70" s="54"/>
      <c r="AU70" s="54"/>
      <c r="AV70" s="54"/>
      <c r="AW70" s="54"/>
      <c r="AX70" s="54"/>
      <c r="AY70" s="54"/>
      <c r="AZ70" s="54"/>
      <c r="BA70" s="54"/>
      <c r="BB70" s="54"/>
      <c r="BC70" s="54"/>
    </row>
    <row r="71" spans="1:55" ht="11.25" customHeight="1">
      <c r="I71" s="613"/>
      <c r="J71" s="559"/>
      <c r="K71" s="559"/>
      <c r="L71" s="559"/>
      <c r="M71" s="561"/>
      <c r="N71" s="561"/>
      <c r="O71" s="561"/>
      <c r="P71" s="561"/>
      <c r="Q71" s="561"/>
      <c r="R71" s="561"/>
      <c r="S71" s="561"/>
      <c r="T71" s="561"/>
      <c r="U71" s="561"/>
      <c r="V71" s="561"/>
      <c r="W71" s="561"/>
      <c r="X71" s="561"/>
      <c r="Y71" s="561"/>
      <c r="Z71" s="561"/>
      <c r="AA71" s="561"/>
      <c r="AB71" s="561"/>
      <c r="AC71" s="561"/>
      <c r="AD71" s="557"/>
      <c r="AE71" s="557"/>
      <c r="AF71" s="561"/>
      <c r="AG71" s="561"/>
      <c r="AH71" s="561"/>
      <c r="AI71" s="557"/>
      <c r="AJ71" s="557"/>
      <c r="AK71" s="557"/>
      <c r="AL71" s="561"/>
      <c r="AM71" s="557"/>
      <c r="AN71" s="557"/>
      <c r="AO71" s="557"/>
      <c r="AP71" s="561"/>
      <c r="AQ71" s="557"/>
      <c r="AR71" s="557"/>
    </row>
    <row r="72" spans="1:55" ht="11.25" customHeight="1">
      <c r="I72" s="1671" t="s">
        <v>526</v>
      </c>
      <c r="J72" s="1672"/>
      <c r="K72" s="1672"/>
      <c r="L72" s="1672"/>
      <c r="M72" s="1673"/>
      <c r="N72" s="1669"/>
      <c r="O72" s="1669"/>
      <c r="P72" s="1670"/>
      <c r="Q72" s="1673"/>
      <c r="R72" s="1669"/>
      <c r="S72" s="1669"/>
      <c r="T72" s="1670"/>
      <c r="U72" s="1673"/>
      <c r="V72" s="1669"/>
      <c r="W72" s="1669"/>
      <c r="X72" s="1670"/>
      <c r="Y72" s="1673"/>
      <c r="Z72" s="1669"/>
      <c r="AA72" s="1669"/>
      <c r="AB72" s="1670"/>
      <c r="AC72" s="1669"/>
      <c r="AD72" s="1669"/>
      <c r="AE72" s="1669"/>
      <c r="AF72" s="1670"/>
      <c r="AG72" s="1669"/>
      <c r="AH72" s="1669"/>
      <c r="AI72" s="1669"/>
      <c r="AJ72" s="1670"/>
      <c r="AK72" s="1669"/>
      <c r="AL72" s="1669"/>
      <c r="AM72" s="1669"/>
      <c r="AN72" s="1669"/>
      <c r="AO72" s="1669"/>
      <c r="AP72" s="1669"/>
      <c r="AQ72" s="1669"/>
      <c r="AR72" s="1670"/>
      <c r="AS72" s="538"/>
      <c r="AT72" s="1665"/>
      <c r="AU72" s="1665"/>
      <c r="AV72" s="1665"/>
      <c r="AW72" s="1666"/>
      <c r="AX72" s="1667"/>
      <c r="AY72" s="1667"/>
      <c r="AZ72" s="1668"/>
      <c r="BA72" s="1666"/>
      <c r="BB72" s="1667"/>
      <c r="BC72" s="1668"/>
    </row>
    <row r="73" spans="1:55" ht="11.25" customHeight="1">
      <c r="I73" s="176" t="s">
        <v>270</v>
      </c>
      <c r="J73" s="5"/>
      <c r="K73" s="5"/>
      <c r="L73" s="5"/>
      <c r="M73" s="100"/>
      <c r="N73" s="54"/>
      <c r="O73" s="54"/>
      <c r="P73" s="40"/>
      <c r="Q73" s="100"/>
      <c r="R73" s="54"/>
      <c r="S73" s="54"/>
      <c r="T73" s="40"/>
      <c r="U73" s="100"/>
      <c r="V73" s="54"/>
      <c r="W73" s="54"/>
      <c r="X73" s="40"/>
      <c r="Y73" s="59">
        <v>0.247</v>
      </c>
      <c r="Z73" s="59">
        <v>1.296</v>
      </c>
      <c r="AA73" s="184">
        <v>1.304</v>
      </c>
      <c r="AB73" s="185">
        <v>1.056</v>
      </c>
      <c r="AC73" s="184">
        <v>0.92</v>
      </c>
      <c r="AD73" s="227">
        <v>1.6739999999999999</v>
      </c>
      <c r="AE73" s="227">
        <v>1.2</v>
      </c>
      <c r="AF73" s="185">
        <v>2.548</v>
      </c>
      <c r="AG73" s="184">
        <v>1.377</v>
      </c>
      <c r="AH73" s="184">
        <f>0.825</f>
        <v>0.82499999999999996</v>
      </c>
      <c r="AI73" s="184">
        <f>0.943</f>
        <v>0.94299999999999995</v>
      </c>
      <c r="AJ73" s="185">
        <v>0.98599999999999999</v>
      </c>
      <c r="AK73" s="184">
        <v>4.6740000000000004</v>
      </c>
      <c r="AL73" s="184">
        <v>4.7770000000000001</v>
      </c>
      <c r="AM73" s="184">
        <v>4.4279999999999999</v>
      </c>
      <c r="AN73" s="184">
        <v>3.8519999999999999</v>
      </c>
      <c r="AO73" s="184"/>
      <c r="AP73" s="184"/>
      <c r="AQ73" s="184"/>
      <c r="AR73" s="1163"/>
      <c r="AS73" s="538"/>
      <c r="AT73" s="54"/>
      <c r="AU73" s="54"/>
      <c r="AV73" s="1690">
        <v>0.46400000000000002</v>
      </c>
      <c r="AW73" s="1684">
        <v>3.9020000000000001</v>
      </c>
      <c r="AX73" s="1684">
        <v>6.3419999999999996</v>
      </c>
      <c r="AY73" s="54"/>
      <c r="AZ73" s="54"/>
      <c r="BA73" s="54"/>
      <c r="BB73" s="54"/>
      <c r="BC73" s="40"/>
    </row>
    <row r="74" spans="1:55" ht="11.25" customHeight="1">
      <c r="I74" s="613" t="s">
        <v>525</v>
      </c>
      <c r="J74" s="559"/>
      <c r="K74" s="559"/>
      <c r="L74" s="559"/>
      <c r="M74" s="561"/>
      <c r="N74" s="561"/>
      <c r="O74" s="561"/>
      <c r="P74" s="561"/>
      <c r="Q74" s="561"/>
      <c r="R74" s="561"/>
      <c r="S74" s="561"/>
      <c r="T74" s="561"/>
      <c r="U74" s="561"/>
      <c r="V74" s="561"/>
      <c r="W74" s="561"/>
      <c r="X74" s="561"/>
      <c r="Y74" s="59">
        <v>-5.1999999999999998E-2</v>
      </c>
      <c r="Z74" s="59">
        <v>-0.41299999999999998</v>
      </c>
      <c r="AA74" s="184">
        <v>-7.0000000000000001E-3</v>
      </c>
      <c r="AB74" s="185">
        <v>-3.1E-2</v>
      </c>
      <c r="AC74" s="184">
        <v>-0.13</v>
      </c>
      <c r="AD74" s="227">
        <v>-0.42599999999999999</v>
      </c>
      <c r="AE74" s="227">
        <v>-0.27400000000000002</v>
      </c>
      <c r="AF74" s="185">
        <v>-4.7E-2</v>
      </c>
      <c r="AG74" s="184">
        <v>-0.22800000000000001</v>
      </c>
      <c r="AH74" s="184">
        <v>-0.159</v>
      </c>
      <c r="AI74" s="557">
        <v>-0.129</v>
      </c>
      <c r="AJ74" s="185">
        <v>-0.432</v>
      </c>
      <c r="AK74" s="184">
        <v>-3.3170000000000002</v>
      </c>
      <c r="AL74" s="184">
        <v>-4.2549999999999999</v>
      </c>
      <c r="AM74" s="184">
        <v>-4.3090000000000002</v>
      </c>
      <c r="AN74" s="184">
        <v>1.0880000000000001</v>
      </c>
      <c r="AO74" s="184"/>
      <c r="AP74" s="184"/>
      <c r="AQ74" s="184"/>
      <c r="AR74" s="557"/>
    </row>
    <row r="75" spans="1:55" ht="11.25" customHeight="1">
      <c r="I75" s="613"/>
      <c r="J75" s="559"/>
      <c r="K75" s="559"/>
      <c r="L75" s="559"/>
      <c r="M75" s="561"/>
      <c r="N75" s="561"/>
      <c r="O75" s="561"/>
      <c r="P75" s="561"/>
      <c r="Q75" s="561"/>
      <c r="R75" s="561"/>
      <c r="S75" s="561"/>
      <c r="T75" s="561"/>
      <c r="U75" s="561"/>
      <c r="V75" s="561"/>
      <c r="W75" s="561"/>
      <c r="X75" s="561"/>
      <c r="Y75" s="561"/>
      <c r="Z75" s="561"/>
      <c r="AA75" s="561"/>
      <c r="AB75" s="561"/>
      <c r="AC75" s="561"/>
      <c r="AD75" s="557"/>
      <c r="AE75" s="557"/>
      <c r="AF75" s="561"/>
      <c r="AG75" s="561"/>
      <c r="AH75" s="561"/>
      <c r="AI75" s="557"/>
      <c r="AJ75" s="557"/>
      <c r="AK75" s="557"/>
      <c r="AL75" s="561"/>
      <c r="AM75" s="557"/>
      <c r="AN75" s="557"/>
      <c r="AO75" s="557"/>
      <c r="AP75" s="561"/>
      <c r="AQ75" s="557"/>
      <c r="AR75" s="557"/>
    </row>
    <row r="76" spans="1:55" ht="11.25" customHeight="1">
      <c r="I76" s="613"/>
      <c r="J76" s="559"/>
      <c r="K76" s="559"/>
      <c r="L76" s="559"/>
      <c r="M76" s="561"/>
      <c r="N76" s="561"/>
      <c r="O76" s="561"/>
      <c r="P76" s="561"/>
      <c r="Q76" s="561"/>
      <c r="R76" s="561"/>
      <c r="S76" s="561"/>
      <c r="T76" s="561"/>
      <c r="U76" s="561"/>
      <c r="V76" s="561"/>
      <c r="W76" s="561"/>
      <c r="X76" s="561"/>
      <c r="Y76" s="561"/>
      <c r="Z76" s="561"/>
      <c r="AA76" s="561"/>
      <c r="AB76" s="561"/>
      <c r="AC76" s="561"/>
      <c r="AD76" s="557"/>
      <c r="AE76" s="557"/>
      <c r="AF76" s="561"/>
      <c r="AG76" s="561"/>
      <c r="AH76" s="561"/>
      <c r="AI76" s="557"/>
      <c r="AJ76" s="557"/>
      <c r="AK76" s="557"/>
      <c r="AL76" s="561"/>
      <c r="AM76" s="557"/>
      <c r="AN76" s="557"/>
      <c r="AO76" s="557"/>
      <c r="AP76" s="561"/>
      <c r="AQ76" s="557"/>
      <c r="AR76" s="557"/>
    </row>
    <row r="77" spans="1:55" s="551" customFormat="1" ht="11.25" customHeight="1">
      <c r="A77" s="540" t="s">
        <v>237</v>
      </c>
      <c r="B77" s="540"/>
      <c r="C77" s="540"/>
      <c r="D77" s="540"/>
      <c r="E77" s="540"/>
      <c r="F77" s="540"/>
      <c r="G77" s="540"/>
      <c r="H77" s="540"/>
      <c r="I77" s="541" t="s">
        <v>251</v>
      </c>
      <c r="J77" s="542"/>
      <c r="K77" s="542"/>
      <c r="L77" s="542"/>
      <c r="M77" s="543"/>
      <c r="N77" s="544"/>
      <c r="O77" s="544"/>
      <c r="P77" s="545"/>
      <c r="Q77" s="543"/>
      <c r="R77" s="544"/>
      <c r="S77" s="544"/>
      <c r="T77" s="545"/>
      <c r="U77" s="543"/>
      <c r="V77" s="544"/>
      <c r="W77" s="544"/>
      <c r="X77" s="545"/>
      <c r="Y77" s="543"/>
      <c r="Z77" s="544"/>
      <c r="AA77" s="544"/>
      <c r="AB77" s="545"/>
      <c r="AC77" s="543"/>
      <c r="AD77" s="546"/>
      <c r="AE77" s="546"/>
      <c r="AF77" s="545"/>
      <c r="AG77" s="543"/>
      <c r="AH77" s="544"/>
      <c r="AI77" s="546"/>
      <c r="AJ77" s="547"/>
      <c r="AK77" s="546"/>
      <c r="AL77" s="544"/>
      <c r="AM77" s="546"/>
      <c r="AN77" s="546"/>
      <c r="AO77" s="546"/>
      <c r="AP77" s="544"/>
      <c r="AQ77" s="546"/>
      <c r="AR77" s="547"/>
      <c r="AS77" s="548"/>
      <c r="AT77" s="549"/>
      <c r="AU77" s="549"/>
      <c r="AV77" s="549"/>
      <c r="AW77" s="549"/>
      <c r="AX77" s="549"/>
      <c r="AY77" s="546"/>
      <c r="AZ77" s="546"/>
      <c r="BA77" s="546"/>
      <c r="BB77" s="546"/>
      <c r="BC77" s="547"/>
    </row>
    <row r="78" spans="1:55" ht="11.25" customHeight="1">
      <c r="I78" s="532"/>
      <c r="J78" s="614"/>
      <c r="K78" s="614"/>
      <c r="L78" s="614"/>
      <c r="M78" s="615"/>
      <c r="N78" s="557"/>
      <c r="O78" s="557"/>
      <c r="P78" s="558"/>
      <c r="Q78" s="615"/>
      <c r="R78" s="557"/>
      <c r="S78" s="557"/>
      <c r="T78" s="558"/>
      <c r="U78" s="615"/>
      <c r="V78" s="557"/>
      <c r="W78" s="557"/>
      <c r="X78" s="558"/>
      <c r="Y78" s="615"/>
      <c r="Z78" s="557"/>
      <c r="AA78" s="557"/>
      <c r="AB78" s="558"/>
      <c r="AC78" s="615"/>
      <c r="AD78" s="557"/>
      <c r="AE78" s="557"/>
      <c r="AF78" s="558"/>
      <c r="AG78" s="615"/>
      <c r="AH78" s="557"/>
      <c r="AI78" s="557"/>
      <c r="AJ78" s="558"/>
      <c r="AK78" s="557"/>
      <c r="AL78" s="557"/>
      <c r="AM78" s="557"/>
      <c r="AN78" s="557"/>
      <c r="AO78" s="557"/>
      <c r="AP78" s="557"/>
      <c r="AQ78" s="557"/>
      <c r="AR78" s="558"/>
      <c r="AS78" s="539"/>
      <c r="AY78" s="557"/>
      <c r="AZ78" s="557"/>
      <c r="BA78" s="557"/>
      <c r="BB78" s="557"/>
      <c r="BC78" s="558"/>
    </row>
    <row r="79" spans="1:55" ht="11.25" customHeight="1">
      <c r="H79" s="1396"/>
      <c r="I79" s="812" t="s">
        <v>12</v>
      </c>
      <c r="J79" s="617"/>
      <c r="K79" s="617"/>
      <c r="L79" s="614"/>
      <c r="M79" s="615"/>
      <c r="N79" s="557"/>
      <c r="O79" s="557"/>
      <c r="P79" s="618"/>
      <c r="Q79" s="615"/>
      <c r="R79" s="557"/>
      <c r="S79" s="557"/>
      <c r="T79" s="618"/>
      <c r="U79" s="615"/>
      <c r="V79" s="619"/>
      <c r="W79" s="620"/>
      <c r="X79" s="618"/>
      <c r="Y79" s="621"/>
      <c r="Z79" s="620"/>
      <c r="AA79" s="619"/>
      <c r="AB79" s="618"/>
      <c r="AC79" s="621"/>
      <c r="AD79" s="619"/>
      <c r="AE79" s="557"/>
      <c r="AF79" s="618"/>
      <c r="AG79" s="621"/>
      <c r="AH79" s="620"/>
      <c r="AI79" s="557"/>
      <c r="AJ79" s="558"/>
      <c r="AK79" s="557"/>
      <c r="AL79" s="620"/>
      <c r="AM79" s="557"/>
      <c r="AN79" s="557"/>
      <c r="AO79" s="557"/>
      <c r="AP79" s="620"/>
      <c r="AQ79" s="557"/>
      <c r="AR79" s="558"/>
      <c r="AS79" s="539"/>
      <c r="AY79" s="557"/>
      <c r="AZ79" s="557"/>
      <c r="BA79" s="557"/>
      <c r="BB79" s="557"/>
      <c r="BC79" s="558"/>
    </row>
    <row r="80" spans="1:55" ht="11.25" customHeight="1">
      <c r="H80" s="1396"/>
      <c r="I80" s="5" t="s">
        <v>3</v>
      </c>
      <c r="J80" s="617"/>
      <c r="K80" s="617"/>
      <c r="L80" s="614"/>
      <c r="M80" s="615"/>
      <c r="N80" s="557"/>
      <c r="O80" s="557"/>
      <c r="P80" s="618">
        <v>21.196000000000002</v>
      </c>
      <c r="Q80" s="615"/>
      <c r="R80" s="557"/>
      <c r="S80" s="557"/>
      <c r="T80" s="618">
        <v>57.078000000000003</v>
      </c>
      <c r="U80" s="615"/>
      <c r="V80" s="619"/>
      <c r="W80" s="620"/>
      <c r="X80" s="618">
        <v>323.18200000000002</v>
      </c>
      <c r="Y80" s="621"/>
      <c r="Z80" s="620"/>
      <c r="AA80" s="619"/>
      <c r="AB80" s="104">
        <v>351.827</v>
      </c>
      <c r="AC80" s="621"/>
      <c r="AD80" s="619"/>
      <c r="AE80" s="557"/>
      <c r="AF80" s="104">
        <v>353.53699999999998</v>
      </c>
      <c r="AG80" s="621">
        <v>386.11</v>
      </c>
      <c r="AH80" s="620">
        <v>377.40699999999998</v>
      </c>
      <c r="AI80" s="557">
        <v>407.15800000000002</v>
      </c>
      <c r="AJ80" s="558">
        <v>270.31700000000001</v>
      </c>
      <c r="AK80" s="621">
        <v>303.81299999999999</v>
      </c>
      <c r="AL80" s="620">
        <v>308.185</v>
      </c>
      <c r="AM80" s="620">
        <v>357.983</v>
      </c>
      <c r="AN80" s="620">
        <v>414.11099999999999</v>
      </c>
      <c r="AO80" s="621"/>
      <c r="AP80" s="620"/>
      <c r="AQ80" s="620"/>
      <c r="AR80" s="558"/>
      <c r="AS80" s="539"/>
      <c r="AT80" s="567">
        <f>P80</f>
        <v>21.196000000000002</v>
      </c>
      <c r="AU80" s="567">
        <f>T80</f>
        <v>57.078000000000003</v>
      </c>
      <c r="AV80" s="567">
        <f>X80</f>
        <v>323.18200000000002</v>
      </c>
      <c r="AW80" s="567">
        <f>+AB80</f>
        <v>351.827</v>
      </c>
      <c r="AX80" s="567">
        <f>+AF80</f>
        <v>353.53699999999998</v>
      </c>
      <c r="AY80" s="557"/>
      <c r="AZ80" s="557"/>
      <c r="BA80" s="557"/>
      <c r="BB80" s="557"/>
      <c r="BC80" s="558"/>
    </row>
    <row r="81" spans="1:55" ht="11.25" customHeight="1">
      <c r="H81" s="1396"/>
      <c r="I81" s="5" t="s">
        <v>134</v>
      </c>
      <c r="J81" s="617"/>
      <c r="K81" s="617"/>
      <c r="L81" s="614"/>
      <c r="M81" s="615"/>
      <c r="N81" s="557"/>
      <c r="O81" s="557"/>
      <c r="P81" s="618">
        <v>43.246000000000002</v>
      </c>
      <c r="Q81" s="615"/>
      <c r="R81" s="557"/>
      <c r="S81" s="557"/>
      <c r="T81" s="618">
        <v>80.066999999999993</v>
      </c>
      <c r="U81" s="615"/>
      <c r="V81" s="619"/>
      <c r="W81" s="620"/>
      <c r="X81" s="618">
        <v>120.86799999999999</v>
      </c>
      <c r="Y81" s="621"/>
      <c r="Z81" s="620"/>
      <c r="AA81" s="619"/>
      <c r="AB81" s="104">
        <v>192.595</v>
      </c>
      <c r="AC81" s="621"/>
      <c r="AD81" s="619"/>
      <c r="AE81" s="557"/>
      <c r="AF81" s="104">
        <v>261.58100000000002</v>
      </c>
      <c r="AG81" s="621">
        <v>262.524</v>
      </c>
      <c r="AH81" s="620">
        <v>266.43599999999998</v>
      </c>
      <c r="AI81" s="557">
        <v>268.09699999999998</v>
      </c>
      <c r="AJ81" s="558">
        <v>397.24400000000003</v>
      </c>
      <c r="AK81" s="621">
        <v>340.83699999999999</v>
      </c>
      <c r="AL81" s="620">
        <v>370.05200000000002</v>
      </c>
      <c r="AM81" s="620">
        <v>373.92200000000003</v>
      </c>
      <c r="AN81" s="620">
        <v>484.101</v>
      </c>
      <c r="AO81" s="621"/>
      <c r="AP81" s="620"/>
      <c r="AQ81" s="620"/>
      <c r="AR81" s="558"/>
      <c r="AS81" s="539"/>
      <c r="AT81" s="567">
        <f>P81</f>
        <v>43.246000000000002</v>
      </c>
      <c r="AU81" s="567">
        <f>T81</f>
        <v>80.066999999999993</v>
      </c>
      <c r="AV81" s="567">
        <f>X81</f>
        <v>120.86799999999999</v>
      </c>
      <c r="AW81" s="567">
        <f>+AB81</f>
        <v>192.595</v>
      </c>
      <c r="AX81" s="567">
        <f>+AF81</f>
        <v>261.58100000000002</v>
      </c>
      <c r="AY81" s="557"/>
      <c r="AZ81" s="557"/>
      <c r="BA81" s="557"/>
      <c r="BB81" s="557"/>
      <c r="BC81" s="558"/>
    </row>
    <row r="82" spans="1:55" ht="11.25" customHeight="1">
      <c r="H82" s="1396"/>
      <c r="I82" s="5" t="s">
        <v>135</v>
      </c>
      <c r="J82" s="617"/>
      <c r="K82" s="617"/>
      <c r="L82" s="614"/>
      <c r="M82" s="615"/>
      <c r="N82" s="557"/>
      <c r="O82" s="557"/>
      <c r="P82" s="618"/>
      <c r="Q82" s="615"/>
      <c r="R82" s="557"/>
      <c r="S82" s="557"/>
      <c r="T82" s="618"/>
      <c r="U82" s="615"/>
      <c r="V82" s="619"/>
      <c r="W82" s="620"/>
      <c r="X82" s="618"/>
      <c r="Y82" s="621"/>
      <c r="Z82" s="620"/>
      <c r="AA82" s="619"/>
      <c r="AB82" s="104">
        <v>0</v>
      </c>
      <c r="AC82" s="621"/>
      <c r="AD82" s="619"/>
      <c r="AE82" s="557"/>
      <c r="AF82" s="104">
        <v>0</v>
      </c>
      <c r="AG82" s="621">
        <v>0</v>
      </c>
      <c r="AH82" s="620">
        <v>0</v>
      </c>
      <c r="AI82" s="557">
        <v>0</v>
      </c>
      <c r="AJ82" s="558">
        <v>0</v>
      </c>
      <c r="AK82" s="621">
        <v>0</v>
      </c>
      <c r="AL82" s="620">
        <v>6.8719999999999999</v>
      </c>
      <c r="AM82" s="620">
        <v>5.2949999999999999</v>
      </c>
      <c r="AN82" s="620">
        <v>8.8819999999999997</v>
      </c>
      <c r="AO82" s="621"/>
      <c r="AP82" s="620"/>
      <c r="AQ82" s="620"/>
      <c r="AR82" s="558"/>
      <c r="AS82" s="539"/>
      <c r="AT82" s="567"/>
      <c r="AU82" s="567"/>
      <c r="AV82" s="567"/>
      <c r="AW82" s="567">
        <f>+AB82</f>
        <v>0</v>
      </c>
      <c r="AX82" s="567">
        <f>+AF82</f>
        <v>0</v>
      </c>
      <c r="AY82" s="557"/>
      <c r="AZ82" s="557"/>
      <c r="BA82" s="557"/>
      <c r="BB82" s="557"/>
      <c r="BC82" s="558"/>
    </row>
    <row r="83" spans="1:55" ht="11.25" customHeight="1">
      <c r="H83" s="1396"/>
      <c r="I83" s="5" t="s">
        <v>136</v>
      </c>
      <c r="J83" s="622"/>
      <c r="K83" s="622"/>
      <c r="L83" s="614"/>
      <c r="M83" s="615"/>
      <c r="N83" s="557"/>
      <c r="O83" s="557"/>
      <c r="P83" s="618"/>
      <c r="Q83" s="615"/>
      <c r="R83" s="557"/>
      <c r="S83" s="557"/>
      <c r="T83" s="618"/>
      <c r="U83" s="615"/>
      <c r="V83" s="619"/>
      <c r="W83" s="620"/>
      <c r="X83" s="618"/>
      <c r="Y83" s="621"/>
      <c r="Z83" s="620"/>
      <c r="AA83" s="619"/>
      <c r="AB83" s="104">
        <v>3.4929999999999999</v>
      </c>
      <c r="AC83" s="621"/>
      <c r="AD83" s="619"/>
      <c r="AE83" s="557"/>
      <c r="AF83" s="104">
        <v>2.714</v>
      </c>
      <c r="AG83" s="621">
        <v>2.9769999999999999</v>
      </c>
      <c r="AH83" s="620">
        <v>5.2770000000000001</v>
      </c>
      <c r="AI83" s="557">
        <v>4.4219999999999997</v>
      </c>
      <c r="AJ83" s="558">
        <v>2.7410000000000001</v>
      </c>
      <c r="AK83" s="621">
        <v>3.56</v>
      </c>
      <c r="AL83" s="620">
        <v>46.514000000000003</v>
      </c>
      <c r="AM83" s="620">
        <v>46.094999999999999</v>
      </c>
      <c r="AN83" s="620">
        <v>58.345999999999997</v>
      </c>
      <c r="AO83" s="621"/>
      <c r="AP83" s="620"/>
      <c r="AQ83" s="620"/>
      <c r="AR83" s="558"/>
      <c r="AS83" s="539"/>
      <c r="AT83" s="567"/>
      <c r="AU83" s="567"/>
      <c r="AV83" s="567"/>
      <c r="AW83" s="567">
        <f>+AB83</f>
        <v>3.4929999999999999</v>
      </c>
      <c r="AX83" s="567">
        <f>+AF83</f>
        <v>2.714</v>
      </c>
      <c r="AY83" s="557"/>
      <c r="AZ83" s="557"/>
      <c r="BA83" s="557"/>
      <c r="BB83" s="557"/>
      <c r="BC83" s="558"/>
    </row>
    <row r="84" spans="1:55" s="635" customFormat="1" ht="11.25" customHeight="1">
      <c r="A84" s="623"/>
      <c r="B84" s="623"/>
      <c r="C84" s="623"/>
      <c r="D84" s="623"/>
      <c r="E84" s="623"/>
      <c r="F84" s="623"/>
      <c r="G84" s="623"/>
      <c r="H84" s="1397"/>
      <c r="I84" s="5" t="s">
        <v>56</v>
      </c>
      <c r="J84" s="625"/>
      <c r="K84" s="625"/>
      <c r="L84" s="626"/>
      <c r="M84" s="627"/>
      <c r="N84" s="628"/>
      <c r="O84" s="628"/>
      <c r="Q84" s="627"/>
      <c r="R84" s="628"/>
      <c r="S84" s="628"/>
      <c r="T84" s="629"/>
      <c r="U84" s="627"/>
      <c r="V84" s="630"/>
      <c r="W84" s="631"/>
      <c r="X84" s="629"/>
      <c r="Y84" s="632"/>
      <c r="Z84" s="631"/>
      <c r="AA84" s="630"/>
      <c r="AB84" s="104">
        <v>25.516999999999999</v>
      </c>
      <c r="AC84" s="632"/>
      <c r="AD84" s="630"/>
      <c r="AE84" s="630"/>
      <c r="AF84" s="104">
        <v>45.582000000000001</v>
      </c>
      <c r="AG84" s="621">
        <v>57.706000000000003</v>
      </c>
      <c r="AH84" s="620">
        <f>39.527+23.164</f>
        <v>62.691000000000003</v>
      </c>
      <c r="AI84" s="620">
        <f>45.323+20.288</f>
        <v>65.611000000000004</v>
      </c>
      <c r="AJ84" s="633">
        <f>52.942+19.34</f>
        <v>72.281999999999996</v>
      </c>
      <c r="AK84" s="621">
        <f>44.834+22.772</f>
        <v>67.605999999999995</v>
      </c>
      <c r="AL84" s="620">
        <v>28.27</v>
      </c>
      <c r="AM84" s="620">
        <v>26.945</v>
      </c>
      <c r="AN84" s="620">
        <v>26.327000000000002</v>
      </c>
      <c r="AO84" s="621"/>
      <c r="AP84" s="620"/>
      <c r="AQ84" s="620"/>
      <c r="AR84" s="633"/>
      <c r="AS84" s="634"/>
      <c r="AT84" s="567"/>
      <c r="AU84" s="567"/>
      <c r="AV84" s="567"/>
      <c r="AW84" s="567">
        <f>+AB84</f>
        <v>25.516999999999999</v>
      </c>
      <c r="AX84" s="567">
        <f>+AF84</f>
        <v>45.582000000000001</v>
      </c>
      <c r="AY84" s="628"/>
      <c r="AZ84" s="628"/>
      <c r="BA84" s="628"/>
      <c r="BB84" s="628"/>
      <c r="BC84" s="633"/>
    </row>
    <row r="85" spans="1:55" s="635" customFormat="1" ht="11.25" customHeight="1">
      <c r="A85" s="623"/>
      <c r="B85" s="623"/>
      <c r="C85" s="623"/>
      <c r="D85" s="623"/>
      <c r="E85" s="623"/>
      <c r="F85" s="623"/>
      <c r="G85" s="623"/>
      <c r="H85" s="1397"/>
      <c r="I85" s="828" t="s">
        <v>13</v>
      </c>
      <c r="J85" s="827"/>
      <c r="K85" s="827"/>
      <c r="L85" s="819"/>
      <c r="M85" s="820"/>
      <c r="N85" s="821"/>
      <c r="O85" s="821"/>
      <c r="P85" s="822"/>
      <c r="Q85" s="820"/>
      <c r="R85" s="821"/>
      <c r="S85" s="821"/>
      <c r="T85" s="822"/>
      <c r="U85" s="820"/>
      <c r="V85" s="823"/>
      <c r="W85" s="824"/>
      <c r="X85" s="822"/>
      <c r="Y85" s="825"/>
      <c r="Z85" s="824"/>
      <c r="AA85" s="823"/>
      <c r="AB85" s="822">
        <f t="shared" ref="AB85:AJ85" si="44">SUM(AB80:AB84)</f>
        <v>573.43200000000013</v>
      </c>
      <c r="AC85" s="825">
        <f t="shared" si="44"/>
        <v>0</v>
      </c>
      <c r="AD85" s="823">
        <f t="shared" si="44"/>
        <v>0</v>
      </c>
      <c r="AE85" s="823">
        <f t="shared" si="44"/>
        <v>0</v>
      </c>
      <c r="AF85" s="822">
        <f t="shared" si="44"/>
        <v>663.41399999999999</v>
      </c>
      <c r="AG85" s="823">
        <f t="shared" si="44"/>
        <v>709.31700000000001</v>
      </c>
      <c r="AH85" s="2170">
        <f t="shared" si="44"/>
        <v>711.81100000000004</v>
      </c>
      <c r="AI85" s="2170">
        <f t="shared" si="44"/>
        <v>745.28800000000001</v>
      </c>
      <c r="AJ85" s="2170">
        <f t="shared" si="44"/>
        <v>742.58400000000006</v>
      </c>
      <c r="AK85" s="823">
        <f>SUM(AK80:AK84)</f>
        <v>715.81599999999992</v>
      </c>
      <c r="AL85" s="2170">
        <f>SUM(AL80:AL84)</f>
        <v>759.89300000000003</v>
      </c>
      <c r="AM85" s="2170">
        <f>SUM(AM80:AM84)</f>
        <v>810.24</v>
      </c>
      <c r="AN85" s="2170">
        <f>SUM(AN80:AN84)</f>
        <v>991.76699999999994</v>
      </c>
      <c r="AO85" s="823"/>
      <c r="AP85" s="2170"/>
      <c r="AQ85" s="2170"/>
      <c r="AR85" s="826"/>
      <c r="AS85" s="634"/>
      <c r="AT85" s="821"/>
      <c r="AU85" s="821"/>
      <c r="AV85" s="821"/>
      <c r="AW85" s="821">
        <f>SUM(AW80:AW84)</f>
        <v>573.43200000000013</v>
      </c>
      <c r="AX85" s="821">
        <f>SUM(AX80:AX84)</f>
        <v>663.41399999999999</v>
      </c>
      <c r="AY85" s="821"/>
      <c r="AZ85" s="821"/>
      <c r="BA85" s="821"/>
      <c r="BB85" s="821"/>
      <c r="BC85" s="826"/>
    </row>
    <row r="86" spans="1:55" ht="11.25" customHeight="1">
      <c r="H86" s="1396"/>
      <c r="I86" s="21"/>
      <c r="J86" s="617"/>
      <c r="K86" s="617"/>
      <c r="L86" s="614"/>
      <c r="M86" s="615"/>
      <c r="N86" s="557"/>
      <c r="O86" s="557"/>
      <c r="P86" s="618"/>
      <c r="Q86" s="615"/>
      <c r="R86" s="557"/>
      <c r="S86" s="557"/>
      <c r="T86" s="618"/>
      <c r="U86" s="615"/>
      <c r="V86" s="619"/>
      <c r="W86" s="620"/>
      <c r="X86" s="618"/>
      <c r="Y86" s="621"/>
      <c r="Z86" s="620"/>
      <c r="AA86" s="619"/>
      <c r="AB86" s="618"/>
      <c r="AC86" s="621"/>
      <c r="AD86" s="619"/>
      <c r="AE86" s="557"/>
      <c r="AF86" s="618"/>
      <c r="AG86" s="621"/>
      <c r="AH86" s="620"/>
      <c r="AI86" s="557"/>
      <c r="AJ86" s="558"/>
      <c r="AK86" s="621"/>
      <c r="AL86" s="620"/>
      <c r="AM86" s="620"/>
      <c r="AN86" s="620"/>
      <c r="AO86" s="621"/>
      <c r="AP86" s="620"/>
      <c r="AQ86" s="620"/>
      <c r="AR86" s="558"/>
      <c r="AS86" s="539"/>
      <c r="AT86" s="557"/>
      <c r="AU86" s="557"/>
      <c r="AV86" s="557"/>
      <c r="AW86" s="557"/>
      <c r="AX86" s="557"/>
      <c r="AY86" s="557"/>
      <c r="AZ86" s="557"/>
      <c r="BA86" s="557"/>
      <c r="BB86" s="557"/>
      <c r="BC86" s="558"/>
    </row>
    <row r="87" spans="1:55" ht="11.25" customHeight="1">
      <c r="H87" s="1396"/>
      <c r="I87" s="5" t="s">
        <v>58</v>
      </c>
      <c r="J87" s="622"/>
      <c r="K87" s="622"/>
      <c r="L87" s="614"/>
      <c r="M87" s="615"/>
      <c r="N87" s="557"/>
      <c r="O87" s="557"/>
      <c r="P87" s="618"/>
      <c r="Q87" s="615"/>
      <c r="R87" s="557"/>
      <c r="S87" s="557"/>
      <c r="T87" s="618"/>
      <c r="U87" s="615"/>
      <c r="V87" s="619"/>
      <c r="W87" s="620"/>
      <c r="X87" s="618">
        <v>34.085999999999999</v>
      </c>
      <c r="Y87" s="621"/>
      <c r="Z87" s="620"/>
      <c r="AA87" s="619"/>
      <c r="AB87" s="104">
        <v>52.238999999999997</v>
      </c>
      <c r="AC87" s="621"/>
      <c r="AD87" s="619"/>
      <c r="AE87" s="557"/>
      <c r="AF87" s="104">
        <v>82.481999999999999</v>
      </c>
      <c r="AG87" s="621">
        <v>85.844999999999999</v>
      </c>
      <c r="AH87" s="620">
        <v>97.236000000000004</v>
      </c>
      <c r="AI87" s="557">
        <v>98.352999999999994</v>
      </c>
      <c r="AJ87" s="558">
        <v>108.581</v>
      </c>
      <c r="AK87" s="621">
        <v>115.41500000000001</v>
      </c>
      <c r="AL87" s="620">
        <v>131.346</v>
      </c>
      <c r="AM87" s="620">
        <v>134.88499999999999</v>
      </c>
      <c r="AN87" s="620">
        <v>161.738</v>
      </c>
      <c r="AO87" s="621"/>
      <c r="AP87" s="620"/>
      <c r="AQ87" s="620"/>
      <c r="AR87" s="558"/>
      <c r="AS87" s="539"/>
      <c r="AT87" s="567"/>
      <c r="AU87" s="567"/>
      <c r="AV87" s="567">
        <f>X87</f>
        <v>34.085999999999999</v>
      </c>
      <c r="AW87" s="567">
        <f>+AB87</f>
        <v>52.238999999999997</v>
      </c>
      <c r="AX87" s="567">
        <f>+AF87</f>
        <v>82.481999999999999</v>
      </c>
      <c r="AY87" s="557"/>
      <c r="AZ87" s="557"/>
      <c r="BA87" s="557"/>
      <c r="BB87" s="557"/>
      <c r="BC87" s="558"/>
    </row>
    <row r="88" spans="1:55" ht="11.25" customHeight="1">
      <c r="H88" s="1396"/>
      <c r="I88" s="5" t="s">
        <v>59</v>
      </c>
      <c r="J88" s="622"/>
      <c r="K88" s="622"/>
      <c r="L88" s="614"/>
      <c r="M88" s="615"/>
      <c r="N88" s="557"/>
      <c r="O88" s="557"/>
      <c r="P88" s="618"/>
      <c r="Q88" s="615"/>
      <c r="R88" s="557"/>
      <c r="S88" s="557"/>
      <c r="T88" s="618"/>
      <c r="U88" s="615"/>
      <c r="V88" s="619"/>
      <c r="W88" s="620"/>
      <c r="X88" s="618">
        <v>9.1349999999999998</v>
      </c>
      <c r="Y88" s="621"/>
      <c r="Z88" s="620"/>
      <c r="AA88" s="619"/>
      <c r="AB88" s="104">
        <v>12.821</v>
      </c>
      <c r="AC88" s="621"/>
      <c r="AD88" s="619"/>
      <c r="AE88" s="557"/>
      <c r="AF88" s="104">
        <v>16.47</v>
      </c>
      <c r="AG88" s="621">
        <v>17.024000000000001</v>
      </c>
      <c r="AH88" s="620">
        <v>17.170000000000002</v>
      </c>
      <c r="AI88" s="557">
        <v>18.594999999999999</v>
      </c>
      <c r="AJ88" s="558">
        <v>102.944</v>
      </c>
      <c r="AK88" s="621">
        <v>107.962</v>
      </c>
      <c r="AL88" s="620">
        <v>104.045</v>
      </c>
      <c r="AM88" s="620">
        <v>99.713999999999999</v>
      </c>
      <c r="AN88" s="620">
        <v>96.222999999999999</v>
      </c>
      <c r="AO88" s="621"/>
      <c r="AP88" s="620"/>
      <c r="AQ88" s="620"/>
      <c r="AR88" s="558"/>
      <c r="AS88" s="539"/>
      <c r="AT88" s="567"/>
      <c r="AU88" s="567"/>
      <c r="AV88" s="567">
        <f>X88</f>
        <v>9.1349999999999998</v>
      </c>
      <c r="AW88" s="567">
        <f>+AB88</f>
        <v>12.821</v>
      </c>
      <c r="AX88" s="567">
        <f>+AF88</f>
        <v>16.47</v>
      </c>
      <c r="AY88" s="557"/>
      <c r="AZ88" s="557"/>
      <c r="BA88" s="557"/>
      <c r="BB88" s="557"/>
      <c r="BC88" s="558"/>
    </row>
    <row r="89" spans="1:55" ht="11.25" customHeight="1">
      <c r="H89" s="1396"/>
      <c r="I89" s="5" t="s">
        <v>57</v>
      </c>
      <c r="J89" s="622"/>
      <c r="K89" s="622"/>
      <c r="L89" s="614"/>
      <c r="M89" s="615"/>
      <c r="N89" s="557"/>
      <c r="O89" s="557"/>
      <c r="P89" s="618"/>
      <c r="Q89" s="615"/>
      <c r="R89" s="557"/>
      <c r="S89" s="557"/>
      <c r="T89" s="618"/>
      <c r="U89" s="615"/>
      <c r="V89" s="619"/>
      <c r="W89" s="620"/>
      <c r="X89" s="618">
        <v>5.78</v>
      </c>
      <c r="Y89" s="621"/>
      <c r="Z89" s="620"/>
      <c r="AA89" s="619"/>
      <c r="AB89" s="104">
        <v>27.856000000000002</v>
      </c>
      <c r="AC89" s="621"/>
      <c r="AD89" s="619"/>
      <c r="AE89" s="557"/>
      <c r="AF89" s="104">
        <v>41.972999999999999</v>
      </c>
      <c r="AG89" s="621">
        <v>42.735999999999997</v>
      </c>
      <c r="AH89" s="620">
        <v>46.859000000000002</v>
      </c>
      <c r="AI89" s="557">
        <v>45.69</v>
      </c>
      <c r="AJ89" s="558">
        <v>209.41800000000001</v>
      </c>
      <c r="AK89" s="621">
        <v>232.13800000000001</v>
      </c>
      <c r="AL89" s="620">
        <v>235.33699999999999</v>
      </c>
      <c r="AM89" s="620">
        <v>236.363</v>
      </c>
      <c r="AN89" s="620">
        <v>236.82599999999999</v>
      </c>
      <c r="AO89" s="621"/>
      <c r="AP89" s="620"/>
      <c r="AQ89" s="620"/>
      <c r="AR89" s="558"/>
      <c r="AS89" s="539"/>
      <c r="AT89" s="567"/>
      <c r="AU89" s="567"/>
      <c r="AV89" s="567">
        <f>X89</f>
        <v>5.78</v>
      </c>
      <c r="AW89" s="567">
        <f>+AB89</f>
        <v>27.856000000000002</v>
      </c>
      <c r="AX89" s="567">
        <f>+AF89</f>
        <v>41.972999999999999</v>
      </c>
      <c r="AY89" s="557"/>
      <c r="AZ89" s="557"/>
      <c r="BA89" s="557"/>
      <c r="BB89" s="557"/>
      <c r="BC89" s="558"/>
    </row>
    <row r="90" spans="1:55" ht="11.25" customHeight="1">
      <c r="H90" s="1396"/>
      <c r="I90" s="5" t="s">
        <v>137</v>
      </c>
      <c r="J90" s="622"/>
      <c r="K90" s="622"/>
      <c r="L90" s="614"/>
      <c r="M90" s="615"/>
      <c r="N90" s="557"/>
      <c r="O90" s="557"/>
      <c r="P90" s="618"/>
      <c r="Q90" s="615"/>
      <c r="R90" s="557"/>
      <c r="S90" s="557"/>
      <c r="T90" s="618"/>
      <c r="U90" s="615"/>
      <c r="V90" s="619"/>
      <c r="W90" s="620"/>
      <c r="X90" s="618"/>
      <c r="Y90" s="621"/>
      <c r="Z90" s="620"/>
      <c r="AA90" s="619"/>
      <c r="AB90" s="104">
        <v>11.526999999999999</v>
      </c>
      <c r="AC90" s="621"/>
      <c r="AD90" s="619"/>
      <c r="AE90" s="557"/>
      <c r="AF90" s="104">
        <v>17.184000000000001</v>
      </c>
      <c r="AG90" s="621">
        <v>16.88</v>
      </c>
      <c r="AH90" s="620">
        <v>17.010000000000002</v>
      </c>
      <c r="AI90" s="557">
        <v>17.452999999999999</v>
      </c>
      <c r="AJ90" s="558">
        <v>17.029</v>
      </c>
      <c r="AK90" s="621">
        <v>19.856999999999999</v>
      </c>
      <c r="AL90" s="620">
        <v>18.824000000000002</v>
      </c>
      <c r="AM90" s="620">
        <v>19.350000000000001</v>
      </c>
      <c r="AN90" s="620">
        <v>19.524999999999999</v>
      </c>
      <c r="AO90" s="621"/>
      <c r="AP90" s="620"/>
      <c r="AQ90" s="620"/>
      <c r="AR90" s="558"/>
      <c r="AS90" s="539"/>
      <c r="AT90" s="567"/>
      <c r="AU90" s="567"/>
      <c r="AV90" s="567"/>
      <c r="AW90" s="567">
        <f>+AB90</f>
        <v>11.526999999999999</v>
      </c>
      <c r="AX90" s="567">
        <f>+AF90</f>
        <v>17.184000000000001</v>
      </c>
      <c r="AY90" s="557"/>
      <c r="AZ90" s="557"/>
      <c r="BA90" s="557"/>
      <c r="BB90" s="557"/>
      <c r="BC90" s="558"/>
    </row>
    <row r="91" spans="1:55" s="635" customFormat="1" ht="11.25" customHeight="1">
      <c r="A91" s="623"/>
      <c r="B91" s="623"/>
      <c r="C91" s="623"/>
      <c r="D91" s="623"/>
      <c r="E91" s="623"/>
      <c r="F91" s="623"/>
      <c r="G91" s="623"/>
      <c r="H91" s="1397"/>
      <c r="I91" s="5" t="s">
        <v>60</v>
      </c>
      <c r="J91" s="625"/>
      <c r="K91" s="625"/>
      <c r="L91" s="626"/>
      <c r="M91" s="627"/>
      <c r="N91" s="628"/>
      <c r="O91" s="628"/>
      <c r="Q91" s="627"/>
      <c r="R91" s="628"/>
      <c r="S91" s="628"/>
      <c r="T91" s="629"/>
      <c r="U91" s="627"/>
      <c r="V91" s="630"/>
      <c r="W91" s="631"/>
      <c r="X91" s="629"/>
      <c r="Y91" s="632"/>
      <c r="Z91" s="631"/>
      <c r="AA91" s="630"/>
      <c r="AB91" s="104">
        <v>8.6349999999999998</v>
      </c>
      <c r="AC91" s="632"/>
      <c r="AD91" s="630"/>
      <c r="AE91" s="630"/>
      <c r="AF91" s="104">
        <v>20.196000000000002</v>
      </c>
      <c r="AG91" s="621">
        <v>21.911000000000001</v>
      </c>
      <c r="AH91" s="620">
        <v>25.33</v>
      </c>
      <c r="AI91" s="628">
        <v>28.585999999999999</v>
      </c>
      <c r="AJ91" s="633">
        <v>30.63</v>
      </c>
      <c r="AK91" s="621">
        <v>46.201000000000001</v>
      </c>
      <c r="AL91" s="620">
        <v>48.7</v>
      </c>
      <c r="AM91" s="620">
        <v>57.642000000000003</v>
      </c>
      <c r="AN91" s="620">
        <v>25.221</v>
      </c>
      <c r="AO91" s="621"/>
      <c r="AP91" s="620"/>
      <c r="AQ91" s="620"/>
      <c r="AR91" s="633"/>
      <c r="AS91" s="634"/>
      <c r="AT91" s="567"/>
      <c r="AU91" s="567"/>
      <c r="AV91" s="567"/>
      <c r="AW91" s="567">
        <f>+AB91</f>
        <v>8.6349999999999998</v>
      </c>
      <c r="AX91" s="567">
        <f>+AF91</f>
        <v>20.196000000000002</v>
      </c>
      <c r="AY91" s="628"/>
      <c r="AZ91" s="628"/>
      <c r="BA91" s="628"/>
      <c r="BB91" s="628"/>
      <c r="BC91" s="633"/>
    </row>
    <row r="92" spans="1:55" s="635" customFormat="1" ht="11.25" customHeight="1">
      <c r="A92" s="623"/>
      <c r="B92" s="623"/>
      <c r="C92" s="623"/>
      <c r="D92" s="623"/>
      <c r="E92" s="623"/>
      <c r="F92" s="623"/>
      <c r="G92" s="623"/>
      <c r="H92" s="1397"/>
      <c r="I92" s="829" t="s">
        <v>293</v>
      </c>
      <c r="J92" s="827"/>
      <c r="K92" s="827"/>
      <c r="L92" s="819"/>
      <c r="M92" s="820"/>
      <c r="N92" s="821"/>
      <c r="O92" s="821"/>
      <c r="P92" s="822"/>
      <c r="Q92" s="820"/>
      <c r="R92" s="821"/>
      <c r="S92" s="821"/>
      <c r="T92" s="822"/>
      <c r="U92" s="820"/>
      <c r="V92" s="823"/>
      <c r="W92" s="823"/>
      <c r="X92" s="822"/>
      <c r="Y92" s="823"/>
      <c r="Z92" s="823"/>
      <c r="AA92" s="823"/>
      <c r="AB92" s="822">
        <f t="shared" ref="AB92:AJ92" si="45">SUM(AB87:AB91)</f>
        <v>113.078</v>
      </c>
      <c r="AC92" s="823">
        <f t="shared" si="45"/>
        <v>0</v>
      </c>
      <c r="AD92" s="823">
        <f t="shared" si="45"/>
        <v>0</v>
      </c>
      <c r="AE92" s="823">
        <f t="shared" si="45"/>
        <v>0</v>
      </c>
      <c r="AF92" s="822">
        <f t="shared" si="45"/>
        <v>178.30500000000001</v>
      </c>
      <c r="AG92" s="823">
        <f t="shared" si="45"/>
        <v>184.39599999999999</v>
      </c>
      <c r="AH92" s="2170">
        <f t="shared" si="45"/>
        <v>203.60500000000002</v>
      </c>
      <c r="AI92" s="2170">
        <f t="shared" si="45"/>
        <v>208.67699999999996</v>
      </c>
      <c r="AJ92" s="2170">
        <f t="shared" si="45"/>
        <v>468.60199999999998</v>
      </c>
      <c r="AK92" s="823">
        <f>SUM(AK87:AK91)</f>
        <v>521.57299999999998</v>
      </c>
      <c r="AL92" s="2170">
        <f>SUM(AL87:AL91)</f>
        <v>538.25200000000007</v>
      </c>
      <c r="AM92" s="2170">
        <f>SUM(AM87:AM91)</f>
        <v>547.95400000000006</v>
      </c>
      <c r="AN92" s="2170">
        <f>SUM(AN87:AN91)</f>
        <v>539.53300000000002</v>
      </c>
      <c r="AO92" s="823"/>
      <c r="AP92" s="2170"/>
      <c r="AQ92" s="2170"/>
      <c r="AR92" s="826"/>
      <c r="AS92" s="634"/>
      <c r="AT92" s="821"/>
      <c r="AU92" s="821"/>
      <c r="AV92" s="821"/>
      <c r="AW92" s="821">
        <f>SUM(AW87:AW91)</f>
        <v>113.078</v>
      </c>
      <c r="AX92" s="821">
        <f>SUM(AX87:AX91)</f>
        <v>178.30500000000001</v>
      </c>
      <c r="AY92" s="821"/>
      <c r="AZ92" s="821"/>
      <c r="BA92" s="821"/>
      <c r="BB92" s="821"/>
      <c r="BC92" s="826"/>
    </row>
    <row r="93" spans="1:55" ht="11.25" customHeight="1">
      <c r="H93" s="1396"/>
      <c r="I93" s="861" t="s">
        <v>14</v>
      </c>
      <c r="J93" s="862"/>
      <c r="K93" s="862"/>
      <c r="L93" s="863"/>
      <c r="M93" s="864"/>
      <c r="N93" s="865"/>
      <c r="O93" s="865"/>
      <c r="P93" s="1401">
        <v>82.775000000000006</v>
      </c>
      <c r="Q93" s="864"/>
      <c r="R93" s="865"/>
      <c r="S93" s="865"/>
      <c r="T93" s="1401">
        <v>180.92599999999999</v>
      </c>
      <c r="U93" s="864"/>
      <c r="V93" s="867"/>
      <c r="W93" s="867"/>
      <c r="X93" s="1401">
        <v>539.38</v>
      </c>
      <c r="Y93" s="867"/>
      <c r="Z93" s="867"/>
      <c r="AA93" s="867"/>
      <c r="AB93" s="866">
        <f t="shared" ref="AB93:AJ93" si="46">AB85+AB92</f>
        <v>686.5100000000001</v>
      </c>
      <c r="AC93" s="867">
        <f t="shared" si="46"/>
        <v>0</v>
      </c>
      <c r="AD93" s="867">
        <f t="shared" si="46"/>
        <v>0</v>
      </c>
      <c r="AE93" s="867">
        <f t="shared" si="46"/>
        <v>0</v>
      </c>
      <c r="AF93" s="866">
        <f t="shared" si="46"/>
        <v>841.71900000000005</v>
      </c>
      <c r="AG93" s="1588">
        <f t="shared" si="46"/>
        <v>893.71299999999997</v>
      </c>
      <c r="AH93" s="1588">
        <f t="shared" si="46"/>
        <v>915.41600000000005</v>
      </c>
      <c r="AI93" s="1588">
        <f t="shared" si="46"/>
        <v>953.96499999999992</v>
      </c>
      <c r="AJ93" s="1588">
        <f t="shared" si="46"/>
        <v>1211.1860000000001</v>
      </c>
      <c r="AK93" s="1588">
        <f>AK85+AK92</f>
        <v>1237.3889999999999</v>
      </c>
      <c r="AL93" s="1588">
        <f>AL85+AL92</f>
        <v>1298.145</v>
      </c>
      <c r="AM93" s="1588">
        <f>AM85+AM92</f>
        <v>1358.194</v>
      </c>
      <c r="AN93" s="1588">
        <f>AN85+AN92</f>
        <v>1531.3</v>
      </c>
      <c r="AO93" s="1588"/>
      <c r="AP93" s="1588"/>
      <c r="AQ93" s="1588"/>
      <c r="AR93" s="868"/>
      <c r="AS93" s="539"/>
      <c r="AT93" s="872">
        <f>P93</f>
        <v>82.775000000000006</v>
      </c>
      <c r="AU93" s="872">
        <f>T93</f>
        <v>180.92599999999999</v>
      </c>
      <c r="AV93" s="872">
        <f>X93</f>
        <v>539.38</v>
      </c>
      <c r="AW93" s="872">
        <f>AW85+AW92</f>
        <v>686.5100000000001</v>
      </c>
      <c r="AX93" s="872">
        <f>AX85+AX92</f>
        <v>841.71900000000005</v>
      </c>
      <c r="AY93" s="865"/>
      <c r="AZ93" s="865"/>
      <c r="BA93" s="865"/>
      <c r="BB93" s="865"/>
      <c r="BC93" s="868"/>
    </row>
    <row r="94" spans="1:55" ht="11.25" customHeight="1">
      <c r="H94" s="1396"/>
      <c r="I94" s="5"/>
      <c r="J94" s="622"/>
      <c r="K94" s="622"/>
      <c r="L94" s="614"/>
      <c r="M94" s="615"/>
      <c r="N94" s="557"/>
      <c r="O94" s="557"/>
      <c r="P94" s="618"/>
      <c r="Q94" s="615"/>
      <c r="R94" s="557"/>
      <c r="S94" s="557"/>
      <c r="T94" s="618"/>
      <c r="U94" s="615"/>
      <c r="V94" s="619"/>
      <c r="W94" s="620"/>
      <c r="X94" s="618"/>
      <c r="Y94" s="621"/>
      <c r="Z94" s="620"/>
      <c r="AA94" s="619"/>
      <c r="AB94" s="618"/>
      <c r="AC94" s="621"/>
      <c r="AD94" s="619"/>
      <c r="AE94" s="557"/>
      <c r="AF94" s="618"/>
      <c r="AG94" s="621"/>
      <c r="AH94" s="620"/>
      <c r="AI94" s="557"/>
      <c r="AJ94" s="558"/>
      <c r="AK94" s="621"/>
      <c r="AL94" s="620"/>
      <c r="AM94" s="620"/>
      <c r="AN94" s="620"/>
      <c r="AO94" s="621"/>
      <c r="AP94" s="620"/>
      <c r="AQ94" s="620"/>
      <c r="AR94" s="558"/>
      <c r="AS94" s="539"/>
      <c r="AT94" s="557"/>
      <c r="AU94" s="557"/>
      <c r="AV94" s="557"/>
      <c r="AW94" s="557"/>
      <c r="AX94" s="557"/>
      <c r="AY94" s="557"/>
      <c r="AZ94" s="557"/>
      <c r="BA94" s="557"/>
      <c r="BB94" s="557"/>
      <c r="BC94" s="558"/>
    </row>
    <row r="95" spans="1:55" ht="11.25" customHeight="1">
      <c r="H95" s="1396"/>
      <c r="I95" s="812" t="s">
        <v>15</v>
      </c>
      <c r="J95" s="622"/>
      <c r="K95" s="622"/>
      <c r="L95" s="614"/>
      <c r="M95" s="615"/>
      <c r="N95" s="557"/>
      <c r="O95" s="557"/>
      <c r="P95" s="618"/>
      <c r="Q95" s="615"/>
      <c r="R95" s="557"/>
      <c r="S95" s="557"/>
      <c r="T95" s="618"/>
      <c r="U95" s="615"/>
      <c r="V95" s="619"/>
      <c r="W95" s="620"/>
      <c r="X95" s="618"/>
      <c r="Y95" s="621"/>
      <c r="Z95" s="620"/>
      <c r="AA95" s="619"/>
      <c r="AB95" s="618"/>
      <c r="AC95" s="621"/>
      <c r="AD95" s="619"/>
      <c r="AE95" s="557"/>
      <c r="AF95" s="618"/>
      <c r="AG95" s="621"/>
      <c r="AH95" s="620"/>
      <c r="AI95" s="557"/>
      <c r="AJ95" s="558"/>
      <c r="AK95" s="621"/>
      <c r="AL95" s="620"/>
      <c r="AM95" s="620"/>
      <c r="AN95" s="620"/>
      <c r="AO95" s="621"/>
      <c r="AP95" s="620"/>
      <c r="AQ95" s="620"/>
      <c r="AR95" s="558"/>
      <c r="AS95" s="539"/>
      <c r="AT95" s="557"/>
      <c r="AU95" s="557"/>
      <c r="AV95" s="557"/>
      <c r="AW95" s="557"/>
      <c r="AX95" s="557"/>
      <c r="AY95" s="557"/>
      <c r="AZ95" s="557"/>
      <c r="BA95" s="557"/>
      <c r="BB95" s="557"/>
      <c r="BC95" s="558"/>
    </row>
    <row r="96" spans="1:55" ht="11.25" customHeight="1">
      <c r="H96" s="1396"/>
      <c r="I96" s="5" t="s">
        <v>138</v>
      </c>
      <c r="J96" s="622"/>
      <c r="K96" s="622"/>
      <c r="L96" s="614"/>
      <c r="M96" s="615"/>
      <c r="N96" s="557"/>
      <c r="O96" s="557"/>
      <c r="P96" s="618"/>
      <c r="Q96" s="615"/>
      <c r="R96" s="557"/>
      <c r="S96" s="557"/>
      <c r="T96" s="618"/>
      <c r="U96" s="615"/>
      <c r="V96" s="619"/>
      <c r="W96" s="620"/>
      <c r="X96" s="618"/>
      <c r="Y96" s="621"/>
      <c r="Z96" s="620"/>
      <c r="AA96" s="619"/>
      <c r="AB96" s="104">
        <v>164.57900000000001</v>
      </c>
      <c r="AC96" s="621"/>
      <c r="AD96" s="619"/>
      <c r="AE96" s="557"/>
      <c r="AF96" s="104">
        <v>246.38200000000001</v>
      </c>
      <c r="AG96" s="59">
        <v>241.119</v>
      </c>
      <c r="AH96" s="59">
        <v>240.75700000000001</v>
      </c>
      <c r="AI96" s="557">
        <v>253.93799999999999</v>
      </c>
      <c r="AJ96" s="558">
        <v>365.78800000000001</v>
      </c>
      <c r="AK96" s="59">
        <v>295.60199999999998</v>
      </c>
      <c r="AL96" s="59">
        <v>351.40800000000002</v>
      </c>
      <c r="AM96" s="59">
        <v>350.69</v>
      </c>
      <c r="AN96" s="59">
        <v>417.03199999999998</v>
      </c>
      <c r="AO96" s="59"/>
      <c r="AP96" s="59"/>
      <c r="AQ96" s="59"/>
      <c r="AR96" s="558"/>
      <c r="AS96" s="539"/>
      <c r="AT96" s="567"/>
      <c r="AU96" s="567"/>
      <c r="AV96" s="567"/>
      <c r="AW96" s="567">
        <f>+AB96</f>
        <v>164.57900000000001</v>
      </c>
      <c r="AX96" s="567">
        <f>+AF96</f>
        <v>246.38200000000001</v>
      </c>
      <c r="AY96" s="557"/>
      <c r="AZ96" s="557"/>
      <c r="BA96" s="557"/>
      <c r="BB96" s="557"/>
      <c r="BC96" s="558"/>
    </row>
    <row r="97" spans="1:55" ht="11.25" customHeight="1">
      <c r="H97" s="1396"/>
      <c r="I97" s="5" t="s">
        <v>139</v>
      </c>
      <c r="J97" s="622"/>
      <c r="K97" s="622"/>
      <c r="L97" s="614"/>
      <c r="M97" s="615"/>
      <c r="N97" s="557"/>
      <c r="O97" s="557"/>
      <c r="P97" s="618"/>
      <c r="Q97" s="615"/>
      <c r="R97" s="557"/>
      <c r="S97" s="557"/>
      <c r="T97" s="618"/>
      <c r="U97" s="615"/>
      <c r="V97" s="619"/>
      <c r="W97" s="620"/>
      <c r="X97" s="618"/>
      <c r="Y97" s="621"/>
      <c r="Z97" s="620"/>
      <c r="AA97" s="619"/>
      <c r="AB97" s="104">
        <v>1.373</v>
      </c>
      <c r="AC97" s="621"/>
      <c r="AD97" s="619"/>
      <c r="AE97" s="557"/>
      <c r="AF97" s="104">
        <v>0.66800000000000004</v>
      </c>
      <c r="AG97" s="59">
        <v>0.68799999999999994</v>
      </c>
      <c r="AH97" s="59">
        <v>0.28299999999999997</v>
      </c>
      <c r="AI97" s="557">
        <v>0.28599999999999998</v>
      </c>
      <c r="AJ97" s="558">
        <v>0.65400000000000003</v>
      </c>
      <c r="AK97" s="59">
        <v>0.98</v>
      </c>
      <c r="AL97" s="59">
        <v>1.3919999999999999</v>
      </c>
      <c r="AM97" s="59">
        <v>1.5529999999999999</v>
      </c>
      <c r="AN97" s="59">
        <v>1.798</v>
      </c>
      <c r="AO97" s="59"/>
      <c r="AP97" s="59"/>
      <c r="AQ97" s="59"/>
      <c r="AR97" s="558"/>
      <c r="AS97" s="539"/>
      <c r="AT97" s="567"/>
      <c r="AU97" s="567"/>
      <c r="AV97" s="567"/>
      <c r="AW97" s="567">
        <f>+AB97</f>
        <v>1.373</v>
      </c>
      <c r="AX97" s="567">
        <f>+AF97</f>
        <v>0.66800000000000004</v>
      </c>
      <c r="AY97" s="557"/>
      <c r="AZ97" s="557"/>
      <c r="BA97" s="557"/>
      <c r="BB97" s="557"/>
      <c r="BC97" s="558"/>
    </row>
    <row r="98" spans="1:55" ht="11.25" customHeight="1">
      <c r="H98" s="1396"/>
      <c r="I98" s="5" t="s">
        <v>140</v>
      </c>
      <c r="J98" s="622"/>
      <c r="K98" s="622"/>
      <c r="L98" s="614"/>
      <c r="M98" s="615"/>
      <c r="N98" s="557"/>
      <c r="O98" s="557"/>
      <c r="P98" s="618"/>
      <c r="Q98" s="615"/>
      <c r="R98" s="557"/>
      <c r="S98" s="557"/>
      <c r="T98" s="618"/>
      <c r="U98" s="615"/>
      <c r="V98" s="619"/>
      <c r="W98" s="620"/>
      <c r="X98" s="618"/>
      <c r="Y98" s="621"/>
      <c r="Z98" s="620"/>
      <c r="AA98" s="619"/>
      <c r="AB98" s="104">
        <v>9.6760000000000002</v>
      </c>
      <c r="AC98" s="621"/>
      <c r="AD98" s="619"/>
      <c r="AE98" s="557"/>
      <c r="AF98" s="104">
        <v>15.365</v>
      </c>
      <c r="AG98" s="59">
        <v>13.288</v>
      </c>
      <c r="AH98" s="59">
        <v>9.4550000000000001</v>
      </c>
      <c r="AI98" s="557">
        <v>7.133</v>
      </c>
      <c r="AJ98" s="558">
        <v>14.454000000000001</v>
      </c>
      <c r="AK98" s="59">
        <v>14.968999999999999</v>
      </c>
      <c r="AL98" s="59">
        <v>11.898</v>
      </c>
      <c r="AM98" s="59">
        <v>16.341000000000001</v>
      </c>
      <c r="AN98" s="59">
        <v>9.9969999999999999</v>
      </c>
      <c r="AO98" s="59"/>
      <c r="AP98" s="59"/>
      <c r="AQ98" s="59"/>
      <c r="AR98" s="558"/>
      <c r="AS98" s="539"/>
      <c r="AT98" s="567"/>
      <c r="AU98" s="567"/>
      <c r="AV98" s="567"/>
      <c r="AW98" s="567">
        <f>+AB98</f>
        <v>9.6760000000000002</v>
      </c>
      <c r="AX98" s="567">
        <f>+AF98</f>
        <v>15.365</v>
      </c>
      <c r="AY98" s="557"/>
      <c r="AZ98" s="557"/>
      <c r="BA98" s="557"/>
      <c r="BB98" s="557"/>
      <c r="BC98" s="558"/>
    </row>
    <row r="99" spans="1:55" s="635" customFormat="1" ht="11.25" customHeight="1">
      <c r="A99" s="623"/>
      <c r="B99" s="623"/>
      <c r="C99" s="623"/>
      <c r="D99" s="623"/>
      <c r="E99" s="623"/>
      <c r="F99" s="623"/>
      <c r="G99" s="623"/>
      <c r="H99" s="1397"/>
      <c r="I99" s="5" t="s">
        <v>141</v>
      </c>
      <c r="J99" s="625"/>
      <c r="K99" s="625"/>
      <c r="L99" s="626"/>
      <c r="M99" s="627"/>
      <c r="N99" s="628"/>
      <c r="O99" s="628"/>
      <c r="Q99" s="627"/>
      <c r="R99" s="628"/>
      <c r="S99" s="628"/>
      <c r="T99" s="629"/>
      <c r="U99" s="627"/>
      <c r="V99" s="630"/>
      <c r="W99" s="631"/>
      <c r="X99" s="629"/>
      <c r="Y99" s="632"/>
      <c r="Z99" s="631"/>
      <c r="AA99" s="631"/>
      <c r="AB99" s="104">
        <v>9.52</v>
      </c>
      <c r="AC99" s="632"/>
      <c r="AD99" s="630"/>
      <c r="AE99" s="630"/>
      <c r="AF99" s="104">
        <v>7.1559999999999997</v>
      </c>
      <c r="AG99" s="59">
        <v>6.202</v>
      </c>
      <c r="AH99" s="59">
        <v>6.0110000000000001</v>
      </c>
      <c r="AI99" s="59">
        <v>6.4029999999999996</v>
      </c>
      <c r="AJ99" s="633">
        <v>7.9690000000000003</v>
      </c>
      <c r="AK99" s="59">
        <v>84.397999999999996</v>
      </c>
      <c r="AL99" s="59">
        <v>5.851</v>
      </c>
      <c r="AM99" s="59">
        <v>7.9429999999999996</v>
      </c>
      <c r="AN99" s="59">
        <v>1.4990000000000001</v>
      </c>
      <c r="AO99" s="59"/>
      <c r="AP99" s="59"/>
      <c r="AQ99" s="59"/>
      <c r="AR99" s="633"/>
      <c r="AS99" s="634"/>
      <c r="AT99" s="567"/>
      <c r="AU99" s="567"/>
      <c r="AV99" s="567"/>
      <c r="AW99" s="567">
        <f>+AB99</f>
        <v>9.52</v>
      </c>
      <c r="AX99" s="567">
        <f>+AF99</f>
        <v>7.1559999999999997</v>
      </c>
      <c r="AY99" s="628"/>
      <c r="AZ99" s="628"/>
      <c r="BA99" s="628"/>
      <c r="BB99" s="628"/>
      <c r="BC99" s="633"/>
    </row>
    <row r="100" spans="1:55" ht="11.25" customHeight="1">
      <c r="H100" s="1396"/>
      <c r="I100" s="5" t="s">
        <v>142</v>
      </c>
      <c r="J100" s="622"/>
      <c r="K100" s="622"/>
      <c r="L100" s="614"/>
      <c r="M100" s="615"/>
      <c r="N100" s="557"/>
      <c r="O100" s="557"/>
      <c r="P100" s="618"/>
      <c r="Q100" s="615"/>
      <c r="R100" s="557"/>
      <c r="S100" s="557"/>
      <c r="T100" s="618"/>
      <c r="U100" s="615"/>
      <c r="V100" s="619"/>
      <c r="W100" s="620"/>
      <c r="X100" s="618"/>
      <c r="Y100" s="621"/>
      <c r="Z100" s="620"/>
      <c r="AA100" s="619"/>
      <c r="AB100" s="104">
        <v>77.361999999999995</v>
      </c>
      <c r="AC100" s="621"/>
      <c r="AD100" s="619"/>
      <c r="AE100" s="619"/>
      <c r="AF100" s="104">
        <v>88.269000000000005</v>
      </c>
      <c r="AG100" s="59">
        <v>95.081000000000003</v>
      </c>
      <c r="AH100" s="59">
        <f>33.88+46.372+21.531</f>
        <v>101.78300000000002</v>
      </c>
      <c r="AI100" s="557">
        <f>35.844+42.317+18.383</f>
        <v>96.543999999999997</v>
      </c>
      <c r="AJ100" s="558">
        <f>44.831+55.874+30.221</f>
        <v>130.92600000000002</v>
      </c>
      <c r="AK100" s="59">
        <f>41.414+53.862+35.032</f>
        <v>130.30799999999999</v>
      </c>
      <c r="AL100" s="59">
        <f>45.606+64.467+37.906</f>
        <v>147.97900000000001</v>
      </c>
      <c r="AM100" s="59">
        <f>42.713+59.661+26.802</f>
        <v>129.17599999999999</v>
      </c>
      <c r="AN100" s="59">
        <f>66.219+65.677+58.783</f>
        <v>190.67900000000003</v>
      </c>
      <c r="AO100" s="59"/>
      <c r="AP100" s="59"/>
      <c r="AQ100" s="59"/>
      <c r="AR100" s="558"/>
      <c r="AS100" s="539"/>
      <c r="AT100" s="567"/>
      <c r="AU100" s="567"/>
      <c r="AV100" s="567"/>
      <c r="AW100" s="567">
        <f>+AB100</f>
        <v>77.361999999999995</v>
      </c>
      <c r="AX100" s="567">
        <f>+AF100</f>
        <v>88.269000000000005</v>
      </c>
      <c r="AY100" s="557"/>
      <c r="AZ100" s="557"/>
      <c r="BA100" s="557"/>
      <c r="BB100" s="557"/>
      <c r="BC100" s="558"/>
    </row>
    <row r="101" spans="1:55" s="635" customFormat="1" ht="11.25" customHeight="1">
      <c r="A101" s="623"/>
      <c r="B101" s="623"/>
      <c r="C101" s="623"/>
      <c r="D101" s="623"/>
      <c r="E101" s="623"/>
      <c r="F101" s="623"/>
      <c r="G101" s="623"/>
      <c r="H101" s="1397"/>
      <c r="I101" s="828" t="s">
        <v>16</v>
      </c>
      <c r="J101" s="827"/>
      <c r="K101" s="827"/>
      <c r="L101" s="819"/>
      <c r="M101" s="820"/>
      <c r="N101" s="821"/>
      <c r="O101" s="821"/>
      <c r="P101" s="822"/>
      <c r="Q101" s="820"/>
      <c r="R101" s="821"/>
      <c r="S101" s="821"/>
      <c r="T101" s="822"/>
      <c r="U101" s="820"/>
      <c r="V101" s="823"/>
      <c r="W101" s="824"/>
      <c r="X101" s="822"/>
      <c r="Y101" s="825"/>
      <c r="Z101" s="824"/>
      <c r="AA101" s="823"/>
      <c r="AB101" s="822">
        <f t="shared" ref="AB101:AJ101" si="47">0+(SUM(AB96:AB100))</f>
        <v>262.51</v>
      </c>
      <c r="AC101" s="825">
        <f t="shared" si="47"/>
        <v>0</v>
      </c>
      <c r="AD101" s="823">
        <f t="shared" si="47"/>
        <v>0</v>
      </c>
      <c r="AE101" s="823">
        <f t="shared" si="47"/>
        <v>0</v>
      </c>
      <c r="AF101" s="822">
        <f t="shared" si="47"/>
        <v>357.84000000000003</v>
      </c>
      <c r="AG101" s="823">
        <f t="shared" si="47"/>
        <v>356.37800000000004</v>
      </c>
      <c r="AH101" s="2170">
        <f t="shared" si="47"/>
        <v>358.28900000000004</v>
      </c>
      <c r="AI101" s="2170">
        <f t="shared" si="47"/>
        <v>364.30399999999997</v>
      </c>
      <c r="AJ101" s="2170">
        <f t="shared" si="47"/>
        <v>519.79100000000005</v>
      </c>
      <c r="AK101" s="823">
        <f>0+(SUM(AK96:AK100))</f>
        <v>526.25699999999995</v>
      </c>
      <c r="AL101" s="2170">
        <f>0+(SUM(AL96:AL100))</f>
        <v>518.52800000000002</v>
      </c>
      <c r="AM101" s="2170">
        <f>0+(SUM(AM96:AM100))</f>
        <v>505.70299999999997</v>
      </c>
      <c r="AN101" s="2170">
        <f>0+(SUM(AN96:AN100))</f>
        <v>621.00500000000011</v>
      </c>
      <c r="AO101" s="823"/>
      <c r="AP101" s="2170"/>
      <c r="AQ101" s="2170"/>
      <c r="AR101" s="826"/>
      <c r="AS101" s="634"/>
      <c r="AT101" s="821"/>
      <c r="AU101" s="821"/>
      <c r="AV101" s="821"/>
      <c r="AW101" s="821">
        <f>0+(SUM(AW96:AW100))</f>
        <v>262.51</v>
      </c>
      <c r="AX101" s="821">
        <f>0+(SUM(AX96:AX100))</f>
        <v>357.84000000000003</v>
      </c>
      <c r="AY101" s="821"/>
      <c r="AZ101" s="821"/>
      <c r="BA101" s="821"/>
      <c r="BB101" s="821"/>
      <c r="BC101" s="826"/>
    </row>
    <row r="102" spans="1:55" ht="11.25" customHeight="1">
      <c r="H102" s="1396"/>
      <c r="I102" s="21"/>
      <c r="J102" s="617"/>
      <c r="K102" s="617"/>
      <c r="L102" s="614"/>
      <c r="M102" s="615"/>
      <c r="N102" s="557"/>
      <c r="O102" s="557"/>
      <c r="P102" s="618"/>
      <c r="Q102" s="615"/>
      <c r="R102" s="557"/>
      <c r="S102" s="557"/>
      <c r="T102" s="618"/>
      <c r="U102" s="615"/>
      <c r="V102" s="619"/>
      <c r="W102" s="620"/>
      <c r="X102" s="618"/>
      <c r="Y102" s="621"/>
      <c r="Z102" s="620"/>
      <c r="AA102" s="619"/>
      <c r="AB102" s="618"/>
      <c r="AC102" s="621"/>
      <c r="AD102" s="619"/>
      <c r="AE102" s="557"/>
      <c r="AF102" s="618"/>
      <c r="AG102" s="621"/>
      <c r="AH102" s="620"/>
      <c r="AI102" s="557"/>
      <c r="AJ102" s="558"/>
      <c r="AK102" s="621"/>
      <c r="AL102" s="620"/>
      <c r="AM102" s="620"/>
      <c r="AN102" s="620"/>
      <c r="AO102" s="621"/>
      <c r="AP102" s="620"/>
      <c r="AQ102" s="620"/>
      <c r="AR102" s="558"/>
      <c r="AS102" s="539"/>
      <c r="AT102" s="557"/>
      <c r="AU102" s="557"/>
      <c r="AV102" s="557"/>
      <c r="AW102" s="557"/>
      <c r="AX102" s="557"/>
      <c r="AY102" s="557"/>
      <c r="AZ102" s="557"/>
      <c r="BA102" s="557"/>
      <c r="BB102" s="557"/>
      <c r="BC102" s="558"/>
    </row>
    <row r="103" spans="1:55" ht="11.25" customHeight="1">
      <c r="H103" s="1396"/>
      <c r="I103" s="5" t="s">
        <v>143</v>
      </c>
      <c r="J103" s="622"/>
      <c r="K103" s="622"/>
      <c r="L103" s="614"/>
      <c r="M103" s="615"/>
      <c r="N103" s="557"/>
      <c r="O103" s="557"/>
      <c r="P103" s="618"/>
      <c r="Q103" s="615"/>
      <c r="R103" s="557"/>
      <c r="S103" s="557"/>
      <c r="T103" s="618"/>
      <c r="U103" s="615"/>
      <c r="V103" s="619"/>
      <c r="W103" s="620"/>
      <c r="X103" s="618"/>
      <c r="Y103" s="621"/>
      <c r="Z103" s="620"/>
      <c r="AA103" s="619"/>
      <c r="AB103" s="104">
        <v>1.1419999999999999</v>
      </c>
      <c r="AC103" s="621"/>
      <c r="AD103" s="619"/>
      <c r="AE103" s="557"/>
      <c r="AF103" s="104">
        <v>0.13900000000000001</v>
      </c>
      <c r="AG103" s="621">
        <v>0.41</v>
      </c>
      <c r="AH103" s="620">
        <v>0.51800000000000002</v>
      </c>
      <c r="AI103" s="557">
        <v>0.752</v>
      </c>
      <c r="AJ103" s="558">
        <v>0.68600000000000005</v>
      </c>
      <c r="AK103" s="621">
        <v>28.9</v>
      </c>
      <c r="AL103" s="620">
        <v>28.088000000000001</v>
      </c>
      <c r="AM103" s="620">
        <v>28.719000000000001</v>
      </c>
      <c r="AN103" s="620">
        <v>2.4969999999999999</v>
      </c>
      <c r="AO103" s="621"/>
      <c r="AP103" s="620"/>
      <c r="AQ103" s="620"/>
      <c r="AR103" s="558"/>
      <c r="AS103" s="539"/>
      <c r="AT103" s="567"/>
      <c r="AU103" s="567"/>
      <c r="AV103" s="567"/>
      <c r="AW103" s="567">
        <f>+AB103</f>
        <v>1.1419999999999999</v>
      </c>
      <c r="AX103" s="567">
        <f>+AF103</f>
        <v>0.13900000000000001</v>
      </c>
      <c r="AY103" s="557"/>
      <c r="AZ103" s="557"/>
      <c r="BA103" s="557"/>
      <c r="BB103" s="557"/>
      <c r="BC103" s="558"/>
    </row>
    <row r="104" spans="1:55" ht="11.25" customHeight="1">
      <c r="H104" s="1396"/>
      <c r="I104" s="5" t="s">
        <v>144</v>
      </c>
      <c r="J104" s="622"/>
      <c r="K104" s="622"/>
      <c r="L104" s="614"/>
      <c r="M104" s="615"/>
      <c r="N104" s="557"/>
      <c r="O104" s="557"/>
      <c r="P104" s="618"/>
      <c r="Q104" s="615"/>
      <c r="R104" s="557"/>
      <c r="S104" s="557"/>
      <c r="T104" s="618"/>
      <c r="U104" s="615"/>
      <c r="V104" s="619"/>
      <c r="W104" s="620"/>
      <c r="X104" s="618"/>
      <c r="Y104" s="621"/>
      <c r="Z104" s="620"/>
      <c r="AA104" s="619"/>
      <c r="AB104" s="104">
        <v>1.2430000000000001</v>
      </c>
      <c r="AC104" s="621"/>
      <c r="AD104" s="619"/>
      <c r="AE104" s="557"/>
      <c r="AF104" s="104">
        <v>1.4450000000000001</v>
      </c>
      <c r="AG104" s="621">
        <v>1.9</v>
      </c>
      <c r="AH104" s="620">
        <v>1.996</v>
      </c>
      <c r="AI104" s="557">
        <v>2.262</v>
      </c>
      <c r="AJ104" s="558">
        <v>3.2210000000000001</v>
      </c>
      <c r="AK104" s="621">
        <v>3.2759999999999998</v>
      </c>
      <c r="AL104" s="620">
        <v>3.4049999999999998</v>
      </c>
      <c r="AM104" s="620">
        <v>3.69</v>
      </c>
      <c r="AN104" s="620">
        <v>5.149</v>
      </c>
      <c r="AO104" s="621"/>
      <c r="AP104" s="620"/>
      <c r="AQ104" s="620"/>
      <c r="AR104" s="558"/>
      <c r="AS104" s="539"/>
      <c r="AT104" s="567"/>
      <c r="AU104" s="567"/>
      <c r="AV104" s="567"/>
      <c r="AW104" s="567">
        <f>+AB104</f>
        <v>1.2430000000000001</v>
      </c>
      <c r="AX104" s="567">
        <f>+AF104</f>
        <v>1.4450000000000001</v>
      </c>
      <c r="AY104" s="557"/>
      <c r="AZ104" s="557"/>
      <c r="BA104" s="557"/>
      <c r="BB104" s="557"/>
      <c r="BC104" s="558"/>
    </row>
    <row r="105" spans="1:55" ht="11.25" customHeight="1">
      <c r="H105" s="1396"/>
      <c r="I105" s="5" t="s">
        <v>145</v>
      </c>
      <c r="J105" s="622"/>
      <c r="K105" s="622"/>
      <c r="L105" s="614"/>
      <c r="M105" s="615"/>
      <c r="N105" s="557"/>
      <c r="O105" s="557"/>
      <c r="P105" s="618">
        <v>1.135</v>
      </c>
      <c r="Q105" s="615"/>
      <c r="R105" s="557"/>
      <c r="S105" s="557"/>
      <c r="T105" s="618">
        <v>8.25</v>
      </c>
      <c r="U105" s="615"/>
      <c r="V105" s="619"/>
      <c r="W105" s="620"/>
      <c r="X105" s="618">
        <v>15.605</v>
      </c>
      <c r="Y105" s="621"/>
      <c r="Z105" s="620"/>
      <c r="AA105" s="619"/>
      <c r="AB105" s="104">
        <v>5.26</v>
      </c>
      <c r="AC105" s="621"/>
      <c r="AD105" s="619"/>
      <c r="AE105" s="557"/>
      <c r="AF105" s="104">
        <v>3.2719999999999998</v>
      </c>
      <c r="AG105" s="621">
        <v>3.2010000000000001</v>
      </c>
      <c r="AH105" s="620">
        <v>2.907</v>
      </c>
      <c r="AI105" s="557">
        <v>2.9329999999999998</v>
      </c>
      <c r="AJ105" s="558">
        <v>77.611000000000004</v>
      </c>
      <c r="AK105" s="621">
        <f>2.62+4.697</f>
        <v>7.3170000000000002</v>
      </c>
      <c r="AL105" s="620">
        <f>2.621+2.824</f>
        <v>5.4450000000000003</v>
      </c>
      <c r="AM105" s="620">
        <f>2.525+4.29</f>
        <v>6.8149999999999995</v>
      </c>
      <c r="AN105" s="620">
        <f>2.158+2.793</f>
        <v>4.9510000000000005</v>
      </c>
      <c r="AO105" s="621"/>
      <c r="AP105" s="620"/>
      <c r="AQ105" s="620"/>
      <c r="AR105" s="558"/>
      <c r="AS105" s="539"/>
      <c r="AT105" s="567">
        <f>P105</f>
        <v>1.135</v>
      </c>
      <c r="AU105" s="567">
        <f>T105</f>
        <v>8.25</v>
      </c>
      <c r="AV105" s="567">
        <f>X105</f>
        <v>15.605</v>
      </c>
      <c r="AW105" s="567">
        <f>+AB105</f>
        <v>5.26</v>
      </c>
      <c r="AX105" s="567">
        <f>+AF105</f>
        <v>3.2719999999999998</v>
      </c>
      <c r="AY105" s="557"/>
      <c r="AZ105" s="557"/>
      <c r="BA105" s="557"/>
      <c r="BB105" s="557"/>
      <c r="BC105" s="558"/>
    </row>
    <row r="106" spans="1:55" s="635" customFormat="1" ht="11.25" customHeight="1">
      <c r="A106" s="623"/>
      <c r="B106" s="623"/>
      <c r="C106" s="623"/>
      <c r="D106" s="623"/>
      <c r="E106" s="623"/>
      <c r="F106" s="623"/>
      <c r="G106" s="623"/>
      <c r="H106" s="1397"/>
      <c r="I106" s="829" t="s">
        <v>294</v>
      </c>
      <c r="J106" s="827"/>
      <c r="K106" s="827"/>
      <c r="L106" s="819"/>
      <c r="M106" s="820"/>
      <c r="N106" s="821"/>
      <c r="O106" s="821"/>
      <c r="P106" s="822"/>
      <c r="Q106" s="820"/>
      <c r="R106" s="821"/>
      <c r="S106" s="821"/>
      <c r="T106" s="822"/>
      <c r="U106" s="820"/>
      <c r="V106" s="823"/>
      <c r="W106" s="824"/>
      <c r="X106" s="822"/>
      <c r="Y106" s="825"/>
      <c r="Z106" s="824"/>
      <c r="AA106" s="823"/>
      <c r="AB106" s="822">
        <f t="shared" ref="AB106:AG106" si="48">SUM(AB103:AB105)</f>
        <v>7.6449999999999996</v>
      </c>
      <c r="AC106" s="825">
        <f t="shared" si="48"/>
        <v>0</v>
      </c>
      <c r="AD106" s="823">
        <f t="shared" si="48"/>
        <v>0</v>
      </c>
      <c r="AE106" s="823">
        <f t="shared" si="48"/>
        <v>0</v>
      </c>
      <c r="AF106" s="822">
        <f t="shared" si="48"/>
        <v>4.8559999999999999</v>
      </c>
      <c r="AG106" s="823">
        <f t="shared" si="48"/>
        <v>5.5110000000000001</v>
      </c>
      <c r="AH106" s="823">
        <f t="shared" ref="AH106:AM106" si="49">SUM(AH103:AH105)</f>
        <v>5.4210000000000003</v>
      </c>
      <c r="AI106" s="823">
        <f t="shared" si="49"/>
        <v>5.9470000000000001</v>
      </c>
      <c r="AJ106" s="823">
        <f t="shared" si="49"/>
        <v>81.518000000000001</v>
      </c>
      <c r="AK106" s="823">
        <f t="shared" si="49"/>
        <v>39.493000000000002</v>
      </c>
      <c r="AL106" s="823">
        <f t="shared" si="49"/>
        <v>36.938000000000002</v>
      </c>
      <c r="AM106" s="823">
        <f t="shared" si="49"/>
        <v>39.223999999999997</v>
      </c>
      <c r="AN106" s="823">
        <f t="shared" ref="AN106" si="50">SUM(AN103:AN105)</f>
        <v>12.597000000000001</v>
      </c>
      <c r="AO106" s="823"/>
      <c r="AP106" s="823"/>
      <c r="AQ106" s="823"/>
      <c r="AR106" s="826"/>
      <c r="AS106" s="634"/>
      <c r="AT106" s="821"/>
      <c r="AU106" s="821"/>
      <c r="AV106" s="821"/>
      <c r="AW106" s="821">
        <f>SUM(AW103:AW105)</f>
        <v>7.6449999999999996</v>
      </c>
      <c r="AX106" s="821">
        <f>SUM(AX103:AX105)</f>
        <v>4.8559999999999999</v>
      </c>
      <c r="AY106" s="821"/>
      <c r="AZ106" s="821"/>
      <c r="BA106" s="821"/>
      <c r="BB106" s="821"/>
      <c r="BC106" s="826"/>
    </row>
    <row r="107" spans="1:55" s="635" customFormat="1" ht="11.25" customHeight="1">
      <c r="A107" s="623"/>
      <c r="B107" s="623"/>
      <c r="C107" s="623"/>
      <c r="D107" s="623"/>
      <c r="E107" s="623"/>
      <c r="F107" s="623"/>
      <c r="G107" s="623"/>
      <c r="H107" s="1397"/>
      <c r="I107" s="861" t="s">
        <v>17</v>
      </c>
      <c r="J107" s="869"/>
      <c r="K107" s="869"/>
      <c r="L107" s="870"/>
      <c r="M107" s="871"/>
      <c r="N107" s="872"/>
      <c r="O107" s="872"/>
      <c r="P107" s="1401">
        <v>49.383000000000003</v>
      </c>
      <c r="Q107" s="871"/>
      <c r="R107" s="872"/>
      <c r="S107" s="872"/>
      <c r="T107" s="1401">
        <v>101.18300000000001</v>
      </c>
      <c r="U107" s="871"/>
      <c r="V107" s="867"/>
      <c r="W107" s="867"/>
      <c r="X107" s="1401">
        <v>173.81899999999999</v>
      </c>
      <c r="Y107" s="873"/>
      <c r="Z107" s="867"/>
      <c r="AA107" s="867"/>
      <c r="AB107" s="866">
        <f t="shared" ref="AB107:AG107" si="51">AB106+AB101</f>
        <v>270.15499999999997</v>
      </c>
      <c r="AC107" s="873">
        <f t="shared" si="51"/>
        <v>0</v>
      </c>
      <c r="AD107" s="867">
        <f t="shared" si="51"/>
        <v>0</v>
      </c>
      <c r="AE107" s="872">
        <f t="shared" si="51"/>
        <v>0</v>
      </c>
      <c r="AF107" s="866">
        <f t="shared" si="51"/>
        <v>362.69600000000003</v>
      </c>
      <c r="AG107" s="867">
        <f t="shared" si="51"/>
        <v>361.88900000000007</v>
      </c>
      <c r="AH107" s="1588">
        <f t="shared" ref="AH107:AM107" si="52">AH106+AH101</f>
        <v>363.71000000000004</v>
      </c>
      <c r="AI107" s="1588">
        <f t="shared" si="52"/>
        <v>370.25099999999998</v>
      </c>
      <c r="AJ107" s="1588">
        <f t="shared" si="52"/>
        <v>601.30900000000008</v>
      </c>
      <c r="AK107" s="867">
        <f t="shared" si="52"/>
        <v>565.75</v>
      </c>
      <c r="AL107" s="1588">
        <f t="shared" si="52"/>
        <v>555.46600000000001</v>
      </c>
      <c r="AM107" s="1588">
        <f t="shared" si="52"/>
        <v>544.92700000000002</v>
      </c>
      <c r="AN107" s="1588">
        <f t="shared" ref="AN107" si="53">AN106+AN101</f>
        <v>633.60200000000009</v>
      </c>
      <c r="AO107" s="867"/>
      <c r="AP107" s="1588"/>
      <c r="AQ107" s="1588"/>
      <c r="AR107" s="874"/>
      <c r="AS107" s="634"/>
      <c r="AT107" s="872">
        <f>P107</f>
        <v>49.383000000000003</v>
      </c>
      <c r="AU107" s="872">
        <f>T107</f>
        <v>101.18300000000001</v>
      </c>
      <c r="AV107" s="872">
        <f>X107</f>
        <v>173.81899999999999</v>
      </c>
      <c r="AW107" s="872">
        <f>AW106+AW101</f>
        <v>270.15499999999997</v>
      </c>
      <c r="AX107" s="872">
        <f>AX106+AX101</f>
        <v>362.69600000000003</v>
      </c>
      <c r="AY107" s="872"/>
      <c r="AZ107" s="872"/>
      <c r="BA107" s="872"/>
      <c r="BB107" s="872"/>
      <c r="BC107" s="874"/>
    </row>
    <row r="108" spans="1:55" ht="11.25" customHeight="1">
      <c r="H108" s="1396"/>
      <c r="I108" s="5"/>
      <c r="J108" s="622"/>
      <c r="K108" s="622"/>
      <c r="L108" s="614"/>
      <c r="M108" s="615"/>
      <c r="N108" s="557"/>
      <c r="O108" s="557"/>
      <c r="P108" s="618"/>
      <c r="Q108" s="615"/>
      <c r="R108" s="557"/>
      <c r="S108" s="557"/>
      <c r="T108" s="618"/>
      <c r="U108" s="615"/>
      <c r="V108" s="619"/>
      <c r="W108" s="620"/>
      <c r="X108" s="618"/>
      <c r="Y108" s="621"/>
      <c r="Z108" s="620"/>
      <c r="AA108" s="619"/>
      <c r="AB108" s="618"/>
      <c r="AC108" s="621"/>
      <c r="AD108" s="619"/>
      <c r="AE108" s="557"/>
      <c r="AF108" s="618"/>
      <c r="AG108" s="621"/>
      <c r="AH108" s="620"/>
      <c r="AI108" s="557"/>
      <c r="AJ108" s="558"/>
      <c r="AK108" s="621"/>
      <c r="AL108" s="620"/>
      <c r="AM108" s="620"/>
      <c r="AN108" s="620"/>
      <c r="AO108" s="621"/>
      <c r="AP108" s="620"/>
      <c r="AQ108" s="620"/>
      <c r="AR108" s="558"/>
      <c r="AS108" s="539"/>
      <c r="AT108" s="557"/>
      <c r="AU108" s="557"/>
      <c r="AV108" s="557"/>
      <c r="AW108" s="557"/>
      <c r="AX108" s="557"/>
      <c r="AY108" s="557"/>
      <c r="AZ108" s="557"/>
      <c r="BA108" s="557"/>
      <c r="BB108" s="557"/>
      <c r="BC108" s="558"/>
    </row>
    <row r="109" spans="1:55" ht="11.25" customHeight="1">
      <c r="H109" s="1396"/>
      <c r="I109" s="812" t="s">
        <v>18</v>
      </c>
      <c r="J109" s="622"/>
      <c r="K109" s="622"/>
      <c r="L109" s="614"/>
      <c r="M109" s="615"/>
      <c r="N109" s="557"/>
      <c r="O109" s="557"/>
      <c r="P109" s="618"/>
      <c r="Q109" s="615"/>
      <c r="R109" s="557"/>
      <c r="S109" s="557"/>
      <c r="T109" s="618"/>
      <c r="U109" s="615"/>
      <c r="V109" s="619"/>
      <c r="W109" s="620"/>
      <c r="X109" s="618"/>
      <c r="Y109" s="621"/>
      <c r="Z109" s="620"/>
      <c r="AA109" s="619"/>
      <c r="AB109" s="618"/>
      <c r="AC109" s="621"/>
      <c r="AD109" s="619"/>
      <c r="AE109" s="557"/>
      <c r="AF109" s="618"/>
      <c r="AG109" s="621"/>
      <c r="AH109" s="620"/>
      <c r="AI109" s="557"/>
      <c r="AJ109" s="558"/>
      <c r="AK109" s="621"/>
      <c r="AL109" s="620"/>
      <c r="AM109" s="620"/>
      <c r="AN109" s="620"/>
      <c r="AO109" s="621"/>
      <c r="AP109" s="620"/>
      <c r="AQ109" s="620"/>
      <c r="AR109" s="558"/>
      <c r="AS109" s="539"/>
      <c r="AT109" s="557"/>
      <c r="AU109" s="557"/>
      <c r="AV109" s="557"/>
      <c r="AW109" s="557"/>
      <c r="AX109" s="557"/>
      <c r="AY109" s="557"/>
      <c r="AZ109" s="557"/>
      <c r="BA109" s="557"/>
      <c r="BB109" s="557"/>
      <c r="BC109" s="558"/>
    </row>
    <row r="110" spans="1:55" ht="11.25" customHeight="1">
      <c r="H110" s="1396"/>
      <c r="I110" s="5" t="s">
        <v>4</v>
      </c>
      <c r="J110" s="622"/>
      <c r="K110" s="622"/>
      <c r="L110" s="614"/>
      <c r="M110" s="615"/>
      <c r="N110" s="557"/>
      <c r="O110" s="557"/>
      <c r="P110" s="618"/>
      <c r="Q110" s="615"/>
      <c r="R110" s="557"/>
      <c r="S110" s="557"/>
      <c r="T110" s="618"/>
      <c r="U110" s="615"/>
      <c r="V110" s="619"/>
      <c r="W110" s="620"/>
      <c r="X110" s="618"/>
      <c r="Y110" s="621"/>
      <c r="Z110" s="620"/>
      <c r="AA110" s="619"/>
      <c r="AB110" s="104">
        <v>2.008</v>
      </c>
      <c r="AC110" s="621"/>
      <c r="AD110" s="619"/>
      <c r="AE110" s="557"/>
      <c r="AF110" s="104">
        <v>2.052</v>
      </c>
      <c r="AG110" s="621">
        <v>2.0630000000000002</v>
      </c>
      <c r="AH110" s="620">
        <v>2.0819999999999999</v>
      </c>
      <c r="AI110" s="557">
        <v>2.0870000000000002</v>
      </c>
      <c r="AJ110" s="558">
        <v>2.093</v>
      </c>
      <c r="AK110" s="621">
        <v>2.1120000000000001</v>
      </c>
      <c r="AL110" s="620">
        <v>2.1280000000000001</v>
      </c>
      <c r="AM110" s="620">
        <v>2.137</v>
      </c>
      <c r="AN110" s="620">
        <v>2.1520000000000001</v>
      </c>
      <c r="AO110" s="621"/>
      <c r="AP110" s="620"/>
      <c r="AQ110" s="620"/>
      <c r="AR110" s="558"/>
      <c r="AS110" s="539"/>
      <c r="AT110" s="567"/>
      <c r="AU110" s="567"/>
      <c r="AV110" s="567"/>
      <c r="AW110" s="567">
        <f>+AB110</f>
        <v>2.008</v>
      </c>
      <c r="AX110" s="567">
        <f>+AF110</f>
        <v>2.052</v>
      </c>
      <c r="AY110" s="557"/>
      <c r="AZ110" s="557"/>
      <c r="BA110" s="557"/>
      <c r="BB110" s="557"/>
      <c r="BC110" s="558"/>
    </row>
    <row r="111" spans="1:55" ht="11.25" customHeight="1">
      <c r="H111" s="1396"/>
      <c r="I111" s="5" t="s">
        <v>5</v>
      </c>
      <c r="J111" s="622"/>
      <c r="K111" s="622"/>
      <c r="L111" s="614"/>
      <c r="M111" s="615"/>
      <c r="N111" s="557"/>
      <c r="O111" s="557"/>
      <c r="P111" s="618"/>
      <c r="Q111" s="615"/>
      <c r="R111" s="557"/>
      <c r="S111" s="557"/>
      <c r="T111" s="618"/>
      <c r="U111" s="615"/>
      <c r="V111" s="619"/>
      <c r="W111" s="620"/>
      <c r="X111" s="618"/>
      <c r="Y111" s="621"/>
      <c r="Z111" s="620"/>
      <c r="AA111" s="619"/>
      <c r="AB111" s="104">
        <v>387.97199999999998</v>
      </c>
      <c r="AC111" s="621"/>
      <c r="AD111" s="619"/>
      <c r="AE111" s="557"/>
      <c r="AF111" s="104">
        <v>425.22</v>
      </c>
      <c r="AG111" s="621">
        <v>438.94499999999999</v>
      </c>
      <c r="AH111" s="620">
        <v>456.24200000000002</v>
      </c>
      <c r="AI111" s="557">
        <v>470.87099999999998</v>
      </c>
      <c r="AJ111" s="558">
        <v>488.27699999999999</v>
      </c>
      <c r="AK111" s="621">
        <v>514.649</v>
      </c>
      <c r="AL111" s="620">
        <v>540.99800000000005</v>
      </c>
      <c r="AM111" s="620">
        <v>568.17100000000005</v>
      </c>
      <c r="AN111" s="620">
        <v>591.404</v>
      </c>
      <c r="AO111" s="621"/>
      <c r="AP111" s="620"/>
      <c r="AQ111" s="620"/>
      <c r="AR111" s="558"/>
      <c r="AS111" s="539"/>
      <c r="AT111" s="567"/>
      <c r="AU111" s="567"/>
      <c r="AV111" s="567"/>
      <c r="AW111" s="567">
        <f>+AB111</f>
        <v>387.97199999999998</v>
      </c>
      <c r="AX111" s="567">
        <f>+AF111</f>
        <v>425.22</v>
      </c>
      <c r="AY111" s="557"/>
      <c r="AZ111" s="557"/>
      <c r="BA111" s="557"/>
      <c r="BB111" s="557"/>
      <c r="BC111" s="558"/>
    </row>
    <row r="112" spans="1:55" ht="11.25" customHeight="1">
      <c r="H112" s="1396"/>
      <c r="I112" s="5" t="s">
        <v>6</v>
      </c>
      <c r="J112" s="622"/>
      <c r="K112" s="622"/>
      <c r="L112" s="614"/>
      <c r="M112" s="615"/>
      <c r="N112" s="557"/>
      <c r="O112" s="557"/>
      <c r="P112" s="618"/>
      <c r="Q112" s="615"/>
      <c r="R112" s="557"/>
      <c r="S112" s="557"/>
      <c r="T112" s="618"/>
      <c r="U112" s="615"/>
      <c r="V112" s="619"/>
      <c r="W112" s="620"/>
      <c r="X112" s="618"/>
      <c r="Y112" s="621"/>
      <c r="Z112" s="620"/>
      <c r="AA112" s="619"/>
      <c r="AB112" s="104">
        <v>-32.045000000000002</v>
      </c>
      <c r="AC112" s="621"/>
      <c r="AD112" s="619"/>
      <c r="AE112" s="557"/>
      <c r="AF112" s="104">
        <v>116.27800000000001</v>
      </c>
      <c r="AG112" s="621">
        <v>-48.904000000000003</v>
      </c>
      <c r="AH112" s="620">
        <v>-60.329000000000001</v>
      </c>
      <c r="AI112" s="557">
        <v>-57.902000000000001</v>
      </c>
      <c r="AJ112" s="558">
        <v>-88.593000000000004</v>
      </c>
      <c r="AK112" s="621">
        <v>-79.742000000000004</v>
      </c>
      <c r="AL112" s="620">
        <v>-42.615000000000002</v>
      </c>
      <c r="AM112" s="620">
        <v>-21.385999999999999</v>
      </c>
      <c r="AN112" s="620">
        <v>-12.241</v>
      </c>
      <c r="AO112" s="621"/>
      <c r="AP112" s="620"/>
      <c r="AQ112" s="620"/>
      <c r="AR112" s="558"/>
      <c r="AS112" s="539"/>
      <c r="AT112" s="567"/>
      <c r="AU112" s="567"/>
      <c r="AV112" s="567"/>
      <c r="AW112" s="567">
        <f>+AB112</f>
        <v>-32.045000000000002</v>
      </c>
      <c r="AX112" s="567">
        <f>+AF112</f>
        <v>116.27800000000001</v>
      </c>
      <c r="AY112" s="557"/>
      <c r="AZ112" s="557"/>
      <c r="BA112" s="557"/>
      <c r="BB112" s="557"/>
      <c r="BC112" s="558"/>
    </row>
    <row r="113" spans="1:55" ht="11.25" customHeight="1">
      <c r="H113" s="1396"/>
      <c r="I113" s="5" t="s">
        <v>64</v>
      </c>
      <c r="J113" s="622"/>
      <c r="K113" s="622"/>
      <c r="L113" s="614"/>
      <c r="M113" s="615"/>
      <c r="N113" s="557"/>
      <c r="O113" s="557"/>
      <c r="P113" s="618"/>
      <c r="Q113" s="615"/>
      <c r="R113" s="557"/>
      <c r="S113" s="557"/>
      <c r="T113" s="618"/>
      <c r="U113" s="615"/>
      <c r="V113" s="619"/>
      <c r="W113" s="620"/>
      <c r="X113" s="618"/>
      <c r="Y113" s="621"/>
      <c r="Z113" s="620"/>
      <c r="AA113" s="619"/>
      <c r="AB113" s="104">
        <v>56.68</v>
      </c>
      <c r="AC113" s="621"/>
      <c r="AD113" s="619"/>
      <c r="AE113" s="557"/>
      <c r="AF113" s="104">
        <v>-69.224999999999994</v>
      </c>
      <c r="AG113" s="621">
        <v>133.20599999999999</v>
      </c>
      <c r="AH113" s="620">
        <v>145.40700000000001</v>
      </c>
      <c r="AI113" s="557">
        <v>158.94499999999999</v>
      </c>
      <c r="AJ113" s="558">
        <v>198.35499999999999</v>
      </c>
      <c r="AK113" s="621">
        <v>222.239</v>
      </c>
      <c r="AL113" s="620">
        <v>228.14099999999999</v>
      </c>
      <c r="AM113" s="620">
        <v>247.821</v>
      </c>
      <c r="AN113" s="620">
        <v>300.20999999999998</v>
      </c>
      <c r="AO113" s="621"/>
      <c r="AP113" s="620"/>
      <c r="AQ113" s="620"/>
      <c r="AR113" s="558"/>
      <c r="AS113" s="539"/>
      <c r="AT113" s="567"/>
      <c r="AU113" s="567"/>
      <c r="AV113" s="567"/>
      <c r="AW113" s="567">
        <f>+AB113</f>
        <v>56.68</v>
      </c>
      <c r="AX113" s="567">
        <f>+AF113</f>
        <v>-69.224999999999994</v>
      </c>
      <c r="AY113" s="557"/>
      <c r="AZ113" s="557"/>
      <c r="BA113" s="557"/>
      <c r="BB113" s="557"/>
      <c r="BC113" s="558"/>
    </row>
    <row r="114" spans="1:55" ht="11.25" customHeight="1">
      <c r="H114" s="1396"/>
      <c r="I114" s="5" t="s">
        <v>63</v>
      </c>
      <c r="J114" s="622"/>
      <c r="K114" s="622"/>
      <c r="L114" s="614"/>
      <c r="M114" s="615"/>
      <c r="N114" s="557"/>
      <c r="O114" s="557"/>
      <c r="P114" s="618"/>
      <c r="Q114" s="615"/>
      <c r="R114" s="557"/>
      <c r="S114" s="557"/>
      <c r="T114" s="618"/>
      <c r="U114" s="615"/>
      <c r="V114" s="619"/>
      <c r="W114" s="620"/>
      <c r="X114" s="618"/>
      <c r="Y114" s="621"/>
      <c r="Z114" s="620"/>
      <c r="AA114" s="619"/>
      <c r="AB114" s="104">
        <v>1.74</v>
      </c>
      <c r="AC114" s="621"/>
      <c r="AD114" s="619"/>
      <c r="AE114" s="557"/>
      <c r="AF114" s="104">
        <v>4.6980000000000004</v>
      </c>
      <c r="AG114" s="621">
        <v>6.5140000000000002</v>
      </c>
      <c r="AH114" s="620">
        <v>8.3040000000000003</v>
      </c>
      <c r="AI114" s="557">
        <v>9.7129999999999992</v>
      </c>
      <c r="AJ114" s="558">
        <v>9.7449999999999992</v>
      </c>
      <c r="AK114" s="621">
        <v>12.381</v>
      </c>
      <c r="AL114" s="620">
        <v>14.026999999999999</v>
      </c>
      <c r="AM114" s="620">
        <v>16.524000000000001</v>
      </c>
      <c r="AN114" s="620">
        <v>16.172999999999998</v>
      </c>
      <c r="AO114" s="621"/>
      <c r="AP114" s="620"/>
      <c r="AQ114" s="620"/>
      <c r="AR114" s="558"/>
      <c r="AS114" s="539"/>
      <c r="AT114" s="567"/>
      <c r="AU114" s="567"/>
      <c r="AV114" s="567"/>
      <c r="AW114" s="567">
        <f>+AB114</f>
        <v>1.74</v>
      </c>
      <c r="AX114" s="567">
        <f>+AF114</f>
        <v>4.6980000000000004</v>
      </c>
      <c r="AY114" s="557"/>
      <c r="AZ114" s="557"/>
      <c r="BA114" s="557"/>
      <c r="BB114" s="557"/>
      <c r="BC114" s="558"/>
    </row>
    <row r="115" spans="1:55" s="635" customFormat="1" ht="11.25" customHeight="1">
      <c r="A115" s="623"/>
      <c r="B115" s="623"/>
      <c r="C115" s="623"/>
      <c r="D115" s="623"/>
      <c r="E115" s="623"/>
      <c r="F115" s="623"/>
      <c r="G115" s="623"/>
      <c r="H115" s="1397"/>
      <c r="I115" s="861" t="s">
        <v>19</v>
      </c>
      <c r="J115" s="869"/>
      <c r="K115" s="869"/>
      <c r="L115" s="870"/>
      <c r="M115" s="871"/>
      <c r="N115" s="872"/>
      <c r="O115" s="872"/>
      <c r="P115" s="1585">
        <v>33.389000000000003</v>
      </c>
      <c r="Q115" s="1586"/>
      <c r="R115" s="1587"/>
      <c r="S115" s="1587"/>
      <c r="T115" s="1585">
        <v>79.741</v>
      </c>
      <c r="U115" s="1586"/>
      <c r="V115" s="1588"/>
      <c r="W115" s="1588"/>
      <c r="X115" s="1585">
        <v>365.56099999999998</v>
      </c>
      <c r="Y115" s="867"/>
      <c r="Z115" s="867"/>
      <c r="AA115" s="867"/>
      <c r="AB115" s="866">
        <f t="shared" ref="AB115:AG115" si="54">SUM(AB110:AB114)</f>
        <v>416.35499999999996</v>
      </c>
      <c r="AC115" s="867">
        <f t="shared" si="54"/>
        <v>0</v>
      </c>
      <c r="AD115" s="867">
        <f t="shared" si="54"/>
        <v>0</v>
      </c>
      <c r="AE115" s="867">
        <f t="shared" si="54"/>
        <v>0</v>
      </c>
      <c r="AF115" s="866">
        <f t="shared" si="54"/>
        <v>479.02300000000002</v>
      </c>
      <c r="AG115" s="867">
        <f t="shared" si="54"/>
        <v>531.82399999999996</v>
      </c>
      <c r="AH115" s="1588">
        <f t="shared" ref="AH115:AM115" si="55">SUM(AH110:AH114)</f>
        <v>551.70600000000002</v>
      </c>
      <c r="AI115" s="1588">
        <f t="shared" si="55"/>
        <v>583.71399999999994</v>
      </c>
      <c r="AJ115" s="1588">
        <f t="shared" si="55"/>
        <v>609.87699999999995</v>
      </c>
      <c r="AK115" s="867">
        <f t="shared" si="55"/>
        <v>671.6389999999999</v>
      </c>
      <c r="AL115" s="1588">
        <f t="shared" si="55"/>
        <v>742.67900000000009</v>
      </c>
      <c r="AM115" s="1588">
        <f t="shared" si="55"/>
        <v>813.26700000000005</v>
      </c>
      <c r="AN115" s="1588">
        <f t="shared" ref="AN115" si="56">SUM(AN110:AN114)</f>
        <v>897.69800000000009</v>
      </c>
      <c r="AO115" s="867"/>
      <c r="AP115" s="1588"/>
      <c r="AQ115" s="1588"/>
      <c r="AR115" s="874"/>
      <c r="AS115" s="634"/>
      <c r="AT115" s="872">
        <f>P115</f>
        <v>33.389000000000003</v>
      </c>
      <c r="AU115" s="872">
        <f>T115</f>
        <v>79.741</v>
      </c>
      <c r="AV115" s="872">
        <f>X115</f>
        <v>365.56099999999998</v>
      </c>
      <c r="AW115" s="872">
        <f>SUM(AW110:AW114)</f>
        <v>416.35499999999996</v>
      </c>
      <c r="AX115" s="872">
        <f>SUM(AX110:AX114)</f>
        <v>479.02300000000002</v>
      </c>
      <c r="AY115" s="872"/>
      <c r="AZ115" s="872"/>
      <c r="BA115" s="872"/>
      <c r="BB115" s="872"/>
      <c r="BC115" s="874"/>
    </row>
    <row r="116" spans="1:55" s="635" customFormat="1" ht="11.25" customHeight="1">
      <c r="A116" s="623"/>
      <c r="B116" s="623"/>
      <c r="C116" s="623"/>
      <c r="D116" s="623"/>
      <c r="E116" s="623"/>
      <c r="F116" s="623"/>
      <c r="G116" s="623"/>
      <c r="H116" s="1397"/>
      <c r="I116" s="875" t="s">
        <v>20</v>
      </c>
      <c r="J116" s="876"/>
      <c r="K116" s="876"/>
      <c r="L116" s="877"/>
      <c r="M116" s="878"/>
      <c r="N116" s="879"/>
      <c r="O116" s="879"/>
      <c r="P116" s="1582">
        <f>P115+P107</f>
        <v>82.772000000000006</v>
      </c>
      <c r="Q116" s="1583"/>
      <c r="R116" s="1584"/>
      <c r="S116" s="1584"/>
      <c r="T116" s="1582">
        <f t="shared" ref="T116:AF116" si="57">T115+T107</f>
        <v>180.92400000000001</v>
      </c>
      <c r="U116" s="878"/>
      <c r="V116" s="881"/>
      <c r="W116" s="881"/>
      <c r="X116" s="1582">
        <f t="shared" si="57"/>
        <v>539.38</v>
      </c>
      <c r="Y116" s="882"/>
      <c r="Z116" s="881"/>
      <c r="AA116" s="881"/>
      <c r="AB116" s="880">
        <f t="shared" si="57"/>
        <v>686.51</v>
      </c>
      <c r="AC116" s="882">
        <f t="shared" si="57"/>
        <v>0</v>
      </c>
      <c r="AD116" s="881">
        <f t="shared" si="57"/>
        <v>0</v>
      </c>
      <c r="AE116" s="879">
        <f t="shared" si="57"/>
        <v>0</v>
      </c>
      <c r="AF116" s="880">
        <f t="shared" si="57"/>
        <v>841.71900000000005</v>
      </c>
      <c r="AG116" s="2168">
        <f t="shared" ref="AG116:AL116" si="58">AG115+AG107</f>
        <v>893.71299999999997</v>
      </c>
      <c r="AH116" s="2199">
        <f t="shared" si="58"/>
        <v>915.41600000000005</v>
      </c>
      <c r="AI116" s="2199">
        <f t="shared" si="58"/>
        <v>953.96499999999992</v>
      </c>
      <c r="AJ116" s="2199">
        <f t="shared" si="58"/>
        <v>1211.1860000000001</v>
      </c>
      <c r="AK116" s="2168">
        <f t="shared" si="58"/>
        <v>1237.3889999999999</v>
      </c>
      <c r="AL116" s="2199">
        <f t="shared" si="58"/>
        <v>1298.145</v>
      </c>
      <c r="AM116" s="2199">
        <f t="shared" ref="AM116:AN116" si="59">AM115+AM107</f>
        <v>1358.194</v>
      </c>
      <c r="AN116" s="2199">
        <f t="shared" si="59"/>
        <v>1531.3000000000002</v>
      </c>
      <c r="AO116" s="2168"/>
      <c r="AP116" s="2199"/>
      <c r="AQ116" s="2199"/>
      <c r="AR116" s="883"/>
      <c r="AS116" s="634"/>
      <c r="AT116" s="879">
        <f>AT115+AT107</f>
        <v>82.772000000000006</v>
      </c>
      <c r="AU116" s="879">
        <f>AU115+AU107</f>
        <v>180.92400000000001</v>
      </c>
      <c r="AV116" s="879">
        <f>AV115+AV107</f>
        <v>539.38</v>
      </c>
      <c r="AW116" s="879">
        <f>AW115+AW107</f>
        <v>686.51</v>
      </c>
      <c r="AX116" s="879">
        <f>AX115+AX107</f>
        <v>841.71900000000005</v>
      </c>
      <c r="AY116" s="879"/>
      <c r="AZ116" s="879"/>
      <c r="BA116" s="879"/>
      <c r="BB116" s="879"/>
      <c r="BC116" s="883"/>
    </row>
    <row r="117" spans="1:55" s="830" customFormat="1" ht="11.25" customHeight="1">
      <c r="H117" s="1398"/>
      <c r="I117" s="831" t="s">
        <v>35</v>
      </c>
      <c r="J117" s="831"/>
      <c r="K117" s="831"/>
      <c r="L117" s="832"/>
      <c r="M117" s="833"/>
      <c r="N117" s="834"/>
      <c r="O117" s="834"/>
      <c r="P117" s="835">
        <f>P116-P93</f>
        <v>-3.0000000000001137E-3</v>
      </c>
      <c r="Q117" s="833"/>
      <c r="R117" s="834"/>
      <c r="S117" s="834"/>
      <c r="T117" s="835">
        <f>T116-T93</f>
        <v>-1.999999999981128E-3</v>
      </c>
      <c r="U117" s="833"/>
      <c r="V117" s="836">
        <f t="shared" ref="V117:AE117" si="60">V116-V93</f>
        <v>0</v>
      </c>
      <c r="W117" s="834">
        <f t="shared" si="60"/>
        <v>0</v>
      </c>
      <c r="X117" s="835">
        <f t="shared" si="60"/>
        <v>0</v>
      </c>
      <c r="Y117" s="833">
        <f t="shared" si="60"/>
        <v>0</v>
      </c>
      <c r="Z117" s="834">
        <f t="shared" si="60"/>
        <v>0</v>
      </c>
      <c r="AA117" s="836">
        <f t="shared" si="60"/>
        <v>0</v>
      </c>
      <c r="AB117" s="835">
        <f t="shared" si="60"/>
        <v>0</v>
      </c>
      <c r="AC117" s="833">
        <f t="shared" si="60"/>
        <v>0</v>
      </c>
      <c r="AD117" s="836">
        <f t="shared" si="60"/>
        <v>0</v>
      </c>
      <c r="AE117" s="834">
        <f t="shared" si="60"/>
        <v>0</v>
      </c>
      <c r="AF117" s="835">
        <f>AF116-AF93</f>
        <v>0</v>
      </c>
      <c r="AG117" s="2169">
        <f>AG116-AG93</f>
        <v>0</v>
      </c>
      <c r="AH117" s="2169">
        <f>AH116-AH93</f>
        <v>0</v>
      </c>
      <c r="AI117" s="834"/>
      <c r="AJ117" s="837"/>
      <c r="AK117" s="2169">
        <f>AK116-AK93</f>
        <v>0</v>
      </c>
      <c r="AL117" s="2169">
        <f>AL116-AL93</f>
        <v>0</v>
      </c>
      <c r="AM117" s="2169">
        <f>AM116-AM93</f>
        <v>0</v>
      </c>
      <c r="AN117" s="2169">
        <f>AN116-AN93</f>
        <v>0</v>
      </c>
      <c r="AO117" s="2169"/>
      <c r="AP117" s="2169"/>
      <c r="AQ117" s="2169"/>
      <c r="AR117" s="837"/>
      <c r="AS117" s="838"/>
      <c r="AT117" s="839">
        <f>AT116-AT93</f>
        <v>-3.0000000000001137E-3</v>
      </c>
      <c r="AU117" s="839">
        <f>AU116-AU93</f>
        <v>-1.999999999981128E-3</v>
      </c>
      <c r="AV117" s="839">
        <f>AV116-AV93</f>
        <v>0</v>
      </c>
      <c r="AW117" s="839">
        <f>AW116-AW93</f>
        <v>0</v>
      </c>
      <c r="AX117" s="839">
        <f>AX116-AX93</f>
        <v>0</v>
      </c>
      <c r="AY117" s="839"/>
      <c r="AZ117" s="839"/>
      <c r="BA117" s="839"/>
      <c r="BB117" s="839"/>
      <c r="BC117" s="837"/>
    </row>
    <row r="118" spans="1:55" s="637" customFormat="1" ht="11.25" customHeight="1">
      <c r="I118" s="638"/>
      <c r="J118" s="638"/>
      <c r="K118" s="638"/>
      <c r="L118" s="639"/>
      <c r="M118" s="640"/>
      <c r="N118" s="640"/>
      <c r="O118" s="640"/>
      <c r="P118" s="641"/>
      <c r="Q118" s="640"/>
      <c r="R118" s="640"/>
      <c r="S118" s="640"/>
      <c r="T118" s="641"/>
      <c r="U118" s="640"/>
      <c r="V118" s="641"/>
      <c r="W118" s="640"/>
      <c r="X118" s="641"/>
      <c r="Y118" s="640"/>
      <c r="Z118" s="640"/>
      <c r="AA118" s="641"/>
      <c r="AB118" s="641"/>
      <c r="AC118" s="640"/>
      <c r="AD118" s="640"/>
      <c r="AE118" s="640"/>
      <c r="AF118" s="641"/>
      <c r="AG118" s="640"/>
      <c r="AH118" s="640"/>
      <c r="AI118" s="640"/>
      <c r="AJ118" s="640"/>
      <c r="AK118" s="640"/>
      <c r="AL118" s="640"/>
      <c r="AM118" s="640"/>
      <c r="AN118" s="640"/>
      <c r="AO118" s="640"/>
      <c r="AP118" s="640"/>
      <c r="AQ118" s="640"/>
      <c r="AR118" s="640"/>
    </row>
    <row r="119" spans="1:55" s="551" customFormat="1" ht="11.25" customHeight="1">
      <c r="A119" s="540" t="s">
        <v>237</v>
      </c>
      <c r="B119" s="540"/>
      <c r="C119" s="540"/>
      <c r="D119" s="540"/>
      <c r="E119" s="540"/>
      <c r="F119" s="540"/>
      <c r="G119" s="540"/>
      <c r="H119" s="1400"/>
      <c r="I119" s="1399" t="s">
        <v>253</v>
      </c>
      <c r="J119" s="542"/>
      <c r="K119" s="542"/>
      <c r="L119" s="542"/>
      <c r="M119" s="543"/>
      <c r="N119" s="544"/>
      <c r="O119" s="544"/>
      <c r="P119" s="545"/>
      <c r="Q119" s="543"/>
      <c r="R119" s="544"/>
      <c r="S119" s="544"/>
      <c r="T119" s="545"/>
      <c r="U119" s="543"/>
      <c r="V119" s="544"/>
      <c r="W119" s="544"/>
      <c r="X119" s="545"/>
      <c r="Y119" s="543"/>
      <c r="Z119" s="544"/>
      <c r="AA119" s="544"/>
      <c r="AB119" s="545"/>
      <c r="AC119" s="543"/>
      <c r="AD119" s="546"/>
      <c r="AE119" s="546"/>
      <c r="AF119" s="545"/>
      <c r="AG119" s="543"/>
      <c r="AH119" s="544"/>
      <c r="AI119" s="546"/>
      <c r="AJ119" s="547"/>
      <c r="AK119" s="543"/>
      <c r="AL119" s="544"/>
      <c r="AM119" s="546"/>
      <c r="AN119" s="546"/>
      <c r="AO119" s="543"/>
      <c r="AP119" s="544"/>
      <c r="AQ119" s="546"/>
      <c r="AR119" s="547"/>
      <c r="AS119" s="548"/>
      <c r="AT119" s="549"/>
      <c r="AU119" s="549"/>
      <c r="AV119" s="549"/>
      <c r="AW119" s="549"/>
      <c r="AX119" s="549"/>
      <c r="AY119" s="549"/>
      <c r="AZ119" s="549"/>
      <c r="BA119" s="549"/>
      <c r="BB119" s="549"/>
      <c r="BC119" s="547"/>
    </row>
    <row r="120" spans="1:55" ht="11.25" customHeight="1">
      <c r="H120" s="1396"/>
      <c r="I120" s="186" t="s">
        <v>22</v>
      </c>
      <c r="M120" s="554"/>
      <c r="N120" s="555"/>
      <c r="O120" s="555"/>
      <c r="P120" s="556"/>
      <c r="Q120" s="554"/>
      <c r="R120" s="555"/>
      <c r="S120" s="555"/>
      <c r="T120" s="556"/>
      <c r="U120" s="554"/>
      <c r="V120" s="555"/>
      <c r="W120" s="555"/>
      <c r="X120" s="556"/>
      <c r="Y120" s="554"/>
      <c r="Z120" s="555"/>
      <c r="AA120" s="555"/>
      <c r="AB120" s="556"/>
      <c r="AC120" s="554"/>
      <c r="AD120" s="557"/>
      <c r="AE120" s="557"/>
      <c r="AF120" s="556"/>
      <c r="AG120" s="554"/>
      <c r="AH120" s="555"/>
      <c r="AI120" s="557"/>
      <c r="AJ120" s="558"/>
      <c r="AK120" s="554"/>
      <c r="AL120" s="555"/>
      <c r="AM120" s="557"/>
      <c r="AN120" s="557"/>
      <c r="AO120" s="554"/>
      <c r="AP120" s="555"/>
      <c r="AQ120" s="557"/>
      <c r="AR120" s="558"/>
      <c r="AS120" s="539"/>
      <c r="BC120" s="558"/>
    </row>
    <row r="121" spans="1:55" ht="11.25" customHeight="1">
      <c r="H121" s="1396"/>
      <c r="I121" s="56" t="s">
        <v>295</v>
      </c>
      <c r="J121" s="617"/>
      <c r="K121" s="617"/>
      <c r="M121" s="554"/>
      <c r="N121" s="555"/>
      <c r="O121" s="555"/>
      <c r="P121" s="556"/>
      <c r="Q121" s="554"/>
      <c r="R121" s="555"/>
      <c r="S121" s="555"/>
      <c r="T121" s="556"/>
      <c r="U121" s="554"/>
      <c r="V121" s="555"/>
      <c r="W121" s="620"/>
      <c r="X121" s="618"/>
      <c r="Y121" s="621"/>
      <c r="Z121" s="620"/>
      <c r="AA121" s="619"/>
      <c r="AB121" s="649">
        <f>AB28</f>
        <v>22.892999999999979</v>
      </c>
      <c r="AC121" s="642"/>
      <c r="AD121" s="620"/>
      <c r="AE121" s="557"/>
      <c r="AF121" s="649">
        <f t="shared" ref="AF121:AK121" si="61">AF28</f>
        <v>38.93799999999996</v>
      </c>
      <c r="AG121" s="651">
        <f t="shared" si="61"/>
        <v>18.526999999999983</v>
      </c>
      <c r="AH121" s="651">
        <f t="shared" si="61"/>
        <v>13.339000000000038</v>
      </c>
      <c r="AI121" s="651">
        <f t="shared" si="61"/>
        <v>14.724000000000023</v>
      </c>
      <c r="AJ121" s="651">
        <f t="shared" si="61"/>
        <v>40.740000000000009</v>
      </c>
      <c r="AK121" s="651">
        <f t="shared" si="61"/>
        <v>14.518000000000079</v>
      </c>
      <c r="AL121" s="651">
        <f>AL28</f>
        <v>7.5050000000000674</v>
      </c>
      <c r="AM121" s="486">
        <f>AM28</f>
        <v>22.26899999999992</v>
      </c>
      <c r="AN121" s="486">
        <f>AN28</f>
        <v>52.367999999999988</v>
      </c>
      <c r="AO121" s="651"/>
      <c r="AP121" s="651"/>
      <c r="AQ121" s="486"/>
      <c r="AR121" s="558"/>
      <c r="AS121" s="539"/>
      <c r="AT121" s="567"/>
      <c r="AU121" s="567"/>
      <c r="AV121" s="567">
        <f>AV28</f>
        <v>1.8389999999999911</v>
      </c>
      <c r="AW121" s="567">
        <f>AW28</f>
        <v>46.895000000000024</v>
      </c>
      <c r="AX121" s="567">
        <f>AX28</f>
        <v>62.277000000000015</v>
      </c>
      <c r="AY121" s="567"/>
      <c r="AZ121" s="567"/>
      <c r="BA121" s="567"/>
      <c r="BB121" s="567"/>
      <c r="BC121" s="558"/>
    </row>
    <row r="122" spans="1:55" ht="11.25" customHeight="1">
      <c r="H122" s="1396"/>
      <c r="I122" s="56" t="s">
        <v>150</v>
      </c>
      <c r="J122" s="617"/>
      <c r="K122" s="617"/>
      <c r="M122" s="554"/>
      <c r="N122" s="555"/>
      <c r="O122" s="555"/>
      <c r="P122" s="556"/>
      <c r="Q122" s="554"/>
      <c r="R122" s="555"/>
      <c r="S122" s="555"/>
      <c r="T122" s="556"/>
      <c r="U122" s="554"/>
      <c r="V122" s="555"/>
      <c r="W122" s="620"/>
      <c r="X122" s="618"/>
      <c r="Y122" s="621"/>
      <c r="Z122" s="620"/>
      <c r="AA122" s="619"/>
      <c r="AB122" s="274">
        <v>9.6869999999999994</v>
      </c>
      <c r="AC122" s="143"/>
      <c r="AD122" s="138"/>
      <c r="AE122" s="138"/>
      <c r="AF122" s="274">
        <v>14.648</v>
      </c>
      <c r="AG122" s="210">
        <v>13.18</v>
      </c>
      <c r="AH122" s="210">
        <v>16.344999999999999</v>
      </c>
      <c r="AI122" s="557">
        <v>16.03</v>
      </c>
      <c r="AJ122" s="558">
        <v>17.178000000000001</v>
      </c>
      <c r="AK122" s="210">
        <v>22.315999999999999</v>
      </c>
      <c r="AL122" s="210">
        <v>24.376000000000001</v>
      </c>
      <c r="AM122" s="210">
        <v>25.99</v>
      </c>
      <c r="AN122" s="210">
        <v>31.344000000000001</v>
      </c>
      <c r="AO122" s="210"/>
      <c r="AP122" s="210"/>
      <c r="AQ122" s="210"/>
      <c r="AR122" s="558"/>
      <c r="AS122" s="539"/>
      <c r="AT122" s="136"/>
      <c r="AU122" s="136"/>
      <c r="AV122" s="136">
        <v>16.201000000000001</v>
      </c>
      <c r="AW122" s="136">
        <v>33.365000000000002</v>
      </c>
      <c r="AX122" s="136">
        <v>47.085000000000001</v>
      </c>
      <c r="AY122" s="136"/>
      <c r="AZ122" s="136"/>
      <c r="BA122" s="136"/>
      <c r="BB122" s="136"/>
      <c r="BC122" s="558"/>
    </row>
    <row r="123" spans="1:55" ht="11.25" customHeight="1">
      <c r="H123" s="1396"/>
      <c r="I123" s="56" t="s">
        <v>151</v>
      </c>
      <c r="J123" s="644"/>
      <c r="K123" s="644"/>
      <c r="M123" s="645"/>
      <c r="N123" s="646"/>
      <c r="O123" s="646"/>
      <c r="P123" s="647"/>
      <c r="Q123" s="645"/>
      <c r="R123" s="646"/>
      <c r="S123" s="646"/>
      <c r="T123" s="647"/>
      <c r="U123" s="645"/>
      <c r="V123" s="646"/>
      <c r="W123" s="648"/>
      <c r="X123" s="649"/>
      <c r="Y123" s="650"/>
      <c r="Z123" s="648"/>
      <c r="AA123" s="651"/>
      <c r="AB123" s="649">
        <f>AB44</f>
        <v>6.1420000000000003</v>
      </c>
      <c r="AC123" s="650"/>
      <c r="AD123" s="648"/>
      <c r="AE123" s="648"/>
      <c r="AF123" s="649">
        <f t="shared" ref="AF123:AK123" si="62">AF44</f>
        <v>7.7479999999999993</v>
      </c>
      <c r="AG123" s="651">
        <f t="shared" si="62"/>
        <v>8.3699999999999992</v>
      </c>
      <c r="AH123" s="651">
        <f t="shared" si="62"/>
        <v>7.6950000000000003</v>
      </c>
      <c r="AI123" s="651">
        <f t="shared" si="62"/>
        <v>13.965</v>
      </c>
      <c r="AJ123" s="651">
        <f t="shared" si="62"/>
        <v>13.228999999999999</v>
      </c>
      <c r="AK123" s="651">
        <f t="shared" si="62"/>
        <v>14.94</v>
      </c>
      <c r="AL123" s="651">
        <f>AL44</f>
        <v>14.917999999999999</v>
      </c>
      <c r="AM123" s="651">
        <f>AM44</f>
        <v>22.027999999999999</v>
      </c>
      <c r="AN123" s="486">
        <f>AN44</f>
        <v>20.464000000000002</v>
      </c>
      <c r="AO123" s="651"/>
      <c r="AP123" s="651"/>
      <c r="AQ123" s="651"/>
      <c r="AR123" s="568"/>
      <c r="AS123" s="539"/>
      <c r="AT123" s="648"/>
      <c r="AU123" s="648"/>
      <c r="AV123" s="648">
        <f>AV44</f>
        <v>9.129999999999999</v>
      </c>
      <c r="AW123" s="648">
        <f>AW44</f>
        <v>19.600999999999999</v>
      </c>
      <c r="AX123" s="648">
        <f>AX44</f>
        <v>23.99</v>
      </c>
      <c r="AY123" s="648"/>
      <c r="AZ123" s="648"/>
      <c r="BA123" s="648"/>
      <c r="BB123" s="648"/>
      <c r="BC123" s="568"/>
    </row>
    <row r="124" spans="1:55" ht="11.25" customHeight="1">
      <c r="H124" s="1396"/>
      <c r="I124" s="56" t="s">
        <v>152</v>
      </c>
      <c r="J124" s="652"/>
      <c r="K124" s="652"/>
      <c r="M124" s="554"/>
      <c r="N124" s="555"/>
      <c r="O124" s="555"/>
      <c r="P124" s="556"/>
      <c r="Q124" s="554"/>
      <c r="R124" s="555"/>
      <c r="S124" s="555"/>
      <c r="T124" s="556"/>
      <c r="U124" s="554"/>
      <c r="V124" s="555"/>
      <c r="W124" s="620"/>
      <c r="X124" s="618"/>
      <c r="Y124" s="621"/>
      <c r="Z124" s="620"/>
      <c r="AA124" s="619"/>
      <c r="AB124" s="274">
        <v>0.14599999999999999</v>
      </c>
      <c r="AC124" s="143"/>
      <c r="AD124" s="138"/>
      <c r="AE124" s="138"/>
      <c r="AF124" s="274">
        <v>-2.2120000000000002</v>
      </c>
      <c r="AG124" s="210">
        <v>0</v>
      </c>
      <c r="AH124" s="210">
        <v>0</v>
      </c>
      <c r="AI124" s="557">
        <v>1E-3</v>
      </c>
      <c r="AJ124" s="558">
        <v>-8.2000000000000003E-2</v>
      </c>
      <c r="AK124" s="210">
        <v>0</v>
      </c>
      <c r="AL124" s="210">
        <v>0</v>
      </c>
      <c r="AM124" s="210">
        <v>6.1440000000000001</v>
      </c>
      <c r="AN124" s="210">
        <v>0.79400000000000004</v>
      </c>
      <c r="AO124" s="210"/>
      <c r="AP124" s="210"/>
      <c r="AQ124" s="210"/>
      <c r="AR124" s="558"/>
      <c r="AS124" s="539"/>
      <c r="AT124" s="136"/>
      <c r="AU124" s="136"/>
      <c r="AV124" s="136">
        <v>0.06</v>
      </c>
      <c r="AW124" s="136">
        <v>0.14099999999999999</v>
      </c>
      <c r="AX124" s="136">
        <v>-2.1269999999999998</v>
      </c>
      <c r="AY124" s="138"/>
      <c r="AZ124" s="138"/>
      <c r="BA124" s="138"/>
      <c r="BB124" s="138"/>
      <c r="BC124" s="558"/>
    </row>
    <row r="125" spans="1:55" ht="11.25" customHeight="1">
      <c r="H125" s="1396"/>
      <c r="I125" s="56" t="s">
        <v>153</v>
      </c>
      <c r="J125" s="653"/>
      <c r="K125" s="653"/>
      <c r="M125" s="554"/>
      <c r="N125" s="555"/>
      <c r="O125" s="555"/>
      <c r="P125" s="556"/>
      <c r="Q125" s="554"/>
      <c r="R125" s="555"/>
      <c r="S125" s="555"/>
      <c r="T125" s="556"/>
      <c r="U125" s="554"/>
      <c r="V125" s="555"/>
      <c r="W125" s="620"/>
      <c r="X125" s="618"/>
      <c r="Y125" s="621"/>
      <c r="Z125" s="620"/>
      <c r="AA125" s="619"/>
      <c r="AB125" s="274">
        <v>6.0000000000000001E-3</v>
      </c>
      <c r="AC125" s="272"/>
      <c r="AD125" s="136"/>
      <c r="AE125" s="136"/>
      <c r="AF125" s="274">
        <v>-3.0000000000000001E-3</v>
      </c>
      <c r="AG125" s="210">
        <v>2E-3</v>
      </c>
      <c r="AH125" s="210">
        <v>1.5780000000000001</v>
      </c>
      <c r="AI125" s="557">
        <v>-0.97199999999999998</v>
      </c>
      <c r="AJ125" s="558">
        <v>-0.60599999999999998</v>
      </c>
      <c r="AK125" s="210">
        <v>1.6E-2</v>
      </c>
      <c r="AL125" s="210">
        <v>1.4999999999999999E-2</v>
      </c>
      <c r="AM125" s="2236">
        <v>-2.5000000000000001E-2</v>
      </c>
      <c r="AN125" s="210">
        <v>5.8999999999999997E-2</v>
      </c>
      <c r="AO125" s="210"/>
      <c r="AP125" s="210"/>
      <c r="AQ125" s="2236"/>
      <c r="AR125" s="558"/>
      <c r="AS125" s="539"/>
      <c r="AT125" s="136"/>
      <c r="AU125" s="136"/>
      <c r="AV125" s="136">
        <v>1.2E-2</v>
      </c>
      <c r="AW125" s="136">
        <v>2.3E-2</v>
      </c>
      <c r="AX125" s="136">
        <v>6.0000000000000001E-3</v>
      </c>
      <c r="AY125" s="136"/>
      <c r="AZ125" s="136"/>
      <c r="BA125" s="136"/>
      <c r="BB125" s="136"/>
      <c r="BC125" s="558"/>
    </row>
    <row r="126" spans="1:55" ht="11.25" customHeight="1">
      <c r="H126" s="1396"/>
      <c r="I126" s="56" t="s">
        <v>154</v>
      </c>
      <c r="J126" s="653"/>
      <c r="K126" s="653"/>
      <c r="M126" s="554"/>
      <c r="N126" s="555"/>
      <c r="O126" s="555"/>
      <c r="P126" s="556"/>
      <c r="Q126" s="554"/>
      <c r="R126" s="555"/>
      <c r="S126" s="555"/>
      <c r="T126" s="556"/>
      <c r="U126" s="554"/>
      <c r="V126" s="555"/>
      <c r="W126" s="620"/>
      <c r="X126" s="618"/>
      <c r="Y126" s="621"/>
      <c r="Z126" s="620"/>
      <c r="AA126" s="619"/>
      <c r="AB126" s="274">
        <v>0.59</v>
      </c>
      <c r="AC126" s="272"/>
      <c r="AD126" s="136"/>
      <c r="AE126" s="136"/>
      <c r="AF126" s="274">
        <v>5.0000000000000001E-3</v>
      </c>
      <c r="AG126" s="210">
        <v>0.01</v>
      </c>
      <c r="AH126" s="210">
        <v>8.0000000000000002E-3</v>
      </c>
      <c r="AI126" s="557">
        <v>1.0999999999999999E-2</v>
      </c>
      <c r="AJ126" s="558">
        <v>8.0000000000000002E-3</v>
      </c>
      <c r="AK126" s="210">
        <v>0</v>
      </c>
      <c r="AL126" s="210">
        <v>0</v>
      </c>
      <c r="AM126" s="210">
        <v>0</v>
      </c>
      <c r="AN126" s="210">
        <f>-2.039-0.739</f>
        <v>-2.778</v>
      </c>
      <c r="AO126" s="210"/>
      <c r="AP126" s="210"/>
      <c r="AQ126" s="210"/>
      <c r="AR126" s="558"/>
      <c r="AS126" s="539"/>
      <c r="AT126" s="136"/>
      <c r="AU126" s="136"/>
      <c r="AV126" s="136">
        <v>0.02</v>
      </c>
      <c r="AW126" s="136">
        <v>0.83799999999999997</v>
      </c>
      <c r="AX126" s="136">
        <v>2.1999999999999999E-2</v>
      </c>
      <c r="AY126" s="136"/>
      <c r="AZ126" s="136"/>
      <c r="BA126" s="136"/>
      <c r="BB126" s="136"/>
      <c r="BC126" s="558"/>
    </row>
    <row r="127" spans="1:55" ht="11.25" customHeight="1">
      <c r="H127" s="1396"/>
      <c r="I127" s="56" t="s">
        <v>155</v>
      </c>
      <c r="J127" s="653"/>
      <c r="K127" s="653"/>
      <c r="M127" s="554"/>
      <c r="N127" s="555"/>
      <c r="O127" s="555"/>
      <c r="P127" s="556"/>
      <c r="Q127" s="554"/>
      <c r="R127" s="555"/>
      <c r="S127" s="555"/>
      <c r="T127" s="556"/>
      <c r="U127" s="554"/>
      <c r="V127" s="555"/>
      <c r="W127" s="620"/>
      <c r="X127" s="618"/>
      <c r="Y127" s="621"/>
      <c r="Z127" s="620"/>
      <c r="AA127" s="619"/>
      <c r="AB127" s="274">
        <v>-6.0810000000000004</v>
      </c>
      <c r="AC127" s="272"/>
      <c r="AD127" s="136"/>
      <c r="AE127" s="136"/>
      <c r="AF127" s="274">
        <v>-12.599</v>
      </c>
      <c r="AG127" s="210">
        <v>-1.1379999999999999</v>
      </c>
      <c r="AH127" s="210">
        <v>-3.2850000000000001</v>
      </c>
      <c r="AI127" s="557">
        <v>-3.121</v>
      </c>
      <c r="AJ127" s="558">
        <v>-2.4780000000000002</v>
      </c>
      <c r="AK127" s="210">
        <v>-6.87</v>
      </c>
      <c r="AL127" s="210">
        <v>-5.5359999999999996</v>
      </c>
      <c r="AM127" s="210">
        <v>-8.1639999999999997</v>
      </c>
      <c r="AN127" s="210">
        <v>7.3</v>
      </c>
      <c r="AO127" s="210"/>
      <c r="AP127" s="210"/>
      <c r="AQ127" s="210"/>
      <c r="AR127" s="558"/>
      <c r="AS127" s="539"/>
      <c r="AT127" s="136"/>
      <c r="AU127" s="136"/>
      <c r="AV127" s="136">
        <v>-4.9089999999999998</v>
      </c>
      <c r="AW127" s="136">
        <v>-5.3150000000000004</v>
      </c>
      <c r="AX127" s="136">
        <v>-15.747999999999999</v>
      </c>
      <c r="AY127" s="136"/>
      <c r="AZ127" s="136"/>
      <c r="BA127" s="136"/>
      <c r="BB127" s="136"/>
      <c r="BC127" s="558"/>
    </row>
    <row r="128" spans="1:55" ht="11.25" customHeight="1">
      <c r="H128" s="1396"/>
      <c r="I128" s="56" t="s">
        <v>156</v>
      </c>
      <c r="J128" s="653"/>
      <c r="K128" s="653"/>
      <c r="M128" s="554"/>
      <c r="N128" s="555"/>
      <c r="O128" s="555"/>
      <c r="P128" s="556"/>
      <c r="Q128" s="554"/>
      <c r="R128" s="555"/>
      <c r="S128" s="555"/>
      <c r="T128" s="556"/>
      <c r="U128" s="554"/>
      <c r="V128" s="555"/>
      <c r="W128" s="620"/>
      <c r="X128" s="618"/>
      <c r="Y128" s="621"/>
      <c r="Z128" s="620"/>
      <c r="AA128" s="619"/>
      <c r="AB128" s="274">
        <v>10.199</v>
      </c>
      <c r="AC128" s="195"/>
      <c r="AD128" s="59"/>
      <c r="AE128" s="59"/>
      <c r="AF128" s="274">
        <v>8.1769999999999996</v>
      </c>
      <c r="AG128" s="210">
        <v>9.0820000000000007</v>
      </c>
      <c r="AH128" s="210">
        <v>7.78</v>
      </c>
      <c r="AI128" s="557">
        <v>10.695</v>
      </c>
      <c r="AJ128" s="558">
        <v>15.638999999999999</v>
      </c>
      <c r="AK128" s="210">
        <v>11.071</v>
      </c>
      <c r="AL128" s="210">
        <v>9.2010000000000005</v>
      </c>
      <c r="AM128" s="210">
        <v>16.021999999999998</v>
      </c>
      <c r="AN128" s="210">
        <v>8.6280000000000001</v>
      </c>
      <c r="AO128" s="210"/>
      <c r="AP128" s="210"/>
      <c r="AQ128" s="210"/>
      <c r="AR128" s="558"/>
      <c r="AS128" s="539"/>
      <c r="AT128" s="59"/>
      <c r="AU128" s="59"/>
      <c r="AV128" s="59">
        <v>8.1120000000000001</v>
      </c>
      <c r="AW128" s="59">
        <v>22.891999999999999</v>
      </c>
      <c r="AX128" s="59">
        <v>25.221</v>
      </c>
      <c r="AY128" s="59"/>
      <c r="AZ128" s="59"/>
      <c r="BA128" s="59"/>
      <c r="BB128" s="59"/>
      <c r="BC128" s="558"/>
    </row>
    <row r="129" spans="1:55" s="635" customFormat="1" ht="11.25" customHeight="1">
      <c r="A129" s="623"/>
      <c r="B129" s="623"/>
      <c r="C129" s="623"/>
      <c r="D129" s="623"/>
      <c r="E129" s="623"/>
      <c r="F129" s="623"/>
      <c r="G129" s="623"/>
      <c r="H129" s="1397"/>
      <c r="I129" s="240" t="s">
        <v>2</v>
      </c>
      <c r="J129" s="888"/>
      <c r="K129" s="888"/>
      <c r="L129" s="889"/>
      <c r="M129" s="890"/>
      <c r="N129" s="891"/>
      <c r="O129" s="891"/>
      <c r="P129" s="892"/>
      <c r="Q129" s="890"/>
      <c r="R129" s="891"/>
      <c r="S129" s="891"/>
      <c r="T129" s="892"/>
      <c r="U129" s="890"/>
      <c r="V129" s="891"/>
      <c r="W129" s="824"/>
      <c r="X129" s="822"/>
      <c r="Y129" s="825"/>
      <c r="Z129" s="824"/>
      <c r="AA129" s="823"/>
      <c r="AB129" s="822">
        <f>SUM(AB121:AB128)</f>
        <v>43.581999999999979</v>
      </c>
      <c r="AC129" s="893"/>
      <c r="AD129" s="824"/>
      <c r="AE129" s="821"/>
      <c r="AF129" s="822">
        <f t="shared" ref="AF129:AK129" si="63">SUM(AF121:AF128)</f>
        <v>54.701999999999948</v>
      </c>
      <c r="AG129" s="2170">
        <f t="shared" si="63"/>
        <v>48.032999999999987</v>
      </c>
      <c r="AH129" s="2170">
        <f t="shared" si="63"/>
        <v>43.460000000000036</v>
      </c>
      <c r="AI129" s="2170">
        <f t="shared" si="63"/>
        <v>51.33300000000002</v>
      </c>
      <c r="AJ129" s="2170">
        <f t="shared" si="63"/>
        <v>83.628000000000014</v>
      </c>
      <c r="AK129" s="2170">
        <f t="shared" si="63"/>
        <v>55.991000000000071</v>
      </c>
      <c r="AL129" s="2170">
        <f>SUM(AL121:AL128)</f>
        <v>50.479000000000063</v>
      </c>
      <c r="AM129" s="2170">
        <f>SUM(AM121:AM128)</f>
        <v>84.263999999999925</v>
      </c>
      <c r="AN129" s="2170">
        <f>SUM(AN121:AN128)</f>
        <v>118.17899999999997</v>
      </c>
      <c r="AO129" s="2170"/>
      <c r="AP129" s="2170"/>
      <c r="AQ129" s="2170"/>
      <c r="AR129" s="826"/>
      <c r="AS129" s="634"/>
      <c r="AT129" s="821"/>
      <c r="AU129" s="821"/>
      <c r="AV129" s="821">
        <f>+SUM(AV121:AV128)</f>
        <v>30.464999999999989</v>
      </c>
      <c r="AW129" s="821">
        <f>+SUM(AW121:AW128)</f>
        <v>118.44000000000001</v>
      </c>
      <c r="AX129" s="821">
        <f>+SUM(AX121:AX128)</f>
        <v>140.726</v>
      </c>
      <c r="AY129" s="821"/>
      <c r="AZ129" s="821"/>
      <c r="BA129" s="821"/>
      <c r="BB129" s="821"/>
      <c r="BC129" s="826"/>
    </row>
    <row r="130" spans="1:55" ht="4.5" customHeight="1">
      <c r="H130" s="1396"/>
      <c r="I130" s="47"/>
      <c r="J130" s="653"/>
      <c r="K130" s="653"/>
      <c r="M130" s="554"/>
      <c r="N130" s="555"/>
      <c r="O130" s="555"/>
      <c r="P130" s="556"/>
      <c r="Q130" s="554"/>
      <c r="R130" s="555"/>
      <c r="S130" s="555"/>
      <c r="T130" s="556"/>
      <c r="U130" s="554"/>
      <c r="V130" s="555"/>
      <c r="W130" s="620"/>
      <c r="X130" s="618"/>
      <c r="Y130" s="621"/>
      <c r="Z130" s="620"/>
      <c r="AA130" s="619"/>
      <c r="AB130" s="618"/>
      <c r="AC130" s="642"/>
      <c r="AD130" s="620"/>
      <c r="AE130" s="557"/>
      <c r="AF130" s="618"/>
      <c r="AG130" s="642"/>
      <c r="AH130" s="619"/>
      <c r="AI130" s="557"/>
      <c r="AJ130" s="558"/>
      <c r="AK130" s="642"/>
      <c r="AL130" s="619"/>
      <c r="AM130" s="619"/>
      <c r="AN130" s="619"/>
      <c r="AO130" s="642"/>
      <c r="AP130" s="619"/>
      <c r="AQ130" s="619"/>
      <c r="AR130" s="558"/>
      <c r="AS130" s="539"/>
      <c r="AT130" s="557"/>
      <c r="AU130" s="557"/>
      <c r="AV130" s="557"/>
      <c r="AW130" s="557"/>
      <c r="AX130" s="557"/>
      <c r="AY130" s="557"/>
      <c r="AZ130" s="557"/>
      <c r="BA130" s="557"/>
      <c r="BB130" s="557"/>
      <c r="BC130" s="558"/>
    </row>
    <row r="131" spans="1:55" ht="11.25" customHeight="1">
      <c r="H131" s="1396"/>
      <c r="I131" s="186" t="s">
        <v>23</v>
      </c>
      <c r="J131" s="617"/>
      <c r="K131" s="617"/>
      <c r="M131" s="554"/>
      <c r="N131" s="555"/>
      <c r="O131" s="555"/>
      <c r="P131" s="556"/>
      <c r="Q131" s="554"/>
      <c r="R131" s="555"/>
      <c r="S131" s="555"/>
      <c r="T131" s="556"/>
      <c r="U131" s="554"/>
      <c r="V131" s="555"/>
      <c r="W131" s="620"/>
      <c r="X131" s="618"/>
      <c r="Y131" s="621"/>
      <c r="Z131" s="620"/>
      <c r="AA131" s="619"/>
      <c r="AB131" s="618"/>
      <c r="AC131" s="642"/>
      <c r="AD131" s="620"/>
      <c r="AE131" s="557"/>
      <c r="AF131" s="618"/>
      <c r="AG131" s="642"/>
      <c r="AH131" s="619"/>
      <c r="AI131" s="557"/>
      <c r="AJ131" s="558"/>
      <c r="AK131" s="642"/>
      <c r="AL131" s="619"/>
      <c r="AM131" s="619"/>
      <c r="AN131" s="619"/>
      <c r="AO131" s="642"/>
      <c r="AP131" s="619"/>
      <c r="AQ131" s="619"/>
      <c r="AR131" s="558"/>
      <c r="AS131" s="539"/>
      <c r="AT131" s="557"/>
      <c r="AU131" s="557"/>
      <c r="AV131" s="557"/>
      <c r="AW131" s="557"/>
      <c r="AX131" s="557"/>
      <c r="AY131" s="557"/>
      <c r="AZ131" s="557"/>
      <c r="BA131" s="557"/>
      <c r="BB131" s="557"/>
      <c r="BC131" s="558"/>
    </row>
    <row r="132" spans="1:55" ht="11.25" customHeight="1">
      <c r="H132" s="1396"/>
      <c r="I132" s="56" t="s">
        <v>147</v>
      </c>
      <c r="J132" s="644"/>
      <c r="K132" s="644"/>
      <c r="M132" s="645"/>
      <c r="N132" s="646"/>
      <c r="O132" s="646"/>
      <c r="P132" s="647"/>
      <c r="Q132" s="645"/>
      <c r="R132" s="646"/>
      <c r="S132" s="646"/>
      <c r="T132" s="647"/>
      <c r="U132" s="645"/>
      <c r="V132" s="648"/>
      <c r="W132" s="648"/>
      <c r="X132" s="649"/>
      <c r="Y132" s="650"/>
      <c r="Z132" s="648"/>
      <c r="AA132" s="651"/>
      <c r="AB132" s="146">
        <v>-34.551000000000002</v>
      </c>
      <c r="AC132" s="654"/>
      <c r="AD132" s="648"/>
      <c r="AE132" s="648"/>
      <c r="AF132" s="146">
        <v>-55.985999999999997</v>
      </c>
      <c r="AG132" s="642">
        <v>4.758</v>
      </c>
      <c r="AH132" s="619">
        <v>-7.1260000000000003</v>
      </c>
      <c r="AI132" s="567">
        <v>-2.16</v>
      </c>
      <c r="AJ132" s="568">
        <v>-113.44199999999999</v>
      </c>
      <c r="AK132" s="642">
        <v>59.569000000000003</v>
      </c>
      <c r="AL132" s="619">
        <v>-23.358000000000001</v>
      </c>
      <c r="AM132" s="619">
        <v>-0.99099999999999999</v>
      </c>
      <c r="AN132" s="619">
        <v>-112.127</v>
      </c>
      <c r="AO132" s="642"/>
      <c r="AP132" s="619"/>
      <c r="AQ132" s="619"/>
      <c r="AR132" s="568"/>
      <c r="AS132" s="539"/>
      <c r="AT132" s="557"/>
      <c r="AU132" s="557"/>
      <c r="AV132" s="557">
        <v>-41.738999999999997</v>
      </c>
      <c r="AW132" s="557">
        <v>-83.646000000000001</v>
      </c>
      <c r="AX132" s="557">
        <v>-83.42</v>
      </c>
      <c r="AY132" s="557"/>
      <c r="AZ132" s="557"/>
      <c r="BA132" s="557"/>
      <c r="BB132" s="557"/>
      <c r="BC132" s="568"/>
    </row>
    <row r="133" spans="1:55" ht="11.25" customHeight="1">
      <c r="H133" s="1396"/>
      <c r="I133" s="56" t="s">
        <v>146</v>
      </c>
      <c r="J133" s="653"/>
      <c r="K133" s="653"/>
      <c r="M133" s="554"/>
      <c r="N133" s="555"/>
      <c r="O133" s="555"/>
      <c r="P133" s="556"/>
      <c r="Q133" s="554"/>
      <c r="R133" s="555"/>
      <c r="S133" s="555"/>
      <c r="T133" s="556"/>
      <c r="U133" s="554"/>
      <c r="V133" s="555"/>
      <c r="W133" s="620"/>
      <c r="X133" s="618"/>
      <c r="Y133" s="621"/>
      <c r="Z133" s="620"/>
      <c r="AA133" s="619"/>
      <c r="AB133" s="146">
        <v>37.353999999999999</v>
      </c>
      <c r="AC133" s="642"/>
      <c r="AD133" s="620"/>
      <c r="AE133" s="557"/>
      <c r="AF133" s="146">
        <v>60.529000000000003</v>
      </c>
      <c r="AG133" s="642">
        <v>-13.906000000000001</v>
      </c>
      <c r="AH133" s="619">
        <v>-1.244</v>
      </c>
      <c r="AI133" s="557">
        <v>11.218</v>
      </c>
      <c r="AJ133" s="558">
        <v>85.793000000000006</v>
      </c>
      <c r="AK133" s="642">
        <v>-75.03</v>
      </c>
      <c r="AL133" s="619">
        <v>48.776000000000003</v>
      </c>
      <c r="AM133" s="619">
        <v>-5.0309999999999997</v>
      </c>
      <c r="AN133" s="619">
        <v>64.198999999999998</v>
      </c>
      <c r="AO133" s="642"/>
      <c r="AP133" s="619"/>
      <c r="AQ133" s="619"/>
      <c r="AR133" s="558"/>
      <c r="AS133" s="539"/>
      <c r="AT133" s="557"/>
      <c r="AU133" s="557"/>
      <c r="AV133" s="557">
        <v>44.756999999999998</v>
      </c>
      <c r="AW133" s="557">
        <v>70.557000000000002</v>
      </c>
      <c r="AX133" s="557">
        <v>100.047</v>
      </c>
      <c r="AY133" s="557"/>
      <c r="AZ133" s="557"/>
      <c r="BA133" s="557"/>
      <c r="BB133" s="557"/>
      <c r="BC133" s="558"/>
    </row>
    <row r="134" spans="1:55" ht="11.25" customHeight="1">
      <c r="H134" s="1396"/>
      <c r="I134" s="56" t="s">
        <v>148</v>
      </c>
      <c r="J134" s="653"/>
      <c r="K134" s="653"/>
      <c r="M134" s="554"/>
      <c r="N134" s="555"/>
      <c r="O134" s="555"/>
      <c r="P134" s="556"/>
      <c r="Q134" s="554"/>
      <c r="R134" s="555"/>
      <c r="S134" s="555"/>
      <c r="T134" s="556"/>
      <c r="U134" s="554"/>
      <c r="V134" s="555"/>
      <c r="W134" s="620"/>
      <c r="X134" s="618"/>
      <c r="Y134" s="621"/>
      <c r="Z134" s="620"/>
      <c r="AA134" s="619"/>
      <c r="AB134" s="146">
        <v>0.93400000000000005</v>
      </c>
      <c r="AC134" s="642"/>
      <c r="AD134" s="620"/>
      <c r="AE134" s="557"/>
      <c r="AF134" s="146">
        <v>0.56299999999999994</v>
      </c>
      <c r="AG134" s="642">
        <v>-10.368</v>
      </c>
      <c r="AH134" s="619">
        <v>-5.9690000000000003</v>
      </c>
      <c r="AI134" s="557">
        <v>-2.8559999999999999</v>
      </c>
      <c r="AJ134" s="558">
        <v>-9.7989999999999995</v>
      </c>
      <c r="AK134" s="642">
        <v>8.2530000000000001</v>
      </c>
      <c r="AL134" s="619">
        <v>-3.4929999999999999</v>
      </c>
      <c r="AM134" s="619">
        <v>4.0010000000000003</v>
      </c>
      <c r="AN134" s="619">
        <v>-9.9619999999999997</v>
      </c>
      <c r="AO134" s="642"/>
      <c r="AP134" s="619"/>
      <c r="AQ134" s="619"/>
      <c r="AR134" s="558"/>
      <c r="AS134" s="539"/>
      <c r="AT134" s="557"/>
      <c r="AU134" s="557"/>
      <c r="AV134" s="557">
        <v>-7.3810000000000002</v>
      </c>
      <c r="AW134" s="557">
        <v>-7.9859999999999998</v>
      </c>
      <c r="AX134" s="557">
        <v>-24.100999999999999</v>
      </c>
      <c r="AY134" s="557"/>
      <c r="AZ134" s="557"/>
      <c r="BA134" s="557"/>
      <c r="BB134" s="557"/>
      <c r="BC134" s="558"/>
    </row>
    <row r="135" spans="1:55" ht="11.25" customHeight="1">
      <c r="H135" s="1396"/>
      <c r="I135" s="56" t="s">
        <v>149</v>
      </c>
      <c r="J135" s="653"/>
      <c r="K135" s="653"/>
      <c r="M135" s="554"/>
      <c r="N135" s="555"/>
      <c r="O135" s="555"/>
      <c r="P135" s="556"/>
      <c r="Q135" s="554"/>
      <c r="R135" s="555"/>
      <c r="S135" s="555"/>
      <c r="T135" s="556"/>
      <c r="U135" s="554"/>
      <c r="V135" s="555"/>
      <c r="W135" s="620"/>
      <c r="X135" s="618"/>
      <c r="Y135" s="621"/>
      <c r="Z135" s="620"/>
      <c r="AA135" s="619"/>
      <c r="AB135" s="146">
        <v>12.759</v>
      </c>
      <c r="AC135" s="642"/>
      <c r="AD135" s="620"/>
      <c r="AE135" s="557"/>
      <c r="AF135" s="146">
        <v>12.465999999999999</v>
      </c>
      <c r="AG135" s="642">
        <v>2.3759999999999999</v>
      </c>
      <c r="AH135" s="619">
        <v>4.0419999999999998</v>
      </c>
      <c r="AI135" s="557">
        <v>-1.6259999999999999</v>
      </c>
      <c r="AJ135" s="558">
        <v>30.847999999999999</v>
      </c>
      <c r="AK135" s="642">
        <v>7.1379999999999999</v>
      </c>
      <c r="AL135" s="619">
        <v>3.9350000000000001</v>
      </c>
      <c r="AM135" s="619">
        <v>-10.351000000000001</v>
      </c>
      <c r="AN135" s="619">
        <v>37.377000000000002</v>
      </c>
      <c r="AO135" s="642"/>
      <c r="AP135" s="619"/>
      <c r="AQ135" s="619"/>
      <c r="AR135" s="558"/>
      <c r="AS135" s="539"/>
      <c r="AT135" s="557"/>
      <c r="AU135" s="557"/>
      <c r="AV135" s="557">
        <v>21.58</v>
      </c>
      <c r="AW135" s="557">
        <v>25.736000000000001</v>
      </c>
      <c r="AX135" s="557">
        <v>22.704999999999998</v>
      </c>
      <c r="AY135" s="557"/>
      <c r="AZ135" s="557"/>
      <c r="BA135" s="557"/>
      <c r="BB135" s="557"/>
      <c r="BC135" s="558"/>
    </row>
    <row r="136" spans="1:55" ht="11.25" customHeight="1">
      <c r="H136" s="1396"/>
      <c r="I136" s="56" t="s">
        <v>62</v>
      </c>
      <c r="J136" s="653"/>
      <c r="K136" s="653"/>
      <c r="M136" s="554"/>
      <c r="N136" s="555"/>
      <c r="O136" s="555"/>
      <c r="P136" s="556"/>
      <c r="Q136" s="554"/>
      <c r="R136" s="555"/>
      <c r="S136" s="555"/>
      <c r="T136" s="556"/>
      <c r="U136" s="554"/>
      <c r="V136" s="555"/>
      <c r="W136" s="620"/>
      <c r="X136" s="618"/>
      <c r="Y136" s="621"/>
      <c r="Z136" s="620"/>
      <c r="AA136" s="619"/>
      <c r="AB136" s="146">
        <v>-8.9090000000000007</v>
      </c>
      <c r="AC136" s="642"/>
      <c r="AD136" s="620"/>
      <c r="AE136" s="557"/>
      <c r="AF136" s="146">
        <v>-5.5679999999999996</v>
      </c>
      <c r="AG136" s="642">
        <v>-11.986000000000001</v>
      </c>
      <c r="AH136" s="619">
        <v>-13.888999999999999</v>
      </c>
      <c r="AI136" s="557">
        <v>-12.278</v>
      </c>
      <c r="AJ136" s="558">
        <v>-5.37</v>
      </c>
      <c r="AK136" s="642">
        <v>-11.683</v>
      </c>
      <c r="AL136" s="619">
        <v>-15.848000000000001</v>
      </c>
      <c r="AM136" s="619">
        <v>-10.164999999999999</v>
      </c>
      <c r="AN136" s="619">
        <v>-18.664000000000001</v>
      </c>
      <c r="AO136" s="642"/>
      <c r="AP136" s="619"/>
      <c r="AQ136" s="619"/>
      <c r="AR136" s="558"/>
      <c r="AS136" s="539"/>
      <c r="AT136" s="557"/>
      <c r="AU136" s="557"/>
      <c r="AV136" s="557">
        <v>-14.884</v>
      </c>
      <c r="AW136" s="557">
        <v>-6.82</v>
      </c>
      <c r="AX136" s="557">
        <v>-18.805</v>
      </c>
      <c r="AY136" s="557"/>
      <c r="AZ136" s="557"/>
      <c r="BA136" s="557"/>
      <c r="BB136" s="557"/>
      <c r="BC136" s="558"/>
    </row>
    <row r="137" spans="1:55" s="635" customFormat="1" ht="11.25" customHeight="1">
      <c r="A137" s="623"/>
      <c r="B137" s="623"/>
      <c r="C137" s="623"/>
      <c r="D137" s="623"/>
      <c r="E137" s="623"/>
      <c r="F137" s="623"/>
      <c r="G137" s="623"/>
      <c r="H137" s="1397"/>
      <c r="I137" s="240" t="s">
        <v>24</v>
      </c>
      <c r="J137" s="827"/>
      <c r="K137" s="827"/>
      <c r="L137" s="889"/>
      <c r="M137" s="890"/>
      <c r="N137" s="891"/>
      <c r="O137" s="891"/>
      <c r="P137" s="892"/>
      <c r="Q137" s="890"/>
      <c r="R137" s="891"/>
      <c r="S137" s="891"/>
      <c r="T137" s="892"/>
      <c r="U137" s="890"/>
      <c r="V137" s="891"/>
      <c r="W137" s="824"/>
      <c r="X137" s="822"/>
      <c r="Y137" s="825"/>
      <c r="Z137" s="824"/>
      <c r="AA137" s="823"/>
      <c r="AB137" s="822">
        <f>SUM(AB132:AB136)</f>
        <v>7.586999999999998</v>
      </c>
      <c r="AC137" s="893"/>
      <c r="AD137" s="824"/>
      <c r="AE137" s="821"/>
      <c r="AF137" s="822">
        <f t="shared" ref="AF137:AK137" si="64">SUM(AF132:AF136)</f>
        <v>12.004000000000007</v>
      </c>
      <c r="AG137" s="823">
        <f t="shared" si="64"/>
        <v>-29.125999999999998</v>
      </c>
      <c r="AH137" s="823">
        <f t="shared" si="64"/>
        <v>-24.186</v>
      </c>
      <c r="AI137" s="823">
        <f t="shared" si="64"/>
        <v>-7.702</v>
      </c>
      <c r="AJ137" s="823">
        <f t="shared" si="64"/>
        <v>-11.969999999999988</v>
      </c>
      <c r="AK137" s="823">
        <f t="shared" si="64"/>
        <v>-11.752999999999998</v>
      </c>
      <c r="AL137" s="823">
        <f>SUM(AL132:AL136)</f>
        <v>10.012000000000002</v>
      </c>
      <c r="AM137" s="823">
        <f>SUM(AM132:AM136)</f>
        <v>-22.536999999999999</v>
      </c>
      <c r="AN137" s="823">
        <f>SUM(AN132:AN136)</f>
        <v>-39.177</v>
      </c>
      <c r="AO137" s="823"/>
      <c r="AP137" s="823"/>
      <c r="AQ137" s="823"/>
      <c r="AR137" s="826"/>
      <c r="AS137" s="634"/>
      <c r="AT137" s="821"/>
      <c r="AU137" s="821"/>
      <c r="AV137" s="821">
        <f>+SUM(AV132:AV135)</f>
        <v>17.216999999999999</v>
      </c>
      <c r="AW137" s="821">
        <f>+SUM(AW132:AW135)</f>
        <v>4.6610000000000014</v>
      </c>
      <c r="AX137" s="821">
        <f>+SUM(AX132:AX135)</f>
        <v>15.230999999999995</v>
      </c>
      <c r="AY137" s="821"/>
      <c r="AZ137" s="821"/>
      <c r="BA137" s="821"/>
      <c r="BB137" s="821"/>
      <c r="BC137" s="826"/>
    </row>
    <row r="138" spans="1:55" s="635" customFormat="1" ht="11.25" customHeight="1">
      <c r="A138" s="623"/>
      <c r="B138" s="623"/>
      <c r="C138" s="623"/>
      <c r="D138" s="623"/>
      <c r="E138" s="623"/>
      <c r="F138" s="623"/>
      <c r="G138" s="623"/>
      <c r="H138" s="1397"/>
      <c r="I138" s="875" t="s">
        <v>25</v>
      </c>
      <c r="J138" s="876"/>
      <c r="K138" s="876"/>
      <c r="L138" s="877"/>
      <c r="M138" s="878"/>
      <c r="N138" s="879"/>
      <c r="O138" s="879"/>
      <c r="P138" s="883"/>
      <c r="Q138" s="878"/>
      <c r="R138" s="879"/>
      <c r="S138" s="879"/>
      <c r="T138" s="883"/>
      <c r="U138" s="878"/>
      <c r="V138" s="879"/>
      <c r="W138" s="881"/>
      <c r="X138" s="880"/>
      <c r="Y138" s="882"/>
      <c r="Z138" s="881"/>
      <c r="AA138" s="881"/>
      <c r="AB138" s="880">
        <f>AB129+AB137</f>
        <v>51.168999999999976</v>
      </c>
      <c r="AC138" s="882"/>
      <c r="AD138" s="881"/>
      <c r="AE138" s="879"/>
      <c r="AF138" s="880">
        <f t="shared" ref="AF138:AK138" si="65">AF129+AF137</f>
        <v>66.70599999999996</v>
      </c>
      <c r="AG138" s="881">
        <f t="shared" si="65"/>
        <v>18.906999999999989</v>
      </c>
      <c r="AH138" s="2199">
        <f t="shared" si="65"/>
        <v>19.274000000000036</v>
      </c>
      <c r="AI138" s="2199">
        <f t="shared" si="65"/>
        <v>43.631000000000022</v>
      </c>
      <c r="AJ138" s="2199">
        <f t="shared" si="65"/>
        <v>71.65800000000003</v>
      </c>
      <c r="AK138" s="2199">
        <f t="shared" si="65"/>
        <v>44.238000000000071</v>
      </c>
      <c r="AL138" s="2199">
        <f>AL129+AL137</f>
        <v>60.491000000000064</v>
      </c>
      <c r="AM138" s="2199">
        <f>AM129+AM137</f>
        <v>61.726999999999926</v>
      </c>
      <c r="AN138" s="2199">
        <f>AN129+AN137</f>
        <v>79.001999999999981</v>
      </c>
      <c r="AO138" s="2199"/>
      <c r="AP138" s="2199"/>
      <c r="AQ138" s="2199"/>
      <c r="AR138" s="883"/>
      <c r="AS138" s="634"/>
      <c r="AT138" s="879"/>
      <c r="AU138" s="879"/>
      <c r="AV138" s="879">
        <f>+AV129+AV136+AV137</f>
        <v>32.797999999999988</v>
      </c>
      <c r="AW138" s="879">
        <f>+AW129+AW136+AW137</f>
        <v>116.28100000000001</v>
      </c>
      <c r="AX138" s="879">
        <f>+AX129+AX136+AX137</f>
        <v>137.15199999999999</v>
      </c>
      <c r="AY138" s="879"/>
      <c r="AZ138" s="879"/>
      <c r="BA138" s="879"/>
      <c r="BB138" s="879"/>
      <c r="BC138" s="883"/>
    </row>
    <row r="139" spans="1:55" s="635" customFormat="1" ht="11.25" customHeight="1">
      <c r="A139" s="623"/>
      <c r="B139" s="623"/>
      <c r="C139" s="623"/>
      <c r="D139" s="623"/>
      <c r="E139" s="623"/>
      <c r="F139" s="623"/>
      <c r="G139" s="623"/>
      <c r="H139" s="1397"/>
      <c r="I139" s="47"/>
      <c r="J139" s="625"/>
      <c r="K139" s="625"/>
      <c r="L139" s="655"/>
      <c r="M139" s="656"/>
      <c r="N139" s="657"/>
      <c r="O139" s="657"/>
      <c r="P139" s="658"/>
      <c r="Q139" s="656"/>
      <c r="R139" s="657"/>
      <c r="S139" s="631"/>
      <c r="T139" s="659"/>
      <c r="U139" s="632"/>
      <c r="V139" s="631"/>
      <c r="W139" s="631"/>
      <c r="X139" s="629"/>
      <c r="Y139" s="632"/>
      <c r="Z139" s="631"/>
      <c r="AA139" s="630"/>
      <c r="AB139" s="629"/>
      <c r="AC139" s="660"/>
      <c r="AD139" s="631"/>
      <c r="AE139" s="631"/>
      <c r="AF139" s="629"/>
      <c r="AG139" s="660"/>
      <c r="AH139" s="630"/>
      <c r="AI139" s="628"/>
      <c r="AJ139" s="633"/>
      <c r="AK139" s="660"/>
      <c r="AL139" s="630"/>
      <c r="AM139" s="630"/>
      <c r="AN139" s="2443"/>
      <c r="AO139" s="660"/>
      <c r="AP139" s="630"/>
      <c r="AQ139" s="630"/>
      <c r="AR139" s="633"/>
      <c r="AS139" s="634"/>
      <c r="AT139" s="631"/>
      <c r="AU139" s="631"/>
      <c r="AV139" s="631"/>
      <c r="AW139" s="631"/>
      <c r="AX139" s="631"/>
      <c r="AY139" s="631"/>
      <c r="AZ139" s="631"/>
      <c r="BA139" s="631"/>
      <c r="BB139" s="631"/>
      <c r="BC139" s="633"/>
    </row>
    <row r="140" spans="1:55" s="635" customFormat="1" ht="11.25" customHeight="1">
      <c r="A140" s="623"/>
      <c r="B140" s="623"/>
      <c r="C140" s="623"/>
      <c r="D140" s="623"/>
      <c r="E140" s="623"/>
      <c r="F140" s="623"/>
      <c r="G140" s="623"/>
      <c r="H140" s="1397"/>
      <c r="I140" s="186" t="s">
        <v>26</v>
      </c>
      <c r="J140" s="625"/>
      <c r="K140" s="625"/>
      <c r="L140" s="655"/>
      <c r="M140" s="656"/>
      <c r="N140" s="657"/>
      <c r="O140" s="657"/>
      <c r="P140" s="658"/>
      <c r="Q140" s="656"/>
      <c r="R140" s="657"/>
      <c r="S140" s="631"/>
      <c r="T140" s="659"/>
      <c r="U140" s="632"/>
      <c r="V140" s="631"/>
      <c r="W140" s="631"/>
      <c r="X140" s="629"/>
      <c r="Y140" s="632"/>
      <c r="Z140" s="631"/>
      <c r="AA140" s="630"/>
      <c r="AB140" s="629"/>
      <c r="AC140" s="660"/>
      <c r="AD140" s="631"/>
      <c r="AE140" s="628"/>
      <c r="AF140" s="629"/>
      <c r="AG140" s="660"/>
      <c r="AH140" s="2196"/>
      <c r="AI140" s="628"/>
      <c r="AJ140" s="633"/>
      <c r="AK140" s="660"/>
      <c r="AL140" s="2196"/>
      <c r="AM140" s="2196"/>
      <c r="AN140" s="2196"/>
      <c r="AO140" s="660"/>
      <c r="AP140" s="2196"/>
      <c r="AQ140" s="2196"/>
      <c r="AR140" s="633"/>
      <c r="AS140" s="634"/>
      <c r="AT140" s="628"/>
      <c r="AU140" s="628"/>
      <c r="AV140" s="628"/>
      <c r="AW140" s="628"/>
      <c r="AX140" s="628"/>
      <c r="AY140" s="628"/>
      <c r="AZ140" s="628"/>
      <c r="BA140" s="628"/>
      <c r="BB140" s="628"/>
      <c r="BC140" s="633"/>
    </row>
    <row r="141" spans="1:55" ht="11.25" customHeight="1">
      <c r="H141" s="1396"/>
      <c r="I141" s="47" t="s">
        <v>157</v>
      </c>
      <c r="J141" s="622"/>
      <c r="K141" s="622"/>
      <c r="M141" s="554"/>
      <c r="N141" s="555"/>
      <c r="O141" s="555"/>
      <c r="P141" s="556"/>
      <c r="Q141" s="554"/>
      <c r="R141" s="555"/>
      <c r="S141" s="555"/>
      <c r="T141" s="556"/>
      <c r="U141" s="554"/>
      <c r="V141" s="555"/>
      <c r="W141" s="620"/>
      <c r="X141" s="618"/>
      <c r="Y141" s="621"/>
      <c r="Z141" s="620"/>
      <c r="AA141" s="619"/>
      <c r="AB141" s="146">
        <v>-14.141999999999999</v>
      </c>
      <c r="AC141" s="272"/>
      <c r="AD141" s="136"/>
      <c r="AE141" s="136"/>
      <c r="AF141" s="146">
        <v>-13.086</v>
      </c>
      <c r="AG141" s="272">
        <v>-13.615</v>
      </c>
      <c r="AH141" s="136">
        <v>-25.564</v>
      </c>
      <c r="AI141" s="2191">
        <v>-15.792</v>
      </c>
      <c r="AJ141" s="558">
        <v>-30.163</v>
      </c>
      <c r="AK141" s="272">
        <v>-23.266999999999999</v>
      </c>
      <c r="AL141" s="136">
        <v>-30.007999999999999</v>
      </c>
      <c r="AM141" s="136">
        <v>-20.998999999999999</v>
      </c>
      <c r="AN141" s="136">
        <v>-47.927999999999997</v>
      </c>
      <c r="AO141" s="272"/>
      <c r="AP141" s="136"/>
      <c r="AQ141" s="136"/>
      <c r="AR141" s="558"/>
      <c r="AS141" s="539"/>
      <c r="AT141" s="136"/>
      <c r="AU141" s="136"/>
      <c r="AV141" s="136">
        <v>-34.616</v>
      </c>
      <c r="AW141" s="136">
        <v>-48.643000000000001</v>
      </c>
      <c r="AX141" s="136">
        <v>-75.617000000000004</v>
      </c>
      <c r="AY141" s="136"/>
      <c r="AZ141" s="136"/>
      <c r="BA141" s="136"/>
      <c r="BB141" s="136"/>
      <c r="BC141" s="558"/>
    </row>
    <row r="142" spans="1:55" ht="11.25" customHeight="1">
      <c r="H142" s="1396"/>
      <c r="I142" s="47" t="s">
        <v>158</v>
      </c>
      <c r="J142" s="622"/>
      <c r="K142" s="622"/>
      <c r="M142" s="554"/>
      <c r="N142" s="555"/>
      <c r="O142" s="555"/>
      <c r="P142" s="556"/>
      <c r="Q142" s="554"/>
      <c r="R142" s="555"/>
      <c r="S142" s="555"/>
      <c r="T142" s="556"/>
      <c r="U142" s="554"/>
      <c r="V142" s="555"/>
      <c r="W142" s="620"/>
      <c r="X142" s="618"/>
      <c r="Y142" s="621"/>
      <c r="Z142" s="620"/>
      <c r="AA142" s="619"/>
      <c r="AB142" s="146">
        <v>-1.4999999999999999E-2</v>
      </c>
      <c r="AC142" s="272"/>
      <c r="AD142" s="136"/>
      <c r="AE142" s="136"/>
      <c r="AF142" s="146">
        <v>0.15</v>
      </c>
      <c r="AG142" s="272">
        <v>0</v>
      </c>
      <c r="AH142" s="136">
        <v>0</v>
      </c>
      <c r="AI142" s="2191">
        <v>0</v>
      </c>
      <c r="AJ142" s="558">
        <v>0</v>
      </c>
      <c r="AK142" s="272">
        <v>0</v>
      </c>
      <c r="AL142" s="136">
        <v>0</v>
      </c>
      <c r="AM142" s="136">
        <v>0</v>
      </c>
      <c r="AN142" s="136">
        <v>0</v>
      </c>
      <c r="AO142" s="272"/>
      <c r="AP142" s="136"/>
      <c r="AQ142" s="136"/>
      <c r="AR142" s="558"/>
      <c r="AS142" s="539"/>
      <c r="AT142" s="136"/>
      <c r="AU142" s="136"/>
      <c r="AV142" s="136">
        <v>0</v>
      </c>
      <c r="AW142" s="136">
        <v>5.1999999999999998E-2</v>
      </c>
      <c r="AX142" s="136">
        <v>0.01</v>
      </c>
      <c r="AY142" s="136"/>
      <c r="AZ142" s="136"/>
      <c r="BA142" s="136"/>
      <c r="BB142" s="136"/>
      <c r="BC142" s="558"/>
    </row>
    <row r="143" spans="1:55" s="635" customFormat="1" ht="11.25" customHeight="1">
      <c r="A143" s="623"/>
      <c r="B143" s="623"/>
      <c r="C143" s="623"/>
      <c r="D143" s="623"/>
      <c r="E143" s="623"/>
      <c r="F143" s="623"/>
      <c r="G143" s="623"/>
      <c r="H143" s="1397"/>
      <c r="I143" s="47" t="s">
        <v>159</v>
      </c>
      <c r="J143" s="625"/>
      <c r="K143" s="625"/>
      <c r="L143" s="655"/>
      <c r="M143" s="656"/>
      <c r="N143" s="657"/>
      <c r="O143" s="657"/>
      <c r="P143" s="658"/>
      <c r="Q143" s="656"/>
      <c r="R143" s="657"/>
      <c r="S143" s="657"/>
      <c r="T143" s="658"/>
      <c r="U143" s="656"/>
      <c r="V143" s="657"/>
      <c r="W143" s="631"/>
      <c r="X143" s="629"/>
      <c r="Y143" s="632"/>
      <c r="Z143" s="631"/>
      <c r="AA143" s="630"/>
      <c r="AB143" s="146">
        <v>1.5960000000000001</v>
      </c>
      <c r="AC143" s="272"/>
      <c r="AD143" s="136"/>
      <c r="AE143" s="136"/>
      <c r="AF143" s="146">
        <v>-6.2690000000000001</v>
      </c>
      <c r="AG143" s="272">
        <v>1.5069999999999999</v>
      </c>
      <c r="AH143" s="136">
        <v>3.1779999999999999</v>
      </c>
      <c r="AI143" s="2191">
        <v>-4.1150000000000002</v>
      </c>
      <c r="AJ143" s="633">
        <v>7.1820000000000004</v>
      </c>
      <c r="AK143" s="272">
        <v>-4.9390000000000001</v>
      </c>
      <c r="AL143" s="136">
        <v>2.9529999999999998</v>
      </c>
      <c r="AM143" s="136">
        <v>-6.774</v>
      </c>
      <c r="AN143" s="136">
        <v>22.452000000000002</v>
      </c>
      <c r="AO143" s="272"/>
      <c r="AP143" s="136"/>
      <c r="AQ143" s="136"/>
      <c r="AR143" s="633"/>
      <c r="AS143" s="634"/>
      <c r="AT143" s="136"/>
      <c r="AU143" s="136"/>
      <c r="AV143" s="136">
        <v>5.524</v>
      </c>
      <c r="AW143" s="136">
        <v>1.7050000000000001</v>
      </c>
      <c r="AX143" s="136">
        <v>1.1279999999999999</v>
      </c>
      <c r="AY143" s="136"/>
      <c r="AZ143" s="136"/>
      <c r="BA143" s="136"/>
      <c r="BB143" s="136"/>
      <c r="BC143" s="633"/>
    </row>
    <row r="144" spans="1:55" ht="11.25" customHeight="1">
      <c r="H144" s="1396"/>
      <c r="I144" s="47" t="s">
        <v>160</v>
      </c>
      <c r="J144" s="617"/>
      <c r="K144" s="617"/>
      <c r="M144" s="554"/>
      <c r="N144" s="555"/>
      <c r="O144" s="555"/>
      <c r="P144" s="556"/>
      <c r="Q144" s="554"/>
      <c r="R144" s="555"/>
      <c r="S144" s="555"/>
      <c r="T144" s="556"/>
      <c r="U144" s="554"/>
      <c r="V144" s="555"/>
      <c r="W144" s="620"/>
      <c r="X144" s="618"/>
      <c r="Y144" s="621"/>
      <c r="Z144" s="620"/>
      <c r="AA144" s="619"/>
      <c r="AB144" s="146">
        <v>-0.70699999999999996</v>
      </c>
      <c r="AC144" s="272"/>
      <c r="AD144" s="136"/>
      <c r="AE144" s="136"/>
      <c r="AF144" s="146">
        <v>0.01</v>
      </c>
      <c r="AG144" s="272">
        <v>0</v>
      </c>
      <c r="AH144" s="136">
        <v>-5.0739999999999998</v>
      </c>
      <c r="AI144" s="2191">
        <v>0</v>
      </c>
      <c r="AJ144" s="558">
        <v>-230.46700000000001</v>
      </c>
      <c r="AK144" s="272">
        <v>0</v>
      </c>
      <c r="AL144" s="136">
        <v>1.089</v>
      </c>
      <c r="AM144" s="136">
        <v>7.2999999999999995E-2</v>
      </c>
      <c r="AN144" s="136">
        <v>-1.4999999999999999E-2</v>
      </c>
      <c r="AO144" s="272"/>
      <c r="AP144" s="136"/>
      <c r="AQ144" s="136"/>
      <c r="AR144" s="558"/>
      <c r="AS144" s="539"/>
      <c r="AT144" s="136"/>
      <c r="AU144" s="136"/>
      <c r="AV144" s="136">
        <v>-7.16</v>
      </c>
      <c r="AW144" s="136">
        <v>-26.103000000000002</v>
      </c>
      <c r="AX144" s="136">
        <v>-20.542000000000002</v>
      </c>
      <c r="AY144" s="136"/>
      <c r="AZ144" s="136"/>
      <c r="BA144" s="136"/>
      <c r="BB144" s="136"/>
      <c r="BC144" s="558"/>
    </row>
    <row r="145" spans="1:55" ht="11.25" customHeight="1">
      <c r="H145" s="1396"/>
      <c r="I145" s="47" t="s">
        <v>161</v>
      </c>
      <c r="J145" s="622"/>
      <c r="K145" s="622"/>
      <c r="M145" s="554"/>
      <c r="N145" s="555"/>
      <c r="O145" s="555"/>
      <c r="P145" s="556"/>
      <c r="Q145" s="554"/>
      <c r="R145" s="555"/>
      <c r="S145" s="555"/>
      <c r="T145" s="556"/>
      <c r="U145" s="554"/>
      <c r="V145" s="555"/>
      <c r="W145" s="620"/>
      <c r="X145" s="618"/>
      <c r="Y145" s="621"/>
      <c r="Z145" s="620"/>
      <c r="AA145" s="619"/>
      <c r="AB145" s="146">
        <v>-0.65800000000000003</v>
      </c>
      <c r="AC145" s="272"/>
      <c r="AD145" s="136"/>
      <c r="AE145" s="136"/>
      <c r="AF145" s="146">
        <v>-0.32</v>
      </c>
      <c r="AG145" s="272">
        <v>0.78100000000000003</v>
      </c>
      <c r="AH145" s="136">
        <v>-0.20699999999999999</v>
      </c>
      <c r="AI145" s="2191">
        <v>-0.377</v>
      </c>
      <c r="AJ145" s="558">
        <v>-3.7999999999999999E-2</v>
      </c>
      <c r="AK145" s="272">
        <v>-0.43099999999999999</v>
      </c>
      <c r="AL145" s="136">
        <v>1.6679999999999999</v>
      </c>
      <c r="AM145" s="136">
        <v>-0.157</v>
      </c>
      <c r="AN145" s="136">
        <v>3.1E-2</v>
      </c>
      <c r="AO145" s="272"/>
      <c r="AP145" s="136"/>
      <c r="AQ145" s="136"/>
      <c r="AR145" s="558"/>
      <c r="AS145" s="539"/>
      <c r="AT145" s="136"/>
      <c r="AU145" s="136"/>
      <c r="AV145" s="136">
        <v>-1.07</v>
      </c>
      <c r="AW145" s="136">
        <v>-2.2919999999999998</v>
      </c>
      <c r="AX145" s="136">
        <v>-6.6120000000000001</v>
      </c>
      <c r="AY145" s="136"/>
      <c r="AZ145" s="136"/>
      <c r="BA145" s="136"/>
      <c r="BB145" s="136"/>
      <c r="BC145" s="558"/>
    </row>
    <row r="146" spans="1:55" s="635" customFormat="1" ht="11.25" customHeight="1">
      <c r="A146" s="623"/>
      <c r="B146" s="623"/>
      <c r="C146" s="623"/>
      <c r="D146" s="623"/>
      <c r="E146" s="623"/>
      <c r="F146" s="623"/>
      <c r="G146" s="623"/>
      <c r="H146" s="1397"/>
      <c r="I146" s="861" t="s">
        <v>27</v>
      </c>
      <c r="J146" s="869"/>
      <c r="K146" s="869"/>
      <c r="L146" s="870"/>
      <c r="M146" s="871"/>
      <c r="N146" s="872"/>
      <c r="O146" s="872"/>
      <c r="P146" s="874"/>
      <c r="Q146" s="871"/>
      <c r="R146" s="872"/>
      <c r="S146" s="872"/>
      <c r="T146" s="874"/>
      <c r="U146" s="871"/>
      <c r="V146" s="872"/>
      <c r="W146" s="867"/>
      <c r="X146" s="866"/>
      <c r="Y146" s="873"/>
      <c r="Z146" s="867"/>
      <c r="AA146" s="867"/>
      <c r="AB146" s="866">
        <f>SUM(AB141:AB145)</f>
        <v>-13.926</v>
      </c>
      <c r="AC146" s="873"/>
      <c r="AD146" s="867"/>
      <c r="AE146" s="872"/>
      <c r="AF146" s="866">
        <f t="shared" ref="AF146:AK146" si="66">SUM(AF141:AF145)</f>
        <v>-19.514999999999997</v>
      </c>
      <c r="AG146" s="1588">
        <f t="shared" si="66"/>
        <v>-11.327</v>
      </c>
      <c r="AH146" s="1588">
        <f t="shared" si="66"/>
        <v>-27.667000000000002</v>
      </c>
      <c r="AI146" s="1588">
        <f t="shared" si="66"/>
        <v>-20.283999999999999</v>
      </c>
      <c r="AJ146" s="1588">
        <f t="shared" si="66"/>
        <v>-253.48600000000002</v>
      </c>
      <c r="AK146" s="1588">
        <f t="shared" si="66"/>
        <v>-28.637</v>
      </c>
      <c r="AL146" s="1588">
        <f>SUM(AL141:AL145)</f>
        <v>-24.298000000000002</v>
      </c>
      <c r="AM146" s="1588">
        <f>SUM(AM141:AM145)</f>
        <v>-27.856999999999999</v>
      </c>
      <c r="AN146" s="1588">
        <f>SUM(AN141:AN145)</f>
        <v>-25.459999999999997</v>
      </c>
      <c r="AO146" s="1588"/>
      <c r="AP146" s="1588"/>
      <c r="AQ146" s="1588"/>
      <c r="AR146" s="874"/>
      <c r="AS146" s="634"/>
      <c r="AT146" s="872"/>
      <c r="AU146" s="872"/>
      <c r="AV146" s="872">
        <f>+SUM(AV141:AV145)</f>
        <v>-37.321999999999996</v>
      </c>
      <c r="AW146" s="872">
        <f>+SUM(AW141:AW145)</f>
        <v>-75.281000000000006</v>
      </c>
      <c r="AX146" s="872">
        <f>+SUM(AX141:AX145)</f>
        <v>-101.633</v>
      </c>
      <c r="AY146" s="872"/>
      <c r="AZ146" s="872"/>
      <c r="BA146" s="872"/>
      <c r="BB146" s="872"/>
      <c r="BC146" s="874"/>
    </row>
    <row r="147" spans="1:55" s="635" customFormat="1" ht="11.25" customHeight="1">
      <c r="A147" s="623"/>
      <c r="B147" s="623"/>
      <c r="C147" s="623"/>
      <c r="D147" s="623"/>
      <c r="E147" s="623"/>
      <c r="F147" s="623"/>
      <c r="G147" s="623"/>
      <c r="H147" s="1397"/>
      <c r="I147" s="47"/>
      <c r="J147" s="625"/>
      <c r="K147" s="625"/>
      <c r="L147" s="655"/>
      <c r="M147" s="656"/>
      <c r="N147" s="657"/>
      <c r="O147" s="657"/>
      <c r="P147" s="658"/>
      <c r="Q147" s="656"/>
      <c r="R147" s="657"/>
      <c r="S147" s="631"/>
      <c r="T147" s="659"/>
      <c r="U147" s="632"/>
      <c r="V147" s="631"/>
      <c r="W147" s="631"/>
      <c r="X147" s="629"/>
      <c r="Y147" s="632"/>
      <c r="Z147" s="631"/>
      <c r="AA147" s="630"/>
      <c r="AB147" s="629"/>
      <c r="AC147" s="660"/>
      <c r="AD147" s="631"/>
      <c r="AE147" s="631"/>
      <c r="AF147" s="629"/>
      <c r="AG147" s="660"/>
      <c r="AH147" s="630"/>
      <c r="AI147" s="628"/>
      <c r="AJ147" s="633"/>
      <c r="AK147" s="660"/>
      <c r="AL147" s="630"/>
      <c r="AM147" s="630"/>
      <c r="AN147" s="630"/>
      <c r="AO147" s="660"/>
      <c r="AP147" s="630"/>
      <c r="AQ147" s="630"/>
      <c r="AR147" s="633"/>
      <c r="AS147" s="634"/>
      <c r="AT147" s="631"/>
      <c r="AU147" s="631"/>
      <c r="AV147" s="631"/>
      <c r="AW147" s="631"/>
      <c r="AX147" s="631"/>
      <c r="AY147" s="631"/>
      <c r="AZ147" s="631"/>
      <c r="BA147" s="631"/>
      <c r="BB147" s="631"/>
      <c r="BC147" s="633"/>
    </row>
    <row r="148" spans="1:55" ht="11.25" customHeight="1">
      <c r="H148" s="1396"/>
      <c r="I148" s="186" t="s">
        <v>28</v>
      </c>
      <c r="J148" s="617"/>
      <c r="K148" s="617"/>
      <c r="M148" s="554"/>
      <c r="N148" s="555"/>
      <c r="O148" s="555"/>
      <c r="P148" s="556"/>
      <c r="Q148" s="554"/>
      <c r="R148" s="555"/>
      <c r="S148" s="555"/>
      <c r="T148" s="556"/>
      <c r="U148" s="554"/>
      <c r="V148" s="555"/>
      <c r="W148" s="620"/>
      <c r="X148" s="618"/>
      <c r="Y148" s="621"/>
      <c r="Z148" s="620"/>
      <c r="AA148" s="619"/>
      <c r="AB148" s="618"/>
      <c r="AC148" s="642"/>
      <c r="AD148" s="620"/>
      <c r="AE148" s="557"/>
      <c r="AF148" s="618"/>
      <c r="AG148" s="642"/>
      <c r="AH148" s="619"/>
      <c r="AI148" s="557"/>
      <c r="AJ148" s="558"/>
      <c r="AK148" s="642"/>
      <c r="AL148" s="619"/>
      <c r="AM148" s="619"/>
      <c r="AN148" s="619"/>
      <c r="AO148" s="642"/>
      <c r="AP148" s="619"/>
      <c r="AQ148" s="619"/>
      <c r="AR148" s="558"/>
      <c r="AS148" s="539"/>
      <c r="AT148" s="557"/>
      <c r="AU148" s="557"/>
      <c r="AV148" s="557"/>
      <c r="AW148" s="557"/>
      <c r="AX148" s="557"/>
      <c r="AY148" s="557"/>
      <c r="AZ148" s="557"/>
      <c r="BA148" s="557"/>
      <c r="BB148" s="557"/>
      <c r="BC148" s="558"/>
    </row>
    <row r="149" spans="1:55" ht="11.25" customHeight="1">
      <c r="H149" s="1396"/>
      <c r="I149" s="5" t="s">
        <v>162</v>
      </c>
      <c r="J149" s="622"/>
      <c r="K149" s="622"/>
      <c r="M149" s="554"/>
      <c r="N149" s="555"/>
      <c r="O149" s="555"/>
      <c r="P149" s="556"/>
      <c r="Q149" s="554"/>
      <c r="R149" s="555"/>
      <c r="S149" s="555"/>
      <c r="T149" s="556"/>
      <c r="U149" s="554"/>
      <c r="V149" s="555"/>
      <c r="W149" s="620"/>
      <c r="X149" s="618"/>
      <c r="Y149" s="621"/>
      <c r="Z149" s="620"/>
      <c r="AA149" s="619"/>
      <c r="AB149" s="146">
        <v>1.4930000000000001</v>
      </c>
      <c r="AC149" s="272"/>
      <c r="AD149" s="136"/>
      <c r="AE149" s="136"/>
      <c r="AF149" s="146">
        <v>0.78800000000000003</v>
      </c>
      <c r="AG149" s="272">
        <v>0.76400000000000001</v>
      </c>
      <c r="AH149" s="136">
        <v>2.2949999999999999</v>
      </c>
      <c r="AI149" s="557">
        <v>0.73899999999999999</v>
      </c>
      <c r="AJ149" s="558">
        <v>80.224000000000004</v>
      </c>
      <c r="AK149" s="272">
        <v>0</v>
      </c>
      <c r="AL149" s="136">
        <v>1.454</v>
      </c>
      <c r="AM149" s="136">
        <v>2.2200000000000002</v>
      </c>
      <c r="AN149" s="136">
        <v>2.5999999999999999E-2</v>
      </c>
      <c r="AO149" s="272"/>
      <c r="AP149" s="136"/>
      <c r="AQ149" s="136"/>
      <c r="AR149" s="558"/>
      <c r="AS149" s="539"/>
      <c r="AT149" s="136"/>
      <c r="AU149" s="136"/>
      <c r="AV149" s="136">
        <v>10.621</v>
      </c>
      <c r="AW149" s="136">
        <v>5.6280000000000001</v>
      </c>
      <c r="AX149" s="136">
        <v>3.9710000000000001</v>
      </c>
      <c r="AY149" s="136"/>
      <c r="AZ149" s="136"/>
      <c r="BA149" s="136"/>
      <c r="BB149" s="136"/>
      <c r="BC149" s="558"/>
    </row>
    <row r="150" spans="1:55" ht="11.25" customHeight="1">
      <c r="H150" s="1396"/>
      <c r="I150" s="5" t="s">
        <v>163</v>
      </c>
      <c r="J150" s="622"/>
      <c r="K150" s="622"/>
      <c r="M150" s="554"/>
      <c r="N150" s="555"/>
      <c r="O150" s="555"/>
      <c r="P150" s="556"/>
      <c r="Q150" s="554"/>
      <c r="R150" s="555"/>
      <c r="S150" s="555"/>
      <c r="T150" s="556"/>
      <c r="U150" s="554"/>
      <c r="V150" s="555"/>
      <c r="W150" s="620"/>
      <c r="X150" s="618"/>
      <c r="Y150" s="621"/>
      <c r="Z150" s="620"/>
      <c r="AA150" s="619"/>
      <c r="AB150" s="146">
        <v>-1.4830000000000001</v>
      </c>
      <c r="AC150" s="272"/>
      <c r="AD150" s="136"/>
      <c r="AE150" s="136"/>
      <c r="AF150" s="146">
        <v>-2.7759999999999998</v>
      </c>
      <c r="AG150" s="272">
        <v>-1.5029999999999999</v>
      </c>
      <c r="AH150" s="136">
        <v>-3.944</v>
      </c>
      <c r="AI150" s="557">
        <v>3.2000000000000001E-2</v>
      </c>
      <c r="AJ150" s="558">
        <v>-7.8890000000000002</v>
      </c>
      <c r="AK150" s="272">
        <v>-2.0529999999999999</v>
      </c>
      <c r="AL150" s="136">
        <v>-77.168000000000006</v>
      </c>
      <c r="AM150" s="136">
        <v>-4.6719999999999997</v>
      </c>
      <c r="AN150" s="136">
        <v>-5.8380000000000001</v>
      </c>
      <c r="AO150" s="272"/>
      <c r="AP150" s="136"/>
      <c r="AQ150" s="136"/>
      <c r="AR150" s="558"/>
      <c r="AS150" s="539"/>
      <c r="AT150" s="136"/>
      <c r="AU150" s="136"/>
      <c r="AV150" s="136">
        <v>-4.5919999999999996</v>
      </c>
      <c r="AW150" s="136">
        <v>-6.5019999999999998</v>
      </c>
      <c r="AX150" s="136">
        <v>-8.9740000000000002</v>
      </c>
      <c r="AY150" s="136"/>
      <c r="AZ150" s="136"/>
      <c r="BA150" s="136"/>
      <c r="BB150" s="136"/>
      <c r="BC150" s="558"/>
    </row>
    <row r="151" spans="1:55" ht="11.25" customHeight="1">
      <c r="H151" s="1396"/>
      <c r="I151" s="5" t="s">
        <v>153</v>
      </c>
      <c r="J151" s="622"/>
      <c r="K151" s="622"/>
      <c r="M151" s="554"/>
      <c r="N151" s="555"/>
      <c r="O151" s="555"/>
      <c r="P151" s="556"/>
      <c r="Q151" s="554"/>
      <c r="R151" s="555"/>
      <c r="S151" s="555"/>
      <c r="T151" s="556"/>
      <c r="U151" s="554"/>
      <c r="V151" s="555"/>
      <c r="W151" s="620"/>
      <c r="X151" s="618"/>
      <c r="Y151" s="621"/>
      <c r="Z151" s="620"/>
      <c r="AA151" s="619"/>
      <c r="AB151" s="146">
        <v>-6.0000000000000001E-3</v>
      </c>
      <c r="AC151" s="272"/>
      <c r="AD151" s="136"/>
      <c r="AE151" s="136"/>
      <c r="AF151" s="146">
        <v>-2.1000000000000001E-2</v>
      </c>
      <c r="AG151" s="272">
        <v>0</v>
      </c>
      <c r="AH151" s="136">
        <v>0</v>
      </c>
      <c r="AI151" s="557">
        <v>0</v>
      </c>
      <c r="AJ151" s="558">
        <v>0</v>
      </c>
      <c r="AK151" s="272">
        <v>0</v>
      </c>
      <c r="AL151" s="136">
        <v>0</v>
      </c>
      <c r="AM151" s="136">
        <v>0</v>
      </c>
      <c r="AN151" s="136">
        <v>0</v>
      </c>
      <c r="AO151" s="272"/>
      <c r="AP151" s="136"/>
      <c r="AQ151" s="136"/>
      <c r="AR151" s="558"/>
      <c r="AS151" s="539"/>
      <c r="AT151" s="136"/>
      <c r="AU151" s="136"/>
      <c r="AV151" s="136">
        <v>0</v>
      </c>
      <c r="AW151" s="136">
        <v>-2.3E-2</v>
      </c>
      <c r="AX151" s="136">
        <v>4.7E-2</v>
      </c>
      <c r="AY151" s="136"/>
      <c r="AZ151" s="136"/>
      <c r="BA151" s="136"/>
      <c r="BB151" s="136"/>
      <c r="BC151" s="558"/>
    </row>
    <row r="152" spans="1:55" ht="11.25" customHeight="1">
      <c r="H152" s="1396"/>
      <c r="I152" s="5" t="s">
        <v>164</v>
      </c>
      <c r="J152" s="622"/>
      <c r="K152" s="622"/>
      <c r="M152" s="554"/>
      <c r="N152" s="555"/>
      <c r="O152" s="555"/>
      <c r="P152" s="556"/>
      <c r="Q152" s="554"/>
      <c r="R152" s="555"/>
      <c r="S152" s="555"/>
      <c r="T152" s="556"/>
      <c r="U152" s="554"/>
      <c r="V152" s="555"/>
      <c r="W152" s="620"/>
      <c r="X152" s="618"/>
      <c r="Y152" s="621"/>
      <c r="Z152" s="620"/>
      <c r="AA152" s="619"/>
      <c r="AB152" s="146">
        <v>4.3860000000000001</v>
      </c>
      <c r="AC152" s="272"/>
      <c r="AD152" s="136"/>
      <c r="AE152" s="136"/>
      <c r="AF152" s="146">
        <v>3.758</v>
      </c>
      <c r="AG152" s="272">
        <v>5.476</v>
      </c>
      <c r="AH152" s="136">
        <v>10.106</v>
      </c>
      <c r="AI152" s="557">
        <v>1.6</v>
      </c>
      <c r="AJ152" s="558">
        <v>2.8929999999999998</v>
      </c>
      <c r="AK152" s="272">
        <v>12.936999999999999</v>
      </c>
      <c r="AL152" s="136">
        <v>11.516999999999999</v>
      </c>
      <c r="AM152" s="136">
        <v>5.1639999999999997</v>
      </c>
      <c r="AN152" s="136">
        <v>2.3420000000000001</v>
      </c>
      <c r="AO152" s="272"/>
      <c r="AP152" s="136"/>
      <c r="AQ152" s="136"/>
      <c r="AR152" s="558"/>
      <c r="AS152" s="539"/>
      <c r="AT152" s="136"/>
      <c r="AU152" s="136"/>
      <c r="AV152" s="136">
        <v>255.13499999999999</v>
      </c>
      <c r="AW152" s="136">
        <v>31.638000000000002</v>
      </c>
      <c r="AX152" s="136">
        <v>13.768000000000001</v>
      </c>
      <c r="AY152" s="136"/>
      <c r="AZ152" s="136"/>
      <c r="BA152" s="136"/>
      <c r="BB152" s="136"/>
      <c r="BC152" s="558"/>
    </row>
    <row r="153" spans="1:55" ht="11.25" customHeight="1">
      <c r="H153" s="1396"/>
      <c r="I153" s="5" t="s">
        <v>165</v>
      </c>
      <c r="J153" s="622"/>
      <c r="K153" s="622"/>
      <c r="M153" s="554"/>
      <c r="N153" s="555"/>
      <c r="O153" s="555"/>
      <c r="P153" s="556"/>
      <c r="Q153" s="554"/>
      <c r="R153" s="555"/>
      <c r="S153" s="555"/>
      <c r="T153" s="556"/>
      <c r="U153" s="554"/>
      <c r="V153" s="555"/>
      <c r="W153" s="620"/>
      <c r="X153" s="618"/>
      <c r="Y153" s="621"/>
      <c r="Z153" s="620"/>
      <c r="AA153" s="619"/>
      <c r="AB153" s="146">
        <v>5.8999999999999997E-2</v>
      </c>
      <c r="AC153" s="272"/>
      <c r="AD153" s="136"/>
      <c r="AE153" s="136"/>
      <c r="AF153" s="146">
        <v>0</v>
      </c>
      <c r="AG153" s="272">
        <v>0</v>
      </c>
      <c r="AH153" s="136">
        <v>-0.17100000000000001</v>
      </c>
      <c r="AI153" s="557">
        <v>-2.5000000000000001E-2</v>
      </c>
      <c r="AJ153" s="557">
        <v>-2.5999999999999999E-2</v>
      </c>
      <c r="AK153" s="272">
        <v>0.11899999999999999</v>
      </c>
      <c r="AL153" s="136">
        <v>0.14499999999999999</v>
      </c>
      <c r="AM153" s="136">
        <v>15.082000000000001</v>
      </c>
      <c r="AN153" s="136">
        <v>9.2560000000000002</v>
      </c>
      <c r="AO153" s="272"/>
      <c r="AP153" s="136"/>
      <c r="AQ153" s="136"/>
      <c r="AR153" s="558"/>
      <c r="AS153" s="539"/>
      <c r="AT153" s="136"/>
      <c r="AU153" s="136"/>
      <c r="AV153" s="136">
        <v>0</v>
      </c>
      <c r="AW153" s="136">
        <v>0.27200000000000002</v>
      </c>
      <c r="AX153" s="136">
        <v>-1</v>
      </c>
      <c r="AY153" s="136"/>
      <c r="AZ153" s="136"/>
      <c r="BA153" s="136"/>
      <c r="BB153" s="136"/>
      <c r="BC153" s="558"/>
    </row>
    <row r="154" spans="1:55" s="635" customFormat="1" ht="11.25" customHeight="1">
      <c r="A154" s="623"/>
      <c r="B154" s="623"/>
      <c r="C154" s="623"/>
      <c r="D154" s="623"/>
      <c r="E154" s="623"/>
      <c r="F154" s="623"/>
      <c r="G154" s="623"/>
      <c r="H154" s="1397"/>
      <c r="I154" s="894" t="s">
        <v>29</v>
      </c>
      <c r="J154" s="869"/>
      <c r="K154" s="869"/>
      <c r="L154" s="870"/>
      <c r="M154" s="871"/>
      <c r="N154" s="872"/>
      <c r="O154" s="872"/>
      <c r="P154" s="874"/>
      <c r="Q154" s="871"/>
      <c r="R154" s="872"/>
      <c r="S154" s="867"/>
      <c r="T154" s="866"/>
      <c r="U154" s="873"/>
      <c r="V154" s="867"/>
      <c r="W154" s="867"/>
      <c r="X154" s="866"/>
      <c r="Y154" s="873"/>
      <c r="Z154" s="867"/>
      <c r="AA154" s="867"/>
      <c r="AB154" s="866">
        <f>SUM(AB149:AB153)</f>
        <v>4.4490000000000007</v>
      </c>
      <c r="AC154" s="873"/>
      <c r="AD154" s="867"/>
      <c r="AE154" s="867"/>
      <c r="AF154" s="866">
        <f t="shared" ref="AF154:AK154" si="67">SUM(AF149:AF153)</f>
        <v>1.7490000000000001</v>
      </c>
      <c r="AG154" s="1588">
        <f t="shared" si="67"/>
        <v>4.7370000000000001</v>
      </c>
      <c r="AH154" s="1588">
        <f t="shared" si="67"/>
        <v>8.2860000000000014</v>
      </c>
      <c r="AI154" s="1588">
        <f t="shared" si="67"/>
        <v>2.3460000000000001</v>
      </c>
      <c r="AJ154" s="1588">
        <f t="shared" si="67"/>
        <v>75.202000000000012</v>
      </c>
      <c r="AK154" s="1588">
        <f t="shared" si="67"/>
        <v>11.003</v>
      </c>
      <c r="AL154" s="1588">
        <f>SUM(AL149:AL153)</f>
        <v>-64.052000000000021</v>
      </c>
      <c r="AM154" s="1588">
        <f>SUM(AM149:AM153)</f>
        <v>17.794</v>
      </c>
      <c r="AN154" s="1588">
        <f>SUM(AN149:AN153)</f>
        <v>5.7859999999999996</v>
      </c>
      <c r="AO154" s="1588"/>
      <c r="AP154" s="1588"/>
      <c r="AQ154" s="1588"/>
      <c r="AR154" s="874"/>
      <c r="AS154" s="634"/>
      <c r="AT154" s="867"/>
      <c r="AU154" s="867"/>
      <c r="AV154" s="867">
        <f>+SUM(AV149:AV153)</f>
        <v>261.16399999999999</v>
      </c>
      <c r="AW154" s="867">
        <f>+SUM(AW149:AW153)</f>
        <v>31.013000000000002</v>
      </c>
      <c r="AX154" s="867">
        <f>+SUM(AX149:AX153)</f>
        <v>7.8120000000000012</v>
      </c>
      <c r="AY154" s="867"/>
      <c r="AZ154" s="867"/>
      <c r="BA154" s="867"/>
      <c r="BB154" s="867"/>
      <c r="BC154" s="874"/>
    </row>
    <row r="155" spans="1:55" s="635" customFormat="1" ht="11.25" customHeight="1">
      <c r="A155" s="623"/>
      <c r="B155" s="623"/>
      <c r="C155" s="623"/>
      <c r="D155" s="623"/>
      <c r="E155" s="623"/>
      <c r="F155" s="623"/>
      <c r="G155" s="623"/>
      <c r="H155" s="1397"/>
      <c r="I155" s="57"/>
      <c r="J155" s="625"/>
      <c r="K155" s="625"/>
      <c r="L155" s="626"/>
      <c r="M155" s="627"/>
      <c r="N155" s="628"/>
      <c r="O155" s="628"/>
      <c r="P155" s="633"/>
      <c r="Q155" s="627"/>
      <c r="R155" s="628"/>
      <c r="S155" s="631"/>
      <c r="T155" s="659"/>
      <c r="U155" s="632"/>
      <c r="V155" s="631"/>
      <c r="W155" s="631"/>
      <c r="X155" s="659"/>
      <c r="Y155" s="632"/>
      <c r="Z155" s="631"/>
      <c r="AA155" s="631"/>
      <c r="AB155" s="659"/>
      <c r="AC155" s="632"/>
      <c r="AD155" s="631"/>
      <c r="AE155" s="631"/>
      <c r="AF155" s="659"/>
      <c r="AG155" s="632"/>
      <c r="AH155" s="631"/>
      <c r="AI155" s="628"/>
      <c r="AJ155" s="633"/>
      <c r="AK155" s="632"/>
      <c r="AL155" s="631"/>
      <c r="AM155" s="631"/>
      <c r="AN155" s="631"/>
      <c r="AO155" s="632"/>
      <c r="AP155" s="631"/>
      <c r="AQ155" s="631"/>
      <c r="AR155" s="633"/>
      <c r="AS155" s="634"/>
      <c r="AT155" s="631"/>
      <c r="AU155" s="631"/>
      <c r="AV155" s="631"/>
      <c r="AW155" s="631"/>
      <c r="AX155" s="631"/>
      <c r="AY155" s="631"/>
      <c r="AZ155" s="631"/>
      <c r="BA155" s="631"/>
      <c r="BB155" s="631"/>
      <c r="BC155" s="633"/>
    </row>
    <row r="156" spans="1:55" s="635" customFormat="1" ht="11.25" customHeight="1">
      <c r="A156" s="623"/>
      <c r="B156" s="623"/>
      <c r="C156" s="623"/>
      <c r="D156" s="623"/>
      <c r="E156" s="623"/>
      <c r="F156" s="623"/>
      <c r="G156" s="623"/>
      <c r="H156" s="1397"/>
      <c r="I156" s="2" t="s">
        <v>65</v>
      </c>
      <c r="J156" s="625"/>
      <c r="K156" s="625"/>
      <c r="L156" s="655"/>
      <c r="M156" s="656"/>
      <c r="N156" s="657"/>
      <c r="O156" s="657"/>
      <c r="P156" s="658"/>
      <c r="Q156" s="656"/>
      <c r="R156" s="657"/>
      <c r="S156" s="657"/>
      <c r="T156" s="658"/>
      <c r="U156" s="656"/>
      <c r="V156" s="657"/>
      <c r="W156" s="631"/>
      <c r="X156" s="629"/>
      <c r="Y156" s="632"/>
      <c r="Z156" s="631"/>
      <c r="AA156" s="630"/>
      <c r="AB156" s="629">
        <f>AB138+AB146+AB154</f>
        <v>41.691999999999972</v>
      </c>
      <c r="AC156" s="660"/>
      <c r="AD156" s="631"/>
      <c r="AE156" s="631"/>
      <c r="AF156" s="629">
        <f t="shared" ref="AF156:AK156" si="68">AF138+AF146+AF154</f>
        <v>48.939999999999962</v>
      </c>
      <c r="AG156" s="630">
        <f t="shared" si="68"/>
        <v>12.31699999999999</v>
      </c>
      <c r="AH156" s="630">
        <f t="shared" si="68"/>
        <v>-0.10699999999996379</v>
      </c>
      <c r="AI156" s="630">
        <f t="shared" si="68"/>
        <v>25.693000000000023</v>
      </c>
      <c r="AJ156" s="630">
        <f t="shared" si="68"/>
        <v>-106.62599999999996</v>
      </c>
      <c r="AK156" s="2196">
        <f t="shared" si="68"/>
        <v>26.60400000000007</v>
      </c>
      <c r="AL156" s="630">
        <f>AL138+AL146+AL154</f>
        <v>-27.858999999999959</v>
      </c>
      <c r="AM156" s="630">
        <f>AM138+AM146+AM154</f>
        <v>51.66399999999993</v>
      </c>
      <c r="AN156" s="630">
        <f>AN138+AN146+AN154</f>
        <v>59.327999999999989</v>
      </c>
      <c r="AO156" s="2196"/>
      <c r="AP156" s="630"/>
      <c r="AQ156" s="630"/>
      <c r="AR156" s="633"/>
      <c r="AS156" s="634"/>
      <c r="AT156" s="631"/>
      <c r="AU156" s="631"/>
      <c r="AV156" s="631">
        <f>AV138+AV146+AV154</f>
        <v>256.64</v>
      </c>
      <c r="AW156" s="631">
        <f>AW138+AW146+AW154</f>
        <v>72.013000000000005</v>
      </c>
      <c r="AX156" s="631">
        <f>AX138+AX146+AX154</f>
        <v>43.330999999999989</v>
      </c>
      <c r="AY156" s="631"/>
      <c r="AZ156" s="631"/>
      <c r="BA156" s="631"/>
      <c r="BB156" s="631"/>
      <c r="BC156" s="633"/>
    </row>
    <row r="157" spans="1:55" ht="11.25" customHeight="1">
      <c r="H157" s="1396"/>
      <c r="I157" s="9" t="s">
        <v>30</v>
      </c>
      <c r="J157" s="644"/>
      <c r="K157" s="644"/>
      <c r="M157" s="645"/>
      <c r="N157" s="646"/>
      <c r="O157" s="646"/>
      <c r="P157" s="647"/>
      <c r="Q157" s="645"/>
      <c r="R157" s="646"/>
      <c r="S157" s="646"/>
      <c r="T157" s="647"/>
      <c r="U157" s="645"/>
      <c r="V157" s="646"/>
      <c r="W157" s="648"/>
      <c r="X157" s="649"/>
      <c r="Y157" s="650"/>
      <c r="Z157" s="648"/>
      <c r="AA157" s="651"/>
      <c r="AB157" s="274">
        <v>-12.893000000000001</v>
      </c>
      <c r="AC157" s="272"/>
      <c r="AD157" s="136"/>
      <c r="AE157" s="136"/>
      <c r="AF157" s="274">
        <v>-10.047000000000001</v>
      </c>
      <c r="AG157" s="272">
        <v>20.256</v>
      </c>
      <c r="AH157" s="136">
        <v>-8.5960000000000001</v>
      </c>
      <c r="AI157" s="567">
        <v>4.0579999999999998</v>
      </c>
      <c r="AJ157" s="568">
        <v>-30.215</v>
      </c>
      <c r="AK157" s="272">
        <v>6.8920000000000003</v>
      </c>
      <c r="AL157" s="136">
        <v>32.231000000000002</v>
      </c>
      <c r="AM157" s="136">
        <v>-1.8660000000000001</v>
      </c>
      <c r="AN157" s="136">
        <v>-3.2</v>
      </c>
      <c r="AO157" s="272"/>
      <c r="AP157" s="136"/>
      <c r="AQ157" s="136"/>
      <c r="AR157" s="568"/>
      <c r="AS157" s="539"/>
      <c r="AT157" s="136"/>
      <c r="AU157" s="136"/>
      <c r="AV157" s="136">
        <v>9.4649999999999999</v>
      </c>
      <c r="AW157" s="136">
        <v>-43.366999999999997</v>
      </c>
      <c r="AX157" s="136">
        <v>-41.618000000000002</v>
      </c>
      <c r="AY157" s="136"/>
      <c r="AZ157" s="136"/>
      <c r="BA157" s="136"/>
      <c r="BB157" s="136"/>
      <c r="BC157" s="568"/>
    </row>
    <row r="158" spans="1:55" s="635" customFormat="1" ht="11.25" customHeight="1">
      <c r="A158" s="623"/>
      <c r="B158" s="623"/>
      <c r="C158" s="623"/>
      <c r="D158" s="623"/>
      <c r="E158" s="623"/>
      <c r="F158" s="623"/>
      <c r="G158" s="623"/>
      <c r="H158" s="1397"/>
      <c r="I158" s="2" t="s">
        <v>31</v>
      </c>
      <c r="J158" s="625"/>
      <c r="K158" s="625"/>
      <c r="L158" s="655"/>
      <c r="M158" s="657"/>
      <c r="N158" s="657"/>
      <c r="O158" s="657"/>
      <c r="P158" s="657"/>
      <c r="Q158" s="657"/>
      <c r="R158" s="657"/>
      <c r="S158" s="657"/>
      <c r="T158" s="657"/>
      <c r="U158" s="631"/>
      <c r="V158" s="631"/>
      <c r="W158" s="631"/>
      <c r="X158" s="630"/>
      <c r="Y158" s="631"/>
      <c r="Z158" s="631"/>
      <c r="AA158" s="630"/>
      <c r="AB158" s="885">
        <f>AA161</f>
        <v>323.029</v>
      </c>
      <c r="AC158" s="100"/>
      <c r="AD158" s="54"/>
      <c r="AE158" s="54"/>
      <c r="AF158" s="885">
        <f t="shared" ref="AF158:AN158" si="69">AE161</f>
        <v>314.64400000000001</v>
      </c>
      <c r="AG158" s="100">
        <f t="shared" si="69"/>
        <v>353.53699999999998</v>
      </c>
      <c r="AH158" s="54">
        <f t="shared" si="69"/>
        <v>386.10999999999996</v>
      </c>
      <c r="AI158" s="54">
        <f t="shared" si="69"/>
        <v>377.40699999999998</v>
      </c>
      <c r="AJ158" s="54">
        <f t="shared" si="69"/>
        <v>407.15800000000002</v>
      </c>
      <c r="AK158" s="100">
        <f t="shared" si="69"/>
        <v>270.31700000000006</v>
      </c>
      <c r="AL158" s="54">
        <f t="shared" si="69"/>
        <v>303.81300000000016</v>
      </c>
      <c r="AM158" s="54">
        <f t="shared" si="69"/>
        <v>308.18500000000017</v>
      </c>
      <c r="AN158" s="54">
        <f t="shared" si="69"/>
        <v>357.98300000000012</v>
      </c>
      <c r="AO158" s="100"/>
      <c r="AP158" s="54"/>
      <c r="AQ158" s="54"/>
      <c r="AR158" s="633"/>
      <c r="AS158" s="634"/>
      <c r="AT158" s="1192"/>
      <c r="AU158" s="1192"/>
      <c r="AV158" s="1192">
        <v>57.079000000000001</v>
      </c>
      <c r="AW158" s="54">
        <f>AV161</f>
        <v>323.18199999999996</v>
      </c>
      <c r="AX158" s="54">
        <f>AW161</f>
        <v>351.827</v>
      </c>
      <c r="AY158" s="54"/>
      <c r="AZ158" s="54"/>
      <c r="BA158" s="54"/>
      <c r="BB158" s="54"/>
      <c r="BC158" s="633"/>
    </row>
    <row r="159" spans="1:55" ht="11.25" customHeight="1">
      <c r="H159" s="1396"/>
      <c r="I159" s="9" t="s">
        <v>9</v>
      </c>
      <c r="J159" s="644"/>
      <c r="K159" s="644"/>
      <c r="M159" s="646"/>
      <c r="N159" s="646"/>
      <c r="O159" s="646"/>
      <c r="P159" s="646"/>
      <c r="Q159" s="646"/>
      <c r="R159" s="646"/>
      <c r="S159" s="646"/>
      <c r="T159" s="646"/>
      <c r="U159" s="648"/>
      <c r="V159" s="648"/>
      <c r="W159" s="648"/>
      <c r="X159" s="651"/>
      <c r="Y159" s="648"/>
      <c r="Z159" s="648"/>
      <c r="AA159" s="651"/>
      <c r="AB159" s="649">
        <f>AB156+AB157</f>
        <v>28.798999999999971</v>
      </c>
      <c r="AC159" s="651"/>
      <c r="AD159" s="648"/>
      <c r="AE159" s="648"/>
      <c r="AF159" s="649">
        <f t="shared" ref="AF159:AK159" si="70">AF156+AF157</f>
        <v>38.892999999999958</v>
      </c>
      <c r="AG159" s="651">
        <f t="shared" si="70"/>
        <v>32.572999999999993</v>
      </c>
      <c r="AH159" s="651">
        <f t="shared" si="70"/>
        <v>-8.7029999999999639</v>
      </c>
      <c r="AI159" s="651">
        <f t="shared" si="70"/>
        <v>29.751000000000023</v>
      </c>
      <c r="AJ159" s="651">
        <f t="shared" si="70"/>
        <v>-136.84099999999995</v>
      </c>
      <c r="AK159" s="651">
        <f t="shared" si="70"/>
        <v>33.496000000000073</v>
      </c>
      <c r="AL159" s="651">
        <f>AL156+AL157</f>
        <v>4.3720000000000425</v>
      </c>
      <c r="AM159" s="651">
        <f>AM156+AM157</f>
        <v>49.797999999999931</v>
      </c>
      <c r="AN159" s="651">
        <f>AN156+AN157</f>
        <v>56.127999999999986</v>
      </c>
      <c r="AO159" s="651"/>
      <c r="AP159" s="651"/>
      <c r="AQ159" s="651"/>
      <c r="AR159" s="568"/>
      <c r="AS159" s="539"/>
      <c r="AT159" s="648"/>
      <c r="AU159" s="648"/>
      <c r="AV159" s="648">
        <f>+AV156+AV157</f>
        <v>266.10499999999996</v>
      </c>
      <c r="AW159" s="648">
        <f>+AW156+AW157</f>
        <v>28.646000000000008</v>
      </c>
      <c r="AX159" s="648">
        <f>+AX156+AX157</f>
        <v>1.7129999999999868</v>
      </c>
      <c r="AY159" s="648"/>
      <c r="AZ159" s="648"/>
      <c r="BA159" s="648"/>
      <c r="BB159" s="648"/>
      <c r="BC159" s="568"/>
    </row>
    <row r="160" spans="1:55" ht="11.25" customHeight="1">
      <c r="H160" s="1396"/>
      <c r="I160" s="9" t="s">
        <v>10</v>
      </c>
      <c r="J160" s="644"/>
      <c r="K160" s="644"/>
      <c r="M160" s="646"/>
      <c r="N160" s="646"/>
      <c r="O160" s="646"/>
      <c r="P160" s="646"/>
      <c r="Q160" s="646"/>
      <c r="R160" s="646"/>
      <c r="S160" s="646"/>
      <c r="T160" s="646"/>
      <c r="U160" s="648"/>
      <c r="V160" s="648"/>
      <c r="W160" s="648"/>
      <c r="X160" s="651"/>
      <c r="Y160" s="648"/>
      <c r="Z160" s="648"/>
      <c r="AA160" s="651"/>
      <c r="AB160" s="1206">
        <v>-1E-3</v>
      </c>
      <c r="AC160" s="651"/>
      <c r="AD160" s="648"/>
      <c r="AE160" s="648"/>
      <c r="AF160" s="1206">
        <v>0</v>
      </c>
      <c r="AG160" s="619">
        <v>0</v>
      </c>
      <c r="AH160" s="619">
        <v>0</v>
      </c>
      <c r="AI160" s="619">
        <v>0</v>
      </c>
      <c r="AJ160" s="619">
        <v>0</v>
      </c>
      <c r="AK160" s="619">
        <v>0</v>
      </c>
      <c r="AL160" s="619">
        <v>0</v>
      </c>
      <c r="AM160" s="619">
        <v>0</v>
      </c>
      <c r="AN160" s="619">
        <v>0</v>
      </c>
      <c r="AO160" s="619"/>
      <c r="AP160" s="619"/>
      <c r="AQ160" s="619"/>
      <c r="AR160" s="568"/>
      <c r="AS160" s="539"/>
      <c r="AT160" s="136"/>
      <c r="AU160" s="136"/>
      <c r="AV160" s="136">
        <v>-2E-3</v>
      </c>
      <c r="AW160" s="136">
        <f>323.181-AV161</f>
        <v>-9.9999999997635314E-4</v>
      </c>
      <c r="AX160" s="136">
        <v>-3.0000000000000001E-3</v>
      </c>
      <c r="AY160" s="648"/>
      <c r="AZ160" s="648"/>
      <c r="BA160" s="648"/>
      <c r="BB160" s="648"/>
      <c r="BC160" s="568"/>
    </row>
    <row r="161" spans="1:55" s="635" customFormat="1" ht="11.25" customHeight="1">
      <c r="A161" s="623"/>
      <c r="B161" s="623"/>
      <c r="C161" s="623"/>
      <c r="D161" s="623"/>
      <c r="E161" s="623"/>
      <c r="F161" s="623"/>
      <c r="G161" s="623"/>
      <c r="H161" s="1397"/>
      <c r="I161" s="894" t="s">
        <v>32</v>
      </c>
      <c r="J161" s="869"/>
      <c r="K161" s="869"/>
      <c r="L161" s="870"/>
      <c r="M161" s="872"/>
      <c r="N161" s="872"/>
      <c r="O161" s="872"/>
      <c r="P161" s="872"/>
      <c r="Q161" s="872"/>
      <c r="R161" s="872"/>
      <c r="S161" s="872"/>
      <c r="T161" s="872"/>
      <c r="U161" s="867"/>
      <c r="V161" s="867"/>
      <c r="W161" s="867"/>
      <c r="X161" s="867"/>
      <c r="Y161" s="867"/>
      <c r="Z161" s="867"/>
      <c r="AA161" s="895">
        <v>323.029</v>
      </c>
      <c r="AB161" s="867">
        <f>AB158+AB159+AB160</f>
        <v>351.827</v>
      </c>
      <c r="AC161" s="867"/>
      <c r="AD161" s="867"/>
      <c r="AE161" s="896">
        <v>314.64400000000001</v>
      </c>
      <c r="AF161" s="867">
        <f t="shared" ref="AF161:AK161" si="71">AF158+AF159+AF160</f>
        <v>353.53699999999998</v>
      </c>
      <c r="AG161" s="1588">
        <f t="shared" si="71"/>
        <v>386.10999999999996</v>
      </c>
      <c r="AH161" s="1588">
        <f t="shared" si="71"/>
        <v>377.40699999999998</v>
      </c>
      <c r="AI161" s="1588">
        <f t="shared" si="71"/>
        <v>407.15800000000002</v>
      </c>
      <c r="AJ161" s="1588">
        <f t="shared" si="71"/>
        <v>270.31700000000006</v>
      </c>
      <c r="AK161" s="1588">
        <f t="shared" si="71"/>
        <v>303.81300000000016</v>
      </c>
      <c r="AL161" s="1588">
        <f>AL158+AL159+AL160</f>
        <v>308.18500000000017</v>
      </c>
      <c r="AM161" s="1588">
        <f>AM158+AM159+AM160</f>
        <v>357.98300000000012</v>
      </c>
      <c r="AN161" s="1588">
        <f>AN158+AN159+AN160</f>
        <v>414.1110000000001</v>
      </c>
      <c r="AO161" s="1588"/>
      <c r="AP161" s="1588"/>
      <c r="AQ161" s="1588"/>
      <c r="AR161" s="874"/>
      <c r="AS161" s="634"/>
      <c r="AT161" s="867"/>
      <c r="AU161" s="867"/>
      <c r="AV161" s="867">
        <f>+SUM(AV158:AV160)</f>
        <v>323.18199999999996</v>
      </c>
      <c r="AW161" s="867">
        <f>+SUM(AW158:AW160)</f>
        <v>351.827</v>
      </c>
      <c r="AX161" s="867">
        <f>+SUM(AX158:AX160)</f>
        <v>353.53699999999998</v>
      </c>
      <c r="AY161" s="867"/>
      <c r="AZ161" s="867"/>
      <c r="BA161" s="867"/>
      <c r="BB161" s="867"/>
      <c r="BC161" s="874"/>
    </row>
    <row r="162" spans="1:55" s="635" customFormat="1" ht="11.25" customHeight="1">
      <c r="A162" s="623"/>
      <c r="B162" s="623"/>
      <c r="C162" s="623"/>
      <c r="D162" s="623"/>
      <c r="E162" s="623"/>
      <c r="F162" s="623"/>
      <c r="G162" s="623"/>
      <c r="H162" s="623"/>
      <c r="I162" s="113" t="s">
        <v>35</v>
      </c>
      <c r="J162" s="625"/>
      <c r="K162" s="625"/>
      <c r="L162" s="655"/>
      <c r="M162" s="657"/>
      <c r="N162" s="657"/>
      <c r="O162" s="657"/>
      <c r="P162" s="657"/>
      <c r="Q162" s="657"/>
      <c r="R162" s="657"/>
      <c r="S162" s="657"/>
      <c r="T162" s="657"/>
      <c r="U162" s="631"/>
      <c r="V162" s="631"/>
      <c r="W162" s="631"/>
      <c r="X162" s="630"/>
      <c r="Y162" s="631"/>
      <c r="Z162" s="631"/>
      <c r="AA162" s="630"/>
      <c r="AB162" s="630"/>
      <c r="AC162" s="630"/>
      <c r="AD162" s="631"/>
      <c r="AE162" s="631"/>
      <c r="AF162" s="630"/>
      <c r="AG162" s="630"/>
      <c r="AH162" s="630"/>
      <c r="AI162" s="628"/>
      <c r="AJ162" s="628"/>
      <c r="AK162" s="628"/>
      <c r="AL162" s="630"/>
      <c r="AM162" s="628"/>
      <c r="AN162" s="628"/>
      <c r="AO162" s="628"/>
      <c r="AP162" s="630"/>
      <c r="AQ162" s="628"/>
      <c r="AR162" s="628"/>
      <c r="AV162" s="1424"/>
      <c r="AW162" s="1424"/>
      <c r="AX162" s="1424"/>
    </row>
    <row r="163" spans="1:55" s="635" customFormat="1" ht="11.25" customHeight="1">
      <c r="A163" s="623"/>
      <c r="B163" s="623"/>
      <c r="C163" s="623"/>
      <c r="D163" s="623"/>
      <c r="E163" s="623"/>
      <c r="F163" s="623"/>
      <c r="G163" s="623"/>
      <c r="H163" s="623"/>
      <c r="I163" s="625"/>
      <c r="J163" s="625"/>
      <c r="K163" s="625"/>
      <c r="L163" s="655"/>
      <c r="M163" s="657"/>
      <c r="N163" s="657"/>
      <c r="O163" s="657"/>
      <c r="P163" s="657"/>
      <c r="Q163" s="657"/>
      <c r="R163" s="657"/>
      <c r="S163" s="657"/>
      <c r="T163" s="657"/>
      <c r="U163" s="631"/>
      <c r="V163" s="631"/>
      <c r="W163" s="631"/>
      <c r="X163" s="630"/>
      <c r="Y163" s="631"/>
      <c r="Z163" s="631"/>
      <c r="AA163" s="630"/>
      <c r="AB163" s="630"/>
      <c r="AC163" s="630"/>
      <c r="AD163" s="631"/>
      <c r="AE163" s="631"/>
      <c r="AF163" s="630"/>
      <c r="AG163" s="630"/>
      <c r="AH163" s="630"/>
      <c r="AI163" s="628"/>
      <c r="AJ163" s="628"/>
      <c r="AK163" s="628"/>
      <c r="AL163" s="630"/>
      <c r="AM163" s="628"/>
      <c r="AN163" s="628"/>
      <c r="AO163" s="628"/>
      <c r="AP163" s="630"/>
      <c r="AQ163" s="628"/>
      <c r="AR163" s="628"/>
    </row>
    <row r="164" spans="1:55" s="551" customFormat="1" ht="11.25" customHeight="1">
      <c r="A164" s="540"/>
      <c r="B164" s="540"/>
      <c r="C164" s="540"/>
      <c r="D164" s="540"/>
      <c r="E164" s="540"/>
      <c r="F164" s="540"/>
      <c r="G164" s="540"/>
      <c r="H164" s="540"/>
      <c r="I164" s="541" t="s">
        <v>255</v>
      </c>
      <c r="J164" s="542"/>
      <c r="K164" s="542"/>
      <c r="L164" s="542"/>
      <c r="M164" s="543"/>
      <c r="N164" s="544"/>
      <c r="O164" s="544"/>
      <c r="P164" s="545"/>
      <c r="Q164" s="543"/>
      <c r="R164" s="544"/>
      <c r="S164" s="544"/>
      <c r="T164" s="545"/>
      <c r="U164" s="543"/>
      <c r="V164" s="544"/>
      <c r="W164" s="544"/>
      <c r="X164" s="545"/>
      <c r="Y164" s="543"/>
      <c r="Z164" s="544"/>
      <c r="AA164" s="544"/>
      <c r="AB164" s="545"/>
      <c r="AC164" s="543"/>
      <c r="AD164" s="546"/>
      <c r="AE164" s="546"/>
      <c r="AF164" s="545"/>
      <c r="AG164" s="543"/>
      <c r="AH164" s="544"/>
      <c r="AI164" s="546"/>
      <c r="AJ164" s="547"/>
      <c r="AK164" s="546"/>
      <c r="AL164" s="544"/>
      <c r="AM164" s="546"/>
      <c r="AN164" s="546"/>
      <c r="AO164" s="546"/>
      <c r="AP164" s="544"/>
      <c r="AQ164" s="546"/>
      <c r="AR164" s="547"/>
      <c r="AS164" s="548"/>
      <c r="AT164" s="549"/>
      <c r="AU164" s="549"/>
      <c r="AV164" s="549"/>
      <c r="AW164" s="549"/>
      <c r="AX164" s="549"/>
      <c r="AY164" s="549"/>
      <c r="AZ164" s="549"/>
      <c r="BA164" s="549"/>
      <c r="BB164" s="549"/>
      <c r="BC164" s="550"/>
    </row>
    <row r="165" spans="1:55" ht="11.25" customHeight="1">
      <c r="I165" s="671"/>
      <c r="J165" s="617"/>
      <c r="K165" s="617"/>
      <c r="L165" s="533"/>
      <c r="M165" s="560"/>
      <c r="N165" s="561"/>
      <c r="O165" s="561"/>
      <c r="P165" s="562"/>
      <c r="Q165" s="560"/>
      <c r="R165" s="561"/>
      <c r="S165" s="561"/>
      <c r="T165" s="562"/>
      <c r="U165" s="560"/>
      <c r="V165" s="561"/>
      <c r="W165" s="561"/>
      <c r="X165" s="562"/>
      <c r="Y165" s="560"/>
      <c r="Z165" s="561"/>
      <c r="AA165" s="561"/>
      <c r="AB165" s="562"/>
      <c r="AC165" s="560"/>
      <c r="AD165" s="557"/>
      <c r="AE165" s="557"/>
      <c r="AF165" s="562"/>
      <c r="AG165" s="560"/>
      <c r="AH165" s="561"/>
      <c r="AI165" s="557"/>
      <c r="AJ165" s="558"/>
      <c r="AK165" s="557"/>
      <c r="AL165" s="561"/>
      <c r="AM165" s="557"/>
      <c r="AN165" s="557"/>
      <c r="AO165" s="557"/>
      <c r="AP165" s="561"/>
      <c r="AQ165" s="557"/>
      <c r="AR165" s="558"/>
      <c r="AS165" s="539"/>
      <c r="BC165" s="538"/>
    </row>
    <row r="166" spans="1:55" ht="11.25" customHeight="1">
      <c r="I166" s="671" t="s">
        <v>256</v>
      </c>
      <c r="J166" s="617"/>
      <c r="K166" s="617"/>
      <c r="L166" s="533"/>
      <c r="M166" s="560"/>
      <c r="N166" s="561"/>
      <c r="O166" s="561"/>
      <c r="P166" s="562"/>
      <c r="Q166" s="560"/>
      <c r="R166" s="561"/>
      <c r="S166" s="561"/>
      <c r="T166" s="562"/>
      <c r="U166" s="560"/>
      <c r="V166" s="561"/>
      <c r="W166" s="561"/>
      <c r="X166" s="562"/>
      <c r="Y166" s="560"/>
      <c r="Z166" s="561"/>
      <c r="AA166" s="561"/>
      <c r="AB166" s="562"/>
      <c r="AC166" s="560"/>
      <c r="AD166" s="557"/>
      <c r="AE166" s="557"/>
      <c r="AF166" s="562"/>
      <c r="AG166" s="560"/>
      <c r="AH166" s="561"/>
      <c r="AI166" s="557"/>
      <c r="AJ166" s="558"/>
      <c r="AK166" s="557"/>
      <c r="AL166" s="561"/>
      <c r="AM166" s="557"/>
      <c r="AN166" s="557"/>
      <c r="AO166" s="557"/>
      <c r="AP166" s="561"/>
      <c r="AQ166" s="557"/>
      <c r="AR166" s="558"/>
      <c r="AS166" s="539"/>
      <c r="BC166" s="538"/>
    </row>
    <row r="167" spans="1:55" ht="11.25" customHeight="1">
      <c r="I167" s="616" t="s">
        <v>123</v>
      </c>
      <c r="J167" s="617"/>
      <c r="K167" s="617"/>
      <c r="L167" s="533"/>
      <c r="M167" s="560"/>
      <c r="N167" s="561"/>
      <c r="O167" s="561"/>
      <c r="P167" s="562"/>
      <c r="Q167" s="560"/>
      <c r="R167" s="561"/>
      <c r="S167" s="619"/>
      <c r="T167" s="618"/>
      <c r="U167" s="642"/>
      <c r="V167" s="619"/>
      <c r="W167" s="619"/>
      <c r="X167" s="618"/>
      <c r="Y167" s="654">
        <f t="shared" ref="Y167:AL167" si="72">+Y41</f>
        <v>0.82899999999999996</v>
      </c>
      <c r="Z167" s="651">
        <f t="shared" si="72"/>
        <v>0.66800000000000004</v>
      </c>
      <c r="AA167" s="651">
        <f t="shared" si="72"/>
        <v>1.3149999999999999</v>
      </c>
      <c r="AB167" s="649">
        <f t="shared" si="72"/>
        <v>0.87</v>
      </c>
      <c r="AC167" s="654">
        <f t="shared" si="72"/>
        <v>1.478</v>
      </c>
      <c r="AD167" s="651">
        <f t="shared" si="72"/>
        <v>1.1619999999999999</v>
      </c>
      <c r="AE167" s="567">
        <f t="shared" si="72"/>
        <v>1.714</v>
      </c>
      <c r="AF167" s="649">
        <f t="shared" si="72"/>
        <v>2.1669999999999998</v>
      </c>
      <c r="AG167" s="651">
        <f t="shared" si="72"/>
        <v>2.4020000000000001</v>
      </c>
      <c r="AH167" s="651">
        <f t="shared" si="72"/>
        <v>2.1789999999999998</v>
      </c>
      <c r="AI167" s="651">
        <f t="shared" si="72"/>
        <v>4.6669999999999998</v>
      </c>
      <c r="AJ167" s="649">
        <f t="shared" si="72"/>
        <v>2.86</v>
      </c>
      <c r="AK167" s="651">
        <f t="shared" si="72"/>
        <v>3.9159999999999999</v>
      </c>
      <c r="AL167" s="651">
        <f t="shared" si="72"/>
        <v>4.4610000000000003</v>
      </c>
      <c r="AM167" s="651">
        <f t="shared" ref="AM167:AN167" si="73">+AM41</f>
        <v>6.3609999999999998</v>
      </c>
      <c r="AN167" s="651">
        <f t="shared" si="73"/>
        <v>6.3550000000000004</v>
      </c>
      <c r="AO167" s="651"/>
      <c r="AP167" s="651"/>
      <c r="AQ167" s="651"/>
      <c r="AR167" s="558"/>
      <c r="AS167" s="539"/>
      <c r="AT167" s="567">
        <f t="shared" ref="AT167:AV169" si="74">+AT41</f>
        <v>0.252</v>
      </c>
      <c r="AU167" s="567">
        <f t="shared" si="74"/>
        <v>0.55100000000000005</v>
      </c>
      <c r="AV167" s="567">
        <f t="shared" si="74"/>
        <v>2.7210000000000001</v>
      </c>
      <c r="AW167" s="732">
        <f>SUM(Y167:AB167)</f>
        <v>3.6819999999999999</v>
      </c>
      <c r="AX167" s="732">
        <f>+SUM(AC167:AF167)</f>
        <v>6.520999999999999</v>
      </c>
      <c r="BC167" s="538"/>
    </row>
    <row r="168" spans="1:55" ht="11.25" customHeight="1">
      <c r="I168" s="616" t="s">
        <v>124</v>
      </c>
      <c r="J168" s="617"/>
      <c r="K168" s="622"/>
      <c r="L168" s="808"/>
      <c r="M168" s="809"/>
      <c r="N168" s="573"/>
      <c r="O168" s="573"/>
      <c r="P168" s="810"/>
      <c r="Q168" s="809"/>
      <c r="R168" s="573"/>
      <c r="S168" s="620"/>
      <c r="T168" s="661"/>
      <c r="U168" s="621"/>
      <c r="V168" s="620"/>
      <c r="W168" s="620"/>
      <c r="X168" s="661"/>
      <c r="Y168" s="654">
        <f t="shared" ref="Y168:AL168" si="75">+Y42</f>
        <v>2.5609999999999999</v>
      </c>
      <c r="Z168" s="648">
        <f t="shared" si="75"/>
        <v>2.8119999999999998</v>
      </c>
      <c r="AA168" s="648">
        <f t="shared" si="75"/>
        <v>3.3650000000000002</v>
      </c>
      <c r="AB168" s="1087">
        <f t="shared" si="75"/>
        <v>3.5529999999999999</v>
      </c>
      <c r="AC168" s="650">
        <f t="shared" si="75"/>
        <v>3.4540000000000002</v>
      </c>
      <c r="AD168" s="648">
        <f t="shared" si="75"/>
        <v>2.903</v>
      </c>
      <c r="AE168" s="567">
        <f t="shared" si="75"/>
        <v>1.7150000000000001</v>
      </c>
      <c r="AF168" s="1087">
        <f t="shared" si="75"/>
        <v>3.6059999999999999</v>
      </c>
      <c r="AG168" s="648">
        <f t="shared" si="75"/>
        <v>3.39</v>
      </c>
      <c r="AH168" s="648">
        <f t="shared" si="75"/>
        <v>2.488</v>
      </c>
      <c r="AI168" s="648">
        <f t="shared" si="75"/>
        <v>5.1429999999999998</v>
      </c>
      <c r="AJ168" s="1087">
        <f t="shared" si="75"/>
        <v>5.8159999999999998</v>
      </c>
      <c r="AK168" s="648">
        <f t="shared" si="75"/>
        <v>6.71</v>
      </c>
      <c r="AL168" s="648">
        <f t="shared" si="75"/>
        <v>6.4009999999999998</v>
      </c>
      <c r="AM168" s="648">
        <f t="shared" ref="AM168:AN168" si="76">+AM42</f>
        <v>9.8970000000000002</v>
      </c>
      <c r="AN168" s="648">
        <f t="shared" si="76"/>
        <v>8.3770000000000007</v>
      </c>
      <c r="AO168" s="648"/>
      <c r="AP168" s="648"/>
      <c r="AQ168" s="648"/>
      <c r="AR168" s="558"/>
      <c r="AS168" s="539"/>
      <c r="AT168" s="567">
        <f t="shared" si="74"/>
        <v>1.2509999999999999</v>
      </c>
      <c r="AU168" s="567">
        <f t="shared" si="74"/>
        <v>2.3130000000000002</v>
      </c>
      <c r="AV168" s="567">
        <f t="shared" si="74"/>
        <v>3.7189999999999999</v>
      </c>
      <c r="AW168" s="732">
        <f>SUM(Y168:AB168)</f>
        <v>12.291</v>
      </c>
      <c r="AX168" s="732">
        <f>+SUM(AC168:AF168)</f>
        <v>11.678000000000001</v>
      </c>
      <c r="BC168" s="538"/>
    </row>
    <row r="169" spans="1:55" ht="11.25" customHeight="1">
      <c r="I169" s="616" t="s">
        <v>33</v>
      </c>
      <c r="J169" s="617"/>
      <c r="K169" s="622"/>
      <c r="L169" s="808"/>
      <c r="M169" s="809"/>
      <c r="N169" s="573"/>
      <c r="O169" s="573"/>
      <c r="P169" s="810"/>
      <c r="Q169" s="809"/>
      <c r="R169" s="573"/>
      <c r="S169" s="620"/>
      <c r="T169" s="661"/>
      <c r="U169" s="621"/>
      <c r="V169" s="620"/>
      <c r="W169" s="620"/>
      <c r="X169" s="661"/>
      <c r="Y169" s="654">
        <f t="shared" ref="Y169:AL169" si="77">+Y43</f>
        <v>1.0680000000000001</v>
      </c>
      <c r="Z169" s="648">
        <f t="shared" si="77"/>
        <v>-0.23300000000000001</v>
      </c>
      <c r="AA169" s="648">
        <f t="shared" si="77"/>
        <v>1.0740000000000001</v>
      </c>
      <c r="AB169" s="1087">
        <f t="shared" si="77"/>
        <v>1.7190000000000001</v>
      </c>
      <c r="AC169" s="650">
        <f t="shared" si="77"/>
        <v>1.385</v>
      </c>
      <c r="AD169" s="648">
        <f t="shared" si="77"/>
        <v>1.26</v>
      </c>
      <c r="AE169" s="567">
        <f t="shared" si="77"/>
        <v>1.171</v>
      </c>
      <c r="AF169" s="1087">
        <f t="shared" si="77"/>
        <v>1.9750000000000001</v>
      </c>
      <c r="AG169" s="648">
        <f t="shared" si="77"/>
        <v>2.5779999999999998</v>
      </c>
      <c r="AH169" s="648">
        <f t="shared" si="77"/>
        <v>3.028</v>
      </c>
      <c r="AI169" s="648">
        <f t="shared" si="77"/>
        <v>4.1550000000000002</v>
      </c>
      <c r="AJ169" s="1087">
        <f t="shared" si="77"/>
        <v>4.5529999999999999</v>
      </c>
      <c r="AK169" s="648">
        <f t="shared" si="77"/>
        <v>4.3140000000000001</v>
      </c>
      <c r="AL169" s="648">
        <f t="shared" si="77"/>
        <v>4.056</v>
      </c>
      <c r="AM169" s="648">
        <f t="shared" ref="AM169:AN169" si="78">+AM43</f>
        <v>5.77</v>
      </c>
      <c r="AN169" s="648">
        <f t="shared" si="78"/>
        <v>5.7320000000000002</v>
      </c>
      <c r="AO169" s="648"/>
      <c r="AP169" s="648"/>
      <c r="AQ169" s="648"/>
      <c r="AR169" s="558"/>
      <c r="AS169" s="539"/>
      <c r="AT169" s="567">
        <f t="shared" si="74"/>
        <v>0.438</v>
      </c>
      <c r="AU169" s="567">
        <f t="shared" si="74"/>
        <v>1.7050000000000001</v>
      </c>
      <c r="AV169" s="567">
        <f t="shared" si="74"/>
        <v>2.69</v>
      </c>
      <c r="AW169" s="732">
        <f>SUM(Y169:AB169)</f>
        <v>3.6280000000000001</v>
      </c>
      <c r="AX169" s="732">
        <f>+SUM(AC169:AF169)</f>
        <v>5.7910000000000004</v>
      </c>
      <c r="BC169" s="538"/>
    </row>
    <row r="170" spans="1:55" s="635" customFormat="1" ht="11.25" customHeight="1">
      <c r="A170" s="623"/>
      <c r="B170" s="623"/>
      <c r="C170" s="623"/>
      <c r="D170" s="623"/>
      <c r="E170" s="623"/>
      <c r="F170" s="623"/>
      <c r="G170" s="623"/>
      <c r="H170" s="623"/>
      <c r="I170" s="624" t="s">
        <v>107</v>
      </c>
      <c r="J170" s="625"/>
      <c r="K170" s="625"/>
      <c r="L170" s="569"/>
      <c r="M170" s="570"/>
      <c r="N170" s="571"/>
      <c r="O170" s="630">
        <f t="shared" ref="O170:AB170" si="79">SUM(O167:O169)</f>
        <v>0</v>
      </c>
      <c r="P170" s="629">
        <f t="shared" si="79"/>
        <v>0</v>
      </c>
      <c r="Q170" s="660">
        <f t="shared" si="79"/>
        <v>0</v>
      </c>
      <c r="R170" s="630">
        <f t="shared" si="79"/>
        <v>0</v>
      </c>
      <c r="S170" s="630">
        <f t="shared" si="79"/>
        <v>0</v>
      </c>
      <c r="T170" s="629">
        <f t="shared" si="79"/>
        <v>0</v>
      </c>
      <c r="U170" s="660">
        <f t="shared" si="79"/>
        <v>0</v>
      </c>
      <c r="V170" s="630">
        <f t="shared" si="79"/>
        <v>0</v>
      </c>
      <c r="W170" s="630">
        <f t="shared" si="79"/>
        <v>0</v>
      </c>
      <c r="X170" s="629">
        <f t="shared" si="79"/>
        <v>0</v>
      </c>
      <c r="Y170" s="660">
        <f t="shared" si="79"/>
        <v>4.4580000000000002</v>
      </c>
      <c r="Z170" s="630">
        <f t="shared" si="79"/>
        <v>3.2469999999999999</v>
      </c>
      <c r="AA170" s="630">
        <f t="shared" si="79"/>
        <v>5.7539999999999996</v>
      </c>
      <c r="AB170" s="629">
        <f t="shared" si="79"/>
        <v>6.1420000000000003</v>
      </c>
      <c r="AC170" s="660">
        <f t="shared" ref="AC170:AI170" si="80">SUM(AC167:AC169)</f>
        <v>6.3170000000000002</v>
      </c>
      <c r="AD170" s="630">
        <f t="shared" si="80"/>
        <v>5.3249999999999993</v>
      </c>
      <c r="AE170" s="630">
        <f t="shared" si="80"/>
        <v>4.6000000000000005</v>
      </c>
      <c r="AF170" s="629">
        <f t="shared" si="80"/>
        <v>7.7479999999999993</v>
      </c>
      <c r="AG170" s="630">
        <f t="shared" si="80"/>
        <v>8.3699999999999992</v>
      </c>
      <c r="AH170" s="630">
        <f t="shared" si="80"/>
        <v>7.6950000000000003</v>
      </c>
      <c r="AI170" s="630">
        <f t="shared" si="80"/>
        <v>13.965</v>
      </c>
      <c r="AJ170" s="629">
        <f>SUM(AJ167:AJ169)</f>
        <v>13.228999999999999</v>
      </c>
      <c r="AK170" s="630">
        <f>SUM(AK167:AK169)</f>
        <v>14.94</v>
      </c>
      <c r="AL170" s="630">
        <f>SUM(AL167:AL169)</f>
        <v>14.917999999999999</v>
      </c>
      <c r="AM170" s="630">
        <f>SUM(AM167:AM169)</f>
        <v>22.027999999999999</v>
      </c>
      <c r="AN170" s="630">
        <f>SUM(AN167:AN169)</f>
        <v>20.464000000000002</v>
      </c>
      <c r="AO170" s="630"/>
      <c r="AP170" s="630"/>
      <c r="AQ170" s="630"/>
      <c r="AR170" s="633"/>
      <c r="AS170" s="634"/>
      <c r="AT170" s="630">
        <f>SUM(AT167:AT169)</f>
        <v>1.9409999999999998</v>
      </c>
      <c r="AU170" s="630">
        <f>SUM(AU167:AU169)</f>
        <v>4.5690000000000008</v>
      </c>
      <c r="AV170" s="630">
        <f>SUM(AV167:AV169)</f>
        <v>9.129999999999999</v>
      </c>
      <c r="AW170" s="797">
        <f>SUM(AW167:AW169)</f>
        <v>19.600999999999999</v>
      </c>
      <c r="AX170" s="797">
        <f>SUM(AX167:AX169)</f>
        <v>23.99</v>
      </c>
      <c r="BC170" s="636"/>
    </row>
    <row r="171" spans="1:55" ht="11.25" customHeight="1">
      <c r="I171" s="616"/>
      <c r="J171" s="617"/>
      <c r="K171" s="617"/>
      <c r="L171" s="533"/>
      <c r="M171" s="560"/>
      <c r="N171" s="561"/>
      <c r="O171" s="561"/>
      <c r="P171" s="562"/>
      <c r="Q171" s="560"/>
      <c r="R171" s="561"/>
      <c r="S171" s="619"/>
      <c r="T171" s="618"/>
      <c r="U171" s="642"/>
      <c r="V171" s="619"/>
      <c r="W171" s="619"/>
      <c r="X171" s="618"/>
      <c r="Y171" s="642"/>
      <c r="Z171" s="619"/>
      <c r="AA171" s="619"/>
      <c r="AB171" s="618"/>
      <c r="AC171" s="642"/>
      <c r="AD171" s="619"/>
      <c r="AE171" s="557"/>
      <c r="AF171" s="618"/>
      <c r="AG171" s="619"/>
      <c r="AH171" s="619"/>
      <c r="AI171" s="557"/>
      <c r="AJ171" s="558"/>
      <c r="AK171" s="619"/>
      <c r="AL171" s="619"/>
      <c r="AM171" s="619"/>
      <c r="AN171" s="619"/>
      <c r="AO171" s="619"/>
      <c r="AP171" s="619"/>
      <c r="AQ171" s="619"/>
      <c r="AR171" s="558"/>
      <c r="AS171" s="539"/>
      <c r="BC171" s="538"/>
    </row>
    <row r="172" spans="1:55" ht="11.25" customHeight="1">
      <c r="I172" s="671" t="s">
        <v>257</v>
      </c>
      <c r="J172" s="683"/>
      <c r="K172" s="683"/>
      <c r="L172" s="533"/>
      <c r="M172" s="560"/>
      <c r="N172" s="561"/>
      <c r="O172" s="561"/>
      <c r="P172" s="562"/>
      <c r="Q172" s="560"/>
      <c r="R172" s="561"/>
      <c r="S172" s="619"/>
      <c r="T172" s="618"/>
      <c r="U172" s="642"/>
      <c r="V172" s="619"/>
      <c r="W172" s="619"/>
      <c r="X172" s="618"/>
      <c r="Y172" s="642"/>
      <c r="Z172" s="619"/>
      <c r="AA172" s="619"/>
      <c r="AB172" s="618"/>
      <c r="AC172" s="642"/>
      <c r="AD172" s="619"/>
      <c r="AE172" s="557"/>
      <c r="AF172" s="618"/>
      <c r="AG172" s="619"/>
      <c r="AH172" s="619"/>
      <c r="AI172" s="557"/>
      <c r="AJ172" s="558"/>
      <c r="AK172" s="619"/>
      <c r="AL172" s="619"/>
      <c r="AM172" s="619"/>
      <c r="AN172" s="619"/>
      <c r="AO172" s="619"/>
      <c r="AP172" s="619"/>
      <c r="AQ172" s="619"/>
      <c r="AR172" s="558"/>
      <c r="AS172" s="539"/>
      <c r="BC172" s="538"/>
    </row>
    <row r="173" spans="1:55" ht="11.25" customHeight="1">
      <c r="I173" s="616" t="s">
        <v>123</v>
      </c>
      <c r="J173" s="617"/>
      <c r="K173" s="617"/>
      <c r="L173" s="533"/>
      <c r="M173" s="560"/>
      <c r="N173" s="561"/>
      <c r="O173" s="561"/>
      <c r="P173" s="562"/>
      <c r="Q173" s="560"/>
      <c r="R173" s="561"/>
      <c r="S173" s="561"/>
      <c r="T173" s="618"/>
      <c r="U173" s="642"/>
      <c r="V173" s="619"/>
      <c r="W173" s="619"/>
      <c r="X173" s="618"/>
      <c r="Y173" s="654">
        <f t="shared" ref="Y173:AL173" si="81">+Y47</f>
        <v>6.8000000000000005E-2</v>
      </c>
      <c r="Z173" s="651">
        <f t="shared" si="81"/>
        <v>1.7999999999999999E-2</v>
      </c>
      <c r="AA173" s="651">
        <f t="shared" si="81"/>
        <v>4.2000000000000003E-2</v>
      </c>
      <c r="AB173" s="649">
        <f t="shared" si="81"/>
        <v>3.7999999999999999E-2</v>
      </c>
      <c r="AC173" s="654">
        <f t="shared" si="81"/>
        <v>4.2000000000000003E-2</v>
      </c>
      <c r="AD173" s="651">
        <f t="shared" si="81"/>
        <v>0.04</v>
      </c>
      <c r="AE173" s="567">
        <f t="shared" si="81"/>
        <v>4.1000000000000002E-2</v>
      </c>
      <c r="AF173" s="649">
        <f t="shared" si="81"/>
        <v>0.04</v>
      </c>
      <c r="AG173" s="651">
        <f t="shared" si="81"/>
        <v>5.1999999999999998E-2</v>
      </c>
      <c r="AH173" s="651">
        <f t="shared" si="81"/>
        <v>5.2999999999999999E-2</v>
      </c>
      <c r="AI173" s="651">
        <f t="shared" si="81"/>
        <v>5.5E-2</v>
      </c>
      <c r="AJ173" s="649">
        <f t="shared" si="81"/>
        <v>5.1999999999999998E-2</v>
      </c>
      <c r="AK173" s="651">
        <f t="shared" si="81"/>
        <v>0.14599999999999999</v>
      </c>
      <c r="AL173" s="651">
        <f t="shared" si="81"/>
        <v>0.151</v>
      </c>
      <c r="AM173" s="651">
        <f t="shared" ref="AM173:AN173" si="82">+AM47</f>
        <v>0.161</v>
      </c>
      <c r="AN173" s="651">
        <f t="shared" si="82"/>
        <v>0.16200000000000001</v>
      </c>
      <c r="AO173" s="651"/>
      <c r="AP173" s="651"/>
      <c r="AQ173" s="651"/>
      <c r="AR173" s="558"/>
      <c r="AS173" s="539"/>
      <c r="AT173" s="567">
        <f t="shared" ref="AT173:AV175" si="83">+AT47</f>
        <v>0</v>
      </c>
      <c r="AU173" s="567">
        <f t="shared" si="83"/>
        <v>0</v>
      </c>
      <c r="AV173" s="567">
        <f t="shared" si="83"/>
        <v>0.14499999999999999</v>
      </c>
      <c r="AW173" s="732">
        <f>SUM(Y173:AB173)</f>
        <v>0.16600000000000001</v>
      </c>
      <c r="AX173" s="732">
        <f>+SUM(AC173:AF173)</f>
        <v>0.16300000000000001</v>
      </c>
      <c r="BC173" s="538"/>
    </row>
    <row r="174" spans="1:55" ht="11.25" customHeight="1">
      <c r="I174" s="616" t="s">
        <v>124</v>
      </c>
      <c r="J174" s="617"/>
      <c r="K174" s="617"/>
      <c r="L174" s="533"/>
      <c r="M174" s="560"/>
      <c r="N174" s="561"/>
      <c r="O174" s="619"/>
      <c r="P174" s="618"/>
      <c r="Q174" s="642"/>
      <c r="R174" s="619"/>
      <c r="S174" s="619"/>
      <c r="T174" s="618"/>
      <c r="U174" s="642"/>
      <c r="V174" s="619"/>
      <c r="W174" s="619"/>
      <c r="X174" s="618"/>
      <c r="Y174" s="654">
        <f t="shared" ref="Y174:AL174" si="84">+Y48</f>
        <v>3.5999999999999997E-2</v>
      </c>
      <c r="Z174" s="651">
        <f t="shared" si="84"/>
        <v>5.6000000000000001E-2</v>
      </c>
      <c r="AA174" s="651">
        <f t="shared" si="84"/>
        <v>0.05</v>
      </c>
      <c r="AB174" s="649">
        <f t="shared" si="84"/>
        <v>4.4999999999999998E-2</v>
      </c>
      <c r="AC174" s="654">
        <f t="shared" si="84"/>
        <v>3.9E-2</v>
      </c>
      <c r="AD174" s="651">
        <f t="shared" si="84"/>
        <v>3.9E-2</v>
      </c>
      <c r="AE174" s="567">
        <f t="shared" si="84"/>
        <v>3.6999999999999998E-2</v>
      </c>
      <c r="AF174" s="649">
        <f t="shared" si="84"/>
        <v>3.7999999999999999E-2</v>
      </c>
      <c r="AG174" s="651">
        <f t="shared" si="84"/>
        <v>3.4000000000000002E-2</v>
      </c>
      <c r="AH174" s="651">
        <f t="shared" si="84"/>
        <v>3.5000000000000003E-2</v>
      </c>
      <c r="AI174" s="651">
        <f t="shared" si="84"/>
        <v>3.7999999999999999E-2</v>
      </c>
      <c r="AJ174" s="649">
        <f t="shared" si="84"/>
        <v>3.6999999999999998E-2</v>
      </c>
      <c r="AK174" s="651">
        <f t="shared" si="84"/>
        <v>5.8999999999999997E-2</v>
      </c>
      <c r="AL174" s="651">
        <f t="shared" si="84"/>
        <v>0.06</v>
      </c>
      <c r="AM174" s="651">
        <f t="shared" ref="AM174:AN174" si="85">+AM48</f>
        <v>6.5000000000000002E-2</v>
      </c>
      <c r="AN174" s="651">
        <f t="shared" si="85"/>
        <v>6.3E-2</v>
      </c>
      <c r="AO174" s="651"/>
      <c r="AP174" s="651"/>
      <c r="AQ174" s="651"/>
      <c r="AR174" s="558"/>
      <c r="AS174" s="539"/>
      <c r="AT174" s="567">
        <f t="shared" si="83"/>
        <v>0</v>
      </c>
      <c r="AU174" s="567">
        <f t="shared" si="83"/>
        <v>0</v>
      </c>
      <c r="AV174" s="567">
        <f t="shared" si="83"/>
        <v>0.13900000000000001</v>
      </c>
      <c r="AW174" s="732">
        <f>SUM(Y174:AB174)</f>
        <v>0.187</v>
      </c>
      <c r="AX174" s="732">
        <f>+SUM(AC174:AF174)</f>
        <v>0.153</v>
      </c>
      <c r="BC174" s="538"/>
    </row>
    <row r="175" spans="1:55" ht="11.25" customHeight="1">
      <c r="I175" s="616" t="s">
        <v>33</v>
      </c>
      <c r="J175" s="617"/>
      <c r="K175" s="617"/>
      <c r="L175" s="533"/>
      <c r="M175" s="560"/>
      <c r="N175" s="561"/>
      <c r="O175" s="561"/>
      <c r="P175" s="562"/>
      <c r="Q175" s="560"/>
      <c r="R175" s="561"/>
      <c r="S175" s="619"/>
      <c r="T175" s="618"/>
      <c r="U175" s="642"/>
      <c r="V175" s="619"/>
      <c r="W175" s="619"/>
      <c r="X175" s="618"/>
      <c r="Y175" s="654">
        <f t="shared" ref="Y175:AL175" si="86">+Y49</f>
        <v>4.4999999999999998E-2</v>
      </c>
      <c r="Z175" s="651">
        <f t="shared" si="86"/>
        <v>2.5999999999999999E-2</v>
      </c>
      <c r="AA175" s="651">
        <f t="shared" si="86"/>
        <v>3.3000000000000002E-2</v>
      </c>
      <c r="AB175" s="649">
        <f t="shared" si="86"/>
        <v>4.5999999999999999E-2</v>
      </c>
      <c r="AC175" s="654">
        <f t="shared" si="86"/>
        <v>3.1E-2</v>
      </c>
      <c r="AD175" s="651">
        <f t="shared" si="86"/>
        <v>3.1E-2</v>
      </c>
      <c r="AE175" s="567">
        <f t="shared" si="86"/>
        <v>3.2000000000000001E-2</v>
      </c>
      <c r="AF175" s="649">
        <f t="shared" si="86"/>
        <v>3.1E-2</v>
      </c>
      <c r="AG175" s="651">
        <f t="shared" si="86"/>
        <v>4.2999999999999997E-2</v>
      </c>
      <c r="AH175" s="651">
        <f t="shared" si="86"/>
        <v>4.2999999999999997E-2</v>
      </c>
      <c r="AI175" s="651">
        <f t="shared" si="86"/>
        <v>3.9E-2</v>
      </c>
      <c r="AJ175" s="649">
        <f t="shared" si="86"/>
        <v>4.3999999999999997E-2</v>
      </c>
      <c r="AK175" s="651">
        <f t="shared" si="86"/>
        <v>8.5000000000000006E-2</v>
      </c>
      <c r="AL175" s="651">
        <f t="shared" si="86"/>
        <v>8.7999999999999995E-2</v>
      </c>
      <c r="AM175" s="651">
        <f t="shared" ref="AM175:AN175" si="87">+AM49</f>
        <v>9.4E-2</v>
      </c>
      <c r="AN175" s="651">
        <f t="shared" si="87"/>
        <v>9.6000000000000002E-2</v>
      </c>
      <c r="AO175" s="651"/>
      <c r="AP175" s="651"/>
      <c r="AQ175" s="651"/>
      <c r="AR175" s="558"/>
      <c r="AS175" s="539"/>
      <c r="AT175" s="567">
        <f t="shared" si="83"/>
        <v>8.5000000000000006E-2</v>
      </c>
      <c r="AU175" s="567">
        <f t="shared" si="83"/>
        <v>0.14099999999999999</v>
      </c>
      <c r="AV175" s="567">
        <f t="shared" si="83"/>
        <v>0.1</v>
      </c>
      <c r="AW175" s="732">
        <f>SUM(Y175:AB175)</f>
        <v>0.15</v>
      </c>
      <c r="AX175" s="732">
        <f>+SUM(AC175:AF175)</f>
        <v>0.125</v>
      </c>
      <c r="BC175" s="538"/>
    </row>
    <row r="176" spans="1:55" ht="11.25" customHeight="1">
      <c r="I176" s="624" t="s">
        <v>107</v>
      </c>
      <c r="J176" s="625"/>
      <c r="K176" s="625"/>
      <c r="L176" s="533"/>
      <c r="M176" s="564"/>
      <c r="N176" s="565"/>
      <c r="O176" s="630">
        <f t="shared" ref="O176:AC176" si="88">SUM(O173:O175)</f>
        <v>0</v>
      </c>
      <c r="P176" s="629">
        <f t="shared" si="88"/>
        <v>0</v>
      </c>
      <c r="Q176" s="660">
        <f t="shared" si="88"/>
        <v>0</v>
      </c>
      <c r="R176" s="630">
        <f t="shared" si="88"/>
        <v>0</v>
      </c>
      <c r="S176" s="630">
        <f t="shared" si="88"/>
        <v>0</v>
      </c>
      <c r="T176" s="629">
        <f t="shared" si="88"/>
        <v>0</v>
      </c>
      <c r="U176" s="660">
        <f t="shared" si="88"/>
        <v>0</v>
      </c>
      <c r="V176" s="630">
        <f t="shared" si="88"/>
        <v>0</v>
      </c>
      <c r="W176" s="630">
        <f t="shared" si="88"/>
        <v>0</v>
      </c>
      <c r="X176" s="629">
        <f t="shared" si="88"/>
        <v>0</v>
      </c>
      <c r="Y176" s="660">
        <f t="shared" si="88"/>
        <v>0.14900000000000002</v>
      </c>
      <c r="Z176" s="630">
        <f t="shared" si="88"/>
        <v>9.9999999999999992E-2</v>
      </c>
      <c r="AA176" s="630">
        <f t="shared" si="88"/>
        <v>0.125</v>
      </c>
      <c r="AB176" s="629">
        <f t="shared" si="88"/>
        <v>0.129</v>
      </c>
      <c r="AC176" s="660">
        <f t="shared" si="88"/>
        <v>0.112</v>
      </c>
      <c r="AD176" s="630">
        <f t="shared" ref="AD176:AI176" si="89">SUM(AD173:AD175)</f>
        <v>0.11</v>
      </c>
      <c r="AE176" s="630">
        <f t="shared" si="89"/>
        <v>0.11</v>
      </c>
      <c r="AF176" s="629">
        <f t="shared" si="89"/>
        <v>0.109</v>
      </c>
      <c r="AG176" s="630">
        <f t="shared" si="89"/>
        <v>0.129</v>
      </c>
      <c r="AH176" s="630">
        <f t="shared" si="89"/>
        <v>0.13100000000000001</v>
      </c>
      <c r="AI176" s="630">
        <f t="shared" si="89"/>
        <v>0.13200000000000001</v>
      </c>
      <c r="AJ176" s="629">
        <f>SUM(AJ173:AJ175)</f>
        <v>0.13300000000000001</v>
      </c>
      <c r="AK176" s="630">
        <f>SUM(AK173:AK175)</f>
        <v>0.28999999999999998</v>
      </c>
      <c r="AL176" s="630">
        <f>SUM(AL173:AL175)</f>
        <v>0.29899999999999999</v>
      </c>
      <c r="AM176" s="630">
        <f>SUM(AM173:AM175)</f>
        <v>0.32</v>
      </c>
      <c r="AN176" s="630">
        <f>SUM(AN173:AN175)</f>
        <v>0.32100000000000001</v>
      </c>
      <c r="AO176" s="630"/>
      <c r="AP176" s="630"/>
      <c r="AQ176" s="630"/>
      <c r="AR176" s="568"/>
      <c r="AS176" s="539"/>
      <c r="AT176" s="630">
        <f>SUM(AT173:AT175)</f>
        <v>8.5000000000000006E-2</v>
      </c>
      <c r="AU176" s="630">
        <f>SUM(AU173:AU175)</f>
        <v>0.14099999999999999</v>
      </c>
      <c r="AV176" s="630">
        <f>SUM(AV173:AV175)</f>
        <v>0.38400000000000001</v>
      </c>
      <c r="AW176" s="797">
        <f>SUM(AW173:AW175)</f>
        <v>0.503</v>
      </c>
      <c r="AX176" s="797">
        <f>SUM(AX173:AX175)</f>
        <v>0.441</v>
      </c>
      <c r="BC176" s="538"/>
    </row>
    <row r="177" spans="9:55" ht="11.25" customHeight="1">
      <c r="I177" s="616"/>
      <c r="J177" s="617"/>
      <c r="K177" s="617"/>
      <c r="L177" s="533"/>
      <c r="M177" s="560"/>
      <c r="N177" s="561"/>
      <c r="O177" s="561"/>
      <c r="P177" s="562"/>
      <c r="Q177" s="560"/>
      <c r="R177" s="561"/>
      <c r="S177" s="619"/>
      <c r="T177" s="618"/>
      <c r="U177" s="642"/>
      <c r="V177" s="619"/>
      <c r="W177" s="619"/>
      <c r="X177" s="618"/>
      <c r="Y177" s="642"/>
      <c r="Z177" s="619"/>
      <c r="AA177" s="619"/>
      <c r="AB177" s="618"/>
      <c r="AC177" s="642"/>
      <c r="AD177" s="619"/>
      <c r="AE177" s="557"/>
      <c r="AF177" s="618"/>
      <c r="AG177" s="619"/>
      <c r="AH177" s="619"/>
      <c r="AI177" s="557"/>
      <c r="AJ177" s="558"/>
      <c r="AK177" s="619"/>
      <c r="AL177" s="619"/>
      <c r="AM177" s="619"/>
      <c r="AN177" s="619"/>
      <c r="AO177" s="619"/>
      <c r="AP177" s="619"/>
      <c r="AQ177" s="619"/>
      <c r="AR177" s="558"/>
      <c r="AS177" s="539"/>
      <c r="BC177" s="538"/>
    </row>
    <row r="178" spans="9:55" ht="11.25" customHeight="1">
      <c r="I178" s="671" t="s">
        <v>258</v>
      </c>
      <c r="J178" s="683"/>
      <c r="K178" s="683"/>
      <c r="L178" s="533"/>
      <c r="M178" s="560"/>
      <c r="N178" s="561"/>
      <c r="O178" s="561"/>
      <c r="P178" s="562"/>
      <c r="Q178" s="560"/>
      <c r="R178" s="561"/>
      <c r="S178" s="619"/>
      <c r="T178" s="618"/>
      <c r="U178" s="642"/>
      <c r="V178" s="619"/>
      <c r="W178" s="619"/>
      <c r="X178" s="618"/>
      <c r="Y178" s="642"/>
      <c r="Z178" s="619"/>
      <c r="AA178" s="619"/>
      <c r="AB178" s="618"/>
      <c r="AC178" s="642"/>
      <c r="AD178" s="619"/>
      <c r="AE178" s="557"/>
      <c r="AF178" s="618"/>
      <c r="AG178" s="619"/>
      <c r="AH178" s="619"/>
      <c r="AI178" s="557"/>
      <c r="AJ178" s="558"/>
      <c r="AK178" s="619"/>
      <c r="AL178" s="619"/>
      <c r="AM178" s="619"/>
      <c r="AN178" s="619"/>
      <c r="AO178" s="619"/>
      <c r="AP178" s="619"/>
      <c r="AQ178" s="619"/>
      <c r="AR178" s="558"/>
      <c r="AS178" s="539"/>
      <c r="BC178" s="538"/>
    </row>
    <row r="179" spans="9:55" ht="11.25" customHeight="1">
      <c r="I179" s="616" t="s">
        <v>1</v>
      </c>
      <c r="J179" s="617"/>
      <c r="K179" s="617"/>
      <c r="L179" s="533"/>
      <c r="M179" s="560"/>
      <c r="N179" s="561"/>
      <c r="O179" s="561"/>
      <c r="P179" s="562"/>
      <c r="Q179" s="560"/>
      <c r="R179" s="561"/>
      <c r="S179" s="619"/>
      <c r="T179" s="618"/>
      <c r="U179" s="642"/>
      <c r="V179" s="619"/>
      <c r="W179" s="619"/>
      <c r="X179" s="618"/>
      <c r="Y179" s="654">
        <f t="shared" ref="Y179:AL179" si="90">+Y53</f>
        <v>4.532</v>
      </c>
      <c r="Z179" s="651">
        <f t="shared" si="90"/>
        <v>4.9539999999999997</v>
      </c>
      <c r="AA179" s="651">
        <f t="shared" si="90"/>
        <v>5.6379999999999999</v>
      </c>
      <c r="AB179" s="649">
        <f t="shared" si="90"/>
        <v>6.3310000000000004</v>
      </c>
      <c r="AC179" s="654">
        <f t="shared" si="90"/>
        <v>5.9710000000000001</v>
      </c>
      <c r="AD179" s="651">
        <f t="shared" si="90"/>
        <v>6.8129999999999997</v>
      </c>
      <c r="AE179" s="567">
        <f t="shared" si="90"/>
        <v>8.5030000000000001</v>
      </c>
      <c r="AF179" s="649">
        <f t="shared" si="90"/>
        <v>8.5790000000000006</v>
      </c>
      <c r="AG179" s="651">
        <f t="shared" si="90"/>
        <v>8.2200000000000006</v>
      </c>
      <c r="AH179" s="651">
        <f t="shared" si="90"/>
        <v>9.2200000000000006</v>
      </c>
      <c r="AI179" s="651">
        <f t="shared" si="90"/>
        <v>10.406000000000001</v>
      </c>
      <c r="AJ179" s="649">
        <f t="shared" si="90"/>
        <v>10.622999999999999</v>
      </c>
      <c r="AK179" s="651">
        <f t="shared" si="90"/>
        <v>11.090999999999999</v>
      </c>
      <c r="AL179" s="651">
        <f t="shared" si="90"/>
        <v>13.003</v>
      </c>
      <c r="AM179" s="651">
        <f t="shared" ref="AM179:AN179" si="91">+AM53</f>
        <v>14.32</v>
      </c>
      <c r="AN179" s="651">
        <f t="shared" si="91"/>
        <v>15.574999999999999</v>
      </c>
      <c r="AO179" s="651"/>
      <c r="AP179" s="651"/>
      <c r="AQ179" s="651"/>
      <c r="AR179" s="558"/>
      <c r="AS179" s="539"/>
      <c r="AT179" s="567">
        <f t="shared" ref="AT179:AV182" si="92">+AT53</f>
        <v>2.7949999999999999</v>
      </c>
      <c r="AU179" s="567">
        <f t="shared" si="92"/>
        <v>4.6859999999999999</v>
      </c>
      <c r="AV179" s="567">
        <f t="shared" si="92"/>
        <v>10.417</v>
      </c>
      <c r="AW179" s="732">
        <f>SUM(Y179:AB179)</f>
        <v>21.455000000000002</v>
      </c>
      <c r="AX179" s="732">
        <f>+SUM(AC179:AF179)</f>
        <v>29.866</v>
      </c>
      <c r="BC179" s="538"/>
    </row>
    <row r="180" spans="9:55" ht="11.25" customHeight="1">
      <c r="I180" s="616" t="s">
        <v>123</v>
      </c>
      <c r="J180" s="617"/>
      <c r="K180" s="617"/>
      <c r="L180" s="533"/>
      <c r="M180" s="560"/>
      <c r="N180" s="561"/>
      <c r="O180" s="561"/>
      <c r="P180" s="562"/>
      <c r="Q180" s="560"/>
      <c r="R180" s="561"/>
      <c r="S180" s="619"/>
      <c r="T180" s="618"/>
      <c r="U180" s="642"/>
      <c r="V180" s="619"/>
      <c r="W180" s="619"/>
      <c r="X180" s="618"/>
      <c r="Y180" s="654">
        <f t="shared" ref="Y180:AL180" si="93">+Y54</f>
        <v>0.56399999999999995</v>
      </c>
      <c r="Z180" s="651">
        <f t="shared" si="93"/>
        <v>1.7170000000000001</v>
      </c>
      <c r="AA180" s="651">
        <f t="shared" si="93"/>
        <v>1.4059999999999999</v>
      </c>
      <c r="AB180" s="649">
        <f t="shared" si="93"/>
        <v>1.262</v>
      </c>
      <c r="AC180" s="654">
        <f t="shared" si="93"/>
        <v>1.1439999999999999</v>
      </c>
      <c r="AD180" s="651">
        <f t="shared" si="93"/>
        <v>1.9770000000000001</v>
      </c>
      <c r="AE180" s="567">
        <f t="shared" si="93"/>
        <v>1.69</v>
      </c>
      <c r="AF180" s="649">
        <f t="shared" si="93"/>
        <v>3.1829999999999998</v>
      </c>
      <c r="AG180" s="651">
        <f t="shared" si="93"/>
        <v>2.0070000000000001</v>
      </c>
      <c r="AH180" s="651">
        <f t="shared" si="93"/>
        <v>1.4570000000000001</v>
      </c>
      <c r="AI180" s="651">
        <f t="shared" si="93"/>
        <v>1.64</v>
      </c>
      <c r="AJ180" s="649">
        <f t="shared" si="93"/>
        <v>2.1059999999999999</v>
      </c>
      <c r="AK180" s="651">
        <f t="shared" si="93"/>
        <v>2.944</v>
      </c>
      <c r="AL180" s="651">
        <f t="shared" si="93"/>
        <v>3.0920000000000001</v>
      </c>
      <c r="AM180" s="651">
        <f t="shared" ref="AM180:AN180" si="94">+AM54</f>
        <v>2.8220000000000001</v>
      </c>
      <c r="AN180" s="651">
        <f t="shared" si="94"/>
        <v>2.3690000000000002</v>
      </c>
      <c r="AO180" s="651"/>
      <c r="AP180" s="651"/>
      <c r="AQ180" s="651"/>
      <c r="AR180" s="558"/>
      <c r="AS180" s="539"/>
      <c r="AT180" s="567">
        <f t="shared" si="92"/>
        <v>7.0999999999999994E-2</v>
      </c>
      <c r="AU180" s="567">
        <f t="shared" si="92"/>
        <v>0.21299999999999999</v>
      </c>
      <c r="AV180" s="567">
        <f t="shared" si="92"/>
        <v>1.2150000000000001</v>
      </c>
      <c r="AW180" s="732">
        <f>SUM(Y180:AB180)</f>
        <v>4.9489999999999998</v>
      </c>
      <c r="AX180" s="732">
        <f>+SUM(AC180:AF180)</f>
        <v>7.9939999999999998</v>
      </c>
      <c r="BC180" s="538"/>
    </row>
    <row r="181" spans="9:55" ht="11.25" customHeight="1">
      <c r="I181" s="616" t="s">
        <v>124</v>
      </c>
      <c r="J181" s="617"/>
      <c r="K181" s="617"/>
      <c r="L181" s="533"/>
      <c r="M181" s="560"/>
      <c r="N181" s="561"/>
      <c r="O181" s="561"/>
      <c r="P181" s="562"/>
      <c r="Q181" s="560"/>
      <c r="R181" s="561"/>
      <c r="S181" s="619"/>
      <c r="T181" s="618"/>
      <c r="U181" s="642"/>
      <c r="V181" s="619"/>
      <c r="W181" s="619"/>
      <c r="X181" s="618"/>
      <c r="Y181" s="654">
        <f t="shared" ref="Y181:AL181" si="95">+Y55</f>
        <v>0.82099999999999995</v>
      </c>
      <c r="Z181" s="651">
        <f t="shared" si="95"/>
        <v>0.83399999999999996</v>
      </c>
      <c r="AA181" s="651">
        <f t="shared" si="95"/>
        <v>0.92900000000000005</v>
      </c>
      <c r="AB181" s="649">
        <f t="shared" si="95"/>
        <v>1.08</v>
      </c>
      <c r="AC181" s="654">
        <f t="shared" si="95"/>
        <v>0.99199999999999999</v>
      </c>
      <c r="AD181" s="651">
        <f t="shared" si="95"/>
        <v>1.1120000000000001</v>
      </c>
      <c r="AE181" s="567">
        <f t="shared" si="95"/>
        <v>1.33</v>
      </c>
      <c r="AF181" s="649">
        <f t="shared" si="95"/>
        <v>1.744</v>
      </c>
      <c r="AG181" s="651">
        <f t="shared" si="95"/>
        <v>1.7709999999999999</v>
      </c>
      <c r="AH181" s="651">
        <f t="shared" si="95"/>
        <v>2.0190000000000001</v>
      </c>
      <c r="AI181" s="651">
        <f t="shared" si="95"/>
        <v>1.8129999999999999</v>
      </c>
      <c r="AJ181" s="649">
        <f t="shared" si="95"/>
        <v>2.153</v>
      </c>
      <c r="AK181" s="651">
        <f t="shared" si="95"/>
        <v>4.9610000000000003</v>
      </c>
      <c r="AL181" s="651">
        <f t="shared" si="95"/>
        <v>4.9249999999999998</v>
      </c>
      <c r="AM181" s="651">
        <f t="shared" ref="AM181:AN181" si="96">+AM55</f>
        <v>5.1020000000000003</v>
      </c>
      <c r="AN181" s="651">
        <f t="shared" si="96"/>
        <v>4.8559999999999999</v>
      </c>
      <c r="AO181" s="651"/>
      <c r="AP181" s="651"/>
      <c r="AQ181" s="651"/>
      <c r="AR181" s="558"/>
      <c r="AS181" s="539"/>
      <c r="AT181" s="567">
        <f t="shared" si="92"/>
        <v>0.316</v>
      </c>
      <c r="AU181" s="567">
        <f t="shared" si="92"/>
        <v>1.0880000000000001</v>
      </c>
      <c r="AV181" s="567">
        <f t="shared" si="92"/>
        <v>2.379</v>
      </c>
      <c r="AW181" s="732">
        <f>SUM(Y181:AB181)</f>
        <v>3.6639999999999997</v>
      </c>
      <c r="AX181" s="732">
        <f>+SUM(AC181:AF181)</f>
        <v>5.1779999999999999</v>
      </c>
      <c r="BC181" s="538"/>
    </row>
    <row r="182" spans="9:55" ht="11.25" customHeight="1">
      <c r="I182" s="616" t="s">
        <v>33</v>
      </c>
      <c r="J182" s="617"/>
      <c r="K182" s="617"/>
      <c r="L182" s="533"/>
      <c r="M182" s="560"/>
      <c r="N182" s="561"/>
      <c r="O182" s="561"/>
      <c r="P182" s="562"/>
      <c r="Q182" s="560"/>
      <c r="R182" s="561"/>
      <c r="S182" s="619"/>
      <c r="T182" s="618"/>
      <c r="U182" s="642"/>
      <c r="V182" s="619"/>
      <c r="W182" s="619"/>
      <c r="X182" s="618"/>
      <c r="Y182" s="654">
        <f t="shared" ref="Y182:AL182" si="97">+Y56</f>
        <v>0.25600000000000001</v>
      </c>
      <c r="Z182" s="651">
        <f t="shared" si="97"/>
        <v>0.27800000000000002</v>
      </c>
      <c r="AA182" s="651">
        <f t="shared" si="97"/>
        <v>0.28299999999999997</v>
      </c>
      <c r="AB182" s="649">
        <f t="shared" si="97"/>
        <v>0.32800000000000001</v>
      </c>
      <c r="AC182" s="654">
        <f t="shared" si="97"/>
        <v>0.32100000000000001</v>
      </c>
      <c r="AD182" s="651">
        <f t="shared" si="97"/>
        <v>0.376</v>
      </c>
      <c r="AE182" s="567">
        <f t="shared" si="97"/>
        <v>0.36899999999999999</v>
      </c>
      <c r="AF182" s="649">
        <f t="shared" si="97"/>
        <v>0.46100000000000002</v>
      </c>
      <c r="AG182" s="651">
        <f t="shared" si="97"/>
        <v>0.51800000000000002</v>
      </c>
      <c r="AH182" s="651">
        <f t="shared" si="97"/>
        <v>0.60399999999999998</v>
      </c>
      <c r="AI182" s="651">
        <f t="shared" si="97"/>
        <v>0.91200000000000003</v>
      </c>
      <c r="AJ182" s="649">
        <f t="shared" si="97"/>
        <v>1.3080000000000001</v>
      </c>
      <c r="AK182" s="651">
        <f t="shared" si="97"/>
        <v>1.171</v>
      </c>
      <c r="AL182" s="651">
        <f t="shared" si="97"/>
        <v>1.286</v>
      </c>
      <c r="AM182" s="651">
        <f t="shared" ref="AM182:AN182" si="98">+AM56</f>
        <v>1.5109999999999999</v>
      </c>
      <c r="AN182" s="651">
        <f t="shared" si="98"/>
        <v>1.77</v>
      </c>
      <c r="AO182" s="651"/>
      <c r="AP182" s="651"/>
      <c r="AQ182" s="651"/>
      <c r="AR182" s="558"/>
      <c r="AS182" s="539"/>
      <c r="AT182" s="567">
        <f t="shared" si="92"/>
        <v>0.33200000000000002</v>
      </c>
      <c r="AU182" s="567">
        <f t="shared" si="92"/>
        <v>0.13800000000000001</v>
      </c>
      <c r="AV182" s="567">
        <f t="shared" si="92"/>
        <v>0.752</v>
      </c>
      <c r="AW182" s="732">
        <f>SUM(Y182:AB182)</f>
        <v>1.145</v>
      </c>
      <c r="AX182" s="732">
        <f>+SUM(AC182:AF182)</f>
        <v>1.5270000000000001</v>
      </c>
      <c r="BC182" s="538"/>
    </row>
    <row r="183" spans="9:55" ht="11.25" customHeight="1">
      <c r="I183" s="624" t="s">
        <v>107</v>
      </c>
      <c r="J183" s="625"/>
      <c r="K183" s="625"/>
      <c r="L183" s="533"/>
      <c r="M183" s="564"/>
      <c r="N183" s="565"/>
      <c r="O183" s="630">
        <f t="shared" ref="O183:AC183" si="99">SUM(O179:O182)</f>
        <v>0</v>
      </c>
      <c r="P183" s="629">
        <f t="shared" si="99"/>
        <v>0</v>
      </c>
      <c r="Q183" s="660">
        <f t="shared" si="99"/>
        <v>0</v>
      </c>
      <c r="R183" s="630">
        <f t="shared" si="99"/>
        <v>0</v>
      </c>
      <c r="S183" s="630">
        <f t="shared" si="99"/>
        <v>0</v>
      </c>
      <c r="T183" s="629">
        <f t="shared" si="99"/>
        <v>0</v>
      </c>
      <c r="U183" s="660">
        <f t="shared" si="99"/>
        <v>0</v>
      </c>
      <c r="V183" s="630">
        <f t="shared" si="99"/>
        <v>0</v>
      </c>
      <c r="W183" s="630">
        <f t="shared" si="99"/>
        <v>0</v>
      </c>
      <c r="X183" s="629">
        <f t="shared" si="99"/>
        <v>0</v>
      </c>
      <c r="Y183" s="660">
        <f t="shared" si="99"/>
        <v>6.173</v>
      </c>
      <c r="Z183" s="630">
        <f t="shared" si="99"/>
        <v>7.7829999999999995</v>
      </c>
      <c r="AA183" s="630">
        <f t="shared" si="99"/>
        <v>8.2560000000000002</v>
      </c>
      <c r="AB183" s="629">
        <f t="shared" si="99"/>
        <v>9.0009999999999994</v>
      </c>
      <c r="AC183" s="660">
        <f t="shared" si="99"/>
        <v>8.427999999999999</v>
      </c>
      <c r="AD183" s="630">
        <f t="shared" ref="AD183:AI183" si="100">SUM(AD179:AD182)</f>
        <v>10.277999999999999</v>
      </c>
      <c r="AE183" s="630">
        <f t="shared" si="100"/>
        <v>11.891999999999999</v>
      </c>
      <c r="AF183" s="629">
        <f t="shared" si="100"/>
        <v>13.967000000000001</v>
      </c>
      <c r="AG183" s="630">
        <f t="shared" si="100"/>
        <v>12.516000000000002</v>
      </c>
      <c r="AH183" s="630">
        <f t="shared" si="100"/>
        <v>13.3</v>
      </c>
      <c r="AI183" s="630">
        <f t="shared" si="100"/>
        <v>14.771000000000003</v>
      </c>
      <c r="AJ183" s="629">
        <f>SUM(AJ179:AJ182)</f>
        <v>16.190000000000001</v>
      </c>
      <c r="AK183" s="630">
        <f>SUM(AK179:AK182)</f>
        <v>20.167000000000002</v>
      </c>
      <c r="AL183" s="630">
        <f>SUM(AL179:AL182)</f>
        <v>22.306000000000001</v>
      </c>
      <c r="AM183" s="630">
        <f>SUM(AM179:AM182)</f>
        <v>23.754999999999999</v>
      </c>
      <c r="AN183" s="630">
        <f>SUM(AN179:AN182)</f>
        <v>24.569999999999997</v>
      </c>
      <c r="AO183" s="630"/>
      <c r="AP183" s="630"/>
      <c r="AQ183" s="630"/>
      <c r="AR183" s="568"/>
      <c r="AS183" s="539"/>
      <c r="AT183" s="630">
        <f>SUM(AT179:AT182)</f>
        <v>3.5139999999999998</v>
      </c>
      <c r="AU183" s="630">
        <f>SUM(AU179:AU182)</f>
        <v>6.125</v>
      </c>
      <c r="AV183" s="630">
        <f>SUM(AV179:AV182)</f>
        <v>14.763</v>
      </c>
      <c r="AW183" s="797">
        <f>SUM(AW179:AW182)</f>
        <v>31.213000000000005</v>
      </c>
      <c r="AX183" s="797">
        <f>SUM(AX179:AX182)</f>
        <v>44.564999999999998</v>
      </c>
      <c r="BC183" s="538"/>
    </row>
    <row r="184" spans="9:55" ht="11.25" customHeight="1">
      <c r="I184" s="616"/>
      <c r="J184" s="617"/>
      <c r="K184" s="617"/>
      <c r="L184" s="533"/>
      <c r="M184" s="560"/>
      <c r="N184" s="561"/>
      <c r="O184" s="561"/>
      <c r="P184" s="562"/>
      <c r="Q184" s="560"/>
      <c r="R184" s="561"/>
      <c r="S184" s="619"/>
      <c r="T184" s="618"/>
      <c r="U184" s="642"/>
      <c r="V184" s="619"/>
      <c r="W184" s="619"/>
      <c r="X184" s="618"/>
      <c r="Y184" s="642"/>
      <c r="Z184" s="619"/>
      <c r="AA184" s="619"/>
      <c r="AB184" s="618"/>
      <c r="AC184" s="642"/>
      <c r="AD184" s="619"/>
      <c r="AE184" s="557"/>
      <c r="AF184" s="618"/>
      <c r="AG184" s="619"/>
      <c r="AH184" s="619"/>
      <c r="AI184" s="619"/>
      <c r="AJ184" s="618"/>
      <c r="AK184" s="619"/>
      <c r="AL184" s="619"/>
      <c r="AM184" s="619"/>
      <c r="AN184" s="619"/>
      <c r="AO184" s="619"/>
      <c r="AP184" s="619"/>
      <c r="AQ184" s="619"/>
      <c r="AR184" s="558"/>
      <c r="AS184" s="539"/>
      <c r="BC184" s="538"/>
    </row>
    <row r="185" spans="9:55" ht="11.25" customHeight="1">
      <c r="I185" s="671" t="s">
        <v>259</v>
      </c>
      <c r="J185" s="683"/>
      <c r="K185" s="683"/>
      <c r="L185" s="533"/>
      <c r="M185" s="560"/>
      <c r="N185" s="561"/>
      <c r="O185" s="561"/>
      <c r="P185" s="562"/>
      <c r="Q185" s="560"/>
      <c r="R185" s="561"/>
      <c r="S185" s="619"/>
      <c r="T185" s="618"/>
      <c r="U185" s="642"/>
      <c r="V185" s="619"/>
      <c r="W185" s="619"/>
      <c r="X185" s="618"/>
      <c r="Y185" s="642"/>
      <c r="Z185" s="619"/>
      <c r="AA185" s="619"/>
      <c r="AB185" s="618"/>
      <c r="AC185" s="642"/>
      <c r="AD185" s="619"/>
      <c r="AE185" s="557"/>
      <c r="AF185" s="618"/>
      <c r="AG185" s="619"/>
      <c r="AH185" s="619"/>
      <c r="AI185" s="619"/>
      <c r="AJ185" s="618"/>
      <c r="AK185" s="619"/>
      <c r="AL185" s="619"/>
      <c r="AM185" s="619"/>
      <c r="AN185" s="619"/>
      <c r="AO185" s="619"/>
      <c r="AP185" s="619"/>
      <c r="AQ185" s="619"/>
      <c r="AR185" s="558"/>
      <c r="AS185" s="539"/>
      <c r="BC185" s="538"/>
    </row>
    <row r="186" spans="9:55" ht="11.25" customHeight="1">
      <c r="I186" s="616" t="s">
        <v>123</v>
      </c>
      <c r="J186" s="617"/>
      <c r="K186" s="617"/>
      <c r="L186" s="533"/>
      <c r="M186" s="560"/>
      <c r="N186" s="561"/>
      <c r="O186" s="619"/>
      <c r="P186" s="618"/>
      <c r="Q186" s="642"/>
      <c r="R186" s="619"/>
      <c r="S186" s="619"/>
      <c r="T186" s="618"/>
      <c r="U186" s="642"/>
      <c r="V186" s="619"/>
      <c r="W186" s="619"/>
      <c r="X186" s="618"/>
      <c r="Y186" s="654">
        <f t="shared" ref="Y186:AL186" si="101">+Y60</f>
        <v>0.56299999999999994</v>
      </c>
      <c r="Z186" s="651">
        <f t="shared" si="101"/>
        <v>0.14799999999999999</v>
      </c>
      <c r="AA186" s="651">
        <f t="shared" si="101"/>
        <v>0.128</v>
      </c>
      <c r="AB186" s="649">
        <f t="shared" si="101"/>
        <v>0.11</v>
      </c>
      <c r="AC186" s="654">
        <f t="shared" si="101"/>
        <v>0.109</v>
      </c>
      <c r="AD186" s="651">
        <f t="shared" si="101"/>
        <v>0.115</v>
      </c>
      <c r="AE186" s="567">
        <f t="shared" si="101"/>
        <v>5.3999999999999999E-2</v>
      </c>
      <c r="AF186" s="649">
        <f t="shared" si="101"/>
        <v>4.5999999999999999E-2</v>
      </c>
      <c r="AG186" s="651">
        <f t="shared" si="101"/>
        <v>0.04</v>
      </c>
      <c r="AH186" s="651">
        <f t="shared" si="101"/>
        <v>4.3999999999999997E-2</v>
      </c>
      <c r="AI186" s="651">
        <f t="shared" si="101"/>
        <v>3.0000000000000001E-3</v>
      </c>
      <c r="AJ186" s="649">
        <f t="shared" si="101"/>
        <v>-3.0000000000000001E-3</v>
      </c>
      <c r="AK186" s="651">
        <f t="shared" si="101"/>
        <v>4.3999999999999997E-2</v>
      </c>
      <c r="AL186" s="651">
        <f t="shared" si="101"/>
        <v>0</v>
      </c>
      <c r="AM186" s="651">
        <f t="shared" ref="AM186:AN186" si="102">+AM60</f>
        <v>0</v>
      </c>
      <c r="AN186" s="651">
        <f t="shared" si="102"/>
        <v>0</v>
      </c>
      <c r="AO186" s="651"/>
      <c r="AP186" s="651"/>
      <c r="AQ186" s="651"/>
      <c r="AR186" s="558"/>
      <c r="AS186" s="539"/>
      <c r="AT186" s="651">
        <f t="shared" ref="AT186:AV188" si="103">+AT60</f>
        <v>0</v>
      </c>
      <c r="AU186" s="651">
        <f t="shared" si="103"/>
        <v>0</v>
      </c>
      <c r="AV186" s="651">
        <f t="shared" si="103"/>
        <v>3.137</v>
      </c>
      <c r="AW186" s="732">
        <f>SUM(Y186:AB186)</f>
        <v>0.94899999999999995</v>
      </c>
      <c r="AX186" s="732">
        <f>+SUM(AC186:AF186)</f>
        <v>0.32400000000000001</v>
      </c>
      <c r="BC186" s="538"/>
    </row>
    <row r="187" spans="9:55" ht="11.25" customHeight="1">
      <c r="I187" s="616" t="s">
        <v>124</v>
      </c>
      <c r="J187" s="617"/>
      <c r="K187" s="617"/>
      <c r="L187" s="533"/>
      <c r="M187" s="560"/>
      <c r="N187" s="561"/>
      <c r="O187" s="619"/>
      <c r="P187" s="618"/>
      <c r="Q187" s="642"/>
      <c r="R187" s="619"/>
      <c r="S187" s="619"/>
      <c r="T187" s="618"/>
      <c r="U187" s="642"/>
      <c r="V187" s="619"/>
      <c r="W187" s="619"/>
      <c r="X187" s="618"/>
      <c r="Y187" s="654">
        <f t="shared" ref="Y187:AL187" si="104">+Y61</f>
        <v>0</v>
      </c>
      <c r="Z187" s="651">
        <f t="shared" si="104"/>
        <v>0</v>
      </c>
      <c r="AA187" s="651">
        <f t="shared" si="104"/>
        <v>0</v>
      </c>
      <c r="AB187" s="649">
        <f t="shared" si="104"/>
        <v>0</v>
      </c>
      <c r="AC187" s="654">
        <f t="shared" si="104"/>
        <v>0</v>
      </c>
      <c r="AD187" s="651">
        <f t="shared" si="104"/>
        <v>0</v>
      </c>
      <c r="AE187" s="567">
        <f t="shared" si="104"/>
        <v>0</v>
      </c>
      <c r="AF187" s="649">
        <f t="shared" si="104"/>
        <v>0</v>
      </c>
      <c r="AG187" s="651">
        <f t="shared" si="104"/>
        <v>0</v>
      </c>
      <c r="AH187" s="651">
        <f t="shared" si="104"/>
        <v>0</v>
      </c>
      <c r="AI187" s="651">
        <f t="shared" si="104"/>
        <v>0</v>
      </c>
      <c r="AJ187" s="649">
        <f t="shared" si="104"/>
        <v>0</v>
      </c>
      <c r="AK187" s="651">
        <f t="shared" si="104"/>
        <v>4.3999999999999997E-2</v>
      </c>
      <c r="AL187" s="651">
        <f t="shared" si="104"/>
        <v>0</v>
      </c>
      <c r="AM187" s="651">
        <f t="shared" ref="AM187:AN187" si="105">+AM61</f>
        <v>0</v>
      </c>
      <c r="AN187" s="651">
        <f t="shared" si="105"/>
        <v>0</v>
      </c>
      <c r="AO187" s="651"/>
      <c r="AP187" s="651"/>
      <c r="AQ187" s="651"/>
      <c r="AR187" s="558"/>
      <c r="AS187" s="539"/>
      <c r="AT187" s="651">
        <f t="shared" si="103"/>
        <v>0</v>
      </c>
      <c r="AU187" s="651">
        <f t="shared" si="103"/>
        <v>0</v>
      </c>
      <c r="AV187" s="651">
        <f t="shared" si="103"/>
        <v>0</v>
      </c>
      <c r="AW187" s="732">
        <f>SUM(Y187:AB187)</f>
        <v>0</v>
      </c>
      <c r="AX187" s="732">
        <f>+SUM(AC187:AF187)</f>
        <v>0</v>
      </c>
      <c r="BC187" s="538"/>
    </row>
    <row r="188" spans="9:55" ht="11.25" customHeight="1">
      <c r="I188" s="616" t="s">
        <v>33</v>
      </c>
      <c r="J188" s="617"/>
      <c r="K188" s="617"/>
      <c r="L188" s="533"/>
      <c r="M188" s="560"/>
      <c r="N188" s="561"/>
      <c r="O188" s="619"/>
      <c r="P188" s="618"/>
      <c r="Q188" s="642"/>
      <c r="R188" s="619"/>
      <c r="S188" s="619"/>
      <c r="T188" s="618"/>
      <c r="U188" s="642"/>
      <c r="V188" s="619"/>
      <c r="W188" s="619"/>
      <c r="X188" s="618"/>
      <c r="Y188" s="654">
        <f t="shared" ref="Y188:AL188" si="106">+Y62</f>
        <v>0</v>
      </c>
      <c r="Z188" s="651">
        <f t="shared" si="106"/>
        <v>0</v>
      </c>
      <c r="AA188" s="651">
        <f t="shared" si="106"/>
        <v>0</v>
      </c>
      <c r="AB188" s="649">
        <f t="shared" si="106"/>
        <v>0</v>
      </c>
      <c r="AC188" s="654">
        <f t="shared" si="106"/>
        <v>0</v>
      </c>
      <c r="AD188" s="651">
        <f t="shared" si="106"/>
        <v>0</v>
      </c>
      <c r="AE188" s="567">
        <f t="shared" si="106"/>
        <v>0</v>
      </c>
      <c r="AF188" s="649">
        <f t="shared" si="106"/>
        <v>-2.218</v>
      </c>
      <c r="AG188" s="651">
        <f t="shared" si="106"/>
        <v>0</v>
      </c>
      <c r="AH188" s="651">
        <f t="shared" si="106"/>
        <v>0.14799999999999999</v>
      </c>
      <c r="AI188" s="651">
        <f t="shared" si="106"/>
        <v>1.7929999999999999</v>
      </c>
      <c r="AJ188" s="649">
        <f t="shared" si="106"/>
        <v>0.98</v>
      </c>
      <c r="AK188" s="651">
        <f t="shared" si="106"/>
        <v>6.0000000000000001E-3</v>
      </c>
      <c r="AL188" s="651">
        <f t="shared" si="106"/>
        <v>0</v>
      </c>
      <c r="AM188" s="651">
        <f t="shared" ref="AM188" si="107">+AM62</f>
        <v>0</v>
      </c>
      <c r="AN188" s="651">
        <f>+AN62</f>
        <v>0</v>
      </c>
      <c r="AO188" s="651"/>
      <c r="AP188" s="651"/>
      <c r="AQ188" s="651"/>
      <c r="AR188" s="558"/>
      <c r="AS188" s="539"/>
      <c r="AT188" s="651">
        <f t="shared" si="103"/>
        <v>0</v>
      </c>
      <c r="AU188" s="651">
        <f t="shared" si="103"/>
        <v>0</v>
      </c>
      <c r="AV188" s="651">
        <f t="shared" si="103"/>
        <v>0</v>
      </c>
      <c r="AW188" s="732">
        <f>SUM(Y188:AB188)</f>
        <v>0</v>
      </c>
      <c r="AX188" s="732">
        <f>+SUM(AC188:AF188)</f>
        <v>-2.218</v>
      </c>
      <c r="BC188" s="538"/>
    </row>
    <row r="189" spans="9:55" ht="11.25" customHeight="1">
      <c r="I189" s="624" t="s">
        <v>107</v>
      </c>
      <c r="J189" s="625"/>
      <c r="K189" s="625"/>
      <c r="L189" s="533"/>
      <c r="M189" s="564"/>
      <c r="N189" s="565"/>
      <c r="O189" s="630">
        <f t="shared" ref="O189:AN189" si="108">SUM(O186:O188)</f>
        <v>0</v>
      </c>
      <c r="P189" s="629">
        <f t="shared" si="108"/>
        <v>0</v>
      </c>
      <c r="Q189" s="660">
        <f t="shared" si="108"/>
        <v>0</v>
      </c>
      <c r="R189" s="630">
        <f t="shared" si="108"/>
        <v>0</v>
      </c>
      <c r="S189" s="630">
        <f t="shared" si="108"/>
        <v>0</v>
      </c>
      <c r="T189" s="629">
        <f t="shared" si="108"/>
        <v>0</v>
      </c>
      <c r="U189" s="660">
        <f t="shared" si="108"/>
        <v>0</v>
      </c>
      <c r="V189" s="630">
        <f t="shared" si="108"/>
        <v>0</v>
      </c>
      <c r="W189" s="630">
        <f t="shared" si="108"/>
        <v>0</v>
      </c>
      <c r="X189" s="629">
        <f t="shared" si="108"/>
        <v>0</v>
      </c>
      <c r="Y189" s="660">
        <f t="shared" si="108"/>
        <v>0.56299999999999994</v>
      </c>
      <c r="Z189" s="630">
        <f t="shared" si="108"/>
        <v>0.14799999999999999</v>
      </c>
      <c r="AA189" s="630">
        <f t="shared" si="108"/>
        <v>0.128</v>
      </c>
      <c r="AB189" s="629">
        <f t="shared" si="108"/>
        <v>0.11</v>
      </c>
      <c r="AC189" s="660">
        <f t="shared" si="108"/>
        <v>0.109</v>
      </c>
      <c r="AD189" s="630">
        <f t="shared" si="108"/>
        <v>0.115</v>
      </c>
      <c r="AE189" s="630">
        <f t="shared" si="108"/>
        <v>5.3999999999999999E-2</v>
      </c>
      <c r="AF189" s="629">
        <f t="shared" si="108"/>
        <v>-2.1720000000000002</v>
      </c>
      <c r="AG189" s="630">
        <f t="shared" si="108"/>
        <v>0.04</v>
      </c>
      <c r="AH189" s="630">
        <f t="shared" si="108"/>
        <v>0.192</v>
      </c>
      <c r="AI189" s="630">
        <f t="shared" si="108"/>
        <v>1.7959999999999998</v>
      </c>
      <c r="AJ189" s="629">
        <f t="shared" si="108"/>
        <v>0.97699999999999998</v>
      </c>
      <c r="AK189" s="630">
        <f t="shared" si="108"/>
        <v>9.4E-2</v>
      </c>
      <c r="AL189" s="630">
        <f t="shared" si="108"/>
        <v>0</v>
      </c>
      <c r="AM189" s="630">
        <f t="shared" si="108"/>
        <v>0</v>
      </c>
      <c r="AN189" s="630">
        <f t="shared" si="108"/>
        <v>0</v>
      </c>
      <c r="AO189" s="630"/>
      <c r="AP189" s="630"/>
      <c r="AQ189" s="630"/>
      <c r="AR189" s="568"/>
      <c r="AS189" s="539"/>
      <c r="AT189" s="630">
        <f>SUM(AT186:AT188)</f>
        <v>0</v>
      </c>
      <c r="AU189" s="630">
        <f>SUM(AU186:AU188)</f>
        <v>0</v>
      </c>
      <c r="AV189" s="630">
        <f>SUM(AV186:AV188)</f>
        <v>3.137</v>
      </c>
      <c r="AW189" s="797">
        <f>SUM(AW186:AW188)</f>
        <v>0.94899999999999995</v>
      </c>
      <c r="AX189" s="797">
        <f>SUM(AX186:AX188)</f>
        <v>-1.8939999999999999</v>
      </c>
      <c r="BC189" s="538"/>
    </row>
    <row r="190" spans="9:55" ht="11.25" customHeight="1">
      <c r="I190" s="624"/>
      <c r="J190" s="625"/>
      <c r="K190" s="625"/>
      <c r="L190" s="533"/>
      <c r="M190" s="565"/>
      <c r="N190" s="565"/>
      <c r="O190" s="630"/>
      <c r="P190" s="630"/>
      <c r="Q190" s="630"/>
      <c r="R190" s="630"/>
      <c r="S190" s="630"/>
      <c r="T190" s="630"/>
      <c r="U190" s="630"/>
      <c r="V190" s="630"/>
      <c r="W190" s="630"/>
      <c r="X190" s="630"/>
      <c r="Y190" s="630"/>
      <c r="Z190" s="630"/>
      <c r="AA190" s="630"/>
      <c r="AB190" s="630"/>
      <c r="AC190" s="630"/>
      <c r="AD190" s="630"/>
      <c r="AE190" s="630"/>
      <c r="AF190" s="630"/>
      <c r="AG190" s="630"/>
      <c r="AH190" s="630"/>
      <c r="AI190" s="630"/>
      <c r="AJ190" s="630"/>
      <c r="AK190" s="630"/>
      <c r="AL190" s="630"/>
      <c r="AM190" s="630"/>
      <c r="AN190" s="630"/>
      <c r="AO190" s="630"/>
      <c r="AP190" s="630"/>
      <c r="AQ190" s="630"/>
      <c r="AR190" s="567"/>
      <c r="AT190" s="630"/>
      <c r="AU190" s="630"/>
      <c r="AV190" s="630"/>
      <c r="AW190" s="797"/>
      <c r="AX190" s="797"/>
    </row>
    <row r="191" spans="9:55" ht="11.25" customHeight="1">
      <c r="I191" s="671" t="s">
        <v>773</v>
      </c>
      <c r="J191" s="625"/>
      <c r="K191" s="625"/>
      <c r="L191" s="533"/>
      <c r="M191" s="565"/>
      <c r="N191" s="565"/>
      <c r="O191" s="630"/>
      <c r="P191" s="630"/>
      <c r="Q191" s="630"/>
      <c r="R191" s="630"/>
      <c r="S191" s="630"/>
      <c r="T191" s="630"/>
      <c r="U191" s="630"/>
      <c r="V191" s="630"/>
      <c r="W191" s="630"/>
      <c r="X191" s="630"/>
      <c r="Y191" s="630"/>
      <c r="Z191" s="630"/>
      <c r="AA191" s="630"/>
      <c r="AB191" s="630"/>
      <c r="AC191" s="630"/>
      <c r="AD191" s="630"/>
      <c r="AE191" s="630"/>
      <c r="AF191" s="630"/>
      <c r="AG191" s="630"/>
      <c r="AH191" s="630"/>
      <c r="AI191" s="630"/>
      <c r="AJ191" s="630"/>
      <c r="AK191" s="630"/>
      <c r="AL191" s="630"/>
      <c r="AM191" s="630"/>
      <c r="AN191" s="630"/>
      <c r="AO191" s="630"/>
      <c r="AP191" s="630"/>
      <c r="AQ191" s="630"/>
      <c r="AR191" s="567"/>
      <c r="AT191" s="630"/>
      <c r="AU191" s="630"/>
      <c r="AV191" s="630"/>
      <c r="AW191" s="797"/>
      <c r="AX191" s="797"/>
    </row>
    <row r="192" spans="9:55" ht="11.25" customHeight="1">
      <c r="I192" s="616" t="s">
        <v>123</v>
      </c>
      <c r="J192" s="625"/>
      <c r="K192" s="625"/>
      <c r="L192" s="533"/>
      <c r="M192" s="565"/>
      <c r="N192" s="565"/>
      <c r="O192" s="630"/>
      <c r="P192" s="630"/>
      <c r="Q192" s="630"/>
      <c r="R192" s="630"/>
      <c r="S192" s="630"/>
      <c r="T192" s="630"/>
      <c r="U192" s="630"/>
      <c r="V192" s="630"/>
      <c r="W192" s="630"/>
      <c r="X192" s="630"/>
      <c r="Y192" s="630"/>
      <c r="Z192" s="630"/>
      <c r="AA192" s="630"/>
      <c r="AB192" s="630"/>
      <c r="AC192" s="630"/>
      <c r="AD192" s="630"/>
      <c r="AE192" s="630"/>
      <c r="AF192" s="630"/>
      <c r="AG192" s="630"/>
      <c r="AH192" s="630"/>
      <c r="AI192" s="630"/>
      <c r="AJ192" s="630"/>
      <c r="AK192" s="630"/>
      <c r="AL192" s="630"/>
      <c r="AM192" s="630"/>
      <c r="AN192" s="486">
        <f>AN67</f>
        <v>2.911</v>
      </c>
      <c r="AO192" s="630"/>
      <c r="AP192" s="630"/>
      <c r="AQ192" s="630"/>
      <c r="AR192" s="567"/>
      <c r="AT192" s="630"/>
      <c r="AU192" s="630"/>
      <c r="AV192" s="630"/>
      <c r="AW192" s="797"/>
      <c r="AX192" s="797"/>
    </row>
    <row r="193" spans="1:55" ht="11.25" customHeight="1">
      <c r="I193" s="616" t="s">
        <v>124</v>
      </c>
      <c r="J193" s="625"/>
      <c r="K193" s="625"/>
      <c r="L193" s="533"/>
      <c r="M193" s="565"/>
      <c r="N193" s="565"/>
      <c r="O193" s="630"/>
      <c r="P193" s="630"/>
      <c r="Q193" s="630"/>
      <c r="R193" s="630"/>
      <c r="S193" s="630"/>
      <c r="T193" s="630"/>
      <c r="U193" s="630"/>
      <c r="V193" s="630"/>
      <c r="W193" s="630"/>
      <c r="X193" s="630"/>
      <c r="Y193" s="630"/>
      <c r="Z193" s="630"/>
      <c r="AA193" s="630"/>
      <c r="AB193" s="630"/>
      <c r="AC193" s="630"/>
      <c r="AD193" s="630"/>
      <c r="AE193" s="630"/>
      <c r="AF193" s="630"/>
      <c r="AG193" s="630"/>
      <c r="AH193" s="630"/>
      <c r="AI193" s="630"/>
      <c r="AJ193" s="630"/>
      <c r="AK193" s="630"/>
      <c r="AL193" s="630"/>
      <c r="AM193" s="630"/>
      <c r="AN193" s="486">
        <f t="shared" ref="AN193:AN194" si="109">AN68</f>
        <v>1.135</v>
      </c>
      <c r="AO193" s="630"/>
      <c r="AP193" s="630"/>
      <c r="AQ193" s="630"/>
      <c r="AR193" s="567"/>
      <c r="AT193" s="630"/>
      <c r="AU193" s="630"/>
      <c r="AV193" s="630"/>
      <c r="AW193" s="797"/>
      <c r="AX193" s="797"/>
    </row>
    <row r="194" spans="1:55" ht="11.25" customHeight="1">
      <c r="I194" s="616" t="s">
        <v>33</v>
      </c>
      <c r="J194" s="625"/>
      <c r="K194" s="625"/>
      <c r="L194" s="533"/>
      <c r="M194" s="565"/>
      <c r="N194" s="565"/>
      <c r="O194" s="630"/>
      <c r="P194" s="630"/>
      <c r="Q194" s="630"/>
      <c r="R194" s="630"/>
      <c r="S194" s="630"/>
      <c r="T194" s="630"/>
      <c r="U194" s="630"/>
      <c r="V194" s="630"/>
      <c r="W194" s="630"/>
      <c r="X194" s="630"/>
      <c r="Y194" s="630"/>
      <c r="Z194" s="630"/>
      <c r="AA194" s="630"/>
      <c r="AB194" s="630"/>
      <c r="AC194" s="630"/>
      <c r="AD194" s="630"/>
      <c r="AE194" s="630"/>
      <c r="AF194" s="630"/>
      <c r="AG194" s="630"/>
      <c r="AH194" s="630"/>
      <c r="AI194" s="630"/>
      <c r="AJ194" s="630"/>
      <c r="AK194" s="630"/>
      <c r="AL194" s="630"/>
      <c r="AM194" s="630"/>
      <c r="AN194" s="486">
        <f t="shared" si="109"/>
        <v>1.0999999999999999E-2</v>
      </c>
      <c r="AO194" s="630"/>
      <c r="AP194" s="630"/>
      <c r="AQ194" s="630"/>
      <c r="AR194" s="567"/>
      <c r="AT194" s="630"/>
      <c r="AU194" s="630"/>
      <c r="AV194" s="630"/>
      <c r="AW194" s="797"/>
      <c r="AX194" s="797"/>
    </row>
    <row r="195" spans="1:55" ht="11.25" customHeight="1">
      <c r="I195" s="624" t="s">
        <v>107</v>
      </c>
      <c r="J195" s="625"/>
      <c r="K195" s="625"/>
      <c r="L195" s="533"/>
      <c r="M195" s="565"/>
      <c r="N195" s="565"/>
      <c r="O195" s="630"/>
      <c r="P195" s="630"/>
      <c r="Q195" s="630"/>
      <c r="R195" s="630"/>
      <c r="S195" s="630"/>
      <c r="T195" s="630"/>
      <c r="U195" s="630"/>
      <c r="V195" s="630"/>
      <c r="W195" s="630"/>
      <c r="X195" s="630"/>
      <c r="Y195" s="630"/>
      <c r="Z195" s="630"/>
      <c r="AA195" s="630"/>
      <c r="AB195" s="630"/>
      <c r="AC195" s="630"/>
      <c r="AD195" s="567"/>
      <c r="AE195" s="567"/>
      <c r="AF195" s="630"/>
      <c r="AG195" s="630"/>
      <c r="AH195" s="630"/>
      <c r="AI195" s="567"/>
      <c r="AJ195" s="567"/>
      <c r="AK195" s="567"/>
      <c r="AL195" s="630"/>
      <c r="AM195" s="567"/>
      <c r="AN195" s="2196">
        <f>SUM(AN192:AN194)</f>
        <v>4.0570000000000004</v>
      </c>
      <c r="AO195" s="567"/>
      <c r="AP195" s="630"/>
      <c r="AQ195" s="567"/>
      <c r="AR195" s="567"/>
    </row>
    <row r="196" spans="1:55" ht="11.25" customHeight="1">
      <c r="I196" s="624"/>
      <c r="J196" s="625"/>
      <c r="K196" s="625"/>
      <c r="L196" s="533"/>
      <c r="M196" s="565"/>
      <c r="N196" s="565"/>
      <c r="O196" s="630"/>
      <c r="P196" s="630"/>
      <c r="Q196" s="630"/>
      <c r="R196" s="630"/>
      <c r="S196" s="630"/>
      <c r="T196" s="630"/>
      <c r="U196" s="630"/>
      <c r="V196" s="630"/>
      <c r="W196" s="630"/>
      <c r="X196" s="630"/>
      <c r="Y196" s="630"/>
      <c r="Z196" s="630"/>
      <c r="AA196" s="630"/>
      <c r="AB196" s="630"/>
      <c r="AC196" s="630"/>
      <c r="AD196" s="567"/>
      <c r="AE196" s="567"/>
      <c r="AF196" s="630"/>
      <c r="AG196" s="630"/>
      <c r="AH196" s="630"/>
      <c r="AI196" s="567"/>
      <c r="AJ196" s="567"/>
      <c r="AK196" s="567"/>
      <c r="AL196" s="630"/>
      <c r="AM196" s="567"/>
      <c r="AN196" s="567"/>
      <c r="AO196" s="567"/>
      <c r="AP196" s="630"/>
      <c r="AQ196" s="567"/>
      <c r="AR196" s="567"/>
    </row>
    <row r="197" spans="1:55" s="551" customFormat="1" ht="11.25" customHeight="1">
      <c r="A197" s="540"/>
      <c r="B197" s="540"/>
      <c r="C197" s="540"/>
      <c r="D197" s="540"/>
      <c r="E197" s="540"/>
      <c r="F197" s="540"/>
      <c r="G197" s="540"/>
      <c r="H197" s="540"/>
      <c r="I197" s="541" t="s">
        <v>254</v>
      </c>
      <c r="J197" s="542"/>
      <c r="K197" s="542"/>
      <c r="L197" s="542"/>
      <c r="M197" s="543"/>
      <c r="N197" s="544"/>
      <c r="O197" s="544"/>
      <c r="P197" s="545"/>
      <c r="Q197" s="543"/>
      <c r="R197" s="544"/>
      <c r="S197" s="544"/>
      <c r="T197" s="545"/>
      <c r="U197" s="543"/>
      <c r="V197" s="544"/>
      <c r="W197" s="544"/>
      <c r="X197" s="545"/>
      <c r="Y197" s="543"/>
      <c r="Z197" s="544"/>
      <c r="AA197" s="544"/>
      <c r="AB197" s="545"/>
      <c r="AC197" s="543"/>
      <c r="AD197" s="546"/>
      <c r="AE197" s="546"/>
      <c r="AF197" s="545"/>
      <c r="AG197" s="543"/>
      <c r="AH197" s="544"/>
      <c r="AI197" s="546"/>
      <c r="AJ197" s="547"/>
      <c r="AK197" s="546"/>
      <c r="AL197" s="544"/>
      <c r="AM197" s="546"/>
      <c r="AN197" s="546"/>
      <c r="AO197" s="546"/>
      <c r="AP197" s="544"/>
      <c r="AQ197" s="546"/>
      <c r="AR197" s="547"/>
      <c r="AS197" s="548"/>
      <c r="AT197" s="549"/>
      <c r="AU197" s="549"/>
      <c r="AV197" s="549"/>
      <c r="AW197" s="549"/>
      <c r="AX197" s="549"/>
      <c r="AY197" s="549"/>
      <c r="AZ197" s="549"/>
      <c r="BA197" s="549"/>
      <c r="BB197" s="549"/>
      <c r="BC197" s="550"/>
    </row>
    <row r="198" spans="1:55" s="635" customFormat="1" ht="11.25" customHeight="1">
      <c r="A198" s="623"/>
      <c r="B198" s="623"/>
      <c r="C198" s="623"/>
      <c r="D198" s="623"/>
      <c r="E198" s="623"/>
      <c r="F198" s="623"/>
      <c r="G198" s="623"/>
      <c r="H198" s="623"/>
      <c r="I198" s="624" t="s">
        <v>260</v>
      </c>
      <c r="J198" s="625"/>
      <c r="K198" s="625"/>
      <c r="L198" s="569"/>
      <c r="M198" s="689"/>
      <c r="N198" s="690"/>
      <c r="O198" s="691">
        <f t="shared" ref="O198:AN198" si="110">O28</f>
        <v>0</v>
      </c>
      <c r="P198" s="692">
        <f t="shared" si="110"/>
        <v>0</v>
      </c>
      <c r="Q198" s="693">
        <f t="shared" si="110"/>
        <v>0</v>
      </c>
      <c r="R198" s="691">
        <f t="shared" si="110"/>
        <v>0</v>
      </c>
      <c r="S198" s="691">
        <f t="shared" si="110"/>
        <v>0</v>
      </c>
      <c r="T198" s="692">
        <f t="shared" si="110"/>
        <v>0</v>
      </c>
      <c r="U198" s="693">
        <f t="shared" si="110"/>
        <v>0</v>
      </c>
      <c r="V198" s="691">
        <f t="shared" si="110"/>
        <v>0</v>
      </c>
      <c r="W198" s="691">
        <f t="shared" si="110"/>
        <v>0</v>
      </c>
      <c r="X198" s="692">
        <f t="shared" si="110"/>
        <v>0</v>
      </c>
      <c r="Y198" s="693">
        <f t="shared" si="110"/>
        <v>5.2330000000000103</v>
      </c>
      <c r="Z198" s="691">
        <f t="shared" si="110"/>
        <v>3.330000000000009</v>
      </c>
      <c r="AA198" s="691">
        <f t="shared" si="110"/>
        <v>15.438999999999995</v>
      </c>
      <c r="AB198" s="692">
        <f t="shared" si="110"/>
        <v>22.892999999999979</v>
      </c>
      <c r="AC198" s="693">
        <f t="shared" si="110"/>
        <v>13.617000000000033</v>
      </c>
      <c r="AD198" s="691">
        <f t="shared" si="110"/>
        <v>3.9289999999999896</v>
      </c>
      <c r="AE198" s="691">
        <f t="shared" si="110"/>
        <v>5.7929999999999886</v>
      </c>
      <c r="AF198" s="692">
        <f t="shared" si="110"/>
        <v>38.93799999999996</v>
      </c>
      <c r="AG198" s="691">
        <f t="shared" si="110"/>
        <v>18.526999999999983</v>
      </c>
      <c r="AH198" s="691">
        <f t="shared" si="110"/>
        <v>13.339000000000038</v>
      </c>
      <c r="AI198" s="691">
        <f t="shared" si="110"/>
        <v>14.724000000000023</v>
      </c>
      <c r="AJ198" s="713">
        <f t="shared" si="110"/>
        <v>40.740000000000009</v>
      </c>
      <c r="AK198" s="691">
        <f t="shared" si="110"/>
        <v>14.518000000000079</v>
      </c>
      <c r="AL198" s="691">
        <f t="shared" si="110"/>
        <v>7.5050000000000674</v>
      </c>
      <c r="AM198" s="691">
        <f t="shared" si="110"/>
        <v>22.26899999999992</v>
      </c>
      <c r="AN198" s="691">
        <f t="shared" si="110"/>
        <v>52.367999999999988</v>
      </c>
      <c r="AO198" s="691"/>
      <c r="AP198" s="691"/>
      <c r="AQ198" s="691"/>
      <c r="AR198" s="633"/>
      <c r="AS198" s="634"/>
      <c r="AT198" s="691">
        <f>AT28</f>
        <v>8.5309999999999953</v>
      </c>
      <c r="AU198" s="691">
        <f>AU28</f>
        <v>1.0659999999999954</v>
      </c>
      <c r="AV198" s="691">
        <f>AV28</f>
        <v>1.8389999999999911</v>
      </c>
      <c r="AW198" s="797">
        <f t="shared" ref="AW198:AW204" si="111">+SUM(Y198:AB198)</f>
        <v>46.894999999999996</v>
      </c>
      <c r="AX198" s="797">
        <f t="shared" ref="AX198:AX204" si="112">+SUM(AC198:AF198)</f>
        <v>62.276999999999973</v>
      </c>
      <c r="BC198" s="636"/>
    </row>
    <row r="199" spans="1:55" ht="11.25" customHeight="1">
      <c r="I199" s="694" t="s">
        <v>261</v>
      </c>
      <c r="J199" s="644"/>
      <c r="K199" s="644"/>
      <c r="L199" s="533"/>
      <c r="M199" s="564"/>
      <c r="N199" s="565"/>
      <c r="O199" s="695">
        <f t="shared" ref="O199:AN199" si="113">O23</f>
        <v>0</v>
      </c>
      <c r="P199" s="696">
        <f t="shared" si="113"/>
        <v>0</v>
      </c>
      <c r="Q199" s="697">
        <f t="shared" si="113"/>
        <v>0</v>
      </c>
      <c r="R199" s="695">
        <f t="shared" si="113"/>
        <v>0</v>
      </c>
      <c r="S199" s="695">
        <f t="shared" si="113"/>
        <v>0</v>
      </c>
      <c r="T199" s="696">
        <f t="shared" si="113"/>
        <v>0</v>
      </c>
      <c r="U199" s="697">
        <f t="shared" si="113"/>
        <v>0</v>
      </c>
      <c r="V199" s="695">
        <f t="shared" si="113"/>
        <v>0</v>
      </c>
      <c r="W199" s="695">
        <f t="shared" si="113"/>
        <v>0</v>
      </c>
      <c r="X199" s="696">
        <f t="shared" si="113"/>
        <v>0</v>
      </c>
      <c r="Y199" s="697">
        <f t="shared" si="113"/>
        <v>1.103</v>
      </c>
      <c r="Z199" s="695">
        <f t="shared" si="113"/>
        <v>1.3120000000000001</v>
      </c>
      <c r="AA199" s="695">
        <f t="shared" si="113"/>
        <v>7.5019999999999998</v>
      </c>
      <c r="AB199" s="696">
        <f t="shared" si="113"/>
        <v>1.4730000000000001</v>
      </c>
      <c r="AC199" s="697">
        <f t="shared" si="113"/>
        <v>3.92</v>
      </c>
      <c r="AD199" s="695">
        <f t="shared" si="113"/>
        <v>-2.5459999999999998</v>
      </c>
      <c r="AE199" s="695">
        <f t="shared" si="113"/>
        <v>-6.65</v>
      </c>
      <c r="AF199" s="696">
        <f t="shared" si="113"/>
        <v>0.73499999999999999</v>
      </c>
      <c r="AG199" s="695">
        <f t="shared" si="113"/>
        <v>-1.3169999999999999</v>
      </c>
      <c r="AH199" s="695">
        <f t="shared" si="113"/>
        <v>-9.4E-2</v>
      </c>
      <c r="AI199" s="695">
        <f t="shared" si="113"/>
        <v>-0.56999999999999995</v>
      </c>
      <c r="AJ199" s="696">
        <f t="shared" si="113"/>
        <v>1.4350000000000001</v>
      </c>
      <c r="AK199" s="695">
        <f t="shared" si="113"/>
        <v>-2.3330000000000002</v>
      </c>
      <c r="AL199" s="695">
        <f t="shared" si="113"/>
        <v>-2.0939999999999999</v>
      </c>
      <c r="AM199" s="695">
        <f t="shared" si="113"/>
        <v>-2.8860000000000001</v>
      </c>
      <c r="AN199" s="695">
        <f t="shared" si="113"/>
        <v>-2.2210000000000001</v>
      </c>
      <c r="AO199" s="695"/>
      <c r="AP199" s="695"/>
      <c r="AQ199" s="695"/>
      <c r="AR199" s="568"/>
      <c r="AS199" s="539"/>
      <c r="AT199" s="695">
        <f>AT23</f>
        <v>0.874</v>
      </c>
      <c r="AU199" s="695">
        <f>AU23</f>
        <v>-2.0019999999999998</v>
      </c>
      <c r="AV199" s="695">
        <f>AV23</f>
        <v>-9.1170000000000009</v>
      </c>
      <c r="AW199" s="732">
        <f t="shared" si="111"/>
        <v>11.39</v>
      </c>
      <c r="AX199" s="732">
        <f t="shared" si="112"/>
        <v>-4.5409999999999995</v>
      </c>
      <c r="BC199" s="538"/>
    </row>
    <row r="200" spans="1:55" ht="11.25" customHeight="1">
      <c r="I200" s="694" t="s">
        <v>262</v>
      </c>
      <c r="J200" s="644"/>
      <c r="K200" s="644"/>
      <c r="L200" s="533"/>
      <c r="M200" s="564"/>
      <c r="N200" s="565"/>
      <c r="O200" s="695">
        <f t="shared" ref="O200:AN200" si="114">O26</f>
        <v>0</v>
      </c>
      <c r="P200" s="696">
        <f t="shared" si="114"/>
        <v>0</v>
      </c>
      <c r="Q200" s="697">
        <f t="shared" si="114"/>
        <v>0</v>
      </c>
      <c r="R200" s="695">
        <f t="shared" si="114"/>
        <v>0</v>
      </c>
      <c r="S200" s="695">
        <f t="shared" si="114"/>
        <v>0</v>
      </c>
      <c r="T200" s="696">
        <f t="shared" si="114"/>
        <v>0</v>
      </c>
      <c r="U200" s="697">
        <f t="shared" si="114"/>
        <v>0</v>
      </c>
      <c r="V200" s="695">
        <f t="shared" si="114"/>
        <v>0</v>
      </c>
      <c r="W200" s="695">
        <f t="shared" si="114"/>
        <v>0</v>
      </c>
      <c r="X200" s="696">
        <f t="shared" si="114"/>
        <v>0</v>
      </c>
      <c r="Y200" s="697">
        <f t="shared" si="114"/>
        <v>4.3899999999999997</v>
      </c>
      <c r="Z200" s="695">
        <f t="shared" si="114"/>
        <v>4.8650000000000002</v>
      </c>
      <c r="AA200" s="695">
        <f t="shared" si="114"/>
        <v>4.2050000000000001</v>
      </c>
      <c r="AB200" s="696">
        <f t="shared" si="114"/>
        <v>4.1180000000000003</v>
      </c>
      <c r="AC200" s="697">
        <f t="shared" si="114"/>
        <v>7.1429999999999998</v>
      </c>
      <c r="AD200" s="695">
        <f t="shared" si="114"/>
        <v>1.365</v>
      </c>
      <c r="AE200" s="695">
        <f t="shared" si="114"/>
        <v>5.3879999999999999</v>
      </c>
      <c r="AF200" s="696">
        <f t="shared" si="114"/>
        <v>-4.3780000000000001</v>
      </c>
      <c r="AG200" s="695">
        <f t="shared" si="114"/>
        <v>7.944</v>
      </c>
      <c r="AH200" s="695">
        <f t="shared" si="114"/>
        <v>4.45</v>
      </c>
      <c r="AI200" s="695">
        <f t="shared" si="114"/>
        <v>7.5739999999999998</v>
      </c>
      <c r="AJ200" s="696">
        <f t="shared" si="114"/>
        <v>13.161</v>
      </c>
      <c r="AK200" s="695">
        <f t="shared" si="114"/>
        <v>4.2009999999999996</v>
      </c>
      <c r="AL200" s="695">
        <f t="shared" si="114"/>
        <v>3.665</v>
      </c>
      <c r="AM200" s="695">
        <f t="shared" si="114"/>
        <v>7.8579999999999997</v>
      </c>
      <c r="AN200" s="695">
        <f t="shared" si="114"/>
        <v>15.927</v>
      </c>
      <c r="AO200" s="695"/>
      <c r="AP200" s="695"/>
      <c r="AQ200" s="695"/>
      <c r="AR200" s="568"/>
      <c r="AS200" s="539"/>
      <c r="AT200" s="695">
        <f>AT26</f>
        <v>6.11</v>
      </c>
      <c r="AU200" s="695">
        <f>AU26</f>
        <v>8.4220000000000006</v>
      </c>
      <c r="AV200" s="695">
        <f>AV26</f>
        <v>3.2029999999999998</v>
      </c>
      <c r="AW200" s="732">
        <f t="shared" si="111"/>
        <v>17.577999999999999</v>
      </c>
      <c r="AX200" s="732">
        <f t="shared" si="112"/>
        <v>9.5179999999999989</v>
      </c>
      <c r="BC200" s="538"/>
    </row>
    <row r="201" spans="1:55" ht="11.25" customHeight="1">
      <c r="I201" s="694" t="s">
        <v>263</v>
      </c>
      <c r="J201" s="644"/>
      <c r="K201" s="644"/>
      <c r="L201" s="533"/>
      <c r="M201" s="564"/>
      <c r="N201" s="565"/>
      <c r="O201" s="695">
        <f t="shared" ref="O201:AN201" si="115">O170</f>
        <v>0</v>
      </c>
      <c r="P201" s="696">
        <f t="shared" si="115"/>
        <v>0</v>
      </c>
      <c r="Q201" s="697">
        <f t="shared" si="115"/>
        <v>0</v>
      </c>
      <c r="R201" s="695">
        <f t="shared" si="115"/>
        <v>0</v>
      </c>
      <c r="S201" s="695">
        <f t="shared" si="115"/>
        <v>0</v>
      </c>
      <c r="T201" s="696">
        <f t="shared" si="115"/>
        <v>0</v>
      </c>
      <c r="U201" s="697">
        <f t="shared" si="115"/>
        <v>0</v>
      </c>
      <c r="V201" s="695">
        <f t="shared" si="115"/>
        <v>0</v>
      </c>
      <c r="W201" s="695">
        <f t="shared" si="115"/>
        <v>0</v>
      </c>
      <c r="X201" s="696">
        <f t="shared" si="115"/>
        <v>0</v>
      </c>
      <c r="Y201" s="697">
        <f t="shared" si="115"/>
        <v>4.4580000000000002</v>
      </c>
      <c r="Z201" s="695">
        <f t="shared" si="115"/>
        <v>3.2469999999999999</v>
      </c>
      <c r="AA201" s="695">
        <f t="shared" si="115"/>
        <v>5.7539999999999996</v>
      </c>
      <c r="AB201" s="696">
        <f t="shared" si="115"/>
        <v>6.1420000000000003</v>
      </c>
      <c r="AC201" s="697">
        <f t="shared" si="115"/>
        <v>6.3170000000000002</v>
      </c>
      <c r="AD201" s="695">
        <f t="shared" si="115"/>
        <v>5.3249999999999993</v>
      </c>
      <c r="AE201" s="695">
        <f t="shared" si="115"/>
        <v>4.6000000000000005</v>
      </c>
      <c r="AF201" s="696">
        <f t="shared" si="115"/>
        <v>7.7479999999999993</v>
      </c>
      <c r="AG201" s="695">
        <f t="shared" si="115"/>
        <v>8.3699999999999992</v>
      </c>
      <c r="AH201" s="695">
        <f t="shared" si="115"/>
        <v>7.6950000000000003</v>
      </c>
      <c r="AI201" s="695">
        <f t="shared" si="115"/>
        <v>13.965</v>
      </c>
      <c r="AJ201" s="696">
        <f t="shared" si="115"/>
        <v>13.228999999999999</v>
      </c>
      <c r="AK201" s="695">
        <f t="shared" si="115"/>
        <v>14.94</v>
      </c>
      <c r="AL201" s="695">
        <f t="shared" si="115"/>
        <v>14.917999999999999</v>
      </c>
      <c r="AM201" s="695">
        <f t="shared" si="115"/>
        <v>22.027999999999999</v>
      </c>
      <c r="AN201" s="695">
        <f t="shared" si="115"/>
        <v>20.464000000000002</v>
      </c>
      <c r="AO201" s="695"/>
      <c r="AP201" s="695"/>
      <c r="AQ201" s="695"/>
      <c r="AR201" s="568"/>
      <c r="AS201" s="539"/>
      <c r="AT201" s="695">
        <f>AT170</f>
        <v>1.9409999999999998</v>
      </c>
      <c r="AU201" s="695">
        <f>AU170</f>
        <v>4.5690000000000008</v>
      </c>
      <c r="AV201" s="695">
        <f>AV170</f>
        <v>9.129999999999999</v>
      </c>
      <c r="AW201" s="732">
        <f t="shared" si="111"/>
        <v>19.600999999999999</v>
      </c>
      <c r="AX201" s="732">
        <f t="shared" si="112"/>
        <v>23.990000000000002</v>
      </c>
      <c r="BC201" s="538"/>
    </row>
    <row r="202" spans="1:55" ht="11.25" customHeight="1">
      <c r="I202" s="694" t="s">
        <v>264</v>
      </c>
      <c r="J202" s="644"/>
      <c r="K202" s="644"/>
      <c r="L202" s="533"/>
      <c r="M202" s="564"/>
      <c r="N202" s="565"/>
      <c r="O202" s="695">
        <f t="shared" ref="O202:AN202" si="116">O176</f>
        <v>0</v>
      </c>
      <c r="P202" s="696">
        <f t="shared" si="116"/>
        <v>0</v>
      </c>
      <c r="Q202" s="697">
        <f t="shared" si="116"/>
        <v>0</v>
      </c>
      <c r="R202" s="695">
        <f t="shared" si="116"/>
        <v>0</v>
      </c>
      <c r="S202" s="695">
        <f t="shared" si="116"/>
        <v>0</v>
      </c>
      <c r="T202" s="696">
        <f t="shared" si="116"/>
        <v>0</v>
      </c>
      <c r="U202" s="697">
        <f t="shared" si="116"/>
        <v>0</v>
      </c>
      <c r="V202" s="695">
        <f t="shared" si="116"/>
        <v>0</v>
      </c>
      <c r="W202" s="695">
        <f t="shared" si="116"/>
        <v>0</v>
      </c>
      <c r="X202" s="696">
        <f t="shared" si="116"/>
        <v>0</v>
      </c>
      <c r="Y202" s="697">
        <f t="shared" si="116"/>
        <v>0.14900000000000002</v>
      </c>
      <c r="Z202" s="695">
        <f t="shared" si="116"/>
        <v>9.9999999999999992E-2</v>
      </c>
      <c r="AA202" s="695">
        <f t="shared" si="116"/>
        <v>0.125</v>
      </c>
      <c r="AB202" s="696">
        <f t="shared" si="116"/>
        <v>0.129</v>
      </c>
      <c r="AC202" s="697">
        <f t="shared" si="116"/>
        <v>0.112</v>
      </c>
      <c r="AD202" s="695">
        <f t="shared" si="116"/>
        <v>0.11</v>
      </c>
      <c r="AE202" s="695">
        <f t="shared" si="116"/>
        <v>0.11</v>
      </c>
      <c r="AF202" s="696">
        <f t="shared" si="116"/>
        <v>0.109</v>
      </c>
      <c r="AG202" s="695">
        <f t="shared" si="116"/>
        <v>0.129</v>
      </c>
      <c r="AH202" s="695">
        <f t="shared" si="116"/>
        <v>0.13100000000000001</v>
      </c>
      <c r="AI202" s="695">
        <f t="shared" si="116"/>
        <v>0.13200000000000001</v>
      </c>
      <c r="AJ202" s="696">
        <f t="shared" si="116"/>
        <v>0.13300000000000001</v>
      </c>
      <c r="AK202" s="695">
        <f t="shared" si="116"/>
        <v>0.28999999999999998</v>
      </c>
      <c r="AL202" s="695">
        <f t="shared" si="116"/>
        <v>0.29899999999999999</v>
      </c>
      <c r="AM202" s="695">
        <f t="shared" si="116"/>
        <v>0.32</v>
      </c>
      <c r="AN202" s="695">
        <f t="shared" si="116"/>
        <v>0.32100000000000001</v>
      </c>
      <c r="AO202" s="695"/>
      <c r="AP202" s="695"/>
      <c r="AQ202" s="695"/>
      <c r="AR202" s="568"/>
      <c r="AS202" s="539"/>
      <c r="AT202" s="695">
        <f>AT176</f>
        <v>8.5000000000000006E-2</v>
      </c>
      <c r="AU202" s="695">
        <f>AU176</f>
        <v>0.14099999999999999</v>
      </c>
      <c r="AV202" s="695">
        <f>AV176</f>
        <v>0.38400000000000001</v>
      </c>
      <c r="AW202" s="732">
        <f t="shared" si="111"/>
        <v>0.503</v>
      </c>
      <c r="AX202" s="732">
        <f t="shared" si="112"/>
        <v>0.441</v>
      </c>
      <c r="BC202" s="538"/>
    </row>
    <row r="203" spans="1:55" ht="11.25" customHeight="1">
      <c r="I203" s="694" t="s">
        <v>265</v>
      </c>
      <c r="J203" s="644"/>
      <c r="K203" s="644"/>
      <c r="L203" s="533"/>
      <c r="M203" s="564"/>
      <c r="N203" s="565"/>
      <c r="O203" s="695">
        <f t="shared" ref="O203:AN203" si="117">O183</f>
        <v>0</v>
      </c>
      <c r="P203" s="696">
        <f t="shared" si="117"/>
        <v>0</v>
      </c>
      <c r="Q203" s="697">
        <f t="shared" si="117"/>
        <v>0</v>
      </c>
      <c r="R203" s="695">
        <f t="shared" si="117"/>
        <v>0</v>
      </c>
      <c r="S203" s="695">
        <f t="shared" si="117"/>
        <v>0</v>
      </c>
      <c r="T203" s="696">
        <f t="shared" si="117"/>
        <v>0</v>
      </c>
      <c r="U203" s="697">
        <f t="shared" si="117"/>
        <v>0</v>
      </c>
      <c r="V203" s="695">
        <f t="shared" si="117"/>
        <v>0</v>
      </c>
      <c r="W203" s="695">
        <f t="shared" si="117"/>
        <v>0</v>
      </c>
      <c r="X203" s="696">
        <f t="shared" si="117"/>
        <v>0</v>
      </c>
      <c r="Y203" s="697">
        <f t="shared" si="117"/>
        <v>6.173</v>
      </c>
      <c r="Z203" s="695">
        <f t="shared" si="117"/>
        <v>7.7829999999999995</v>
      </c>
      <c r="AA203" s="695">
        <f t="shared" si="117"/>
        <v>8.2560000000000002</v>
      </c>
      <c r="AB203" s="696">
        <f t="shared" si="117"/>
        <v>9.0009999999999994</v>
      </c>
      <c r="AC203" s="697">
        <f t="shared" si="117"/>
        <v>8.427999999999999</v>
      </c>
      <c r="AD203" s="695">
        <f t="shared" si="117"/>
        <v>10.277999999999999</v>
      </c>
      <c r="AE203" s="695">
        <f t="shared" si="117"/>
        <v>11.891999999999999</v>
      </c>
      <c r="AF203" s="696">
        <f t="shared" si="117"/>
        <v>13.967000000000001</v>
      </c>
      <c r="AG203" s="695">
        <f t="shared" si="117"/>
        <v>12.516000000000002</v>
      </c>
      <c r="AH203" s="695">
        <f t="shared" si="117"/>
        <v>13.3</v>
      </c>
      <c r="AI203" s="695">
        <f t="shared" si="117"/>
        <v>14.771000000000003</v>
      </c>
      <c r="AJ203" s="696">
        <f t="shared" si="117"/>
        <v>16.190000000000001</v>
      </c>
      <c r="AK203" s="695">
        <f t="shared" si="117"/>
        <v>20.167000000000002</v>
      </c>
      <c r="AL203" s="695">
        <f t="shared" si="117"/>
        <v>22.306000000000001</v>
      </c>
      <c r="AM203" s="695">
        <f t="shared" si="117"/>
        <v>23.754999999999999</v>
      </c>
      <c r="AN203" s="695">
        <f t="shared" si="117"/>
        <v>24.569999999999997</v>
      </c>
      <c r="AO203" s="695"/>
      <c r="AP203" s="695"/>
      <c r="AQ203" s="695"/>
      <c r="AR203" s="568"/>
      <c r="AS203" s="539"/>
      <c r="AT203" s="695">
        <f>AT183</f>
        <v>3.5139999999999998</v>
      </c>
      <c r="AU203" s="695">
        <f>AU183</f>
        <v>6.125</v>
      </c>
      <c r="AV203" s="695">
        <f>AV183</f>
        <v>14.763</v>
      </c>
      <c r="AW203" s="732">
        <f t="shared" si="111"/>
        <v>31.213000000000001</v>
      </c>
      <c r="AX203" s="732">
        <f t="shared" si="112"/>
        <v>44.564999999999998</v>
      </c>
      <c r="BC203" s="538"/>
    </row>
    <row r="204" spans="1:55" ht="11.25" customHeight="1">
      <c r="I204" s="698" t="s">
        <v>266</v>
      </c>
      <c r="J204" s="699"/>
      <c r="K204" s="699"/>
      <c r="L204" s="700"/>
      <c r="M204" s="701"/>
      <c r="N204" s="702"/>
      <c r="O204" s="703">
        <f t="shared" ref="O204:AM204" si="118">O189</f>
        <v>0</v>
      </c>
      <c r="P204" s="704">
        <f t="shared" si="118"/>
        <v>0</v>
      </c>
      <c r="Q204" s="705">
        <f t="shared" si="118"/>
        <v>0</v>
      </c>
      <c r="R204" s="703">
        <f t="shared" si="118"/>
        <v>0</v>
      </c>
      <c r="S204" s="703">
        <f t="shared" si="118"/>
        <v>0</v>
      </c>
      <c r="T204" s="704">
        <f t="shared" si="118"/>
        <v>0</v>
      </c>
      <c r="U204" s="705">
        <f t="shared" si="118"/>
        <v>0</v>
      </c>
      <c r="V204" s="703">
        <f t="shared" si="118"/>
        <v>0</v>
      </c>
      <c r="W204" s="703">
        <f t="shared" si="118"/>
        <v>0</v>
      </c>
      <c r="X204" s="704">
        <f t="shared" si="118"/>
        <v>0</v>
      </c>
      <c r="Y204" s="705">
        <f t="shared" si="118"/>
        <v>0.56299999999999994</v>
      </c>
      <c r="Z204" s="703">
        <f t="shared" si="118"/>
        <v>0.14799999999999999</v>
      </c>
      <c r="AA204" s="703">
        <f t="shared" si="118"/>
        <v>0.128</v>
      </c>
      <c r="AB204" s="704">
        <f t="shared" si="118"/>
        <v>0.11</v>
      </c>
      <c r="AC204" s="705">
        <f t="shared" si="118"/>
        <v>0.109</v>
      </c>
      <c r="AD204" s="703">
        <f t="shared" si="118"/>
        <v>0.115</v>
      </c>
      <c r="AE204" s="703">
        <f t="shared" si="118"/>
        <v>5.3999999999999999E-2</v>
      </c>
      <c r="AF204" s="704">
        <f t="shared" si="118"/>
        <v>-2.1720000000000002</v>
      </c>
      <c r="AG204" s="703">
        <f t="shared" si="118"/>
        <v>0.04</v>
      </c>
      <c r="AH204" s="703">
        <f t="shared" si="118"/>
        <v>0.192</v>
      </c>
      <c r="AI204" s="703">
        <f t="shared" si="118"/>
        <v>1.7959999999999998</v>
      </c>
      <c r="AJ204" s="704">
        <f t="shared" si="118"/>
        <v>0.97699999999999998</v>
      </c>
      <c r="AK204" s="703">
        <f t="shared" si="118"/>
        <v>9.4E-2</v>
      </c>
      <c r="AL204" s="703">
        <f t="shared" si="118"/>
        <v>0</v>
      </c>
      <c r="AM204" s="703">
        <f t="shared" si="118"/>
        <v>0</v>
      </c>
      <c r="AN204" s="703">
        <f>AN189+AN70</f>
        <v>4.0570000000000004</v>
      </c>
      <c r="AO204" s="703"/>
      <c r="AP204" s="703"/>
      <c r="AQ204" s="703"/>
      <c r="AR204" s="568"/>
      <c r="AS204" s="539"/>
      <c r="AT204" s="703">
        <f>AT189</f>
        <v>0</v>
      </c>
      <c r="AU204" s="703">
        <f>AU189</f>
        <v>0</v>
      </c>
      <c r="AV204" s="703">
        <f>AV189</f>
        <v>3.137</v>
      </c>
      <c r="AW204" s="732">
        <f t="shared" si="111"/>
        <v>0.94899999999999995</v>
      </c>
      <c r="AX204" s="732">
        <f t="shared" si="112"/>
        <v>-1.8940000000000001</v>
      </c>
      <c r="BC204" s="538"/>
    </row>
    <row r="205" spans="1:55" ht="11.25" customHeight="1">
      <c r="I205" s="643" t="s">
        <v>267</v>
      </c>
      <c r="J205" s="644"/>
      <c r="K205" s="644"/>
      <c r="L205" s="533"/>
      <c r="M205" s="564"/>
      <c r="N205" s="565"/>
      <c r="O205" s="567">
        <f t="shared" ref="O205:X205" si="119">-O199-O200+O201+O202+O203+O204</f>
        <v>0</v>
      </c>
      <c r="P205" s="568">
        <f t="shared" si="119"/>
        <v>0</v>
      </c>
      <c r="Q205" s="706">
        <f t="shared" si="119"/>
        <v>0</v>
      </c>
      <c r="R205" s="567">
        <f t="shared" si="119"/>
        <v>0</v>
      </c>
      <c r="S205" s="567">
        <f t="shared" si="119"/>
        <v>0</v>
      </c>
      <c r="T205" s="568">
        <f t="shared" si="119"/>
        <v>0</v>
      </c>
      <c r="U205" s="706">
        <f t="shared" si="119"/>
        <v>0</v>
      </c>
      <c r="V205" s="567">
        <f t="shared" si="119"/>
        <v>0</v>
      </c>
      <c r="W205" s="567">
        <f t="shared" si="119"/>
        <v>0</v>
      </c>
      <c r="X205" s="568">
        <f t="shared" si="119"/>
        <v>0</v>
      </c>
      <c r="Y205" s="706">
        <f t="shared" ref="Y205:AF205" si="120">-Y199+Y200+Y201+Y202+Y203+Y204</f>
        <v>14.63</v>
      </c>
      <c r="Z205" s="567">
        <f t="shared" si="120"/>
        <v>14.831</v>
      </c>
      <c r="AA205" s="567">
        <f t="shared" si="120"/>
        <v>10.966000000000001</v>
      </c>
      <c r="AB205" s="568">
        <f t="shared" si="120"/>
        <v>18.027000000000001</v>
      </c>
      <c r="AC205" s="706">
        <f t="shared" si="120"/>
        <v>18.189</v>
      </c>
      <c r="AD205" s="567">
        <f t="shared" si="120"/>
        <v>19.738999999999994</v>
      </c>
      <c r="AE205" s="567">
        <f t="shared" si="120"/>
        <v>28.693999999999999</v>
      </c>
      <c r="AF205" s="568">
        <f t="shared" si="120"/>
        <v>14.538999999999998</v>
      </c>
      <c r="AG205" s="567">
        <f t="shared" ref="AG205:AL205" si="121">-AG199+AG200+AG201+AG202+AG203+AG204</f>
        <v>30.316000000000003</v>
      </c>
      <c r="AH205" s="567">
        <f t="shared" si="121"/>
        <v>25.862000000000002</v>
      </c>
      <c r="AI205" s="567">
        <f t="shared" si="121"/>
        <v>38.808000000000007</v>
      </c>
      <c r="AJ205" s="568">
        <f t="shared" si="121"/>
        <v>42.254999999999995</v>
      </c>
      <c r="AK205" s="567">
        <f t="shared" si="121"/>
        <v>42.024999999999999</v>
      </c>
      <c r="AL205" s="567">
        <f t="shared" si="121"/>
        <v>43.281999999999996</v>
      </c>
      <c r="AM205" s="567">
        <f t="shared" ref="AM205:AN205" si="122">-AM199+AM200+AM201+AM202+AM203+AM204</f>
        <v>56.846999999999994</v>
      </c>
      <c r="AN205" s="567">
        <f t="shared" si="122"/>
        <v>67.56</v>
      </c>
      <c r="AO205" s="567"/>
      <c r="AP205" s="567"/>
      <c r="AQ205" s="567"/>
      <c r="AR205" s="568"/>
      <c r="AS205" s="539"/>
      <c r="AT205" s="567">
        <f>-AT199+AT200+AT201+AT202+AT203+AT204</f>
        <v>10.776</v>
      </c>
      <c r="AU205" s="567">
        <f>-AU199+AU200+AU201+AU202+AU203+AU204</f>
        <v>21.259</v>
      </c>
      <c r="AV205" s="567">
        <f>-AV199+AV200+AV201+AV202+AV203+AV204</f>
        <v>39.734000000000002</v>
      </c>
      <c r="AW205" s="567">
        <f>-AW199+AW200+AW201+AW202+AW203+AW204</f>
        <v>58.453999999999994</v>
      </c>
      <c r="AX205" s="567">
        <f>-AX199+AX200+AX201+AX202+AX203+AX204</f>
        <v>81.161000000000001</v>
      </c>
      <c r="BC205" s="538"/>
    </row>
    <row r="206" spans="1:55" s="635" customFormat="1" ht="11.25" customHeight="1">
      <c r="A206" s="623"/>
      <c r="B206" s="623"/>
      <c r="C206" s="623"/>
      <c r="D206" s="623"/>
      <c r="E206" s="623"/>
      <c r="F206" s="623"/>
      <c r="G206" s="623"/>
      <c r="H206" s="623"/>
      <c r="I206" s="662" t="s">
        <v>268</v>
      </c>
      <c r="J206" s="663"/>
      <c r="K206" s="663"/>
      <c r="L206" s="707"/>
      <c r="M206" s="708"/>
      <c r="N206" s="709"/>
      <c r="O206" s="668">
        <f t="shared" ref="O206:AD206" si="123">O198+O205</f>
        <v>0</v>
      </c>
      <c r="P206" s="667">
        <f t="shared" si="123"/>
        <v>0</v>
      </c>
      <c r="Q206" s="710">
        <f t="shared" si="123"/>
        <v>0</v>
      </c>
      <c r="R206" s="668">
        <f t="shared" si="123"/>
        <v>0</v>
      </c>
      <c r="S206" s="668">
        <f t="shared" si="123"/>
        <v>0</v>
      </c>
      <c r="T206" s="667">
        <f t="shared" si="123"/>
        <v>0</v>
      </c>
      <c r="U206" s="710">
        <f t="shared" si="123"/>
        <v>0</v>
      </c>
      <c r="V206" s="668">
        <f t="shared" si="123"/>
        <v>0</v>
      </c>
      <c r="W206" s="668">
        <f t="shared" si="123"/>
        <v>0</v>
      </c>
      <c r="X206" s="667">
        <f t="shared" si="123"/>
        <v>0</v>
      </c>
      <c r="Y206" s="710">
        <f t="shared" si="123"/>
        <v>19.86300000000001</v>
      </c>
      <c r="Z206" s="668">
        <f t="shared" si="123"/>
        <v>18.161000000000008</v>
      </c>
      <c r="AA206" s="668">
        <f t="shared" si="123"/>
        <v>26.404999999999994</v>
      </c>
      <c r="AB206" s="667">
        <f t="shared" si="123"/>
        <v>40.91999999999998</v>
      </c>
      <c r="AC206" s="710">
        <f t="shared" si="123"/>
        <v>31.806000000000033</v>
      </c>
      <c r="AD206" s="668">
        <f t="shared" si="123"/>
        <v>23.667999999999985</v>
      </c>
      <c r="AE206" s="668">
        <f t="shared" ref="AE206:AJ206" si="124">AE198+AE205</f>
        <v>34.486999999999988</v>
      </c>
      <c r="AF206" s="667">
        <f t="shared" si="124"/>
        <v>53.476999999999961</v>
      </c>
      <c r="AG206" s="668">
        <f t="shared" si="124"/>
        <v>48.842999999999989</v>
      </c>
      <c r="AH206" s="668">
        <f t="shared" si="124"/>
        <v>39.201000000000036</v>
      </c>
      <c r="AI206" s="668">
        <f t="shared" si="124"/>
        <v>53.532000000000032</v>
      </c>
      <c r="AJ206" s="667">
        <f t="shared" si="124"/>
        <v>82.995000000000005</v>
      </c>
      <c r="AK206" s="668">
        <f>AK198+AK205</f>
        <v>56.543000000000077</v>
      </c>
      <c r="AL206" s="668">
        <f>AL198+AL205</f>
        <v>50.787000000000063</v>
      </c>
      <c r="AM206" s="668">
        <f>AM198+AM205</f>
        <v>79.115999999999914</v>
      </c>
      <c r="AN206" s="2444">
        <f>AN198+AN205</f>
        <v>119.928</v>
      </c>
      <c r="AO206" s="668"/>
      <c r="AP206" s="668"/>
      <c r="AQ206" s="668"/>
      <c r="AR206" s="667"/>
      <c r="AS206" s="634"/>
      <c r="AT206" s="668">
        <f>AT198+AT205</f>
        <v>19.306999999999995</v>
      </c>
      <c r="AU206" s="668">
        <f>AU198+AU205</f>
        <v>22.324999999999996</v>
      </c>
      <c r="AV206" s="668">
        <f>AV198+AV205</f>
        <v>41.572999999999993</v>
      </c>
      <c r="AW206" s="668">
        <f>AW198+AW205</f>
        <v>105.34899999999999</v>
      </c>
      <c r="AX206" s="668">
        <f>AX198+AX205</f>
        <v>143.43799999999999</v>
      </c>
      <c r="AY206" s="669"/>
      <c r="AZ206" s="669"/>
      <c r="BA206" s="669"/>
      <c r="BB206" s="669"/>
      <c r="BC206" s="670"/>
    </row>
    <row r="207" spans="1:55" ht="11.25" customHeight="1">
      <c r="I207" s="625"/>
      <c r="J207" s="625"/>
      <c r="K207" s="625"/>
      <c r="L207" s="533"/>
      <c r="M207" s="565"/>
      <c r="N207" s="565"/>
      <c r="O207" s="630"/>
      <c r="P207" s="630"/>
      <c r="Q207" s="630"/>
      <c r="R207" s="630"/>
      <c r="S207" s="630"/>
      <c r="T207" s="630"/>
      <c r="U207" s="630"/>
      <c r="V207" s="630"/>
      <c r="W207" s="630"/>
      <c r="X207" s="630"/>
      <c r="Y207" s="630"/>
      <c r="Z207" s="630"/>
      <c r="AA207" s="630"/>
      <c r="AB207" s="630"/>
      <c r="AC207" s="630"/>
      <c r="AD207" s="567"/>
      <c r="AE207" s="567"/>
      <c r="AF207" s="630"/>
      <c r="AG207" s="630"/>
      <c r="AH207" s="630"/>
      <c r="AI207" s="567"/>
      <c r="AJ207" s="567"/>
      <c r="AK207" s="630"/>
      <c r="AL207" s="630"/>
      <c r="AM207" s="630"/>
      <c r="AN207" s="630"/>
      <c r="AO207" s="630"/>
      <c r="AP207" s="630"/>
      <c r="AQ207" s="630"/>
      <c r="AR207" s="567"/>
    </row>
    <row r="208" spans="1:55" s="551" customFormat="1" ht="11.25" customHeight="1">
      <c r="A208" s="540"/>
      <c r="B208" s="540"/>
      <c r="C208" s="540"/>
      <c r="D208" s="540"/>
      <c r="E208" s="540"/>
      <c r="F208" s="540"/>
      <c r="G208" s="540"/>
      <c r="H208" s="540"/>
      <c r="I208" s="541" t="s">
        <v>269</v>
      </c>
      <c r="J208" s="542"/>
      <c r="K208" s="542"/>
      <c r="L208" s="542"/>
      <c r="M208" s="543"/>
      <c r="N208" s="544"/>
      <c r="O208" s="544"/>
      <c r="P208" s="545"/>
      <c r="Q208" s="543"/>
      <c r="R208" s="544"/>
      <c r="S208" s="544"/>
      <c r="T208" s="545"/>
      <c r="U208" s="543"/>
      <c r="V208" s="544"/>
      <c r="W208" s="544"/>
      <c r="X208" s="545"/>
      <c r="Y208" s="543"/>
      <c r="Z208" s="544"/>
      <c r="AA208" s="544"/>
      <c r="AB208" s="545"/>
      <c r="AC208" s="543"/>
      <c r="AD208" s="546"/>
      <c r="AE208" s="546"/>
      <c r="AF208" s="545"/>
      <c r="AG208" s="543"/>
      <c r="AH208" s="544"/>
      <c r="AI208" s="546"/>
      <c r="AJ208" s="547"/>
      <c r="AK208" s="543"/>
      <c r="AL208" s="544"/>
      <c r="AM208" s="544"/>
      <c r="AN208" s="544"/>
      <c r="AO208" s="543"/>
      <c r="AP208" s="544"/>
      <c r="AQ208" s="544"/>
      <c r="AR208" s="547"/>
      <c r="AS208" s="548"/>
      <c r="AT208" s="549"/>
      <c r="AU208" s="549"/>
      <c r="AV208" s="549"/>
      <c r="AW208" s="549"/>
      <c r="AX208" s="549"/>
      <c r="AY208" s="549"/>
      <c r="AZ208" s="549"/>
      <c r="BA208" s="549"/>
      <c r="BB208" s="549"/>
      <c r="BC208" s="550"/>
    </row>
    <row r="209" spans="1:55" s="635" customFormat="1" ht="11.25" customHeight="1">
      <c r="A209" s="623"/>
      <c r="B209" s="623"/>
      <c r="C209" s="623"/>
      <c r="D209" s="623"/>
      <c r="E209" s="623"/>
      <c r="F209" s="623"/>
      <c r="G209" s="623"/>
      <c r="H209" s="623"/>
      <c r="I209" s="624" t="s">
        <v>260</v>
      </c>
      <c r="J209" s="625"/>
      <c r="K209" s="625"/>
      <c r="L209" s="569"/>
      <c r="M209" s="570"/>
      <c r="N209" s="571"/>
      <c r="O209" s="712">
        <f t="shared" ref="O209:AN209" si="125">O28</f>
        <v>0</v>
      </c>
      <c r="P209" s="713">
        <f t="shared" si="125"/>
        <v>0</v>
      </c>
      <c r="Q209" s="714">
        <f t="shared" si="125"/>
        <v>0</v>
      </c>
      <c r="R209" s="712">
        <f t="shared" si="125"/>
        <v>0</v>
      </c>
      <c r="S209" s="712">
        <f t="shared" si="125"/>
        <v>0</v>
      </c>
      <c r="T209" s="713">
        <f t="shared" si="125"/>
        <v>0</v>
      </c>
      <c r="U209" s="714">
        <f t="shared" si="125"/>
        <v>0</v>
      </c>
      <c r="V209" s="712">
        <f t="shared" si="125"/>
        <v>0</v>
      </c>
      <c r="W209" s="712">
        <f t="shared" si="125"/>
        <v>0</v>
      </c>
      <c r="X209" s="713">
        <f t="shared" si="125"/>
        <v>0</v>
      </c>
      <c r="Y209" s="714">
        <f t="shared" si="125"/>
        <v>5.2330000000000103</v>
      </c>
      <c r="Z209" s="712">
        <f t="shared" si="125"/>
        <v>3.330000000000009</v>
      </c>
      <c r="AA209" s="712">
        <f t="shared" si="125"/>
        <v>15.438999999999995</v>
      </c>
      <c r="AB209" s="713">
        <f t="shared" si="125"/>
        <v>22.892999999999979</v>
      </c>
      <c r="AC209" s="714">
        <f t="shared" si="125"/>
        <v>13.617000000000033</v>
      </c>
      <c r="AD209" s="712">
        <f t="shared" si="125"/>
        <v>3.9289999999999896</v>
      </c>
      <c r="AE209" s="712">
        <f t="shared" si="125"/>
        <v>5.7929999999999886</v>
      </c>
      <c r="AF209" s="713">
        <f t="shared" si="125"/>
        <v>38.93799999999996</v>
      </c>
      <c r="AG209" s="712">
        <f t="shared" si="125"/>
        <v>18.526999999999983</v>
      </c>
      <c r="AH209" s="712">
        <f t="shared" si="125"/>
        <v>13.339000000000038</v>
      </c>
      <c r="AI209" s="712">
        <f t="shared" si="125"/>
        <v>14.724000000000023</v>
      </c>
      <c r="AJ209" s="713">
        <f t="shared" si="125"/>
        <v>40.740000000000009</v>
      </c>
      <c r="AK209" s="712">
        <f t="shared" si="125"/>
        <v>14.518000000000079</v>
      </c>
      <c r="AL209" s="712">
        <f t="shared" si="125"/>
        <v>7.5050000000000674</v>
      </c>
      <c r="AM209" s="712">
        <f t="shared" si="125"/>
        <v>22.26899999999992</v>
      </c>
      <c r="AN209" s="712">
        <f t="shared" si="125"/>
        <v>52.367999999999988</v>
      </c>
      <c r="AO209" s="712"/>
      <c r="AP209" s="712"/>
      <c r="AQ209" s="712"/>
      <c r="AR209" s="633"/>
      <c r="AS209" s="634"/>
      <c r="AT209" s="712">
        <f>AT28</f>
        <v>8.5309999999999953</v>
      </c>
      <c r="AU209" s="712">
        <f>AU28</f>
        <v>1.0659999999999954</v>
      </c>
      <c r="AV209" s="712">
        <f>AV28</f>
        <v>1.8389999999999911</v>
      </c>
      <c r="AW209" s="797">
        <f>AW28</f>
        <v>46.895000000000024</v>
      </c>
      <c r="AX209" s="797">
        <f>AX28</f>
        <v>62.277000000000015</v>
      </c>
      <c r="BC209" s="636"/>
    </row>
    <row r="210" spans="1:55" ht="11.25" customHeight="1">
      <c r="I210" s="694" t="s">
        <v>263</v>
      </c>
      <c r="J210" s="625"/>
      <c r="K210" s="625"/>
      <c r="L210" s="533"/>
      <c r="M210" s="564"/>
      <c r="N210" s="565"/>
      <c r="O210" s="715">
        <f t="shared" ref="O210:AN210" si="126">O170</f>
        <v>0</v>
      </c>
      <c r="P210" s="716">
        <f t="shared" si="126"/>
        <v>0</v>
      </c>
      <c r="Q210" s="717">
        <f t="shared" si="126"/>
        <v>0</v>
      </c>
      <c r="R210" s="715">
        <f t="shared" si="126"/>
        <v>0</v>
      </c>
      <c r="S210" s="715">
        <f t="shared" si="126"/>
        <v>0</v>
      </c>
      <c r="T210" s="716">
        <f t="shared" si="126"/>
        <v>0</v>
      </c>
      <c r="U210" s="717">
        <f t="shared" si="126"/>
        <v>0</v>
      </c>
      <c r="V210" s="715">
        <f t="shared" si="126"/>
        <v>0</v>
      </c>
      <c r="W210" s="715">
        <f t="shared" si="126"/>
        <v>0</v>
      </c>
      <c r="X210" s="716">
        <f t="shared" si="126"/>
        <v>0</v>
      </c>
      <c r="Y210" s="717">
        <f t="shared" si="126"/>
        <v>4.4580000000000002</v>
      </c>
      <c r="Z210" s="715">
        <f t="shared" si="126"/>
        <v>3.2469999999999999</v>
      </c>
      <c r="AA210" s="715">
        <f t="shared" si="126"/>
        <v>5.7539999999999996</v>
      </c>
      <c r="AB210" s="716">
        <f t="shared" si="126"/>
        <v>6.1420000000000003</v>
      </c>
      <c r="AC210" s="717">
        <f t="shared" si="126"/>
        <v>6.3170000000000002</v>
      </c>
      <c r="AD210" s="715">
        <f t="shared" si="126"/>
        <v>5.3249999999999993</v>
      </c>
      <c r="AE210" s="715">
        <f t="shared" si="126"/>
        <v>4.6000000000000005</v>
      </c>
      <c r="AF210" s="716">
        <f t="shared" si="126"/>
        <v>7.7479999999999993</v>
      </c>
      <c r="AG210" s="715">
        <f t="shared" si="126"/>
        <v>8.3699999999999992</v>
      </c>
      <c r="AH210" s="715">
        <f t="shared" si="126"/>
        <v>7.6950000000000003</v>
      </c>
      <c r="AI210" s="715">
        <f t="shared" si="126"/>
        <v>13.965</v>
      </c>
      <c r="AJ210" s="716">
        <f t="shared" si="126"/>
        <v>13.228999999999999</v>
      </c>
      <c r="AK210" s="715">
        <f t="shared" si="126"/>
        <v>14.94</v>
      </c>
      <c r="AL210" s="715">
        <f t="shared" si="126"/>
        <v>14.917999999999999</v>
      </c>
      <c r="AM210" s="715">
        <f t="shared" si="126"/>
        <v>22.027999999999999</v>
      </c>
      <c r="AN210" s="715">
        <f t="shared" si="126"/>
        <v>20.464000000000002</v>
      </c>
      <c r="AO210" s="715"/>
      <c r="AP210" s="715"/>
      <c r="AQ210" s="715"/>
      <c r="AR210" s="568"/>
      <c r="AS210" s="539"/>
      <c r="AT210" s="715">
        <f>AT170</f>
        <v>1.9409999999999998</v>
      </c>
      <c r="AU210" s="715">
        <f>AU170</f>
        <v>4.5690000000000008</v>
      </c>
      <c r="AV210" s="715">
        <f>AV170</f>
        <v>9.129999999999999</v>
      </c>
      <c r="AW210" s="732">
        <f>AW170</f>
        <v>19.600999999999999</v>
      </c>
      <c r="AX210" s="732">
        <f>AX170</f>
        <v>23.99</v>
      </c>
      <c r="BC210" s="538"/>
    </row>
    <row r="211" spans="1:55" ht="11.25" customHeight="1">
      <c r="I211" s="694" t="s">
        <v>270</v>
      </c>
      <c r="J211" s="625"/>
      <c r="K211" s="625"/>
      <c r="L211" s="533"/>
      <c r="M211" s="564"/>
      <c r="N211" s="565"/>
      <c r="O211" s="630"/>
      <c r="P211" s="629"/>
      <c r="Q211" s="660"/>
      <c r="R211" s="630"/>
      <c r="S211" s="630"/>
      <c r="T211" s="629"/>
      <c r="U211" s="660"/>
      <c r="V211" s="630"/>
      <c r="W211" s="630"/>
      <c r="X211" s="629"/>
      <c r="Y211" s="59">
        <v>0.247</v>
      </c>
      <c r="Z211" s="59">
        <v>1.296</v>
      </c>
      <c r="AA211" s="184">
        <v>1.304</v>
      </c>
      <c r="AB211" s="185">
        <v>1.056</v>
      </c>
      <c r="AC211" s="184">
        <v>0.92</v>
      </c>
      <c r="AD211" s="227">
        <v>1.6739999999999999</v>
      </c>
      <c r="AE211" s="227">
        <v>1.2</v>
      </c>
      <c r="AF211" s="185">
        <v>2.548</v>
      </c>
      <c r="AG211" s="184">
        <v>1.377</v>
      </c>
      <c r="AH211" s="184">
        <v>0.82499999999999996</v>
      </c>
      <c r="AI211" s="567">
        <v>0.94299999999999995</v>
      </c>
      <c r="AJ211" s="185">
        <v>0.98599999999999999</v>
      </c>
      <c r="AK211" s="184">
        <v>4.6740000000000004</v>
      </c>
      <c r="AL211" s="184">
        <v>4.7770000000000001</v>
      </c>
      <c r="AM211" s="184">
        <v>4.4279999999999999</v>
      </c>
      <c r="AN211" s="184">
        <v>4.4279999999999999</v>
      </c>
      <c r="AO211" s="184"/>
      <c r="AP211" s="184"/>
      <c r="AQ211" s="184"/>
      <c r="AR211" s="568"/>
      <c r="AS211" s="539"/>
      <c r="AT211" s="227">
        <v>0</v>
      </c>
      <c r="AU211" s="227">
        <v>0</v>
      </c>
      <c r="AV211" s="227">
        <v>0.46400000000000002</v>
      </c>
      <c r="AW211" s="732">
        <f>+SUM(Y211:AB211)</f>
        <v>3.9030000000000005</v>
      </c>
      <c r="AX211" s="732">
        <f>+SUM(AC211:AF211)</f>
        <v>6.3419999999999996</v>
      </c>
      <c r="BC211" s="538"/>
    </row>
    <row r="212" spans="1:55" ht="11.25" customHeight="1">
      <c r="I212" s="694" t="s">
        <v>271</v>
      </c>
      <c r="J212" s="625"/>
      <c r="K212" s="625"/>
      <c r="L212" s="533"/>
      <c r="M212" s="564"/>
      <c r="N212" s="565"/>
      <c r="O212" s="630"/>
      <c r="P212" s="629"/>
      <c r="Q212" s="660"/>
      <c r="R212" s="630"/>
      <c r="S212" s="630"/>
      <c r="T212" s="629"/>
      <c r="U212" s="660"/>
      <c r="V212" s="630"/>
      <c r="W212" s="630"/>
      <c r="X212" s="629"/>
      <c r="Y212" s="59">
        <v>0.56299999999999994</v>
      </c>
      <c r="Z212" s="59">
        <v>0.14799999999999999</v>
      </c>
      <c r="AA212" s="184">
        <v>0.128</v>
      </c>
      <c r="AB212" s="185">
        <v>0.11</v>
      </c>
      <c r="AC212" s="184">
        <v>0.109</v>
      </c>
      <c r="AD212" s="227">
        <v>0.115</v>
      </c>
      <c r="AE212" s="227">
        <v>5.3999999999999999E-2</v>
      </c>
      <c r="AF212" s="185">
        <v>-2.1720000000000002</v>
      </c>
      <c r="AG212" s="184">
        <v>0.04</v>
      </c>
      <c r="AH212" s="184">
        <f>0.148+0.044</f>
        <v>0.192</v>
      </c>
      <c r="AI212" s="567">
        <f>1.793+0.03</f>
        <v>1.823</v>
      </c>
      <c r="AJ212" s="185">
        <f>0.98+-0.003</f>
        <v>0.97699999999999998</v>
      </c>
      <c r="AK212" s="184">
        <v>6.0000000000000001E-3</v>
      </c>
      <c r="AL212" s="184">
        <v>3.2989999999999999</v>
      </c>
      <c r="AM212" s="184">
        <v>0</v>
      </c>
      <c r="AN212" s="184">
        <v>0</v>
      </c>
      <c r="AO212" s="184"/>
      <c r="AP212" s="184"/>
      <c r="AQ212" s="184"/>
      <c r="AR212" s="568"/>
      <c r="AS212" s="539"/>
      <c r="AT212" s="227">
        <v>0</v>
      </c>
      <c r="AU212" s="227">
        <v>0</v>
      </c>
      <c r="AV212" s="227">
        <v>3.137</v>
      </c>
      <c r="AW212" s="732">
        <f>+SUM(Y212:AB212)</f>
        <v>0.94899999999999995</v>
      </c>
      <c r="AX212" s="732">
        <f>+SUM(AC212:AF212)</f>
        <v>-1.8940000000000001</v>
      </c>
      <c r="BC212" s="538"/>
    </row>
    <row r="213" spans="1:55" s="725" customFormat="1" ht="11.25" customHeight="1">
      <c r="A213" s="718"/>
      <c r="B213" s="718"/>
      <c r="C213" s="718"/>
      <c r="D213" s="718"/>
      <c r="E213" s="718"/>
      <c r="F213" s="718"/>
      <c r="G213" s="718"/>
      <c r="H213" s="718"/>
      <c r="I213" s="698" t="s">
        <v>133</v>
      </c>
      <c r="J213" s="719"/>
      <c r="K213" s="719"/>
      <c r="L213" s="700"/>
      <c r="M213" s="701"/>
      <c r="N213" s="702"/>
      <c r="O213" s="720"/>
      <c r="P213" s="721"/>
      <c r="Q213" s="722"/>
      <c r="R213" s="720"/>
      <c r="S213" s="720"/>
      <c r="T213" s="721"/>
      <c r="U213" s="722"/>
      <c r="V213" s="720"/>
      <c r="W213" s="720"/>
      <c r="X213" s="721"/>
      <c r="Y213" s="2343">
        <v>-5.1999999999999998E-2</v>
      </c>
      <c r="Z213" s="2343">
        <v>-0.41299999999999998</v>
      </c>
      <c r="AA213" s="2344">
        <v>-7.0000000000000001E-3</v>
      </c>
      <c r="AB213" s="2345">
        <v>-3.1E-2</v>
      </c>
      <c r="AC213" s="2344">
        <v>-0.13</v>
      </c>
      <c r="AD213" s="2346">
        <v>-0.42599999999999999</v>
      </c>
      <c r="AE213" s="2346">
        <v>-0.27400000000000002</v>
      </c>
      <c r="AF213" s="2345">
        <v>-4.7E-2</v>
      </c>
      <c r="AG213" s="2344">
        <v>-0.22800000000000001</v>
      </c>
      <c r="AH213" s="2344">
        <v>-0.159</v>
      </c>
      <c r="AI213" s="723">
        <v>-0.129</v>
      </c>
      <c r="AJ213" s="2345">
        <v>-0.432</v>
      </c>
      <c r="AK213" s="2344">
        <v>-3.3170000000000002</v>
      </c>
      <c r="AL213" s="2344">
        <v>-4.2549999999999999</v>
      </c>
      <c r="AM213" s="2344">
        <v>-4.3090000000000002</v>
      </c>
      <c r="AN213" s="2344">
        <v>-4.3090000000000002</v>
      </c>
      <c r="AO213" s="2344"/>
      <c r="AP213" s="2344"/>
      <c r="AQ213" s="2344"/>
      <c r="AR213" s="724"/>
      <c r="AS213" s="1423"/>
      <c r="AT213" s="2346">
        <v>0</v>
      </c>
      <c r="AU213" s="2346">
        <v>0</v>
      </c>
      <c r="AV213" s="2346">
        <v>-9.8000000000000004E-2</v>
      </c>
      <c r="AW213" s="2347">
        <f>+SUM(Y213:AB213)</f>
        <v>-0.503</v>
      </c>
      <c r="AX213" s="2347">
        <f>+SUM(AC213:AF213)</f>
        <v>-0.87700000000000011</v>
      </c>
      <c r="BC213" s="726"/>
    </row>
    <row r="214" spans="1:55" ht="11.25" customHeight="1">
      <c r="I214" s="643" t="s">
        <v>267</v>
      </c>
      <c r="J214" s="644"/>
      <c r="K214" s="644"/>
      <c r="L214" s="533"/>
      <c r="M214" s="564"/>
      <c r="N214" s="565"/>
      <c r="O214" s="567"/>
      <c r="P214" s="568"/>
      <c r="Q214" s="706"/>
      <c r="R214" s="567"/>
      <c r="S214" s="567"/>
      <c r="T214" s="568"/>
      <c r="U214" s="706"/>
      <c r="V214" s="567"/>
      <c r="W214" s="567"/>
      <c r="X214" s="568"/>
      <c r="Y214" s="706">
        <f t="shared" ref="Y214:AF214" si="127">SUM(Y210:Y213)</f>
        <v>5.2160000000000002</v>
      </c>
      <c r="Z214" s="567">
        <f t="shared" si="127"/>
        <v>4.2779999999999996</v>
      </c>
      <c r="AA214" s="567">
        <f t="shared" si="127"/>
        <v>7.1790000000000003</v>
      </c>
      <c r="AB214" s="568">
        <f t="shared" si="127"/>
        <v>7.277000000000001</v>
      </c>
      <c r="AC214" s="567">
        <f t="shared" si="127"/>
        <v>7.2160000000000002</v>
      </c>
      <c r="AD214" s="567">
        <f t="shared" si="127"/>
        <v>6.6879999999999988</v>
      </c>
      <c r="AE214" s="567">
        <f t="shared" si="127"/>
        <v>5.580000000000001</v>
      </c>
      <c r="AF214" s="568">
        <f t="shared" si="127"/>
        <v>8.0769999999999982</v>
      </c>
      <c r="AG214" s="567">
        <f t="shared" ref="AG214:AL214" si="128">SUM(AG210:AG213)</f>
        <v>9.5589999999999993</v>
      </c>
      <c r="AH214" s="567">
        <f t="shared" si="128"/>
        <v>8.552999999999999</v>
      </c>
      <c r="AI214" s="567">
        <f t="shared" si="128"/>
        <v>16.601999999999997</v>
      </c>
      <c r="AJ214" s="568">
        <f t="shared" si="128"/>
        <v>14.76</v>
      </c>
      <c r="AK214" s="567">
        <f t="shared" si="128"/>
        <v>16.303000000000001</v>
      </c>
      <c r="AL214" s="567">
        <f t="shared" si="128"/>
        <v>18.739000000000001</v>
      </c>
      <c r="AM214" s="567">
        <f t="shared" ref="AM214:AN214" si="129">SUM(AM210:AM213)</f>
        <v>22.146999999999998</v>
      </c>
      <c r="AN214" s="567">
        <f t="shared" si="129"/>
        <v>20.583000000000002</v>
      </c>
      <c r="AO214" s="567"/>
      <c r="AP214" s="567"/>
      <c r="AQ214" s="567"/>
      <c r="AR214" s="568"/>
      <c r="AS214" s="539"/>
      <c r="AT214" s="567">
        <f>SUM(AT210:AT213)</f>
        <v>1.9409999999999998</v>
      </c>
      <c r="AU214" s="567">
        <f>SUM(AU210:AU213)</f>
        <v>4.5690000000000008</v>
      </c>
      <c r="AV214" s="567">
        <f>SUM(AV210:AV213)</f>
        <v>12.632999999999999</v>
      </c>
      <c r="AW214" s="732">
        <f>+SUM(AW210:AW213)</f>
        <v>23.95</v>
      </c>
      <c r="AX214" s="732">
        <f>+SUM(AX210:AX213)</f>
        <v>27.560999999999996</v>
      </c>
      <c r="BC214" s="538"/>
    </row>
    <row r="215" spans="1:55" s="635" customFormat="1" ht="11.25" customHeight="1">
      <c r="A215" s="623"/>
      <c r="B215" s="623"/>
      <c r="C215" s="623"/>
      <c r="D215" s="623"/>
      <c r="E215" s="623"/>
      <c r="F215" s="623"/>
      <c r="G215" s="623"/>
      <c r="H215" s="623"/>
      <c r="I215" s="624" t="s">
        <v>272</v>
      </c>
      <c r="J215" s="625"/>
      <c r="K215" s="625"/>
      <c r="L215" s="569"/>
      <c r="M215" s="570"/>
      <c r="N215" s="571"/>
      <c r="O215" s="628"/>
      <c r="P215" s="633"/>
      <c r="Q215" s="627"/>
      <c r="R215" s="628"/>
      <c r="S215" s="628"/>
      <c r="T215" s="633"/>
      <c r="U215" s="627"/>
      <c r="V215" s="628"/>
      <c r="W215" s="628"/>
      <c r="X215" s="633"/>
      <c r="Y215" s="627">
        <f t="shared" ref="Y215:AF215" si="130">Y209+Y214</f>
        <v>10.449000000000011</v>
      </c>
      <c r="Z215" s="628">
        <f t="shared" si="130"/>
        <v>7.6080000000000085</v>
      </c>
      <c r="AA215" s="628">
        <f t="shared" si="130"/>
        <v>22.617999999999995</v>
      </c>
      <c r="AB215" s="633">
        <f t="shared" si="130"/>
        <v>30.16999999999998</v>
      </c>
      <c r="AC215" s="627">
        <f t="shared" si="130"/>
        <v>20.833000000000034</v>
      </c>
      <c r="AD215" s="628">
        <f t="shared" si="130"/>
        <v>10.616999999999988</v>
      </c>
      <c r="AE215" s="628">
        <f t="shared" si="130"/>
        <v>11.37299999999999</v>
      </c>
      <c r="AF215" s="633">
        <f t="shared" si="130"/>
        <v>47.014999999999958</v>
      </c>
      <c r="AG215" s="628">
        <f t="shared" ref="AG215:AL215" si="131">AG209+AG214</f>
        <v>28.085999999999984</v>
      </c>
      <c r="AH215" s="2191">
        <f t="shared" si="131"/>
        <v>21.892000000000039</v>
      </c>
      <c r="AI215" s="2191">
        <f t="shared" si="131"/>
        <v>31.326000000000022</v>
      </c>
      <c r="AJ215" s="2342">
        <f t="shared" si="131"/>
        <v>55.500000000000007</v>
      </c>
      <c r="AK215" s="628">
        <f t="shared" si="131"/>
        <v>30.82100000000008</v>
      </c>
      <c r="AL215" s="2191">
        <f t="shared" si="131"/>
        <v>26.244000000000067</v>
      </c>
      <c r="AM215" s="2191">
        <f t="shared" ref="AM215:AN215" si="132">AM209+AM214</f>
        <v>44.415999999999919</v>
      </c>
      <c r="AN215" s="2191">
        <f t="shared" si="132"/>
        <v>72.950999999999993</v>
      </c>
      <c r="AO215" s="628"/>
      <c r="AP215" s="2191"/>
      <c r="AQ215" s="2191"/>
      <c r="AR215" s="633"/>
      <c r="AS215" s="634"/>
      <c r="AT215" s="628">
        <f>AT209+AT214</f>
        <v>10.471999999999994</v>
      </c>
      <c r="AU215" s="628">
        <f>AU209+AU214</f>
        <v>5.6349999999999962</v>
      </c>
      <c r="AV215" s="628">
        <f>AV209+AV214</f>
        <v>14.471999999999991</v>
      </c>
      <c r="AW215" s="1210">
        <f>AW209+AW214</f>
        <v>70.845000000000027</v>
      </c>
      <c r="AX215" s="1210">
        <f>AX209+AX214</f>
        <v>89.838000000000008</v>
      </c>
      <c r="BC215" s="636"/>
    </row>
    <row r="216" spans="1:55" ht="11.25" customHeight="1">
      <c r="I216" s="624"/>
      <c r="J216" s="625"/>
      <c r="K216" s="625"/>
      <c r="L216" s="533"/>
      <c r="M216" s="564"/>
      <c r="N216" s="565"/>
      <c r="O216" s="630"/>
      <c r="P216" s="629"/>
      <c r="Q216" s="660"/>
      <c r="R216" s="630"/>
      <c r="S216" s="630"/>
      <c r="T216" s="629"/>
      <c r="U216" s="660"/>
      <c r="V216" s="630"/>
      <c r="W216" s="630"/>
      <c r="X216" s="629"/>
      <c r="Y216" s="660"/>
      <c r="Z216" s="630"/>
      <c r="AA216" s="630"/>
      <c r="AB216" s="629"/>
      <c r="AC216" s="660"/>
      <c r="AD216" s="567"/>
      <c r="AE216" s="567"/>
      <c r="AF216" s="629"/>
      <c r="AG216" s="660"/>
      <c r="AH216" s="630"/>
      <c r="AI216" s="567"/>
      <c r="AJ216" s="568"/>
      <c r="AK216" s="660"/>
      <c r="AL216" s="630"/>
      <c r="AM216" s="630"/>
      <c r="AN216" s="630"/>
      <c r="AO216" s="660"/>
      <c r="AP216" s="630"/>
      <c r="AQ216" s="630"/>
      <c r="AR216" s="568"/>
      <c r="AS216" s="539"/>
      <c r="BC216" s="538"/>
    </row>
    <row r="217" spans="1:55" ht="11.25" customHeight="1">
      <c r="I217" s="624" t="s">
        <v>273</v>
      </c>
      <c r="J217" s="625"/>
      <c r="K217" s="625"/>
      <c r="L217" s="533"/>
      <c r="M217" s="564"/>
      <c r="N217" s="565"/>
      <c r="O217" s="630"/>
      <c r="P217" s="629"/>
      <c r="Q217" s="660"/>
      <c r="R217" s="630"/>
      <c r="S217" s="630"/>
      <c r="T217" s="629"/>
      <c r="U217" s="660"/>
      <c r="V217" s="630"/>
      <c r="W217" s="630"/>
      <c r="X217" s="629"/>
      <c r="Y217" s="660"/>
      <c r="Z217" s="630"/>
      <c r="AA217" s="630"/>
      <c r="AB217" s="629"/>
      <c r="AC217" s="660"/>
      <c r="AD217" s="567"/>
      <c r="AE217" s="567"/>
      <c r="AF217" s="629"/>
      <c r="AG217" s="660"/>
      <c r="AH217" s="630"/>
      <c r="AI217" s="567"/>
      <c r="AJ217" s="568"/>
      <c r="AK217" s="660"/>
      <c r="AL217" s="630"/>
      <c r="AM217" s="630"/>
      <c r="AN217" s="630"/>
      <c r="AO217" s="660"/>
      <c r="AP217" s="630"/>
      <c r="AQ217" s="630"/>
      <c r="AR217" s="568"/>
      <c r="AS217" s="539"/>
      <c r="BC217" s="538"/>
    </row>
    <row r="218" spans="1:55" ht="11.25" customHeight="1">
      <c r="I218" s="694" t="s">
        <v>274</v>
      </c>
      <c r="J218" s="625"/>
      <c r="K218" s="625"/>
      <c r="L218" s="533"/>
      <c r="M218" s="564"/>
      <c r="N218" s="565"/>
      <c r="O218" s="630"/>
      <c r="P218" s="629"/>
      <c r="Q218" s="660"/>
      <c r="R218" s="630"/>
      <c r="S218" s="630"/>
      <c r="T218" s="629"/>
      <c r="U218" s="660"/>
      <c r="V218" s="630"/>
      <c r="W218" s="630"/>
      <c r="X218" s="629"/>
      <c r="Y218" s="1209">
        <f t="shared" ref="Y218:AF219" si="133">Y$215/Y222</f>
        <v>0.18309380910925802</v>
      </c>
      <c r="Z218" s="727">
        <f t="shared" si="133"/>
        <v>0.13167914009783005</v>
      </c>
      <c r="AA218" s="727">
        <f t="shared" si="133"/>
        <v>0.37949461310769145</v>
      </c>
      <c r="AB218" s="1208">
        <f t="shared" si="133"/>
        <v>0.51197583080381548</v>
      </c>
      <c r="AC218" s="1209">
        <f t="shared" si="133"/>
        <v>0.34055224093934611</v>
      </c>
      <c r="AD218" s="727">
        <f t="shared" si="133"/>
        <v>0.17202055879801859</v>
      </c>
      <c r="AE218" s="727">
        <f t="shared" si="133"/>
        <v>0.18319287150517261</v>
      </c>
      <c r="AF218" s="1208">
        <f t="shared" si="133"/>
        <v>0.7540664091683178</v>
      </c>
      <c r="AG218" s="727">
        <f t="shared" ref="AG218:AI219" si="134">AG$215/AG222</f>
        <v>0.4485863946394642</v>
      </c>
      <c r="AH218" s="727">
        <f t="shared" si="134"/>
        <v>0.34613617119036227</v>
      </c>
      <c r="AI218" s="727">
        <f t="shared" si="134"/>
        <v>0.49232770467366066</v>
      </c>
      <c r="AJ218" s="1208">
        <f t="shared" ref="AJ218:AL219" si="135">AJ$215/AJ222</f>
        <v>0.87044499077022486</v>
      </c>
      <c r="AK218" s="727">
        <f t="shared" si="135"/>
        <v>0.48015870085547546</v>
      </c>
      <c r="AL218" s="727">
        <f t="shared" si="135"/>
        <v>0.40358008940304801</v>
      </c>
      <c r="AM218" s="727">
        <f t="shared" ref="AM218:AN218" si="136">AM$215/AM222</f>
        <v>0.67901575614357335</v>
      </c>
      <c r="AN218" s="727">
        <f t="shared" si="136"/>
        <v>1.1066674273921204</v>
      </c>
      <c r="AO218" s="727"/>
      <c r="AP218" s="727"/>
      <c r="AQ218" s="727"/>
      <c r="AR218" s="568"/>
      <c r="AS218" s="539"/>
      <c r="AT218" s="727">
        <f t="shared" ref="AT218:AX219" si="137">AT$215/AT222</f>
        <v>0.23912276835114241</v>
      </c>
      <c r="AU218" s="727">
        <f t="shared" si="137"/>
        <v>0.12482503451019002</v>
      </c>
      <c r="AV218" s="727">
        <f t="shared" si="137"/>
        <v>0.29721424489221526</v>
      </c>
      <c r="AW218" s="727">
        <f t="shared" si="137"/>
        <v>1.2022183537718378</v>
      </c>
      <c r="AX218" s="727">
        <f t="shared" si="137"/>
        <v>1.4528547752157706</v>
      </c>
      <c r="BC218" s="538"/>
    </row>
    <row r="219" spans="1:55" ht="11.25" customHeight="1">
      <c r="I219" s="694" t="s">
        <v>248</v>
      </c>
      <c r="J219" s="625"/>
      <c r="K219" s="625"/>
      <c r="L219" s="533"/>
      <c r="M219" s="564"/>
      <c r="N219" s="565"/>
      <c r="O219" s="630"/>
      <c r="P219" s="629"/>
      <c r="Q219" s="660"/>
      <c r="R219" s="630"/>
      <c r="S219" s="630"/>
      <c r="T219" s="629"/>
      <c r="U219" s="660"/>
      <c r="V219" s="630"/>
      <c r="W219" s="630"/>
      <c r="X219" s="629"/>
      <c r="Y219" s="1209">
        <f t="shared" si="133"/>
        <v>0.16414172633488366</v>
      </c>
      <c r="Z219" s="727">
        <f t="shared" si="133"/>
        <v>0.12201712788168047</v>
      </c>
      <c r="AA219" s="727">
        <f t="shared" si="133"/>
        <v>0.35661180003818693</v>
      </c>
      <c r="AB219" s="1208">
        <f t="shared" si="133"/>
        <v>0.48159717737123448</v>
      </c>
      <c r="AC219" s="1209">
        <f t="shared" si="133"/>
        <v>0.32160335039278637</v>
      </c>
      <c r="AD219" s="727">
        <f t="shared" si="133"/>
        <v>0.16263883680311741</v>
      </c>
      <c r="AE219" s="727">
        <f t="shared" si="133"/>
        <v>0.17428753056621379</v>
      </c>
      <c r="AF219" s="1208">
        <f t="shared" si="133"/>
        <v>0.72228068695491576</v>
      </c>
      <c r="AG219" s="727">
        <f t="shared" si="134"/>
        <v>0.43315096864283692</v>
      </c>
      <c r="AH219" s="727">
        <f t="shared" si="134"/>
        <v>0.33359188787180061</v>
      </c>
      <c r="AI219" s="727">
        <f t="shared" si="134"/>
        <v>0.47596023983193769</v>
      </c>
      <c r="AJ219" s="1208">
        <f t="shared" si="135"/>
        <v>0.83905675869743579</v>
      </c>
      <c r="AK219" s="727">
        <f t="shared" si="135"/>
        <v>0.45807996823923519</v>
      </c>
      <c r="AL219" s="727">
        <f t="shared" si="135"/>
        <v>0.38519755259530397</v>
      </c>
      <c r="AM219" s="727">
        <f t="shared" ref="AM219:AN219" si="138">AM$215/AM223</f>
        <v>0.6512577216803721</v>
      </c>
      <c r="AN219" s="727">
        <f t="shared" si="138"/>
        <v>1.0764472786516825</v>
      </c>
      <c r="AO219" s="727"/>
      <c r="AP219" s="727"/>
      <c r="AQ219" s="727"/>
      <c r="AR219" s="568"/>
      <c r="AS219" s="539"/>
      <c r="AT219" s="727">
        <f t="shared" si="137"/>
        <v>0.22036126284679639</v>
      </c>
      <c r="AU219" s="727">
        <f t="shared" si="137"/>
        <v>0.11597832211825351</v>
      </c>
      <c r="AV219" s="727">
        <f t="shared" si="137"/>
        <v>0.26925598943873502</v>
      </c>
      <c r="AW219" s="727">
        <f t="shared" si="137"/>
        <v>1.1336422519804541</v>
      </c>
      <c r="AX219" s="727">
        <f t="shared" si="137"/>
        <v>1.3800744731432284</v>
      </c>
      <c r="BC219" s="538"/>
    </row>
    <row r="220" spans="1:55" ht="11.25" customHeight="1">
      <c r="I220" s="624"/>
      <c r="J220" s="625"/>
      <c r="K220" s="625"/>
      <c r="L220" s="533"/>
      <c r="M220" s="564"/>
      <c r="N220" s="565"/>
      <c r="O220" s="630"/>
      <c r="P220" s="629"/>
      <c r="Q220" s="660"/>
      <c r="R220" s="630"/>
      <c r="S220" s="630"/>
      <c r="T220" s="629"/>
      <c r="U220" s="660"/>
      <c r="V220" s="630"/>
      <c r="W220" s="630"/>
      <c r="X220" s="629"/>
      <c r="Y220" s="660"/>
      <c r="Z220" s="630"/>
      <c r="AA220" s="630"/>
      <c r="AB220" s="629"/>
      <c r="AC220" s="660"/>
      <c r="AD220" s="567"/>
      <c r="AE220" s="567"/>
      <c r="AF220" s="629"/>
      <c r="AG220" s="630"/>
      <c r="AH220" s="630"/>
      <c r="AI220" s="567"/>
      <c r="AJ220" s="568"/>
      <c r="AK220" s="630"/>
      <c r="AL220" s="630"/>
      <c r="AM220" s="630"/>
      <c r="AN220" s="630"/>
      <c r="AO220" s="630"/>
      <c r="AP220" s="630"/>
      <c r="AQ220" s="630"/>
      <c r="AR220" s="568"/>
      <c r="AS220" s="539"/>
      <c r="BC220" s="538"/>
    </row>
    <row r="221" spans="1:55" ht="11.25" customHeight="1">
      <c r="I221" s="624" t="s">
        <v>275</v>
      </c>
      <c r="J221" s="625"/>
      <c r="K221" s="625"/>
      <c r="L221" s="533"/>
      <c r="M221" s="564"/>
      <c r="N221" s="565"/>
      <c r="O221" s="630"/>
      <c r="P221" s="629"/>
      <c r="Q221" s="660"/>
      <c r="R221" s="630"/>
      <c r="S221" s="630"/>
      <c r="T221" s="629"/>
      <c r="U221" s="660"/>
      <c r="V221" s="630"/>
      <c r="W221" s="630"/>
      <c r="X221" s="629"/>
      <c r="Y221" s="660"/>
      <c r="Z221" s="630"/>
      <c r="AA221" s="630"/>
      <c r="AB221" s="629"/>
      <c r="AC221" s="660"/>
      <c r="AD221" s="567"/>
      <c r="AE221" s="567"/>
      <c r="AF221" s="629"/>
      <c r="AG221" s="630"/>
      <c r="AH221" s="630"/>
      <c r="AI221" s="567"/>
      <c r="AJ221" s="568"/>
      <c r="AK221" s="630"/>
      <c r="AL221" s="630"/>
      <c r="AM221" s="630"/>
      <c r="AN221" s="630"/>
      <c r="AO221" s="630"/>
      <c r="AP221" s="630"/>
      <c r="AQ221" s="630"/>
      <c r="AR221" s="568"/>
      <c r="AS221" s="539"/>
      <c r="BC221" s="538"/>
    </row>
    <row r="222" spans="1:55" ht="11.25" customHeight="1">
      <c r="I222" s="694" t="s">
        <v>274</v>
      </c>
      <c r="J222" s="644"/>
      <c r="K222" s="644"/>
      <c r="L222" s="533"/>
      <c r="M222" s="564"/>
      <c r="N222" s="565"/>
      <c r="O222" s="728" t="str">
        <f t="shared" ref="O222:AN222" si="139">O37</f>
        <v>ND</v>
      </c>
      <c r="P222" s="729" t="str">
        <f t="shared" si="139"/>
        <v>ND</v>
      </c>
      <c r="Q222" s="730" t="str">
        <f t="shared" si="139"/>
        <v>ND</v>
      </c>
      <c r="R222" s="728" t="str">
        <f t="shared" si="139"/>
        <v>ND</v>
      </c>
      <c r="S222" s="728">
        <f t="shared" si="139"/>
        <v>44.324379</v>
      </c>
      <c r="T222" s="729">
        <f t="shared" si="139"/>
        <v>45.143188000000002</v>
      </c>
      <c r="U222" s="730">
        <f t="shared" si="139"/>
        <v>47.128329000000001</v>
      </c>
      <c r="V222" s="728" t="str">
        <f t="shared" si="139"/>
        <v>ND</v>
      </c>
      <c r="W222" s="728">
        <f t="shared" si="139"/>
        <v>47.163823999999998</v>
      </c>
      <c r="X222" s="729">
        <f t="shared" si="139"/>
        <v>48.692148000000003</v>
      </c>
      <c r="Y222" s="730">
        <f t="shared" si="139"/>
        <v>57.069105999999998</v>
      </c>
      <c r="Z222" s="728">
        <f t="shared" si="139"/>
        <v>57.776805000000003</v>
      </c>
      <c r="AA222" s="728">
        <f t="shared" si="139"/>
        <v>59.600319000000006</v>
      </c>
      <c r="AB222" s="729">
        <f t="shared" si="139"/>
        <v>58.928563000000004</v>
      </c>
      <c r="AC222" s="730">
        <f t="shared" si="139"/>
        <v>61.174167999999995</v>
      </c>
      <c r="AD222" s="728">
        <f t="shared" si="139"/>
        <v>61.719366999999998</v>
      </c>
      <c r="AE222" s="728">
        <f t="shared" si="139"/>
        <v>62.08211</v>
      </c>
      <c r="AF222" s="729">
        <f t="shared" si="139"/>
        <v>62.348619999999997</v>
      </c>
      <c r="AG222" s="728">
        <f t="shared" si="139"/>
        <v>62.610013000000002</v>
      </c>
      <c r="AH222" s="728">
        <f t="shared" si="139"/>
        <v>63.246785000000003</v>
      </c>
      <c r="AI222" s="728">
        <f t="shared" si="139"/>
        <v>63.628351000000002</v>
      </c>
      <c r="AJ222" s="729">
        <f t="shared" si="139"/>
        <v>63.760491000000002</v>
      </c>
      <c r="AK222" s="728">
        <f t="shared" si="139"/>
        <v>64.189194000000001</v>
      </c>
      <c r="AL222" s="728">
        <f t="shared" si="139"/>
        <v>65.027985000000001</v>
      </c>
      <c r="AM222" s="728">
        <f t="shared" si="139"/>
        <v>65.412325999999993</v>
      </c>
      <c r="AN222" s="728">
        <f t="shared" si="139"/>
        <v>65.919533000000001</v>
      </c>
      <c r="AO222" s="728"/>
      <c r="AP222" s="728"/>
      <c r="AQ222" s="728"/>
      <c r="AR222" s="568"/>
      <c r="AS222" s="539"/>
      <c r="AT222" s="1211">
        <f t="shared" ref="AT222:AX223" si="140">AT37</f>
        <v>43.793404000000002</v>
      </c>
      <c r="AU222" s="1211">
        <f t="shared" si="140"/>
        <v>45.143188000000002</v>
      </c>
      <c r="AV222" s="1211">
        <f t="shared" si="140"/>
        <v>48.692148000000003</v>
      </c>
      <c r="AW222" s="1211">
        <f t="shared" si="140"/>
        <v>58.928562999999997</v>
      </c>
      <c r="AX222" s="1211">
        <f t="shared" si="140"/>
        <v>61.835498999999999</v>
      </c>
      <c r="BC222" s="538"/>
    </row>
    <row r="223" spans="1:55" ht="11.25" customHeight="1">
      <c r="I223" s="694" t="s">
        <v>248</v>
      </c>
      <c r="J223" s="644"/>
      <c r="K223" s="644"/>
      <c r="L223" s="533"/>
      <c r="M223" s="564"/>
      <c r="N223" s="565"/>
      <c r="O223" s="728" t="str">
        <f t="shared" ref="O223:AN223" si="141">O38</f>
        <v>ND</v>
      </c>
      <c r="P223" s="729" t="str">
        <f t="shared" si="141"/>
        <v>ND</v>
      </c>
      <c r="Q223" s="730" t="str">
        <f t="shared" si="141"/>
        <v>ND</v>
      </c>
      <c r="R223" s="728" t="str">
        <f t="shared" si="141"/>
        <v>ND</v>
      </c>
      <c r="S223" s="728">
        <f t="shared" si="141"/>
        <v>47.646834999999996</v>
      </c>
      <c r="T223" s="729">
        <f t="shared" si="141"/>
        <v>48.586665999999994</v>
      </c>
      <c r="U223" s="730">
        <f t="shared" si="141"/>
        <v>50.428671000000001</v>
      </c>
      <c r="V223" s="728" t="str">
        <f t="shared" si="141"/>
        <v>ND</v>
      </c>
      <c r="W223" s="728">
        <f t="shared" si="141"/>
        <v>52.081379999999996</v>
      </c>
      <c r="X223" s="729">
        <f t="shared" si="141"/>
        <v>55.174764000000003</v>
      </c>
      <c r="Y223" s="730">
        <f t="shared" si="141"/>
        <v>63.658402000000002</v>
      </c>
      <c r="Z223" s="728">
        <f t="shared" si="141"/>
        <v>62.351902000000003</v>
      </c>
      <c r="AA223" s="728">
        <f t="shared" si="141"/>
        <v>63.424709999999997</v>
      </c>
      <c r="AB223" s="729">
        <f t="shared" si="141"/>
        <v>62.645716</v>
      </c>
      <c r="AC223" s="730">
        <f t="shared" si="141"/>
        <v>64.778554</v>
      </c>
      <c r="AD223" s="728">
        <f t="shared" si="141"/>
        <v>65.279611000000003</v>
      </c>
      <c r="AE223" s="728">
        <f t="shared" si="141"/>
        <v>65.254238000000001</v>
      </c>
      <c r="AF223" s="729">
        <f t="shared" si="141"/>
        <v>65.092422999999997</v>
      </c>
      <c r="AG223" s="728">
        <f t="shared" si="141"/>
        <v>64.841133999999997</v>
      </c>
      <c r="AH223" s="728">
        <f t="shared" si="141"/>
        <v>65.625096999999997</v>
      </c>
      <c r="AI223" s="728">
        <f t="shared" si="141"/>
        <v>65.816422000000003</v>
      </c>
      <c r="AJ223" s="729">
        <f t="shared" si="141"/>
        <v>66.145703999999995</v>
      </c>
      <c r="AK223" s="728">
        <f t="shared" si="141"/>
        <v>67.283011999999999</v>
      </c>
      <c r="AL223" s="728">
        <f t="shared" si="141"/>
        <v>68.131274000000005</v>
      </c>
      <c r="AM223" s="728">
        <f t="shared" si="141"/>
        <v>68.200343000000004</v>
      </c>
      <c r="AN223" s="728">
        <f t="shared" si="141"/>
        <v>67.770156</v>
      </c>
      <c r="AO223" s="728"/>
      <c r="AP223" s="728"/>
      <c r="AQ223" s="728"/>
      <c r="AR223" s="568"/>
      <c r="AS223" s="539"/>
      <c r="AT223" s="1211">
        <f t="shared" si="140"/>
        <v>47.521963999999997</v>
      </c>
      <c r="AU223" s="1211">
        <f t="shared" si="140"/>
        <v>48.586666000000001</v>
      </c>
      <c r="AV223" s="1211">
        <f t="shared" si="140"/>
        <v>53.748108000000002</v>
      </c>
      <c r="AW223" s="1211">
        <f t="shared" si="140"/>
        <v>62.493259999999999</v>
      </c>
      <c r="AX223" s="1211">
        <f t="shared" si="140"/>
        <v>65.096486999999996</v>
      </c>
      <c r="BC223" s="538"/>
    </row>
    <row r="224" spans="1:55" ht="11.25" customHeight="1">
      <c r="I224" s="662"/>
      <c r="J224" s="663"/>
      <c r="K224" s="663"/>
      <c r="L224" s="684"/>
      <c r="M224" s="685"/>
      <c r="N224" s="686"/>
      <c r="O224" s="665"/>
      <c r="P224" s="664"/>
      <c r="Q224" s="666"/>
      <c r="R224" s="665"/>
      <c r="S224" s="665"/>
      <c r="T224" s="664"/>
      <c r="U224" s="666"/>
      <c r="V224" s="665"/>
      <c r="W224" s="665"/>
      <c r="X224" s="664"/>
      <c r="Y224" s="666"/>
      <c r="Z224" s="665"/>
      <c r="AA224" s="665"/>
      <c r="AB224" s="664"/>
      <c r="AC224" s="666"/>
      <c r="AD224" s="687"/>
      <c r="AE224" s="687"/>
      <c r="AF224" s="664"/>
      <c r="AG224" s="666"/>
      <c r="AH224" s="665"/>
      <c r="AI224" s="687"/>
      <c r="AJ224" s="688"/>
      <c r="AK224" s="666"/>
      <c r="AL224" s="665"/>
      <c r="AM224" s="665"/>
      <c r="AN224" s="688"/>
      <c r="AO224" s="666"/>
      <c r="AP224" s="665"/>
      <c r="AQ224" s="665"/>
      <c r="AR224" s="688"/>
      <c r="AS224" s="539"/>
      <c r="AT224" s="611"/>
      <c r="AU224" s="611"/>
      <c r="AV224" s="611"/>
      <c r="AW224" s="611"/>
      <c r="AX224" s="611"/>
      <c r="AY224" s="611"/>
      <c r="AZ224" s="611"/>
      <c r="BA224" s="611"/>
      <c r="BB224" s="611"/>
      <c r="BC224" s="612"/>
    </row>
    <row r="225" spans="1:55" ht="11.25" customHeight="1">
      <c r="I225" s="625"/>
      <c r="J225" s="625"/>
      <c r="K225" s="625"/>
      <c r="L225" s="533"/>
      <c r="M225" s="565"/>
      <c r="N225" s="565"/>
      <c r="O225" s="630"/>
      <c r="P225" s="630"/>
      <c r="Q225" s="630"/>
      <c r="R225" s="630"/>
      <c r="S225" s="630"/>
      <c r="T225" s="630"/>
      <c r="U225" s="630"/>
      <c r="V225" s="630"/>
      <c r="W225" s="630"/>
      <c r="X225" s="630"/>
      <c r="Y225" s="630"/>
      <c r="Z225" s="630"/>
      <c r="AA225" s="630"/>
      <c r="AB225" s="630"/>
      <c r="AC225" s="630"/>
      <c r="AD225" s="567"/>
      <c r="AE225" s="567"/>
      <c r="AF225" s="630"/>
      <c r="AG225" s="630"/>
      <c r="AH225" s="630"/>
      <c r="AI225" s="567"/>
      <c r="AJ225" s="567"/>
      <c r="AK225" s="567"/>
      <c r="AL225" s="630"/>
      <c r="AM225" s="567"/>
      <c r="AN225" s="567"/>
      <c r="AO225" s="567"/>
      <c r="AP225" s="630"/>
      <c r="AQ225" s="567"/>
      <c r="AR225" s="567"/>
    </row>
    <row r="226" spans="1:55" s="551" customFormat="1" ht="11.25" customHeight="1">
      <c r="A226" s="540"/>
      <c r="B226" s="540"/>
      <c r="C226" s="540"/>
      <c r="D226" s="540"/>
      <c r="E226" s="540"/>
      <c r="F226" s="540"/>
      <c r="G226" s="540"/>
      <c r="H226" s="540"/>
      <c r="I226" s="734" t="s">
        <v>277</v>
      </c>
      <c r="J226" s="735"/>
      <c r="K226" s="735"/>
      <c r="L226" s="736"/>
      <c r="M226" s="737"/>
      <c r="N226" s="738"/>
      <c r="O226" s="738"/>
      <c r="P226" s="739"/>
      <c r="Q226" s="737"/>
      <c r="R226" s="738"/>
      <c r="S226" s="738"/>
      <c r="T226" s="739"/>
      <c r="U226" s="737"/>
      <c r="V226" s="738"/>
      <c r="W226" s="738"/>
      <c r="X226" s="739"/>
      <c r="Y226" s="737"/>
      <c r="Z226" s="738"/>
      <c r="AA226" s="738"/>
      <c r="AB226" s="739"/>
      <c r="AC226" s="737"/>
      <c r="AD226" s="740"/>
      <c r="AE226" s="740"/>
      <c r="AF226" s="739"/>
      <c r="AG226" s="737"/>
      <c r="AH226" s="738"/>
      <c r="AI226" s="740"/>
      <c r="AJ226" s="741"/>
      <c r="AK226" s="740"/>
      <c r="AL226" s="738"/>
      <c r="AM226" s="740"/>
      <c r="AN226" s="741"/>
      <c r="AO226" s="740"/>
      <c r="AP226" s="738"/>
      <c r="AQ226" s="740"/>
      <c r="AR226" s="741"/>
      <c r="AS226" s="731"/>
      <c r="AT226" s="549"/>
      <c r="AU226" s="549"/>
      <c r="AV226" s="549"/>
      <c r="AW226" s="549"/>
      <c r="AX226" s="549"/>
      <c r="AY226" s="549"/>
      <c r="AZ226" s="549"/>
      <c r="BA226" s="549"/>
      <c r="BB226" s="549"/>
      <c r="BC226" s="550"/>
    </row>
    <row r="227" spans="1:55" ht="11.25" customHeight="1">
      <c r="I227" s="532"/>
      <c r="J227" s="533"/>
      <c r="K227" s="533"/>
      <c r="L227" s="533"/>
      <c r="M227" s="560"/>
      <c r="N227" s="561"/>
      <c r="O227" s="561"/>
      <c r="P227" s="562"/>
      <c r="Q227" s="560"/>
      <c r="R227" s="561"/>
      <c r="S227" s="561"/>
      <c r="T227" s="562"/>
      <c r="U227" s="560"/>
      <c r="V227" s="561"/>
      <c r="W227" s="561"/>
      <c r="X227" s="562"/>
      <c r="Y227" s="560"/>
      <c r="Z227" s="561"/>
      <c r="AA227" s="561"/>
      <c r="AB227" s="562"/>
      <c r="AC227" s="560"/>
      <c r="AD227" s="557"/>
      <c r="AE227" s="557"/>
      <c r="AF227" s="562"/>
      <c r="AG227" s="560"/>
      <c r="AH227" s="561"/>
      <c r="AI227" s="557"/>
      <c r="AJ227" s="558"/>
      <c r="AK227" s="557"/>
      <c r="AL227" s="561"/>
      <c r="AM227" s="557"/>
      <c r="AN227" s="558"/>
      <c r="AO227" s="557"/>
      <c r="AP227" s="561"/>
      <c r="AQ227" s="557"/>
      <c r="AR227" s="558"/>
      <c r="AS227" s="539"/>
      <c r="BC227" s="538"/>
    </row>
    <row r="228" spans="1:55" s="742" customFormat="1" ht="11.25" customHeight="1">
      <c r="I228" s="743" t="s">
        <v>278</v>
      </c>
      <c r="J228" s="744"/>
      <c r="K228" s="744"/>
      <c r="L228" s="744"/>
      <c r="M228" s="745"/>
      <c r="N228" s="746"/>
      <c r="O228" s="746"/>
      <c r="P228" s="747"/>
      <c r="Q228" s="745"/>
      <c r="R228" s="746"/>
      <c r="S228" s="746"/>
      <c r="T228" s="747">
        <v>44200525</v>
      </c>
      <c r="U228" s="745">
        <v>47123017</v>
      </c>
      <c r="V228" s="746">
        <v>47123017</v>
      </c>
      <c r="W228" s="746">
        <v>47123017</v>
      </c>
      <c r="X228" s="747">
        <v>47123017</v>
      </c>
      <c r="Y228" s="745">
        <v>56856070</v>
      </c>
      <c r="Z228" s="746">
        <v>56856070</v>
      </c>
      <c r="AA228" s="746">
        <v>56856070</v>
      </c>
      <c r="AB228" s="747">
        <v>56856070</v>
      </c>
      <c r="AC228" s="745">
        <v>60902695</v>
      </c>
      <c r="AD228" s="746">
        <v>60902695</v>
      </c>
      <c r="AE228" s="746">
        <v>60902695</v>
      </c>
      <c r="AF228" s="747">
        <v>60902695</v>
      </c>
      <c r="AG228" s="745"/>
      <c r="AH228" s="746"/>
      <c r="AI228" s="749"/>
      <c r="AJ228" s="748"/>
      <c r="AK228" s="749"/>
      <c r="AL228" s="746"/>
      <c r="AM228" s="749"/>
      <c r="AN228" s="748"/>
      <c r="AO228" s="749"/>
      <c r="AP228" s="746"/>
      <c r="AQ228" s="749"/>
      <c r="AR228" s="748"/>
      <c r="AS228" s="750"/>
      <c r="AV228" s="746">
        <v>47123017</v>
      </c>
      <c r="AW228" s="746">
        <v>56856070</v>
      </c>
      <c r="AX228" s="746">
        <v>60902695</v>
      </c>
      <c r="BC228" s="751"/>
    </row>
    <row r="229" spans="1:55" s="752" customFormat="1" ht="11.25" customHeight="1">
      <c r="I229" s="753" t="s">
        <v>279</v>
      </c>
      <c r="J229" s="754"/>
      <c r="K229" s="754"/>
      <c r="L229" s="754"/>
      <c r="M229" s="755"/>
      <c r="N229" s="756"/>
      <c r="O229" s="756"/>
      <c r="P229" s="757"/>
      <c r="Q229" s="755"/>
      <c r="R229" s="756"/>
      <c r="S229" s="756"/>
      <c r="T229" s="757">
        <v>942663</v>
      </c>
      <c r="U229" s="755">
        <v>5312</v>
      </c>
      <c r="V229" s="756">
        <v>19145</v>
      </c>
      <c r="W229" s="756">
        <v>40807</v>
      </c>
      <c r="X229" s="757">
        <v>1569131</v>
      </c>
      <c r="Y229" s="755">
        <v>213036</v>
      </c>
      <c r="Z229" s="756">
        <v>920735</v>
      </c>
      <c r="AA229" s="756">
        <v>1536057</v>
      </c>
      <c r="AB229" s="757">
        <v>2072493</v>
      </c>
      <c r="AC229" s="755">
        <v>271473</v>
      </c>
      <c r="AD229" s="756">
        <v>545983</v>
      </c>
      <c r="AE229" s="758">
        <v>759613</v>
      </c>
      <c r="AF229" s="757">
        <v>932804</v>
      </c>
      <c r="AG229" s="755"/>
      <c r="AH229" s="756"/>
      <c r="AI229" s="758"/>
      <c r="AJ229" s="759"/>
      <c r="AK229" s="758"/>
      <c r="AL229" s="756"/>
      <c r="AM229" s="758"/>
      <c r="AN229" s="759"/>
      <c r="AO229" s="758"/>
      <c r="AP229" s="756"/>
      <c r="AQ229" s="758"/>
      <c r="AR229" s="759"/>
      <c r="AS229" s="760"/>
      <c r="AV229" s="752">
        <f>AV230-AV228</f>
        <v>1569131</v>
      </c>
      <c r="AW229" s="758">
        <v>2072493</v>
      </c>
      <c r="AX229" s="758">
        <v>932804</v>
      </c>
      <c r="BC229" s="761"/>
    </row>
    <row r="230" spans="1:55" s="742" customFormat="1" ht="11.25" customHeight="1">
      <c r="I230" s="762" t="s">
        <v>280</v>
      </c>
      <c r="J230" s="744"/>
      <c r="K230" s="744"/>
      <c r="L230" s="744"/>
      <c r="M230" s="763"/>
      <c r="N230" s="764"/>
      <c r="O230" s="764"/>
      <c r="P230" s="765"/>
      <c r="Q230" s="763"/>
      <c r="R230" s="764"/>
      <c r="S230" s="764">
        <v>44324379</v>
      </c>
      <c r="T230" s="765">
        <f t="shared" ref="T230:AC230" si="142">SUM(T228:T229)</f>
        <v>45143188</v>
      </c>
      <c r="U230" s="763">
        <f t="shared" si="142"/>
        <v>47128329</v>
      </c>
      <c r="V230" s="764">
        <f t="shared" si="142"/>
        <v>47142162</v>
      </c>
      <c r="W230" s="764">
        <f t="shared" si="142"/>
        <v>47163824</v>
      </c>
      <c r="X230" s="765">
        <f t="shared" si="142"/>
        <v>48692148</v>
      </c>
      <c r="Y230" s="763">
        <f t="shared" si="142"/>
        <v>57069106</v>
      </c>
      <c r="Z230" s="764">
        <f t="shared" si="142"/>
        <v>57776805</v>
      </c>
      <c r="AA230" s="764">
        <f t="shared" si="142"/>
        <v>58392127</v>
      </c>
      <c r="AB230" s="765">
        <f t="shared" si="142"/>
        <v>58928563</v>
      </c>
      <c r="AC230" s="763">
        <f t="shared" si="142"/>
        <v>61174168</v>
      </c>
      <c r="AD230" s="764">
        <f>SUM(AD228:AD229)</f>
        <v>61448678</v>
      </c>
      <c r="AE230" s="764">
        <f>SUM(AE228:AE229)</f>
        <v>61662308</v>
      </c>
      <c r="AF230" s="765">
        <f>SUM(AF228:AF229)</f>
        <v>61835499</v>
      </c>
      <c r="AG230" s="764">
        <f>SUM(AG228:AG229)</f>
        <v>0</v>
      </c>
      <c r="AH230" s="764"/>
      <c r="AI230" s="766"/>
      <c r="AJ230" s="767"/>
      <c r="AK230" s="766"/>
      <c r="AL230" s="764"/>
      <c r="AM230" s="766"/>
      <c r="AN230" s="767"/>
      <c r="AO230" s="766"/>
      <c r="AP230" s="764"/>
      <c r="AQ230" s="766"/>
      <c r="AR230" s="767"/>
      <c r="AS230" s="750"/>
      <c r="AV230" s="746">
        <v>48692148</v>
      </c>
      <c r="AW230" s="764">
        <f>SUM(AW228:AW229)</f>
        <v>58928563</v>
      </c>
      <c r="AX230" s="764">
        <f>SUM(AX228:AX229)</f>
        <v>61835499</v>
      </c>
      <c r="BC230" s="751"/>
    </row>
    <row r="231" spans="1:55" s="752" customFormat="1" ht="11.25" customHeight="1">
      <c r="I231" s="753" t="s">
        <v>281</v>
      </c>
      <c r="J231" s="754"/>
      <c r="K231" s="754"/>
      <c r="L231" s="754"/>
      <c r="M231" s="755"/>
      <c r="N231" s="756"/>
      <c r="O231" s="756"/>
      <c r="P231" s="757"/>
      <c r="Q231" s="755"/>
      <c r="R231" s="756"/>
      <c r="S231" s="756"/>
      <c r="T231" s="757">
        <v>3443478</v>
      </c>
      <c r="U231" s="755">
        <v>3300342</v>
      </c>
      <c r="V231" s="756">
        <v>4531664</v>
      </c>
      <c r="W231" s="756">
        <v>4917556</v>
      </c>
      <c r="X231" s="757">
        <v>6482616</v>
      </c>
      <c r="Y231" s="755">
        <v>6589296</v>
      </c>
      <c r="Z231" s="756">
        <v>4575097</v>
      </c>
      <c r="AA231" s="756">
        <v>4177465</v>
      </c>
      <c r="AB231" s="757">
        <v>3717153</v>
      </c>
      <c r="AC231" s="755">
        <v>3604386</v>
      </c>
      <c r="AD231" s="756">
        <v>3372102</v>
      </c>
      <c r="AE231" s="758">
        <v>2967209</v>
      </c>
      <c r="AF231" s="757">
        <v>3260988</v>
      </c>
      <c r="AG231" s="755"/>
      <c r="AH231" s="756"/>
      <c r="AI231" s="758"/>
      <c r="AJ231" s="759"/>
      <c r="AK231" s="758"/>
      <c r="AL231" s="756"/>
      <c r="AM231" s="758"/>
      <c r="AN231" s="759"/>
      <c r="AO231" s="758"/>
      <c r="AP231" s="756"/>
      <c r="AQ231" s="758"/>
      <c r="AR231" s="759"/>
      <c r="AS231" s="760"/>
      <c r="AW231" s="758">
        <v>3717153</v>
      </c>
      <c r="AX231" s="758">
        <v>3260988</v>
      </c>
      <c r="BC231" s="761"/>
    </row>
    <row r="232" spans="1:55" s="742" customFormat="1" ht="11.25" customHeight="1">
      <c r="I232" s="762" t="s">
        <v>282</v>
      </c>
      <c r="J232" s="744"/>
      <c r="K232" s="744"/>
      <c r="L232" s="744"/>
      <c r="M232" s="763"/>
      <c r="N232" s="764"/>
      <c r="O232" s="764"/>
      <c r="P232" s="765"/>
      <c r="Q232" s="763"/>
      <c r="R232" s="764"/>
      <c r="S232" s="764">
        <v>47646835</v>
      </c>
      <c r="T232" s="765">
        <f t="shared" ref="T232:AC232" si="143">T231+T230</f>
        <v>48586666</v>
      </c>
      <c r="U232" s="763">
        <f t="shared" si="143"/>
        <v>50428671</v>
      </c>
      <c r="V232" s="764">
        <f t="shared" si="143"/>
        <v>51673826</v>
      </c>
      <c r="W232" s="764">
        <f t="shared" si="143"/>
        <v>52081380</v>
      </c>
      <c r="X232" s="765">
        <f t="shared" si="143"/>
        <v>55174764</v>
      </c>
      <c r="Y232" s="763">
        <f t="shared" si="143"/>
        <v>63658402</v>
      </c>
      <c r="Z232" s="764">
        <f t="shared" si="143"/>
        <v>62351902</v>
      </c>
      <c r="AA232" s="764">
        <f t="shared" si="143"/>
        <v>62569592</v>
      </c>
      <c r="AB232" s="765">
        <f t="shared" si="143"/>
        <v>62645716</v>
      </c>
      <c r="AC232" s="763">
        <f t="shared" si="143"/>
        <v>64778554</v>
      </c>
      <c r="AD232" s="764">
        <f>AD231+AD230</f>
        <v>64820780</v>
      </c>
      <c r="AE232" s="764">
        <f>AE231+AE230</f>
        <v>64629517</v>
      </c>
      <c r="AF232" s="765">
        <f>AF231+AF230</f>
        <v>65096487</v>
      </c>
      <c r="AG232" s="764">
        <f>AG231+AG230</f>
        <v>0</v>
      </c>
      <c r="AH232" s="764"/>
      <c r="AI232" s="766"/>
      <c r="AJ232" s="767"/>
      <c r="AK232" s="766"/>
      <c r="AL232" s="764"/>
      <c r="AM232" s="766"/>
      <c r="AN232" s="767"/>
      <c r="AO232" s="766"/>
      <c r="AP232" s="764"/>
      <c r="AQ232" s="766"/>
      <c r="AR232" s="767"/>
      <c r="AS232" s="750"/>
      <c r="AV232" s="764">
        <f>SUM(AV230:AV231)</f>
        <v>48692148</v>
      </c>
      <c r="AW232" s="764">
        <f>SUM(AW230:AW231)</f>
        <v>62645716</v>
      </c>
      <c r="AX232" s="764">
        <f>SUM(AX230:AX231)</f>
        <v>65096487</v>
      </c>
      <c r="BC232" s="751"/>
    </row>
    <row r="233" spans="1:55" s="752" customFormat="1" ht="11.25" customHeight="1">
      <c r="I233" s="753"/>
      <c r="J233" s="754"/>
      <c r="K233" s="754"/>
      <c r="L233" s="754"/>
      <c r="M233" s="755"/>
      <c r="N233" s="756"/>
      <c r="O233" s="756"/>
      <c r="P233" s="757"/>
      <c r="Q233" s="755"/>
      <c r="R233" s="756"/>
      <c r="S233" s="756"/>
      <c r="T233" s="757"/>
      <c r="U233" s="755"/>
      <c r="V233" s="756"/>
      <c r="W233" s="756"/>
      <c r="X233" s="757"/>
      <c r="Y233" s="755"/>
      <c r="Z233" s="756"/>
      <c r="AA233" s="756"/>
      <c r="AB233" s="757"/>
      <c r="AC233" s="755"/>
      <c r="AD233" s="756"/>
      <c r="AE233" s="758"/>
      <c r="AF233" s="757"/>
      <c r="AG233" s="755"/>
      <c r="AH233" s="756"/>
      <c r="AI233" s="758"/>
      <c r="AJ233" s="759"/>
      <c r="AK233" s="758"/>
      <c r="AL233" s="756"/>
      <c r="AM233" s="758"/>
      <c r="AN233" s="759"/>
      <c r="AO233" s="758"/>
      <c r="AP233" s="756"/>
      <c r="AQ233" s="758"/>
      <c r="AR233" s="759"/>
      <c r="AS233" s="760"/>
      <c r="AW233" s="758"/>
      <c r="AX233" s="758"/>
      <c r="BC233" s="761"/>
    </row>
    <row r="234" spans="1:55" s="742" customFormat="1" ht="11.25" customHeight="1">
      <c r="I234" s="743" t="s">
        <v>283</v>
      </c>
      <c r="J234" s="744"/>
      <c r="K234" s="744"/>
      <c r="L234" s="744"/>
      <c r="M234" s="745"/>
      <c r="N234" s="768"/>
      <c r="O234" s="768" t="s">
        <v>250</v>
      </c>
      <c r="P234" s="769" t="s">
        <v>250</v>
      </c>
      <c r="Q234" s="770" t="s">
        <v>250</v>
      </c>
      <c r="R234" s="768" t="s">
        <v>250</v>
      </c>
      <c r="S234" s="768" t="s">
        <v>250</v>
      </c>
      <c r="T234" s="747">
        <v>47123015</v>
      </c>
      <c r="U234" s="745">
        <v>47133856</v>
      </c>
      <c r="V234" s="746">
        <v>47177430</v>
      </c>
      <c r="W234" s="746">
        <v>47268823</v>
      </c>
      <c r="X234" s="747">
        <v>56856070</v>
      </c>
      <c r="Y234" s="745">
        <v>57695393</v>
      </c>
      <c r="Z234" s="746">
        <v>59204524</v>
      </c>
      <c r="AA234" s="746">
        <v>60019594</v>
      </c>
      <c r="AB234" s="747">
        <v>60902695</v>
      </c>
      <c r="AC234" s="745">
        <v>61517945</v>
      </c>
      <c r="AD234" s="746">
        <v>61913692</v>
      </c>
      <c r="AE234" s="749">
        <v>62249428</v>
      </c>
      <c r="AF234" s="747">
        <v>62470881</v>
      </c>
      <c r="AG234" s="745"/>
      <c r="AH234" s="746"/>
      <c r="AI234" s="749"/>
      <c r="AJ234" s="748"/>
      <c r="AK234" s="749"/>
      <c r="AL234" s="746"/>
      <c r="AM234" s="749"/>
      <c r="AN234" s="748"/>
      <c r="AO234" s="749"/>
      <c r="AP234" s="746"/>
      <c r="AQ234" s="749"/>
      <c r="AR234" s="748"/>
      <c r="AS234" s="750"/>
      <c r="AW234" s="749">
        <v>60902695</v>
      </c>
      <c r="AX234" s="749">
        <v>62470881</v>
      </c>
      <c r="BC234" s="751"/>
    </row>
    <row r="235" spans="1:55" s="752" customFormat="1" ht="11.25" customHeight="1">
      <c r="I235" s="753" t="s">
        <v>284</v>
      </c>
      <c r="J235" s="754"/>
      <c r="K235" s="754"/>
      <c r="L235" s="754"/>
      <c r="M235" s="755"/>
      <c r="N235" s="771"/>
      <c r="O235" s="771" t="s">
        <v>250</v>
      </c>
      <c r="P235" s="772" t="s">
        <v>250</v>
      </c>
      <c r="Q235" s="773" t="s">
        <v>250</v>
      </c>
      <c r="R235" s="771" t="s">
        <v>250</v>
      </c>
      <c r="S235" s="771" t="s">
        <v>250</v>
      </c>
      <c r="T235" s="757">
        <v>7245063</v>
      </c>
      <c r="U235" s="755">
        <v>7612223</v>
      </c>
      <c r="V235" s="756">
        <v>8049544</v>
      </c>
      <c r="W235" s="756">
        <v>9222612</v>
      </c>
      <c r="X235" s="757">
        <v>9060459</v>
      </c>
      <c r="Y235" s="755">
        <v>9258663</v>
      </c>
      <c r="Z235" s="756">
        <v>7106755</v>
      </c>
      <c r="AA235" s="756">
        <v>7949211</v>
      </c>
      <c r="AB235" s="757">
        <v>7555249</v>
      </c>
      <c r="AC235" s="755">
        <v>7769195</v>
      </c>
      <c r="AD235" s="756">
        <v>7119504</v>
      </c>
      <c r="AE235" s="758">
        <v>6582870</v>
      </c>
      <c r="AF235" s="757">
        <v>7798348</v>
      </c>
      <c r="AG235" s="755"/>
      <c r="AH235" s="756"/>
      <c r="AI235" s="758"/>
      <c r="AJ235" s="759"/>
      <c r="AK235" s="758"/>
      <c r="AL235" s="756"/>
      <c r="AM235" s="758"/>
      <c r="AN235" s="759"/>
      <c r="AO235" s="758"/>
      <c r="AP235" s="756"/>
      <c r="AQ235" s="758"/>
      <c r="AR235" s="759"/>
      <c r="AS235" s="760"/>
      <c r="AW235" s="758">
        <v>7555249</v>
      </c>
      <c r="AX235" s="758">
        <v>7798348</v>
      </c>
      <c r="BC235" s="761"/>
    </row>
    <row r="236" spans="1:55" s="742" customFormat="1" ht="11.25" customHeight="1">
      <c r="I236" s="774" t="s">
        <v>285</v>
      </c>
      <c r="J236" s="775"/>
      <c r="K236" s="775"/>
      <c r="L236" s="775"/>
      <c r="M236" s="776"/>
      <c r="N236" s="777"/>
      <c r="O236" s="777" t="s">
        <v>250</v>
      </c>
      <c r="P236" s="778" t="s">
        <v>250</v>
      </c>
      <c r="Q236" s="779" t="s">
        <v>250</v>
      </c>
      <c r="R236" s="777" t="s">
        <v>250</v>
      </c>
      <c r="S236" s="777" t="s">
        <v>250</v>
      </c>
      <c r="T236" s="780">
        <f t="shared" ref="T236:AC236" si="144">T235+T234</f>
        <v>54368078</v>
      </c>
      <c r="U236" s="776">
        <f t="shared" si="144"/>
        <v>54746079</v>
      </c>
      <c r="V236" s="781">
        <f t="shared" si="144"/>
        <v>55226974</v>
      </c>
      <c r="W236" s="781">
        <f t="shared" si="144"/>
        <v>56491435</v>
      </c>
      <c r="X236" s="780">
        <f t="shared" si="144"/>
        <v>65916529</v>
      </c>
      <c r="Y236" s="776">
        <f t="shared" si="144"/>
        <v>66954056</v>
      </c>
      <c r="Z236" s="781">
        <f t="shared" si="144"/>
        <v>66311279</v>
      </c>
      <c r="AA236" s="781">
        <f t="shared" si="144"/>
        <v>67968805</v>
      </c>
      <c r="AB236" s="780">
        <f t="shared" si="144"/>
        <v>68457944</v>
      </c>
      <c r="AC236" s="776">
        <f t="shared" si="144"/>
        <v>69287140</v>
      </c>
      <c r="AD236" s="781">
        <f>AD235+AD234</f>
        <v>69033196</v>
      </c>
      <c r="AE236" s="781">
        <f>AE235+AE234</f>
        <v>68832298</v>
      </c>
      <c r="AF236" s="780">
        <f>AF235+AF234</f>
        <v>70269229</v>
      </c>
      <c r="AG236" s="781">
        <f>AG235+AG234</f>
        <v>0</v>
      </c>
      <c r="AH236" s="781"/>
      <c r="AI236" s="782"/>
      <c r="AJ236" s="783"/>
      <c r="AK236" s="782"/>
      <c r="AL236" s="781"/>
      <c r="AM236" s="782"/>
      <c r="AN236" s="783"/>
      <c r="AO236" s="782"/>
      <c r="AP236" s="781"/>
      <c r="AQ236" s="782"/>
      <c r="AR236" s="783"/>
      <c r="AS236" s="750"/>
      <c r="AT236" s="784"/>
      <c r="AU236" s="784"/>
      <c r="AV236" s="784"/>
      <c r="AW236" s="781">
        <f>SUM(AW234:AW235)</f>
        <v>68457944</v>
      </c>
      <c r="AX236" s="781">
        <f>SUM(AX234:AX235)</f>
        <v>70269229</v>
      </c>
      <c r="AY236" s="784"/>
      <c r="AZ236" s="784"/>
      <c r="BA236" s="784"/>
      <c r="BB236" s="784"/>
      <c r="BC236" s="785"/>
    </row>
    <row r="237" spans="1:55" s="752" customFormat="1" ht="11.25" customHeight="1">
      <c r="I237" s="786"/>
      <c r="J237" s="754"/>
      <c r="K237" s="754"/>
      <c r="L237" s="754"/>
      <c r="M237" s="756"/>
      <c r="N237" s="756"/>
      <c r="O237" s="756"/>
      <c r="P237" s="756"/>
      <c r="Q237" s="756"/>
      <c r="R237" s="756"/>
      <c r="S237" s="756"/>
      <c r="T237" s="756"/>
      <c r="U237" s="756"/>
      <c r="V237" s="756"/>
      <c r="W237" s="756"/>
      <c r="X237" s="756"/>
      <c r="Y237" s="756"/>
      <c r="Z237" s="756"/>
      <c r="AA237" s="756"/>
      <c r="AB237" s="756"/>
      <c r="AC237" s="756"/>
      <c r="AD237" s="756"/>
      <c r="AE237" s="758"/>
      <c r="AF237" s="756"/>
      <c r="AG237" s="756"/>
      <c r="AH237" s="756"/>
      <c r="AI237" s="758"/>
      <c r="AJ237" s="758"/>
      <c r="AK237" s="758"/>
      <c r="AL237" s="756"/>
      <c r="AM237" s="758"/>
      <c r="AN237" s="758"/>
      <c r="AO237" s="758"/>
      <c r="AP237" s="756"/>
      <c r="AQ237" s="758"/>
      <c r="AR237" s="758"/>
    </row>
    <row r="238" spans="1:55" s="551" customFormat="1" ht="11.25" customHeight="1">
      <c r="A238" s="540"/>
      <c r="B238" s="540"/>
      <c r="C238" s="540"/>
      <c r="D238" s="540"/>
      <c r="E238" s="540"/>
      <c r="F238" s="540"/>
      <c r="G238" s="540"/>
      <c r="H238" s="540"/>
      <c r="I238" s="541" t="s">
        <v>286</v>
      </c>
      <c r="J238" s="542"/>
      <c r="K238" s="542"/>
      <c r="L238" s="542"/>
      <c r="M238" s="543"/>
      <c r="N238" s="544"/>
      <c r="O238" s="544"/>
      <c r="P238" s="545"/>
      <c r="Q238" s="543"/>
      <c r="R238" s="544"/>
      <c r="S238" s="544"/>
      <c r="T238" s="545"/>
      <c r="U238" s="543"/>
      <c r="V238" s="544"/>
      <c r="W238" s="544"/>
      <c r="X238" s="545"/>
      <c r="Y238" s="543"/>
      <c r="Z238" s="544"/>
      <c r="AA238" s="544"/>
      <c r="AB238" s="545"/>
      <c r="AC238" s="543"/>
      <c r="AD238" s="544"/>
      <c r="AE238" s="546"/>
      <c r="AF238" s="545"/>
      <c r="AG238" s="543"/>
      <c r="AH238" s="544"/>
      <c r="AI238" s="546"/>
      <c r="AJ238" s="547"/>
      <c r="AK238" s="546"/>
      <c r="AL238" s="544"/>
      <c r="AM238" s="546"/>
      <c r="AN238" s="547"/>
      <c r="AO238" s="546"/>
      <c r="AP238" s="544"/>
      <c r="AQ238" s="546"/>
      <c r="AR238" s="547"/>
      <c r="AS238" s="548"/>
      <c r="AT238" s="549"/>
      <c r="AU238" s="549"/>
      <c r="AV238" s="549"/>
      <c r="AW238" s="549"/>
      <c r="AX238" s="549"/>
      <c r="AY238" s="549"/>
      <c r="AZ238" s="549"/>
      <c r="BA238" s="549"/>
      <c r="BB238" s="549"/>
      <c r="BC238" s="550"/>
    </row>
    <row r="239" spans="1:55" s="752" customFormat="1" ht="11.25" customHeight="1">
      <c r="I239" s="753"/>
      <c r="J239" s="754"/>
      <c r="K239" s="754"/>
      <c r="L239" s="754"/>
      <c r="M239" s="560"/>
      <c r="N239" s="561"/>
      <c r="O239" s="561"/>
      <c r="P239" s="562"/>
      <c r="Q239" s="560"/>
      <c r="R239" s="561"/>
      <c r="S239" s="561"/>
      <c r="T239" s="562"/>
      <c r="U239" s="560"/>
      <c r="V239" s="561"/>
      <c r="W239" s="561"/>
      <c r="X239" s="562"/>
      <c r="Y239" s="560"/>
      <c r="Z239" s="561"/>
      <c r="AA239" s="561"/>
      <c r="AB239" s="562"/>
      <c r="AC239" s="560"/>
      <c r="AD239" s="561"/>
      <c r="AE239" s="557"/>
      <c r="AF239" s="562"/>
      <c r="AG239" s="560"/>
      <c r="AH239" s="561"/>
      <c r="AI239" s="557"/>
      <c r="AJ239" s="558"/>
      <c r="AK239" s="557"/>
      <c r="AL239" s="561"/>
      <c r="AM239" s="557"/>
      <c r="AN239" s="558"/>
      <c r="AO239" s="557"/>
      <c r="AP239" s="561"/>
      <c r="AQ239" s="557"/>
      <c r="AR239" s="558"/>
      <c r="AS239" s="760"/>
      <c r="AT239" s="787"/>
      <c r="AU239" s="787"/>
      <c r="AV239" s="787"/>
      <c r="AW239" s="787"/>
      <c r="AX239" s="787"/>
      <c r="AY239" s="787"/>
      <c r="AZ239" s="787"/>
      <c r="BA239" s="787"/>
      <c r="BB239" s="787"/>
      <c r="BC239" s="788"/>
    </row>
    <row r="240" spans="1:55" s="742" customFormat="1" ht="11.25" customHeight="1">
      <c r="I240" s="743" t="s">
        <v>287</v>
      </c>
      <c r="J240" s="744"/>
      <c r="K240" s="744"/>
      <c r="L240" s="744"/>
      <c r="M240" s="789"/>
      <c r="N240" s="790"/>
      <c r="O240" s="790">
        <v>1335</v>
      </c>
      <c r="P240" s="791">
        <v>1712</v>
      </c>
      <c r="Q240" s="789">
        <v>2026</v>
      </c>
      <c r="R240" s="790">
        <v>2447</v>
      </c>
      <c r="S240" s="790">
        <v>2866</v>
      </c>
      <c r="T240" s="791">
        <v>3379</v>
      </c>
      <c r="U240" s="789">
        <v>3811</v>
      </c>
      <c r="V240" s="790">
        <v>4274</v>
      </c>
      <c r="W240" s="790">
        <v>4631</v>
      </c>
      <c r="X240" s="791">
        <v>5072</v>
      </c>
      <c r="Y240" s="789">
        <v>5567</v>
      </c>
      <c r="Z240" s="790">
        <v>6131</v>
      </c>
      <c r="AA240" s="790">
        <v>6581</v>
      </c>
      <c r="AB240" s="791">
        <v>7190</v>
      </c>
      <c r="AC240" s="789">
        <v>7832</v>
      </c>
      <c r="AD240" s="790">
        <v>8564</v>
      </c>
      <c r="AE240" s="792">
        <v>9290</v>
      </c>
      <c r="AF240" s="791">
        <v>10198</v>
      </c>
      <c r="AG240" s="789">
        <v>10962</v>
      </c>
      <c r="AH240" s="2232">
        <v>11874</v>
      </c>
      <c r="AI240" s="792">
        <v>12882</v>
      </c>
      <c r="AJ240" s="793">
        <v>14468</v>
      </c>
      <c r="AK240" s="792">
        <v>15423</v>
      </c>
      <c r="AL240" s="2232">
        <v>16370</v>
      </c>
      <c r="AM240" s="2232">
        <v>17299</v>
      </c>
      <c r="AN240" s="2232">
        <v>18118</v>
      </c>
      <c r="AO240" s="792"/>
      <c r="AP240" s="2232"/>
      <c r="AQ240" s="2232"/>
      <c r="AR240" s="793"/>
      <c r="AS240" s="750"/>
      <c r="AT240" s="742">
        <f>+P240</f>
        <v>1712</v>
      </c>
      <c r="AU240" s="742">
        <f>+T240</f>
        <v>3379</v>
      </c>
      <c r="AV240" s="742">
        <f>+X240</f>
        <v>5072</v>
      </c>
      <c r="AW240" s="742">
        <f>+AB240</f>
        <v>7190</v>
      </c>
      <c r="AX240" s="742">
        <f>+AF240</f>
        <v>10198</v>
      </c>
      <c r="BC240" s="751"/>
    </row>
    <row r="241" spans="1:55" s="752" customFormat="1" ht="11.25" customHeight="1">
      <c r="I241" s="753"/>
      <c r="J241" s="754"/>
      <c r="K241" s="754"/>
      <c r="L241" s="754"/>
      <c r="M241" s="560"/>
      <c r="N241" s="561"/>
      <c r="O241" s="561"/>
      <c r="P241" s="562"/>
      <c r="Q241" s="560"/>
      <c r="R241" s="561"/>
      <c r="S241" s="561"/>
      <c r="T241" s="562"/>
      <c r="U241" s="560"/>
      <c r="V241" s="561"/>
      <c r="W241" s="561"/>
      <c r="X241" s="562"/>
      <c r="Y241" s="560"/>
      <c r="Z241" s="561"/>
      <c r="AA241" s="561"/>
      <c r="AB241" s="562"/>
      <c r="AC241" s="560"/>
      <c r="AD241" s="561"/>
      <c r="AE241" s="557"/>
      <c r="AF241" s="562"/>
      <c r="AG241" s="560"/>
      <c r="AH241" s="561"/>
      <c r="AI241" s="557"/>
      <c r="AJ241" s="558"/>
      <c r="AK241" s="557"/>
      <c r="AL241" s="561"/>
      <c r="AM241" s="557"/>
      <c r="AN241" s="557"/>
      <c r="AO241" s="557"/>
      <c r="AP241" s="561"/>
      <c r="AQ241" s="557"/>
      <c r="AR241" s="558"/>
      <c r="AS241" s="760"/>
      <c r="BC241" s="761"/>
    </row>
    <row r="242" spans="1:55" s="742" customFormat="1" ht="11.25" customHeight="1">
      <c r="I242" s="743" t="s">
        <v>288</v>
      </c>
      <c r="J242" s="744"/>
      <c r="K242" s="744"/>
      <c r="L242" s="744"/>
      <c r="M242" s="789"/>
      <c r="N242" s="790"/>
      <c r="O242" s="790"/>
      <c r="P242" s="791"/>
      <c r="Q242" s="789"/>
      <c r="R242" s="790"/>
      <c r="S242" s="790"/>
      <c r="T242" s="791"/>
      <c r="U242" s="789"/>
      <c r="V242" s="790"/>
      <c r="W242" s="790"/>
      <c r="X242" s="791"/>
      <c r="Y242" s="789"/>
      <c r="Z242" s="790"/>
      <c r="AA242" s="790"/>
      <c r="AB242" s="791"/>
      <c r="AC242" s="789"/>
      <c r="AD242" s="790"/>
      <c r="AE242" s="792"/>
      <c r="AF242" s="791"/>
      <c r="AG242" s="789"/>
      <c r="AH242" s="790"/>
      <c r="AI242" s="792"/>
      <c r="AJ242" s="793"/>
      <c r="AK242" s="792"/>
      <c r="AL242" s="790"/>
      <c r="AM242" s="792"/>
      <c r="AN242" s="792"/>
      <c r="AO242" s="792"/>
      <c r="AP242" s="790"/>
      <c r="AQ242" s="792"/>
      <c r="AR242" s="793"/>
      <c r="AS242" s="750"/>
      <c r="BC242" s="751"/>
    </row>
    <row r="243" spans="1:55" s="742" customFormat="1" ht="11.25" customHeight="1">
      <c r="I243" s="743"/>
      <c r="J243" s="744"/>
      <c r="K243" s="744"/>
      <c r="L243" s="744"/>
      <c r="M243" s="789"/>
      <c r="N243" s="790"/>
      <c r="O243" s="790"/>
      <c r="P243" s="791"/>
      <c r="Q243" s="789"/>
      <c r="R243" s="790"/>
      <c r="S243" s="790"/>
      <c r="T243" s="791"/>
      <c r="U243" s="789"/>
      <c r="V243" s="790"/>
      <c r="W243" s="790"/>
      <c r="X243" s="791"/>
      <c r="Y243" s="789"/>
      <c r="Z243" s="790"/>
      <c r="AA243" s="790"/>
      <c r="AB243" s="791"/>
      <c r="AC243" s="789"/>
      <c r="AD243" s="790"/>
      <c r="AE243" s="792"/>
      <c r="AF243" s="791"/>
      <c r="AG243" s="789"/>
      <c r="AH243" s="790"/>
      <c r="AI243" s="792"/>
      <c r="AJ243" s="793"/>
      <c r="AK243" s="792"/>
      <c r="AL243" s="790"/>
      <c r="AM243" s="792"/>
      <c r="AN243" s="792"/>
      <c r="AO243" s="792"/>
      <c r="AP243" s="790"/>
      <c r="AQ243" s="792"/>
      <c r="AR243" s="793"/>
      <c r="AS243" s="750"/>
      <c r="BC243" s="751"/>
    </row>
    <row r="244" spans="1:55" s="742" customFormat="1" ht="11.25" customHeight="1">
      <c r="I244" s="743" t="s">
        <v>289</v>
      </c>
      <c r="J244" s="744"/>
      <c r="K244" s="744"/>
      <c r="L244" s="744"/>
      <c r="M244" s="789"/>
      <c r="N244" s="790"/>
      <c r="O244" s="790"/>
      <c r="P244" s="791"/>
      <c r="Q244" s="789"/>
      <c r="R244" s="790"/>
      <c r="S244" s="790"/>
      <c r="T244" s="791"/>
      <c r="U244" s="789"/>
      <c r="V244" s="790"/>
      <c r="W244" s="790"/>
      <c r="X244" s="791"/>
      <c r="Y244" s="789"/>
      <c r="Z244" s="790"/>
      <c r="AA244" s="790"/>
      <c r="AB244" s="791"/>
      <c r="AC244" s="789"/>
      <c r="AD244" s="790"/>
      <c r="AE244" s="792"/>
      <c r="AF244" s="791"/>
      <c r="AG244" s="789"/>
      <c r="AH244" s="790"/>
      <c r="AI244" s="792"/>
      <c r="AJ244" s="793"/>
      <c r="AK244" s="792"/>
      <c r="AL244" s="790"/>
      <c r="AM244" s="792"/>
      <c r="AN244" s="792"/>
      <c r="AO244" s="792"/>
      <c r="AP244" s="790"/>
      <c r="AQ244" s="792"/>
      <c r="AR244" s="793"/>
      <c r="AS244" s="750"/>
      <c r="BC244" s="751"/>
    </row>
    <row r="245" spans="1:55" s="742" customFormat="1" ht="11.25" customHeight="1">
      <c r="I245" s="743"/>
      <c r="J245" s="744"/>
      <c r="K245" s="744"/>
      <c r="L245" s="744"/>
      <c r="M245" s="789"/>
      <c r="N245" s="790"/>
      <c r="O245" s="790"/>
      <c r="P245" s="791"/>
      <c r="Q245" s="789"/>
      <c r="R245" s="790"/>
      <c r="S245" s="790"/>
      <c r="T245" s="791"/>
      <c r="U245" s="789"/>
      <c r="V245" s="790"/>
      <c r="W245" s="790"/>
      <c r="X245" s="791"/>
      <c r="Y245" s="789"/>
      <c r="Z245" s="790"/>
      <c r="AA245" s="790"/>
      <c r="AB245" s="791"/>
      <c r="AC245" s="789"/>
      <c r="AD245" s="790"/>
      <c r="AE245" s="792"/>
      <c r="AF245" s="791"/>
      <c r="AG245" s="789"/>
      <c r="AH245" s="790"/>
      <c r="AI245" s="792"/>
      <c r="AJ245" s="793"/>
      <c r="AK245" s="792"/>
      <c r="AL245" s="790"/>
      <c r="AM245" s="792"/>
      <c r="AN245" s="792"/>
      <c r="AO245" s="792"/>
      <c r="AP245" s="790"/>
      <c r="AQ245" s="792"/>
      <c r="AR245" s="793"/>
      <c r="AS245" s="750"/>
      <c r="BC245" s="751"/>
    </row>
    <row r="246" spans="1:55" s="742" customFormat="1" ht="11.25" customHeight="1">
      <c r="I246" s="743" t="s">
        <v>290</v>
      </c>
      <c r="J246" s="744"/>
      <c r="K246" s="744"/>
      <c r="L246" s="744"/>
      <c r="M246" s="789"/>
      <c r="N246" s="790"/>
      <c r="O246" s="790"/>
      <c r="P246" s="791"/>
      <c r="Q246" s="789"/>
      <c r="R246" s="790"/>
      <c r="S246" s="790"/>
      <c r="T246" s="791"/>
      <c r="U246" s="789"/>
      <c r="V246" s="790"/>
      <c r="W246" s="790"/>
      <c r="X246" s="791"/>
      <c r="Y246" s="789"/>
      <c r="Z246" s="790"/>
      <c r="AA246" s="790"/>
      <c r="AB246" s="791"/>
      <c r="AC246" s="789"/>
      <c r="AD246" s="790"/>
      <c r="AE246" s="792"/>
      <c r="AF246" s="791"/>
      <c r="AG246" s="789"/>
      <c r="AH246" s="790"/>
      <c r="AI246" s="792"/>
      <c r="AJ246" s="793"/>
      <c r="AK246" s="792"/>
      <c r="AL246" s="790"/>
      <c r="AM246" s="792"/>
      <c r="AN246" s="792"/>
      <c r="AO246" s="792"/>
      <c r="AP246" s="790"/>
      <c r="AQ246" s="792"/>
      <c r="AR246" s="793"/>
      <c r="AS246" s="750"/>
      <c r="BC246" s="751"/>
    </row>
    <row r="247" spans="1:55" s="742" customFormat="1" ht="11.25" customHeight="1">
      <c r="I247" s="743"/>
      <c r="J247" s="744"/>
      <c r="K247" s="744"/>
      <c r="L247" s="744"/>
      <c r="M247" s="789"/>
      <c r="N247" s="790"/>
      <c r="O247" s="790"/>
      <c r="P247" s="791"/>
      <c r="Q247" s="789"/>
      <c r="R247" s="790"/>
      <c r="S247" s="790"/>
      <c r="T247" s="791"/>
      <c r="U247" s="789"/>
      <c r="V247" s="790"/>
      <c r="W247" s="790"/>
      <c r="X247" s="791"/>
      <c r="Y247" s="789"/>
      <c r="Z247" s="790"/>
      <c r="AA247" s="790"/>
      <c r="AB247" s="791"/>
      <c r="AC247" s="789"/>
      <c r="AD247" s="790"/>
      <c r="AE247" s="792"/>
      <c r="AF247" s="791"/>
      <c r="AG247" s="789"/>
      <c r="AH247" s="790"/>
      <c r="AI247" s="792"/>
      <c r="AJ247" s="793"/>
      <c r="AK247" s="792"/>
      <c r="AL247" s="790"/>
      <c r="AM247" s="792"/>
      <c r="AN247" s="792"/>
      <c r="AO247" s="792"/>
      <c r="AP247" s="790"/>
      <c r="AQ247" s="792"/>
      <c r="AR247" s="793"/>
      <c r="AS247" s="750"/>
      <c r="BC247" s="751"/>
    </row>
    <row r="248" spans="1:55" s="797" customFormat="1" ht="11.25" customHeight="1">
      <c r="I248" s="794" t="s">
        <v>291</v>
      </c>
      <c r="J248" s="795"/>
      <c r="K248" s="795"/>
      <c r="L248" s="795"/>
      <c r="M248" s="789"/>
      <c r="N248" s="790"/>
      <c r="O248" s="790"/>
      <c r="P248" s="791"/>
      <c r="Q248" s="789"/>
      <c r="R248" s="790"/>
      <c r="S248" s="790"/>
      <c r="T248" s="791"/>
      <c r="U248" s="789"/>
      <c r="V248" s="790"/>
      <c r="W248" s="790"/>
      <c r="X248" s="791"/>
      <c r="Y248" s="789"/>
      <c r="Z248" s="790"/>
      <c r="AA248" s="790"/>
      <c r="AB248" s="791"/>
      <c r="AC248" s="789"/>
      <c r="AD248" s="790"/>
      <c r="AE248" s="792"/>
      <c r="AF248" s="791"/>
      <c r="AG248" s="789"/>
      <c r="AH248" s="790"/>
      <c r="AI248" s="792"/>
      <c r="AJ248" s="793"/>
      <c r="AK248" s="792"/>
      <c r="AL248" s="790"/>
      <c r="AM248" s="792"/>
      <c r="AN248" s="792"/>
      <c r="AO248" s="792"/>
      <c r="AP248" s="790"/>
      <c r="AQ248" s="792"/>
      <c r="AR248" s="793"/>
      <c r="AS248" s="796"/>
      <c r="BC248" s="798"/>
    </row>
    <row r="249" spans="1:55" s="797" customFormat="1" ht="11.25" customHeight="1">
      <c r="I249" s="794"/>
      <c r="J249" s="795"/>
      <c r="K249" s="795"/>
      <c r="L249" s="795"/>
      <c r="M249" s="789"/>
      <c r="N249" s="790"/>
      <c r="O249" s="790"/>
      <c r="P249" s="791"/>
      <c r="Q249" s="789"/>
      <c r="R249" s="790"/>
      <c r="S249" s="790"/>
      <c r="T249" s="791"/>
      <c r="U249" s="789"/>
      <c r="V249" s="790"/>
      <c r="W249" s="790"/>
      <c r="X249" s="791"/>
      <c r="Y249" s="789"/>
      <c r="Z249" s="790"/>
      <c r="AA249" s="790"/>
      <c r="AB249" s="791"/>
      <c r="AC249" s="789"/>
      <c r="AD249" s="790"/>
      <c r="AE249" s="792"/>
      <c r="AF249" s="791"/>
      <c r="AG249" s="789"/>
      <c r="AH249" s="790"/>
      <c r="AI249" s="792"/>
      <c r="AJ249" s="793"/>
      <c r="AK249" s="792"/>
      <c r="AL249" s="790"/>
      <c r="AM249" s="792"/>
      <c r="AN249" s="792"/>
      <c r="AO249" s="792"/>
      <c r="AP249" s="790"/>
      <c r="AQ249" s="792"/>
      <c r="AR249" s="793"/>
      <c r="AS249" s="796"/>
      <c r="BC249" s="798"/>
    </row>
    <row r="250" spans="1:55" s="797" customFormat="1" ht="11.25" customHeight="1">
      <c r="I250" s="799" t="s">
        <v>292</v>
      </c>
      <c r="J250" s="800"/>
      <c r="K250" s="800"/>
      <c r="L250" s="800"/>
      <c r="M250" s="801"/>
      <c r="N250" s="802"/>
      <c r="O250" s="802"/>
      <c r="P250" s="803">
        <v>409</v>
      </c>
      <c r="Q250" s="801"/>
      <c r="R250" s="802"/>
      <c r="S250" s="802"/>
      <c r="T250" s="803">
        <v>629</v>
      </c>
      <c r="U250" s="801"/>
      <c r="V250" s="802"/>
      <c r="W250" s="802">
        <v>756</v>
      </c>
      <c r="X250" s="803">
        <v>810</v>
      </c>
      <c r="Y250" s="801">
        <v>971</v>
      </c>
      <c r="Z250" s="802">
        <v>1112</v>
      </c>
      <c r="AA250" s="802">
        <v>1183</v>
      </c>
      <c r="AB250" s="803">
        <v>1300</v>
      </c>
      <c r="AC250" s="801">
        <v>1517</v>
      </c>
      <c r="AD250" s="802">
        <v>1638</v>
      </c>
      <c r="AE250" s="804">
        <v>1749</v>
      </c>
      <c r="AF250" s="803">
        <v>1838</v>
      </c>
      <c r="AG250" s="2167">
        <f>AG352</f>
        <v>1970</v>
      </c>
      <c r="AH250" s="2167">
        <f>AH352</f>
        <v>2080</v>
      </c>
      <c r="AI250" s="804">
        <v>2200</v>
      </c>
      <c r="AJ250" s="803">
        <v>2503</v>
      </c>
      <c r="AK250" s="668">
        <f>AK352</f>
        <v>2582</v>
      </c>
      <c r="AL250" s="668">
        <f>AL352</f>
        <v>2690</v>
      </c>
      <c r="AM250" s="668">
        <f>AM352</f>
        <v>2712</v>
      </c>
      <c r="AN250" s="668">
        <f>AN352</f>
        <v>2764</v>
      </c>
      <c r="AO250" s="668"/>
      <c r="AP250" s="668"/>
      <c r="AQ250" s="668"/>
      <c r="AR250" s="805"/>
      <c r="AS250" s="796"/>
      <c r="AT250" s="711"/>
      <c r="AU250" s="711"/>
      <c r="AV250" s="711"/>
      <c r="AW250" s="711">
        <f>+AB250</f>
        <v>1300</v>
      </c>
      <c r="AX250" s="711">
        <f>+AF250</f>
        <v>1838</v>
      </c>
      <c r="AY250" s="711"/>
      <c r="AZ250" s="711"/>
      <c r="BA250" s="711"/>
      <c r="BB250" s="711"/>
      <c r="BC250" s="806"/>
    </row>
    <row r="251" spans="1:55" ht="11.25" customHeight="1">
      <c r="J251" s="533"/>
      <c r="K251" s="533"/>
      <c r="L251" s="533"/>
      <c r="M251" s="535"/>
      <c r="N251" s="535"/>
      <c r="O251" s="535"/>
      <c r="P251" s="535"/>
      <c r="Q251" s="535"/>
      <c r="R251" s="535"/>
      <c r="S251" s="535"/>
      <c r="T251" s="535"/>
      <c r="U251" s="535"/>
      <c r="V251" s="535"/>
      <c r="W251" s="535"/>
      <c r="X251" s="535"/>
      <c r="Y251" s="535"/>
      <c r="Z251" s="535"/>
      <c r="AA251" s="535"/>
      <c r="AB251" s="535"/>
      <c r="AC251" s="535"/>
      <c r="AF251" s="535"/>
      <c r="AG251" s="535"/>
      <c r="AH251" s="535"/>
      <c r="AL251" s="535"/>
      <c r="AP251" s="535"/>
    </row>
    <row r="252" spans="1:55" ht="11.25" customHeight="1">
      <c r="J252" s="533"/>
      <c r="K252" s="533"/>
      <c r="L252" s="533"/>
      <c r="M252" s="535"/>
      <c r="N252" s="535"/>
      <c r="O252" s="535"/>
      <c r="P252" s="535"/>
      <c r="Q252" s="535"/>
      <c r="R252" s="535"/>
      <c r="S252" s="535"/>
      <c r="T252" s="535"/>
      <c r="U252" s="535"/>
      <c r="V252" s="535"/>
      <c r="W252" s="535"/>
      <c r="X252" s="535"/>
      <c r="Y252" s="535"/>
      <c r="Z252" s="535"/>
      <c r="AA252" s="535"/>
      <c r="AB252" s="535"/>
      <c r="AC252" s="535"/>
      <c r="AF252" s="535"/>
      <c r="AG252" s="535"/>
      <c r="AH252" s="535"/>
      <c r="AL252" s="535"/>
      <c r="AP252" s="535"/>
    </row>
    <row r="253" spans="1:55" customFormat="1" ht="11.25" customHeight="1">
      <c r="A253" s="33"/>
      <c r="B253" s="420"/>
      <c r="C253" s="420"/>
      <c r="D253" s="420"/>
      <c r="E253" s="420"/>
      <c r="F253" s="420"/>
      <c r="G253" s="420"/>
      <c r="H253" s="33"/>
      <c r="I253" s="148" t="s">
        <v>169</v>
      </c>
      <c r="J253" s="74"/>
      <c r="K253" s="74"/>
      <c r="L253" s="74"/>
      <c r="M253" s="150"/>
      <c r="N253" s="75"/>
      <c r="O253" s="75"/>
      <c r="P253" s="149"/>
      <c r="Q253" s="150"/>
      <c r="R253" s="75"/>
      <c r="S253" s="75"/>
      <c r="T253" s="149"/>
      <c r="U253" s="150"/>
      <c r="V253" s="75"/>
      <c r="W253" s="75"/>
      <c r="X253" s="149"/>
      <c r="Y253" s="150"/>
      <c r="Z253" s="75"/>
      <c r="AA253" s="75"/>
      <c r="AB253" s="149"/>
      <c r="AC253" s="75"/>
      <c r="AD253" s="75"/>
      <c r="AE253" s="75"/>
      <c r="AF253" s="149"/>
      <c r="AG253" s="75"/>
      <c r="AH253" s="75"/>
      <c r="AI253" s="469"/>
      <c r="AJ253" s="469"/>
      <c r="AK253" s="469"/>
      <c r="AL253" s="75"/>
      <c r="AM253" s="469"/>
      <c r="AN253" s="469"/>
      <c r="AO253" s="469"/>
      <c r="AP253" s="75"/>
      <c r="AQ253" s="469"/>
      <c r="AR253" s="469"/>
      <c r="AS253" s="1416"/>
      <c r="AT253" s="154"/>
      <c r="AU253" s="154"/>
      <c r="AV253" s="154"/>
      <c r="AW253" s="154"/>
      <c r="AX253" s="154"/>
      <c r="AY253" s="154"/>
      <c r="AZ253" s="154"/>
      <c r="BA253" s="154"/>
      <c r="BB253" s="154"/>
      <c r="BC253" s="154"/>
    </row>
    <row r="254" spans="1:55" customFormat="1" ht="11.25" customHeight="1">
      <c r="A254" s="12"/>
      <c r="B254" s="420"/>
      <c r="C254" s="420"/>
      <c r="D254" s="420"/>
      <c r="E254" s="420"/>
      <c r="F254" s="420"/>
      <c r="G254" s="420"/>
      <c r="H254" s="1"/>
      <c r="I254" s="53" t="s">
        <v>47</v>
      </c>
      <c r="J254" s="9"/>
      <c r="K254" s="5"/>
      <c r="L254" s="84"/>
      <c r="M254" s="272"/>
      <c r="N254" s="136"/>
      <c r="O254" s="136"/>
      <c r="P254" s="146"/>
      <c r="Q254" s="272"/>
      <c r="R254" s="136"/>
      <c r="S254" s="136"/>
      <c r="T254" s="146"/>
      <c r="U254" s="272"/>
      <c r="V254" s="136"/>
      <c r="W254" s="136"/>
      <c r="X254" s="146"/>
      <c r="Y254" s="272">
        <v>208.881</v>
      </c>
      <c r="Z254" s="136">
        <v>226.63300000000001</v>
      </c>
      <c r="AA254" s="136">
        <v>258.245</v>
      </c>
      <c r="AB254" s="146">
        <v>294.48899999999998</v>
      </c>
      <c r="AC254" s="272">
        <v>294.17200000000003</v>
      </c>
      <c r="AD254" s="136">
        <v>299.30599999999998</v>
      </c>
      <c r="AE254" s="136">
        <v>332.67399999999998</v>
      </c>
      <c r="AF254" s="146">
        <v>397.01799999999997</v>
      </c>
      <c r="AG254" s="272">
        <v>401.25299999999999</v>
      </c>
      <c r="AH254" s="136">
        <v>407.20100000000002</v>
      </c>
      <c r="AI254" s="136">
        <v>423.86700000000002</v>
      </c>
      <c r="AJ254" s="138">
        <v>566.82500000000005</v>
      </c>
      <c r="AK254" s="272">
        <v>516.66700000000003</v>
      </c>
      <c r="AL254" s="138">
        <f>AL10</f>
        <v>542.02200000000005</v>
      </c>
      <c r="AM254" s="138">
        <f>AM10</f>
        <v>563.97299999999996</v>
      </c>
      <c r="AN254" s="138">
        <f>AN10</f>
        <v>674.03099999999995</v>
      </c>
      <c r="AO254" s="272"/>
      <c r="AP254" s="138"/>
      <c r="AQ254" s="138"/>
      <c r="AR254" s="138"/>
      <c r="AS254" s="274"/>
      <c r="AT254" s="146">
        <v>199.642</v>
      </c>
      <c r="AU254" s="146">
        <v>349.209</v>
      </c>
      <c r="AV254" s="146">
        <v>589.41800000000001</v>
      </c>
      <c r="AW254" s="140">
        <f>SUM(Y254:AB254)</f>
        <v>988.24800000000005</v>
      </c>
      <c r="AX254" s="140">
        <f>SUM(AC254:AF254)</f>
        <v>1323.17</v>
      </c>
      <c r="AY254" s="140">
        <f>SUM(AG254:AJ254)</f>
        <v>1799.146</v>
      </c>
      <c r="AZ254" s="140"/>
      <c r="BA254" s="140"/>
      <c r="BB254" s="140"/>
      <c r="BC254" s="140"/>
    </row>
    <row r="255" spans="1:55" customFormat="1" ht="11.25" customHeight="1">
      <c r="A255" s="12"/>
      <c r="B255" s="419"/>
      <c r="C255" s="419"/>
      <c r="D255" s="419"/>
      <c r="E255" s="419"/>
      <c r="F255" s="419"/>
      <c r="G255" s="419"/>
      <c r="H255" s="1"/>
      <c r="I255" s="119" t="s">
        <v>119</v>
      </c>
      <c r="J255" s="268"/>
      <c r="K255" s="120"/>
      <c r="L255" s="142"/>
      <c r="M255" s="270"/>
      <c r="N255" s="269"/>
      <c r="O255" s="269"/>
      <c r="P255" s="271"/>
      <c r="Q255" s="270"/>
      <c r="R255" s="269"/>
      <c r="S255" s="269"/>
      <c r="T255" s="271"/>
      <c r="U255" s="270"/>
      <c r="V255" s="269"/>
      <c r="W255" s="269"/>
      <c r="X255" s="271"/>
      <c r="Y255" s="270">
        <v>-122.967</v>
      </c>
      <c r="Z255" s="269">
        <v>-134.751</v>
      </c>
      <c r="AA255" s="269">
        <v>-155.23699999999999</v>
      </c>
      <c r="AB255" s="271">
        <v>-172.53800000000001</v>
      </c>
      <c r="AC255" s="270">
        <v>-175.88800000000001</v>
      </c>
      <c r="AD255" s="269">
        <v>-177.239</v>
      </c>
      <c r="AE255" s="269">
        <v>-198.97</v>
      </c>
      <c r="AF255" s="271">
        <v>-237.05600000000001</v>
      </c>
      <c r="AG255" s="270">
        <v>-238.755</v>
      </c>
      <c r="AH255" s="269">
        <v>-240.96899999999999</v>
      </c>
      <c r="AI255" s="269">
        <v>-247.31</v>
      </c>
      <c r="AJ255" s="470">
        <v>-341.87700000000001</v>
      </c>
      <c r="AK255" s="270">
        <f>+-306.693</f>
        <v>-306.69299999999998</v>
      </c>
      <c r="AL255" s="470">
        <f>-AL12</f>
        <v>-322.2</v>
      </c>
      <c r="AM255" s="470">
        <f>-AM12</f>
        <v>-329.57600000000002</v>
      </c>
      <c r="AN255" s="470">
        <f>-AN12</f>
        <v>-397.08699999999999</v>
      </c>
      <c r="AO255" s="270"/>
      <c r="AP255" s="470"/>
      <c r="AQ255" s="470"/>
      <c r="AR255" s="470"/>
      <c r="AS255" s="274"/>
      <c r="AT255" s="271">
        <v>-109.943</v>
      </c>
      <c r="AU255" s="271">
        <v>-202.58099999999999</v>
      </c>
      <c r="AV255" s="271">
        <v>-351.75900000000001</v>
      </c>
      <c r="AW255" s="273">
        <f>SUM(Y255:AB255)</f>
        <v>-585.49300000000005</v>
      </c>
      <c r="AX255" s="273">
        <f>SUM(AC255:AF255)</f>
        <v>-789.15300000000002</v>
      </c>
      <c r="AY255" s="273">
        <f>SUM(AG255:AJ255)</f>
        <v>-1068.9110000000001</v>
      </c>
      <c r="AZ255" s="273"/>
      <c r="BA255" s="273"/>
      <c r="BB255" s="273"/>
      <c r="BC255" s="273"/>
    </row>
    <row r="256" spans="1:55" s="13" customFormat="1" ht="11.25" customHeight="1">
      <c r="A256" s="12"/>
      <c r="B256" s="422"/>
      <c r="C256" s="422"/>
      <c r="D256" s="422"/>
      <c r="E256" s="422"/>
      <c r="F256" s="422"/>
      <c r="G256" s="422"/>
      <c r="H256" s="12"/>
      <c r="I256" s="260" t="s">
        <v>170</v>
      </c>
      <c r="J256" s="120"/>
      <c r="K256" s="120"/>
      <c r="L256" s="120"/>
      <c r="M256" s="261"/>
      <c r="N256" s="262"/>
      <c r="O256" s="262"/>
      <c r="P256" s="263"/>
      <c r="Q256" s="261"/>
      <c r="R256" s="262"/>
      <c r="S256" s="262"/>
      <c r="T256" s="263"/>
      <c r="U256" s="261"/>
      <c r="V256" s="262"/>
      <c r="W256" s="262"/>
      <c r="X256" s="263"/>
      <c r="Y256" s="261">
        <f t="shared" ref="Y256:AH256" si="145">SUM(Y254:Y255)</f>
        <v>85.914000000000001</v>
      </c>
      <c r="Z256" s="262">
        <f t="shared" si="145"/>
        <v>91.882000000000005</v>
      </c>
      <c r="AA256" s="262">
        <f t="shared" si="145"/>
        <v>103.00800000000001</v>
      </c>
      <c r="AB256" s="263">
        <f t="shared" si="145"/>
        <v>121.95099999999996</v>
      </c>
      <c r="AC256" s="261">
        <f t="shared" si="145"/>
        <v>118.28400000000002</v>
      </c>
      <c r="AD256" s="262">
        <f t="shared" si="145"/>
        <v>122.06699999999998</v>
      </c>
      <c r="AE256" s="262">
        <f t="shared" si="145"/>
        <v>133.70399999999998</v>
      </c>
      <c r="AF256" s="263">
        <f t="shared" si="145"/>
        <v>159.96199999999996</v>
      </c>
      <c r="AG256" s="262">
        <f t="shared" si="145"/>
        <v>162.49799999999999</v>
      </c>
      <c r="AH256" s="2188">
        <f t="shared" si="145"/>
        <v>166.23200000000003</v>
      </c>
      <c r="AI256" s="2188">
        <f t="shared" ref="AI256:AN256" si="146">SUM(AI254:AI255)</f>
        <v>176.55700000000002</v>
      </c>
      <c r="AJ256" s="262">
        <f t="shared" si="146"/>
        <v>224.94800000000004</v>
      </c>
      <c r="AK256" s="262">
        <f t="shared" si="146"/>
        <v>209.97400000000005</v>
      </c>
      <c r="AL256" s="2188">
        <f t="shared" si="146"/>
        <v>219.82200000000006</v>
      </c>
      <c r="AM256" s="2188">
        <f t="shared" si="146"/>
        <v>234.39699999999993</v>
      </c>
      <c r="AN256" s="2188">
        <f t="shared" si="146"/>
        <v>276.94399999999996</v>
      </c>
      <c r="AO256" s="262"/>
      <c r="AP256" s="2188"/>
      <c r="AQ256" s="2188"/>
      <c r="AR256" s="262"/>
      <c r="AS256" s="1163"/>
      <c r="AT256" s="263">
        <f t="shared" ref="AT256:AY256" si="147">SUM(AT254:AT255)</f>
        <v>89.698999999999998</v>
      </c>
      <c r="AU256" s="263">
        <f t="shared" si="147"/>
        <v>146.62800000000001</v>
      </c>
      <c r="AV256" s="263">
        <f t="shared" si="147"/>
        <v>237.65899999999999</v>
      </c>
      <c r="AW256" s="263">
        <f t="shared" si="147"/>
        <v>402.755</v>
      </c>
      <c r="AX256" s="263">
        <f t="shared" si="147"/>
        <v>534.01700000000005</v>
      </c>
      <c r="AY256" s="263">
        <f t="shared" si="147"/>
        <v>730.2349999999999</v>
      </c>
      <c r="AZ256" s="263"/>
      <c r="BA256" s="263"/>
      <c r="BB256" s="263"/>
      <c r="BC256" s="263"/>
    </row>
    <row r="257" spans="1:55" customFormat="1" ht="11.25" customHeight="1">
      <c r="B257" s="420"/>
      <c r="C257" s="420"/>
      <c r="D257" s="420"/>
      <c r="E257" s="420"/>
      <c r="F257" s="420"/>
      <c r="G257" s="420"/>
      <c r="AH257" s="70"/>
      <c r="AI257" s="189"/>
      <c r="AJ257" s="189"/>
      <c r="AL257" s="70"/>
      <c r="AM257" s="189"/>
      <c r="AN257" s="189"/>
      <c r="AP257" s="70"/>
      <c r="AQ257" s="189"/>
      <c r="AR257" s="189"/>
      <c r="AS257" s="46"/>
    </row>
    <row r="258" spans="1:55" customFormat="1" ht="11.25" customHeight="1">
      <c r="A258" s="33"/>
      <c r="B258" s="420"/>
      <c r="C258" s="420"/>
      <c r="D258" s="420"/>
      <c r="E258" s="420"/>
      <c r="F258" s="420"/>
      <c r="G258" s="420"/>
      <c r="H258" s="33"/>
      <c r="I258" s="148" t="s">
        <v>308</v>
      </c>
      <c r="J258" s="74"/>
      <c r="K258" s="74"/>
      <c r="L258" s="74"/>
      <c r="M258" s="150"/>
      <c r="N258" s="75"/>
      <c r="O258" s="75"/>
      <c r="P258" s="149"/>
      <c r="Q258" s="150"/>
      <c r="R258" s="75"/>
      <c r="S258" s="75"/>
      <c r="T258" s="149"/>
      <c r="U258" s="150"/>
      <c r="V258" s="75"/>
      <c r="W258" s="75"/>
      <c r="X258" s="149"/>
      <c r="Y258" s="150"/>
      <c r="Z258" s="75"/>
      <c r="AA258" s="75"/>
      <c r="AB258" s="149"/>
      <c r="AC258" s="75"/>
      <c r="AD258" s="75"/>
      <c r="AE258" s="75"/>
      <c r="AF258" s="149"/>
      <c r="AG258" s="75"/>
      <c r="AH258" s="75"/>
      <c r="AI258" s="469"/>
      <c r="AJ258" s="469"/>
      <c r="AK258" s="75"/>
      <c r="AL258" s="75"/>
      <c r="AM258" s="469"/>
      <c r="AN258" s="469"/>
      <c r="AO258" s="75"/>
      <c r="AP258" s="75"/>
      <c r="AQ258" s="469"/>
      <c r="AR258" s="469"/>
      <c r="AS258" s="1416"/>
      <c r="AT258" s="154"/>
      <c r="AU258" s="154"/>
      <c r="AV258" s="154"/>
      <c r="AW258" s="154"/>
      <c r="AX258" s="154"/>
      <c r="AY258" s="154"/>
      <c r="AZ258" s="154"/>
      <c r="BA258" s="154"/>
      <c r="BB258" s="154"/>
      <c r="BC258" s="154"/>
    </row>
    <row r="259" spans="1:55" customFormat="1" ht="11.25" customHeight="1">
      <c r="A259" s="12"/>
      <c r="B259" s="420"/>
      <c r="C259" s="420"/>
      <c r="D259" s="420"/>
      <c r="E259" s="420"/>
      <c r="F259" s="420"/>
      <c r="G259" s="420"/>
      <c r="H259" s="1"/>
      <c r="I259" s="196" t="s">
        <v>47</v>
      </c>
      <c r="J259" s="9"/>
      <c r="K259" s="5"/>
      <c r="L259" s="84"/>
      <c r="M259" s="143"/>
      <c r="N259" s="138"/>
      <c r="O259" s="138"/>
      <c r="P259" s="139"/>
      <c r="Q259" s="143"/>
      <c r="R259" s="138"/>
      <c r="S259" s="138"/>
      <c r="T259" s="139"/>
      <c r="U259" s="143"/>
      <c r="V259" s="138"/>
      <c r="W259" s="138"/>
      <c r="X259" s="139"/>
      <c r="Y259" s="143"/>
      <c r="Z259" s="138"/>
      <c r="AA259" s="138"/>
      <c r="AB259" s="139"/>
      <c r="AC259" s="143"/>
      <c r="AD259" s="138"/>
      <c r="AE259" s="138"/>
      <c r="AF259" s="139"/>
      <c r="AG259" s="143"/>
      <c r="AH259" s="138"/>
      <c r="AI259" s="138"/>
      <c r="AJ259" s="138"/>
      <c r="AK259" s="143"/>
      <c r="AL259" s="138"/>
      <c r="AM259" s="138"/>
      <c r="AN259" s="138"/>
      <c r="AO259" s="143"/>
      <c r="AP259" s="138"/>
      <c r="AQ259" s="138"/>
      <c r="AR259" s="138"/>
      <c r="AS259" s="140"/>
      <c r="AT259" s="140"/>
      <c r="AU259" s="140"/>
      <c r="AV259" s="140"/>
      <c r="AW259" s="140"/>
      <c r="AX259" s="140"/>
      <c r="AY259" s="140"/>
      <c r="AZ259" s="140"/>
      <c r="BA259" s="140"/>
      <c r="BB259" s="140"/>
      <c r="BC259" s="140"/>
    </row>
    <row r="260" spans="1:55" customFormat="1" ht="11.25" customHeight="1">
      <c r="A260" s="12"/>
      <c r="B260" s="416"/>
      <c r="C260" s="416"/>
      <c r="D260" s="416"/>
      <c r="E260" s="416"/>
      <c r="F260" s="416"/>
      <c r="G260" s="416"/>
      <c r="H260" s="1"/>
      <c r="I260" s="205" t="s">
        <v>179</v>
      </c>
      <c r="J260" s="9"/>
      <c r="K260" s="5"/>
      <c r="L260" s="84"/>
      <c r="M260" s="272"/>
      <c r="N260" s="136"/>
      <c r="O260" s="136"/>
      <c r="P260" s="146"/>
      <c r="Q260" s="272"/>
      <c r="R260" s="136"/>
      <c r="S260" s="136"/>
      <c r="T260" s="146"/>
      <c r="U260" s="272"/>
      <c r="V260" s="136"/>
      <c r="W260" s="136"/>
      <c r="X260" s="146"/>
      <c r="Y260" s="272">
        <v>51.536000000000001</v>
      </c>
      <c r="Z260" s="136">
        <v>64.349000000000004</v>
      </c>
      <c r="AA260" s="136">
        <v>78.007999999999996</v>
      </c>
      <c r="AB260" s="146">
        <v>109.54300000000001</v>
      </c>
      <c r="AC260" s="272">
        <v>100.624</v>
      </c>
      <c r="AD260" s="136">
        <v>110.872</v>
      </c>
      <c r="AE260" s="136">
        <v>124.024</v>
      </c>
      <c r="AF260" s="146">
        <v>170.13300000000001</v>
      </c>
      <c r="AG260" s="272">
        <v>147.17400000000001</v>
      </c>
      <c r="AH260" s="2190">
        <v>156.52199999999999</v>
      </c>
      <c r="AI260" s="2190">
        <v>160.739</v>
      </c>
      <c r="AJ260" s="138">
        <v>266.43799999999999</v>
      </c>
      <c r="AK260" s="272">
        <v>208.01300000000001</v>
      </c>
      <c r="AL260" s="2190">
        <v>229.392</v>
      </c>
      <c r="AM260" s="2190">
        <v>228.32599999999999</v>
      </c>
      <c r="AN260" s="2190">
        <v>324.69600000000003</v>
      </c>
      <c r="AO260" s="272"/>
      <c r="AP260" s="2190"/>
      <c r="AQ260" s="2190"/>
      <c r="AR260" s="138"/>
      <c r="AS260" s="274"/>
      <c r="AT260" s="146"/>
      <c r="AU260" s="146"/>
      <c r="AV260" s="146">
        <v>163.30199999999999</v>
      </c>
      <c r="AW260" s="139">
        <f>SUM(Y260:AB260)</f>
        <v>303.43600000000004</v>
      </c>
      <c r="AX260" s="139">
        <f>SUM(AC260:AF260)</f>
        <v>505.65300000000002</v>
      </c>
      <c r="AY260" s="139">
        <f>SUM(AG260:AJ260)</f>
        <v>730.87300000000005</v>
      </c>
      <c r="AZ260" s="139"/>
      <c r="BA260" s="139"/>
      <c r="BB260" s="139"/>
      <c r="BC260" s="139"/>
    </row>
    <row r="261" spans="1:55" customFormat="1" ht="11.25" customHeight="1">
      <c r="A261" s="12"/>
      <c r="B261" s="416"/>
      <c r="C261" s="416"/>
      <c r="D261" s="416"/>
      <c r="E261" s="416"/>
      <c r="F261" s="416"/>
      <c r="G261" s="416"/>
      <c r="H261" s="1"/>
      <c r="I261" s="205" t="s">
        <v>180</v>
      </c>
      <c r="J261" s="9"/>
      <c r="K261" s="5"/>
      <c r="L261" s="84"/>
      <c r="M261" s="272"/>
      <c r="N261" s="136"/>
      <c r="O261" s="136"/>
      <c r="P261" s="146"/>
      <c r="Q261" s="272"/>
      <c r="R261" s="136"/>
      <c r="S261" s="136"/>
      <c r="T261" s="146"/>
      <c r="U261" s="272"/>
      <c r="V261" s="136"/>
      <c r="W261" s="136"/>
      <c r="X261" s="146"/>
      <c r="Y261" s="272">
        <v>114.839</v>
      </c>
      <c r="Z261" s="136">
        <v>115.416</v>
      </c>
      <c r="AA261" s="136">
        <v>124.455</v>
      </c>
      <c r="AB261" s="146">
        <v>131.27500000000001</v>
      </c>
      <c r="AC261" s="272">
        <v>132.208</v>
      </c>
      <c r="AD261" s="136">
        <v>126.807</v>
      </c>
      <c r="AE261" s="136">
        <v>137.185</v>
      </c>
      <c r="AF261" s="146">
        <v>144.905</v>
      </c>
      <c r="AG261" s="272">
        <v>159.405</v>
      </c>
      <c r="AH261" s="2190">
        <v>153.899</v>
      </c>
      <c r="AI261" s="2190">
        <v>157.92099999999999</v>
      </c>
      <c r="AJ261" s="138">
        <v>189.298</v>
      </c>
      <c r="AK261" s="272">
        <v>189.09200000000001</v>
      </c>
      <c r="AL261" s="2190">
        <v>191.68199999999999</v>
      </c>
      <c r="AM261" s="2190">
        <v>207.16800000000001</v>
      </c>
      <c r="AN261" s="2190">
        <v>221.01900000000001</v>
      </c>
      <c r="AO261" s="272"/>
      <c r="AP261" s="2190"/>
      <c r="AQ261" s="2190"/>
      <c r="AR261" s="138"/>
      <c r="AS261" s="274"/>
      <c r="AT261" s="146"/>
      <c r="AU261" s="146"/>
      <c r="AV261" s="146">
        <v>315.70499999999998</v>
      </c>
      <c r="AW261" s="139">
        <f>SUM(Y261:AB261)</f>
        <v>485.98500000000001</v>
      </c>
      <c r="AX261" s="139">
        <f>SUM(AC261:AF261)</f>
        <v>541.10500000000002</v>
      </c>
      <c r="AY261" s="139">
        <f>SUM(AG261:AJ261)</f>
        <v>660.52299999999991</v>
      </c>
      <c r="AZ261" s="139"/>
      <c r="BA261" s="139"/>
      <c r="BB261" s="139"/>
      <c r="BC261" s="139"/>
    </row>
    <row r="262" spans="1:55" customFormat="1" ht="11.25" customHeight="1">
      <c r="A262" s="12"/>
      <c r="B262" s="415"/>
      <c r="C262" s="415"/>
      <c r="D262" s="415"/>
      <c r="E262" s="415"/>
      <c r="F262" s="415"/>
      <c r="G262" s="415"/>
      <c r="H262" s="1"/>
      <c r="I262" s="205" t="s">
        <v>181</v>
      </c>
      <c r="J262" s="9"/>
      <c r="K262" s="5"/>
      <c r="L262" s="84"/>
      <c r="M262" s="272"/>
      <c r="N262" s="136"/>
      <c r="O262" s="136"/>
      <c r="P262" s="146"/>
      <c r="Q262" s="272"/>
      <c r="R262" s="136"/>
      <c r="S262" s="136"/>
      <c r="T262" s="146"/>
      <c r="U262" s="272"/>
      <c r="V262" s="136"/>
      <c r="W262" s="136"/>
      <c r="X262" s="146"/>
      <c r="Y262" s="272">
        <v>42.506</v>
      </c>
      <c r="Z262" s="136">
        <v>46.866999999999997</v>
      </c>
      <c r="AA262" s="136">
        <v>55.781999999999996</v>
      </c>
      <c r="AB262" s="146">
        <v>53.670999999999999</v>
      </c>
      <c r="AC262" s="272">
        <v>61.34</v>
      </c>
      <c r="AD262" s="136">
        <v>61.627000000000002</v>
      </c>
      <c r="AE262" s="136">
        <v>71.465000000000003</v>
      </c>
      <c r="AF262" s="146">
        <v>81.98</v>
      </c>
      <c r="AG262" s="272">
        <v>94.674000000000007</v>
      </c>
      <c r="AH262" s="2190">
        <v>96.78</v>
      </c>
      <c r="AI262" s="2190">
        <v>105.20699999999999</v>
      </c>
      <c r="AJ262" s="138">
        <v>111.089</v>
      </c>
      <c r="AK262" s="272">
        <v>119.562</v>
      </c>
      <c r="AL262" s="2190">
        <v>120.94799999999999</v>
      </c>
      <c r="AM262" s="2190">
        <v>128.47900000000001</v>
      </c>
      <c r="AN262" s="2190">
        <v>128.316</v>
      </c>
      <c r="AO262" s="272"/>
      <c r="AP262" s="2190"/>
      <c r="AQ262" s="2190"/>
      <c r="AR262" s="138"/>
      <c r="AS262" s="274"/>
      <c r="AT262" s="146"/>
      <c r="AU262" s="146"/>
      <c r="AV262" s="146">
        <v>110.411</v>
      </c>
      <c r="AW262" s="139">
        <f>SUM(Y262:AB262)</f>
        <v>198.82599999999996</v>
      </c>
      <c r="AX262" s="139">
        <f>SUM(AC262:AF262)</f>
        <v>276.41200000000003</v>
      </c>
      <c r="AY262" s="139">
        <f>SUM(AG262:AJ262)</f>
        <v>407.75</v>
      </c>
      <c r="AZ262" s="139"/>
      <c r="BA262" s="139"/>
      <c r="BB262" s="139"/>
      <c r="BC262" s="139"/>
    </row>
    <row r="263" spans="1:55" customFormat="1" ht="11.25" customHeight="1">
      <c r="B263" s="415"/>
      <c r="C263" s="415"/>
      <c r="D263" s="415"/>
      <c r="E263" s="415"/>
      <c r="F263" s="415"/>
      <c r="G263" s="419"/>
      <c r="I263" s="290" t="s">
        <v>107</v>
      </c>
      <c r="J263" s="291"/>
      <c r="K263" s="291"/>
      <c r="L263" s="291"/>
      <c r="M263" s="292"/>
      <c r="N263" s="293"/>
      <c r="O263" s="293"/>
      <c r="P263" s="294"/>
      <c r="Q263" s="292"/>
      <c r="R263" s="293"/>
      <c r="S263" s="293"/>
      <c r="T263" s="294"/>
      <c r="U263" s="292"/>
      <c r="V263" s="293"/>
      <c r="W263" s="293"/>
      <c r="X263" s="294"/>
      <c r="Y263" s="292">
        <f t="shared" ref="Y263:AK263" si="148">SUM(Y260:Y262)</f>
        <v>208.881</v>
      </c>
      <c r="Z263" s="293">
        <f t="shared" si="148"/>
        <v>226.63199999999998</v>
      </c>
      <c r="AA263" s="293">
        <f t="shared" si="148"/>
        <v>258.245</v>
      </c>
      <c r="AB263" s="294">
        <f t="shared" si="148"/>
        <v>294.48900000000003</v>
      </c>
      <c r="AC263" s="292">
        <f t="shared" si="148"/>
        <v>294.17200000000003</v>
      </c>
      <c r="AD263" s="293">
        <f t="shared" si="148"/>
        <v>299.30599999999998</v>
      </c>
      <c r="AE263" s="293">
        <f t="shared" si="148"/>
        <v>332.67399999999998</v>
      </c>
      <c r="AF263" s="294">
        <f t="shared" si="148"/>
        <v>397.01800000000003</v>
      </c>
      <c r="AG263" s="293">
        <f t="shared" si="148"/>
        <v>401.25300000000004</v>
      </c>
      <c r="AH263" s="2166">
        <f t="shared" si="148"/>
        <v>407.20100000000002</v>
      </c>
      <c r="AI263" s="2166">
        <f t="shared" si="148"/>
        <v>423.86699999999996</v>
      </c>
      <c r="AJ263" s="293">
        <f t="shared" si="148"/>
        <v>566.82500000000005</v>
      </c>
      <c r="AK263" s="293">
        <f t="shared" si="148"/>
        <v>516.66700000000003</v>
      </c>
      <c r="AL263" s="2166">
        <f>SUM(AL260:AL262)</f>
        <v>542.02199999999993</v>
      </c>
      <c r="AM263" s="2166">
        <f>SUM(AM260:AM262)</f>
        <v>563.97300000000007</v>
      </c>
      <c r="AN263" s="2166">
        <f>SUM(AN260:AN262)</f>
        <v>674.03100000000006</v>
      </c>
      <c r="AO263" s="293"/>
      <c r="AP263" s="2166"/>
      <c r="AQ263" s="2166"/>
      <c r="AR263" s="293"/>
      <c r="AS263" s="1163"/>
      <c r="AT263" s="294"/>
      <c r="AU263" s="294"/>
      <c r="AV263" s="294">
        <f>SUM(AV260:AV262)</f>
        <v>589.41799999999989</v>
      </c>
      <c r="AW263" s="294">
        <f>SUM(AW260:AW262)</f>
        <v>988.24700000000007</v>
      </c>
      <c r="AX263" s="294">
        <f>SUM(AX260:AX262)</f>
        <v>1323.17</v>
      </c>
      <c r="AY263" s="294">
        <f>SUM(AY260:AY262)</f>
        <v>1799.146</v>
      </c>
      <c r="AZ263" s="294"/>
      <c r="BA263" s="294"/>
      <c r="BB263" s="294"/>
      <c r="BC263" s="294"/>
    </row>
    <row r="264" spans="1:55" customFormat="1" ht="11.25" customHeight="1">
      <c r="B264" s="415"/>
      <c r="C264" s="415"/>
      <c r="D264" s="415"/>
      <c r="E264" s="415"/>
      <c r="F264" s="415"/>
      <c r="G264" s="420"/>
      <c r="AG264" t="b">
        <f>AG263=AG254</f>
        <v>1</v>
      </c>
      <c r="AH264" s="70"/>
      <c r="AI264" s="70"/>
      <c r="AJ264" s="189"/>
      <c r="AL264" s="70"/>
      <c r="AM264" s="70"/>
      <c r="AN264" s="70"/>
      <c r="AP264" s="70"/>
      <c r="AQ264" s="70"/>
      <c r="AR264" s="189"/>
      <c r="AS264" s="46"/>
    </row>
    <row r="265" spans="1:55" customFormat="1" ht="11.25" customHeight="1">
      <c r="A265" s="33"/>
      <c r="B265" s="419"/>
      <c r="C265" s="419"/>
      <c r="D265" s="419"/>
      <c r="E265" s="419"/>
      <c r="F265" s="427"/>
      <c r="G265" s="427"/>
      <c r="H265" s="33"/>
      <c r="I265" s="148" t="s">
        <v>309</v>
      </c>
      <c r="J265" s="74"/>
      <c r="K265" s="74"/>
      <c r="L265" s="74"/>
      <c r="M265" s="150"/>
      <c r="N265" s="75"/>
      <c r="O265" s="75"/>
      <c r="P265" s="149"/>
      <c r="Q265" s="150"/>
      <c r="R265" s="75"/>
      <c r="S265" s="75"/>
      <c r="T265" s="149"/>
      <c r="U265" s="150"/>
      <c r="V265" s="75"/>
      <c r="W265" s="75"/>
      <c r="X265" s="149"/>
      <c r="Y265" s="150"/>
      <c r="Z265" s="75"/>
      <c r="AA265" s="75"/>
      <c r="AB265" s="149"/>
      <c r="AC265" s="75"/>
      <c r="AD265" s="75"/>
      <c r="AE265" s="75"/>
      <c r="AF265" s="149"/>
      <c r="AG265" s="75"/>
      <c r="AH265" s="75"/>
      <c r="AI265" s="75"/>
      <c r="AJ265" s="469"/>
      <c r="AK265" s="75"/>
      <c r="AL265" s="75"/>
      <c r="AM265" s="75"/>
      <c r="AN265" s="75"/>
      <c r="AO265" s="75"/>
      <c r="AP265" s="75"/>
      <c r="AQ265" s="75"/>
      <c r="AR265" s="469"/>
      <c r="AS265" s="1416"/>
      <c r="AT265" s="154"/>
      <c r="AU265" s="154"/>
      <c r="AV265" s="154"/>
      <c r="AW265" s="154"/>
      <c r="AX265" s="154"/>
      <c r="AY265" s="154"/>
      <c r="AZ265" s="154"/>
      <c r="BA265" s="154"/>
      <c r="BB265" s="154"/>
      <c r="BC265" s="154"/>
    </row>
    <row r="266" spans="1:55" customFormat="1" ht="11.25" customHeight="1">
      <c r="A266" s="12"/>
      <c r="B266" s="420"/>
      <c r="C266" s="420"/>
      <c r="D266" s="420"/>
      <c r="E266" s="420"/>
      <c r="F266" s="47"/>
      <c r="G266" s="47"/>
      <c r="H266" s="1"/>
      <c r="I266" s="196" t="s">
        <v>47</v>
      </c>
      <c r="J266" s="9"/>
      <c r="K266" s="5"/>
      <c r="L266" s="84"/>
      <c r="M266" s="143"/>
      <c r="N266" s="138"/>
      <c r="O266" s="138"/>
      <c r="P266" s="139"/>
      <c r="Q266" s="143"/>
      <c r="R266" s="138"/>
      <c r="S266" s="138"/>
      <c r="T266" s="139"/>
      <c r="U266" s="143"/>
      <c r="V266" s="138"/>
      <c r="W266" s="138"/>
      <c r="X266" s="139"/>
      <c r="Y266" s="143"/>
      <c r="Z266" s="138"/>
      <c r="AA266" s="138"/>
      <c r="AB266" s="139"/>
      <c r="AC266" s="143"/>
      <c r="AD266" s="138"/>
      <c r="AE266" s="138"/>
      <c r="AF266" s="139"/>
      <c r="AG266" s="143"/>
      <c r="AH266" s="138"/>
      <c r="AI266" s="138"/>
      <c r="AJ266" s="138"/>
      <c r="AK266" s="143"/>
      <c r="AL266" s="138"/>
      <c r="AM266" s="138"/>
      <c r="AN266" s="138"/>
      <c r="AO266" s="143"/>
      <c r="AP266" s="138"/>
      <c r="AQ266" s="138"/>
      <c r="AR266" s="138"/>
      <c r="AS266" s="140"/>
      <c r="AT266" s="140"/>
      <c r="AU266" s="140"/>
      <c r="AV266" s="140"/>
      <c r="AW266" s="140"/>
      <c r="AX266" s="140"/>
      <c r="AY266" s="140"/>
      <c r="AZ266" s="140"/>
      <c r="BA266" s="140"/>
      <c r="BB266" s="140"/>
      <c r="BC266" s="140"/>
    </row>
    <row r="267" spans="1:55" customFormat="1" ht="11.25" customHeight="1">
      <c r="A267" s="12"/>
      <c r="B267" s="47"/>
      <c r="C267" s="47"/>
      <c r="D267" s="47"/>
      <c r="E267" s="47"/>
      <c r="F267" s="47"/>
      <c r="G267" s="47"/>
      <c r="H267" s="1"/>
      <c r="I267" s="205" t="s">
        <v>179</v>
      </c>
      <c r="J267" s="9"/>
      <c r="K267" s="5"/>
      <c r="L267" s="84"/>
      <c r="M267" s="272"/>
      <c r="N267" s="136"/>
      <c r="O267" s="136"/>
      <c r="P267" s="146"/>
      <c r="Q267" s="272"/>
      <c r="R267" s="136"/>
      <c r="S267" s="136"/>
      <c r="T267" s="146"/>
      <c r="U267" s="272"/>
      <c r="V267" s="136"/>
      <c r="W267" s="136"/>
      <c r="X267" s="146"/>
      <c r="Y267" s="272">
        <v>31.37</v>
      </c>
      <c r="Z267" s="136">
        <v>38.851999999999997</v>
      </c>
      <c r="AA267" s="136">
        <v>47.25</v>
      </c>
      <c r="AB267" s="146">
        <v>66.774000000000001</v>
      </c>
      <c r="AC267" s="272">
        <v>61.244</v>
      </c>
      <c r="AD267" s="136">
        <v>66.852999999999994</v>
      </c>
      <c r="AE267" s="136">
        <v>75.683999999999997</v>
      </c>
      <c r="AF267" s="146">
        <v>104.646</v>
      </c>
      <c r="AG267" s="272">
        <v>90.929000000000002</v>
      </c>
      <c r="AH267" s="136">
        <v>96.56</v>
      </c>
      <c r="AI267" s="136">
        <v>97.239000000000004</v>
      </c>
      <c r="AJ267" s="138">
        <v>167.04599999999999</v>
      </c>
      <c r="AK267" s="272">
        <v>128.86699999999999</v>
      </c>
      <c r="AL267" s="136">
        <v>145.28899999999999</v>
      </c>
      <c r="AM267" s="136">
        <v>141.869</v>
      </c>
      <c r="AN267" s="136">
        <v>203.36799999999999</v>
      </c>
      <c r="AO267" s="272"/>
      <c r="AP267" s="136"/>
      <c r="AQ267" s="136"/>
      <c r="AR267" s="138"/>
      <c r="AS267" s="274"/>
      <c r="AT267" s="146"/>
      <c r="AU267" s="146"/>
      <c r="AV267" s="146">
        <v>99.977000000000004</v>
      </c>
      <c r="AW267" s="139">
        <f>SUM(Y267:AB267)</f>
        <v>184.24599999999998</v>
      </c>
      <c r="AX267" s="139">
        <f>SUM(AC267:AF267)</f>
        <v>308.42699999999996</v>
      </c>
      <c r="AY267" s="139">
        <f>SUM(AG267:AJ267)</f>
        <v>451.774</v>
      </c>
      <c r="AZ267" s="139"/>
      <c r="BA267" s="139"/>
      <c r="BB267" s="139"/>
      <c r="BC267" s="139"/>
    </row>
    <row r="268" spans="1:55" customFormat="1" ht="11.25" customHeight="1">
      <c r="A268" s="12"/>
      <c r="B268" s="428"/>
      <c r="C268" s="428"/>
      <c r="D268" s="428"/>
      <c r="E268" s="428"/>
      <c r="F268" s="428"/>
      <c r="G268" s="428"/>
      <c r="H268" s="1"/>
      <c r="I268" s="205" t="s">
        <v>180</v>
      </c>
      <c r="J268" s="9"/>
      <c r="K268" s="5"/>
      <c r="L268" s="84"/>
      <c r="M268" s="272"/>
      <c r="N268" s="136"/>
      <c r="O268" s="136"/>
      <c r="P268" s="146"/>
      <c r="Q268" s="272"/>
      <c r="R268" s="136"/>
      <c r="S268" s="136"/>
      <c r="T268" s="146"/>
      <c r="U268" s="272"/>
      <c r="V268" s="136"/>
      <c r="W268" s="136"/>
      <c r="X268" s="146"/>
      <c r="Y268" s="272">
        <v>66.468000000000004</v>
      </c>
      <c r="Z268" s="136">
        <v>67.293000000000006</v>
      </c>
      <c r="AA268" s="136">
        <v>73.218000000000004</v>
      </c>
      <c r="AB268" s="146">
        <v>73.263999999999996</v>
      </c>
      <c r="AC268" s="272">
        <v>78.158000000000001</v>
      </c>
      <c r="AD268" s="136">
        <v>73.155000000000001</v>
      </c>
      <c r="AE268" s="136">
        <v>79.709999999999994</v>
      </c>
      <c r="AF268" s="146">
        <v>82.905000000000001</v>
      </c>
      <c r="AG268" s="272">
        <v>91.185000000000002</v>
      </c>
      <c r="AH268" s="136">
        <v>86.82</v>
      </c>
      <c r="AI268" s="136">
        <v>87.091999999999999</v>
      </c>
      <c r="AJ268" s="138">
        <v>108.56699999999999</v>
      </c>
      <c r="AK268" s="272">
        <v>107.583</v>
      </c>
      <c r="AL268" s="136">
        <v>106.605</v>
      </c>
      <c r="AM268" s="136">
        <v>115.446</v>
      </c>
      <c r="AN268" s="136">
        <v>120.66200000000001</v>
      </c>
      <c r="AO268" s="272"/>
      <c r="AP268" s="136"/>
      <c r="AQ268" s="136"/>
      <c r="AR268" s="138"/>
      <c r="AS268" s="274"/>
      <c r="AT268" s="146"/>
      <c r="AU268" s="146"/>
      <c r="AV268" s="146">
        <v>186.417</v>
      </c>
      <c r="AW268" s="139">
        <f>SUM(Y268:AB268)</f>
        <v>280.24300000000005</v>
      </c>
      <c r="AX268" s="139">
        <f>SUM(AC268:AF268)</f>
        <v>313.928</v>
      </c>
      <c r="AY268" s="139">
        <f>SUM(AG268:AJ268)</f>
        <v>373.66399999999999</v>
      </c>
      <c r="AZ268" s="139"/>
      <c r="BA268" s="139"/>
      <c r="BB268" s="139"/>
      <c r="BC268" s="139"/>
    </row>
    <row r="269" spans="1:55" customFormat="1" ht="11.25" customHeight="1">
      <c r="A269" s="12"/>
      <c r="B269" s="47"/>
      <c r="C269" s="47"/>
      <c r="D269" s="47"/>
      <c r="E269" s="47"/>
      <c r="F269" s="47"/>
      <c r="G269" s="47"/>
      <c r="H269" s="1"/>
      <c r="I269" s="205" t="s">
        <v>181</v>
      </c>
      <c r="J269" s="9"/>
      <c r="K269" s="5"/>
      <c r="L269" s="84"/>
      <c r="M269" s="272"/>
      <c r="N269" s="136"/>
      <c r="O269" s="136"/>
      <c r="P269" s="146"/>
      <c r="Q269" s="272"/>
      <c r="R269" s="136"/>
      <c r="S269" s="136"/>
      <c r="T269" s="146"/>
      <c r="U269" s="272"/>
      <c r="V269" s="136"/>
      <c r="W269" s="136"/>
      <c r="X269" s="146"/>
      <c r="Y269" s="272">
        <v>25.129000000000001</v>
      </c>
      <c r="Z269" s="136">
        <v>28.605</v>
      </c>
      <c r="AA269" s="136">
        <v>34.768999999999998</v>
      </c>
      <c r="AB269" s="146">
        <v>32.5</v>
      </c>
      <c r="AC269" s="272">
        <v>36.485999999999997</v>
      </c>
      <c r="AD269" s="136">
        <v>37.231000000000002</v>
      </c>
      <c r="AE269" s="136">
        <v>43.576000000000001</v>
      </c>
      <c r="AF269" s="146">
        <v>49.505000000000003</v>
      </c>
      <c r="AG269" s="272">
        <v>56.640999999999998</v>
      </c>
      <c r="AH269" s="136">
        <v>57.588999999999999</v>
      </c>
      <c r="AI269" s="136">
        <v>62.978999999999999</v>
      </c>
      <c r="AJ269" s="138">
        <v>66.263999999999996</v>
      </c>
      <c r="AK269" s="272">
        <v>70.242999999999995</v>
      </c>
      <c r="AL269" s="136">
        <v>70.305999999999997</v>
      </c>
      <c r="AM269" s="136">
        <v>72.260999999999996</v>
      </c>
      <c r="AN269" s="136">
        <v>73.057000000000002</v>
      </c>
      <c r="AO269" s="272"/>
      <c r="AP269" s="136"/>
      <c r="AQ269" s="136"/>
      <c r="AR269" s="138"/>
      <c r="AS269" s="274"/>
      <c r="AT269" s="146"/>
      <c r="AU269" s="146"/>
      <c r="AV269" s="146">
        <v>65.364999999999995</v>
      </c>
      <c r="AW269" s="139">
        <f>SUM(Y269:AB269)</f>
        <v>121.003</v>
      </c>
      <c r="AX269" s="139">
        <f>SUM(AC269:AF269)</f>
        <v>166.798</v>
      </c>
      <c r="AY269" s="139">
        <f>SUM(AG269:AJ269)</f>
        <v>243.47300000000001</v>
      </c>
      <c r="AZ269" s="139"/>
      <c r="BA269" s="139"/>
      <c r="BB269" s="139"/>
      <c r="BC269" s="139"/>
    </row>
    <row r="270" spans="1:55" customFormat="1" ht="11.25" customHeight="1">
      <c r="B270" s="47"/>
      <c r="C270" s="47"/>
      <c r="D270" s="47"/>
      <c r="E270" s="47"/>
      <c r="F270" s="47"/>
      <c r="G270" s="47"/>
      <c r="I270" s="290" t="s">
        <v>107</v>
      </c>
      <c r="J270" s="291"/>
      <c r="K270" s="291"/>
      <c r="L270" s="291"/>
      <c r="M270" s="292"/>
      <c r="N270" s="293"/>
      <c r="O270" s="293"/>
      <c r="P270" s="294"/>
      <c r="Q270" s="292"/>
      <c r="R270" s="293"/>
      <c r="S270" s="293"/>
      <c r="T270" s="294"/>
      <c r="U270" s="292"/>
      <c r="V270" s="293"/>
      <c r="W270" s="293"/>
      <c r="X270" s="294"/>
      <c r="Y270" s="292">
        <f t="shared" ref="Y270:AK270" si="149">SUM(Y267:Y269)</f>
        <v>122.96700000000001</v>
      </c>
      <c r="Z270" s="293">
        <f t="shared" si="149"/>
        <v>134.75</v>
      </c>
      <c r="AA270" s="293">
        <f t="shared" si="149"/>
        <v>155.23699999999999</v>
      </c>
      <c r="AB270" s="294">
        <f t="shared" si="149"/>
        <v>172.53800000000001</v>
      </c>
      <c r="AC270" s="292">
        <f t="shared" si="149"/>
        <v>175.88799999999998</v>
      </c>
      <c r="AD270" s="293">
        <f t="shared" si="149"/>
        <v>177.23899999999998</v>
      </c>
      <c r="AE270" s="293">
        <f t="shared" si="149"/>
        <v>198.97</v>
      </c>
      <c r="AF270" s="294">
        <f t="shared" si="149"/>
        <v>237.05599999999998</v>
      </c>
      <c r="AG270" s="293">
        <f t="shared" si="149"/>
        <v>238.755</v>
      </c>
      <c r="AH270" s="2166">
        <f t="shared" si="149"/>
        <v>240.96899999999999</v>
      </c>
      <c r="AI270" s="2166">
        <f t="shared" si="149"/>
        <v>247.31</v>
      </c>
      <c r="AJ270" s="293">
        <f t="shared" si="149"/>
        <v>341.87700000000001</v>
      </c>
      <c r="AK270" s="293">
        <f t="shared" si="149"/>
        <v>306.69299999999998</v>
      </c>
      <c r="AL270" s="2166">
        <f>SUM(AL267:AL269)</f>
        <v>322.2</v>
      </c>
      <c r="AM270" s="2166">
        <f>SUM(AM267:AM269)</f>
        <v>329.57600000000002</v>
      </c>
      <c r="AN270" s="2166">
        <f>SUM(AN267:AN269)</f>
        <v>397.08699999999999</v>
      </c>
      <c r="AO270" s="293"/>
      <c r="AP270" s="2166"/>
      <c r="AQ270" s="2166"/>
      <c r="AR270" s="293"/>
      <c r="AS270" s="1163"/>
      <c r="AT270" s="294"/>
      <c r="AU270" s="294"/>
      <c r="AV270" s="294">
        <f>SUM(AV267:AV269)</f>
        <v>351.75900000000001</v>
      </c>
      <c r="AW270" s="294">
        <f>SUM(AW267:AW269)</f>
        <v>585.49200000000008</v>
      </c>
      <c r="AX270" s="294">
        <f>SUM(AX267:AX269)</f>
        <v>789.15300000000002</v>
      </c>
      <c r="AY270" s="294">
        <f>SUM(AY267:AY269)</f>
        <v>1068.9110000000001</v>
      </c>
      <c r="AZ270" s="294"/>
      <c r="BA270" s="294"/>
      <c r="BB270" s="294"/>
      <c r="BC270" s="294"/>
    </row>
    <row r="271" spans="1:55" customFormat="1" ht="11.25" customHeight="1">
      <c r="B271" s="47"/>
      <c r="C271" s="47"/>
      <c r="D271" s="47"/>
      <c r="E271" s="47"/>
      <c r="F271" s="47"/>
      <c r="G271" s="47"/>
      <c r="AH271" s="70"/>
      <c r="AI271" s="70"/>
      <c r="AJ271" s="189"/>
      <c r="AL271" s="70"/>
      <c r="AM271" s="70"/>
      <c r="AN271" s="70"/>
      <c r="AP271" s="70"/>
      <c r="AQ271" s="70"/>
      <c r="AR271" s="189"/>
      <c r="AS271" s="46"/>
    </row>
    <row r="272" spans="1:55" customFormat="1" ht="11.25" customHeight="1">
      <c r="A272" s="33"/>
      <c r="B272" s="47"/>
      <c r="C272" s="47"/>
      <c r="D272" s="47"/>
      <c r="E272" s="47"/>
      <c r="F272" s="47"/>
      <c r="G272" s="47"/>
      <c r="H272" s="33"/>
      <c r="I272" s="148" t="s">
        <v>310</v>
      </c>
      <c r="J272" s="74"/>
      <c r="K272" s="74"/>
      <c r="L272" s="74"/>
      <c r="M272" s="150"/>
      <c r="N272" s="75"/>
      <c r="O272" s="75"/>
      <c r="P272" s="149"/>
      <c r="Q272" s="150"/>
      <c r="R272" s="75"/>
      <c r="S272" s="75"/>
      <c r="T272" s="149"/>
      <c r="U272" s="150"/>
      <c r="V272" s="75"/>
      <c r="W272" s="75"/>
      <c r="X272" s="149"/>
      <c r="Y272" s="150"/>
      <c r="Z272" s="75"/>
      <c r="AA272" s="75"/>
      <c r="AB272" s="149"/>
      <c r="AC272" s="75"/>
      <c r="AD272" s="75"/>
      <c r="AE272" s="75"/>
      <c r="AF272" s="149"/>
      <c r="AG272" s="75"/>
      <c r="AH272" s="75"/>
      <c r="AI272" s="75"/>
      <c r="AJ272" s="856"/>
      <c r="AK272" s="75"/>
      <c r="AL272" s="75"/>
      <c r="AM272" s="75"/>
      <c r="AN272" s="75"/>
      <c r="AO272" s="75"/>
      <c r="AP272" s="75"/>
      <c r="AQ272" s="75"/>
      <c r="AR272" s="469"/>
      <c r="AS272" s="1416"/>
      <c r="AT272" s="154"/>
      <c r="AU272" s="154"/>
      <c r="AV272" s="154"/>
      <c r="AW272" s="154"/>
      <c r="AX272" s="154"/>
      <c r="AY272" s="154"/>
      <c r="AZ272" s="154"/>
      <c r="BA272" s="154"/>
      <c r="BB272" s="154"/>
      <c r="BC272" s="154"/>
    </row>
    <row r="273" spans="1:55" customFormat="1" ht="11.25" customHeight="1">
      <c r="A273" s="12"/>
      <c r="B273" s="47"/>
      <c r="C273" s="47"/>
      <c r="D273" s="47"/>
      <c r="E273" s="47"/>
      <c r="F273" s="47"/>
      <c r="G273" s="47"/>
      <c r="H273" s="1"/>
      <c r="I273" s="196" t="s">
        <v>47</v>
      </c>
      <c r="J273" s="9"/>
      <c r="K273" s="5"/>
      <c r="L273" s="84"/>
      <c r="M273" s="143"/>
      <c r="N273" s="138"/>
      <c r="O273" s="138"/>
      <c r="P273" s="139"/>
      <c r="Q273" s="143"/>
      <c r="R273" s="138"/>
      <c r="S273" s="138"/>
      <c r="T273" s="139"/>
      <c r="U273" s="143"/>
      <c r="V273" s="138"/>
      <c r="W273" s="138"/>
      <c r="X273" s="139"/>
      <c r="Y273" s="143"/>
      <c r="Z273" s="138"/>
      <c r="AA273" s="138"/>
      <c r="AB273" s="139"/>
      <c r="AC273" s="143"/>
      <c r="AD273" s="138"/>
      <c r="AE273" s="138"/>
      <c r="AF273" s="139"/>
      <c r="AG273" s="143"/>
      <c r="AH273" s="138"/>
      <c r="AI273" s="138"/>
      <c r="AJ273" s="139"/>
      <c r="AK273" s="143"/>
      <c r="AL273" s="138"/>
      <c r="AM273" s="138"/>
      <c r="AN273" s="138"/>
      <c r="AO273" s="143"/>
      <c r="AP273" s="138"/>
      <c r="AQ273" s="138"/>
      <c r="AR273" s="138"/>
      <c r="AS273" s="140"/>
      <c r="AT273" s="140"/>
      <c r="AU273" s="140"/>
      <c r="AV273" s="140"/>
      <c r="AW273" s="140"/>
      <c r="AX273" s="140"/>
      <c r="AY273" s="140"/>
      <c r="AZ273" s="140"/>
      <c r="BA273" s="140"/>
      <c r="BB273" s="140"/>
      <c r="BC273" s="140"/>
    </row>
    <row r="274" spans="1:55" customFormat="1" ht="11.25" customHeight="1">
      <c r="A274" s="12"/>
      <c r="B274" s="47"/>
      <c r="C274" s="47"/>
      <c r="D274" s="47"/>
      <c r="E274" s="47"/>
      <c r="F274" s="47"/>
      <c r="G274" s="47"/>
      <c r="H274" s="1"/>
      <c r="I274" s="205" t="s">
        <v>179</v>
      </c>
      <c r="J274" s="9"/>
      <c r="K274" s="5"/>
      <c r="L274" s="84"/>
      <c r="M274" s="143"/>
      <c r="N274" s="138"/>
      <c r="O274" s="138"/>
      <c r="P274" s="139"/>
      <c r="Q274" s="143"/>
      <c r="R274" s="138"/>
      <c r="S274" s="138"/>
      <c r="T274" s="139"/>
      <c r="U274" s="143"/>
      <c r="V274" s="138"/>
      <c r="W274" s="138"/>
      <c r="X274" s="139"/>
      <c r="Y274" s="143">
        <f t="shared" ref="Y274:AF276" si="150">Y260-Y267</f>
        <v>20.166</v>
      </c>
      <c r="Z274" s="138">
        <f t="shared" si="150"/>
        <v>25.497000000000007</v>
      </c>
      <c r="AA274" s="138">
        <f t="shared" si="150"/>
        <v>30.757999999999996</v>
      </c>
      <c r="AB274" s="139">
        <f t="shared" si="150"/>
        <v>42.769000000000005</v>
      </c>
      <c r="AC274" s="143">
        <f t="shared" si="150"/>
        <v>39.379999999999995</v>
      </c>
      <c r="AD274" s="138">
        <f t="shared" si="150"/>
        <v>44.019000000000005</v>
      </c>
      <c r="AE274" s="138">
        <f t="shared" si="150"/>
        <v>48.34</v>
      </c>
      <c r="AF274" s="139">
        <f t="shared" si="150"/>
        <v>65.487000000000009</v>
      </c>
      <c r="AG274" s="138">
        <f t="shared" ref="AG274:AH276" si="151">AG260-AG267</f>
        <v>56.245000000000005</v>
      </c>
      <c r="AH274" s="1990">
        <f t="shared" si="151"/>
        <v>59.961999999999989</v>
      </c>
      <c r="AI274" s="1990">
        <f t="shared" ref="AI274:AJ276" si="152">AI260-AI267</f>
        <v>63.5</v>
      </c>
      <c r="AJ274" s="1990">
        <f t="shared" si="152"/>
        <v>99.391999999999996</v>
      </c>
      <c r="AK274" s="138">
        <f t="shared" ref="AK274:AL276" si="153">AK260-AK267</f>
        <v>79.146000000000015</v>
      </c>
      <c r="AL274" s="1990">
        <f t="shared" si="153"/>
        <v>84.103000000000009</v>
      </c>
      <c r="AM274" s="1990">
        <f t="shared" ref="AM274:AN274" si="154">AM260-AM267</f>
        <v>86.456999999999994</v>
      </c>
      <c r="AN274" s="1990">
        <f t="shared" si="154"/>
        <v>121.32800000000003</v>
      </c>
      <c r="AO274" s="138"/>
      <c r="AP274" s="1990"/>
      <c r="AQ274" s="1990"/>
      <c r="AR274" s="138"/>
      <c r="AS274" s="140"/>
      <c r="AT274" s="139"/>
      <c r="AU274" s="139"/>
      <c r="AV274" s="139">
        <f>AV260-AV267</f>
        <v>63.324999999999989</v>
      </c>
      <c r="AW274" s="139">
        <f>SUM(Y274:AB274)</f>
        <v>119.19000000000001</v>
      </c>
      <c r="AX274" s="139">
        <f>SUM(AC274:AF274)</f>
        <v>197.226</v>
      </c>
      <c r="AY274" s="139">
        <f>SUM(AG274:AJ274)</f>
        <v>279.09899999999999</v>
      </c>
      <c r="AZ274" s="139"/>
      <c r="BA274" s="139"/>
      <c r="BB274" s="139"/>
      <c r="BC274" s="139"/>
    </row>
    <row r="275" spans="1:55" customFormat="1" ht="11.25" customHeight="1">
      <c r="A275" s="12"/>
      <c r="B275" s="47"/>
      <c r="C275" s="47"/>
      <c r="D275" s="47"/>
      <c r="E275" s="47"/>
      <c r="F275" s="47"/>
      <c r="G275" s="47"/>
      <c r="H275" s="1"/>
      <c r="I275" s="205" t="s">
        <v>180</v>
      </c>
      <c r="J275" s="9"/>
      <c r="K275" s="5"/>
      <c r="L275" s="84"/>
      <c r="M275" s="143"/>
      <c r="N275" s="138"/>
      <c r="O275" s="138"/>
      <c r="P275" s="139"/>
      <c r="Q275" s="143"/>
      <c r="R275" s="138"/>
      <c r="S275" s="138"/>
      <c r="T275" s="139"/>
      <c r="U275" s="143"/>
      <c r="V275" s="138"/>
      <c r="W275" s="138"/>
      <c r="X275" s="139"/>
      <c r="Y275" s="143">
        <f t="shared" si="150"/>
        <v>48.370999999999995</v>
      </c>
      <c r="Z275" s="138">
        <f t="shared" si="150"/>
        <v>48.12299999999999</v>
      </c>
      <c r="AA275" s="138">
        <f t="shared" si="150"/>
        <v>51.236999999999995</v>
      </c>
      <c r="AB275" s="139">
        <f t="shared" si="150"/>
        <v>58.01100000000001</v>
      </c>
      <c r="AC275" s="143">
        <f t="shared" si="150"/>
        <v>54.05</v>
      </c>
      <c r="AD275" s="138">
        <f t="shared" si="150"/>
        <v>53.652000000000001</v>
      </c>
      <c r="AE275" s="138">
        <f t="shared" si="150"/>
        <v>57.475000000000009</v>
      </c>
      <c r="AF275" s="139">
        <f t="shared" si="150"/>
        <v>62</v>
      </c>
      <c r="AG275" s="138">
        <f t="shared" si="151"/>
        <v>68.22</v>
      </c>
      <c r="AH275" s="1990">
        <f t="shared" si="151"/>
        <v>67.079000000000008</v>
      </c>
      <c r="AI275" s="1990">
        <f t="shared" si="152"/>
        <v>70.828999999999994</v>
      </c>
      <c r="AJ275" s="1990">
        <f t="shared" si="152"/>
        <v>80.731000000000009</v>
      </c>
      <c r="AK275" s="138">
        <f t="shared" si="153"/>
        <v>81.509000000000015</v>
      </c>
      <c r="AL275" s="1990">
        <f t="shared" si="153"/>
        <v>85.076999999999984</v>
      </c>
      <c r="AM275" s="1990">
        <f t="shared" ref="AM275:AN275" si="155">AM261-AM268</f>
        <v>91.722000000000008</v>
      </c>
      <c r="AN275" s="1990">
        <f t="shared" si="155"/>
        <v>100.357</v>
      </c>
      <c r="AO275" s="138"/>
      <c r="AP275" s="1990"/>
      <c r="AQ275" s="1990"/>
      <c r="AR275" s="138"/>
      <c r="AS275" s="140"/>
      <c r="AT275" s="139"/>
      <c r="AU275" s="139"/>
      <c r="AV275" s="139">
        <f>AV261-AV268</f>
        <v>129.28799999999998</v>
      </c>
      <c r="AW275" s="139">
        <f>SUM(Y275:AB275)</f>
        <v>205.74200000000002</v>
      </c>
      <c r="AX275" s="139">
        <f>SUM(AC275:AF275)</f>
        <v>227.17700000000002</v>
      </c>
      <c r="AY275" s="139">
        <f>SUM(AG275:AJ275)</f>
        <v>286.85899999999998</v>
      </c>
      <c r="AZ275" s="139"/>
      <c r="BA275" s="139"/>
      <c r="BB275" s="139"/>
      <c r="BC275" s="139"/>
    </row>
    <row r="276" spans="1:55" customFormat="1" ht="11.25" customHeight="1">
      <c r="A276" s="12"/>
      <c r="B276" s="47"/>
      <c r="C276" s="47"/>
      <c r="D276" s="47"/>
      <c r="E276" s="47"/>
      <c r="F276" s="47"/>
      <c r="G276" s="47"/>
      <c r="H276" s="1"/>
      <c r="I276" s="205" t="s">
        <v>181</v>
      </c>
      <c r="J276" s="9"/>
      <c r="K276" s="5"/>
      <c r="L276" s="84"/>
      <c r="M276" s="143"/>
      <c r="N276" s="138"/>
      <c r="O276" s="138"/>
      <c r="P276" s="139"/>
      <c r="Q276" s="143"/>
      <c r="R276" s="138"/>
      <c r="S276" s="138"/>
      <c r="T276" s="139"/>
      <c r="U276" s="143"/>
      <c r="V276" s="138"/>
      <c r="W276" s="138"/>
      <c r="X276" s="139"/>
      <c r="Y276" s="143">
        <f t="shared" si="150"/>
        <v>17.376999999999999</v>
      </c>
      <c r="Z276" s="138">
        <f t="shared" si="150"/>
        <v>18.261999999999997</v>
      </c>
      <c r="AA276" s="138">
        <f t="shared" si="150"/>
        <v>21.012999999999998</v>
      </c>
      <c r="AB276" s="139">
        <f t="shared" si="150"/>
        <v>21.170999999999999</v>
      </c>
      <c r="AC276" s="143">
        <f t="shared" si="150"/>
        <v>24.854000000000006</v>
      </c>
      <c r="AD276" s="138">
        <f t="shared" si="150"/>
        <v>24.396000000000001</v>
      </c>
      <c r="AE276" s="138">
        <f t="shared" si="150"/>
        <v>27.889000000000003</v>
      </c>
      <c r="AF276" s="139">
        <f t="shared" si="150"/>
        <v>32.475000000000001</v>
      </c>
      <c r="AG276" s="138">
        <f t="shared" si="151"/>
        <v>38.033000000000008</v>
      </c>
      <c r="AH276" s="1990">
        <f t="shared" si="151"/>
        <v>39.191000000000003</v>
      </c>
      <c r="AI276" s="1990">
        <f t="shared" si="152"/>
        <v>42.227999999999994</v>
      </c>
      <c r="AJ276" s="1990">
        <f t="shared" si="152"/>
        <v>44.825000000000003</v>
      </c>
      <c r="AK276" s="138">
        <f t="shared" si="153"/>
        <v>49.319000000000003</v>
      </c>
      <c r="AL276" s="1990">
        <f t="shared" si="153"/>
        <v>50.641999999999996</v>
      </c>
      <c r="AM276" s="1990">
        <f t="shared" ref="AM276:AN276" si="156">AM262-AM269</f>
        <v>56.218000000000018</v>
      </c>
      <c r="AN276" s="1990">
        <f t="shared" si="156"/>
        <v>55.259</v>
      </c>
      <c r="AO276" s="138"/>
      <c r="AP276" s="1990"/>
      <c r="AQ276" s="1990"/>
      <c r="AR276" s="138"/>
      <c r="AS276" s="140"/>
      <c r="AT276" s="139"/>
      <c r="AU276" s="139"/>
      <c r="AV276" s="139">
        <f>AV262-AV269</f>
        <v>45.046000000000006</v>
      </c>
      <c r="AW276" s="139">
        <f>SUM(Y276:AB276)</f>
        <v>77.822999999999993</v>
      </c>
      <c r="AX276" s="139">
        <f>SUM(AC276:AF276)</f>
        <v>109.614</v>
      </c>
      <c r="AY276" s="139">
        <f>SUM(AG276:AJ276)</f>
        <v>164.27700000000002</v>
      </c>
      <c r="AZ276" s="139"/>
      <c r="BA276" s="139"/>
      <c r="BB276" s="139"/>
      <c r="BC276" s="139"/>
    </row>
    <row r="277" spans="1:55" customFormat="1" ht="11.25" customHeight="1">
      <c r="B277" s="47"/>
      <c r="C277" s="47"/>
      <c r="D277" s="47"/>
      <c r="E277" s="47"/>
      <c r="F277" s="47"/>
      <c r="G277" s="47"/>
      <c r="I277" s="290" t="s">
        <v>107</v>
      </c>
      <c r="J277" s="291"/>
      <c r="K277" s="291"/>
      <c r="L277" s="291"/>
      <c r="M277" s="292"/>
      <c r="N277" s="293"/>
      <c r="O277" s="293"/>
      <c r="P277" s="294"/>
      <c r="Q277" s="292"/>
      <c r="R277" s="293"/>
      <c r="S277" s="293"/>
      <c r="T277" s="294"/>
      <c r="U277" s="292"/>
      <c r="V277" s="293"/>
      <c r="W277" s="293"/>
      <c r="X277" s="294"/>
      <c r="Y277" s="292">
        <f t="shared" ref="Y277:AF277" si="157">SUM(Y274:Y276)</f>
        <v>85.913999999999987</v>
      </c>
      <c r="Z277" s="293">
        <f t="shared" si="157"/>
        <v>91.882000000000005</v>
      </c>
      <c r="AA277" s="293">
        <f t="shared" si="157"/>
        <v>103.00799999999998</v>
      </c>
      <c r="AB277" s="294">
        <f t="shared" si="157"/>
        <v>121.95100000000002</v>
      </c>
      <c r="AC277" s="292">
        <f t="shared" si="157"/>
        <v>118.28399999999999</v>
      </c>
      <c r="AD277" s="293">
        <f t="shared" si="157"/>
        <v>122.06700000000001</v>
      </c>
      <c r="AE277" s="293">
        <f t="shared" si="157"/>
        <v>133.70400000000001</v>
      </c>
      <c r="AF277" s="294">
        <f t="shared" si="157"/>
        <v>159.96200000000002</v>
      </c>
      <c r="AG277" s="293">
        <f t="shared" ref="AG277:AL277" si="158">SUM(AG274:AG276)</f>
        <v>162.49800000000002</v>
      </c>
      <c r="AH277" s="2166">
        <f t="shared" si="158"/>
        <v>166.232</v>
      </c>
      <c r="AI277" s="2166">
        <f t="shared" si="158"/>
        <v>176.55700000000002</v>
      </c>
      <c r="AJ277" s="2166">
        <f t="shared" si="158"/>
        <v>224.94799999999998</v>
      </c>
      <c r="AK277" s="293">
        <f t="shared" si="158"/>
        <v>209.97400000000005</v>
      </c>
      <c r="AL277" s="2166">
        <f t="shared" si="158"/>
        <v>219.822</v>
      </c>
      <c r="AM277" s="2166">
        <f t="shared" ref="AM277:AN277" si="159">SUM(AM274:AM276)</f>
        <v>234.39700000000002</v>
      </c>
      <c r="AN277" s="2166">
        <f t="shared" si="159"/>
        <v>276.94400000000002</v>
      </c>
      <c r="AO277" s="293"/>
      <c r="AP277" s="2166"/>
      <c r="AQ277" s="2166"/>
      <c r="AR277" s="293"/>
      <c r="AS277" s="1163"/>
      <c r="AT277" s="294"/>
      <c r="AU277" s="294"/>
      <c r="AV277" s="294">
        <f>SUM(AV274:AV276)</f>
        <v>237.65899999999999</v>
      </c>
      <c r="AW277" s="294">
        <f>SUM(AW274:AW276)</f>
        <v>402.755</v>
      </c>
      <c r="AX277" s="294">
        <f>SUM(AX274:AX276)</f>
        <v>534.01700000000005</v>
      </c>
      <c r="AY277" s="294">
        <f>SUM(AY274:AY276)</f>
        <v>730.23500000000001</v>
      </c>
      <c r="AZ277" s="294"/>
      <c r="BA277" s="294"/>
      <c r="BB277" s="294"/>
      <c r="BC277" s="294"/>
    </row>
    <row r="278" spans="1:55" customFormat="1" ht="11.25" customHeight="1">
      <c r="B278" s="47"/>
      <c r="C278" s="47"/>
      <c r="D278" s="47"/>
      <c r="E278" s="47"/>
      <c r="F278" s="47"/>
      <c r="G278" s="47"/>
      <c r="AH278" s="70"/>
      <c r="AI278" s="189"/>
      <c r="AJ278" s="2317">
        <f>+AJ277-AJ256</f>
        <v>0</v>
      </c>
      <c r="AK278" s="2370"/>
      <c r="AL278" s="70"/>
      <c r="AM278" s="189"/>
      <c r="AN278" s="189"/>
      <c r="AO278" s="2370"/>
      <c r="AP278" s="70"/>
      <c r="AQ278" s="189"/>
      <c r="AR278" s="189"/>
      <c r="AS278" s="46"/>
    </row>
    <row r="279" spans="1:55" customFormat="1" ht="11.25" customHeight="1">
      <c r="A279" s="33"/>
      <c r="B279" s="416"/>
      <c r="C279" s="416"/>
      <c r="D279" s="416"/>
      <c r="E279" s="416"/>
      <c r="F279" s="416"/>
      <c r="G279" s="416"/>
      <c r="H279" s="33"/>
      <c r="I279" s="148" t="s">
        <v>362</v>
      </c>
      <c r="J279" s="74"/>
      <c r="K279" s="74"/>
      <c r="L279" s="74"/>
      <c r="M279" s="150"/>
      <c r="N279" s="75"/>
      <c r="O279" s="75"/>
      <c r="P279" s="149"/>
      <c r="Q279" s="150"/>
      <c r="R279" s="75"/>
      <c r="S279" s="75"/>
      <c r="T279" s="149"/>
      <c r="U279" s="150"/>
      <c r="V279" s="75"/>
      <c r="W279" s="75"/>
      <c r="X279" s="149"/>
      <c r="Y279" s="150"/>
      <c r="Z279" s="75"/>
      <c r="AA279" s="75"/>
      <c r="AB279" s="149"/>
      <c r="AC279" s="75"/>
      <c r="AD279" s="75"/>
      <c r="AE279" s="75"/>
      <c r="AF279" s="149"/>
      <c r="AG279" s="75"/>
      <c r="AH279" s="469"/>
      <c r="AI279" s="469"/>
      <c r="AJ279" s="856"/>
      <c r="AK279" s="469"/>
      <c r="AL279" s="75"/>
      <c r="AM279" s="469"/>
      <c r="AN279" s="469"/>
      <c r="AO279" s="469"/>
      <c r="AP279" s="75"/>
      <c r="AQ279" s="469"/>
      <c r="AR279" s="856"/>
      <c r="AS279" s="1416"/>
      <c r="AT279" s="154"/>
      <c r="AU279" s="154"/>
      <c r="AV279" s="154"/>
      <c r="AW279" s="154"/>
      <c r="AX279" s="154"/>
      <c r="AY279" s="154"/>
      <c r="AZ279" s="154"/>
      <c r="BA279" s="154"/>
      <c r="BB279" s="154"/>
      <c r="BC279" s="154"/>
    </row>
    <row r="280" spans="1:55" customFormat="1" ht="11.25" customHeight="1">
      <c r="A280" s="12"/>
      <c r="B280" s="416"/>
      <c r="C280" s="416"/>
      <c r="D280" s="416"/>
      <c r="E280" s="416"/>
      <c r="F280" s="416"/>
      <c r="G280" s="416"/>
      <c r="H280" s="1"/>
      <c r="I280" s="53" t="s">
        <v>171</v>
      </c>
      <c r="J280" s="9"/>
      <c r="K280" s="5"/>
      <c r="L280" s="84"/>
      <c r="M280" s="143"/>
      <c r="N280" s="138"/>
      <c r="O280" s="138"/>
      <c r="P280" s="139"/>
      <c r="Q280" s="143"/>
      <c r="R280" s="138"/>
      <c r="S280" s="138"/>
      <c r="T280" s="139"/>
      <c r="U280" s="143"/>
      <c r="V280" s="138"/>
      <c r="W280" s="138"/>
      <c r="X280" s="139"/>
      <c r="Y280" s="143">
        <f t="shared" ref="Y280:AK280" si="160">Y254</f>
        <v>208.881</v>
      </c>
      <c r="Z280" s="138">
        <f t="shared" si="160"/>
        <v>226.63300000000001</v>
      </c>
      <c r="AA280" s="138">
        <f t="shared" si="160"/>
        <v>258.245</v>
      </c>
      <c r="AB280" s="139">
        <f t="shared" si="160"/>
        <v>294.48899999999998</v>
      </c>
      <c r="AC280" s="143">
        <f t="shared" si="160"/>
        <v>294.17200000000003</v>
      </c>
      <c r="AD280" s="1990">
        <f t="shared" si="160"/>
        <v>299.30599999999998</v>
      </c>
      <c r="AE280" s="138">
        <f t="shared" si="160"/>
        <v>332.67399999999998</v>
      </c>
      <c r="AF280" s="139">
        <f t="shared" si="160"/>
        <v>397.01799999999997</v>
      </c>
      <c r="AG280" s="138">
        <f t="shared" si="160"/>
        <v>401.25299999999999</v>
      </c>
      <c r="AH280" s="451">
        <f t="shared" si="160"/>
        <v>407.20100000000002</v>
      </c>
      <c r="AI280" s="451">
        <f t="shared" si="160"/>
        <v>423.86700000000002</v>
      </c>
      <c r="AJ280" s="451">
        <f t="shared" si="160"/>
        <v>566.82500000000005</v>
      </c>
      <c r="AK280" s="451">
        <f t="shared" si="160"/>
        <v>516.66700000000003</v>
      </c>
      <c r="AL280" s="451">
        <f>AL254</f>
        <v>542.02200000000005</v>
      </c>
      <c r="AM280" s="451">
        <f>AM254</f>
        <v>563.97299999999996</v>
      </c>
      <c r="AN280" s="451">
        <f>AN254</f>
        <v>674.03099999999995</v>
      </c>
      <c r="AO280" s="451"/>
      <c r="AP280" s="451"/>
      <c r="AQ280" s="451"/>
      <c r="AR280" s="139"/>
      <c r="AS280" s="140"/>
      <c r="AT280" s="140">
        <f>AT254</f>
        <v>199.642</v>
      </c>
      <c r="AU280" s="140">
        <f>AU254</f>
        <v>349.209</v>
      </c>
      <c r="AV280" s="140">
        <f>AV254</f>
        <v>589.41800000000001</v>
      </c>
      <c r="AW280" s="140">
        <f>AW254</f>
        <v>988.24800000000005</v>
      </c>
      <c r="AX280" s="139">
        <f>SUM(AC280:AF280)</f>
        <v>1323.17</v>
      </c>
      <c r="AY280" s="139">
        <f>SUM(AG280:AJ280)</f>
        <v>1799.146</v>
      </c>
      <c r="AZ280" s="140"/>
      <c r="BA280" s="140"/>
      <c r="BB280" s="140"/>
      <c r="BC280" s="140"/>
    </row>
    <row r="281" spans="1:55" customFormat="1" ht="11.25" customHeight="1">
      <c r="A281" s="12"/>
      <c r="B281" s="420"/>
      <c r="C281" s="420"/>
      <c r="D281" s="420"/>
      <c r="E281" s="420"/>
      <c r="F281" s="420"/>
      <c r="G281" s="420"/>
      <c r="H281" s="1"/>
      <c r="I281" s="53" t="s">
        <v>172</v>
      </c>
      <c r="J281" s="9"/>
      <c r="K281" s="5"/>
      <c r="L281" s="84"/>
      <c r="M281" s="272"/>
      <c r="N281" s="136"/>
      <c r="O281" s="136"/>
      <c r="P281" s="146"/>
      <c r="Q281" s="272"/>
      <c r="R281" s="136"/>
      <c r="S281" s="136"/>
      <c r="T281" s="146"/>
      <c r="U281" s="272"/>
      <c r="V281" s="136"/>
      <c r="W281" s="136"/>
      <c r="X281" s="146"/>
      <c r="Y281" s="272"/>
      <c r="Z281" s="136"/>
      <c r="AA281" s="136"/>
      <c r="AB281" s="146"/>
      <c r="AC281" s="272">
        <v>-36.887</v>
      </c>
      <c r="AD281" s="136">
        <v>-43.048999999999999</v>
      </c>
      <c r="AE281" s="136">
        <v>-43.329000000000001</v>
      </c>
      <c r="AF281" s="146">
        <v>-29.663</v>
      </c>
      <c r="AG281" s="272">
        <v>-8.3490000000000002</v>
      </c>
      <c r="AH281" s="210">
        <v>4.55</v>
      </c>
      <c r="AI281" s="138">
        <v>7.9859999999999998</v>
      </c>
      <c r="AJ281" s="854">
        <v>0.83599999999999997</v>
      </c>
      <c r="AK281" s="272">
        <v>-3.7320000000000002</v>
      </c>
      <c r="AL281" s="272">
        <v>-8.8819999999999997</v>
      </c>
      <c r="AM281" s="272">
        <v>2.5089999999999999</v>
      </c>
      <c r="AN281" s="272">
        <v>14.916</v>
      </c>
      <c r="AO281" s="272"/>
      <c r="AP281" s="272"/>
      <c r="AQ281" s="272"/>
      <c r="AR281" s="854"/>
      <c r="AS281" s="274"/>
      <c r="AT281" s="273"/>
      <c r="AU281" s="273"/>
      <c r="AV281" s="273"/>
      <c r="AW281" s="1404">
        <v>-15.666</v>
      </c>
      <c r="AX281" s="1991">
        <v>-152.06100000000001</v>
      </c>
      <c r="AY281" s="1991">
        <v>5.0220000000000002</v>
      </c>
      <c r="AZ281" s="273"/>
      <c r="BA281" s="273"/>
      <c r="BB281" s="273"/>
      <c r="BC281" s="273"/>
    </row>
    <row r="282" spans="1:55" s="13" customFormat="1" ht="11.25" customHeight="1">
      <c r="A282" s="12"/>
      <c r="B282" s="420"/>
      <c r="C282" s="420"/>
      <c r="D282" s="420"/>
      <c r="E282" s="420"/>
      <c r="F282" s="420"/>
      <c r="G282" s="420"/>
      <c r="H282" s="12"/>
      <c r="I282" s="290" t="s">
        <v>173</v>
      </c>
      <c r="J282" s="291"/>
      <c r="K282" s="291"/>
      <c r="L282" s="291"/>
      <c r="M282" s="292"/>
      <c r="N282" s="293"/>
      <c r="O282" s="293"/>
      <c r="P282" s="294"/>
      <c r="Q282" s="292"/>
      <c r="R282" s="293"/>
      <c r="S282" s="293"/>
      <c r="T282" s="294"/>
      <c r="U282" s="292"/>
      <c r="V282" s="293"/>
      <c r="W282" s="293"/>
      <c r="X282" s="294"/>
      <c r="Y282" s="292"/>
      <c r="Z282" s="293"/>
      <c r="AA282" s="293"/>
      <c r="AB282" s="294"/>
      <c r="AC282" s="292">
        <f t="shared" ref="AC282:AK282" si="161">AC280-AC281</f>
        <v>331.05900000000003</v>
      </c>
      <c r="AD282" s="293">
        <f t="shared" si="161"/>
        <v>342.35499999999996</v>
      </c>
      <c r="AE282" s="293">
        <f t="shared" si="161"/>
        <v>376.00299999999999</v>
      </c>
      <c r="AF282" s="294">
        <f t="shared" si="161"/>
        <v>426.68099999999998</v>
      </c>
      <c r="AG282" s="293">
        <f t="shared" si="161"/>
        <v>409.60199999999998</v>
      </c>
      <c r="AH282" s="2194">
        <f t="shared" si="161"/>
        <v>402.65100000000001</v>
      </c>
      <c r="AI282" s="2194">
        <f t="shared" si="161"/>
        <v>415.88100000000003</v>
      </c>
      <c r="AJ282" s="2194">
        <f t="shared" si="161"/>
        <v>565.98900000000003</v>
      </c>
      <c r="AK282" s="293">
        <f t="shared" si="161"/>
        <v>520.399</v>
      </c>
      <c r="AL282" s="2194">
        <f>AL280-AL281</f>
        <v>550.904</v>
      </c>
      <c r="AM282" s="2194">
        <f>AM280-AM281</f>
        <v>561.46399999999994</v>
      </c>
      <c r="AN282" s="2194">
        <f>AN280-AN281</f>
        <v>659.1149999999999</v>
      </c>
      <c r="AO282" s="293"/>
      <c r="AP282" s="2194"/>
      <c r="AQ282" s="2194"/>
      <c r="AR282" s="293"/>
      <c r="AS282" s="1163"/>
      <c r="AT282" s="263"/>
      <c r="AU282" s="263"/>
      <c r="AV282" s="263"/>
      <c r="AW282" s="263">
        <f>AW280-AW281</f>
        <v>1003.9140000000001</v>
      </c>
      <c r="AX282" s="263">
        <f>AX280-AX281</f>
        <v>1475.231</v>
      </c>
      <c r="AY282" s="263">
        <f>AY280-AY281</f>
        <v>1794.124</v>
      </c>
      <c r="AZ282" s="263"/>
      <c r="BA282" s="263"/>
      <c r="BB282" s="263"/>
      <c r="BC282" s="263"/>
    </row>
    <row r="283" spans="1:55" customFormat="1" ht="11.25" customHeight="1">
      <c r="B283" s="420"/>
      <c r="C283" s="420"/>
      <c r="D283" s="420"/>
      <c r="E283" s="420"/>
      <c r="F283" s="420"/>
      <c r="G283" s="420"/>
      <c r="AH283" s="70"/>
      <c r="AI283" s="189"/>
      <c r="AJ283" s="189"/>
      <c r="AK283" s="935"/>
      <c r="AL283" s="189"/>
      <c r="AM283" s="189"/>
      <c r="AN283" s="189"/>
      <c r="AO283" s="935"/>
      <c r="AP283" s="189"/>
      <c r="AQ283" s="189"/>
      <c r="AR283" s="189"/>
      <c r="AS283" s="46"/>
    </row>
    <row r="284" spans="1:55" customFormat="1" ht="11.25" customHeight="1">
      <c r="B284" s="416"/>
      <c r="C284" s="416"/>
      <c r="D284" s="416"/>
      <c r="E284" s="416"/>
      <c r="F284" s="416"/>
      <c r="G284" s="416"/>
      <c r="I284" s="173" t="s">
        <v>174</v>
      </c>
      <c r="J284" s="295"/>
      <c r="K284" s="208"/>
      <c r="L284" s="209"/>
      <c r="M284" s="296"/>
      <c r="N284" s="297"/>
      <c r="O284" s="297"/>
      <c r="P284" s="298"/>
      <c r="Q284" s="296"/>
      <c r="R284" s="297"/>
      <c r="S284" s="297"/>
      <c r="T284" s="298"/>
      <c r="U284" s="296"/>
      <c r="V284" s="297"/>
      <c r="W284" s="297"/>
      <c r="X284" s="298"/>
      <c r="Y284" s="296">
        <f>'Expense Drivers'!Y18</f>
        <v>122.967</v>
      </c>
      <c r="Z284" s="297">
        <f>'Expense Drivers'!Z18</f>
        <v>134.751</v>
      </c>
      <c r="AA284" s="297">
        <f>'Expense Drivers'!AA18</f>
        <v>155.23699999999999</v>
      </c>
      <c r="AB284" s="298">
        <f>'Expense Drivers'!AB18</f>
        <v>172.53800000000001</v>
      </c>
      <c r="AC284" s="296">
        <f>'Expense Drivers'!AC18</f>
        <v>175.88800000000001</v>
      </c>
      <c r="AD284" s="297">
        <f>'Expense Drivers'!AD18</f>
        <v>177.239</v>
      </c>
      <c r="AE284" s="297">
        <f>'Expense Drivers'!AE18</f>
        <v>198.97</v>
      </c>
      <c r="AF284" s="298">
        <f>'Expense Drivers'!AF18</f>
        <v>237.05600000000001</v>
      </c>
      <c r="AG284" s="297">
        <f>'Expense Drivers'!AG18</f>
        <v>238.755</v>
      </c>
      <c r="AH284" s="2192">
        <f>'Expense Drivers'!AH18</f>
        <v>240.96899999999999</v>
      </c>
      <c r="AI284" s="2192">
        <f>'Expense Drivers'!AI18</f>
        <v>247.31</v>
      </c>
      <c r="AJ284" s="2192">
        <f>'Expense Drivers'!AJ18</f>
        <v>341.87700000000001</v>
      </c>
      <c r="AK284" s="2192">
        <f>'Expense Drivers'!AK18</f>
        <v>306.69299999999998</v>
      </c>
      <c r="AL284" s="2192">
        <f>AL270</f>
        <v>322.2</v>
      </c>
      <c r="AM284" s="2192">
        <f>AM270</f>
        <v>329.57600000000002</v>
      </c>
      <c r="AN284" s="2192">
        <f>AN270</f>
        <v>397.08699999999999</v>
      </c>
      <c r="AO284" s="2192"/>
      <c r="AP284" s="2192"/>
      <c r="AQ284" s="2192"/>
      <c r="AR284" s="298"/>
      <c r="AS284" s="140"/>
      <c r="AT284" s="299">
        <f>'Expense Drivers'!AT18</f>
        <v>109.943</v>
      </c>
      <c r="AU284" s="299">
        <f>'Expense Drivers'!AU18</f>
        <v>202.58099999999999</v>
      </c>
      <c r="AV284" s="299">
        <f>'Expense Drivers'!AV18</f>
        <v>351.75900000000001</v>
      </c>
      <c r="AW284" s="299">
        <f>'Expense Drivers'!AW18</f>
        <v>585.49300000000005</v>
      </c>
      <c r="AX284" s="299">
        <f>SUM(AC284:AF284)</f>
        <v>789.15300000000002</v>
      </c>
      <c r="AY284" s="299">
        <f>SUM(AG284:AJ284)</f>
        <v>1068.9110000000001</v>
      </c>
      <c r="AZ284" s="299"/>
      <c r="BA284" s="299"/>
      <c r="BB284" s="299"/>
      <c r="BC284" s="299"/>
    </row>
    <row r="285" spans="1:55" customFormat="1" ht="11.25" customHeight="1">
      <c r="B285" s="420"/>
      <c r="C285" s="420"/>
      <c r="D285" s="420"/>
      <c r="E285" s="420"/>
      <c r="F285" s="420"/>
      <c r="G285" s="420"/>
      <c r="I285" s="53" t="s">
        <v>172</v>
      </c>
      <c r="J285" s="9"/>
      <c r="K285" s="5"/>
      <c r="L285" s="84"/>
      <c r="M285" s="272"/>
      <c r="N285" s="136"/>
      <c r="O285" s="136"/>
      <c r="P285" s="146"/>
      <c r="Q285" s="272"/>
      <c r="R285" s="136"/>
      <c r="S285" s="136"/>
      <c r="T285" s="146"/>
      <c r="U285" s="272"/>
      <c r="V285" s="136"/>
      <c r="W285" s="136"/>
      <c r="X285" s="146"/>
      <c r="Y285" s="272"/>
      <c r="Z285" s="136"/>
      <c r="AA285" s="136"/>
      <c r="AB285" s="146"/>
      <c r="AC285" s="272">
        <v>-22.001999999999999</v>
      </c>
      <c r="AD285" s="136">
        <v>-25.417999999999999</v>
      </c>
      <c r="AE285" s="136">
        <v>-25.826000000000001</v>
      </c>
      <c r="AF285" s="146">
        <v>-17.14</v>
      </c>
      <c r="AG285" s="272">
        <v>-4.6379999999999999</v>
      </c>
      <c r="AH285" s="136">
        <v>2.8519999999999999</v>
      </c>
      <c r="AI285" s="138">
        <v>4.9969999999999999</v>
      </c>
      <c r="AJ285" s="854">
        <v>0.64300000000000002</v>
      </c>
      <c r="AK285" s="272">
        <v>-2.2309999999999999</v>
      </c>
      <c r="AL285" s="272">
        <v>-5.1420000000000003</v>
      </c>
      <c r="AM285" s="272">
        <v>1.2989999999999999</v>
      </c>
      <c r="AN285" s="272">
        <v>8.26</v>
      </c>
      <c r="AO285" s="272"/>
      <c r="AP285" s="272"/>
      <c r="AQ285" s="272"/>
      <c r="AR285" s="854"/>
      <c r="AS285" s="274"/>
      <c r="AT285" s="273"/>
      <c r="AU285" s="273"/>
      <c r="AV285" s="273"/>
      <c r="AW285" s="1404">
        <v>-10.064</v>
      </c>
      <c r="AX285" s="1404">
        <v>-90.001999999999995</v>
      </c>
      <c r="AY285" s="1404">
        <v>3.8519999999999999</v>
      </c>
      <c r="AZ285" s="273"/>
      <c r="BA285" s="273"/>
      <c r="BB285" s="273"/>
      <c r="BC285" s="273"/>
    </row>
    <row r="286" spans="1:55" customFormat="1" ht="11.25" customHeight="1">
      <c r="B286" s="419"/>
      <c r="C286" s="419"/>
      <c r="D286" s="419"/>
      <c r="E286" s="419"/>
      <c r="F286" s="419"/>
      <c r="G286" s="419"/>
      <c r="I286" s="290" t="s">
        <v>175</v>
      </c>
      <c r="J286" s="291"/>
      <c r="K286" s="291"/>
      <c r="L286" s="291"/>
      <c r="M286" s="292"/>
      <c r="N286" s="293"/>
      <c r="O286" s="293"/>
      <c r="P286" s="294"/>
      <c r="Q286" s="292"/>
      <c r="R286" s="293"/>
      <c r="S286" s="293"/>
      <c r="T286" s="294"/>
      <c r="U286" s="292"/>
      <c r="V286" s="293"/>
      <c r="W286" s="293"/>
      <c r="X286" s="294"/>
      <c r="Y286" s="292"/>
      <c r="Z286" s="293"/>
      <c r="AA286" s="293"/>
      <c r="AB286" s="294"/>
      <c r="AC286" s="292">
        <f t="shared" ref="AC286:AK286" si="162">AC284-AC285</f>
        <v>197.89000000000001</v>
      </c>
      <c r="AD286" s="293">
        <f t="shared" si="162"/>
        <v>202.65700000000001</v>
      </c>
      <c r="AE286" s="293">
        <f t="shared" si="162"/>
        <v>224.79599999999999</v>
      </c>
      <c r="AF286" s="294">
        <f t="shared" si="162"/>
        <v>254.19600000000003</v>
      </c>
      <c r="AG286" s="293">
        <f t="shared" si="162"/>
        <v>243.393</v>
      </c>
      <c r="AH286" s="2166">
        <f t="shared" si="162"/>
        <v>238.11699999999999</v>
      </c>
      <c r="AI286" s="2166">
        <f t="shared" si="162"/>
        <v>242.31299999999999</v>
      </c>
      <c r="AJ286" s="2166">
        <f t="shared" si="162"/>
        <v>341.23400000000004</v>
      </c>
      <c r="AK286" s="2166">
        <f t="shared" si="162"/>
        <v>308.92399999999998</v>
      </c>
      <c r="AL286" s="2166">
        <f>AL284-AL285</f>
        <v>327.34199999999998</v>
      </c>
      <c r="AM286" s="2166">
        <f>AM284-AM285</f>
        <v>328.27700000000004</v>
      </c>
      <c r="AN286" s="2166">
        <f>AN284-AN285</f>
        <v>388.827</v>
      </c>
      <c r="AO286" s="2166"/>
      <c r="AP286" s="2166"/>
      <c r="AQ286" s="2166"/>
      <c r="AR286" s="293"/>
      <c r="AS286" s="1163"/>
      <c r="AT286" s="263"/>
      <c r="AU286" s="263"/>
      <c r="AV286" s="263"/>
      <c r="AW286" s="263">
        <f>AW284-AW285</f>
        <v>595.55700000000002</v>
      </c>
      <c r="AX286" s="263">
        <f>AX284-AX285</f>
        <v>879.15499999999997</v>
      </c>
      <c r="AY286" s="263">
        <f>AY284-AY285</f>
        <v>1065.059</v>
      </c>
      <c r="AZ286" s="263"/>
      <c r="BA286" s="263"/>
      <c r="BB286" s="263"/>
      <c r="BC286" s="263"/>
    </row>
    <row r="287" spans="1:55" customFormat="1" ht="11.25" customHeight="1">
      <c r="B287" s="420"/>
      <c r="C287" s="420"/>
      <c r="D287" s="420"/>
      <c r="E287" s="420"/>
      <c r="F287" s="420"/>
      <c r="G287" s="420"/>
      <c r="I287" s="300"/>
      <c r="J287" s="300"/>
      <c r="K287" s="300"/>
      <c r="L287" s="300"/>
      <c r="M287" s="300"/>
      <c r="N287" s="300"/>
      <c r="O287" s="300"/>
      <c r="P287" s="300"/>
      <c r="Q287" s="300"/>
      <c r="R287" s="300"/>
      <c r="S287" s="300"/>
      <c r="T287" s="300"/>
      <c r="U287" s="300"/>
      <c r="V287" s="300"/>
      <c r="W287" s="300"/>
      <c r="X287" s="300"/>
      <c r="Y287" s="300"/>
      <c r="Z287" s="300"/>
      <c r="AA287" s="300"/>
      <c r="AB287" s="300"/>
      <c r="AC287" s="300"/>
      <c r="AD287" s="300"/>
      <c r="AE287" s="300"/>
      <c r="AF287" s="300"/>
      <c r="AG287" s="300"/>
      <c r="AH287" s="300"/>
      <c r="AI287" s="471"/>
      <c r="AJ287" s="471"/>
      <c r="AK287" s="471"/>
      <c r="AL287" s="471"/>
      <c r="AM287" s="471"/>
      <c r="AN287" s="471"/>
      <c r="AO287" s="471"/>
      <c r="AP287" s="471"/>
      <c r="AQ287" s="471"/>
      <c r="AR287" s="471"/>
      <c r="AS287" s="46"/>
    </row>
    <row r="288" spans="1:55" customFormat="1" ht="11.25" customHeight="1">
      <c r="B288" s="420"/>
      <c r="C288" s="420"/>
      <c r="D288" s="420"/>
      <c r="E288" s="420"/>
      <c r="F288" s="420"/>
      <c r="G288" s="420"/>
      <c r="I288" s="53" t="s">
        <v>176</v>
      </c>
      <c r="J288" s="9"/>
      <c r="K288" s="5"/>
      <c r="L288" s="84"/>
      <c r="M288" s="143"/>
      <c r="N288" s="138"/>
      <c r="O288" s="138"/>
      <c r="P288" s="139"/>
      <c r="Q288" s="143"/>
      <c r="R288" s="138"/>
      <c r="S288" s="138"/>
      <c r="T288" s="139"/>
      <c r="U288" s="143"/>
      <c r="V288" s="138"/>
      <c r="W288" s="138"/>
      <c r="X288" s="139"/>
      <c r="Y288" s="143">
        <f t="shared" ref="Y288:AK288" si="163">Y256</f>
        <v>85.914000000000001</v>
      </c>
      <c r="Z288" s="138">
        <f t="shared" si="163"/>
        <v>91.882000000000005</v>
      </c>
      <c r="AA288" s="138">
        <f t="shared" si="163"/>
        <v>103.00800000000001</v>
      </c>
      <c r="AB288" s="139">
        <f t="shared" si="163"/>
        <v>121.95099999999996</v>
      </c>
      <c r="AC288" s="143">
        <f t="shared" si="163"/>
        <v>118.28400000000002</v>
      </c>
      <c r="AD288" s="138">
        <f t="shared" si="163"/>
        <v>122.06699999999998</v>
      </c>
      <c r="AE288" s="138">
        <f t="shared" si="163"/>
        <v>133.70399999999998</v>
      </c>
      <c r="AF288" s="139">
        <f t="shared" si="163"/>
        <v>159.96199999999996</v>
      </c>
      <c r="AG288" s="138">
        <f t="shared" si="163"/>
        <v>162.49799999999999</v>
      </c>
      <c r="AH288" s="1990">
        <f t="shared" si="163"/>
        <v>166.23200000000003</v>
      </c>
      <c r="AI288" s="1990">
        <f t="shared" si="163"/>
        <v>176.55700000000002</v>
      </c>
      <c r="AJ288" s="1990">
        <f t="shared" si="163"/>
        <v>224.94800000000004</v>
      </c>
      <c r="AK288" s="1990">
        <f t="shared" si="163"/>
        <v>209.97400000000005</v>
      </c>
      <c r="AL288" s="1990">
        <f>AL256</f>
        <v>219.82200000000006</v>
      </c>
      <c r="AM288" s="1990">
        <f>AM256</f>
        <v>234.39699999999993</v>
      </c>
      <c r="AN288" s="1990">
        <f>AN256</f>
        <v>276.94399999999996</v>
      </c>
      <c r="AO288" s="1990"/>
      <c r="AP288" s="1990"/>
      <c r="AQ288" s="1990"/>
      <c r="AR288" s="298"/>
      <c r="AS288" s="140"/>
      <c r="AT288" s="299">
        <f>AT256</f>
        <v>89.698999999999998</v>
      </c>
      <c r="AU288" s="299">
        <f>AU256</f>
        <v>146.62800000000001</v>
      </c>
      <c r="AV288" s="299">
        <f>AV256</f>
        <v>237.65899999999999</v>
      </c>
      <c r="AW288" s="299">
        <f>AW256</f>
        <v>402.755</v>
      </c>
      <c r="AX288" s="299">
        <f>SUM(AC288:AF288)</f>
        <v>534.01699999999994</v>
      </c>
      <c r="AY288" s="299">
        <f>SUM(AG288:AJ288)</f>
        <v>730.23500000000013</v>
      </c>
      <c r="AZ288" s="299"/>
      <c r="BA288" s="299"/>
      <c r="BB288" s="299"/>
      <c r="BC288" s="299"/>
    </row>
    <row r="289" spans="2:55" customFormat="1" ht="11.25" customHeight="1">
      <c r="B289" s="419"/>
      <c r="C289" s="419"/>
      <c r="D289" s="419"/>
      <c r="E289" s="419"/>
      <c r="F289" s="419"/>
      <c r="G289" s="419"/>
      <c r="I289" s="53" t="s">
        <v>172</v>
      </c>
      <c r="J289" s="9"/>
      <c r="K289" s="5"/>
      <c r="L289" s="84"/>
      <c r="M289" s="272"/>
      <c r="N289" s="136"/>
      <c r="O289" s="136"/>
      <c r="P289" s="146"/>
      <c r="Q289" s="272"/>
      <c r="R289" s="136"/>
      <c r="S289" s="136"/>
      <c r="T289" s="146"/>
      <c r="U289" s="272"/>
      <c r="V289" s="136"/>
      <c r="W289" s="136"/>
      <c r="X289" s="146"/>
      <c r="Y289" s="272"/>
      <c r="Z289" s="136"/>
      <c r="AA289" s="136"/>
      <c r="AB289" s="146"/>
      <c r="AC289" s="272">
        <v>-14.885</v>
      </c>
      <c r="AD289" s="136">
        <v>-17.631</v>
      </c>
      <c r="AE289" s="136">
        <v>-17.503</v>
      </c>
      <c r="AF289" s="146">
        <v>-12.523</v>
      </c>
      <c r="AG289" s="272">
        <v>-3.7120000000000002</v>
      </c>
      <c r="AH289" s="136">
        <v>1.6990000000000001</v>
      </c>
      <c r="AI289" s="138">
        <v>2.9889999999999999</v>
      </c>
      <c r="AJ289" s="854">
        <v>0.193</v>
      </c>
      <c r="AK289" s="272">
        <v>-1.5009999999999999</v>
      </c>
      <c r="AL289" s="138">
        <f>+AL281-AL285</f>
        <v>-3.7399999999999993</v>
      </c>
      <c r="AM289" s="138">
        <f>+AM281-AM285</f>
        <v>1.21</v>
      </c>
      <c r="AN289" s="138">
        <f>+AN281-AN285</f>
        <v>6.6560000000000006</v>
      </c>
      <c r="AO289" s="272"/>
      <c r="AP289" s="138"/>
      <c r="AQ289" s="138"/>
      <c r="AR289" s="854"/>
      <c r="AS289" s="274"/>
      <c r="AT289" s="273"/>
      <c r="AU289" s="273"/>
      <c r="AV289" s="273"/>
      <c r="AW289" s="1404">
        <v>-5.6020000000000003</v>
      </c>
      <c r="AX289" s="1404">
        <v>-62.058999999999997</v>
      </c>
      <c r="AY289" s="1404">
        <v>1.17</v>
      </c>
      <c r="AZ289" s="273"/>
      <c r="BA289" s="273"/>
      <c r="BB289" s="273"/>
      <c r="BC289" s="273"/>
    </row>
    <row r="290" spans="2:55" customFormat="1" ht="11.25" customHeight="1">
      <c r="B290" s="422"/>
      <c r="C290" s="422"/>
      <c r="D290" s="422"/>
      <c r="E290" s="422"/>
      <c r="F290" s="422"/>
      <c r="G290" s="422"/>
      <c r="I290" s="290" t="s">
        <v>177</v>
      </c>
      <c r="J290" s="291"/>
      <c r="K290" s="291"/>
      <c r="L290" s="291"/>
      <c r="M290" s="292"/>
      <c r="N290" s="293"/>
      <c r="O290" s="293"/>
      <c r="P290" s="294"/>
      <c r="Q290" s="292"/>
      <c r="R290" s="293"/>
      <c r="S290" s="293"/>
      <c r="T290" s="294"/>
      <c r="U290" s="292"/>
      <c r="V290" s="293"/>
      <c r="W290" s="293"/>
      <c r="X290" s="294"/>
      <c r="Y290" s="292"/>
      <c r="Z290" s="293"/>
      <c r="AA290" s="293"/>
      <c r="AB290" s="294"/>
      <c r="AC290" s="292">
        <f t="shared" ref="AC290:AK290" si="164">AC288-AC289</f>
        <v>133.16900000000001</v>
      </c>
      <c r="AD290" s="293">
        <f t="shared" si="164"/>
        <v>139.69799999999998</v>
      </c>
      <c r="AE290" s="293">
        <f t="shared" si="164"/>
        <v>151.20699999999999</v>
      </c>
      <c r="AF290" s="294">
        <f t="shared" si="164"/>
        <v>172.48499999999996</v>
      </c>
      <c r="AG290" s="293">
        <f t="shared" si="164"/>
        <v>166.20999999999998</v>
      </c>
      <c r="AH290" s="2166">
        <f t="shared" si="164"/>
        <v>164.53300000000002</v>
      </c>
      <c r="AI290" s="2166">
        <f t="shared" si="164"/>
        <v>173.56800000000001</v>
      </c>
      <c r="AJ290" s="2166">
        <f t="shared" si="164"/>
        <v>224.75500000000002</v>
      </c>
      <c r="AK290" s="2166">
        <f t="shared" si="164"/>
        <v>211.47500000000005</v>
      </c>
      <c r="AL290" s="2166">
        <f>AL288-AL289</f>
        <v>223.56200000000007</v>
      </c>
      <c r="AM290" s="2166">
        <f>AM288-AM289</f>
        <v>233.18699999999993</v>
      </c>
      <c r="AN290" s="2166">
        <f>AN288-AN289</f>
        <v>270.28799999999995</v>
      </c>
      <c r="AO290" s="2166"/>
      <c r="AP290" s="2166"/>
      <c r="AQ290" s="2166"/>
      <c r="AR290" s="293"/>
      <c r="AS290" s="1163"/>
      <c r="AT290" s="263"/>
      <c r="AU290" s="263"/>
      <c r="AV290" s="263"/>
      <c r="AW290" s="263">
        <f>AW288-AW289</f>
        <v>408.35699999999997</v>
      </c>
      <c r="AX290" s="263">
        <f>AX288-AX289</f>
        <v>596.07599999999991</v>
      </c>
      <c r="AY290" s="263">
        <f>AY288-AY289</f>
        <v>729.06500000000017</v>
      </c>
      <c r="AZ290" s="263"/>
      <c r="BA290" s="263"/>
      <c r="BB290" s="263"/>
      <c r="BC290" s="263"/>
    </row>
    <row r="291" spans="2:55" customFormat="1" ht="11.25" customHeight="1">
      <c r="B291" s="422"/>
      <c r="C291" s="422"/>
      <c r="D291" s="422"/>
      <c r="E291" s="422"/>
      <c r="F291" s="422"/>
      <c r="G291" s="422"/>
      <c r="I291" s="301"/>
      <c r="J291" s="301"/>
      <c r="K291" s="301"/>
      <c r="L291" s="301"/>
      <c r="M291" s="301"/>
      <c r="N291" s="301"/>
      <c r="O291" s="301"/>
      <c r="P291" s="301"/>
      <c r="Q291" s="301"/>
      <c r="R291" s="301"/>
      <c r="S291" s="301"/>
      <c r="T291" s="301"/>
      <c r="U291" s="301"/>
      <c r="V291" s="301"/>
      <c r="W291" s="301"/>
      <c r="X291" s="301"/>
      <c r="Y291" s="301"/>
      <c r="Z291" s="301"/>
      <c r="AA291" s="301"/>
      <c r="AB291" s="301"/>
      <c r="AC291" s="301"/>
      <c r="AD291" s="301"/>
      <c r="AE291" s="301"/>
      <c r="AF291" s="301"/>
      <c r="AG291" s="301"/>
      <c r="AH291" s="301"/>
      <c r="AI291" s="472"/>
      <c r="AJ291" s="472"/>
      <c r="AK291" s="472"/>
      <c r="AL291" s="472"/>
      <c r="AM291" s="472"/>
      <c r="AN291" s="472"/>
      <c r="AO291" s="472"/>
      <c r="AP291" s="472"/>
      <c r="AQ291" s="472"/>
      <c r="AR291" s="472"/>
      <c r="AS291" s="46"/>
    </row>
    <row r="292" spans="2:55" customFormat="1" ht="11.25" customHeight="1">
      <c r="B292" s="416"/>
      <c r="C292" s="416"/>
      <c r="D292" s="416"/>
      <c r="E292" s="416"/>
      <c r="F292" s="416"/>
      <c r="G292" s="416"/>
      <c r="I292" s="173" t="s">
        <v>178</v>
      </c>
      <c r="J292" s="295"/>
      <c r="K292" s="208"/>
      <c r="L292" s="209"/>
      <c r="M292" s="296"/>
      <c r="N292" s="297"/>
      <c r="O292" s="297"/>
      <c r="P292" s="298"/>
      <c r="Q292" s="296"/>
      <c r="R292" s="297"/>
      <c r="S292" s="297"/>
      <c r="T292" s="298"/>
      <c r="U292" s="296"/>
      <c r="V292" s="297"/>
      <c r="W292" s="297"/>
      <c r="X292" s="298"/>
      <c r="Y292" s="296">
        <f>'Expense Drivers'!Y19</f>
        <v>10.196999999999999</v>
      </c>
      <c r="Z292" s="297">
        <f>'Expense Drivers'!Z19</f>
        <v>11.382</v>
      </c>
      <c r="AA292" s="297">
        <f>'Expense Drivers'!AA19</f>
        <v>12.406000000000001</v>
      </c>
      <c r="AB292" s="298">
        <f>'Expense Drivers'!AB19</f>
        <v>13.962</v>
      </c>
      <c r="AC292" s="296">
        <f>'Expense Drivers'!AC19</f>
        <v>12.968999999999999</v>
      </c>
      <c r="AD292" s="297">
        <f>'Expense Drivers'!AD19</f>
        <v>14.243</v>
      </c>
      <c r="AE292" s="297">
        <f>'Expense Drivers'!AE19</f>
        <v>17.206</v>
      </c>
      <c r="AF292" s="298">
        <f>'Expense Drivers'!AF19</f>
        <v>17.782</v>
      </c>
      <c r="AG292" s="297">
        <f>'Expense Drivers'!AG19</f>
        <v>18.338000000000001</v>
      </c>
      <c r="AH292" s="297">
        <f>'Expense Drivers'!AH19</f>
        <v>20.279</v>
      </c>
      <c r="AI292" s="2192">
        <f>'Expense Drivers'!AI19</f>
        <v>22.332000000000001</v>
      </c>
      <c r="AJ292" s="2192">
        <f>'Expense Drivers'!AJ19</f>
        <v>24.309000000000001</v>
      </c>
      <c r="AK292" s="2192">
        <f>'Expense Drivers'!AK19</f>
        <v>27.155000000000001</v>
      </c>
      <c r="AL292" s="2192">
        <f>AL13</f>
        <v>32.808</v>
      </c>
      <c r="AM292" s="2192">
        <f>AM13</f>
        <v>29.951000000000001</v>
      </c>
      <c r="AN292" s="2192">
        <f>AN13</f>
        <v>31.727</v>
      </c>
      <c r="AO292" s="2192"/>
      <c r="AP292" s="2192"/>
      <c r="AQ292" s="2192"/>
      <c r="AR292" s="298"/>
      <c r="AS292" s="140"/>
      <c r="AT292" s="299">
        <f>'Expense Drivers'!AT19</f>
        <v>7.9139999999999997</v>
      </c>
      <c r="AU292" s="299">
        <f>'Expense Drivers'!AU19</f>
        <v>16.265000000000001</v>
      </c>
      <c r="AV292" s="299">
        <f>'Expense Drivers'!AV19</f>
        <v>29.15</v>
      </c>
      <c r="AW292" s="299">
        <f>'Expense Drivers'!AW19</f>
        <v>47.947000000000003</v>
      </c>
      <c r="AX292" s="299">
        <f>SUM(AC292:AF292)</f>
        <v>62.2</v>
      </c>
      <c r="AY292" s="299">
        <f>SUM(AG292:AJ292)</f>
        <v>85.25800000000001</v>
      </c>
      <c r="AZ292" s="299"/>
      <c r="BA292" s="299"/>
      <c r="BB292" s="299"/>
      <c r="BC292" s="299"/>
    </row>
    <row r="293" spans="2:55" customFormat="1" ht="11.25" customHeight="1">
      <c r="B293" s="416"/>
      <c r="C293" s="416"/>
      <c r="D293" s="416"/>
      <c r="E293" s="416"/>
      <c r="F293" s="416"/>
      <c r="G293" s="416"/>
      <c r="I293" s="53" t="s">
        <v>172</v>
      </c>
      <c r="J293" s="9"/>
      <c r="K293" s="5"/>
      <c r="L293" s="84"/>
      <c r="M293" s="272"/>
      <c r="N293" s="136"/>
      <c r="O293" s="136"/>
      <c r="P293" s="146"/>
      <c r="Q293" s="272"/>
      <c r="R293" s="136"/>
      <c r="S293" s="136"/>
      <c r="T293" s="146"/>
      <c r="U293" s="272"/>
      <c r="V293" s="136"/>
      <c r="W293" s="136"/>
      <c r="X293" s="146"/>
      <c r="Y293" s="272"/>
      <c r="Z293" s="136"/>
      <c r="AA293" s="136"/>
      <c r="AB293" s="146"/>
      <c r="AC293" s="1151"/>
      <c r="AD293" s="1152"/>
      <c r="AE293" s="1152"/>
      <c r="AF293" s="146">
        <v>-0.77700000000000002</v>
      </c>
      <c r="AG293" s="1405">
        <v>-0.252</v>
      </c>
      <c r="AH293" s="210">
        <v>0.26500000000000001</v>
      </c>
      <c r="AI293" s="138">
        <v>0.251</v>
      </c>
      <c r="AJ293" s="854">
        <v>-0.30599999999999999</v>
      </c>
      <c r="AK293" s="1405">
        <v>-0.216</v>
      </c>
      <c r="AL293" s="136">
        <v>-0.61</v>
      </c>
      <c r="AM293" s="136">
        <v>-0.14599999999999999</v>
      </c>
      <c r="AN293" s="136">
        <v>-1.7000000000000001E-2</v>
      </c>
      <c r="AO293" s="1405"/>
      <c r="AP293" s="136"/>
      <c r="AQ293" s="136"/>
      <c r="AR293" s="854"/>
      <c r="AS293" s="274"/>
      <c r="AT293" s="271"/>
      <c r="AU293" s="271"/>
      <c r="AV293" s="271"/>
      <c r="AW293" s="1404">
        <v>-0.51100000000000001</v>
      </c>
      <c r="AX293" s="1404">
        <v>-4.5890000000000004</v>
      </c>
      <c r="AY293" s="1404">
        <v>-0.04</v>
      </c>
      <c r="AZ293" s="271"/>
      <c r="BA293" s="271"/>
      <c r="BB293" s="271"/>
      <c r="BC293" s="271"/>
    </row>
    <row r="294" spans="2:55" customFormat="1" ht="11.25" customHeight="1">
      <c r="B294" s="420"/>
      <c r="C294" s="420"/>
      <c r="D294" s="420"/>
      <c r="E294" s="420"/>
      <c r="F294" s="420"/>
      <c r="G294" s="420"/>
      <c r="I294" s="290" t="s">
        <v>177</v>
      </c>
      <c r="J294" s="291"/>
      <c r="K294" s="291"/>
      <c r="L294" s="291"/>
      <c r="M294" s="292"/>
      <c r="N294" s="293"/>
      <c r="O294" s="293"/>
      <c r="P294" s="294"/>
      <c r="Q294" s="292"/>
      <c r="R294" s="293"/>
      <c r="S294" s="293"/>
      <c r="T294" s="294"/>
      <c r="U294" s="292"/>
      <c r="V294" s="293"/>
      <c r="W294" s="293"/>
      <c r="X294" s="294"/>
      <c r="Y294" s="292"/>
      <c r="Z294" s="293"/>
      <c r="AA294" s="293"/>
      <c r="AB294" s="294"/>
      <c r="AC294" s="292">
        <f t="shared" ref="AC294:AK294" si="165">AC292-AC293</f>
        <v>12.968999999999999</v>
      </c>
      <c r="AD294" s="293">
        <f t="shared" si="165"/>
        <v>14.243</v>
      </c>
      <c r="AE294" s="293">
        <f t="shared" si="165"/>
        <v>17.206</v>
      </c>
      <c r="AF294" s="294">
        <f t="shared" si="165"/>
        <v>18.559000000000001</v>
      </c>
      <c r="AG294" s="2166">
        <f t="shared" si="165"/>
        <v>18.59</v>
      </c>
      <c r="AH294" s="2166">
        <f t="shared" si="165"/>
        <v>20.013999999999999</v>
      </c>
      <c r="AI294" s="2166">
        <f t="shared" si="165"/>
        <v>22.081</v>
      </c>
      <c r="AJ294" s="2166">
        <f t="shared" si="165"/>
        <v>24.615000000000002</v>
      </c>
      <c r="AK294" s="2166">
        <f t="shared" si="165"/>
        <v>27.371000000000002</v>
      </c>
      <c r="AL294" s="2166">
        <f>AL292-AL293</f>
        <v>33.417999999999999</v>
      </c>
      <c r="AM294" s="2166">
        <f>AM292-AM293</f>
        <v>30.097000000000001</v>
      </c>
      <c r="AN294" s="2166">
        <f>AN292-AN293</f>
        <v>31.744</v>
      </c>
      <c r="AO294" s="2166"/>
      <c r="AP294" s="2166"/>
      <c r="AQ294" s="2166"/>
      <c r="AR294" s="293"/>
      <c r="AS294" s="1163"/>
      <c r="AT294" s="263"/>
      <c r="AU294" s="263"/>
      <c r="AV294" s="263"/>
      <c r="AW294" s="263">
        <f>AW292-AW293</f>
        <v>48.458000000000006</v>
      </c>
      <c r="AX294" s="263">
        <f>AX292-AX293</f>
        <v>66.789000000000001</v>
      </c>
      <c r="AY294" s="263">
        <f>AY292-AY293</f>
        <v>85.298000000000016</v>
      </c>
      <c r="AZ294" s="263"/>
      <c r="BA294" s="263"/>
      <c r="BB294" s="263"/>
      <c r="BC294" s="263"/>
    </row>
    <row r="295" spans="2:55" customFormat="1" ht="11.25" customHeight="1">
      <c r="B295" s="47"/>
      <c r="C295" s="47"/>
      <c r="D295" s="47"/>
      <c r="E295" s="47"/>
      <c r="F295" s="47"/>
      <c r="G295" s="47"/>
      <c r="AH295" s="70"/>
      <c r="AI295" s="189"/>
      <c r="AJ295" s="189"/>
      <c r="AK295" s="935"/>
      <c r="AL295" s="70"/>
      <c r="AM295" s="189"/>
      <c r="AN295" s="189"/>
      <c r="AO295" s="935"/>
      <c r="AP295" s="70"/>
      <c r="AQ295" s="189"/>
      <c r="AR295" s="189"/>
      <c r="AS295" s="46"/>
    </row>
    <row r="296" spans="2:55" customFormat="1" ht="11.25" customHeight="1">
      <c r="B296" s="47"/>
      <c r="C296" s="47"/>
      <c r="D296" s="47"/>
      <c r="E296" s="47"/>
      <c r="F296" s="47"/>
      <c r="G296" s="47"/>
      <c r="I296" s="148" t="s">
        <v>359</v>
      </c>
      <c r="J296" s="74"/>
      <c r="K296" s="74"/>
      <c r="L296" s="74"/>
      <c r="M296" s="150"/>
      <c r="N296" s="75"/>
      <c r="O296" s="75"/>
      <c r="P296" s="149"/>
      <c r="Q296" s="150"/>
      <c r="R296" s="75"/>
      <c r="S296" s="75"/>
      <c r="T296" s="149"/>
      <c r="U296" s="150"/>
      <c r="V296" s="75"/>
      <c r="W296" s="75"/>
      <c r="X296" s="149"/>
      <c r="Y296" s="150"/>
      <c r="Z296" s="75"/>
      <c r="AA296" s="75"/>
      <c r="AB296" s="149"/>
      <c r="AC296" s="75"/>
      <c r="AD296" s="75"/>
      <c r="AE296" s="75"/>
      <c r="AF296" s="149"/>
      <c r="AG296" s="75"/>
      <c r="AH296" s="75"/>
      <c r="AI296" s="469"/>
      <c r="AJ296" s="469"/>
      <c r="AK296" s="469"/>
      <c r="AL296" s="75"/>
      <c r="AM296" s="469"/>
      <c r="AN296" s="469"/>
      <c r="AO296" s="469"/>
      <c r="AP296" s="75"/>
      <c r="AQ296" s="469"/>
      <c r="AR296" s="469"/>
      <c r="AS296" s="454"/>
      <c r="AT296" s="154"/>
      <c r="AU296" s="154"/>
      <c r="AV296" s="154"/>
      <c r="AW296" s="154"/>
      <c r="AX296" s="154"/>
      <c r="AY296" s="154"/>
      <c r="AZ296" s="154"/>
      <c r="BA296" s="154"/>
      <c r="BB296" s="154"/>
      <c r="BC296" s="154"/>
    </row>
    <row r="297" spans="2:55" customFormat="1" ht="11.25" customHeight="1">
      <c r="B297" s="47"/>
      <c r="C297" s="47"/>
      <c r="D297" s="47"/>
      <c r="E297" s="47"/>
      <c r="F297" s="47"/>
      <c r="G297" s="47"/>
      <c r="I297" s="53" t="s">
        <v>171</v>
      </c>
      <c r="J297" s="9"/>
      <c r="K297" s="5"/>
      <c r="L297" s="84"/>
      <c r="M297" s="143"/>
      <c r="N297" s="138"/>
      <c r="O297" s="138"/>
      <c r="P297" s="139"/>
      <c r="Q297" s="143"/>
      <c r="R297" s="138"/>
      <c r="S297" s="138"/>
      <c r="T297" s="139"/>
      <c r="U297" s="143"/>
      <c r="V297" s="138"/>
      <c r="W297" s="138"/>
      <c r="X297" s="139"/>
      <c r="Y297" s="143">
        <f t="shared" ref="Y297:AK297" si="166">Y260</f>
        <v>51.536000000000001</v>
      </c>
      <c r="Z297" s="138">
        <f t="shared" si="166"/>
        <v>64.349000000000004</v>
      </c>
      <c r="AA297" s="138">
        <f t="shared" si="166"/>
        <v>78.007999999999996</v>
      </c>
      <c r="AB297" s="139">
        <f t="shared" si="166"/>
        <v>109.54300000000001</v>
      </c>
      <c r="AC297" s="143">
        <f t="shared" si="166"/>
        <v>100.624</v>
      </c>
      <c r="AD297" s="138">
        <f t="shared" si="166"/>
        <v>110.872</v>
      </c>
      <c r="AE297" s="138">
        <f t="shared" si="166"/>
        <v>124.024</v>
      </c>
      <c r="AF297" s="139">
        <f t="shared" si="166"/>
        <v>170.13300000000001</v>
      </c>
      <c r="AG297" s="1230">
        <f t="shared" si="166"/>
        <v>147.17400000000001</v>
      </c>
      <c r="AH297" s="2238">
        <f t="shared" si="166"/>
        <v>156.52199999999999</v>
      </c>
      <c r="AI297" s="2238">
        <f t="shared" si="166"/>
        <v>160.739</v>
      </c>
      <c r="AJ297" s="2238">
        <f t="shared" si="166"/>
        <v>266.43799999999999</v>
      </c>
      <c r="AK297" s="2238">
        <f t="shared" si="166"/>
        <v>208.01300000000001</v>
      </c>
      <c r="AL297" s="2238">
        <f>AL260</f>
        <v>229.392</v>
      </c>
      <c r="AM297" s="2238">
        <f>AM260</f>
        <v>228.32599999999999</v>
      </c>
      <c r="AN297" s="2238">
        <f>AN260</f>
        <v>324.69600000000003</v>
      </c>
      <c r="AO297" s="2238"/>
      <c r="AP297" s="2238"/>
      <c r="AQ297" s="2238"/>
      <c r="AR297" s="299"/>
      <c r="AS297" s="451"/>
      <c r="AT297" s="140"/>
      <c r="AU297" s="140"/>
      <c r="AV297" s="140">
        <f>AV260</f>
        <v>163.30199999999999</v>
      </c>
      <c r="AW297" s="140">
        <f>SUM(Y297:AB297)</f>
        <v>303.43600000000004</v>
      </c>
      <c r="AX297" s="1989">
        <f>SUM(AC297:AF297)</f>
        <v>505.65300000000002</v>
      </c>
      <c r="AY297" s="299">
        <f>SUM(AG297:AJ297)</f>
        <v>730.87300000000005</v>
      </c>
      <c r="AZ297" s="140"/>
      <c r="BA297" s="140"/>
      <c r="BB297" s="140"/>
      <c r="BC297" s="140"/>
    </row>
    <row r="298" spans="2:55" customFormat="1" ht="11.25" customHeight="1">
      <c r="B298" s="47"/>
      <c r="C298" s="47"/>
      <c r="D298" s="47"/>
      <c r="E298" s="47"/>
      <c r="F298" s="47"/>
      <c r="G298" s="47"/>
      <c r="I298" s="53" t="s">
        <v>172</v>
      </c>
      <c r="J298" s="9"/>
      <c r="K298" s="5"/>
      <c r="L298" s="84"/>
      <c r="M298" s="272"/>
      <c r="N298" s="136"/>
      <c r="O298" s="136"/>
      <c r="P298" s="146"/>
      <c r="Q298" s="272"/>
      <c r="R298" s="136"/>
      <c r="S298" s="136"/>
      <c r="T298" s="146"/>
      <c r="U298" s="272"/>
      <c r="V298" s="136"/>
      <c r="W298" s="136"/>
      <c r="X298" s="146"/>
      <c r="Y298" s="272"/>
      <c r="Z298" s="136"/>
      <c r="AA298" s="136"/>
      <c r="AB298" s="146"/>
      <c r="AC298" s="272">
        <v>-2.899</v>
      </c>
      <c r="AD298" s="136">
        <v>-5.1980000000000004</v>
      </c>
      <c r="AE298" s="136">
        <v>-7.8</v>
      </c>
      <c r="AF298" s="146">
        <v>-6.6719999999999997</v>
      </c>
      <c r="AG298" s="272">
        <v>-4.3949999999999996</v>
      </c>
      <c r="AH298" s="2233">
        <v>-1.919</v>
      </c>
      <c r="AI298" s="2235">
        <f>AI297-AI299</f>
        <v>0.74804000000000315</v>
      </c>
      <c r="AJ298" s="2235">
        <f>AJ297-AJ299</f>
        <v>2.7318499999999517</v>
      </c>
      <c r="AK298" s="272">
        <v>-3.4940000000000002</v>
      </c>
      <c r="AL298" s="2235">
        <f>AL297-AL299</f>
        <v>0.8698800000000233</v>
      </c>
      <c r="AM298" s="2235">
        <f>AM297-AM299</f>
        <v>1.6840100000000007</v>
      </c>
      <c r="AN298" s="2235">
        <f>AN297-AN299</f>
        <v>-0.35835999999994783</v>
      </c>
      <c r="AO298" s="272"/>
      <c r="AP298" s="2235"/>
      <c r="AQ298" s="2235"/>
      <c r="AR298" s="273"/>
      <c r="AS298" s="210"/>
      <c r="AT298" s="140"/>
      <c r="AU298" s="140"/>
      <c r="AV298" s="140"/>
      <c r="AW298" s="140"/>
      <c r="AX298" s="1404">
        <v>-22.08</v>
      </c>
      <c r="AY298" s="1404">
        <v>-3.952</v>
      </c>
      <c r="AZ298" s="140"/>
      <c r="BA298" s="140"/>
      <c r="BB298" s="140"/>
      <c r="BC298" s="140"/>
    </row>
    <row r="299" spans="2:55" customFormat="1" ht="11.25" customHeight="1">
      <c r="B299" s="47"/>
      <c r="C299" s="47"/>
      <c r="D299" s="47"/>
      <c r="E299" s="47"/>
      <c r="F299" s="47"/>
      <c r="G299" s="47"/>
      <c r="I299" s="930" t="s">
        <v>173</v>
      </c>
      <c r="J299" s="208"/>
      <c r="K299" s="208"/>
      <c r="L299" s="208"/>
      <c r="M299" s="931"/>
      <c r="N299" s="241"/>
      <c r="O299" s="241"/>
      <c r="P299" s="932"/>
      <c r="Q299" s="931"/>
      <c r="R299" s="241"/>
      <c r="S299" s="241"/>
      <c r="T299" s="932"/>
      <c r="U299" s="931"/>
      <c r="V299" s="241"/>
      <c r="W299" s="241"/>
      <c r="X299" s="932"/>
      <c r="Y299" s="931"/>
      <c r="Z299" s="241"/>
      <c r="AA299" s="241"/>
      <c r="AB299" s="932"/>
      <c r="AC299" s="1153">
        <f t="shared" ref="AC299:AH299" si="167">AC297-AC298</f>
        <v>103.523</v>
      </c>
      <c r="AD299" s="1154">
        <f t="shared" si="167"/>
        <v>116.07</v>
      </c>
      <c r="AE299" s="1154">
        <f t="shared" si="167"/>
        <v>131.82400000000001</v>
      </c>
      <c r="AF299" s="932">
        <f t="shared" si="167"/>
        <v>176.80500000000001</v>
      </c>
      <c r="AG299" s="241">
        <f t="shared" si="167"/>
        <v>151.56900000000002</v>
      </c>
      <c r="AH299" s="2234">
        <f t="shared" si="167"/>
        <v>158.441</v>
      </c>
      <c r="AI299" s="2234">
        <f t="shared" ref="AI299:AN299" si="168">AE297*(1+AI300)</f>
        <v>159.99096</v>
      </c>
      <c r="AJ299" s="2234">
        <f t="shared" si="168"/>
        <v>263.70615000000004</v>
      </c>
      <c r="AK299" s="2234">
        <f t="shared" si="168"/>
        <v>204.57186000000002</v>
      </c>
      <c r="AL299" s="2234">
        <f t="shared" si="168"/>
        <v>228.52211999999997</v>
      </c>
      <c r="AM299" s="2234">
        <f t="shared" si="168"/>
        <v>226.64198999999999</v>
      </c>
      <c r="AN299" s="2234">
        <f t="shared" si="168"/>
        <v>325.05435999999997</v>
      </c>
      <c r="AO299" s="2234"/>
      <c r="AP299" s="2234"/>
      <c r="AQ299" s="2234"/>
      <c r="AR299" s="1873"/>
      <c r="AS299" s="64"/>
      <c r="AT299" s="932"/>
      <c r="AU299" s="932"/>
      <c r="AV299" s="932"/>
      <c r="AW299" s="932">
        <f>AW297-AW298</f>
        <v>303.43600000000004</v>
      </c>
      <c r="AX299" s="932">
        <f>AX297-AX298</f>
        <v>527.73300000000006</v>
      </c>
      <c r="AY299" s="932">
        <f>AY297-AY298</f>
        <v>734.82500000000005</v>
      </c>
      <c r="AZ299" s="932"/>
      <c r="BA299" s="932"/>
      <c r="BB299" s="932"/>
      <c r="BC299" s="932"/>
    </row>
    <row r="300" spans="2:55" s="933" customFormat="1" ht="11.25" customHeight="1">
      <c r="B300" s="47"/>
      <c r="C300" s="47"/>
      <c r="D300" s="47"/>
      <c r="E300" s="47"/>
      <c r="F300" s="47"/>
      <c r="G300" s="47"/>
      <c r="I300" s="933" t="s">
        <v>78</v>
      </c>
      <c r="AC300" s="2164">
        <f t="shared" ref="AC300:AH300" si="169">AC299/Y297-1</f>
        <v>1.0087511642347096</v>
      </c>
      <c r="AD300" s="1155">
        <f t="shared" si="169"/>
        <v>0.80375763415126866</v>
      </c>
      <c r="AE300" s="1155">
        <f t="shared" si="169"/>
        <v>0.68987796123474543</v>
      </c>
      <c r="AF300" s="2165">
        <f t="shared" si="169"/>
        <v>0.61402371671398437</v>
      </c>
      <c r="AG300" s="1155">
        <f t="shared" si="169"/>
        <v>0.50629074574654176</v>
      </c>
      <c r="AH300" s="1155">
        <f t="shared" si="169"/>
        <v>0.42904430334078936</v>
      </c>
      <c r="AI300" s="2143">
        <v>0.28999999999999998</v>
      </c>
      <c r="AJ300" s="2143">
        <v>0.55000000000000004</v>
      </c>
      <c r="AK300" s="2143">
        <v>0.39</v>
      </c>
      <c r="AL300" s="2143">
        <v>0.46</v>
      </c>
      <c r="AM300" s="2143">
        <v>0.41</v>
      </c>
      <c r="AN300" s="2143">
        <v>0.22</v>
      </c>
      <c r="AO300" s="2143"/>
      <c r="AP300" s="2143"/>
      <c r="AQ300" s="2143"/>
      <c r="AR300" s="35"/>
      <c r="AS300" s="35"/>
    </row>
    <row r="301" spans="2:55" customFormat="1" ht="11.25" customHeight="1">
      <c r="B301" s="47"/>
      <c r="C301" s="47"/>
      <c r="D301" s="47"/>
      <c r="E301" s="47"/>
      <c r="F301" s="47"/>
      <c r="G301" s="47"/>
      <c r="AC301" s="1156"/>
      <c r="AD301" s="1156"/>
      <c r="AE301" s="1156"/>
      <c r="AG301" s="1156"/>
      <c r="AH301" s="2195"/>
      <c r="AI301" s="189"/>
      <c r="AJ301" s="189"/>
      <c r="AK301" s="935"/>
      <c r="AL301" s="189"/>
      <c r="AM301" s="189"/>
      <c r="AN301" s="189"/>
      <c r="AO301" s="935"/>
      <c r="AP301" s="189"/>
      <c r="AQ301" s="189"/>
      <c r="AR301" s="2201"/>
      <c r="AS301" s="46"/>
    </row>
    <row r="302" spans="2:55" customFormat="1" ht="11.25" customHeight="1">
      <c r="B302" s="47"/>
      <c r="C302" s="47"/>
      <c r="D302" s="47"/>
      <c r="E302" s="47"/>
      <c r="F302" s="47"/>
      <c r="G302" s="47"/>
      <c r="I302" s="173" t="s">
        <v>174</v>
      </c>
      <c r="J302" s="295"/>
      <c r="K302" s="208"/>
      <c r="L302" s="209"/>
      <c r="M302" s="296"/>
      <c r="N302" s="297"/>
      <c r="O302" s="297"/>
      <c r="P302" s="298"/>
      <c r="Q302" s="296"/>
      <c r="R302" s="297"/>
      <c r="S302" s="297"/>
      <c r="T302" s="298"/>
      <c r="U302" s="296"/>
      <c r="V302" s="297"/>
      <c r="W302" s="297"/>
      <c r="X302" s="298"/>
      <c r="Y302" s="296">
        <f t="shared" ref="Y302:AG302" si="170">Y267</f>
        <v>31.37</v>
      </c>
      <c r="Z302" s="297">
        <f>Z267</f>
        <v>38.851999999999997</v>
      </c>
      <c r="AA302" s="297">
        <f t="shared" si="170"/>
        <v>47.25</v>
      </c>
      <c r="AB302" s="298">
        <f t="shared" si="170"/>
        <v>66.774000000000001</v>
      </c>
      <c r="AC302" s="296">
        <f t="shared" si="170"/>
        <v>61.244</v>
      </c>
      <c r="AD302" s="297">
        <f t="shared" si="170"/>
        <v>66.852999999999994</v>
      </c>
      <c r="AE302" s="297">
        <f t="shared" si="170"/>
        <v>75.683999999999997</v>
      </c>
      <c r="AF302" s="298">
        <f t="shared" si="170"/>
        <v>104.646</v>
      </c>
      <c r="AG302" s="2237">
        <f t="shared" si="170"/>
        <v>90.929000000000002</v>
      </c>
      <c r="AH302" s="2239">
        <f t="shared" ref="AH302:AM302" si="171">AH267</f>
        <v>96.56</v>
      </c>
      <c r="AI302" s="2239">
        <f t="shared" si="171"/>
        <v>97.239000000000004</v>
      </c>
      <c r="AJ302" s="2239">
        <f t="shared" si="171"/>
        <v>167.04599999999999</v>
      </c>
      <c r="AK302" s="2237">
        <f t="shared" si="171"/>
        <v>128.86699999999999</v>
      </c>
      <c r="AL302" s="2239">
        <f t="shared" si="171"/>
        <v>145.28899999999999</v>
      </c>
      <c r="AM302" s="2239">
        <f t="shared" si="171"/>
        <v>141.869</v>
      </c>
      <c r="AN302" s="2239">
        <f t="shared" ref="AN302" si="172">AN267</f>
        <v>203.36799999999999</v>
      </c>
      <c r="AO302" s="2237"/>
      <c r="AP302" s="2239"/>
      <c r="AQ302" s="2239"/>
      <c r="AR302" s="299"/>
      <c r="AS302" s="451"/>
      <c r="AT302" s="299"/>
      <c r="AU302" s="299"/>
      <c r="AV302" s="299"/>
      <c r="AW302" s="299">
        <f>SUM(Y302:AB302)</f>
        <v>184.24599999999998</v>
      </c>
      <c r="AX302" s="299">
        <f>SUM(AC302:AF302)</f>
        <v>308.42699999999996</v>
      </c>
      <c r="AY302" s="299">
        <f>SUM(AG302:AJ302)</f>
        <v>451.774</v>
      </c>
      <c r="AZ302" s="299"/>
      <c r="BA302" s="299"/>
      <c r="BB302" s="299"/>
      <c r="BC302" s="299"/>
    </row>
    <row r="303" spans="2:55" customFormat="1" ht="11.25" customHeight="1">
      <c r="B303" s="47"/>
      <c r="C303" s="47"/>
      <c r="D303" s="47"/>
      <c r="E303" s="47"/>
      <c r="F303" s="47"/>
      <c r="G303" s="47"/>
      <c r="I303" s="53" t="s">
        <v>172</v>
      </c>
      <c r="J303" s="9"/>
      <c r="K303" s="5"/>
      <c r="L303" s="84"/>
      <c r="M303" s="272"/>
      <c r="N303" s="136"/>
      <c r="O303" s="136"/>
      <c r="P303" s="146"/>
      <c r="Q303" s="272"/>
      <c r="R303" s="136"/>
      <c r="S303" s="136"/>
      <c r="T303" s="146"/>
      <c r="U303" s="272"/>
      <c r="V303" s="136"/>
      <c r="W303" s="136"/>
      <c r="X303" s="146"/>
      <c r="Y303" s="272"/>
      <c r="Z303" s="136"/>
      <c r="AA303" s="136"/>
      <c r="AB303" s="146"/>
      <c r="AC303" s="272">
        <v>-1.8480000000000001</v>
      </c>
      <c r="AD303" s="136">
        <v>-3.2469999999999999</v>
      </c>
      <c r="AE303" s="136">
        <v>-4.7919999999999998</v>
      </c>
      <c r="AF303" s="146">
        <v>-3.673</v>
      </c>
      <c r="AG303" s="143">
        <f t="shared" ref="AG303:AL303" si="173">AG302-AG304</f>
        <v>-2.1618799999999965</v>
      </c>
      <c r="AH303" s="2235">
        <f t="shared" si="173"/>
        <v>-1.0453799999999802</v>
      </c>
      <c r="AI303" s="2235">
        <f t="shared" si="173"/>
        <v>0.3634800000000098</v>
      </c>
      <c r="AJ303" s="2235">
        <f t="shared" si="173"/>
        <v>0.65886000000000422</v>
      </c>
      <c r="AK303" s="143">
        <f t="shared" si="173"/>
        <v>1.5664000000000016</v>
      </c>
      <c r="AL303" s="2235">
        <f t="shared" si="173"/>
        <v>0.44899999999998386</v>
      </c>
      <c r="AM303" s="2235">
        <f t="shared" ref="AM303:AN303" si="174">AM302-AM304</f>
        <v>0.8724499999999864</v>
      </c>
      <c r="AN303" s="2235">
        <f t="shared" si="174"/>
        <v>-0.42811999999997852</v>
      </c>
      <c r="AO303" s="143"/>
      <c r="AP303" s="2235"/>
      <c r="AQ303" s="2235"/>
      <c r="AR303" s="273"/>
      <c r="AS303" s="210"/>
      <c r="AT303" s="273"/>
      <c r="AU303" s="273"/>
      <c r="AV303" s="273"/>
      <c r="AW303" s="273"/>
      <c r="AX303" s="273">
        <f>SUM(AC303:AF303)</f>
        <v>-13.56</v>
      </c>
      <c r="AY303" s="273">
        <f>SUM(AG303:AJ303)</f>
        <v>-2.1849199999999627</v>
      </c>
      <c r="AZ303" s="273"/>
      <c r="BA303" s="273"/>
      <c r="BB303" s="273"/>
      <c r="BC303" s="273"/>
    </row>
    <row r="304" spans="2:55" customFormat="1" ht="11.25" customHeight="1">
      <c r="B304" s="47"/>
      <c r="C304" s="47"/>
      <c r="D304" s="47"/>
      <c r="E304" s="47"/>
      <c r="F304" s="47"/>
      <c r="G304" s="47"/>
      <c r="I304" s="930" t="s">
        <v>175</v>
      </c>
      <c r="J304" s="208"/>
      <c r="K304" s="208"/>
      <c r="L304" s="208"/>
      <c r="M304" s="931"/>
      <c r="N304" s="241"/>
      <c r="O304" s="241"/>
      <c r="P304" s="932"/>
      <c r="Q304" s="931"/>
      <c r="R304" s="241"/>
      <c r="S304" s="241"/>
      <c r="T304" s="932"/>
      <c r="U304" s="931"/>
      <c r="V304" s="241"/>
      <c r="W304" s="241"/>
      <c r="X304" s="932"/>
      <c r="Y304" s="931"/>
      <c r="Z304" s="241"/>
      <c r="AA304" s="241"/>
      <c r="AB304" s="932"/>
      <c r="AC304" s="1153">
        <f>AC302-AC303</f>
        <v>63.091999999999999</v>
      </c>
      <c r="AD304" s="1154">
        <f>AD302-AD303</f>
        <v>70.099999999999994</v>
      </c>
      <c r="AE304" s="1154">
        <f>AE302-AE303</f>
        <v>80.475999999999999</v>
      </c>
      <c r="AF304" s="932">
        <f>AF302-AF303</f>
        <v>108.319</v>
      </c>
      <c r="AG304" s="241">
        <f t="shared" ref="AG304:AN304" si="175">AC302*(1+AG305)</f>
        <v>93.090879999999999</v>
      </c>
      <c r="AH304" s="2234">
        <f t="shared" si="175"/>
        <v>97.605379999999982</v>
      </c>
      <c r="AI304" s="2234">
        <f t="shared" si="175"/>
        <v>96.875519999999995</v>
      </c>
      <c r="AJ304" s="2234">
        <f t="shared" si="175"/>
        <v>166.38713999999999</v>
      </c>
      <c r="AK304" s="241">
        <f t="shared" si="175"/>
        <v>127.30059999999999</v>
      </c>
      <c r="AL304" s="2234">
        <f t="shared" si="175"/>
        <v>144.84</v>
      </c>
      <c r="AM304" s="2234">
        <f t="shared" si="175"/>
        <v>140.99655000000001</v>
      </c>
      <c r="AN304" s="2234">
        <f t="shared" si="175"/>
        <v>203.79611999999997</v>
      </c>
      <c r="AO304" s="241"/>
      <c r="AP304" s="2234"/>
      <c r="AQ304" s="2234"/>
      <c r="AR304" s="1873"/>
      <c r="AS304" s="64"/>
      <c r="AT304" s="40"/>
      <c r="AU304" s="40"/>
      <c r="AV304" s="40"/>
      <c r="AW304" s="40">
        <f>AW302+AW303</f>
        <v>184.24599999999998</v>
      </c>
      <c r="AX304" s="40">
        <f>AX302+AX303</f>
        <v>294.86699999999996</v>
      </c>
      <c r="AY304" s="40">
        <f>AY302+AY303</f>
        <v>449.58908000000002</v>
      </c>
      <c r="AZ304" s="40"/>
      <c r="BA304" s="40"/>
      <c r="BB304" s="40"/>
      <c r="BC304" s="40"/>
    </row>
    <row r="305" spans="2:55" s="933" customFormat="1" ht="11.25" customHeight="1">
      <c r="B305" s="47"/>
      <c r="C305" s="47"/>
      <c r="D305" s="47"/>
      <c r="E305" s="47"/>
      <c r="F305" s="47"/>
      <c r="G305" s="47"/>
      <c r="I305" s="933" t="s">
        <v>78</v>
      </c>
      <c r="AC305" s="1155">
        <f>AC304/Y302-1</f>
        <v>1.0112209116990756</v>
      </c>
      <c r="AD305" s="1155">
        <f>AD304/Z302-1</f>
        <v>0.80428291979820865</v>
      </c>
      <c r="AE305" s="1155">
        <f>AE304/AA302-1</f>
        <v>0.70319576719576715</v>
      </c>
      <c r="AF305" s="934">
        <f>AF304/AB302-1</f>
        <v>0.62217330098541357</v>
      </c>
      <c r="AG305" s="2143">
        <v>0.52</v>
      </c>
      <c r="AH305" s="2143">
        <v>0.46</v>
      </c>
      <c r="AI305" s="2143">
        <v>0.28000000000000003</v>
      </c>
      <c r="AJ305" s="2143">
        <v>0.59</v>
      </c>
      <c r="AK305" s="2143">
        <v>0.4</v>
      </c>
      <c r="AL305" s="2143">
        <v>0.5</v>
      </c>
      <c r="AM305" s="2143">
        <v>0.45</v>
      </c>
      <c r="AN305" s="2143">
        <v>0.22</v>
      </c>
      <c r="AO305" s="2143"/>
      <c r="AP305" s="2143"/>
      <c r="AQ305" s="2143"/>
      <c r="AR305" s="35"/>
      <c r="AS305" s="35"/>
    </row>
    <row r="306" spans="2:55" customFormat="1" ht="11.25" customHeight="1">
      <c r="B306" s="47"/>
      <c r="C306" s="47"/>
      <c r="D306" s="47"/>
      <c r="E306" s="47"/>
      <c r="F306" s="47"/>
      <c r="G306" s="47"/>
      <c r="I306" s="936"/>
      <c r="J306" s="936"/>
      <c r="K306" s="936"/>
      <c r="L306" s="936"/>
      <c r="M306" s="936"/>
      <c r="N306" s="936"/>
      <c r="O306" s="936"/>
      <c r="P306" s="936"/>
      <c r="Q306" s="936"/>
      <c r="R306" s="936"/>
      <c r="S306" s="936"/>
      <c r="T306" s="936"/>
      <c r="U306" s="936"/>
      <c r="V306" s="936"/>
      <c r="W306" s="936"/>
      <c r="X306" s="936"/>
      <c r="Y306" s="936"/>
      <c r="Z306" s="936"/>
      <c r="AA306" s="936"/>
      <c r="AB306" s="936"/>
      <c r="AC306" s="1157"/>
      <c r="AD306" s="1157"/>
      <c r="AE306" s="1157"/>
      <c r="AF306" s="936"/>
      <c r="AG306" s="1157"/>
      <c r="AH306" s="1157"/>
      <c r="AI306" s="937"/>
      <c r="AJ306" s="937"/>
      <c r="AK306" s="1157"/>
      <c r="AL306" s="937"/>
      <c r="AM306" s="937"/>
      <c r="AN306" s="937"/>
      <c r="AO306" s="1157"/>
      <c r="AP306" s="937"/>
      <c r="AQ306" s="937"/>
      <c r="AR306" s="2288"/>
      <c r="AS306" s="46"/>
    </row>
    <row r="307" spans="2:55" customFormat="1" ht="11.25" customHeight="1">
      <c r="B307" s="47"/>
      <c r="C307" s="47"/>
      <c r="D307" s="47"/>
      <c r="E307" s="47"/>
      <c r="F307" s="47"/>
      <c r="G307" s="47"/>
      <c r="I307" s="53" t="s">
        <v>176</v>
      </c>
      <c r="J307" s="9"/>
      <c r="K307" s="5"/>
      <c r="L307" s="84"/>
      <c r="M307" s="143"/>
      <c r="N307" s="138"/>
      <c r="O307" s="138"/>
      <c r="P307" s="139"/>
      <c r="Q307" s="143"/>
      <c r="R307" s="138"/>
      <c r="S307" s="138"/>
      <c r="T307" s="139"/>
      <c r="U307" s="143"/>
      <c r="V307" s="138"/>
      <c r="W307" s="138"/>
      <c r="X307" s="139"/>
      <c r="Y307" s="143">
        <f t="shared" ref="Y307:AG307" si="176">Y274</f>
        <v>20.166</v>
      </c>
      <c r="Z307" s="138">
        <f t="shared" si="176"/>
        <v>25.497000000000007</v>
      </c>
      <c r="AA307" s="138">
        <f t="shared" si="176"/>
        <v>30.757999999999996</v>
      </c>
      <c r="AB307" s="139">
        <f>AB274</f>
        <v>42.769000000000005</v>
      </c>
      <c r="AC307" s="143">
        <f t="shared" si="176"/>
        <v>39.379999999999995</v>
      </c>
      <c r="AD307" s="138">
        <f t="shared" si="176"/>
        <v>44.019000000000005</v>
      </c>
      <c r="AE307" s="138">
        <f t="shared" si="176"/>
        <v>48.34</v>
      </c>
      <c r="AF307" s="139">
        <f t="shared" si="176"/>
        <v>65.487000000000009</v>
      </c>
      <c r="AG307" s="1230">
        <f t="shared" si="176"/>
        <v>56.245000000000005</v>
      </c>
      <c r="AH307" s="2238">
        <f t="shared" ref="AH307:AM307" si="177">AH274</f>
        <v>59.961999999999989</v>
      </c>
      <c r="AI307" s="2238">
        <f t="shared" si="177"/>
        <v>63.5</v>
      </c>
      <c r="AJ307" s="2238">
        <f t="shared" si="177"/>
        <v>99.391999999999996</v>
      </c>
      <c r="AK307" s="1230">
        <f t="shared" si="177"/>
        <v>79.146000000000015</v>
      </c>
      <c r="AL307" s="2238">
        <f t="shared" si="177"/>
        <v>84.103000000000009</v>
      </c>
      <c r="AM307" s="2238">
        <f t="shared" si="177"/>
        <v>86.456999999999994</v>
      </c>
      <c r="AN307" s="2238">
        <f t="shared" ref="AN307" si="178">AN274</f>
        <v>121.32800000000003</v>
      </c>
      <c r="AO307" s="1230"/>
      <c r="AP307" s="2238"/>
      <c r="AQ307" s="2238"/>
      <c r="AR307" s="299"/>
      <c r="AS307" s="451"/>
      <c r="AT307" s="299"/>
      <c r="AU307" s="299"/>
      <c r="AV307" s="299"/>
      <c r="AW307" s="299">
        <f>SUM(Y307:AB307)</f>
        <v>119.19000000000001</v>
      </c>
      <c r="AX307" s="299">
        <f>SUM(AC307:AF307)</f>
        <v>197.226</v>
      </c>
      <c r="AY307" s="299">
        <f>SUM(AG307:AJ307)</f>
        <v>279.09899999999999</v>
      </c>
      <c r="AZ307" s="299"/>
      <c r="BA307" s="299"/>
      <c r="BB307" s="299"/>
      <c r="BC307" s="299"/>
    </row>
    <row r="308" spans="2:55" customFormat="1" ht="11.25" customHeight="1">
      <c r="B308" s="47"/>
      <c r="C308" s="47"/>
      <c r="D308" s="47"/>
      <c r="E308" s="47"/>
      <c r="F308" s="47"/>
      <c r="G308" s="47"/>
      <c r="I308" s="53" t="s">
        <v>172</v>
      </c>
      <c r="J308" s="9"/>
      <c r="K308" s="5"/>
      <c r="L308" s="84"/>
      <c r="M308" s="272"/>
      <c r="N308" s="136"/>
      <c r="O308" s="136"/>
      <c r="P308" s="146"/>
      <c r="Q308" s="272"/>
      <c r="R308" s="136"/>
      <c r="S308" s="136"/>
      <c r="T308" s="146"/>
      <c r="U308" s="272"/>
      <c r="V308" s="136"/>
      <c r="W308" s="136"/>
      <c r="X308" s="146"/>
      <c r="Y308" s="272"/>
      <c r="Z308" s="136"/>
      <c r="AA308" s="136"/>
      <c r="AB308" s="146"/>
      <c r="AC308" s="272">
        <v>-1.05</v>
      </c>
      <c r="AD308" s="136">
        <v>-1.9510000000000001</v>
      </c>
      <c r="AE308" s="136">
        <v>-3.0089999999999999</v>
      </c>
      <c r="AF308" s="146">
        <v>-2.9990000000000001</v>
      </c>
      <c r="AG308" s="143">
        <f t="shared" ref="AG308:AL308" si="179">AG307-AG309</f>
        <v>-2.037399999999991</v>
      </c>
      <c r="AH308" s="2235">
        <f t="shared" si="179"/>
        <v>-0.78422000000001191</v>
      </c>
      <c r="AI308" s="2235">
        <f t="shared" si="179"/>
        <v>0.17459999999999098</v>
      </c>
      <c r="AJ308" s="2235">
        <f t="shared" si="179"/>
        <v>1.1614999999999895</v>
      </c>
      <c r="AK308" s="143">
        <f t="shared" si="179"/>
        <v>1.5279000000000167</v>
      </c>
      <c r="AL308" s="2235">
        <f t="shared" si="179"/>
        <v>0.75582000000001415</v>
      </c>
      <c r="AM308" s="2235">
        <f t="shared" ref="AM308:AN308" si="180">AM307-AM309</f>
        <v>0.73199999999998511</v>
      </c>
      <c r="AN308" s="2235">
        <f t="shared" si="180"/>
        <v>6.9760000000044897E-2</v>
      </c>
      <c r="AO308" s="143"/>
      <c r="AP308" s="2235"/>
      <c r="AQ308" s="2235"/>
      <c r="AR308" s="273"/>
      <c r="AS308" s="210"/>
      <c r="AT308" s="273"/>
      <c r="AU308" s="273"/>
      <c r="AV308" s="273"/>
      <c r="AW308" s="273"/>
      <c r="AX308" s="273">
        <f>SUM(AC308:AF308)</f>
        <v>-9.0090000000000003</v>
      </c>
      <c r="AY308" s="273">
        <f>SUM(AG308:AJ308)</f>
        <v>-1.4855200000000224</v>
      </c>
      <c r="AZ308" s="273"/>
      <c r="BA308" s="273"/>
      <c r="BB308" s="273"/>
      <c r="BC308" s="273"/>
    </row>
    <row r="309" spans="2:55" customFormat="1" ht="11.25" customHeight="1">
      <c r="B309" s="47"/>
      <c r="C309" s="47"/>
      <c r="D309" s="47"/>
      <c r="E309" s="47"/>
      <c r="F309" s="47"/>
      <c r="G309" s="47"/>
      <c r="I309" s="930" t="s">
        <v>177</v>
      </c>
      <c r="J309" s="208"/>
      <c r="K309" s="208"/>
      <c r="L309" s="208"/>
      <c r="M309" s="931"/>
      <c r="N309" s="241"/>
      <c r="O309" s="241"/>
      <c r="P309" s="932"/>
      <c r="Q309" s="931"/>
      <c r="R309" s="241"/>
      <c r="S309" s="241"/>
      <c r="T309" s="932"/>
      <c r="U309" s="931"/>
      <c r="V309" s="241"/>
      <c r="W309" s="241"/>
      <c r="X309" s="932"/>
      <c r="Y309" s="931"/>
      <c r="Z309" s="241"/>
      <c r="AA309" s="241"/>
      <c r="AB309" s="932"/>
      <c r="AC309" s="1153">
        <f>AC307-AC308</f>
        <v>40.429999999999993</v>
      </c>
      <c r="AD309" s="1154">
        <f>AD307-AD308</f>
        <v>45.970000000000006</v>
      </c>
      <c r="AE309" s="1154">
        <f>AE307-AE308</f>
        <v>51.349000000000004</v>
      </c>
      <c r="AF309" s="932">
        <f>AF307-AF308</f>
        <v>68.486000000000004</v>
      </c>
      <c r="AG309" s="241">
        <f t="shared" ref="AG309:AN309" si="181">AC307*(1+AG310)</f>
        <v>58.282399999999996</v>
      </c>
      <c r="AH309" s="2234">
        <f t="shared" si="181"/>
        <v>60.746220000000001</v>
      </c>
      <c r="AI309" s="2234">
        <f t="shared" si="181"/>
        <v>63.325400000000009</v>
      </c>
      <c r="AJ309" s="2234">
        <f t="shared" si="181"/>
        <v>98.230500000000006</v>
      </c>
      <c r="AK309" s="241">
        <f t="shared" si="181"/>
        <v>77.618099999999998</v>
      </c>
      <c r="AL309" s="2234">
        <f t="shared" si="181"/>
        <v>83.347179999999994</v>
      </c>
      <c r="AM309" s="2234">
        <f t="shared" si="181"/>
        <v>85.725000000000009</v>
      </c>
      <c r="AN309" s="2234">
        <f t="shared" si="181"/>
        <v>121.25823999999999</v>
      </c>
      <c r="AO309" s="241"/>
      <c r="AP309" s="2234"/>
      <c r="AQ309" s="2234"/>
      <c r="AR309" s="1873"/>
      <c r="AS309" s="64"/>
      <c r="AT309" s="40"/>
      <c r="AU309" s="40"/>
      <c r="AV309" s="40"/>
      <c r="AW309" s="40">
        <f>AW307+AW308</f>
        <v>119.19000000000001</v>
      </c>
      <c r="AX309" s="40">
        <f>AX307+AX308</f>
        <v>188.21699999999998</v>
      </c>
      <c r="AY309" s="40">
        <f>AY307+AY308</f>
        <v>277.61347999999998</v>
      </c>
      <c r="AZ309" s="40"/>
      <c r="BA309" s="40"/>
      <c r="BB309" s="40"/>
      <c r="BC309" s="40"/>
    </row>
    <row r="310" spans="2:55" s="933" customFormat="1" ht="11.25" customHeight="1">
      <c r="B310" s="47"/>
      <c r="C310" s="47"/>
      <c r="D310" s="47"/>
      <c r="E310" s="47"/>
      <c r="F310" s="47"/>
      <c r="G310" s="47"/>
      <c r="I310" s="933" t="s">
        <v>78</v>
      </c>
      <c r="AC310" s="934">
        <f>AC309/Y307-1</f>
        <v>1.0048596647823063</v>
      </c>
      <c r="AD310" s="934">
        <f>AD309/Z307-1</f>
        <v>0.80295721065223336</v>
      </c>
      <c r="AE310" s="934">
        <f>AE309/AA307-1</f>
        <v>0.66945184992522311</v>
      </c>
      <c r="AF310" s="934">
        <f>AF309/AB307-1</f>
        <v>0.60130000701442632</v>
      </c>
      <c r="AG310" s="2143">
        <v>0.48</v>
      </c>
      <c r="AH310" s="2143">
        <v>0.38</v>
      </c>
      <c r="AI310" s="2143">
        <v>0.31</v>
      </c>
      <c r="AJ310" s="2143">
        <v>0.5</v>
      </c>
      <c r="AK310" s="2143">
        <v>0.38</v>
      </c>
      <c r="AL310" s="2143">
        <v>0.39</v>
      </c>
      <c r="AM310" s="2143">
        <v>0.35</v>
      </c>
      <c r="AN310" s="2143">
        <v>0.22</v>
      </c>
      <c r="AO310" s="2143"/>
      <c r="AP310" s="2143"/>
      <c r="AQ310" s="2143"/>
      <c r="AR310" s="35"/>
      <c r="AS310" s="35"/>
    </row>
    <row r="311" spans="2:55" s="70" customFormat="1" ht="11.25" customHeight="1">
      <c r="B311" s="47"/>
      <c r="C311" s="47"/>
      <c r="D311" s="47"/>
      <c r="E311" s="47"/>
      <c r="F311" s="47"/>
      <c r="G311" s="47"/>
      <c r="AF311" s="2241"/>
      <c r="AH311" s="2241"/>
      <c r="AI311" s="935"/>
      <c r="AJ311" s="935"/>
      <c r="AK311" s="935"/>
      <c r="AL311" s="2289"/>
      <c r="AM311" s="2289"/>
      <c r="AN311" s="2289"/>
      <c r="AO311" s="935"/>
      <c r="AP311" s="2289"/>
      <c r="AQ311" s="2289"/>
      <c r="AR311" s="2201"/>
      <c r="AS311" s="46"/>
    </row>
    <row r="312" spans="2:55" customFormat="1" ht="11.25" customHeight="1">
      <c r="B312" s="47"/>
      <c r="C312" s="47"/>
      <c r="D312" s="47"/>
      <c r="E312" s="47"/>
      <c r="F312" s="47"/>
      <c r="G312" s="47"/>
      <c r="AH312" s="70"/>
      <c r="AI312" s="189"/>
      <c r="AJ312" s="189"/>
      <c r="AK312" s="935"/>
      <c r="AL312" s="70"/>
      <c r="AM312" s="70"/>
      <c r="AN312" s="70"/>
      <c r="AO312" s="935"/>
      <c r="AP312" s="70"/>
      <c r="AQ312" s="70"/>
      <c r="AR312" s="189"/>
      <c r="AS312" s="46"/>
    </row>
    <row r="313" spans="2:55" customFormat="1" ht="11.25" customHeight="1">
      <c r="B313" s="47"/>
      <c r="C313" s="47"/>
      <c r="D313" s="47"/>
      <c r="E313" s="47"/>
      <c r="F313" s="47"/>
      <c r="G313" s="47"/>
      <c r="I313" s="148" t="s">
        <v>360</v>
      </c>
      <c r="J313" s="74"/>
      <c r="K313" s="74"/>
      <c r="L313" s="74"/>
      <c r="M313" s="150"/>
      <c r="N313" s="75"/>
      <c r="O313" s="75"/>
      <c r="P313" s="149"/>
      <c r="Q313" s="150"/>
      <c r="R313" s="75"/>
      <c r="S313" s="75"/>
      <c r="T313" s="149"/>
      <c r="U313" s="150"/>
      <c r="V313" s="75"/>
      <c r="W313" s="75"/>
      <c r="X313" s="149"/>
      <c r="Y313" s="150"/>
      <c r="Z313" s="75"/>
      <c r="AA313" s="75"/>
      <c r="AB313" s="149"/>
      <c r="AC313" s="75"/>
      <c r="AD313" s="75"/>
      <c r="AE313" s="75"/>
      <c r="AF313" s="149"/>
      <c r="AG313" s="75"/>
      <c r="AH313" s="75"/>
      <c r="AI313" s="469"/>
      <c r="AJ313" s="469"/>
      <c r="AK313" s="469"/>
      <c r="AL313" s="75"/>
      <c r="AM313" s="75"/>
      <c r="AN313" s="75"/>
      <c r="AO313" s="469"/>
      <c r="AP313" s="75"/>
      <c r="AQ313" s="75"/>
      <c r="AR313" s="469"/>
      <c r="AS313" s="454"/>
      <c r="AT313" s="154"/>
      <c r="AU313" s="154"/>
      <c r="AV313" s="154"/>
      <c r="AW313" s="154"/>
      <c r="AX313" s="154"/>
      <c r="AY313" s="154"/>
      <c r="AZ313" s="154"/>
      <c r="BA313" s="154"/>
      <c r="BB313" s="154"/>
      <c r="BC313" s="154"/>
    </row>
    <row r="314" spans="2:55" customFormat="1" ht="11.25" customHeight="1">
      <c r="B314" s="47"/>
      <c r="C314" s="47"/>
      <c r="D314" s="47"/>
      <c r="E314" s="47"/>
      <c r="F314" s="47"/>
      <c r="G314" s="47"/>
      <c r="I314" s="53" t="s">
        <v>171</v>
      </c>
      <c r="J314" s="9"/>
      <c r="K314" s="5"/>
      <c r="L314" s="84"/>
      <c r="M314" s="143"/>
      <c r="N314" s="138"/>
      <c r="O314" s="138"/>
      <c r="P314" s="139"/>
      <c r="Q314" s="143"/>
      <c r="R314" s="138"/>
      <c r="S314" s="138"/>
      <c r="T314" s="139"/>
      <c r="U314" s="143"/>
      <c r="V314" s="138"/>
      <c r="W314" s="138"/>
      <c r="X314" s="139"/>
      <c r="Y314" s="143">
        <f t="shared" ref="Y314:AJ314" si="182">Y261</f>
        <v>114.839</v>
      </c>
      <c r="Z314" s="138">
        <f t="shared" si="182"/>
        <v>115.416</v>
      </c>
      <c r="AA314" s="138">
        <f t="shared" si="182"/>
        <v>124.455</v>
      </c>
      <c r="AB314" s="139">
        <f t="shared" si="182"/>
        <v>131.27500000000001</v>
      </c>
      <c r="AC314" s="143">
        <f t="shared" si="182"/>
        <v>132.208</v>
      </c>
      <c r="AD314" s="138">
        <f t="shared" si="182"/>
        <v>126.807</v>
      </c>
      <c r="AE314" s="138">
        <f t="shared" si="182"/>
        <v>137.185</v>
      </c>
      <c r="AF314" s="139">
        <f t="shared" si="182"/>
        <v>144.905</v>
      </c>
      <c r="AG314" s="1230">
        <f t="shared" si="182"/>
        <v>159.405</v>
      </c>
      <c r="AH314" s="2238">
        <f t="shared" si="182"/>
        <v>153.899</v>
      </c>
      <c r="AI314" s="2238">
        <f t="shared" si="182"/>
        <v>157.92099999999999</v>
      </c>
      <c r="AJ314" s="2238">
        <f t="shared" si="182"/>
        <v>189.298</v>
      </c>
      <c r="AK314" s="1230">
        <f>AK261</f>
        <v>189.09200000000001</v>
      </c>
      <c r="AL314" s="2238">
        <f>AL261</f>
        <v>191.68199999999999</v>
      </c>
      <c r="AM314" s="2238">
        <f>AM261</f>
        <v>207.16800000000001</v>
      </c>
      <c r="AN314" s="2238">
        <f>AN261</f>
        <v>221.01900000000001</v>
      </c>
      <c r="AO314" s="1230"/>
      <c r="AP314" s="2238"/>
      <c r="AQ314" s="2238"/>
      <c r="AR314" s="298"/>
      <c r="AS314" s="451"/>
      <c r="AT314" s="140"/>
      <c r="AU314" s="140"/>
      <c r="AV314" s="140"/>
      <c r="AW314" s="140">
        <f>SUM(Y314:AB314)</f>
        <v>485.98500000000001</v>
      </c>
      <c r="AX314" s="140">
        <f>SUM(AC314:AF314)</f>
        <v>541.10500000000002</v>
      </c>
      <c r="AY314" s="140">
        <f>SUM(AG314:AJ314)</f>
        <v>660.52299999999991</v>
      </c>
      <c r="AZ314" s="140"/>
      <c r="BA314" s="140"/>
      <c r="BB314" s="140"/>
      <c r="BC314" s="140"/>
    </row>
    <row r="315" spans="2:55" customFormat="1" ht="11.25" customHeight="1">
      <c r="B315" s="47"/>
      <c r="C315" s="47"/>
      <c r="D315" s="47"/>
      <c r="E315" s="47"/>
      <c r="F315" s="47"/>
      <c r="G315" s="47"/>
      <c r="I315" s="53" t="s">
        <v>172</v>
      </c>
      <c r="J315" s="9"/>
      <c r="K315" s="5"/>
      <c r="L315" s="84"/>
      <c r="M315" s="272"/>
      <c r="N315" s="136"/>
      <c r="O315" s="136"/>
      <c r="P315" s="146"/>
      <c r="Q315" s="272"/>
      <c r="R315" s="136"/>
      <c r="S315" s="136"/>
      <c r="T315" s="146"/>
      <c r="U315" s="272"/>
      <c r="V315" s="136"/>
      <c r="W315" s="136"/>
      <c r="X315" s="146"/>
      <c r="Y315" s="272"/>
      <c r="Z315" s="136"/>
      <c r="AA315" s="136"/>
      <c r="AB315" s="146"/>
      <c r="AC315" s="272">
        <v>-26.081</v>
      </c>
      <c r="AD315" s="136">
        <v>-28.52</v>
      </c>
      <c r="AE315" s="136">
        <v>-24.718</v>
      </c>
      <c r="AF315" s="146">
        <v>-17.838000000000001</v>
      </c>
      <c r="AG315" s="272">
        <v>-4.9429999999999996</v>
      </c>
      <c r="AH315" s="2236">
        <v>-0.308</v>
      </c>
      <c r="AI315" s="143">
        <f>AI314-AI316</f>
        <v>-5.3291499999999985</v>
      </c>
      <c r="AJ315" s="143">
        <f>AJ314-AJ316</f>
        <v>-9.2218500000000176</v>
      </c>
      <c r="AK315" s="272">
        <v>-9.0630000000000006</v>
      </c>
      <c r="AL315" s="143">
        <f>AL314-AL316</f>
        <v>-8.3867000000000189</v>
      </c>
      <c r="AM315" s="143">
        <f>AM314-AM316</f>
        <v>8.1875400000000127</v>
      </c>
      <c r="AN315" s="143">
        <f>AN314-AN316</f>
        <v>-0.4596599999999853</v>
      </c>
      <c r="AO315" s="272"/>
      <c r="AP315" s="143"/>
      <c r="AQ315" s="143"/>
      <c r="AR315" s="854"/>
      <c r="AS315" s="210"/>
      <c r="AT315" s="273"/>
      <c r="AU315" s="273"/>
      <c r="AV315" s="273"/>
      <c r="AW315" s="140"/>
      <c r="AX315" s="1404">
        <v>-96.777000000000001</v>
      </c>
      <c r="AY315" s="1404">
        <v>-18.975999999999999</v>
      </c>
      <c r="AZ315" s="273"/>
      <c r="BA315" s="273"/>
      <c r="BB315" s="273"/>
      <c r="BC315" s="273"/>
    </row>
    <row r="316" spans="2:55" customFormat="1" ht="11.25" customHeight="1">
      <c r="B316" s="47"/>
      <c r="C316" s="47"/>
      <c r="D316" s="47"/>
      <c r="E316" s="47"/>
      <c r="F316" s="47"/>
      <c r="G316" s="47"/>
      <c r="I316" s="930" t="s">
        <v>173</v>
      </c>
      <c r="J316" s="208"/>
      <c r="K316" s="208"/>
      <c r="L316" s="208"/>
      <c r="M316" s="931"/>
      <c r="N316" s="241"/>
      <c r="O316" s="241"/>
      <c r="P316" s="932"/>
      <c r="Q316" s="931"/>
      <c r="R316" s="241"/>
      <c r="S316" s="241"/>
      <c r="T316" s="932"/>
      <c r="U316" s="931"/>
      <c r="V316" s="241"/>
      <c r="W316" s="241"/>
      <c r="X316" s="932"/>
      <c r="Y316" s="931"/>
      <c r="Z316" s="241"/>
      <c r="AA316" s="241"/>
      <c r="AB316" s="932"/>
      <c r="AC316" s="931">
        <f t="shared" ref="AC316:AH316" si="183">AC314-AC315</f>
        <v>158.28899999999999</v>
      </c>
      <c r="AD316" s="241">
        <f t="shared" si="183"/>
        <v>155.327</v>
      </c>
      <c r="AE316" s="241">
        <f t="shared" si="183"/>
        <v>161.90299999999999</v>
      </c>
      <c r="AF316" s="932">
        <f t="shared" si="183"/>
        <v>162.74299999999999</v>
      </c>
      <c r="AG316" s="931">
        <f t="shared" si="183"/>
        <v>164.34800000000001</v>
      </c>
      <c r="AH316" s="2234">
        <f t="shared" si="183"/>
        <v>154.20699999999999</v>
      </c>
      <c r="AI316" s="241">
        <f>AE314*(1+AI317)</f>
        <v>163.25014999999999</v>
      </c>
      <c r="AJ316" s="241">
        <f>AF314*(1+AJ317)</f>
        <v>198.51985000000002</v>
      </c>
      <c r="AK316" s="931">
        <f>AK314-AK315</f>
        <v>198.155</v>
      </c>
      <c r="AL316" s="241">
        <f>AH314*(1+AL317)</f>
        <v>200.06870000000001</v>
      </c>
      <c r="AM316" s="241">
        <f>AI314*(1+AM317)</f>
        <v>198.98045999999999</v>
      </c>
      <c r="AN316" s="241">
        <f>AJ314*(1+AN317)</f>
        <v>221.47865999999999</v>
      </c>
      <c r="AO316" s="931"/>
      <c r="AP316" s="241"/>
      <c r="AQ316" s="241"/>
      <c r="AR316" s="932"/>
      <c r="AS316" s="64"/>
      <c r="AT316" s="40"/>
      <c r="AU316" s="40"/>
      <c r="AV316" s="40"/>
      <c r="AW316" s="932">
        <f>AW314-AW315</f>
        <v>485.98500000000001</v>
      </c>
      <c r="AX316" s="932">
        <f>AX314-AX315</f>
        <v>637.88200000000006</v>
      </c>
      <c r="AY316" s="932">
        <f>AY314-AY315</f>
        <v>679.49899999999991</v>
      </c>
      <c r="AZ316" s="40"/>
      <c r="BA316" s="40"/>
      <c r="BB316" s="40"/>
      <c r="BC316" s="40"/>
    </row>
    <row r="317" spans="2:55" s="933" customFormat="1" ht="11.25" customHeight="1">
      <c r="B317" s="47"/>
      <c r="C317" s="47"/>
      <c r="D317" s="47"/>
      <c r="E317" s="47"/>
      <c r="F317" s="47"/>
      <c r="G317" s="47"/>
      <c r="I317" s="933" t="s">
        <v>78</v>
      </c>
      <c r="AC317" s="934">
        <f t="shared" ref="AC317:AH317" si="184">AC316/Y314-1</f>
        <v>0.37835578505559941</v>
      </c>
      <c r="AD317" s="934">
        <f t="shared" si="184"/>
        <v>0.34580127538642835</v>
      </c>
      <c r="AE317" s="934">
        <f t="shared" si="184"/>
        <v>0.3008959061508174</v>
      </c>
      <c r="AF317" s="934">
        <f t="shared" si="184"/>
        <v>0.23971053132736619</v>
      </c>
      <c r="AG317" s="934">
        <f t="shared" si="184"/>
        <v>0.24310177901488572</v>
      </c>
      <c r="AH317" s="934">
        <f t="shared" si="184"/>
        <v>0.21607639956784719</v>
      </c>
      <c r="AI317" s="2143">
        <v>0.19</v>
      </c>
      <c r="AJ317" s="2143">
        <v>0.37</v>
      </c>
      <c r="AK317" s="2143">
        <v>0.24</v>
      </c>
      <c r="AL317" s="2143">
        <v>0.3</v>
      </c>
      <c r="AM317" s="2143">
        <v>0.26</v>
      </c>
      <c r="AN317" s="2143">
        <v>0.17</v>
      </c>
      <c r="AO317" s="2143"/>
      <c r="AP317" s="2143"/>
      <c r="AQ317" s="2143"/>
      <c r="AR317" s="1742"/>
      <c r="AS317" s="35"/>
    </row>
    <row r="318" spans="2:55" customFormat="1" ht="11.25" customHeight="1">
      <c r="B318" s="47"/>
      <c r="C318" s="47"/>
      <c r="D318" s="47"/>
      <c r="E318" s="47"/>
      <c r="F318" s="47"/>
      <c r="G318" s="47"/>
      <c r="AH318" s="70"/>
      <c r="AI318" s="70"/>
      <c r="AJ318" s="1453"/>
      <c r="AK318" s="935"/>
      <c r="AL318" s="70"/>
      <c r="AM318" s="70"/>
      <c r="AN318" s="70"/>
      <c r="AO318" s="935"/>
      <c r="AP318" s="70"/>
      <c r="AQ318" s="70"/>
      <c r="AR318" s="1453"/>
      <c r="AS318" s="46"/>
    </row>
    <row r="319" spans="2:55" customFormat="1" ht="11.25" customHeight="1">
      <c r="B319" s="47"/>
      <c r="C319" s="47"/>
      <c r="D319" s="47"/>
      <c r="E319" s="47"/>
      <c r="F319" s="47"/>
      <c r="G319" s="47"/>
      <c r="I319" s="173" t="s">
        <v>174</v>
      </c>
      <c r="J319" s="295"/>
      <c r="K319" s="208"/>
      <c r="L319" s="209"/>
      <c r="M319" s="296"/>
      <c r="N319" s="297"/>
      <c r="O319" s="297"/>
      <c r="P319" s="298"/>
      <c r="Q319" s="296"/>
      <c r="R319" s="297"/>
      <c r="S319" s="297"/>
      <c r="T319" s="298"/>
      <c r="U319" s="296"/>
      <c r="V319" s="297"/>
      <c r="W319" s="297"/>
      <c r="X319" s="298"/>
      <c r="Y319" s="296">
        <f t="shared" ref="Y319:AG319" si="185">Y268</f>
        <v>66.468000000000004</v>
      </c>
      <c r="Z319" s="297">
        <f t="shared" si="185"/>
        <v>67.293000000000006</v>
      </c>
      <c r="AA319" s="297">
        <f t="shared" si="185"/>
        <v>73.218000000000004</v>
      </c>
      <c r="AB319" s="298">
        <f t="shared" si="185"/>
        <v>73.263999999999996</v>
      </c>
      <c r="AC319" s="296">
        <f t="shared" si="185"/>
        <v>78.158000000000001</v>
      </c>
      <c r="AD319" s="297">
        <f t="shared" si="185"/>
        <v>73.155000000000001</v>
      </c>
      <c r="AE319" s="297">
        <f t="shared" si="185"/>
        <v>79.709999999999994</v>
      </c>
      <c r="AF319" s="298">
        <f t="shared" si="185"/>
        <v>82.905000000000001</v>
      </c>
      <c r="AG319" s="2237">
        <f t="shared" si="185"/>
        <v>91.185000000000002</v>
      </c>
      <c r="AH319" s="2239">
        <f t="shared" ref="AH319:AM319" si="186">AH268</f>
        <v>86.82</v>
      </c>
      <c r="AI319" s="2239">
        <f t="shared" si="186"/>
        <v>87.091999999999999</v>
      </c>
      <c r="AJ319" s="2239">
        <f t="shared" si="186"/>
        <v>108.56699999999999</v>
      </c>
      <c r="AK319" s="2237">
        <f t="shared" si="186"/>
        <v>107.583</v>
      </c>
      <c r="AL319" s="2239">
        <f t="shared" si="186"/>
        <v>106.605</v>
      </c>
      <c r="AM319" s="2239">
        <f t="shared" si="186"/>
        <v>115.446</v>
      </c>
      <c r="AN319" s="2239">
        <f t="shared" ref="AN319" si="187">AN268</f>
        <v>120.66200000000001</v>
      </c>
      <c r="AO319" s="2237"/>
      <c r="AP319" s="2239"/>
      <c r="AQ319" s="2239"/>
      <c r="AR319" s="298"/>
      <c r="AS319" s="451"/>
      <c r="AT319" s="299"/>
      <c r="AU319" s="299"/>
      <c r="AV319" s="299"/>
      <c r="AW319" s="299">
        <f>SUM(Y319:AB319)</f>
        <v>280.24300000000005</v>
      </c>
      <c r="AX319" s="299">
        <f>SUM(AC319:AF319)</f>
        <v>313.928</v>
      </c>
      <c r="AY319" s="299">
        <f>SUM(AG319:AJ319)</f>
        <v>373.66399999999999</v>
      </c>
      <c r="AZ319" s="299"/>
      <c r="BA319" s="299"/>
      <c r="BB319" s="299"/>
      <c r="BC319" s="299"/>
    </row>
    <row r="320" spans="2:55" customFormat="1" ht="11.25" customHeight="1">
      <c r="B320" s="47"/>
      <c r="C320" s="47"/>
      <c r="D320" s="47"/>
      <c r="E320" s="47"/>
      <c r="F320" s="47"/>
      <c r="G320" s="47"/>
      <c r="I320" s="53" t="s">
        <v>172</v>
      </c>
      <c r="J320" s="9"/>
      <c r="K320" s="5"/>
      <c r="L320" s="84"/>
      <c r="M320" s="272"/>
      <c r="N320" s="136"/>
      <c r="O320" s="136"/>
      <c r="P320" s="146"/>
      <c r="Q320" s="272"/>
      <c r="R320" s="136"/>
      <c r="S320" s="136"/>
      <c r="T320" s="146"/>
      <c r="U320" s="272"/>
      <c r="V320" s="136"/>
      <c r="W320" s="136"/>
      <c r="X320" s="146"/>
      <c r="Y320" s="272"/>
      <c r="Z320" s="136"/>
      <c r="AA320" s="136"/>
      <c r="AB320" s="146"/>
      <c r="AC320" s="272">
        <v>-15.327</v>
      </c>
      <c r="AD320" s="136">
        <v>-16.41</v>
      </c>
      <c r="AE320" s="136">
        <v>-14.358000000000001</v>
      </c>
      <c r="AF320" s="146">
        <v>-10.254</v>
      </c>
      <c r="AG320" s="143">
        <f t="shared" ref="AG320:AL320" si="188">AG319-AG321</f>
        <v>-2.6045999999999907</v>
      </c>
      <c r="AH320" s="143">
        <f t="shared" si="188"/>
        <v>-0.2344500000000096</v>
      </c>
      <c r="AI320" s="143">
        <f t="shared" si="188"/>
        <v>-2.9802999999999855</v>
      </c>
      <c r="AJ320" s="143">
        <f t="shared" si="188"/>
        <v>-5.0128500000000145</v>
      </c>
      <c r="AK320" s="143">
        <f t="shared" si="188"/>
        <v>-5.4864000000000033</v>
      </c>
      <c r="AL320" s="143">
        <f t="shared" si="188"/>
        <v>-4.5245999999999924</v>
      </c>
      <c r="AM320" s="143">
        <f t="shared" ref="AM320:AN320" si="189">AM319-AM321</f>
        <v>4.8391599999999926</v>
      </c>
      <c r="AN320" s="143">
        <f t="shared" si="189"/>
        <v>0.15263000000000204</v>
      </c>
      <c r="AO320" s="143"/>
      <c r="AP320" s="143"/>
      <c r="AQ320" s="143"/>
      <c r="AR320" s="854"/>
      <c r="AS320" s="210"/>
      <c r="AT320" s="273"/>
      <c r="AU320" s="273"/>
      <c r="AV320" s="273"/>
      <c r="AW320" s="273"/>
      <c r="AX320" s="273">
        <f>SUM(AC320:AF320)</f>
        <v>-56.348999999999997</v>
      </c>
      <c r="AY320" s="273">
        <f>SUM(AG320:AJ320)</f>
        <v>-10.8322</v>
      </c>
      <c r="AZ320" s="273"/>
      <c r="BA320" s="273"/>
      <c r="BB320" s="273"/>
      <c r="BC320" s="273"/>
    </row>
    <row r="321" spans="2:55" customFormat="1" ht="11.25" customHeight="1">
      <c r="B321" s="47"/>
      <c r="C321" s="47"/>
      <c r="D321" s="47"/>
      <c r="E321" s="47"/>
      <c r="F321" s="47"/>
      <c r="G321" s="47"/>
      <c r="I321" s="930" t="s">
        <v>175</v>
      </c>
      <c r="J321" s="208"/>
      <c r="K321" s="208"/>
      <c r="L321" s="208"/>
      <c r="M321" s="931"/>
      <c r="N321" s="241"/>
      <c r="O321" s="241"/>
      <c r="P321" s="932"/>
      <c r="Q321" s="931"/>
      <c r="R321" s="241"/>
      <c r="S321" s="241"/>
      <c r="T321" s="932"/>
      <c r="U321" s="931"/>
      <c r="V321" s="241"/>
      <c r="W321" s="241"/>
      <c r="X321" s="932"/>
      <c r="Y321" s="931"/>
      <c r="Z321" s="241"/>
      <c r="AA321" s="241"/>
      <c r="AB321" s="932"/>
      <c r="AC321" s="931">
        <f>AC319-AC320</f>
        <v>93.484999999999999</v>
      </c>
      <c r="AD321" s="241">
        <f>AD319-AD320</f>
        <v>89.564999999999998</v>
      </c>
      <c r="AE321" s="241">
        <f>AE319-AE320</f>
        <v>94.067999999999998</v>
      </c>
      <c r="AF321" s="932">
        <f>AF319-AF320</f>
        <v>93.159000000000006</v>
      </c>
      <c r="AG321" s="241">
        <f t="shared" ref="AG321:AN321" si="190">AC319*(1+AG322)</f>
        <v>93.789599999999993</v>
      </c>
      <c r="AH321" s="241">
        <f t="shared" si="190"/>
        <v>87.054450000000003</v>
      </c>
      <c r="AI321" s="241">
        <f t="shared" si="190"/>
        <v>90.072299999999984</v>
      </c>
      <c r="AJ321" s="241">
        <f t="shared" si="190"/>
        <v>113.57985000000001</v>
      </c>
      <c r="AK321" s="241">
        <f t="shared" si="190"/>
        <v>113.0694</v>
      </c>
      <c r="AL321" s="241">
        <f t="shared" si="190"/>
        <v>111.1296</v>
      </c>
      <c r="AM321" s="241">
        <f t="shared" si="190"/>
        <v>110.60684000000001</v>
      </c>
      <c r="AN321" s="241">
        <f t="shared" si="190"/>
        <v>120.50937</v>
      </c>
      <c r="AO321" s="241"/>
      <c r="AP321" s="241"/>
      <c r="AQ321" s="241"/>
      <c r="AR321" s="241"/>
      <c r="AS321" s="64"/>
      <c r="AT321" s="40"/>
      <c r="AU321" s="40"/>
      <c r="AV321" s="40"/>
      <c r="AW321" s="40">
        <f>AW319+AW320</f>
        <v>280.24300000000005</v>
      </c>
      <c r="AX321" s="40">
        <f>AX319+AX320</f>
        <v>257.57900000000001</v>
      </c>
      <c r="AY321" s="40">
        <f>AY319+AY320</f>
        <v>362.83179999999999</v>
      </c>
      <c r="AZ321" s="40"/>
      <c r="BA321" s="40"/>
      <c r="BB321" s="40"/>
      <c r="BC321" s="40"/>
    </row>
    <row r="322" spans="2:55" s="933" customFormat="1" ht="11.25" customHeight="1">
      <c r="B322" s="47"/>
      <c r="C322" s="47"/>
      <c r="D322" s="47"/>
      <c r="E322" s="47"/>
      <c r="F322" s="47"/>
      <c r="G322" s="47"/>
      <c r="I322" s="933" t="s">
        <v>78</v>
      </c>
      <c r="AC322" s="934">
        <f>AC321/Y319-1</f>
        <v>0.40646626948305942</v>
      </c>
      <c r="AD322" s="934">
        <f>AD321/Z319-1</f>
        <v>0.33097053185323877</v>
      </c>
      <c r="AE322" s="934">
        <f>AE321/AA319-1</f>
        <v>0.2847660411374251</v>
      </c>
      <c r="AF322" s="934">
        <f>AF321/AB319-1</f>
        <v>0.2715521948023587</v>
      </c>
      <c r="AG322" s="2143">
        <v>0.2</v>
      </c>
      <c r="AH322" s="2143">
        <v>0.19</v>
      </c>
      <c r="AI322" s="2143">
        <v>0.13</v>
      </c>
      <c r="AJ322" s="2143">
        <v>0.37</v>
      </c>
      <c r="AK322" s="2143">
        <v>0.24</v>
      </c>
      <c r="AL322" s="2143">
        <v>0.28000000000000003</v>
      </c>
      <c r="AM322" s="2143">
        <v>0.27</v>
      </c>
      <c r="AN322" s="2143">
        <v>0.11</v>
      </c>
      <c r="AO322" s="2143"/>
      <c r="AP322" s="2143"/>
      <c r="AQ322" s="2143"/>
      <c r="AS322" s="35"/>
    </row>
    <row r="323" spans="2:55" customFormat="1" ht="11.25" customHeight="1">
      <c r="B323" s="47"/>
      <c r="C323" s="47"/>
      <c r="D323" s="47"/>
      <c r="E323" s="47"/>
      <c r="F323" s="47"/>
      <c r="G323" s="47"/>
      <c r="I323" s="936"/>
      <c r="J323" s="936"/>
      <c r="K323" s="936"/>
      <c r="L323" s="936"/>
      <c r="M323" s="936"/>
      <c r="N323" s="936"/>
      <c r="O323" s="936"/>
      <c r="P323" s="936"/>
      <c r="Q323" s="936"/>
      <c r="R323" s="936"/>
      <c r="S323" s="936"/>
      <c r="T323" s="936"/>
      <c r="U323" s="936"/>
      <c r="V323" s="936"/>
      <c r="W323" s="936"/>
      <c r="X323" s="936"/>
      <c r="Y323" s="936"/>
      <c r="Z323" s="936"/>
      <c r="AA323" s="936"/>
      <c r="AB323" s="936"/>
      <c r="AC323" s="936"/>
      <c r="AD323" s="936"/>
      <c r="AE323" s="936"/>
      <c r="AF323" s="936"/>
      <c r="AG323" s="936"/>
      <c r="AH323" s="936"/>
      <c r="AI323" s="936"/>
      <c r="AJ323" s="937"/>
      <c r="AK323" s="937"/>
      <c r="AL323" s="936"/>
      <c r="AM323" s="936"/>
      <c r="AN323" s="936"/>
      <c r="AO323" s="937"/>
      <c r="AP323" s="936"/>
      <c r="AQ323" s="936"/>
      <c r="AR323" s="937"/>
      <c r="AS323" s="46"/>
    </row>
    <row r="324" spans="2:55" customFormat="1" ht="11.25" customHeight="1">
      <c r="B324" s="47"/>
      <c r="C324" s="47"/>
      <c r="D324" s="47"/>
      <c r="E324" s="47"/>
      <c r="F324" s="47"/>
      <c r="G324" s="47"/>
      <c r="I324" s="53" t="s">
        <v>176</v>
      </c>
      <c r="J324" s="9"/>
      <c r="K324" s="5"/>
      <c r="L324" s="84"/>
      <c r="M324" s="143"/>
      <c r="N324" s="138"/>
      <c r="O324" s="138"/>
      <c r="P324" s="139"/>
      <c r="Q324" s="143"/>
      <c r="R324" s="138"/>
      <c r="S324" s="138"/>
      <c r="T324" s="139"/>
      <c r="U324" s="143"/>
      <c r="V324" s="138"/>
      <c r="W324" s="138"/>
      <c r="X324" s="139"/>
      <c r="Y324" s="143">
        <f t="shared" ref="Y324:AG324" si="191">Y275</f>
        <v>48.370999999999995</v>
      </c>
      <c r="Z324" s="138">
        <f t="shared" si="191"/>
        <v>48.12299999999999</v>
      </c>
      <c r="AA324" s="138">
        <f t="shared" si="191"/>
        <v>51.236999999999995</v>
      </c>
      <c r="AB324" s="139">
        <f t="shared" si="191"/>
        <v>58.01100000000001</v>
      </c>
      <c r="AC324" s="143">
        <f t="shared" si="191"/>
        <v>54.05</v>
      </c>
      <c r="AD324" s="138">
        <f t="shared" si="191"/>
        <v>53.652000000000001</v>
      </c>
      <c r="AE324" s="138">
        <f t="shared" si="191"/>
        <v>57.475000000000009</v>
      </c>
      <c r="AF324" s="139">
        <f t="shared" si="191"/>
        <v>62</v>
      </c>
      <c r="AG324" s="1230">
        <f t="shared" si="191"/>
        <v>68.22</v>
      </c>
      <c r="AH324" s="1230">
        <f t="shared" ref="AH324:AM324" si="192">AH275</f>
        <v>67.079000000000008</v>
      </c>
      <c r="AI324" s="1230">
        <f t="shared" si="192"/>
        <v>70.828999999999994</v>
      </c>
      <c r="AJ324" s="1230">
        <f t="shared" si="192"/>
        <v>80.731000000000009</v>
      </c>
      <c r="AK324" s="1230">
        <f t="shared" si="192"/>
        <v>81.509000000000015</v>
      </c>
      <c r="AL324" s="1230">
        <f t="shared" si="192"/>
        <v>85.076999999999984</v>
      </c>
      <c r="AM324" s="1230">
        <f t="shared" si="192"/>
        <v>91.722000000000008</v>
      </c>
      <c r="AN324" s="1230">
        <f t="shared" ref="AN324" si="193">AN275</f>
        <v>100.357</v>
      </c>
      <c r="AO324" s="1230"/>
      <c r="AP324" s="1230"/>
      <c r="AQ324" s="1230"/>
      <c r="AR324" s="298"/>
      <c r="AS324" s="451"/>
      <c r="AT324" s="299"/>
      <c r="AU324" s="299"/>
      <c r="AV324" s="299"/>
      <c r="AW324" s="299">
        <f>SUM(Y324:AB324)</f>
        <v>205.74200000000002</v>
      </c>
      <c r="AX324" s="299">
        <f>SUM(AC324:AF324)</f>
        <v>227.17700000000002</v>
      </c>
      <c r="AY324" s="299">
        <f>SUM(AG324:AJ324)</f>
        <v>286.85899999999998</v>
      </c>
      <c r="AZ324" s="299"/>
      <c r="BA324" s="299"/>
      <c r="BB324" s="299"/>
      <c r="BC324" s="299"/>
    </row>
    <row r="325" spans="2:55" customFormat="1" ht="11.25" customHeight="1">
      <c r="B325" s="47"/>
      <c r="C325" s="47"/>
      <c r="D325" s="47"/>
      <c r="E325" s="47"/>
      <c r="F325" s="47"/>
      <c r="G325" s="47"/>
      <c r="I325" s="53" t="s">
        <v>172</v>
      </c>
      <c r="J325" s="9"/>
      <c r="K325" s="5"/>
      <c r="L325" s="84"/>
      <c r="M325" s="272"/>
      <c r="N325" s="136"/>
      <c r="O325" s="136"/>
      <c r="P325" s="146"/>
      <c r="Q325" s="272"/>
      <c r="R325" s="136"/>
      <c r="S325" s="136"/>
      <c r="T325" s="146"/>
      <c r="U325" s="272"/>
      <c r="V325" s="136"/>
      <c r="W325" s="136"/>
      <c r="X325" s="146"/>
      <c r="Y325" s="272"/>
      <c r="Z325" s="136"/>
      <c r="AA325" s="136"/>
      <c r="AB325" s="146"/>
      <c r="AC325" s="272">
        <v>-10.754</v>
      </c>
      <c r="AD325" s="136">
        <v>-12.11</v>
      </c>
      <c r="AE325" s="136">
        <v>-10.36</v>
      </c>
      <c r="AF325" s="146">
        <v>-7.5830000000000002</v>
      </c>
      <c r="AG325" s="143">
        <f t="shared" ref="AG325:AL325" si="194">AG324-AG326</f>
        <v>-2.0450000000000017</v>
      </c>
      <c r="AH325" s="143">
        <f t="shared" si="194"/>
        <v>1.4000000000010004E-2</v>
      </c>
      <c r="AI325" s="143">
        <f t="shared" si="194"/>
        <v>-2.164250000000024</v>
      </c>
      <c r="AJ325" s="143">
        <f t="shared" si="194"/>
        <v>-3.5889999999999844</v>
      </c>
      <c r="AK325" s="143">
        <f t="shared" si="194"/>
        <v>-3.7659999999999911</v>
      </c>
      <c r="AL325" s="143">
        <f t="shared" si="194"/>
        <v>-3.4672800000000308</v>
      </c>
      <c r="AM325" s="143">
        <f t="shared" ref="AM325:AN325" si="195">AM324-AM326</f>
        <v>3.8940400000000182</v>
      </c>
      <c r="AN325" s="143">
        <f t="shared" si="195"/>
        <v>0.25055999999999301</v>
      </c>
      <c r="AO325" s="143"/>
      <c r="AP325" s="143"/>
      <c r="AQ325" s="143"/>
      <c r="AR325" s="854"/>
      <c r="AS325" s="210"/>
      <c r="AT325" s="273"/>
      <c r="AU325" s="273"/>
      <c r="AV325" s="273"/>
      <c r="AW325" s="273"/>
      <c r="AX325" s="273">
        <f>SUM(AC325:AF325)</f>
        <v>-40.806999999999995</v>
      </c>
      <c r="AY325" s="273">
        <f>SUM(AG325:AJ325)</f>
        <v>-7.7842500000000001</v>
      </c>
      <c r="AZ325" s="273"/>
      <c r="BA325" s="273"/>
      <c r="BB325" s="273"/>
      <c r="BC325" s="273"/>
    </row>
    <row r="326" spans="2:55" customFormat="1" ht="11.25" customHeight="1">
      <c r="B326" s="47"/>
      <c r="C326" s="47"/>
      <c r="D326" s="47"/>
      <c r="E326" s="47"/>
      <c r="F326" s="47"/>
      <c r="G326" s="47"/>
      <c r="I326" s="930" t="s">
        <v>177</v>
      </c>
      <c r="J326" s="208"/>
      <c r="K326" s="208"/>
      <c r="L326" s="208"/>
      <c r="M326" s="931"/>
      <c r="N326" s="241"/>
      <c r="O326" s="241"/>
      <c r="P326" s="932"/>
      <c r="Q326" s="931"/>
      <c r="R326" s="241"/>
      <c r="S326" s="241"/>
      <c r="T326" s="932"/>
      <c r="U326" s="931"/>
      <c r="V326" s="241"/>
      <c r="W326" s="241"/>
      <c r="X326" s="932"/>
      <c r="Y326" s="931"/>
      <c r="Z326" s="241"/>
      <c r="AA326" s="241"/>
      <c r="AB326" s="932"/>
      <c r="AC326" s="931">
        <f>AC324-AC325</f>
        <v>64.804000000000002</v>
      </c>
      <c r="AD326" s="241">
        <f>AD324-AD325</f>
        <v>65.762</v>
      </c>
      <c r="AE326" s="241">
        <f>AE324-AE325</f>
        <v>67.835000000000008</v>
      </c>
      <c r="AF326" s="932">
        <f>AF324-AF325</f>
        <v>69.582999999999998</v>
      </c>
      <c r="AG326" s="241">
        <f t="shared" ref="AG326:AN326" si="196">AC324*(1+AG327)</f>
        <v>70.265000000000001</v>
      </c>
      <c r="AH326" s="241">
        <f t="shared" si="196"/>
        <v>67.064999999999998</v>
      </c>
      <c r="AI326" s="241">
        <f t="shared" si="196"/>
        <v>72.993250000000018</v>
      </c>
      <c r="AJ326" s="241">
        <f t="shared" si="196"/>
        <v>84.32</v>
      </c>
      <c r="AK326" s="241">
        <f t="shared" si="196"/>
        <v>85.275000000000006</v>
      </c>
      <c r="AL326" s="241">
        <f t="shared" si="196"/>
        <v>88.544280000000015</v>
      </c>
      <c r="AM326" s="241">
        <f t="shared" si="196"/>
        <v>87.82795999999999</v>
      </c>
      <c r="AN326" s="241">
        <f t="shared" si="196"/>
        <v>100.10644000000001</v>
      </c>
      <c r="AO326" s="241"/>
      <c r="AP326" s="241"/>
      <c r="AQ326" s="241"/>
      <c r="AR326" s="241"/>
      <c r="AS326" s="64"/>
      <c r="AT326" s="40"/>
      <c r="AU326" s="40"/>
      <c r="AV326" s="40"/>
      <c r="AW326" s="40">
        <f>AW324+AW325</f>
        <v>205.74200000000002</v>
      </c>
      <c r="AX326" s="40">
        <f>AX324+AX325</f>
        <v>186.37000000000003</v>
      </c>
      <c r="AY326" s="40">
        <f>AY324+AY325</f>
        <v>279.07474999999999</v>
      </c>
      <c r="AZ326" s="40"/>
      <c r="BA326" s="40"/>
      <c r="BB326" s="40"/>
      <c r="BC326" s="40"/>
    </row>
    <row r="327" spans="2:55" s="933" customFormat="1" ht="11.25" customHeight="1">
      <c r="B327" s="47"/>
      <c r="C327" s="47"/>
      <c r="D327" s="47"/>
      <c r="E327" s="47"/>
      <c r="F327" s="47"/>
      <c r="G327" s="47"/>
      <c r="I327" s="933" t="s">
        <v>78</v>
      </c>
      <c r="AC327" s="934">
        <f>AC326/Y324-1</f>
        <v>0.33972834963097731</v>
      </c>
      <c r="AD327" s="934">
        <f>AD326/Z324-1</f>
        <v>0.36653990815202731</v>
      </c>
      <c r="AE327" s="934">
        <f>AE326/AA324-1</f>
        <v>0.32394558619747471</v>
      </c>
      <c r="AF327" s="934">
        <f>AF326/AB324-1</f>
        <v>0.19947940907758843</v>
      </c>
      <c r="AG327" s="2143">
        <v>0.3</v>
      </c>
      <c r="AH327" s="2143">
        <v>0.25</v>
      </c>
      <c r="AI327" s="2143">
        <v>0.27</v>
      </c>
      <c r="AJ327" s="2143">
        <v>0.36</v>
      </c>
      <c r="AK327" s="2143">
        <v>0.25</v>
      </c>
      <c r="AL327" s="2143">
        <v>0.32</v>
      </c>
      <c r="AM327" s="2143">
        <v>0.24</v>
      </c>
      <c r="AN327" s="2143">
        <v>0.24</v>
      </c>
      <c r="AO327" s="2143"/>
      <c r="AP327" s="2143"/>
      <c r="AQ327" s="2143"/>
      <c r="AS327" s="35"/>
    </row>
    <row r="328" spans="2:55" customFormat="1" ht="11.25" customHeight="1">
      <c r="B328" s="47"/>
      <c r="C328" s="47"/>
      <c r="D328" s="47"/>
      <c r="E328" s="47"/>
      <c r="F328" s="47"/>
      <c r="G328" s="47"/>
      <c r="AH328" s="70"/>
      <c r="AI328" s="189"/>
      <c r="AJ328" s="189"/>
      <c r="AK328" s="935"/>
      <c r="AL328" s="70"/>
      <c r="AM328" s="189"/>
      <c r="AN328" s="189"/>
      <c r="AO328" s="935"/>
      <c r="AP328" s="70"/>
      <c r="AQ328" s="189"/>
      <c r="AR328" s="189"/>
      <c r="AS328" s="46"/>
    </row>
    <row r="329" spans="2:55" customFormat="1" ht="11.25" customHeight="1">
      <c r="B329" s="47"/>
      <c r="C329" s="47"/>
      <c r="D329" s="47"/>
      <c r="E329" s="47"/>
      <c r="F329" s="47"/>
      <c r="G329" s="47"/>
      <c r="I329" s="148" t="s">
        <v>361</v>
      </c>
      <c r="J329" s="74"/>
      <c r="K329" s="74"/>
      <c r="L329" s="74"/>
      <c r="M329" s="150"/>
      <c r="N329" s="75"/>
      <c r="O329" s="75"/>
      <c r="P329" s="149"/>
      <c r="Q329" s="150"/>
      <c r="R329" s="75"/>
      <c r="S329" s="75"/>
      <c r="T329" s="149"/>
      <c r="U329" s="150"/>
      <c r="V329" s="75"/>
      <c r="W329" s="75"/>
      <c r="X329" s="149"/>
      <c r="Y329" s="150"/>
      <c r="Z329" s="75"/>
      <c r="AA329" s="75"/>
      <c r="AB329" s="149"/>
      <c r="AC329" s="75"/>
      <c r="AD329" s="75"/>
      <c r="AE329" s="75"/>
      <c r="AF329" s="149"/>
      <c r="AG329" s="75"/>
      <c r="AH329" s="75"/>
      <c r="AI329" s="469"/>
      <c r="AJ329" s="469"/>
      <c r="AK329" s="469"/>
      <c r="AL329" s="75"/>
      <c r="AM329" s="469"/>
      <c r="AN329" s="469"/>
      <c r="AO329" s="469"/>
      <c r="AP329" s="75"/>
      <c r="AQ329" s="469"/>
      <c r="AR329" s="469"/>
      <c r="AS329" s="454"/>
      <c r="AT329" s="154"/>
      <c r="AU329" s="154"/>
      <c r="AV329" s="154"/>
      <c r="AW329" s="154"/>
      <c r="AX329" s="154"/>
      <c r="AY329" s="154"/>
      <c r="AZ329" s="154"/>
      <c r="BA329" s="154"/>
      <c r="BB329" s="154"/>
      <c r="BC329" s="154"/>
    </row>
    <row r="330" spans="2:55" customFormat="1" ht="11.25" customHeight="1">
      <c r="B330" s="47"/>
      <c r="C330" s="47"/>
      <c r="D330" s="47"/>
      <c r="E330" s="47"/>
      <c r="F330" s="47"/>
      <c r="G330" s="47"/>
      <c r="I330" s="53" t="s">
        <v>171</v>
      </c>
      <c r="J330" s="9"/>
      <c r="K330" s="5"/>
      <c r="L330" s="84"/>
      <c r="M330" s="143"/>
      <c r="N330" s="138"/>
      <c r="O330" s="138"/>
      <c r="P330" s="139"/>
      <c r="Q330" s="143"/>
      <c r="R330" s="138"/>
      <c r="S330" s="138"/>
      <c r="T330" s="139"/>
      <c r="U330" s="143"/>
      <c r="V330" s="138"/>
      <c r="W330" s="138"/>
      <c r="X330" s="139"/>
      <c r="Y330" s="143">
        <f t="shared" ref="Y330:AF330" si="197">Y262</f>
        <v>42.506</v>
      </c>
      <c r="Z330" s="138">
        <f t="shared" si="197"/>
        <v>46.866999999999997</v>
      </c>
      <c r="AA330" s="138">
        <f t="shared" si="197"/>
        <v>55.781999999999996</v>
      </c>
      <c r="AB330" s="139">
        <f t="shared" si="197"/>
        <v>53.670999999999999</v>
      </c>
      <c r="AC330" s="143">
        <f t="shared" si="197"/>
        <v>61.34</v>
      </c>
      <c r="AD330" s="138">
        <f t="shared" si="197"/>
        <v>61.627000000000002</v>
      </c>
      <c r="AE330" s="138">
        <f t="shared" si="197"/>
        <v>71.465000000000003</v>
      </c>
      <c r="AF330" s="139">
        <f t="shared" si="197"/>
        <v>81.98</v>
      </c>
      <c r="AG330" s="2184">
        <f t="shared" ref="AG330:AL330" si="198">AG262</f>
        <v>94.674000000000007</v>
      </c>
      <c r="AH330" s="2240">
        <f t="shared" si="198"/>
        <v>96.78</v>
      </c>
      <c r="AI330" s="2240">
        <f t="shared" si="198"/>
        <v>105.20699999999999</v>
      </c>
      <c r="AJ330" s="2240">
        <f t="shared" si="198"/>
        <v>111.089</v>
      </c>
      <c r="AK330" s="2184">
        <f t="shared" si="198"/>
        <v>119.562</v>
      </c>
      <c r="AL330" s="2240">
        <f t="shared" si="198"/>
        <v>120.94799999999999</v>
      </c>
      <c r="AM330" s="2240">
        <f t="shared" ref="AM330:AN330" si="199">AM262</f>
        <v>128.47900000000001</v>
      </c>
      <c r="AN330" s="2240">
        <f t="shared" si="199"/>
        <v>128.316</v>
      </c>
      <c r="AO330" s="2184"/>
      <c r="AP330" s="2240"/>
      <c r="AQ330" s="2240"/>
      <c r="AR330" s="299"/>
      <c r="AS330" s="451"/>
      <c r="AT330" s="140"/>
      <c r="AU330" s="140"/>
      <c r="AV330" s="140"/>
      <c r="AW330" s="140">
        <f>SUM(Y330:AB330)</f>
        <v>198.82599999999996</v>
      </c>
      <c r="AX330" s="140">
        <f>SUM(AC330:AF330)</f>
        <v>276.41200000000003</v>
      </c>
      <c r="AY330" s="140">
        <f>SUM(AG330:AJ330)</f>
        <v>407.75</v>
      </c>
      <c r="AZ330" s="140"/>
      <c r="BA330" s="140"/>
      <c r="BB330" s="140"/>
      <c r="BC330" s="140"/>
    </row>
    <row r="331" spans="2:55" customFormat="1" ht="11.25" customHeight="1">
      <c r="B331" s="47"/>
      <c r="C331" s="47"/>
      <c r="D331" s="47"/>
      <c r="E331" s="47"/>
      <c r="F331" s="47"/>
      <c r="G331" s="47"/>
      <c r="I331" s="53" t="s">
        <v>172</v>
      </c>
      <c r="J331" s="9"/>
      <c r="K331" s="5"/>
      <c r="L331" s="84"/>
      <c r="M331" s="272"/>
      <c r="N331" s="136"/>
      <c r="O331" s="136"/>
      <c r="P331" s="146"/>
      <c r="Q331" s="272"/>
      <c r="R331" s="136"/>
      <c r="S331" s="136"/>
      <c r="T331" s="146"/>
      <c r="U331" s="272"/>
      <c r="V331" s="136"/>
      <c r="W331" s="136"/>
      <c r="X331" s="146"/>
      <c r="Y331" s="272"/>
      <c r="Z331" s="136"/>
      <c r="AA331" s="136"/>
      <c r="AB331" s="146"/>
      <c r="AC331" s="272">
        <v>-7.9080000000000004</v>
      </c>
      <c r="AD331" s="136">
        <v>-9.3309999999999995</v>
      </c>
      <c r="AE331" s="136">
        <v>-10.81</v>
      </c>
      <c r="AF331" s="146">
        <v>-5.1539999999999999</v>
      </c>
      <c r="AG331" s="272">
        <v>0.98899999999999999</v>
      </c>
      <c r="AH331" s="2236">
        <v>6.7770000000000001</v>
      </c>
      <c r="AI331" s="143">
        <f>AI330-AI332</f>
        <v>12.302499999999981</v>
      </c>
      <c r="AJ331" s="143">
        <f>AJ330-AJ332</f>
        <v>7.7941999999999894</v>
      </c>
      <c r="AK331" s="272">
        <v>1.837</v>
      </c>
      <c r="AL331" s="143">
        <f>AL330-AL332</f>
        <v>-1.962600000000009</v>
      </c>
      <c r="AM331" s="143">
        <f>AM330-AM332</f>
        <v>-7.2380299999999806</v>
      </c>
      <c r="AN331" s="143">
        <f>AN330-AN332</f>
        <v>-0.54723999999998796</v>
      </c>
      <c r="AO331" s="272"/>
      <c r="AP331" s="143"/>
      <c r="AQ331" s="143"/>
      <c r="AR331" s="140"/>
      <c r="AS331" s="210"/>
      <c r="AT331" s="273"/>
      <c r="AU331" s="273"/>
      <c r="AV331" s="273"/>
      <c r="AW331" s="140"/>
      <c r="AX331" s="1404">
        <v>-33.204000000000001</v>
      </c>
      <c r="AY331" s="1404">
        <v>27.95</v>
      </c>
      <c r="AZ331" s="273"/>
      <c r="BA331" s="273"/>
      <c r="BB331" s="273"/>
      <c r="BC331" s="273"/>
    </row>
    <row r="332" spans="2:55" customFormat="1" ht="11.25" customHeight="1">
      <c r="B332" s="47"/>
      <c r="C332" s="47"/>
      <c r="D332" s="47"/>
      <c r="E332" s="47"/>
      <c r="F332" s="47"/>
      <c r="G332" s="47"/>
      <c r="I332" s="930" t="s">
        <v>173</v>
      </c>
      <c r="J332" s="208"/>
      <c r="K332" s="208"/>
      <c r="L332" s="208"/>
      <c r="M332" s="931"/>
      <c r="N332" s="241"/>
      <c r="O332" s="241"/>
      <c r="P332" s="932"/>
      <c r="Q332" s="931"/>
      <c r="R332" s="241"/>
      <c r="S332" s="241"/>
      <c r="T332" s="932"/>
      <c r="U332" s="931"/>
      <c r="V332" s="241"/>
      <c r="W332" s="241"/>
      <c r="X332" s="932"/>
      <c r="Y332" s="931"/>
      <c r="Z332" s="241"/>
      <c r="AA332" s="241"/>
      <c r="AB332" s="932"/>
      <c r="AC332" s="931">
        <f t="shared" ref="AC332:AH332" si="200">AC330-AC331</f>
        <v>69.248000000000005</v>
      </c>
      <c r="AD332" s="241">
        <f t="shared" si="200"/>
        <v>70.957999999999998</v>
      </c>
      <c r="AE332" s="241">
        <f t="shared" si="200"/>
        <v>82.275000000000006</v>
      </c>
      <c r="AF332" s="932">
        <f t="shared" si="200"/>
        <v>87.134</v>
      </c>
      <c r="AG332" s="931">
        <f t="shared" si="200"/>
        <v>93.685000000000002</v>
      </c>
      <c r="AH332" s="2234">
        <f t="shared" si="200"/>
        <v>90.003</v>
      </c>
      <c r="AI332" s="241">
        <f>AE330*(1+AI333)</f>
        <v>92.904500000000013</v>
      </c>
      <c r="AJ332" s="241">
        <f>AF330*(1+AJ333)</f>
        <v>103.29480000000001</v>
      </c>
      <c r="AK332" s="931">
        <f>AK330-AK331</f>
        <v>117.72499999999999</v>
      </c>
      <c r="AL332" s="241">
        <f>AH330*(1+AL333)</f>
        <v>122.9106</v>
      </c>
      <c r="AM332" s="241">
        <f>AI330*(1+AM333)</f>
        <v>135.71702999999999</v>
      </c>
      <c r="AN332" s="241">
        <f>AJ330*(1+AN333)</f>
        <v>128.86323999999999</v>
      </c>
      <c r="AO332" s="931"/>
      <c r="AP332" s="241"/>
      <c r="AQ332" s="241"/>
      <c r="AR332" s="2291"/>
      <c r="AS332" s="64"/>
      <c r="AT332" s="40"/>
      <c r="AU332" s="40"/>
      <c r="AV332" s="40"/>
      <c r="AW332" s="932">
        <f>AW330-AW331</f>
        <v>198.82599999999996</v>
      </c>
      <c r="AX332" s="932">
        <f>AX330-AX331</f>
        <v>309.61600000000004</v>
      </c>
      <c r="AY332" s="932">
        <f>AY330-AY331</f>
        <v>379.8</v>
      </c>
      <c r="AZ332" s="40"/>
      <c r="BA332" s="40"/>
      <c r="BB332" s="40"/>
      <c r="BC332" s="40"/>
    </row>
    <row r="333" spans="2:55" s="933" customFormat="1" ht="11.25" customHeight="1">
      <c r="B333" s="47"/>
      <c r="C333" s="47"/>
      <c r="D333" s="47"/>
      <c r="E333" s="47"/>
      <c r="F333" s="47"/>
      <c r="G333" s="47"/>
      <c r="I333" s="933" t="s">
        <v>78</v>
      </c>
      <c r="AC333" s="934">
        <f t="shared" ref="AC333:AH333" si="201">AC332/Y330-1</f>
        <v>0.62913471039382696</v>
      </c>
      <c r="AD333" s="934">
        <f t="shared" si="201"/>
        <v>0.51402906095973711</v>
      </c>
      <c r="AE333" s="934">
        <f t="shared" si="201"/>
        <v>0.4749381520920728</v>
      </c>
      <c r="AF333" s="934">
        <f t="shared" si="201"/>
        <v>0.6234838180768012</v>
      </c>
      <c r="AG333" s="934">
        <f t="shared" si="201"/>
        <v>0.52730681447668726</v>
      </c>
      <c r="AH333" s="934">
        <f t="shared" si="201"/>
        <v>0.46044753111460879</v>
      </c>
      <c r="AI333" s="2143">
        <v>0.3</v>
      </c>
      <c r="AJ333" s="2143">
        <v>0.26</v>
      </c>
      <c r="AK333" s="2143">
        <v>0.24</v>
      </c>
      <c r="AL333" s="2143">
        <v>0.27</v>
      </c>
      <c r="AM333" s="2143">
        <v>0.28999999999999998</v>
      </c>
      <c r="AN333" s="2143">
        <v>0.16</v>
      </c>
      <c r="AO333" s="2143"/>
      <c r="AP333" s="2143"/>
      <c r="AQ333" s="2143"/>
      <c r="AR333" s="815"/>
      <c r="AS333" s="35"/>
    </row>
    <row r="334" spans="2:55" customFormat="1" ht="11.25" customHeight="1">
      <c r="B334" s="47"/>
      <c r="C334" s="47"/>
      <c r="D334" s="47"/>
      <c r="E334" s="47"/>
      <c r="F334" s="47"/>
      <c r="G334" s="47"/>
      <c r="AH334" s="70"/>
      <c r="AI334" s="189"/>
      <c r="AJ334" s="1453"/>
      <c r="AK334" s="935"/>
      <c r="AL334" s="189"/>
      <c r="AM334" s="189"/>
      <c r="AN334" s="189"/>
      <c r="AO334" s="935"/>
      <c r="AP334" s="189"/>
      <c r="AQ334" s="189"/>
      <c r="AR334" s="2292"/>
      <c r="AS334" s="46"/>
    </row>
    <row r="335" spans="2:55" customFormat="1" ht="11.25" customHeight="1">
      <c r="B335" s="47"/>
      <c r="C335" s="47"/>
      <c r="D335" s="47"/>
      <c r="E335" s="47"/>
      <c r="F335" s="47"/>
      <c r="G335" s="47"/>
      <c r="I335" s="173" t="s">
        <v>174</v>
      </c>
      <c r="J335" s="295"/>
      <c r="K335" s="208"/>
      <c r="L335" s="209"/>
      <c r="M335" s="296"/>
      <c r="N335" s="297"/>
      <c r="O335" s="297"/>
      <c r="P335" s="298"/>
      <c r="Q335" s="296"/>
      <c r="R335" s="297"/>
      <c r="S335" s="297"/>
      <c r="T335" s="298"/>
      <c r="U335" s="296"/>
      <c r="V335" s="297"/>
      <c r="W335" s="297"/>
      <c r="X335" s="298"/>
      <c r="Y335" s="296">
        <f t="shared" ref="Y335:AG335" si="202">Y269</f>
        <v>25.129000000000001</v>
      </c>
      <c r="Z335" s="297">
        <f t="shared" si="202"/>
        <v>28.605</v>
      </c>
      <c r="AA335" s="297">
        <f t="shared" si="202"/>
        <v>34.768999999999998</v>
      </c>
      <c r="AB335" s="298">
        <f t="shared" si="202"/>
        <v>32.5</v>
      </c>
      <c r="AC335" s="296">
        <f t="shared" si="202"/>
        <v>36.485999999999997</v>
      </c>
      <c r="AD335" s="297">
        <f t="shared" si="202"/>
        <v>37.231000000000002</v>
      </c>
      <c r="AE335" s="297">
        <f t="shared" si="202"/>
        <v>43.576000000000001</v>
      </c>
      <c r="AF335" s="298">
        <f t="shared" si="202"/>
        <v>49.505000000000003</v>
      </c>
      <c r="AG335" s="2185">
        <f t="shared" si="202"/>
        <v>56.640999999999998</v>
      </c>
      <c r="AH335" s="2185">
        <f t="shared" ref="AH335:AM335" si="203">AH269</f>
        <v>57.588999999999999</v>
      </c>
      <c r="AI335" s="2185">
        <f t="shared" si="203"/>
        <v>62.978999999999999</v>
      </c>
      <c r="AJ335" s="2185">
        <f t="shared" si="203"/>
        <v>66.263999999999996</v>
      </c>
      <c r="AK335" s="2185">
        <f t="shared" si="203"/>
        <v>70.242999999999995</v>
      </c>
      <c r="AL335" s="2185">
        <f t="shared" si="203"/>
        <v>70.305999999999997</v>
      </c>
      <c r="AM335" s="2185">
        <f t="shared" si="203"/>
        <v>72.260999999999996</v>
      </c>
      <c r="AN335" s="2185">
        <f t="shared" ref="AN335" si="204">AN269</f>
        <v>73.057000000000002</v>
      </c>
      <c r="AO335" s="2185"/>
      <c r="AP335" s="2185"/>
      <c r="AQ335" s="2185"/>
      <c r="AR335" s="299"/>
      <c r="AS335" s="451"/>
      <c r="AT335" s="299"/>
      <c r="AU335" s="299"/>
      <c r="AV335" s="299"/>
      <c r="AW335" s="299">
        <f>SUM(Y335:AB335)</f>
        <v>121.003</v>
      </c>
      <c r="AX335" s="299">
        <f>SUM(AC335:AF335)</f>
        <v>166.798</v>
      </c>
      <c r="AY335" s="299">
        <f>SUM(AG335:AJ335)</f>
        <v>243.47300000000001</v>
      </c>
      <c r="AZ335" s="299"/>
      <c r="BA335" s="299"/>
      <c r="BB335" s="299"/>
      <c r="BC335" s="299"/>
    </row>
    <row r="336" spans="2:55" customFormat="1" ht="11.25" customHeight="1">
      <c r="B336" s="47"/>
      <c r="C336" s="47"/>
      <c r="D336" s="47"/>
      <c r="E336" s="47"/>
      <c r="F336" s="47"/>
      <c r="G336" s="47"/>
      <c r="I336" s="53" t="s">
        <v>172</v>
      </c>
      <c r="J336" s="9"/>
      <c r="K336" s="5"/>
      <c r="L336" s="84"/>
      <c r="M336" s="272"/>
      <c r="N336" s="136"/>
      <c r="O336" s="136"/>
      <c r="P336" s="146"/>
      <c r="Q336" s="272"/>
      <c r="R336" s="136"/>
      <c r="S336" s="136"/>
      <c r="T336" s="146"/>
      <c r="U336" s="272"/>
      <c r="V336" s="136"/>
      <c r="W336" s="136"/>
      <c r="X336" s="146"/>
      <c r="Y336" s="272"/>
      <c r="Z336" s="136"/>
      <c r="AA336" s="136"/>
      <c r="AB336" s="146"/>
      <c r="AC336" s="272">
        <v>-4.827</v>
      </c>
      <c r="AD336" s="136">
        <v>-5.7619999999999996</v>
      </c>
      <c r="AE336" s="136">
        <v>-6.6760000000000002</v>
      </c>
      <c r="AF336" s="146">
        <v>-3.2120000000000002</v>
      </c>
      <c r="AG336" s="143">
        <f t="shared" ref="AG336:AL336" si="205">AG335-AG337</f>
        <v>0.4525599999999983</v>
      </c>
      <c r="AH336" s="143">
        <f t="shared" si="205"/>
        <v>4.162514999999992</v>
      </c>
      <c r="AI336" s="143">
        <f t="shared" si="205"/>
        <v>7.6374799999999965</v>
      </c>
      <c r="AJ336" s="143">
        <f t="shared" si="205"/>
        <v>4.8777999999999935</v>
      </c>
      <c r="AK336" s="143">
        <f t="shared" si="205"/>
        <v>1.140979999999999</v>
      </c>
      <c r="AL336" s="143">
        <f t="shared" si="205"/>
        <v>-1.6802500000000009</v>
      </c>
      <c r="AM336" s="143">
        <f t="shared" ref="AM336:AN336" si="206">AM335-AM337</f>
        <v>-3.9435900000000004</v>
      </c>
      <c r="AN336" s="143">
        <f t="shared" si="206"/>
        <v>0.16660000000000252</v>
      </c>
      <c r="AO336" s="143"/>
      <c r="AP336" s="143"/>
      <c r="AQ336" s="143"/>
      <c r="AR336" s="140"/>
      <c r="AS336" s="210"/>
      <c r="AT336" s="273"/>
      <c r="AU336" s="273"/>
      <c r="AV336" s="273"/>
      <c r="AW336" s="273"/>
      <c r="AX336" s="273">
        <f>SUM(AC336:AF336)</f>
        <v>-20.477</v>
      </c>
      <c r="AY336" s="273">
        <f>SUM(AG336:AJ336)</f>
        <v>17.13035499999998</v>
      </c>
      <c r="AZ336" s="273"/>
      <c r="BA336" s="273"/>
      <c r="BB336" s="273"/>
      <c r="BC336" s="273"/>
    </row>
    <row r="337" spans="1:57" customFormat="1" ht="11.25" customHeight="1">
      <c r="B337" s="47"/>
      <c r="C337" s="47"/>
      <c r="D337" s="47"/>
      <c r="E337" s="47"/>
      <c r="F337" s="47"/>
      <c r="G337" s="47"/>
      <c r="I337" s="930" t="s">
        <v>175</v>
      </c>
      <c r="J337" s="208"/>
      <c r="K337" s="208"/>
      <c r="L337" s="208"/>
      <c r="M337" s="931"/>
      <c r="N337" s="241"/>
      <c r="O337" s="241"/>
      <c r="P337" s="932"/>
      <c r="Q337" s="931"/>
      <c r="R337" s="241"/>
      <c r="S337" s="241"/>
      <c r="T337" s="932"/>
      <c r="U337" s="931"/>
      <c r="V337" s="241"/>
      <c r="W337" s="241"/>
      <c r="X337" s="932"/>
      <c r="Y337" s="931"/>
      <c r="Z337" s="241"/>
      <c r="AA337" s="241"/>
      <c r="AB337" s="932"/>
      <c r="AC337" s="931">
        <f>AC335-AC336</f>
        <v>41.312999999999995</v>
      </c>
      <c r="AD337" s="241">
        <f>AD335-AD336</f>
        <v>42.993000000000002</v>
      </c>
      <c r="AE337" s="241">
        <f>AE335-AE336</f>
        <v>50.252000000000002</v>
      </c>
      <c r="AF337" s="932">
        <f>AF335-AF336</f>
        <v>52.717000000000006</v>
      </c>
      <c r="AG337" s="241">
        <f t="shared" ref="AG337:AN337" si="207">AC335*(1+AG338)</f>
        <v>56.18844</v>
      </c>
      <c r="AH337" s="241">
        <f t="shared" si="207"/>
        <v>53.426485000000007</v>
      </c>
      <c r="AI337" s="241">
        <f t="shared" si="207"/>
        <v>55.341520000000003</v>
      </c>
      <c r="AJ337" s="241">
        <f t="shared" si="207"/>
        <v>61.386200000000002</v>
      </c>
      <c r="AK337" s="241">
        <f t="shared" si="207"/>
        <v>69.102019999999996</v>
      </c>
      <c r="AL337" s="241">
        <f t="shared" si="207"/>
        <v>71.986249999999998</v>
      </c>
      <c r="AM337" s="241">
        <f t="shared" si="207"/>
        <v>76.204589999999996</v>
      </c>
      <c r="AN337" s="241">
        <f t="shared" si="207"/>
        <v>72.8904</v>
      </c>
      <c r="AO337" s="241"/>
      <c r="AP337" s="241"/>
      <c r="AQ337" s="241"/>
      <c r="AR337" s="2291"/>
      <c r="AS337" s="64"/>
      <c r="AT337" s="40"/>
      <c r="AU337" s="40"/>
      <c r="AV337" s="40"/>
      <c r="AW337" s="40">
        <f>AW335+AW336</f>
        <v>121.003</v>
      </c>
      <c r="AX337" s="40">
        <f>AX335+AX336</f>
        <v>146.321</v>
      </c>
      <c r="AY337" s="40">
        <f>AY335+AY336</f>
        <v>260.60335499999997</v>
      </c>
      <c r="AZ337" s="40"/>
      <c r="BA337" s="40"/>
      <c r="BB337" s="40"/>
      <c r="BC337" s="40"/>
    </row>
    <row r="338" spans="1:57" s="933" customFormat="1" ht="11.25" customHeight="1">
      <c r="B338" s="47"/>
      <c r="C338" s="47"/>
      <c r="D338" s="47"/>
      <c r="E338" s="47"/>
      <c r="F338" s="47"/>
      <c r="G338" s="47"/>
      <c r="I338" s="933" t="s">
        <v>78</v>
      </c>
      <c r="AC338" s="934">
        <f>AC337/Y335-1</f>
        <v>0.64403677026543016</v>
      </c>
      <c r="AD338" s="934">
        <f>AD337/Z335-1</f>
        <v>0.50298898793917157</v>
      </c>
      <c r="AE338" s="934">
        <f>AE337/AA335-1</f>
        <v>0.4453104777244099</v>
      </c>
      <c r="AF338" s="934">
        <f>AF337/AB335-1</f>
        <v>0.62206153846153867</v>
      </c>
      <c r="AG338" s="2143">
        <v>0.54</v>
      </c>
      <c r="AH338" s="2143">
        <v>0.435</v>
      </c>
      <c r="AI338" s="2143">
        <v>0.27</v>
      </c>
      <c r="AJ338" s="2143">
        <v>0.24</v>
      </c>
      <c r="AK338" s="2143">
        <v>0.22</v>
      </c>
      <c r="AL338" s="2143">
        <v>0.25</v>
      </c>
      <c r="AM338" s="2143">
        <v>0.21</v>
      </c>
      <c r="AN338" s="2143">
        <v>0.1</v>
      </c>
      <c r="AO338" s="2143"/>
      <c r="AP338" s="2143"/>
      <c r="AQ338" s="2143"/>
      <c r="AR338" s="815"/>
      <c r="AS338" s="35"/>
    </row>
    <row r="339" spans="1:57" customFormat="1" ht="11.25" customHeight="1">
      <c r="B339" s="47"/>
      <c r="C339" s="47"/>
      <c r="D339" s="47"/>
      <c r="E339" s="47"/>
      <c r="F339" s="47"/>
      <c r="G339" s="47"/>
      <c r="I339" s="936"/>
      <c r="J339" s="936"/>
      <c r="K339" s="936"/>
      <c r="L339" s="936"/>
      <c r="M339" s="936"/>
      <c r="N339" s="936"/>
      <c r="O339" s="936"/>
      <c r="P339" s="936"/>
      <c r="Q339" s="936"/>
      <c r="R339" s="936"/>
      <c r="S339" s="936"/>
      <c r="T339" s="936"/>
      <c r="U339" s="936"/>
      <c r="V339" s="936"/>
      <c r="W339" s="936"/>
      <c r="X339" s="936"/>
      <c r="Y339" s="936"/>
      <c r="Z339" s="936"/>
      <c r="AA339" s="936"/>
      <c r="AB339" s="936"/>
      <c r="AC339" s="936"/>
      <c r="AD339" s="936"/>
      <c r="AE339" s="936"/>
      <c r="AF339" s="936"/>
      <c r="AG339" s="936"/>
      <c r="AH339" s="936"/>
      <c r="AI339" s="936"/>
      <c r="AJ339" s="2290"/>
      <c r="AK339" s="937"/>
      <c r="AL339" s="936"/>
      <c r="AM339" s="936"/>
      <c r="AN339" s="936"/>
      <c r="AO339" s="937"/>
      <c r="AP339" s="936"/>
      <c r="AQ339" s="936"/>
      <c r="AR339" s="2293"/>
      <c r="AS339" s="46"/>
    </row>
    <row r="340" spans="1:57" customFormat="1" ht="11.25" customHeight="1">
      <c r="B340" s="47"/>
      <c r="C340" s="47"/>
      <c r="D340" s="47"/>
      <c r="E340" s="47"/>
      <c r="F340" s="47"/>
      <c r="G340" s="47"/>
      <c r="I340" s="53" t="s">
        <v>176</v>
      </c>
      <c r="J340" s="9"/>
      <c r="K340" s="5"/>
      <c r="L340" s="84"/>
      <c r="M340" s="143"/>
      <c r="N340" s="138"/>
      <c r="O340" s="138"/>
      <c r="P340" s="139"/>
      <c r="Q340" s="143"/>
      <c r="R340" s="138"/>
      <c r="S340" s="138"/>
      <c r="T340" s="139"/>
      <c r="U340" s="143"/>
      <c r="V340" s="138"/>
      <c r="W340" s="138"/>
      <c r="X340" s="139"/>
      <c r="Y340" s="143">
        <f t="shared" ref="Y340:AJ340" si="208">Y276</f>
        <v>17.376999999999999</v>
      </c>
      <c r="Z340" s="138">
        <f t="shared" si="208"/>
        <v>18.261999999999997</v>
      </c>
      <c r="AA340" s="138">
        <f t="shared" si="208"/>
        <v>21.012999999999998</v>
      </c>
      <c r="AB340" s="139">
        <f t="shared" si="208"/>
        <v>21.170999999999999</v>
      </c>
      <c r="AC340" s="143">
        <f t="shared" si="208"/>
        <v>24.854000000000006</v>
      </c>
      <c r="AD340" s="138">
        <f t="shared" si="208"/>
        <v>24.396000000000001</v>
      </c>
      <c r="AE340" s="138">
        <f t="shared" si="208"/>
        <v>27.889000000000003</v>
      </c>
      <c r="AF340" s="139">
        <f t="shared" si="208"/>
        <v>32.475000000000001</v>
      </c>
      <c r="AG340" s="2186">
        <f t="shared" si="208"/>
        <v>38.033000000000008</v>
      </c>
      <c r="AH340" s="2186">
        <f t="shared" si="208"/>
        <v>39.191000000000003</v>
      </c>
      <c r="AI340" s="2186">
        <f t="shared" si="208"/>
        <v>42.227999999999994</v>
      </c>
      <c r="AJ340" s="2186">
        <f t="shared" si="208"/>
        <v>44.825000000000003</v>
      </c>
      <c r="AK340" s="2186">
        <f>AK276</f>
        <v>49.319000000000003</v>
      </c>
      <c r="AL340" s="2186">
        <f>AL276</f>
        <v>50.641999999999996</v>
      </c>
      <c r="AM340" s="2186">
        <f>AM276</f>
        <v>56.218000000000018</v>
      </c>
      <c r="AN340" s="2186">
        <f>AN276</f>
        <v>55.259</v>
      </c>
      <c r="AO340" s="2186"/>
      <c r="AP340" s="2186"/>
      <c r="AQ340" s="2186"/>
      <c r="AR340" s="140"/>
      <c r="AS340" s="451"/>
      <c r="AT340" s="299"/>
      <c r="AU340" s="299"/>
      <c r="AV340" s="299"/>
      <c r="AW340" s="299">
        <f>SUM(Y340:AB340)</f>
        <v>77.822999999999993</v>
      </c>
      <c r="AX340" s="299">
        <f>SUM(AC340:AF340)</f>
        <v>109.614</v>
      </c>
      <c r="AY340" s="299">
        <f>SUM(AG340:AJ340)</f>
        <v>164.27700000000002</v>
      </c>
      <c r="AZ340" s="299"/>
      <c r="BA340" s="299"/>
      <c r="BB340" s="299"/>
      <c r="BC340" s="299"/>
    </row>
    <row r="341" spans="1:57" customFormat="1" ht="11.25" customHeight="1">
      <c r="B341" s="47"/>
      <c r="C341" s="47"/>
      <c r="D341" s="47"/>
      <c r="E341" s="47"/>
      <c r="F341" s="47"/>
      <c r="G341" s="47"/>
      <c r="I341" s="53" t="s">
        <v>172</v>
      </c>
      <c r="J341" s="9"/>
      <c r="K341" s="5"/>
      <c r="L341" s="84"/>
      <c r="M341" s="272"/>
      <c r="N341" s="136"/>
      <c r="O341" s="136"/>
      <c r="P341" s="146"/>
      <c r="Q341" s="272"/>
      <c r="R341" s="136"/>
      <c r="S341" s="136"/>
      <c r="T341" s="146"/>
      <c r="U341" s="272"/>
      <c r="V341" s="136"/>
      <c r="W341" s="136"/>
      <c r="X341" s="146"/>
      <c r="Y341" s="272"/>
      <c r="Z341" s="136"/>
      <c r="AA341" s="136"/>
      <c r="AB341" s="146"/>
      <c r="AC341" s="272">
        <v>-3.081</v>
      </c>
      <c r="AD341" s="136">
        <v>-3.57</v>
      </c>
      <c r="AE341" s="136">
        <v>-4.1349999999999998</v>
      </c>
      <c r="AF341" s="146">
        <v>-1.9410000000000001</v>
      </c>
      <c r="AG341" s="143">
        <f t="shared" ref="AG341:AL341" si="209">AG340-AG342</f>
        <v>0.25491999999999848</v>
      </c>
      <c r="AH341" s="143">
        <f t="shared" si="209"/>
        <v>2.5970000000000013</v>
      </c>
      <c r="AI341" s="143">
        <f t="shared" si="209"/>
        <v>4.8567399999999878</v>
      </c>
      <c r="AJ341" s="143">
        <f t="shared" si="209"/>
        <v>2.9322500000000034</v>
      </c>
      <c r="AK341" s="143">
        <f t="shared" si="209"/>
        <v>0.63675999999998822</v>
      </c>
      <c r="AL341" s="143">
        <f t="shared" si="209"/>
        <v>-1.0901200000000131</v>
      </c>
      <c r="AM341" s="143">
        <f t="shared" ref="AM341:AN341" si="210">AM340-AM342</f>
        <v>-2.9011999999999674</v>
      </c>
      <c r="AN341" s="143">
        <f t="shared" si="210"/>
        <v>0.12424999999999642</v>
      </c>
      <c r="AO341" s="143"/>
      <c r="AP341" s="143"/>
      <c r="AQ341" s="143"/>
      <c r="AR341" s="273"/>
      <c r="AS341" s="210"/>
      <c r="AT341" s="273"/>
      <c r="AU341" s="273"/>
      <c r="AV341" s="273"/>
      <c r="AW341" s="273"/>
      <c r="AX341" s="273">
        <f>SUM(AC341:AF341)</f>
        <v>-12.727</v>
      </c>
      <c r="AY341" s="273">
        <f>SUM(AG341:AJ341)</f>
        <v>10.640909999999991</v>
      </c>
      <c r="AZ341" s="273"/>
      <c r="BA341" s="273"/>
      <c r="BB341" s="273"/>
      <c r="BC341" s="273"/>
    </row>
    <row r="342" spans="1:57" customFormat="1" ht="11.25" customHeight="1">
      <c r="B342" s="47"/>
      <c r="C342" s="47"/>
      <c r="D342" s="47"/>
      <c r="E342" s="47"/>
      <c r="F342" s="47"/>
      <c r="G342" s="47"/>
      <c r="I342" s="930" t="s">
        <v>177</v>
      </c>
      <c r="J342" s="208"/>
      <c r="K342" s="208"/>
      <c r="L342" s="208"/>
      <c r="M342" s="931"/>
      <c r="N342" s="241"/>
      <c r="O342" s="241"/>
      <c r="P342" s="932"/>
      <c r="Q342" s="931"/>
      <c r="R342" s="241"/>
      <c r="S342" s="241"/>
      <c r="T342" s="932"/>
      <c r="U342" s="931"/>
      <c r="V342" s="241"/>
      <c r="W342" s="241"/>
      <c r="X342" s="932"/>
      <c r="Y342" s="931"/>
      <c r="Z342" s="241"/>
      <c r="AA342" s="241"/>
      <c r="AB342" s="932"/>
      <c r="AC342" s="931">
        <f>AC340-AC341</f>
        <v>27.935000000000006</v>
      </c>
      <c r="AD342" s="241">
        <f>AD340-AD341</f>
        <v>27.966000000000001</v>
      </c>
      <c r="AE342" s="241">
        <f>AE340-AE341</f>
        <v>32.024000000000001</v>
      </c>
      <c r="AF342" s="932">
        <f>AF340-AF341</f>
        <v>34.416000000000004</v>
      </c>
      <c r="AG342" s="241">
        <f t="shared" ref="AG342:AN342" si="211">AC340*(1+AG343)</f>
        <v>37.77808000000001</v>
      </c>
      <c r="AH342" s="241">
        <f t="shared" si="211"/>
        <v>36.594000000000001</v>
      </c>
      <c r="AI342" s="241">
        <f t="shared" si="211"/>
        <v>37.371260000000007</v>
      </c>
      <c r="AJ342" s="241">
        <f t="shared" si="211"/>
        <v>41.892749999999999</v>
      </c>
      <c r="AK342" s="241">
        <f t="shared" si="211"/>
        <v>48.682240000000014</v>
      </c>
      <c r="AL342" s="241">
        <f t="shared" si="211"/>
        <v>51.732120000000009</v>
      </c>
      <c r="AM342" s="241">
        <f t="shared" si="211"/>
        <v>59.119199999999985</v>
      </c>
      <c r="AN342" s="241">
        <f t="shared" si="211"/>
        <v>55.134750000000004</v>
      </c>
      <c r="AO342" s="241"/>
      <c r="AP342" s="241"/>
      <c r="AQ342" s="241"/>
      <c r="AR342" s="1873"/>
      <c r="AS342" s="64"/>
      <c r="AT342" s="40"/>
      <c r="AU342" s="40"/>
      <c r="AV342" s="40"/>
      <c r="AW342" s="40">
        <f>AW340+AW341</f>
        <v>77.822999999999993</v>
      </c>
      <c r="AX342" s="40">
        <f>AX340+AX341</f>
        <v>96.887</v>
      </c>
      <c r="AY342" s="40">
        <f>AY340+AY341</f>
        <v>174.91791000000001</v>
      </c>
      <c r="AZ342" s="40"/>
      <c r="BA342" s="40"/>
      <c r="BB342" s="40"/>
      <c r="BC342" s="40"/>
    </row>
    <row r="343" spans="1:57" s="933" customFormat="1" ht="11.25" customHeight="1">
      <c r="B343" s="47"/>
      <c r="C343" s="47"/>
      <c r="D343" s="47"/>
      <c r="E343" s="47"/>
      <c r="F343" s="47"/>
      <c r="G343" s="47"/>
      <c r="I343" s="933" t="s">
        <v>78</v>
      </c>
      <c r="AC343" s="934">
        <f>AC342/Y340-1</f>
        <v>0.60758473844737337</v>
      </c>
      <c r="AD343" s="934">
        <f>AD342/Z340-1</f>
        <v>0.53137662906581995</v>
      </c>
      <c r="AE343" s="934">
        <f>AE342/AA340-1</f>
        <v>0.52400894684243116</v>
      </c>
      <c r="AF343" s="934">
        <f>AF342/AB340-1</f>
        <v>0.62561995182088737</v>
      </c>
      <c r="AG343" s="2143">
        <v>0.52</v>
      </c>
      <c r="AH343" s="2143">
        <v>0.5</v>
      </c>
      <c r="AI343" s="2143">
        <v>0.34</v>
      </c>
      <c r="AJ343" s="2143">
        <v>0.28999999999999998</v>
      </c>
      <c r="AK343" s="2143">
        <v>0.28000000000000003</v>
      </c>
      <c r="AL343" s="2143">
        <v>0.32</v>
      </c>
      <c r="AM343" s="2143">
        <v>0.4</v>
      </c>
      <c r="AN343" s="2143">
        <v>0.23</v>
      </c>
      <c r="AO343" s="2143"/>
      <c r="AP343" s="2143"/>
      <c r="AQ343" s="2143"/>
      <c r="AR343" s="35"/>
      <c r="AS343" s="35"/>
    </row>
    <row r="344" spans="1:57">
      <c r="AL344" s="611"/>
      <c r="AM344" s="611"/>
      <c r="AN344" s="611"/>
      <c r="AP344" s="611"/>
      <c r="AQ344" s="611"/>
      <c r="AR344" s="611"/>
    </row>
    <row r="345" spans="1:57" customFormat="1" ht="11.25" customHeight="1">
      <c r="B345" s="47"/>
      <c r="C345" s="47"/>
      <c r="D345" s="47"/>
      <c r="E345" s="47"/>
      <c r="F345" s="47"/>
      <c r="G345" s="47"/>
      <c r="I345" s="148" t="s">
        <v>292</v>
      </c>
      <c r="J345" s="74"/>
      <c r="K345" s="74"/>
      <c r="L345" s="74"/>
      <c r="M345" s="150"/>
      <c r="N345" s="75"/>
      <c r="O345" s="75"/>
      <c r="P345" s="149"/>
      <c r="Q345" s="150"/>
      <c r="R345" s="75"/>
      <c r="S345" s="75"/>
      <c r="T345" s="149"/>
      <c r="U345" s="150"/>
      <c r="V345" s="75"/>
      <c r="W345" s="75"/>
      <c r="X345" s="149"/>
      <c r="Y345" s="150"/>
      <c r="Z345" s="75"/>
      <c r="AA345" s="75"/>
      <c r="AB345" s="149"/>
      <c r="AC345" s="75"/>
      <c r="AD345" s="75"/>
      <c r="AE345" s="75"/>
      <c r="AF345" s="149"/>
      <c r="AG345" s="75"/>
      <c r="AH345" s="75"/>
      <c r="AI345" s="469"/>
      <c r="AJ345" s="469"/>
      <c r="AK345" s="469"/>
      <c r="AL345" s="75"/>
      <c r="AM345" s="75"/>
      <c r="AN345" s="75"/>
      <c r="AO345" s="469"/>
      <c r="AP345" s="75"/>
      <c r="AQ345" s="75"/>
      <c r="AR345" s="469"/>
      <c r="AS345" s="454"/>
      <c r="AT345" s="154"/>
      <c r="AU345" s="154"/>
      <c r="AV345" s="154"/>
      <c r="AW345" s="154"/>
      <c r="AX345" s="154"/>
      <c r="AY345" s="154"/>
      <c r="AZ345" s="154"/>
      <c r="BA345" s="154"/>
      <c r="BB345" s="154"/>
      <c r="BC345" s="154"/>
    </row>
    <row r="346" spans="1:57" s="1169" customFormat="1" ht="11.25" customHeight="1">
      <c r="A346" s="186"/>
      <c r="B346" s="423"/>
      <c r="C346" s="423"/>
      <c r="D346" s="423"/>
      <c r="E346" s="423"/>
      <c r="F346" s="423"/>
      <c r="G346" s="423"/>
      <c r="H346" s="1161"/>
      <c r="I346" s="1162" t="s">
        <v>363</v>
      </c>
      <c r="J346" s="186"/>
      <c r="K346" s="186"/>
      <c r="L346" s="186"/>
      <c r="M346" s="64"/>
      <c r="N346" s="64"/>
      <c r="O346" s="64"/>
      <c r="P346" s="1163"/>
      <c r="Q346" s="64"/>
      <c r="R346" s="64"/>
      <c r="S346" s="64"/>
      <c r="T346" s="94">
        <v>132</v>
      </c>
      <c r="U346" s="64"/>
      <c r="V346" s="64"/>
      <c r="W346" s="63">
        <v>189</v>
      </c>
      <c r="X346" s="94">
        <v>192</v>
      </c>
      <c r="Y346" s="63">
        <v>202</v>
      </c>
      <c r="Z346" s="63">
        <v>226</v>
      </c>
      <c r="AA346" s="63">
        <v>231</v>
      </c>
      <c r="AB346" s="94">
        <v>250</v>
      </c>
      <c r="AC346" s="63">
        <v>298</v>
      </c>
      <c r="AD346" s="63">
        <v>320</v>
      </c>
      <c r="AE346" s="63">
        <v>360</v>
      </c>
      <c r="AF346" s="94">
        <v>400</v>
      </c>
      <c r="AG346" s="63">
        <v>440</v>
      </c>
      <c r="AH346" s="63">
        <v>470</v>
      </c>
      <c r="AI346" s="63">
        <v>480</v>
      </c>
      <c r="AJ346" s="2388">
        <v>603</v>
      </c>
      <c r="AK346" s="63">
        <v>602</v>
      </c>
      <c r="AL346" s="63">
        <v>643</v>
      </c>
      <c r="AM346" s="63">
        <v>649</v>
      </c>
      <c r="AN346" s="2446">
        <f>AM346/AM$352*AN$352</f>
        <v>661.44395280235983</v>
      </c>
      <c r="AO346" s="63"/>
      <c r="AP346" s="63"/>
      <c r="AQ346" s="63"/>
      <c r="AR346" s="64"/>
      <c r="AS346" s="1165"/>
      <c r="AT346" s="64"/>
      <c r="AU346" s="64"/>
      <c r="AV346" s="64"/>
      <c r="AW346" s="64">
        <f>+X346</f>
        <v>192</v>
      </c>
      <c r="AX346" s="1166">
        <f>+AB346</f>
        <v>250</v>
      </c>
      <c r="AY346" s="1167">
        <f>+AF346</f>
        <v>400</v>
      </c>
      <c r="AZ346" s="1167">
        <f>+AJ346</f>
        <v>603</v>
      </c>
      <c r="BA346" s="64">
        <f>+AZ346+BA347</f>
        <v>703</v>
      </c>
      <c r="BB346" s="64">
        <f>+BA346+BB347</f>
        <v>793</v>
      </c>
      <c r="BC346" s="64">
        <f>+BB346+BC347</f>
        <v>883</v>
      </c>
      <c r="BD346" s="1168"/>
      <c r="BE346" s="500"/>
    </row>
    <row r="347" spans="1:57" s="1179" customFormat="1" ht="11.25" customHeight="1">
      <c r="A347" s="1170"/>
      <c r="B347" s="424"/>
      <c r="C347" s="424"/>
      <c r="D347" s="424"/>
      <c r="E347" s="424"/>
      <c r="F347" s="424"/>
      <c r="G347" s="424"/>
      <c r="H347" s="1171"/>
      <c r="I347" s="1172" t="s">
        <v>322</v>
      </c>
      <c r="J347" s="1170"/>
      <c r="K347" s="1170"/>
      <c r="L347" s="1170"/>
      <c r="M347" s="1173"/>
      <c r="N347" s="1173"/>
      <c r="O347" s="1173"/>
      <c r="P347" s="1174"/>
      <c r="Q347" s="1173"/>
      <c r="R347" s="1173"/>
      <c r="S347" s="1173"/>
      <c r="T347" s="1174"/>
      <c r="U347" s="1173"/>
      <c r="V347" s="1173"/>
      <c r="W347" s="1173"/>
      <c r="X347" s="1174">
        <f>X346-W346</f>
        <v>3</v>
      </c>
      <c r="Y347" s="1173">
        <f t="shared" ref="Y347:AM347" si="212">Y346-X346</f>
        <v>10</v>
      </c>
      <c r="Z347" s="1173">
        <f t="shared" si="212"/>
        <v>24</v>
      </c>
      <c r="AA347" s="1173">
        <f t="shared" si="212"/>
        <v>5</v>
      </c>
      <c r="AB347" s="1174">
        <f t="shared" si="212"/>
        <v>19</v>
      </c>
      <c r="AC347" s="1173">
        <f t="shared" si="212"/>
        <v>48</v>
      </c>
      <c r="AD347" s="1173">
        <f t="shared" si="212"/>
        <v>22</v>
      </c>
      <c r="AE347" s="1173">
        <f t="shared" si="212"/>
        <v>40</v>
      </c>
      <c r="AF347" s="1174">
        <f t="shared" si="212"/>
        <v>40</v>
      </c>
      <c r="AG347" s="1173">
        <f t="shared" si="212"/>
        <v>40</v>
      </c>
      <c r="AH347" s="1173">
        <f t="shared" si="212"/>
        <v>30</v>
      </c>
      <c r="AI347" s="1173">
        <f t="shared" si="212"/>
        <v>10</v>
      </c>
      <c r="AJ347" s="1174">
        <f t="shared" si="212"/>
        <v>123</v>
      </c>
      <c r="AK347" s="1173">
        <f t="shared" si="212"/>
        <v>-1</v>
      </c>
      <c r="AL347" s="1173">
        <f t="shared" si="212"/>
        <v>41</v>
      </c>
      <c r="AM347" s="1173">
        <f t="shared" si="212"/>
        <v>6</v>
      </c>
      <c r="AN347" s="2447"/>
      <c r="AO347" s="1173"/>
      <c r="AP347" s="1173"/>
      <c r="AQ347" s="1173"/>
      <c r="AR347" s="2294"/>
      <c r="AS347" s="1176"/>
      <c r="AT347" s="1173"/>
      <c r="AU347" s="1173"/>
      <c r="AV347" s="1173"/>
      <c r="AW347" s="1173"/>
      <c r="AX347" s="1173">
        <f>AX346-AW346</f>
        <v>58</v>
      </c>
      <c r="AY347" s="1173">
        <f>AY346-AX346</f>
        <v>150</v>
      </c>
      <c r="AZ347" s="1173">
        <f>AZ346-AY346</f>
        <v>203</v>
      </c>
      <c r="BA347" s="1175">
        <v>100</v>
      </c>
      <c r="BB347" s="1175">
        <v>90</v>
      </c>
      <c r="BC347" s="1175">
        <v>90</v>
      </c>
      <c r="BD347" s="1177"/>
      <c r="BE347" s="1178"/>
    </row>
    <row r="348" spans="1:57" s="1169" customFormat="1" ht="11.25" customHeight="1">
      <c r="A348" s="186"/>
      <c r="B348" s="423"/>
      <c r="C348" s="423"/>
      <c r="D348" s="423"/>
      <c r="E348" s="423"/>
      <c r="F348" s="423"/>
      <c r="G348" s="423"/>
      <c r="H348" s="1161"/>
      <c r="I348" s="1162" t="s">
        <v>364</v>
      </c>
      <c r="J348" s="186"/>
      <c r="K348" s="186"/>
      <c r="L348" s="186"/>
      <c r="M348" s="64"/>
      <c r="N348" s="64"/>
      <c r="O348" s="64"/>
      <c r="P348" s="1163"/>
      <c r="Q348" s="64"/>
      <c r="R348" s="64"/>
      <c r="S348" s="64">
        <f>W348/1.28</f>
        <v>353.125</v>
      </c>
      <c r="T348" s="94">
        <v>401</v>
      </c>
      <c r="U348" s="64">
        <f>Y348/1.34</f>
        <v>425.37313432835816</v>
      </c>
      <c r="V348" s="64">
        <f>Z348/1.6</f>
        <v>438.125</v>
      </c>
      <c r="W348" s="63">
        <v>452</v>
      </c>
      <c r="X348" s="94">
        <v>491</v>
      </c>
      <c r="Y348" s="63">
        <v>570</v>
      </c>
      <c r="Z348" s="63">
        <v>701</v>
      </c>
      <c r="AA348" s="63">
        <v>754</v>
      </c>
      <c r="AB348" s="94">
        <v>833</v>
      </c>
      <c r="AC348" s="63">
        <v>966</v>
      </c>
      <c r="AD348" s="63">
        <v>1037</v>
      </c>
      <c r="AE348" s="63">
        <v>1085</v>
      </c>
      <c r="AF348" s="94">
        <v>1120</v>
      </c>
      <c r="AG348" s="63">
        <v>1190</v>
      </c>
      <c r="AH348" s="63">
        <v>1250</v>
      </c>
      <c r="AI348" s="63">
        <v>1350</v>
      </c>
      <c r="AJ348" s="94">
        <v>1489</v>
      </c>
      <c r="AK348" s="63">
        <v>1549</v>
      </c>
      <c r="AL348" s="63">
        <v>1597</v>
      </c>
      <c r="AM348" s="63">
        <v>1601</v>
      </c>
      <c r="AN348" s="2446">
        <f>AM348/AM$352*AN$352</f>
        <v>1631.6976401179943</v>
      </c>
      <c r="AO348" s="63"/>
      <c r="AP348" s="63"/>
      <c r="AQ348" s="63"/>
      <c r="AR348" s="64"/>
      <c r="AS348" s="1165"/>
      <c r="AT348" s="64"/>
      <c r="AU348" s="64"/>
      <c r="AV348" s="64"/>
      <c r="AW348" s="64">
        <f>+X348</f>
        <v>491</v>
      </c>
      <c r="AX348" s="1166">
        <f>+AB348</f>
        <v>833</v>
      </c>
      <c r="AY348" s="1167">
        <f>+AF348</f>
        <v>1120</v>
      </c>
      <c r="AZ348" s="1167">
        <f>+AJ348</f>
        <v>1489</v>
      </c>
      <c r="BA348" s="64">
        <f>+AZ348+BA349</f>
        <v>1664</v>
      </c>
      <c r="BB348" s="64">
        <f>+BA348+BB349</f>
        <v>1794</v>
      </c>
      <c r="BC348" s="64">
        <f>+BB348+BC349</f>
        <v>1914</v>
      </c>
      <c r="BD348" s="1168"/>
      <c r="BE348" s="500"/>
    </row>
    <row r="349" spans="1:57" s="1179" customFormat="1" ht="11.25" customHeight="1">
      <c r="A349" s="1170"/>
      <c r="B349" s="424"/>
      <c r="C349" s="424"/>
      <c r="D349" s="424"/>
      <c r="E349" s="424"/>
      <c r="F349" s="424"/>
      <c r="G349" s="424"/>
      <c r="H349" s="1171"/>
      <c r="I349" s="1172" t="s">
        <v>322</v>
      </c>
      <c r="J349" s="1170"/>
      <c r="K349" s="1170"/>
      <c r="L349" s="1170"/>
      <c r="M349" s="1173"/>
      <c r="N349" s="1173"/>
      <c r="O349" s="1173"/>
      <c r="P349" s="1174"/>
      <c r="Q349" s="1173"/>
      <c r="R349" s="1173"/>
      <c r="S349" s="1173"/>
      <c r="T349" s="1174">
        <f>T348-S348</f>
        <v>47.875</v>
      </c>
      <c r="U349" s="38">
        <f t="shared" ref="U349:AM349" si="213">U348-T348</f>
        <v>24.373134328358162</v>
      </c>
      <c r="V349" s="1173">
        <f t="shared" si="213"/>
        <v>12.751865671641838</v>
      </c>
      <c r="W349" s="1173">
        <f t="shared" si="213"/>
        <v>13.875</v>
      </c>
      <c r="X349" s="1174">
        <f t="shared" si="213"/>
        <v>39</v>
      </c>
      <c r="Y349" s="1173">
        <f t="shared" si="213"/>
        <v>79</v>
      </c>
      <c r="Z349" s="1173">
        <f t="shared" si="213"/>
        <v>131</v>
      </c>
      <c r="AA349" s="1173">
        <f t="shared" si="213"/>
        <v>53</v>
      </c>
      <c r="AB349" s="1174">
        <f t="shared" si="213"/>
        <v>79</v>
      </c>
      <c r="AC349" s="1173">
        <f t="shared" si="213"/>
        <v>133</v>
      </c>
      <c r="AD349" s="1173">
        <f t="shared" si="213"/>
        <v>71</v>
      </c>
      <c r="AE349" s="1173">
        <f t="shared" si="213"/>
        <v>48</v>
      </c>
      <c r="AF349" s="1174">
        <f t="shared" si="213"/>
        <v>35</v>
      </c>
      <c r="AG349" s="1173">
        <f t="shared" si="213"/>
        <v>70</v>
      </c>
      <c r="AH349" s="1173">
        <f t="shared" si="213"/>
        <v>60</v>
      </c>
      <c r="AI349" s="1173">
        <f t="shared" si="213"/>
        <v>100</v>
      </c>
      <c r="AJ349" s="1174">
        <f t="shared" si="213"/>
        <v>139</v>
      </c>
      <c r="AK349" s="1173">
        <f t="shared" si="213"/>
        <v>60</v>
      </c>
      <c r="AL349" s="1173">
        <f t="shared" si="213"/>
        <v>48</v>
      </c>
      <c r="AM349" s="1173">
        <f t="shared" si="213"/>
        <v>4</v>
      </c>
      <c r="AN349" s="2447"/>
      <c r="AO349" s="1173"/>
      <c r="AP349" s="1173"/>
      <c r="AQ349" s="1173"/>
      <c r="AR349" s="2294"/>
      <c r="AS349" s="1176"/>
      <c r="AT349" s="1173"/>
      <c r="AU349" s="1173"/>
      <c r="AV349" s="1173"/>
      <c r="AW349" s="1173"/>
      <c r="AX349" s="1173">
        <f t="shared" ref="AX349:AZ351" si="214">AX348-AW348</f>
        <v>342</v>
      </c>
      <c r="AY349" s="1173">
        <f t="shared" si="214"/>
        <v>287</v>
      </c>
      <c r="AZ349" s="1173">
        <f t="shared" si="214"/>
        <v>369</v>
      </c>
      <c r="BA349" s="1175">
        <v>175</v>
      </c>
      <c r="BB349" s="1175">
        <v>130</v>
      </c>
      <c r="BC349" s="1175">
        <v>120</v>
      </c>
      <c r="BD349" s="1177"/>
      <c r="BE349" s="1178"/>
    </row>
    <row r="350" spans="1:57" s="1169" customFormat="1" ht="11.25" customHeight="1">
      <c r="A350" s="186"/>
      <c r="B350" s="423"/>
      <c r="C350" s="423"/>
      <c r="D350" s="423"/>
      <c r="E350" s="423"/>
      <c r="F350" s="423"/>
      <c r="G350" s="423"/>
      <c r="H350" s="1161"/>
      <c r="I350" s="1162" t="s">
        <v>365</v>
      </c>
      <c r="J350" s="186"/>
      <c r="K350" s="186"/>
      <c r="L350" s="186"/>
      <c r="M350" s="64"/>
      <c r="N350" s="64"/>
      <c r="O350" s="64"/>
      <c r="P350" s="1163"/>
      <c r="Q350" s="64"/>
      <c r="R350" s="64"/>
      <c r="S350" s="64"/>
      <c r="T350" s="94">
        <v>96</v>
      </c>
      <c r="U350" s="64"/>
      <c r="V350" s="64"/>
      <c r="W350" s="63">
        <v>115</v>
      </c>
      <c r="X350" s="94">
        <v>127</v>
      </c>
      <c r="Y350" s="64">
        <f>Y352-SUM(Y346,Y348)</f>
        <v>199</v>
      </c>
      <c r="Z350" s="63">
        <v>185</v>
      </c>
      <c r="AA350" s="63">
        <v>198</v>
      </c>
      <c r="AB350" s="94">
        <v>217</v>
      </c>
      <c r="AC350" s="63">
        <v>253</v>
      </c>
      <c r="AD350" s="63">
        <v>281</v>
      </c>
      <c r="AE350" s="63">
        <v>304</v>
      </c>
      <c r="AF350" s="94">
        <v>318</v>
      </c>
      <c r="AG350" s="63">
        <v>340</v>
      </c>
      <c r="AH350" s="63">
        <v>360</v>
      </c>
      <c r="AI350" s="63">
        <v>380</v>
      </c>
      <c r="AJ350" s="94">
        <v>411</v>
      </c>
      <c r="AK350" s="63">
        <v>431</v>
      </c>
      <c r="AL350" s="63">
        <v>450</v>
      </c>
      <c r="AM350" s="63">
        <v>462</v>
      </c>
      <c r="AN350" s="2446">
        <f>AM350/AM$352*AN$352</f>
        <v>470.85840707964599</v>
      </c>
      <c r="AO350" s="63"/>
      <c r="AP350" s="63"/>
      <c r="AQ350" s="63"/>
      <c r="AR350" s="64"/>
      <c r="AS350" s="1165"/>
      <c r="AT350" s="64"/>
      <c r="AU350" s="64"/>
      <c r="AV350" s="64"/>
      <c r="AW350" s="64">
        <f>+X350</f>
        <v>127</v>
      </c>
      <c r="AX350" s="1166">
        <f>+AB350</f>
        <v>217</v>
      </c>
      <c r="AY350" s="1167">
        <f>+AF350</f>
        <v>318</v>
      </c>
      <c r="AZ350" s="1167">
        <f>+AJ350</f>
        <v>411</v>
      </c>
      <c r="BA350" s="64">
        <f>+AZ350+BA351</f>
        <v>481</v>
      </c>
      <c r="BB350" s="64">
        <f>+BA350+BB351</f>
        <v>531</v>
      </c>
      <c r="BC350" s="64">
        <f>+BB350+BC351</f>
        <v>581</v>
      </c>
      <c r="BD350" s="1168"/>
      <c r="BE350" s="500"/>
    </row>
    <row r="351" spans="1:57" s="1179" customFormat="1" ht="11.25" customHeight="1">
      <c r="A351" s="1170"/>
      <c r="B351" s="424"/>
      <c r="C351" s="424"/>
      <c r="D351" s="424"/>
      <c r="E351" s="424"/>
      <c r="F351" s="424"/>
      <c r="G351" s="424"/>
      <c r="H351" s="1171"/>
      <c r="I351" s="1172" t="s">
        <v>322</v>
      </c>
      <c r="J351" s="1170"/>
      <c r="K351" s="1170"/>
      <c r="L351" s="1170"/>
      <c r="M351" s="1173"/>
      <c r="N351" s="1173"/>
      <c r="O351" s="1173"/>
      <c r="P351" s="1174"/>
      <c r="Q351" s="1173"/>
      <c r="R351" s="1173"/>
      <c r="S351" s="1173"/>
      <c r="T351" s="1174"/>
      <c r="U351" s="1173"/>
      <c r="V351" s="1173"/>
      <c r="W351" s="1173"/>
      <c r="X351" s="1174">
        <f t="shared" ref="X351:AM351" si="215">X350-W350</f>
        <v>12</v>
      </c>
      <c r="Y351" s="1173">
        <f t="shared" si="215"/>
        <v>72</v>
      </c>
      <c r="Z351" s="1173">
        <f t="shared" si="215"/>
        <v>-14</v>
      </c>
      <c r="AA351" s="1173">
        <f t="shared" si="215"/>
        <v>13</v>
      </c>
      <c r="AB351" s="1174">
        <f t="shared" si="215"/>
        <v>19</v>
      </c>
      <c r="AC351" s="1173">
        <f t="shared" si="215"/>
        <v>36</v>
      </c>
      <c r="AD351" s="1173">
        <f t="shared" si="215"/>
        <v>28</v>
      </c>
      <c r="AE351" s="1173">
        <f t="shared" si="215"/>
        <v>23</v>
      </c>
      <c r="AF351" s="1174">
        <f t="shared" si="215"/>
        <v>14</v>
      </c>
      <c r="AG351" s="1173">
        <f t="shared" si="215"/>
        <v>22</v>
      </c>
      <c r="AH351" s="1173">
        <f t="shared" si="215"/>
        <v>20</v>
      </c>
      <c r="AI351" s="1173">
        <f t="shared" si="215"/>
        <v>20</v>
      </c>
      <c r="AJ351" s="1174">
        <f t="shared" si="215"/>
        <v>31</v>
      </c>
      <c r="AK351" s="1173">
        <f t="shared" si="215"/>
        <v>20</v>
      </c>
      <c r="AL351" s="1173">
        <f t="shared" si="215"/>
        <v>19</v>
      </c>
      <c r="AM351" s="1173">
        <f t="shared" si="215"/>
        <v>12</v>
      </c>
      <c r="AN351" s="1173"/>
      <c r="AO351" s="1173"/>
      <c r="AP351" s="1173"/>
      <c r="AQ351" s="1173"/>
      <c r="AR351" s="2294"/>
      <c r="AS351" s="1176"/>
      <c r="AT351" s="1173"/>
      <c r="AU351" s="1173"/>
      <c r="AV351" s="1173"/>
      <c r="AW351" s="1173"/>
      <c r="AX351" s="1173">
        <f t="shared" si="214"/>
        <v>90</v>
      </c>
      <c r="AY351" s="1173">
        <f t="shared" si="214"/>
        <v>101</v>
      </c>
      <c r="AZ351" s="1173">
        <f t="shared" si="214"/>
        <v>93</v>
      </c>
      <c r="BA351" s="1175">
        <v>70</v>
      </c>
      <c r="BB351" s="1175">
        <v>50</v>
      </c>
      <c r="BC351" s="1175">
        <v>50</v>
      </c>
      <c r="BD351" s="1177"/>
      <c r="BE351" s="1178"/>
    </row>
    <row r="352" spans="1:57" s="2379" customFormat="1" ht="11.25" customHeight="1">
      <c r="A352" s="2371"/>
      <c r="B352" s="2371"/>
      <c r="C352" s="2371"/>
      <c r="D352" s="2371"/>
      <c r="E352" s="2371"/>
      <c r="F352" s="2371"/>
      <c r="G352" s="2371"/>
      <c r="H352" s="2372"/>
      <c r="I352" s="2373" t="s">
        <v>366</v>
      </c>
      <c r="J352" s="2371"/>
      <c r="K352" s="2371"/>
      <c r="L352" s="2371"/>
      <c r="M352" s="2374"/>
      <c r="N352" s="2374"/>
      <c r="O352" s="2374"/>
      <c r="P352" s="2375"/>
      <c r="Q352" s="2374"/>
      <c r="R352" s="2374"/>
      <c r="S352" s="2374"/>
      <c r="T352" s="2375">
        <v>629</v>
      </c>
      <c r="U352" s="2374"/>
      <c r="V352" s="2374"/>
      <c r="W352" s="2374">
        <v>756</v>
      </c>
      <c r="X352" s="2375">
        <v>810</v>
      </c>
      <c r="Y352" s="2374">
        <v>971</v>
      </c>
      <c r="Z352" s="2374">
        <v>1112</v>
      </c>
      <c r="AA352" s="2374">
        <v>1183</v>
      </c>
      <c r="AB352" s="2375">
        <v>1300</v>
      </c>
      <c r="AC352" s="2374">
        <v>1517</v>
      </c>
      <c r="AD352" s="2374">
        <v>1638</v>
      </c>
      <c r="AE352" s="2374">
        <v>1749</v>
      </c>
      <c r="AF352" s="2375">
        <v>1838</v>
      </c>
      <c r="AG352" s="2374">
        <v>1970</v>
      </c>
      <c r="AH352" s="2374">
        <v>2080</v>
      </c>
      <c r="AI352" s="2386">
        <f>+AI350+AI348+AI346</f>
        <v>2210</v>
      </c>
      <c r="AJ352" s="2387">
        <f>+AJ350+AJ348+AJ346</f>
        <v>2503</v>
      </c>
      <c r="AK352" s="2386">
        <f>+AK350+AK348+AK346</f>
        <v>2582</v>
      </c>
      <c r="AL352" s="2386">
        <f>+AL350+AL348+AL346</f>
        <v>2690</v>
      </c>
      <c r="AM352" s="2386">
        <f>+AM350+AM348+AM346</f>
        <v>2712</v>
      </c>
      <c r="AN352" s="2445">
        <v>2764</v>
      </c>
      <c r="AO352" s="2386"/>
      <c r="AP352" s="2386"/>
      <c r="AQ352" s="2386"/>
      <c r="AR352" s="2374"/>
      <c r="AS352" s="2376"/>
      <c r="AT352" s="2374">
        <v>203</v>
      </c>
      <c r="AU352" s="2374">
        <v>409</v>
      </c>
      <c r="AV352" s="2374">
        <v>629</v>
      </c>
      <c r="AW352" s="2374">
        <v>810</v>
      </c>
      <c r="AX352" s="2374">
        <v>1300</v>
      </c>
      <c r="AY352" s="63">
        <v>1838</v>
      </c>
      <c r="AZ352" s="63">
        <v>2200</v>
      </c>
      <c r="BA352" s="2374">
        <v>2545</v>
      </c>
      <c r="BB352" s="2374">
        <v>2815</v>
      </c>
      <c r="BC352" s="2374">
        <v>3075</v>
      </c>
      <c r="BD352" s="2377"/>
      <c r="BE352" s="2378"/>
    </row>
    <row r="353" spans="1:57" s="1189" customFormat="1" ht="11.25" customHeight="1">
      <c r="A353" s="82"/>
      <c r="B353" s="424"/>
      <c r="C353" s="424"/>
      <c r="D353" s="424"/>
      <c r="E353" s="424"/>
      <c r="F353" s="424"/>
      <c r="G353" s="424"/>
      <c r="H353" s="1180"/>
      <c r="I353" s="1181" t="s">
        <v>322</v>
      </c>
      <c r="J353" s="82"/>
      <c r="K353" s="82"/>
      <c r="L353" s="82"/>
      <c r="M353" s="1182"/>
      <c r="N353" s="1182"/>
      <c r="O353" s="1182"/>
      <c r="P353" s="1183"/>
      <c r="Q353" s="1184"/>
      <c r="R353" s="1182"/>
      <c r="S353" s="1182"/>
      <c r="T353" s="1183"/>
      <c r="U353" s="1185"/>
      <c r="V353" s="1185"/>
      <c r="W353" s="1182"/>
      <c r="X353" s="1183">
        <f t="shared" ref="X353:AN353" si="216">X352-W352</f>
        <v>54</v>
      </c>
      <c r="Y353" s="1182">
        <f t="shared" si="216"/>
        <v>161</v>
      </c>
      <c r="Z353" s="1182">
        <f t="shared" si="216"/>
        <v>141</v>
      </c>
      <c r="AA353" s="1182">
        <f t="shared" si="216"/>
        <v>71</v>
      </c>
      <c r="AB353" s="1183">
        <f t="shared" si="216"/>
        <v>117</v>
      </c>
      <c r="AC353" s="1182">
        <f t="shared" si="216"/>
        <v>217</v>
      </c>
      <c r="AD353" s="1182">
        <f t="shared" si="216"/>
        <v>121</v>
      </c>
      <c r="AE353" s="1182">
        <f t="shared" si="216"/>
        <v>111</v>
      </c>
      <c r="AF353" s="1183">
        <f t="shared" si="216"/>
        <v>89</v>
      </c>
      <c r="AG353" s="1182">
        <f t="shared" si="216"/>
        <v>132</v>
      </c>
      <c r="AH353" s="1182">
        <f t="shared" si="216"/>
        <v>110</v>
      </c>
      <c r="AI353" s="1182">
        <f t="shared" si="216"/>
        <v>130</v>
      </c>
      <c r="AJ353" s="1183">
        <f t="shared" si="216"/>
        <v>293</v>
      </c>
      <c r="AK353" s="1182">
        <f t="shared" si="216"/>
        <v>79</v>
      </c>
      <c r="AL353" s="1182">
        <f t="shared" si="216"/>
        <v>108</v>
      </c>
      <c r="AM353" s="1182">
        <f t="shared" si="216"/>
        <v>22</v>
      </c>
      <c r="AN353" s="1182">
        <f t="shared" si="216"/>
        <v>52</v>
      </c>
      <c r="AO353" s="1182"/>
      <c r="AP353" s="1182"/>
      <c r="AQ353" s="1182"/>
      <c r="AR353" s="1182"/>
      <c r="AS353" s="1186"/>
      <c r="AT353" s="1182"/>
      <c r="AU353" s="1182"/>
      <c r="AV353" s="1182"/>
      <c r="AW353" s="1182"/>
      <c r="AX353" s="1182"/>
      <c r="AY353" s="1182">
        <f>AY352-AX352</f>
        <v>538</v>
      </c>
      <c r="AZ353" s="1182">
        <f>AZ352-AY352</f>
        <v>362</v>
      </c>
      <c r="BA353" s="1182">
        <f>BA352-AZ352</f>
        <v>345</v>
      </c>
      <c r="BB353" s="1182">
        <f>BB352-BA352</f>
        <v>270</v>
      </c>
      <c r="BC353" s="1182">
        <f>BC352-BB352</f>
        <v>260</v>
      </c>
      <c r="BD353" s="1187"/>
      <c r="BE353" s="1188"/>
    </row>
    <row r="354" spans="1:57">
      <c r="AL354" s="733"/>
      <c r="AM354" s="2404"/>
      <c r="AP354" s="733"/>
      <c r="AQ354" s="2404"/>
    </row>
    <row r="355" spans="1:57">
      <c r="AL355" s="733"/>
      <c r="AP355" s="733"/>
    </row>
    <row r="356" spans="1:57">
      <c r="I356" s="1677" t="s">
        <v>563</v>
      </c>
      <c r="J356" s="206"/>
      <c r="K356" s="206"/>
      <c r="L356" s="206"/>
      <c r="M356" s="1674"/>
      <c r="N356" s="1675"/>
      <c r="O356" s="1675"/>
      <c r="P356" s="1676"/>
      <c r="Q356" s="1674"/>
      <c r="R356" s="1675"/>
      <c r="S356" s="1675"/>
      <c r="T356" s="1676"/>
      <c r="U356" s="1674"/>
      <c r="V356" s="1675"/>
      <c r="W356" s="1675"/>
      <c r="X356" s="1676"/>
      <c r="Y356" s="1674"/>
      <c r="Z356" s="1675"/>
      <c r="AA356" s="1675"/>
      <c r="AB356" s="1676"/>
      <c r="AC356" s="1675"/>
      <c r="AD356" s="1675"/>
      <c r="AE356" s="1675"/>
      <c r="AF356" s="1676"/>
      <c r="AG356" s="1675"/>
      <c r="AH356" s="1675"/>
      <c r="AI356" s="1678"/>
      <c r="AJ356" s="1678"/>
      <c r="AK356" s="1678"/>
      <c r="AL356" s="1675"/>
      <c r="AM356" s="1678"/>
      <c r="AN356" s="1678"/>
      <c r="AO356" s="1678"/>
      <c r="AP356" s="1675"/>
      <c r="AQ356" s="1678"/>
      <c r="AR356" s="1678"/>
      <c r="AS356" s="454"/>
      <c r="AT356" s="1765"/>
      <c r="AU356" s="1765"/>
      <c r="AV356" s="1765"/>
      <c r="AW356" s="1765"/>
      <c r="AX356" s="1765"/>
      <c r="AY356" s="1765"/>
      <c r="AZ356" s="1765"/>
      <c r="BA356" s="1765"/>
      <c r="BB356" s="1765"/>
      <c r="BC356" s="1765"/>
    </row>
    <row r="357" spans="1:57">
      <c r="I357" s="1789" t="s">
        <v>594</v>
      </c>
      <c r="J357" s="15"/>
      <c r="K357" s="15"/>
      <c r="L357" s="15"/>
      <c r="M357" s="15"/>
      <c r="N357" s="15"/>
      <c r="O357" s="15"/>
      <c r="P357" s="15"/>
      <c r="Q357" s="15"/>
      <c r="R357" s="15"/>
      <c r="S357" s="15"/>
      <c r="T357" s="15"/>
      <c r="U357" s="15"/>
      <c r="V357" s="15"/>
      <c r="W357" s="15"/>
      <c r="X357" s="15"/>
      <c r="Y357" s="15"/>
      <c r="Z357" s="15"/>
      <c r="AA357" s="15"/>
      <c r="AB357" s="15"/>
      <c r="AC357" s="15"/>
      <c r="AD357" s="15"/>
      <c r="AE357" s="15"/>
      <c r="AF357" s="15"/>
      <c r="AG357" s="15"/>
      <c r="AH357" s="35"/>
      <c r="AI357" s="15"/>
      <c r="AJ357" s="15"/>
      <c r="AK357" s="35"/>
      <c r="AL357" s="35"/>
      <c r="AM357" s="15"/>
      <c r="AN357" s="15"/>
      <c r="AO357" s="35"/>
      <c r="AP357" s="35"/>
      <c r="AQ357" s="15"/>
      <c r="AR357" s="15"/>
      <c r="AS357" s="15"/>
      <c r="AT357" s="15"/>
      <c r="AU357" s="15"/>
      <c r="AV357" s="15"/>
      <c r="AW357" s="15"/>
      <c r="AX357" s="15"/>
    </row>
    <row r="358" spans="1:57">
      <c r="I358" s="1775" t="s">
        <v>564</v>
      </c>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35"/>
      <c r="AI358" s="15"/>
      <c r="AJ358" s="15"/>
      <c r="AK358" s="35"/>
      <c r="AL358" s="35"/>
      <c r="AM358" s="15"/>
      <c r="AN358" s="15"/>
      <c r="AO358" s="35"/>
      <c r="AP358" s="35"/>
      <c r="AQ358" s="15"/>
      <c r="AR358" s="15"/>
      <c r="AS358" s="15"/>
      <c r="AT358" s="15"/>
      <c r="AU358" s="15"/>
      <c r="AV358" s="1735">
        <f t="shared" ref="AV358:AY359" si="217">AV12</f>
        <v>351.75900000000001</v>
      </c>
      <c r="AW358" s="1735">
        <f t="shared" si="217"/>
        <v>585.49300000000005</v>
      </c>
      <c r="AX358" s="1735">
        <f t="shared" si="217"/>
        <v>789.15300000000002</v>
      </c>
      <c r="AY358" s="1735">
        <f t="shared" si="217"/>
        <v>1068.9110000000001</v>
      </c>
    </row>
    <row r="359" spans="1:57" s="635" customFormat="1">
      <c r="A359" s="623"/>
      <c r="B359" s="623"/>
      <c r="C359" s="623"/>
      <c r="D359" s="623"/>
      <c r="E359" s="623"/>
      <c r="F359" s="623"/>
      <c r="G359" s="623"/>
      <c r="H359" s="623"/>
      <c r="I359" s="1786" t="s">
        <v>120</v>
      </c>
      <c r="J359" s="1664"/>
      <c r="K359" s="1664"/>
      <c r="L359" s="1664"/>
      <c r="M359" s="1664"/>
      <c r="N359" s="1664"/>
      <c r="O359" s="1664"/>
      <c r="P359" s="1664"/>
      <c r="Q359" s="1664"/>
      <c r="R359" s="1664"/>
      <c r="S359" s="1664"/>
      <c r="T359" s="1664"/>
      <c r="U359" s="1664"/>
      <c r="V359" s="1664"/>
      <c r="W359" s="1664"/>
      <c r="X359" s="1664"/>
      <c r="Y359" s="1664"/>
      <c r="Z359" s="1664"/>
      <c r="AA359" s="1664"/>
      <c r="AB359" s="1664"/>
      <c r="AC359" s="1664"/>
      <c r="AD359" s="1664"/>
      <c r="AE359" s="1664"/>
      <c r="AF359" s="1664"/>
      <c r="AG359" s="1664"/>
      <c r="AH359" s="1555"/>
      <c r="AI359" s="1664"/>
      <c r="AJ359" s="1664"/>
      <c r="AK359" s="1555"/>
      <c r="AL359" s="1555"/>
      <c r="AM359" s="1664"/>
      <c r="AN359" s="1664"/>
      <c r="AO359" s="1555"/>
      <c r="AP359" s="1555"/>
      <c r="AQ359" s="1664"/>
      <c r="AR359" s="1664"/>
      <c r="AS359" s="1664"/>
      <c r="AT359" s="1664"/>
      <c r="AU359" s="1664"/>
      <c r="AV359" s="1735">
        <f t="shared" si="217"/>
        <v>29.15</v>
      </c>
      <c r="AW359" s="1735">
        <f t="shared" si="217"/>
        <v>47.947000000000003</v>
      </c>
      <c r="AX359" s="1735">
        <f t="shared" si="217"/>
        <v>62.2</v>
      </c>
      <c r="AY359" s="1735">
        <f t="shared" si="217"/>
        <v>85.25800000000001</v>
      </c>
    </row>
    <row r="360" spans="1:57">
      <c r="I360" s="1777" t="s">
        <v>565</v>
      </c>
      <c r="J360" s="15"/>
      <c r="K360" s="15"/>
      <c r="L360" s="15"/>
      <c r="M360" s="15"/>
      <c r="N360" s="15"/>
      <c r="O360" s="15"/>
      <c r="P360" s="15"/>
      <c r="Q360" s="15"/>
      <c r="R360" s="15"/>
      <c r="S360" s="15"/>
      <c r="T360" s="15"/>
      <c r="U360" s="15"/>
      <c r="V360" s="15"/>
      <c r="W360" s="15"/>
      <c r="X360" s="15"/>
      <c r="Y360" s="15"/>
      <c r="Z360" s="15"/>
      <c r="AA360" s="15"/>
      <c r="AB360" s="15"/>
      <c r="AC360" s="15"/>
      <c r="AD360" s="15"/>
      <c r="AE360" s="15"/>
      <c r="AF360" s="15"/>
      <c r="AG360" s="15"/>
      <c r="AH360" s="35"/>
      <c r="AI360" s="15"/>
      <c r="AJ360" s="15"/>
      <c r="AK360" s="35"/>
      <c r="AL360" s="35"/>
      <c r="AM360" s="15"/>
      <c r="AN360" s="15"/>
      <c r="AO360" s="35"/>
      <c r="AP360" s="35"/>
      <c r="AQ360" s="15"/>
      <c r="AR360" s="15"/>
      <c r="AS360" s="15" t="s">
        <v>774</v>
      </c>
      <c r="AT360" s="15"/>
      <c r="AU360" s="15"/>
      <c r="AV360" s="1798">
        <v>16.166</v>
      </c>
      <c r="AW360" s="1798">
        <v>24.78</v>
      </c>
      <c r="AX360" s="1798">
        <v>30.428000000000001</v>
      </c>
      <c r="AY360" s="1798">
        <v>41.978000000000002</v>
      </c>
    </row>
    <row r="361" spans="1:57">
      <c r="I361" s="1777" t="s">
        <v>566</v>
      </c>
      <c r="J361" s="15"/>
      <c r="K361" s="15"/>
      <c r="L361" s="15"/>
      <c r="M361" s="15"/>
      <c r="N361" s="15"/>
      <c r="O361" s="15"/>
      <c r="P361" s="15"/>
      <c r="Q361" s="15"/>
      <c r="R361" s="15"/>
      <c r="S361" s="15"/>
      <c r="T361" s="15"/>
      <c r="U361" s="15"/>
      <c r="V361" s="15"/>
      <c r="W361" s="15"/>
      <c r="X361" s="15"/>
      <c r="Y361" s="15"/>
      <c r="Z361" s="15"/>
      <c r="AA361" s="15"/>
      <c r="AB361" s="15"/>
      <c r="AC361" s="15"/>
      <c r="AD361" s="15"/>
      <c r="AE361" s="15"/>
      <c r="AF361" s="15"/>
      <c r="AG361" s="15"/>
      <c r="AH361" s="35"/>
      <c r="AI361" s="15"/>
      <c r="AJ361" s="15"/>
      <c r="AK361" s="35"/>
      <c r="AL361" s="35"/>
      <c r="AM361" s="15"/>
      <c r="AN361" s="15"/>
      <c r="AO361" s="35"/>
      <c r="AP361" s="35"/>
      <c r="AQ361" s="15"/>
      <c r="AR361" s="15"/>
      <c r="AS361" s="15"/>
      <c r="AT361" s="15"/>
      <c r="AU361" s="15"/>
      <c r="AV361" s="1798">
        <v>10.417</v>
      </c>
      <c r="AW361" s="1798">
        <v>21.454999999999998</v>
      </c>
      <c r="AX361" s="1798">
        <v>29.866</v>
      </c>
      <c r="AY361" s="1798">
        <v>38.469000000000001</v>
      </c>
    </row>
    <row r="362" spans="1:57">
      <c r="I362" s="1777" t="s">
        <v>567</v>
      </c>
      <c r="J362" s="15"/>
      <c r="K362" s="15"/>
      <c r="L362" s="15"/>
      <c r="M362" s="15"/>
      <c r="N362" s="15"/>
      <c r="O362" s="15"/>
      <c r="P362" s="15"/>
      <c r="Q362" s="15"/>
      <c r="R362" s="15"/>
      <c r="S362" s="15"/>
      <c r="T362" s="15"/>
      <c r="U362" s="15"/>
      <c r="V362" s="15"/>
      <c r="W362" s="15"/>
      <c r="X362" s="15"/>
      <c r="Y362" s="15"/>
      <c r="Z362" s="15"/>
      <c r="AA362" s="15"/>
      <c r="AB362" s="15"/>
      <c r="AC362" s="15"/>
      <c r="AD362" s="15"/>
      <c r="AE362" s="15"/>
      <c r="AF362" s="15"/>
      <c r="AG362" s="15"/>
      <c r="AH362" s="35"/>
      <c r="AI362" s="15"/>
      <c r="AJ362" s="15"/>
      <c r="AK362" s="35"/>
      <c r="AL362" s="35"/>
      <c r="AM362" s="15"/>
      <c r="AN362" s="15"/>
      <c r="AO362" s="35"/>
      <c r="AP362" s="35"/>
      <c r="AQ362" s="15"/>
      <c r="AR362" s="15"/>
      <c r="AS362" s="15"/>
      <c r="AT362" s="15"/>
      <c r="AU362" s="15"/>
      <c r="AV362" s="1798">
        <v>2.0670000000000002</v>
      </c>
      <c r="AW362" s="1798">
        <v>0.6</v>
      </c>
      <c r="AX362" s="1798">
        <v>0.25700000000000001</v>
      </c>
      <c r="AY362" s="1798">
        <v>0.122</v>
      </c>
    </row>
    <row r="363" spans="1:57">
      <c r="I363" s="1777" t="s">
        <v>568</v>
      </c>
      <c r="J363" s="15"/>
      <c r="K363" s="15"/>
      <c r="L363" s="15"/>
      <c r="M363" s="15"/>
      <c r="N363" s="15"/>
      <c r="O363" s="15"/>
      <c r="P363" s="15"/>
      <c r="Q363" s="15"/>
      <c r="R363" s="15"/>
      <c r="S363" s="15"/>
      <c r="T363" s="15"/>
      <c r="U363" s="15"/>
      <c r="V363" s="15"/>
      <c r="W363" s="15"/>
      <c r="X363" s="15"/>
      <c r="Y363" s="15"/>
      <c r="Z363" s="15"/>
      <c r="AA363" s="15"/>
      <c r="AB363" s="15"/>
      <c r="AC363" s="15"/>
      <c r="AD363" s="15"/>
      <c r="AE363" s="15"/>
      <c r="AF363" s="15"/>
      <c r="AG363" s="15"/>
      <c r="AH363" s="35"/>
      <c r="AI363" s="15"/>
      <c r="AJ363" s="15"/>
      <c r="AK363" s="35"/>
      <c r="AL363" s="35"/>
      <c r="AM363" s="15"/>
      <c r="AN363" s="15"/>
      <c r="AO363" s="35"/>
      <c r="AP363" s="35"/>
      <c r="AQ363" s="15"/>
      <c r="AR363" s="15"/>
      <c r="AS363" s="15"/>
      <c r="AT363" s="15"/>
      <c r="AU363" s="15"/>
      <c r="AV363" s="1798">
        <v>0.5</v>
      </c>
      <c r="AW363" s="1798">
        <v>1.113</v>
      </c>
      <c r="AX363" s="1798">
        <v>1.65</v>
      </c>
      <c r="AY363" s="1798">
        <v>4.6909999999999998</v>
      </c>
    </row>
    <row r="364" spans="1:57" s="635" customFormat="1">
      <c r="A364" s="623"/>
      <c r="B364" s="623"/>
      <c r="C364" s="623"/>
      <c r="D364" s="623"/>
      <c r="E364" s="623"/>
      <c r="F364" s="623"/>
      <c r="G364" s="623"/>
      <c r="H364" s="623"/>
      <c r="I364" s="1664" t="s">
        <v>569</v>
      </c>
      <c r="J364" s="1664"/>
      <c r="K364" s="1664"/>
      <c r="L364" s="1664"/>
      <c r="M364" s="1664"/>
      <c r="N364" s="1664"/>
      <c r="O364" s="1664"/>
      <c r="P364" s="1664"/>
      <c r="Q364" s="1664"/>
      <c r="R364" s="1664"/>
      <c r="S364" s="1664"/>
      <c r="T364" s="1664"/>
      <c r="U364" s="1664"/>
      <c r="V364" s="1664"/>
      <c r="W364" s="1664"/>
      <c r="X364" s="1664"/>
      <c r="Y364" s="1664"/>
      <c r="Z364" s="1664"/>
      <c r="AA364" s="1664"/>
      <c r="AB364" s="1664"/>
      <c r="AC364" s="1664"/>
      <c r="AD364" s="1664"/>
      <c r="AE364" s="1664"/>
      <c r="AF364" s="1664"/>
      <c r="AG364" s="1664"/>
      <c r="AH364" s="1555"/>
      <c r="AI364" s="1664"/>
      <c r="AJ364" s="1664"/>
      <c r="AK364" s="1555"/>
      <c r="AL364" s="1555"/>
      <c r="AM364" s="1664"/>
      <c r="AN364" s="1664"/>
      <c r="AO364" s="1555"/>
      <c r="AP364" s="1555"/>
      <c r="AQ364" s="1664"/>
      <c r="AR364" s="1664"/>
      <c r="AS364" s="1664"/>
      <c r="AT364" s="1664"/>
      <c r="AU364" s="1784"/>
      <c r="AV364" s="1785">
        <f>SUM(AV358:AV359)</f>
        <v>380.90899999999999</v>
      </c>
      <c r="AW364" s="1785">
        <f>SUM(AW358:AW359)</f>
        <v>633.44000000000005</v>
      </c>
      <c r="AX364" s="1785">
        <f>SUM(AX358:AX359)</f>
        <v>851.35300000000007</v>
      </c>
      <c r="AY364" s="1785">
        <f>SUM(AY358:AY359)</f>
        <v>1154.1690000000001</v>
      </c>
    </row>
    <row r="365" spans="1:57" s="1793" customFormat="1" outlineLevel="1">
      <c r="A365" s="1790"/>
      <c r="B365" s="1790"/>
      <c r="C365" s="1790"/>
      <c r="D365" s="1790"/>
      <c r="E365" s="1790"/>
      <c r="F365" s="1790"/>
      <c r="G365" s="1790"/>
      <c r="H365" s="1790"/>
      <c r="I365" s="1791" t="s">
        <v>35</v>
      </c>
      <c r="J365" s="1791"/>
      <c r="K365" s="1791"/>
      <c r="L365" s="1791"/>
      <c r="M365" s="1791"/>
      <c r="N365" s="1791"/>
      <c r="O365" s="1791"/>
      <c r="P365" s="1791"/>
      <c r="Q365" s="1791"/>
      <c r="R365" s="1791"/>
      <c r="S365" s="1791"/>
      <c r="T365" s="1791"/>
      <c r="U365" s="1791"/>
      <c r="V365" s="1791"/>
      <c r="W365" s="1791"/>
      <c r="X365" s="1791"/>
      <c r="Y365" s="1791"/>
      <c r="Z365" s="1791"/>
      <c r="AA365" s="1791"/>
      <c r="AB365" s="1791"/>
      <c r="AC365" s="1791"/>
      <c r="AD365" s="1791"/>
      <c r="AE365" s="1791"/>
      <c r="AF365" s="1791"/>
      <c r="AG365" s="1791"/>
      <c r="AH365" s="2171"/>
      <c r="AI365" s="1791"/>
      <c r="AJ365" s="1791"/>
      <c r="AK365" s="2171"/>
      <c r="AL365" s="2171"/>
      <c r="AM365" s="1791"/>
      <c r="AN365" s="1791"/>
      <c r="AO365" s="2171"/>
      <c r="AP365" s="2171"/>
      <c r="AQ365" s="1791"/>
      <c r="AR365" s="1791"/>
      <c r="AS365" s="1791"/>
      <c r="AT365" s="1791"/>
      <c r="AU365" s="1792"/>
      <c r="AV365" s="1794" t="str">
        <f>IF(SUM(AV360:AV363)=AV359,"OK",SUM(AV360:AV363)-AV359)</f>
        <v>OK</v>
      </c>
      <c r="AW365" s="1794">
        <f>IF(SUM(AW360:AW363)=AW359,"OK",SUM(AW360:AW363)-AW359)</f>
        <v>9.9999999999766942E-4</v>
      </c>
      <c r="AX365" s="1794">
        <f>IF(SUM(AX360:AX363)=AX359,"OK",SUM(AX360:AX363)-AX359)</f>
        <v>9.9999999999056399E-4</v>
      </c>
      <c r="AY365" s="1794">
        <f>IF(SUM(AY360:AY363)=AY359,"OK",SUM(AY360:AY363)-AY359)</f>
        <v>1.9999999999953388E-3</v>
      </c>
    </row>
    <row r="366" spans="1:57">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35"/>
      <c r="AI366" s="15"/>
      <c r="AJ366" s="15"/>
      <c r="AK366" s="35"/>
      <c r="AL366" s="35"/>
      <c r="AM366" s="15"/>
      <c r="AN366" s="15"/>
      <c r="AO366" s="35"/>
      <c r="AP366" s="35"/>
      <c r="AQ366" s="15"/>
      <c r="AR366" s="15"/>
      <c r="AS366" s="15"/>
      <c r="AT366" s="15"/>
      <c r="AU366" s="15"/>
      <c r="AV366" s="1778"/>
      <c r="AW366" s="1778"/>
      <c r="AX366" s="1778"/>
    </row>
    <row r="367" spans="1:57">
      <c r="I367" s="1788" t="s">
        <v>595</v>
      </c>
      <c r="J367" s="15"/>
      <c r="K367" s="15"/>
      <c r="L367" s="15"/>
      <c r="M367" s="15"/>
      <c r="N367" s="15"/>
      <c r="O367" s="15"/>
      <c r="P367" s="15"/>
      <c r="Q367" s="15"/>
      <c r="R367" s="15"/>
      <c r="S367" s="15"/>
      <c r="T367" s="15"/>
      <c r="U367" s="15"/>
      <c r="V367" s="15"/>
      <c r="W367" s="15"/>
      <c r="X367" s="15"/>
      <c r="Y367" s="15"/>
      <c r="Z367" s="15"/>
      <c r="AA367" s="15"/>
      <c r="AB367" s="15"/>
      <c r="AC367" s="15"/>
      <c r="AD367" s="15"/>
      <c r="AE367" s="15"/>
      <c r="AF367" s="15"/>
      <c r="AG367" s="15"/>
      <c r="AH367" s="35"/>
      <c r="AI367" s="15"/>
      <c r="AJ367" s="15"/>
      <c r="AK367" s="35"/>
      <c r="AL367" s="35"/>
      <c r="AM367" s="15"/>
      <c r="AN367" s="15"/>
      <c r="AO367" s="35"/>
      <c r="AP367" s="35"/>
      <c r="AQ367" s="15"/>
      <c r="AR367" s="15"/>
      <c r="AS367" s="15"/>
      <c r="AT367" s="15"/>
      <c r="AU367" s="15"/>
      <c r="AV367" s="1778"/>
      <c r="AW367" s="1778"/>
      <c r="AX367" s="1778"/>
    </row>
    <row r="368" spans="1:57" s="635" customFormat="1">
      <c r="A368" s="623"/>
      <c r="B368" s="623"/>
      <c r="C368" s="623"/>
      <c r="D368" s="623"/>
      <c r="E368" s="623"/>
      <c r="F368" s="623"/>
      <c r="G368" s="623"/>
      <c r="H368" s="623"/>
      <c r="I368" s="1664" t="s">
        <v>570</v>
      </c>
      <c r="J368" s="1664"/>
      <c r="K368" s="1664"/>
      <c r="L368" s="1664"/>
      <c r="M368" s="1664"/>
      <c r="N368" s="1664"/>
      <c r="O368" s="1664"/>
      <c r="P368" s="1664"/>
      <c r="Q368" s="1664"/>
      <c r="R368" s="1664"/>
      <c r="S368" s="1664"/>
      <c r="T368" s="1664"/>
      <c r="U368" s="1664"/>
      <c r="V368" s="1664"/>
      <c r="W368" s="1664"/>
      <c r="X368" s="1664"/>
      <c r="Y368" s="1664"/>
      <c r="Z368" s="1664"/>
      <c r="AA368" s="1664"/>
      <c r="AB368" s="1664"/>
      <c r="AC368" s="1664"/>
      <c r="AD368" s="1664"/>
      <c r="AE368" s="1664"/>
      <c r="AF368" s="1664"/>
      <c r="AG368" s="1664"/>
      <c r="AH368" s="1555"/>
      <c r="AI368" s="1664"/>
      <c r="AJ368" s="1664"/>
      <c r="AK368" s="1555"/>
      <c r="AL368" s="1555"/>
      <c r="AM368" s="1664"/>
      <c r="AN368" s="1664"/>
      <c r="AO368" s="1555"/>
      <c r="AP368" s="1555"/>
      <c r="AQ368" s="1664"/>
      <c r="AR368" s="1664"/>
      <c r="AS368" s="1664"/>
      <c r="AT368" s="1664"/>
      <c r="AU368" s="1664"/>
      <c r="AV368" s="1785">
        <f>SUM(AV369:AV371)</f>
        <v>31.637</v>
      </c>
      <c r="AW368" s="1785">
        <f>SUM(AW369:AW371)</f>
        <v>40.075000000000003</v>
      </c>
      <c r="AX368" s="1785">
        <f>SUM(AX369:AX371)</f>
        <v>58.074999999999996</v>
      </c>
      <c r="AY368" s="1785">
        <f>SUM(AY369:AY371)</f>
        <v>86.388999999999996</v>
      </c>
    </row>
    <row r="369" spans="1:51">
      <c r="I369" s="248" t="s">
        <v>571</v>
      </c>
      <c r="J369" s="15"/>
      <c r="K369" s="15"/>
      <c r="L369" s="15"/>
      <c r="M369" s="15"/>
      <c r="N369" s="15"/>
      <c r="O369" s="15"/>
      <c r="P369" s="15"/>
      <c r="Q369" s="15"/>
      <c r="R369" s="15"/>
      <c r="S369" s="15"/>
      <c r="T369" s="15"/>
      <c r="U369" s="15"/>
      <c r="V369" s="15"/>
      <c r="W369" s="15"/>
      <c r="X369" s="15"/>
      <c r="Y369" s="15"/>
      <c r="Z369" s="15"/>
      <c r="AA369" s="15"/>
      <c r="AB369" s="15"/>
      <c r="AC369" s="15"/>
      <c r="AD369" s="15"/>
      <c r="AE369" s="15"/>
      <c r="AF369" s="15"/>
      <c r="AG369" s="15"/>
      <c r="AH369" s="35"/>
      <c r="AI369" s="15"/>
      <c r="AJ369" s="15"/>
      <c r="AK369" s="35"/>
      <c r="AL369" s="35"/>
      <c r="AM369" s="15"/>
      <c r="AN369" s="15"/>
      <c r="AO369" s="35"/>
      <c r="AP369" s="35"/>
      <c r="AQ369" s="15"/>
      <c r="AR369" s="15"/>
      <c r="AS369" s="15"/>
      <c r="AT369" s="15"/>
      <c r="AV369" s="1798">
        <v>31.486000000000001</v>
      </c>
      <c r="AW369" s="1798">
        <v>41.456000000000003</v>
      </c>
      <c r="AX369" s="1798">
        <v>54.941000000000003</v>
      </c>
      <c r="AY369" s="1798">
        <v>79.221999999999994</v>
      </c>
    </row>
    <row r="370" spans="1:51">
      <c r="I370" s="248" t="s">
        <v>572</v>
      </c>
      <c r="J370" s="15"/>
      <c r="K370" s="15"/>
      <c r="L370" s="15"/>
      <c r="M370" s="15"/>
      <c r="N370" s="15"/>
      <c r="O370" s="15"/>
      <c r="P370" s="15"/>
      <c r="Q370" s="15"/>
      <c r="R370" s="15"/>
      <c r="S370" s="15"/>
      <c r="T370" s="15"/>
      <c r="U370" s="15"/>
      <c r="V370" s="15"/>
      <c r="W370" s="15"/>
      <c r="X370" s="15"/>
      <c r="Y370" s="15"/>
      <c r="Z370" s="15"/>
      <c r="AA370" s="15"/>
      <c r="AB370" s="15"/>
      <c r="AC370" s="15"/>
      <c r="AD370" s="15"/>
      <c r="AE370" s="15"/>
      <c r="AF370" s="15"/>
      <c r="AG370" s="15"/>
      <c r="AH370" s="35"/>
      <c r="AI370" s="15"/>
      <c r="AJ370" s="15"/>
      <c r="AK370" s="35"/>
      <c r="AL370" s="35"/>
      <c r="AM370" s="15"/>
      <c r="AN370" s="15"/>
      <c r="AO370" s="35"/>
      <c r="AP370" s="35"/>
      <c r="AQ370" s="15"/>
      <c r="AR370" s="15"/>
      <c r="AS370" s="15"/>
      <c r="AT370" s="15"/>
      <c r="AU370" s="15"/>
      <c r="AV370" s="1798">
        <v>2.7210000000000001</v>
      </c>
      <c r="AW370" s="1798">
        <v>3.6819999999999999</v>
      </c>
      <c r="AX370" s="1798">
        <v>6.52</v>
      </c>
      <c r="AY370" s="1798">
        <v>12.108000000000001</v>
      </c>
    </row>
    <row r="371" spans="1:51">
      <c r="I371" s="248" t="s">
        <v>573</v>
      </c>
      <c r="J371" s="15"/>
      <c r="K371" s="15"/>
      <c r="L371" s="15"/>
      <c r="M371" s="15"/>
      <c r="N371" s="15"/>
      <c r="O371" s="15"/>
      <c r="P371" s="15"/>
      <c r="Q371" s="15"/>
      <c r="R371" s="15"/>
      <c r="S371" s="15"/>
      <c r="T371" s="15"/>
      <c r="U371" s="15"/>
      <c r="V371" s="15"/>
      <c r="W371" s="15"/>
      <c r="X371" s="15"/>
      <c r="Y371" s="15"/>
      <c r="Z371" s="15"/>
      <c r="AA371" s="15"/>
      <c r="AB371" s="15"/>
      <c r="AC371" s="15"/>
      <c r="AD371" s="15"/>
      <c r="AE371" s="15"/>
      <c r="AF371" s="15"/>
      <c r="AG371" s="15"/>
      <c r="AH371" s="35"/>
      <c r="AI371" s="15"/>
      <c r="AJ371" s="15"/>
      <c r="AK371" s="35"/>
      <c r="AL371" s="35"/>
      <c r="AM371" s="15"/>
      <c r="AN371" s="15"/>
      <c r="AO371" s="35"/>
      <c r="AP371" s="35"/>
      <c r="AQ371" s="15"/>
      <c r="AR371" s="15"/>
      <c r="AS371" s="15"/>
      <c r="AT371" s="15"/>
      <c r="AU371" s="15"/>
      <c r="AV371" s="1798">
        <v>-2.57</v>
      </c>
      <c r="AW371" s="1798">
        <v>-5.0629999999999997</v>
      </c>
      <c r="AX371" s="1798">
        <v>-3.3860000000000001</v>
      </c>
      <c r="AY371" s="1798">
        <v>-4.9409999999999998</v>
      </c>
    </row>
    <row r="372" spans="1:51" s="635" customFormat="1">
      <c r="A372" s="623"/>
      <c r="B372" s="623"/>
      <c r="C372" s="623"/>
      <c r="D372" s="623"/>
      <c r="E372" s="623"/>
      <c r="F372" s="623"/>
      <c r="G372" s="623"/>
      <c r="H372" s="623"/>
      <c r="I372" s="1786" t="s">
        <v>574</v>
      </c>
      <c r="J372" s="1664"/>
      <c r="K372" s="1664"/>
      <c r="L372" s="1664"/>
      <c r="M372" s="1664"/>
      <c r="N372" s="1664"/>
      <c r="O372" s="1664"/>
      <c r="P372" s="1664"/>
      <c r="Q372" s="1664"/>
      <c r="R372" s="1664"/>
      <c r="S372" s="1664"/>
      <c r="T372" s="1664"/>
      <c r="U372" s="1664"/>
      <c r="V372" s="1664"/>
      <c r="W372" s="1664"/>
      <c r="X372" s="1664"/>
      <c r="Y372" s="1664"/>
      <c r="Z372" s="1664"/>
      <c r="AA372" s="1664"/>
      <c r="AB372" s="1664"/>
      <c r="AC372" s="1664"/>
      <c r="AD372" s="1664"/>
      <c r="AE372" s="1664"/>
      <c r="AF372" s="1664"/>
      <c r="AG372" s="1664"/>
      <c r="AH372" s="1555"/>
      <c r="AI372" s="1664"/>
      <c r="AJ372" s="1664"/>
      <c r="AK372" s="1555"/>
      <c r="AL372" s="1555"/>
      <c r="AM372" s="1664"/>
      <c r="AN372" s="1664"/>
      <c r="AO372" s="1555"/>
      <c r="AP372" s="1555"/>
      <c r="AQ372" s="1664"/>
      <c r="AR372" s="1664"/>
      <c r="AS372" s="1664"/>
      <c r="AT372" s="1664"/>
      <c r="AU372" s="1664"/>
      <c r="AV372" s="1785">
        <f>SUM(AV373:AV377)</f>
        <v>9.9699999999999989</v>
      </c>
      <c r="AW372" s="1785">
        <f>SUM(AW373:AW377)</f>
        <v>14.888</v>
      </c>
      <c r="AX372" s="1785">
        <f>SUM(AX373:AX377)</f>
        <v>21.081000000000003</v>
      </c>
      <c r="AY372" s="1785">
        <f>SUM(AY373:AY377)</f>
        <v>29.867000000000001</v>
      </c>
    </row>
    <row r="373" spans="1:51">
      <c r="I373" s="248" t="s">
        <v>575</v>
      </c>
      <c r="J373" s="15"/>
      <c r="K373" s="15"/>
      <c r="L373" s="15"/>
      <c r="M373" s="15"/>
      <c r="N373" s="15"/>
      <c r="O373" s="15"/>
      <c r="P373" s="15"/>
      <c r="Q373" s="15"/>
      <c r="R373" s="15"/>
      <c r="S373" s="15"/>
      <c r="T373" s="15"/>
      <c r="U373" s="15"/>
      <c r="V373" s="15"/>
      <c r="W373" s="15"/>
      <c r="X373" s="15"/>
      <c r="Y373" s="15"/>
      <c r="Z373" s="15"/>
      <c r="AA373" s="15"/>
      <c r="AB373" s="15"/>
      <c r="AC373" s="15"/>
      <c r="AD373" s="15"/>
      <c r="AE373" s="15"/>
      <c r="AF373" s="15"/>
      <c r="AG373" s="15"/>
      <c r="AH373" s="35"/>
      <c r="AI373" s="15"/>
      <c r="AJ373" s="15"/>
      <c r="AK373" s="35"/>
      <c r="AL373" s="35"/>
      <c r="AM373" s="15"/>
      <c r="AN373" s="15"/>
      <c r="AO373" s="35"/>
      <c r="AP373" s="35"/>
      <c r="AQ373" s="15"/>
      <c r="AR373" s="15"/>
      <c r="AS373" s="15"/>
      <c r="AT373" s="15"/>
      <c r="AU373" s="15"/>
      <c r="AV373" s="1798">
        <v>5.09</v>
      </c>
      <c r="AW373" s="1798">
        <v>8.218</v>
      </c>
      <c r="AX373" s="1798">
        <v>12.592000000000001</v>
      </c>
      <c r="AY373" s="1798">
        <v>14.712999999999999</v>
      </c>
    </row>
    <row r="374" spans="1:51">
      <c r="I374" s="248" t="s">
        <v>576</v>
      </c>
      <c r="J374" s="15"/>
      <c r="K374" s="15"/>
      <c r="L374" s="15"/>
      <c r="M374" s="15"/>
      <c r="N374" s="15"/>
      <c r="O374" s="15"/>
      <c r="P374" s="15"/>
      <c r="Q374" s="15"/>
      <c r="R374" s="15"/>
      <c r="S374" s="15"/>
      <c r="T374" s="15"/>
      <c r="U374" s="15"/>
      <c r="V374" s="15"/>
      <c r="W374" s="15"/>
      <c r="X374" s="15"/>
      <c r="Y374" s="15"/>
      <c r="Z374" s="15"/>
      <c r="AA374" s="15"/>
      <c r="AB374" s="15"/>
      <c r="AC374" s="15"/>
      <c r="AD374" s="15"/>
      <c r="AE374" s="15"/>
      <c r="AF374" s="15"/>
      <c r="AG374" s="15"/>
      <c r="AH374" s="35"/>
      <c r="AI374" s="15"/>
      <c r="AJ374" s="15"/>
      <c r="AK374" s="35"/>
      <c r="AL374" s="35"/>
      <c r="AM374" s="15"/>
      <c r="AN374" s="15"/>
      <c r="AO374" s="35"/>
      <c r="AP374" s="35"/>
      <c r="AQ374" s="15"/>
      <c r="AR374" s="15"/>
      <c r="AS374" s="15"/>
      <c r="AT374" s="15"/>
      <c r="AU374" s="15"/>
      <c r="AV374" s="1798">
        <v>4.431</v>
      </c>
      <c r="AW374" s="1798">
        <v>5.7649999999999997</v>
      </c>
      <c r="AX374" s="1798">
        <v>7.1070000000000002</v>
      </c>
      <c r="AY374" s="1798">
        <v>10.939</v>
      </c>
    </row>
    <row r="375" spans="1:51">
      <c r="I375" s="248" t="s">
        <v>577</v>
      </c>
      <c r="J375" s="15"/>
      <c r="K375" s="15"/>
      <c r="L375" s="15"/>
      <c r="M375" s="15"/>
      <c r="N375" s="15"/>
      <c r="O375" s="15"/>
      <c r="P375" s="15"/>
      <c r="Q375" s="15"/>
      <c r="R375" s="15"/>
      <c r="S375" s="15"/>
      <c r="T375" s="15"/>
      <c r="U375" s="15"/>
      <c r="V375" s="15"/>
      <c r="W375" s="15"/>
      <c r="X375" s="15"/>
      <c r="Y375" s="15"/>
      <c r="Z375" s="15"/>
      <c r="AA375" s="15"/>
      <c r="AB375" s="15"/>
      <c r="AC375" s="15"/>
      <c r="AD375" s="15"/>
      <c r="AE375" s="15"/>
      <c r="AF375" s="15"/>
      <c r="AG375" s="15"/>
      <c r="AH375" s="35"/>
      <c r="AI375" s="15"/>
      <c r="AJ375" s="15"/>
      <c r="AK375" s="35"/>
      <c r="AL375" s="35"/>
      <c r="AM375" s="15"/>
      <c r="AN375" s="15"/>
      <c r="AO375" s="35"/>
      <c r="AP375" s="35"/>
      <c r="AQ375" s="15"/>
      <c r="AR375" s="15"/>
      <c r="AS375" s="15"/>
      <c r="AT375" s="15"/>
      <c r="AU375" s="15"/>
      <c r="AV375" s="1798">
        <v>0.40500000000000003</v>
      </c>
      <c r="AW375" s="1798">
        <v>0.76500000000000001</v>
      </c>
      <c r="AX375" s="1798">
        <v>1.2010000000000001</v>
      </c>
      <c r="AY375" s="1798">
        <v>2.423</v>
      </c>
    </row>
    <row r="376" spans="1:51">
      <c r="I376" s="1777" t="s">
        <v>578</v>
      </c>
      <c r="J376" s="15"/>
      <c r="K376" s="15"/>
      <c r="L376" s="15"/>
      <c r="M376" s="15"/>
      <c r="N376" s="15"/>
      <c r="O376" s="15"/>
      <c r="P376" s="15"/>
      <c r="Q376" s="15"/>
      <c r="R376" s="15"/>
      <c r="S376" s="15"/>
      <c r="T376" s="15"/>
      <c r="U376" s="15"/>
      <c r="V376" s="15"/>
      <c r="W376" s="15"/>
      <c r="X376" s="15"/>
      <c r="Y376" s="15"/>
      <c r="Z376" s="15"/>
      <c r="AA376" s="15"/>
      <c r="AB376" s="15"/>
      <c r="AC376" s="15"/>
      <c r="AD376" s="15"/>
      <c r="AE376" s="15"/>
      <c r="AF376" s="15"/>
      <c r="AG376" s="15"/>
      <c r="AH376" s="35"/>
      <c r="AI376" s="15"/>
      <c r="AJ376" s="15"/>
      <c r="AK376" s="35"/>
      <c r="AL376" s="35"/>
      <c r="AM376" s="15"/>
      <c r="AN376" s="15"/>
      <c r="AO376" s="35"/>
      <c r="AP376" s="35"/>
      <c r="AQ376" s="15"/>
      <c r="AR376" s="15"/>
      <c r="AS376" s="15"/>
      <c r="AT376" s="15"/>
      <c r="AU376" s="15"/>
      <c r="AV376" s="1798">
        <v>3.5999999999999997E-2</v>
      </c>
      <c r="AW376" s="1798">
        <v>9.7000000000000003E-2</v>
      </c>
      <c r="AX376" s="1798">
        <v>0.161</v>
      </c>
      <c r="AY376" s="1798">
        <v>0.95299999999999996</v>
      </c>
    </row>
    <row r="377" spans="1:51">
      <c r="I377" s="1777" t="s">
        <v>579</v>
      </c>
      <c r="J377" s="15"/>
      <c r="K377" s="15"/>
      <c r="L377" s="15"/>
      <c r="M377" s="15"/>
      <c r="N377" s="15"/>
      <c r="O377" s="15"/>
      <c r="P377" s="15"/>
      <c r="Q377" s="15"/>
      <c r="R377" s="15"/>
      <c r="S377" s="15"/>
      <c r="T377" s="15"/>
      <c r="U377" s="15"/>
      <c r="V377" s="15"/>
      <c r="W377" s="15"/>
      <c r="X377" s="15"/>
      <c r="Y377" s="15"/>
      <c r="Z377" s="15"/>
      <c r="AA377" s="15"/>
      <c r="AB377" s="15"/>
      <c r="AC377" s="15"/>
      <c r="AD377" s="15"/>
      <c r="AE377" s="15"/>
      <c r="AF377" s="15"/>
      <c r="AG377" s="15"/>
      <c r="AH377" s="35"/>
      <c r="AI377" s="15"/>
      <c r="AJ377" s="15"/>
      <c r="AK377" s="35"/>
      <c r="AL377" s="35"/>
      <c r="AM377" s="15"/>
      <c r="AN377" s="15"/>
      <c r="AO377" s="35"/>
      <c r="AP377" s="35"/>
      <c r="AQ377" s="15"/>
      <c r="AR377" s="15"/>
      <c r="AS377" s="15"/>
      <c r="AT377" s="15"/>
      <c r="AU377" s="15"/>
      <c r="AV377" s="1798">
        <v>8.0000000000000002E-3</v>
      </c>
      <c r="AW377" s="1798">
        <v>4.2999999999999997E-2</v>
      </c>
      <c r="AX377" s="1798">
        <v>0.02</v>
      </c>
      <c r="AY377" s="1798">
        <v>0.83899999999999997</v>
      </c>
    </row>
    <row r="378" spans="1:51" s="635" customFormat="1">
      <c r="A378" s="623"/>
      <c r="B378" s="623"/>
      <c r="C378" s="623"/>
      <c r="D378" s="623"/>
      <c r="E378" s="623"/>
      <c r="F378" s="623"/>
      <c r="G378" s="623"/>
      <c r="H378" s="623"/>
      <c r="I378" s="1786" t="s">
        <v>580</v>
      </c>
      <c r="J378" s="1664"/>
      <c r="K378" s="1664"/>
      <c r="L378" s="1664"/>
      <c r="M378" s="1664"/>
      <c r="N378" s="1664"/>
      <c r="O378" s="1664"/>
      <c r="P378" s="1664"/>
      <c r="Q378" s="1664"/>
      <c r="R378" s="1664"/>
      <c r="S378" s="1664"/>
      <c r="T378" s="1664"/>
      <c r="U378" s="1664"/>
      <c r="V378" s="1664"/>
      <c r="W378" s="1664"/>
      <c r="X378" s="1664"/>
      <c r="Y378" s="1664"/>
      <c r="Z378" s="1664"/>
      <c r="AA378" s="1664"/>
      <c r="AB378" s="1664"/>
      <c r="AC378" s="1664"/>
      <c r="AD378" s="1664"/>
      <c r="AE378" s="1664"/>
      <c r="AF378" s="1664"/>
      <c r="AG378" s="1664"/>
      <c r="AH378" s="1555"/>
      <c r="AI378" s="1664"/>
      <c r="AJ378" s="1664"/>
      <c r="AK378" s="1555"/>
      <c r="AL378" s="1555"/>
      <c r="AM378" s="1664"/>
      <c r="AN378" s="1664"/>
      <c r="AO378" s="1555"/>
      <c r="AP378" s="1555"/>
      <c r="AQ378" s="1664"/>
      <c r="AR378" s="1664"/>
      <c r="AS378" s="1664"/>
      <c r="AT378" s="1664"/>
      <c r="AU378" s="1664"/>
      <c r="AV378" s="1795">
        <f>SUM(AV379:AV380)</f>
        <v>1.109</v>
      </c>
      <c r="AW378" s="1795">
        <f>SUM(AW379:AW380)</f>
        <v>5.1120000000000001</v>
      </c>
      <c r="AX378" s="1795">
        <f>SUM(AX379:AX380)</f>
        <v>7.6509999999999998</v>
      </c>
      <c r="AY378" s="1795">
        <f>SUM(AY379:AY380)</f>
        <v>7.3930000000000007</v>
      </c>
    </row>
    <row r="379" spans="1:51">
      <c r="I379" s="1777" t="s">
        <v>566</v>
      </c>
      <c r="J379" s="15"/>
      <c r="K379" s="15"/>
      <c r="L379" s="15"/>
      <c r="M379" s="15"/>
      <c r="N379" s="15"/>
      <c r="O379" s="15"/>
      <c r="P379" s="15"/>
      <c r="Q379" s="15"/>
      <c r="R379" s="15"/>
      <c r="S379" s="15"/>
      <c r="T379" s="15"/>
      <c r="U379" s="15"/>
      <c r="V379" s="15"/>
      <c r="W379" s="15"/>
      <c r="X379" s="15"/>
      <c r="Y379" s="15"/>
      <c r="Z379" s="15"/>
      <c r="AA379" s="15"/>
      <c r="AB379" s="15"/>
      <c r="AC379" s="15"/>
      <c r="AD379" s="15"/>
      <c r="AE379" s="15"/>
      <c r="AF379" s="15"/>
      <c r="AG379" s="15"/>
      <c r="AH379" s="35"/>
      <c r="AI379" s="15"/>
      <c r="AJ379" s="15"/>
      <c r="AK379" s="35"/>
      <c r="AL379" s="35"/>
      <c r="AM379" s="15"/>
      <c r="AN379" s="15"/>
      <c r="AO379" s="35"/>
      <c r="AP379" s="35"/>
      <c r="AQ379" s="15"/>
      <c r="AR379" s="15"/>
      <c r="AS379" s="15"/>
      <c r="AT379" s="15"/>
      <c r="AU379" s="15"/>
      <c r="AV379" s="1798">
        <v>1.2150000000000001</v>
      </c>
      <c r="AW379" s="1798">
        <v>4.9489999999999998</v>
      </c>
      <c r="AX379" s="1798">
        <v>7.9950000000000001</v>
      </c>
      <c r="AY379" s="1798">
        <v>7.2110000000000003</v>
      </c>
    </row>
    <row r="380" spans="1:51">
      <c r="I380" s="248" t="s">
        <v>581</v>
      </c>
      <c r="J380" s="15"/>
      <c r="K380" s="15"/>
      <c r="L380" s="15"/>
      <c r="M380" s="15"/>
      <c r="N380" s="15"/>
      <c r="O380" s="15"/>
      <c r="P380" s="15"/>
      <c r="Q380" s="15"/>
      <c r="R380" s="15"/>
      <c r="S380" s="15"/>
      <c r="T380" s="15"/>
      <c r="U380" s="15"/>
      <c r="V380" s="15"/>
      <c r="W380" s="15"/>
      <c r="X380" s="15"/>
      <c r="Y380" s="15"/>
      <c r="Z380" s="15"/>
      <c r="AA380" s="15"/>
      <c r="AB380" s="15"/>
      <c r="AC380" s="15"/>
      <c r="AD380" s="15"/>
      <c r="AE380" s="15"/>
      <c r="AF380" s="15"/>
      <c r="AG380" s="15"/>
      <c r="AH380" s="35"/>
      <c r="AI380" s="15"/>
      <c r="AJ380" s="15"/>
      <c r="AK380" s="35"/>
      <c r="AL380" s="35"/>
      <c r="AM380" s="15"/>
      <c r="AN380" s="15"/>
      <c r="AO380" s="35"/>
      <c r="AP380" s="35"/>
      <c r="AQ380" s="15"/>
      <c r="AR380" s="15"/>
      <c r="AS380" s="15"/>
      <c r="AT380" s="15"/>
      <c r="AU380" s="15"/>
      <c r="AV380" s="1798">
        <v>-0.106</v>
      </c>
      <c r="AW380" s="1798">
        <v>0.16300000000000001</v>
      </c>
      <c r="AX380" s="1798">
        <v>-0.34399999999999997</v>
      </c>
      <c r="AY380" s="1798">
        <v>0.182</v>
      </c>
    </row>
    <row r="381" spans="1:51" s="635" customFormat="1">
      <c r="A381" s="623"/>
      <c r="B381" s="623"/>
      <c r="C381" s="623"/>
      <c r="D381" s="623"/>
      <c r="E381" s="623"/>
      <c r="F381" s="623"/>
      <c r="G381" s="623"/>
      <c r="H381" s="623"/>
      <c r="I381" s="1786" t="s">
        <v>582</v>
      </c>
      <c r="J381" s="1664"/>
      <c r="K381" s="1664"/>
      <c r="L381" s="1664"/>
      <c r="M381" s="1664"/>
      <c r="N381" s="1664"/>
      <c r="O381" s="1664"/>
      <c r="P381" s="1664"/>
      <c r="Q381" s="1664"/>
      <c r="R381" s="1664"/>
      <c r="S381" s="1664"/>
      <c r="T381" s="1664"/>
      <c r="U381" s="1664"/>
      <c r="V381" s="1664"/>
      <c r="W381" s="1664"/>
      <c r="X381" s="1664"/>
      <c r="Y381" s="1664"/>
      <c r="Z381" s="1664"/>
      <c r="AA381" s="1664"/>
      <c r="AB381" s="1664"/>
      <c r="AC381" s="1664"/>
      <c r="AD381" s="1664"/>
      <c r="AE381" s="1664"/>
      <c r="AF381" s="1664"/>
      <c r="AG381" s="1664"/>
      <c r="AH381" s="1555"/>
      <c r="AI381" s="1664"/>
      <c r="AJ381" s="1664"/>
      <c r="AK381" s="1555"/>
      <c r="AL381" s="1555"/>
      <c r="AM381" s="1664"/>
      <c r="AN381" s="1664"/>
      <c r="AO381" s="1555"/>
      <c r="AP381" s="1555"/>
      <c r="AQ381" s="1664"/>
      <c r="AR381" s="1664"/>
      <c r="AS381" s="1664"/>
      <c r="AT381" s="1664"/>
      <c r="AU381" s="1664"/>
      <c r="AV381" s="1735">
        <f>AV17</f>
        <v>42.716000000000001</v>
      </c>
      <c r="AW381" s="1735">
        <f>AW17</f>
        <v>60.075000000000003</v>
      </c>
      <c r="AX381" s="1735">
        <f>AX17</f>
        <v>86.805999999999997</v>
      </c>
      <c r="AY381" s="1735">
        <f>AY17</f>
        <v>123.65</v>
      </c>
    </row>
    <row r="382" spans="1:51" outlineLevel="1">
      <c r="I382" s="1791" t="s">
        <v>35</v>
      </c>
      <c r="J382" s="15"/>
      <c r="K382" s="15"/>
      <c r="L382" s="15"/>
      <c r="M382" s="15"/>
      <c r="N382" s="15"/>
      <c r="O382" s="15"/>
      <c r="P382" s="15"/>
      <c r="Q382" s="15"/>
      <c r="R382" s="15"/>
      <c r="S382" s="15"/>
      <c r="T382" s="15"/>
      <c r="U382" s="15"/>
      <c r="V382" s="15"/>
      <c r="W382" s="15"/>
      <c r="X382" s="15"/>
      <c r="Y382" s="15"/>
      <c r="Z382" s="15"/>
      <c r="AA382" s="15"/>
      <c r="AB382" s="15"/>
      <c r="AC382" s="15"/>
      <c r="AD382" s="15"/>
      <c r="AE382" s="15"/>
      <c r="AF382" s="15"/>
      <c r="AG382" s="15"/>
      <c r="AH382" s="35"/>
      <c r="AI382" s="15"/>
      <c r="AJ382" s="15"/>
      <c r="AK382" s="35"/>
      <c r="AL382" s="35"/>
      <c r="AM382" s="15"/>
      <c r="AN382" s="15"/>
      <c r="AO382" s="35"/>
      <c r="AP382" s="35"/>
      <c r="AQ382" s="15"/>
      <c r="AR382" s="15"/>
      <c r="AS382" s="15"/>
      <c r="AT382" s="15"/>
      <c r="AU382" s="15"/>
      <c r="AV382" s="1794" t="str">
        <f>IF(SUM(AV368,AV372,AV378)=AV381,"OK",SUM(AV368,AV372,AV378)-AV381)</f>
        <v>OK</v>
      </c>
      <c r="AW382" s="1794" t="str">
        <f>IF(SUM(AW368,AW372,AW378)=AW381,"OK",SUM(AW368,AW372,AW378)-AW381)</f>
        <v>OK</v>
      </c>
      <c r="AX382" s="1794">
        <f>IF(SUM(AX368,AX372,AX378)=AX381,"OK",SUM(AX368,AX372,AX378)-AX381)</f>
        <v>1.0000000000047748E-3</v>
      </c>
      <c r="AY382" s="1794">
        <f>IF(SUM(AY368,AY372,AY378)=AY381,"OK",SUM(AY368,AY372,AY378)-AY381)</f>
        <v>-1.0000000000047748E-3</v>
      </c>
    </row>
    <row r="383" spans="1:51">
      <c r="I383" s="1791"/>
      <c r="J383" s="15"/>
      <c r="K383" s="15"/>
      <c r="L383" s="15"/>
      <c r="M383" s="15"/>
      <c r="N383" s="15"/>
      <c r="O383" s="15"/>
      <c r="P383" s="15"/>
      <c r="Q383" s="15"/>
      <c r="R383" s="15"/>
      <c r="S383" s="15"/>
      <c r="T383" s="15"/>
      <c r="U383" s="15"/>
      <c r="V383" s="15"/>
      <c r="W383" s="15"/>
      <c r="X383" s="15"/>
      <c r="Y383" s="15"/>
      <c r="Z383" s="15"/>
      <c r="AA383" s="15"/>
      <c r="AB383" s="15"/>
      <c r="AC383" s="15"/>
      <c r="AD383" s="15"/>
      <c r="AE383" s="15"/>
      <c r="AF383" s="15"/>
      <c r="AG383" s="15"/>
      <c r="AH383" s="35"/>
      <c r="AI383" s="15"/>
      <c r="AJ383" s="15"/>
      <c r="AK383" s="35"/>
      <c r="AL383" s="35"/>
      <c r="AM383" s="15"/>
      <c r="AN383" s="15"/>
      <c r="AO383" s="35"/>
      <c r="AP383" s="35"/>
      <c r="AQ383" s="15"/>
      <c r="AR383" s="15"/>
      <c r="AS383" s="15"/>
      <c r="AT383" s="15"/>
      <c r="AU383" s="15"/>
      <c r="AV383" s="1794"/>
      <c r="AW383" s="1794"/>
      <c r="AX383" s="1794"/>
    </row>
    <row r="384" spans="1:51">
      <c r="I384" s="1788" t="s">
        <v>596</v>
      </c>
      <c r="J384" s="15"/>
      <c r="K384" s="15"/>
      <c r="L384" s="15"/>
      <c r="M384" s="15"/>
      <c r="N384" s="15"/>
      <c r="O384" s="15"/>
      <c r="P384" s="15"/>
      <c r="Q384" s="15"/>
      <c r="R384" s="15"/>
      <c r="S384" s="15"/>
      <c r="T384" s="15"/>
      <c r="U384" s="15"/>
      <c r="V384" s="15"/>
      <c r="W384" s="15"/>
      <c r="X384" s="15"/>
      <c r="Y384" s="15"/>
      <c r="Z384" s="15"/>
      <c r="AA384" s="15"/>
      <c r="AB384" s="15"/>
      <c r="AC384" s="15"/>
      <c r="AD384" s="15"/>
      <c r="AE384" s="15"/>
      <c r="AF384" s="15"/>
      <c r="AG384" s="15"/>
      <c r="AH384" s="35"/>
      <c r="AI384" s="15"/>
      <c r="AJ384" s="15"/>
      <c r="AK384" s="35"/>
      <c r="AL384" s="35"/>
      <c r="AM384" s="15"/>
      <c r="AN384" s="15"/>
      <c r="AO384" s="35"/>
      <c r="AP384" s="35"/>
      <c r="AQ384" s="15"/>
      <c r="AR384" s="15"/>
      <c r="AS384" s="15"/>
      <c r="AT384" s="15"/>
      <c r="AU384" s="15"/>
      <c r="AV384" s="1778"/>
      <c r="AW384" s="1778"/>
      <c r="AX384" s="1778"/>
    </row>
    <row r="385" spans="1:51" s="635" customFormat="1">
      <c r="A385" s="623"/>
      <c r="B385" s="623"/>
      <c r="C385" s="623"/>
      <c r="D385" s="623"/>
      <c r="E385" s="623"/>
      <c r="F385" s="623"/>
      <c r="G385" s="623"/>
      <c r="H385" s="623"/>
      <c r="I385" s="1664" t="s">
        <v>570</v>
      </c>
      <c r="J385" s="1664"/>
      <c r="K385" s="1664"/>
      <c r="L385" s="1664"/>
      <c r="M385" s="1664"/>
      <c r="N385" s="1664"/>
      <c r="O385" s="1664"/>
      <c r="P385" s="1664"/>
      <c r="Q385" s="1664"/>
      <c r="R385" s="1664"/>
      <c r="S385" s="1664"/>
      <c r="T385" s="1664"/>
      <c r="U385" s="1664"/>
      <c r="V385" s="1664"/>
      <c r="W385" s="1664"/>
      <c r="X385" s="1664"/>
      <c r="Y385" s="1664"/>
      <c r="Z385" s="1664"/>
      <c r="AA385" s="1664"/>
      <c r="AB385" s="1664"/>
      <c r="AC385" s="1664"/>
      <c r="AD385" s="1664"/>
      <c r="AE385" s="1664"/>
      <c r="AF385" s="1664"/>
      <c r="AG385" s="1664"/>
      <c r="AH385" s="1555"/>
      <c r="AI385" s="1664"/>
      <c r="AJ385" s="1664"/>
      <c r="AK385" s="1555"/>
      <c r="AL385" s="1555"/>
      <c r="AM385" s="1664"/>
      <c r="AN385" s="1664"/>
      <c r="AO385" s="1555"/>
      <c r="AP385" s="1555"/>
      <c r="AQ385" s="1664"/>
      <c r="AR385" s="1664"/>
      <c r="AS385" s="1664"/>
      <c r="AT385" s="1664"/>
      <c r="AU385" s="1664"/>
      <c r="AV385" s="1698">
        <f>SUM(AV386:AV387)</f>
        <v>67.725999999999999</v>
      </c>
      <c r="AW385" s="1698">
        <f>SUM(AW386:AW387)</f>
        <v>119.60899999999999</v>
      </c>
      <c r="AX385" s="1698">
        <f>SUM(AX386:AX387)</f>
        <v>150.42599999999999</v>
      </c>
      <c r="AY385" s="1698">
        <f>SUM(AY386:AY387)</f>
        <v>185.065</v>
      </c>
    </row>
    <row r="386" spans="1:51">
      <c r="I386" s="248" t="s">
        <v>571</v>
      </c>
      <c r="J386" s="15"/>
      <c r="K386" s="15"/>
      <c r="L386" s="15"/>
      <c r="M386" s="15"/>
      <c r="N386" s="15"/>
      <c r="O386" s="15"/>
      <c r="P386" s="15"/>
      <c r="Q386" s="15"/>
      <c r="R386" s="15"/>
      <c r="S386" s="15"/>
      <c r="T386" s="15"/>
      <c r="U386" s="15"/>
      <c r="V386" s="15"/>
      <c r="W386" s="15"/>
      <c r="X386" s="15"/>
      <c r="Y386" s="15"/>
      <c r="Z386" s="15"/>
      <c r="AA386" s="15"/>
      <c r="AB386" s="15"/>
      <c r="AC386" s="15"/>
      <c r="AD386" s="15"/>
      <c r="AE386" s="15"/>
      <c r="AF386" s="15"/>
      <c r="AG386" s="15"/>
      <c r="AH386" s="35"/>
      <c r="AI386" s="15"/>
      <c r="AJ386" s="15"/>
      <c r="AK386" s="35"/>
      <c r="AL386" s="35"/>
      <c r="AM386" s="15"/>
      <c r="AN386" s="15"/>
      <c r="AO386" s="35"/>
      <c r="AP386" s="35"/>
      <c r="AQ386" s="15"/>
      <c r="AR386" s="15"/>
      <c r="AS386" s="15"/>
      <c r="AT386" s="15"/>
      <c r="AU386" s="15"/>
      <c r="AV386" s="1787">
        <v>64.007000000000005</v>
      </c>
      <c r="AW386" s="1787">
        <v>107.318</v>
      </c>
      <c r="AX386" s="1787">
        <v>138.74799999999999</v>
      </c>
      <c r="AY386" s="1787">
        <v>168.227</v>
      </c>
    </row>
    <row r="387" spans="1:51">
      <c r="I387" s="248" t="s">
        <v>572</v>
      </c>
      <c r="J387" s="15"/>
      <c r="K387" s="15"/>
      <c r="L387" s="15"/>
      <c r="M387" s="15"/>
      <c r="N387" s="15"/>
      <c r="O387" s="15"/>
      <c r="P387" s="15"/>
      <c r="Q387" s="15"/>
      <c r="R387" s="15"/>
      <c r="S387" s="15"/>
      <c r="T387" s="15"/>
      <c r="U387" s="15"/>
      <c r="V387" s="15"/>
      <c r="W387" s="15"/>
      <c r="X387" s="15"/>
      <c r="Y387" s="15"/>
      <c r="Z387" s="15"/>
      <c r="AA387" s="15"/>
      <c r="AB387" s="15"/>
      <c r="AC387" s="15"/>
      <c r="AD387" s="15"/>
      <c r="AE387" s="15"/>
      <c r="AF387" s="15"/>
      <c r="AG387" s="15"/>
      <c r="AH387" s="35"/>
      <c r="AI387" s="15"/>
      <c r="AJ387" s="15"/>
      <c r="AK387" s="35"/>
      <c r="AL387" s="35"/>
      <c r="AM387" s="15"/>
      <c r="AN387" s="15"/>
      <c r="AO387" s="35"/>
      <c r="AP387" s="35"/>
      <c r="AQ387" s="15"/>
      <c r="AR387" s="15"/>
      <c r="AS387" s="15"/>
      <c r="AT387" s="15"/>
      <c r="AU387" s="15"/>
      <c r="AV387" s="1787">
        <v>3.7189999999999999</v>
      </c>
      <c r="AW387" s="1787">
        <v>12.291</v>
      </c>
      <c r="AX387" s="1787">
        <v>11.678000000000001</v>
      </c>
      <c r="AY387" s="1787">
        <v>16.838000000000001</v>
      </c>
    </row>
    <row r="388" spans="1:51" s="635" customFormat="1">
      <c r="A388" s="623"/>
      <c r="B388" s="623"/>
      <c r="C388" s="623"/>
      <c r="D388" s="623"/>
      <c r="E388" s="623"/>
      <c r="F388" s="623"/>
      <c r="G388" s="623"/>
      <c r="H388" s="623"/>
      <c r="I388" s="1786" t="s">
        <v>574</v>
      </c>
      <c r="J388" s="1664"/>
      <c r="K388" s="1664"/>
      <c r="L388" s="1664"/>
      <c r="M388" s="1664"/>
      <c r="N388" s="1664"/>
      <c r="O388" s="1664"/>
      <c r="P388" s="1664"/>
      <c r="Q388" s="1664"/>
      <c r="R388" s="1664"/>
      <c r="S388" s="1664"/>
      <c r="T388" s="1664"/>
      <c r="U388" s="1664"/>
      <c r="V388" s="1664"/>
      <c r="W388" s="1664"/>
      <c r="X388" s="1664"/>
      <c r="Y388" s="1664"/>
      <c r="Z388" s="1664"/>
      <c r="AA388" s="1664"/>
      <c r="AB388" s="1664"/>
      <c r="AC388" s="1664"/>
      <c r="AD388" s="1664"/>
      <c r="AE388" s="1664"/>
      <c r="AF388" s="1664"/>
      <c r="AG388" s="1664"/>
      <c r="AH388" s="1555"/>
      <c r="AI388" s="1664"/>
      <c r="AJ388" s="1664"/>
      <c r="AK388" s="1555"/>
      <c r="AL388" s="1555"/>
      <c r="AM388" s="1664"/>
      <c r="AN388" s="1664"/>
      <c r="AO388" s="1555"/>
      <c r="AP388" s="1555"/>
      <c r="AQ388" s="1664"/>
      <c r="AR388" s="1664"/>
      <c r="AS388" s="1664"/>
      <c r="AT388" s="1664"/>
      <c r="AU388" s="1664"/>
      <c r="AV388" s="1698">
        <f>SUM(AV389:AV392)</f>
        <v>38.754000000000005</v>
      </c>
      <c r="AW388" s="1698">
        <f>SUM(AW389:AW392)</f>
        <v>52.076999999999998</v>
      </c>
      <c r="AX388" s="1698">
        <f>SUM(AX389:AX392)</f>
        <v>71.034000000000006</v>
      </c>
      <c r="AY388" s="1698">
        <f>SUM(AY389:AY392)</f>
        <v>84.126999999999995</v>
      </c>
    </row>
    <row r="389" spans="1:51">
      <c r="I389" s="248" t="s">
        <v>575</v>
      </c>
      <c r="J389" s="15"/>
      <c r="K389" s="15"/>
      <c r="L389" s="15"/>
      <c r="M389" s="15"/>
      <c r="N389" s="15"/>
      <c r="O389" s="15"/>
      <c r="P389" s="15"/>
      <c r="Q389" s="15"/>
      <c r="R389" s="15"/>
      <c r="S389" s="15"/>
      <c r="T389" s="15"/>
      <c r="U389" s="15"/>
      <c r="V389" s="15"/>
      <c r="W389" s="15"/>
      <c r="X389" s="15"/>
      <c r="Y389" s="15"/>
      <c r="Z389" s="15"/>
      <c r="AA389" s="15"/>
      <c r="AB389" s="15"/>
      <c r="AC389" s="15"/>
      <c r="AD389" s="15"/>
      <c r="AE389" s="15"/>
      <c r="AF389" s="15"/>
      <c r="AG389" s="15"/>
      <c r="AH389" s="35"/>
      <c r="AI389" s="15"/>
      <c r="AJ389" s="15"/>
      <c r="AK389" s="35"/>
      <c r="AL389" s="35"/>
      <c r="AM389" s="15"/>
      <c r="AN389" s="15"/>
      <c r="AO389" s="35"/>
      <c r="AP389" s="35"/>
      <c r="AQ389" s="15"/>
      <c r="AR389" s="15"/>
      <c r="AS389" s="15"/>
      <c r="AT389" s="15"/>
      <c r="AU389" s="15"/>
      <c r="AV389" s="1787">
        <v>12.336</v>
      </c>
      <c r="AW389" s="1787">
        <v>17.363</v>
      </c>
      <c r="AX389" s="1787">
        <v>20.856000000000002</v>
      </c>
      <c r="AY389" s="1787">
        <v>22.46</v>
      </c>
    </row>
    <row r="390" spans="1:51">
      <c r="I390" s="248" t="s">
        <v>576</v>
      </c>
      <c r="J390" s="15"/>
      <c r="K390" s="15"/>
      <c r="L390" s="15"/>
      <c r="M390" s="15"/>
      <c r="N390" s="15"/>
      <c r="O390" s="15"/>
      <c r="P390" s="15"/>
      <c r="Q390" s="15"/>
      <c r="R390" s="15"/>
      <c r="S390" s="15"/>
      <c r="T390" s="15"/>
      <c r="U390" s="15"/>
      <c r="V390" s="15"/>
      <c r="W390" s="15"/>
      <c r="X390" s="15"/>
      <c r="Y390" s="15"/>
      <c r="Z390" s="15"/>
      <c r="AA390" s="15"/>
      <c r="AB390" s="15"/>
      <c r="AC390" s="15"/>
      <c r="AD390" s="15"/>
      <c r="AE390" s="15"/>
      <c r="AF390" s="15"/>
      <c r="AG390" s="15"/>
      <c r="AH390" s="35"/>
      <c r="AI390" s="15"/>
      <c r="AJ390" s="15"/>
      <c r="AK390" s="35"/>
      <c r="AL390" s="35"/>
      <c r="AM390" s="15"/>
      <c r="AN390" s="15"/>
      <c r="AO390" s="35"/>
      <c r="AP390" s="35"/>
      <c r="AQ390" s="15"/>
      <c r="AR390" s="15"/>
      <c r="AS390" s="15"/>
      <c r="AT390" s="15"/>
      <c r="AU390" s="15"/>
      <c r="AV390" s="1787">
        <v>8.7759999999999998</v>
      </c>
      <c r="AW390" s="1787">
        <v>15.683999999999999</v>
      </c>
      <c r="AX390" s="1787">
        <v>25.542000000000002</v>
      </c>
      <c r="AY390" s="1787">
        <v>29.968</v>
      </c>
    </row>
    <row r="391" spans="1:51">
      <c r="I391" s="1777" t="s">
        <v>578</v>
      </c>
      <c r="J391" s="15"/>
      <c r="K391" s="15"/>
      <c r="L391" s="15"/>
      <c r="M391" s="15"/>
      <c r="N391" s="15"/>
      <c r="O391" s="15"/>
      <c r="P391" s="15"/>
      <c r="Q391" s="15"/>
      <c r="R391" s="15"/>
      <c r="S391" s="15"/>
      <c r="T391" s="15"/>
      <c r="U391" s="15"/>
      <c r="V391" s="15"/>
      <c r="W391" s="15"/>
      <c r="X391" s="15"/>
      <c r="Y391" s="15"/>
      <c r="Z391" s="15"/>
      <c r="AA391" s="15"/>
      <c r="AB391" s="15"/>
      <c r="AC391" s="15"/>
      <c r="AD391" s="15"/>
      <c r="AE391" s="15"/>
      <c r="AF391" s="15"/>
      <c r="AG391" s="15"/>
      <c r="AH391" s="35"/>
      <c r="AI391" s="15"/>
      <c r="AJ391" s="15"/>
      <c r="AK391" s="35"/>
      <c r="AL391" s="35"/>
      <c r="AM391" s="15"/>
      <c r="AN391" s="15"/>
      <c r="AO391" s="35"/>
      <c r="AP391" s="35"/>
      <c r="AQ391" s="15"/>
      <c r="AR391" s="15"/>
      <c r="AS391" s="15"/>
      <c r="AT391" s="15"/>
      <c r="AU391" s="15"/>
      <c r="AV391" s="1787">
        <v>4.2709999999999999</v>
      </c>
      <c r="AW391" s="1787">
        <v>9.4429999999999996</v>
      </c>
      <c r="AX391" s="1787">
        <v>12.478</v>
      </c>
      <c r="AY391" s="1787">
        <v>15.225</v>
      </c>
    </row>
    <row r="392" spans="1:51">
      <c r="I392" s="1777" t="s">
        <v>579</v>
      </c>
      <c r="J392" s="15"/>
      <c r="K392" s="15"/>
      <c r="L392" s="15"/>
      <c r="M392" s="15"/>
      <c r="N392" s="15"/>
      <c r="O392" s="15"/>
      <c r="P392" s="15"/>
      <c r="Q392" s="15"/>
      <c r="R392" s="15"/>
      <c r="S392" s="15"/>
      <c r="T392" s="15"/>
      <c r="U392" s="15"/>
      <c r="V392" s="15"/>
      <c r="W392" s="15"/>
      <c r="X392" s="15"/>
      <c r="Y392" s="15"/>
      <c r="Z392" s="15"/>
      <c r="AA392" s="15"/>
      <c r="AB392" s="15"/>
      <c r="AC392" s="15"/>
      <c r="AD392" s="15"/>
      <c r="AE392" s="15"/>
      <c r="AF392" s="15"/>
      <c r="AG392" s="15"/>
      <c r="AH392" s="35"/>
      <c r="AI392" s="15"/>
      <c r="AJ392" s="15"/>
      <c r="AK392" s="35"/>
      <c r="AL392" s="35"/>
      <c r="AM392" s="15"/>
      <c r="AN392" s="15"/>
      <c r="AO392" s="35"/>
      <c r="AP392" s="35"/>
      <c r="AQ392" s="15"/>
      <c r="AR392" s="15"/>
      <c r="AS392" s="15"/>
      <c r="AT392" s="15"/>
      <c r="AU392" s="15"/>
      <c r="AV392" s="1787">
        <v>13.371</v>
      </c>
      <c r="AW392" s="1787">
        <v>9.5869999999999997</v>
      </c>
      <c r="AX392" s="1787">
        <v>12.157999999999999</v>
      </c>
      <c r="AY392" s="1787">
        <v>16.474</v>
      </c>
    </row>
    <row r="393" spans="1:51" s="635" customFormat="1">
      <c r="A393" s="623"/>
      <c r="B393" s="623"/>
      <c r="C393" s="623"/>
      <c r="D393" s="623"/>
      <c r="E393" s="623"/>
      <c r="F393" s="623"/>
      <c r="G393" s="623"/>
      <c r="H393" s="623"/>
      <c r="I393" s="1786" t="s">
        <v>580</v>
      </c>
      <c r="J393" s="1664"/>
      <c r="K393" s="1664"/>
      <c r="L393" s="1664"/>
      <c r="M393" s="1664"/>
      <c r="N393" s="1664"/>
      <c r="O393" s="1664"/>
      <c r="P393" s="1664"/>
      <c r="Q393" s="1664"/>
      <c r="R393" s="1664"/>
      <c r="S393" s="1664"/>
      <c r="T393" s="1664"/>
      <c r="U393" s="1664"/>
      <c r="V393" s="1664"/>
      <c r="W393" s="1664"/>
      <c r="X393" s="1664"/>
      <c r="Y393" s="1664"/>
      <c r="Z393" s="1664"/>
      <c r="AA393" s="1664"/>
      <c r="AB393" s="1664"/>
      <c r="AC393" s="1664"/>
      <c r="AD393" s="1664"/>
      <c r="AE393" s="1664"/>
      <c r="AF393" s="1664"/>
      <c r="AG393" s="1664"/>
      <c r="AH393" s="1555"/>
      <c r="AI393" s="1664"/>
      <c r="AJ393" s="1664"/>
      <c r="AK393" s="1555"/>
      <c r="AL393" s="1555"/>
      <c r="AM393" s="1664"/>
      <c r="AN393" s="1664"/>
      <c r="AO393" s="1555"/>
      <c r="AP393" s="1555"/>
      <c r="AQ393" s="1664"/>
      <c r="AR393" s="1664"/>
      <c r="AS393" s="1664"/>
      <c r="AT393" s="1664"/>
      <c r="AU393" s="1664"/>
      <c r="AV393" s="1698">
        <f>SUM(AV394:AV396)</f>
        <v>3.4729999999999999</v>
      </c>
      <c r="AW393" s="1698">
        <f>SUM(AW394:AW396)</f>
        <v>5.2410000000000005</v>
      </c>
      <c r="AX393" s="1698">
        <f>SUM(AX394:AX396)</f>
        <v>8.07</v>
      </c>
      <c r="AY393" s="1698">
        <f>SUM(AY394:AY396)</f>
        <v>13.661</v>
      </c>
    </row>
    <row r="394" spans="1:51">
      <c r="I394" s="1777" t="s">
        <v>566</v>
      </c>
      <c r="J394" s="15"/>
      <c r="K394" s="15"/>
      <c r="L394" s="15"/>
      <c r="M394" s="15"/>
      <c r="N394" s="15"/>
      <c r="O394" s="15"/>
      <c r="P394" s="15"/>
      <c r="Q394" s="15"/>
      <c r="R394" s="15"/>
      <c r="S394" s="15"/>
      <c r="T394" s="15"/>
      <c r="U394" s="15"/>
      <c r="V394" s="15"/>
      <c r="W394" s="15"/>
      <c r="X394" s="15"/>
      <c r="Y394" s="15"/>
      <c r="Z394" s="15"/>
      <c r="AA394" s="15"/>
      <c r="AB394" s="15"/>
      <c r="AC394" s="15"/>
      <c r="AD394" s="15"/>
      <c r="AE394" s="15"/>
      <c r="AF394" s="15"/>
      <c r="AG394" s="15"/>
      <c r="AH394" s="35"/>
      <c r="AI394" s="15"/>
      <c r="AJ394" s="15"/>
      <c r="AK394" s="35"/>
      <c r="AL394" s="35"/>
      <c r="AM394" s="15"/>
      <c r="AN394" s="15"/>
      <c r="AO394" s="35"/>
      <c r="AP394" s="35"/>
      <c r="AQ394" s="15"/>
      <c r="AR394" s="15"/>
      <c r="AS394" s="15"/>
      <c r="AT394" s="15"/>
      <c r="AU394" s="15"/>
      <c r="AV394" s="1787">
        <v>2.379</v>
      </c>
      <c r="AW394" s="1787">
        <v>3.6640000000000001</v>
      </c>
      <c r="AX394" s="1787">
        <v>5.1779999999999999</v>
      </c>
      <c r="AY394" s="1787">
        <v>7.7569999999999997</v>
      </c>
    </row>
    <row r="395" spans="1:51">
      <c r="I395" s="248" t="s">
        <v>584</v>
      </c>
      <c r="J395" s="15"/>
      <c r="K395" s="15"/>
      <c r="L395" s="15"/>
      <c r="M395" s="15"/>
      <c r="N395" s="15"/>
      <c r="O395" s="15"/>
      <c r="P395" s="15"/>
      <c r="Q395" s="15"/>
      <c r="R395" s="15"/>
      <c r="S395" s="15"/>
      <c r="T395" s="15"/>
      <c r="U395" s="15"/>
      <c r="V395" s="15"/>
      <c r="W395" s="15"/>
      <c r="X395" s="15"/>
      <c r="Y395" s="15"/>
      <c r="Z395" s="15"/>
      <c r="AA395" s="15"/>
      <c r="AB395" s="15"/>
      <c r="AC395" s="15"/>
      <c r="AD395" s="15"/>
      <c r="AE395" s="15"/>
      <c r="AF395" s="15"/>
      <c r="AG395" s="15"/>
      <c r="AH395" s="35"/>
      <c r="AI395" s="15"/>
      <c r="AJ395" s="15"/>
      <c r="AK395" s="35"/>
      <c r="AL395" s="35"/>
      <c r="AM395" s="15"/>
      <c r="AN395" s="15"/>
      <c r="AO395" s="35"/>
      <c r="AP395" s="35"/>
      <c r="AQ395" s="15"/>
      <c r="AR395" s="15"/>
      <c r="AS395" s="15"/>
      <c r="AT395" s="15"/>
      <c r="AU395" s="15"/>
      <c r="AV395" s="1787">
        <v>0.95499999999999996</v>
      </c>
      <c r="AW395" s="1787">
        <v>1.3420000000000001</v>
      </c>
      <c r="AX395" s="1787">
        <v>2.66</v>
      </c>
      <c r="AY395" s="1787">
        <v>5.4329999999999998</v>
      </c>
    </row>
    <row r="396" spans="1:51">
      <c r="I396" s="248" t="s">
        <v>581</v>
      </c>
      <c r="J396" s="15"/>
      <c r="K396" s="15"/>
      <c r="L396" s="15"/>
      <c r="M396" s="15"/>
      <c r="N396" s="15"/>
      <c r="O396" s="15"/>
      <c r="P396" s="15"/>
      <c r="Q396" s="15"/>
      <c r="R396" s="15"/>
      <c r="S396" s="15"/>
      <c r="T396" s="15"/>
      <c r="U396" s="15"/>
      <c r="V396" s="15"/>
      <c r="W396" s="15"/>
      <c r="X396" s="15"/>
      <c r="Y396" s="15"/>
      <c r="Z396" s="15"/>
      <c r="AA396" s="15"/>
      <c r="AB396" s="15"/>
      <c r="AC396" s="15"/>
      <c r="AD396" s="15"/>
      <c r="AE396" s="15"/>
      <c r="AF396" s="15"/>
      <c r="AG396" s="15"/>
      <c r="AH396" s="35"/>
      <c r="AI396" s="15"/>
      <c r="AJ396" s="15"/>
      <c r="AK396" s="35"/>
      <c r="AL396" s="35"/>
      <c r="AM396" s="15"/>
      <c r="AN396" s="15"/>
      <c r="AO396" s="35"/>
      <c r="AP396" s="35"/>
      <c r="AQ396" s="15"/>
      <c r="AR396" s="15"/>
      <c r="AS396" s="15"/>
      <c r="AT396" s="15"/>
      <c r="AU396" s="15"/>
      <c r="AV396" s="1787">
        <v>0.13900000000000001</v>
      </c>
      <c r="AW396" s="1787">
        <v>0.23499999999999999</v>
      </c>
      <c r="AX396" s="1787">
        <v>0.23200000000000001</v>
      </c>
      <c r="AY396" s="1787">
        <v>0.47099999999999997</v>
      </c>
    </row>
    <row r="397" spans="1:51" s="635" customFormat="1">
      <c r="A397" s="623"/>
      <c r="B397" s="623"/>
      <c r="C397" s="623"/>
      <c r="D397" s="623"/>
      <c r="E397" s="623"/>
      <c r="F397" s="623"/>
      <c r="G397" s="623"/>
      <c r="H397" s="623"/>
      <c r="I397" s="1786" t="s">
        <v>583</v>
      </c>
      <c r="J397" s="1664"/>
      <c r="K397" s="1664"/>
      <c r="L397" s="1664"/>
      <c r="M397" s="1664"/>
      <c r="N397" s="1664"/>
      <c r="O397" s="1664"/>
      <c r="P397" s="1664"/>
      <c r="Q397" s="1664"/>
      <c r="R397" s="1664"/>
      <c r="S397" s="1664"/>
      <c r="T397" s="1664"/>
      <c r="U397" s="1664"/>
      <c r="V397" s="1664"/>
      <c r="W397" s="1664"/>
      <c r="X397" s="1664"/>
      <c r="Y397" s="1664"/>
      <c r="Z397" s="1664"/>
      <c r="AA397" s="1664"/>
      <c r="AB397" s="1664"/>
      <c r="AC397" s="1664"/>
      <c r="AD397" s="1664"/>
      <c r="AE397" s="1664"/>
      <c r="AF397" s="1664"/>
      <c r="AG397" s="1664"/>
      <c r="AH397" s="1555"/>
      <c r="AI397" s="1664"/>
      <c r="AJ397" s="1664"/>
      <c r="AK397" s="1555"/>
      <c r="AL397" s="1555"/>
      <c r="AM397" s="1664"/>
      <c r="AN397" s="1664"/>
      <c r="AO397" s="1555"/>
      <c r="AP397" s="1555"/>
      <c r="AQ397" s="1664"/>
      <c r="AR397" s="1664"/>
      <c r="AS397" s="1664"/>
      <c r="AT397" s="1664"/>
      <c r="AU397" s="1664"/>
      <c r="AV397" s="1796">
        <f>AV18</f>
        <v>109.953</v>
      </c>
      <c r="AW397" s="1796">
        <f>AW18</f>
        <v>176.928</v>
      </c>
      <c r="AX397" s="1796">
        <f>AX18</f>
        <v>229.53</v>
      </c>
      <c r="AY397" s="1796">
        <f>AY18</f>
        <v>282.85299999999995</v>
      </c>
    </row>
    <row r="398" spans="1:51" s="635" customFormat="1" outlineLevel="1">
      <c r="A398" s="623"/>
      <c r="B398" s="623"/>
      <c r="C398" s="623"/>
      <c r="D398" s="623"/>
      <c r="E398" s="623"/>
      <c r="F398" s="623"/>
      <c r="G398" s="623"/>
      <c r="H398" s="623"/>
      <c r="I398" s="1791" t="s">
        <v>35</v>
      </c>
      <c r="J398" s="1664"/>
      <c r="K398" s="1664"/>
      <c r="L398" s="1664"/>
      <c r="M398" s="1664"/>
      <c r="N398" s="1664"/>
      <c r="O398" s="1664"/>
      <c r="P398" s="1664"/>
      <c r="Q398" s="1664"/>
      <c r="R398" s="1664"/>
      <c r="S398" s="1664"/>
      <c r="T398" s="1664"/>
      <c r="U398" s="1664"/>
      <c r="V398" s="1664"/>
      <c r="W398" s="1664"/>
      <c r="X398" s="1664"/>
      <c r="Y398" s="1664"/>
      <c r="Z398" s="1664"/>
      <c r="AA398" s="1664"/>
      <c r="AB398" s="1664"/>
      <c r="AC398" s="1664"/>
      <c r="AD398" s="1664"/>
      <c r="AE398" s="1664"/>
      <c r="AF398" s="1664"/>
      <c r="AG398" s="1664"/>
      <c r="AH398" s="1555"/>
      <c r="AI398" s="1664"/>
      <c r="AJ398" s="1664"/>
      <c r="AK398" s="1555"/>
      <c r="AL398" s="1555"/>
      <c r="AM398" s="1664"/>
      <c r="AN398" s="1664"/>
      <c r="AO398" s="1555"/>
      <c r="AP398" s="1555"/>
      <c r="AQ398" s="1664"/>
      <c r="AR398" s="1664"/>
      <c r="AS398" s="1664"/>
      <c r="AT398" s="1664"/>
      <c r="AU398" s="1664"/>
      <c r="AV398" s="1797" t="str">
        <f>IF(SUM(AV385,AV388,AV393)=AV397,"OK",SUM(AV385,AV388,AV393)-AV397)</f>
        <v>OK</v>
      </c>
      <c r="AW398" s="1797">
        <f>IF(SUM(AW385,AW388,AW393)=AW397,"OK",SUM(AW385,AW388,AW393)-AW397)</f>
        <v>-1.0000000000047748E-3</v>
      </c>
      <c r="AX398" s="1797" t="str">
        <f>IF(SUM(AX385,AX388,AX393)=AX397,"OK",SUM(AX385,AX388,AX393)-AX397)</f>
        <v>OK</v>
      </c>
      <c r="AY398" s="1797" t="str">
        <f>IF(SUM(AY385,AY388,AY393)=AY397,"OK",SUM(AY385,AY388,AY393)-AY397)</f>
        <v>OK</v>
      </c>
    </row>
    <row r="399" spans="1:51">
      <c r="I399" s="15"/>
      <c r="J399" s="15"/>
      <c r="K399" s="15"/>
      <c r="L399" s="15"/>
      <c r="M399" s="15"/>
      <c r="N399" s="15"/>
      <c r="O399" s="15"/>
      <c r="P399" s="15"/>
      <c r="Q399" s="15"/>
      <c r="R399" s="15"/>
      <c r="S399" s="15"/>
      <c r="T399" s="15"/>
      <c r="U399" s="15"/>
      <c r="V399" s="15"/>
      <c r="W399" s="15"/>
      <c r="X399" s="15"/>
      <c r="Y399" s="15"/>
      <c r="Z399" s="15"/>
      <c r="AA399" s="15"/>
      <c r="AB399" s="15"/>
      <c r="AC399" s="15"/>
      <c r="AD399" s="15"/>
      <c r="AE399" s="15"/>
      <c r="AF399" s="15"/>
      <c r="AG399" s="15"/>
      <c r="AH399" s="35"/>
      <c r="AI399" s="15"/>
      <c r="AJ399" s="15"/>
      <c r="AK399" s="35"/>
      <c r="AL399" s="35"/>
      <c r="AM399" s="15"/>
      <c r="AN399" s="15"/>
      <c r="AO399" s="35"/>
      <c r="AP399" s="35"/>
      <c r="AQ399" s="15"/>
      <c r="AR399" s="15"/>
      <c r="AS399" s="15"/>
      <c r="AT399" s="15"/>
      <c r="AU399" s="15"/>
      <c r="AV399" s="1778"/>
      <c r="AW399" s="1778"/>
      <c r="AX399" s="1778"/>
    </row>
    <row r="400" spans="1:51">
      <c r="I400" s="1788" t="s">
        <v>597</v>
      </c>
      <c r="J400" s="15"/>
      <c r="K400" s="15"/>
      <c r="L400" s="15"/>
      <c r="M400" s="15"/>
      <c r="N400" s="15"/>
      <c r="O400" s="15"/>
      <c r="P400" s="15"/>
      <c r="Q400" s="15"/>
      <c r="R400" s="15"/>
      <c r="S400" s="15"/>
      <c r="T400" s="15"/>
      <c r="U400" s="15"/>
      <c r="V400" s="15"/>
      <c r="W400" s="15"/>
      <c r="X400" s="15"/>
      <c r="Y400" s="15"/>
      <c r="Z400" s="15"/>
      <c r="AA400" s="15"/>
      <c r="AB400" s="15"/>
      <c r="AC400" s="15"/>
      <c r="AD400" s="15"/>
      <c r="AE400" s="15"/>
      <c r="AF400" s="15"/>
      <c r="AG400" s="15"/>
      <c r="AH400" s="35"/>
      <c r="AI400" s="15"/>
      <c r="AJ400" s="15"/>
      <c r="AK400" s="35"/>
      <c r="AL400" s="35"/>
      <c r="AM400" s="15"/>
      <c r="AN400" s="15"/>
      <c r="AO400" s="35"/>
      <c r="AP400" s="35"/>
      <c r="AQ400" s="15"/>
      <c r="AR400" s="15"/>
      <c r="AS400" s="15"/>
      <c r="AT400" s="15"/>
      <c r="AU400" s="15"/>
      <c r="AV400" s="1778"/>
      <c r="AW400" s="1778"/>
      <c r="AX400" s="1778"/>
    </row>
    <row r="401" spans="1:51" s="635" customFormat="1">
      <c r="A401" s="623"/>
      <c r="B401" s="623"/>
      <c r="C401" s="623"/>
      <c r="D401" s="623"/>
      <c r="E401" s="623"/>
      <c r="F401" s="623"/>
      <c r="G401" s="623"/>
      <c r="H401" s="623"/>
      <c r="I401" s="1664" t="s">
        <v>570</v>
      </c>
      <c r="J401" s="1664"/>
      <c r="K401" s="1664"/>
      <c r="L401" s="1664"/>
      <c r="M401" s="1664"/>
      <c r="N401" s="1664"/>
      <c r="O401" s="1664"/>
      <c r="P401" s="1664"/>
      <c r="Q401" s="1664"/>
      <c r="R401" s="1664"/>
      <c r="S401" s="1664"/>
      <c r="T401" s="1664"/>
      <c r="U401" s="1664"/>
      <c r="V401" s="1664"/>
      <c r="W401" s="1664"/>
      <c r="X401" s="1664"/>
      <c r="Y401" s="1664"/>
      <c r="Z401" s="1664"/>
      <c r="AA401" s="1664"/>
      <c r="AB401" s="1664"/>
      <c r="AC401" s="1664"/>
      <c r="AD401" s="1664"/>
      <c r="AE401" s="1664"/>
      <c r="AF401" s="1664"/>
      <c r="AG401" s="1664"/>
      <c r="AH401" s="1555"/>
      <c r="AI401" s="1664"/>
      <c r="AJ401" s="1664"/>
      <c r="AK401" s="1555"/>
      <c r="AL401" s="1555"/>
      <c r="AM401" s="1664"/>
      <c r="AN401" s="1664"/>
      <c r="AO401" s="1555"/>
      <c r="AP401" s="1555"/>
      <c r="AQ401" s="1664"/>
      <c r="AR401" s="1664"/>
      <c r="AS401" s="1664"/>
      <c r="AT401" s="1664"/>
      <c r="AU401" s="1664"/>
      <c r="AV401" s="1698">
        <f>SUM(AV402:AV403)</f>
        <v>20.036000000000001</v>
      </c>
      <c r="AW401" s="1698">
        <f>SUM(AW402:AW403)</f>
        <v>29.734000000000002</v>
      </c>
      <c r="AX401" s="1698">
        <f>SUM(AX402:AX403)</f>
        <v>37.67</v>
      </c>
      <c r="AY401" s="1698">
        <f>SUM(AY402:AY403)</f>
        <v>60.899000000000001</v>
      </c>
    </row>
    <row r="402" spans="1:51">
      <c r="I402" s="248" t="s">
        <v>571</v>
      </c>
      <c r="J402" s="15"/>
      <c r="K402" s="15"/>
      <c r="L402" s="15"/>
      <c r="M402" s="15"/>
      <c r="N402" s="15"/>
      <c r="O402" s="15"/>
      <c r="P402" s="15"/>
      <c r="Q402" s="15"/>
      <c r="R402" s="15"/>
      <c r="S402" s="15"/>
      <c r="T402" s="15"/>
      <c r="U402" s="15"/>
      <c r="V402" s="15"/>
      <c r="W402" s="15"/>
      <c r="X402" s="15"/>
      <c r="Y402" s="15"/>
      <c r="Z402" s="15"/>
      <c r="AA402" s="15"/>
      <c r="AB402" s="15"/>
      <c r="AC402" s="15"/>
      <c r="AD402" s="15"/>
      <c r="AE402" s="15"/>
      <c r="AF402" s="15"/>
      <c r="AG402" s="15"/>
      <c r="AH402" s="35"/>
      <c r="AI402" s="15"/>
      <c r="AJ402" s="15"/>
      <c r="AK402" s="35"/>
      <c r="AL402" s="35"/>
      <c r="AM402" s="15"/>
      <c r="AN402" s="15"/>
      <c r="AO402" s="35"/>
      <c r="AP402" s="35"/>
      <c r="AQ402" s="15"/>
      <c r="AR402" s="15"/>
      <c r="AS402" s="15"/>
      <c r="AT402" s="15"/>
      <c r="AU402" s="15"/>
      <c r="AV402" s="1787">
        <v>17.346</v>
      </c>
      <c r="AW402" s="1787">
        <v>26.106000000000002</v>
      </c>
      <c r="AX402" s="1787">
        <v>31.879000000000001</v>
      </c>
      <c r="AY402" s="1787">
        <v>46.585999999999999</v>
      </c>
    </row>
    <row r="403" spans="1:51">
      <c r="I403" s="248" t="s">
        <v>572</v>
      </c>
      <c r="J403" s="15"/>
      <c r="K403" s="15"/>
      <c r="L403" s="15"/>
      <c r="M403" s="15"/>
      <c r="N403" s="15"/>
      <c r="O403" s="15"/>
      <c r="P403" s="15"/>
      <c r="Q403" s="15"/>
      <c r="R403" s="15"/>
      <c r="S403" s="15"/>
      <c r="T403" s="15"/>
      <c r="U403" s="15"/>
      <c r="V403" s="15"/>
      <c r="W403" s="15"/>
      <c r="X403" s="15"/>
      <c r="Y403" s="15"/>
      <c r="Z403" s="15"/>
      <c r="AA403" s="15"/>
      <c r="AB403" s="15"/>
      <c r="AC403" s="15"/>
      <c r="AD403" s="15"/>
      <c r="AE403" s="15"/>
      <c r="AF403" s="15"/>
      <c r="AG403" s="15"/>
      <c r="AH403" s="35"/>
      <c r="AI403" s="15"/>
      <c r="AJ403" s="15"/>
      <c r="AK403" s="35"/>
      <c r="AL403" s="35"/>
      <c r="AM403" s="15"/>
      <c r="AN403" s="15"/>
      <c r="AO403" s="35"/>
      <c r="AP403" s="35"/>
      <c r="AQ403" s="15"/>
      <c r="AR403" s="15"/>
      <c r="AS403" s="15"/>
      <c r="AT403" s="15"/>
      <c r="AU403" s="15"/>
      <c r="AV403" s="1787">
        <v>2.69</v>
      </c>
      <c r="AW403" s="1787">
        <v>3.6280000000000001</v>
      </c>
      <c r="AX403" s="1787">
        <v>5.7910000000000004</v>
      </c>
      <c r="AY403" s="1787">
        <v>14.313000000000001</v>
      </c>
    </row>
    <row r="404" spans="1:51" s="635" customFormat="1">
      <c r="A404" s="623"/>
      <c r="B404" s="623"/>
      <c r="C404" s="623"/>
      <c r="D404" s="623"/>
      <c r="E404" s="623"/>
      <c r="F404" s="623"/>
      <c r="G404" s="623"/>
      <c r="H404" s="623"/>
      <c r="I404" s="1786" t="s">
        <v>574</v>
      </c>
      <c r="J404" s="1664"/>
      <c r="K404" s="1664"/>
      <c r="L404" s="1664"/>
      <c r="M404" s="1664"/>
      <c r="N404" s="1664"/>
      <c r="O404" s="1664"/>
      <c r="P404" s="1664"/>
      <c r="Q404" s="1664"/>
      <c r="R404" s="1664"/>
      <c r="S404" s="1664"/>
      <c r="T404" s="1664"/>
      <c r="U404" s="1664"/>
      <c r="V404" s="1664"/>
      <c r="W404" s="1664"/>
      <c r="X404" s="1664"/>
      <c r="Y404" s="1664"/>
      <c r="Z404" s="1664"/>
      <c r="AA404" s="1664"/>
      <c r="AB404" s="1664"/>
      <c r="AC404" s="1664"/>
      <c r="AD404" s="1664"/>
      <c r="AE404" s="1664"/>
      <c r="AF404" s="1664"/>
      <c r="AG404" s="1664"/>
      <c r="AH404" s="1555"/>
      <c r="AI404" s="1664"/>
      <c r="AJ404" s="1664"/>
      <c r="AK404" s="1555"/>
      <c r="AL404" s="1555"/>
      <c r="AM404" s="1664"/>
      <c r="AN404" s="1664"/>
      <c r="AO404" s="1555"/>
      <c r="AP404" s="1555"/>
      <c r="AQ404" s="1664"/>
      <c r="AR404" s="1664"/>
      <c r="AS404" s="1664"/>
      <c r="AT404" s="1664"/>
      <c r="AU404" s="1664"/>
      <c r="AV404" s="1698">
        <f>SUM(AV405:AV408)</f>
        <v>20.444000000000003</v>
      </c>
      <c r="AW404" s="1698">
        <f>SUM(AW405:AW408)</f>
        <v>33.43</v>
      </c>
      <c r="AX404" s="1698">
        <f>SUM(AX405:AX408)</f>
        <v>41.814</v>
      </c>
      <c r="AY404" s="1698">
        <f>SUM(AY405:AY408)</f>
        <v>52.867000000000004</v>
      </c>
    </row>
    <row r="405" spans="1:51">
      <c r="I405" s="248" t="s">
        <v>575</v>
      </c>
      <c r="J405" s="15"/>
      <c r="K405" s="15"/>
      <c r="L405" s="15"/>
      <c r="M405" s="15"/>
      <c r="N405" s="15"/>
      <c r="O405" s="15"/>
      <c r="P405" s="15"/>
      <c r="Q405" s="15"/>
      <c r="R405" s="15"/>
      <c r="S405" s="15"/>
      <c r="T405" s="15"/>
      <c r="U405" s="15"/>
      <c r="V405" s="15"/>
      <c r="W405" s="15"/>
      <c r="X405" s="15"/>
      <c r="Y405" s="15"/>
      <c r="Z405" s="15"/>
      <c r="AA405" s="15"/>
      <c r="AB405" s="15"/>
      <c r="AC405" s="15"/>
      <c r="AD405" s="15"/>
      <c r="AE405" s="15"/>
      <c r="AF405" s="15"/>
      <c r="AG405" s="15"/>
      <c r="AH405" s="35"/>
      <c r="AI405" s="15"/>
      <c r="AJ405" s="15"/>
      <c r="AK405" s="35"/>
      <c r="AL405" s="35"/>
      <c r="AM405" s="15"/>
      <c r="AN405" s="15"/>
      <c r="AO405" s="35"/>
      <c r="AP405" s="35"/>
      <c r="AQ405" s="15"/>
      <c r="AR405" s="15"/>
      <c r="AS405" s="15"/>
      <c r="AT405" s="15"/>
      <c r="AU405" s="15"/>
      <c r="AV405" s="1787">
        <v>9.984</v>
      </c>
      <c r="AW405" s="1787">
        <v>17.452000000000002</v>
      </c>
      <c r="AX405" s="1787">
        <v>19.963000000000001</v>
      </c>
      <c r="AY405" s="1787">
        <v>22.99</v>
      </c>
    </row>
    <row r="406" spans="1:51">
      <c r="I406" s="248" t="s">
        <v>576</v>
      </c>
      <c r="J406" s="15"/>
      <c r="K406" s="15"/>
      <c r="L406" s="15"/>
      <c r="M406" s="15"/>
      <c r="N406" s="15"/>
      <c r="O406" s="15"/>
      <c r="P406" s="15"/>
      <c r="Q406" s="15"/>
      <c r="R406" s="15"/>
      <c r="S406" s="15"/>
      <c r="T406" s="15"/>
      <c r="U406" s="15"/>
      <c r="V406" s="15"/>
      <c r="W406" s="15"/>
      <c r="X406" s="15"/>
      <c r="Y406" s="15"/>
      <c r="Z406" s="15"/>
      <c r="AA406" s="15"/>
      <c r="AB406" s="15"/>
      <c r="AC406" s="15"/>
      <c r="AD406" s="15"/>
      <c r="AE406" s="15"/>
      <c r="AF406" s="15"/>
      <c r="AG406" s="15"/>
      <c r="AH406" s="35"/>
      <c r="AI406" s="15"/>
      <c r="AJ406" s="15"/>
      <c r="AK406" s="35"/>
      <c r="AL406" s="35"/>
      <c r="AM406" s="15"/>
      <c r="AN406" s="15"/>
      <c r="AO406" s="35"/>
      <c r="AP406" s="35"/>
      <c r="AQ406" s="15"/>
      <c r="AR406" s="15"/>
      <c r="AS406" s="15"/>
      <c r="AT406" s="15"/>
      <c r="AU406" s="15"/>
      <c r="AV406" s="1787">
        <v>3.2360000000000002</v>
      </c>
      <c r="AW406" s="1787">
        <v>4.7309999999999999</v>
      </c>
      <c r="AX406" s="1787">
        <v>6.4749999999999996</v>
      </c>
      <c r="AY406" s="1787">
        <v>9.516</v>
      </c>
    </row>
    <row r="407" spans="1:51">
      <c r="I407" s="248" t="s">
        <v>577</v>
      </c>
      <c r="J407" s="15"/>
      <c r="K407" s="15"/>
      <c r="L407" s="15"/>
      <c r="M407" s="15"/>
      <c r="N407" s="15"/>
      <c r="O407" s="15"/>
      <c r="P407" s="15"/>
      <c r="Q407" s="15"/>
      <c r="R407" s="15"/>
      <c r="S407" s="15"/>
      <c r="T407" s="15"/>
      <c r="U407" s="15"/>
      <c r="V407" s="15"/>
      <c r="W407" s="15"/>
      <c r="X407" s="15"/>
      <c r="Y407" s="15"/>
      <c r="Z407" s="15"/>
      <c r="AA407" s="15"/>
      <c r="AB407" s="15"/>
      <c r="AC407" s="15"/>
      <c r="AD407" s="15"/>
      <c r="AE407" s="15"/>
      <c r="AF407" s="15"/>
      <c r="AG407" s="15"/>
      <c r="AH407" s="35"/>
      <c r="AI407" s="15"/>
      <c r="AJ407" s="15"/>
      <c r="AK407" s="35"/>
      <c r="AL407" s="35"/>
      <c r="AM407" s="15"/>
      <c r="AN407" s="15"/>
      <c r="AO407" s="35"/>
      <c r="AP407" s="35"/>
      <c r="AQ407" s="15"/>
      <c r="AR407" s="15"/>
      <c r="AS407" s="15"/>
      <c r="AT407" s="15"/>
      <c r="AU407" s="15"/>
      <c r="AV407" s="1787">
        <v>6.5049999999999999</v>
      </c>
      <c r="AW407" s="1787">
        <v>10.093999999999999</v>
      </c>
      <c r="AX407" s="1787">
        <v>12.920999999999999</v>
      </c>
      <c r="AY407" s="1787">
        <v>18.297999999999998</v>
      </c>
    </row>
    <row r="408" spans="1:51">
      <c r="I408" s="1777" t="s">
        <v>579</v>
      </c>
      <c r="J408" s="15"/>
      <c r="K408" s="15"/>
      <c r="L408" s="15"/>
      <c r="M408" s="15"/>
      <c r="N408" s="15"/>
      <c r="O408" s="15"/>
      <c r="P408" s="15"/>
      <c r="Q408" s="15"/>
      <c r="R408" s="15"/>
      <c r="S408" s="15"/>
      <c r="T408" s="15"/>
      <c r="U408" s="15"/>
      <c r="V408" s="15"/>
      <c r="W408" s="15"/>
      <c r="X408" s="15"/>
      <c r="Y408" s="15"/>
      <c r="Z408" s="15"/>
      <c r="AA408" s="15"/>
      <c r="AB408" s="15"/>
      <c r="AC408" s="15"/>
      <c r="AD408" s="15"/>
      <c r="AE408" s="15"/>
      <c r="AF408" s="15"/>
      <c r="AG408" s="15"/>
      <c r="AH408" s="35"/>
      <c r="AI408" s="15"/>
      <c r="AJ408" s="15"/>
      <c r="AK408" s="35"/>
      <c r="AL408" s="35"/>
      <c r="AM408" s="15"/>
      <c r="AN408" s="15"/>
      <c r="AO408" s="35"/>
      <c r="AP408" s="35"/>
      <c r="AQ408" s="15"/>
      <c r="AR408" s="15"/>
      <c r="AS408" s="15"/>
      <c r="AT408" s="15"/>
      <c r="AU408" s="15"/>
      <c r="AV408" s="1787">
        <v>0.71899999999999997</v>
      </c>
      <c r="AW408" s="1787">
        <v>1.153</v>
      </c>
      <c r="AX408" s="1787">
        <v>2.4550000000000001</v>
      </c>
      <c r="AY408" s="1787">
        <v>2.0630000000000002</v>
      </c>
    </row>
    <row r="409" spans="1:51" s="635" customFormat="1">
      <c r="A409" s="623"/>
      <c r="B409" s="623"/>
      <c r="C409" s="623"/>
      <c r="D409" s="623"/>
      <c r="E409" s="623"/>
      <c r="F409" s="623"/>
      <c r="G409" s="623"/>
      <c r="H409" s="623"/>
      <c r="I409" s="1786" t="s">
        <v>580</v>
      </c>
      <c r="J409" s="1664"/>
      <c r="K409" s="1664"/>
      <c r="L409" s="1664"/>
      <c r="M409" s="1664"/>
      <c r="N409" s="1664"/>
      <c r="O409" s="1664"/>
      <c r="P409" s="1664"/>
      <c r="Q409" s="1664"/>
      <c r="R409" s="1664"/>
      <c r="S409" s="1664"/>
      <c r="T409" s="1664"/>
      <c r="U409" s="1664"/>
      <c r="V409" s="1664"/>
      <c r="W409" s="1664"/>
      <c r="X409" s="1664"/>
      <c r="Y409" s="1664"/>
      <c r="Z409" s="1664"/>
      <c r="AA409" s="1664"/>
      <c r="AB409" s="1664"/>
      <c r="AC409" s="1664"/>
      <c r="AD409" s="1664"/>
      <c r="AE409" s="1664"/>
      <c r="AF409" s="1664"/>
      <c r="AG409" s="1664"/>
      <c r="AH409" s="1555"/>
      <c r="AI409" s="1664"/>
      <c r="AJ409" s="1664"/>
      <c r="AK409" s="1555"/>
      <c r="AL409" s="1555"/>
      <c r="AM409" s="1664"/>
      <c r="AN409" s="1664"/>
      <c r="AO409" s="1555"/>
      <c r="AP409" s="1555"/>
      <c r="AQ409" s="1664"/>
      <c r="AR409" s="1664"/>
      <c r="AS409" s="1664"/>
      <c r="AT409" s="1664"/>
      <c r="AU409" s="1664"/>
      <c r="AV409" s="1698">
        <f>SUM(AV410:AV412)</f>
        <v>1.202</v>
      </c>
      <c r="AW409" s="1698">
        <f>SUM(AW410:AW412)</f>
        <v>1.5589999999999999</v>
      </c>
      <c r="AX409" s="1698">
        <f>SUM(AX410:AX412)</f>
        <v>-0.33899999999999997</v>
      </c>
      <c r="AY409" s="1698">
        <f>SUM(AY410:AY412)</f>
        <v>3.7030000000000003</v>
      </c>
    </row>
    <row r="410" spans="1:51">
      <c r="I410" s="1777" t="s">
        <v>566</v>
      </c>
      <c r="J410" s="15"/>
      <c r="K410" s="15"/>
      <c r="L410" s="15"/>
      <c r="M410" s="15"/>
      <c r="N410" s="15"/>
      <c r="O410" s="15"/>
      <c r="P410" s="15"/>
      <c r="Q410" s="15"/>
      <c r="R410" s="15"/>
      <c r="S410" s="15"/>
      <c r="T410" s="15"/>
      <c r="U410" s="15"/>
      <c r="V410" s="15"/>
      <c r="W410" s="15"/>
      <c r="X410" s="15"/>
      <c r="Y410" s="15"/>
      <c r="Z410" s="15"/>
      <c r="AA410" s="15"/>
      <c r="AB410" s="15"/>
      <c r="AC410" s="15"/>
      <c r="AD410" s="15"/>
      <c r="AE410" s="15"/>
      <c r="AF410" s="15"/>
      <c r="AG410" s="15"/>
      <c r="AH410" s="35"/>
      <c r="AI410" s="15"/>
      <c r="AJ410" s="15"/>
      <c r="AK410" s="35"/>
      <c r="AL410" s="35"/>
      <c r="AM410" s="15"/>
      <c r="AN410" s="15"/>
      <c r="AO410" s="35"/>
      <c r="AP410" s="35"/>
      <c r="AQ410" s="15"/>
      <c r="AR410" s="15"/>
      <c r="AS410" s="15"/>
      <c r="AT410" s="15"/>
      <c r="AU410" s="15"/>
      <c r="AV410" s="1787">
        <v>0.752</v>
      </c>
      <c r="AW410" s="1787">
        <v>1.145</v>
      </c>
      <c r="AX410" s="1787">
        <v>1.526</v>
      </c>
      <c r="AY410" s="1787">
        <v>3.3420000000000001</v>
      </c>
    </row>
    <row r="411" spans="1:51">
      <c r="I411" s="248" t="s">
        <v>581</v>
      </c>
      <c r="J411" s="15"/>
      <c r="K411" s="15"/>
      <c r="L411" s="15"/>
      <c r="M411" s="15"/>
      <c r="N411" s="15"/>
      <c r="O411" s="15"/>
      <c r="P411" s="15"/>
      <c r="Q411" s="15"/>
      <c r="R411" s="15"/>
      <c r="S411" s="15"/>
      <c r="T411" s="15"/>
      <c r="U411" s="15"/>
      <c r="V411" s="15"/>
      <c r="W411" s="15"/>
      <c r="X411" s="15"/>
      <c r="Y411" s="15"/>
      <c r="Z411" s="15"/>
      <c r="AA411" s="15"/>
      <c r="AB411" s="15"/>
      <c r="AC411" s="15"/>
      <c r="AD411" s="15"/>
      <c r="AE411" s="15"/>
      <c r="AF411" s="15"/>
      <c r="AG411" s="15"/>
      <c r="AH411" s="35"/>
      <c r="AI411" s="15"/>
      <c r="AJ411" s="15"/>
      <c r="AK411" s="35"/>
      <c r="AL411" s="35"/>
      <c r="AM411" s="15"/>
      <c r="AN411" s="15"/>
      <c r="AO411" s="35"/>
      <c r="AP411" s="35"/>
      <c r="AQ411" s="15"/>
      <c r="AR411" s="15"/>
      <c r="AS411" s="15"/>
      <c r="AT411" s="15"/>
      <c r="AU411" s="15"/>
      <c r="AV411" s="1787">
        <v>0.45</v>
      </c>
      <c r="AW411" s="1787">
        <v>0.41399999999999998</v>
      </c>
      <c r="AX411" s="1787">
        <v>0.35299999999999998</v>
      </c>
      <c r="AY411" s="1787">
        <v>0.36099999999999999</v>
      </c>
    </row>
    <row r="412" spans="1:51">
      <c r="I412" s="248" t="s">
        <v>579</v>
      </c>
      <c r="J412" s="15"/>
      <c r="K412" s="15"/>
      <c r="L412" s="15"/>
      <c r="M412" s="15"/>
      <c r="N412" s="15"/>
      <c r="O412" s="15"/>
      <c r="P412" s="15"/>
      <c r="Q412" s="15"/>
      <c r="R412" s="15"/>
      <c r="S412" s="15"/>
      <c r="T412" s="15"/>
      <c r="U412" s="15"/>
      <c r="V412" s="15"/>
      <c r="W412" s="15"/>
      <c r="X412" s="15"/>
      <c r="Y412" s="15"/>
      <c r="Z412" s="15"/>
      <c r="AA412" s="15"/>
      <c r="AB412" s="15"/>
      <c r="AC412" s="15"/>
      <c r="AD412" s="15"/>
      <c r="AE412" s="15"/>
      <c r="AF412" s="15"/>
      <c r="AG412" s="15"/>
      <c r="AH412" s="35"/>
      <c r="AI412" s="15"/>
      <c r="AJ412" s="15"/>
      <c r="AK412" s="35"/>
      <c r="AL412" s="35"/>
      <c r="AM412" s="15"/>
      <c r="AN412" s="15"/>
      <c r="AO412" s="35"/>
      <c r="AP412" s="35"/>
      <c r="AQ412" s="15"/>
      <c r="AR412" s="15"/>
      <c r="AS412" s="15"/>
      <c r="AT412" s="15"/>
      <c r="AU412" s="15"/>
      <c r="AV412" s="1787">
        <v>0</v>
      </c>
      <c r="AW412" s="1787">
        <v>0</v>
      </c>
      <c r="AX412" s="1787">
        <v>-2.218</v>
      </c>
      <c r="AY412" s="1787">
        <v>0</v>
      </c>
    </row>
    <row r="413" spans="1:51" s="635" customFormat="1">
      <c r="A413" s="623"/>
      <c r="B413" s="623"/>
      <c r="C413" s="623"/>
      <c r="D413" s="623"/>
      <c r="E413" s="623"/>
      <c r="F413" s="623"/>
      <c r="G413" s="623"/>
      <c r="H413" s="623"/>
      <c r="I413" s="1786" t="s">
        <v>585</v>
      </c>
      <c r="J413" s="1664"/>
      <c r="K413" s="1664"/>
      <c r="L413" s="1664"/>
      <c r="M413" s="1664"/>
      <c r="N413" s="1664"/>
      <c r="O413" s="1664"/>
      <c r="P413" s="1664"/>
      <c r="Q413" s="1664"/>
      <c r="R413" s="1664"/>
      <c r="S413" s="1664"/>
      <c r="T413" s="1664"/>
      <c r="U413" s="1664"/>
      <c r="V413" s="1664"/>
      <c r="W413" s="1664"/>
      <c r="X413" s="1664"/>
      <c r="Y413" s="1664"/>
      <c r="Z413" s="1664"/>
      <c r="AA413" s="1664"/>
      <c r="AB413" s="1664"/>
      <c r="AC413" s="1664"/>
      <c r="AD413" s="1664"/>
      <c r="AE413" s="1664"/>
      <c r="AF413" s="1664"/>
      <c r="AG413" s="1664"/>
      <c r="AH413" s="1555"/>
      <c r="AI413" s="1664"/>
      <c r="AJ413" s="1664"/>
      <c r="AK413" s="1555"/>
      <c r="AL413" s="1555"/>
      <c r="AM413" s="1664"/>
      <c r="AN413" s="1664"/>
      <c r="AO413" s="1555"/>
      <c r="AP413" s="1555"/>
      <c r="AQ413" s="1664"/>
      <c r="AR413" s="1664"/>
      <c r="AS413" s="1664"/>
      <c r="AT413" s="1664"/>
      <c r="AU413" s="1664"/>
      <c r="AV413" s="1796">
        <f>AV19</f>
        <v>41.680999999999997</v>
      </c>
      <c r="AW413" s="1796">
        <f>AW19</f>
        <v>64.721999999999994</v>
      </c>
      <c r="AX413" s="1796">
        <f>AX19</f>
        <v>79.14500000000001</v>
      </c>
      <c r="AY413" s="1796">
        <f>AY19</f>
        <v>117.46899999999999</v>
      </c>
    </row>
    <row r="414" spans="1:51" s="635" customFormat="1" outlineLevel="1">
      <c r="A414" s="623"/>
      <c r="B414" s="623"/>
      <c r="C414" s="623"/>
      <c r="D414" s="623"/>
      <c r="E414" s="623"/>
      <c r="F414" s="623"/>
      <c r="G414" s="623"/>
      <c r="H414" s="623"/>
      <c r="I414" s="1791" t="s">
        <v>35</v>
      </c>
      <c r="J414" s="1664"/>
      <c r="K414" s="1664"/>
      <c r="L414" s="1664"/>
      <c r="M414" s="1664"/>
      <c r="N414" s="1664"/>
      <c r="O414" s="1664"/>
      <c r="P414" s="1664"/>
      <c r="Q414" s="1664"/>
      <c r="R414" s="1664"/>
      <c r="S414" s="1664"/>
      <c r="T414" s="1664"/>
      <c r="U414" s="1664"/>
      <c r="V414" s="1664"/>
      <c r="W414" s="1664"/>
      <c r="X414" s="1664"/>
      <c r="Y414" s="1664"/>
      <c r="Z414" s="1664"/>
      <c r="AA414" s="1664"/>
      <c r="AB414" s="1664"/>
      <c r="AC414" s="1664"/>
      <c r="AD414" s="1664"/>
      <c r="AE414" s="1664"/>
      <c r="AF414" s="1664"/>
      <c r="AG414" s="1664"/>
      <c r="AH414" s="1555"/>
      <c r="AI414" s="1664"/>
      <c r="AJ414" s="1664"/>
      <c r="AK414" s="1555"/>
      <c r="AL414" s="1555"/>
      <c r="AM414" s="1664"/>
      <c r="AN414" s="1664"/>
      <c r="AO414" s="1555"/>
      <c r="AP414" s="1555"/>
      <c r="AQ414" s="1664"/>
      <c r="AR414" s="1664"/>
      <c r="AS414" s="1664"/>
      <c r="AT414" s="1664"/>
      <c r="AU414" s="1664"/>
      <c r="AV414" s="1797">
        <f>IF(SUM(AV401,AV404,AV409)=AV413,"OK",SUM(AV401,AV404,AV409)-AV413)</f>
        <v>1.0000000000047748E-3</v>
      </c>
      <c r="AW414" s="1797">
        <f>IF(SUM(AW401,AW404,AW409)=AW413,"OK",SUM(AW401,AW404,AW409)-AW413)</f>
        <v>1.0000000000047748E-3</v>
      </c>
      <c r="AX414" s="1797" t="str">
        <f>IF(SUM(AX401,AX404,AX409)=AX413,"OK",SUM(AX401,AX404,AX409)-AX413)</f>
        <v>OK</v>
      </c>
      <c r="AY414" s="1797" t="str">
        <f>IF(SUM(AY401,AY404,AY409)=AY413,"OK",SUM(AY401,AY404,AY409)-AY413)</f>
        <v>OK</v>
      </c>
    </row>
    <row r="415" spans="1:51">
      <c r="I415" s="15"/>
      <c r="J415" s="15"/>
      <c r="K415" s="15"/>
      <c r="L415" s="15"/>
      <c r="M415" s="15"/>
      <c r="N415" s="15"/>
      <c r="O415" s="15"/>
      <c r="P415" s="15"/>
      <c r="Q415" s="15"/>
      <c r="R415" s="15"/>
      <c r="S415" s="15"/>
      <c r="T415" s="15"/>
      <c r="U415" s="15"/>
      <c r="V415" s="15"/>
      <c r="W415" s="15"/>
      <c r="X415" s="15"/>
      <c r="Y415" s="15"/>
      <c r="Z415" s="15"/>
      <c r="AA415" s="15"/>
      <c r="AB415" s="15"/>
      <c r="AC415" s="15"/>
      <c r="AD415" s="15"/>
      <c r="AE415" s="15"/>
      <c r="AF415" s="15"/>
      <c r="AG415" s="15"/>
      <c r="AH415" s="35"/>
      <c r="AI415" s="15"/>
      <c r="AJ415" s="15"/>
      <c r="AK415" s="35"/>
      <c r="AL415" s="35"/>
      <c r="AM415" s="15"/>
      <c r="AN415" s="15"/>
      <c r="AO415" s="35"/>
      <c r="AP415" s="35"/>
      <c r="AQ415" s="15"/>
      <c r="AR415" s="15"/>
      <c r="AS415" s="15"/>
      <c r="AT415" s="15"/>
      <c r="AU415" s="15"/>
      <c r="AV415" s="1778"/>
      <c r="AW415" s="1778"/>
      <c r="AX415" s="1778"/>
    </row>
    <row r="416" spans="1:51">
      <c r="I416" s="1802" t="s">
        <v>598</v>
      </c>
      <c r="J416" s="15"/>
      <c r="K416" s="15"/>
      <c r="L416" s="15"/>
      <c r="M416" s="15"/>
      <c r="N416" s="15"/>
      <c r="O416" s="15"/>
      <c r="P416" s="15"/>
      <c r="Q416" s="15"/>
      <c r="R416" s="15"/>
      <c r="S416" s="15"/>
      <c r="T416" s="15"/>
      <c r="U416" s="15"/>
      <c r="V416" s="15"/>
      <c r="W416" s="15"/>
      <c r="X416" s="15"/>
      <c r="Y416" s="15"/>
      <c r="Z416" s="15"/>
      <c r="AA416" s="15"/>
      <c r="AB416" s="15"/>
      <c r="AC416" s="15"/>
      <c r="AD416" s="15"/>
      <c r="AE416" s="15"/>
      <c r="AF416" s="15"/>
      <c r="AG416" s="15"/>
      <c r="AH416" s="35"/>
      <c r="AI416" s="15"/>
      <c r="AJ416" s="15"/>
      <c r="AK416" s="35"/>
      <c r="AL416" s="35"/>
      <c r="AM416" s="15"/>
      <c r="AN416" s="15"/>
      <c r="AO416" s="35"/>
      <c r="AP416" s="35"/>
      <c r="AQ416" s="15"/>
      <c r="AR416" s="15"/>
      <c r="AS416" s="15"/>
      <c r="AT416" s="15"/>
      <c r="AU416" s="15"/>
      <c r="AV416" s="1778"/>
      <c r="AW416" s="1778"/>
      <c r="AX416" s="1778"/>
    </row>
    <row r="417" spans="1:51">
      <c r="I417" s="1780" t="s">
        <v>129</v>
      </c>
      <c r="J417" s="15"/>
      <c r="K417" s="15"/>
      <c r="L417" s="15"/>
      <c r="M417" s="15"/>
      <c r="N417" s="15"/>
      <c r="O417" s="15"/>
      <c r="P417" s="15"/>
      <c r="Q417" s="15"/>
      <c r="R417" s="15"/>
      <c r="S417" s="15"/>
      <c r="T417" s="15"/>
      <c r="U417" s="15"/>
      <c r="V417" s="15"/>
      <c r="W417" s="15"/>
      <c r="X417" s="15"/>
      <c r="Y417" s="15"/>
      <c r="Z417" s="15"/>
      <c r="AA417" s="15"/>
      <c r="AB417" s="15"/>
      <c r="AC417" s="15"/>
      <c r="AD417" s="15"/>
      <c r="AE417" s="15"/>
      <c r="AF417" s="15"/>
      <c r="AG417" s="15"/>
      <c r="AH417" s="35"/>
      <c r="AI417" s="15"/>
      <c r="AJ417" s="15"/>
      <c r="AK417" s="35"/>
      <c r="AL417" s="35"/>
      <c r="AM417" s="15"/>
      <c r="AN417" s="15"/>
      <c r="AO417" s="35"/>
      <c r="AP417" s="35"/>
      <c r="AQ417" s="15"/>
      <c r="AR417" s="15"/>
      <c r="AS417" s="15"/>
      <c r="AT417" s="15"/>
      <c r="AU417" s="15"/>
      <c r="AV417" s="1787">
        <v>31.637</v>
      </c>
      <c r="AW417" s="1787">
        <v>40.075000000000003</v>
      </c>
      <c r="AX417" s="1787">
        <v>58.075000000000003</v>
      </c>
      <c r="AY417" s="1787">
        <v>86.388999999999996</v>
      </c>
    </row>
    <row r="418" spans="1:51">
      <c r="I418" s="1780" t="s">
        <v>121</v>
      </c>
      <c r="J418" s="15"/>
      <c r="K418" s="15"/>
      <c r="L418" s="15"/>
      <c r="M418" s="15"/>
      <c r="N418" s="15"/>
      <c r="O418" s="15"/>
      <c r="P418" s="15"/>
      <c r="Q418" s="15"/>
      <c r="R418" s="15"/>
      <c r="S418" s="15"/>
      <c r="T418" s="15"/>
      <c r="U418" s="15"/>
      <c r="V418" s="15"/>
      <c r="W418" s="15"/>
      <c r="X418" s="15"/>
      <c r="Y418" s="15"/>
      <c r="Z418" s="15"/>
      <c r="AA418" s="15"/>
      <c r="AB418" s="15"/>
      <c r="AC418" s="15"/>
      <c r="AD418" s="15"/>
      <c r="AE418" s="15"/>
      <c r="AF418" s="15"/>
      <c r="AG418" s="15"/>
      <c r="AH418" s="35"/>
      <c r="AI418" s="15"/>
      <c r="AJ418" s="15"/>
      <c r="AK418" s="35"/>
      <c r="AL418" s="35"/>
      <c r="AM418" s="15"/>
      <c r="AN418" s="15"/>
      <c r="AO418" s="35"/>
      <c r="AP418" s="35"/>
      <c r="AQ418" s="15"/>
      <c r="AR418" s="15"/>
      <c r="AS418" s="15"/>
      <c r="AT418" s="15"/>
      <c r="AU418" s="15"/>
      <c r="AV418" s="1787">
        <v>67.725999999999999</v>
      </c>
      <c r="AW418" s="1787">
        <v>119.60899999999999</v>
      </c>
      <c r="AX418" s="1787">
        <v>150.42599999999999</v>
      </c>
      <c r="AY418" s="1787">
        <v>185.065</v>
      </c>
    </row>
    <row r="419" spans="1:51">
      <c r="I419" s="1780" t="s">
        <v>586</v>
      </c>
      <c r="J419" s="15"/>
      <c r="K419" s="15"/>
      <c r="L419" s="15"/>
      <c r="M419" s="15"/>
      <c r="N419" s="15"/>
      <c r="O419" s="15"/>
      <c r="P419" s="15"/>
      <c r="Q419" s="15"/>
      <c r="R419" s="15"/>
      <c r="S419" s="15"/>
      <c r="T419" s="15"/>
      <c r="U419" s="15"/>
      <c r="V419" s="15"/>
      <c r="W419" s="15"/>
      <c r="X419" s="15"/>
      <c r="Y419" s="15"/>
      <c r="Z419" s="15"/>
      <c r="AA419" s="15"/>
      <c r="AB419" s="15"/>
      <c r="AC419" s="15"/>
      <c r="AD419" s="15"/>
      <c r="AE419" s="15"/>
      <c r="AF419" s="15"/>
      <c r="AG419" s="15"/>
      <c r="AH419" s="35"/>
      <c r="AI419" s="15"/>
      <c r="AJ419" s="15"/>
      <c r="AK419" s="35"/>
      <c r="AL419" s="35"/>
      <c r="AM419" s="15"/>
      <c r="AN419" s="15"/>
      <c r="AO419" s="35"/>
      <c r="AP419" s="35"/>
      <c r="AQ419" s="15"/>
      <c r="AR419" s="15"/>
      <c r="AS419" s="15"/>
      <c r="AT419" s="15"/>
      <c r="AU419" s="15"/>
      <c r="AV419" s="1787">
        <v>20.036000000000001</v>
      </c>
      <c r="AW419" s="1787">
        <v>29.734000000000002</v>
      </c>
      <c r="AX419" s="1787">
        <v>37.67</v>
      </c>
      <c r="AY419" s="1787">
        <v>60.899000000000001</v>
      </c>
    </row>
    <row r="420" spans="1:51" s="635" customFormat="1">
      <c r="A420" s="623"/>
      <c r="B420" s="623"/>
      <c r="C420" s="623"/>
      <c r="D420" s="623"/>
      <c r="E420" s="623"/>
      <c r="F420" s="623"/>
      <c r="G420" s="623"/>
      <c r="H420" s="623"/>
      <c r="I420" s="1799" t="s">
        <v>587</v>
      </c>
      <c r="J420" s="1664"/>
      <c r="K420" s="1664"/>
      <c r="L420" s="1664"/>
      <c r="M420" s="1664"/>
      <c r="N420" s="1664"/>
      <c r="O420" s="1664"/>
      <c r="P420" s="1664"/>
      <c r="Q420" s="1664"/>
      <c r="R420" s="1664"/>
      <c r="S420" s="1664"/>
      <c r="T420" s="1664"/>
      <c r="U420" s="1664"/>
      <c r="V420" s="1664"/>
      <c r="W420" s="1664"/>
      <c r="X420" s="1664"/>
      <c r="Y420" s="1664"/>
      <c r="Z420" s="1664"/>
      <c r="AA420" s="1664"/>
      <c r="AB420" s="1664"/>
      <c r="AC420" s="1664"/>
      <c r="AD420" s="1664"/>
      <c r="AE420" s="1664"/>
      <c r="AF420" s="1664"/>
      <c r="AG420" s="1664"/>
      <c r="AH420" s="1555"/>
      <c r="AI420" s="1664"/>
      <c r="AJ420" s="1664"/>
      <c r="AK420" s="1555"/>
      <c r="AL420" s="1555"/>
      <c r="AM420" s="1664"/>
      <c r="AN420" s="1664"/>
      <c r="AO420" s="1555"/>
      <c r="AP420" s="1555"/>
      <c r="AQ420" s="1664"/>
      <c r="AR420" s="1664"/>
      <c r="AS420" s="1664"/>
      <c r="AT420" s="1664"/>
      <c r="AU420" s="1664"/>
      <c r="AV420" s="1698">
        <f>SUM(AV417:AV419)</f>
        <v>119.399</v>
      </c>
      <c r="AW420" s="1698">
        <f>SUM(AW417:AW419)</f>
        <v>189.41800000000001</v>
      </c>
      <c r="AX420" s="1698">
        <f>SUM(AX417:AX419)</f>
        <v>246.17099999999999</v>
      </c>
      <c r="AY420" s="1698">
        <f>SUM(AY417:AY419)</f>
        <v>332.35300000000001</v>
      </c>
    </row>
    <row r="421" spans="1:51" s="635" customFormat="1" outlineLevel="1">
      <c r="A421" s="623"/>
      <c r="B421" s="623"/>
      <c r="C421" s="623"/>
      <c r="D421" s="623"/>
      <c r="E421" s="623"/>
      <c r="F421" s="623"/>
      <c r="G421" s="623"/>
      <c r="H421" s="623"/>
      <c r="I421" s="1791" t="s">
        <v>35</v>
      </c>
      <c r="J421" s="1664"/>
      <c r="K421" s="1664"/>
      <c r="L421" s="1664"/>
      <c r="M421" s="1664"/>
      <c r="N421" s="1664"/>
      <c r="O421" s="1664"/>
      <c r="P421" s="1664"/>
      <c r="Q421" s="1664"/>
      <c r="R421" s="1664"/>
      <c r="S421" s="1664"/>
      <c r="T421" s="1664"/>
      <c r="U421" s="1664"/>
      <c r="V421" s="1664"/>
      <c r="W421" s="1664"/>
      <c r="X421" s="1664"/>
      <c r="Y421" s="1664"/>
      <c r="Z421" s="1664"/>
      <c r="AA421" s="1664"/>
      <c r="AB421" s="1664"/>
      <c r="AC421" s="1664"/>
      <c r="AD421" s="1664"/>
      <c r="AE421" s="1664"/>
      <c r="AF421" s="1664"/>
      <c r="AG421" s="1664"/>
      <c r="AH421" s="1555"/>
      <c r="AI421" s="1664"/>
      <c r="AJ421" s="1664"/>
      <c r="AK421" s="1555"/>
      <c r="AL421" s="1555"/>
      <c r="AM421" s="1664"/>
      <c r="AN421" s="1664"/>
      <c r="AO421" s="1555"/>
      <c r="AP421" s="1555"/>
      <c r="AQ421" s="1664"/>
      <c r="AR421" s="1664"/>
      <c r="AS421" s="1664"/>
      <c r="AT421" s="1664"/>
      <c r="AU421" s="1664"/>
      <c r="AV421" s="1797" t="str">
        <f>IF(SUM(AV368,AV385,AV401)=AV420,"OK",SUM(AV417:AV419)-AV420)</f>
        <v>OK</v>
      </c>
      <c r="AW421" s="1797" t="str">
        <f>IF(SUM(AW368,AW385,AW401)=AW420,"OK",SUM(AW417:AW419)-AW420)</f>
        <v>OK</v>
      </c>
      <c r="AX421" s="1797" t="str">
        <f>IF(SUM(AX368,AX385,AX401)=AX420,"OK",SUM(AX417:AX419)-AX420)</f>
        <v>OK</v>
      </c>
      <c r="AY421" s="1797" t="str">
        <f>IF(SUM(AY368,AY385,AY401)=AY420,"OK",SUM(AY417:AY419)-AY420)</f>
        <v>OK</v>
      </c>
    </row>
    <row r="422" spans="1:51">
      <c r="I422" s="15"/>
      <c r="J422" s="15"/>
      <c r="K422" s="15"/>
      <c r="L422" s="15"/>
      <c r="M422" s="15"/>
      <c r="N422" s="15"/>
      <c r="O422" s="15"/>
      <c r="P422" s="15"/>
      <c r="Q422" s="15"/>
      <c r="R422" s="15"/>
      <c r="S422" s="15"/>
      <c r="T422" s="15"/>
      <c r="U422" s="15"/>
      <c r="V422" s="15"/>
      <c r="W422" s="15"/>
      <c r="X422" s="15"/>
      <c r="Y422" s="15"/>
      <c r="Z422" s="15"/>
      <c r="AA422" s="15"/>
      <c r="AB422" s="15"/>
      <c r="AC422" s="15"/>
      <c r="AD422" s="15"/>
      <c r="AE422" s="15"/>
      <c r="AF422" s="15"/>
      <c r="AG422" s="15"/>
      <c r="AH422" s="35"/>
      <c r="AI422" s="15"/>
      <c r="AJ422" s="15"/>
      <c r="AK422" s="35"/>
      <c r="AL422" s="35"/>
      <c r="AM422" s="15"/>
      <c r="AN422" s="15"/>
      <c r="AO422" s="35"/>
      <c r="AP422" s="35"/>
      <c r="AQ422" s="15"/>
      <c r="AR422" s="15"/>
      <c r="AS422" s="15"/>
      <c r="AT422" s="15"/>
      <c r="AU422" s="15"/>
      <c r="AV422" s="1778"/>
      <c r="AW422" s="1778"/>
      <c r="AX422" s="1778"/>
    </row>
    <row r="423" spans="1:51">
      <c r="I423" s="1803" t="s">
        <v>599</v>
      </c>
      <c r="J423" s="1781"/>
      <c r="K423" s="15"/>
      <c r="L423" s="15"/>
      <c r="M423" s="15"/>
      <c r="N423" s="15"/>
      <c r="O423" s="15"/>
      <c r="P423" s="15"/>
      <c r="Q423" s="15"/>
      <c r="R423" s="15"/>
      <c r="S423" s="15"/>
      <c r="T423" s="15"/>
      <c r="U423" s="15"/>
      <c r="V423" s="15"/>
      <c r="W423" s="15"/>
      <c r="X423" s="15"/>
      <c r="Y423" s="15"/>
      <c r="Z423" s="15"/>
      <c r="AA423" s="15"/>
      <c r="AB423" s="15"/>
      <c r="AC423" s="15"/>
      <c r="AD423" s="15"/>
      <c r="AE423" s="15"/>
      <c r="AF423" s="15"/>
      <c r="AG423" s="15"/>
      <c r="AH423" s="35"/>
      <c r="AI423" s="15"/>
      <c r="AJ423" s="15"/>
      <c r="AK423" s="35"/>
      <c r="AL423" s="35"/>
      <c r="AM423" s="15"/>
      <c r="AN423" s="15"/>
      <c r="AO423" s="35"/>
      <c r="AP423" s="35"/>
      <c r="AQ423" s="15"/>
      <c r="AR423" s="15"/>
      <c r="AS423" s="15"/>
      <c r="AT423" s="15"/>
      <c r="AU423" s="15"/>
      <c r="AV423" s="1778"/>
      <c r="AW423" s="1778"/>
      <c r="AX423" s="1778"/>
    </row>
    <row r="424" spans="1:51">
      <c r="I424" s="1782" t="s">
        <v>588</v>
      </c>
      <c r="J424" s="1781"/>
      <c r="K424" s="15"/>
      <c r="L424" s="15"/>
      <c r="M424" s="15"/>
      <c r="N424" s="15"/>
      <c r="O424" s="15"/>
      <c r="P424" s="15"/>
      <c r="Q424" s="15"/>
      <c r="R424" s="15"/>
      <c r="S424" s="15"/>
      <c r="T424" s="15"/>
      <c r="U424" s="15"/>
      <c r="V424" s="15"/>
      <c r="W424" s="15"/>
      <c r="X424" s="15"/>
      <c r="Y424" s="15"/>
      <c r="Z424" s="15"/>
      <c r="AA424" s="15"/>
      <c r="AB424" s="15"/>
      <c r="AC424" s="15"/>
      <c r="AD424" s="15"/>
      <c r="AE424" s="15"/>
      <c r="AF424" s="15"/>
      <c r="AG424" s="15"/>
      <c r="AH424" s="35"/>
      <c r="AI424" s="15"/>
      <c r="AJ424" s="15"/>
      <c r="AK424" s="35"/>
      <c r="AL424" s="35"/>
      <c r="AM424" s="15"/>
      <c r="AN424" s="15"/>
      <c r="AO424" s="35"/>
      <c r="AP424" s="35"/>
      <c r="AQ424" s="15"/>
      <c r="AR424" s="15"/>
      <c r="AS424" s="15"/>
      <c r="AT424" s="15"/>
      <c r="AU424" s="15"/>
      <c r="AV424" s="1787">
        <v>82.884</v>
      </c>
      <c r="AW424" s="1787">
        <v>128.73599999999999</v>
      </c>
      <c r="AX424" s="1787">
        <v>170.07900000000001</v>
      </c>
      <c r="AY424" s="1787">
        <v>220.31700000000001</v>
      </c>
    </row>
    <row r="425" spans="1:51">
      <c r="I425" s="1782" t="s">
        <v>589</v>
      </c>
      <c r="J425" s="1781"/>
      <c r="K425" s="15"/>
      <c r="L425" s="15"/>
      <c r="M425" s="15"/>
      <c r="N425" s="15"/>
      <c r="O425" s="15"/>
      <c r="P425" s="15"/>
      <c r="Q425" s="15"/>
      <c r="R425" s="15"/>
      <c r="S425" s="15"/>
      <c r="T425" s="15"/>
      <c r="U425" s="15"/>
      <c r="V425" s="15"/>
      <c r="W425" s="15"/>
      <c r="X425" s="15"/>
      <c r="Y425" s="15"/>
      <c r="Z425" s="15"/>
      <c r="AA425" s="15"/>
      <c r="AB425" s="15"/>
      <c r="AC425" s="15"/>
      <c r="AD425" s="15"/>
      <c r="AE425" s="15"/>
      <c r="AF425" s="15"/>
      <c r="AG425" s="15"/>
      <c r="AH425" s="35"/>
      <c r="AI425" s="15"/>
      <c r="AJ425" s="15"/>
      <c r="AK425" s="35"/>
      <c r="AL425" s="35"/>
      <c r="AM425" s="15"/>
      <c r="AN425" s="15"/>
      <c r="AO425" s="35"/>
      <c r="AP425" s="35"/>
      <c r="AQ425" s="15"/>
      <c r="AR425" s="15"/>
      <c r="AS425" s="15"/>
      <c r="AT425" s="15"/>
      <c r="AU425" s="15"/>
      <c r="AV425" s="1787">
        <v>1.1180000000000001</v>
      </c>
      <c r="AW425" s="1787">
        <v>2.4689999999999999</v>
      </c>
      <c r="AX425" s="1787">
        <v>1.343</v>
      </c>
      <c r="AY425" s="1787">
        <v>2.726</v>
      </c>
    </row>
    <row r="426" spans="1:51">
      <c r="I426" s="1782" t="s">
        <v>590</v>
      </c>
      <c r="J426" s="1781"/>
      <c r="K426" s="15"/>
      <c r="L426" s="15"/>
      <c r="M426" s="15"/>
      <c r="N426" s="15"/>
      <c r="O426" s="15"/>
      <c r="P426" s="15"/>
      <c r="Q426" s="15"/>
      <c r="R426" s="15"/>
      <c r="S426" s="15"/>
      <c r="T426" s="15"/>
      <c r="U426" s="15"/>
      <c r="V426" s="15"/>
      <c r="W426" s="15"/>
      <c r="X426" s="15"/>
      <c r="Y426" s="15"/>
      <c r="Z426" s="15"/>
      <c r="AA426" s="15"/>
      <c r="AB426" s="15"/>
      <c r="AC426" s="15"/>
      <c r="AD426" s="15"/>
      <c r="AE426" s="15"/>
      <c r="AF426" s="15"/>
      <c r="AG426" s="15"/>
      <c r="AH426" s="35"/>
      <c r="AI426" s="15"/>
      <c r="AJ426" s="15"/>
      <c r="AK426" s="35"/>
      <c r="AL426" s="35"/>
      <c r="AM426" s="15"/>
      <c r="AN426" s="15"/>
      <c r="AO426" s="35"/>
      <c r="AP426" s="35"/>
      <c r="AQ426" s="15"/>
      <c r="AR426" s="15"/>
      <c r="AS426" s="15"/>
      <c r="AT426" s="15"/>
      <c r="AU426" s="15"/>
      <c r="AV426" s="1787">
        <v>23.155999999999999</v>
      </c>
      <c r="AW426" s="1787">
        <v>38.814</v>
      </c>
      <c r="AX426" s="1787">
        <v>47.176000000000002</v>
      </c>
      <c r="AY426" s="1787">
        <v>59.667999999999999</v>
      </c>
    </row>
    <row r="427" spans="1:51">
      <c r="I427" s="1782" t="s">
        <v>591</v>
      </c>
      <c r="J427" s="1781"/>
      <c r="K427" s="15"/>
      <c r="L427" s="15"/>
      <c r="M427" s="15"/>
      <c r="N427" s="15"/>
      <c r="O427" s="15"/>
      <c r="P427" s="15"/>
      <c r="Q427" s="15"/>
      <c r="R427" s="15"/>
      <c r="S427" s="15"/>
      <c r="T427" s="15"/>
      <c r="U427" s="15"/>
      <c r="V427" s="15"/>
      <c r="W427" s="15"/>
      <c r="X427" s="15"/>
      <c r="Y427" s="15"/>
      <c r="Z427" s="15"/>
      <c r="AA427" s="15"/>
      <c r="AB427" s="15"/>
      <c r="AC427" s="15"/>
      <c r="AD427" s="15"/>
      <c r="AE427" s="15"/>
      <c r="AF427" s="15"/>
      <c r="AG427" s="15"/>
      <c r="AH427" s="35"/>
      <c r="AI427" s="15"/>
      <c r="AJ427" s="15"/>
      <c r="AK427" s="35"/>
      <c r="AL427" s="35"/>
      <c r="AM427" s="15"/>
      <c r="AN427" s="15"/>
      <c r="AO427" s="35"/>
      <c r="AP427" s="35"/>
      <c r="AQ427" s="15"/>
      <c r="AR427" s="15"/>
      <c r="AS427" s="15"/>
      <c r="AT427" s="15"/>
      <c r="AU427" s="15"/>
      <c r="AV427" s="1787">
        <v>1.8680000000000001</v>
      </c>
      <c r="AW427" s="1787">
        <v>3.1779999999999999</v>
      </c>
      <c r="AX427" s="1787">
        <v>6.0330000000000004</v>
      </c>
      <c r="AY427" s="1787">
        <v>9.9130000000000003</v>
      </c>
    </row>
    <row r="428" spans="1:51">
      <c r="I428" s="1782" t="s">
        <v>271</v>
      </c>
      <c r="J428" s="1781"/>
      <c r="K428" s="15"/>
      <c r="L428" s="15"/>
      <c r="M428" s="15"/>
      <c r="N428" s="15"/>
      <c r="O428" s="15"/>
      <c r="P428" s="15"/>
      <c r="Q428" s="15"/>
      <c r="R428" s="15"/>
      <c r="S428" s="15"/>
      <c r="T428" s="15"/>
      <c r="U428" s="15"/>
      <c r="V428" s="15"/>
      <c r="W428" s="15"/>
      <c r="X428" s="15"/>
      <c r="Y428" s="15"/>
      <c r="Z428" s="15"/>
      <c r="AA428" s="15"/>
      <c r="AB428" s="15"/>
      <c r="AC428" s="15"/>
      <c r="AD428" s="15"/>
      <c r="AE428" s="15"/>
      <c r="AF428" s="15"/>
      <c r="AG428" s="15"/>
      <c r="AH428" s="35"/>
      <c r="AI428" s="15"/>
      <c r="AJ428" s="15"/>
      <c r="AK428" s="35"/>
      <c r="AL428" s="35"/>
      <c r="AM428" s="15"/>
      <c r="AN428" s="15"/>
      <c r="AO428" s="35"/>
      <c r="AP428" s="35"/>
      <c r="AQ428" s="15"/>
      <c r="AR428" s="15"/>
      <c r="AS428" s="15"/>
      <c r="AT428" s="15"/>
      <c r="AU428" s="15"/>
      <c r="AV428" s="1787">
        <v>3.137</v>
      </c>
      <c r="AW428" s="1787">
        <v>0.95</v>
      </c>
      <c r="AX428" s="1787">
        <v>0.32400000000000001</v>
      </c>
      <c r="AY428" s="1787">
        <v>8.5000000000000006E-2</v>
      </c>
    </row>
    <row r="429" spans="1:51">
      <c r="I429" s="1782" t="s">
        <v>572</v>
      </c>
      <c r="J429" s="1781"/>
      <c r="K429" s="15"/>
      <c r="L429" s="15"/>
      <c r="M429" s="15"/>
      <c r="N429" s="15"/>
      <c r="O429" s="15"/>
      <c r="P429" s="15"/>
      <c r="Q429" s="15"/>
      <c r="R429" s="15"/>
      <c r="S429" s="15"/>
      <c r="T429" s="15"/>
      <c r="U429" s="15"/>
      <c r="V429" s="15"/>
      <c r="W429" s="15"/>
      <c r="X429" s="15"/>
      <c r="Y429" s="15"/>
      <c r="Z429" s="15"/>
      <c r="AA429" s="15"/>
      <c r="AB429" s="15"/>
      <c r="AC429" s="15"/>
      <c r="AD429" s="15"/>
      <c r="AE429" s="15"/>
      <c r="AF429" s="15"/>
      <c r="AG429" s="15"/>
      <c r="AH429" s="35"/>
      <c r="AI429" s="15"/>
      <c r="AJ429" s="15"/>
      <c r="AK429" s="35"/>
      <c r="AL429" s="35"/>
      <c r="AM429" s="15"/>
      <c r="AN429" s="15"/>
      <c r="AO429" s="35"/>
      <c r="AP429" s="35"/>
      <c r="AQ429" s="15"/>
      <c r="AR429" s="15"/>
      <c r="AS429" s="15"/>
      <c r="AT429" s="15"/>
      <c r="AU429" s="15"/>
      <c r="AV429" s="1787">
        <v>9.1300000000000008</v>
      </c>
      <c r="AW429" s="1787">
        <v>19.600999999999999</v>
      </c>
      <c r="AX429" s="1787">
        <v>23.989000000000001</v>
      </c>
      <c r="AY429" s="1787">
        <v>43.259</v>
      </c>
    </row>
    <row r="430" spans="1:51">
      <c r="I430" s="1782" t="s">
        <v>592</v>
      </c>
      <c r="J430" s="1781"/>
      <c r="K430" s="15"/>
      <c r="L430" s="15"/>
      <c r="M430" s="15"/>
      <c r="N430" s="15"/>
      <c r="O430" s="15"/>
      <c r="P430" s="15"/>
      <c r="Q430" s="15"/>
      <c r="R430" s="15"/>
      <c r="S430" s="15"/>
      <c r="T430" s="15"/>
      <c r="U430" s="15"/>
      <c r="V430" s="15"/>
      <c r="W430" s="15"/>
      <c r="X430" s="15"/>
      <c r="Y430" s="15"/>
      <c r="Z430" s="15"/>
      <c r="AA430" s="15"/>
      <c r="AB430" s="15"/>
      <c r="AC430" s="15"/>
      <c r="AD430" s="15"/>
      <c r="AE430" s="15"/>
      <c r="AF430" s="15"/>
      <c r="AG430" s="15"/>
      <c r="AH430" s="35"/>
      <c r="AI430" s="15"/>
      <c r="AJ430" s="15"/>
      <c r="AK430" s="35"/>
      <c r="AL430" s="35"/>
      <c r="AM430" s="15"/>
      <c r="AN430" s="15"/>
      <c r="AO430" s="35"/>
      <c r="AP430" s="35"/>
      <c r="AQ430" s="15"/>
      <c r="AR430" s="15"/>
      <c r="AS430" s="15"/>
      <c r="AT430" s="15"/>
      <c r="AU430" s="15"/>
      <c r="AV430" s="1787">
        <v>0.67600000000000005</v>
      </c>
      <c r="AW430" s="1787">
        <v>0.73299999999999998</v>
      </c>
      <c r="AX430" s="1787">
        <v>0.61299999999999999</v>
      </c>
      <c r="AY430" s="1787">
        <v>1.3260000000000001</v>
      </c>
    </row>
    <row r="431" spans="1:51">
      <c r="I431" s="1782" t="s">
        <v>593</v>
      </c>
      <c r="J431" s="1781"/>
      <c r="K431" s="15"/>
      <c r="L431" s="15"/>
      <c r="M431" s="15"/>
      <c r="N431" s="15"/>
      <c r="O431" s="15"/>
      <c r="P431" s="15"/>
      <c r="Q431" s="15"/>
      <c r="R431" s="15"/>
      <c r="S431" s="15"/>
      <c r="T431" s="15"/>
      <c r="U431" s="15"/>
      <c r="V431" s="15"/>
      <c r="W431" s="15"/>
      <c r="X431" s="15"/>
      <c r="Y431" s="15"/>
      <c r="Z431" s="15"/>
      <c r="AA431" s="15"/>
      <c r="AB431" s="15"/>
      <c r="AC431" s="15"/>
      <c r="AD431" s="15"/>
      <c r="AE431" s="15"/>
      <c r="AF431" s="15"/>
      <c r="AG431" s="15"/>
      <c r="AH431" s="35"/>
      <c r="AI431" s="15"/>
      <c r="AJ431" s="15"/>
      <c r="AK431" s="35"/>
      <c r="AL431" s="35"/>
      <c r="AM431" s="15"/>
      <c r="AN431" s="15"/>
      <c r="AO431" s="35"/>
      <c r="AP431" s="35"/>
      <c r="AQ431" s="15"/>
      <c r="AR431" s="15"/>
      <c r="AS431" s="15"/>
      <c r="AT431" s="15"/>
      <c r="AU431" s="15"/>
      <c r="AV431" s="1787">
        <v>-2.57</v>
      </c>
      <c r="AW431" s="1787">
        <v>-5.0629999999999997</v>
      </c>
      <c r="AX431" s="1787">
        <v>-3.3860000000000001</v>
      </c>
      <c r="AY431" s="1787">
        <v>-4.9409999999999998</v>
      </c>
    </row>
    <row r="432" spans="1:51" s="635" customFormat="1">
      <c r="A432" s="623"/>
      <c r="B432" s="623"/>
      <c r="C432" s="623"/>
      <c r="D432" s="623"/>
      <c r="E432" s="623"/>
      <c r="F432" s="623"/>
      <c r="G432" s="623"/>
      <c r="H432" s="623"/>
      <c r="I432" s="1800" t="s">
        <v>587</v>
      </c>
      <c r="J432" s="1801"/>
      <c r="K432" s="1664"/>
      <c r="L432" s="1664"/>
      <c r="M432" s="1664"/>
      <c r="N432" s="1664"/>
      <c r="O432" s="1664"/>
      <c r="P432" s="1664"/>
      <c r="Q432" s="1664"/>
      <c r="R432" s="1664"/>
      <c r="S432" s="1664"/>
      <c r="T432" s="1664"/>
      <c r="U432" s="1664"/>
      <c r="V432" s="1664"/>
      <c r="W432" s="1664"/>
      <c r="X432" s="1664"/>
      <c r="Y432" s="1664"/>
      <c r="Z432" s="1664"/>
      <c r="AA432" s="1664"/>
      <c r="AB432" s="1664"/>
      <c r="AC432" s="1664"/>
      <c r="AD432" s="1664"/>
      <c r="AE432" s="1664"/>
      <c r="AF432" s="1664"/>
      <c r="AG432" s="1664"/>
      <c r="AH432" s="1555"/>
      <c r="AI432" s="1664"/>
      <c r="AJ432" s="1664"/>
      <c r="AK432" s="1555"/>
      <c r="AL432" s="1555"/>
      <c r="AM432" s="1664"/>
      <c r="AN432" s="1664"/>
      <c r="AO432" s="1555"/>
      <c r="AP432" s="1555"/>
      <c r="AQ432" s="1664"/>
      <c r="AR432" s="1664"/>
      <c r="AS432" s="1664"/>
      <c r="AT432" s="1664"/>
      <c r="AU432" s="1664"/>
      <c r="AV432" s="1698">
        <f>SUM(AV424:AV431)</f>
        <v>119.39899999999999</v>
      </c>
      <c r="AW432" s="1698">
        <f>SUM(AW424:AW431)</f>
        <v>189.41799999999998</v>
      </c>
      <c r="AX432" s="1698">
        <f>SUM(AX424:AX431)</f>
        <v>246.17100000000002</v>
      </c>
      <c r="AY432" s="1698">
        <f>SUM(AY424:AY431)</f>
        <v>332.35300000000007</v>
      </c>
    </row>
    <row r="433" spans="1:51" s="635" customFormat="1" outlineLevel="1">
      <c r="A433" s="623"/>
      <c r="B433" s="623"/>
      <c r="C433" s="623"/>
      <c r="D433" s="623"/>
      <c r="E433" s="623"/>
      <c r="F433" s="623"/>
      <c r="G433" s="623"/>
      <c r="H433" s="623"/>
      <c r="I433" s="1791" t="s">
        <v>35</v>
      </c>
      <c r="J433" s="1664"/>
      <c r="K433" s="1664"/>
      <c r="L433" s="1664"/>
      <c r="M433" s="1664"/>
      <c r="N433" s="1664"/>
      <c r="O433" s="1664"/>
      <c r="P433" s="1664"/>
      <c r="Q433" s="1664"/>
      <c r="R433" s="1664"/>
      <c r="S433" s="1664"/>
      <c r="T433" s="1664"/>
      <c r="U433" s="1664"/>
      <c r="V433" s="1664"/>
      <c r="W433" s="1664"/>
      <c r="X433" s="1664"/>
      <c r="Y433" s="1664"/>
      <c r="Z433" s="1664"/>
      <c r="AA433" s="1664"/>
      <c r="AB433" s="1664"/>
      <c r="AC433" s="1664"/>
      <c r="AD433" s="1664"/>
      <c r="AE433" s="1664"/>
      <c r="AF433" s="1664"/>
      <c r="AG433" s="1664"/>
      <c r="AH433" s="1555"/>
      <c r="AI433" s="1664"/>
      <c r="AJ433" s="1664"/>
      <c r="AK433" s="1555"/>
      <c r="AL433" s="1555"/>
      <c r="AM433" s="1664"/>
      <c r="AN433" s="1664"/>
      <c r="AO433" s="1555"/>
      <c r="AP433" s="1555"/>
      <c r="AQ433" s="1664"/>
      <c r="AR433" s="1664"/>
      <c r="AS433" s="1664"/>
      <c r="AT433" s="1664"/>
      <c r="AU433" s="1664"/>
      <c r="AV433" s="1797" t="str">
        <f>IF(SUM(AV424:AV431)=AV420,"OK",SUM(AV424:AV431)-AV420)</f>
        <v>OK</v>
      </c>
      <c r="AW433" s="1797" t="str">
        <f>IF(SUM(AW424:AW431)=AW420,"OK",SUM(AW424:AW431)-AW420)</f>
        <v>OK</v>
      </c>
      <c r="AX433" s="1797" t="str">
        <f>IF(SUM(AX424:AX431)=AX420,"OK",SUM(AX424:AX431)-AX420)</f>
        <v>OK</v>
      </c>
      <c r="AY433" s="1797" t="str">
        <f>IF(SUM(AY424:AY431)=AY420,"OK",SUM(AY424:AY431)-AY420)</f>
        <v>OK</v>
      </c>
    </row>
    <row r="434" spans="1:51">
      <c r="AL434" s="733"/>
      <c r="AP434" s="733"/>
    </row>
    <row r="435" spans="1:51">
      <c r="AL435" s="733"/>
      <c r="AP435" s="733"/>
    </row>
    <row r="436" spans="1:51">
      <c r="AL436" s="733"/>
      <c r="AP436" s="733"/>
    </row>
    <row r="437" spans="1:51">
      <c r="AL437" s="733"/>
      <c r="AP437" s="733"/>
    </row>
    <row r="438" spans="1:51">
      <c r="AL438" s="733"/>
      <c r="AP438" s="733"/>
    </row>
    <row r="439" spans="1:51">
      <c r="AL439" s="733"/>
      <c r="AP439" s="733"/>
    </row>
    <row r="440" spans="1:51">
      <c r="AL440" s="733"/>
      <c r="AP440" s="733"/>
    </row>
    <row r="441" spans="1:51">
      <c r="AL441" s="733"/>
      <c r="AP441" s="733"/>
    </row>
    <row r="442" spans="1:51">
      <c r="AL442" s="733"/>
      <c r="AP442" s="733"/>
    </row>
    <row r="443" spans="1:51">
      <c r="AL443" s="733"/>
      <c r="AP443" s="733"/>
    </row>
    <row r="444" spans="1:51">
      <c r="AL444" s="733"/>
      <c r="AP444" s="733"/>
    </row>
    <row r="445" spans="1:51">
      <c r="AL445" s="733"/>
      <c r="AP445" s="733"/>
    </row>
    <row r="446" spans="1:51">
      <c r="AL446" s="733"/>
      <c r="AP446" s="733"/>
    </row>
    <row r="447" spans="1:51">
      <c r="AL447" s="733"/>
      <c r="AP447" s="733"/>
    </row>
    <row r="448" spans="1:51">
      <c r="AL448" s="733"/>
      <c r="AP448" s="733"/>
    </row>
    <row r="449" spans="38:42">
      <c r="AL449" s="733"/>
      <c r="AP449" s="733"/>
    </row>
    <row r="450" spans="38:42">
      <c r="AL450" s="733"/>
      <c r="AP450" s="733"/>
    </row>
    <row r="451" spans="38:42">
      <c r="AL451" s="733"/>
      <c r="AP451" s="733"/>
    </row>
    <row r="452" spans="38:42">
      <c r="AL452" s="733"/>
      <c r="AP452" s="733"/>
    </row>
    <row r="453" spans="38:42">
      <c r="AL453" s="733"/>
      <c r="AP453" s="733"/>
    </row>
    <row r="454" spans="38:42">
      <c r="AL454" s="733"/>
      <c r="AP454" s="733"/>
    </row>
    <row r="455" spans="38:42">
      <c r="AL455" s="733"/>
      <c r="AP455" s="733"/>
    </row>
    <row r="456" spans="38:42">
      <c r="AL456" s="733"/>
      <c r="AP456" s="733"/>
    </row>
    <row r="457" spans="38:42">
      <c r="AL457" s="733"/>
      <c r="AP457" s="733"/>
    </row>
    <row r="458" spans="38:42">
      <c r="AL458" s="733"/>
      <c r="AP458" s="733"/>
    </row>
    <row r="459" spans="38:42">
      <c r="AL459" s="733"/>
      <c r="AP459" s="733"/>
    </row>
    <row r="460" spans="38:42">
      <c r="AL460" s="733"/>
      <c r="AP460" s="733"/>
    </row>
    <row r="461" spans="38:42">
      <c r="AL461" s="733"/>
      <c r="AP461" s="733"/>
    </row>
    <row r="462" spans="38:42">
      <c r="AL462" s="733"/>
      <c r="AP462" s="733"/>
    </row>
    <row r="463" spans="38:42">
      <c r="AL463" s="733"/>
      <c r="AP463" s="733"/>
    </row>
    <row r="464" spans="38:42">
      <c r="AL464" s="733"/>
      <c r="AP464" s="733"/>
    </row>
    <row r="465" spans="38:42">
      <c r="AL465" s="733"/>
      <c r="AP465" s="733"/>
    </row>
    <row r="466" spans="38:42">
      <c r="AL466" s="733"/>
      <c r="AP466" s="733"/>
    </row>
    <row r="467" spans="38:42">
      <c r="AL467" s="733"/>
      <c r="AP467" s="733"/>
    </row>
    <row r="468" spans="38:42">
      <c r="AL468" s="733"/>
      <c r="AP468" s="733"/>
    </row>
    <row r="469" spans="38:42">
      <c r="AL469" s="733"/>
      <c r="AP469" s="733"/>
    </row>
    <row r="470" spans="38:42">
      <c r="AL470" s="733"/>
      <c r="AP470" s="733"/>
    </row>
    <row r="471" spans="38:42">
      <c r="AL471" s="733"/>
      <c r="AP471" s="733"/>
    </row>
    <row r="472" spans="38:42">
      <c r="AL472" s="733"/>
      <c r="AP472" s="733"/>
    </row>
    <row r="473" spans="38:42">
      <c r="AL473" s="733"/>
      <c r="AP473" s="733"/>
    </row>
    <row r="474" spans="38:42">
      <c r="AL474" s="733"/>
      <c r="AP474" s="733"/>
    </row>
    <row r="475" spans="38:42">
      <c r="AL475" s="733"/>
      <c r="AP475" s="733"/>
    </row>
    <row r="476" spans="38:42">
      <c r="AL476" s="733"/>
      <c r="AP476" s="733"/>
    </row>
    <row r="477" spans="38:42">
      <c r="AL477" s="733"/>
      <c r="AP477" s="733"/>
    </row>
    <row r="478" spans="38:42">
      <c r="AL478" s="733"/>
      <c r="AP478" s="733"/>
    </row>
    <row r="479" spans="38:42">
      <c r="AL479" s="733"/>
      <c r="AP479" s="733"/>
    </row>
    <row r="480" spans="38:42">
      <c r="AL480" s="733"/>
      <c r="AP480" s="733"/>
    </row>
    <row r="481" spans="38:42">
      <c r="AL481" s="733"/>
      <c r="AP481" s="733"/>
    </row>
    <row r="482" spans="38:42">
      <c r="AL482" s="733"/>
      <c r="AP482" s="733"/>
    </row>
    <row r="483" spans="38:42">
      <c r="AL483" s="733"/>
      <c r="AP483" s="733"/>
    </row>
    <row r="484" spans="38:42">
      <c r="AL484" s="733"/>
      <c r="AP484" s="733"/>
    </row>
    <row r="485" spans="38:42">
      <c r="AL485" s="733"/>
      <c r="AP485" s="733"/>
    </row>
    <row r="486" spans="38:42">
      <c r="AL486" s="733"/>
      <c r="AP486" s="733"/>
    </row>
    <row r="487" spans="38:42">
      <c r="AL487" s="733"/>
      <c r="AP487" s="733"/>
    </row>
    <row r="488" spans="38:42">
      <c r="AL488" s="733"/>
      <c r="AP488" s="733"/>
    </row>
    <row r="489" spans="38:42">
      <c r="AL489" s="733"/>
      <c r="AP489" s="733"/>
    </row>
    <row r="490" spans="38:42">
      <c r="AL490" s="733"/>
      <c r="AP490" s="733"/>
    </row>
    <row r="491" spans="38:42">
      <c r="AL491" s="733"/>
      <c r="AP491" s="733"/>
    </row>
    <row r="492" spans="38:42">
      <c r="AL492" s="733"/>
      <c r="AP492" s="733"/>
    </row>
    <row r="493" spans="38:42">
      <c r="AL493" s="733"/>
      <c r="AP493" s="733"/>
    </row>
    <row r="494" spans="38:42">
      <c r="AL494" s="733"/>
      <c r="AP494" s="733"/>
    </row>
    <row r="495" spans="38:42">
      <c r="AL495" s="733"/>
      <c r="AP495" s="733"/>
    </row>
    <row r="496" spans="38:42">
      <c r="AL496" s="733"/>
      <c r="AP496" s="733"/>
    </row>
    <row r="497" spans="38:42">
      <c r="AL497" s="733"/>
      <c r="AP497" s="733"/>
    </row>
    <row r="498" spans="38:42">
      <c r="AL498" s="733"/>
      <c r="AP498" s="733"/>
    </row>
    <row r="499" spans="38:42">
      <c r="AL499" s="733"/>
      <c r="AP499" s="733"/>
    </row>
  </sheetData>
  <pageMargins left="0.7" right="0.7" top="0.75" bottom="0.75" header="0.3" footer="0.3"/>
  <pageSetup orientation="portrait" horizontalDpi="90" verticalDpi="9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24"/>
    <pageSetUpPr fitToPage="1"/>
  </sheetPr>
  <dimension ref="A1:BK401"/>
  <sheetViews>
    <sheetView showGridLines="0" zoomScale="85" zoomScaleNormal="85" zoomScaleSheetLayoutView="70" workbookViewId="0">
      <pane xSplit="12" ySplit="8" topLeftCell="AK9" activePane="bottomRight" state="frozen"/>
      <selection activeCell="H1" sqref="H1"/>
      <selection pane="topRight" activeCell="M1" sqref="M1"/>
      <selection pane="bottomLeft" activeCell="H9" sqref="H9"/>
      <selection pane="bottomRight" activeCell="AO2" sqref="AO2:AS4"/>
    </sheetView>
  </sheetViews>
  <sheetFormatPr defaultColWidth="8.7109375" defaultRowHeight="11.25" customHeight="1" outlineLevelRow="1" outlineLevelCol="4"/>
  <cols>
    <col min="1" max="1" width="1.7109375" hidden="1" customWidth="1" outlineLevel="1"/>
    <col min="2" max="2" width="14.85546875" hidden="1" customWidth="1" outlineLevel="1"/>
    <col min="3" max="7" width="10.7109375" hidden="1" customWidth="1" outlineLevel="1"/>
    <col min="8" max="8" width="1.7109375" customWidth="1" collapsed="1"/>
    <col min="9" max="10" width="10.7109375" customWidth="1"/>
    <col min="11" max="11" width="16.85546875" customWidth="1"/>
    <col min="12" max="12" width="10.7109375" hidden="1" customWidth="1"/>
    <col min="13" max="24" width="8.7109375" hidden="1" customWidth="1" outlineLevel="4"/>
    <col min="25" max="25" width="8.7109375" hidden="1" customWidth="1" outlineLevel="2" collapsed="1"/>
    <col min="26" max="28" width="8.7109375" hidden="1" customWidth="1" outlineLevel="2"/>
    <col min="29" max="29" width="8.7109375" customWidth="1" outlineLevel="1" collapsed="1"/>
    <col min="30" max="32" width="8.7109375" customWidth="1" outlineLevel="1"/>
    <col min="33" max="33" width="8.7109375" style="189" customWidth="1" outlineLevel="1"/>
    <col min="34" max="34" width="8.7109375" style="935" customWidth="1" outlineLevel="1"/>
    <col min="35" max="36" width="8.7109375" style="189" customWidth="1" outlineLevel="1"/>
    <col min="37" max="44" width="8.7109375" style="935" customWidth="1" outlineLevel="1"/>
    <col min="45" max="45" width="8.7109375" style="46" customWidth="1" outlineLevel="1"/>
    <col min="46" max="49" width="9.140625" customWidth="1" outlineLevel="1"/>
    <col min="50" max="50" width="9.140625" customWidth="1"/>
    <col min="51" max="51" width="9.85546875" bestFit="1" customWidth="1"/>
    <col min="52" max="55" width="9.140625" customWidth="1"/>
    <col min="56" max="61" width="9.140625" customWidth="1" outlineLevel="1"/>
    <col min="62" max="62" width="8.7109375" style="55" customWidth="1"/>
    <col min="63" max="63" width="8.7109375" style="15" customWidth="1"/>
    <col min="64" max="65" width="8.7109375" style="55" customWidth="1"/>
    <col min="66" max="16384" width="8.7109375" style="55"/>
  </cols>
  <sheetData>
    <row r="1" spans="1:63" ht="11.25" customHeight="1">
      <c r="A1" s="12"/>
      <c r="H1" s="12"/>
      <c r="I1" s="20"/>
      <c r="J1" s="2057">
        <f>DCF!K2</f>
        <v>35</v>
      </c>
      <c r="K1" s="1"/>
      <c r="L1" s="19"/>
      <c r="M1" s="8"/>
      <c r="N1" s="8"/>
      <c r="O1" s="8"/>
      <c r="P1" s="37"/>
      <c r="Q1" s="8"/>
      <c r="R1" s="8"/>
      <c r="S1" s="8"/>
      <c r="T1" s="37"/>
      <c r="U1" s="8"/>
      <c r="V1" s="8"/>
      <c r="W1" s="8"/>
      <c r="X1" s="37"/>
      <c r="Y1" s="8"/>
      <c r="Z1" s="8"/>
      <c r="AA1" s="8"/>
      <c r="AB1" s="37"/>
      <c r="AC1" s="37"/>
      <c r="AD1" s="37"/>
      <c r="AE1" s="37"/>
      <c r="AF1" s="37"/>
      <c r="AG1" s="456"/>
      <c r="AH1" s="2148"/>
      <c r="AI1" s="456"/>
      <c r="AJ1" s="456"/>
      <c r="AK1" s="2395"/>
      <c r="AL1" s="2395"/>
      <c r="AM1" s="2395"/>
      <c r="AN1" s="2395"/>
      <c r="AO1" s="2395"/>
      <c r="AP1" s="2395"/>
      <c r="AQ1" s="2395"/>
      <c r="AR1" s="2395"/>
      <c r="AS1" s="433"/>
      <c r="AT1" s="8"/>
      <c r="AU1" s="8"/>
      <c r="AV1" s="8"/>
      <c r="AW1" s="8"/>
      <c r="AX1" s="8"/>
    </row>
    <row r="2" spans="1:63" ht="11.25" customHeight="1">
      <c r="A2" s="12"/>
      <c r="H2" s="12"/>
      <c r="I2" s="1692"/>
      <c r="J2" s="20"/>
      <c r="K2" s="1"/>
      <c r="L2" s="1"/>
      <c r="M2" s="8"/>
      <c r="N2" s="8"/>
      <c r="O2" s="8"/>
      <c r="P2" s="37"/>
      <c r="Q2" s="8"/>
      <c r="R2" s="8"/>
      <c r="S2" s="8"/>
      <c r="T2" s="37"/>
      <c r="U2" s="8"/>
      <c r="V2" s="8"/>
      <c r="W2" s="8"/>
      <c r="X2" s="37"/>
      <c r="Y2" s="8"/>
      <c r="Z2" s="8"/>
      <c r="AA2" s="8"/>
      <c r="AB2" s="37"/>
      <c r="AC2" s="37"/>
      <c r="AD2" s="37"/>
      <c r="AE2" s="37"/>
      <c r="AF2" s="37"/>
      <c r="AG2" s="2179"/>
      <c r="AH2" s="2148"/>
      <c r="AI2" s="456"/>
      <c r="AJ2" s="456"/>
      <c r="AK2" s="2395"/>
      <c r="AL2" s="2395"/>
      <c r="AM2" s="2395"/>
      <c r="AN2" s="2395"/>
      <c r="AO2" s="2424"/>
      <c r="AP2" s="2424"/>
      <c r="AQ2" s="2424"/>
      <c r="AR2" s="433"/>
      <c r="AS2" s="433"/>
      <c r="AT2" s="8"/>
      <c r="AU2" s="8"/>
      <c r="AV2" s="8"/>
      <c r="AW2" s="8"/>
      <c r="AX2" s="8"/>
    </row>
    <row r="3" spans="1:63" ht="11.25" customHeight="1">
      <c r="A3" s="12"/>
      <c r="H3" s="12"/>
      <c r="I3" s="20"/>
      <c r="J3" s="20"/>
      <c r="K3" s="1"/>
      <c r="L3" s="1"/>
      <c r="M3" s="8"/>
      <c r="N3" s="8"/>
      <c r="O3" s="8"/>
      <c r="P3" s="37"/>
      <c r="Q3" s="8"/>
      <c r="R3" s="8"/>
      <c r="S3" s="8"/>
      <c r="T3" s="37"/>
      <c r="U3" s="8"/>
      <c r="V3" s="8"/>
      <c r="W3" s="8"/>
      <c r="X3" s="37"/>
      <c r="Y3" s="8"/>
      <c r="Z3" s="8"/>
      <c r="AA3" s="8"/>
      <c r="AB3" s="37"/>
      <c r="AC3" s="2178"/>
      <c r="AD3" s="37"/>
      <c r="AE3" s="37"/>
      <c r="AF3" s="37"/>
      <c r="AG3" s="2178"/>
      <c r="AH3" s="2148"/>
      <c r="AI3" s="456"/>
      <c r="AJ3" s="2255"/>
      <c r="AK3" s="2395"/>
      <c r="AL3" s="2395"/>
      <c r="AM3" s="2395"/>
      <c r="AN3" s="2395"/>
      <c r="AO3" s="2452"/>
      <c r="AP3" s="2201"/>
      <c r="AQ3" s="2424"/>
      <c r="AR3" s="2469"/>
      <c r="AT3" s="43"/>
      <c r="AU3" s="43"/>
      <c r="AV3" s="43"/>
      <c r="AW3" s="43"/>
      <c r="AX3" s="43"/>
      <c r="BA3" s="2451"/>
    </row>
    <row r="4" spans="1:63" ht="11.25" customHeight="1">
      <c r="A4" s="12"/>
      <c r="H4" s="12"/>
      <c r="I4" s="20"/>
      <c r="J4" s="20"/>
      <c r="K4" s="1"/>
      <c r="L4" s="1"/>
      <c r="M4" s="8"/>
      <c r="N4" s="8"/>
      <c r="O4" s="8"/>
      <c r="P4" s="8"/>
      <c r="Q4" s="8"/>
      <c r="R4" s="8"/>
      <c r="S4" s="8"/>
      <c r="T4" s="8"/>
      <c r="U4" s="8"/>
      <c r="V4" s="8"/>
      <c r="W4" s="8"/>
      <c r="X4" s="8"/>
      <c r="Y4" s="8"/>
      <c r="Z4" s="8"/>
      <c r="AA4" s="8"/>
      <c r="AB4" s="8"/>
      <c r="AC4" s="8"/>
      <c r="AD4" s="8"/>
      <c r="AE4" s="8"/>
      <c r="AF4" s="8"/>
      <c r="AG4" s="457"/>
      <c r="AH4" s="2149"/>
      <c r="AI4" s="457"/>
      <c r="AJ4" s="457"/>
      <c r="AK4" s="2395"/>
      <c r="AL4" s="2395"/>
      <c r="AM4" s="2395"/>
      <c r="AN4" s="2395"/>
      <c r="AO4" s="2424"/>
      <c r="AP4" s="2424"/>
      <c r="AQ4" s="2424"/>
      <c r="AR4" s="2469"/>
      <c r="AS4" s="434"/>
      <c r="AT4" s="44"/>
      <c r="AU4" s="44"/>
      <c r="AV4" s="44"/>
      <c r="AW4" s="44"/>
      <c r="AX4" s="44"/>
    </row>
    <row r="5" spans="1:63" ht="11.25" hidden="1" customHeight="1" outlineLevel="1">
      <c r="A5" s="24"/>
      <c r="H5" s="24"/>
      <c r="I5" s="6"/>
      <c r="J5" s="6"/>
      <c r="K5" s="6"/>
      <c r="L5" s="6"/>
      <c r="M5" s="430" t="s">
        <v>226</v>
      </c>
      <c r="N5" s="7" t="str">
        <f t="shared" ref="N5:AJ5" si="0">+YEAR(N$6)&amp;"-Q"&amp;N8</f>
        <v>2011-Q2</v>
      </c>
      <c r="O5" s="7" t="str">
        <f t="shared" si="0"/>
        <v>2011-Q3</v>
      </c>
      <c r="P5" s="7" t="str">
        <f t="shared" si="0"/>
        <v>2011-Q4</v>
      </c>
      <c r="Q5" s="7" t="str">
        <f t="shared" si="0"/>
        <v>2012-Q1</v>
      </c>
      <c r="R5" s="7" t="str">
        <f t="shared" si="0"/>
        <v>2012-Q2</v>
      </c>
      <c r="S5" s="7" t="str">
        <f t="shared" si="0"/>
        <v>2012-Q3</v>
      </c>
      <c r="T5" s="7" t="str">
        <f t="shared" si="0"/>
        <v>2012-Q4</v>
      </c>
      <c r="U5" s="7" t="str">
        <f t="shared" si="0"/>
        <v>2013-Q1</v>
      </c>
      <c r="V5" s="7" t="str">
        <f t="shared" si="0"/>
        <v>2013-Q2</v>
      </c>
      <c r="W5" s="7" t="str">
        <f t="shared" si="0"/>
        <v>2013-Q3</v>
      </c>
      <c r="X5" s="7" t="str">
        <f t="shared" si="0"/>
        <v>2013-Q4</v>
      </c>
      <c r="Y5" s="7" t="str">
        <f t="shared" si="0"/>
        <v>2014-Q1</v>
      </c>
      <c r="Z5" s="7" t="str">
        <f t="shared" si="0"/>
        <v>2014-Q2</v>
      </c>
      <c r="AA5" s="7" t="str">
        <f t="shared" si="0"/>
        <v>2014-Q3</v>
      </c>
      <c r="AB5" s="7" t="str">
        <f t="shared" si="0"/>
        <v>2014-Q4</v>
      </c>
      <c r="AC5" s="7" t="str">
        <f t="shared" si="0"/>
        <v>2015-Q1</v>
      </c>
      <c r="AD5" s="7" t="str">
        <f t="shared" si="0"/>
        <v>2015-Q2</v>
      </c>
      <c r="AE5" s="7" t="str">
        <f t="shared" si="0"/>
        <v>2015-Q3</v>
      </c>
      <c r="AF5" s="7" t="str">
        <f t="shared" si="0"/>
        <v>2015-Q4</v>
      </c>
      <c r="AG5" s="7" t="str">
        <f t="shared" si="0"/>
        <v>2016-Q1</v>
      </c>
      <c r="AH5" s="1970" t="str">
        <f t="shared" si="0"/>
        <v>2016-Q2</v>
      </c>
      <c r="AI5" s="7" t="str">
        <f t="shared" si="0"/>
        <v>2016-Q3</v>
      </c>
      <c r="AJ5" s="7" t="str">
        <f t="shared" si="0"/>
        <v>2016-Q4</v>
      </c>
      <c r="AK5" s="1970" t="str">
        <f t="shared" ref="AK5:AR5" si="1">+YEAR(AK$6)&amp;"-Q"&amp;AK8</f>
        <v>2017-Q1</v>
      </c>
      <c r="AL5" s="1970" t="str">
        <f t="shared" si="1"/>
        <v>2017-Q2</v>
      </c>
      <c r="AM5" s="1970" t="str">
        <f t="shared" si="1"/>
        <v>2017-Q3</v>
      </c>
      <c r="AN5" s="1970" t="str">
        <f t="shared" si="1"/>
        <v>2017-Q4</v>
      </c>
      <c r="AO5" s="1970" t="e">
        <f ca="1">+YEao(AO$6)&amp;"-Q"&amp;AO8</f>
        <v>#NAME?</v>
      </c>
      <c r="AP5" s="1970" t="str">
        <f t="shared" si="1"/>
        <v>2018-Q2</v>
      </c>
      <c r="AQ5" s="1970" t="str">
        <f t="shared" si="1"/>
        <v>2018-Q3</v>
      </c>
      <c r="AR5" s="1970" t="str">
        <f t="shared" si="1"/>
        <v>2018-Q4</v>
      </c>
      <c r="AS5" s="435"/>
      <c r="AT5" s="7" t="s">
        <v>227</v>
      </c>
      <c r="AU5" s="7" t="str">
        <f t="shared" ref="AU5:AV5" si="2">+YEAR(AU$8)&amp;"-FY"</f>
        <v>2012-FY</v>
      </c>
      <c r="AV5" s="7" t="str">
        <f t="shared" si="2"/>
        <v>2013-FY</v>
      </c>
      <c r="AW5" s="7" t="str">
        <f t="shared" ref="AW5:BI5" si="3">+YEAR(AW$8)&amp;"-FY"</f>
        <v>2014-FY</v>
      </c>
      <c r="AX5" s="7" t="str">
        <f t="shared" si="3"/>
        <v>2015-FY</v>
      </c>
      <c r="AY5" s="7" t="str">
        <f t="shared" si="3"/>
        <v>2016-FY</v>
      </c>
      <c r="AZ5" s="7"/>
      <c r="BA5" s="7"/>
      <c r="BB5" s="7"/>
      <c r="BC5" s="7"/>
      <c r="BD5" s="7" t="str">
        <f t="shared" si="3"/>
        <v>2021-FY</v>
      </c>
      <c r="BE5" s="7" t="str">
        <f t="shared" si="3"/>
        <v>2022-FY</v>
      </c>
      <c r="BF5" s="7" t="str">
        <f t="shared" si="3"/>
        <v>2023-FY</v>
      </c>
      <c r="BG5" s="7" t="str">
        <f t="shared" si="3"/>
        <v>2024-FY</v>
      </c>
      <c r="BH5" s="7" t="str">
        <f t="shared" si="3"/>
        <v>2025-FY</v>
      </c>
      <c r="BI5" s="7" t="str">
        <f t="shared" si="3"/>
        <v>2026-FY</v>
      </c>
    </row>
    <row r="6" spans="1:63" ht="11.25" hidden="1" customHeight="1" outlineLevel="1">
      <c r="A6" s="24"/>
      <c r="H6" s="24"/>
      <c r="I6" s="6" t="s">
        <v>34</v>
      </c>
      <c r="J6" s="6"/>
      <c r="K6" s="6"/>
      <c r="L6" s="6"/>
      <c r="M6" s="431">
        <v>40633</v>
      </c>
      <c r="N6" s="18">
        <f t="shared" ref="N6:AJ6" si="4">+EOMONTH(M6,3)</f>
        <v>40724</v>
      </c>
      <c r="O6" s="18">
        <f t="shared" si="4"/>
        <v>40816</v>
      </c>
      <c r="P6" s="18">
        <f t="shared" si="4"/>
        <v>40908</v>
      </c>
      <c r="Q6" s="18">
        <f t="shared" si="4"/>
        <v>40999</v>
      </c>
      <c r="R6" s="18">
        <f t="shared" si="4"/>
        <v>41090</v>
      </c>
      <c r="S6" s="18">
        <f t="shared" si="4"/>
        <v>41182</v>
      </c>
      <c r="T6" s="18">
        <f t="shared" si="4"/>
        <v>41274</v>
      </c>
      <c r="U6" s="18">
        <f t="shared" si="4"/>
        <v>41364</v>
      </c>
      <c r="V6" s="18">
        <f t="shared" si="4"/>
        <v>41455</v>
      </c>
      <c r="W6" s="18">
        <f t="shared" si="4"/>
        <v>41547</v>
      </c>
      <c r="X6" s="18">
        <f t="shared" si="4"/>
        <v>41639</v>
      </c>
      <c r="Y6" s="18">
        <f t="shared" si="4"/>
        <v>41729</v>
      </c>
      <c r="Z6" s="18">
        <f t="shared" si="4"/>
        <v>41820</v>
      </c>
      <c r="AA6" s="18">
        <f t="shared" si="4"/>
        <v>41912</v>
      </c>
      <c r="AB6" s="18">
        <f t="shared" si="4"/>
        <v>42004</v>
      </c>
      <c r="AC6" s="18">
        <f t="shared" si="4"/>
        <v>42094</v>
      </c>
      <c r="AD6" s="18">
        <f t="shared" si="4"/>
        <v>42185</v>
      </c>
      <c r="AE6" s="18">
        <f t="shared" si="4"/>
        <v>42277</v>
      </c>
      <c r="AF6" s="18">
        <f t="shared" si="4"/>
        <v>42369</v>
      </c>
      <c r="AG6" s="18">
        <f t="shared" si="4"/>
        <v>42460</v>
      </c>
      <c r="AH6" s="1971">
        <f t="shared" si="4"/>
        <v>42551</v>
      </c>
      <c r="AI6" s="18">
        <f t="shared" si="4"/>
        <v>42643</v>
      </c>
      <c r="AJ6" s="18">
        <f t="shared" si="4"/>
        <v>42735</v>
      </c>
      <c r="AK6" s="1971">
        <f t="shared" ref="AK6:AO6" si="5">+EOMONTH(AJ6,3)</f>
        <v>42825</v>
      </c>
      <c r="AL6" s="1971">
        <f t="shared" si="5"/>
        <v>42916</v>
      </c>
      <c r="AM6" s="1971">
        <f t="shared" si="5"/>
        <v>43008</v>
      </c>
      <c r="AN6" s="1971">
        <f t="shared" si="5"/>
        <v>43100</v>
      </c>
      <c r="AO6" s="1971">
        <f t="shared" si="5"/>
        <v>43190</v>
      </c>
      <c r="AP6" s="1971">
        <f t="shared" ref="AP6" si="6">+EOMONTH(AO6,3)</f>
        <v>43281</v>
      </c>
      <c r="AQ6" s="1971">
        <f t="shared" ref="AQ6" si="7">+EOMONTH(AP6,3)</f>
        <v>43373</v>
      </c>
      <c r="AR6" s="1971">
        <f t="shared" ref="AR6" si="8">+EOMONTH(AQ6,3)</f>
        <v>43465</v>
      </c>
      <c r="AS6" s="436"/>
      <c r="AT6" s="18">
        <v>40908</v>
      </c>
      <c r="AU6" s="18">
        <f t="shared" ref="AU6:BI6" si="9">+EOMONTH(AT6,12)</f>
        <v>41274</v>
      </c>
      <c r="AV6" s="18">
        <f t="shared" si="9"/>
        <v>41639</v>
      </c>
      <c r="AW6" s="18">
        <f t="shared" si="9"/>
        <v>42004</v>
      </c>
      <c r="AX6" s="18">
        <f t="shared" si="9"/>
        <v>42369</v>
      </c>
      <c r="AY6" s="18">
        <f t="shared" si="9"/>
        <v>42735</v>
      </c>
      <c r="AZ6" s="18"/>
      <c r="BA6" s="18"/>
      <c r="BB6" s="18"/>
      <c r="BC6" s="18"/>
      <c r="BD6" s="18">
        <f t="shared" si="9"/>
        <v>397</v>
      </c>
      <c r="BE6" s="18">
        <f t="shared" si="9"/>
        <v>762</v>
      </c>
      <c r="BF6" s="18">
        <f t="shared" si="9"/>
        <v>1127</v>
      </c>
      <c r="BG6" s="18">
        <f t="shared" si="9"/>
        <v>1492</v>
      </c>
      <c r="BH6" s="18">
        <f t="shared" si="9"/>
        <v>1858</v>
      </c>
      <c r="BI6" s="18">
        <f t="shared" si="9"/>
        <v>2223</v>
      </c>
    </row>
    <row r="7" spans="1:63" ht="11.25" customHeight="1" collapsed="1">
      <c r="A7" s="12"/>
      <c r="H7" s="1"/>
      <c r="I7" s="21" t="s">
        <v>166</v>
      </c>
      <c r="J7" s="21"/>
      <c r="K7" s="21"/>
      <c r="L7" s="21"/>
      <c r="M7" s="234">
        <f>+P$6</f>
        <v>40908</v>
      </c>
      <c r="N7" s="234"/>
      <c r="O7" s="234"/>
      <c r="P7" s="278"/>
      <c r="Q7" s="234">
        <f>+T$6</f>
        <v>41274</v>
      </c>
      <c r="R7" s="234"/>
      <c r="S7" s="234"/>
      <c r="T7" s="278"/>
      <c r="U7" s="234">
        <f>+X$6</f>
        <v>41639</v>
      </c>
      <c r="V7" s="234"/>
      <c r="W7" s="234"/>
      <c r="X7" s="278"/>
      <c r="Y7" s="234">
        <f>+AB$6</f>
        <v>42004</v>
      </c>
      <c r="Z7" s="234"/>
      <c r="AA7" s="234"/>
      <c r="AB7" s="278"/>
      <c r="AC7" s="234">
        <f>+AF$6</f>
        <v>42369</v>
      </c>
      <c r="AD7" s="234"/>
      <c r="AE7" s="234"/>
      <c r="AF7" s="234"/>
      <c r="AG7" s="234">
        <f>+AJ$6</f>
        <v>42735</v>
      </c>
      <c r="AH7" s="234"/>
      <c r="AI7" s="234"/>
      <c r="AJ7" s="234"/>
      <c r="AK7" s="1461">
        <f>+AN$6</f>
        <v>43100</v>
      </c>
      <c r="AL7" s="234"/>
      <c r="AM7" s="234"/>
      <c r="AN7" s="234"/>
      <c r="AO7" s="1461">
        <f>+AO$6</f>
        <v>43190</v>
      </c>
      <c r="AP7" s="234"/>
      <c r="AQ7" s="234"/>
      <c r="AR7" s="234"/>
      <c r="AS7" s="35"/>
      <c r="AT7" s="35"/>
      <c r="AU7" s="35"/>
      <c r="AV7" s="35"/>
      <c r="AW7" s="35"/>
      <c r="AX7" s="2060"/>
      <c r="AY7" s="35"/>
      <c r="AZ7" s="2405"/>
      <c r="BA7" s="2405"/>
      <c r="BB7" s="2405"/>
      <c r="BC7" s="2405"/>
      <c r="BD7" s="35"/>
      <c r="BE7" s="35"/>
      <c r="BF7" s="35"/>
      <c r="BG7" s="35"/>
      <c r="BH7" s="35"/>
      <c r="BI7" s="35"/>
      <c r="BK7" s="818" t="s">
        <v>312</v>
      </c>
    </row>
    <row r="8" spans="1:63" ht="11.25" customHeight="1" thickBot="1">
      <c r="A8" s="12"/>
      <c r="H8" s="1"/>
      <c r="I8" s="855" t="s">
        <v>11</v>
      </c>
      <c r="J8" s="855"/>
      <c r="K8" s="855"/>
      <c r="L8" s="855"/>
      <c r="M8" s="235">
        <v>1</v>
      </c>
      <c r="N8" s="235">
        <v>2</v>
      </c>
      <c r="O8" s="235">
        <v>3</v>
      </c>
      <c r="P8" s="279">
        <v>4</v>
      </c>
      <c r="Q8" s="235">
        <v>1</v>
      </c>
      <c r="R8" s="235">
        <v>2</v>
      </c>
      <c r="S8" s="235">
        <v>3</v>
      </c>
      <c r="T8" s="279">
        <v>4</v>
      </c>
      <c r="U8" s="235">
        <v>1</v>
      </c>
      <c r="V8" s="235">
        <v>2</v>
      </c>
      <c r="W8" s="235">
        <v>3</v>
      </c>
      <c r="X8" s="279">
        <v>4</v>
      </c>
      <c r="Y8" s="235">
        <v>1</v>
      </c>
      <c r="Z8" s="235">
        <v>2</v>
      </c>
      <c r="AA8" s="235">
        <v>3</v>
      </c>
      <c r="AB8" s="279">
        <v>4</v>
      </c>
      <c r="AC8" s="235">
        <v>1</v>
      </c>
      <c r="AD8" s="235">
        <v>2</v>
      </c>
      <c r="AE8" s="235">
        <v>3</v>
      </c>
      <c r="AF8" s="235">
        <v>4</v>
      </c>
      <c r="AG8" s="1462">
        <v>1</v>
      </c>
      <c r="AH8" s="235">
        <v>2</v>
      </c>
      <c r="AI8" s="235">
        <v>3</v>
      </c>
      <c r="AJ8" s="235">
        <v>4</v>
      </c>
      <c r="AK8" s="1462">
        <v>1</v>
      </c>
      <c r="AL8" s="235">
        <v>2</v>
      </c>
      <c r="AM8" s="235">
        <v>3</v>
      </c>
      <c r="AN8" s="235">
        <v>4</v>
      </c>
      <c r="AO8" s="1462">
        <v>1</v>
      </c>
      <c r="AP8" s="235">
        <v>2</v>
      </c>
      <c r="AQ8" s="235">
        <v>3</v>
      </c>
      <c r="AR8" s="235">
        <v>4</v>
      </c>
      <c r="AS8" s="437"/>
      <c r="AT8" s="236">
        <v>40908</v>
      </c>
      <c r="AU8" s="236">
        <f t="shared" ref="AU8:BI8" si="10">+EOMONTH(AT8,12)</f>
        <v>41274</v>
      </c>
      <c r="AV8" s="236">
        <f t="shared" si="10"/>
        <v>41639</v>
      </c>
      <c r="AW8" s="236">
        <f t="shared" si="10"/>
        <v>42004</v>
      </c>
      <c r="AX8" s="236">
        <f t="shared" si="10"/>
        <v>42369</v>
      </c>
      <c r="AY8" s="236">
        <f t="shared" si="10"/>
        <v>42735</v>
      </c>
      <c r="AZ8" s="455">
        <f t="shared" si="10"/>
        <v>43100</v>
      </c>
      <c r="BA8" s="455">
        <f t="shared" si="10"/>
        <v>43465</v>
      </c>
      <c r="BB8" s="455">
        <f t="shared" si="10"/>
        <v>43830</v>
      </c>
      <c r="BC8" s="455">
        <f t="shared" si="10"/>
        <v>44196</v>
      </c>
      <c r="BD8" s="455">
        <f t="shared" si="10"/>
        <v>44561</v>
      </c>
      <c r="BE8" s="455">
        <f t="shared" si="10"/>
        <v>44926</v>
      </c>
      <c r="BF8" s="455">
        <f t="shared" si="10"/>
        <v>45291</v>
      </c>
      <c r="BG8" s="455">
        <f t="shared" si="10"/>
        <v>45657</v>
      </c>
      <c r="BH8" s="455">
        <f t="shared" si="10"/>
        <v>46022</v>
      </c>
      <c r="BI8" s="455">
        <f t="shared" si="10"/>
        <v>46387</v>
      </c>
      <c r="BK8" s="2298" t="s">
        <v>680</v>
      </c>
    </row>
    <row r="9" spans="1:63" ht="11.25" customHeight="1">
      <c r="A9" s="12"/>
      <c r="H9" s="1"/>
      <c r="I9" s="848" t="s">
        <v>303</v>
      </c>
      <c r="J9" s="5"/>
      <c r="K9" s="5"/>
      <c r="L9" s="5"/>
      <c r="M9" s="5"/>
      <c r="N9" s="5"/>
      <c r="O9" s="5"/>
      <c r="P9" s="84"/>
      <c r="Q9" s="5"/>
      <c r="R9" s="5"/>
      <c r="S9" s="5"/>
      <c r="T9" s="84"/>
      <c r="U9" s="5"/>
      <c r="V9" s="5"/>
      <c r="W9" s="5"/>
      <c r="X9" s="84"/>
      <c r="Y9" s="5"/>
      <c r="Z9" s="5"/>
      <c r="AA9" s="5"/>
      <c r="AB9" s="84"/>
      <c r="AC9" s="225"/>
      <c r="AD9" s="225"/>
      <c r="AE9" s="225"/>
      <c r="AF9" s="225"/>
      <c r="AG9" s="1608"/>
      <c r="AH9" s="225"/>
      <c r="AI9" s="225"/>
      <c r="AJ9" s="2272"/>
      <c r="AK9" s="1608"/>
      <c r="AL9" s="2272"/>
      <c r="AM9" s="2272"/>
      <c r="AN9" s="1609"/>
      <c r="AO9" s="1608"/>
      <c r="AP9" s="2272"/>
      <c r="AQ9" s="2272"/>
      <c r="AR9" s="1609"/>
      <c r="AS9" s="47"/>
      <c r="AT9" s="5"/>
      <c r="AU9" s="5"/>
      <c r="AV9" s="5"/>
      <c r="AW9" s="5"/>
      <c r="AX9" s="5"/>
      <c r="AY9" s="5"/>
      <c r="AZ9" s="225"/>
      <c r="BA9" s="225"/>
      <c r="BB9" s="225"/>
      <c r="BC9" s="225"/>
      <c r="BD9" s="225"/>
      <c r="BE9" s="5"/>
      <c r="BF9" s="5"/>
      <c r="BG9" s="5"/>
      <c r="BH9" s="5"/>
      <c r="BI9" s="5"/>
      <c r="BK9" s="2299"/>
    </row>
    <row r="10" spans="1:63" ht="11.25" customHeight="1">
      <c r="A10" s="33"/>
      <c r="H10" s="33"/>
      <c r="I10" s="849" t="s">
        <v>194</v>
      </c>
      <c r="J10" s="849"/>
      <c r="K10" s="849"/>
      <c r="L10" s="849"/>
      <c r="M10" s="850"/>
      <c r="N10" s="850"/>
      <c r="O10" s="850"/>
      <c r="P10" s="851"/>
      <c r="Q10" s="850"/>
      <c r="R10" s="850"/>
      <c r="S10" s="850"/>
      <c r="T10" s="851"/>
      <c r="U10" s="850"/>
      <c r="V10" s="850"/>
      <c r="W10" s="850"/>
      <c r="X10" s="851"/>
      <c r="Y10" s="852">
        <f>'Revenue Drivers'!Y8</f>
        <v>208.881</v>
      </c>
      <c r="Z10" s="852">
        <f>'Revenue Drivers'!Z8</f>
        <v>226.63300000000001</v>
      </c>
      <c r="AA10" s="852">
        <f>'Revenue Drivers'!AA8</f>
        <v>258.245</v>
      </c>
      <c r="AB10" s="853">
        <f>'Revenue Drivers'!AB8</f>
        <v>294.48899999999998</v>
      </c>
      <c r="AC10" s="852">
        <f>'Revenue Drivers'!AC8</f>
        <v>294.17200000000003</v>
      </c>
      <c r="AD10" s="852">
        <f>'Revenue Drivers'!AD8</f>
        <v>299.30599999999998</v>
      </c>
      <c r="AE10" s="852">
        <f>'Revenue Drivers'!AE8</f>
        <v>332.67399999999998</v>
      </c>
      <c r="AF10" s="853">
        <f>'Revenue Drivers'!AF8</f>
        <v>397.01799999999997</v>
      </c>
      <c r="AG10" s="852">
        <f>'Revenue Drivers'!AG8</f>
        <v>401.25299999999999</v>
      </c>
      <c r="AH10" s="852">
        <f>'Revenue Drivers'!AH8</f>
        <v>407.20100000000002</v>
      </c>
      <c r="AI10" s="852">
        <f>'Revenue Drivers'!AI8</f>
        <v>423.86700000000002</v>
      </c>
      <c r="AJ10" s="853">
        <f>'Revenue Drivers'!AJ8</f>
        <v>566.82500000000005</v>
      </c>
      <c r="AK10" s="2319">
        <f>'Revenue Drivers'!AK8</f>
        <v>516.66700000000003</v>
      </c>
      <c r="AL10" s="852">
        <f>'Revenue Drivers'!AL8</f>
        <v>542.02200000000005</v>
      </c>
      <c r="AM10" s="852">
        <f>'Revenue Drivers'!AM8</f>
        <v>563.97299999999996</v>
      </c>
      <c r="AN10" s="853">
        <f>'Revenue Drivers'!AN8</f>
        <v>674.03099999999995</v>
      </c>
      <c r="AO10" s="852">
        <f>'Revenue Drivers'!AO8</f>
        <v>599.73663573441604</v>
      </c>
      <c r="AP10" s="852">
        <f>'Revenue Drivers'!AP8</f>
        <v>580.27860797882386</v>
      </c>
      <c r="AQ10" s="852">
        <f>'Revenue Drivers'!AQ8</f>
        <v>598.73750526415802</v>
      </c>
      <c r="AR10" s="853">
        <f>'Revenue Drivers'!AR8</f>
        <v>784.46304643080134</v>
      </c>
      <c r="AS10" s="438"/>
      <c r="AT10" s="852">
        <f>'Revenue Drivers'!AT8</f>
        <v>199.642</v>
      </c>
      <c r="AU10" s="852">
        <f>'Revenue Drivers'!AU8</f>
        <v>349.209</v>
      </c>
      <c r="AV10" s="852">
        <f>'Revenue Drivers'!AV8</f>
        <v>589.41800000000001</v>
      </c>
      <c r="AW10" s="852">
        <f>SUM(Y10:AB10)</f>
        <v>988.24800000000005</v>
      </c>
      <c r="AX10" s="852">
        <f>SUM(AC10:AF10)</f>
        <v>1323.17</v>
      </c>
      <c r="AY10" s="852">
        <f>SUM(AG10:AJ10)</f>
        <v>1799.146</v>
      </c>
      <c r="AZ10" s="852">
        <f>SUM(AK10:AN10)</f>
        <v>2296.6930000000002</v>
      </c>
      <c r="BA10" s="852">
        <f>SUM(AO10:AR10)</f>
        <v>2563.2157954081995</v>
      </c>
      <c r="BB10" s="852">
        <f>'Revenue Drivers'!BB8</f>
        <v>2847.0959738561442</v>
      </c>
      <c r="BC10" s="852">
        <f>'Revenue Drivers'!BC8</f>
        <v>3107.2199264719088</v>
      </c>
      <c r="BD10" s="852">
        <f>'Revenue Drivers'!BD8</f>
        <v>3339.3379724837168</v>
      </c>
      <c r="BE10" s="852">
        <f>'Revenue Drivers'!BE8</f>
        <v>3557.1484047335016</v>
      </c>
      <c r="BF10" s="852">
        <f>'Revenue Drivers'!BF8</f>
        <v>3759.1063119749115</v>
      </c>
      <c r="BG10" s="852">
        <f>'Revenue Drivers'!BG8</f>
        <v>3950.6861522881327</v>
      </c>
      <c r="BH10" s="852">
        <f>'Revenue Drivers'!BH8</f>
        <v>4140.8800410810927</v>
      </c>
      <c r="BI10" s="852">
        <f>'Revenue Drivers'!BI8</f>
        <v>4340.4971044427466</v>
      </c>
      <c r="BK10" s="2300">
        <f>(BC10/AX10)^(1/5)-1</f>
        <v>0.18618183639477048</v>
      </c>
    </row>
    <row r="11" spans="1:63" ht="11.25" customHeight="1">
      <c r="A11" s="32"/>
      <c r="H11" s="32"/>
      <c r="I11" s="847" t="s">
        <v>119</v>
      </c>
      <c r="J11" s="1"/>
      <c r="K11" s="1"/>
      <c r="L11" s="1"/>
      <c r="M11" s="226"/>
      <c r="N11" s="226"/>
      <c r="O11" s="226"/>
      <c r="P11" s="281"/>
      <c r="Q11" s="226"/>
      <c r="R11" s="226"/>
      <c r="S11" s="226"/>
      <c r="T11" s="281"/>
      <c r="U11" s="226"/>
      <c r="V11" s="226"/>
      <c r="W11" s="226"/>
      <c r="X11" s="281"/>
      <c r="Y11" s="226">
        <f>'Revenue Drivers'!Y15</f>
        <v>122.967</v>
      </c>
      <c r="Z11" s="226">
        <f>'Revenue Drivers'!Z15</f>
        <v>134.751</v>
      </c>
      <c r="AA11" s="226">
        <f>'Revenue Drivers'!AA15</f>
        <v>155.23699999999999</v>
      </c>
      <c r="AB11" s="281">
        <f>'Revenue Drivers'!AB15</f>
        <v>172.53800000000001</v>
      </c>
      <c r="AC11" s="226">
        <f>'Revenue Drivers'!AC15</f>
        <v>175.88800000000001</v>
      </c>
      <c r="AD11" s="226">
        <f>'Revenue Drivers'!AD15</f>
        <v>177.239</v>
      </c>
      <c r="AE11" s="226">
        <f>'Revenue Drivers'!AE15</f>
        <v>198.97</v>
      </c>
      <c r="AF11" s="281">
        <f>'Revenue Drivers'!AF15</f>
        <v>237.05600000000001</v>
      </c>
      <c r="AG11" s="226">
        <f>'Revenue Drivers'!AG15</f>
        <v>238.755</v>
      </c>
      <c r="AH11" s="226">
        <f>'Revenue Drivers'!AH15</f>
        <v>240.96899999999999</v>
      </c>
      <c r="AI11" s="226">
        <f>'Revenue Drivers'!AI15</f>
        <v>247.31</v>
      </c>
      <c r="AJ11" s="281">
        <f>'Revenue Drivers'!AJ15</f>
        <v>341.87700000000001</v>
      </c>
      <c r="AK11" s="2320">
        <f>'Revenue Drivers'!AK15</f>
        <v>306.69299999999998</v>
      </c>
      <c r="AL11" s="226">
        <f>'Revenue Drivers'!AL15</f>
        <v>322.2</v>
      </c>
      <c r="AM11" s="226">
        <f>'Revenue Drivers'!AM15</f>
        <v>329.57600000000002</v>
      </c>
      <c r="AN11" s="281">
        <f>'Revenue Drivers'!AN15</f>
        <v>397.08699999999999</v>
      </c>
      <c r="AO11" s="226">
        <f>'Revenue Drivers'!AO15</f>
        <v>355.90428789924408</v>
      </c>
      <c r="AP11" s="226">
        <f>'Revenue Drivers'!AP15</f>
        <v>344.20524302774015</v>
      </c>
      <c r="AQ11" s="226">
        <f>'Revenue Drivers'!AQ15</f>
        <v>349.26783484321618</v>
      </c>
      <c r="AR11" s="281">
        <f>'Revenue Drivers'!AR15</f>
        <v>462.35849161277372</v>
      </c>
      <c r="AS11" s="38"/>
      <c r="AT11" s="226">
        <f>'Revenue Drivers'!AT15</f>
        <v>109.943</v>
      </c>
      <c r="AU11" s="226">
        <f>'Revenue Drivers'!AU15</f>
        <v>202.58099999999999</v>
      </c>
      <c r="AV11" s="226">
        <f>'Revenue Drivers'!AV15</f>
        <v>351.75900000000001</v>
      </c>
      <c r="AW11" s="187">
        <f>SUM(Y11:AB11)</f>
        <v>585.49300000000005</v>
      </c>
      <c r="AX11" s="187">
        <f>SUM(AC11:AF11)</f>
        <v>789.15300000000002</v>
      </c>
      <c r="AY11" s="187">
        <f>SUM(AG11:AJ11)</f>
        <v>1068.9110000000001</v>
      </c>
      <c r="AZ11" s="187">
        <f>SUM(AK11:AN11)</f>
        <v>1355.556</v>
      </c>
      <c r="BA11" s="187">
        <f>SUM(AO11:AR11)</f>
        <v>1511.7358573829742</v>
      </c>
      <c r="BB11" s="226">
        <f>'Revenue Drivers'!BB15</f>
        <v>1678.7671197023446</v>
      </c>
      <c r="BC11" s="226">
        <f>'Revenue Drivers'!BC15</f>
        <v>1833.0706107626897</v>
      </c>
      <c r="BD11" s="226">
        <f>'Revenue Drivers'!BD15</f>
        <v>1969.57186017404</v>
      </c>
      <c r="BE11" s="226">
        <f>'Revenue Drivers'!BE15</f>
        <v>2101.0536921308585</v>
      </c>
      <c r="BF11" s="226">
        <f>'Revenue Drivers'!BF15</f>
        <v>2223.6987339427069</v>
      </c>
      <c r="BG11" s="226">
        <f>'Revenue Drivers'!BG15</f>
        <v>2336.4761602050753</v>
      </c>
      <c r="BH11" s="226">
        <f>'Revenue Drivers'!BH15</f>
        <v>2450.4184777740629</v>
      </c>
      <c r="BI11" s="226">
        <f>'Revenue Drivers'!BI15</f>
        <v>2564.6548930889885</v>
      </c>
      <c r="BK11" s="2299"/>
    </row>
    <row r="12" spans="1:63" ht="11.25" customHeight="1">
      <c r="A12" s="33"/>
      <c r="H12" s="33"/>
      <c r="I12" s="238" t="s">
        <v>302</v>
      </c>
      <c r="J12" s="238"/>
      <c r="K12" s="238"/>
      <c r="L12" s="238"/>
      <c r="M12" s="259"/>
      <c r="N12" s="259"/>
      <c r="O12" s="259"/>
      <c r="P12" s="280"/>
      <c r="Q12" s="259"/>
      <c r="R12" s="259"/>
      <c r="S12" s="259"/>
      <c r="T12" s="280"/>
      <c r="U12" s="259"/>
      <c r="V12" s="259"/>
      <c r="W12" s="259"/>
      <c r="X12" s="280"/>
      <c r="Y12" s="239">
        <f t="shared" ref="Y12:AJ12" si="11">Y10-Y11</f>
        <v>85.914000000000001</v>
      </c>
      <c r="Z12" s="239">
        <f t="shared" si="11"/>
        <v>91.882000000000005</v>
      </c>
      <c r="AA12" s="239">
        <f t="shared" si="11"/>
        <v>103.00800000000001</v>
      </c>
      <c r="AB12" s="284">
        <f t="shared" si="11"/>
        <v>121.95099999999996</v>
      </c>
      <c r="AC12" s="239">
        <f t="shared" si="11"/>
        <v>118.28400000000002</v>
      </c>
      <c r="AD12" s="239">
        <f t="shared" si="11"/>
        <v>122.06699999999998</v>
      </c>
      <c r="AE12" s="239">
        <f t="shared" si="11"/>
        <v>133.70399999999998</v>
      </c>
      <c r="AF12" s="284">
        <f t="shared" si="11"/>
        <v>159.96199999999996</v>
      </c>
      <c r="AG12" s="239">
        <f t="shared" si="11"/>
        <v>162.49799999999999</v>
      </c>
      <c r="AH12" s="239">
        <f t="shared" si="11"/>
        <v>166.23200000000003</v>
      </c>
      <c r="AI12" s="239">
        <f t="shared" si="11"/>
        <v>176.55700000000002</v>
      </c>
      <c r="AJ12" s="284">
        <f t="shared" si="11"/>
        <v>224.94800000000004</v>
      </c>
      <c r="AK12" s="2321">
        <f t="shared" ref="AK12:AN12" si="12">AK10-AK11</f>
        <v>209.97400000000005</v>
      </c>
      <c r="AL12" s="239">
        <f t="shared" si="12"/>
        <v>219.82200000000006</v>
      </c>
      <c r="AM12" s="239">
        <f t="shared" si="12"/>
        <v>234.39699999999993</v>
      </c>
      <c r="AN12" s="284">
        <f t="shared" si="12"/>
        <v>276.94399999999996</v>
      </c>
      <c r="AO12" s="2321">
        <f>AO10-AO11</f>
        <v>243.83234783517196</v>
      </c>
      <c r="AP12" s="239">
        <f t="shared" ref="AP12:AR12" si="13">AP10-AP11</f>
        <v>236.0733649510837</v>
      </c>
      <c r="AQ12" s="239">
        <f t="shared" si="13"/>
        <v>249.46967042094184</v>
      </c>
      <c r="AR12" s="284">
        <f t="shared" si="13"/>
        <v>322.10455481802762</v>
      </c>
      <c r="AS12" s="438"/>
      <c r="AT12" s="239">
        <f t="shared" ref="AT12:BI12" si="14">AT10-AT11</f>
        <v>89.698999999999998</v>
      </c>
      <c r="AU12" s="239">
        <f t="shared" si="14"/>
        <v>146.62800000000001</v>
      </c>
      <c r="AV12" s="239">
        <f t="shared" si="14"/>
        <v>237.65899999999999</v>
      </c>
      <c r="AW12" s="239">
        <f t="shared" si="14"/>
        <v>402.755</v>
      </c>
      <c r="AX12" s="239">
        <f t="shared" si="14"/>
        <v>534.01700000000005</v>
      </c>
      <c r="AY12" s="239">
        <f t="shared" si="14"/>
        <v>730.2349999999999</v>
      </c>
      <c r="AZ12" s="239">
        <f>AZ10-AZ11</f>
        <v>941.13700000000017</v>
      </c>
      <c r="BA12" s="239">
        <f>BA10-BA11</f>
        <v>1051.4799380252252</v>
      </c>
      <c r="BB12" s="239">
        <f t="shared" si="14"/>
        <v>1168.3288541537995</v>
      </c>
      <c r="BC12" s="239">
        <f t="shared" si="14"/>
        <v>1274.1493157092191</v>
      </c>
      <c r="BD12" s="239">
        <f t="shared" si="14"/>
        <v>1369.7661123096768</v>
      </c>
      <c r="BE12" s="239">
        <f t="shared" si="14"/>
        <v>1456.0947126026431</v>
      </c>
      <c r="BF12" s="239">
        <f t="shared" si="14"/>
        <v>1535.4075780322046</v>
      </c>
      <c r="BG12" s="239">
        <f t="shared" si="14"/>
        <v>1614.2099920830574</v>
      </c>
      <c r="BH12" s="239">
        <f t="shared" si="14"/>
        <v>1690.4615633070298</v>
      </c>
      <c r="BI12" s="239">
        <f t="shared" si="14"/>
        <v>1775.8422113537581</v>
      </c>
      <c r="BK12" s="2300">
        <f>(BC12/AX12)^(1/5)-1</f>
        <v>0.18996187831120692</v>
      </c>
    </row>
    <row r="13" spans="1:63" ht="11.25" customHeight="1">
      <c r="A13" s="32"/>
      <c r="H13" s="32"/>
      <c r="I13" s="244" t="s">
        <v>489</v>
      </c>
      <c r="J13" s="1"/>
      <c r="K13" s="1"/>
      <c r="L13" s="1"/>
      <c r="M13" s="226"/>
      <c r="N13" s="226"/>
      <c r="O13" s="226"/>
      <c r="P13" s="281"/>
      <c r="Q13" s="226"/>
      <c r="R13" s="226"/>
      <c r="S13" s="226"/>
      <c r="T13" s="281"/>
      <c r="U13" s="226"/>
      <c r="V13" s="226"/>
      <c r="W13" s="226"/>
      <c r="X13" s="281"/>
      <c r="Y13" s="226">
        <f>'Expense Drivers'!Y94</f>
        <v>5.6649999999999991</v>
      </c>
      <c r="Z13" s="226">
        <f>'Expense Drivers'!Z94</f>
        <v>6.4279999999999999</v>
      </c>
      <c r="AA13" s="226">
        <f>'Expense Drivers'!AA94</f>
        <v>6.7680000000000007</v>
      </c>
      <c r="AB13" s="281">
        <f>'Expense Drivers'!AB94</f>
        <v>7.6309999999999993</v>
      </c>
      <c r="AC13" s="226">
        <f>'Expense Drivers'!AC94</f>
        <v>6.9979999999999993</v>
      </c>
      <c r="AD13" s="226">
        <f>'Expense Drivers'!AD94</f>
        <v>7.4300000000000006</v>
      </c>
      <c r="AE13" s="226">
        <f>'Expense Drivers'!AE94</f>
        <v>8.7029999999999994</v>
      </c>
      <c r="AF13" s="281">
        <f>'Expense Drivers'!AF94</f>
        <v>9.2029999999999994</v>
      </c>
      <c r="AG13" s="226">
        <f>'Expense Drivers'!AG94</f>
        <v>10.118</v>
      </c>
      <c r="AH13" s="226">
        <f>'Expense Drivers'!AH94</f>
        <v>11.058999999999999</v>
      </c>
      <c r="AI13" s="226">
        <f>'Expense Drivers'!AI94</f>
        <v>11.926</v>
      </c>
      <c r="AJ13" s="281">
        <f>'Expense Drivers'!AJ94</f>
        <v>13.686000000000002</v>
      </c>
      <c r="AK13" s="2320">
        <f>'Expense Drivers'!AK94</f>
        <v>16.064</v>
      </c>
      <c r="AL13" s="226">
        <f>'Expense Drivers'!AL94</f>
        <v>17.308</v>
      </c>
      <c r="AM13" s="226">
        <f>'Expense Drivers'!AM94</f>
        <v>15.631</v>
      </c>
      <c r="AN13" s="281">
        <f>'Expense Drivers'!AN94</f>
        <v>16.152000000000001</v>
      </c>
      <c r="AO13" s="2320">
        <f>'Expense Drivers'!AO94</f>
        <v>18.410490737995445</v>
      </c>
      <c r="AP13" s="226">
        <f>'Expense Drivers'!AP94</f>
        <v>18.351501129746225</v>
      </c>
      <c r="AQ13" s="226">
        <f>'Expense Drivers'!AQ94</f>
        <v>16.386666535886064</v>
      </c>
      <c r="AR13" s="281">
        <f>'Expense Drivers'!AR94</f>
        <v>18.463761069354291</v>
      </c>
      <c r="AS13" s="438"/>
      <c r="AT13" s="226">
        <f>'Expense Drivers'!AT94</f>
        <v>5.1189999999999998</v>
      </c>
      <c r="AU13" s="226">
        <f>'Expense Drivers'!AU94</f>
        <v>11.579000000000001</v>
      </c>
      <c r="AV13" s="226">
        <f>'Expense Drivers'!AV94</f>
        <v>18.732999999999997</v>
      </c>
      <c r="AW13" s="187">
        <f>SUM(Y13:AB13)</f>
        <v>26.492000000000001</v>
      </c>
      <c r="AX13" s="187">
        <f>SUM(AC13:AF13)</f>
        <v>32.334000000000003</v>
      </c>
      <c r="AY13" s="187">
        <f>SUM(AG13:AJ13)</f>
        <v>46.789000000000001</v>
      </c>
      <c r="AZ13" s="187">
        <f>SUM(AK13:AN13)</f>
        <v>65.155000000000001</v>
      </c>
      <c r="BA13" s="187">
        <f>SUM(AO13:AR13)</f>
        <v>71.612419472982026</v>
      </c>
      <c r="BB13" s="226">
        <f>'Expense Drivers'!BB94</f>
        <v>78.402239218865589</v>
      </c>
      <c r="BC13" s="226">
        <f>'Expense Drivers'!BC94</f>
        <v>84.229310686689814</v>
      </c>
      <c r="BD13" s="226">
        <f>'Expense Drivers'!BD94</f>
        <v>89.180418249411787</v>
      </c>
      <c r="BE13" s="226">
        <f>'Expense Drivers'!BE94</f>
        <v>93.344860219551038</v>
      </c>
      <c r="BF13" s="226">
        <f>'Expense Drivers'!BF94</f>
        <v>96.89390784423108</v>
      </c>
      <c r="BG13" s="226">
        <f>'Expense Drivers'!BG94</f>
        <v>100.25262748607111</v>
      </c>
      <c r="BH13" s="226">
        <f>'Expense Drivers'!BH94</f>
        <v>103.29786970519422</v>
      </c>
      <c r="BI13" s="226">
        <f>'Expense Drivers'!BI94</f>
        <v>106.73932391081576</v>
      </c>
      <c r="BK13" s="2299"/>
    </row>
    <row r="14" spans="1:63" ht="11.25" customHeight="1">
      <c r="A14" s="32"/>
      <c r="H14" s="32"/>
      <c r="I14" s="241" t="s">
        <v>488</v>
      </c>
      <c r="J14" s="241"/>
      <c r="K14" s="241"/>
      <c r="L14" s="241"/>
      <c r="M14" s="242"/>
      <c r="N14" s="242"/>
      <c r="O14" s="242"/>
      <c r="P14" s="282"/>
      <c r="Q14" s="242"/>
      <c r="R14" s="242"/>
      <c r="S14" s="242"/>
      <c r="T14" s="282"/>
      <c r="U14" s="242"/>
      <c r="V14" s="242"/>
      <c r="W14" s="242"/>
      <c r="X14" s="282"/>
      <c r="Y14" s="242">
        <f t="shared" ref="Y14:AJ14" si="15">Y12-Y13</f>
        <v>80.248999999999995</v>
      </c>
      <c r="Z14" s="242">
        <f t="shared" si="15"/>
        <v>85.454000000000008</v>
      </c>
      <c r="AA14" s="242">
        <f t="shared" si="15"/>
        <v>96.240000000000009</v>
      </c>
      <c r="AB14" s="282">
        <f t="shared" si="15"/>
        <v>114.31999999999996</v>
      </c>
      <c r="AC14" s="243">
        <f t="shared" si="15"/>
        <v>111.28600000000002</v>
      </c>
      <c r="AD14" s="243">
        <f t="shared" si="15"/>
        <v>114.63699999999997</v>
      </c>
      <c r="AE14" s="243">
        <f t="shared" si="15"/>
        <v>125.00099999999998</v>
      </c>
      <c r="AF14" s="282">
        <f t="shared" si="15"/>
        <v>150.75899999999996</v>
      </c>
      <c r="AG14" s="243">
        <f t="shared" si="15"/>
        <v>152.38</v>
      </c>
      <c r="AH14" s="243">
        <f t="shared" si="15"/>
        <v>155.17300000000003</v>
      </c>
      <c r="AI14" s="243">
        <f t="shared" si="15"/>
        <v>164.63100000000003</v>
      </c>
      <c r="AJ14" s="282">
        <f t="shared" si="15"/>
        <v>211.26200000000003</v>
      </c>
      <c r="AK14" s="2322">
        <f t="shared" ref="AK14:AN14" si="16">AK12-AK13</f>
        <v>193.91000000000005</v>
      </c>
      <c r="AL14" s="243">
        <f t="shared" si="16"/>
        <v>202.51400000000007</v>
      </c>
      <c r="AM14" s="243">
        <f t="shared" si="16"/>
        <v>218.76599999999993</v>
      </c>
      <c r="AN14" s="282">
        <f t="shared" si="16"/>
        <v>260.79199999999997</v>
      </c>
      <c r="AO14" s="2322">
        <f>AO12-AO13</f>
        <v>225.42185709717651</v>
      </c>
      <c r="AP14" s="243">
        <f t="shared" ref="AP14:AR14" si="17">AP12-AP13</f>
        <v>217.72186382133748</v>
      </c>
      <c r="AQ14" s="243">
        <f t="shared" si="17"/>
        <v>233.08300388505577</v>
      </c>
      <c r="AR14" s="282">
        <f t="shared" si="17"/>
        <v>303.64079374867333</v>
      </c>
      <c r="AS14" s="439"/>
      <c r="AT14" s="242">
        <f t="shared" ref="AT14:AY14" si="18">AT10-AT11-AT13</f>
        <v>84.58</v>
      </c>
      <c r="AU14" s="242">
        <f t="shared" si="18"/>
        <v>135.04900000000001</v>
      </c>
      <c r="AV14" s="242">
        <f t="shared" si="18"/>
        <v>218.92599999999999</v>
      </c>
      <c r="AW14" s="242">
        <f t="shared" si="18"/>
        <v>376.26299999999998</v>
      </c>
      <c r="AX14" s="242">
        <f t="shared" si="18"/>
        <v>501.68300000000005</v>
      </c>
      <c r="AY14" s="242">
        <f t="shared" si="18"/>
        <v>683.44599999999991</v>
      </c>
      <c r="AZ14" s="242">
        <f>AZ10-AZ11-AZ13</f>
        <v>875.9820000000002</v>
      </c>
      <c r="BA14" s="242">
        <f>BA10-BA11-BA13</f>
        <v>979.86751855224315</v>
      </c>
      <c r="BB14" s="243">
        <f t="shared" ref="BB14:BI14" si="19">BB12-BB13</f>
        <v>1089.9266149349339</v>
      </c>
      <c r="BC14" s="243">
        <f t="shared" si="19"/>
        <v>1189.9200050225293</v>
      </c>
      <c r="BD14" s="243">
        <f t="shared" si="19"/>
        <v>1280.585694060265</v>
      </c>
      <c r="BE14" s="243">
        <f t="shared" si="19"/>
        <v>1362.749852383092</v>
      </c>
      <c r="BF14" s="243">
        <f t="shared" si="19"/>
        <v>1438.5136701879735</v>
      </c>
      <c r="BG14" s="243">
        <f t="shared" si="19"/>
        <v>1513.9573645969863</v>
      </c>
      <c r="BH14" s="243">
        <f t="shared" si="19"/>
        <v>1587.1636936018356</v>
      </c>
      <c r="BI14" s="243">
        <f t="shared" si="19"/>
        <v>1669.1028874429423</v>
      </c>
      <c r="BK14" s="2300">
        <f>(BC14/AX14)^(1/5)-1</f>
        <v>0.18855060169309446</v>
      </c>
    </row>
    <row r="15" spans="1:63" ht="11.25" customHeight="1">
      <c r="A15" s="32"/>
      <c r="H15" s="32"/>
      <c r="I15" s="244" t="s">
        <v>385</v>
      </c>
      <c r="J15" s="244"/>
      <c r="K15" s="1"/>
      <c r="L15" s="1"/>
      <c r="M15" s="245"/>
      <c r="N15" s="245"/>
      <c r="O15" s="245"/>
      <c r="P15" s="283"/>
      <c r="Q15" s="245"/>
      <c r="R15" s="245"/>
      <c r="S15" s="245"/>
      <c r="T15" s="283"/>
      <c r="U15" s="245"/>
      <c r="V15" s="245"/>
      <c r="W15" s="245"/>
      <c r="X15" s="283"/>
      <c r="Y15" s="245">
        <f t="shared" ref="Y15:AJ15" si="20">Y14/Y$12</f>
        <v>0.93406196894568982</v>
      </c>
      <c r="Z15" s="245">
        <f t="shared" si="20"/>
        <v>0.93004070438170705</v>
      </c>
      <c r="AA15" s="245">
        <f t="shared" si="20"/>
        <v>0.93429636533084814</v>
      </c>
      <c r="AB15" s="283">
        <f t="shared" si="20"/>
        <v>0.93742568736623721</v>
      </c>
      <c r="AC15" s="246">
        <f t="shared" si="20"/>
        <v>0.94083730682087174</v>
      </c>
      <c r="AD15" s="246">
        <f t="shared" si="20"/>
        <v>0.93913178828020671</v>
      </c>
      <c r="AE15" s="246">
        <f t="shared" si="20"/>
        <v>0.93490845449649973</v>
      </c>
      <c r="AF15" s="283">
        <f t="shared" si="20"/>
        <v>0.94246758605168723</v>
      </c>
      <c r="AG15" s="246">
        <f t="shared" si="20"/>
        <v>0.93773461827222493</v>
      </c>
      <c r="AH15" s="2150">
        <f t="shared" si="20"/>
        <v>0.93347249627027284</v>
      </c>
      <c r="AI15" s="246">
        <f t="shared" si="20"/>
        <v>0.93245240913699268</v>
      </c>
      <c r="AJ15" s="283">
        <f t="shared" si="20"/>
        <v>0.93915927236516883</v>
      </c>
      <c r="AK15" s="2323">
        <f t="shared" ref="AK15:AN15" si="21">AK14/AK$12</f>
        <v>0.92349528989303442</v>
      </c>
      <c r="AL15" s="2150">
        <f t="shared" si="21"/>
        <v>0.92126356779576213</v>
      </c>
      <c r="AM15" s="2150">
        <f t="shared" si="21"/>
        <v>0.93331399292653061</v>
      </c>
      <c r="AN15" s="283">
        <f t="shared" si="21"/>
        <v>0.9416777399040962</v>
      </c>
      <c r="AO15" s="2323">
        <f>AO14/AO$12</f>
        <v>0.92449528989303442</v>
      </c>
      <c r="AP15" s="2150">
        <f t="shared" ref="AP15:AR15" si="22">AP14/AP$12</f>
        <v>0.92226356779576213</v>
      </c>
      <c r="AQ15" s="2150">
        <f t="shared" si="22"/>
        <v>0.93431399292653061</v>
      </c>
      <c r="AR15" s="283">
        <f t="shared" si="22"/>
        <v>0.9426777399040962</v>
      </c>
      <c r="AS15" s="440"/>
      <c r="AT15" s="245">
        <f t="shared" ref="AT15:BI15" si="23">AT14/AT$12</f>
        <v>0.94293135932396122</v>
      </c>
      <c r="AU15" s="245">
        <f t="shared" si="23"/>
        <v>0.92103145374689688</v>
      </c>
      <c r="AV15" s="245">
        <f t="shared" si="23"/>
        <v>0.92117698046360541</v>
      </c>
      <c r="AW15" s="245">
        <f t="shared" si="23"/>
        <v>0.93422303882012636</v>
      </c>
      <c r="AX15" s="245">
        <f t="shared" si="23"/>
        <v>0.93945136578049016</v>
      </c>
      <c r="AY15" s="245">
        <f t="shared" si="23"/>
        <v>0.93592610597958192</v>
      </c>
      <c r="AZ15" s="245">
        <f>AZ14/AZ$12</f>
        <v>0.93076990916306557</v>
      </c>
      <c r="BA15" s="245">
        <f>BA14/BA$12</f>
        <v>0.93189368918680782</v>
      </c>
      <c r="BB15" s="246">
        <f t="shared" si="23"/>
        <v>0.93289368918680782</v>
      </c>
      <c r="BC15" s="246">
        <f t="shared" si="23"/>
        <v>0.93389368918680782</v>
      </c>
      <c r="BD15" s="246">
        <f t="shared" si="23"/>
        <v>0.93489368918680782</v>
      </c>
      <c r="BE15" s="246">
        <f t="shared" si="23"/>
        <v>0.9358936891868076</v>
      </c>
      <c r="BF15" s="246">
        <f t="shared" si="23"/>
        <v>0.93689368918680771</v>
      </c>
      <c r="BG15" s="246">
        <f t="shared" si="23"/>
        <v>0.93789368918680771</v>
      </c>
      <c r="BH15" s="246">
        <f t="shared" si="23"/>
        <v>0.93889368918680771</v>
      </c>
      <c r="BI15" s="246">
        <f t="shared" si="23"/>
        <v>0.93989368918680771</v>
      </c>
      <c r="BK15" s="2299"/>
    </row>
    <row r="16" spans="1:63" ht="11.25" customHeight="1" outlineLevel="1">
      <c r="A16" s="32"/>
      <c r="H16" s="32"/>
      <c r="I16" s="244"/>
      <c r="J16" s="244"/>
      <c r="K16" s="1"/>
      <c r="L16" s="1"/>
      <c r="M16" s="245"/>
      <c r="N16" s="245"/>
      <c r="O16" s="245"/>
      <c r="P16" s="283"/>
      <c r="Q16" s="245"/>
      <c r="R16" s="245"/>
      <c r="S16" s="245"/>
      <c r="T16" s="283"/>
      <c r="U16" s="245"/>
      <c r="V16" s="245"/>
      <c r="W16" s="245"/>
      <c r="X16" s="283"/>
      <c r="Y16" s="245"/>
      <c r="Z16" s="245"/>
      <c r="AA16" s="245"/>
      <c r="AB16" s="283"/>
      <c r="AC16" s="246"/>
      <c r="AD16" s="246"/>
      <c r="AE16" s="246"/>
      <c r="AF16" s="283"/>
      <c r="AG16" s="246"/>
      <c r="AH16" s="2150"/>
      <c r="AI16" s="246"/>
      <c r="AJ16" s="283"/>
      <c r="AK16" s="2323"/>
      <c r="AL16" s="2150"/>
      <c r="AM16" s="2150"/>
      <c r="AN16" s="283"/>
      <c r="AO16" s="2323"/>
      <c r="AP16" s="2150"/>
      <c r="AQ16" s="2150"/>
      <c r="AR16" s="283"/>
      <c r="AS16" s="440"/>
      <c r="AT16" s="245"/>
      <c r="AU16" s="245"/>
      <c r="AV16" s="245"/>
      <c r="AW16" s="245"/>
      <c r="AX16" s="245"/>
      <c r="AY16" s="245"/>
      <c r="AZ16" s="245"/>
      <c r="BA16" s="245"/>
      <c r="BB16" s="246"/>
      <c r="BC16" s="246"/>
      <c r="BD16" s="246"/>
      <c r="BE16" s="246"/>
      <c r="BF16" s="246"/>
      <c r="BG16" s="246"/>
      <c r="BH16" s="246"/>
      <c r="BI16" s="246"/>
      <c r="BK16" s="2299"/>
    </row>
    <row r="17" spans="1:63" ht="11.25" customHeight="1" outlineLevel="1">
      <c r="A17" s="32"/>
      <c r="H17" s="32"/>
      <c r="I17" s="244" t="s">
        <v>518</v>
      </c>
      <c r="J17" s="1"/>
      <c r="K17" s="1"/>
      <c r="L17" s="1"/>
      <c r="M17" s="226"/>
      <c r="N17" s="226"/>
      <c r="O17" s="226"/>
      <c r="P17" s="281"/>
      <c r="Q17" s="226"/>
      <c r="R17" s="226"/>
      <c r="S17" s="226"/>
      <c r="T17" s="281"/>
      <c r="U17" s="226"/>
      <c r="V17" s="226"/>
      <c r="W17" s="226"/>
      <c r="X17" s="281"/>
      <c r="Y17" s="226">
        <f>'Expense Drivers'!Y19</f>
        <v>10.196999999999999</v>
      </c>
      <c r="Z17" s="226">
        <f>'Expense Drivers'!Z19</f>
        <v>11.382</v>
      </c>
      <c r="AA17" s="226">
        <f>'Expense Drivers'!AA19</f>
        <v>12.406000000000001</v>
      </c>
      <c r="AB17" s="281">
        <f>'Expense Drivers'!AB19</f>
        <v>13.962</v>
      </c>
      <c r="AC17" s="226">
        <f>'Expense Drivers'!AC19</f>
        <v>12.968999999999999</v>
      </c>
      <c r="AD17" s="226">
        <f>'Expense Drivers'!AD19</f>
        <v>14.243</v>
      </c>
      <c r="AE17" s="226">
        <f>'Expense Drivers'!AE19</f>
        <v>17.206</v>
      </c>
      <c r="AF17" s="281">
        <f>'Expense Drivers'!AF19</f>
        <v>17.782</v>
      </c>
      <c r="AG17" s="226">
        <f>'Expense Drivers'!AG19</f>
        <v>18.338000000000001</v>
      </c>
      <c r="AH17" s="226">
        <f>'Expense Drivers'!AH19</f>
        <v>20.279</v>
      </c>
      <c r="AI17" s="226">
        <f>'Expense Drivers'!AI19</f>
        <v>22.332000000000001</v>
      </c>
      <c r="AJ17" s="281">
        <f>'Expense Drivers'!AJ19</f>
        <v>24.309000000000001</v>
      </c>
      <c r="AK17" s="2320">
        <f>'Expense Drivers'!AK19</f>
        <v>27.155000000000001</v>
      </c>
      <c r="AL17" s="226">
        <f>'Expense Drivers'!AL19</f>
        <v>32.808</v>
      </c>
      <c r="AM17" s="226">
        <f>'Expense Drivers'!AM19</f>
        <v>29.951000000000001</v>
      </c>
      <c r="AN17" s="281">
        <f>'Expense Drivers'!AN19</f>
        <v>31.727</v>
      </c>
      <c r="AO17" s="2320">
        <f>'Expense Drivers'!AO19</f>
        <v>34.363930908935615</v>
      </c>
      <c r="AP17" s="226">
        <f>'Expense Drivers'!AP19</f>
        <v>37.752106542851635</v>
      </c>
      <c r="AQ17" s="226">
        <f>'Expense Drivers'!AQ19</f>
        <v>34.614551151270675</v>
      </c>
      <c r="AR17" s="281">
        <f>'Expense Drivers'!AR19</f>
        <v>37.208276738869955</v>
      </c>
      <c r="AS17" s="38"/>
      <c r="AT17" s="226">
        <f>'Expense Drivers'!AT19</f>
        <v>7.9139999999999997</v>
      </c>
      <c r="AU17" s="226">
        <f>'Expense Drivers'!AU19</f>
        <v>16.265000000000001</v>
      </c>
      <c r="AV17" s="226">
        <f>'Expense Drivers'!AV19</f>
        <v>29.15</v>
      </c>
      <c r="AW17" s="226">
        <f>'Expense Drivers'!AW19</f>
        <v>47.947000000000003</v>
      </c>
      <c r="AX17" s="226">
        <f>'Expense Drivers'!AX19</f>
        <v>62.2</v>
      </c>
      <c r="AY17" s="226">
        <f>'Expense Drivers'!AY19</f>
        <v>85.25800000000001</v>
      </c>
      <c r="AZ17" s="226">
        <f>'Expense Drivers'!AZ19</f>
        <v>121.64100000000001</v>
      </c>
      <c r="BA17" s="226">
        <f>'Expense Drivers'!BA19</f>
        <v>143.93886534192788</v>
      </c>
      <c r="BB17" s="226">
        <f>'Expense Drivers'!BB19</f>
        <v>160.23723209635847</v>
      </c>
      <c r="BC17" s="226">
        <f>'Expense Drivers'!BC19</f>
        <v>175.57285057272969</v>
      </c>
      <c r="BD17" s="226">
        <f>'Expense Drivers'!BD19</f>
        <v>187.3475768350857</v>
      </c>
      <c r="BE17" s="226">
        <f>'Expense Drivers'!BE19</f>
        <v>197.91503384008098</v>
      </c>
      <c r="BF17" s="226">
        <f>'Expense Drivers'!BF19</f>
        <v>207.40107678274387</v>
      </c>
      <c r="BG17" s="226">
        <f>'Expense Drivers'!BG19</f>
        <v>216.39170571942478</v>
      </c>
      <c r="BH17" s="226">
        <f>'Expense Drivers'!BH19</f>
        <v>225.02811415083687</v>
      </c>
      <c r="BI17" s="226">
        <f>'Expense Drivers'!BI19</f>
        <v>234.33774943812804</v>
      </c>
      <c r="BK17" s="2299"/>
    </row>
    <row r="18" spans="1:63" ht="11.25" customHeight="1" outlineLevel="1">
      <c r="A18" s="32"/>
      <c r="H18" s="32"/>
      <c r="I18" s="241" t="s">
        <v>519</v>
      </c>
      <c r="J18" s="241"/>
      <c r="K18" s="241"/>
      <c r="L18" s="241"/>
      <c r="M18" s="242"/>
      <c r="N18" s="242"/>
      <c r="O18" s="242"/>
      <c r="P18" s="282"/>
      <c r="Q18" s="242"/>
      <c r="R18" s="242"/>
      <c r="S18" s="242"/>
      <c r="T18" s="282"/>
      <c r="U18" s="242"/>
      <c r="V18" s="242"/>
      <c r="W18" s="242"/>
      <c r="X18" s="282"/>
      <c r="Y18" s="242">
        <f t="shared" ref="Y18:AJ18" si="24">Y12-Y17</f>
        <v>75.716999999999999</v>
      </c>
      <c r="Z18" s="242">
        <f t="shared" si="24"/>
        <v>80.5</v>
      </c>
      <c r="AA18" s="242">
        <f t="shared" si="24"/>
        <v>90.602000000000004</v>
      </c>
      <c r="AB18" s="282">
        <f t="shared" si="24"/>
        <v>107.98899999999996</v>
      </c>
      <c r="AC18" s="243">
        <f t="shared" si="24"/>
        <v>105.31500000000003</v>
      </c>
      <c r="AD18" s="243">
        <f t="shared" si="24"/>
        <v>107.82399999999998</v>
      </c>
      <c r="AE18" s="243">
        <f t="shared" si="24"/>
        <v>116.49799999999998</v>
      </c>
      <c r="AF18" s="282">
        <f t="shared" si="24"/>
        <v>142.17999999999995</v>
      </c>
      <c r="AG18" s="243">
        <f t="shared" si="24"/>
        <v>144.16</v>
      </c>
      <c r="AH18" s="243">
        <f t="shared" si="24"/>
        <v>145.95300000000003</v>
      </c>
      <c r="AI18" s="243">
        <f t="shared" si="24"/>
        <v>154.22500000000002</v>
      </c>
      <c r="AJ18" s="282">
        <f t="shared" si="24"/>
        <v>200.63900000000004</v>
      </c>
      <c r="AK18" s="2322">
        <f t="shared" ref="AK18:AN18" si="25">AK12-AK17</f>
        <v>182.81900000000005</v>
      </c>
      <c r="AL18" s="243">
        <f t="shared" si="25"/>
        <v>187.01400000000007</v>
      </c>
      <c r="AM18" s="243">
        <f t="shared" si="25"/>
        <v>204.44599999999994</v>
      </c>
      <c r="AN18" s="282">
        <f t="shared" si="25"/>
        <v>245.21699999999996</v>
      </c>
      <c r="AO18" s="2322">
        <f>AO12-AO17</f>
        <v>209.46841692623633</v>
      </c>
      <c r="AP18" s="243">
        <f t="shared" ref="AP18:AR18" si="26">AP12-AP17</f>
        <v>198.32125840823207</v>
      </c>
      <c r="AQ18" s="243">
        <f t="shared" si="26"/>
        <v>214.85511926967115</v>
      </c>
      <c r="AR18" s="282">
        <f t="shared" si="26"/>
        <v>284.8962780791577</v>
      </c>
      <c r="AS18" s="439"/>
      <c r="AT18" s="242">
        <f t="shared" ref="AT18:BI18" si="27">AT12-AT17</f>
        <v>81.784999999999997</v>
      </c>
      <c r="AU18" s="242">
        <f t="shared" si="27"/>
        <v>130.363</v>
      </c>
      <c r="AV18" s="242">
        <f t="shared" si="27"/>
        <v>208.50899999999999</v>
      </c>
      <c r="AW18" s="242">
        <f t="shared" si="27"/>
        <v>354.80799999999999</v>
      </c>
      <c r="AX18" s="242">
        <f t="shared" si="27"/>
        <v>471.81700000000006</v>
      </c>
      <c r="AY18" s="242">
        <f t="shared" si="27"/>
        <v>644.97699999999986</v>
      </c>
      <c r="AZ18" s="242">
        <f>AZ12-AZ17</f>
        <v>819.49600000000021</v>
      </c>
      <c r="BA18" s="242">
        <f>BA12-BA17</f>
        <v>907.54107268329733</v>
      </c>
      <c r="BB18" s="243">
        <f t="shared" si="27"/>
        <v>1008.0916220574411</v>
      </c>
      <c r="BC18" s="243">
        <f t="shared" si="27"/>
        <v>1098.5764651364893</v>
      </c>
      <c r="BD18" s="243">
        <f t="shared" si="27"/>
        <v>1182.4185354745912</v>
      </c>
      <c r="BE18" s="243">
        <f t="shared" si="27"/>
        <v>1258.1796787625622</v>
      </c>
      <c r="BF18" s="243">
        <f t="shared" si="27"/>
        <v>1328.0065012494606</v>
      </c>
      <c r="BG18" s="243">
        <f t="shared" si="27"/>
        <v>1397.8182863636325</v>
      </c>
      <c r="BH18" s="243">
        <f t="shared" si="27"/>
        <v>1465.4334491561929</v>
      </c>
      <c r="BI18" s="243">
        <f t="shared" si="27"/>
        <v>1541.5044619156301</v>
      </c>
      <c r="BK18" s="2299"/>
    </row>
    <row r="19" spans="1:63" ht="11.25" customHeight="1" outlineLevel="1">
      <c r="A19" s="32"/>
      <c r="H19" s="32"/>
      <c r="I19" s="244" t="s">
        <v>385</v>
      </c>
      <c r="J19" s="244"/>
      <c r="K19" s="1"/>
      <c r="L19" s="1"/>
      <c r="M19" s="245"/>
      <c r="N19" s="245"/>
      <c r="O19" s="245"/>
      <c r="P19" s="283"/>
      <c r="Q19" s="245"/>
      <c r="R19" s="245"/>
      <c r="S19" s="245"/>
      <c r="T19" s="283"/>
      <c r="U19" s="245"/>
      <c r="V19" s="245"/>
      <c r="W19" s="245"/>
      <c r="X19" s="283"/>
      <c r="Y19" s="245">
        <f t="shared" ref="Y19:AJ19" si="28">Y18/Y$12</f>
        <v>0.88131154410224177</v>
      </c>
      <c r="Z19" s="245">
        <f t="shared" si="28"/>
        <v>0.87612372390674986</v>
      </c>
      <c r="AA19" s="245">
        <f t="shared" si="28"/>
        <v>0.87956275240757997</v>
      </c>
      <c r="AB19" s="283">
        <f t="shared" si="28"/>
        <v>0.88551139392050904</v>
      </c>
      <c r="AC19" s="246">
        <f t="shared" si="28"/>
        <v>0.89035710662473377</v>
      </c>
      <c r="AD19" s="246">
        <f t="shared" si="28"/>
        <v>0.88331817772207066</v>
      </c>
      <c r="AE19" s="246">
        <f t="shared" si="28"/>
        <v>0.87131275055346136</v>
      </c>
      <c r="AF19" s="283">
        <f t="shared" si="28"/>
        <v>0.88883609857341106</v>
      </c>
      <c r="AG19" s="246">
        <f t="shared" si="28"/>
        <v>0.88714938030006529</v>
      </c>
      <c r="AH19" s="2150">
        <f t="shared" si="28"/>
        <v>0.87800784445834745</v>
      </c>
      <c r="AI19" s="246">
        <f t="shared" si="28"/>
        <v>0.87351393600933414</v>
      </c>
      <c r="AJ19" s="283">
        <f t="shared" si="28"/>
        <v>0.89193502498355182</v>
      </c>
      <c r="AK19" s="2323">
        <f t="shared" ref="AK19:AN19" si="29">AK18/AK$12</f>
        <v>0.87067446445750429</v>
      </c>
      <c r="AL19" s="2150">
        <f t="shared" si="29"/>
        <v>0.85075197205011333</v>
      </c>
      <c r="AM19" s="2150">
        <f t="shared" si="29"/>
        <v>0.87222106084975493</v>
      </c>
      <c r="AN19" s="283">
        <f t="shared" si="29"/>
        <v>0.88543893350280201</v>
      </c>
      <c r="AO19" s="2323">
        <f>AO18/AO$12</f>
        <v>0.85906738292096796</v>
      </c>
      <c r="AP19" s="2150">
        <f t="shared" ref="AP19:AR19" si="30">AP18/AP$12</f>
        <v>0.84008315995040705</v>
      </c>
      <c r="AQ19" s="2150">
        <f t="shared" si="30"/>
        <v>0.86124745708420614</v>
      </c>
      <c r="AR19" s="283">
        <f t="shared" si="30"/>
        <v>0.88448385413273445</v>
      </c>
      <c r="AS19" s="440"/>
      <c r="AT19" s="245">
        <f t="shared" ref="AT19:BI19" si="31">AT18/AT$12</f>
        <v>0.9117715916565402</v>
      </c>
      <c r="AU19" s="245">
        <f t="shared" si="31"/>
        <v>0.88907302834383606</v>
      </c>
      <c r="AV19" s="245">
        <f t="shared" si="31"/>
        <v>0.87734527200737189</v>
      </c>
      <c r="AW19" s="245">
        <f t="shared" si="31"/>
        <v>0.88095244006902462</v>
      </c>
      <c r="AX19" s="245">
        <f t="shared" si="31"/>
        <v>0.88352430727860731</v>
      </c>
      <c r="AY19" s="245">
        <f t="shared" si="31"/>
        <v>0.88324580443281953</v>
      </c>
      <c r="AZ19" s="245">
        <f>AZ18/AZ$12</f>
        <v>0.87075101712078051</v>
      </c>
      <c r="BA19" s="245">
        <f>BA18/BA$12</f>
        <v>0.86310831035705904</v>
      </c>
      <c r="BB19" s="246">
        <f t="shared" si="31"/>
        <v>0.8628492042059378</v>
      </c>
      <c r="BC19" s="246">
        <f t="shared" si="31"/>
        <v>0.86220386542765426</v>
      </c>
      <c r="BD19" s="246">
        <f t="shared" si="31"/>
        <v>0.86322659383127587</v>
      </c>
      <c r="BE19" s="246">
        <f t="shared" si="31"/>
        <v>0.8640781865855931</v>
      </c>
      <c r="BF19" s="246">
        <f t="shared" si="31"/>
        <v>0.86492115855742258</v>
      </c>
      <c r="BG19" s="246">
        <f t="shared" si="31"/>
        <v>0.86594575254723694</v>
      </c>
      <c r="BH19" s="246">
        <f t="shared" si="31"/>
        <v>0.86688362572963973</v>
      </c>
      <c r="BI19" s="246">
        <f t="shared" si="31"/>
        <v>0.86804134514885312</v>
      </c>
      <c r="BK19" s="2299"/>
    </row>
    <row r="20" spans="1:63" ht="11.25" customHeight="1">
      <c r="A20" s="32"/>
      <c r="H20" s="32"/>
      <c r="I20" s="244"/>
      <c r="J20" s="244"/>
      <c r="K20" s="1"/>
      <c r="L20" s="1"/>
      <c r="M20" s="245"/>
      <c r="N20" s="245"/>
      <c r="O20" s="245"/>
      <c r="P20" s="283"/>
      <c r="Q20" s="245"/>
      <c r="R20" s="245"/>
      <c r="S20" s="245"/>
      <c r="T20" s="283"/>
      <c r="U20" s="245"/>
      <c r="V20" s="245"/>
      <c r="W20" s="245"/>
      <c r="X20" s="283"/>
      <c r="Y20" s="245"/>
      <c r="Z20" s="245"/>
      <c r="AA20" s="245"/>
      <c r="AB20" s="283"/>
      <c r="AC20" s="246"/>
      <c r="AD20" s="246"/>
      <c r="AE20" s="246"/>
      <c r="AF20" s="283"/>
      <c r="AG20" s="246"/>
      <c r="AH20" s="2150"/>
      <c r="AI20" s="246"/>
      <c r="AJ20" s="283"/>
      <c r="AK20" s="2323"/>
      <c r="AL20" s="2150"/>
      <c r="AM20" s="2150"/>
      <c r="AN20" s="283"/>
      <c r="AO20" s="2323"/>
      <c r="AP20" s="2150"/>
      <c r="AQ20" s="2150"/>
      <c r="AR20" s="283"/>
      <c r="AS20" s="440"/>
      <c r="AT20" s="245"/>
      <c r="AU20" s="245"/>
      <c r="AV20" s="245"/>
      <c r="AW20" s="245"/>
      <c r="AX20" s="245"/>
      <c r="AY20" s="245"/>
      <c r="AZ20" s="245"/>
      <c r="BA20" s="245"/>
      <c r="BB20" s="245"/>
      <c r="BC20" s="245"/>
      <c r="BD20" s="245"/>
      <c r="BE20" s="246"/>
      <c r="BF20" s="246"/>
      <c r="BG20" s="246"/>
      <c r="BH20" s="246"/>
      <c r="BI20" s="246"/>
      <c r="BK20" s="2299"/>
    </row>
    <row r="21" spans="1:63" ht="11.25" customHeight="1">
      <c r="A21" s="32"/>
      <c r="H21" s="32"/>
      <c r="I21" s="77" t="s">
        <v>474</v>
      </c>
      <c r="J21" s="77"/>
      <c r="K21" s="25"/>
      <c r="L21" s="5"/>
      <c r="M21" s="226"/>
      <c r="N21" s="226"/>
      <c r="O21" s="226"/>
      <c r="P21" s="281"/>
      <c r="Q21" s="226"/>
      <c r="R21" s="226"/>
      <c r="S21" s="226"/>
      <c r="T21" s="281"/>
      <c r="U21" s="226"/>
      <c r="V21" s="226"/>
      <c r="W21" s="226"/>
      <c r="X21" s="281"/>
      <c r="Y21" s="226">
        <f>'Expense Drivers'!Y131</f>
        <v>11.709999999999999</v>
      </c>
      <c r="Z21" s="226">
        <f>'Expense Drivers'!Z131</f>
        <v>12.295</v>
      </c>
      <c r="AA21" s="226">
        <f>'Expense Drivers'!AA131</f>
        <v>13.357000000000001</v>
      </c>
      <c r="AB21" s="281">
        <f>'Expense Drivers'!AB131</f>
        <v>12.967000000000001</v>
      </c>
      <c r="AC21" s="226">
        <f>'Expense Drivers'!AC131</f>
        <v>15.072999999999997</v>
      </c>
      <c r="AD21" s="226">
        <f>'Expense Drivers'!AD131</f>
        <v>16.559000000000005</v>
      </c>
      <c r="AE21" s="226">
        <f>'Expense Drivers'!AE131</f>
        <v>18.943000000000001</v>
      </c>
      <c r="AF21" s="281">
        <f>'Expense Drivers'!AF131</f>
        <v>21.228999999999999</v>
      </c>
      <c r="AG21" s="226">
        <f>'Expense Drivers'!AG131</f>
        <v>22.660999999999998</v>
      </c>
      <c r="AH21" s="226">
        <f>'Expense Drivers'!AH131</f>
        <v>26.501999999999999</v>
      </c>
      <c r="AI21" s="2252">
        <f>'Expense Drivers'!AI131</f>
        <v>24.335999999999999</v>
      </c>
      <c r="AJ21" s="281">
        <f>'Expense Drivers'!AJ131</f>
        <v>30.536999999999999</v>
      </c>
      <c r="AK21" s="2320">
        <f>'Expense Drivers'!AK131</f>
        <v>32.471000000000004</v>
      </c>
      <c r="AL21" s="226">
        <f>'Expense Drivers'!AL131</f>
        <v>35.906999999999996</v>
      </c>
      <c r="AM21" s="226">
        <f>'Expense Drivers'!AM131</f>
        <v>34.515999999999998</v>
      </c>
      <c r="AN21" s="281">
        <f>'Expense Drivers'!AN131</f>
        <v>35.136000000000003</v>
      </c>
      <c r="AO21" s="2320">
        <f>'Expense Drivers'!AO131</f>
        <v>38.278924765174615</v>
      </c>
      <c r="AP21" s="226">
        <f>'Expense Drivers'!AP131</f>
        <v>42.786501468173576</v>
      </c>
      <c r="AQ21" s="226">
        <f>'Expense Drivers'!AQ131</f>
        <v>40.391321608628544</v>
      </c>
      <c r="AR21" s="281">
        <f>'Expense Drivers'!AR131</f>
        <v>41.642821746148762</v>
      </c>
      <c r="AS21" s="38"/>
      <c r="AT21" s="41">
        <f>'Expense Drivers'!AT131</f>
        <v>11.894</v>
      </c>
      <c r="AU21" s="41">
        <f>'Expense Drivers'!AU131</f>
        <v>17.587</v>
      </c>
      <c r="AV21" s="226">
        <f>'Expense Drivers'!AV131</f>
        <v>38.634999999999998</v>
      </c>
      <c r="AW21" s="41">
        <f t="shared" ref="AW21:AW27" si="32">SUM(Y21:AB21)</f>
        <v>50.329000000000001</v>
      </c>
      <c r="AX21" s="41">
        <f t="shared" ref="AX21:AX27" si="33">SUM(AC21:AF21)</f>
        <v>71.804000000000002</v>
      </c>
      <c r="AY21" s="187">
        <f t="shared" ref="AY21:AY27" si="34">SUM(AG21:AJ21)</f>
        <v>104.036</v>
      </c>
      <c r="AZ21" s="187">
        <f t="shared" ref="AZ21:AZ27" si="35">SUM(AK21:AN21)</f>
        <v>138.03</v>
      </c>
      <c r="BA21" s="187">
        <f t="shared" ref="BA21:BA27" si="36">SUM(AO21:AR21)</f>
        <v>163.09956958812549</v>
      </c>
      <c r="BB21" s="226">
        <f>'Expense Drivers'!BB131</f>
        <v>184.52158741808361</v>
      </c>
      <c r="BC21" s="226">
        <f>'Expense Drivers'!BC131</f>
        <v>205.86607230059676</v>
      </c>
      <c r="BD21" s="226">
        <f>'Expense Drivers'!BD131</f>
        <v>229.57770318413597</v>
      </c>
      <c r="BE21" s="226">
        <f>'Expense Drivers'!BE131</f>
        <v>249.36626154820073</v>
      </c>
      <c r="BF21" s="226">
        <f>'Expense Drivers'!BF131</f>
        <v>269.47110027691389</v>
      </c>
      <c r="BG21" s="226">
        <f>'Expense Drivers'!BG131</f>
        <v>287.82041729211738</v>
      </c>
      <c r="BH21" s="226">
        <f>'Expense Drivers'!BH131</f>
        <v>306.3232933695104</v>
      </c>
      <c r="BI21" s="226">
        <f>'Expense Drivers'!BI131</f>
        <v>325.677303635984</v>
      </c>
      <c r="BK21" s="2300">
        <f>(BC21/AX21)^(1/5)-1</f>
        <v>0.23448901030106373</v>
      </c>
    </row>
    <row r="22" spans="1:63" ht="11.25" customHeight="1">
      <c r="A22" s="32"/>
      <c r="H22" s="32"/>
      <c r="I22" s="77" t="s">
        <v>475</v>
      </c>
      <c r="J22" s="77"/>
      <c r="K22" s="25"/>
      <c r="L22" s="5"/>
      <c r="M22" s="226"/>
      <c r="N22" s="226"/>
      <c r="O22" s="226"/>
      <c r="P22" s="281"/>
      <c r="Q22" s="226"/>
      <c r="R22" s="226"/>
      <c r="S22" s="226"/>
      <c r="T22" s="281"/>
      <c r="U22" s="226"/>
      <c r="V22" s="226"/>
      <c r="W22" s="226"/>
      <c r="X22" s="281"/>
      <c r="Y22" s="226">
        <f>'Expense Drivers'!Y205</f>
        <v>33.863999999999997</v>
      </c>
      <c r="Z22" s="226">
        <f>'Expense Drivers'!Z205</f>
        <v>39.874000000000002</v>
      </c>
      <c r="AA22" s="226">
        <f>'Expense Drivers'!AA205</f>
        <v>41.723999999999997</v>
      </c>
      <c r="AB22" s="281">
        <f>'Expense Drivers'!AB205</f>
        <v>45.324000000000005</v>
      </c>
      <c r="AC22" s="226">
        <f>'Expense Drivers'!AC205</f>
        <v>48.597999999999999</v>
      </c>
      <c r="AD22" s="226">
        <f>'Expense Drivers'!AD205</f>
        <v>55.672999999999995</v>
      </c>
      <c r="AE22" s="226">
        <f>'Expense Drivers'!AE205</f>
        <v>53.228000000000002</v>
      </c>
      <c r="AF22" s="281">
        <f>'Expense Drivers'!AF205</f>
        <v>55.021999999999998</v>
      </c>
      <c r="AG22" s="226">
        <f>'Expense Drivers'!AG205</f>
        <v>59.277999999999999</v>
      </c>
      <c r="AH22" s="226">
        <f>'Expense Drivers'!AH205</f>
        <v>64.682999999999993</v>
      </c>
      <c r="AI22" s="2252">
        <f>'Expense Drivers'!AI205</f>
        <v>61.17</v>
      </c>
      <c r="AJ22" s="281">
        <f>'Expense Drivers'!AJ205</f>
        <v>72.984999999999985</v>
      </c>
      <c r="AK22" s="2320">
        <f>'Expense Drivers'!AK205</f>
        <v>78.956000000000017</v>
      </c>
      <c r="AL22" s="226">
        <f>'Expense Drivers'!AL205</f>
        <v>85.824000000000012</v>
      </c>
      <c r="AM22" s="226">
        <f>'Expense Drivers'!AM205</f>
        <v>80.11999999999999</v>
      </c>
      <c r="AN22" s="281">
        <f>'Expense Drivers'!AN205</f>
        <v>82.403000000000006</v>
      </c>
      <c r="AO22" s="2320">
        <f>'Expense Drivers'!AO205</f>
        <v>90.863089738893336</v>
      </c>
      <c r="AP22" s="226">
        <f>'Expense Drivers'!AP205</f>
        <v>98.646519324618637</v>
      </c>
      <c r="AQ22" s="226">
        <f>'Expense Drivers'!AQ205</f>
        <v>93.982086084840049</v>
      </c>
      <c r="AR22" s="281">
        <f>'Expense Drivers'!AR205</f>
        <v>96.982845342301459</v>
      </c>
      <c r="AS22" s="38"/>
      <c r="AT22" s="41">
        <f>'Expense Drivers'!AT205</f>
        <v>41.307000000000002</v>
      </c>
      <c r="AU22" s="41">
        <f>'Expense Drivers'!AU205</f>
        <v>71.162000000000006</v>
      </c>
      <c r="AV22" s="226">
        <f>'Expense Drivers'!AV205</f>
        <v>103.71600000000001</v>
      </c>
      <c r="AW22" s="41">
        <f t="shared" si="32"/>
        <v>160.786</v>
      </c>
      <c r="AX22" s="41">
        <f t="shared" si="33"/>
        <v>212.52099999999999</v>
      </c>
      <c r="AY22" s="187">
        <f t="shared" si="34"/>
        <v>258.11599999999999</v>
      </c>
      <c r="AZ22" s="187">
        <f t="shared" si="35"/>
        <v>327.30300000000005</v>
      </c>
      <c r="BA22" s="187">
        <f t="shared" si="36"/>
        <v>380.47454049065345</v>
      </c>
      <c r="BB22" s="226">
        <f>'Expense Drivers'!BB205</f>
        <v>427.86937680427951</v>
      </c>
      <c r="BC22" s="226">
        <f>'Expense Drivers'!BC205</f>
        <v>459.32538996863349</v>
      </c>
      <c r="BD22" s="226">
        <f>'Expense Drivers'!BD205</f>
        <v>487.64166397795896</v>
      </c>
      <c r="BE22" s="226">
        <f>'Expense Drivers'!BE205</f>
        <v>517.4883192840806</v>
      </c>
      <c r="BF22" s="226">
        <f>'Expense Drivers'!BF205</f>
        <v>548.94248035232738</v>
      </c>
      <c r="BG22" s="226">
        <f>'Expense Drivers'!BG205</f>
        <v>582.08499299517928</v>
      </c>
      <c r="BH22" s="226">
        <f>'Expense Drivers'!BH205</f>
        <v>617.00059868089556</v>
      </c>
      <c r="BI22" s="226">
        <f>'Expense Drivers'!BI205</f>
        <v>653.77811683267691</v>
      </c>
      <c r="BK22" s="2300">
        <f>(BC22/AX22)^(1/5)-1</f>
        <v>0.16665842148020049</v>
      </c>
    </row>
    <row r="23" spans="1:63" ht="11.25" customHeight="1">
      <c r="A23" s="32"/>
      <c r="H23" s="32"/>
      <c r="I23" s="77" t="s">
        <v>476</v>
      </c>
      <c r="J23" s="77"/>
      <c r="K23" s="25"/>
      <c r="L23" s="5"/>
      <c r="M23" s="226"/>
      <c r="N23" s="226"/>
      <c r="O23" s="226"/>
      <c r="P23" s="281"/>
      <c r="Q23" s="226"/>
      <c r="R23" s="226"/>
      <c r="S23" s="226"/>
      <c r="T23" s="281"/>
      <c r="U23" s="226"/>
      <c r="V23" s="226"/>
      <c r="W23" s="226"/>
      <c r="X23" s="281"/>
      <c r="Y23" s="226">
        <f>'Expense Drivers'!Y275</f>
        <v>14.812000000000001</v>
      </c>
      <c r="Z23" s="226">
        <f>'Expense Drivers'!Z275</f>
        <v>15.124000000000001</v>
      </c>
      <c r="AA23" s="226">
        <f>'Expense Drivers'!AA275</f>
        <v>14.754</v>
      </c>
      <c r="AB23" s="281">
        <f>'Expense Drivers'!AB275</f>
        <v>15.109000000000004</v>
      </c>
      <c r="AC23" s="226">
        <f>'Expense Drivers'!AC275</f>
        <v>15.808999999999999</v>
      </c>
      <c r="AD23" s="226">
        <f>'Expense Drivers'!AD275</f>
        <v>18.736999999999998</v>
      </c>
      <c r="AE23" s="226">
        <f>'Expense Drivers'!AE275</f>
        <v>18.343</v>
      </c>
      <c r="AF23" s="281">
        <f>'Expense Drivers'!AF275</f>
        <v>21.031000000000002</v>
      </c>
      <c r="AG23" s="226">
        <f>'Expense Drivers'!AG275</f>
        <v>21.597999999999999</v>
      </c>
      <c r="AH23" s="226">
        <f>'Expense Drivers'!AH275</f>
        <v>24.787000000000003</v>
      </c>
      <c r="AI23" s="2252">
        <f>'Expense Drivers'!AI275</f>
        <v>25.592999999999996</v>
      </c>
      <c r="AJ23" s="281">
        <f>'Expense Drivers'!AJ275</f>
        <v>24.744999999999997</v>
      </c>
      <c r="AK23" s="2320">
        <f>'Expense Drivers'!AK275</f>
        <v>25.939999999999998</v>
      </c>
      <c r="AL23" s="226">
        <f>'Expense Drivers'!AL275</f>
        <v>26.696999999999996</v>
      </c>
      <c r="AM23" s="226">
        <f>'Expense Drivers'!AM275</f>
        <v>25.014000000000003</v>
      </c>
      <c r="AN23" s="281">
        <f>'Expense Drivers'!AN275</f>
        <v>23.325000000000003</v>
      </c>
      <c r="AO23" s="2320">
        <f>'Expense Drivers'!AO275</f>
        <v>27.493720941215116</v>
      </c>
      <c r="AP23" s="226">
        <f>'Expense Drivers'!AP275</f>
        <v>27.664943442477867</v>
      </c>
      <c r="AQ23" s="226">
        <f>'Expense Drivers'!AQ275</f>
        <v>25.76200992414665</v>
      </c>
      <c r="AR23" s="281">
        <f>'Expense Drivers'!AR275</f>
        <v>24.041163028360931</v>
      </c>
      <c r="AS23" s="38"/>
      <c r="AT23" s="41">
        <f>'Expense Drivers'!AT275</f>
        <v>12.071999999999997</v>
      </c>
      <c r="AU23" s="41">
        <f>'Expense Drivers'!AU275</f>
        <v>23.974999999999998</v>
      </c>
      <c r="AV23" s="226">
        <f>'Expense Drivers'!AV275</f>
        <v>38.138999999999996</v>
      </c>
      <c r="AW23" s="41">
        <f t="shared" si="32"/>
        <v>59.798999999999999</v>
      </c>
      <c r="AX23" s="41">
        <f t="shared" si="33"/>
        <v>73.92</v>
      </c>
      <c r="AY23" s="187">
        <f t="shared" si="34"/>
        <v>96.723000000000013</v>
      </c>
      <c r="AZ23" s="187">
        <f t="shared" si="35"/>
        <v>100.976</v>
      </c>
      <c r="BA23" s="187">
        <f t="shared" si="36"/>
        <v>104.96183733620056</v>
      </c>
      <c r="BB23" s="226">
        <f>'Expense Drivers'!BB275</f>
        <v>109.87082376643303</v>
      </c>
      <c r="BC23" s="226">
        <f>'Expense Drivers'!BC275</f>
        <v>115.63655667598569</v>
      </c>
      <c r="BD23" s="226">
        <f>'Expense Drivers'!BD275</f>
        <v>122.36370900025834</v>
      </c>
      <c r="BE23" s="226">
        <f>'Expense Drivers'!BE275</f>
        <v>128.27634741853271</v>
      </c>
      <c r="BF23" s="226">
        <f>'Expense Drivers'!BF275</f>
        <v>134.18898583680709</v>
      </c>
      <c r="BG23" s="226">
        <f>'Expense Drivers'!BG275</f>
        <v>140.10162425508148</v>
      </c>
      <c r="BH23" s="226">
        <f>'Expense Drivers'!BH275</f>
        <v>146.01426267335586</v>
      </c>
      <c r="BI23" s="226">
        <f>'Expense Drivers'!BI275</f>
        <v>151.92690109163024</v>
      </c>
      <c r="BK23" s="2300">
        <f>(BC23/AX23)^(1/5)-1</f>
        <v>9.3620490099542542E-2</v>
      </c>
    </row>
    <row r="24" spans="1:63" ht="11.25" customHeight="1">
      <c r="A24" s="32"/>
      <c r="H24" s="32"/>
      <c r="I24" s="77" t="s">
        <v>50</v>
      </c>
      <c r="J24" s="77"/>
      <c r="K24" s="25"/>
      <c r="L24" s="5"/>
      <c r="M24" s="226"/>
      <c r="N24" s="226"/>
      <c r="O24" s="226"/>
      <c r="P24" s="281"/>
      <c r="Q24" s="226"/>
      <c r="R24" s="226"/>
      <c r="S24" s="226"/>
      <c r="T24" s="281"/>
      <c r="U24" s="226"/>
      <c r="V24" s="226"/>
      <c r="W24" s="226"/>
      <c r="X24" s="281"/>
      <c r="Y24" s="226">
        <f>'Expense Drivers'!Y33</f>
        <v>4.4580000000000002</v>
      </c>
      <c r="Z24" s="226">
        <f>'Expense Drivers'!Z33</f>
        <v>3.2469999999999999</v>
      </c>
      <c r="AA24" s="226">
        <f>'Expense Drivers'!AA33</f>
        <v>5.7539999999999996</v>
      </c>
      <c r="AB24" s="281">
        <f>'Expense Drivers'!AB33</f>
        <v>6.1420000000000003</v>
      </c>
      <c r="AC24" s="226">
        <f>'Expense Drivers'!AC33</f>
        <v>6.3170000000000002</v>
      </c>
      <c r="AD24" s="226">
        <f>'Expense Drivers'!AD33</f>
        <v>5.3249999999999993</v>
      </c>
      <c r="AE24" s="226">
        <f>'Expense Drivers'!AE33</f>
        <v>4.6000000000000005</v>
      </c>
      <c r="AF24" s="281">
        <f>'Expense Drivers'!AF33</f>
        <v>7.7479999999999993</v>
      </c>
      <c r="AG24" s="226">
        <f>'Expense Drivers'!AG33</f>
        <v>8.3699999999999992</v>
      </c>
      <c r="AH24" s="226">
        <f>'Expense Drivers'!AH33</f>
        <v>7.6950000000000003</v>
      </c>
      <c r="AI24" s="2252">
        <f>'Expense Drivers'!AI33</f>
        <v>13.965</v>
      </c>
      <c r="AJ24" s="281">
        <f>'Expense Drivers'!AJ33</f>
        <v>13.228999999999999</v>
      </c>
      <c r="AK24" s="2320">
        <f>'Expense Drivers'!AK33</f>
        <v>14.94</v>
      </c>
      <c r="AL24" s="226">
        <f>'Expense Drivers'!AL33</f>
        <v>14.917999999999999</v>
      </c>
      <c r="AM24" s="226">
        <f>'Expense Drivers'!AM33</f>
        <v>22.027999999999999</v>
      </c>
      <c r="AN24" s="281">
        <f>'Expense Drivers'!AN33</f>
        <v>20.464000000000002</v>
      </c>
      <c r="AO24" s="2320">
        <f>'Expense Drivers'!AO33</f>
        <v>20.939999999999998</v>
      </c>
      <c r="AP24" s="226">
        <f>'Expense Drivers'!AP33</f>
        <v>19.917999999999999</v>
      </c>
      <c r="AQ24" s="226">
        <f>'Expense Drivers'!AQ33</f>
        <v>25.027999999999999</v>
      </c>
      <c r="AR24" s="281">
        <f>'Expense Drivers'!AR33</f>
        <v>26.464000000000002</v>
      </c>
      <c r="AS24" s="38"/>
      <c r="AT24" s="48">
        <f>'Expense Drivers'!AT33</f>
        <v>1.9409999999999998</v>
      </c>
      <c r="AU24" s="48">
        <f>'Expense Drivers'!AU33</f>
        <v>4.5690000000000008</v>
      </c>
      <c r="AV24" s="226">
        <f>'Expense Drivers'!AV33</f>
        <v>9.129999999999999</v>
      </c>
      <c r="AW24" s="48">
        <f t="shared" si="32"/>
        <v>19.600999999999999</v>
      </c>
      <c r="AX24" s="48">
        <f t="shared" si="33"/>
        <v>23.990000000000002</v>
      </c>
      <c r="AY24" s="187">
        <f t="shared" si="34"/>
        <v>43.259</v>
      </c>
      <c r="AZ24" s="187">
        <f t="shared" si="35"/>
        <v>72.349999999999994</v>
      </c>
      <c r="BA24" s="187">
        <f t="shared" si="36"/>
        <v>92.35</v>
      </c>
      <c r="BB24" s="226">
        <f>'Expense Drivers'!BB33</f>
        <v>102.35</v>
      </c>
      <c r="BC24" s="226">
        <f>'Expense Drivers'!BC33</f>
        <v>112.35</v>
      </c>
      <c r="BD24" s="226">
        <f>'Expense Drivers'!BD33</f>
        <v>127.35</v>
      </c>
      <c r="BE24" s="226">
        <f>'Expense Drivers'!BE33</f>
        <v>140.35</v>
      </c>
      <c r="BF24" s="226">
        <f>'Expense Drivers'!BF33</f>
        <v>152.35</v>
      </c>
      <c r="BG24" s="226">
        <f>'Expense Drivers'!BG33</f>
        <v>168.35</v>
      </c>
      <c r="BH24" s="226">
        <f>'Expense Drivers'!BH33</f>
        <v>188.35</v>
      </c>
      <c r="BI24" s="226">
        <f>'Expense Drivers'!BI33</f>
        <v>208.35</v>
      </c>
      <c r="BK24" s="2300">
        <f>(BC24/AX24)^(1/5)-1</f>
        <v>0.36178506152979217</v>
      </c>
    </row>
    <row r="25" spans="1:63" ht="11.25" customHeight="1">
      <c r="A25" s="32"/>
      <c r="H25" s="32"/>
      <c r="I25" s="77" t="s">
        <v>125</v>
      </c>
      <c r="J25" s="77"/>
      <c r="K25" s="25"/>
      <c r="L25" s="5"/>
      <c r="M25" s="226"/>
      <c r="N25" s="226"/>
      <c r="O25" s="226"/>
      <c r="P25" s="281"/>
      <c r="Q25" s="226"/>
      <c r="R25" s="226"/>
      <c r="S25" s="226"/>
      <c r="T25" s="281"/>
      <c r="U25" s="226"/>
      <c r="V25" s="226"/>
      <c r="W25" s="226"/>
      <c r="X25" s="281"/>
      <c r="Y25" s="226">
        <f>'Expense Drivers'!Y44</f>
        <v>0.14900000000000002</v>
      </c>
      <c r="Z25" s="226">
        <f>'Expense Drivers'!Z44</f>
        <v>9.9999999999999992E-2</v>
      </c>
      <c r="AA25" s="226">
        <f>'Expense Drivers'!AA44</f>
        <v>0.125</v>
      </c>
      <c r="AB25" s="281">
        <f>'Expense Drivers'!AB44</f>
        <v>0.129</v>
      </c>
      <c r="AC25" s="226">
        <f>'Expense Drivers'!AC44</f>
        <v>0.112</v>
      </c>
      <c r="AD25" s="226">
        <f>'Expense Drivers'!AD44</f>
        <v>0.11</v>
      </c>
      <c r="AE25" s="226">
        <f>'Expense Drivers'!AE44</f>
        <v>0.11</v>
      </c>
      <c r="AF25" s="281">
        <f>'Expense Drivers'!AF44</f>
        <v>0.109</v>
      </c>
      <c r="AG25" s="226">
        <f>'Expense Drivers'!AG44</f>
        <v>0.129</v>
      </c>
      <c r="AH25" s="226">
        <f>'Expense Drivers'!AH44</f>
        <v>0.13100000000000001</v>
      </c>
      <c r="AI25" s="2252">
        <f>'Expense Drivers'!AI44</f>
        <v>0.13200000000000001</v>
      </c>
      <c r="AJ25" s="281">
        <f>'Expense Drivers'!AJ44</f>
        <v>0.13300000000000001</v>
      </c>
      <c r="AK25" s="2320">
        <f>'Expense Drivers'!AK44</f>
        <v>0.28999999999999998</v>
      </c>
      <c r="AL25" s="226">
        <f>'Expense Drivers'!AL44</f>
        <v>0.29899999999999999</v>
      </c>
      <c r="AM25" s="226">
        <f>'Expense Drivers'!AM44</f>
        <v>0.32</v>
      </c>
      <c r="AN25" s="281">
        <f>'Expense Drivers'!AN44</f>
        <v>0.32100000000000001</v>
      </c>
      <c r="AO25" s="2320">
        <f>'Expense Drivers'!AO44</f>
        <v>0.49</v>
      </c>
      <c r="AP25" s="226">
        <f>'Expense Drivers'!AP44</f>
        <v>0.499</v>
      </c>
      <c r="AQ25" s="226">
        <f>'Expense Drivers'!AQ44</f>
        <v>0.52</v>
      </c>
      <c r="AR25" s="281">
        <f>'Expense Drivers'!AR44</f>
        <v>0.52100000000000002</v>
      </c>
      <c r="AS25" s="38"/>
      <c r="AT25" s="48">
        <f>'Expense Drivers'!AT44</f>
        <v>8.5000000000000006E-2</v>
      </c>
      <c r="AU25" s="48">
        <f>'Expense Drivers'!AU44</f>
        <v>0.14099999999999999</v>
      </c>
      <c r="AV25" s="226">
        <f>'Expense Drivers'!AV44</f>
        <v>0.38400000000000001</v>
      </c>
      <c r="AW25" s="48">
        <f t="shared" si="32"/>
        <v>0.503</v>
      </c>
      <c r="AX25" s="137">
        <f t="shared" si="33"/>
        <v>0.441</v>
      </c>
      <c r="AY25" s="187">
        <f t="shared" si="34"/>
        <v>0.52500000000000002</v>
      </c>
      <c r="AZ25" s="187">
        <f t="shared" si="35"/>
        <v>1.23</v>
      </c>
      <c r="BA25" s="187">
        <f t="shared" si="36"/>
        <v>2.0299999999999998</v>
      </c>
      <c r="BB25" s="226">
        <f>'Expense Drivers'!BB44</f>
        <v>2.5300000000000002</v>
      </c>
      <c r="BC25" s="226">
        <f>'Expense Drivers'!BC44</f>
        <v>3.0300000000000002</v>
      </c>
      <c r="BD25" s="226">
        <f>'Expense Drivers'!BD44</f>
        <v>3.5300000000000002</v>
      </c>
      <c r="BE25" s="226">
        <f>'Expense Drivers'!BE44</f>
        <v>4.03</v>
      </c>
      <c r="BF25" s="226">
        <f>'Expense Drivers'!BF44</f>
        <v>4.53</v>
      </c>
      <c r="BG25" s="226">
        <f>'Expense Drivers'!BG44</f>
        <v>5.03</v>
      </c>
      <c r="BH25" s="226">
        <f>'Expense Drivers'!BH44</f>
        <v>5.53</v>
      </c>
      <c r="BI25" s="226">
        <f>'Expense Drivers'!BI44</f>
        <v>6.03</v>
      </c>
      <c r="BK25" s="2299"/>
    </row>
    <row r="26" spans="1:63" ht="11.25" customHeight="1">
      <c r="A26" s="32"/>
      <c r="H26" s="32"/>
      <c r="I26" s="77" t="s">
        <v>493</v>
      </c>
      <c r="J26" s="77"/>
      <c r="K26" s="25"/>
      <c r="L26" s="5"/>
      <c r="M26" s="226"/>
      <c r="N26" s="226"/>
      <c r="O26" s="226"/>
      <c r="P26" s="281"/>
      <c r="Q26" s="226"/>
      <c r="R26" s="226"/>
      <c r="S26" s="226"/>
      <c r="T26" s="281"/>
      <c r="U26" s="226"/>
      <c r="V26" s="226"/>
      <c r="W26" s="226"/>
      <c r="X26" s="281"/>
      <c r="Y26" s="226">
        <f>'Expense Drivers'!Y55</f>
        <v>6.173</v>
      </c>
      <c r="Z26" s="226">
        <f>'Expense Drivers'!Z55</f>
        <v>7.7829999999999995</v>
      </c>
      <c r="AA26" s="226">
        <f>'Expense Drivers'!AA55</f>
        <v>8.2560000000000002</v>
      </c>
      <c r="AB26" s="281">
        <f>'Expense Drivers'!AB55</f>
        <v>9.0009999999999994</v>
      </c>
      <c r="AC26" s="226">
        <f>'Expense Drivers'!AC55</f>
        <v>8.427999999999999</v>
      </c>
      <c r="AD26" s="226">
        <f>'Expense Drivers'!AD55</f>
        <v>10.277999999999999</v>
      </c>
      <c r="AE26" s="226">
        <f>'Expense Drivers'!AE55</f>
        <v>11.891999999999999</v>
      </c>
      <c r="AF26" s="281">
        <f>'Expense Drivers'!AF55</f>
        <v>13.967000000000001</v>
      </c>
      <c r="AG26" s="226">
        <f>'Expense Drivers'!AG55</f>
        <v>12.516000000000002</v>
      </c>
      <c r="AH26" s="226">
        <f>'Expense Drivers'!AH55</f>
        <v>13.3</v>
      </c>
      <c r="AI26" s="2252">
        <f>'Expense Drivers'!AI55</f>
        <v>14.771000000000003</v>
      </c>
      <c r="AJ26" s="281">
        <f>'Expense Drivers'!AJ55</f>
        <v>16.190000000000001</v>
      </c>
      <c r="AK26" s="226">
        <f>'Expense Drivers'!AK55</f>
        <v>20.167000000000002</v>
      </c>
      <c r="AL26" s="226">
        <f>'Expense Drivers'!AL55</f>
        <v>25.605</v>
      </c>
      <c r="AM26" s="226">
        <f>'Expense Drivers'!AM55</f>
        <v>23.754999999999999</v>
      </c>
      <c r="AN26" s="281">
        <f>'Expense Drivers'!AN55</f>
        <v>24.569999999999997</v>
      </c>
      <c r="AO26" s="226">
        <f>'Expense Drivers'!AO55</f>
        <v>25.167000000000002</v>
      </c>
      <c r="AP26" s="226">
        <f>'Expense Drivers'!AP55</f>
        <v>30.605</v>
      </c>
      <c r="AQ26" s="226">
        <f>'Expense Drivers'!AQ55</f>
        <v>28.754999999999999</v>
      </c>
      <c r="AR26" s="281">
        <f>'Expense Drivers'!AR55</f>
        <v>29.569999999999997</v>
      </c>
      <c r="AS26" s="38"/>
      <c r="AT26" s="48">
        <f>'Expense Drivers'!AT55</f>
        <v>3.5139999999999998</v>
      </c>
      <c r="AU26" s="48">
        <f>'Expense Drivers'!AU55</f>
        <v>6.125</v>
      </c>
      <c r="AV26" s="226">
        <f>'Expense Drivers'!AV55</f>
        <v>14.763</v>
      </c>
      <c r="AW26" s="48">
        <f t="shared" si="32"/>
        <v>31.213000000000001</v>
      </c>
      <c r="AX26" s="48">
        <f t="shared" si="33"/>
        <v>44.564999999999998</v>
      </c>
      <c r="AY26" s="187">
        <f t="shared" si="34"/>
        <v>56.777000000000001</v>
      </c>
      <c r="AZ26" s="187">
        <f t="shared" si="35"/>
        <v>94.096999999999994</v>
      </c>
      <c r="BA26" s="187">
        <f t="shared" si="36"/>
        <v>114.09699999999999</v>
      </c>
      <c r="BB26" s="226">
        <f>'Expense Drivers'!BB55</f>
        <v>129.09700000000001</v>
      </c>
      <c r="BC26" s="226">
        <f>'Expense Drivers'!BC55</f>
        <v>144.09700000000001</v>
      </c>
      <c r="BD26" s="226">
        <f>'Expense Drivers'!BD55</f>
        <v>154.86145017335528</v>
      </c>
      <c r="BE26" s="226">
        <f>'Expense Drivers'!BE55</f>
        <v>164.96238625081352</v>
      </c>
      <c r="BF26" s="226">
        <f>'Expense Drivers'!BF55</f>
        <v>174.32816313446293</v>
      </c>
      <c r="BG26" s="226">
        <f>'Expense Drivers'!BG55</f>
        <v>183.21265824677369</v>
      </c>
      <c r="BH26" s="226">
        <f>'Expense Drivers'!BH55</f>
        <v>192.03288000189025</v>
      </c>
      <c r="BI26" s="226">
        <f>'Expense Drivers'!BI55</f>
        <v>201.29010049477134</v>
      </c>
      <c r="BK26" s="2300">
        <f>(BC26/AX26)^(1/5)-1</f>
        <v>0.26453893472912471</v>
      </c>
    </row>
    <row r="27" spans="1:63" ht="11.25" customHeight="1">
      <c r="A27" s="32"/>
      <c r="H27" s="32"/>
      <c r="I27" s="77" t="s">
        <v>130</v>
      </c>
      <c r="J27" s="77"/>
      <c r="K27" s="25"/>
      <c r="L27" s="5"/>
      <c r="M27" s="226"/>
      <c r="N27" s="226"/>
      <c r="O27" s="226"/>
      <c r="P27" s="281"/>
      <c r="Q27" s="226"/>
      <c r="R27" s="226"/>
      <c r="S27" s="226"/>
      <c r="T27" s="281"/>
      <c r="U27" s="226"/>
      <c r="V27" s="226"/>
      <c r="W27" s="226"/>
      <c r="X27" s="281"/>
      <c r="Y27" s="226">
        <f>'Expense Drivers'!Y77</f>
        <v>0.56299999999999994</v>
      </c>
      <c r="Z27" s="226">
        <f>'Expense Drivers'!Z77</f>
        <v>0.14799999999999999</v>
      </c>
      <c r="AA27" s="226">
        <f>'Expense Drivers'!AA77</f>
        <v>0.128</v>
      </c>
      <c r="AB27" s="281">
        <f>'Expense Drivers'!AB77</f>
        <v>0.11</v>
      </c>
      <c r="AC27" s="226">
        <f>'Expense Drivers'!AC77</f>
        <v>0.109</v>
      </c>
      <c r="AD27" s="226">
        <f>'Expense Drivers'!AD77</f>
        <v>0.115</v>
      </c>
      <c r="AE27" s="226">
        <f>'Expense Drivers'!AE77</f>
        <v>5.3999999999999999E-2</v>
      </c>
      <c r="AF27" s="281">
        <f>'Expense Drivers'!AF77</f>
        <v>-2.1720000000000002</v>
      </c>
      <c r="AG27" s="226">
        <f>Inlinks!AG204</f>
        <v>0.04</v>
      </c>
      <c r="AH27" s="226">
        <f>'Expense Drivers'!AH77</f>
        <v>0.192</v>
      </c>
      <c r="AI27" s="2252">
        <f>'Expense Drivers'!AI77</f>
        <v>1.7959999999999998</v>
      </c>
      <c r="AJ27" s="281">
        <f>'Expense Drivers'!AJ77</f>
        <v>0.97699999999999998</v>
      </c>
      <c r="AK27" s="226">
        <f>'Expense Drivers'!AK77</f>
        <v>9.4E-2</v>
      </c>
      <c r="AL27" s="226">
        <f>'Expense Drivers'!AL77</f>
        <v>0</v>
      </c>
      <c r="AM27" s="226">
        <f>'Expense Drivers'!AM77</f>
        <v>0</v>
      </c>
      <c r="AN27" s="281">
        <f>'Expense Drivers'!AN77</f>
        <v>0</v>
      </c>
      <c r="AO27" s="226">
        <f>'Expense Drivers'!AO77</f>
        <v>0</v>
      </c>
      <c r="AP27" s="226">
        <f>'Expense Drivers'!AP77</f>
        <v>0</v>
      </c>
      <c r="AQ27" s="226">
        <f>'Expense Drivers'!AQ77</f>
        <v>0</v>
      </c>
      <c r="AR27" s="281">
        <f>'Expense Drivers'!AR77</f>
        <v>0</v>
      </c>
      <c r="AS27" s="38"/>
      <c r="AT27" s="48">
        <f>'Expense Drivers'!AT77</f>
        <v>0</v>
      </c>
      <c r="AU27" s="48">
        <f>'Expense Drivers'!AU77</f>
        <v>0</v>
      </c>
      <c r="AV27" s="226">
        <f>'Expense Drivers'!AV77</f>
        <v>3.137</v>
      </c>
      <c r="AW27" s="48">
        <f t="shared" si="32"/>
        <v>0.94899999999999995</v>
      </c>
      <c r="AX27" s="48">
        <f t="shared" si="33"/>
        <v>-1.8940000000000001</v>
      </c>
      <c r="AY27" s="187">
        <f t="shared" si="34"/>
        <v>3.0049999999999999</v>
      </c>
      <c r="AZ27" s="187">
        <f t="shared" si="35"/>
        <v>9.4E-2</v>
      </c>
      <c r="BA27" s="187">
        <f t="shared" si="36"/>
        <v>0</v>
      </c>
      <c r="BB27" s="226">
        <f>'Expense Drivers'!BB77</f>
        <v>0</v>
      </c>
      <c r="BC27" s="226">
        <f>'Expense Drivers'!BC77</f>
        <v>0</v>
      </c>
      <c r="BD27" s="226">
        <f>'Expense Drivers'!BD77</f>
        <v>0</v>
      </c>
      <c r="BE27" s="226">
        <f>'Expense Drivers'!BE77</f>
        <v>0</v>
      </c>
      <c r="BF27" s="226">
        <f>'Expense Drivers'!BF77</f>
        <v>0</v>
      </c>
      <c r="BG27" s="226">
        <f>'Expense Drivers'!BG77</f>
        <v>0</v>
      </c>
      <c r="BH27" s="226">
        <f>'Expense Drivers'!BH77</f>
        <v>0</v>
      </c>
      <c r="BI27" s="226">
        <f>'Expense Drivers'!BI77</f>
        <v>0</v>
      </c>
      <c r="BK27" s="2299"/>
    </row>
    <row r="28" spans="1:63" s="1444" customFormat="1" ht="11.25" customHeight="1">
      <c r="A28" s="1595"/>
      <c r="B28"/>
      <c r="C28"/>
      <c r="D28"/>
      <c r="E28"/>
      <c r="F28"/>
      <c r="G28"/>
      <c r="H28" s="1595"/>
      <c r="I28" s="3" t="s">
        <v>492</v>
      </c>
      <c r="J28" s="3"/>
      <c r="K28" s="3"/>
      <c r="L28" s="3"/>
      <c r="M28" s="1596"/>
      <c r="N28" s="1596"/>
      <c r="O28" s="1596"/>
      <c r="P28" s="1597"/>
      <c r="Q28" s="1596"/>
      <c r="R28" s="1596"/>
      <c r="S28" s="1596"/>
      <c r="T28" s="1597"/>
      <c r="U28" s="1596"/>
      <c r="V28" s="1596"/>
      <c r="W28" s="1596"/>
      <c r="X28" s="1597"/>
      <c r="Y28" s="1596">
        <f t="shared" ref="Y28:AJ28" si="37">SUM(Y21:Y27)</f>
        <v>71.728999999999999</v>
      </c>
      <c r="Z28" s="1596">
        <f t="shared" si="37"/>
        <v>78.570999999999998</v>
      </c>
      <c r="AA28" s="1596">
        <f t="shared" si="37"/>
        <v>84.097999999999999</v>
      </c>
      <c r="AB28" s="1597">
        <f t="shared" si="37"/>
        <v>88.782000000000011</v>
      </c>
      <c r="AC28" s="1596">
        <f t="shared" si="37"/>
        <v>94.445999999999984</v>
      </c>
      <c r="AD28" s="1596">
        <f t="shared" si="37"/>
        <v>106.79699999999998</v>
      </c>
      <c r="AE28" s="1596">
        <f t="shared" si="37"/>
        <v>107.17</v>
      </c>
      <c r="AF28" s="1597">
        <f t="shared" si="37"/>
        <v>116.93400000000001</v>
      </c>
      <c r="AG28" s="1596">
        <f t="shared" si="37"/>
        <v>124.59200000000001</v>
      </c>
      <c r="AH28" s="452">
        <f t="shared" si="37"/>
        <v>137.29000000000002</v>
      </c>
      <c r="AI28" s="2253">
        <f t="shared" si="37"/>
        <v>141.76300000000001</v>
      </c>
      <c r="AJ28" s="1597">
        <f t="shared" si="37"/>
        <v>158.79599999999999</v>
      </c>
      <c r="AK28" s="452">
        <f t="shared" ref="AK28:AM28" si="38">SUM(AK21:AK27)</f>
        <v>172.858</v>
      </c>
      <c r="AL28" s="452">
        <f t="shared" si="38"/>
        <v>189.25</v>
      </c>
      <c r="AM28" s="452">
        <f t="shared" si="38"/>
        <v>185.75299999999999</v>
      </c>
      <c r="AN28" s="1597">
        <f>SUM(AN21:AN27)</f>
        <v>186.21900000000002</v>
      </c>
      <c r="AO28" s="452">
        <f>SUM(AO21:AO27)</f>
        <v>203.23273544528308</v>
      </c>
      <c r="AP28" s="452">
        <f t="shared" ref="AP28:AR28" si="39">SUM(AP21:AP27)</f>
        <v>220.11996423527006</v>
      </c>
      <c r="AQ28" s="452">
        <f t="shared" si="39"/>
        <v>214.43841761761524</v>
      </c>
      <c r="AR28" s="1597">
        <f t="shared" si="39"/>
        <v>219.22183011681113</v>
      </c>
      <c r="AS28" s="452"/>
      <c r="AT28" s="1596">
        <f t="shared" ref="AT28:BI28" si="40">SUM(AT21:AT27)</f>
        <v>70.812999999999988</v>
      </c>
      <c r="AU28" s="1596">
        <f t="shared" si="40"/>
        <v>123.55900000000001</v>
      </c>
      <c r="AV28" s="1596">
        <f t="shared" si="40"/>
        <v>207.904</v>
      </c>
      <c r="AW28" s="1596">
        <f t="shared" si="40"/>
        <v>323.18</v>
      </c>
      <c r="AX28" s="1596">
        <f t="shared" si="40"/>
        <v>425.34699999999998</v>
      </c>
      <c r="AY28" s="1596">
        <f t="shared" si="40"/>
        <v>562.44100000000003</v>
      </c>
      <c r="AZ28" s="1596">
        <f>SUM(AZ21:AZ27)</f>
        <v>734.08000000000015</v>
      </c>
      <c r="BA28" s="1596">
        <f>SUM(BA21:BA27)</f>
        <v>857.01294741497952</v>
      </c>
      <c r="BB28" s="1596">
        <f t="shared" si="40"/>
        <v>956.23878798879616</v>
      </c>
      <c r="BC28" s="1596">
        <f t="shared" si="40"/>
        <v>1040.305018945216</v>
      </c>
      <c r="BD28" s="1596">
        <f t="shared" si="40"/>
        <v>1125.3245263357087</v>
      </c>
      <c r="BE28" s="1596">
        <f t="shared" si="40"/>
        <v>1204.4733145016276</v>
      </c>
      <c r="BF28" s="1596">
        <f t="shared" si="40"/>
        <v>1283.8107296005114</v>
      </c>
      <c r="BG28" s="1596">
        <f t="shared" si="40"/>
        <v>1366.599692789152</v>
      </c>
      <c r="BH28" s="1596">
        <f t="shared" si="40"/>
        <v>1455.2510347256521</v>
      </c>
      <c r="BI28" s="1596">
        <f t="shared" si="40"/>
        <v>1547.0524220550624</v>
      </c>
      <c r="BK28" s="2300">
        <f>(BC28/AX28)^(1/5)-1</f>
        <v>0.19586860331032807</v>
      </c>
    </row>
    <row r="29" spans="1:63" ht="11.25" customHeight="1">
      <c r="A29" s="32"/>
      <c r="H29" s="32"/>
      <c r="I29" s="241" t="s">
        <v>38</v>
      </c>
      <c r="J29" s="241"/>
      <c r="K29" s="241"/>
      <c r="L29" s="241"/>
      <c r="M29" s="242"/>
      <c r="N29" s="242"/>
      <c r="O29" s="242"/>
      <c r="P29" s="282"/>
      <c r="Q29" s="242"/>
      <c r="R29" s="242"/>
      <c r="S29" s="242"/>
      <c r="T29" s="282"/>
      <c r="U29" s="242"/>
      <c r="V29" s="242"/>
      <c r="W29" s="242"/>
      <c r="X29" s="282"/>
      <c r="Y29" s="242">
        <f t="shared" ref="Y29:AJ29" si="41">Y14-Y28</f>
        <v>8.519999999999996</v>
      </c>
      <c r="Z29" s="242">
        <f t="shared" si="41"/>
        <v>6.8830000000000098</v>
      </c>
      <c r="AA29" s="242">
        <f t="shared" si="41"/>
        <v>12.14200000000001</v>
      </c>
      <c r="AB29" s="282">
        <f t="shared" si="41"/>
        <v>25.537999999999954</v>
      </c>
      <c r="AC29" s="243">
        <f t="shared" si="41"/>
        <v>16.840000000000032</v>
      </c>
      <c r="AD29" s="243">
        <f t="shared" si="41"/>
        <v>7.8399999999999892</v>
      </c>
      <c r="AE29" s="249">
        <f t="shared" si="41"/>
        <v>17.830999999999975</v>
      </c>
      <c r="AF29" s="282">
        <f t="shared" si="41"/>
        <v>33.824999999999946</v>
      </c>
      <c r="AG29" s="243">
        <f t="shared" si="41"/>
        <v>27.787999999999982</v>
      </c>
      <c r="AH29" s="243">
        <f t="shared" si="41"/>
        <v>17.88300000000001</v>
      </c>
      <c r="AI29" s="2254">
        <f t="shared" si="41"/>
        <v>22.868000000000023</v>
      </c>
      <c r="AJ29" s="282">
        <f t="shared" si="41"/>
        <v>52.466000000000037</v>
      </c>
      <c r="AK29" s="243">
        <f t="shared" ref="AK29:AN29" si="42">AK14-AK28</f>
        <v>21.052000000000049</v>
      </c>
      <c r="AL29" s="243">
        <f t="shared" si="42"/>
        <v>13.264000000000067</v>
      </c>
      <c r="AM29" s="243">
        <f t="shared" si="42"/>
        <v>33.012999999999948</v>
      </c>
      <c r="AN29" s="2459">
        <f t="shared" si="42"/>
        <v>74.572999999999951</v>
      </c>
      <c r="AO29" s="243">
        <f>AO14-AO28</f>
        <v>22.18912165189343</v>
      </c>
      <c r="AP29" s="243">
        <f t="shared" ref="AP29:AR29" si="43">AP14-AP28</f>
        <v>-2.3981004139325819</v>
      </c>
      <c r="AQ29" s="243">
        <f t="shared" si="43"/>
        <v>18.64458626744053</v>
      </c>
      <c r="AR29" s="282">
        <f t="shared" si="43"/>
        <v>84.418963631862198</v>
      </c>
      <c r="AS29" s="2458"/>
      <c r="AT29" s="249">
        <f t="shared" ref="AT29:BI29" si="44">AT14-AT28</f>
        <v>13.76700000000001</v>
      </c>
      <c r="AU29" s="249">
        <f t="shared" si="44"/>
        <v>11.489999999999995</v>
      </c>
      <c r="AV29" s="249">
        <f t="shared" si="44"/>
        <v>11.021999999999991</v>
      </c>
      <c r="AW29" s="250">
        <f t="shared" si="44"/>
        <v>53.08299999999997</v>
      </c>
      <c r="AX29" s="250">
        <f t="shared" si="44"/>
        <v>76.33600000000007</v>
      </c>
      <c r="AY29" s="250">
        <f t="shared" si="44"/>
        <v>121.00499999999988</v>
      </c>
      <c r="AZ29" s="250">
        <f>AZ14-AZ28</f>
        <v>141.90200000000004</v>
      </c>
      <c r="BA29" s="250">
        <f>BA14-BA28</f>
        <v>122.85457113726363</v>
      </c>
      <c r="BB29" s="249">
        <f t="shared" si="44"/>
        <v>133.68782694613776</v>
      </c>
      <c r="BC29" s="249">
        <f t="shared" si="44"/>
        <v>149.61498607731323</v>
      </c>
      <c r="BD29" s="249">
        <f t="shared" si="44"/>
        <v>155.26116772455634</v>
      </c>
      <c r="BE29" s="249">
        <f t="shared" si="44"/>
        <v>158.27653788146449</v>
      </c>
      <c r="BF29" s="249">
        <f t="shared" si="44"/>
        <v>154.70294058746208</v>
      </c>
      <c r="BG29" s="249">
        <f t="shared" si="44"/>
        <v>147.35767180783432</v>
      </c>
      <c r="BH29" s="249">
        <f t="shared" si="44"/>
        <v>131.91265887618351</v>
      </c>
      <c r="BI29" s="249">
        <f t="shared" si="44"/>
        <v>122.05046538787997</v>
      </c>
      <c r="BK29" s="2299"/>
    </row>
    <row r="30" spans="1:63" s="231" customFormat="1" ht="11.25" customHeight="1">
      <c r="A30" s="33"/>
      <c r="B30"/>
      <c r="C30"/>
      <c r="D30"/>
      <c r="E30"/>
      <c r="F30"/>
      <c r="G30"/>
      <c r="H30" s="33"/>
      <c r="I30" s="248" t="s">
        <v>472</v>
      </c>
      <c r="J30" s="248"/>
      <c r="K30" s="45"/>
      <c r="L30" s="45"/>
      <c r="M30" s="247"/>
      <c r="N30" s="247"/>
      <c r="O30" s="247"/>
      <c r="P30" s="157"/>
      <c r="Q30" s="247"/>
      <c r="R30" s="247"/>
      <c r="S30" s="247"/>
      <c r="T30" s="157"/>
      <c r="U30" s="247"/>
      <c r="V30" s="247"/>
      <c r="W30" s="247"/>
      <c r="X30" s="157"/>
      <c r="Y30" s="247">
        <f t="shared" ref="Y30:AJ30" si="45">IF(Y29&lt;0,"NM",Y29/Y$10)</f>
        <v>4.0788774469674105E-2</v>
      </c>
      <c r="Z30" s="247">
        <f t="shared" si="45"/>
        <v>3.0370687410924312E-2</v>
      </c>
      <c r="AA30" s="247">
        <f t="shared" si="45"/>
        <v>4.7017367228794398E-2</v>
      </c>
      <c r="AB30" s="157">
        <f t="shared" si="45"/>
        <v>8.671970769706154E-2</v>
      </c>
      <c r="AC30" s="247">
        <f t="shared" si="45"/>
        <v>5.7245421046190764E-2</v>
      </c>
      <c r="AD30" s="247">
        <f t="shared" si="45"/>
        <v>2.619392862154447E-2</v>
      </c>
      <c r="AE30" s="2462">
        <f t="shared" si="45"/>
        <v>5.3599018859303633E-2</v>
      </c>
      <c r="AF30" s="157">
        <f t="shared" si="45"/>
        <v>8.5197648469338791E-2</v>
      </c>
      <c r="AG30" s="247">
        <f t="shared" si="45"/>
        <v>6.9253064774593545E-2</v>
      </c>
      <c r="AH30" s="76">
        <f t="shared" si="45"/>
        <v>4.3916886255190947E-2</v>
      </c>
      <c r="AI30" s="2463">
        <f t="shared" si="45"/>
        <v>5.3950885537208657E-2</v>
      </c>
      <c r="AJ30" s="157">
        <f t="shared" si="45"/>
        <v>9.2561196136373716E-2</v>
      </c>
      <c r="AK30" s="76">
        <f t="shared" ref="AK30:AN30" si="46">IF(AK29&lt;0,"NM",AK29/AK$10)</f>
        <v>4.0745780164012889E-2</v>
      </c>
      <c r="AL30" s="76">
        <f t="shared" si="46"/>
        <v>2.4471331421971922E-2</v>
      </c>
      <c r="AM30" s="76">
        <f t="shared" si="46"/>
        <v>5.8536490222049549E-2</v>
      </c>
      <c r="AN30" s="157">
        <f t="shared" si="46"/>
        <v>0.11063734457317238</v>
      </c>
      <c r="AO30" s="76">
        <f>IF(AO29&lt;0,"NM",AO29/AO$10)</f>
        <v>3.6998109386333258E-2</v>
      </c>
      <c r="AP30" s="76" t="str">
        <f t="shared" ref="AP30:AR30" si="47">IF(AP29&lt;0,"NM",AP29/AP$10)</f>
        <v>NM</v>
      </c>
      <c r="AQ30" s="76">
        <f t="shared" si="47"/>
        <v>3.1139833572334331E-2</v>
      </c>
      <c r="AR30" s="157">
        <f t="shared" si="47"/>
        <v>0.1076136906842927</v>
      </c>
      <c r="AS30" s="49"/>
      <c r="AT30" s="2462">
        <f t="shared" ref="AT30:BI30" si="48">IF(AT29&lt;0,"NM",AT29/AT$10)</f>
        <v>6.8958435599723561E-2</v>
      </c>
      <c r="AU30" s="2462">
        <f t="shared" si="48"/>
        <v>3.2902932055015752E-2</v>
      </c>
      <c r="AV30" s="2462">
        <f t="shared" si="48"/>
        <v>1.8699802177741417E-2</v>
      </c>
      <c r="AW30" s="2462">
        <f t="shared" si="48"/>
        <v>5.3714249864406476E-2</v>
      </c>
      <c r="AX30" s="2462">
        <f t="shared" si="48"/>
        <v>5.7691755405579075E-2</v>
      </c>
      <c r="AY30" s="2462">
        <f t="shared" si="48"/>
        <v>6.7256909667142012E-2</v>
      </c>
      <c r="AZ30" s="2462">
        <f>IF(AZ29&lt;0,"NM",AZ29/AZ$10)</f>
        <v>6.1785358339142421E-2</v>
      </c>
      <c r="BA30" s="2462">
        <f>IF(BA29&lt;0,"NM",BA29/BA$10)</f>
        <v>4.7929858795871957E-2</v>
      </c>
      <c r="BB30" s="2462">
        <f t="shared" si="48"/>
        <v>4.6955855430847737E-2</v>
      </c>
      <c r="BC30" s="2462">
        <f t="shared" si="48"/>
        <v>4.8150755214547522E-2</v>
      </c>
      <c r="BD30" s="2462">
        <f t="shared" si="48"/>
        <v>4.6494595337134126E-2</v>
      </c>
      <c r="BE30" s="2462">
        <f t="shared" si="48"/>
        <v>4.4495342862514733E-2</v>
      </c>
      <c r="BF30" s="2462">
        <f t="shared" si="48"/>
        <v>4.1154180740950161E-2</v>
      </c>
      <c r="BG30" s="2462">
        <f t="shared" si="48"/>
        <v>3.7299260464536944E-2</v>
      </c>
      <c r="BH30" s="2462">
        <f t="shared" si="48"/>
        <v>3.1856189401165073E-2</v>
      </c>
      <c r="BI30" s="2462">
        <f t="shared" si="48"/>
        <v>2.8119006291457804E-2</v>
      </c>
      <c r="BK30" s="2299"/>
    </row>
    <row r="31" spans="1:63" s="2020" customFormat="1" ht="11.25" customHeight="1">
      <c r="A31" s="78"/>
      <c r="B31"/>
      <c r="C31"/>
      <c r="D31"/>
      <c r="E31"/>
      <c r="F31"/>
      <c r="G31"/>
      <c r="H31" s="78"/>
      <c r="I31" s="79"/>
      <c r="J31" s="79"/>
      <c r="K31" s="81"/>
      <c r="L31" s="82"/>
      <c r="M31" s="80"/>
      <c r="N31" s="69"/>
      <c r="O31" s="80"/>
      <c r="P31" s="90"/>
      <c r="Q31" s="80"/>
      <c r="R31" s="69"/>
      <c r="S31" s="80"/>
      <c r="T31" s="90"/>
      <c r="U31" s="80"/>
      <c r="V31" s="69"/>
      <c r="W31" s="80"/>
      <c r="X31" s="90"/>
      <c r="Y31" s="80"/>
      <c r="Z31" s="69"/>
      <c r="AA31" s="80"/>
      <c r="AB31" s="90"/>
      <c r="AC31" s="80"/>
      <c r="AD31" s="80"/>
      <c r="AE31" s="1691"/>
      <c r="AF31" s="90"/>
      <c r="AG31" s="80"/>
      <c r="AH31" s="2154"/>
      <c r="AI31" s="80"/>
      <c r="AJ31" s="90"/>
      <c r="AK31" s="80"/>
      <c r="AL31" s="80"/>
      <c r="AM31" s="80"/>
      <c r="AN31" s="90"/>
      <c r="AO31" s="80"/>
      <c r="AP31" s="80"/>
      <c r="AQ31" s="80"/>
      <c r="AR31" s="90"/>
      <c r="AS31" s="80"/>
      <c r="AT31" s="80"/>
      <c r="AU31" s="80"/>
      <c r="AV31" s="80"/>
      <c r="AW31" s="1591"/>
      <c r="AX31" s="1591"/>
      <c r="AY31" s="1591"/>
      <c r="AZ31" s="1591"/>
      <c r="BA31" s="1591"/>
      <c r="BB31" s="80"/>
      <c r="BC31" s="80"/>
      <c r="BD31" s="80"/>
      <c r="BE31" s="80"/>
      <c r="BF31" s="80"/>
      <c r="BG31" s="80"/>
      <c r="BH31" s="80"/>
      <c r="BI31" s="80"/>
      <c r="BK31" s="2301"/>
    </row>
    <row r="32" spans="1:63" s="1444" customFormat="1" ht="11.25" customHeight="1" outlineLevel="1">
      <c r="A32" s="1595"/>
      <c r="B32"/>
      <c r="C32"/>
      <c r="D32"/>
      <c r="E32"/>
      <c r="F32"/>
      <c r="G32"/>
      <c r="H32" s="1595"/>
      <c r="I32" s="3" t="s">
        <v>494</v>
      </c>
      <c r="J32" s="3"/>
      <c r="K32" s="3"/>
      <c r="L32" s="3"/>
      <c r="M32" s="1596"/>
      <c r="N32" s="1596"/>
      <c r="O32" s="1596"/>
      <c r="P32" s="1597"/>
      <c r="Q32" s="1596"/>
      <c r="R32" s="1596"/>
      <c r="S32" s="1596"/>
      <c r="T32" s="1597"/>
      <c r="U32" s="1596"/>
      <c r="V32" s="1596"/>
      <c r="W32" s="1596"/>
      <c r="X32" s="1597"/>
      <c r="Y32" s="1612">
        <f t="shared" ref="Y32:AJ32" si="49">Y28-Y24-Y25-Y27</f>
        <v>66.558999999999997</v>
      </c>
      <c r="Z32" s="1596">
        <f t="shared" si="49"/>
        <v>75.076000000000008</v>
      </c>
      <c r="AA32" s="1596">
        <f t="shared" si="49"/>
        <v>78.090999999999994</v>
      </c>
      <c r="AB32" s="1597">
        <f t="shared" si="49"/>
        <v>82.40100000000001</v>
      </c>
      <c r="AC32" s="1596">
        <f t="shared" si="49"/>
        <v>87.908000000000001</v>
      </c>
      <c r="AD32" s="1596">
        <f t="shared" si="49"/>
        <v>101.24699999999999</v>
      </c>
      <c r="AE32" s="1596">
        <f t="shared" si="49"/>
        <v>102.40600000000001</v>
      </c>
      <c r="AF32" s="1597">
        <f t="shared" si="49"/>
        <v>111.24900000000001</v>
      </c>
      <c r="AG32" s="1596">
        <f t="shared" si="49"/>
        <v>116.053</v>
      </c>
      <c r="AH32" s="452">
        <f t="shared" si="49"/>
        <v>129.27200000000002</v>
      </c>
      <c r="AI32" s="1596">
        <f t="shared" si="49"/>
        <v>125.86999999999999</v>
      </c>
      <c r="AJ32" s="1597">
        <f t="shared" si="49"/>
        <v>144.45699999999999</v>
      </c>
      <c r="AK32" s="452">
        <f t="shared" ref="AK32:AN32" si="50">AK28-AK24-AK25-AK27</f>
        <v>157.53400000000002</v>
      </c>
      <c r="AL32" s="452">
        <f t="shared" si="50"/>
        <v>174.03299999999999</v>
      </c>
      <c r="AM32" s="452">
        <f t="shared" si="50"/>
        <v>163.405</v>
      </c>
      <c r="AN32" s="1597">
        <f t="shared" si="50"/>
        <v>165.43400000000003</v>
      </c>
      <c r="AO32" s="452">
        <f>AO28-AO24-AO25-AO27</f>
        <v>181.80273544528308</v>
      </c>
      <c r="AP32" s="452">
        <f t="shared" ref="AP32:AR32" si="51">AP28-AP24-AP25-AP27</f>
        <v>199.70296423527006</v>
      </c>
      <c r="AQ32" s="452">
        <f t="shared" si="51"/>
        <v>188.89041761761524</v>
      </c>
      <c r="AR32" s="1597">
        <f t="shared" si="51"/>
        <v>192.23683011681115</v>
      </c>
      <c r="AS32" s="452"/>
      <c r="AT32" s="1596">
        <f t="shared" ref="AT32:BI32" si="52">AT28-AT24-AT25-AT27</f>
        <v>68.786999999999992</v>
      </c>
      <c r="AU32" s="1596">
        <f t="shared" si="52"/>
        <v>118.849</v>
      </c>
      <c r="AV32" s="1596">
        <f t="shared" si="52"/>
        <v>195.25300000000001</v>
      </c>
      <c r="AW32" s="1596">
        <f t="shared" si="52"/>
        <v>302.12700000000001</v>
      </c>
      <c r="AX32" s="1596">
        <f t="shared" si="52"/>
        <v>402.81</v>
      </c>
      <c r="AY32" s="1596">
        <f t="shared" si="52"/>
        <v>515.65200000000004</v>
      </c>
      <c r="AZ32" s="1596">
        <f>AZ28-AZ24-AZ25-AZ27</f>
        <v>660.40600000000006</v>
      </c>
      <c r="BA32" s="1596">
        <f>BA28-BA24-BA25-BA27</f>
        <v>762.63294741497953</v>
      </c>
      <c r="BB32" s="1596">
        <f t="shared" si="52"/>
        <v>851.35878798879617</v>
      </c>
      <c r="BC32" s="1596">
        <f t="shared" si="52"/>
        <v>924.92501894521604</v>
      </c>
      <c r="BD32" s="1596">
        <f t="shared" si="52"/>
        <v>994.4445263357087</v>
      </c>
      <c r="BE32" s="1596">
        <f t="shared" si="52"/>
        <v>1060.0933145016277</v>
      </c>
      <c r="BF32" s="1596">
        <f t="shared" si="52"/>
        <v>1126.9307296005115</v>
      </c>
      <c r="BG32" s="1596">
        <f t="shared" si="52"/>
        <v>1193.2196927891521</v>
      </c>
      <c r="BH32" s="1596">
        <f t="shared" si="52"/>
        <v>1261.3710347256522</v>
      </c>
      <c r="BI32" s="1596">
        <f t="shared" si="52"/>
        <v>1332.6724220550625</v>
      </c>
      <c r="BK32" s="2302"/>
    </row>
    <row r="33" spans="1:63" ht="11.25" customHeight="1" outlineLevel="1">
      <c r="A33" s="32"/>
      <c r="H33" s="32"/>
      <c r="I33" s="241" t="s">
        <v>495</v>
      </c>
      <c r="J33" s="241"/>
      <c r="K33" s="241"/>
      <c r="L33" s="241"/>
      <c r="M33" s="242"/>
      <c r="N33" s="242"/>
      <c r="O33" s="242"/>
      <c r="P33" s="282"/>
      <c r="Q33" s="242"/>
      <c r="R33" s="242"/>
      <c r="S33" s="242"/>
      <c r="T33" s="282"/>
      <c r="U33" s="242"/>
      <c r="V33" s="242"/>
      <c r="W33" s="242"/>
      <c r="X33" s="282"/>
      <c r="Y33" s="242">
        <f t="shared" ref="Y33:AJ33" si="53">Y14-Y32</f>
        <v>13.689999999999998</v>
      </c>
      <c r="Z33" s="242">
        <f t="shared" si="53"/>
        <v>10.378</v>
      </c>
      <c r="AA33" s="242">
        <f t="shared" si="53"/>
        <v>18.149000000000015</v>
      </c>
      <c r="AB33" s="282">
        <f t="shared" si="53"/>
        <v>31.918999999999954</v>
      </c>
      <c r="AC33" s="243">
        <f t="shared" si="53"/>
        <v>23.378000000000014</v>
      </c>
      <c r="AD33" s="243">
        <f t="shared" si="53"/>
        <v>13.389999999999986</v>
      </c>
      <c r="AE33" s="249">
        <f t="shared" si="53"/>
        <v>22.59499999999997</v>
      </c>
      <c r="AF33" s="282">
        <f t="shared" si="53"/>
        <v>39.509999999999948</v>
      </c>
      <c r="AG33" s="243">
        <f t="shared" si="53"/>
        <v>36.326999999999998</v>
      </c>
      <c r="AH33" s="243">
        <f t="shared" si="53"/>
        <v>25.90100000000001</v>
      </c>
      <c r="AI33" s="249">
        <f t="shared" si="53"/>
        <v>38.761000000000038</v>
      </c>
      <c r="AJ33" s="282">
        <f t="shared" si="53"/>
        <v>66.805000000000035</v>
      </c>
      <c r="AK33" s="243">
        <f t="shared" ref="AK33:AN33" si="54">AK14-AK32</f>
        <v>36.376000000000033</v>
      </c>
      <c r="AL33" s="243">
        <f t="shared" si="54"/>
        <v>28.48100000000008</v>
      </c>
      <c r="AM33" s="243">
        <f t="shared" si="54"/>
        <v>55.360999999999933</v>
      </c>
      <c r="AN33" s="282">
        <f t="shared" si="54"/>
        <v>95.357999999999947</v>
      </c>
      <c r="AO33" s="243">
        <f>AO14-AO32</f>
        <v>43.619121651893437</v>
      </c>
      <c r="AP33" s="243">
        <f t="shared" ref="AP33:AR33" si="55">AP14-AP32</f>
        <v>18.01889958606742</v>
      </c>
      <c r="AQ33" s="243">
        <f t="shared" si="55"/>
        <v>44.192586267440532</v>
      </c>
      <c r="AR33" s="282">
        <f t="shared" si="55"/>
        <v>111.40396363186218</v>
      </c>
      <c r="AS33" s="441"/>
      <c r="AT33" s="249">
        <f t="shared" ref="AT33:BI33" si="56">AT14-AT32</f>
        <v>15.793000000000006</v>
      </c>
      <c r="AU33" s="249">
        <f t="shared" si="56"/>
        <v>16.200000000000003</v>
      </c>
      <c r="AV33" s="249">
        <f t="shared" si="56"/>
        <v>23.672999999999973</v>
      </c>
      <c r="AW33" s="250">
        <f t="shared" si="56"/>
        <v>74.135999999999967</v>
      </c>
      <c r="AX33" s="250">
        <f t="shared" si="56"/>
        <v>98.873000000000047</v>
      </c>
      <c r="AY33" s="250">
        <f t="shared" si="56"/>
        <v>167.79399999999987</v>
      </c>
      <c r="AZ33" s="250">
        <f>AZ14-AZ32</f>
        <v>215.57600000000014</v>
      </c>
      <c r="BA33" s="250">
        <f>BA14-BA32</f>
        <v>217.23457113726363</v>
      </c>
      <c r="BB33" s="249">
        <f t="shared" si="56"/>
        <v>238.56782694613776</v>
      </c>
      <c r="BC33" s="249">
        <f t="shared" si="56"/>
        <v>264.99498607731323</v>
      </c>
      <c r="BD33" s="249">
        <f t="shared" si="56"/>
        <v>286.14116772455634</v>
      </c>
      <c r="BE33" s="249">
        <f t="shared" si="56"/>
        <v>302.65653788146437</v>
      </c>
      <c r="BF33" s="249">
        <f t="shared" si="56"/>
        <v>311.58294058746196</v>
      </c>
      <c r="BG33" s="249">
        <f t="shared" si="56"/>
        <v>320.7376718078342</v>
      </c>
      <c r="BH33" s="249">
        <f t="shared" si="56"/>
        <v>325.7926588761834</v>
      </c>
      <c r="BI33" s="249">
        <f t="shared" si="56"/>
        <v>336.43046538787985</v>
      </c>
      <c r="BK33" s="2299"/>
    </row>
    <row r="34" spans="1:63" s="231" customFormat="1" ht="11.25" customHeight="1" outlineLevel="1">
      <c r="A34" s="33"/>
      <c r="B34"/>
      <c r="C34"/>
      <c r="D34"/>
      <c r="E34"/>
      <c r="F34"/>
      <c r="G34"/>
      <c r="H34" s="33"/>
      <c r="I34" s="248" t="s">
        <v>484</v>
      </c>
      <c r="J34" s="248"/>
      <c r="K34" s="45"/>
      <c r="L34" s="45"/>
      <c r="M34" s="247"/>
      <c r="N34" s="247"/>
      <c r="O34" s="247"/>
      <c r="P34" s="157"/>
      <c r="Q34" s="247"/>
      <c r="R34" s="247"/>
      <c r="S34" s="247"/>
      <c r="T34" s="157"/>
      <c r="U34" s="247"/>
      <c r="V34" s="247"/>
      <c r="W34" s="247"/>
      <c r="X34" s="157"/>
      <c r="Y34" s="247">
        <f t="shared" ref="Y34:AJ34" si="57">Y33/Y12</f>
        <v>0.15934539190353142</v>
      </c>
      <c r="Z34" s="247">
        <f t="shared" si="57"/>
        <v>0.11294921747458697</v>
      </c>
      <c r="AA34" s="247">
        <f t="shared" si="57"/>
        <v>0.17619019881950929</v>
      </c>
      <c r="AB34" s="157">
        <f t="shared" si="57"/>
        <v>0.26173627112528774</v>
      </c>
      <c r="AC34" s="247">
        <f t="shared" si="57"/>
        <v>0.19764296100909684</v>
      </c>
      <c r="AD34" s="247">
        <f t="shared" si="57"/>
        <v>0.10969385665249402</v>
      </c>
      <c r="AE34" s="2462">
        <f t="shared" si="57"/>
        <v>0.16899270029318475</v>
      </c>
      <c r="AF34" s="157">
        <f t="shared" si="57"/>
        <v>0.24699616158837698</v>
      </c>
      <c r="AG34" s="247">
        <f t="shared" si="57"/>
        <v>0.22355352065871581</v>
      </c>
      <c r="AH34" s="76">
        <f t="shared" si="57"/>
        <v>0.15581235863131049</v>
      </c>
      <c r="AI34" s="2462">
        <f t="shared" si="57"/>
        <v>0.21953816614464469</v>
      </c>
      <c r="AJ34" s="157">
        <f t="shared" si="57"/>
        <v>0.29697974643028624</v>
      </c>
      <c r="AK34" s="76">
        <f t="shared" ref="AK34:AN34" si="58">AK33/AK12</f>
        <v>0.17324049644241679</v>
      </c>
      <c r="AL34" s="76">
        <f t="shared" si="58"/>
        <v>0.12956391989882757</v>
      </c>
      <c r="AM34" s="76">
        <f t="shared" si="58"/>
        <v>0.23618476345686995</v>
      </c>
      <c r="AN34" s="157">
        <f t="shared" si="58"/>
        <v>0.34432231786931639</v>
      </c>
      <c r="AO34" s="76">
        <f>AO33/AO12</f>
        <v>0.1788898070299495</v>
      </c>
      <c r="AP34" s="76">
        <f t="shared" ref="AP34:AR34" si="59">AP33/AP12</f>
        <v>7.6327541608944657E-2</v>
      </c>
      <c r="AQ34" s="76">
        <f t="shared" si="59"/>
        <v>0.17714612839657951</v>
      </c>
      <c r="AR34" s="157">
        <f t="shared" si="59"/>
        <v>0.34586273918044919</v>
      </c>
      <c r="AS34" s="49"/>
      <c r="AT34" s="2462">
        <f t="shared" ref="AT34:BI34" si="60">AT33/AT12</f>
        <v>0.17606662281630794</v>
      </c>
      <c r="AU34" s="2462">
        <f t="shared" si="60"/>
        <v>0.11048367296832802</v>
      </c>
      <c r="AV34" s="2462">
        <f t="shared" si="60"/>
        <v>9.9609103799982224E-2</v>
      </c>
      <c r="AW34" s="2462">
        <f t="shared" si="60"/>
        <v>0.18407220270387697</v>
      </c>
      <c r="AX34" s="2462">
        <f t="shared" si="60"/>
        <v>0.18514953643797863</v>
      </c>
      <c r="AY34" s="2462">
        <f t="shared" si="60"/>
        <v>0.22978082398132094</v>
      </c>
      <c r="AZ34" s="2462">
        <f>AZ33/AZ12</f>
        <v>0.22905910616626496</v>
      </c>
      <c r="BA34" s="2462">
        <f>BA33/BA12</f>
        <v>0.20659887391218312</v>
      </c>
      <c r="BB34" s="2462">
        <f t="shared" si="60"/>
        <v>0.204195784515592</v>
      </c>
      <c r="BC34" s="2462">
        <f t="shared" si="60"/>
        <v>0.20797796836692667</v>
      </c>
      <c r="BD34" s="2462">
        <f t="shared" si="60"/>
        <v>0.2088978294564974</v>
      </c>
      <c r="BE34" s="2462">
        <f t="shared" si="60"/>
        <v>0.2078549803539167</v>
      </c>
      <c r="BF34" s="2462">
        <f t="shared" si="60"/>
        <v>0.20293174597118382</v>
      </c>
      <c r="BG34" s="2462">
        <f t="shared" si="60"/>
        <v>0.19869637369419221</v>
      </c>
      <c r="BH34" s="2462">
        <f t="shared" si="60"/>
        <v>0.1927240855088353</v>
      </c>
      <c r="BI34" s="2462">
        <f t="shared" si="60"/>
        <v>0.18944839988425127</v>
      </c>
      <c r="BK34" s="2299"/>
    </row>
    <row r="35" spans="1:63" s="231" customFormat="1" ht="11.25" customHeight="1" outlineLevel="1">
      <c r="A35" s="33"/>
      <c r="B35"/>
      <c r="C35"/>
      <c r="D35"/>
      <c r="E35"/>
      <c r="F35"/>
      <c r="G35"/>
      <c r="H35" s="33"/>
      <c r="I35" s="248" t="s">
        <v>477</v>
      </c>
      <c r="J35" s="248"/>
      <c r="K35" s="45"/>
      <c r="L35" s="45"/>
      <c r="M35" s="247"/>
      <c r="N35" s="247"/>
      <c r="O35" s="247"/>
      <c r="P35" s="157"/>
      <c r="Q35" s="247"/>
      <c r="R35" s="247"/>
      <c r="S35" s="247"/>
      <c r="T35" s="157"/>
      <c r="U35" s="247"/>
      <c r="V35" s="247"/>
      <c r="W35" s="247"/>
      <c r="X35" s="157"/>
      <c r="Y35" s="247">
        <f t="shared" ref="Y35:AJ35" si="61">Y33/Y10</f>
        <v>6.5539709212422373E-2</v>
      </c>
      <c r="Z35" s="247">
        <f t="shared" si="61"/>
        <v>4.5792095590668609E-2</v>
      </c>
      <c r="AA35" s="247">
        <f t="shared" si="61"/>
        <v>7.0278224166973283E-2</v>
      </c>
      <c r="AB35" s="157">
        <f t="shared" si="61"/>
        <v>0.1083877496273204</v>
      </c>
      <c r="AC35" s="247">
        <f t="shared" si="61"/>
        <v>7.9470513849040733E-2</v>
      </c>
      <c r="AD35" s="247">
        <f t="shared" si="61"/>
        <v>4.4736824520724569E-2</v>
      </c>
      <c r="AE35" s="2462">
        <f t="shared" si="61"/>
        <v>6.7919344463348422E-2</v>
      </c>
      <c r="AF35" s="157">
        <f t="shared" si="61"/>
        <v>9.9516898478154522E-2</v>
      </c>
      <c r="AG35" s="247">
        <f t="shared" si="61"/>
        <v>9.0533902550261308E-2</v>
      </c>
      <c r="AH35" s="76">
        <f t="shared" si="61"/>
        <v>6.3607407643890876E-2</v>
      </c>
      <c r="AI35" s="2462">
        <f t="shared" si="61"/>
        <v>9.1446137585610668E-2</v>
      </c>
      <c r="AJ35" s="157">
        <f t="shared" si="61"/>
        <v>0.11785824549023072</v>
      </c>
      <c r="AK35" s="76">
        <f t="shared" ref="AK35:AN35" si="62">AK33/AK10</f>
        <v>7.0405115867667248E-2</v>
      </c>
      <c r="AL35" s="76">
        <f t="shared" si="62"/>
        <v>5.254583762282726E-2</v>
      </c>
      <c r="AM35" s="76">
        <f t="shared" si="62"/>
        <v>9.8162500687089524E-2</v>
      </c>
      <c r="AN35" s="157">
        <f t="shared" si="62"/>
        <v>0.14147420519234272</v>
      </c>
      <c r="AO35" s="76">
        <f>AO33/AO10</f>
        <v>7.2730460426982294E-2</v>
      </c>
      <c r="AP35" s="76">
        <f t="shared" ref="AP35:AR35" si="63">AP33/AP10</f>
        <v>3.1052152084029581E-2</v>
      </c>
      <c r="AQ35" s="76">
        <f t="shared" si="63"/>
        <v>7.3809617535055078E-2</v>
      </c>
      <c r="AR35" s="157">
        <f t="shared" si="63"/>
        <v>0.14201301659617346</v>
      </c>
      <c r="AS35" s="49"/>
      <c r="AT35" s="2462">
        <f t="shared" ref="AT35:BI35" si="64">AT33/AT10</f>
        <v>7.9106600815459713E-2</v>
      </c>
      <c r="AU35" s="2462">
        <f t="shared" si="64"/>
        <v>4.6390556944408655E-2</v>
      </c>
      <c r="AV35" s="2462">
        <f t="shared" si="64"/>
        <v>4.0163347573368938E-2</v>
      </c>
      <c r="AW35" s="2462">
        <f t="shared" si="64"/>
        <v>7.501760691648246E-2</v>
      </c>
      <c r="AX35" s="2462">
        <f t="shared" si="64"/>
        <v>7.4724336253089205E-2</v>
      </c>
      <c r="AY35" s="2462">
        <f t="shared" si="64"/>
        <v>9.3263137066141311E-2</v>
      </c>
      <c r="AZ35" s="2462">
        <f>AZ33/AZ10</f>
        <v>9.3863655264330118E-2</v>
      </c>
      <c r="BA35" s="2462">
        <f>BA33/BA10</f>
        <v>8.4750792940033515E-2</v>
      </c>
      <c r="BB35" s="2462">
        <f t="shared" si="64"/>
        <v>8.3793391278980445E-2</v>
      </c>
      <c r="BC35" s="2462">
        <f t="shared" si="64"/>
        <v>8.5283627277133761E-2</v>
      </c>
      <c r="BD35" s="2462">
        <f t="shared" si="64"/>
        <v>8.5687992674707211E-2</v>
      </c>
      <c r="BE35" s="2462">
        <f t="shared" si="64"/>
        <v>8.5084034581947424E-2</v>
      </c>
      <c r="BF35" s="2462">
        <f t="shared" si="64"/>
        <v>8.2887504297202624E-2</v>
      </c>
      <c r="BG35" s="2462">
        <f t="shared" si="64"/>
        <v>8.1185307929882364E-2</v>
      </c>
      <c r="BH35" s="2462">
        <f t="shared" si="64"/>
        <v>7.8677154528515661E-2</v>
      </c>
      <c r="BI35" s="2462">
        <f t="shared" si="64"/>
        <v>7.7509662440167063E-2</v>
      </c>
      <c r="BK35" s="2299"/>
    </row>
    <row r="36" spans="1:63" s="2020" customFormat="1" ht="11.25" customHeight="1" outlineLevel="1">
      <c r="A36" s="78"/>
      <c r="B36"/>
      <c r="C36"/>
      <c r="D36"/>
      <c r="E36"/>
      <c r="F36"/>
      <c r="G36"/>
      <c r="H36" s="78"/>
      <c r="I36" s="79"/>
      <c r="J36" s="79"/>
      <c r="K36" s="81"/>
      <c r="L36" s="82"/>
      <c r="M36" s="80"/>
      <c r="N36" s="69"/>
      <c r="O36" s="80"/>
      <c r="P36" s="90"/>
      <c r="Q36" s="80"/>
      <c r="R36" s="69"/>
      <c r="S36" s="80"/>
      <c r="T36" s="90"/>
      <c r="U36" s="80"/>
      <c r="V36" s="69"/>
      <c r="W36" s="80"/>
      <c r="X36" s="90"/>
      <c r="Y36" s="2024">
        <f>Y37-19.714</f>
        <v>0.14899999999999736</v>
      </c>
      <c r="Z36" s="69"/>
      <c r="AA36" s="80"/>
      <c r="AB36" s="90"/>
      <c r="AC36" s="80"/>
      <c r="AD36" s="80"/>
      <c r="AE36" s="80"/>
      <c r="AF36" s="90"/>
      <c r="AG36" s="80"/>
      <c r="AH36" s="80"/>
      <c r="AI36" s="80"/>
      <c r="AJ36" s="90"/>
      <c r="AK36" s="80"/>
      <c r="AL36" s="80"/>
      <c r="AM36" s="80"/>
      <c r="AN36" s="90"/>
      <c r="AO36" s="80"/>
      <c r="AP36" s="80"/>
      <c r="AQ36" s="80"/>
      <c r="AR36" s="90"/>
      <c r="AS36" s="80"/>
      <c r="AT36" s="80"/>
      <c r="AU36" s="80"/>
      <c r="AV36" s="80"/>
      <c r="AW36" s="1591"/>
      <c r="AX36" s="1591"/>
      <c r="AY36" s="1591"/>
      <c r="AZ36" s="1591"/>
      <c r="BA36" s="1591"/>
      <c r="BB36" s="2468"/>
      <c r="BC36" s="2468"/>
      <c r="BD36" s="2468"/>
      <c r="BE36" s="2468"/>
      <c r="BF36" s="2468"/>
      <c r="BG36" s="2468"/>
      <c r="BH36" s="2468"/>
      <c r="BI36" s="2468"/>
      <c r="BK36" s="2301"/>
    </row>
    <row r="37" spans="1:63" ht="11.25" customHeight="1">
      <c r="A37" s="33"/>
      <c r="H37" s="33"/>
      <c r="I37" s="238" t="s">
        <v>40</v>
      </c>
      <c r="J37" s="238"/>
      <c r="K37" s="238"/>
      <c r="L37" s="238"/>
      <c r="M37" s="239"/>
      <c r="N37" s="239"/>
      <c r="O37" s="239"/>
      <c r="P37" s="284"/>
      <c r="Q37" s="239"/>
      <c r="R37" s="239"/>
      <c r="S37" s="239"/>
      <c r="T37" s="284"/>
      <c r="U37" s="239"/>
      <c r="V37" s="239"/>
      <c r="W37" s="239"/>
      <c r="X37" s="284"/>
      <c r="Y37" s="239">
        <f t="shared" ref="Y37:AR37" si="65">Y29+Y24+Y25+Y26+Y27</f>
        <v>19.862999999999996</v>
      </c>
      <c r="Z37" s="239">
        <f t="shared" si="65"/>
        <v>18.161000000000008</v>
      </c>
      <c r="AA37" s="239">
        <f t="shared" si="65"/>
        <v>26.405000000000008</v>
      </c>
      <c r="AB37" s="284">
        <f t="shared" si="65"/>
        <v>40.919999999999952</v>
      </c>
      <c r="AC37" s="239">
        <f t="shared" si="65"/>
        <v>31.806000000000033</v>
      </c>
      <c r="AD37" s="239">
        <f t="shared" si="65"/>
        <v>23.667999999999985</v>
      </c>
      <c r="AE37" s="239">
        <f t="shared" si="65"/>
        <v>34.486999999999981</v>
      </c>
      <c r="AF37" s="284">
        <f t="shared" si="65"/>
        <v>53.476999999999947</v>
      </c>
      <c r="AG37" s="239">
        <f t="shared" si="65"/>
        <v>48.842999999999982</v>
      </c>
      <c r="AH37" s="239">
        <f t="shared" si="65"/>
        <v>39.201000000000015</v>
      </c>
      <c r="AI37" s="239">
        <f t="shared" si="65"/>
        <v>53.532000000000025</v>
      </c>
      <c r="AJ37" s="284">
        <f t="shared" si="65"/>
        <v>82.995000000000033</v>
      </c>
      <c r="AK37" s="239">
        <f t="shared" si="65"/>
        <v>56.543000000000049</v>
      </c>
      <c r="AL37" s="239">
        <f t="shared" si="65"/>
        <v>54.08600000000007</v>
      </c>
      <c r="AM37" s="239">
        <f t="shared" si="65"/>
        <v>79.115999999999943</v>
      </c>
      <c r="AN37" s="284">
        <f t="shared" si="65"/>
        <v>119.92799999999994</v>
      </c>
      <c r="AO37" s="239">
        <f t="shared" si="65"/>
        <v>68.786121651893438</v>
      </c>
      <c r="AP37" s="239">
        <f t="shared" si="65"/>
        <v>48.623899586067417</v>
      </c>
      <c r="AQ37" s="239">
        <f t="shared" si="65"/>
        <v>72.947586267440528</v>
      </c>
      <c r="AR37" s="284">
        <f t="shared" si="65"/>
        <v>140.9739636318622</v>
      </c>
      <c r="AS37" s="2256"/>
      <c r="AT37" s="239">
        <f>AT29+AT27+AT26+AT25+AT24</f>
        <v>19.307000000000009</v>
      </c>
      <c r="AU37" s="239">
        <f>AU29+AU27+AU26+AU25+AU24</f>
        <v>22.324999999999996</v>
      </c>
      <c r="AV37" s="239">
        <f>AV29+AV27+AV26+AV25+AV24</f>
        <v>38.435999999999993</v>
      </c>
      <c r="AW37" s="239">
        <f t="shared" ref="AW37:BI37" si="66">AW29+AW24+AW25+AW26+AW27</f>
        <v>105.34899999999998</v>
      </c>
      <c r="AX37" s="239">
        <f t="shared" si="66"/>
        <v>143.43800000000007</v>
      </c>
      <c r="AY37" s="239">
        <f t="shared" si="66"/>
        <v>224.57099999999991</v>
      </c>
      <c r="AZ37" s="239">
        <f t="shared" si="66"/>
        <v>309.673</v>
      </c>
      <c r="BA37" s="239">
        <f t="shared" si="66"/>
        <v>331.33157113726361</v>
      </c>
      <c r="BB37" s="239">
        <f t="shared" si="66"/>
        <v>367.66482694613774</v>
      </c>
      <c r="BC37" s="239">
        <f t="shared" si="66"/>
        <v>409.09198607731321</v>
      </c>
      <c r="BD37" s="239">
        <f t="shared" si="66"/>
        <v>441.00261789791159</v>
      </c>
      <c r="BE37" s="239">
        <f t="shared" si="66"/>
        <v>467.61892413227804</v>
      </c>
      <c r="BF37" s="239">
        <f t="shared" si="66"/>
        <v>485.91110372192497</v>
      </c>
      <c r="BG37" s="239">
        <f t="shared" si="66"/>
        <v>503.950330054608</v>
      </c>
      <c r="BH37" s="239">
        <f t="shared" si="66"/>
        <v>517.82553887807376</v>
      </c>
      <c r="BI37" s="239">
        <f t="shared" si="66"/>
        <v>537.72056588265127</v>
      </c>
      <c r="BK37" s="2300">
        <f>(BC37/AX37)^(1/5)-1</f>
        <v>0.233193849887396</v>
      </c>
    </row>
    <row r="38" spans="1:63" s="1444" customFormat="1" ht="11.25" customHeight="1">
      <c r="A38" s="1440"/>
      <c r="B38"/>
      <c r="C38"/>
      <c r="D38"/>
      <c r="E38"/>
      <c r="F38"/>
      <c r="G38"/>
      <c r="H38" s="1440"/>
      <c r="I38" s="1557" t="s">
        <v>306</v>
      </c>
      <c r="J38" s="1557"/>
      <c r="K38" s="1558"/>
      <c r="L38" s="1558"/>
      <c r="M38" s="1559"/>
      <c r="N38" s="1559"/>
      <c r="O38" s="1559"/>
      <c r="P38" s="1560"/>
      <c r="Q38" s="1559"/>
      <c r="R38" s="1559"/>
      <c r="S38" s="1559"/>
      <c r="T38" s="1560"/>
      <c r="U38" s="1559"/>
      <c r="V38" s="1559"/>
      <c r="W38" s="1559"/>
      <c r="X38" s="1560"/>
      <c r="Y38" s="1559">
        <f t="shared" ref="Y38:AR38" si="67">Y37/Y12</f>
        <v>0.23119631259166137</v>
      </c>
      <c r="Z38" s="1559">
        <f t="shared" si="67"/>
        <v>0.19765568881826698</v>
      </c>
      <c r="AA38" s="1559">
        <f t="shared" si="67"/>
        <v>0.2563393134513825</v>
      </c>
      <c r="AB38" s="1560">
        <f t="shared" si="67"/>
        <v>0.33554460398028685</v>
      </c>
      <c r="AC38" s="1559">
        <f t="shared" si="67"/>
        <v>0.26889520137973039</v>
      </c>
      <c r="AD38" s="1559">
        <f t="shared" si="67"/>
        <v>0.19389351749449063</v>
      </c>
      <c r="AE38" s="1559">
        <f t="shared" si="67"/>
        <v>0.25793543947825037</v>
      </c>
      <c r="AF38" s="1560">
        <f t="shared" si="67"/>
        <v>0.33431064877908478</v>
      </c>
      <c r="AG38" s="1559">
        <f t="shared" si="67"/>
        <v>0.30057600708931792</v>
      </c>
      <c r="AH38" s="1561">
        <f t="shared" si="67"/>
        <v>0.23582102122335055</v>
      </c>
      <c r="AI38" s="1559">
        <f t="shared" si="67"/>
        <v>0.30319953329519655</v>
      </c>
      <c r="AJ38" s="1560">
        <f t="shared" si="67"/>
        <v>0.36895193555844025</v>
      </c>
      <c r="AK38" s="1559">
        <f t="shared" si="67"/>
        <v>0.2692857210892779</v>
      </c>
      <c r="AL38" s="1561">
        <f t="shared" si="67"/>
        <v>0.24604452693542983</v>
      </c>
      <c r="AM38" s="1561">
        <f t="shared" si="67"/>
        <v>0.33752991719177278</v>
      </c>
      <c r="AN38" s="1560">
        <f t="shared" si="67"/>
        <v>0.4330406147091107</v>
      </c>
      <c r="AO38" s="1559">
        <f t="shared" si="67"/>
        <v>0.28210416814093969</v>
      </c>
      <c r="AP38" s="1559">
        <f t="shared" si="67"/>
        <v>0.20596944342341492</v>
      </c>
      <c r="AQ38" s="1559">
        <f t="shared" si="67"/>
        <v>0.29241064111862841</v>
      </c>
      <c r="AR38" s="1560">
        <f t="shared" si="67"/>
        <v>0.43766522864448526</v>
      </c>
      <c r="AS38" s="1561"/>
      <c r="AT38" s="1559">
        <f t="shared" ref="AT38:BI38" si="68">AT37/AT12</f>
        <v>0.21524208742572393</v>
      </c>
      <c r="AU38" s="1559">
        <f t="shared" si="68"/>
        <v>0.15225604932209397</v>
      </c>
      <c r="AV38" s="1559">
        <f t="shared" si="68"/>
        <v>0.16172751715693492</v>
      </c>
      <c r="AW38" s="1559">
        <f t="shared" si="68"/>
        <v>0.26157093021812261</v>
      </c>
      <c r="AX38" s="1559">
        <f t="shared" si="68"/>
        <v>0.26860193589342674</v>
      </c>
      <c r="AY38" s="1559">
        <f t="shared" si="68"/>
        <v>0.30753250665881521</v>
      </c>
      <c r="AZ38" s="1559">
        <f t="shared" si="68"/>
        <v>0.32904136167210507</v>
      </c>
      <c r="BA38" s="1559">
        <f t="shared" si="68"/>
        <v>0.31510974118967439</v>
      </c>
      <c r="BB38" s="1559">
        <f t="shared" si="68"/>
        <v>0.31469292711462737</v>
      </c>
      <c r="BC38" s="1559">
        <f t="shared" si="68"/>
        <v>0.32107067910608555</v>
      </c>
      <c r="BD38" s="1559">
        <f t="shared" si="68"/>
        <v>0.32195468550050516</v>
      </c>
      <c r="BE38" s="1559">
        <f t="shared" si="68"/>
        <v>0.32114595299673176</v>
      </c>
      <c r="BF38" s="1559">
        <f t="shared" si="68"/>
        <v>0.31647043473933745</v>
      </c>
      <c r="BG38" s="1559">
        <f t="shared" si="68"/>
        <v>0.31219626475257117</v>
      </c>
      <c r="BH38" s="1559">
        <f t="shared" si="68"/>
        <v>0.30632198336710942</v>
      </c>
      <c r="BI38" s="1559">
        <f t="shared" si="68"/>
        <v>0.30279749092839542</v>
      </c>
      <c r="BK38" s="2302"/>
    </row>
    <row r="39" spans="1:63" s="2021" customFormat="1" ht="11.25" customHeight="1">
      <c r="A39" s="1571"/>
      <c r="B39"/>
      <c r="C39"/>
      <c r="D39"/>
      <c r="E39"/>
      <c r="F39"/>
      <c r="G39"/>
      <c r="H39" s="1571"/>
      <c r="I39" s="1572" t="s">
        <v>104</v>
      </c>
      <c r="J39" s="1573"/>
      <c r="K39" s="1574"/>
      <c r="L39" s="1232"/>
      <c r="M39" s="1575"/>
      <c r="N39" s="1575"/>
      <c r="O39" s="1575"/>
      <c r="P39" s="1576"/>
      <c r="Q39" s="1575"/>
      <c r="R39" s="1575"/>
      <c r="S39" s="1575"/>
      <c r="T39" s="1576"/>
      <c r="U39" s="1575"/>
      <c r="V39" s="1575"/>
      <c r="W39" s="1575"/>
      <c r="X39" s="1576"/>
      <c r="Y39" s="1575"/>
      <c r="Z39" s="1575"/>
      <c r="AA39" s="1575"/>
      <c r="AB39" s="1576"/>
      <c r="AC39" s="1575">
        <f t="shared" ref="AC39:AN39" si="69">+(AC38-Y38)*10000</f>
        <v>376.98888788069013</v>
      </c>
      <c r="AD39" s="1575">
        <f t="shared" si="69"/>
        <v>-37.62171323776348</v>
      </c>
      <c r="AE39" s="1575">
        <f t="shared" si="69"/>
        <v>15.961260268678723</v>
      </c>
      <c r="AF39" s="1576">
        <f t="shared" si="69"/>
        <v>-12.339552012020638</v>
      </c>
      <c r="AG39" s="1575">
        <f t="shared" si="69"/>
        <v>316.80805709587531</v>
      </c>
      <c r="AH39" s="1575">
        <f t="shared" si="69"/>
        <v>419.27503728859921</v>
      </c>
      <c r="AI39" s="1575">
        <f t="shared" si="69"/>
        <v>452.64093816946183</v>
      </c>
      <c r="AJ39" s="1576">
        <f t="shared" si="69"/>
        <v>346.4128677935546</v>
      </c>
      <c r="AK39" s="1575">
        <f t="shared" si="69"/>
        <v>-312.90286000040027</v>
      </c>
      <c r="AL39" s="1575">
        <f t="shared" si="69"/>
        <v>102.23505712079279</v>
      </c>
      <c r="AM39" s="1575">
        <f t="shared" si="69"/>
        <v>343.30383896576222</v>
      </c>
      <c r="AN39" s="1576">
        <f t="shared" si="69"/>
        <v>640.88679150670453</v>
      </c>
      <c r="AO39" s="1575">
        <f>+(AO38-AK38)*10000</f>
        <v>128.18447051661798</v>
      </c>
      <c r="AP39" s="1575">
        <f t="shared" ref="AP39:AR39" si="70">+(AP38-AL38)*10000</f>
        <v>-400.75083512014913</v>
      </c>
      <c r="AQ39" s="1575">
        <f t="shared" si="70"/>
        <v>-451.19276073144363</v>
      </c>
      <c r="AR39" s="1576">
        <f t="shared" si="70"/>
        <v>46.246139353745555</v>
      </c>
      <c r="AS39" s="1575"/>
      <c r="AT39" s="1575"/>
      <c r="AU39" s="1575">
        <f t="shared" ref="AU39:BI39" si="71">+(AU38-AT38)*10000</f>
        <v>-629.8603810362996</v>
      </c>
      <c r="AV39" s="1575">
        <f t="shared" si="71"/>
        <v>94.714678348409578</v>
      </c>
      <c r="AW39" s="1575">
        <f t="shared" si="71"/>
        <v>998.43413061187687</v>
      </c>
      <c r="AX39" s="1575">
        <f t="shared" si="71"/>
        <v>70.310056753041252</v>
      </c>
      <c r="AY39" s="1575">
        <f t="shared" si="71"/>
        <v>389.30570765388472</v>
      </c>
      <c r="AZ39" s="1575">
        <f t="shared" si="71"/>
        <v>215.08855013289863</v>
      </c>
      <c r="BA39" s="1575">
        <f t="shared" si="71"/>
        <v>-139.31620482430685</v>
      </c>
      <c r="BB39" s="1575">
        <f t="shared" si="71"/>
        <v>-4.1681407504701173</v>
      </c>
      <c r="BC39" s="1575">
        <f t="shared" si="71"/>
        <v>63.777519914581802</v>
      </c>
      <c r="BD39" s="1575">
        <f t="shared" si="71"/>
        <v>8.8400639441960074</v>
      </c>
      <c r="BE39" s="1575">
        <f t="shared" si="71"/>
        <v>-8.0873250377339048</v>
      </c>
      <c r="BF39" s="1575">
        <f t="shared" si="71"/>
        <v>-46.755182573943173</v>
      </c>
      <c r="BG39" s="1575">
        <f t="shared" si="71"/>
        <v>-42.741699867662739</v>
      </c>
      <c r="BH39" s="1575">
        <f t="shared" si="71"/>
        <v>-58.742813854617552</v>
      </c>
      <c r="BI39" s="1575">
        <f t="shared" si="71"/>
        <v>-35.244924387139996</v>
      </c>
      <c r="BK39" s="2303"/>
    </row>
    <row r="40" spans="1:63" ht="11.25" customHeight="1">
      <c r="A40" s="33"/>
      <c r="H40" s="33"/>
      <c r="I40" s="1556" t="s">
        <v>305</v>
      </c>
      <c r="J40" s="248"/>
      <c r="K40" s="45"/>
      <c r="L40" s="45"/>
      <c r="M40" s="247"/>
      <c r="N40" s="247"/>
      <c r="O40" s="247"/>
      <c r="P40" s="157"/>
      <c r="Q40" s="247"/>
      <c r="R40" s="247"/>
      <c r="S40" s="247"/>
      <c r="T40" s="157"/>
      <c r="U40" s="247"/>
      <c r="V40" s="247"/>
      <c r="W40" s="247"/>
      <c r="X40" s="157"/>
      <c r="Y40" s="247"/>
      <c r="Z40" s="247"/>
      <c r="AA40" s="247"/>
      <c r="AB40" s="157"/>
      <c r="AC40" s="247">
        <f t="shared" ref="AC40:AR40" si="72">(AC37-Y37)/(AC12-Y12)</f>
        <v>0.3689527340129759</v>
      </c>
      <c r="AD40" s="247">
        <f t="shared" si="72"/>
        <v>0.18244161007122681</v>
      </c>
      <c r="AE40" s="247">
        <f t="shared" si="72"/>
        <v>0.26329163408913148</v>
      </c>
      <c r="AF40" s="157">
        <f t="shared" si="72"/>
        <v>0.33035174028570669</v>
      </c>
      <c r="AG40" s="247">
        <f t="shared" si="72"/>
        <v>0.38533043832270231</v>
      </c>
      <c r="AH40" s="76">
        <f t="shared" si="72"/>
        <v>0.35170383788067505</v>
      </c>
      <c r="AI40" s="247">
        <f t="shared" si="72"/>
        <v>0.44442629454180638</v>
      </c>
      <c r="AJ40" s="157">
        <f t="shared" si="72"/>
        <v>0.45422090911888796</v>
      </c>
      <c r="AK40" s="247">
        <f t="shared" si="72"/>
        <v>0.16218721037998268</v>
      </c>
      <c r="AL40" s="76">
        <f t="shared" si="72"/>
        <v>0.27775704422466962</v>
      </c>
      <c r="AM40" s="76">
        <f t="shared" si="72"/>
        <v>0.44232365145228136</v>
      </c>
      <c r="AN40" s="157">
        <f t="shared" si="72"/>
        <v>0.71030463881836992</v>
      </c>
      <c r="AO40" s="247">
        <f t="shared" si="72"/>
        <v>0.3615983187217211</v>
      </c>
      <c r="AP40" s="247">
        <f t="shared" si="72"/>
        <v>-0.33610102476767278</v>
      </c>
      <c r="AQ40" s="247">
        <f t="shared" si="72"/>
        <v>-0.40924491548551656</v>
      </c>
      <c r="AR40" s="157">
        <f t="shared" si="72"/>
        <v>0.46602535590330957</v>
      </c>
      <c r="AS40" s="76"/>
      <c r="AT40" s="247"/>
      <c r="AU40" s="247">
        <f t="shared" ref="AU40:BI40" si="73">(AU37-AT37)/(AU12-AT12)</f>
        <v>5.301340265945275E-2</v>
      </c>
      <c r="AV40" s="247">
        <f t="shared" si="73"/>
        <v>0.17698366490536191</v>
      </c>
      <c r="AW40" s="247">
        <f t="shared" si="73"/>
        <v>0.40529752386490275</v>
      </c>
      <c r="AX40" s="247">
        <f t="shared" si="73"/>
        <v>0.2901753744419564</v>
      </c>
      <c r="AY40" s="247">
        <f t="shared" si="73"/>
        <v>0.41348398210153964</v>
      </c>
      <c r="AZ40" s="247">
        <f t="shared" si="73"/>
        <v>0.40351442850233749</v>
      </c>
      <c r="BA40" s="247">
        <f t="shared" si="73"/>
        <v>0.19628416213017932</v>
      </c>
      <c r="BB40" s="247">
        <f t="shared" si="73"/>
        <v>0.31094217227393844</v>
      </c>
      <c r="BC40" s="247">
        <f t="shared" si="73"/>
        <v>0.39148533773385141</v>
      </c>
      <c r="BD40" s="247">
        <f t="shared" si="73"/>
        <v>0.33373458382986254</v>
      </c>
      <c r="BE40" s="247">
        <f t="shared" si="73"/>
        <v>0.30831388605909144</v>
      </c>
      <c r="BF40" s="247">
        <f t="shared" si="73"/>
        <v>0.23063319539113603</v>
      </c>
      <c r="BG40" s="247">
        <f t="shared" si="73"/>
        <v>0.22891717912400436</v>
      </c>
      <c r="BH40" s="247">
        <f t="shared" si="73"/>
        <v>0.18196620214828554</v>
      </c>
      <c r="BI40" s="247">
        <f t="shared" si="73"/>
        <v>0.2330156476873903</v>
      </c>
      <c r="BK40" s="2299"/>
    </row>
    <row r="41" spans="1:63" s="1444" customFormat="1" ht="11.25" customHeight="1">
      <c r="A41" s="1440"/>
      <c r="B41"/>
      <c r="C41"/>
      <c r="D41"/>
      <c r="E41"/>
      <c r="F41"/>
      <c r="G41"/>
      <c r="H41" s="1440"/>
      <c r="I41" s="1557" t="s">
        <v>471</v>
      </c>
      <c r="J41" s="1557"/>
      <c r="K41" s="1558"/>
      <c r="L41" s="1558"/>
      <c r="M41" s="1559"/>
      <c r="N41" s="1559"/>
      <c r="O41" s="1559"/>
      <c r="P41" s="1560"/>
      <c r="Q41" s="1559"/>
      <c r="R41" s="1559"/>
      <c r="S41" s="1559"/>
      <c r="T41" s="1560"/>
      <c r="U41" s="1559"/>
      <c r="V41" s="1559"/>
      <c r="W41" s="1559"/>
      <c r="X41" s="1560"/>
      <c r="Y41" s="1559">
        <f t="shared" ref="Y41:AR41" si="74">Y37/Y10</f>
        <v>9.5092421043560665E-2</v>
      </c>
      <c r="Z41" s="1559">
        <f t="shared" si="74"/>
        <v>8.0133961073630092E-2</v>
      </c>
      <c r="AA41" s="1559">
        <f t="shared" si="74"/>
        <v>0.10224786539913651</v>
      </c>
      <c r="AB41" s="1560">
        <f t="shared" si="74"/>
        <v>0.1389525584996382</v>
      </c>
      <c r="AC41" s="1559">
        <f t="shared" si="74"/>
        <v>0.10812041934650486</v>
      </c>
      <c r="AD41" s="1559">
        <f t="shared" si="74"/>
        <v>7.9076263088611612E-2</v>
      </c>
      <c r="AE41" s="1559">
        <f t="shared" si="74"/>
        <v>0.10366605144976759</v>
      </c>
      <c r="AF41" s="1560">
        <f t="shared" si="74"/>
        <v>0.1346966636273417</v>
      </c>
      <c r="AG41" s="1559">
        <f t="shared" si="74"/>
        <v>0.12172619270136294</v>
      </c>
      <c r="AH41" s="1561">
        <f t="shared" si="74"/>
        <v>9.6269409947421572E-2</v>
      </c>
      <c r="AI41" s="1559">
        <f t="shared" si="74"/>
        <v>0.12629433289215727</v>
      </c>
      <c r="AJ41" s="1560">
        <f t="shared" si="74"/>
        <v>0.14642085299695679</v>
      </c>
      <c r="AK41" s="1559">
        <f t="shared" si="74"/>
        <v>0.10943799391097175</v>
      </c>
      <c r="AL41" s="1561">
        <f t="shared" si="74"/>
        <v>9.9785617557959019E-2</v>
      </c>
      <c r="AM41" s="1561">
        <f t="shared" si="74"/>
        <v>0.14028331143512179</v>
      </c>
      <c r="AN41" s="1560">
        <f t="shared" si="74"/>
        <v>0.1779265345362453</v>
      </c>
      <c r="AO41" s="1559">
        <f t="shared" si="74"/>
        <v>0.11469387986888681</v>
      </c>
      <c r="AP41" s="1559">
        <f t="shared" si="74"/>
        <v>8.3794058435877838E-2</v>
      </c>
      <c r="AQ41" s="1559">
        <f t="shared" si="74"/>
        <v>0.12183567193649687</v>
      </c>
      <c r="AR41" s="1560">
        <f t="shared" si="74"/>
        <v>0.17970759014497151</v>
      </c>
      <c r="AS41" s="1561"/>
      <c r="AT41" s="1559">
        <f t="shared" ref="AT41:BI41" si="75">AT37/AT10</f>
        <v>9.6708107512447322E-2</v>
      </c>
      <c r="AU41" s="1559">
        <f t="shared" si="75"/>
        <v>6.393019652987178E-2</v>
      </c>
      <c r="AV41" s="1559">
        <f t="shared" si="75"/>
        <v>6.5210088595869131E-2</v>
      </c>
      <c r="AW41" s="1559">
        <f t="shared" si="75"/>
        <v>0.10660178416753686</v>
      </c>
      <c r="AX41" s="1559">
        <f t="shared" si="75"/>
        <v>0.10840481570773224</v>
      </c>
      <c r="AY41" s="1559">
        <f t="shared" si="75"/>
        <v>0.12482088724316977</v>
      </c>
      <c r="AZ41" s="1559">
        <f t="shared" si="75"/>
        <v>0.13483430306096633</v>
      </c>
      <c r="BA41" s="1559">
        <f t="shared" si="75"/>
        <v>0.12926401738426324</v>
      </c>
      <c r="BB41" s="1559">
        <f t="shared" si="75"/>
        <v>0.12913678721134492</v>
      </c>
      <c r="BC41" s="1559">
        <f t="shared" si="75"/>
        <v>0.1316585229748499</v>
      </c>
      <c r="BD41" s="1559">
        <f t="shared" si="75"/>
        <v>0.13206288837242333</v>
      </c>
      <c r="BE41" s="1559">
        <f t="shared" si="75"/>
        <v>0.13145893027966363</v>
      </c>
      <c r="BF41" s="1559">
        <f t="shared" si="75"/>
        <v>0.12926239999491879</v>
      </c>
      <c r="BG41" s="1559">
        <f t="shared" si="75"/>
        <v>0.12756020362759854</v>
      </c>
      <c r="BH41" s="1559">
        <f t="shared" si="75"/>
        <v>0.12505205022623184</v>
      </c>
      <c r="BI41" s="1559">
        <f t="shared" si="75"/>
        <v>0.12388455813788324</v>
      </c>
      <c r="BK41" s="2302"/>
    </row>
    <row r="42" spans="1:63" s="2022" customFormat="1" ht="11.25" customHeight="1">
      <c r="A42" s="1571"/>
      <c r="B42"/>
      <c r="C42"/>
      <c r="D42"/>
      <c r="E42"/>
      <c r="F42"/>
      <c r="G42"/>
      <c r="H42" s="1571"/>
      <c r="I42" s="1572" t="s">
        <v>104</v>
      </c>
      <c r="J42" s="1577"/>
      <c r="K42" s="1578"/>
      <c r="L42" s="1578"/>
      <c r="M42" s="1578"/>
      <c r="N42" s="1578"/>
      <c r="O42" s="1578"/>
      <c r="P42" s="1579"/>
      <c r="Q42" s="1578"/>
      <c r="R42" s="1578"/>
      <c r="S42" s="1578"/>
      <c r="T42" s="1579"/>
      <c r="U42" s="1578"/>
      <c r="V42" s="1578"/>
      <c r="W42" s="1578"/>
      <c r="X42" s="1579"/>
      <c r="Y42" s="1578"/>
      <c r="Z42" s="1578"/>
      <c r="AA42" s="1578"/>
      <c r="AB42" s="1579"/>
      <c r="AC42" s="1575">
        <f t="shared" ref="AC42:AN42" si="76">+(AC41-Y41)*10000</f>
        <v>130.27998302944195</v>
      </c>
      <c r="AD42" s="1575">
        <f t="shared" si="76"/>
        <v>-10.576979850184799</v>
      </c>
      <c r="AE42" s="1575">
        <f t="shared" si="76"/>
        <v>14.181860506310844</v>
      </c>
      <c r="AF42" s="1576">
        <f t="shared" si="76"/>
        <v>-42.558948722964949</v>
      </c>
      <c r="AG42" s="1575">
        <f t="shared" si="76"/>
        <v>136.05773354858076</v>
      </c>
      <c r="AH42" s="1575">
        <f t="shared" si="76"/>
        <v>171.93146858809959</v>
      </c>
      <c r="AI42" s="1575">
        <f t="shared" si="76"/>
        <v>226.28281442389681</v>
      </c>
      <c r="AJ42" s="1576">
        <f t="shared" si="76"/>
        <v>117.24189369615084</v>
      </c>
      <c r="AK42" s="1575">
        <f t="shared" si="76"/>
        <v>-122.88198790391183</v>
      </c>
      <c r="AL42" s="1575">
        <f t="shared" si="76"/>
        <v>35.162076105374474</v>
      </c>
      <c r="AM42" s="1575">
        <f t="shared" si="76"/>
        <v>139.8897854296452</v>
      </c>
      <c r="AN42" s="1576">
        <f t="shared" si="76"/>
        <v>315.05681539288508</v>
      </c>
      <c r="AO42" s="1575">
        <f>+(AO41-AK41)*10000</f>
        <v>52.55885957915055</v>
      </c>
      <c r="AP42" s="1575">
        <f t="shared" ref="AP42:AR42" si="77">+(AP41-AL41)*10000</f>
        <v>-159.91559122081182</v>
      </c>
      <c r="AQ42" s="1575">
        <f t="shared" si="77"/>
        <v>-184.4763949862492</v>
      </c>
      <c r="AR42" s="1576">
        <f t="shared" si="77"/>
        <v>17.810556087262121</v>
      </c>
      <c r="AS42" s="1232"/>
      <c r="AT42" s="1578"/>
      <c r="AU42" s="1575">
        <f t="shared" ref="AU42:BI42" si="78">+(AU41-AT41)*10000</f>
        <v>-327.77910982575543</v>
      </c>
      <c r="AV42" s="1575">
        <f t="shared" si="78"/>
        <v>12.798920659973511</v>
      </c>
      <c r="AW42" s="1575">
        <f t="shared" si="78"/>
        <v>413.91695571667731</v>
      </c>
      <c r="AX42" s="1575">
        <f t="shared" si="78"/>
        <v>18.030315401953711</v>
      </c>
      <c r="AY42" s="1575">
        <f t="shared" si="78"/>
        <v>164.16071535437533</v>
      </c>
      <c r="AZ42" s="1575">
        <f t="shared" si="78"/>
        <v>100.13415817796565</v>
      </c>
      <c r="BA42" s="1575">
        <f t="shared" si="78"/>
        <v>-55.702856767030909</v>
      </c>
      <c r="BB42" s="1575">
        <f t="shared" si="78"/>
        <v>-1.272301729183245</v>
      </c>
      <c r="BC42" s="1575">
        <f t="shared" si="78"/>
        <v>25.217357635049787</v>
      </c>
      <c r="BD42" s="1575">
        <f t="shared" si="78"/>
        <v>4.0436539757343626</v>
      </c>
      <c r="BE42" s="1575">
        <f t="shared" si="78"/>
        <v>-6.0395809275970436</v>
      </c>
      <c r="BF42" s="1575">
        <f t="shared" si="78"/>
        <v>-21.96530284744841</v>
      </c>
      <c r="BG42" s="1575">
        <f t="shared" si="78"/>
        <v>-17.021963673202468</v>
      </c>
      <c r="BH42" s="1575">
        <f t="shared" si="78"/>
        <v>-25.081534013667028</v>
      </c>
      <c r="BI42" s="1575">
        <f t="shared" si="78"/>
        <v>-11.674920883485985</v>
      </c>
      <c r="BK42" s="2303"/>
    </row>
    <row r="43" spans="1:63" ht="11.25" customHeight="1">
      <c r="A43" s="33"/>
      <c r="H43" s="33"/>
      <c r="I43" s="1556" t="s">
        <v>304</v>
      </c>
      <c r="J43" s="248"/>
      <c r="K43" s="45"/>
      <c r="L43" s="45"/>
      <c r="M43" s="247"/>
      <c r="N43" s="247"/>
      <c r="O43" s="247"/>
      <c r="P43" s="157"/>
      <c r="Q43" s="247"/>
      <c r="R43" s="247"/>
      <c r="S43" s="247"/>
      <c r="T43" s="157"/>
      <c r="U43" s="247"/>
      <c r="V43" s="247"/>
      <c r="W43" s="247"/>
      <c r="X43" s="157"/>
      <c r="Y43" s="247"/>
      <c r="Z43" s="247"/>
      <c r="AA43" s="247"/>
      <c r="AB43" s="157"/>
      <c r="AC43" s="247">
        <f t="shared" ref="AC43:AR43" si="79">(AC37-Y37)/(AC10-Y10)</f>
        <v>0.14002649752025459</v>
      </c>
      <c r="AD43" s="247">
        <f t="shared" si="79"/>
        <v>7.5777799182639757E-2</v>
      </c>
      <c r="AE43" s="247">
        <f t="shared" si="79"/>
        <v>0.10858670679439432</v>
      </c>
      <c r="AF43" s="157">
        <f t="shared" si="79"/>
        <v>0.12247266627003088</v>
      </c>
      <c r="AG43" s="247">
        <f t="shared" si="79"/>
        <v>0.15910385595950688</v>
      </c>
      <c r="AH43" s="76">
        <f t="shared" si="79"/>
        <v>0.14396403911209996</v>
      </c>
      <c r="AI43" s="247">
        <f t="shared" si="79"/>
        <v>0.20884278398561332</v>
      </c>
      <c r="AJ43" s="157">
        <f t="shared" si="79"/>
        <v>0.17383264529730855</v>
      </c>
      <c r="AK43" s="247">
        <f t="shared" si="79"/>
        <v>6.6716342904674167E-2</v>
      </c>
      <c r="AL43" s="76">
        <f t="shared" si="79"/>
        <v>0.11040564897159977</v>
      </c>
      <c r="AM43" s="76">
        <f t="shared" si="79"/>
        <v>0.18260459937475862</v>
      </c>
      <c r="AN43" s="157">
        <f t="shared" si="79"/>
        <v>0.34450497173665595</v>
      </c>
      <c r="AO43" s="247">
        <f t="shared" si="79"/>
        <v>0.14738383698992225</v>
      </c>
      <c r="AP43" s="247">
        <f t="shared" si="79"/>
        <v>-0.14277534529344815</v>
      </c>
      <c r="AQ43" s="247">
        <f t="shared" si="79"/>
        <v>-0.17743424466100494</v>
      </c>
      <c r="AR43" s="157">
        <f t="shared" si="79"/>
        <v>0.19057840827979244</v>
      </c>
      <c r="AS43" s="76"/>
      <c r="AT43" s="247"/>
      <c r="AU43" s="247">
        <f t="shared" ref="AU43:BI43" si="80">(AU37-AT37)/(AU10-AT10)</f>
        <v>2.0178247875533951E-2</v>
      </c>
      <c r="AV43" s="247">
        <f t="shared" si="80"/>
        <v>6.7070759213851264E-2</v>
      </c>
      <c r="AW43" s="247">
        <f t="shared" si="80"/>
        <v>0.16777323671739833</v>
      </c>
      <c r="AX43" s="247">
        <f t="shared" si="80"/>
        <v>0.11372498671332458</v>
      </c>
      <c r="AY43" s="247">
        <f t="shared" si="80"/>
        <v>0.17045607341546604</v>
      </c>
      <c r="AZ43" s="247">
        <f t="shared" si="80"/>
        <v>0.1710431376332287</v>
      </c>
      <c r="BA43" s="247">
        <f t="shared" si="80"/>
        <v>8.1263484814092207E-2</v>
      </c>
      <c r="BB43" s="247">
        <f t="shared" si="80"/>
        <v>0.12798799834323968</v>
      </c>
      <c r="BC43" s="247">
        <f t="shared" si="80"/>
        <v>0.15925930201579139</v>
      </c>
      <c r="BD43" s="247">
        <f t="shared" si="80"/>
        <v>0.13747587647267659</v>
      </c>
      <c r="BE43" s="247">
        <f t="shared" si="80"/>
        <v>0.12219940964004378</v>
      </c>
      <c r="BF43" s="247">
        <f t="shared" si="80"/>
        <v>9.057421835819196E-2</v>
      </c>
      <c r="BG43" s="247">
        <f t="shared" si="80"/>
        <v>9.4160357912346143E-2</v>
      </c>
      <c r="BH43" s="247">
        <f t="shared" si="80"/>
        <v>7.2952968739021559E-2</v>
      </c>
      <c r="BI43" s="247">
        <f t="shared" si="80"/>
        <v>9.9665963768502744E-2</v>
      </c>
      <c r="BK43" s="2299"/>
    </row>
    <row r="44" spans="1:63" s="1444" customFormat="1" ht="11.25" customHeight="1">
      <c r="A44" s="1440"/>
      <c r="B44"/>
      <c r="C44"/>
      <c r="D44"/>
      <c r="E44"/>
      <c r="F44"/>
      <c r="G44"/>
      <c r="H44" s="1440"/>
      <c r="I44" s="1557" t="s">
        <v>770</v>
      </c>
      <c r="J44" s="1557"/>
      <c r="K44" s="1558"/>
      <c r="L44" s="1558"/>
      <c r="M44" s="1559"/>
      <c r="N44" s="1559"/>
      <c r="O44" s="1559"/>
      <c r="P44" s="1560"/>
      <c r="Q44" s="1559"/>
      <c r="R44" s="1559"/>
      <c r="S44" s="1559"/>
      <c r="T44" s="1560"/>
      <c r="U44" s="1559"/>
      <c r="V44" s="1559"/>
      <c r="W44" s="1559"/>
      <c r="X44" s="1560"/>
      <c r="Y44" s="1561">
        <f>+Y37/AW37</f>
        <v>0.18854474176309222</v>
      </c>
      <c r="Z44" s="1561">
        <f>+Z37/AW37</f>
        <v>0.17238891683831847</v>
      </c>
      <c r="AA44" s="1561">
        <f>+AA37/AW37</f>
        <v>0.25064310055150041</v>
      </c>
      <c r="AB44" s="1560">
        <f>+AB37/AW37</f>
        <v>0.38842324084708885</v>
      </c>
      <c r="AC44" s="1559">
        <f>+AC37/AX37</f>
        <v>0.22174040351929067</v>
      </c>
      <c r="AD44" s="1559">
        <f>+AD37/AX37</f>
        <v>0.16500508930687804</v>
      </c>
      <c r="AE44" s="1559">
        <f>+AE37/AX37</f>
        <v>0.24043140590359571</v>
      </c>
      <c r="AF44" s="1560">
        <f>+AF37/AX37</f>
        <v>0.37282310127023466</v>
      </c>
      <c r="AG44" s="1561">
        <f>+AG37/AY37</f>
        <v>0.21749468987536236</v>
      </c>
      <c r="AH44" s="1561">
        <f>+AH37/AY37</f>
        <v>0.17455949343414792</v>
      </c>
      <c r="AI44" s="1561">
        <f>+AI37/AY37</f>
        <v>0.23837450071469624</v>
      </c>
      <c r="AJ44" s="1560">
        <f>+AJ37/AY37</f>
        <v>0.36957131597579412</v>
      </c>
      <c r="AK44" s="1561">
        <f>+AK37/BC37</f>
        <v>0.13821585835053277</v>
      </c>
      <c r="AL44" s="1561">
        <f>+AL37/BC37</f>
        <v>0.1322098741620876</v>
      </c>
      <c r="AM44" s="1561">
        <f>+AM37/BD37</f>
        <v>0.17940029557446899</v>
      </c>
      <c r="AN44" s="1560">
        <f>+AN37/BC37</f>
        <v>0.29315656155956832</v>
      </c>
      <c r="AO44" s="1561">
        <f>+AO37/BA37</f>
        <v>0.20760509303653654</v>
      </c>
      <c r="AP44" s="1561">
        <f t="shared" ref="AP44:AR44" si="81">+AP37/BB37</f>
        <v>0.13225061529530191</v>
      </c>
      <c r="AQ44" s="1561">
        <f t="shared" si="81"/>
        <v>0.17831585254680193</v>
      </c>
      <c r="AR44" s="1560">
        <f t="shared" si="81"/>
        <v>0.31966695414152052</v>
      </c>
      <c r="AS44" s="1561"/>
      <c r="AT44" s="1559"/>
      <c r="AU44" s="1559"/>
      <c r="AV44" s="1559"/>
      <c r="AW44" s="1559"/>
      <c r="AX44" s="1559"/>
      <c r="AY44" s="1559"/>
      <c r="AZ44" s="1559"/>
      <c r="BA44" s="1559"/>
      <c r="BB44" s="1559"/>
      <c r="BC44" s="1559"/>
      <c r="BD44" s="1559"/>
      <c r="BE44" s="1559"/>
      <c r="BF44" s="1559"/>
      <c r="BG44" s="1559"/>
      <c r="BH44" s="1559"/>
      <c r="BI44" s="1559"/>
      <c r="BK44" s="2302"/>
    </row>
    <row r="45" spans="1:63" s="2367" customFormat="1" ht="11.25" customHeight="1">
      <c r="A45" s="2362"/>
      <c r="B45"/>
      <c r="C45"/>
      <c r="D45"/>
      <c r="E45"/>
      <c r="F45"/>
      <c r="G45"/>
      <c r="H45" s="2362"/>
      <c r="I45" s="2363"/>
      <c r="J45" s="2363"/>
      <c r="K45" s="2364"/>
      <c r="L45" s="211"/>
      <c r="M45" s="2365"/>
      <c r="N45" s="1738"/>
      <c r="O45" s="2365"/>
      <c r="P45" s="2366"/>
      <c r="Q45" s="2365"/>
      <c r="R45" s="1738"/>
      <c r="S45" s="2365"/>
      <c r="T45" s="2366"/>
      <c r="U45" s="2365"/>
      <c r="V45" s="1738"/>
      <c r="W45" s="2365"/>
      <c r="X45" s="2366"/>
      <c r="Y45" s="2365"/>
      <c r="Z45" s="1738"/>
      <c r="AA45" s="2365"/>
      <c r="AB45" s="2366"/>
      <c r="AC45" s="2365"/>
      <c r="AD45" s="2365"/>
      <c r="AE45" s="2365"/>
      <c r="AF45" s="2366"/>
      <c r="AG45" s="1738">
        <f>+AG37+AH37</f>
        <v>88.043999999999997</v>
      </c>
      <c r="AH45" s="1738"/>
      <c r="AI45" s="1738">
        <f>+AI37+AJ37</f>
        <v>136.52700000000004</v>
      </c>
      <c r="AJ45" s="2366"/>
      <c r="AK45" s="1738">
        <f>+AK37+AL37</f>
        <v>110.62900000000012</v>
      </c>
      <c r="AL45" s="1738"/>
      <c r="AM45" s="1738"/>
      <c r="AN45" s="2366"/>
      <c r="AO45" s="1738"/>
      <c r="AP45" s="1738"/>
      <c r="AQ45" s="1738"/>
      <c r="AR45" s="1746"/>
      <c r="AS45" s="2365"/>
      <c r="AT45" s="2365"/>
      <c r="AU45" s="2365"/>
      <c r="AV45" s="2365"/>
      <c r="AW45" s="2365"/>
      <c r="AX45" s="2365"/>
      <c r="AY45" s="2365"/>
      <c r="AZ45" s="2365"/>
      <c r="BA45" s="2365"/>
      <c r="BB45" s="1738"/>
      <c r="BC45" s="1738"/>
      <c r="BD45" s="1738"/>
      <c r="BE45" s="1738"/>
      <c r="BF45" s="1738"/>
      <c r="BG45" s="1738"/>
      <c r="BH45" s="1738"/>
      <c r="BI45" s="1738"/>
      <c r="BK45" s="2368"/>
    </row>
    <row r="46" spans="1:63" s="83" customFormat="1" ht="11.25" customHeight="1">
      <c r="A46" s="15"/>
      <c r="B46"/>
      <c r="C46"/>
      <c r="D46"/>
      <c r="E46"/>
      <c r="F46"/>
      <c r="G46"/>
      <c r="H46" s="15"/>
      <c r="I46" s="230" t="s">
        <v>131</v>
      </c>
      <c r="J46" s="56"/>
      <c r="K46" s="47"/>
      <c r="L46" s="47"/>
      <c r="M46" s="59"/>
      <c r="N46" s="59"/>
      <c r="O46" s="184"/>
      <c r="P46" s="185"/>
      <c r="Q46" s="59"/>
      <c r="R46" s="59"/>
      <c r="S46" s="184"/>
      <c r="T46" s="185"/>
      <c r="U46" s="59"/>
      <c r="V46" s="59"/>
      <c r="W46" s="184"/>
      <c r="X46" s="185"/>
      <c r="Y46" s="1403">
        <f>Inlinks!Y23</f>
        <v>1.103</v>
      </c>
      <c r="Z46" s="1403">
        <f>Inlinks!Z23</f>
        <v>1.3120000000000001</v>
      </c>
      <c r="AA46" s="1427">
        <f>Inlinks!AA23</f>
        <v>7.5019999999999998</v>
      </c>
      <c r="AB46" s="1428">
        <f>Inlinks!AB23</f>
        <v>1.4730000000000001</v>
      </c>
      <c r="AC46" s="1427">
        <f>Inlinks!AC23</f>
        <v>3.92</v>
      </c>
      <c r="AD46" s="1429">
        <f>Inlinks!AD23</f>
        <v>-2.5459999999999998</v>
      </c>
      <c r="AE46" s="1429">
        <f>Inlinks!AE23</f>
        <v>-6.65</v>
      </c>
      <c r="AF46" s="1428">
        <f>Inlinks!AF23</f>
        <v>0.73499999999999999</v>
      </c>
      <c r="AG46" s="1427">
        <f>Inlinks!AG23</f>
        <v>-1.3169999999999999</v>
      </c>
      <c r="AH46" s="1427">
        <f>Inlinks!AH23</f>
        <v>-9.4E-2</v>
      </c>
      <c r="AI46" s="1427">
        <f>Inlinks!AI23</f>
        <v>-0.56999999999999995</v>
      </c>
      <c r="AJ46" s="1428">
        <f>Inlinks!AJ23</f>
        <v>1.4350000000000001</v>
      </c>
      <c r="AK46" s="1427">
        <f>Inlinks!AK23</f>
        <v>-2.3330000000000002</v>
      </c>
      <c r="AL46" s="1427">
        <f>Inlinks!AL23</f>
        <v>-2.0939999999999999</v>
      </c>
      <c r="AM46" s="1427">
        <f>Inlinks!AM23</f>
        <v>-2.8860000000000001</v>
      </c>
      <c r="AN46" s="1428">
        <f>Inlinks!AN23</f>
        <v>-2.2210000000000001</v>
      </c>
      <c r="AO46" s="1432">
        <v>0</v>
      </c>
      <c r="AP46" s="1432">
        <v>0</v>
      </c>
      <c r="AQ46" s="1432">
        <v>0</v>
      </c>
      <c r="AR46" s="1451">
        <v>0</v>
      </c>
      <c r="AS46" s="184"/>
      <c r="AT46" s="1403">
        <f>Inlinks!AT23</f>
        <v>0.874</v>
      </c>
      <c r="AU46" s="1403">
        <f>Inlinks!AU23</f>
        <v>-2.0019999999999998</v>
      </c>
      <c r="AV46" s="1403">
        <f>Inlinks!AV23</f>
        <v>-9.1170000000000009</v>
      </c>
      <c r="AW46" s="48">
        <f>SUM(Y46:AB46)</f>
        <v>11.39</v>
      </c>
      <c r="AX46" s="48">
        <f>SUM(AC46:AF46)</f>
        <v>-4.5409999999999995</v>
      </c>
      <c r="AY46" s="48">
        <f>SUM(AG46:AJ46)</f>
        <v>-0.54599999999999982</v>
      </c>
      <c r="AZ46" s="48">
        <f>SUM(AK46:AN46)</f>
        <v>-9.5339999999999989</v>
      </c>
      <c r="BA46" s="48">
        <f>SUM(AO46:AR46)</f>
        <v>0</v>
      </c>
      <c r="BB46" s="1432">
        <v>0</v>
      </c>
      <c r="BC46" s="1432">
        <v>0</v>
      </c>
      <c r="BD46" s="1432">
        <v>0</v>
      </c>
      <c r="BE46" s="1432">
        <v>0</v>
      </c>
      <c r="BF46" s="1432">
        <v>0</v>
      </c>
      <c r="BG46" s="1432">
        <v>0</v>
      </c>
      <c r="BH46" s="1432">
        <v>0</v>
      </c>
      <c r="BI46" s="1432">
        <v>0</v>
      </c>
      <c r="BK46" s="2299"/>
    </row>
    <row r="47" spans="1:63" ht="11.25" customHeight="1">
      <c r="A47" s="34"/>
      <c r="H47" s="34"/>
      <c r="I47" s="186" t="s">
        <v>39</v>
      </c>
      <c r="J47" s="61"/>
      <c r="K47" s="61"/>
      <c r="L47" s="57"/>
      <c r="M47" s="30"/>
      <c r="N47" s="30"/>
      <c r="O47" s="30"/>
      <c r="P47" s="285"/>
      <c r="Q47" s="30"/>
      <c r="R47" s="30"/>
      <c r="S47" s="30"/>
      <c r="T47" s="285"/>
      <c r="U47" s="30"/>
      <c r="V47" s="30"/>
      <c r="W47" s="30"/>
      <c r="X47" s="285"/>
      <c r="Y47" s="30">
        <f t="shared" ref="Y47:AR47" si="82">Y29+Y46</f>
        <v>9.6229999999999958</v>
      </c>
      <c r="Z47" s="30">
        <f t="shared" si="82"/>
        <v>8.1950000000000092</v>
      </c>
      <c r="AA47" s="30">
        <f t="shared" si="82"/>
        <v>19.644000000000009</v>
      </c>
      <c r="AB47" s="285">
        <f t="shared" si="82"/>
        <v>27.010999999999953</v>
      </c>
      <c r="AC47" s="30">
        <f t="shared" si="82"/>
        <v>20.760000000000034</v>
      </c>
      <c r="AD47" s="30">
        <f t="shared" si="82"/>
        <v>5.2939999999999898</v>
      </c>
      <c r="AE47" s="30">
        <f t="shared" si="82"/>
        <v>11.180999999999974</v>
      </c>
      <c r="AF47" s="285">
        <f t="shared" si="82"/>
        <v>34.559999999999945</v>
      </c>
      <c r="AG47" s="30">
        <f t="shared" si="82"/>
        <v>26.470999999999982</v>
      </c>
      <c r="AH47" s="30">
        <f t="shared" si="82"/>
        <v>17.789000000000009</v>
      </c>
      <c r="AI47" s="30">
        <f t="shared" si="82"/>
        <v>22.298000000000023</v>
      </c>
      <c r="AJ47" s="285">
        <f t="shared" si="82"/>
        <v>53.901000000000039</v>
      </c>
      <c r="AK47" s="30">
        <f t="shared" si="82"/>
        <v>18.719000000000051</v>
      </c>
      <c r="AL47" s="30">
        <f t="shared" si="82"/>
        <v>11.170000000000067</v>
      </c>
      <c r="AM47" s="30">
        <f t="shared" si="82"/>
        <v>30.126999999999949</v>
      </c>
      <c r="AN47" s="285">
        <f t="shared" si="82"/>
        <v>72.351999999999947</v>
      </c>
      <c r="AO47" s="30">
        <f t="shared" si="82"/>
        <v>22.18912165189343</v>
      </c>
      <c r="AP47" s="30">
        <f t="shared" si="82"/>
        <v>-2.3981004139325819</v>
      </c>
      <c r="AQ47" s="30">
        <f t="shared" si="82"/>
        <v>18.64458626744053</v>
      </c>
      <c r="AR47" s="285">
        <f t="shared" si="82"/>
        <v>84.418963631862198</v>
      </c>
      <c r="AS47" s="30"/>
      <c r="AT47" s="29">
        <f t="shared" ref="AT47:BI47" si="83">AT29+AT46</f>
        <v>14.641000000000011</v>
      </c>
      <c r="AU47" s="29">
        <f t="shared" si="83"/>
        <v>9.487999999999996</v>
      </c>
      <c r="AV47" s="29">
        <f t="shared" si="83"/>
        <v>1.9049999999999905</v>
      </c>
      <c r="AW47" s="29">
        <f t="shared" si="83"/>
        <v>64.472999999999971</v>
      </c>
      <c r="AX47" s="29">
        <f t="shared" si="83"/>
        <v>71.795000000000073</v>
      </c>
      <c r="AY47" s="29">
        <f t="shared" si="83"/>
        <v>120.45899999999988</v>
      </c>
      <c r="AZ47" s="29">
        <f t="shared" si="83"/>
        <v>132.36800000000005</v>
      </c>
      <c r="BA47" s="29">
        <f t="shared" si="83"/>
        <v>122.85457113726363</v>
      </c>
      <c r="BB47" s="30">
        <f t="shared" si="83"/>
        <v>133.68782694613776</v>
      </c>
      <c r="BC47" s="30">
        <f t="shared" si="83"/>
        <v>149.61498607731323</v>
      </c>
      <c r="BD47" s="30">
        <f t="shared" si="83"/>
        <v>155.26116772455634</v>
      </c>
      <c r="BE47" s="30">
        <f t="shared" si="83"/>
        <v>158.27653788146449</v>
      </c>
      <c r="BF47" s="30">
        <f t="shared" si="83"/>
        <v>154.70294058746208</v>
      </c>
      <c r="BG47" s="30">
        <f t="shared" si="83"/>
        <v>147.35767180783432</v>
      </c>
      <c r="BH47" s="30">
        <f t="shared" si="83"/>
        <v>131.91265887618351</v>
      </c>
      <c r="BI47" s="30">
        <f t="shared" si="83"/>
        <v>122.05046538787997</v>
      </c>
      <c r="BK47" s="2299"/>
    </row>
    <row r="48" spans="1:63" ht="11.25" customHeight="1" outlineLevel="1">
      <c r="A48" s="34"/>
      <c r="H48" s="34"/>
      <c r="I48" s="186" t="s">
        <v>485</v>
      </c>
      <c r="J48" s="61"/>
      <c r="K48" s="61"/>
      <c r="L48" s="57"/>
      <c r="M48" s="30"/>
      <c r="N48" s="30"/>
      <c r="O48" s="30"/>
      <c r="P48" s="285"/>
      <c r="Q48" s="30"/>
      <c r="R48" s="30"/>
      <c r="S48" s="30"/>
      <c r="T48" s="285"/>
      <c r="U48" s="30"/>
      <c r="V48" s="30"/>
      <c r="W48" s="30"/>
      <c r="X48" s="285"/>
      <c r="Y48" s="30">
        <f t="shared" ref="Y48:AR48" si="84">Y33+Y46</f>
        <v>14.792999999999997</v>
      </c>
      <c r="Z48" s="30">
        <f t="shared" si="84"/>
        <v>11.69</v>
      </c>
      <c r="AA48" s="30">
        <f t="shared" si="84"/>
        <v>25.651000000000014</v>
      </c>
      <c r="AB48" s="285">
        <f t="shared" si="84"/>
        <v>33.391999999999953</v>
      </c>
      <c r="AC48" s="30">
        <f t="shared" si="84"/>
        <v>27.298000000000016</v>
      </c>
      <c r="AD48" s="30">
        <f t="shared" si="84"/>
        <v>10.843999999999987</v>
      </c>
      <c r="AE48" s="30">
        <f t="shared" si="84"/>
        <v>15.94499999999997</v>
      </c>
      <c r="AF48" s="285">
        <f t="shared" si="84"/>
        <v>40.244999999999948</v>
      </c>
      <c r="AG48" s="30">
        <f t="shared" si="84"/>
        <v>35.01</v>
      </c>
      <c r="AH48" s="30">
        <f t="shared" si="84"/>
        <v>25.807000000000009</v>
      </c>
      <c r="AI48" s="30">
        <f t="shared" si="84"/>
        <v>38.191000000000038</v>
      </c>
      <c r="AJ48" s="285">
        <f t="shared" si="84"/>
        <v>68.240000000000038</v>
      </c>
      <c r="AK48" s="30">
        <f t="shared" si="84"/>
        <v>34.043000000000035</v>
      </c>
      <c r="AL48" s="30">
        <f t="shared" si="84"/>
        <v>26.387000000000079</v>
      </c>
      <c r="AM48" s="30">
        <f t="shared" si="84"/>
        <v>52.47499999999993</v>
      </c>
      <c r="AN48" s="285">
        <f t="shared" si="84"/>
        <v>93.136999999999944</v>
      </c>
      <c r="AO48" s="30">
        <f t="shared" si="84"/>
        <v>43.619121651893437</v>
      </c>
      <c r="AP48" s="30">
        <f t="shared" si="84"/>
        <v>18.01889958606742</v>
      </c>
      <c r="AQ48" s="30">
        <f t="shared" si="84"/>
        <v>44.192586267440532</v>
      </c>
      <c r="AR48" s="285">
        <f t="shared" si="84"/>
        <v>111.40396363186218</v>
      </c>
      <c r="AS48" s="30"/>
      <c r="AT48" s="29">
        <f t="shared" ref="AT48:BI48" si="85">AT33+AT46</f>
        <v>16.667000000000005</v>
      </c>
      <c r="AU48" s="29">
        <f t="shared" si="85"/>
        <v>14.198000000000004</v>
      </c>
      <c r="AV48" s="29">
        <f t="shared" si="85"/>
        <v>14.555999999999973</v>
      </c>
      <c r="AW48" s="29">
        <f t="shared" si="85"/>
        <v>85.525999999999968</v>
      </c>
      <c r="AX48" s="29">
        <f t="shared" si="85"/>
        <v>94.33200000000005</v>
      </c>
      <c r="AY48" s="29">
        <f t="shared" si="85"/>
        <v>167.24799999999988</v>
      </c>
      <c r="AZ48" s="29">
        <f t="shared" si="85"/>
        <v>206.04200000000014</v>
      </c>
      <c r="BA48" s="29">
        <f t="shared" si="85"/>
        <v>217.23457113726363</v>
      </c>
      <c r="BB48" s="30">
        <f t="shared" si="85"/>
        <v>238.56782694613776</v>
      </c>
      <c r="BC48" s="30">
        <f t="shared" si="85"/>
        <v>264.99498607731323</v>
      </c>
      <c r="BD48" s="30">
        <f t="shared" si="85"/>
        <v>286.14116772455634</v>
      </c>
      <c r="BE48" s="30">
        <f t="shared" si="85"/>
        <v>302.65653788146437</v>
      </c>
      <c r="BF48" s="30">
        <f t="shared" si="85"/>
        <v>311.58294058746196</v>
      </c>
      <c r="BG48" s="30">
        <f t="shared" si="85"/>
        <v>320.7376718078342</v>
      </c>
      <c r="BH48" s="30">
        <f t="shared" si="85"/>
        <v>325.7926588761834</v>
      </c>
      <c r="BI48" s="30">
        <f t="shared" si="85"/>
        <v>336.43046538787985</v>
      </c>
      <c r="BK48" s="2299"/>
    </row>
    <row r="49" spans="1:63" s="2020" customFormat="1" ht="11.25" customHeight="1">
      <c r="A49" s="78"/>
      <c r="B49"/>
      <c r="C49"/>
      <c r="D49"/>
      <c r="E49"/>
      <c r="F49"/>
      <c r="G49"/>
      <c r="H49" s="78"/>
      <c r="I49" s="79"/>
      <c r="J49" s="79"/>
      <c r="K49" s="81"/>
      <c r="L49" s="82"/>
      <c r="M49" s="80"/>
      <c r="N49" s="69"/>
      <c r="O49" s="80"/>
      <c r="P49" s="90"/>
      <c r="Q49" s="80"/>
      <c r="R49" s="69"/>
      <c r="S49" s="80"/>
      <c r="T49" s="90"/>
      <c r="U49" s="80"/>
      <c r="V49" s="69"/>
      <c r="W49" s="80"/>
      <c r="X49" s="90"/>
      <c r="Y49" s="80"/>
      <c r="Z49" s="69"/>
      <c r="AA49" s="80"/>
      <c r="AB49" s="90"/>
      <c r="AC49" s="80"/>
      <c r="AD49" s="80"/>
      <c r="AE49" s="80"/>
      <c r="AF49" s="90"/>
      <c r="AG49" s="69"/>
      <c r="AH49" s="69"/>
      <c r="AI49" s="69"/>
      <c r="AJ49" s="90"/>
      <c r="AK49" s="69"/>
      <c r="AL49" s="69"/>
      <c r="AM49" s="69"/>
      <c r="AN49" s="90"/>
      <c r="AO49" s="69"/>
      <c r="AP49" s="69"/>
      <c r="AQ49" s="69"/>
      <c r="AR49" s="1450"/>
      <c r="AS49" s="80"/>
      <c r="AT49" s="80"/>
      <c r="AU49" s="80"/>
      <c r="AV49" s="80"/>
      <c r="AW49" s="80"/>
      <c r="AX49" s="80"/>
      <c r="AY49" s="80"/>
      <c r="AZ49" s="80"/>
      <c r="BA49" s="80"/>
      <c r="BB49" s="69"/>
      <c r="BC49" s="69"/>
      <c r="BD49" s="69"/>
      <c r="BE49" s="69"/>
      <c r="BF49" s="69"/>
      <c r="BG49" s="69"/>
      <c r="BH49" s="69"/>
      <c r="BI49" s="69"/>
      <c r="BK49" s="2301"/>
    </row>
    <row r="50" spans="1:63" s="2020" customFormat="1" ht="11.25" customHeight="1">
      <c r="A50" s="78"/>
      <c r="B50"/>
      <c r="C50"/>
      <c r="D50"/>
      <c r="E50"/>
      <c r="F50"/>
      <c r="G50"/>
      <c r="H50" s="78"/>
      <c r="I50" s="79"/>
      <c r="J50" s="79"/>
      <c r="K50" s="81"/>
      <c r="L50" s="82"/>
      <c r="M50" s="80"/>
      <c r="N50" s="69"/>
      <c r="O50" s="80"/>
      <c r="P50" s="90"/>
      <c r="Q50" s="80"/>
      <c r="R50" s="69"/>
      <c r="S50" s="80"/>
      <c r="T50" s="90"/>
      <c r="U50" s="80"/>
      <c r="V50" s="69"/>
      <c r="W50" s="80"/>
      <c r="X50" s="90"/>
      <c r="Y50" s="80"/>
      <c r="Z50" s="69"/>
      <c r="AA50" s="80"/>
      <c r="AB50" s="90"/>
      <c r="AC50" s="80"/>
      <c r="AD50" s="80"/>
      <c r="AE50" s="80"/>
      <c r="AF50" s="90"/>
      <c r="AG50" s="69"/>
      <c r="AH50" s="69"/>
      <c r="AI50" s="69"/>
      <c r="AJ50" s="90"/>
      <c r="AK50" s="69"/>
      <c r="AL50" s="69"/>
      <c r="AM50" s="69"/>
      <c r="AN50" s="90"/>
      <c r="AO50" s="69"/>
      <c r="AP50" s="69"/>
      <c r="AQ50" s="69"/>
      <c r="AR50" s="1450"/>
      <c r="AS50" s="80"/>
      <c r="AT50" s="80"/>
      <c r="AU50" s="80"/>
      <c r="AV50" s="80"/>
      <c r="AW50" s="80"/>
      <c r="AX50" s="80"/>
      <c r="AY50" s="80"/>
      <c r="AZ50" s="80"/>
      <c r="BA50" s="80"/>
      <c r="BB50" s="69"/>
      <c r="BC50" s="69"/>
      <c r="BD50" s="69"/>
      <c r="BE50" s="69"/>
      <c r="BF50" s="69"/>
      <c r="BG50" s="69"/>
      <c r="BH50" s="69"/>
      <c r="BI50" s="69"/>
      <c r="BK50" s="2301"/>
    </row>
    <row r="51" spans="1:63" s="83" customFormat="1" ht="11.25" customHeight="1">
      <c r="A51" s="33"/>
      <c r="B51"/>
      <c r="C51"/>
      <c r="D51"/>
      <c r="E51"/>
      <c r="F51"/>
      <c r="G51"/>
      <c r="H51" s="33"/>
      <c r="I51" s="27" t="s">
        <v>52</v>
      </c>
      <c r="J51" s="27"/>
      <c r="K51" s="27"/>
      <c r="L51" s="47"/>
      <c r="M51" s="59"/>
      <c r="N51" s="59"/>
      <c r="O51" s="184"/>
      <c r="P51" s="185"/>
      <c r="Q51" s="59"/>
      <c r="R51" s="59"/>
      <c r="S51" s="184"/>
      <c r="T51" s="185"/>
      <c r="U51" s="59"/>
      <c r="V51" s="59"/>
      <c r="W51" s="184"/>
      <c r="X51" s="185"/>
      <c r="Y51" s="1403">
        <f>Inlinks!Y26</f>
        <v>4.3899999999999997</v>
      </c>
      <c r="Z51" s="1403">
        <f>Inlinks!Z26</f>
        <v>4.8650000000000002</v>
      </c>
      <c r="AA51" s="1427">
        <f>Inlinks!AA26</f>
        <v>4.2050000000000001</v>
      </c>
      <c r="AB51" s="1428">
        <f>Inlinks!AB26</f>
        <v>4.1180000000000003</v>
      </c>
      <c r="AC51" s="1427">
        <f>Inlinks!AC26</f>
        <v>7.1429999999999998</v>
      </c>
      <c r="AD51" s="1429">
        <f>Inlinks!AD26</f>
        <v>1.365</v>
      </c>
      <c r="AE51" s="1429">
        <f>Inlinks!AE26</f>
        <v>5.3879999999999999</v>
      </c>
      <c r="AF51" s="1428">
        <f>Inlinks!AF26</f>
        <v>-4.3780000000000001</v>
      </c>
      <c r="AG51" s="1427">
        <f>Inlinks!AG26</f>
        <v>7.944</v>
      </c>
      <c r="AH51" s="1427">
        <f>Inlinks!AH26</f>
        <v>4.45</v>
      </c>
      <c r="AI51" s="1427">
        <f>Inlinks!AI26</f>
        <v>7.5739999999999998</v>
      </c>
      <c r="AJ51" s="1428">
        <f>Inlinks!AJ26</f>
        <v>13.161</v>
      </c>
      <c r="AK51" s="1427">
        <f>Inlinks!AK26</f>
        <v>4.2009999999999996</v>
      </c>
      <c r="AL51" s="1427">
        <f>Inlinks!AL26</f>
        <v>3.665</v>
      </c>
      <c r="AM51" s="1427">
        <f>Inlinks!AM26</f>
        <v>7.8579999999999997</v>
      </c>
      <c r="AN51" s="1428">
        <f>Inlinks!AN26</f>
        <v>15.927</v>
      </c>
      <c r="AO51" s="1427">
        <f>AO47*AO52</f>
        <v>7.7661925781627001</v>
      </c>
      <c r="AP51" s="1427">
        <f t="shared" ref="AP51:AR51" si="86">AP47*AP52</f>
        <v>-0.83933514487640359</v>
      </c>
      <c r="AQ51" s="1427">
        <f t="shared" si="86"/>
        <v>6.5256051936041857</v>
      </c>
      <c r="AR51" s="1428">
        <f t="shared" si="86"/>
        <v>29.546637271151766</v>
      </c>
      <c r="AS51" s="184"/>
      <c r="AT51" s="1429">
        <f>Inlinks!AT26</f>
        <v>6.11</v>
      </c>
      <c r="AU51" s="1429">
        <f>Inlinks!AU26</f>
        <v>8.4220000000000006</v>
      </c>
      <c r="AV51" s="1429">
        <f>Inlinks!AV26</f>
        <v>3.2029999999999998</v>
      </c>
      <c r="AW51" s="48">
        <f>SUM(Y51:AB51)</f>
        <v>17.577999999999999</v>
      </c>
      <c r="AX51" s="48">
        <f>SUM(AC51:AF51)</f>
        <v>9.5179999999999989</v>
      </c>
      <c r="AY51" s="48">
        <f>SUM(AG51:AJ51)</f>
        <v>33.128999999999998</v>
      </c>
      <c r="AZ51" s="48">
        <f>SUM(AK51:AN51)</f>
        <v>31.651</v>
      </c>
      <c r="BA51" s="48">
        <f>SUM(AO51:AR51)</f>
        <v>42.999099898042246</v>
      </c>
      <c r="BB51" s="458">
        <f t="shared" ref="BB51:BI51" si="87">BB47*BB52</f>
        <v>46.790739431148211</v>
      </c>
      <c r="BC51" s="458">
        <f t="shared" si="87"/>
        <v>52.36524512705963</v>
      </c>
      <c r="BD51" s="458">
        <f t="shared" si="87"/>
        <v>54.341408703594716</v>
      </c>
      <c r="BE51" s="458">
        <f t="shared" si="87"/>
        <v>55.396788258512572</v>
      </c>
      <c r="BF51" s="458">
        <f t="shared" si="87"/>
        <v>54.146029205611725</v>
      </c>
      <c r="BG51" s="458">
        <f t="shared" si="87"/>
        <v>51.575185132742007</v>
      </c>
      <c r="BH51" s="458">
        <f t="shared" si="87"/>
        <v>46.169430606664228</v>
      </c>
      <c r="BI51" s="458">
        <f t="shared" si="87"/>
        <v>42.717662885757989</v>
      </c>
      <c r="BK51" s="2299"/>
    </row>
    <row r="52" spans="1:63" ht="11.25" customHeight="1">
      <c r="A52" s="71"/>
      <c r="H52" s="71"/>
      <c r="I52" s="92" t="s">
        <v>51</v>
      </c>
      <c r="J52" s="92"/>
      <c r="K52" s="93"/>
      <c r="L52" s="47"/>
      <c r="M52" s="49"/>
      <c r="N52" s="49"/>
      <c r="O52" s="49"/>
      <c r="P52" s="89"/>
      <c r="Q52" s="49"/>
      <c r="R52" s="49"/>
      <c r="S52" s="49"/>
      <c r="T52" s="89"/>
      <c r="U52" s="49"/>
      <c r="V52" s="49"/>
      <c r="W52" s="49"/>
      <c r="X52" s="89"/>
      <c r="Y52" s="49">
        <f t="shared" ref="Y52:AI52" si="88">Y51/Y47</f>
        <v>0.45619869063701562</v>
      </c>
      <c r="Z52" s="49">
        <f t="shared" si="88"/>
        <v>0.59365466748017015</v>
      </c>
      <c r="AA52" s="49">
        <f t="shared" si="88"/>
        <v>0.21406027285685186</v>
      </c>
      <c r="AB52" s="89">
        <f t="shared" si="88"/>
        <v>0.15245640664914323</v>
      </c>
      <c r="AC52" s="49">
        <f t="shared" si="88"/>
        <v>0.34407514450866994</v>
      </c>
      <c r="AD52" s="49">
        <f t="shared" si="88"/>
        <v>0.25783906309029136</v>
      </c>
      <c r="AE52" s="49">
        <f t="shared" si="88"/>
        <v>0.48188891870136952</v>
      </c>
      <c r="AF52" s="89">
        <f t="shared" si="88"/>
        <v>-0.12667824074074094</v>
      </c>
      <c r="AG52" s="49">
        <f t="shared" si="88"/>
        <v>0.30010199841335822</v>
      </c>
      <c r="AH52" s="49">
        <f t="shared" si="88"/>
        <v>0.25015458991511597</v>
      </c>
      <c r="AI52" s="49">
        <f t="shared" si="88"/>
        <v>0.33967171943672042</v>
      </c>
      <c r="AJ52" s="89">
        <f>AJ51/AJ47</f>
        <v>0.244169866978349</v>
      </c>
      <c r="AK52" s="49">
        <f>AK51/AK47</f>
        <v>0.22442438164431797</v>
      </c>
      <c r="AL52" s="49">
        <f>AL51/AL47</f>
        <v>0.32811101163831496</v>
      </c>
      <c r="AM52" s="49">
        <f>AM51/AM47</f>
        <v>0.26082915657051858</v>
      </c>
      <c r="AN52" s="89">
        <f>AN51/AN47</f>
        <v>0.22013213180008862</v>
      </c>
      <c r="AO52" s="1277">
        <v>0.35</v>
      </c>
      <c r="AP52" s="1277">
        <v>0.35</v>
      </c>
      <c r="AQ52" s="1277">
        <v>0.35</v>
      </c>
      <c r="AR52" s="1452">
        <v>0.35</v>
      </c>
      <c r="AS52" s="49"/>
      <c r="AT52" s="49">
        <f t="shared" ref="AT52:AY52" si="89">IF(ISERROR(AT51/AT47),"NA",AT51/AT47)</f>
        <v>0.41732122122805793</v>
      </c>
      <c r="AU52" s="49">
        <f t="shared" si="89"/>
        <v>0.88764755480607127</v>
      </c>
      <c r="AV52" s="49">
        <f t="shared" si="89"/>
        <v>1.6813648293963337</v>
      </c>
      <c r="AW52" s="49">
        <f t="shared" si="89"/>
        <v>0.27264126068276656</v>
      </c>
      <c r="AX52" s="49">
        <f t="shared" si="89"/>
        <v>0.13257190612159606</v>
      </c>
      <c r="AY52" s="49">
        <f t="shared" si="89"/>
        <v>0.27502303688391927</v>
      </c>
      <c r="AZ52" s="49">
        <f>IF(ISERROR(AZ51/AZ47),"NA",AZ51/AZ47)</f>
        <v>0.23911368306539335</v>
      </c>
      <c r="BA52" s="49">
        <f>IF(ISERROR(BA51/BA47),"NA",BA51/BA47)</f>
        <v>0.34999999999999981</v>
      </c>
      <c r="BB52" s="1277">
        <v>0.35</v>
      </c>
      <c r="BC52" s="1277">
        <v>0.35</v>
      </c>
      <c r="BD52" s="1277">
        <v>0.35</v>
      </c>
      <c r="BE52" s="1277">
        <v>0.35</v>
      </c>
      <c r="BF52" s="1277">
        <v>0.35</v>
      </c>
      <c r="BG52" s="1277">
        <v>0.35</v>
      </c>
      <c r="BH52" s="1277">
        <v>0.35</v>
      </c>
      <c r="BI52" s="1277">
        <v>0.35</v>
      </c>
      <c r="BK52" s="2299"/>
    </row>
    <row r="53" spans="1:63" s="1689" customFormat="1" ht="11.25" customHeight="1">
      <c r="A53" s="1686"/>
      <c r="B53"/>
      <c r="C53"/>
      <c r="D53"/>
      <c r="E53"/>
      <c r="F53"/>
      <c r="G53"/>
      <c r="H53" s="1686"/>
      <c r="I53" s="1687" t="s">
        <v>499</v>
      </c>
      <c r="J53" s="1688"/>
      <c r="K53" s="1623"/>
      <c r="L53" s="1623"/>
      <c r="M53" s="1624"/>
      <c r="N53" s="1624"/>
      <c r="O53" s="1624"/>
      <c r="P53" s="1625"/>
      <c r="Q53" s="1624"/>
      <c r="R53" s="1624"/>
      <c r="S53" s="1624"/>
      <c r="T53" s="1625"/>
      <c r="U53" s="1624"/>
      <c r="V53" s="1624"/>
      <c r="W53" s="1624"/>
      <c r="X53" s="1625"/>
      <c r="Y53" s="1624">
        <f t="shared" ref="Y53:AI53" si="90">-Y83</f>
        <v>5.1999999999999998E-2</v>
      </c>
      <c r="Z53" s="1624">
        <f t="shared" si="90"/>
        <v>0.41299999999999998</v>
      </c>
      <c r="AA53" s="1624">
        <f t="shared" si="90"/>
        <v>7.0000000000000001E-3</v>
      </c>
      <c r="AB53" s="1625">
        <f t="shared" si="90"/>
        <v>3.1E-2</v>
      </c>
      <c r="AC53" s="1624">
        <f t="shared" si="90"/>
        <v>0.13</v>
      </c>
      <c r="AD53" s="1624">
        <f t="shared" si="90"/>
        <v>0.42599999999999999</v>
      </c>
      <c r="AE53" s="1624">
        <f t="shared" si="90"/>
        <v>0.27400000000000002</v>
      </c>
      <c r="AF53" s="1625">
        <f t="shared" si="90"/>
        <v>4.7E-2</v>
      </c>
      <c r="AG53" s="1624">
        <f t="shared" si="90"/>
        <v>0.22800000000000001</v>
      </c>
      <c r="AH53" s="1624">
        <f t="shared" si="90"/>
        <v>0.159</v>
      </c>
      <c r="AI53" s="1624">
        <f t="shared" si="90"/>
        <v>0.129</v>
      </c>
      <c r="AJ53" s="1625">
        <f t="shared" ref="AJ53:AM53" si="91">-AJ83</f>
        <v>0.432</v>
      </c>
      <c r="AK53" s="1624">
        <f t="shared" si="91"/>
        <v>3.3170000000000002</v>
      </c>
      <c r="AL53" s="1624">
        <f t="shared" si="91"/>
        <v>4.2549999999999999</v>
      </c>
      <c r="AM53" s="1624">
        <f t="shared" si="91"/>
        <v>4.3090000000000002</v>
      </c>
      <c r="AN53" s="1625">
        <f t="shared" ref="AN53" si="92">-AN83</f>
        <v>-1.0880000000000001</v>
      </c>
      <c r="AO53" s="1624">
        <f>-AO83</f>
        <v>0.02</v>
      </c>
      <c r="AP53" s="1624">
        <f t="shared" ref="AP53:AR53" si="93">-AP83</f>
        <v>0.02</v>
      </c>
      <c r="AQ53" s="1624">
        <f t="shared" si="93"/>
        <v>0.02</v>
      </c>
      <c r="AR53" s="1625">
        <f t="shared" si="93"/>
        <v>0.02</v>
      </c>
      <c r="AS53" s="1624"/>
      <c r="AT53" s="1624">
        <f t="shared" ref="AT53:BI53" si="94">-AT83</f>
        <v>0</v>
      </c>
      <c r="AU53" s="1624">
        <f t="shared" si="94"/>
        <v>0</v>
      </c>
      <c r="AV53" s="1624">
        <f t="shared" si="94"/>
        <v>9.8000000000000004E-2</v>
      </c>
      <c r="AW53" s="1624">
        <f t="shared" si="94"/>
        <v>0.503</v>
      </c>
      <c r="AX53" s="1624">
        <f t="shared" si="94"/>
        <v>0.87700000000000011</v>
      </c>
      <c r="AY53" s="1624">
        <f t="shared" si="94"/>
        <v>0.94799999999999995</v>
      </c>
      <c r="AZ53" s="1624">
        <f>-AZ83</f>
        <v>10.792999999999999</v>
      </c>
      <c r="BA53" s="1624">
        <f>-BA83</f>
        <v>0.08</v>
      </c>
      <c r="BB53" s="1624">
        <f t="shared" si="94"/>
        <v>0.08</v>
      </c>
      <c r="BC53" s="1624">
        <f t="shared" si="94"/>
        <v>0.08</v>
      </c>
      <c r="BD53" s="1624">
        <f t="shared" si="94"/>
        <v>0.08</v>
      </c>
      <c r="BE53" s="1624">
        <f t="shared" si="94"/>
        <v>0.08</v>
      </c>
      <c r="BF53" s="1624">
        <f t="shared" si="94"/>
        <v>0.08</v>
      </c>
      <c r="BG53" s="1624">
        <f t="shared" si="94"/>
        <v>0.08</v>
      </c>
      <c r="BH53" s="1624">
        <f t="shared" si="94"/>
        <v>0.08</v>
      </c>
      <c r="BI53" s="1624">
        <f t="shared" si="94"/>
        <v>0.08</v>
      </c>
      <c r="BK53" s="2304"/>
    </row>
    <row r="54" spans="1:63" s="1626" customFormat="1" ht="11.25" customHeight="1">
      <c r="A54" s="1619"/>
      <c r="B54"/>
      <c r="C54"/>
      <c r="D54"/>
      <c r="E54"/>
      <c r="F54"/>
      <c r="G54"/>
      <c r="H54" s="1619"/>
      <c r="I54" s="1620" t="s">
        <v>497</v>
      </c>
      <c r="J54" s="1621"/>
      <c r="K54" s="1622"/>
      <c r="L54" s="1623"/>
      <c r="M54" s="1624"/>
      <c r="N54" s="1624"/>
      <c r="O54" s="1624"/>
      <c r="P54" s="1625"/>
      <c r="Q54" s="1624"/>
      <c r="R54" s="1624"/>
      <c r="S54" s="1624"/>
      <c r="T54" s="1625"/>
      <c r="U54" s="1624"/>
      <c r="V54" s="1624"/>
      <c r="W54" s="1624"/>
      <c r="X54" s="1625"/>
      <c r="Y54" s="1624">
        <f t="shared" ref="Y54:AI54" si="95">Y51+Y53</f>
        <v>4.4419999999999993</v>
      </c>
      <c r="Z54" s="1624">
        <f t="shared" si="95"/>
        <v>5.2780000000000005</v>
      </c>
      <c r="AA54" s="1624">
        <f t="shared" si="95"/>
        <v>4.2119999999999997</v>
      </c>
      <c r="AB54" s="1625">
        <f t="shared" si="95"/>
        <v>4.149</v>
      </c>
      <c r="AC54" s="1624">
        <f t="shared" si="95"/>
        <v>7.2729999999999997</v>
      </c>
      <c r="AD54" s="1624">
        <f t="shared" si="95"/>
        <v>1.7909999999999999</v>
      </c>
      <c r="AE54" s="1624">
        <f t="shared" si="95"/>
        <v>5.6619999999999999</v>
      </c>
      <c r="AF54" s="1625">
        <f t="shared" si="95"/>
        <v>-4.3310000000000004</v>
      </c>
      <c r="AG54" s="1624">
        <f t="shared" si="95"/>
        <v>8.1720000000000006</v>
      </c>
      <c r="AH54" s="1624">
        <f t="shared" si="95"/>
        <v>4.609</v>
      </c>
      <c r="AI54" s="1624">
        <f t="shared" si="95"/>
        <v>7.7029999999999994</v>
      </c>
      <c r="AJ54" s="1625">
        <f t="shared" ref="AJ54:AM54" si="96">AJ51+AJ53</f>
        <v>13.593</v>
      </c>
      <c r="AK54" s="1624">
        <f t="shared" si="96"/>
        <v>7.5179999999999998</v>
      </c>
      <c r="AL54" s="1624">
        <f t="shared" si="96"/>
        <v>7.92</v>
      </c>
      <c r="AM54" s="1624">
        <f t="shared" si="96"/>
        <v>12.167</v>
      </c>
      <c r="AN54" s="1625">
        <f t="shared" ref="AN54" si="97">AN51+AN53</f>
        <v>14.838999999999999</v>
      </c>
      <c r="AO54" s="1624">
        <f>AO51+AO53</f>
        <v>7.7861925781626997</v>
      </c>
      <c r="AP54" s="1624">
        <f t="shared" ref="AP54:AR54" si="98">AP51+AP53</f>
        <v>-0.81933514487640358</v>
      </c>
      <c r="AQ54" s="1624">
        <f t="shared" si="98"/>
        <v>6.5456051936041852</v>
      </c>
      <c r="AR54" s="1625">
        <f t="shared" si="98"/>
        <v>29.566637271151766</v>
      </c>
      <c r="AS54" s="1624"/>
      <c r="AT54" s="1624">
        <f>AT51+AT53</f>
        <v>6.11</v>
      </c>
      <c r="AU54" s="1624">
        <f>AU51+AU53</f>
        <v>8.4220000000000006</v>
      </c>
      <c r="AV54" s="1624">
        <f>AV51+AV53</f>
        <v>3.3009999999999997</v>
      </c>
      <c r="AW54" s="48">
        <f>SUM(Y54:AB54)</f>
        <v>18.081</v>
      </c>
      <c r="AX54" s="48">
        <f>SUM(AC54:AF54)</f>
        <v>10.395</v>
      </c>
      <c r="AY54" s="48">
        <f>SUM(AG54:AJ54)</f>
        <v>34.076999999999998</v>
      </c>
      <c r="AZ54" s="48">
        <f>SUM(AK54:AN54)</f>
        <v>42.443999999999996</v>
      </c>
      <c r="BA54" s="48">
        <f>SUM(AO54:AR54)</f>
        <v>43.079099898042244</v>
      </c>
      <c r="BB54" s="1624">
        <f t="shared" ref="BB54:BI54" si="99">BB51+BB53</f>
        <v>46.870739431148209</v>
      </c>
      <c r="BC54" s="1624">
        <f t="shared" si="99"/>
        <v>52.445245127059628</v>
      </c>
      <c r="BD54" s="1624">
        <f t="shared" si="99"/>
        <v>54.421408703594714</v>
      </c>
      <c r="BE54" s="1624">
        <f t="shared" si="99"/>
        <v>55.47678825851257</v>
      </c>
      <c r="BF54" s="1624">
        <f t="shared" si="99"/>
        <v>54.226029205611724</v>
      </c>
      <c r="BG54" s="1624">
        <f t="shared" si="99"/>
        <v>51.655185132742005</v>
      </c>
      <c r="BH54" s="1624">
        <f t="shared" si="99"/>
        <v>46.249430606664227</v>
      </c>
      <c r="BI54" s="1624">
        <f t="shared" si="99"/>
        <v>42.797662885757987</v>
      </c>
      <c r="BK54" s="2304"/>
    </row>
    <row r="55" spans="1:63" ht="11.25" customHeight="1">
      <c r="A55" s="71"/>
      <c r="H55" s="71"/>
      <c r="I55" s="26" t="s">
        <v>498</v>
      </c>
      <c r="J55" s="92"/>
      <c r="K55" s="93"/>
      <c r="L55" s="47"/>
      <c r="M55" s="49"/>
      <c r="N55" s="49"/>
      <c r="O55" s="49"/>
      <c r="P55" s="89"/>
      <c r="Q55" s="49"/>
      <c r="R55" s="49"/>
      <c r="S55" s="49"/>
      <c r="T55" s="89"/>
      <c r="U55" s="49"/>
      <c r="V55" s="49"/>
      <c r="W55" s="49"/>
      <c r="X55" s="89"/>
      <c r="Y55" s="49">
        <f t="shared" ref="Y55:AI55" si="100">Y54/Y48</f>
        <v>0.30027715811532479</v>
      </c>
      <c r="Z55" s="49">
        <f t="shared" si="100"/>
        <v>0.451497005988024</v>
      </c>
      <c r="AA55" s="49">
        <f t="shared" si="100"/>
        <v>0.16420412459553224</v>
      </c>
      <c r="AB55" s="89">
        <f t="shared" si="100"/>
        <v>0.12425131768088182</v>
      </c>
      <c r="AC55" s="49">
        <f t="shared" si="100"/>
        <v>0.26642977507509691</v>
      </c>
      <c r="AD55" s="49">
        <f t="shared" si="100"/>
        <v>0.1651604573957951</v>
      </c>
      <c r="AE55" s="49">
        <f t="shared" si="100"/>
        <v>0.3550956412668555</v>
      </c>
      <c r="AF55" s="89">
        <f t="shared" si="100"/>
        <v>-0.10761585290098163</v>
      </c>
      <c r="AG55" s="49">
        <f t="shared" si="100"/>
        <v>0.23341902313624682</v>
      </c>
      <c r="AH55" s="49">
        <f t="shared" si="100"/>
        <v>0.17859495485720922</v>
      </c>
      <c r="AI55" s="49">
        <f t="shared" si="100"/>
        <v>0.20169673483281381</v>
      </c>
      <c r="AJ55" s="89">
        <f t="shared" ref="AJ55:AM55" si="101">AJ54/AJ48</f>
        <v>0.19919402110199286</v>
      </c>
      <c r="AK55" s="49">
        <f t="shared" si="101"/>
        <v>0.22083835149663639</v>
      </c>
      <c r="AL55" s="49">
        <f t="shared" si="101"/>
        <v>0.30014780005305552</v>
      </c>
      <c r="AM55" s="49">
        <f t="shared" si="101"/>
        <v>0.23186279180562203</v>
      </c>
      <c r="AN55" s="89">
        <f t="shared" ref="AN55" si="102">AN54/AN48</f>
        <v>0.15932443604582505</v>
      </c>
      <c r="AO55" s="49">
        <f>AO54/AO48</f>
        <v>0.17850411203373495</v>
      </c>
      <c r="AP55" s="49">
        <f t="shared" ref="AP55:AR55" si="103">AP54/AP48</f>
        <v>-4.5470875785884851E-2</v>
      </c>
      <c r="AQ55" s="49">
        <f t="shared" si="103"/>
        <v>0.14811545886887245</v>
      </c>
      <c r="AR55" s="89">
        <f t="shared" si="103"/>
        <v>0.26540022731018464</v>
      </c>
      <c r="AS55" s="49"/>
      <c r="AT55" s="49">
        <f t="shared" ref="AT55:BI55" si="104">AT54/AT48</f>
        <v>0.36659266814663699</v>
      </c>
      <c r="AU55" s="49">
        <f t="shared" si="104"/>
        <v>0.59318213832934208</v>
      </c>
      <c r="AV55" s="49">
        <f t="shared" si="104"/>
        <v>0.22677933498213837</v>
      </c>
      <c r="AW55" s="49">
        <f t="shared" si="104"/>
        <v>0.21140939597315445</v>
      </c>
      <c r="AX55" s="49">
        <f t="shared" si="104"/>
        <v>0.11019590382902932</v>
      </c>
      <c r="AY55" s="49">
        <f t="shared" si="104"/>
        <v>0.20375131541184363</v>
      </c>
      <c r="AZ55" s="49">
        <f>AZ54/AZ48</f>
        <v>0.20599683559662577</v>
      </c>
      <c r="BA55" s="49">
        <f>BA54/BA48</f>
        <v>0.19830683335766999</v>
      </c>
      <c r="BB55" s="49">
        <f t="shared" si="104"/>
        <v>0.1964671432486593</v>
      </c>
      <c r="BC55" s="49">
        <f t="shared" si="104"/>
        <v>0.19791032994019947</v>
      </c>
      <c r="BD55" s="49">
        <f t="shared" si="104"/>
        <v>0.19019076890041056</v>
      </c>
      <c r="BE55" s="49">
        <f t="shared" si="104"/>
        <v>0.18329948742174568</v>
      </c>
      <c r="BF55" s="49">
        <f t="shared" si="104"/>
        <v>0.1740340119499911</v>
      </c>
      <c r="BG55" s="49">
        <f t="shared" si="104"/>
        <v>0.16105119439692928</v>
      </c>
      <c r="BH55" s="49">
        <f t="shared" si="104"/>
        <v>0.14195970764412219</v>
      </c>
      <c r="BI55" s="49">
        <f t="shared" si="104"/>
        <v>0.12721102066786785</v>
      </c>
      <c r="BK55" s="2299"/>
    </row>
    <row r="56" spans="1:63" ht="11.25" customHeight="1">
      <c r="A56" s="71"/>
      <c r="H56" s="71"/>
      <c r="I56" s="92"/>
      <c r="J56" s="92"/>
      <c r="K56" s="93"/>
      <c r="L56" s="47"/>
      <c r="M56" s="49"/>
      <c r="N56" s="49"/>
      <c r="O56" s="49"/>
      <c r="P56" s="89"/>
      <c r="Q56" s="49"/>
      <c r="R56" s="49"/>
      <c r="S56" s="49"/>
      <c r="T56" s="89"/>
      <c r="U56" s="49"/>
      <c r="V56" s="49"/>
      <c r="W56" s="49"/>
      <c r="X56" s="89"/>
      <c r="Y56" s="49"/>
      <c r="Z56" s="49"/>
      <c r="AA56" s="49"/>
      <c r="AB56" s="89"/>
      <c r="AC56" s="49"/>
      <c r="AD56" s="49"/>
      <c r="AE56" s="49"/>
      <c r="AF56" s="89"/>
      <c r="AG56" s="1617"/>
      <c r="AH56" s="1617"/>
      <c r="AI56" s="1617"/>
      <c r="AJ56" s="89"/>
      <c r="AK56" s="1617"/>
      <c r="AL56" s="1617"/>
      <c r="AM56" s="1617"/>
      <c r="AN56" s="89"/>
      <c r="AO56" s="1617"/>
      <c r="AP56" s="1617"/>
      <c r="AQ56" s="1617"/>
      <c r="AR56" s="1618"/>
      <c r="AS56" s="49"/>
      <c r="AT56" s="49"/>
      <c r="AU56" s="49"/>
      <c r="AV56" s="49"/>
      <c r="AW56" s="49"/>
      <c r="AX56" s="49"/>
      <c r="AY56" s="49"/>
      <c r="AZ56" s="49"/>
      <c r="BA56" s="49"/>
      <c r="BB56" s="1617"/>
      <c r="BC56" s="1617"/>
      <c r="BD56" s="1617"/>
      <c r="BE56" s="1617"/>
      <c r="BF56" s="1617"/>
      <c r="BG56" s="1617"/>
      <c r="BH56" s="1617"/>
      <c r="BI56" s="1617"/>
      <c r="BK56" s="2299"/>
    </row>
    <row r="57" spans="1:63" ht="11.25" customHeight="1">
      <c r="A57" s="34"/>
      <c r="H57" s="34"/>
      <c r="I57" s="186" t="s">
        <v>117</v>
      </c>
      <c r="J57" s="61"/>
      <c r="K57" s="61"/>
      <c r="L57" s="57"/>
      <c r="M57" s="30"/>
      <c r="N57" s="30"/>
      <c r="O57" s="30"/>
      <c r="P57" s="285"/>
      <c r="Q57" s="30"/>
      <c r="R57" s="30"/>
      <c r="S57" s="30"/>
      <c r="T57" s="285"/>
      <c r="U57" s="30"/>
      <c r="V57" s="30"/>
      <c r="W57" s="30"/>
      <c r="X57" s="285"/>
      <c r="Y57" s="30">
        <f t="shared" ref="Y57:AI57" si="105">Y47-Y51</f>
        <v>5.2329999999999961</v>
      </c>
      <c r="Z57" s="30">
        <f t="shared" si="105"/>
        <v>3.330000000000009</v>
      </c>
      <c r="AA57" s="30">
        <f t="shared" si="105"/>
        <v>15.439000000000009</v>
      </c>
      <c r="AB57" s="285">
        <f t="shared" si="105"/>
        <v>22.892999999999951</v>
      </c>
      <c r="AC57" s="30">
        <f t="shared" si="105"/>
        <v>13.617000000000033</v>
      </c>
      <c r="AD57" s="228">
        <f t="shared" si="105"/>
        <v>3.9289999999999896</v>
      </c>
      <c r="AE57" s="228">
        <f t="shared" si="105"/>
        <v>5.7929999999999744</v>
      </c>
      <c r="AF57" s="285">
        <f t="shared" si="105"/>
        <v>38.937999999999946</v>
      </c>
      <c r="AG57" s="30">
        <f t="shared" si="105"/>
        <v>18.526999999999983</v>
      </c>
      <c r="AH57" s="30">
        <f t="shared" si="105"/>
        <v>13.339000000000009</v>
      </c>
      <c r="AI57" s="73">
        <f t="shared" si="105"/>
        <v>14.724000000000023</v>
      </c>
      <c r="AJ57" s="285">
        <f t="shared" ref="AJ57:AM57" si="106">AJ47-AJ51</f>
        <v>40.740000000000038</v>
      </c>
      <c r="AK57" s="30">
        <f t="shared" si="106"/>
        <v>14.51800000000005</v>
      </c>
      <c r="AL57" s="30">
        <f t="shared" si="106"/>
        <v>7.5050000000000674</v>
      </c>
      <c r="AM57" s="30">
        <f t="shared" si="106"/>
        <v>22.268999999999949</v>
      </c>
      <c r="AN57" s="285">
        <f t="shared" ref="AN57" si="107">AN47-AN51</f>
        <v>56.424999999999947</v>
      </c>
      <c r="AO57" s="30">
        <f>AO47-AO51</f>
        <v>14.42292907373073</v>
      </c>
      <c r="AP57" s="30">
        <f t="shared" ref="AP57:AR57" si="108">AP47-AP51</f>
        <v>-1.5587652690561784</v>
      </c>
      <c r="AQ57" s="30">
        <f t="shared" si="108"/>
        <v>12.118981073836345</v>
      </c>
      <c r="AR57" s="285">
        <f t="shared" si="108"/>
        <v>54.872326360710431</v>
      </c>
      <c r="AS57" s="30"/>
      <c r="AT57" s="30">
        <f t="shared" ref="AT57:BI57" si="109">AT47-AT51</f>
        <v>8.5310000000000095</v>
      </c>
      <c r="AU57" s="30">
        <f t="shared" si="109"/>
        <v>1.0659999999999954</v>
      </c>
      <c r="AV57" s="73">
        <f t="shared" si="109"/>
        <v>-1.2980000000000094</v>
      </c>
      <c r="AW57" s="30">
        <f t="shared" si="109"/>
        <v>46.894999999999968</v>
      </c>
      <c r="AX57" s="30">
        <f t="shared" si="109"/>
        <v>62.277000000000072</v>
      </c>
      <c r="AY57" s="30">
        <f t="shared" si="109"/>
        <v>87.32999999999987</v>
      </c>
      <c r="AZ57" s="30">
        <f>AZ47-AZ51</f>
        <v>100.71700000000006</v>
      </c>
      <c r="BA57" s="30">
        <f>BA47-BA51</f>
        <v>79.855471239221387</v>
      </c>
      <c r="BB57" s="228">
        <f t="shared" si="109"/>
        <v>86.897087514989551</v>
      </c>
      <c r="BC57" s="228">
        <f t="shared" si="109"/>
        <v>97.249740950253596</v>
      </c>
      <c r="BD57" s="228">
        <f t="shared" si="109"/>
        <v>100.91975902096164</v>
      </c>
      <c r="BE57" s="228">
        <f t="shared" si="109"/>
        <v>102.87974962295192</v>
      </c>
      <c r="BF57" s="228">
        <f t="shared" si="109"/>
        <v>100.55691138185036</v>
      </c>
      <c r="BG57" s="228">
        <f t="shared" si="109"/>
        <v>95.782486675092315</v>
      </c>
      <c r="BH57" s="228">
        <f t="shared" si="109"/>
        <v>85.743228269519278</v>
      </c>
      <c r="BI57" s="228">
        <f t="shared" si="109"/>
        <v>79.332802502121979</v>
      </c>
      <c r="BK57" s="2299"/>
    </row>
    <row r="58" spans="1:63" ht="11.25" customHeight="1">
      <c r="A58" s="71"/>
      <c r="H58" s="71"/>
      <c r="I58" s="93" t="s">
        <v>70</v>
      </c>
      <c r="J58" s="93"/>
      <c r="K58" s="93"/>
      <c r="L58" s="47"/>
      <c r="M58" s="59"/>
      <c r="N58" s="59"/>
      <c r="O58" s="184"/>
      <c r="P58" s="185"/>
      <c r="Q58" s="59"/>
      <c r="R58" s="59"/>
      <c r="S58" s="184"/>
      <c r="T58" s="185"/>
      <c r="U58" s="59"/>
      <c r="V58" s="59"/>
      <c r="W58" s="184"/>
      <c r="X58" s="185"/>
      <c r="Y58" s="1403">
        <f>Inlinks!Y29</f>
        <v>-0.45300000000000001</v>
      </c>
      <c r="Z58" s="1403">
        <f>Inlinks!Z29</f>
        <v>-0.26900000000000002</v>
      </c>
      <c r="AA58" s="1427">
        <f>Inlinks!AA29</f>
        <v>-0.121</v>
      </c>
      <c r="AB58" s="1428">
        <f>Inlinks!AB29</f>
        <v>-0.497</v>
      </c>
      <c r="AC58" s="1427">
        <f>Inlinks!AC29</f>
        <v>-0.63500000000000001</v>
      </c>
      <c r="AD58" s="1429">
        <f>Inlinks!AD29</f>
        <v>-0.38900000000000001</v>
      </c>
      <c r="AE58" s="1429">
        <f>Inlinks!AE29</f>
        <v>-0.69699999999999995</v>
      </c>
      <c r="AF58" s="1428">
        <f>Inlinks!AF29</f>
        <v>-1.002</v>
      </c>
      <c r="AG58" s="1427">
        <f>Inlinks!AG29</f>
        <v>-1.3959999999999999</v>
      </c>
      <c r="AH58" s="1427">
        <f>Inlinks!AH29</f>
        <v>-1.139</v>
      </c>
      <c r="AI58" s="1427">
        <f>Inlinks!AI29</f>
        <v>-1.1850000000000001</v>
      </c>
      <c r="AJ58" s="1428">
        <f>Inlinks!AJ29</f>
        <v>-1.337</v>
      </c>
      <c r="AK58" s="1427">
        <f>Inlinks!AK29</f>
        <v>-2.0760000000000001</v>
      </c>
      <c r="AL58" s="1427">
        <f>Inlinks!AL29</f>
        <v>-1.5349999999999999</v>
      </c>
      <c r="AM58" s="1427">
        <f>Inlinks!AM29</f>
        <v>-2.4950000000000001</v>
      </c>
      <c r="AN58" s="1428">
        <f>Inlinks!AN29</f>
        <v>0.66200000000000003</v>
      </c>
      <c r="AO58" s="1432">
        <f>AN58/AN57*AO57</f>
        <v>0.16921540180433767</v>
      </c>
      <c r="AP58" s="1432">
        <f t="shared" ref="AP58:AR58" si="110">AO58/AO57*AP57</f>
        <v>-1.8288039133632097E-2</v>
      </c>
      <c r="AQ58" s="1432">
        <f t="shared" si="110"/>
        <v>0.14218458964784525</v>
      </c>
      <c r="AR58" s="1451">
        <f t="shared" si="110"/>
        <v>0.64378343023110929</v>
      </c>
      <c r="AS58" s="184"/>
      <c r="AT58" s="1429">
        <f>Inlinks!AT29</f>
        <v>0</v>
      </c>
      <c r="AU58" s="1429">
        <f>Inlinks!AU29</f>
        <v>0.19399999999999995</v>
      </c>
      <c r="AV58" s="1429">
        <f>Inlinks!AV29</f>
        <v>-0.435</v>
      </c>
      <c r="AW58" s="152">
        <f>SUM(Y58:AB58)</f>
        <v>-1.3399999999999999</v>
      </c>
      <c r="AX58" s="152">
        <f>SUM(AC58:AF58)</f>
        <v>-2.7229999999999999</v>
      </c>
      <c r="AY58" s="152">
        <f>SUM(AG58:AJ58)</f>
        <v>-5.0570000000000004</v>
      </c>
      <c r="AZ58" s="152">
        <f>SUM(AK58:AN58)</f>
        <v>-5.444</v>
      </c>
      <c r="BA58" s="152">
        <f>SUM(AO58:AR58)</f>
        <v>0.93689538254966009</v>
      </c>
      <c r="BB58" s="1432">
        <f t="shared" ref="BB58:BI58" si="111">BA58/BA57*BB57</f>
        <v>1.019510357730139</v>
      </c>
      <c r="BC58" s="1432">
        <f t="shared" si="111"/>
        <v>1.1409717059648719</v>
      </c>
      <c r="BD58" s="1432">
        <f t="shared" si="111"/>
        <v>1.1840297823992312</v>
      </c>
      <c r="BE58" s="1432">
        <f t="shared" si="111"/>
        <v>1.207025152864762</v>
      </c>
      <c r="BF58" s="1432">
        <f t="shared" si="111"/>
        <v>1.1797727130666364</v>
      </c>
      <c r="BG58" s="1432">
        <f t="shared" si="111"/>
        <v>1.1237573093293955</v>
      </c>
      <c r="BH58" s="1432">
        <f t="shared" si="111"/>
        <v>1.005972833219704</v>
      </c>
      <c r="BI58" s="1432">
        <f t="shared" si="111"/>
        <v>0.93076323006477235</v>
      </c>
      <c r="BK58" s="2299"/>
    </row>
    <row r="59" spans="1:63" ht="11.25" customHeight="1">
      <c r="A59" s="36"/>
      <c r="H59" s="36"/>
      <c r="I59" s="238" t="s">
        <v>132</v>
      </c>
      <c r="J59" s="238"/>
      <c r="K59" s="238"/>
      <c r="L59" s="238"/>
      <c r="M59" s="239"/>
      <c r="N59" s="239"/>
      <c r="O59" s="239"/>
      <c r="P59" s="286"/>
      <c r="Q59" s="239"/>
      <c r="R59" s="239"/>
      <c r="S59" s="239"/>
      <c r="T59" s="286"/>
      <c r="U59" s="239"/>
      <c r="V59" s="239"/>
      <c r="W59" s="239"/>
      <c r="X59" s="286"/>
      <c r="Y59" s="239">
        <f t="shared" ref="Y59:AI59" si="112">Y57+Y58</f>
        <v>4.7799999999999958</v>
      </c>
      <c r="Z59" s="239">
        <f t="shared" si="112"/>
        <v>3.0610000000000088</v>
      </c>
      <c r="AA59" s="239">
        <f t="shared" si="112"/>
        <v>15.318000000000008</v>
      </c>
      <c r="AB59" s="286">
        <f t="shared" si="112"/>
        <v>22.395999999999951</v>
      </c>
      <c r="AC59" s="256">
        <f t="shared" si="112"/>
        <v>12.982000000000033</v>
      </c>
      <c r="AD59" s="256">
        <f t="shared" si="112"/>
        <v>3.5399999999999894</v>
      </c>
      <c r="AE59" s="256">
        <f t="shared" si="112"/>
        <v>5.0959999999999743</v>
      </c>
      <c r="AF59" s="286">
        <f t="shared" si="112"/>
        <v>37.935999999999943</v>
      </c>
      <c r="AG59" s="256">
        <f t="shared" si="112"/>
        <v>17.130999999999982</v>
      </c>
      <c r="AH59" s="256">
        <f t="shared" si="112"/>
        <v>12.20000000000001</v>
      </c>
      <c r="AI59" s="1594">
        <f t="shared" si="112"/>
        <v>13.539000000000023</v>
      </c>
      <c r="AJ59" s="286">
        <f t="shared" ref="AJ59:AM59" si="113">AJ57+AJ58</f>
        <v>39.403000000000034</v>
      </c>
      <c r="AK59" s="256">
        <f t="shared" si="113"/>
        <v>12.44200000000005</v>
      </c>
      <c r="AL59" s="256">
        <f t="shared" si="113"/>
        <v>5.9700000000000673</v>
      </c>
      <c r="AM59" s="256">
        <f t="shared" si="113"/>
        <v>19.773999999999948</v>
      </c>
      <c r="AN59" s="286">
        <f t="shared" ref="AN59" si="114">AN57+AN58</f>
        <v>57.086999999999946</v>
      </c>
      <c r="AO59" s="256">
        <f>AO57+AO58</f>
        <v>14.592144475535067</v>
      </c>
      <c r="AP59" s="256">
        <f t="shared" ref="AP59:AR59" si="115">AP57+AP58</f>
        <v>-1.5770533081898106</v>
      </c>
      <c r="AQ59" s="256">
        <f t="shared" si="115"/>
        <v>12.26116566348419</v>
      </c>
      <c r="AR59" s="286">
        <f t="shared" si="115"/>
        <v>55.516109790941542</v>
      </c>
      <c r="AS59" s="439"/>
      <c r="AT59" s="239">
        <f t="shared" ref="AT59:BI59" si="116">AT57+AT58</f>
        <v>8.5310000000000095</v>
      </c>
      <c r="AU59" s="239">
        <f t="shared" si="116"/>
        <v>1.2599999999999953</v>
      </c>
      <c r="AV59" s="239">
        <f t="shared" si="116"/>
        <v>-1.7330000000000094</v>
      </c>
      <c r="AW59" s="239">
        <f t="shared" si="116"/>
        <v>45.554999999999964</v>
      </c>
      <c r="AX59" s="239">
        <f t="shared" si="116"/>
        <v>59.554000000000073</v>
      </c>
      <c r="AY59" s="239">
        <f t="shared" si="116"/>
        <v>82.272999999999868</v>
      </c>
      <c r="AZ59" s="239">
        <f>AZ57+AZ58</f>
        <v>95.273000000000053</v>
      </c>
      <c r="BA59" s="239">
        <f>BA57+BA58</f>
        <v>80.792366621771052</v>
      </c>
      <c r="BB59" s="256">
        <f t="shared" si="116"/>
        <v>87.916597872719692</v>
      </c>
      <c r="BC59" s="256">
        <f t="shared" si="116"/>
        <v>98.390712656218469</v>
      </c>
      <c r="BD59" s="256">
        <f t="shared" si="116"/>
        <v>102.10378880336087</v>
      </c>
      <c r="BE59" s="256">
        <f t="shared" si="116"/>
        <v>104.08677477581668</v>
      </c>
      <c r="BF59" s="256">
        <f t="shared" si="116"/>
        <v>101.736684094917</v>
      </c>
      <c r="BG59" s="256">
        <f t="shared" si="116"/>
        <v>96.906243984421707</v>
      </c>
      <c r="BH59" s="256">
        <f t="shared" si="116"/>
        <v>86.749201102738979</v>
      </c>
      <c r="BI59" s="256">
        <f t="shared" si="116"/>
        <v>80.263565732186748</v>
      </c>
      <c r="BK59" s="2300">
        <f>(BC59/AX59)^(1/5)-1</f>
        <v>0.10562699507529838</v>
      </c>
    </row>
    <row r="60" spans="1:63" s="2020" customFormat="1" ht="11.25" customHeight="1">
      <c r="A60" s="78"/>
      <c r="B60"/>
      <c r="C60"/>
      <c r="D60"/>
      <c r="E60"/>
      <c r="F60"/>
      <c r="G60"/>
      <c r="H60" s="78"/>
      <c r="I60" s="79"/>
      <c r="J60" s="79"/>
      <c r="K60" s="81"/>
      <c r="L60" s="82"/>
      <c r="M60" s="80"/>
      <c r="N60" s="69"/>
      <c r="O60" s="80"/>
      <c r="P60" s="90"/>
      <c r="Q60" s="80"/>
      <c r="R60" s="69"/>
      <c r="S60" s="80"/>
      <c r="T60" s="90"/>
      <c r="U60" s="80"/>
      <c r="V60" s="69"/>
      <c r="W60" s="80"/>
      <c r="X60" s="90"/>
      <c r="Y60" s="80"/>
      <c r="Z60" s="69"/>
      <c r="AA60" s="80"/>
      <c r="AB60" s="90"/>
      <c r="AC60" s="80"/>
      <c r="AD60" s="80"/>
      <c r="AE60" s="80"/>
      <c r="AF60" s="90"/>
      <c r="AG60" s="69"/>
      <c r="AH60" s="69"/>
      <c r="AI60" s="69"/>
      <c r="AJ60" s="90"/>
      <c r="AK60" s="69"/>
      <c r="AL60" s="69"/>
      <c r="AM60" s="69"/>
      <c r="AN60" s="90"/>
      <c r="AO60" s="69"/>
      <c r="AP60" s="69"/>
      <c r="AQ60" s="69"/>
      <c r="AR60" s="1450"/>
      <c r="AS60" s="80"/>
      <c r="AT60" s="80"/>
      <c r="AU60" s="80"/>
      <c r="AV60" s="80"/>
      <c r="AW60" s="80"/>
      <c r="AX60" s="80"/>
      <c r="AY60" s="80"/>
      <c r="AZ60" s="80"/>
      <c r="BA60" s="80"/>
      <c r="BB60" s="69"/>
      <c r="BC60" s="69"/>
      <c r="BD60" s="69"/>
      <c r="BE60" s="69"/>
      <c r="BF60" s="69"/>
      <c r="BG60" s="69"/>
      <c r="BH60" s="69"/>
      <c r="BI60" s="69"/>
      <c r="BK60" s="2301"/>
    </row>
    <row r="61" spans="1:63" s="231" customFormat="1" ht="11.25" customHeight="1">
      <c r="A61" s="32"/>
      <c r="B61"/>
      <c r="C61"/>
      <c r="D61"/>
      <c r="E61"/>
      <c r="F61"/>
      <c r="G61"/>
      <c r="H61" s="32"/>
      <c r="I61" s="232" t="s">
        <v>101</v>
      </c>
      <c r="J61" s="26"/>
      <c r="K61" s="25"/>
      <c r="L61" s="5"/>
      <c r="M61" s="251"/>
      <c r="N61" s="251"/>
      <c r="O61" s="251"/>
      <c r="P61" s="252"/>
      <c r="Q61" s="251"/>
      <c r="R61" s="251"/>
      <c r="S61" s="251"/>
      <c r="T61" s="252"/>
      <c r="U61" s="251"/>
      <c r="V61" s="251"/>
      <c r="W61" s="251"/>
      <c r="X61" s="252"/>
      <c r="Y61" s="251">
        <f t="shared" ref="Y61:AJ61" si="117">Y59/Y64</f>
        <v>8.3758101975524135E-2</v>
      </c>
      <c r="Z61" s="251">
        <f t="shared" si="117"/>
        <v>5.2979738149245337E-2</v>
      </c>
      <c r="AA61" s="251">
        <f t="shared" si="117"/>
        <v>0.25701204720061999</v>
      </c>
      <c r="AB61" s="252">
        <f t="shared" si="117"/>
        <v>0.3800533876924837</v>
      </c>
      <c r="AC61" s="251">
        <f t="shared" si="117"/>
        <v>0.21221375663008665</v>
      </c>
      <c r="AD61" s="251">
        <f t="shared" si="117"/>
        <v>5.7356388635677186E-2</v>
      </c>
      <c r="AE61" s="251">
        <f t="shared" si="117"/>
        <v>8.2084838933470114E-2</v>
      </c>
      <c r="AF61" s="252">
        <f t="shared" si="117"/>
        <v>0.60844971388300084</v>
      </c>
      <c r="AG61" s="251">
        <f t="shared" si="117"/>
        <v>0.27361438177628206</v>
      </c>
      <c r="AH61" s="251">
        <f t="shared" si="117"/>
        <v>0.1928951803637135</v>
      </c>
      <c r="AI61" s="251">
        <f t="shared" si="117"/>
        <v>0.21278250633903781</v>
      </c>
      <c r="AJ61" s="252">
        <f t="shared" si="117"/>
        <v>0.61798457605980528</v>
      </c>
      <c r="AK61" s="251">
        <f t="shared" ref="AK61:AN61" si="118">AK59/AK64</f>
        <v>0.19383324863060361</v>
      </c>
      <c r="AL61" s="251">
        <f t="shared" si="118"/>
        <v>9.1806627561965309E-2</v>
      </c>
      <c r="AM61" s="251">
        <f t="shared" si="118"/>
        <v>0.30229776571467509</v>
      </c>
      <c r="AN61" s="252">
        <f t="shared" si="118"/>
        <v>0.866010382688845</v>
      </c>
      <c r="AO61" s="251">
        <f>AO59/AO64</f>
        <v>0.22136298319247902</v>
      </c>
      <c r="AP61" s="251">
        <f t="shared" ref="AP61:AR61" si="119">AP59/AP64</f>
        <v>-2.3923915058527652E-2</v>
      </c>
      <c r="AQ61" s="251">
        <f t="shared" si="119"/>
        <v>0.18600201041297107</v>
      </c>
      <c r="AR61" s="252">
        <f t="shared" si="119"/>
        <v>0.84217996190812727</v>
      </c>
      <c r="AS61" s="442"/>
      <c r="AT61" s="251">
        <f t="shared" ref="AT61:BI61" si="120">AT59/AT64</f>
        <v>0.19480102528682194</v>
      </c>
      <c r="AU61" s="251">
        <f t="shared" si="120"/>
        <v>2.7911187840787745E-2</v>
      </c>
      <c r="AV61" s="251">
        <f t="shared" si="120"/>
        <v>-3.5590954007615548E-2</v>
      </c>
      <c r="AW61" s="251">
        <f t="shared" si="120"/>
        <v>0.77305465602478662</v>
      </c>
      <c r="AX61" s="251">
        <f t="shared" si="120"/>
        <v>0.96310373431287544</v>
      </c>
      <c r="AY61" s="251">
        <f t="shared" si="120"/>
        <v>1.2989559219241471</v>
      </c>
      <c r="AZ61" s="251">
        <f>AZ59/AZ64</f>
        <v>1.4626498064444982</v>
      </c>
      <c r="BA61" s="251">
        <f>BA59/BA64</f>
        <v>1.2256210404550507</v>
      </c>
      <c r="BB61" s="251">
        <f t="shared" si="120"/>
        <v>1.3137658607498006</v>
      </c>
      <c r="BC61" s="251">
        <f t="shared" si="120"/>
        <v>1.4276172279957042</v>
      </c>
      <c r="BD61" s="251">
        <f t="shared" si="120"/>
        <v>1.4397132141769866</v>
      </c>
      <c r="BE61" s="251">
        <f t="shared" si="120"/>
        <v>1.4274196568951789</v>
      </c>
      <c r="BF61" s="251">
        <f t="shared" si="120"/>
        <v>1.3579460525323481</v>
      </c>
      <c r="BG61" s="251">
        <f t="shared" si="120"/>
        <v>1.2598392138499035</v>
      </c>
      <c r="BH61" s="251">
        <f t="shared" si="120"/>
        <v>1.0992107759018162</v>
      </c>
      <c r="BI61" s="251">
        <f t="shared" si="120"/>
        <v>0.99189358559677732</v>
      </c>
      <c r="BK61" s="2299"/>
    </row>
    <row r="62" spans="1:63" ht="11.25" customHeight="1">
      <c r="A62" s="32"/>
      <c r="H62" s="32"/>
      <c r="I62" s="811" t="s">
        <v>102</v>
      </c>
      <c r="J62" s="238"/>
      <c r="K62" s="238"/>
      <c r="L62" s="238"/>
      <c r="M62" s="254"/>
      <c r="N62" s="254"/>
      <c r="O62" s="254"/>
      <c r="P62" s="287"/>
      <c r="Q62" s="254"/>
      <c r="R62" s="254"/>
      <c r="S62" s="254"/>
      <c r="T62" s="287"/>
      <c r="U62" s="254"/>
      <c r="V62" s="254"/>
      <c r="W62" s="254"/>
      <c r="X62" s="287"/>
      <c r="Y62" s="254">
        <f t="shared" ref="Y62:AJ62" si="121">Y59/Y65</f>
        <v>7.5088281355224648E-2</v>
      </c>
      <c r="Z62" s="254">
        <f t="shared" si="121"/>
        <v>4.9092327608546871E-2</v>
      </c>
      <c r="AA62" s="254">
        <f t="shared" si="121"/>
        <v>0.24151470302347475</v>
      </c>
      <c r="AB62" s="287">
        <f t="shared" si="121"/>
        <v>0.35750249865449618</v>
      </c>
      <c r="AC62" s="255">
        <f t="shared" si="121"/>
        <v>0.20040583184366903</v>
      </c>
      <c r="AD62" s="255">
        <f t="shared" si="121"/>
        <v>5.4228264319773435E-2</v>
      </c>
      <c r="AE62" s="255">
        <f t="shared" si="121"/>
        <v>7.8094544602604579E-2</v>
      </c>
      <c r="AF62" s="287">
        <f t="shared" si="121"/>
        <v>0.58280208742575068</v>
      </c>
      <c r="AG62" s="255">
        <f t="shared" si="121"/>
        <v>0.26419957430109076</v>
      </c>
      <c r="AH62" s="255">
        <f t="shared" si="121"/>
        <v>0.18590448712022492</v>
      </c>
      <c r="AI62" s="255">
        <f t="shared" si="121"/>
        <v>0.20570853882029658</v>
      </c>
      <c r="AJ62" s="287">
        <f t="shared" si="121"/>
        <v>0.59570006239558715</v>
      </c>
      <c r="AK62" s="255">
        <f t="shared" ref="AK62:AN62" si="122">AK59/AK65</f>
        <v>0.18492037782137413</v>
      </c>
      <c r="AL62" s="255">
        <f t="shared" si="122"/>
        <v>8.7624957666285044E-2</v>
      </c>
      <c r="AM62" s="255">
        <f t="shared" si="122"/>
        <v>0.28993989077151633</v>
      </c>
      <c r="AN62" s="287">
        <f t="shared" si="122"/>
        <v>0.84236193878615162</v>
      </c>
      <c r="AO62" s="255">
        <f>AO59/AO65</f>
        <v>0.21531814794015033</v>
      </c>
      <c r="AP62" s="255">
        <f t="shared" ref="AP62:AR62" si="123">AP59/AP65</f>
        <v>-2.3270616467074543E-2</v>
      </c>
      <c r="AQ62" s="255">
        <f t="shared" si="123"/>
        <v>0.1809227894279038</v>
      </c>
      <c r="AR62" s="287">
        <f t="shared" si="123"/>
        <v>0.81918226351642953</v>
      </c>
      <c r="AS62" s="443"/>
      <c r="AT62" s="254">
        <f t="shared" ref="AT62:BI62" si="124">AT59/AT65</f>
        <v>0.17951699134320312</v>
      </c>
      <c r="AU62" s="254">
        <f t="shared" si="124"/>
        <v>2.5933040970541079E-2</v>
      </c>
      <c r="AV62" s="254">
        <f t="shared" si="124"/>
        <v>-3.2242995418555187E-2</v>
      </c>
      <c r="AW62" s="254">
        <f t="shared" si="124"/>
        <v>0.71747772913219399</v>
      </c>
      <c r="AX62" s="254">
        <f t="shared" si="124"/>
        <v>0.91485735628099374</v>
      </c>
      <c r="AY62" s="254">
        <f t="shared" si="124"/>
        <v>1.2535220216148844</v>
      </c>
      <c r="AZ62" s="254">
        <f>AZ59/AZ65</f>
        <v>1.404249689237369</v>
      </c>
      <c r="BA62" s="254">
        <f>BA59/BA65</f>
        <v>1.1921525844174101</v>
      </c>
      <c r="BB62" s="255">
        <f t="shared" si="124"/>
        <v>1.2784120756207051</v>
      </c>
      <c r="BC62" s="255">
        <f t="shared" si="124"/>
        <v>1.3902853719330288</v>
      </c>
      <c r="BD62" s="255">
        <f t="shared" si="124"/>
        <v>1.4030997652851105</v>
      </c>
      <c r="BE62" s="255">
        <f t="shared" si="124"/>
        <v>1.3920898436512112</v>
      </c>
      <c r="BF62" s="255">
        <f t="shared" si="124"/>
        <v>1.3252113763441746</v>
      </c>
      <c r="BG62" s="255">
        <f t="shared" si="124"/>
        <v>1.2302406000620554</v>
      </c>
      <c r="BH62" s="255">
        <f t="shared" si="124"/>
        <v>1.0740254247217125</v>
      </c>
      <c r="BI62" s="255">
        <f t="shared" si="124"/>
        <v>0.96971625536366934</v>
      </c>
      <c r="BK62" s="2300">
        <f>(BC62/AX62)^(1/5)-1</f>
        <v>8.7301816911601549E-2</v>
      </c>
    </row>
    <row r="63" spans="1:63" ht="11.25" customHeight="1">
      <c r="P63" s="198"/>
      <c r="T63" s="198"/>
      <c r="X63" s="198"/>
      <c r="AB63" s="198"/>
      <c r="AF63" s="198"/>
      <c r="AH63" s="189"/>
      <c r="AJ63" s="198"/>
      <c r="AK63" s="189"/>
      <c r="AN63" s="198"/>
      <c r="AO63" s="189"/>
      <c r="AP63" s="189"/>
      <c r="AQ63" s="189"/>
      <c r="AR63" s="1453"/>
      <c r="BK63" s="2299"/>
    </row>
    <row r="64" spans="1:63" ht="11.25" customHeight="1">
      <c r="A64" s="32"/>
      <c r="H64" s="32"/>
      <c r="I64" s="233" t="s">
        <v>114</v>
      </c>
      <c r="J64" s="47"/>
      <c r="K64" s="47"/>
      <c r="L64" s="47"/>
      <c r="M64" s="60"/>
      <c r="N64" s="60"/>
      <c r="O64" s="60"/>
      <c r="P64" s="288"/>
      <c r="Q64" s="60"/>
      <c r="R64" s="60"/>
      <c r="S64" s="60"/>
      <c r="T64" s="288"/>
      <c r="U64" s="60"/>
      <c r="V64" s="60"/>
      <c r="W64" s="60"/>
      <c r="X64" s="288"/>
      <c r="Y64" s="1430">
        <f>Inlinks!Y37</f>
        <v>57.069105999999998</v>
      </c>
      <c r="Z64" s="1430">
        <f>Inlinks!Z37</f>
        <v>57.776805000000003</v>
      </c>
      <c r="AA64" s="1430">
        <f>Inlinks!AA37</f>
        <v>59.600319000000006</v>
      </c>
      <c r="AB64" s="1431">
        <f>Inlinks!AB37</f>
        <v>58.928563000000004</v>
      </c>
      <c r="AC64" s="1430">
        <f>Inlinks!AC37</f>
        <v>61.174167999999995</v>
      </c>
      <c r="AD64" s="1430">
        <f>Inlinks!AD37</f>
        <v>61.719366999999998</v>
      </c>
      <c r="AE64" s="1430">
        <f>Inlinks!AE37</f>
        <v>62.08211</v>
      </c>
      <c r="AF64" s="1431">
        <f>Inlinks!AF37</f>
        <v>62.348619999999997</v>
      </c>
      <c r="AG64" s="2146">
        <f>Inlinks!AG37</f>
        <v>62.610013000000002</v>
      </c>
      <c r="AH64" s="2146">
        <f>Inlinks!AH37</f>
        <v>63.246785000000003</v>
      </c>
      <c r="AI64" s="2146">
        <f>Inlinks!AI37</f>
        <v>63.628351000000002</v>
      </c>
      <c r="AJ64" s="1431">
        <f>Inlinks!AJ37</f>
        <v>63.760491000000002</v>
      </c>
      <c r="AK64" s="2146">
        <f>Inlinks!AK37</f>
        <v>64.189194000000001</v>
      </c>
      <c r="AL64" s="2146">
        <f>Inlinks!AL37</f>
        <v>65.027985000000001</v>
      </c>
      <c r="AM64" s="2146">
        <f>Inlinks!AM37</f>
        <v>65.412325999999993</v>
      </c>
      <c r="AN64" s="1431">
        <f>Inlinks!AN37</f>
        <v>65.919533000000001</v>
      </c>
      <c r="AO64" s="2146">
        <f>AO65-(AN65-AN64)</f>
        <v>65.919533000000001</v>
      </c>
      <c r="AP64" s="2146">
        <f t="shared" ref="AP64:AR64" si="125">AP65-(AO65-AO64)</f>
        <v>65.919533000000001</v>
      </c>
      <c r="AQ64" s="2146">
        <f t="shared" si="125"/>
        <v>65.919533000000001</v>
      </c>
      <c r="AR64" s="2416">
        <f t="shared" si="125"/>
        <v>65.919533000000001</v>
      </c>
      <c r="AS64" s="444"/>
      <c r="AT64" s="557">
        <v>43.793404000000002</v>
      </c>
      <c r="AU64" s="846">
        <v>45.143188000000002</v>
      </c>
      <c r="AV64" s="60">
        <v>48.692148000000003</v>
      </c>
      <c r="AW64" s="60">
        <v>58.928562999999997</v>
      </c>
      <c r="AX64" s="60">
        <v>61.835498999999999</v>
      </c>
      <c r="AY64" s="60">
        <v>63.337792</v>
      </c>
      <c r="AZ64" s="445">
        <f>AVERAGE(AK64:AN64)</f>
        <v>65.137259499999999</v>
      </c>
      <c r="BA64" s="445">
        <f>AVERAGE(AO64:AR64)</f>
        <v>65.919533000000001</v>
      </c>
      <c r="BB64" s="50">
        <f t="shared" ref="BB64:BI64" si="126">BB65-(BA65-BA64)</f>
        <v>66.919533000000001</v>
      </c>
      <c r="BC64" s="50">
        <f t="shared" si="126"/>
        <v>68.919533000000001</v>
      </c>
      <c r="BD64" s="50">
        <f t="shared" si="126"/>
        <v>70.919533000000001</v>
      </c>
      <c r="BE64" s="50">
        <f t="shared" si="126"/>
        <v>72.919533000000001</v>
      </c>
      <c r="BF64" s="50">
        <f t="shared" si="126"/>
        <v>74.919533000000001</v>
      </c>
      <c r="BG64" s="50">
        <f t="shared" si="126"/>
        <v>76.919533000000001</v>
      </c>
      <c r="BH64" s="50">
        <f t="shared" si="126"/>
        <v>78.919533000000001</v>
      </c>
      <c r="BI64" s="50">
        <f t="shared" si="126"/>
        <v>80.919533000000001</v>
      </c>
    </row>
    <row r="65" spans="1:63" ht="11.25" customHeight="1">
      <c r="A65" s="32"/>
      <c r="H65" s="32"/>
      <c r="I65" s="233" t="s">
        <v>441</v>
      </c>
      <c r="J65" s="47"/>
      <c r="K65" s="47"/>
      <c r="L65" s="47"/>
      <c r="M65" s="60"/>
      <c r="N65" s="60"/>
      <c r="O65" s="60"/>
      <c r="P65" s="288"/>
      <c r="Q65" s="60"/>
      <c r="R65" s="60"/>
      <c r="S65" s="60"/>
      <c r="T65" s="288"/>
      <c r="U65" s="60"/>
      <c r="V65" s="60"/>
      <c r="W65" s="60"/>
      <c r="X65" s="288"/>
      <c r="Y65" s="1430">
        <f>Inlinks!Y38</f>
        <v>63.658402000000002</v>
      </c>
      <c r="Z65" s="1430">
        <f>Inlinks!Z38</f>
        <v>62.351902000000003</v>
      </c>
      <c r="AA65" s="1430">
        <f>Inlinks!AA38</f>
        <v>63.424709999999997</v>
      </c>
      <c r="AB65" s="1431">
        <f>Inlinks!AB38</f>
        <v>62.645716</v>
      </c>
      <c r="AC65" s="1430">
        <f>Inlinks!AC38</f>
        <v>64.778554</v>
      </c>
      <c r="AD65" s="1430">
        <f>Inlinks!AD38</f>
        <v>65.279611000000003</v>
      </c>
      <c r="AE65" s="1430">
        <f>Inlinks!AE38</f>
        <v>65.254238000000001</v>
      </c>
      <c r="AF65" s="1431">
        <f>Inlinks!AF38</f>
        <v>65.092422999999997</v>
      </c>
      <c r="AG65" s="2146">
        <f>Inlinks!AG38</f>
        <v>64.841133999999997</v>
      </c>
      <c r="AH65" s="2146">
        <f>Inlinks!AH38</f>
        <v>65.625096999999997</v>
      </c>
      <c r="AI65" s="2146">
        <f>Inlinks!AI38</f>
        <v>65.816422000000003</v>
      </c>
      <c r="AJ65" s="1431">
        <f>Inlinks!AJ38</f>
        <v>66.145703999999995</v>
      </c>
      <c r="AK65" s="2146">
        <f>Inlinks!AK38</f>
        <v>67.283011999999999</v>
      </c>
      <c r="AL65" s="2146">
        <f>Inlinks!AL38</f>
        <v>68.131274000000005</v>
      </c>
      <c r="AM65" s="2146">
        <f>Inlinks!AM38</f>
        <v>68.200343000000004</v>
      </c>
      <c r="AN65" s="1431">
        <f>Inlinks!AN38</f>
        <v>67.770156</v>
      </c>
      <c r="AO65" s="2146">
        <f>AO71</f>
        <v>67.770156</v>
      </c>
      <c r="AP65" s="2146">
        <f t="shared" ref="AP65:AR65" si="127">AP71</f>
        <v>67.770156</v>
      </c>
      <c r="AQ65" s="2146">
        <f t="shared" si="127"/>
        <v>67.770156</v>
      </c>
      <c r="AR65" s="2416">
        <f t="shared" si="127"/>
        <v>67.770156</v>
      </c>
      <c r="AS65" s="444"/>
      <c r="AT65" s="846">
        <v>47.521963999999997</v>
      </c>
      <c r="AU65" s="846">
        <v>48.586666000000001</v>
      </c>
      <c r="AV65" s="60">
        <v>53.748108000000002</v>
      </c>
      <c r="AW65" s="60">
        <v>63.493259999999999</v>
      </c>
      <c r="AX65" s="60">
        <v>65.096486999999996</v>
      </c>
      <c r="AY65" s="60">
        <v>65.633470000000003</v>
      </c>
      <c r="AZ65" s="445">
        <f>AVERAGE(AK65:AN65)</f>
        <v>67.846196250000006</v>
      </c>
      <c r="BA65" s="445">
        <f>AVERAGE(AO65:AR65)</f>
        <v>67.770156</v>
      </c>
      <c r="BB65" s="50">
        <f t="shared" ref="BB65:BI65" si="128">AVERAGE(BA71:BB71)</f>
        <v>68.770156</v>
      </c>
      <c r="BC65" s="50">
        <f t="shared" si="128"/>
        <v>70.770156</v>
      </c>
      <c r="BD65" s="50">
        <f t="shared" si="128"/>
        <v>72.770156</v>
      </c>
      <c r="BE65" s="50">
        <f t="shared" si="128"/>
        <v>74.770156</v>
      </c>
      <c r="BF65" s="50">
        <f t="shared" si="128"/>
        <v>76.770156</v>
      </c>
      <c r="BG65" s="50">
        <f t="shared" si="128"/>
        <v>78.770156</v>
      </c>
      <c r="BH65" s="50">
        <f t="shared" si="128"/>
        <v>80.770156</v>
      </c>
      <c r="BI65" s="50">
        <f t="shared" si="128"/>
        <v>82.770156</v>
      </c>
    </row>
    <row r="66" spans="1:63" ht="11.25" customHeight="1">
      <c r="A66" s="32"/>
      <c r="H66" s="32"/>
      <c r="I66" s="233"/>
      <c r="J66" s="47"/>
      <c r="K66" s="47"/>
      <c r="L66" s="47"/>
      <c r="M66" s="60"/>
      <c r="N66" s="60"/>
      <c r="O66" s="60"/>
      <c r="P66" s="288"/>
      <c r="Q66" s="60"/>
      <c r="R66" s="60"/>
      <c r="S66" s="60"/>
      <c r="T66" s="288"/>
      <c r="U66" s="60"/>
      <c r="V66" s="60"/>
      <c r="W66" s="60"/>
      <c r="X66" s="288"/>
      <c r="Y66" s="1430"/>
      <c r="Z66" s="1430"/>
      <c r="AA66" s="1430"/>
      <c r="AB66" s="1431"/>
      <c r="AC66" s="1430"/>
      <c r="AD66" s="1430"/>
      <c r="AE66" s="1430"/>
      <c r="AF66" s="1431"/>
      <c r="AG66" s="445"/>
      <c r="AH66" s="50"/>
      <c r="AI66" s="50"/>
      <c r="AJ66" s="1431"/>
      <c r="AK66" s="445"/>
      <c r="AL66" s="50"/>
      <c r="AM66" s="50"/>
      <c r="AN66" s="1431"/>
      <c r="AO66" s="445"/>
      <c r="AP66" s="445"/>
      <c r="AQ66" s="445"/>
      <c r="AR66" s="2417"/>
      <c r="AS66" s="444"/>
      <c r="AT66" s="846"/>
      <c r="AU66" s="846"/>
      <c r="AV66" s="60"/>
      <c r="AW66" s="60"/>
      <c r="AX66" s="60"/>
      <c r="AY66" s="444"/>
      <c r="AZ66" s="444"/>
      <c r="BA66" s="444"/>
      <c r="BB66" s="60"/>
      <c r="BC66" s="60"/>
      <c r="BD66" s="60"/>
      <c r="BE66" s="60"/>
      <c r="BF66" s="60"/>
      <c r="BG66" s="60"/>
      <c r="BH66" s="60"/>
      <c r="BI66" s="60"/>
    </row>
    <row r="67" spans="1:63" ht="11.25" customHeight="1" outlineLevel="1">
      <c r="A67" s="32"/>
      <c r="H67" s="32"/>
      <c r="I67" s="1433" t="s">
        <v>432</v>
      </c>
      <c r="J67" s="47"/>
      <c r="K67" s="47"/>
      <c r="L67" s="47"/>
      <c r="M67" s="60"/>
      <c r="N67" s="60"/>
      <c r="O67" s="60"/>
      <c r="P67" s="288"/>
      <c r="Q67" s="60"/>
      <c r="R67" s="60"/>
      <c r="S67" s="60"/>
      <c r="T67" s="288"/>
      <c r="U67" s="60"/>
      <c r="V67" s="60"/>
      <c r="W67" s="60"/>
      <c r="X67" s="288"/>
      <c r="Y67" s="1430"/>
      <c r="Z67" s="1430"/>
      <c r="AA67" s="1430"/>
      <c r="AB67" s="1431"/>
      <c r="AC67" s="1430"/>
      <c r="AD67" s="1430"/>
      <c r="AE67" s="1430"/>
      <c r="AF67" s="1430"/>
      <c r="AG67" s="2162"/>
      <c r="AH67" s="50"/>
      <c r="AI67" s="50"/>
      <c r="AJ67" s="1431"/>
      <c r="AK67" s="2162"/>
      <c r="AL67" s="50"/>
      <c r="AM67" s="50"/>
      <c r="AN67" s="1431"/>
      <c r="AO67" s="2162"/>
      <c r="AP67" s="50"/>
      <c r="AQ67" s="50"/>
      <c r="AR67" s="1436"/>
      <c r="AS67" s="444"/>
      <c r="AT67" s="846"/>
      <c r="AU67" s="846"/>
      <c r="AV67" s="60"/>
      <c r="AW67" s="60"/>
      <c r="AX67" s="60"/>
      <c r="AY67" s="444"/>
      <c r="AZ67" s="444"/>
      <c r="BA67" s="444"/>
      <c r="BB67" s="60"/>
      <c r="BC67" s="60"/>
      <c r="BD67" s="60"/>
      <c r="BE67" s="60"/>
      <c r="BF67" s="60"/>
      <c r="BG67" s="60"/>
      <c r="BH67" s="60"/>
      <c r="BI67" s="60"/>
    </row>
    <row r="68" spans="1:63" s="231" customFormat="1" ht="11.25" customHeight="1" outlineLevel="1">
      <c r="A68" s="12"/>
      <c r="B68"/>
      <c r="C68"/>
      <c r="D68"/>
      <c r="E68"/>
      <c r="F68"/>
      <c r="G68"/>
      <c r="H68" s="12"/>
      <c r="I68" s="1434" t="s">
        <v>433</v>
      </c>
      <c r="J68" s="47"/>
      <c r="K68" s="47"/>
      <c r="L68" s="47"/>
      <c r="M68" s="50"/>
      <c r="N68" s="50"/>
      <c r="O68" s="50"/>
      <c r="P68" s="1436"/>
      <c r="Q68" s="50"/>
      <c r="R68" s="50"/>
      <c r="S68" s="50"/>
      <c r="T68" s="1436"/>
      <c r="U68" s="50"/>
      <c r="V68" s="50"/>
      <c r="W68" s="50"/>
      <c r="X68" s="1436"/>
      <c r="Y68" s="60">
        <v>53.748103999999998</v>
      </c>
      <c r="Z68" s="50">
        <f t="shared" ref="Z68:AN68" si="129">Y71</f>
        <v>63.658402000000002</v>
      </c>
      <c r="AA68" s="50">
        <f t="shared" si="129"/>
        <v>62.351902000000003</v>
      </c>
      <c r="AB68" s="1436">
        <f t="shared" si="129"/>
        <v>63.424709999999997</v>
      </c>
      <c r="AC68" s="50">
        <f t="shared" si="129"/>
        <v>62.645716</v>
      </c>
      <c r="AD68" s="50">
        <f t="shared" si="129"/>
        <v>64.778554</v>
      </c>
      <c r="AE68" s="50">
        <f t="shared" si="129"/>
        <v>65.279611000000003</v>
      </c>
      <c r="AF68" s="50">
        <f t="shared" si="129"/>
        <v>65.254238000000001</v>
      </c>
      <c r="AG68" s="2162">
        <f t="shared" si="129"/>
        <v>65.092422999999997</v>
      </c>
      <c r="AH68" s="50">
        <f t="shared" si="129"/>
        <v>64.841133999999997</v>
      </c>
      <c r="AI68" s="50">
        <f t="shared" si="129"/>
        <v>65.625096999999997</v>
      </c>
      <c r="AJ68" s="1436">
        <f t="shared" si="129"/>
        <v>65.816422000000003</v>
      </c>
      <c r="AK68" s="2162">
        <f t="shared" si="129"/>
        <v>66.145703999999995</v>
      </c>
      <c r="AL68" s="50">
        <f t="shared" si="129"/>
        <v>67.283011999999999</v>
      </c>
      <c r="AM68" s="50">
        <f t="shared" si="129"/>
        <v>68.131274000000005</v>
      </c>
      <c r="AN68" s="1436">
        <f t="shared" si="129"/>
        <v>68.200343000000004</v>
      </c>
      <c r="AO68" s="2162">
        <f t="shared" ref="AO68" si="130">AN71</f>
        <v>67.770156</v>
      </c>
      <c r="AP68" s="50">
        <f t="shared" ref="AP68" si="131">AO71</f>
        <v>67.770156</v>
      </c>
      <c r="AQ68" s="50">
        <f t="shared" ref="AQ68" si="132">AP71</f>
        <v>67.770156</v>
      </c>
      <c r="AR68" s="1436">
        <f t="shared" ref="AR68" si="133">AQ71</f>
        <v>67.770156</v>
      </c>
      <c r="AS68" s="445"/>
      <c r="AT68" s="1437"/>
      <c r="AU68" s="50">
        <f t="shared" ref="AU68:BI68" si="134">AT71</f>
        <v>47.521963999999997</v>
      </c>
      <c r="AV68" s="50">
        <f t="shared" si="134"/>
        <v>48.586666000000001</v>
      </c>
      <c r="AW68" s="50">
        <f t="shared" si="134"/>
        <v>53.748108000000002</v>
      </c>
      <c r="AX68" s="50">
        <f t="shared" si="134"/>
        <v>63.493259999999999</v>
      </c>
      <c r="AY68" s="50">
        <f t="shared" si="134"/>
        <v>65.096486999999996</v>
      </c>
      <c r="AZ68" s="50">
        <f t="shared" si="134"/>
        <v>65.633470000000003</v>
      </c>
      <c r="BA68" s="50">
        <f t="shared" si="134"/>
        <v>67.846196250000006</v>
      </c>
      <c r="BB68" s="50">
        <f t="shared" si="134"/>
        <v>67.770156</v>
      </c>
      <c r="BC68" s="50">
        <f t="shared" si="134"/>
        <v>69.770156</v>
      </c>
      <c r="BD68" s="50">
        <f t="shared" si="134"/>
        <v>71.770156</v>
      </c>
      <c r="BE68" s="50">
        <f t="shared" si="134"/>
        <v>73.770156</v>
      </c>
      <c r="BF68" s="50">
        <f t="shared" si="134"/>
        <v>75.770156</v>
      </c>
      <c r="BG68" s="50">
        <f t="shared" si="134"/>
        <v>77.770156</v>
      </c>
      <c r="BH68" s="50">
        <f t="shared" si="134"/>
        <v>79.770156</v>
      </c>
      <c r="BI68" s="50">
        <f t="shared" si="134"/>
        <v>81.770156</v>
      </c>
      <c r="BK68" s="15"/>
    </row>
    <row r="69" spans="1:63" ht="11.25" customHeight="1" outlineLevel="1">
      <c r="A69" s="32"/>
      <c r="H69" s="32"/>
      <c r="I69" s="1435" t="s">
        <v>434</v>
      </c>
      <c r="J69" s="47"/>
      <c r="K69" s="47"/>
      <c r="L69" s="47"/>
      <c r="M69" s="50"/>
      <c r="N69" s="50"/>
      <c r="O69" s="50"/>
      <c r="P69" s="1436"/>
      <c r="Q69" s="50"/>
      <c r="R69" s="50"/>
      <c r="S69" s="50"/>
      <c r="T69" s="1436"/>
      <c r="U69" s="50"/>
      <c r="V69" s="50"/>
      <c r="W69" s="50"/>
      <c r="X69" s="1436"/>
      <c r="Y69" s="50">
        <f t="shared" ref="Y69:AJ69" si="135">Y71-Y70-Y68</f>
        <v>9.9102980000000045</v>
      </c>
      <c r="Z69" s="50">
        <f t="shared" si="135"/>
        <v>-1.3064999999999998</v>
      </c>
      <c r="AA69" s="50">
        <f t="shared" si="135"/>
        <v>1.0728079999999949</v>
      </c>
      <c r="AB69" s="1436">
        <f t="shared" si="135"/>
        <v>-0.7789939999999973</v>
      </c>
      <c r="AC69" s="50">
        <f t="shared" si="135"/>
        <v>2.1328379999999996</v>
      </c>
      <c r="AD69" s="50">
        <f t="shared" si="135"/>
        <v>0.50105700000000297</v>
      </c>
      <c r="AE69" s="50">
        <f t="shared" si="135"/>
        <v>-2.5373000000001866E-2</v>
      </c>
      <c r="AF69" s="50">
        <f t="shared" si="135"/>
        <v>-0.16181500000000426</v>
      </c>
      <c r="AG69" s="2162">
        <f t="shared" si="135"/>
        <v>-0.25128899999999987</v>
      </c>
      <c r="AH69" s="50">
        <f t="shared" si="135"/>
        <v>0.78396299999999997</v>
      </c>
      <c r="AI69" s="50">
        <f t="shared" si="135"/>
        <v>0.19132500000000618</v>
      </c>
      <c r="AJ69" s="1436">
        <f t="shared" si="135"/>
        <v>0.32928199999999208</v>
      </c>
      <c r="AK69" s="2162">
        <f>AK71-AK70-AK68</f>
        <v>1.1373080000000044</v>
      </c>
      <c r="AL69" s="50">
        <f>AL71-AL70-AL68</f>
        <v>0.8482620000000054</v>
      </c>
      <c r="AM69" s="50">
        <f>AM71-AM70-AM68</f>
        <v>6.9068999999998937E-2</v>
      </c>
      <c r="AN69" s="1436">
        <f t="shared" ref="AN69" si="136">AN71-AN70-AN68</f>
        <v>-0.43018700000000365</v>
      </c>
      <c r="AO69" s="1438">
        <v>0</v>
      </c>
      <c r="AP69" s="1438">
        <v>0</v>
      </c>
      <c r="AQ69" s="1438">
        <v>0</v>
      </c>
      <c r="AR69" s="1454">
        <v>0</v>
      </c>
      <c r="AS69" s="444"/>
      <c r="AT69" s="1437"/>
      <c r="AU69" s="50">
        <f t="shared" ref="AU69:AZ69" si="137">AU71-AU70-AU68</f>
        <v>1.064702000000004</v>
      </c>
      <c r="AV69" s="50">
        <f t="shared" si="137"/>
        <v>5.161442000000001</v>
      </c>
      <c r="AW69" s="50">
        <f t="shared" si="137"/>
        <v>9.7451519999999974</v>
      </c>
      <c r="AX69" s="50">
        <f t="shared" si="137"/>
        <v>1.6032269999999968</v>
      </c>
      <c r="AY69" s="50">
        <f t="shared" si="137"/>
        <v>0.53698300000000643</v>
      </c>
      <c r="AZ69" s="50">
        <f t="shared" si="137"/>
        <v>2.2127262500000029</v>
      </c>
      <c r="BA69" s="50">
        <f t="shared" ref="BA69" si="138">BA71-BA70-BA68</f>
        <v>-7.6040250000005472E-2</v>
      </c>
      <c r="BB69" s="1438">
        <v>2</v>
      </c>
      <c r="BC69" s="1438">
        <v>2</v>
      </c>
      <c r="BD69" s="1438">
        <v>2</v>
      </c>
      <c r="BE69" s="1438">
        <v>2</v>
      </c>
      <c r="BF69" s="1438">
        <v>2</v>
      </c>
      <c r="BG69" s="1438">
        <v>2</v>
      </c>
      <c r="BH69" s="1438">
        <v>2</v>
      </c>
      <c r="BI69" s="1438">
        <v>2</v>
      </c>
      <c r="BJ69" s="231"/>
    </row>
    <row r="70" spans="1:63" s="231" customFormat="1" ht="11.25" customHeight="1" outlineLevel="1">
      <c r="A70" s="12"/>
      <c r="B70"/>
      <c r="C70"/>
      <c r="D70"/>
      <c r="E70"/>
      <c r="F70"/>
      <c r="G70"/>
      <c r="H70" s="12"/>
      <c r="I70" s="1435" t="s">
        <v>435</v>
      </c>
      <c r="J70" s="47"/>
      <c r="K70" s="47"/>
      <c r="L70" s="47"/>
      <c r="M70" s="50"/>
      <c r="N70" s="50"/>
      <c r="O70" s="50"/>
      <c r="P70" s="1436"/>
      <c r="Q70" s="50"/>
      <c r="R70" s="50"/>
      <c r="S70" s="50"/>
      <c r="T70" s="1436"/>
      <c r="U70" s="50"/>
      <c r="V70" s="50"/>
      <c r="W70" s="50"/>
      <c r="X70" s="1436"/>
      <c r="Y70" s="50">
        <f t="shared" ref="Y70:AJ70" si="139">-Y75</f>
        <v>0</v>
      </c>
      <c r="Z70" s="50">
        <f t="shared" si="139"/>
        <v>0</v>
      </c>
      <c r="AA70" s="50">
        <f t="shared" si="139"/>
        <v>0</v>
      </c>
      <c r="AB70" s="1436">
        <f t="shared" si="139"/>
        <v>0</v>
      </c>
      <c r="AC70" s="50">
        <f t="shared" si="139"/>
        <v>0</v>
      </c>
      <c r="AD70" s="50">
        <f t="shared" si="139"/>
        <v>0</v>
      </c>
      <c r="AE70" s="50">
        <f t="shared" si="139"/>
        <v>0</v>
      </c>
      <c r="AF70" s="50">
        <f t="shared" si="139"/>
        <v>0</v>
      </c>
      <c r="AG70" s="2162">
        <f t="shared" si="139"/>
        <v>0</v>
      </c>
      <c r="AH70" s="50">
        <f t="shared" si="139"/>
        <v>0</v>
      </c>
      <c r="AI70" s="50">
        <f t="shared" si="139"/>
        <v>0</v>
      </c>
      <c r="AJ70" s="1436">
        <f t="shared" si="139"/>
        <v>0</v>
      </c>
      <c r="AK70" s="2162">
        <f t="shared" ref="AK70:AN70" si="140">-AK75</f>
        <v>0</v>
      </c>
      <c r="AL70" s="50">
        <f t="shared" si="140"/>
        <v>0</v>
      </c>
      <c r="AM70" s="50">
        <f t="shared" si="140"/>
        <v>0</v>
      </c>
      <c r="AN70" s="1436">
        <f t="shared" si="140"/>
        <v>0</v>
      </c>
      <c r="AO70" s="2162">
        <f>-AO75</f>
        <v>0</v>
      </c>
      <c r="AP70" s="50">
        <f t="shared" ref="AP70:AR70" si="141">-AP75</f>
        <v>0</v>
      </c>
      <c r="AQ70" s="50">
        <f t="shared" si="141"/>
        <v>0</v>
      </c>
      <c r="AR70" s="1436">
        <f t="shared" si="141"/>
        <v>0</v>
      </c>
      <c r="AS70" s="445"/>
      <c r="AT70" s="1437"/>
      <c r="AU70" s="50">
        <f t="shared" ref="AU70:BI70" si="142">-AU75</f>
        <v>0</v>
      </c>
      <c r="AV70" s="50">
        <f t="shared" si="142"/>
        <v>0</v>
      </c>
      <c r="AW70" s="50">
        <f t="shared" si="142"/>
        <v>0</v>
      </c>
      <c r="AX70" s="50">
        <f t="shared" si="142"/>
        <v>0</v>
      </c>
      <c r="AY70" s="50">
        <f t="shared" si="142"/>
        <v>0</v>
      </c>
      <c r="AZ70" s="50">
        <f>-AZ75</f>
        <v>0</v>
      </c>
      <c r="BA70" s="50">
        <f>-BA75</f>
        <v>0</v>
      </c>
      <c r="BB70" s="50">
        <f t="shared" si="142"/>
        <v>0</v>
      </c>
      <c r="BC70" s="50">
        <f t="shared" si="142"/>
        <v>0</v>
      </c>
      <c r="BD70" s="50">
        <f t="shared" si="142"/>
        <v>0</v>
      </c>
      <c r="BE70" s="50">
        <f t="shared" si="142"/>
        <v>0</v>
      </c>
      <c r="BF70" s="50">
        <f t="shared" si="142"/>
        <v>0</v>
      </c>
      <c r="BG70" s="50">
        <f t="shared" si="142"/>
        <v>0</v>
      </c>
      <c r="BH70" s="50">
        <f t="shared" si="142"/>
        <v>0</v>
      </c>
      <c r="BI70" s="50">
        <f t="shared" si="142"/>
        <v>0</v>
      </c>
      <c r="BK70" s="15"/>
    </row>
    <row r="71" spans="1:63" s="231" customFormat="1" ht="11.25" customHeight="1" outlineLevel="1">
      <c r="A71" s="12"/>
      <c r="B71"/>
      <c r="C71"/>
      <c r="D71"/>
      <c r="E71"/>
      <c r="F71"/>
      <c r="G71"/>
      <c r="H71" s="12"/>
      <c r="I71" s="1434" t="s">
        <v>436</v>
      </c>
      <c r="J71" s="47"/>
      <c r="K71" s="47"/>
      <c r="L71" s="47"/>
      <c r="M71" s="50"/>
      <c r="N71" s="50"/>
      <c r="O71" s="50"/>
      <c r="P71" s="1436"/>
      <c r="Q71" s="50"/>
      <c r="R71" s="50"/>
      <c r="S71" s="50"/>
      <c r="T71" s="1436"/>
      <c r="U71" s="50"/>
      <c r="V71" s="50"/>
      <c r="W71" s="50"/>
      <c r="X71" s="1436"/>
      <c r="Y71" s="50">
        <f t="shared" ref="Y71:AJ71" si="143">Y65</f>
        <v>63.658402000000002</v>
      </c>
      <c r="Z71" s="50">
        <f t="shared" si="143"/>
        <v>62.351902000000003</v>
      </c>
      <c r="AA71" s="50">
        <f t="shared" si="143"/>
        <v>63.424709999999997</v>
      </c>
      <c r="AB71" s="1436">
        <f t="shared" si="143"/>
        <v>62.645716</v>
      </c>
      <c r="AC71" s="50">
        <f t="shared" si="143"/>
        <v>64.778554</v>
      </c>
      <c r="AD71" s="50">
        <f t="shared" si="143"/>
        <v>65.279611000000003</v>
      </c>
      <c r="AE71" s="50">
        <f t="shared" si="143"/>
        <v>65.254238000000001</v>
      </c>
      <c r="AF71" s="50">
        <f t="shared" si="143"/>
        <v>65.092422999999997</v>
      </c>
      <c r="AG71" s="2162">
        <f t="shared" si="143"/>
        <v>64.841133999999997</v>
      </c>
      <c r="AH71" s="50">
        <f t="shared" si="143"/>
        <v>65.625096999999997</v>
      </c>
      <c r="AI71" s="50">
        <f t="shared" si="143"/>
        <v>65.816422000000003</v>
      </c>
      <c r="AJ71" s="1436">
        <f t="shared" si="143"/>
        <v>66.145703999999995</v>
      </c>
      <c r="AK71" s="2162">
        <f>AK65</f>
        <v>67.283011999999999</v>
      </c>
      <c r="AL71" s="50">
        <f>AL65</f>
        <v>68.131274000000005</v>
      </c>
      <c r="AM71" s="50">
        <f>AM65</f>
        <v>68.200343000000004</v>
      </c>
      <c r="AN71" s="1436">
        <f t="shared" ref="AN71" si="144">AN65</f>
        <v>67.770156</v>
      </c>
      <c r="AO71" s="2162">
        <f>AO68+AO69+AO70</f>
        <v>67.770156</v>
      </c>
      <c r="AP71" s="50">
        <f t="shared" ref="AP71:AR71" si="145">AP68+AP69+AP70</f>
        <v>67.770156</v>
      </c>
      <c r="AQ71" s="50">
        <f t="shared" si="145"/>
        <v>67.770156</v>
      </c>
      <c r="AR71" s="1436">
        <f t="shared" si="145"/>
        <v>67.770156</v>
      </c>
      <c r="AS71" s="445"/>
      <c r="AT71" s="50">
        <f t="shared" ref="AT71:AY71" si="146">AT65</f>
        <v>47.521963999999997</v>
      </c>
      <c r="AU71" s="50">
        <f t="shared" si="146"/>
        <v>48.586666000000001</v>
      </c>
      <c r="AV71" s="50">
        <f t="shared" si="146"/>
        <v>53.748108000000002</v>
      </c>
      <c r="AW71" s="50">
        <f t="shared" si="146"/>
        <v>63.493259999999999</v>
      </c>
      <c r="AX71" s="50">
        <f t="shared" si="146"/>
        <v>65.096486999999996</v>
      </c>
      <c r="AY71" s="50">
        <f t="shared" si="146"/>
        <v>65.633470000000003</v>
      </c>
      <c r="AZ71" s="50">
        <f>AZ65</f>
        <v>67.846196250000006</v>
      </c>
      <c r="BA71" s="50">
        <f>BA65</f>
        <v>67.770156</v>
      </c>
      <c r="BB71" s="50">
        <f t="shared" ref="BB71:BI71" si="147">BB68+BB69+BB70</f>
        <v>69.770156</v>
      </c>
      <c r="BC71" s="50">
        <f t="shared" si="147"/>
        <v>71.770156</v>
      </c>
      <c r="BD71" s="50">
        <f t="shared" si="147"/>
        <v>73.770156</v>
      </c>
      <c r="BE71" s="50">
        <f t="shared" si="147"/>
        <v>75.770156</v>
      </c>
      <c r="BF71" s="50">
        <f t="shared" si="147"/>
        <v>77.770156</v>
      </c>
      <c r="BG71" s="50">
        <f t="shared" si="147"/>
        <v>79.770156</v>
      </c>
      <c r="BH71" s="50">
        <f t="shared" si="147"/>
        <v>81.770156</v>
      </c>
      <c r="BI71" s="50">
        <f t="shared" si="147"/>
        <v>83.770156</v>
      </c>
      <c r="BK71" s="15"/>
    </row>
    <row r="72" spans="1:63" ht="11.25" customHeight="1" outlineLevel="1">
      <c r="A72" s="71"/>
      <c r="H72" s="71"/>
      <c r="I72" s="1435" t="s">
        <v>437</v>
      </c>
      <c r="J72" s="93"/>
      <c r="K72" s="93"/>
      <c r="L72" s="47"/>
      <c r="M72" s="72"/>
      <c r="N72" s="72"/>
      <c r="O72" s="72"/>
      <c r="P72" s="94"/>
      <c r="Q72" s="72"/>
      <c r="R72" s="72"/>
      <c r="S72" s="72"/>
      <c r="T72" s="94"/>
      <c r="U72" s="72"/>
      <c r="V72" s="72"/>
      <c r="W72" s="72"/>
      <c r="X72" s="94"/>
      <c r="Y72" s="72"/>
      <c r="Z72" s="72"/>
      <c r="AA72" s="72"/>
      <c r="AB72" s="94"/>
      <c r="AC72" s="63"/>
      <c r="AD72" s="63"/>
      <c r="AE72" s="63"/>
      <c r="AF72" s="63"/>
      <c r="AG72" s="1164"/>
      <c r="AH72" s="64"/>
      <c r="AI72" s="64"/>
      <c r="AJ72" s="94"/>
      <c r="AK72" s="1164"/>
      <c r="AL72" s="64"/>
      <c r="AM72" s="64"/>
      <c r="AN72" s="94"/>
      <c r="AO72" s="1164"/>
      <c r="AP72" s="64"/>
      <c r="AQ72" s="64"/>
      <c r="AR72" s="1163"/>
      <c r="AS72" s="63"/>
      <c r="AT72" s="152"/>
      <c r="AU72" s="152"/>
      <c r="AV72" s="152"/>
      <c r="AW72" s="152"/>
      <c r="AX72" s="152"/>
      <c r="AY72" s="152"/>
      <c r="AZ72" s="152"/>
      <c r="BA72" s="152"/>
      <c r="BB72" s="152"/>
      <c r="BC72" s="152"/>
      <c r="BD72" s="152"/>
      <c r="BE72" s="152"/>
      <c r="BF72" s="152"/>
      <c r="BG72" s="152"/>
      <c r="BH72" s="152"/>
      <c r="BI72" s="152"/>
    </row>
    <row r="73" spans="1:63" ht="11.25" customHeight="1">
      <c r="A73" s="71"/>
      <c r="H73" s="71"/>
      <c r="I73" s="1435"/>
      <c r="J73" s="93"/>
      <c r="K73" s="93"/>
      <c r="L73" s="47"/>
      <c r="M73" s="72"/>
      <c r="N73" s="72"/>
      <c r="O73" s="72"/>
      <c r="P73" s="94"/>
      <c r="Q73" s="72"/>
      <c r="R73" s="72"/>
      <c r="S73" s="72"/>
      <c r="T73" s="94"/>
      <c r="U73" s="72"/>
      <c r="V73" s="72"/>
      <c r="W73" s="72"/>
      <c r="X73" s="94"/>
      <c r="Y73" s="72"/>
      <c r="Z73" s="72"/>
      <c r="AA73" s="72"/>
      <c r="AB73" s="94"/>
      <c r="AC73" s="63"/>
      <c r="AD73" s="63"/>
      <c r="AE73" s="63"/>
      <c r="AF73" s="63"/>
      <c r="AG73" s="1164"/>
      <c r="AH73" s="64"/>
      <c r="AI73" s="64"/>
      <c r="AJ73" s="94"/>
      <c r="AK73" s="1164"/>
      <c r="AL73" s="64"/>
      <c r="AM73" s="64"/>
      <c r="AN73" s="94"/>
      <c r="AO73" s="1164"/>
      <c r="AP73" s="64"/>
      <c r="AQ73" s="64"/>
      <c r="AR73" s="1163"/>
      <c r="AS73" s="63"/>
      <c r="AT73" s="152"/>
      <c r="AU73" s="152"/>
      <c r="AV73" s="152"/>
      <c r="AW73" s="152"/>
      <c r="AX73" s="152"/>
      <c r="AY73" s="152"/>
      <c r="AZ73" s="152"/>
      <c r="BA73" s="152"/>
      <c r="BB73" s="152"/>
      <c r="BC73" s="152"/>
      <c r="BD73" s="152"/>
      <c r="BE73" s="152"/>
      <c r="BF73" s="152"/>
      <c r="BG73" s="152"/>
      <c r="BH73" s="152"/>
      <c r="BI73" s="152"/>
    </row>
    <row r="74" spans="1:63" s="1444" customFormat="1" ht="11.25" customHeight="1" outlineLevel="1">
      <c r="A74" s="1440"/>
      <c r="B74"/>
      <c r="C74"/>
      <c r="D74"/>
      <c r="E74"/>
      <c r="F74"/>
      <c r="G74"/>
      <c r="H74" s="1440"/>
      <c r="I74" s="1441" t="s">
        <v>438</v>
      </c>
      <c r="J74" s="1442"/>
      <c r="K74" s="1442"/>
      <c r="L74" s="186"/>
      <c r="M74" s="63"/>
      <c r="N74" s="63"/>
      <c r="O74" s="63"/>
      <c r="P74" s="94"/>
      <c r="Q74" s="63"/>
      <c r="R74" s="63"/>
      <c r="S74" s="63"/>
      <c r="T74" s="94"/>
      <c r="U74" s="63"/>
      <c r="V74" s="63"/>
      <c r="W74" s="63"/>
      <c r="X74" s="94"/>
      <c r="Y74" s="1443">
        <f t="shared" ref="Y74:AJ74" si="148">Y75*Y76</f>
        <v>0</v>
      </c>
      <c r="Z74" s="1443">
        <f t="shared" si="148"/>
        <v>0</v>
      </c>
      <c r="AA74" s="1443">
        <f t="shared" si="148"/>
        <v>0</v>
      </c>
      <c r="AB74" s="1443">
        <f t="shared" si="148"/>
        <v>0</v>
      </c>
      <c r="AC74" s="1443">
        <f t="shared" si="148"/>
        <v>0</v>
      </c>
      <c r="AD74" s="1443">
        <f t="shared" si="148"/>
        <v>0</v>
      </c>
      <c r="AE74" s="1443">
        <f t="shared" si="148"/>
        <v>0</v>
      </c>
      <c r="AF74" s="1443">
        <f t="shared" si="148"/>
        <v>0</v>
      </c>
      <c r="AG74" s="1458">
        <f t="shared" si="148"/>
        <v>0</v>
      </c>
      <c r="AH74" s="1443">
        <f t="shared" si="148"/>
        <v>0</v>
      </c>
      <c r="AI74" s="1443">
        <f t="shared" si="148"/>
        <v>0</v>
      </c>
      <c r="AJ74" s="1455">
        <f t="shared" si="148"/>
        <v>0</v>
      </c>
      <c r="AK74" s="1458">
        <f t="shared" ref="AK74:AN74" si="149">AK75*AK76</f>
        <v>0</v>
      </c>
      <c r="AL74" s="1443">
        <f t="shared" si="149"/>
        <v>0</v>
      </c>
      <c r="AM74" s="1443">
        <f t="shared" si="149"/>
        <v>0</v>
      </c>
      <c r="AN74" s="1455">
        <f t="shared" si="149"/>
        <v>0</v>
      </c>
      <c r="AO74" s="1458">
        <f>AO75*AO76</f>
        <v>0</v>
      </c>
      <c r="AP74" s="1443">
        <f t="shared" ref="AP74:AR74" si="150">AP75*AP76</f>
        <v>0</v>
      </c>
      <c r="AQ74" s="1443">
        <f t="shared" si="150"/>
        <v>0</v>
      </c>
      <c r="AR74" s="1455">
        <f t="shared" si="150"/>
        <v>0</v>
      </c>
      <c r="AS74" s="63"/>
      <c r="AT74" s="1443">
        <f t="shared" ref="AT74:BI74" si="151">AT75*AT76</f>
        <v>0</v>
      </c>
      <c r="AU74" s="1443">
        <f t="shared" si="151"/>
        <v>0</v>
      </c>
      <c r="AV74" s="1443">
        <f t="shared" si="151"/>
        <v>0</v>
      </c>
      <c r="AW74" s="1443">
        <f t="shared" si="151"/>
        <v>0</v>
      </c>
      <c r="AX74" s="1443">
        <f t="shared" si="151"/>
        <v>0</v>
      </c>
      <c r="AY74" s="1443">
        <f t="shared" si="151"/>
        <v>0</v>
      </c>
      <c r="AZ74" s="1443">
        <f>AZ75*AZ76</f>
        <v>0</v>
      </c>
      <c r="BA74" s="1443">
        <f>BA75*BA76</f>
        <v>0</v>
      </c>
      <c r="BB74" s="1443">
        <f t="shared" si="151"/>
        <v>0</v>
      </c>
      <c r="BC74" s="1443">
        <f t="shared" si="151"/>
        <v>0</v>
      </c>
      <c r="BD74" s="1443">
        <f t="shared" si="151"/>
        <v>0</v>
      </c>
      <c r="BE74" s="1443">
        <f t="shared" si="151"/>
        <v>0</v>
      </c>
      <c r="BF74" s="1443">
        <f t="shared" si="151"/>
        <v>0</v>
      </c>
      <c r="BG74" s="1443">
        <f t="shared" si="151"/>
        <v>0</v>
      </c>
      <c r="BH74" s="1443">
        <f t="shared" si="151"/>
        <v>0</v>
      </c>
      <c r="BI74" s="1443">
        <f t="shared" si="151"/>
        <v>0</v>
      </c>
      <c r="BK74" s="1664"/>
    </row>
    <row r="75" spans="1:63" ht="11.25" customHeight="1" outlineLevel="1">
      <c r="A75" s="71"/>
      <c r="H75" s="71"/>
      <c r="I75" s="1434" t="s">
        <v>439</v>
      </c>
      <c r="J75" s="93"/>
      <c r="K75" s="93"/>
      <c r="L75" s="47"/>
      <c r="M75" s="72"/>
      <c r="N75" s="72"/>
      <c r="O75" s="72"/>
      <c r="P75" s="94"/>
      <c r="Q75" s="72"/>
      <c r="R75" s="72"/>
      <c r="S75" s="72"/>
      <c r="T75" s="94"/>
      <c r="U75" s="72"/>
      <c r="V75" s="72"/>
      <c r="W75" s="72"/>
      <c r="X75" s="94"/>
      <c r="Y75" s="1228">
        <v>0</v>
      </c>
      <c r="Z75" s="1228">
        <v>0</v>
      </c>
      <c r="AA75" s="1228">
        <v>0</v>
      </c>
      <c r="AB75" s="1228">
        <v>0</v>
      </c>
      <c r="AC75" s="1228">
        <v>0</v>
      </c>
      <c r="AD75" s="1228">
        <v>0</v>
      </c>
      <c r="AE75" s="1228">
        <v>0</v>
      </c>
      <c r="AF75" s="1228">
        <v>0</v>
      </c>
      <c r="AG75" s="1459">
        <v>0</v>
      </c>
      <c r="AH75" s="1228">
        <v>0</v>
      </c>
      <c r="AI75" s="1228">
        <v>0</v>
      </c>
      <c r="AJ75" s="1456">
        <v>0</v>
      </c>
      <c r="AK75" s="1459">
        <v>0</v>
      </c>
      <c r="AL75" s="1228">
        <v>0</v>
      </c>
      <c r="AM75" s="1228">
        <v>0</v>
      </c>
      <c r="AN75" s="1456">
        <v>0</v>
      </c>
      <c r="AO75" s="1459">
        <v>0</v>
      </c>
      <c r="AP75" s="1228">
        <v>0</v>
      </c>
      <c r="AQ75" s="1228">
        <v>0</v>
      </c>
      <c r="AR75" s="1456">
        <v>0</v>
      </c>
      <c r="AS75" s="63"/>
      <c r="AT75" s="1228">
        <v>0</v>
      </c>
      <c r="AU75" s="1228">
        <v>0</v>
      </c>
      <c r="AV75" s="1228">
        <v>0</v>
      </c>
      <c r="AW75" s="1228">
        <v>0</v>
      </c>
      <c r="AX75" s="1228">
        <v>0</v>
      </c>
      <c r="AY75" s="1228">
        <v>0</v>
      </c>
      <c r="AZ75" s="1228">
        <v>0</v>
      </c>
      <c r="BA75" s="1228">
        <v>0</v>
      </c>
      <c r="BB75" s="1228">
        <v>0</v>
      </c>
      <c r="BC75" s="1228">
        <v>0</v>
      </c>
      <c r="BD75" s="1228">
        <v>0</v>
      </c>
      <c r="BE75" s="1228">
        <v>0</v>
      </c>
      <c r="BF75" s="1228">
        <v>0</v>
      </c>
      <c r="BG75" s="1228">
        <v>0</v>
      </c>
      <c r="BH75" s="1228">
        <v>0</v>
      </c>
      <c r="BI75" s="1228">
        <v>0</v>
      </c>
    </row>
    <row r="76" spans="1:63" ht="11.25" customHeight="1" outlineLevel="1">
      <c r="A76" s="71"/>
      <c r="H76" s="71"/>
      <c r="I76" s="1434" t="s">
        <v>440</v>
      </c>
      <c r="J76" s="93"/>
      <c r="K76" s="93"/>
      <c r="L76" s="47"/>
      <c r="M76" s="72"/>
      <c r="N76" s="72"/>
      <c r="O76" s="72"/>
      <c r="P76" s="94"/>
      <c r="Q76" s="72"/>
      <c r="R76" s="72"/>
      <c r="S76" s="72"/>
      <c r="T76" s="94"/>
      <c r="U76" s="72"/>
      <c r="V76" s="72"/>
      <c r="W76" s="72"/>
      <c r="X76" s="94"/>
      <c r="Y76" s="1439">
        <v>0</v>
      </c>
      <c r="Z76" s="1439">
        <v>0</v>
      </c>
      <c r="AA76" s="1439">
        <v>0</v>
      </c>
      <c r="AB76" s="1439">
        <v>0</v>
      </c>
      <c r="AC76" s="1439">
        <v>0</v>
      </c>
      <c r="AD76" s="1439">
        <v>0</v>
      </c>
      <c r="AE76" s="1439">
        <v>0</v>
      </c>
      <c r="AF76" s="1439">
        <v>0</v>
      </c>
      <c r="AG76" s="1460">
        <v>0</v>
      </c>
      <c r="AH76" s="1439">
        <v>0</v>
      </c>
      <c r="AI76" s="1439">
        <v>0</v>
      </c>
      <c r="AJ76" s="1457">
        <v>0</v>
      </c>
      <c r="AK76" s="1460">
        <v>0</v>
      </c>
      <c r="AL76" s="1439">
        <v>0</v>
      </c>
      <c r="AM76" s="1439">
        <v>0</v>
      </c>
      <c r="AN76" s="1457">
        <v>0</v>
      </c>
      <c r="AO76" s="1460">
        <v>0</v>
      </c>
      <c r="AP76" s="1439">
        <v>0</v>
      </c>
      <c r="AQ76" s="1439">
        <v>0</v>
      </c>
      <c r="AR76" s="1457">
        <v>0</v>
      </c>
      <c r="AS76" s="63"/>
      <c r="AT76" s="1439">
        <v>0</v>
      </c>
      <c r="AU76" s="1439">
        <v>0</v>
      </c>
      <c r="AV76" s="1439">
        <v>0</v>
      </c>
      <c r="AW76" s="1439">
        <v>0</v>
      </c>
      <c r="AX76" s="1439">
        <v>0</v>
      </c>
      <c r="AY76" s="1439">
        <v>0</v>
      </c>
      <c r="AZ76" s="1439">
        <v>0</v>
      </c>
      <c r="BA76" s="1439">
        <v>0</v>
      </c>
      <c r="BB76" s="1439">
        <v>0</v>
      </c>
      <c r="BC76" s="1439">
        <v>0</v>
      </c>
      <c r="BD76" s="1439">
        <v>0</v>
      </c>
      <c r="BE76" s="1439">
        <v>0</v>
      </c>
      <c r="BF76" s="1439">
        <v>0</v>
      </c>
      <c r="BG76" s="1439">
        <v>0</v>
      </c>
      <c r="BH76" s="1439">
        <v>0</v>
      </c>
      <c r="BI76" s="1439">
        <v>0</v>
      </c>
    </row>
    <row r="77" spans="1:63" ht="11.25" customHeight="1">
      <c r="A77" s="71"/>
      <c r="H77" s="71"/>
      <c r="I77" s="1434"/>
      <c r="J77" s="93"/>
      <c r="K77" s="93"/>
      <c r="L77" s="47"/>
      <c r="M77" s="72"/>
      <c r="N77" s="72"/>
      <c r="O77" s="72"/>
      <c r="P77" s="94"/>
      <c r="Q77" s="72"/>
      <c r="R77" s="72"/>
      <c r="S77" s="72"/>
      <c r="T77" s="94"/>
      <c r="U77" s="72"/>
      <c r="V77" s="72"/>
      <c r="W77" s="72"/>
      <c r="X77" s="94"/>
      <c r="Y77" s="1683"/>
      <c r="Z77" s="1683"/>
      <c r="AA77" s="1683"/>
      <c r="AB77" s="94"/>
      <c r="AC77" s="1683"/>
      <c r="AD77" s="1683"/>
      <c r="AE77" s="1683"/>
      <c r="AF77" s="1683"/>
      <c r="AG77" s="1164"/>
      <c r="AH77" s="1683"/>
      <c r="AI77" s="1683"/>
      <c r="AJ77" s="2348"/>
      <c r="AK77" s="1164"/>
      <c r="AL77" s="64"/>
      <c r="AM77" s="64"/>
      <c r="AN77" s="2348"/>
      <c r="AO77" s="1164"/>
      <c r="AP77" s="64"/>
      <c r="AQ77" s="64"/>
      <c r="AR77" s="1163"/>
      <c r="AS77" s="63"/>
      <c r="AT77" s="152"/>
      <c r="AU77" s="152"/>
      <c r="AV77" s="152"/>
      <c r="AW77" s="152"/>
      <c r="AX77" s="152"/>
      <c r="AY77" s="152"/>
      <c r="AZ77" s="152"/>
      <c r="BA77" s="152"/>
      <c r="BB77" s="152"/>
      <c r="BC77" s="152"/>
      <c r="BD77" s="152"/>
      <c r="BE77" s="152"/>
      <c r="BF77" s="152"/>
      <c r="BG77" s="152"/>
      <c r="BH77" s="152"/>
      <c r="BI77" s="152"/>
    </row>
    <row r="78" spans="1:63" ht="11.25" customHeight="1">
      <c r="A78" s="12"/>
      <c r="H78" s="1"/>
      <c r="I78" s="237" t="s">
        <v>307</v>
      </c>
      <c r="J78" s="237"/>
      <c r="K78" s="237"/>
      <c r="L78" s="237"/>
      <c r="M78" s="237"/>
      <c r="N78" s="237"/>
      <c r="O78" s="237"/>
      <c r="P78" s="289"/>
      <c r="Q78" s="237"/>
      <c r="R78" s="237"/>
      <c r="S78" s="237"/>
      <c r="T78" s="289"/>
      <c r="U78" s="237"/>
      <c r="V78" s="237"/>
      <c r="W78" s="237"/>
      <c r="X78" s="289"/>
      <c r="Y78" s="237"/>
      <c r="Z78" s="237"/>
      <c r="AA78" s="237"/>
      <c r="AB78" s="289"/>
      <c r="AC78" s="237"/>
      <c r="AD78" s="237"/>
      <c r="AE78" s="237"/>
      <c r="AF78" s="237"/>
      <c r="AG78" s="264"/>
      <c r="AH78" s="237"/>
      <c r="AI78" s="237"/>
      <c r="AJ78" s="289"/>
      <c r="AK78" s="264"/>
      <c r="AL78" s="237"/>
      <c r="AM78" s="237"/>
      <c r="AN78" s="289"/>
      <c r="AO78" s="264"/>
      <c r="AP78" s="2"/>
      <c r="AQ78" s="2"/>
      <c r="AR78" s="289"/>
      <c r="AS78" s="186"/>
      <c r="AT78" s="237"/>
      <c r="AU78" s="237"/>
      <c r="AV78" s="237"/>
      <c r="AW78" s="237"/>
      <c r="AX78" s="237"/>
      <c r="AY78" s="237"/>
      <c r="AZ78" s="237"/>
      <c r="BA78" s="237"/>
      <c r="BB78" s="237"/>
      <c r="BC78" s="237"/>
      <c r="BD78" s="237"/>
      <c r="BE78" s="237"/>
      <c r="BF78" s="237"/>
      <c r="BG78" s="237"/>
      <c r="BH78" s="237"/>
      <c r="BI78" s="237"/>
    </row>
    <row r="79" spans="1:63" ht="11.25" customHeight="1">
      <c r="A79" s="36"/>
      <c r="H79" s="36"/>
      <c r="I79" s="238" t="s">
        <v>132</v>
      </c>
      <c r="J79" s="238"/>
      <c r="K79" s="238"/>
      <c r="L79" s="238"/>
      <c r="M79" s="256"/>
      <c r="N79" s="256"/>
      <c r="O79" s="256"/>
      <c r="P79" s="286"/>
      <c r="Q79" s="256"/>
      <c r="R79" s="256"/>
      <c r="S79" s="256"/>
      <c r="T79" s="286"/>
      <c r="U79" s="256"/>
      <c r="V79" s="256"/>
      <c r="W79" s="256"/>
      <c r="X79" s="286"/>
      <c r="Y79" s="256">
        <f t="shared" ref="Y79:AI79" si="152">Y59</f>
        <v>4.7799999999999958</v>
      </c>
      <c r="Z79" s="256">
        <f t="shared" si="152"/>
        <v>3.0610000000000088</v>
      </c>
      <c r="AA79" s="256">
        <f t="shared" si="152"/>
        <v>15.318000000000008</v>
      </c>
      <c r="AB79" s="286">
        <f t="shared" si="152"/>
        <v>22.395999999999951</v>
      </c>
      <c r="AC79" s="256">
        <f t="shared" si="152"/>
        <v>12.982000000000033</v>
      </c>
      <c r="AD79" s="256">
        <f t="shared" si="152"/>
        <v>3.5399999999999894</v>
      </c>
      <c r="AE79" s="256">
        <f t="shared" si="152"/>
        <v>5.0959999999999743</v>
      </c>
      <c r="AF79" s="286">
        <f t="shared" si="152"/>
        <v>37.935999999999943</v>
      </c>
      <c r="AG79" s="256">
        <f t="shared" si="152"/>
        <v>17.130999999999982</v>
      </c>
      <c r="AH79" s="256">
        <f t="shared" si="152"/>
        <v>12.20000000000001</v>
      </c>
      <c r="AI79" s="256">
        <f t="shared" si="152"/>
        <v>13.539000000000023</v>
      </c>
      <c r="AJ79" s="286">
        <f t="shared" ref="AJ79:AM79" si="153">AJ59</f>
        <v>39.403000000000034</v>
      </c>
      <c r="AK79" s="256">
        <f t="shared" si="153"/>
        <v>12.44200000000005</v>
      </c>
      <c r="AL79" s="256">
        <f t="shared" si="153"/>
        <v>5.9700000000000673</v>
      </c>
      <c r="AM79" s="256">
        <f t="shared" si="153"/>
        <v>19.773999999999948</v>
      </c>
      <c r="AN79" s="286">
        <f t="shared" ref="AN79" si="154">AN59</f>
        <v>57.086999999999946</v>
      </c>
      <c r="AO79" s="256">
        <f>AO59</f>
        <v>14.592144475535067</v>
      </c>
      <c r="AP79" s="256">
        <f t="shared" ref="AP79:AR79" si="155">AP59</f>
        <v>-1.5770533081898106</v>
      </c>
      <c r="AQ79" s="256">
        <f t="shared" si="155"/>
        <v>12.26116566348419</v>
      </c>
      <c r="AR79" s="286">
        <f t="shared" si="155"/>
        <v>55.516109790941542</v>
      </c>
      <c r="AS79" s="439"/>
      <c r="AT79" s="1594">
        <f t="shared" ref="AT79:BI79" si="156">AT59</f>
        <v>8.5310000000000095</v>
      </c>
      <c r="AU79" s="1594">
        <f t="shared" si="156"/>
        <v>1.2599999999999953</v>
      </c>
      <c r="AV79" s="1594">
        <f t="shared" si="156"/>
        <v>-1.7330000000000094</v>
      </c>
      <c r="AW79" s="257">
        <f t="shared" si="156"/>
        <v>45.554999999999964</v>
      </c>
      <c r="AX79" s="257">
        <f t="shared" si="156"/>
        <v>59.554000000000073</v>
      </c>
      <c r="AY79" s="239">
        <f t="shared" si="156"/>
        <v>82.272999999999868</v>
      </c>
      <c r="AZ79" s="239">
        <f>AZ59</f>
        <v>95.273000000000053</v>
      </c>
      <c r="BA79" s="239">
        <f>BA59</f>
        <v>80.792366621771052</v>
      </c>
      <c r="BB79" s="239">
        <f t="shared" si="156"/>
        <v>87.916597872719692</v>
      </c>
      <c r="BC79" s="239">
        <f t="shared" si="156"/>
        <v>98.390712656218469</v>
      </c>
      <c r="BD79" s="239">
        <f t="shared" si="156"/>
        <v>102.10378880336087</v>
      </c>
      <c r="BE79" s="239">
        <f t="shared" si="156"/>
        <v>104.08677477581668</v>
      </c>
      <c r="BF79" s="239">
        <f t="shared" si="156"/>
        <v>101.736684094917</v>
      </c>
      <c r="BG79" s="239">
        <f t="shared" si="156"/>
        <v>96.906243984421707</v>
      </c>
      <c r="BH79" s="239">
        <f t="shared" si="156"/>
        <v>86.749201102738979</v>
      </c>
      <c r="BI79" s="239">
        <f t="shared" si="156"/>
        <v>80.263565732186748</v>
      </c>
    </row>
    <row r="80" spans="1:63" s="231" customFormat="1" ht="11.25" customHeight="1">
      <c r="A80" s="15"/>
      <c r="B80"/>
      <c r="C80"/>
      <c r="D80"/>
      <c r="E80"/>
      <c r="F80"/>
      <c r="G80"/>
      <c r="H80" s="15"/>
      <c r="I80" s="47" t="s">
        <v>115</v>
      </c>
      <c r="J80" s="47"/>
      <c r="K80" s="47"/>
      <c r="L80" s="47"/>
      <c r="M80" s="38"/>
      <c r="N80" s="38"/>
      <c r="O80" s="38"/>
      <c r="P80" s="88"/>
      <c r="Q80" s="38"/>
      <c r="R80" s="38"/>
      <c r="S80" s="38"/>
      <c r="T80" s="88"/>
      <c r="U80" s="38"/>
      <c r="V80" s="38"/>
      <c r="W80" s="38"/>
      <c r="X80" s="88"/>
      <c r="Y80" s="38">
        <f t="shared" ref="Y80:AR80" si="157">Y24</f>
        <v>4.4580000000000002</v>
      </c>
      <c r="Z80" s="38">
        <f t="shared" si="157"/>
        <v>3.2469999999999999</v>
      </c>
      <c r="AA80" s="38">
        <f t="shared" si="157"/>
        <v>5.7539999999999996</v>
      </c>
      <c r="AB80" s="88">
        <f t="shared" si="157"/>
        <v>6.1420000000000003</v>
      </c>
      <c r="AC80" s="38">
        <f t="shared" si="157"/>
        <v>6.3170000000000002</v>
      </c>
      <c r="AD80" s="38">
        <f t="shared" si="157"/>
        <v>5.3249999999999993</v>
      </c>
      <c r="AE80" s="38">
        <f t="shared" si="157"/>
        <v>4.6000000000000005</v>
      </c>
      <c r="AF80" s="88">
        <f t="shared" si="157"/>
        <v>7.7479999999999993</v>
      </c>
      <c r="AG80" s="38">
        <f t="shared" si="157"/>
        <v>8.3699999999999992</v>
      </c>
      <c r="AH80" s="38">
        <f t="shared" si="157"/>
        <v>7.6950000000000003</v>
      </c>
      <c r="AI80" s="38">
        <f t="shared" si="157"/>
        <v>13.965</v>
      </c>
      <c r="AJ80" s="88">
        <f t="shared" si="157"/>
        <v>13.228999999999999</v>
      </c>
      <c r="AK80" s="38">
        <f t="shared" si="157"/>
        <v>14.94</v>
      </c>
      <c r="AL80" s="38">
        <f t="shared" si="157"/>
        <v>14.917999999999999</v>
      </c>
      <c r="AM80" s="38">
        <f t="shared" si="157"/>
        <v>22.027999999999999</v>
      </c>
      <c r="AN80" s="88">
        <f t="shared" si="157"/>
        <v>20.464000000000002</v>
      </c>
      <c r="AO80" s="38">
        <f t="shared" si="157"/>
        <v>20.939999999999998</v>
      </c>
      <c r="AP80" s="38">
        <f t="shared" si="157"/>
        <v>19.917999999999999</v>
      </c>
      <c r="AQ80" s="38">
        <f t="shared" si="157"/>
        <v>25.027999999999999</v>
      </c>
      <c r="AR80" s="88">
        <f t="shared" si="157"/>
        <v>26.464000000000002</v>
      </c>
      <c r="AS80" s="38"/>
      <c r="AT80" s="38">
        <f t="shared" ref="AT80:BI80" si="158">AT24</f>
        <v>1.9409999999999998</v>
      </c>
      <c r="AU80" s="38">
        <f t="shared" si="158"/>
        <v>4.5690000000000008</v>
      </c>
      <c r="AV80" s="38">
        <f t="shared" si="158"/>
        <v>9.129999999999999</v>
      </c>
      <c r="AW80" s="38">
        <f t="shared" si="158"/>
        <v>19.600999999999999</v>
      </c>
      <c r="AX80" s="38">
        <f t="shared" si="158"/>
        <v>23.990000000000002</v>
      </c>
      <c r="AY80" s="38">
        <f t="shared" si="158"/>
        <v>43.259</v>
      </c>
      <c r="AZ80" s="38">
        <f t="shared" si="158"/>
        <v>72.349999999999994</v>
      </c>
      <c r="BA80" s="38">
        <f t="shared" si="158"/>
        <v>92.35</v>
      </c>
      <c r="BB80" s="38">
        <f t="shared" si="158"/>
        <v>102.35</v>
      </c>
      <c r="BC80" s="38">
        <f t="shared" si="158"/>
        <v>112.35</v>
      </c>
      <c r="BD80" s="38">
        <f t="shared" si="158"/>
        <v>127.35</v>
      </c>
      <c r="BE80" s="38">
        <f t="shared" si="158"/>
        <v>140.35</v>
      </c>
      <c r="BF80" s="38">
        <f t="shared" si="158"/>
        <v>152.35</v>
      </c>
      <c r="BG80" s="38">
        <f t="shared" si="158"/>
        <v>168.35</v>
      </c>
      <c r="BH80" s="38">
        <f t="shared" si="158"/>
        <v>188.35</v>
      </c>
      <c r="BI80" s="38">
        <f t="shared" si="158"/>
        <v>208.35</v>
      </c>
      <c r="BK80" s="15"/>
    </row>
    <row r="81" spans="1:63" s="231" customFormat="1" ht="11.25" customHeight="1">
      <c r="A81" s="15"/>
      <c r="B81"/>
      <c r="C81"/>
      <c r="D81"/>
      <c r="E81"/>
      <c r="F81"/>
      <c r="G81"/>
      <c r="H81" s="15"/>
      <c r="I81" s="47" t="s">
        <v>55</v>
      </c>
      <c r="J81" s="47"/>
      <c r="K81" s="47"/>
      <c r="L81" s="47"/>
      <c r="M81" s="59"/>
      <c r="N81" s="59"/>
      <c r="O81" s="184"/>
      <c r="P81" s="185"/>
      <c r="Q81" s="59"/>
      <c r="R81" s="59"/>
      <c r="S81" s="184"/>
      <c r="T81" s="185"/>
      <c r="U81" s="59"/>
      <c r="V81" s="59"/>
      <c r="W81" s="184"/>
      <c r="X81" s="185"/>
      <c r="Y81" s="1403">
        <f>Inlinks!Y73</f>
        <v>0.247</v>
      </c>
      <c r="Z81" s="1403">
        <f>Inlinks!Z73</f>
        <v>1.296</v>
      </c>
      <c r="AA81" s="1427">
        <f>Inlinks!AA73</f>
        <v>1.304</v>
      </c>
      <c r="AB81" s="1428">
        <f>Inlinks!AB73</f>
        <v>1.056</v>
      </c>
      <c r="AC81" s="1427">
        <f>Inlinks!AC73</f>
        <v>0.92</v>
      </c>
      <c r="AD81" s="1429">
        <f>Inlinks!AD73</f>
        <v>1.6739999999999999</v>
      </c>
      <c r="AE81" s="1429">
        <f>Inlinks!AE73</f>
        <v>1.2</v>
      </c>
      <c r="AF81" s="1428">
        <f>Inlinks!AF73</f>
        <v>2.548</v>
      </c>
      <c r="AG81" s="1427">
        <f>Inlinks!AG73</f>
        <v>1.377</v>
      </c>
      <c r="AH81" s="1427">
        <f>Inlinks!AH73</f>
        <v>0.82499999999999996</v>
      </c>
      <c r="AI81" s="1427">
        <f>Inlinks!AI73</f>
        <v>0.94299999999999995</v>
      </c>
      <c r="AJ81" s="1428">
        <f>Inlinks!AJ73</f>
        <v>0.98599999999999999</v>
      </c>
      <c r="AK81" s="1427">
        <f>Inlinks!AK73</f>
        <v>4.6740000000000004</v>
      </c>
      <c r="AL81" s="1427">
        <f>Inlinks!AL73</f>
        <v>4.7770000000000001</v>
      </c>
      <c r="AM81" s="1427">
        <f>Inlinks!AM73</f>
        <v>4.4279999999999999</v>
      </c>
      <c r="AN81" s="1428">
        <f>Inlinks!AN73</f>
        <v>3.8519999999999999</v>
      </c>
      <c r="AO81" s="2412">
        <f>'Expense Drivers'!AO366</f>
        <v>1.0602499999999999</v>
      </c>
      <c r="AP81" s="2412">
        <f>'Expense Drivers'!AP366</f>
        <v>1.0602499999999999</v>
      </c>
      <c r="AQ81" s="2412">
        <f>'Expense Drivers'!AQ366</f>
        <v>1.0602499999999999</v>
      </c>
      <c r="AR81" s="1685">
        <f>'Expense Drivers'!AR366</f>
        <v>1.0602499999999999</v>
      </c>
      <c r="AS81" s="184"/>
      <c r="AT81" s="227">
        <v>0</v>
      </c>
      <c r="AU81" s="227">
        <v>0</v>
      </c>
      <c r="AV81" s="227">
        <v>0.46400000000000002</v>
      </c>
      <c r="AW81" s="38">
        <f>SUM(Y81:AB81)</f>
        <v>3.9030000000000005</v>
      </c>
      <c r="AX81" s="38">
        <f>SUM(AC81:AF81)</f>
        <v>6.3419999999999996</v>
      </c>
      <c r="AY81" s="38">
        <f>SUM(AG81:AJ81)</f>
        <v>4.1310000000000002</v>
      </c>
      <c r="AZ81" s="38">
        <f>SUM(AK81:AN81)</f>
        <v>17.731000000000002</v>
      </c>
      <c r="BA81" s="38">
        <f>SUM(AO81:AR81)</f>
        <v>4.2409999999999997</v>
      </c>
      <c r="BB81" s="1545">
        <f t="shared" ref="BB81:BI81" si="159">BA81</f>
        <v>4.2409999999999997</v>
      </c>
      <c r="BC81" s="1545">
        <f t="shared" si="159"/>
        <v>4.2409999999999997</v>
      </c>
      <c r="BD81" s="1545">
        <f t="shared" si="159"/>
        <v>4.2409999999999997</v>
      </c>
      <c r="BE81" s="1545">
        <f t="shared" si="159"/>
        <v>4.2409999999999997</v>
      </c>
      <c r="BF81" s="1545">
        <f t="shared" si="159"/>
        <v>4.2409999999999997</v>
      </c>
      <c r="BG81" s="1545">
        <f t="shared" si="159"/>
        <v>4.2409999999999997</v>
      </c>
      <c r="BH81" s="1545">
        <f t="shared" si="159"/>
        <v>4.2409999999999997</v>
      </c>
      <c r="BI81" s="1545">
        <f t="shared" si="159"/>
        <v>4.2409999999999997</v>
      </c>
      <c r="BK81" s="15"/>
    </row>
    <row r="82" spans="1:63" ht="11.25" customHeight="1">
      <c r="A82" s="71"/>
      <c r="H82" s="71"/>
      <c r="I82" s="93" t="s">
        <v>116</v>
      </c>
      <c r="J82" s="93"/>
      <c r="K82" s="93"/>
      <c r="L82" s="47"/>
      <c r="M82" s="38"/>
      <c r="N82" s="38"/>
      <c r="O82" s="38"/>
      <c r="P82" s="88"/>
      <c r="Q82" s="38"/>
      <c r="R82" s="38"/>
      <c r="S82" s="38"/>
      <c r="T82" s="88"/>
      <c r="U82" s="38"/>
      <c r="V82" s="38"/>
      <c r="W82" s="38"/>
      <c r="X82" s="88"/>
      <c r="Y82" s="38">
        <f t="shared" ref="Y82:AK82" si="160">Y27</f>
        <v>0.56299999999999994</v>
      </c>
      <c r="Z82" s="38">
        <f t="shared" si="160"/>
        <v>0.14799999999999999</v>
      </c>
      <c r="AA82" s="38">
        <f t="shared" si="160"/>
        <v>0.128</v>
      </c>
      <c r="AB82" s="88">
        <f t="shared" si="160"/>
        <v>0.11</v>
      </c>
      <c r="AC82" s="38">
        <f t="shared" si="160"/>
        <v>0.109</v>
      </c>
      <c r="AD82" s="38">
        <f t="shared" si="160"/>
        <v>0.115</v>
      </c>
      <c r="AE82" s="38">
        <f t="shared" si="160"/>
        <v>5.3999999999999999E-2</v>
      </c>
      <c r="AF82" s="88">
        <f t="shared" si="160"/>
        <v>-2.1720000000000002</v>
      </c>
      <c r="AG82" s="38">
        <f t="shared" si="160"/>
        <v>0.04</v>
      </c>
      <c r="AH82" s="38">
        <f t="shared" si="160"/>
        <v>0.192</v>
      </c>
      <c r="AI82" s="38">
        <f t="shared" si="160"/>
        <v>1.7959999999999998</v>
      </c>
      <c r="AJ82" s="88">
        <f t="shared" si="160"/>
        <v>0.97699999999999998</v>
      </c>
      <c r="AK82" s="38">
        <f t="shared" si="160"/>
        <v>9.4E-2</v>
      </c>
      <c r="AL82" s="72">
        <v>3.2989999999999999</v>
      </c>
      <c r="AM82" s="72">
        <v>3.2989999999999999</v>
      </c>
      <c r="AN82" s="88">
        <f>AN27</f>
        <v>0</v>
      </c>
      <c r="AO82" s="38">
        <f>AO27</f>
        <v>0</v>
      </c>
      <c r="AP82" s="38">
        <f>AP27</f>
        <v>0</v>
      </c>
      <c r="AQ82" s="38">
        <f>AQ27</f>
        <v>0</v>
      </c>
      <c r="AR82" s="88">
        <f>AR27</f>
        <v>0</v>
      </c>
      <c r="AS82" s="38"/>
      <c r="AT82" s="38">
        <f>AT27</f>
        <v>0</v>
      </c>
      <c r="AU82" s="38">
        <f>AU27</f>
        <v>0</v>
      </c>
      <c r="AV82" s="38">
        <f>AV27</f>
        <v>3.137</v>
      </c>
      <c r="AW82" s="152">
        <f>SUM(Y82:AB82)</f>
        <v>0.94899999999999995</v>
      </c>
      <c r="AX82" s="152">
        <f>SUM(AC82:AF82)</f>
        <v>-1.8940000000000001</v>
      </c>
      <c r="AY82" s="152">
        <f>SUM(AG82:AJ82)</f>
        <v>3.0049999999999999</v>
      </c>
      <c r="AZ82" s="38">
        <f>SUM(AK82:AN82)</f>
        <v>6.6920000000000002</v>
      </c>
      <c r="BA82" s="38">
        <f>SUM(AO82:AR82)</f>
        <v>0</v>
      </c>
      <c r="BB82" s="38">
        <f t="shared" ref="BB82:BI82" si="161">BB27</f>
        <v>0</v>
      </c>
      <c r="BC82" s="38">
        <f t="shared" si="161"/>
        <v>0</v>
      </c>
      <c r="BD82" s="38">
        <f t="shared" si="161"/>
        <v>0</v>
      </c>
      <c r="BE82" s="38">
        <f t="shared" si="161"/>
        <v>0</v>
      </c>
      <c r="BF82" s="38">
        <f t="shared" si="161"/>
        <v>0</v>
      </c>
      <c r="BG82" s="38">
        <f t="shared" si="161"/>
        <v>0</v>
      </c>
      <c r="BH82" s="38">
        <f t="shared" si="161"/>
        <v>0</v>
      </c>
      <c r="BI82" s="38">
        <f t="shared" si="161"/>
        <v>0</v>
      </c>
    </row>
    <row r="83" spans="1:63" ht="11.25" customHeight="1">
      <c r="A83" s="71"/>
      <c r="H83" s="71"/>
      <c r="I83" s="27" t="s">
        <v>133</v>
      </c>
      <c r="J83" s="93"/>
      <c r="K83" s="93"/>
      <c r="L83" s="47"/>
      <c r="M83" s="59"/>
      <c r="N83" s="59"/>
      <c r="O83" s="184"/>
      <c r="P83" s="185"/>
      <c r="Q83" s="59"/>
      <c r="R83" s="59"/>
      <c r="S83" s="184"/>
      <c r="T83" s="185"/>
      <c r="U83" s="59"/>
      <c r="V83" s="59"/>
      <c r="W83" s="184"/>
      <c r="X83" s="185"/>
      <c r="Y83" s="1403">
        <f>Inlinks!Y74</f>
        <v>-5.1999999999999998E-2</v>
      </c>
      <c r="Z83" s="1403">
        <f>Inlinks!Z74</f>
        <v>-0.41299999999999998</v>
      </c>
      <c r="AA83" s="1427">
        <f>Inlinks!AA74</f>
        <v>-7.0000000000000001E-3</v>
      </c>
      <c r="AB83" s="1428">
        <f>Inlinks!AB74</f>
        <v>-3.1E-2</v>
      </c>
      <c r="AC83" s="1427">
        <f>Inlinks!AC74</f>
        <v>-0.13</v>
      </c>
      <c r="AD83" s="1429">
        <f>Inlinks!AD74</f>
        <v>-0.42599999999999999</v>
      </c>
      <c r="AE83" s="1429">
        <f>Inlinks!AE74</f>
        <v>-0.27400000000000002</v>
      </c>
      <c r="AF83" s="1428">
        <f>Inlinks!AF74</f>
        <v>-4.7E-2</v>
      </c>
      <c r="AG83" s="1427">
        <f>Inlinks!AG74</f>
        <v>-0.22800000000000001</v>
      </c>
      <c r="AH83" s="1427">
        <f>Inlinks!AH74</f>
        <v>-0.159</v>
      </c>
      <c r="AI83" s="1427">
        <f>Inlinks!AI74</f>
        <v>-0.129</v>
      </c>
      <c r="AJ83" s="1428">
        <f>Inlinks!AJ74</f>
        <v>-0.432</v>
      </c>
      <c r="AK83" s="1427">
        <f>Inlinks!AK74</f>
        <v>-3.3170000000000002</v>
      </c>
      <c r="AL83" s="1427">
        <f>Inlinks!AL74</f>
        <v>-4.2549999999999999</v>
      </c>
      <c r="AM83" s="1427">
        <f>Inlinks!AM74</f>
        <v>-4.3090000000000002</v>
      </c>
      <c r="AN83" s="1428">
        <f>Inlinks!AN74</f>
        <v>1.0880000000000001</v>
      </c>
      <c r="AO83" s="2413">
        <v>-0.02</v>
      </c>
      <c r="AP83" s="2413">
        <v>-0.02</v>
      </c>
      <c r="AQ83" s="2413">
        <v>-0.02</v>
      </c>
      <c r="AR83" s="2295">
        <v>-0.02</v>
      </c>
      <c r="AS83" s="184"/>
      <c r="AT83" s="227">
        <v>0</v>
      </c>
      <c r="AU83" s="227">
        <v>0</v>
      </c>
      <c r="AV83" s="227">
        <v>-9.8000000000000004E-2</v>
      </c>
      <c r="AW83" s="152">
        <f>SUM(Y83:AB83)</f>
        <v>-0.503</v>
      </c>
      <c r="AX83" s="152">
        <f>SUM(AC83:AF83)</f>
        <v>-0.87700000000000011</v>
      </c>
      <c r="AY83" s="152">
        <f>SUM(AG83:AJ83)</f>
        <v>-0.94799999999999995</v>
      </c>
      <c r="AZ83" s="38">
        <f>SUM(AK83:AN83)</f>
        <v>-10.792999999999999</v>
      </c>
      <c r="BA83" s="38">
        <f>SUM(AO83:AR83)</f>
        <v>-0.08</v>
      </c>
      <c r="BB83" s="1545">
        <f t="shared" ref="BB83:BI83" si="162">BA83</f>
        <v>-0.08</v>
      </c>
      <c r="BC83" s="1545">
        <f t="shared" si="162"/>
        <v>-0.08</v>
      </c>
      <c r="BD83" s="1545">
        <f t="shared" si="162"/>
        <v>-0.08</v>
      </c>
      <c r="BE83" s="1545">
        <f t="shared" si="162"/>
        <v>-0.08</v>
      </c>
      <c r="BF83" s="1545">
        <f t="shared" si="162"/>
        <v>-0.08</v>
      </c>
      <c r="BG83" s="1545">
        <f t="shared" si="162"/>
        <v>-0.08</v>
      </c>
      <c r="BH83" s="1545">
        <f t="shared" si="162"/>
        <v>-0.08</v>
      </c>
      <c r="BI83" s="1545">
        <f t="shared" si="162"/>
        <v>-0.08</v>
      </c>
    </row>
    <row r="84" spans="1:63" s="2023" customFormat="1" ht="11.25" customHeight="1">
      <c r="A84" s="258"/>
      <c r="B84"/>
      <c r="C84"/>
      <c r="D84"/>
      <c r="E84"/>
      <c r="F84"/>
      <c r="G84"/>
      <c r="H84" s="258"/>
      <c r="I84" s="257" t="s">
        <v>118</v>
      </c>
      <c r="J84" s="257"/>
      <c r="K84" s="257"/>
      <c r="L84" s="257"/>
      <c r="M84" s="256"/>
      <c r="N84" s="256"/>
      <c r="O84" s="256"/>
      <c r="P84" s="286"/>
      <c r="Q84" s="256"/>
      <c r="R84" s="256"/>
      <c r="S84" s="256"/>
      <c r="T84" s="286"/>
      <c r="U84" s="256"/>
      <c r="V84" s="256"/>
      <c r="W84" s="256"/>
      <c r="X84" s="286"/>
      <c r="Y84" s="256">
        <f t="shared" ref="Y84:AI84" si="163">SUM(Y79:Y83)-Y58</f>
        <v>10.448999999999996</v>
      </c>
      <c r="Z84" s="256">
        <f t="shared" si="163"/>
        <v>7.6080000000000085</v>
      </c>
      <c r="AA84" s="256">
        <f t="shared" si="163"/>
        <v>22.618000000000006</v>
      </c>
      <c r="AB84" s="286">
        <f t="shared" si="163"/>
        <v>30.169999999999952</v>
      </c>
      <c r="AC84" s="256">
        <f t="shared" si="163"/>
        <v>20.833000000000041</v>
      </c>
      <c r="AD84" s="256">
        <f t="shared" si="163"/>
        <v>10.616999999999987</v>
      </c>
      <c r="AE84" s="256">
        <f t="shared" si="163"/>
        <v>11.372999999999973</v>
      </c>
      <c r="AF84" s="286">
        <f t="shared" si="163"/>
        <v>47.014999999999951</v>
      </c>
      <c r="AG84" s="1594">
        <f t="shared" si="163"/>
        <v>28.085999999999981</v>
      </c>
      <c r="AH84" s="1594">
        <f t="shared" si="163"/>
        <v>21.89200000000001</v>
      </c>
      <c r="AI84" s="1594">
        <f t="shared" si="163"/>
        <v>31.299000000000021</v>
      </c>
      <c r="AJ84" s="1590">
        <f t="shared" ref="AJ84:AM84" si="164">SUM(AJ79:AJ83)-AJ58</f>
        <v>55.500000000000028</v>
      </c>
      <c r="AK84" s="1594">
        <f t="shared" si="164"/>
        <v>30.909000000000049</v>
      </c>
      <c r="AL84" s="1594">
        <f t="shared" si="164"/>
        <v>26.244000000000067</v>
      </c>
      <c r="AM84" s="1594">
        <f t="shared" si="164"/>
        <v>47.714999999999947</v>
      </c>
      <c r="AN84" s="1590">
        <f t="shared" ref="AN84" si="165">SUM(AN79:AN83)-AN58</f>
        <v>81.828999999999937</v>
      </c>
      <c r="AO84" s="1594">
        <f>SUM(AO79:AO83)-AO58</f>
        <v>36.403179073730719</v>
      </c>
      <c r="AP84" s="1594">
        <f t="shared" ref="AP84:AR84" si="166">SUM(AP79:AP83)-AP58</f>
        <v>19.399484730943822</v>
      </c>
      <c r="AQ84" s="1594">
        <f t="shared" si="166"/>
        <v>38.187231073836344</v>
      </c>
      <c r="AR84" s="1590">
        <f t="shared" si="166"/>
        <v>82.37657636071043</v>
      </c>
      <c r="AS84" s="439"/>
      <c r="AT84" s="1594">
        <f t="shared" ref="AT84:BI84" si="167">SUM(AT79:AT83)-AT58</f>
        <v>10.472000000000008</v>
      </c>
      <c r="AU84" s="256">
        <f t="shared" si="167"/>
        <v>5.6349999999999962</v>
      </c>
      <c r="AV84" s="256">
        <f t="shared" si="167"/>
        <v>11.33499999999999</v>
      </c>
      <c r="AW84" s="256">
        <f t="shared" si="167"/>
        <v>70.84499999999997</v>
      </c>
      <c r="AX84" s="256">
        <f t="shared" si="167"/>
        <v>89.838000000000065</v>
      </c>
      <c r="AY84" s="256">
        <f t="shared" si="167"/>
        <v>136.77699999999984</v>
      </c>
      <c r="AZ84" s="256">
        <f>SUM(AZ79:AZ83)-AZ58</f>
        <v>186.69700000000003</v>
      </c>
      <c r="BA84" s="256">
        <f>SUM(BA79:BA83)-BA58</f>
        <v>176.36647123922134</v>
      </c>
      <c r="BB84" s="256">
        <f t="shared" si="167"/>
        <v>193.40808751498952</v>
      </c>
      <c r="BC84" s="256">
        <f t="shared" si="167"/>
        <v>213.76074095025359</v>
      </c>
      <c r="BD84" s="256">
        <f t="shared" si="167"/>
        <v>232.4307590209616</v>
      </c>
      <c r="BE84" s="256">
        <f t="shared" si="167"/>
        <v>247.39074962295189</v>
      </c>
      <c r="BF84" s="256">
        <f t="shared" si="167"/>
        <v>257.06791138185037</v>
      </c>
      <c r="BG84" s="256">
        <f t="shared" si="167"/>
        <v>268.29348667509231</v>
      </c>
      <c r="BH84" s="256">
        <f t="shared" si="167"/>
        <v>278.25422826951927</v>
      </c>
      <c r="BI84" s="256">
        <f t="shared" si="167"/>
        <v>291.843802502122</v>
      </c>
      <c r="BK84" s="2200"/>
    </row>
    <row r="85" spans="1:63" ht="11.25" customHeight="1">
      <c r="A85" s="32"/>
      <c r="H85" s="32"/>
      <c r="I85" s="253" t="s">
        <v>769</v>
      </c>
      <c r="J85" s="238"/>
      <c r="K85" s="238"/>
      <c r="L85" s="238"/>
      <c r="M85" s="255"/>
      <c r="N85" s="255"/>
      <c r="O85" s="255"/>
      <c r="P85" s="287"/>
      <c r="Q85" s="255"/>
      <c r="R85" s="255"/>
      <c r="S85" s="255"/>
      <c r="T85" s="287"/>
      <c r="U85" s="255"/>
      <c r="V85" s="255"/>
      <c r="W85" s="255"/>
      <c r="X85" s="287"/>
      <c r="Y85" s="255">
        <f t="shared" ref="Y85:AI85" si="168">Y84/Y65</f>
        <v>0.16414172633488344</v>
      </c>
      <c r="Z85" s="255">
        <f t="shared" si="168"/>
        <v>0.12201712788168047</v>
      </c>
      <c r="AA85" s="255">
        <f t="shared" si="168"/>
        <v>0.3566118000381871</v>
      </c>
      <c r="AB85" s="287">
        <f t="shared" si="168"/>
        <v>0.48159717737123398</v>
      </c>
      <c r="AC85" s="255">
        <f t="shared" si="168"/>
        <v>0.32160335039278648</v>
      </c>
      <c r="AD85" s="255">
        <f t="shared" si="168"/>
        <v>0.16263883680311739</v>
      </c>
      <c r="AE85" s="255">
        <f t="shared" si="168"/>
        <v>0.17428753056621354</v>
      </c>
      <c r="AF85" s="287">
        <f t="shared" si="168"/>
        <v>0.72228068695491565</v>
      </c>
      <c r="AG85" s="255">
        <f t="shared" si="168"/>
        <v>0.43315096864283686</v>
      </c>
      <c r="AH85" s="255">
        <f t="shared" si="168"/>
        <v>0.33359188787180022</v>
      </c>
      <c r="AI85" s="255">
        <f t="shared" si="168"/>
        <v>0.47555000786885709</v>
      </c>
      <c r="AJ85" s="287">
        <f t="shared" ref="AJ85:AM85" si="169">AJ84/AJ65</f>
        <v>0.83905675869743612</v>
      </c>
      <c r="AK85" s="255">
        <f t="shared" si="169"/>
        <v>0.45938787639293033</v>
      </c>
      <c r="AL85" s="255">
        <f t="shared" si="169"/>
        <v>0.38519755259530397</v>
      </c>
      <c r="AM85" s="255">
        <f t="shared" si="169"/>
        <v>0.69962991241847483</v>
      </c>
      <c r="AN85" s="287">
        <f t="shared" ref="AN85" si="170">AN84/AN65</f>
        <v>1.2074488953515163</v>
      </c>
      <c r="AO85" s="255">
        <f>AO84/AO65</f>
        <v>0.53715648926248183</v>
      </c>
      <c r="AP85" s="255">
        <f t="shared" ref="AP85:AR85" si="171">AP84/AP65</f>
        <v>0.28625409584336536</v>
      </c>
      <c r="AQ85" s="255">
        <f t="shared" si="171"/>
        <v>0.56348152826793474</v>
      </c>
      <c r="AR85" s="287">
        <f t="shared" si="171"/>
        <v>1.2155287994424926</v>
      </c>
      <c r="AS85" s="443"/>
      <c r="AT85" s="254">
        <f t="shared" ref="AT85:BI85" si="172">AT84/AT65</f>
        <v>0.22036126284679666</v>
      </c>
      <c r="AU85" s="254">
        <f t="shared" si="172"/>
        <v>0.11597832211825351</v>
      </c>
      <c r="AV85" s="254">
        <f t="shared" si="172"/>
        <v>0.21089114429851166</v>
      </c>
      <c r="AW85" s="254">
        <f t="shared" si="172"/>
        <v>1.1157877229803599</v>
      </c>
      <c r="AX85" s="254">
        <f t="shared" si="172"/>
        <v>1.3800744731432293</v>
      </c>
      <c r="AY85" s="254">
        <f t="shared" si="172"/>
        <v>2.0839519836449276</v>
      </c>
      <c r="AZ85" s="254">
        <f>AZ84/AZ65</f>
        <v>2.7517681214147656</v>
      </c>
      <c r="BA85" s="254">
        <f>BA84/BA65</f>
        <v>2.602420912816275</v>
      </c>
      <c r="BB85" s="254">
        <f t="shared" si="172"/>
        <v>2.8123840160401778</v>
      </c>
      <c r="BC85" s="254">
        <f t="shared" si="172"/>
        <v>3.020492719420508</v>
      </c>
      <c r="BD85" s="254">
        <f t="shared" si="172"/>
        <v>3.1940395870659066</v>
      </c>
      <c r="BE85" s="254">
        <f t="shared" si="172"/>
        <v>3.3086830743398727</v>
      </c>
      <c r="BF85" s="254">
        <f t="shared" si="172"/>
        <v>3.3485396510311944</v>
      </c>
      <c r="BG85" s="254">
        <f t="shared" si="172"/>
        <v>3.4060296475113279</v>
      </c>
      <c r="BH85" s="254">
        <f t="shared" si="172"/>
        <v>3.4450128865607152</v>
      </c>
      <c r="BI85" s="254">
        <f t="shared" si="172"/>
        <v>3.5259544817352042</v>
      </c>
      <c r="BK85" s="1682">
        <f>(BC85/AX85)^(1/5)-1</f>
        <v>0.16959379093270632</v>
      </c>
    </row>
    <row r="86" spans="1:63" ht="11.25" customHeight="1">
      <c r="A86" s="32"/>
      <c r="H86" s="32"/>
      <c r="I86" s="232"/>
      <c r="J86" s="77"/>
      <c r="K86" s="25"/>
      <c r="L86" s="5"/>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445"/>
      <c r="AT86" s="51"/>
      <c r="AU86" s="51"/>
      <c r="AV86" s="51"/>
      <c r="AW86" s="51"/>
      <c r="AX86" s="51"/>
      <c r="AY86" s="51"/>
      <c r="AZ86" s="51"/>
      <c r="BA86" s="51"/>
      <c r="BB86" s="51"/>
      <c r="BC86" s="51"/>
      <c r="BD86" s="51"/>
      <c r="BE86" s="51"/>
      <c r="BF86" s="51"/>
      <c r="BG86" s="51"/>
      <c r="BH86" s="51"/>
      <c r="BI86" s="51"/>
    </row>
    <row r="87" spans="1:63" s="46" customFormat="1" ht="11.25" customHeight="1">
      <c r="A87" s="22"/>
      <c r="B87"/>
      <c r="C87"/>
      <c r="D87"/>
      <c r="E87"/>
      <c r="F87"/>
      <c r="G87"/>
      <c r="H87" s="22"/>
      <c r="I87" s="5"/>
      <c r="J87" s="5"/>
      <c r="K87" s="5"/>
      <c r="L87" s="5"/>
      <c r="M87" s="97"/>
      <c r="N87" s="97"/>
      <c r="O87" s="97"/>
      <c r="P87" s="163"/>
      <c r="Q87" s="97"/>
      <c r="R87" s="97"/>
      <c r="S87" s="97"/>
      <c r="T87" s="163"/>
      <c r="U87" s="97"/>
      <c r="V87" s="97"/>
      <c r="W87" s="97"/>
      <c r="X87" s="163"/>
      <c r="Y87" s="97"/>
      <c r="Z87" s="97"/>
      <c r="AA87" s="97"/>
      <c r="AB87" s="163"/>
      <c r="AC87" s="163"/>
      <c r="AD87" s="163"/>
      <c r="AE87" s="163"/>
      <c r="AF87" s="163"/>
      <c r="AG87" s="163"/>
      <c r="AH87" s="163"/>
      <c r="AI87" s="163"/>
      <c r="AJ87" s="163"/>
      <c r="AK87" s="163"/>
      <c r="AL87" s="163"/>
      <c r="AM87" s="163"/>
      <c r="AN87" s="163"/>
      <c r="AO87" s="163"/>
      <c r="AP87" s="163"/>
      <c r="AQ87" s="163"/>
      <c r="AR87" s="163"/>
      <c r="AS87" s="163"/>
      <c r="AT87" s="97"/>
      <c r="AU87" s="97"/>
      <c r="AV87" s="97"/>
      <c r="AW87" s="97"/>
      <c r="AX87" s="97"/>
      <c r="AY87" s="97"/>
      <c r="AZ87" s="97"/>
      <c r="BA87" s="97"/>
      <c r="BB87" s="97"/>
      <c r="BC87" s="97"/>
      <c r="BD87" s="97"/>
      <c r="BE87" s="97"/>
      <c r="BF87" s="97"/>
      <c r="BG87" s="97"/>
      <c r="BH87" s="97"/>
      <c r="BI87" s="97"/>
      <c r="BK87" s="35"/>
    </row>
    <row r="88" spans="1:63" ht="11.25" customHeight="1">
      <c r="A88" s="32"/>
      <c r="H88" s="32"/>
      <c r="I88" s="148" t="s">
        <v>76</v>
      </c>
      <c r="J88" s="74"/>
      <c r="K88" s="74"/>
      <c r="L88" s="74"/>
      <c r="M88" s="159"/>
      <c r="N88" s="160"/>
      <c r="O88" s="160"/>
      <c r="P88" s="161"/>
      <c r="Q88" s="159"/>
      <c r="R88" s="160"/>
      <c r="S88" s="160"/>
      <c r="T88" s="161"/>
      <c r="U88" s="159"/>
      <c r="V88" s="160"/>
      <c r="W88" s="160"/>
      <c r="X88" s="161"/>
      <c r="Y88" s="159"/>
      <c r="Z88" s="160"/>
      <c r="AA88" s="160"/>
      <c r="AB88" s="161"/>
      <c r="AC88" s="159"/>
      <c r="AD88" s="160"/>
      <c r="AE88" s="160"/>
      <c r="AF88" s="161"/>
      <c r="AG88" s="159"/>
      <c r="AH88" s="160"/>
      <c r="AI88" s="160"/>
      <c r="AJ88" s="161"/>
      <c r="AK88" s="160"/>
      <c r="AL88" s="160"/>
      <c r="AM88" s="160"/>
      <c r="AN88" s="161"/>
      <c r="AO88" s="160"/>
      <c r="AP88" s="160"/>
      <c r="AQ88" s="160"/>
      <c r="AR88" s="161"/>
      <c r="AS88" s="445"/>
      <c r="AT88" s="162"/>
      <c r="AU88" s="162"/>
      <c r="AV88" s="162"/>
      <c r="AW88" s="162"/>
      <c r="AX88" s="162"/>
      <c r="AY88" s="162"/>
      <c r="AZ88" s="162"/>
      <c r="BA88" s="162"/>
      <c r="BB88" s="162"/>
      <c r="BC88" s="162"/>
      <c r="BD88" s="162"/>
      <c r="BE88" s="162"/>
      <c r="BF88" s="162"/>
      <c r="BG88" s="162"/>
      <c r="BH88" s="162"/>
      <c r="BI88" s="162"/>
    </row>
    <row r="89" spans="1:63" s="15" customFormat="1" ht="11.25" customHeight="1" outlineLevel="1">
      <c r="A89" s="12"/>
      <c r="B89"/>
      <c r="C89"/>
      <c r="D89"/>
      <c r="E89"/>
      <c r="F89"/>
      <c r="G89"/>
      <c r="H89" s="12"/>
      <c r="I89" s="174"/>
      <c r="J89" s="5"/>
      <c r="K89" s="5"/>
      <c r="L89" s="5"/>
      <c r="M89" s="99"/>
      <c r="N89" s="48"/>
      <c r="O89" s="48"/>
      <c r="P89" s="87"/>
      <c r="Q89" s="99"/>
      <c r="R89" s="48"/>
      <c r="S89" s="48"/>
      <c r="T89" s="87"/>
      <c r="U89" s="99"/>
      <c r="V89" s="48"/>
      <c r="W89" s="48"/>
      <c r="X89" s="87"/>
      <c r="Y89" s="99"/>
      <c r="Z89" s="48"/>
      <c r="AA89" s="48"/>
      <c r="AB89" s="87"/>
      <c r="AC89" s="99"/>
      <c r="AD89" s="48"/>
      <c r="AE89" s="48"/>
      <c r="AF89" s="87"/>
      <c r="AG89" s="99"/>
      <c r="AH89" s="48"/>
      <c r="AI89" s="48"/>
      <c r="AJ89" s="87"/>
      <c r="AK89" s="48"/>
      <c r="AL89" s="48"/>
      <c r="AM89" s="48"/>
      <c r="AN89" s="87"/>
      <c r="AO89" s="48"/>
      <c r="AP89" s="48"/>
      <c r="AQ89" s="48"/>
      <c r="AR89" s="87"/>
      <c r="AS89" s="38"/>
      <c r="AT89" s="48"/>
      <c r="AU89" s="48"/>
      <c r="AV89" s="48"/>
      <c r="AW89" s="48"/>
      <c r="AX89" s="48"/>
      <c r="AY89" s="48"/>
      <c r="AZ89" s="48"/>
      <c r="BA89" s="48"/>
      <c r="BB89" s="48"/>
      <c r="BC89" s="48"/>
      <c r="BD89" s="48"/>
      <c r="BE89" s="48"/>
      <c r="BF89" s="48"/>
      <c r="BG89" s="48"/>
      <c r="BH89" s="48"/>
      <c r="BI89" s="48"/>
    </row>
    <row r="90" spans="1:63" s="15" customFormat="1" ht="11.25" customHeight="1" outlineLevel="1">
      <c r="A90" s="12"/>
      <c r="B90"/>
      <c r="C90"/>
      <c r="D90"/>
      <c r="E90"/>
      <c r="F90"/>
      <c r="G90"/>
      <c r="H90" s="12"/>
      <c r="I90" s="174" t="s">
        <v>46</v>
      </c>
      <c r="J90" s="5"/>
      <c r="K90" s="5"/>
      <c r="L90" s="5"/>
      <c r="M90" s="99"/>
      <c r="N90" s="48"/>
      <c r="O90" s="48"/>
      <c r="P90" s="87"/>
      <c r="Q90" s="99"/>
      <c r="R90" s="48"/>
      <c r="S90" s="48"/>
      <c r="T90" s="87"/>
      <c r="U90" s="99"/>
      <c r="V90" s="48"/>
      <c r="W90" s="48"/>
      <c r="X90" s="87"/>
      <c r="Y90" s="99"/>
      <c r="Z90" s="48"/>
      <c r="AA90" s="48"/>
      <c r="AB90" s="87">
        <f>AB37</f>
        <v>40.919999999999952</v>
      </c>
      <c r="AC90" s="99"/>
      <c r="AD90" s="48"/>
      <c r="AE90" s="48"/>
      <c r="AF90" s="87">
        <f t="shared" ref="AF90:AL90" si="173">AF37</f>
        <v>53.476999999999947</v>
      </c>
      <c r="AG90" s="99">
        <f t="shared" si="173"/>
        <v>48.842999999999982</v>
      </c>
      <c r="AH90" s="48">
        <f t="shared" si="173"/>
        <v>39.201000000000015</v>
      </c>
      <c r="AI90" s="48">
        <f t="shared" si="173"/>
        <v>53.532000000000025</v>
      </c>
      <c r="AJ90" s="87">
        <f t="shared" si="173"/>
        <v>82.995000000000033</v>
      </c>
      <c r="AK90" s="99">
        <f>AK37</f>
        <v>56.543000000000049</v>
      </c>
      <c r="AL90" s="48">
        <f t="shared" si="173"/>
        <v>54.08600000000007</v>
      </c>
      <c r="AM90" s="48">
        <f t="shared" ref="AM90:AN90" si="174">AM37</f>
        <v>79.115999999999943</v>
      </c>
      <c r="AN90" s="87">
        <f t="shared" si="174"/>
        <v>119.92799999999994</v>
      </c>
      <c r="AO90" s="99">
        <f>AO37</f>
        <v>68.786121651893438</v>
      </c>
      <c r="AP90" s="48">
        <f t="shared" ref="AP90:AR90" si="175">AP37</f>
        <v>48.623899586067417</v>
      </c>
      <c r="AQ90" s="48">
        <f t="shared" si="175"/>
        <v>72.947586267440528</v>
      </c>
      <c r="AR90" s="87">
        <f t="shared" si="175"/>
        <v>140.9739636318622</v>
      </c>
      <c r="AS90" s="38"/>
      <c r="AT90" s="48">
        <f t="shared" ref="AT90:BI90" si="176">AT37</f>
        <v>19.307000000000009</v>
      </c>
      <c r="AU90" s="48">
        <f t="shared" si="176"/>
        <v>22.324999999999996</v>
      </c>
      <c r="AV90" s="48">
        <f t="shared" si="176"/>
        <v>38.435999999999993</v>
      </c>
      <c r="AW90" s="48">
        <f t="shared" si="176"/>
        <v>105.34899999999998</v>
      </c>
      <c r="AX90" s="48">
        <f t="shared" si="176"/>
        <v>143.43800000000007</v>
      </c>
      <c r="AY90" s="48">
        <f t="shared" si="176"/>
        <v>224.57099999999991</v>
      </c>
      <c r="AZ90" s="48">
        <f>AZ37</f>
        <v>309.673</v>
      </c>
      <c r="BA90" s="48">
        <f>BA37</f>
        <v>331.33157113726361</v>
      </c>
      <c r="BB90" s="48">
        <f t="shared" si="176"/>
        <v>367.66482694613774</v>
      </c>
      <c r="BC90" s="48">
        <f t="shared" si="176"/>
        <v>409.09198607731321</v>
      </c>
      <c r="BD90" s="48">
        <f t="shared" si="176"/>
        <v>441.00261789791159</v>
      </c>
      <c r="BE90" s="48">
        <f t="shared" si="176"/>
        <v>467.61892413227804</v>
      </c>
      <c r="BF90" s="48">
        <f t="shared" si="176"/>
        <v>485.91110372192497</v>
      </c>
      <c r="BG90" s="48">
        <f t="shared" si="176"/>
        <v>503.950330054608</v>
      </c>
      <c r="BH90" s="48">
        <f t="shared" si="176"/>
        <v>517.82553887807376</v>
      </c>
      <c r="BI90" s="48">
        <f t="shared" si="176"/>
        <v>537.72056588265127</v>
      </c>
    </row>
    <row r="91" spans="1:63" s="15" customFormat="1" ht="11.25" customHeight="1" outlineLevel="1">
      <c r="A91" s="12"/>
      <c r="B91"/>
      <c r="C91"/>
      <c r="D91"/>
      <c r="E91"/>
      <c r="F91"/>
      <c r="G91"/>
      <c r="H91" s="12"/>
      <c r="I91" s="156" t="s">
        <v>110</v>
      </c>
      <c r="J91" s="5"/>
      <c r="K91" s="5"/>
      <c r="L91" s="5"/>
      <c r="M91" s="105"/>
      <c r="N91" s="72"/>
      <c r="O91" s="72"/>
      <c r="P91" s="38"/>
      <c r="Q91" s="105"/>
      <c r="R91" s="72"/>
      <c r="S91" s="72"/>
      <c r="T91" s="38"/>
      <c r="U91" s="105"/>
      <c r="V91" s="72"/>
      <c r="W91" s="72"/>
      <c r="X91" s="38"/>
      <c r="Y91" s="105"/>
      <c r="Z91" s="72"/>
      <c r="AA91" s="72"/>
      <c r="AB91" s="38">
        <f>AB200</f>
        <v>6.0000000000000001E-3</v>
      </c>
      <c r="AC91" s="101"/>
      <c r="AD91" s="38"/>
      <c r="AE91" s="38"/>
      <c r="AF91" s="38">
        <f t="shared" ref="AF91:AL91" si="177">AF200</f>
        <v>-3.0000000000000001E-3</v>
      </c>
      <c r="AG91" s="101">
        <f t="shared" si="177"/>
        <v>2E-3</v>
      </c>
      <c r="AH91" s="38">
        <f t="shared" si="177"/>
        <v>1.5780000000000001</v>
      </c>
      <c r="AI91" s="38">
        <f t="shared" si="177"/>
        <v>-0.97199999999999998</v>
      </c>
      <c r="AJ91" s="88">
        <f t="shared" si="177"/>
        <v>-0.60599999999999998</v>
      </c>
      <c r="AK91" s="101">
        <f>AK200</f>
        <v>1.6E-2</v>
      </c>
      <c r="AL91" s="38">
        <f t="shared" si="177"/>
        <v>1.4999999999999999E-2</v>
      </c>
      <c r="AM91" s="38">
        <f t="shared" ref="AM91:AN91" si="178">AM200</f>
        <v>-2.5000000000000001E-2</v>
      </c>
      <c r="AN91" s="88">
        <f t="shared" si="178"/>
        <v>5.8999999999999997E-2</v>
      </c>
      <c r="AO91" s="101">
        <f>AO200</f>
        <v>0</v>
      </c>
      <c r="AP91" s="38">
        <f t="shared" ref="AP91:AR91" si="179">AP200</f>
        <v>0</v>
      </c>
      <c r="AQ91" s="38">
        <f t="shared" si="179"/>
        <v>0</v>
      </c>
      <c r="AR91" s="88">
        <f t="shared" si="179"/>
        <v>0</v>
      </c>
      <c r="AS91" s="38"/>
      <c r="AT91" s="38"/>
      <c r="AU91" s="38"/>
      <c r="AV91" s="38">
        <f t="shared" ref="AV91:BI91" si="180">AV200</f>
        <v>1.2E-2</v>
      </c>
      <c r="AW91" s="38">
        <f t="shared" si="180"/>
        <v>2.3E-2</v>
      </c>
      <c r="AX91" s="38">
        <f t="shared" si="180"/>
        <v>6.0000000000000001E-3</v>
      </c>
      <c r="AY91" s="38">
        <f t="shared" si="180"/>
        <v>2.0000000000001128E-3</v>
      </c>
      <c r="AZ91" s="38">
        <f>AZ200</f>
        <v>6.5000000000000002E-2</v>
      </c>
      <c r="BA91" s="38">
        <f>BA200</f>
        <v>0</v>
      </c>
      <c r="BB91" s="38">
        <f t="shared" si="180"/>
        <v>0</v>
      </c>
      <c r="BC91" s="38">
        <f t="shared" si="180"/>
        <v>0</v>
      </c>
      <c r="BD91" s="38">
        <f t="shared" si="180"/>
        <v>0</v>
      </c>
      <c r="BE91" s="38">
        <f t="shared" si="180"/>
        <v>0</v>
      </c>
      <c r="BF91" s="38">
        <f t="shared" si="180"/>
        <v>0</v>
      </c>
      <c r="BG91" s="38">
        <f t="shared" si="180"/>
        <v>0</v>
      </c>
      <c r="BH91" s="38">
        <f t="shared" si="180"/>
        <v>0</v>
      </c>
      <c r="BI91" s="38">
        <f t="shared" si="180"/>
        <v>0</v>
      </c>
    </row>
    <row r="92" spans="1:63" s="15" customFormat="1" ht="11.25" customHeight="1" outlineLevel="1">
      <c r="A92" s="12"/>
      <c r="B92"/>
      <c r="C92"/>
      <c r="D92"/>
      <c r="E92"/>
      <c r="F92"/>
      <c r="G92"/>
      <c r="H92" s="12"/>
      <c r="I92" s="156" t="s">
        <v>111</v>
      </c>
      <c r="J92" s="5"/>
      <c r="K92" s="5"/>
      <c r="L92" s="5"/>
      <c r="M92" s="99"/>
      <c r="N92" s="48"/>
      <c r="O92" s="48"/>
      <c r="P92" s="87"/>
      <c r="Q92" s="99"/>
      <c r="R92" s="48"/>
      <c r="S92" s="48"/>
      <c r="T92" s="87"/>
      <c r="U92" s="99"/>
      <c r="V92" s="48"/>
      <c r="W92" s="48"/>
      <c r="X92" s="87"/>
      <c r="Y92" s="99"/>
      <c r="Z92" s="48"/>
      <c r="AA92" s="48"/>
      <c r="AB92" s="87">
        <f>AB211</f>
        <v>-8.9090000000000007</v>
      </c>
      <c r="AC92" s="48"/>
      <c r="AD92" s="48"/>
      <c r="AE92" s="48"/>
      <c r="AF92" s="87">
        <f t="shared" ref="AF92:AL92" si="181">AF211</f>
        <v>-5.5679999999999996</v>
      </c>
      <c r="AG92" s="48">
        <f t="shared" si="181"/>
        <v>-11.986000000000001</v>
      </c>
      <c r="AH92" s="48">
        <f t="shared" si="181"/>
        <v>-13.888999999999999</v>
      </c>
      <c r="AI92" s="48">
        <f t="shared" si="181"/>
        <v>-12.278</v>
      </c>
      <c r="AJ92" s="87">
        <f t="shared" si="181"/>
        <v>-5.37</v>
      </c>
      <c r="AK92" s="48">
        <f>AK211</f>
        <v>-11.683</v>
      </c>
      <c r="AL92" s="48">
        <f t="shared" si="181"/>
        <v>-15.848000000000001</v>
      </c>
      <c r="AM92" s="48">
        <f t="shared" ref="AM92:AN92" si="182">AM211</f>
        <v>-10.164999999999999</v>
      </c>
      <c r="AN92" s="87">
        <f t="shared" si="182"/>
        <v>-18.664000000000001</v>
      </c>
      <c r="AO92" s="48">
        <f>AO211</f>
        <v>0</v>
      </c>
      <c r="AP92" s="48">
        <f t="shared" ref="AP92:AR92" si="183">AP211</f>
        <v>0</v>
      </c>
      <c r="AQ92" s="48">
        <f t="shared" si="183"/>
        <v>0</v>
      </c>
      <c r="AR92" s="87">
        <f t="shared" si="183"/>
        <v>0</v>
      </c>
      <c r="AS92" s="38"/>
      <c r="AT92" s="48"/>
      <c r="AU92" s="48"/>
      <c r="AV92" s="48">
        <f t="shared" ref="AV92:BI92" si="184">AV211</f>
        <v>-14.884</v>
      </c>
      <c r="AW92" s="48">
        <f t="shared" si="184"/>
        <v>-6.82</v>
      </c>
      <c r="AX92" s="48">
        <f t="shared" si="184"/>
        <v>-18.805</v>
      </c>
      <c r="AY92" s="48">
        <f t="shared" si="184"/>
        <v>-43.522999999999996</v>
      </c>
      <c r="AZ92" s="48">
        <f>AZ211</f>
        <v>-56.36</v>
      </c>
      <c r="BA92" s="48">
        <f>BA211</f>
        <v>0</v>
      </c>
      <c r="BB92" s="48">
        <f t="shared" si="184"/>
        <v>0</v>
      </c>
      <c r="BC92" s="48">
        <f t="shared" si="184"/>
        <v>0</v>
      </c>
      <c r="BD92" s="48">
        <f t="shared" si="184"/>
        <v>0</v>
      </c>
      <c r="BE92" s="48">
        <f t="shared" si="184"/>
        <v>0</v>
      </c>
      <c r="BF92" s="48">
        <f t="shared" si="184"/>
        <v>0</v>
      </c>
      <c r="BG92" s="48">
        <f t="shared" si="184"/>
        <v>0</v>
      </c>
      <c r="BH92" s="48">
        <f t="shared" si="184"/>
        <v>0</v>
      </c>
      <c r="BI92" s="48">
        <f t="shared" si="184"/>
        <v>0</v>
      </c>
    </row>
    <row r="93" spans="1:63" s="15" customFormat="1" ht="11.25" customHeight="1" outlineLevel="1">
      <c r="A93" s="12"/>
      <c r="B93"/>
      <c r="C93"/>
      <c r="D93"/>
      <c r="E93"/>
      <c r="F93"/>
      <c r="G93"/>
      <c r="H93" s="12"/>
      <c r="I93" s="156" t="s">
        <v>43</v>
      </c>
      <c r="J93" s="5"/>
      <c r="K93" s="5"/>
      <c r="L93" s="5"/>
      <c r="M93" s="99"/>
      <c r="N93" s="48"/>
      <c r="O93" s="48"/>
      <c r="P93" s="87"/>
      <c r="Q93" s="99"/>
      <c r="R93" s="48"/>
      <c r="S93" s="48"/>
      <c r="T93" s="87"/>
      <c r="U93" s="99"/>
      <c r="V93" s="48"/>
      <c r="W93" s="48"/>
      <c r="X93" s="87"/>
      <c r="Y93" s="99"/>
      <c r="Z93" s="48"/>
      <c r="AA93" s="48"/>
      <c r="AB93" s="87">
        <f>AB216</f>
        <v>-14.141999999999999</v>
      </c>
      <c r="AC93" s="99"/>
      <c r="AD93" s="48"/>
      <c r="AE93" s="48"/>
      <c r="AF93" s="87">
        <f t="shared" ref="AF93:AL93" si="185">AF216</f>
        <v>-13.086</v>
      </c>
      <c r="AG93" s="99">
        <f t="shared" si="185"/>
        <v>-13.615</v>
      </c>
      <c r="AH93" s="48">
        <f t="shared" si="185"/>
        <v>-25.564</v>
      </c>
      <c r="AI93" s="48">
        <f t="shared" si="185"/>
        <v>-15.792</v>
      </c>
      <c r="AJ93" s="87">
        <f t="shared" si="185"/>
        <v>-30.163</v>
      </c>
      <c r="AK93" s="99">
        <f>AK216</f>
        <v>-23.266999999999999</v>
      </c>
      <c r="AL93" s="48">
        <f t="shared" si="185"/>
        <v>-30.007999999999999</v>
      </c>
      <c r="AM93" s="48">
        <f t="shared" ref="AM93:AN93" si="186">AM216</f>
        <v>-20.998999999999999</v>
      </c>
      <c r="AN93" s="87">
        <f t="shared" si="186"/>
        <v>-47.927999999999997</v>
      </c>
      <c r="AO93" s="99">
        <f>AO216</f>
        <v>-29.986831786720803</v>
      </c>
      <c r="AP93" s="48">
        <f t="shared" ref="AP93:AR93" si="187">AP216</f>
        <v>-29.013930398941195</v>
      </c>
      <c r="AQ93" s="48">
        <f t="shared" si="187"/>
        <v>-29.936875263207902</v>
      </c>
      <c r="AR93" s="87">
        <f t="shared" si="187"/>
        <v>-39.22315232154007</v>
      </c>
      <c r="AS93" s="38"/>
      <c r="AT93" s="48"/>
      <c r="AU93" s="48"/>
      <c r="AV93" s="48">
        <f t="shared" ref="AV93:BI93" si="188">AV216</f>
        <v>-34.616</v>
      </c>
      <c r="AW93" s="48">
        <f t="shared" si="188"/>
        <v>-48.643000000000001</v>
      </c>
      <c r="AX93" s="48">
        <f t="shared" si="188"/>
        <v>-75.617000000000004</v>
      </c>
      <c r="AY93" s="48">
        <f t="shared" si="188"/>
        <v>-85.134</v>
      </c>
      <c r="AZ93" s="48">
        <f>AZ216</f>
        <v>-122.202</v>
      </c>
      <c r="BA93" s="48">
        <f>BA216</f>
        <v>-128.16078977040996</v>
      </c>
      <c r="BB93" s="48">
        <f t="shared" si="188"/>
        <v>-142.35479869280721</v>
      </c>
      <c r="BC93" s="48">
        <f t="shared" si="188"/>
        <v>-155.36099632359543</v>
      </c>
      <c r="BD93" s="48">
        <f t="shared" si="188"/>
        <v>-166.96689862418583</v>
      </c>
      <c r="BE93" s="48">
        <f t="shared" si="188"/>
        <v>-177.85742023667507</v>
      </c>
      <c r="BF93" s="48">
        <f t="shared" si="188"/>
        <v>-187.95531559874556</v>
      </c>
      <c r="BG93" s="48">
        <f t="shared" si="188"/>
        <v>-197.53430761440663</v>
      </c>
      <c r="BH93" s="48">
        <f t="shared" si="188"/>
        <v>-207.04400205405463</v>
      </c>
      <c r="BI93" s="48">
        <f t="shared" si="188"/>
        <v>-217.02485522213732</v>
      </c>
    </row>
    <row r="94" spans="1:63" s="15" customFormat="1" ht="11.25" customHeight="1" outlineLevel="1">
      <c r="A94" s="12"/>
      <c r="B94"/>
      <c r="C94"/>
      <c r="D94"/>
      <c r="E94"/>
      <c r="F94"/>
      <c r="G94"/>
      <c r="H94" s="12"/>
      <c r="I94" s="156" t="s">
        <v>112</v>
      </c>
      <c r="J94" s="5"/>
      <c r="K94" s="5"/>
      <c r="L94" s="5"/>
      <c r="M94" s="99"/>
      <c r="N94" s="48"/>
      <c r="O94" s="48"/>
      <c r="P94" s="87"/>
      <c r="Q94" s="99"/>
      <c r="R94" s="48"/>
      <c r="S94" s="48"/>
      <c r="T94" s="87"/>
      <c r="U94" s="99"/>
      <c r="V94" s="48"/>
      <c r="W94" s="48"/>
      <c r="X94" s="87"/>
      <c r="Y94" s="99"/>
      <c r="Z94" s="48"/>
      <c r="AA94" s="48"/>
      <c r="AB94" s="87">
        <f>+AB90-AB91-AB92-AB93-AB95</f>
        <v>26.95299999999996</v>
      </c>
      <c r="AC94" s="99"/>
      <c r="AD94" s="48"/>
      <c r="AE94" s="48"/>
      <c r="AF94" s="87">
        <f t="shared" ref="AF94:AL94" si="189">+AF90-AF91-AF92-AF93-AF95</f>
        <v>18.363999999999983</v>
      </c>
      <c r="AG94" s="99">
        <f t="shared" si="189"/>
        <v>69.149999999999991</v>
      </c>
      <c r="AH94" s="48">
        <f t="shared" si="189"/>
        <v>83.365999999999985</v>
      </c>
      <c r="AI94" s="48">
        <f t="shared" si="189"/>
        <v>54.735000000000007</v>
      </c>
      <c r="AJ94" s="87">
        <f t="shared" si="189"/>
        <v>77.63900000000001</v>
      </c>
      <c r="AK94" s="99">
        <f>+AK90-AK91-AK92-AK93-AK95</f>
        <v>70.505999999999972</v>
      </c>
      <c r="AL94" s="48">
        <f t="shared" si="189"/>
        <v>69.443999999999988</v>
      </c>
      <c r="AM94" s="48">
        <f t="shared" ref="AM94:AN94" si="190">+AM90-AM91-AM92-AM93-AM95</f>
        <v>69.577000000000012</v>
      </c>
      <c r="AN94" s="87">
        <f t="shared" si="190"/>
        <v>155.38699999999997</v>
      </c>
      <c r="AO94" s="99">
        <f>+AO90-AO91-AO92-AO93-AO95</f>
        <v>-0.44188495512668169</v>
      </c>
      <c r="AP94" s="48">
        <f t="shared" ref="AP94:AR94" si="191">+AP90-AP91-AP92-AP93-AP95</f>
        <v>51.880419011020464</v>
      </c>
      <c r="AQ94" s="48">
        <f t="shared" si="191"/>
        <v>75.59168040088565</v>
      </c>
      <c r="AR94" s="87">
        <f t="shared" si="191"/>
        <v>155.32921670133169</v>
      </c>
      <c r="AS94" s="38"/>
      <c r="AT94" s="48"/>
      <c r="AU94" s="48"/>
      <c r="AV94" s="48">
        <f t="shared" ref="AV94:BI94" si="192">+AV90-AV91-AV92-AV93-AV95</f>
        <v>89.742000000000004</v>
      </c>
      <c r="AW94" s="48">
        <f t="shared" si="192"/>
        <v>93.099000000000032</v>
      </c>
      <c r="AX94" s="48">
        <f t="shared" si="192"/>
        <v>176.30900000000005</v>
      </c>
      <c r="AY94" s="48">
        <f t="shared" si="192"/>
        <v>284.88999999999982</v>
      </c>
      <c r="AZ94" s="48">
        <f>+AZ90-AZ91-AZ92-AZ93-AZ95</f>
        <v>364.91399999999999</v>
      </c>
      <c r="BA94" s="48">
        <f>+BA90-BA91-BA92-BA93-BA95</f>
        <v>282.35943115811119</v>
      </c>
      <c r="BB94" s="48">
        <f t="shared" si="192"/>
        <v>308.65172050029361</v>
      </c>
      <c r="BC94" s="48">
        <f t="shared" si="192"/>
        <v>341.44534597098664</v>
      </c>
      <c r="BD94" s="48">
        <f t="shared" si="192"/>
        <v>365.95638527804658</v>
      </c>
      <c r="BE94" s="48">
        <f t="shared" si="192"/>
        <v>387.21795562308853</v>
      </c>
      <c r="BF94" s="48">
        <f t="shared" si="192"/>
        <v>404.3186608195233</v>
      </c>
      <c r="BG94" s="48">
        <f t="shared" si="192"/>
        <v>421.01684418293235</v>
      </c>
      <c r="BH94" s="48">
        <f t="shared" si="192"/>
        <v>432.55828830169264</v>
      </c>
      <c r="BI94" s="48">
        <f t="shared" si="192"/>
        <v>448.87823681097194</v>
      </c>
    </row>
    <row r="95" spans="1:63" s="15" customFormat="1" ht="11.25" customHeight="1" outlineLevel="1">
      <c r="A95" s="12"/>
      <c r="B95"/>
      <c r="C95"/>
      <c r="D95"/>
      <c r="E95"/>
      <c r="F95"/>
      <c r="G95"/>
      <c r="H95" s="12"/>
      <c r="I95" s="175" t="s">
        <v>77</v>
      </c>
      <c r="J95" s="5"/>
      <c r="K95" s="5"/>
      <c r="L95" s="5"/>
      <c r="M95" s="100"/>
      <c r="N95" s="54"/>
      <c r="O95" s="54"/>
      <c r="P95" s="40"/>
      <c r="Q95" s="100"/>
      <c r="R95" s="54"/>
      <c r="S95" s="54"/>
      <c r="T95" s="40"/>
      <c r="U95" s="100"/>
      <c r="V95" s="54"/>
      <c r="W95" s="54"/>
      <c r="X95" s="40"/>
      <c r="Y95" s="100"/>
      <c r="Z95" s="54"/>
      <c r="AA95" s="54"/>
      <c r="AB95" s="40">
        <f>AB213+AB216+AB217</f>
        <v>37.011999999999986</v>
      </c>
      <c r="AC95" s="100"/>
      <c r="AD95" s="54"/>
      <c r="AE95" s="54"/>
      <c r="AF95" s="40">
        <f t="shared" ref="AF95:AL95" si="193">AF213+AF216+AF217</f>
        <v>53.76999999999996</v>
      </c>
      <c r="AG95" s="100">
        <f t="shared" si="193"/>
        <v>5.2919999999999856</v>
      </c>
      <c r="AH95" s="54">
        <f t="shared" si="193"/>
        <v>-6.2899999999999636</v>
      </c>
      <c r="AI95" s="54">
        <f t="shared" si="193"/>
        <v>27.83900000000002</v>
      </c>
      <c r="AJ95" s="40">
        <f t="shared" si="193"/>
        <v>41.495000000000019</v>
      </c>
      <c r="AK95" s="100">
        <f>AK213+AK216+AK217</f>
        <v>20.971000000000071</v>
      </c>
      <c r="AL95" s="54">
        <f t="shared" si="193"/>
        <v>30.483000000000072</v>
      </c>
      <c r="AM95" s="54">
        <f t="shared" ref="AM95:AN95" si="194">AM213+AM216+AM217</f>
        <v>40.727999999999938</v>
      </c>
      <c r="AN95" s="40">
        <f t="shared" si="194"/>
        <v>31.073999999999984</v>
      </c>
      <c r="AO95" s="100">
        <f>AO213+AO216+AO217</f>
        <v>99.214838393740919</v>
      </c>
      <c r="AP95" s="54">
        <f t="shared" ref="AP95:AR95" si="195">AP213+AP216+AP217</f>
        <v>25.757410973988147</v>
      </c>
      <c r="AQ95" s="54">
        <f t="shared" si="195"/>
        <v>27.292781129762766</v>
      </c>
      <c r="AR95" s="40">
        <f t="shared" si="195"/>
        <v>24.867899252070558</v>
      </c>
      <c r="AS95" s="64"/>
      <c r="AT95" s="54"/>
      <c r="AU95" s="54"/>
      <c r="AV95" s="54">
        <f t="shared" ref="AV95:BI95" si="196">AV213+AV216+AV217</f>
        <v>-1.8180000000000121</v>
      </c>
      <c r="AW95" s="54">
        <f t="shared" si="196"/>
        <v>67.689999999999955</v>
      </c>
      <c r="AX95" s="54">
        <f t="shared" si="196"/>
        <v>61.545000000000037</v>
      </c>
      <c r="AY95" s="54">
        <f t="shared" si="196"/>
        <v>68.336000000000084</v>
      </c>
      <c r="AZ95" s="54">
        <f>AZ213+AZ216+AZ217</f>
        <v>123.256</v>
      </c>
      <c r="BA95" s="54">
        <f>BA213+BA216+BA217</f>
        <v>177.13292974956238</v>
      </c>
      <c r="BB95" s="54">
        <f t="shared" si="196"/>
        <v>201.36790513865134</v>
      </c>
      <c r="BC95" s="54">
        <f t="shared" si="196"/>
        <v>223.00763642992206</v>
      </c>
      <c r="BD95" s="54">
        <f t="shared" si="196"/>
        <v>242.01313124405078</v>
      </c>
      <c r="BE95" s="54">
        <f t="shared" si="196"/>
        <v>258.25838874586452</v>
      </c>
      <c r="BF95" s="54">
        <f t="shared" si="196"/>
        <v>269.5477585011472</v>
      </c>
      <c r="BG95" s="54">
        <f t="shared" si="196"/>
        <v>280.46779348608231</v>
      </c>
      <c r="BH95" s="54">
        <f t="shared" si="196"/>
        <v>292.31125263043577</v>
      </c>
      <c r="BI95" s="54">
        <f t="shared" si="196"/>
        <v>305.86718429381671</v>
      </c>
    </row>
    <row r="96" spans="1:63" s="15" customFormat="1" ht="11.25" customHeight="1" outlineLevel="1">
      <c r="A96" s="12"/>
      <c r="B96"/>
      <c r="C96"/>
      <c r="D96"/>
      <c r="E96"/>
      <c r="F96"/>
      <c r="G96"/>
      <c r="H96" s="12"/>
      <c r="I96" s="156"/>
      <c r="J96" s="5"/>
      <c r="K96" s="5"/>
      <c r="L96" s="5"/>
      <c r="M96" s="164"/>
      <c r="N96" s="170"/>
      <c r="O96" s="170"/>
      <c r="P96" s="172"/>
      <c r="Q96" s="164"/>
      <c r="R96" s="170"/>
      <c r="S96" s="170"/>
      <c r="T96" s="172"/>
      <c r="U96" s="164"/>
      <c r="V96" s="170"/>
      <c r="W96" s="170"/>
      <c r="X96" s="172"/>
      <c r="Y96" s="164"/>
      <c r="Z96" s="170"/>
      <c r="AA96" s="170"/>
      <c r="AB96" s="172"/>
      <c r="AC96" s="164"/>
      <c r="AD96" s="170"/>
      <c r="AE96" s="170"/>
      <c r="AF96" s="172"/>
      <c r="AG96" s="459"/>
      <c r="AH96" s="460"/>
      <c r="AI96" s="460"/>
      <c r="AJ96" s="2273"/>
      <c r="AK96" s="459"/>
      <c r="AL96" s="460"/>
      <c r="AM96" s="460"/>
      <c r="AN96" s="2273"/>
      <c r="AO96" s="459"/>
      <c r="AP96" s="460"/>
      <c r="AQ96" s="460"/>
      <c r="AR96" s="2273"/>
      <c r="AS96" s="170"/>
      <c r="AT96" s="170"/>
      <c r="AU96" s="170"/>
      <c r="AV96" s="170"/>
      <c r="AW96" s="170"/>
      <c r="AX96" s="170"/>
      <c r="AY96" s="170"/>
      <c r="AZ96" s="170"/>
      <c r="BA96" s="170"/>
      <c r="BB96" s="170"/>
      <c r="BC96" s="170"/>
      <c r="BD96" s="170"/>
      <c r="BE96" s="170"/>
      <c r="BF96" s="170"/>
      <c r="BG96" s="170"/>
      <c r="BH96" s="170"/>
      <c r="BI96" s="170"/>
    </row>
    <row r="97" spans="1:61" s="15" customFormat="1" ht="11.25" customHeight="1" outlineLevel="1">
      <c r="A97" s="12"/>
      <c r="B97"/>
      <c r="C97"/>
      <c r="D97"/>
      <c r="E97"/>
      <c r="F97"/>
      <c r="G97"/>
      <c r="H97" s="12"/>
      <c r="I97" s="158"/>
      <c r="J97" s="5"/>
      <c r="K97" s="5"/>
      <c r="L97" s="5"/>
      <c r="M97" s="53"/>
      <c r="N97" s="5"/>
      <c r="O97" s="5"/>
      <c r="P97" s="84"/>
      <c r="Q97" s="53"/>
      <c r="R97" s="5"/>
      <c r="S97" s="5"/>
      <c r="T97" s="84"/>
      <c r="U97" s="53"/>
      <c r="V97" s="5"/>
      <c r="W97" s="5"/>
      <c r="X97" s="84"/>
      <c r="Y97" s="53"/>
      <c r="Z97" s="5"/>
      <c r="AA97" s="5"/>
      <c r="AB97" s="84"/>
      <c r="AC97" s="53"/>
      <c r="AD97" s="5"/>
      <c r="AE97" s="5"/>
      <c r="AF97" s="84"/>
      <c r="AG97" s="53"/>
      <c r="AH97" s="5"/>
      <c r="AI97" s="5"/>
      <c r="AJ97" s="84"/>
      <c r="AK97" s="53"/>
      <c r="AL97" s="5"/>
      <c r="AM97" s="5"/>
      <c r="AN97" s="84"/>
      <c r="AO97" s="53"/>
      <c r="AP97" s="5"/>
      <c r="AQ97" s="5"/>
      <c r="AR97" s="84"/>
      <c r="AS97" s="47"/>
      <c r="AT97" s="5"/>
      <c r="AU97" s="5"/>
      <c r="AV97" s="5"/>
      <c r="AW97" s="5"/>
      <c r="AX97" s="5"/>
      <c r="AY97" s="5"/>
      <c r="AZ97" s="5"/>
      <c r="BA97" s="5"/>
      <c r="BB97" s="5"/>
      <c r="BC97" s="5"/>
      <c r="BD97" s="5"/>
      <c r="BE97" s="5"/>
      <c r="BF97" s="5"/>
      <c r="BG97" s="5"/>
      <c r="BH97" s="5"/>
      <c r="BI97" s="5"/>
    </row>
    <row r="98" spans="1:61" s="15" customFormat="1" ht="11.25" customHeight="1" outlineLevel="1">
      <c r="A98" s="12"/>
      <c r="B98"/>
      <c r="C98"/>
      <c r="D98"/>
      <c r="E98"/>
      <c r="F98"/>
      <c r="G98"/>
      <c r="H98" s="12"/>
      <c r="I98" s="175" t="s">
        <v>79</v>
      </c>
      <c r="J98" s="5"/>
      <c r="K98" s="5"/>
      <c r="L98" s="5"/>
      <c r="M98" s="165"/>
      <c r="N98" s="169"/>
      <c r="O98" s="169"/>
      <c r="P98" s="171"/>
      <c r="Q98" s="165"/>
      <c r="R98" s="169"/>
      <c r="S98" s="169"/>
      <c r="T98" s="171"/>
      <c r="U98" s="165"/>
      <c r="V98" s="169"/>
      <c r="W98" s="169"/>
      <c r="X98" s="171"/>
      <c r="Y98" s="165"/>
      <c r="Z98" s="169"/>
      <c r="AA98" s="169"/>
      <c r="AB98" s="171">
        <f>+AB95/AB90</f>
        <v>0.90449657869012778</v>
      </c>
      <c r="AC98" s="165"/>
      <c r="AD98" s="169"/>
      <c r="AE98" s="169"/>
      <c r="AF98" s="171">
        <f t="shared" ref="AF98:AL98" si="197">+AF95/AF90</f>
        <v>1.0054789909680799</v>
      </c>
      <c r="AG98" s="461">
        <f t="shared" si="197"/>
        <v>0.10834715312327227</v>
      </c>
      <c r="AH98" s="462">
        <f t="shared" si="197"/>
        <v>-0.16045509043136555</v>
      </c>
      <c r="AI98" s="462">
        <f t="shared" si="197"/>
        <v>0.5200440857804679</v>
      </c>
      <c r="AJ98" s="2274">
        <f t="shared" si="197"/>
        <v>0.49996987770347612</v>
      </c>
      <c r="AK98" s="461">
        <f>+AK95/AK90</f>
        <v>0.3708858744672206</v>
      </c>
      <c r="AL98" s="462">
        <f t="shared" si="197"/>
        <v>0.56360241097511432</v>
      </c>
      <c r="AM98" s="462">
        <f t="shared" ref="AM98:AN98" si="198">+AM95/AM90</f>
        <v>0.51478841195206992</v>
      </c>
      <c r="AN98" s="2274">
        <f t="shared" si="198"/>
        <v>0.2591054632779668</v>
      </c>
      <c r="AO98" s="461">
        <f>+AO95/AO90</f>
        <v>1.4423670939879176</v>
      </c>
      <c r="AP98" s="462">
        <f t="shared" ref="AP98:AR98" si="199">+AP95/AP90</f>
        <v>0.52972738084068882</v>
      </c>
      <c r="AQ98" s="462">
        <f t="shared" si="199"/>
        <v>0.37414234694074644</v>
      </c>
      <c r="AR98" s="2274">
        <f t="shared" si="199"/>
        <v>0.17640065308094979</v>
      </c>
      <c r="AS98" s="169"/>
      <c r="AT98" s="169"/>
      <c r="AU98" s="169"/>
      <c r="AV98" s="169">
        <f t="shared" ref="AV98:BI98" si="200">+AV95/AV90</f>
        <v>-4.7299406806119583E-2</v>
      </c>
      <c r="AW98" s="169">
        <f t="shared" si="200"/>
        <v>0.64253101595648721</v>
      </c>
      <c r="AX98" s="169">
        <f t="shared" si="200"/>
        <v>0.42907039975459782</v>
      </c>
      <c r="AY98" s="169">
        <f t="shared" si="200"/>
        <v>0.30429574611147525</v>
      </c>
      <c r="AZ98" s="169">
        <f>+AZ95/AZ90</f>
        <v>0.39801984674156288</v>
      </c>
      <c r="BA98" s="169">
        <f>+BA95/BA90</f>
        <v>0.5346092711345638</v>
      </c>
      <c r="BB98" s="169">
        <f t="shared" si="200"/>
        <v>0.54769423230183345</v>
      </c>
      <c r="BC98" s="169">
        <f t="shared" si="200"/>
        <v>0.5451283428167093</v>
      </c>
      <c r="BD98" s="169">
        <f t="shared" si="200"/>
        <v>0.54877935282478252</v>
      </c>
      <c r="BE98" s="169">
        <f t="shared" si="200"/>
        <v>0.55228386923196782</v>
      </c>
      <c r="BF98" s="169">
        <f t="shared" si="200"/>
        <v>0.55472648481686637</v>
      </c>
      <c r="BG98" s="169">
        <f t="shared" si="200"/>
        <v>0.5565385649329585</v>
      </c>
      <c r="BH98" s="169">
        <f t="shared" si="200"/>
        <v>0.56449755889553155</v>
      </c>
      <c r="BI98" s="169">
        <f t="shared" si="200"/>
        <v>0.56882180764603152</v>
      </c>
    </row>
    <row r="99" spans="1:61" s="15" customFormat="1" ht="11.25" customHeight="1" outlineLevel="1">
      <c r="A99" s="12"/>
      <c r="B99"/>
      <c r="C99"/>
      <c r="D99"/>
      <c r="E99"/>
      <c r="F99"/>
      <c r="G99"/>
      <c r="H99" s="12"/>
      <c r="I99" s="175" t="s">
        <v>80</v>
      </c>
      <c r="J99" s="5"/>
      <c r="K99" s="5"/>
      <c r="L99" s="5"/>
      <c r="M99" s="165"/>
      <c r="N99" s="169"/>
      <c r="O99" s="169"/>
      <c r="P99" s="171"/>
      <c r="Q99" s="165"/>
      <c r="R99" s="169"/>
      <c r="S99" s="169"/>
      <c r="T99" s="171"/>
      <c r="U99" s="165"/>
      <c r="V99" s="169"/>
      <c r="W99" s="169"/>
      <c r="X99" s="171"/>
      <c r="Y99" s="165"/>
      <c r="Z99" s="169"/>
      <c r="AA99" s="169"/>
      <c r="AB99" s="171">
        <f>AB213/AB90</f>
        <v>1.2504643206256121</v>
      </c>
      <c r="AC99" s="165"/>
      <c r="AD99" s="169"/>
      <c r="AE99" s="169"/>
      <c r="AF99" s="171">
        <f t="shared" ref="AF99:AL99" si="201">AF213/AF90</f>
        <v>1.2473773771901944</v>
      </c>
      <c r="AG99" s="461">
        <f t="shared" si="201"/>
        <v>0.38709743463751189</v>
      </c>
      <c r="AH99" s="462">
        <f t="shared" si="201"/>
        <v>0.49167113083849978</v>
      </c>
      <c r="AI99" s="462">
        <f t="shared" si="201"/>
        <v>0.81504520660539492</v>
      </c>
      <c r="AJ99" s="2274">
        <f t="shared" si="201"/>
        <v>0.86340140972347712</v>
      </c>
      <c r="AK99" s="461">
        <f>AK213/AK90</f>
        <v>0.78237801319349931</v>
      </c>
      <c r="AL99" s="462">
        <f t="shared" si="201"/>
        <v>1.1184225122952334</v>
      </c>
      <c r="AM99" s="462">
        <f t="shared" ref="AM99:AN99" si="202">AM213/AM90</f>
        <v>0.78020880732089559</v>
      </c>
      <c r="AN99" s="2274">
        <f t="shared" si="202"/>
        <v>0.65874524714828919</v>
      </c>
      <c r="AO99" s="461">
        <f>AO213/AO90</f>
        <v>1.8783101456760973</v>
      </c>
      <c r="AP99" s="462">
        <f t="shared" ref="AP99:AR99" si="203">AP213/AP90</f>
        <v>1.1264283991863004</v>
      </c>
      <c r="AQ99" s="462">
        <f t="shared" si="203"/>
        <v>0.78453118631170649</v>
      </c>
      <c r="AR99" s="2274">
        <f t="shared" si="203"/>
        <v>0.45463041488268902</v>
      </c>
      <c r="AS99" s="169"/>
      <c r="AT99" s="169"/>
      <c r="AU99" s="169"/>
      <c r="AV99" s="169">
        <f t="shared" ref="AV99:BI99" si="204">AV213/AV90</f>
        <v>0.85331460089499411</v>
      </c>
      <c r="AW99" s="169">
        <f t="shared" si="204"/>
        <v>1.1037693760738116</v>
      </c>
      <c r="AX99" s="169">
        <f t="shared" si="204"/>
        <v>0.95617618762113232</v>
      </c>
      <c r="AY99" s="169">
        <f t="shared" si="204"/>
        <v>0.68339188942472595</v>
      </c>
      <c r="AZ99" s="169">
        <f>AZ213/AZ90</f>
        <v>0.79263610324439004</v>
      </c>
      <c r="BA99" s="169">
        <f>BA213/BA90</f>
        <v>0.92141451679983633</v>
      </c>
      <c r="BB99" s="169">
        <f t="shared" si="204"/>
        <v>0.9348805723040059</v>
      </c>
      <c r="BC99" s="169">
        <f t="shared" si="204"/>
        <v>0.92489866736722293</v>
      </c>
      <c r="BD99" s="169">
        <f t="shared" si="204"/>
        <v>0.92738685275313282</v>
      </c>
      <c r="BE99" s="169">
        <f t="shared" si="204"/>
        <v>0.93263079502567992</v>
      </c>
      <c r="BF99" s="169">
        <f t="shared" si="204"/>
        <v>0.94153657036351779</v>
      </c>
      <c r="BG99" s="169">
        <f t="shared" si="204"/>
        <v>0.94851034436011328</v>
      </c>
      <c r="BH99" s="169">
        <f t="shared" si="204"/>
        <v>0.9643310674989084</v>
      </c>
      <c r="BI99" s="169">
        <f t="shared" si="204"/>
        <v>0.97242336018456599</v>
      </c>
    </row>
    <row r="100" spans="1:61" s="15" customFormat="1" ht="11.25" customHeight="1" outlineLevel="1">
      <c r="A100" s="12"/>
      <c r="B100"/>
      <c r="C100"/>
      <c r="D100"/>
      <c r="E100"/>
      <c r="F100"/>
      <c r="G100"/>
      <c r="H100" s="12"/>
      <c r="I100" s="155"/>
      <c r="J100" s="5"/>
      <c r="K100" s="5"/>
      <c r="L100" s="5"/>
      <c r="M100" s="53"/>
      <c r="N100" s="5"/>
      <c r="O100" s="5"/>
      <c r="P100" s="84"/>
      <c r="Q100" s="53"/>
      <c r="R100" s="5"/>
      <c r="S100" s="5"/>
      <c r="T100" s="84"/>
      <c r="U100" s="53"/>
      <c r="V100" s="5"/>
      <c r="W100" s="5"/>
      <c r="X100" s="84"/>
      <c r="Y100" s="53"/>
      <c r="Z100" s="5"/>
      <c r="AA100" s="5"/>
      <c r="AB100" s="84"/>
      <c r="AC100" s="53"/>
      <c r="AD100" s="5"/>
      <c r="AE100" s="5"/>
      <c r="AF100" s="84"/>
      <c r="AG100" s="53"/>
      <c r="AH100" s="5"/>
      <c r="AI100" s="5"/>
      <c r="AJ100" s="84"/>
      <c r="AK100" s="53"/>
      <c r="AL100" s="5"/>
      <c r="AM100" s="5"/>
      <c r="AN100" s="84"/>
      <c r="AO100" s="53"/>
      <c r="AP100" s="5"/>
      <c r="AQ100" s="5"/>
      <c r="AR100" s="84"/>
      <c r="AS100" s="47"/>
      <c r="AT100" s="5"/>
      <c r="AU100" s="5"/>
      <c r="AV100" s="5"/>
      <c r="AW100" s="5"/>
      <c r="AX100" s="5"/>
      <c r="AY100" s="5"/>
      <c r="AZ100" s="5"/>
      <c r="BA100" s="5"/>
      <c r="BB100" s="5"/>
      <c r="BC100" s="5"/>
      <c r="BD100" s="5"/>
      <c r="BE100" s="5"/>
      <c r="BF100" s="5"/>
      <c r="BG100" s="5"/>
      <c r="BH100" s="5"/>
      <c r="BI100" s="5"/>
    </row>
    <row r="101" spans="1:61" s="15" customFormat="1" ht="11.25" customHeight="1" outlineLevel="1">
      <c r="A101" s="12"/>
      <c r="B101"/>
      <c r="C101"/>
      <c r="D101"/>
      <c r="E101"/>
      <c r="F101"/>
      <c r="G101"/>
      <c r="H101" s="12"/>
      <c r="I101" s="176" t="s">
        <v>81</v>
      </c>
      <c r="J101" s="5"/>
      <c r="K101" s="5"/>
      <c r="L101" s="5"/>
      <c r="M101" s="106"/>
      <c r="N101" s="95"/>
      <c r="O101" s="95"/>
      <c r="P101" s="96"/>
      <c r="Q101" s="106"/>
      <c r="R101" s="95"/>
      <c r="S101" s="95"/>
      <c r="T101" s="96"/>
      <c r="U101" s="106"/>
      <c r="V101" s="95"/>
      <c r="W101" s="95"/>
      <c r="X101" s="96"/>
      <c r="Y101" s="106"/>
      <c r="Z101" s="95"/>
      <c r="AA101" s="95"/>
      <c r="AB101" s="96">
        <f>AB95/AB65</f>
        <v>0.5908145418914198</v>
      </c>
      <c r="AC101" s="106"/>
      <c r="AD101" s="95"/>
      <c r="AE101" s="95"/>
      <c r="AF101" s="96">
        <f t="shared" ref="AF101:AL101" si="205">AF95/AF65</f>
        <v>0.82605620626535847</v>
      </c>
      <c r="AG101" s="463">
        <f t="shared" si="205"/>
        <v>8.1614858864127601E-2</v>
      </c>
      <c r="AH101" s="464">
        <f t="shared" si="205"/>
        <v>-9.5847477375918602E-2</v>
      </c>
      <c r="AI101" s="464">
        <f t="shared" si="205"/>
        <v>0.42297954148890105</v>
      </c>
      <c r="AJ101" s="2275">
        <f t="shared" si="205"/>
        <v>0.62732721084955145</v>
      </c>
      <c r="AK101" s="463">
        <f>AK95/AK65</f>
        <v>0.3116834305812598</v>
      </c>
      <c r="AL101" s="464">
        <f t="shared" si="205"/>
        <v>0.44741567580257002</v>
      </c>
      <c r="AM101" s="464">
        <f t="shared" ref="AM101:AN101" si="206">AM95/AM65</f>
        <v>0.59718174731173912</v>
      </c>
      <c r="AN101" s="2275">
        <f t="shared" si="206"/>
        <v>0.45852041420710293</v>
      </c>
      <c r="AO101" s="463">
        <f>AO95/AO65</f>
        <v>1.4639901137860878</v>
      </c>
      <c r="AP101" s="464">
        <f t="shared" ref="AP101:AR101" si="207">AP95/AP65</f>
        <v>0.38007011484506759</v>
      </c>
      <c r="AQ101" s="464">
        <f t="shared" si="207"/>
        <v>0.40272566481568622</v>
      </c>
      <c r="AR101" s="2275">
        <f t="shared" si="207"/>
        <v>0.36694469542124941</v>
      </c>
      <c r="AS101" s="446"/>
      <c r="AT101" s="95"/>
      <c r="AU101" s="95"/>
      <c r="AV101" s="95">
        <f t="shared" ref="AV101:BI101" si="208">AV95/AV65</f>
        <v>-3.3824446434468206E-2</v>
      </c>
      <c r="AW101" s="95">
        <f t="shared" si="208"/>
        <v>1.0660974093943192</v>
      </c>
      <c r="AX101" s="95">
        <f t="shared" si="208"/>
        <v>0.94544272412119634</v>
      </c>
      <c r="AY101" s="95">
        <f t="shared" si="208"/>
        <v>1.0411760950624747</v>
      </c>
      <c r="AZ101" s="95">
        <f>AZ95/AZ65</f>
        <v>1.8166972772626142</v>
      </c>
      <c r="BA101" s="95">
        <f>BA95/BA65</f>
        <v>2.6137305888680906</v>
      </c>
      <c r="BB101" s="95">
        <f t="shared" si="208"/>
        <v>2.9281292474987457</v>
      </c>
      <c r="BC101" s="95">
        <f t="shared" si="208"/>
        <v>3.1511536646877261</v>
      </c>
      <c r="BD101" s="95">
        <f t="shared" si="208"/>
        <v>3.3257195606953323</v>
      </c>
      <c r="BE101" s="95">
        <f t="shared" si="208"/>
        <v>3.4540303586616097</v>
      </c>
      <c r="BF101" s="95">
        <f t="shared" si="208"/>
        <v>3.5111008306554332</v>
      </c>
      <c r="BG101" s="95">
        <f t="shared" si="208"/>
        <v>3.5605844615323896</v>
      </c>
      <c r="BH101" s="95">
        <f t="shared" si="208"/>
        <v>3.6190502421517641</v>
      </c>
      <c r="BI101" s="95">
        <f t="shared" si="208"/>
        <v>3.6953800630002038</v>
      </c>
    </row>
    <row r="102" spans="1:61" s="15" customFormat="1" ht="11.25" customHeight="1" outlineLevel="1">
      <c r="A102" s="12"/>
      <c r="B102"/>
      <c r="C102"/>
      <c r="D102"/>
      <c r="E102"/>
      <c r="F102"/>
      <c r="G102"/>
      <c r="H102" s="12"/>
      <c r="I102" s="177"/>
      <c r="J102" s="5"/>
      <c r="K102" s="5"/>
      <c r="L102" s="5"/>
      <c r="M102" s="53"/>
      <c r="N102" s="5"/>
      <c r="O102" s="5"/>
      <c r="P102" s="84"/>
      <c r="Q102" s="53"/>
      <c r="R102" s="5"/>
      <c r="S102" s="5"/>
      <c r="T102" s="84"/>
      <c r="U102" s="53"/>
      <c r="V102" s="5"/>
      <c r="W102" s="5"/>
      <c r="X102" s="84"/>
      <c r="Y102" s="53"/>
      <c r="Z102" s="5"/>
      <c r="AA102" s="5"/>
      <c r="AB102" s="84"/>
      <c r="AC102" s="53"/>
      <c r="AD102" s="5"/>
      <c r="AE102" s="5"/>
      <c r="AF102" s="84"/>
      <c r="AG102" s="53"/>
      <c r="AH102" s="5"/>
      <c r="AI102" s="5"/>
      <c r="AJ102" s="84"/>
      <c r="AK102" s="53"/>
      <c r="AL102" s="5"/>
      <c r="AM102" s="5"/>
      <c r="AN102" s="84"/>
      <c r="AO102" s="53"/>
      <c r="AP102" s="5"/>
      <c r="AQ102" s="5"/>
      <c r="AR102" s="84"/>
      <c r="AS102" s="47"/>
      <c r="AT102" s="5"/>
      <c r="AU102" s="5"/>
      <c r="AV102" s="5"/>
      <c r="AW102" s="5"/>
      <c r="AX102" s="5"/>
      <c r="AY102" s="5"/>
      <c r="AZ102" s="5"/>
      <c r="BA102" s="5"/>
      <c r="BB102" s="5"/>
      <c r="BC102" s="5"/>
      <c r="BD102" s="5"/>
      <c r="BE102" s="5"/>
      <c r="BF102" s="5"/>
      <c r="BG102" s="5"/>
      <c r="BH102" s="5"/>
      <c r="BI102" s="5"/>
    </row>
    <row r="103" spans="1:61" s="15" customFormat="1" ht="11.25" customHeight="1" outlineLevel="1">
      <c r="A103" s="12"/>
      <c r="B103"/>
      <c r="C103"/>
      <c r="D103"/>
      <c r="E103"/>
      <c r="F103"/>
      <c r="G103"/>
      <c r="H103" s="12"/>
      <c r="I103" s="177" t="s">
        <v>77</v>
      </c>
      <c r="J103" s="5"/>
      <c r="K103" s="5"/>
      <c r="L103" s="5"/>
      <c r="M103" s="99"/>
      <c r="N103" s="48"/>
      <c r="O103" s="48"/>
      <c r="P103" s="87"/>
      <c r="Q103" s="99"/>
      <c r="R103" s="48"/>
      <c r="S103" s="48"/>
      <c r="T103" s="87"/>
      <c r="U103" s="99"/>
      <c r="V103" s="48"/>
      <c r="W103" s="48"/>
      <c r="X103" s="87"/>
      <c r="Y103" s="99"/>
      <c r="Z103" s="48"/>
      <c r="AA103" s="48"/>
      <c r="AB103" s="87">
        <f>AB95</f>
        <v>37.011999999999986</v>
      </c>
      <c r="AC103" s="99"/>
      <c r="AD103" s="48"/>
      <c r="AE103" s="48"/>
      <c r="AF103" s="87">
        <f t="shared" ref="AF103:AL103" si="209">AF95</f>
        <v>53.76999999999996</v>
      </c>
      <c r="AG103" s="99">
        <f t="shared" si="209"/>
        <v>5.2919999999999856</v>
      </c>
      <c r="AH103" s="48">
        <f t="shared" si="209"/>
        <v>-6.2899999999999636</v>
      </c>
      <c r="AI103" s="48">
        <f t="shared" si="209"/>
        <v>27.83900000000002</v>
      </c>
      <c r="AJ103" s="87">
        <f t="shared" si="209"/>
        <v>41.495000000000019</v>
      </c>
      <c r="AK103" s="99">
        <f>AK95</f>
        <v>20.971000000000071</v>
      </c>
      <c r="AL103" s="48">
        <f t="shared" si="209"/>
        <v>30.483000000000072</v>
      </c>
      <c r="AM103" s="48">
        <f t="shared" ref="AM103:AN103" si="210">AM95</f>
        <v>40.727999999999938</v>
      </c>
      <c r="AN103" s="87">
        <f t="shared" si="210"/>
        <v>31.073999999999984</v>
      </c>
      <c r="AO103" s="99">
        <f>AO95</f>
        <v>99.214838393740919</v>
      </c>
      <c r="AP103" s="48">
        <f t="shared" ref="AP103:AR103" si="211">AP95</f>
        <v>25.757410973988147</v>
      </c>
      <c r="AQ103" s="48">
        <f t="shared" si="211"/>
        <v>27.292781129762766</v>
      </c>
      <c r="AR103" s="87">
        <f t="shared" si="211"/>
        <v>24.867899252070558</v>
      </c>
      <c r="AS103" s="38"/>
      <c r="AT103" s="48"/>
      <c r="AU103" s="48"/>
      <c r="AV103" s="48">
        <f t="shared" ref="AV103:BI103" si="212">AV95</f>
        <v>-1.8180000000000121</v>
      </c>
      <c r="AW103" s="48">
        <f t="shared" si="212"/>
        <v>67.689999999999955</v>
      </c>
      <c r="AX103" s="48">
        <f t="shared" si="212"/>
        <v>61.545000000000037</v>
      </c>
      <c r="AY103" s="48">
        <f t="shared" si="212"/>
        <v>68.336000000000084</v>
      </c>
      <c r="AZ103" s="48">
        <f>AZ95</f>
        <v>123.256</v>
      </c>
      <c r="BA103" s="48">
        <f>BA95</f>
        <v>177.13292974956238</v>
      </c>
      <c r="BB103" s="48">
        <f t="shared" si="212"/>
        <v>201.36790513865134</v>
      </c>
      <c r="BC103" s="48">
        <f t="shared" si="212"/>
        <v>223.00763642992206</v>
      </c>
      <c r="BD103" s="48">
        <f t="shared" si="212"/>
        <v>242.01313124405078</v>
      </c>
      <c r="BE103" s="48">
        <f t="shared" si="212"/>
        <v>258.25838874586452</v>
      </c>
      <c r="BF103" s="48">
        <f t="shared" si="212"/>
        <v>269.5477585011472</v>
      </c>
      <c r="BG103" s="48">
        <f t="shared" si="212"/>
        <v>280.46779348608231</v>
      </c>
      <c r="BH103" s="48">
        <f t="shared" si="212"/>
        <v>292.31125263043577</v>
      </c>
      <c r="BI103" s="48">
        <f t="shared" si="212"/>
        <v>305.86718429381671</v>
      </c>
    </row>
    <row r="104" spans="1:61" s="15" customFormat="1" ht="11.25" customHeight="1" outlineLevel="1">
      <c r="A104" s="12"/>
      <c r="B104"/>
      <c r="C104"/>
      <c r="D104"/>
      <c r="E104"/>
      <c r="F104"/>
      <c r="G104"/>
      <c r="H104" s="12"/>
      <c r="I104" s="176" t="s">
        <v>82</v>
      </c>
      <c r="J104" s="5"/>
      <c r="K104" s="5"/>
      <c r="L104" s="5"/>
      <c r="M104" s="53"/>
      <c r="N104" s="5"/>
      <c r="O104" s="5"/>
      <c r="P104" s="84"/>
      <c r="Q104" s="53"/>
      <c r="R104" s="5"/>
      <c r="S104" s="5"/>
      <c r="T104" s="84"/>
      <c r="U104" s="53"/>
      <c r="V104" s="5"/>
      <c r="W104" s="5"/>
      <c r="X104" s="84"/>
      <c r="Y104" s="53"/>
      <c r="Z104" s="5"/>
      <c r="AA104" s="5"/>
      <c r="AB104" s="84"/>
      <c r="AC104" s="53"/>
      <c r="AD104" s="5"/>
      <c r="AE104" s="5"/>
      <c r="AF104" s="84"/>
      <c r="AG104" s="53"/>
      <c r="AH104" s="5"/>
      <c r="AI104" s="5"/>
      <c r="AJ104" s="84"/>
      <c r="AK104" s="53"/>
      <c r="AL104" s="5"/>
      <c r="AM104" s="5"/>
      <c r="AN104" s="84"/>
      <c r="AO104" s="53"/>
      <c r="AP104" s="5"/>
      <c r="AQ104" s="5"/>
      <c r="AR104" s="84"/>
      <c r="AS104" s="47"/>
      <c r="AT104" s="5"/>
      <c r="AU104" s="5"/>
      <c r="AV104" s="5"/>
      <c r="AW104" s="5"/>
      <c r="AX104" s="5"/>
      <c r="AY104" s="5"/>
      <c r="AZ104" s="5"/>
      <c r="BA104" s="5"/>
      <c r="BB104" s="5"/>
      <c r="BC104" s="5"/>
      <c r="BD104" s="5"/>
      <c r="BE104" s="5"/>
      <c r="BF104" s="5"/>
      <c r="BG104" s="5"/>
      <c r="BH104" s="5"/>
      <c r="BI104" s="5"/>
    </row>
    <row r="105" spans="1:61" s="15" customFormat="1" ht="11.25" customHeight="1" outlineLevel="1">
      <c r="A105" s="12"/>
      <c r="B105"/>
      <c r="C105"/>
      <c r="D105"/>
      <c r="E105"/>
      <c r="F105"/>
      <c r="G105"/>
      <c r="H105" s="12"/>
      <c r="I105" s="156" t="s">
        <v>83</v>
      </c>
      <c r="J105" s="5"/>
      <c r="K105" s="5"/>
      <c r="L105" s="5"/>
      <c r="M105" s="103"/>
      <c r="N105" s="59"/>
      <c r="O105" s="59"/>
      <c r="P105" s="104"/>
      <c r="Q105" s="103"/>
      <c r="R105" s="59"/>
      <c r="S105" s="59"/>
      <c r="T105" s="104"/>
      <c r="U105" s="103"/>
      <c r="V105" s="59"/>
      <c r="W105" s="59"/>
      <c r="X105" s="104"/>
      <c r="Y105" s="103"/>
      <c r="Z105" s="59"/>
      <c r="AA105" s="59"/>
      <c r="AB105" s="104">
        <v>0</v>
      </c>
      <c r="AC105" s="103"/>
      <c r="AD105" s="59"/>
      <c r="AE105" s="59"/>
      <c r="AF105" s="104">
        <v>0</v>
      </c>
      <c r="AG105" s="99">
        <v>0</v>
      </c>
      <c r="AH105" s="48">
        <v>0</v>
      </c>
      <c r="AI105" s="48">
        <v>0</v>
      </c>
      <c r="AJ105" s="87">
        <v>0</v>
      </c>
      <c r="AK105" s="99">
        <v>0</v>
      </c>
      <c r="AL105" s="48">
        <v>0</v>
      </c>
      <c r="AM105" s="48">
        <v>0</v>
      </c>
      <c r="AN105" s="87">
        <v>0</v>
      </c>
      <c r="AO105" s="99">
        <v>0</v>
      </c>
      <c r="AP105" s="48">
        <v>0</v>
      </c>
      <c r="AQ105" s="48">
        <v>0</v>
      </c>
      <c r="AR105" s="87">
        <v>0</v>
      </c>
      <c r="AS105" s="72"/>
      <c r="AT105" s="59"/>
      <c r="AU105" s="59"/>
      <c r="AV105" s="59">
        <v>0</v>
      </c>
      <c r="AW105" s="59">
        <v>0</v>
      </c>
      <c r="AX105" s="59">
        <v>0</v>
      </c>
      <c r="AY105" s="59">
        <v>0</v>
      </c>
      <c r="AZ105" s="59">
        <v>0</v>
      </c>
      <c r="BA105" s="59">
        <v>0</v>
      </c>
      <c r="BB105" s="59">
        <v>0</v>
      </c>
      <c r="BC105" s="59">
        <v>0</v>
      </c>
      <c r="BD105" s="59">
        <v>0</v>
      </c>
      <c r="BE105" s="59">
        <v>0</v>
      </c>
      <c r="BF105" s="59">
        <v>0</v>
      </c>
      <c r="BG105" s="59">
        <v>0</v>
      </c>
      <c r="BH105" s="59">
        <v>0</v>
      </c>
      <c r="BI105" s="59">
        <v>0</v>
      </c>
    </row>
    <row r="106" spans="1:61" s="15" customFormat="1" ht="11.25" customHeight="1" outlineLevel="1">
      <c r="A106" s="12"/>
      <c r="B106"/>
      <c r="C106"/>
      <c r="D106"/>
      <c r="E106"/>
      <c r="F106"/>
      <c r="G106"/>
      <c r="H106" s="12"/>
      <c r="I106" s="156" t="s">
        <v>84</v>
      </c>
      <c r="J106" s="5"/>
      <c r="K106" s="5"/>
      <c r="L106" s="5"/>
      <c r="M106" s="103"/>
      <c r="N106" s="59"/>
      <c r="O106" s="59"/>
      <c r="P106" s="104"/>
      <c r="Q106" s="103"/>
      <c r="R106" s="59"/>
      <c r="S106" s="59"/>
      <c r="T106" s="104"/>
      <c r="U106" s="103"/>
      <c r="V106" s="59"/>
      <c r="W106" s="59"/>
      <c r="X106" s="104"/>
      <c r="Y106" s="103"/>
      <c r="Z106" s="59"/>
      <c r="AA106" s="59"/>
      <c r="AB106" s="104">
        <v>0</v>
      </c>
      <c r="AC106" s="103"/>
      <c r="AD106" s="59"/>
      <c r="AE106" s="59"/>
      <c r="AF106" s="104">
        <v>0</v>
      </c>
      <c r="AG106" s="99">
        <v>0</v>
      </c>
      <c r="AH106" s="48">
        <v>0</v>
      </c>
      <c r="AI106" s="48">
        <v>0</v>
      </c>
      <c r="AJ106" s="87">
        <v>0</v>
      </c>
      <c r="AK106" s="99">
        <v>0</v>
      </c>
      <c r="AL106" s="48">
        <v>0</v>
      </c>
      <c r="AM106" s="48">
        <v>0</v>
      </c>
      <c r="AN106" s="87">
        <v>0</v>
      </c>
      <c r="AO106" s="99">
        <v>0</v>
      </c>
      <c r="AP106" s="48">
        <v>0</v>
      </c>
      <c r="AQ106" s="48">
        <v>0</v>
      </c>
      <c r="AR106" s="87">
        <v>0</v>
      </c>
      <c r="AS106" s="72"/>
      <c r="AT106" s="59"/>
      <c r="AU106" s="59"/>
      <c r="AV106" s="59">
        <v>0</v>
      </c>
      <c r="AW106" s="59">
        <v>0</v>
      </c>
      <c r="AX106" s="59">
        <v>0</v>
      </c>
      <c r="AY106" s="59">
        <v>0</v>
      </c>
      <c r="AZ106" s="59">
        <v>0</v>
      </c>
      <c r="BA106" s="59">
        <v>0</v>
      </c>
      <c r="BB106" s="59">
        <v>0</v>
      </c>
      <c r="BC106" s="59">
        <v>0</v>
      </c>
      <c r="BD106" s="59">
        <v>0</v>
      </c>
      <c r="BE106" s="59">
        <v>0</v>
      </c>
      <c r="BF106" s="59">
        <v>0</v>
      </c>
      <c r="BG106" s="59">
        <v>0</v>
      </c>
      <c r="BH106" s="59">
        <v>0</v>
      </c>
      <c r="BI106" s="59">
        <v>0</v>
      </c>
    </row>
    <row r="107" spans="1:61" s="15" customFormat="1" ht="11.25" customHeight="1" outlineLevel="1">
      <c r="A107" s="12"/>
      <c r="B107"/>
      <c r="C107"/>
      <c r="D107"/>
      <c r="E107"/>
      <c r="F107"/>
      <c r="G107"/>
      <c r="H107" s="12"/>
      <c r="I107" s="156" t="s">
        <v>85</v>
      </c>
      <c r="J107" s="5"/>
      <c r="K107" s="5"/>
      <c r="L107" s="5"/>
      <c r="M107" s="99"/>
      <c r="N107" s="48"/>
      <c r="O107" s="48"/>
      <c r="P107" s="87"/>
      <c r="Q107" s="99"/>
      <c r="R107" s="48"/>
      <c r="S107" s="48"/>
      <c r="T107" s="87"/>
      <c r="U107" s="99"/>
      <c r="V107" s="48"/>
      <c r="W107" s="48"/>
      <c r="X107" s="87"/>
      <c r="Y107" s="99"/>
      <c r="Z107" s="48"/>
      <c r="AA107" s="48"/>
      <c r="AB107" s="87">
        <f>AB217+AB218+AB219+AB220</f>
        <v>0.21600000000000019</v>
      </c>
      <c r="AC107" s="99"/>
      <c r="AD107" s="48"/>
      <c r="AE107" s="48"/>
      <c r="AF107" s="87">
        <f t="shared" ref="AF107:AL107" si="213">AF217+AF218+AF219+AF220</f>
        <v>-6.4290000000000003</v>
      </c>
      <c r="AG107" s="99">
        <f t="shared" si="213"/>
        <v>2.2879999999999998</v>
      </c>
      <c r="AH107" s="48">
        <f t="shared" si="213"/>
        <v>-2.1029999999999998</v>
      </c>
      <c r="AI107" s="48">
        <f t="shared" si="213"/>
        <v>-4.492</v>
      </c>
      <c r="AJ107" s="87">
        <f t="shared" si="213"/>
        <v>-223.32300000000004</v>
      </c>
      <c r="AK107" s="99">
        <f>AK217+AK218+AK219+AK220</f>
        <v>-5.37</v>
      </c>
      <c r="AL107" s="48">
        <f t="shared" si="213"/>
        <v>5.71</v>
      </c>
      <c r="AM107" s="48">
        <f t="shared" ref="AM107:AN107" si="214">AM217+AM218+AM219+AM220</f>
        <v>-6.8579999999999997</v>
      </c>
      <c r="AN107" s="87">
        <f t="shared" si="214"/>
        <v>22.468</v>
      </c>
      <c r="AO107" s="99">
        <f>AO217+AO218+AO219+AO220</f>
        <v>0</v>
      </c>
      <c r="AP107" s="48">
        <f t="shared" ref="AP107:AR107" si="215">AP217+AP218+AP219+AP220</f>
        <v>0</v>
      </c>
      <c r="AQ107" s="48">
        <f t="shared" si="215"/>
        <v>0</v>
      </c>
      <c r="AR107" s="87">
        <f t="shared" si="215"/>
        <v>0</v>
      </c>
      <c r="AS107" s="38"/>
      <c r="AT107" s="48"/>
      <c r="AU107" s="48"/>
      <c r="AV107" s="48">
        <f t="shared" ref="AV107:BI107" si="216">AV217+AV218+AV219+AV220</f>
        <v>-2.7060000000000004</v>
      </c>
      <c r="AW107" s="48">
        <f t="shared" si="216"/>
        <v>-26.637999999999998</v>
      </c>
      <c r="AX107" s="48">
        <f t="shared" si="216"/>
        <v>-26.016000000000005</v>
      </c>
      <c r="AY107" s="48">
        <f t="shared" si="216"/>
        <v>-227.63000000000002</v>
      </c>
      <c r="AZ107" s="48">
        <f>AZ217+AZ218+AZ219+AZ220</f>
        <v>15.950000000000003</v>
      </c>
      <c r="BA107" s="48">
        <f>BA217+BA218+BA219+BA220</f>
        <v>0</v>
      </c>
      <c r="BB107" s="48">
        <f t="shared" si="216"/>
        <v>0</v>
      </c>
      <c r="BC107" s="48">
        <f t="shared" si="216"/>
        <v>0</v>
      </c>
      <c r="BD107" s="48">
        <f t="shared" si="216"/>
        <v>0</v>
      </c>
      <c r="BE107" s="48">
        <f t="shared" si="216"/>
        <v>0</v>
      </c>
      <c r="BF107" s="48">
        <f t="shared" si="216"/>
        <v>0</v>
      </c>
      <c r="BG107" s="48">
        <f t="shared" si="216"/>
        <v>0</v>
      </c>
      <c r="BH107" s="48">
        <f t="shared" si="216"/>
        <v>0</v>
      </c>
      <c r="BI107" s="48">
        <f t="shared" si="216"/>
        <v>0</v>
      </c>
    </row>
    <row r="108" spans="1:61" s="15" customFormat="1" ht="11.25" customHeight="1" outlineLevel="1">
      <c r="A108" s="12"/>
      <c r="B108"/>
      <c r="C108"/>
      <c r="D108"/>
      <c r="E108"/>
      <c r="F108"/>
      <c r="G108"/>
      <c r="H108" s="12"/>
      <c r="I108" s="156" t="s">
        <v>86</v>
      </c>
      <c r="J108" s="5"/>
      <c r="K108" s="5"/>
      <c r="L108" s="5"/>
      <c r="M108" s="99"/>
      <c r="N108" s="48"/>
      <c r="O108" s="48"/>
      <c r="P108" s="104"/>
      <c r="Q108" s="99"/>
      <c r="R108" s="48"/>
      <c r="S108" s="48"/>
      <c r="T108" s="104"/>
      <c r="U108" s="99"/>
      <c r="V108" s="48"/>
      <c r="W108" s="48"/>
      <c r="X108" s="104"/>
      <c r="Y108" s="99"/>
      <c r="Z108" s="48"/>
      <c r="AA108" s="48"/>
      <c r="AB108" s="104">
        <v>0</v>
      </c>
      <c r="AC108" s="99"/>
      <c r="AD108" s="48"/>
      <c r="AE108" s="48"/>
      <c r="AF108" s="104">
        <v>0</v>
      </c>
      <c r="AG108" s="99">
        <v>0</v>
      </c>
      <c r="AH108" s="48">
        <v>0</v>
      </c>
      <c r="AI108" s="48">
        <v>0</v>
      </c>
      <c r="AJ108" s="87">
        <v>0</v>
      </c>
      <c r="AK108" s="99">
        <v>0</v>
      </c>
      <c r="AL108" s="48">
        <v>0</v>
      </c>
      <c r="AM108" s="48">
        <v>0</v>
      </c>
      <c r="AN108" s="87">
        <v>0</v>
      </c>
      <c r="AO108" s="99">
        <v>0</v>
      </c>
      <c r="AP108" s="48">
        <v>0</v>
      </c>
      <c r="AQ108" s="48">
        <v>0</v>
      </c>
      <c r="AR108" s="87">
        <v>0</v>
      </c>
      <c r="AS108" s="72"/>
      <c r="AT108" s="59"/>
      <c r="AU108" s="59"/>
      <c r="AV108" s="59">
        <v>0</v>
      </c>
      <c r="AW108" s="59">
        <v>0</v>
      </c>
      <c r="AX108" s="59">
        <v>0</v>
      </c>
      <c r="AY108" s="59">
        <v>0</v>
      </c>
      <c r="AZ108" s="59">
        <v>0</v>
      </c>
      <c r="BA108" s="59">
        <v>0</v>
      </c>
      <c r="BB108" s="59">
        <v>0</v>
      </c>
      <c r="BC108" s="59">
        <v>0</v>
      </c>
      <c r="BD108" s="59">
        <v>0</v>
      </c>
      <c r="BE108" s="59">
        <v>0</v>
      </c>
      <c r="BF108" s="59">
        <v>0</v>
      </c>
      <c r="BG108" s="59">
        <v>0</v>
      </c>
      <c r="BH108" s="59">
        <v>0</v>
      </c>
      <c r="BI108" s="59">
        <v>0</v>
      </c>
    </row>
    <row r="109" spans="1:61" s="15" customFormat="1" ht="11.25" customHeight="1" outlineLevel="1">
      <c r="A109" s="12"/>
      <c r="B109"/>
      <c r="C109"/>
      <c r="D109"/>
      <c r="E109"/>
      <c r="F109"/>
      <c r="G109"/>
      <c r="H109" s="12"/>
      <c r="I109" s="176" t="s">
        <v>87</v>
      </c>
      <c r="J109" s="5"/>
      <c r="K109" s="5"/>
      <c r="L109" s="5"/>
      <c r="M109" s="100"/>
      <c r="N109" s="54"/>
      <c r="O109" s="54"/>
      <c r="P109" s="40"/>
      <c r="Q109" s="100"/>
      <c r="R109" s="54"/>
      <c r="S109" s="54"/>
      <c r="T109" s="40"/>
      <c r="U109" s="100"/>
      <c r="V109" s="54"/>
      <c r="W109" s="54"/>
      <c r="X109" s="40"/>
      <c r="Y109" s="100"/>
      <c r="Z109" s="54"/>
      <c r="AA109" s="54"/>
      <c r="AB109" s="40">
        <f>SUM(AB103:AB108)</f>
        <v>37.227999999999987</v>
      </c>
      <c r="AC109" s="100"/>
      <c r="AD109" s="54"/>
      <c r="AE109" s="54"/>
      <c r="AF109" s="40">
        <f t="shared" ref="AF109:AL109" si="217">SUM(AF103:AF108)</f>
        <v>47.340999999999958</v>
      </c>
      <c r="AG109" s="100">
        <f t="shared" si="217"/>
        <v>7.5799999999999859</v>
      </c>
      <c r="AH109" s="54">
        <f t="shared" si="217"/>
        <v>-8.3929999999999634</v>
      </c>
      <c r="AI109" s="54">
        <f t="shared" si="217"/>
        <v>23.347000000000019</v>
      </c>
      <c r="AJ109" s="40">
        <f t="shared" si="217"/>
        <v>-181.82800000000003</v>
      </c>
      <c r="AK109" s="100">
        <f>SUM(AK103:AK108)</f>
        <v>15.60100000000007</v>
      </c>
      <c r="AL109" s="54">
        <f t="shared" si="217"/>
        <v>36.193000000000069</v>
      </c>
      <c r="AM109" s="54">
        <f t="shared" ref="AM109:AN109" si="218">SUM(AM103:AM108)</f>
        <v>33.869999999999941</v>
      </c>
      <c r="AN109" s="40">
        <f t="shared" si="218"/>
        <v>53.541999999999987</v>
      </c>
      <c r="AO109" s="100">
        <f>SUM(AO103:AO108)</f>
        <v>99.214838393740919</v>
      </c>
      <c r="AP109" s="54">
        <f t="shared" ref="AP109:AR109" si="219">SUM(AP103:AP108)</f>
        <v>25.757410973988147</v>
      </c>
      <c r="AQ109" s="54">
        <f t="shared" si="219"/>
        <v>27.292781129762766</v>
      </c>
      <c r="AR109" s="40">
        <f t="shared" si="219"/>
        <v>24.867899252070558</v>
      </c>
      <c r="AS109" s="64"/>
      <c r="AT109" s="54"/>
      <c r="AU109" s="54"/>
      <c r="AV109" s="54">
        <f t="shared" ref="AV109:BI109" si="220">SUM(AV103:AV108)</f>
        <v>-4.5240000000000125</v>
      </c>
      <c r="AW109" s="54">
        <f t="shared" si="220"/>
        <v>41.051999999999957</v>
      </c>
      <c r="AX109" s="54">
        <f t="shared" si="220"/>
        <v>35.529000000000032</v>
      </c>
      <c r="AY109" s="54">
        <f t="shared" si="220"/>
        <v>-159.29399999999993</v>
      </c>
      <c r="AZ109" s="54">
        <f>SUM(AZ103:AZ108)</f>
        <v>139.20600000000002</v>
      </c>
      <c r="BA109" s="54">
        <f>SUM(BA103:BA108)</f>
        <v>177.13292974956238</v>
      </c>
      <c r="BB109" s="54">
        <f t="shared" si="220"/>
        <v>201.36790513865134</v>
      </c>
      <c r="BC109" s="54">
        <f t="shared" si="220"/>
        <v>223.00763642992206</v>
      </c>
      <c r="BD109" s="54">
        <f t="shared" si="220"/>
        <v>242.01313124405078</v>
      </c>
      <c r="BE109" s="54">
        <f t="shared" si="220"/>
        <v>258.25838874586452</v>
      </c>
      <c r="BF109" s="54">
        <f t="shared" si="220"/>
        <v>269.5477585011472</v>
      </c>
      <c r="BG109" s="54">
        <f t="shared" si="220"/>
        <v>280.46779348608231</v>
      </c>
      <c r="BH109" s="54">
        <f t="shared" si="220"/>
        <v>292.31125263043577</v>
      </c>
      <c r="BI109" s="54">
        <f t="shared" si="220"/>
        <v>305.86718429381671</v>
      </c>
    </row>
    <row r="110" spans="1:61" s="15" customFormat="1" ht="11.25" customHeight="1" outlineLevel="1">
      <c r="A110" s="12"/>
      <c r="B110"/>
      <c r="C110"/>
      <c r="D110"/>
      <c r="E110"/>
      <c r="F110"/>
      <c r="G110"/>
      <c r="H110" s="12"/>
      <c r="I110" s="176"/>
      <c r="J110" s="5"/>
      <c r="K110" s="5"/>
      <c r="L110" s="5"/>
      <c r="M110" s="53"/>
      <c r="N110" s="5"/>
      <c r="O110" s="5"/>
      <c r="P110" s="84"/>
      <c r="Q110" s="53"/>
      <c r="R110" s="5"/>
      <c r="S110" s="5"/>
      <c r="T110" s="84"/>
      <c r="U110" s="53"/>
      <c r="V110" s="5"/>
      <c r="W110" s="5"/>
      <c r="X110" s="84"/>
      <c r="Y110" s="53"/>
      <c r="Z110" s="5"/>
      <c r="AA110" s="5"/>
      <c r="AB110" s="84"/>
      <c r="AC110" s="53"/>
      <c r="AD110" s="5"/>
      <c r="AE110" s="5"/>
      <c r="AF110" s="84"/>
      <c r="AG110" s="53"/>
      <c r="AH110" s="5"/>
      <c r="AI110" s="5"/>
      <c r="AJ110" s="84"/>
      <c r="AK110" s="53"/>
      <c r="AL110" s="5"/>
      <c r="AM110" s="5"/>
      <c r="AN110" s="84"/>
      <c r="AO110" s="53"/>
      <c r="AP110" s="5"/>
      <c r="AQ110" s="5"/>
      <c r="AR110" s="84"/>
      <c r="AS110" s="47"/>
      <c r="AT110" s="5"/>
      <c r="AU110" s="5"/>
      <c r="AV110" s="5"/>
      <c r="AW110" s="5"/>
      <c r="AX110" s="5"/>
      <c r="AY110" s="5"/>
      <c r="AZ110" s="5"/>
      <c r="BA110" s="5"/>
      <c r="BB110" s="5"/>
      <c r="BC110" s="5"/>
      <c r="BD110" s="5"/>
      <c r="BE110" s="5"/>
      <c r="BF110" s="5"/>
      <c r="BG110" s="5"/>
      <c r="BH110" s="5"/>
      <c r="BI110" s="5"/>
    </row>
    <row r="111" spans="1:61" s="15" customFormat="1" ht="11.25" customHeight="1" outlineLevel="1">
      <c r="A111" s="12"/>
      <c r="B111"/>
      <c r="C111"/>
      <c r="D111"/>
      <c r="E111"/>
      <c r="F111"/>
      <c r="G111"/>
      <c r="H111" s="12"/>
      <c r="I111" s="177" t="s">
        <v>100</v>
      </c>
      <c r="J111" s="5"/>
      <c r="K111" s="5"/>
      <c r="L111" s="5"/>
      <c r="M111" s="164"/>
      <c r="N111" s="170"/>
      <c r="O111" s="170"/>
      <c r="P111" s="172"/>
      <c r="Q111" s="164"/>
      <c r="R111" s="170"/>
      <c r="S111" s="170"/>
      <c r="T111" s="172"/>
      <c r="U111" s="164"/>
      <c r="V111" s="170"/>
      <c r="W111" s="170"/>
      <c r="X111" s="172"/>
      <c r="Y111" s="164"/>
      <c r="Z111" s="170"/>
      <c r="AA111" s="170"/>
      <c r="AB111" s="172">
        <f>AB94/AB10</f>
        <v>9.1524640988288067E-2</v>
      </c>
      <c r="AC111" s="164"/>
      <c r="AD111" s="170"/>
      <c r="AE111" s="170"/>
      <c r="AF111" s="172">
        <f t="shared" ref="AF111:AR111" si="221">AF94/AF10</f>
        <v>4.6254829755829674E-2</v>
      </c>
      <c r="AG111" s="459">
        <f t="shared" si="221"/>
        <v>0.17233516011095243</v>
      </c>
      <c r="AH111" s="460">
        <f t="shared" si="221"/>
        <v>0.20472935970196532</v>
      </c>
      <c r="AI111" s="460">
        <f t="shared" si="221"/>
        <v>0.12913248731323743</v>
      </c>
      <c r="AJ111" s="2273">
        <f t="shared" si="221"/>
        <v>0.13697172848762845</v>
      </c>
      <c r="AK111" s="459">
        <f t="shared" si="221"/>
        <v>0.1364631377657175</v>
      </c>
      <c r="AL111" s="460">
        <f t="shared" si="221"/>
        <v>0.12812026080122205</v>
      </c>
      <c r="AM111" s="460">
        <f t="shared" si="221"/>
        <v>0.1233693811583179</v>
      </c>
      <c r="AN111" s="2273">
        <f t="shared" si="221"/>
        <v>0.23053390719417946</v>
      </c>
      <c r="AO111" s="459">
        <f t="shared" si="221"/>
        <v>-7.3679833579878807E-4</v>
      </c>
      <c r="AP111" s="460">
        <f t="shared" si="221"/>
        <v>8.940605133062865E-2</v>
      </c>
      <c r="AQ111" s="460">
        <f t="shared" si="221"/>
        <v>0.12625178769707307</v>
      </c>
      <c r="AR111" s="2273">
        <f t="shared" si="221"/>
        <v>0.19800705387979484</v>
      </c>
      <c r="AS111" s="170"/>
      <c r="AT111" s="170"/>
      <c r="AU111" s="170"/>
      <c r="AV111" s="170">
        <f t="shared" ref="AV111:BI111" si="222">AV94/AV10</f>
        <v>0.15225527554299326</v>
      </c>
      <c r="AW111" s="170">
        <f t="shared" si="222"/>
        <v>9.4206110207154511E-2</v>
      </c>
      <c r="AX111" s="170">
        <f t="shared" si="222"/>
        <v>0.13324742852392363</v>
      </c>
      <c r="AY111" s="170">
        <f t="shared" si="222"/>
        <v>0.15834734924236266</v>
      </c>
      <c r="AZ111" s="170">
        <f t="shared" si="222"/>
        <v>0.1588867123294232</v>
      </c>
      <c r="BA111" s="170">
        <f t="shared" si="222"/>
        <v>0.11015827526653668</v>
      </c>
      <c r="BB111" s="170">
        <f t="shared" si="222"/>
        <v>0.10840931367770215</v>
      </c>
      <c r="BC111" s="170">
        <f t="shared" si="222"/>
        <v>0.10988773052787434</v>
      </c>
      <c r="BD111" s="170">
        <f t="shared" si="222"/>
        <v>0.10958950195923334</v>
      </c>
      <c r="BE111" s="170">
        <f t="shared" si="222"/>
        <v>0.10885628361971549</v>
      </c>
      <c r="BF111" s="170">
        <f t="shared" si="222"/>
        <v>0.10755712322674575</v>
      </c>
      <c r="BG111" s="170">
        <f t="shared" si="222"/>
        <v>0.1065680309581389</v>
      </c>
      <c r="BH111" s="170">
        <f t="shared" si="222"/>
        <v>0.10446047313864257</v>
      </c>
      <c r="BI111" s="170">
        <f t="shared" si="222"/>
        <v>0.10341631983846261</v>
      </c>
    </row>
    <row r="112" spans="1:61" s="15" customFormat="1" ht="11.25" customHeight="1" outlineLevel="1">
      <c r="A112" s="12"/>
      <c r="B112"/>
      <c r="C112"/>
      <c r="D112"/>
      <c r="E112"/>
      <c r="F112"/>
      <c r="G112"/>
      <c r="H112" s="12"/>
      <c r="I112" s="176" t="s">
        <v>88</v>
      </c>
      <c r="J112" s="5"/>
      <c r="K112" s="5"/>
      <c r="L112" s="5"/>
      <c r="M112" s="100"/>
      <c r="N112" s="54"/>
      <c r="O112" s="54"/>
      <c r="P112" s="40"/>
      <c r="Q112" s="100"/>
      <c r="R112" s="54"/>
      <c r="S112" s="54"/>
      <c r="T112" s="40"/>
      <c r="U112" s="100"/>
      <c r="V112" s="54"/>
      <c r="W112" s="54"/>
      <c r="X112" s="40"/>
      <c r="Y112" s="100"/>
      <c r="Z112" s="54"/>
      <c r="AA112" s="54"/>
      <c r="AB112" s="40">
        <f>AB149-AB165</f>
        <v>310.92200000000014</v>
      </c>
      <c r="AC112" s="100"/>
      <c r="AD112" s="54"/>
      <c r="AE112" s="54"/>
      <c r="AF112" s="40">
        <f t="shared" ref="AF112:AL112" si="223">AF149-AF165</f>
        <v>305.57399999999996</v>
      </c>
      <c r="AG112" s="100">
        <f t="shared" si="223"/>
        <v>352.93899999999996</v>
      </c>
      <c r="AH112" s="54">
        <f t="shared" si="223"/>
        <v>353.52199999999999</v>
      </c>
      <c r="AI112" s="54">
        <f t="shared" si="223"/>
        <v>380.98400000000004</v>
      </c>
      <c r="AJ112" s="40">
        <f t="shared" si="223"/>
        <v>222.79300000000001</v>
      </c>
      <c r="AK112" s="100">
        <f>AK149-AK165</f>
        <v>189.55899999999997</v>
      </c>
      <c r="AL112" s="54">
        <f t="shared" si="223"/>
        <v>241.36500000000001</v>
      </c>
      <c r="AM112" s="54">
        <f t="shared" ref="AM112:AN112" si="224">AM149-AM165</f>
        <v>304.53700000000003</v>
      </c>
      <c r="AN112" s="40">
        <f t="shared" si="224"/>
        <v>370.76199999999983</v>
      </c>
      <c r="AO112" s="100">
        <f>AO149-AO165</f>
        <v>401.30509728700997</v>
      </c>
      <c r="AP112" s="54">
        <f t="shared" ref="AP112:AR112" si="225">AP149-AP165</f>
        <v>421.25540161901245</v>
      </c>
      <c r="AQ112" s="54">
        <f t="shared" si="225"/>
        <v>457.22050742964086</v>
      </c>
      <c r="AR112" s="40">
        <f t="shared" si="225"/>
        <v>528.90368146881133</v>
      </c>
      <c r="AS112" s="64"/>
      <c r="AT112" s="54"/>
      <c r="AU112" s="54"/>
      <c r="AV112" s="54"/>
      <c r="AW112" s="54">
        <f t="shared" ref="AW112:BI112" si="226">AW149-AW165</f>
        <v>310.92200000000014</v>
      </c>
      <c r="AX112" s="54">
        <f t="shared" si="226"/>
        <v>305.57399999999996</v>
      </c>
      <c r="AY112" s="54">
        <f t="shared" si="226"/>
        <v>222.79300000000001</v>
      </c>
      <c r="AZ112" s="54">
        <f>AZ149-AZ165</f>
        <v>370.76199999999983</v>
      </c>
      <c r="BA112" s="54">
        <f>BA149-BA165</f>
        <v>528.90368146881133</v>
      </c>
      <c r="BB112" s="54">
        <f t="shared" si="226"/>
        <v>704.89297029099384</v>
      </c>
      <c r="BC112" s="54">
        <f t="shared" si="226"/>
        <v>903.22871491765193</v>
      </c>
      <c r="BD112" s="54">
        <f t="shared" si="226"/>
        <v>1119.393025487783</v>
      </c>
      <c r="BE112" s="54">
        <f t="shared" si="226"/>
        <v>1349.7277411248735</v>
      </c>
      <c r="BF112" s="54">
        <f t="shared" si="226"/>
        <v>1589.0075000424413</v>
      </c>
      <c r="BG112" s="54">
        <f t="shared" si="226"/>
        <v>1838.8183373499003</v>
      </c>
      <c r="BH112" s="54">
        <f t="shared" si="226"/>
        <v>2097.900443567255</v>
      </c>
      <c r="BI112" s="54">
        <f t="shared" si="226"/>
        <v>2369.8484913420107</v>
      </c>
    </row>
    <row r="113" spans="1:61" s="15" customFormat="1" ht="11.25" customHeight="1" outlineLevel="1">
      <c r="A113" s="12"/>
      <c r="B113"/>
      <c r="C113"/>
      <c r="D113"/>
      <c r="E113"/>
      <c r="F113"/>
      <c r="G113"/>
      <c r="H113" s="12"/>
      <c r="I113" s="177" t="s">
        <v>89</v>
      </c>
      <c r="J113" s="5"/>
      <c r="K113" s="5"/>
      <c r="L113" s="5"/>
      <c r="M113" s="164"/>
      <c r="N113" s="170"/>
      <c r="O113" s="170"/>
      <c r="P113" s="172"/>
      <c r="Q113" s="164"/>
      <c r="R113" s="170"/>
      <c r="S113" s="170"/>
      <c r="T113" s="172"/>
      <c r="U113" s="164"/>
      <c r="V113" s="170"/>
      <c r="W113" s="170"/>
      <c r="X113" s="172"/>
      <c r="Y113" s="164"/>
      <c r="Z113" s="170"/>
      <c r="AA113" s="170"/>
      <c r="AB113" s="172">
        <f>AB112/AB10</f>
        <v>1.0558017447171206</v>
      </c>
      <c r="AC113" s="164"/>
      <c r="AD113" s="170"/>
      <c r="AE113" s="170"/>
      <c r="AF113" s="172">
        <f t="shared" ref="AF113:AR113" si="227">AF112/AF10</f>
        <v>0.76967291155564732</v>
      </c>
      <c r="AG113" s="459">
        <f t="shared" si="227"/>
        <v>0.87959217750396879</v>
      </c>
      <c r="AH113" s="460">
        <f t="shared" si="227"/>
        <v>0.86817566754502074</v>
      </c>
      <c r="AI113" s="460">
        <f t="shared" si="227"/>
        <v>0.89882911384939146</v>
      </c>
      <c r="AJ113" s="2273">
        <f t="shared" si="227"/>
        <v>0.3930542936532439</v>
      </c>
      <c r="AK113" s="459">
        <f t="shared" si="227"/>
        <v>0.3668881503947416</v>
      </c>
      <c r="AL113" s="460">
        <f t="shared" si="227"/>
        <v>0.44530480312607235</v>
      </c>
      <c r="AM113" s="460">
        <f t="shared" si="227"/>
        <v>0.53998507020726183</v>
      </c>
      <c r="AN113" s="2273">
        <f t="shared" si="227"/>
        <v>0.55006668832739125</v>
      </c>
      <c r="AO113" s="459">
        <f t="shared" si="227"/>
        <v>0.66913553946156068</v>
      </c>
      <c r="AP113" s="460">
        <f t="shared" si="227"/>
        <v>0.72595369849371627</v>
      </c>
      <c r="AQ113" s="460">
        <f t="shared" si="227"/>
        <v>0.76364100028762849</v>
      </c>
      <c r="AR113" s="2273">
        <f t="shared" si="227"/>
        <v>0.67422383230829053</v>
      </c>
      <c r="AS113" s="170"/>
      <c r="AT113" s="170"/>
      <c r="AU113" s="170"/>
      <c r="AV113" s="170"/>
      <c r="AW113" s="170">
        <f t="shared" ref="AW113:BI113" si="228">AW112/AW10</f>
        <v>0.31461940727428755</v>
      </c>
      <c r="AX113" s="170">
        <f t="shared" si="228"/>
        <v>0.23094084660323311</v>
      </c>
      <c r="AY113" s="170">
        <f t="shared" si="228"/>
        <v>0.12383264059726115</v>
      </c>
      <c r="AZ113" s="170">
        <f t="shared" si="228"/>
        <v>0.16143298211820203</v>
      </c>
      <c r="BA113" s="170">
        <f t="shared" si="228"/>
        <v>0.20634379766865549</v>
      </c>
      <c r="BB113" s="170">
        <f t="shared" si="228"/>
        <v>0.24758314323218178</v>
      </c>
      <c r="BC113" s="170">
        <f t="shared" si="228"/>
        <v>0.29068708887407996</v>
      </c>
      <c r="BD113" s="170">
        <f t="shared" si="228"/>
        <v>0.33521405581334618</v>
      </c>
      <c r="BE113" s="170">
        <f t="shared" si="228"/>
        <v>0.37944094188726823</v>
      </c>
      <c r="BF113" s="170">
        <f t="shared" si="228"/>
        <v>0.42270884837189632</v>
      </c>
      <c r="BG113" s="170">
        <f t="shared" si="228"/>
        <v>0.46544277790451805</v>
      </c>
      <c r="BH113" s="170">
        <f t="shared" si="228"/>
        <v>0.5066315427528153</v>
      </c>
      <c r="BI113" s="170">
        <f t="shared" si="228"/>
        <v>0.54598550219428443</v>
      </c>
    </row>
    <row r="114" spans="1:61" s="15" customFormat="1" ht="11.25" customHeight="1">
      <c r="A114" s="12"/>
      <c r="B114"/>
      <c r="C114"/>
      <c r="D114"/>
      <c r="E114"/>
      <c r="F114"/>
      <c r="G114"/>
      <c r="H114" s="12"/>
      <c r="I114" s="158"/>
      <c r="J114" s="5"/>
      <c r="K114" s="5"/>
      <c r="L114" s="5"/>
      <c r="M114" s="53"/>
      <c r="N114" s="5"/>
      <c r="O114" s="5"/>
      <c r="P114" s="84"/>
      <c r="Q114" s="53"/>
      <c r="R114" s="5"/>
      <c r="S114" s="5"/>
      <c r="T114" s="84"/>
      <c r="U114" s="53"/>
      <c r="V114" s="5"/>
      <c r="W114" s="5"/>
      <c r="X114" s="84"/>
      <c r="Y114" s="53"/>
      <c r="Z114" s="5"/>
      <c r="AA114" s="5"/>
      <c r="AB114" s="84"/>
      <c r="AC114" s="53"/>
      <c r="AD114" s="5"/>
      <c r="AE114" s="5"/>
      <c r="AF114" s="84"/>
      <c r="AG114" s="53"/>
      <c r="AH114" s="5"/>
      <c r="AI114" s="5"/>
      <c r="AJ114" s="84"/>
      <c r="AK114" s="5"/>
      <c r="AL114" s="5"/>
      <c r="AM114" s="5"/>
      <c r="AN114" s="84"/>
      <c r="AO114" s="5"/>
      <c r="AP114" s="5"/>
      <c r="AQ114" s="5"/>
      <c r="AR114" s="84"/>
      <c r="AS114" s="47"/>
      <c r="AT114" s="5"/>
      <c r="AU114" s="5"/>
      <c r="AV114" s="5"/>
      <c r="AW114" s="5"/>
      <c r="AX114" s="5"/>
      <c r="AY114" s="5"/>
      <c r="AZ114" s="5"/>
      <c r="BA114" s="5"/>
      <c r="BB114" s="5"/>
      <c r="BC114" s="5"/>
      <c r="BD114" s="5"/>
      <c r="BE114" s="5"/>
      <c r="BF114" s="5"/>
      <c r="BG114" s="5"/>
      <c r="BH114" s="5"/>
      <c r="BI114" s="5"/>
    </row>
    <row r="115" spans="1:61" s="15" customFormat="1" ht="11.25" customHeight="1">
      <c r="A115" s="12"/>
      <c r="B115"/>
      <c r="C115"/>
      <c r="D115"/>
      <c r="E115"/>
      <c r="F115"/>
      <c r="G115"/>
      <c r="H115" s="12"/>
      <c r="I115" s="178" t="s">
        <v>90</v>
      </c>
      <c r="J115" s="166"/>
      <c r="K115" s="166"/>
      <c r="L115" s="166"/>
      <c r="M115" s="167"/>
      <c r="N115" s="166"/>
      <c r="O115" s="166"/>
      <c r="P115" s="168"/>
      <c r="Q115" s="167"/>
      <c r="R115" s="166"/>
      <c r="S115" s="166"/>
      <c r="T115" s="168"/>
      <c r="U115" s="167"/>
      <c r="V115" s="166"/>
      <c r="W115" s="166"/>
      <c r="X115" s="168"/>
      <c r="Y115" s="167"/>
      <c r="Z115" s="166"/>
      <c r="AA115" s="166"/>
      <c r="AB115" s="168"/>
      <c r="AC115" s="167"/>
      <c r="AD115" s="166"/>
      <c r="AE115" s="166"/>
      <c r="AF115" s="168"/>
      <c r="AG115" s="465"/>
      <c r="AH115" s="466"/>
      <c r="AI115" s="466"/>
      <c r="AJ115" s="2276"/>
      <c r="AK115" s="466"/>
      <c r="AL115" s="466"/>
      <c r="AM115" s="466"/>
      <c r="AN115" s="2276"/>
      <c r="AO115" s="466"/>
      <c r="AP115" s="466"/>
      <c r="AQ115" s="466"/>
      <c r="AR115" s="2276"/>
      <c r="AS115" s="180"/>
      <c r="AT115" s="166"/>
      <c r="AU115" s="166"/>
      <c r="AV115" s="166"/>
      <c r="AW115" s="166"/>
      <c r="AX115" s="166"/>
      <c r="AY115" s="166"/>
      <c r="AZ115" s="166"/>
      <c r="BA115" s="166"/>
      <c r="BB115" s="166"/>
      <c r="BC115" s="166"/>
      <c r="BD115" s="166"/>
      <c r="BE115" s="166"/>
      <c r="BF115" s="166"/>
      <c r="BG115" s="166"/>
      <c r="BH115" s="166"/>
      <c r="BI115" s="166"/>
    </row>
    <row r="116" spans="1:61" s="15" customFormat="1" ht="11.25" customHeight="1" outlineLevel="1">
      <c r="B116"/>
      <c r="C116"/>
      <c r="D116"/>
      <c r="E116"/>
      <c r="F116"/>
      <c r="G116"/>
      <c r="I116" s="179"/>
      <c r="J116" s="180"/>
      <c r="K116" s="180"/>
      <c r="L116" s="180"/>
      <c r="M116" s="181"/>
      <c r="N116" s="180"/>
      <c r="O116" s="180"/>
      <c r="P116" s="182"/>
      <c r="Q116" s="181"/>
      <c r="R116" s="180"/>
      <c r="S116" s="180"/>
      <c r="T116" s="182"/>
      <c r="U116" s="181"/>
      <c r="V116" s="180"/>
      <c r="W116" s="180"/>
      <c r="X116" s="182"/>
      <c r="Y116" s="181"/>
      <c r="Z116" s="180"/>
      <c r="AA116" s="180"/>
      <c r="AB116" s="182"/>
      <c r="AC116" s="181"/>
      <c r="AD116" s="180"/>
      <c r="AE116" s="180"/>
      <c r="AF116" s="182"/>
      <c r="AG116" s="467"/>
      <c r="AH116" s="47"/>
      <c r="AI116" s="47"/>
      <c r="AJ116" s="2277"/>
      <c r="AK116" s="47"/>
      <c r="AL116" s="47"/>
      <c r="AM116" s="47"/>
      <c r="AN116" s="2277"/>
      <c r="AO116" s="47"/>
      <c r="AP116" s="47"/>
      <c r="AQ116" s="47"/>
      <c r="AR116" s="2277"/>
      <c r="AS116" s="180"/>
      <c r="AT116" s="180"/>
      <c r="AU116" s="180"/>
      <c r="AV116" s="180"/>
      <c r="AW116" s="180"/>
      <c r="AX116" s="180"/>
      <c r="AY116" s="180"/>
      <c r="AZ116" s="180"/>
      <c r="BA116" s="180"/>
      <c r="BB116" s="180"/>
      <c r="BC116" s="180"/>
      <c r="BD116" s="180"/>
      <c r="BE116" s="180"/>
      <c r="BF116" s="180"/>
      <c r="BG116" s="180"/>
      <c r="BH116" s="180"/>
      <c r="BI116" s="180"/>
    </row>
    <row r="117" spans="1:61" s="15" customFormat="1" ht="11.25" customHeight="1" outlineLevel="1">
      <c r="A117" s="12"/>
      <c r="B117"/>
      <c r="C117"/>
      <c r="D117"/>
      <c r="E117"/>
      <c r="F117"/>
      <c r="G117"/>
      <c r="H117" s="12"/>
      <c r="I117" s="177" t="s">
        <v>14</v>
      </c>
      <c r="J117" s="5"/>
      <c r="K117" s="5"/>
      <c r="L117" s="5"/>
      <c r="M117" s="99"/>
      <c r="N117" s="48"/>
      <c r="O117" s="48"/>
      <c r="P117" s="87"/>
      <c r="Q117" s="99"/>
      <c r="R117" s="48"/>
      <c r="S117" s="48"/>
      <c r="T117" s="87"/>
      <c r="U117" s="99"/>
      <c r="V117" s="48"/>
      <c r="W117" s="48"/>
      <c r="X117" s="87"/>
      <c r="Y117" s="99"/>
      <c r="Z117" s="48"/>
      <c r="AA117" s="48"/>
      <c r="AB117" s="87">
        <f>AB157</f>
        <v>686.5100000000001</v>
      </c>
      <c r="AC117" s="99"/>
      <c r="AD117" s="48"/>
      <c r="AE117" s="48"/>
      <c r="AF117" s="87">
        <f t="shared" ref="AF117:AL117" si="229">AF157</f>
        <v>841.71900000000005</v>
      </c>
      <c r="AG117" s="99">
        <f t="shared" si="229"/>
        <v>893.71299999999997</v>
      </c>
      <c r="AH117" s="48">
        <f t="shared" si="229"/>
        <v>915.41600000000005</v>
      </c>
      <c r="AI117" s="48">
        <f t="shared" si="229"/>
        <v>953.96499999999992</v>
      </c>
      <c r="AJ117" s="87">
        <f t="shared" si="229"/>
        <v>1211.1860000000001</v>
      </c>
      <c r="AK117" s="99">
        <f>AK157</f>
        <v>1237.3889999999999</v>
      </c>
      <c r="AL117" s="48">
        <f t="shared" si="229"/>
        <v>1298.145</v>
      </c>
      <c r="AM117" s="48">
        <f t="shared" ref="AM117:AN117" si="230">AM157</f>
        <v>1358.194</v>
      </c>
      <c r="AN117" s="87">
        <f t="shared" si="230"/>
        <v>1531.3</v>
      </c>
      <c r="AO117" s="99">
        <f>AO157</f>
        <v>1549.9922579114009</v>
      </c>
      <c r="AP117" s="48">
        <f t="shared" ref="AP117:AR117" si="231">AP157</f>
        <v>1577.609160533354</v>
      </c>
      <c r="AQ117" s="48">
        <f t="shared" si="231"/>
        <v>1605.1227081667548</v>
      </c>
      <c r="AR117" s="87">
        <f t="shared" si="231"/>
        <v>1806.6328972017934</v>
      </c>
      <c r="AS117" s="38"/>
      <c r="AT117" s="48"/>
      <c r="AU117" s="48"/>
      <c r="AV117" s="48"/>
      <c r="AW117" s="48">
        <f t="shared" ref="AW117:BI117" si="232">AW157</f>
        <v>686.5100000000001</v>
      </c>
      <c r="AX117" s="48">
        <f t="shared" si="232"/>
        <v>841.71900000000005</v>
      </c>
      <c r="AY117" s="48">
        <f t="shared" si="232"/>
        <v>1211.1860000000001</v>
      </c>
      <c r="AZ117" s="48">
        <f>AZ157</f>
        <v>1531.3</v>
      </c>
      <c r="BA117" s="48">
        <f>BA157</f>
        <v>1806.6328972017934</v>
      </c>
      <c r="BB117" s="48">
        <f t="shared" si="232"/>
        <v>2079.5069790346533</v>
      </c>
      <c r="BC117" s="48">
        <f t="shared" si="232"/>
        <v>2364.7581804344923</v>
      </c>
      <c r="BD117" s="48">
        <f t="shared" si="232"/>
        <v>2662.3398658662481</v>
      </c>
      <c r="BE117" s="48">
        <f t="shared" si="232"/>
        <v>2972.5381666791868</v>
      </c>
      <c r="BF117" s="48">
        <f t="shared" si="232"/>
        <v>3290.3466084368047</v>
      </c>
      <c r="BG117" s="48">
        <f t="shared" si="232"/>
        <v>3616.5304944589461</v>
      </c>
      <c r="BH117" s="48">
        <f t="shared" si="232"/>
        <v>3953.9966890304577</v>
      </c>
      <c r="BI117" s="48">
        <f t="shared" si="232"/>
        <v>4306.6952775478849</v>
      </c>
    </row>
    <row r="118" spans="1:61" s="15" customFormat="1" ht="11.25" customHeight="1" outlineLevel="1">
      <c r="A118" s="12"/>
      <c r="B118"/>
      <c r="C118"/>
      <c r="D118"/>
      <c r="E118"/>
      <c r="F118"/>
      <c r="G118"/>
      <c r="H118" s="12"/>
      <c r="I118" s="177" t="s">
        <v>91</v>
      </c>
      <c r="J118" s="5"/>
      <c r="K118" s="5"/>
      <c r="L118" s="5"/>
      <c r="M118" s="99"/>
      <c r="N118" s="48"/>
      <c r="O118" s="48"/>
      <c r="P118" s="87"/>
      <c r="Q118" s="99"/>
      <c r="R118" s="48"/>
      <c r="S118" s="48"/>
      <c r="T118" s="87"/>
      <c r="U118" s="99"/>
      <c r="V118" s="48"/>
      <c r="W118" s="48"/>
      <c r="X118" s="87"/>
      <c r="Y118" s="99"/>
      <c r="Z118" s="48"/>
      <c r="AA118" s="48"/>
      <c r="AB118" s="87">
        <f>+AB144</f>
        <v>351.827</v>
      </c>
      <c r="AC118" s="99"/>
      <c r="AD118" s="48"/>
      <c r="AE118" s="48"/>
      <c r="AF118" s="87">
        <f t="shared" ref="AF118:AL118" si="233">+AF144</f>
        <v>353.53699999999998</v>
      </c>
      <c r="AG118" s="99">
        <f t="shared" si="233"/>
        <v>386.11</v>
      </c>
      <c r="AH118" s="48">
        <f t="shared" si="233"/>
        <v>377.40699999999998</v>
      </c>
      <c r="AI118" s="48">
        <f t="shared" si="233"/>
        <v>407.15800000000002</v>
      </c>
      <c r="AJ118" s="87">
        <f t="shared" si="233"/>
        <v>270.31700000000001</v>
      </c>
      <c r="AK118" s="99">
        <f>+AK144</f>
        <v>303.81299999999999</v>
      </c>
      <c r="AL118" s="48">
        <f t="shared" si="233"/>
        <v>308.185</v>
      </c>
      <c r="AM118" s="48">
        <f t="shared" ref="AM118:AN118" si="234">+AM144</f>
        <v>357.983</v>
      </c>
      <c r="AN118" s="87">
        <f t="shared" si="234"/>
        <v>414.11099999999999</v>
      </c>
      <c r="AO118" s="99">
        <f>+AO144</f>
        <v>513.32583839374104</v>
      </c>
      <c r="AP118" s="48">
        <f t="shared" ref="AP118:AR118" si="235">+AP144</f>
        <v>539.0832493677292</v>
      </c>
      <c r="AQ118" s="48">
        <f t="shared" si="235"/>
        <v>566.37603049749191</v>
      </c>
      <c r="AR118" s="87">
        <f t="shared" si="235"/>
        <v>591.24392974956243</v>
      </c>
      <c r="AS118" s="38"/>
      <c r="AT118" s="48"/>
      <c r="AU118" s="48"/>
      <c r="AV118" s="48"/>
      <c r="AW118" s="48">
        <f t="shared" ref="AW118:BI118" si="236">+AW144</f>
        <v>351.827</v>
      </c>
      <c r="AX118" s="48">
        <f t="shared" si="236"/>
        <v>353.53699999999998</v>
      </c>
      <c r="AY118" s="48">
        <f t="shared" si="236"/>
        <v>270.31700000000001</v>
      </c>
      <c r="AZ118" s="48">
        <f>+AZ144</f>
        <v>414.11099999999999</v>
      </c>
      <c r="BA118" s="48">
        <f>+BA144</f>
        <v>591.24392974956243</v>
      </c>
      <c r="BB118" s="48">
        <f t="shared" si="236"/>
        <v>792.61183488821393</v>
      </c>
      <c r="BC118" s="48">
        <f t="shared" si="236"/>
        <v>1015.619471318136</v>
      </c>
      <c r="BD118" s="48">
        <f t="shared" si="236"/>
        <v>1257.6326025621868</v>
      </c>
      <c r="BE118" s="48">
        <f t="shared" si="236"/>
        <v>1515.8909913080513</v>
      </c>
      <c r="BF118" s="48">
        <f t="shared" si="236"/>
        <v>1785.4387498091985</v>
      </c>
      <c r="BG118" s="48">
        <f t="shared" si="236"/>
        <v>2065.9065432952807</v>
      </c>
      <c r="BH118" s="48">
        <f t="shared" si="236"/>
        <v>2358.2177959257165</v>
      </c>
      <c r="BI118" s="48">
        <f t="shared" si="236"/>
        <v>2664.084980219533</v>
      </c>
    </row>
    <row r="119" spans="1:61" s="15" customFormat="1" ht="11.25" customHeight="1" outlineLevel="1">
      <c r="A119" s="12"/>
      <c r="B119"/>
      <c r="C119"/>
      <c r="D119"/>
      <c r="E119"/>
      <c r="F119"/>
      <c r="G119"/>
      <c r="H119" s="12"/>
      <c r="I119" s="177" t="s">
        <v>92</v>
      </c>
      <c r="J119" s="5"/>
      <c r="K119" s="5"/>
      <c r="L119" s="5"/>
      <c r="M119" s="99"/>
      <c r="N119" s="48"/>
      <c r="O119" s="48"/>
      <c r="P119" s="87"/>
      <c r="Q119" s="99"/>
      <c r="R119" s="48"/>
      <c r="S119" s="48"/>
      <c r="T119" s="87"/>
      <c r="U119" s="99"/>
      <c r="V119" s="48"/>
      <c r="W119" s="48"/>
      <c r="X119" s="87"/>
      <c r="Y119" s="99"/>
      <c r="Z119" s="48"/>
      <c r="AA119" s="48"/>
      <c r="AB119" s="87">
        <f>+AB160</f>
        <v>164.57900000000001</v>
      </c>
      <c r="AC119" s="99"/>
      <c r="AD119" s="48"/>
      <c r="AE119" s="48"/>
      <c r="AF119" s="87">
        <f t="shared" ref="AF119:AL119" si="237">+AF160</f>
        <v>246.38200000000001</v>
      </c>
      <c r="AG119" s="99">
        <f t="shared" si="237"/>
        <v>241.119</v>
      </c>
      <c r="AH119" s="48">
        <f t="shared" si="237"/>
        <v>240.75700000000001</v>
      </c>
      <c r="AI119" s="48">
        <f t="shared" si="237"/>
        <v>253.93799999999999</v>
      </c>
      <c r="AJ119" s="87">
        <f t="shared" si="237"/>
        <v>365.78800000000001</v>
      </c>
      <c r="AK119" s="99">
        <f>+AK160</f>
        <v>295.60199999999998</v>
      </c>
      <c r="AL119" s="48">
        <f t="shared" si="237"/>
        <v>351.40800000000002</v>
      </c>
      <c r="AM119" s="48">
        <f t="shared" ref="AM119:AN119" si="238">+AM160</f>
        <v>350.69</v>
      </c>
      <c r="AN119" s="87">
        <f t="shared" si="238"/>
        <v>417.03199999999998</v>
      </c>
      <c r="AO119" s="99">
        <f>+AO160</f>
        <v>377.75050458607558</v>
      </c>
      <c r="AP119" s="48">
        <f t="shared" ref="AP119:AR119" si="239">+AP160</f>
        <v>365.88454654445701</v>
      </c>
      <c r="AQ119" s="48">
        <f t="shared" si="239"/>
        <v>369.01073717420132</v>
      </c>
      <c r="AR119" s="87">
        <f t="shared" si="239"/>
        <v>485.23557960534515</v>
      </c>
      <c r="AS119" s="38"/>
      <c r="AT119" s="48"/>
      <c r="AU119" s="48"/>
      <c r="AV119" s="48"/>
      <c r="AW119" s="48">
        <f t="shared" ref="AW119:BI119" si="240">+AW160</f>
        <v>164.57900000000001</v>
      </c>
      <c r="AX119" s="48">
        <f t="shared" si="240"/>
        <v>246.38200000000001</v>
      </c>
      <c r="AY119" s="48">
        <f t="shared" si="240"/>
        <v>365.78800000000001</v>
      </c>
      <c r="AZ119" s="48">
        <f>+AZ160</f>
        <v>417.03199999999998</v>
      </c>
      <c r="BA119" s="48">
        <f>+BA160</f>
        <v>485.23557960534515</v>
      </c>
      <c r="BB119" s="48">
        <f t="shared" si="240"/>
        <v>543.31594867751414</v>
      </c>
      <c r="BC119" s="48">
        <f t="shared" si="240"/>
        <v>598.07752524805619</v>
      </c>
      <c r="BD119" s="48">
        <f t="shared" si="240"/>
        <v>647.83836024058564</v>
      </c>
      <c r="BE119" s="48">
        <f t="shared" si="240"/>
        <v>696.53081938147716</v>
      </c>
      <c r="BF119" s="48">
        <f t="shared" si="240"/>
        <v>742.9399113059817</v>
      </c>
      <c r="BG119" s="48">
        <f t="shared" si="240"/>
        <v>786.79240719844131</v>
      </c>
      <c r="BH119" s="48">
        <f t="shared" si="240"/>
        <v>831.55807300987726</v>
      </c>
      <c r="BI119" s="48">
        <f t="shared" si="240"/>
        <v>877.19100099019352</v>
      </c>
    </row>
    <row r="120" spans="1:61" s="1807" customFormat="1" ht="11.25" customHeight="1" outlineLevel="1">
      <c r="A120" s="183"/>
      <c r="B120"/>
      <c r="C120"/>
      <c r="D120"/>
      <c r="E120"/>
      <c r="F120"/>
      <c r="G120"/>
      <c r="H120" s="183"/>
      <c r="I120" s="190" t="s">
        <v>93</v>
      </c>
      <c r="J120" s="191"/>
      <c r="K120" s="191"/>
      <c r="L120" s="191"/>
      <c r="M120" s="192"/>
      <c r="N120" s="188"/>
      <c r="O120" s="188"/>
      <c r="P120" s="193"/>
      <c r="Q120" s="192"/>
      <c r="R120" s="188"/>
      <c r="S120" s="188"/>
      <c r="T120" s="193"/>
      <c r="U120" s="192"/>
      <c r="V120" s="188"/>
      <c r="W120" s="188"/>
      <c r="X120" s="193"/>
      <c r="Y120" s="192"/>
      <c r="Z120" s="188"/>
      <c r="AA120" s="188"/>
      <c r="AB120" s="193">
        <f>+AB164</f>
        <v>77.361999999999995</v>
      </c>
      <c r="AC120" s="192"/>
      <c r="AD120" s="188"/>
      <c r="AE120" s="188"/>
      <c r="AF120" s="193">
        <f t="shared" ref="AF120:AL120" si="241">+AF164</f>
        <v>88.269000000000005</v>
      </c>
      <c r="AG120" s="192">
        <f t="shared" si="241"/>
        <v>95.081000000000003</v>
      </c>
      <c r="AH120" s="188">
        <f t="shared" si="241"/>
        <v>101.78300000000002</v>
      </c>
      <c r="AI120" s="188">
        <f t="shared" si="241"/>
        <v>96.543999999999997</v>
      </c>
      <c r="AJ120" s="193">
        <f t="shared" si="241"/>
        <v>130.92600000000002</v>
      </c>
      <c r="AK120" s="192">
        <f>+AK164</f>
        <v>130.30799999999999</v>
      </c>
      <c r="AL120" s="188">
        <f t="shared" si="241"/>
        <v>147.97900000000001</v>
      </c>
      <c r="AM120" s="188">
        <f t="shared" ref="AM120:AN120" si="242">+AM164</f>
        <v>129.17599999999999</v>
      </c>
      <c r="AN120" s="193">
        <f t="shared" si="242"/>
        <v>190.67900000000003</v>
      </c>
      <c r="AO120" s="192">
        <f>+AO164</f>
        <v>213.28982425159447</v>
      </c>
      <c r="AP120" s="188">
        <f t="shared" ref="AP120:AR120" si="243">+AP164</f>
        <v>234.41345018422265</v>
      </c>
      <c r="AQ120" s="188">
        <f t="shared" si="243"/>
        <v>221.65382611404277</v>
      </c>
      <c r="AR120" s="193">
        <f t="shared" si="243"/>
        <v>225.60284635722689</v>
      </c>
      <c r="AS120" s="447"/>
      <c r="AT120" s="188"/>
      <c r="AU120" s="188"/>
      <c r="AV120" s="188"/>
      <c r="AW120" s="188">
        <f t="shared" ref="AW120:BI120" si="244">+AW164</f>
        <v>77.361999999999995</v>
      </c>
      <c r="AX120" s="188">
        <f t="shared" si="244"/>
        <v>88.269000000000005</v>
      </c>
      <c r="AY120" s="188">
        <f t="shared" si="244"/>
        <v>130.92600000000002</v>
      </c>
      <c r="AZ120" s="188">
        <f>+AZ164</f>
        <v>190.67900000000003</v>
      </c>
      <c r="BA120" s="188">
        <f>+BA164</f>
        <v>225.60284635722689</v>
      </c>
      <c r="BB120" s="188">
        <f t="shared" si="244"/>
        <v>251.14947160292792</v>
      </c>
      <c r="BC120" s="188">
        <f t="shared" si="244"/>
        <v>272.0393554819716</v>
      </c>
      <c r="BD120" s="188">
        <f t="shared" si="244"/>
        <v>291.59044690023632</v>
      </c>
      <c r="BE120" s="188">
        <f t="shared" si="244"/>
        <v>309.86653894933141</v>
      </c>
      <c r="BF120" s="188">
        <f t="shared" si="244"/>
        <v>328.35897740059454</v>
      </c>
      <c r="BG120" s="188">
        <f t="shared" si="244"/>
        <v>346.55788085518452</v>
      </c>
      <c r="BH120" s="188">
        <f t="shared" si="244"/>
        <v>365.16518134574068</v>
      </c>
      <c r="BI120" s="188">
        <f t="shared" si="244"/>
        <v>384.5480393807299</v>
      </c>
    </row>
    <row r="121" spans="1:61" s="15" customFormat="1" ht="11.25" customHeight="1" outlineLevel="1">
      <c r="A121" s="12"/>
      <c r="B121"/>
      <c r="C121"/>
      <c r="D121"/>
      <c r="E121"/>
      <c r="F121"/>
      <c r="G121"/>
      <c r="H121" s="12"/>
      <c r="I121" s="176" t="s">
        <v>94</v>
      </c>
      <c r="J121" s="5"/>
      <c r="K121" s="5"/>
      <c r="L121" s="5"/>
      <c r="M121" s="100"/>
      <c r="N121" s="54"/>
      <c r="O121" s="54"/>
      <c r="P121" s="40"/>
      <c r="Q121" s="100"/>
      <c r="R121" s="54"/>
      <c r="S121" s="54"/>
      <c r="T121" s="40"/>
      <c r="U121" s="100"/>
      <c r="V121" s="54"/>
      <c r="W121" s="54"/>
      <c r="X121" s="40"/>
      <c r="Y121" s="100"/>
      <c r="Z121" s="54"/>
      <c r="AA121" s="54"/>
      <c r="AB121" s="40">
        <f>+AB117-AB118-AB119-AB120</f>
        <v>92.742000000000104</v>
      </c>
      <c r="AC121" s="100"/>
      <c r="AD121" s="54"/>
      <c r="AE121" s="54"/>
      <c r="AF121" s="40">
        <f t="shared" ref="AF121:AL121" si="245">+AF117-AF118-AF119-AF120</f>
        <v>153.53100000000006</v>
      </c>
      <c r="AG121" s="100">
        <f t="shared" si="245"/>
        <v>171.40299999999991</v>
      </c>
      <c r="AH121" s="54">
        <f t="shared" si="245"/>
        <v>195.46899999999999</v>
      </c>
      <c r="AI121" s="54">
        <f t="shared" si="245"/>
        <v>196.32499999999993</v>
      </c>
      <c r="AJ121" s="40">
        <f t="shared" si="245"/>
        <v>444.15500000000009</v>
      </c>
      <c r="AK121" s="100">
        <f>+AK117-AK118-AK119-AK120</f>
        <v>507.66599999999994</v>
      </c>
      <c r="AL121" s="54">
        <f t="shared" si="245"/>
        <v>490.57299999999998</v>
      </c>
      <c r="AM121" s="54">
        <f t="shared" ref="AM121:AN121" si="246">+AM117-AM118-AM119-AM120</f>
        <v>520.34500000000003</v>
      </c>
      <c r="AN121" s="40">
        <f t="shared" si="246"/>
        <v>509.47799999999989</v>
      </c>
      <c r="AO121" s="100">
        <f>+AO117-AO118-AO119-AO120</f>
        <v>445.62609067998994</v>
      </c>
      <c r="AP121" s="54">
        <f t="shared" ref="AP121:AR121" si="247">+AP117-AP118-AP119-AP120</f>
        <v>438.22791443694524</v>
      </c>
      <c r="AQ121" s="54">
        <f t="shared" si="247"/>
        <v>448.08211438101887</v>
      </c>
      <c r="AR121" s="40">
        <f t="shared" si="247"/>
        <v>504.55054148965905</v>
      </c>
      <c r="AS121" s="64"/>
      <c r="AT121" s="54"/>
      <c r="AU121" s="54"/>
      <c r="AV121" s="54"/>
      <c r="AW121" s="54">
        <f t="shared" ref="AW121:BI121" si="248">+AW117-AW118-AW119-AW120</f>
        <v>92.742000000000104</v>
      </c>
      <c r="AX121" s="54">
        <f t="shared" si="248"/>
        <v>153.53100000000006</v>
      </c>
      <c r="AY121" s="54">
        <f t="shared" si="248"/>
        <v>444.15500000000009</v>
      </c>
      <c r="AZ121" s="54">
        <f>+AZ117-AZ118-AZ119-AZ120</f>
        <v>509.47799999999989</v>
      </c>
      <c r="BA121" s="54">
        <f>+BA117-BA118-BA119-BA120</f>
        <v>504.55054148965905</v>
      </c>
      <c r="BB121" s="54">
        <f t="shared" si="248"/>
        <v>492.42972386599735</v>
      </c>
      <c r="BC121" s="54">
        <f t="shared" si="248"/>
        <v>479.02182838632848</v>
      </c>
      <c r="BD121" s="54">
        <f t="shared" si="248"/>
        <v>465.27845616323941</v>
      </c>
      <c r="BE121" s="54">
        <f t="shared" si="248"/>
        <v>450.24981704032695</v>
      </c>
      <c r="BF121" s="54">
        <f t="shared" si="248"/>
        <v>433.60896992102994</v>
      </c>
      <c r="BG121" s="54">
        <f t="shared" si="248"/>
        <v>417.27366311003959</v>
      </c>
      <c r="BH121" s="54">
        <f t="shared" si="248"/>
        <v>399.05563874912326</v>
      </c>
      <c r="BI121" s="54">
        <f t="shared" si="248"/>
        <v>380.87125695742844</v>
      </c>
    </row>
    <row r="122" spans="1:61" s="15" customFormat="1" ht="11.25" customHeight="1" outlineLevel="1">
      <c r="A122" s="12"/>
      <c r="B122"/>
      <c r="C122"/>
      <c r="D122"/>
      <c r="E122"/>
      <c r="F122"/>
      <c r="G122"/>
      <c r="H122" s="12"/>
      <c r="I122" s="176"/>
      <c r="J122" s="5"/>
      <c r="K122" s="5"/>
      <c r="L122" s="5"/>
      <c r="M122" s="53"/>
      <c r="N122" s="5"/>
      <c r="O122" s="5"/>
      <c r="P122" s="84"/>
      <c r="Q122" s="53"/>
      <c r="R122" s="5"/>
      <c r="S122" s="5"/>
      <c r="T122" s="84"/>
      <c r="U122" s="53"/>
      <c r="V122" s="5"/>
      <c r="W122" s="5"/>
      <c r="X122" s="84"/>
      <c r="Y122" s="53"/>
      <c r="Z122" s="5"/>
      <c r="AA122" s="5"/>
      <c r="AB122" s="84"/>
      <c r="AC122" s="53"/>
      <c r="AD122" s="5"/>
      <c r="AE122" s="5"/>
      <c r="AF122" s="84"/>
      <c r="AG122" s="53"/>
      <c r="AH122" s="5"/>
      <c r="AI122" s="5"/>
      <c r="AJ122" s="84"/>
      <c r="AK122" s="53"/>
      <c r="AL122" s="5"/>
      <c r="AM122" s="5"/>
      <c r="AN122" s="84"/>
      <c r="AO122" s="53"/>
      <c r="AP122" s="5"/>
      <c r="AQ122" s="5"/>
      <c r="AR122" s="84"/>
      <c r="AS122" s="47"/>
      <c r="AT122" s="5"/>
      <c r="AU122" s="5"/>
      <c r="AV122" s="5"/>
      <c r="AW122" s="5"/>
      <c r="AX122" s="5"/>
      <c r="AY122" s="5"/>
      <c r="AZ122" s="5"/>
      <c r="BA122" s="5"/>
      <c r="BB122" s="5"/>
      <c r="BC122" s="5"/>
      <c r="BD122" s="5"/>
      <c r="BE122" s="5"/>
      <c r="BF122" s="5"/>
      <c r="BG122" s="5"/>
      <c r="BH122" s="5"/>
      <c r="BI122" s="5"/>
    </row>
    <row r="123" spans="1:61" s="15" customFormat="1" ht="11.25" customHeight="1" outlineLevel="1">
      <c r="A123" s="12"/>
      <c r="B123"/>
      <c r="C123"/>
      <c r="D123"/>
      <c r="E123"/>
      <c r="F123"/>
      <c r="G123"/>
      <c r="H123" s="12"/>
      <c r="I123" s="176" t="s">
        <v>95</v>
      </c>
      <c r="J123" s="5"/>
      <c r="K123" s="5"/>
      <c r="L123" s="5"/>
      <c r="M123" s="53"/>
      <c r="N123" s="5"/>
      <c r="O123" s="5"/>
      <c r="P123" s="84"/>
      <c r="Q123" s="53"/>
      <c r="R123" s="5"/>
      <c r="S123" s="5"/>
      <c r="T123" s="84"/>
      <c r="U123" s="53"/>
      <c r="V123" s="5"/>
      <c r="W123" s="5"/>
      <c r="X123" s="84"/>
      <c r="Y123" s="53"/>
      <c r="Z123" s="5"/>
      <c r="AA123" s="5"/>
      <c r="AB123" s="84"/>
      <c r="AC123" s="53"/>
      <c r="AD123" s="5"/>
      <c r="AE123" s="5"/>
      <c r="AF123" s="84"/>
      <c r="AG123" s="53"/>
      <c r="AH123" s="5"/>
      <c r="AI123" s="5"/>
      <c r="AJ123" s="84"/>
      <c r="AK123" s="53"/>
      <c r="AL123" s="5"/>
      <c r="AM123" s="5"/>
      <c r="AN123" s="84"/>
      <c r="AO123" s="53"/>
      <c r="AP123" s="5"/>
      <c r="AQ123" s="5"/>
      <c r="AR123" s="84"/>
      <c r="AS123" s="47"/>
      <c r="AT123" s="5"/>
      <c r="AU123" s="5"/>
      <c r="AV123" s="5"/>
      <c r="AW123" s="5"/>
      <c r="AX123" s="5"/>
      <c r="AY123" s="5"/>
      <c r="AZ123" s="5"/>
      <c r="BA123" s="5"/>
      <c r="BB123" s="5"/>
      <c r="BC123" s="5"/>
      <c r="BD123" s="5"/>
      <c r="BE123" s="5"/>
      <c r="BF123" s="5"/>
      <c r="BG123" s="5"/>
      <c r="BH123" s="5"/>
      <c r="BI123" s="5"/>
    </row>
    <row r="124" spans="1:61" s="15" customFormat="1" ht="11.25" customHeight="1" outlineLevel="1">
      <c r="A124" s="12"/>
      <c r="B124"/>
      <c r="C124"/>
      <c r="D124"/>
      <c r="E124"/>
      <c r="F124"/>
      <c r="G124"/>
      <c r="H124" s="12"/>
      <c r="I124" s="177" t="s">
        <v>96</v>
      </c>
      <c r="J124" s="5"/>
      <c r="K124" s="5"/>
      <c r="L124" s="5"/>
      <c r="M124" s="99"/>
      <c r="N124" s="48"/>
      <c r="O124" s="48"/>
      <c r="P124" s="87"/>
      <c r="Q124" s="99"/>
      <c r="R124" s="48"/>
      <c r="S124" s="48"/>
      <c r="T124" s="87"/>
      <c r="U124" s="99"/>
      <c r="V124" s="48"/>
      <c r="W124" s="48"/>
      <c r="X124" s="87"/>
      <c r="Y124" s="99">
        <f t="shared" ref="Y124:AR124" si="249">Y29+Y24+Y25+Y27</f>
        <v>13.689999999999996</v>
      </c>
      <c r="Z124" s="48">
        <f t="shared" si="249"/>
        <v>10.378000000000009</v>
      </c>
      <c r="AA124" s="48">
        <f t="shared" si="249"/>
        <v>18.149000000000008</v>
      </c>
      <c r="AB124" s="87">
        <f t="shared" si="249"/>
        <v>31.918999999999954</v>
      </c>
      <c r="AC124" s="99">
        <f t="shared" si="249"/>
        <v>23.378000000000032</v>
      </c>
      <c r="AD124" s="48">
        <f t="shared" si="249"/>
        <v>13.389999999999988</v>
      </c>
      <c r="AE124" s="48">
        <f t="shared" si="249"/>
        <v>22.594999999999974</v>
      </c>
      <c r="AF124" s="87">
        <f t="shared" si="249"/>
        <v>39.509999999999948</v>
      </c>
      <c r="AG124" s="99">
        <f t="shared" si="249"/>
        <v>36.326999999999977</v>
      </c>
      <c r="AH124" s="48">
        <f t="shared" si="249"/>
        <v>25.90100000000001</v>
      </c>
      <c r="AI124" s="48">
        <f t="shared" si="249"/>
        <v>38.761000000000024</v>
      </c>
      <c r="AJ124" s="87">
        <f t="shared" si="249"/>
        <v>66.805000000000035</v>
      </c>
      <c r="AK124" s="99">
        <f t="shared" si="249"/>
        <v>36.376000000000047</v>
      </c>
      <c r="AL124" s="48">
        <f t="shared" si="249"/>
        <v>28.481000000000066</v>
      </c>
      <c r="AM124" s="48">
        <f t="shared" si="249"/>
        <v>55.360999999999947</v>
      </c>
      <c r="AN124" s="87">
        <f t="shared" si="249"/>
        <v>95.357999999999947</v>
      </c>
      <c r="AO124" s="99">
        <f t="shared" si="249"/>
        <v>43.61912165189343</v>
      </c>
      <c r="AP124" s="48">
        <f t="shared" si="249"/>
        <v>18.018899586067416</v>
      </c>
      <c r="AQ124" s="48">
        <f t="shared" si="249"/>
        <v>44.192586267440532</v>
      </c>
      <c r="AR124" s="87">
        <f t="shared" si="249"/>
        <v>111.4039636318622</v>
      </c>
      <c r="AS124" s="38"/>
      <c r="AT124" s="48">
        <f t="shared" ref="AT124:BI124" si="250">AT29+AT24+AT25+AT27</f>
        <v>15.79300000000001</v>
      </c>
      <c r="AU124" s="48">
        <f t="shared" si="250"/>
        <v>16.199999999999996</v>
      </c>
      <c r="AV124" s="48">
        <f t="shared" si="250"/>
        <v>23.672999999999991</v>
      </c>
      <c r="AW124" s="48">
        <f t="shared" si="250"/>
        <v>74.135999999999967</v>
      </c>
      <c r="AX124" s="48">
        <f t="shared" si="250"/>
        <v>98.873000000000076</v>
      </c>
      <c r="AY124" s="48">
        <f t="shared" si="250"/>
        <v>167.7939999999999</v>
      </c>
      <c r="AZ124" s="48">
        <f t="shared" si="250"/>
        <v>215.57600000000002</v>
      </c>
      <c r="BA124" s="48">
        <f t="shared" si="250"/>
        <v>217.23457113726363</v>
      </c>
      <c r="BB124" s="48">
        <f t="shared" si="250"/>
        <v>238.56782694613776</v>
      </c>
      <c r="BC124" s="48">
        <f t="shared" si="250"/>
        <v>264.99498607731323</v>
      </c>
      <c r="BD124" s="48">
        <f t="shared" si="250"/>
        <v>286.14116772455634</v>
      </c>
      <c r="BE124" s="48">
        <f t="shared" si="250"/>
        <v>302.65653788146449</v>
      </c>
      <c r="BF124" s="48">
        <f t="shared" si="250"/>
        <v>311.58294058746208</v>
      </c>
      <c r="BG124" s="48">
        <f t="shared" si="250"/>
        <v>320.73767180783432</v>
      </c>
      <c r="BH124" s="48">
        <f t="shared" si="250"/>
        <v>325.79265887618351</v>
      </c>
      <c r="BI124" s="48">
        <f t="shared" si="250"/>
        <v>336.43046538787996</v>
      </c>
    </row>
    <row r="125" spans="1:61" s="15" customFormat="1" ht="11.25" customHeight="1" outlineLevel="1">
      <c r="A125" s="12"/>
      <c r="B125"/>
      <c r="C125"/>
      <c r="D125"/>
      <c r="E125"/>
      <c r="F125"/>
      <c r="G125"/>
      <c r="H125" s="12"/>
      <c r="I125" s="177" t="s">
        <v>97</v>
      </c>
      <c r="J125" s="5"/>
      <c r="K125" s="5"/>
      <c r="L125" s="5"/>
      <c r="M125" s="99"/>
      <c r="N125" s="48"/>
      <c r="O125" s="48"/>
      <c r="P125" s="87"/>
      <c r="Q125" s="99"/>
      <c r="R125" s="48"/>
      <c r="S125" s="48"/>
      <c r="T125" s="87"/>
      <c r="U125" s="99"/>
      <c r="V125" s="48"/>
      <c r="W125" s="48"/>
      <c r="X125" s="87"/>
      <c r="Y125" s="99">
        <f t="shared" ref="Y125:AR125" si="251">+Y29</f>
        <v>8.519999999999996</v>
      </c>
      <c r="Z125" s="48">
        <f t="shared" si="251"/>
        <v>6.8830000000000098</v>
      </c>
      <c r="AA125" s="48">
        <f t="shared" si="251"/>
        <v>12.14200000000001</v>
      </c>
      <c r="AB125" s="87">
        <f t="shared" si="251"/>
        <v>25.537999999999954</v>
      </c>
      <c r="AC125" s="99">
        <f t="shared" si="251"/>
        <v>16.840000000000032</v>
      </c>
      <c r="AD125" s="48">
        <f t="shared" si="251"/>
        <v>7.8399999999999892</v>
      </c>
      <c r="AE125" s="48">
        <f t="shared" si="251"/>
        <v>17.830999999999975</v>
      </c>
      <c r="AF125" s="87">
        <f t="shared" si="251"/>
        <v>33.824999999999946</v>
      </c>
      <c r="AG125" s="99">
        <f t="shared" si="251"/>
        <v>27.787999999999982</v>
      </c>
      <c r="AH125" s="48">
        <f t="shared" si="251"/>
        <v>17.88300000000001</v>
      </c>
      <c r="AI125" s="48">
        <f t="shared" si="251"/>
        <v>22.868000000000023</v>
      </c>
      <c r="AJ125" s="87">
        <f t="shared" si="251"/>
        <v>52.466000000000037</v>
      </c>
      <c r="AK125" s="99">
        <f t="shared" si="251"/>
        <v>21.052000000000049</v>
      </c>
      <c r="AL125" s="48">
        <f t="shared" si="251"/>
        <v>13.264000000000067</v>
      </c>
      <c r="AM125" s="48">
        <f t="shared" si="251"/>
        <v>33.012999999999948</v>
      </c>
      <c r="AN125" s="87">
        <f t="shared" si="251"/>
        <v>74.572999999999951</v>
      </c>
      <c r="AO125" s="99">
        <f t="shared" si="251"/>
        <v>22.18912165189343</v>
      </c>
      <c r="AP125" s="48">
        <f t="shared" si="251"/>
        <v>-2.3981004139325819</v>
      </c>
      <c r="AQ125" s="48">
        <f t="shared" si="251"/>
        <v>18.64458626744053</v>
      </c>
      <c r="AR125" s="87">
        <f t="shared" si="251"/>
        <v>84.418963631862198</v>
      </c>
      <c r="AS125" s="38"/>
      <c r="AT125" s="48">
        <f t="shared" ref="AT125:BI125" si="252">+AT29</f>
        <v>13.76700000000001</v>
      </c>
      <c r="AU125" s="48">
        <f t="shared" si="252"/>
        <v>11.489999999999995</v>
      </c>
      <c r="AV125" s="48">
        <f t="shared" si="252"/>
        <v>11.021999999999991</v>
      </c>
      <c r="AW125" s="48">
        <f t="shared" si="252"/>
        <v>53.08299999999997</v>
      </c>
      <c r="AX125" s="48">
        <f t="shared" si="252"/>
        <v>76.33600000000007</v>
      </c>
      <c r="AY125" s="48">
        <f t="shared" si="252"/>
        <v>121.00499999999988</v>
      </c>
      <c r="AZ125" s="48">
        <f t="shared" si="252"/>
        <v>141.90200000000004</v>
      </c>
      <c r="BA125" s="48">
        <f t="shared" si="252"/>
        <v>122.85457113726363</v>
      </c>
      <c r="BB125" s="48">
        <f t="shared" si="252"/>
        <v>133.68782694613776</v>
      </c>
      <c r="BC125" s="48">
        <f t="shared" si="252"/>
        <v>149.61498607731323</v>
      </c>
      <c r="BD125" s="48">
        <f t="shared" si="252"/>
        <v>155.26116772455634</v>
      </c>
      <c r="BE125" s="48">
        <f t="shared" si="252"/>
        <v>158.27653788146449</v>
      </c>
      <c r="BF125" s="48">
        <f t="shared" si="252"/>
        <v>154.70294058746208</v>
      </c>
      <c r="BG125" s="48">
        <f t="shared" si="252"/>
        <v>147.35767180783432</v>
      </c>
      <c r="BH125" s="48">
        <f t="shared" si="252"/>
        <v>131.91265887618351</v>
      </c>
      <c r="BI125" s="48">
        <f t="shared" si="252"/>
        <v>122.05046538787997</v>
      </c>
    </row>
    <row r="126" spans="1:61" s="15" customFormat="1" ht="11.25" customHeight="1" outlineLevel="1">
      <c r="A126" s="12"/>
      <c r="B126"/>
      <c r="C126"/>
      <c r="D126"/>
      <c r="E126"/>
      <c r="F126"/>
      <c r="G126"/>
      <c r="H126" s="12"/>
      <c r="I126" s="177"/>
      <c r="J126" s="5"/>
      <c r="K126" s="5"/>
      <c r="L126" s="5"/>
      <c r="M126" s="53"/>
      <c r="N126" s="5"/>
      <c r="O126" s="5"/>
      <c r="P126" s="84"/>
      <c r="Q126" s="53"/>
      <c r="R126" s="5"/>
      <c r="S126" s="5"/>
      <c r="T126" s="84"/>
      <c r="U126" s="53"/>
      <c r="V126" s="5"/>
      <c r="W126" s="5"/>
      <c r="X126" s="84"/>
      <c r="Y126" s="53"/>
      <c r="Z126" s="5"/>
      <c r="AA126" s="5"/>
      <c r="AB126" s="84"/>
      <c r="AC126" s="53"/>
      <c r="AD126" s="5"/>
      <c r="AE126" s="5"/>
      <c r="AF126" s="84"/>
      <c r="AG126" s="53"/>
      <c r="AH126" s="5"/>
      <c r="AI126" s="5"/>
      <c r="AJ126" s="84"/>
      <c r="AK126" s="53"/>
      <c r="AL126" s="5"/>
      <c r="AM126" s="5"/>
      <c r="AN126" s="84"/>
      <c r="AO126" s="53"/>
      <c r="AP126" s="5"/>
      <c r="AQ126" s="5"/>
      <c r="AR126" s="84"/>
      <c r="AS126" s="47"/>
      <c r="AT126" s="5"/>
      <c r="AU126" s="5"/>
      <c r="AV126" s="5"/>
      <c r="AW126" s="5"/>
      <c r="AX126" s="5"/>
      <c r="AY126" s="5"/>
      <c r="AZ126" s="5"/>
      <c r="BA126" s="5"/>
      <c r="BB126" s="5"/>
      <c r="BC126" s="5"/>
      <c r="BD126" s="5"/>
      <c r="BE126" s="5"/>
      <c r="BF126" s="5"/>
      <c r="BG126" s="5"/>
      <c r="BH126" s="5"/>
      <c r="BI126" s="5"/>
    </row>
    <row r="127" spans="1:61" s="15" customFormat="1" ht="11.25" customHeight="1" outlineLevel="1">
      <c r="A127" s="12"/>
      <c r="B127"/>
      <c r="C127"/>
      <c r="D127"/>
      <c r="E127"/>
      <c r="F127"/>
      <c r="G127"/>
      <c r="H127" s="12"/>
      <c r="I127" s="176" t="s">
        <v>98</v>
      </c>
      <c r="J127" s="5"/>
      <c r="K127" s="5"/>
      <c r="L127" s="5"/>
      <c r="M127" s="53"/>
      <c r="N127" s="5"/>
      <c r="O127" s="5"/>
      <c r="P127" s="84"/>
      <c r="Q127" s="53"/>
      <c r="R127" s="5"/>
      <c r="S127" s="5"/>
      <c r="T127" s="84"/>
      <c r="U127" s="53"/>
      <c r="V127" s="5"/>
      <c r="W127" s="5"/>
      <c r="X127" s="84"/>
      <c r="Y127" s="53"/>
      <c r="Z127" s="5"/>
      <c r="AA127" s="5"/>
      <c r="AB127" s="84"/>
      <c r="AC127" s="53"/>
      <c r="AD127" s="5"/>
      <c r="AE127" s="5"/>
      <c r="AF127" s="84"/>
      <c r="AG127" s="53"/>
      <c r="AH127" s="5"/>
      <c r="AI127" s="5"/>
      <c r="AJ127" s="84"/>
      <c r="AK127" s="53"/>
      <c r="AL127" s="5"/>
      <c r="AM127" s="5"/>
      <c r="AN127" s="84"/>
      <c r="AO127" s="53"/>
      <c r="AP127" s="5"/>
      <c r="AQ127" s="5"/>
      <c r="AR127" s="84"/>
      <c r="AS127" s="47"/>
      <c r="AT127" s="5"/>
      <c r="AU127" s="5"/>
      <c r="AV127" s="5"/>
      <c r="AW127" s="5"/>
      <c r="AX127" s="5"/>
      <c r="AY127" s="5"/>
      <c r="AZ127" s="5"/>
      <c r="BA127" s="5"/>
      <c r="BB127" s="5"/>
      <c r="BC127" s="5"/>
      <c r="BD127" s="5"/>
      <c r="BE127" s="5"/>
      <c r="BF127" s="5"/>
      <c r="BG127" s="5"/>
      <c r="BH127" s="5"/>
      <c r="BI127" s="5"/>
    </row>
    <row r="128" spans="1:61" s="15" customFormat="1" ht="11.25" customHeight="1" outlineLevel="1">
      <c r="A128" s="12"/>
      <c r="B128"/>
      <c r="C128"/>
      <c r="D128"/>
      <c r="E128"/>
      <c r="F128"/>
      <c r="G128"/>
      <c r="H128" s="12"/>
      <c r="I128" s="177" t="s">
        <v>99</v>
      </c>
      <c r="J128" s="2"/>
      <c r="K128" s="5"/>
      <c r="L128" s="5"/>
      <c r="M128" s="99"/>
      <c r="N128" s="48"/>
      <c r="O128" s="48"/>
      <c r="P128" s="87"/>
      <c r="Q128" s="99"/>
      <c r="R128" s="48"/>
      <c r="S128" s="48"/>
      <c r="T128" s="87"/>
      <c r="U128" s="99"/>
      <c r="V128" s="48"/>
      <c r="W128" s="48"/>
      <c r="X128" s="87"/>
      <c r="Y128" s="99">
        <f t="shared" ref="Y128:AJ128" si="253">Y125*0.4</f>
        <v>3.4079999999999986</v>
      </c>
      <c r="Z128" s="48">
        <f t="shared" si="253"/>
        <v>2.7532000000000041</v>
      </c>
      <c r="AA128" s="48">
        <f t="shared" si="253"/>
        <v>4.8568000000000042</v>
      </c>
      <c r="AB128" s="87">
        <f t="shared" si="253"/>
        <v>10.215199999999982</v>
      </c>
      <c r="AC128" s="99">
        <f t="shared" si="253"/>
        <v>6.7360000000000131</v>
      </c>
      <c r="AD128" s="48">
        <f t="shared" si="253"/>
        <v>3.1359999999999957</v>
      </c>
      <c r="AE128" s="48">
        <f t="shared" si="253"/>
        <v>7.1323999999999899</v>
      </c>
      <c r="AF128" s="87">
        <f t="shared" si="253"/>
        <v>13.52999999999998</v>
      </c>
      <c r="AG128" s="99">
        <f t="shared" si="253"/>
        <v>11.115199999999994</v>
      </c>
      <c r="AH128" s="48">
        <f t="shared" si="253"/>
        <v>7.1532000000000044</v>
      </c>
      <c r="AI128" s="48">
        <f t="shared" si="253"/>
        <v>9.1472000000000104</v>
      </c>
      <c r="AJ128" s="87">
        <f t="shared" si="253"/>
        <v>20.986400000000017</v>
      </c>
      <c r="AK128" s="99">
        <f t="shared" ref="AK128:AN128" si="254">AK125*0.4</f>
        <v>8.4208000000000194</v>
      </c>
      <c r="AL128" s="48">
        <f t="shared" si="254"/>
        <v>5.3056000000000267</v>
      </c>
      <c r="AM128" s="48">
        <f t="shared" si="254"/>
        <v>13.20519999999998</v>
      </c>
      <c r="AN128" s="87">
        <f t="shared" si="254"/>
        <v>29.829199999999982</v>
      </c>
      <c r="AO128" s="99">
        <f>AO125*0.4</f>
        <v>8.8756486607573724</v>
      </c>
      <c r="AP128" s="48">
        <f t="shared" ref="AP128:AR128" si="255">AP125*0.4</f>
        <v>-0.95924016557303282</v>
      </c>
      <c r="AQ128" s="48">
        <f t="shared" si="255"/>
        <v>7.4578345069762122</v>
      </c>
      <c r="AR128" s="87">
        <f t="shared" si="255"/>
        <v>33.767585452744882</v>
      </c>
      <c r="AS128" s="38"/>
      <c r="AT128" s="48">
        <f t="shared" ref="AT128:BI128" si="256">AT125*0.4</f>
        <v>5.5068000000000046</v>
      </c>
      <c r="AU128" s="48">
        <f t="shared" si="256"/>
        <v>4.5959999999999983</v>
      </c>
      <c r="AV128" s="48">
        <f t="shared" si="256"/>
        <v>4.4087999999999967</v>
      </c>
      <c r="AW128" s="48">
        <f t="shared" si="256"/>
        <v>21.233199999999989</v>
      </c>
      <c r="AX128" s="48">
        <f t="shared" si="256"/>
        <v>30.53440000000003</v>
      </c>
      <c r="AY128" s="48">
        <f t="shared" si="256"/>
        <v>48.401999999999958</v>
      </c>
      <c r="AZ128" s="48">
        <f>AZ125*0.4</f>
        <v>56.760800000000017</v>
      </c>
      <c r="BA128" s="48">
        <f>BA125*0.4</f>
        <v>49.141828454905458</v>
      </c>
      <c r="BB128" s="48">
        <f t="shared" si="256"/>
        <v>53.47513077845511</v>
      </c>
      <c r="BC128" s="48">
        <f t="shared" si="256"/>
        <v>59.845994430925295</v>
      </c>
      <c r="BD128" s="48">
        <f t="shared" si="256"/>
        <v>62.104467089822542</v>
      </c>
      <c r="BE128" s="48">
        <f t="shared" si="256"/>
        <v>63.310615152585797</v>
      </c>
      <c r="BF128" s="48">
        <f t="shared" si="256"/>
        <v>61.881176234984835</v>
      </c>
      <c r="BG128" s="48">
        <f t="shared" si="256"/>
        <v>58.943068723133734</v>
      </c>
      <c r="BH128" s="48">
        <f t="shared" si="256"/>
        <v>52.765063550473407</v>
      </c>
      <c r="BI128" s="48">
        <f t="shared" si="256"/>
        <v>48.820186155151987</v>
      </c>
    </row>
    <row r="129" spans="1:63" s="15" customFormat="1" ht="11.25" customHeight="1" outlineLevel="1">
      <c r="A129" s="12"/>
      <c r="B129"/>
      <c r="C129"/>
      <c r="D129"/>
      <c r="E129"/>
      <c r="F129"/>
      <c r="G129"/>
      <c r="H129" s="12"/>
      <c r="I129" s="177"/>
      <c r="J129" s="5"/>
      <c r="K129" s="5"/>
      <c r="L129" s="5"/>
      <c r="M129" s="53"/>
      <c r="N129" s="5"/>
      <c r="O129" s="5"/>
      <c r="P129" s="84"/>
      <c r="Q129" s="53"/>
      <c r="R129" s="5"/>
      <c r="S129" s="5"/>
      <c r="T129" s="84"/>
      <c r="U129" s="53"/>
      <c r="V129" s="5"/>
      <c r="W129" s="5"/>
      <c r="X129" s="84"/>
      <c r="Y129" s="53"/>
      <c r="Z129" s="5"/>
      <c r="AA129" s="5"/>
      <c r="AB129" s="84"/>
      <c r="AC129" s="53"/>
      <c r="AD129" s="5"/>
      <c r="AE129" s="5"/>
      <c r="AF129" s="84"/>
      <c r="AG129" s="53"/>
      <c r="AH129" s="5"/>
      <c r="AI129" s="5"/>
      <c r="AJ129" s="84"/>
      <c r="AK129" s="53"/>
      <c r="AL129" s="5"/>
      <c r="AM129" s="5"/>
      <c r="AN129" s="84"/>
      <c r="AO129" s="53"/>
      <c r="AP129" s="5"/>
      <c r="AQ129" s="5"/>
      <c r="AR129" s="84"/>
      <c r="AS129" s="47"/>
      <c r="AT129" s="5"/>
      <c r="AU129" s="5"/>
      <c r="AV129" s="5"/>
      <c r="AW129" s="5"/>
      <c r="AX129" s="5"/>
      <c r="AY129" s="5"/>
      <c r="AZ129" s="5"/>
      <c r="BA129" s="5"/>
      <c r="BB129" s="5"/>
      <c r="BC129" s="5"/>
      <c r="BD129" s="5"/>
      <c r="BE129" s="5"/>
      <c r="BF129" s="5"/>
      <c r="BG129" s="5"/>
      <c r="BH129" s="5"/>
      <c r="BI129" s="5"/>
    </row>
    <row r="130" spans="1:63" s="15" customFormat="1" ht="11.25" customHeight="1" outlineLevel="1">
      <c r="A130" s="12"/>
      <c r="B130"/>
      <c r="C130"/>
      <c r="D130"/>
      <c r="E130"/>
      <c r="F130"/>
      <c r="G130"/>
      <c r="H130" s="12"/>
      <c r="I130" s="176" t="s">
        <v>95</v>
      </c>
      <c r="J130" s="5"/>
      <c r="K130" s="5"/>
      <c r="L130" s="5"/>
      <c r="M130" s="100"/>
      <c r="N130" s="54"/>
      <c r="O130" s="54"/>
      <c r="P130" s="40"/>
      <c r="Q130" s="100"/>
      <c r="R130" s="54"/>
      <c r="S130" s="54"/>
      <c r="T130" s="40"/>
      <c r="U130" s="100"/>
      <c r="V130" s="54"/>
      <c r="W130" s="54"/>
      <c r="X130" s="40"/>
      <c r="Y130" s="100">
        <f t="shared" ref="Y130:AJ130" si="257">+Y125-Y128</f>
        <v>5.1119999999999974</v>
      </c>
      <c r="Z130" s="54">
        <f t="shared" si="257"/>
        <v>4.1298000000000057</v>
      </c>
      <c r="AA130" s="54">
        <f t="shared" si="257"/>
        <v>7.2852000000000059</v>
      </c>
      <c r="AB130" s="40">
        <f t="shared" si="257"/>
        <v>15.322799999999972</v>
      </c>
      <c r="AC130" s="100">
        <f t="shared" si="257"/>
        <v>10.104000000000019</v>
      </c>
      <c r="AD130" s="54">
        <f t="shared" si="257"/>
        <v>4.7039999999999935</v>
      </c>
      <c r="AE130" s="54">
        <f t="shared" si="257"/>
        <v>10.698599999999985</v>
      </c>
      <c r="AF130" s="40">
        <f t="shared" si="257"/>
        <v>20.294999999999966</v>
      </c>
      <c r="AG130" s="100">
        <f t="shared" si="257"/>
        <v>16.672799999999988</v>
      </c>
      <c r="AH130" s="54">
        <f t="shared" si="257"/>
        <v>10.729800000000004</v>
      </c>
      <c r="AI130" s="54">
        <f t="shared" si="257"/>
        <v>13.720800000000013</v>
      </c>
      <c r="AJ130" s="40">
        <f t="shared" si="257"/>
        <v>31.479600000000019</v>
      </c>
      <c r="AK130" s="100">
        <f t="shared" ref="AK130:AN130" si="258">+AK125-AK128</f>
        <v>12.63120000000003</v>
      </c>
      <c r="AL130" s="54">
        <f t="shared" si="258"/>
        <v>7.9584000000000401</v>
      </c>
      <c r="AM130" s="54">
        <f t="shared" si="258"/>
        <v>19.807799999999968</v>
      </c>
      <c r="AN130" s="40">
        <f t="shared" si="258"/>
        <v>44.743799999999965</v>
      </c>
      <c r="AO130" s="100">
        <f>+AO125-AO128</f>
        <v>13.313472991136058</v>
      </c>
      <c r="AP130" s="54">
        <f t="shared" ref="AP130:AR130" si="259">+AP125-AP128</f>
        <v>-1.438860248359549</v>
      </c>
      <c r="AQ130" s="54">
        <f t="shared" si="259"/>
        <v>11.186751760464318</v>
      </c>
      <c r="AR130" s="40">
        <f t="shared" si="259"/>
        <v>50.651378179117316</v>
      </c>
      <c r="AS130" s="64"/>
      <c r="AT130" s="54">
        <f t="shared" ref="AT130:BI130" si="260">+AT125-AT128</f>
        <v>8.2602000000000046</v>
      </c>
      <c r="AU130" s="54">
        <f t="shared" si="260"/>
        <v>6.8939999999999966</v>
      </c>
      <c r="AV130" s="54">
        <f t="shared" si="260"/>
        <v>6.6131999999999946</v>
      </c>
      <c r="AW130" s="54">
        <f t="shared" si="260"/>
        <v>31.849799999999981</v>
      </c>
      <c r="AX130" s="54">
        <f t="shared" si="260"/>
        <v>45.801600000000036</v>
      </c>
      <c r="AY130" s="54">
        <f t="shared" si="260"/>
        <v>72.602999999999923</v>
      </c>
      <c r="AZ130" s="54">
        <f>+AZ125-AZ128</f>
        <v>85.141200000000026</v>
      </c>
      <c r="BA130" s="54">
        <f>+BA125-BA128</f>
        <v>73.712742682358169</v>
      </c>
      <c r="BB130" s="54">
        <f t="shared" si="260"/>
        <v>80.212696167682651</v>
      </c>
      <c r="BC130" s="54">
        <f t="shared" si="260"/>
        <v>89.768991646387946</v>
      </c>
      <c r="BD130" s="54">
        <f t="shared" si="260"/>
        <v>93.156700634733795</v>
      </c>
      <c r="BE130" s="54">
        <f t="shared" si="260"/>
        <v>94.965922728878695</v>
      </c>
      <c r="BF130" s="54">
        <f t="shared" si="260"/>
        <v>92.821764352477246</v>
      </c>
      <c r="BG130" s="54">
        <f t="shared" si="260"/>
        <v>88.414603084700587</v>
      </c>
      <c r="BH130" s="54">
        <f t="shared" si="260"/>
        <v>79.147595325710114</v>
      </c>
      <c r="BI130" s="54">
        <f t="shared" si="260"/>
        <v>73.23027923272798</v>
      </c>
    </row>
    <row r="131" spans="1:63" s="15" customFormat="1" ht="11.25" customHeight="1" outlineLevel="1">
      <c r="A131" s="12"/>
      <c r="B131"/>
      <c r="C131"/>
      <c r="D131"/>
      <c r="E131"/>
      <c r="F131"/>
      <c r="G131"/>
      <c r="H131" s="12"/>
      <c r="I131" s="176"/>
      <c r="J131" s="5"/>
      <c r="K131" s="5"/>
      <c r="L131" s="5"/>
      <c r="M131" s="53"/>
      <c r="N131" s="5"/>
      <c r="O131" s="5"/>
      <c r="P131" s="84"/>
      <c r="Q131" s="53"/>
      <c r="R131" s="5"/>
      <c r="S131" s="5"/>
      <c r="T131" s="84"/>
      <c r="U131" s="53"/>
      <c r="V131" s="5"/>
      <c r="W131" s="5"/>
      <c r="X131" s="84"/>
      <c r="Y131" s="53"/>
      <c r="Z131" s="5"/>
      <c r="AA131" s="5"/>
      <c r="AB131" s="84"/>
      <c r="AC131" s="53"/>
      <c r="AD131" s="5"/>
      <c r="AE131" s="5"/>
      <c r="AF131" s="84"/>
      <c r="AG131" s="53"/>
      <c r="AH131" s="5"/>
      <c r="AI131" s="5"/>
      <c r="AJ131" s="84"/>
      <c r="AK131" s="53"/>
      <c r="AL131" s="5"/>
      <c r="AM131" s="5"/>
      <c r="AN131" s="84"/>
      <c r="AO131" s="53"/>
      <c r="AP131" s="5"/>
      <c r="AQ131" s="5"/>
      <c r="AR131" s="84"/>
      <c r="AS131" s="47"/>
      <c r="AT131" s="5"/>
      <c r="AU131" s="5"/>
      <c r="AV131" s="5"/>
      <c r="AW131" s="5"/>
      <c r="AX131" s="5"/>
      <c r="AY131" s="5"/>
      <c r="AZ131" s="5"/>
      <c r="BA131" s="5"/>
      <c r="BB131" s="5"/>
      <c r="BC131" s="5"/>
      <c r="BD131" s="5"/>
      <c r="BE131" s="5"/>
      <c r="BF131" s="5"/>
      <c r="BG131" s="5"/>
      <c r="BH131" s="5"/>
      <c r="BI131" s="5"/>
    </row>
    <row r="132" spans="1:63" s="15" customFormat="1" ht="11.25" customHeight="1" outlineLevel="1">
      <c r="A132" s="12"/>
      <c r="B132"/>
      <c r="C132"/>
      <c r="D132"/>
      <c r="E132"/>
      <c r="F132"/>
      <c r="G132"/>
      <c r="H132" s="12"/>
      <c r="I132" s="176" t="s">
        <v>73</v>
      </c>
      <c r="J132" s="5"/>
      <c r="K132" s="5"/>
      <c r="L132" s="5"/>
      <c r="M132" s="165"/>
      <c r="N132" s="169"/>
      <c r="O132" s="169"/>
      <c r="P132" s="171"/>
      <c r="Q132" s="165"/>
      <c r="R132" s="169"/>
      <c r="S132" s="169"/>
      <c r="T132" s="171"/>
      <c r="U132" s="165"/>
      <c r="V132" s="169"/>
      <c r="W132" s="169"/>
      <c r="X132" s="171"/>
      <c r="Y132" s="165"/>
      <c r="Z132" s="169"/>
      <c r="AA132" s="169"/>
      <c r="AB132" s="171">
        <f>+AB130/AB121</f>
        <v>0.16521964158633581</v>
      </c>
      <c r="AC132" s="165"/>
      <c r="AD132" s="169"/>
      <c r="AE132" s="169"/>
      <c r="AF132" s="171">
        <f t="shared" ref="AF132:AL132" si="261">+AF130/AF121</f>
        <v>0.13218828770736826</v>
      </c>
      <c r="AG132" s="461">
        <f t="shared" si="261"/>
        <v>9.7272509816047542E-2</v>
      </c>
      <c r="AH132" s="462">
        <f t="shared" si="261"/>
        <v>5.489259166415137E-2</v>
      </c>
      <c r="AI132" s="462">
        <f t="shared" si="261"/>
        <v>6.9888195594040581E-2</v>
      </c>
      <c r="AJ132" s="2274">
        <f t="shared" si="261"/>
        <v>7.0875257511454362E-2</v>
      </c>
      <c r="AK132" s="461">
        <f>+AK130/AK121</f>
        <v>2.4880925647965457E-2</v>
      </c>
      <c r="AL132" s="462">
        <f t="shared" si="261"/>
        <v>1.6222662070680696E-2</v>
      </c>
      <c r="AM132" s="462">
        <f t="shared" ref="AM132:AN132" si="262">+AM130/AM121</f>
        <v>3.8066667307267231E-2</v>
      </c>
      <c r="AN132" s="2274">
        <f t="shared" si="262"/>
        <v>8.7822830426436418E-2</v>
      </c>
      <c r="AO132" s="461">
        <f>+AO130/AO121</f>
        <v>2.9875883099260991E-2</v>
      </c>
      <c r="AP132" s="462">
        <f t="shared" ref="AP132:AR132" si="263">+AP130/AP121</f>
        <v>-3.2833605549939938E-3</v>
      </c>
      <c r="AQ132" s="462">
        <f t="shared" si="263"/>
        <v>2.4965852020042596E-2</v>
      </c>
      <c r="AR132" s="2274">
        <f t="shared" si="263"/>
        <v>0.10038910676732557</v>
      </c>
      <c r="AS132" s="169"/>
      <c r="AT132" s="169"/>
      <c r="AU132" s="169"/>
      <c r="AV132" s="169"/>
      <c r="AW132" s="169">
        <f t="shared" ref="AW132:BI132" si="264">+AW130/AW121</f>
        <v>0.34342369153134444</v>
      </c>
      <c r="AX132" s="169">
        <f t="shared" si="264"/>
        <v>0.29832151161654663</v>
      </c>
      <c r="AY132" s="169">
        <f t="shared" si="264"/>
        <v>0.16346320541252471</v>
      </c>
      <c r="AZ132" s="169">
        <f>+AZ130/AZ121</f>
        <v>0.16711457609553315</v>
      </c>
      <c r="BA132" s="169">
        <f>+BA130/BA121</f>
        <v>0.14609585486664062</v>
      </c>
      <c r="BB132" s="169">
        <f t="shared" si="264"/>
        <v>0.16289166205878866</v>
      </c>
      <c r="BC132" s="169">
        <f t="shared" si="264"/>
        <v>0.18740062837802404</v>
      </c>
      <c r="BD132" s="169">
        <f t="shared" si="264"/>
        <v>0.20021709451780523</v>
      </c>
      <c r="BE132" s="169">
        <f t="shared" si="264"/>
        <v>0.21091829276717508</v>
      </c>
      <c r="BF132" s="169">
        <f t="shared" si="264"/>
        <v>0.21406790631979361</v>
      </c>
      <c r="BG132" s="169">
        <f t="shared" si="264"/>
        <v>0.21188637314352787</v>
      </c>
      <c r="BH132" s="169">
        <f t="shared" si="264"/>
        <v>0.1983372433322971</v>
      </c>
      <c r="BI132" s="169">
        <f t="shared" si="264"/>
        <v>0.19227042706694256</v>
      </c>
    </row>
    <row r="133" spans="1:63" s="15" customFormat="1" ht="11.25" customHeight="1" outlineLevel="1">
      <c r="A133" s="12"/>
      <c r="B133"/>
      <c r="C133"/>
      <c r="D133"/>
      <c r="E133"/>
      <c r="F133"/>
      <c r="G133"/>
      <c r="H133" s="12"/>
      <c r="I133" s="176"/>
      <c r="J133" s="5"/>
      <c r="K133" s="5"/>
      <c r="L133" s="5"/>
      <c r="M133" s="207"/>
      <c r="N133" s="169"/>
      <c r="O133" s="169"/>
      <c r="P133" s="171"/>
      <c r="Q133" s="207"/>
      <c r="R133" s="169"/>
      <c r="S133" s="169"/>
      <c r="T133" s="171"/>
      <c r="U133" s="207"/>
      <c r="V133" s="169"/>
      <c r="W133" s="169"/>
      <c r="X133" s="171"/>
      <c r="Y133" s="207"/>
      <c r="Z133" s="169"/>
      <c r="AA133" s="169"/>
      <c r="AB133" s="171"/>
      <c r="AC133" s="165"/>
      <c r="AD133" s="169"/>
      <c r="AE133" s="169"/>
      <c r="AF133" s="171"/>
      <c r="AG133" s="461"/>
      <c r="AH133" s="462"/>
      <c r="AI133" s="462"/>
      <c r="AJ133" s="2274"/>
      <c r="AK133" s="461"/>
      <c r="AL133" s="462"/>
      <c r="AM133" s="462"/>
      <c r="AN133" s="2274"/>
      <c r="AO133" s="461"/>
      <c r="AP133" s="462"/>
      <c r="AQ133" s="462"/>
      <c r="AR133" s="2274"/>
      <c r="AS133" s="169"/>
      <c r="AT133" s="169"/>
      <c r="AU133" s="169"/>
      <c r="AV133" s="169"/>
      <c r="AW133" s="169"/>
      <c r="AX133" s="169"/>
      <c r="AY133" s="169"/>
      <c r="AZ133" s="169"/>
      <c r="BA133" s="169"/>
      <c r="BB133" s="169"/>
      <c r="BC133" s="169"/>
      <c r="BD133" s="169"/>
      <c r="BE133" s="169"/>
      <c r="BF133" s="169"/>
      <c r="BG133" s="169"/>
      <c r="BH133" s="169"/>
      <c r="BI133" s="169"/>
    </row>
    <row r="134" spans="1:63" s="1664" customFormat="1" ht="11.25" customHeight="1" outlineLevel="1">
      <c r="A134" s="11"/>
      <c r="B134"/>
      <c r="C134"/>
      <c r="D134"/>
      <c r="E134"/>
      <c r="F134"/>
      <c r="G134"/>
      <c r="H134" s="11"/>
      <c r="I134" s="176" t="s">
        <v>109</v>
      </c>
      <c r="J134" s="2"/>
      <c r="K134" s="2"/>
      <c r="L134" s="2"/>
      <c r="M134" s="215"/>
      <c r="N134" s="213"/>
      <c r="O134" s="213"/>
      <c r="P134" s="214"/>
      <c r="Q134" s="215"/>
      <c r="R134" s="213"/>
      <c r="S134" s="213"/>
      <c r="T134" s="214"/>
      <c r="U134" s="215"/>
      <c r="V134" s="213"/>
      <c r="W134" s="213"/>
      <c r="X134" s="214"/>
      <c r="Y134" s="215"/>
      <c r="Z134" s="213"/>
      <c r="AA134" s="213"/>
      <c r="AB134" s="214">
        <f>+AB135-AB136</f>
        <v>-346.56700000000001</v>
      </c>
      <c r="AC134" s="213"/>
      <c r="AD134" s="213"/>
      <c r="AE134" s="213"/>
      <c r="AF134" s="214">
        <f t="shared" ref="AF134:AL134" si="265">+AF135-AF136</f>
        <v>-350.26499999999999</v>
      </c>
      <c r="AG134" s="213">
        <f t="shared" si="265"/>
        <v>-382.90899999999999</v>
      </c>
      <c r="AH134" s="213">
        <f t="shared" si="265"/>
        <v>-374.5</v>
      </c>
      <c r="AI134" s="213">
        <f t="shared" si="265"/>
        <v>-404.22500000000002</v>
      </c>
      <c r="AJ134" s="214">
        <f t="shared" si="265"/>
        <v>-192.70600000000002</v>
      </c>
      <c r="AK134" s="213">
        <f>+AK135-AK136</f>
        <v>-296.49599999999998</v>
      </c>
      <c r="AL134" s="213">
        <f t="shared" si="265"/>
        <v>-302.74</v>
      </c>
      <c r="AM134" s="213">
        <f t="shared" ref="AM134:AN134" si="266">+AM135-AM136</f>
        <v>-351.16800000000001</v>
      </c>
      <c r="AN134" s="214">
        <f t="shared" si="266"/>
        <v>-409.15999999999997</v>
      </c>
      <c r="AO134" s="213">
        <f>+AO135-AO136</f>
        <v>-508.37483839374102</v>
      </c>
      <c r="AP134" s="213">
        <f t="shared" ref="AP134:AR134" si="267">+AP135-AP136</f>
        <v>-534.13224936772917</v>
      </c>
      <c r="AQ134" s="213">
        <f t="shared" si="267"/>
        <v>-561.42503049749189</v>
      </c>
      <c r="AR134" s="214">
        <f t="shared" si="267"/>
        <v>-586.2929297495624</v>
      </c>
      <c r="AS134" s="213"/>
      <c r="AT134" s="213"/>
      <c r="AU134" s="213"/>
      <c r="AV134" s="213"/>
      <c r="AW134" s="213">
        <f t="shared" ref="AW134:BI134" si="268">+AW135-AW136</f>
        <v>-346.56700000000001</v>
      </c>
      <c r="AX134" s="213">
        <f t="shared" si="268"/>
        <v>-350.26499999999999</v>
      </c>
      <c r="AY134" s="213">
        <f t="shared" si="268"/>
        <v>-192.70600000000002</v>
      </c>
      <c r="AZ134" s="213">
        <f>+AZ135-AZ136</f>
        <v>-409.15999999999997</v>
      </c>
      <c r="BA134" s="213">
        <f>+BA135-BA136</f>
        <v>-586.2929297495624</v>
      </c>
      <c r="BB134" s="213">
        <f t="shared" si="268"/>
        <v>-787.66083488821391</v>
      </c>
      <c r="BC134" s="213">
        <f t="shared" si="268"/>
        <v>-1010.668471318136</v>
      </c>
      <c r="BD134" s="213">
        <f t="shared" si="268"/>
        <v>-1252.6816025621868</v>
      </c>
      <c r="BE134" s="213">
        <f t="shared" si="268"/>
        <v>-1510.9399913080513</v>
      </c>
      <c r="BF134" s="213">
        <f t="shared" si="268"/>
        <v>-1780.4877498091985</v>
      </c>
      <c r="BG134" s="213">
        <f t="shared" si="268"/>
        <v>-2060.9555432952807</v>
      </c>
      <c r="BH134" s="213">
        <f t="shared" si="268"/>
        <v>-2353.2667959257165</v>
      </c>
      <c r="BI134" s="213">
        <f t="shared" si="268"/>
        <v>-2659.133980219533</v>
      </c>
    </row>
    <row r="135" spans="1:63" s="15" customFormat="1" ht="11.25" customHeight="1" outlineLevel="1">
      <c r="A135" s="12"/>
      <c r="B135"/>
      <c r="C135"/>
      <c r="D135"/>
      <c r="E135"/>
      <c r="F135"/>
      <c r="G135"/>
      <c r="H135" s="12"/>
      <c r="I135" s="201" t="s">
        <v>61</v>
      </c>
      <c r="J135" s="5"/>
      <c r="K135" s="5"/>
      <c r="L135" s="5"/>
      <c r="M135" s="216"/>
      <c r="N135" s="211"/>
      <c r="O135" s="211"/>
      <c r="P135" s="212"/>
      <c r="Q135" s="216"/>
      <c r="R135" s="211"/>
      <c r="S135" s="211"/>
      <c r="T135" s="212"/>
      <c r="U135" s="216"/>
      <c r="V135" s="211"/>
      <c r="W135" s="211"/>
      <c r="X135" s="212"/>
      <c r="Y135" s="216"/>
      <c r="Z135" s="211"/>
      <c r="AA135" s="211"/>
      <c r="AB135" s="212">
        <f>AB169</f>
        <v>5.26</v>
      </c>
      <c r="AC135" s="211"/>
      <c r="AD135" s="211"/>
      <c r="AE135" s="211"/>
      <c r="AF135" s="212">
        <f t="shared" ref="AF135:AL135" si="269">AF169</f>
        <v>3.2719999999999998</v>
      </c>
      <c r="AG135" s="211">
        <f t="shared" si="269"/>
        <v>3.2010000000000001</v>
      </c>
      <c r="AH135" s="211">
        <f t="shared" si="269"/>
        <v>2.907</v>
      </c>
      <c r="AI135" s="211">
        <f t="shared" si="269"/>
        <v>2.9329999999999998</v>
      </c>
      <c r="AJ135" s="212">
        <f t="shared" si="269"/>
        <v>77.611000000000004</v>
      </c>
      <c r="AK135" s="211">
        <f>AK169</f>
        <v>7.3170000000000002</v>
      </c>
      <c r="AL135" s="211">
        <f t="shared" si="269"/>
        <v>5.4450000000000003</v>
      </c>
      <c r="AM135" s="211">
        <f t="shared" ref="AM135:AN135" si="270">AM169</f>
        <v>6.8149999999999995</v>
      </c>
      <c r="AN135" s="212">
        <f t="shared" si="270"/>
        <v>4.9510000000000005</v>
      </c>
      <c r="AO135" s="211">
        <f>AO169</f>
        <v>4.9510000000000005</v>
      </c>
      <c r="AP135" s="211">
        <f t="shared" ref="AP135:AR135" si="271">AP169</f>
        <v>4.9510000000000005</v>
      </c>
      <c r="AQ135" s="211">
        <f t="shared" si="271"/>
        <v>4.9510000000000005</v>
      </c>
      <c r="AR135" s="212">
        <f t="shared" si="271"/>
        <v>4.9510000000000005</v>
      </c>
      <c r="AS135" s="211"/>
      <c r="AT135" s="211"/>
      <c r="AU135" s="211"/>
      <c r="AV135" s="211"/>
      <c r="AW135" s="211">
        <f t="shared" ref="AW135:BI135" si="272">AW169</f>
        <v>5.26</v>
      </c>
      <c r="AX135" s="211">
        <f t="shared" si="272"/>
        <v>3.2719999999999998</v>
      </c>
      <c r="AY135" s="211">
        <f t="shared" si="272"/>
        <v>77.611000000000004</v>
      </c>
      <c r="AZ135" s="211">
        <f>AZ169</f>
        <v>4.9510000000000005</v>
      </c>
      <c r="BA135" s="211">
        <f>BA169</f>
        <v>4.9510000000000005</v>
      </c>
      <c r="BB135" s="211">
        <f t="shared" si="272"/>
        <v>4.9510000000000005</v>
      </c>
      <c r="BC135" s="211">
        <f t="shared" si="272"/>
        <v>4.9510000000000005</v>
      </c>
      <c r="BD135" s="211">
        <f t="shared" si="272"/>
        <v>4.9510000000000005</v>
      </c>
      <c r="BE135" s="211">
        <f t="shared" si="272"/>
        <v>4.9510000000000005</v>
      </c>
      <c r="BF135" s="211">
        <f t="shared" si="272"/>
        <v>4.9510000000000005</v>
      </c>
      <c r="BG135" s="211">
        <f t="shared" si="272"/>
        <v>4.9510000000000005</v>
      </c>
      <c r="BH135" s="211">
        <f t="shared" si="272"/>
        <v>4.9510000000000005</v>
      </c>
      <c r="BI135" s="211">
        <f t="shared" si="272"/>
        <v>4.9510000000000005</v>
      </c>
    </row>
    <row r="136" spans="1:63" s="15" customFormat="1" ht="11.25" customHeight="1" outlineLevel="1">
      <c r="A136" s="12"/>
      <c r="B136"/>
      <c r="C136"/>
      <c r="D136"/>
      <c r="E136"/>
      <c r="F136"/>
      <c r="G136"/>
      <c r="H136" s="12"/>
      <c r="I136" s="53" t="s">
        <v>108</v>
      </c>
      <c r="J136" s="5"/>
      <c r="K136" s="5"/>
      <c r="L136" s="5"/>
      <c r="M136" s="216"/>
      <c r="N136" s="211"/>
      <c r="O136" s="211"/>
      <c r="P136" s="212"/>
      <c r="Q136" s="216"/>
      <c r="R136" s="211"/>
      <c r="S136" s="211"/>
      <c r="T136" s="212"/>
      <c r="U136" s="216"/>
      <c r="V136" s="211"/>
      <c r="W136" s="211"/>
      <c r="X136" s="212"/>
      <c r="Y136" s="216"/>
      <c r="Z136" s="211"/>
      <c r="AA136" s="211"/>
      <c r="AB136" s="212">
        <f>AB144</f>
        <v>351.827</v>
      </c>
      <c r="AC136" s="211"/>
      <c r="AD136" s="211"/>
      <c r="AE136" s="211"/>
      <c r="AF136" s="212">
        <f t="shared" ref="AF136:AL136" si="273">AF144</f>
        <v>353.53699999999998</v>
      </c>
      <c r="AG136" s="211">
        <f t="shared" si="273"/>
        <v>386.11</v>
      </c>
      <c r="AH136" s="211">
        <f t="shared" si="273"/>
        <v>377.40699999999998</v>
      </c>
      <c r="AI136" s="211">
        <f t="shared" si="273"/>
        <v>407.15800000000002</v>
      </c>
      <c r="AJ136" s="212">
        <f t="shared" si="273"/>
        <v>270.31700000000001</v>
      </c>
      <c r="AK136" s="211">
        <f>AK144</f>
        <v>303.81299999999999</v>
      </c>
      <c r="AL136" s="211">
        <f t="shared" si="273"/>
        <v>308.185</v>
      </c>
      <c r="AM136" s="211">
        <f t="shared" ref="AM136:AN136" si="274">AM144</f>
        <v>357.983</v>
      </c>
      <c r="AN136" s="212">
        <f t="shared" si="274"/>
        <v>414.11099999999999</v>
      </c>
      <c r="AO136" s="211">
        <f>AO144</f>
        <v>513.32583839374104</v>
      </c>
      <c r="AP136" s="211">
        <f t="shared" ref="AP136:AR136" si="275">AP144</f>
        <v>539.0832493677292</v>
      </c>
      <c r="AQ136" s="211">
        <f t="shared" si="275"/>
        <v>566.37603049749191</v>
      </c>
      <c r="AR136" s="212">
        <f t="shared" si="275"/>
        <v>591.24392974956243</v>
      </c>
      <c r="AS136" s="211"/>
      <c r="AT136" s="211"/>
      <c r="AU136" s="211"/>
      <c r="AV136" s="211"/>
      <c r="AW136" s="211">
        <f t="shared" ref="AW136:BI136" si="276">AW144</f>
        <v>351.827</v>
      </c>
      <c r="AX136" s="211">
        <f t="shared" si="276"/>
        <v>353.53699999999998</v>
      </c>
      <c r="AY136" s="211">
        <f t="shared" si="276"/>
        <v>270.31700000000001</v>
      </c>
      <c r="AZ136" s="211">
        <f>AZ144</f>
        <v>414.11099999999999</v>
      </c>
      <c r="BA136" s="211">
        <f>BA144</f>
        <v>591.24392974956243</v>
      </c>
      <c r="BB136" s="211">
        <f t="shared" si="276"/>
        <v>792.61183488821393</v>
      </c>
      <c r="BC136" s="211">
        <f t="shared" si="276"/>
        <v>1015.619471318136</v>
      </c>
      <c r="BD136" s="211">
        <f t="shared" si="276"/>
        <v>1257.6326025621868</v>
      </c>
      <c r="BE136" s="211">
        <f t="shared" si="276"/>
        <v>1515.8909913080513</v>
      </c>
      <c r="BF136" s="211">
        <f t="shared" si="276"/>
        <v>1785.4387498091985</v>
      </c>
      <c r="BG136" s="211">
        <f t="shared" si="276"/>
        <v>2065.9065432952807</v>
      </c>
      <c r="BH136" s="211">
        <f t="shared" si="276"/>
        <v>2358.2177959257165</v>
      </c>
      <c r="BI136" s="211">
        <f t="shared" si="276"/>
        <v>2664.084980219533</v>
      </c>
    </row>
    <row r="137" spans="1:63" ht="11.25" customHeight="1">
      <c r="A137" s="12"/>
      <c r="H137" s="12"/>
      <c r="I137" s="119"/>
      <c r="J137" s="120"/>
      <c r="K137" s="120"/>
      <c r="L137" s="120"/>
      <c r="M137" s="119"/>
      <c r="N137" s="120"/>
      <c r="O137" s="120"/>
      <c r="P137" s="142"/>
      <c r="Q137" s="119"/>
      <c r="R137" s="120"/>
      <c r="S137" s="120"/>
      <c r="T137" s="142"/>
      <c r="U137" s="119"/>
      <c r="V137" s="120"/>
      <c r="W137" s="120"/>
      <c r="X137" s="142"/>
      <c r="Y137" s="119"/>
      <c r="Z137" s="120"/>
      <c r="AA137" s="120"/>
      <c r="AB137" s="142"/>
      <c r="AC137" s="119"/>
      <c r="AD137" s="120"/>
      <c r="AE137" s="120"/>
      <c r="AF137" s="142"/>
      <c r="AG137" s="119"/>
      <c r="AH137" s="120"/>
      <c r="AI137" s="120"/>
      <c r="AJ137" s="142"/>
      <c r="AK137" s="120"/>
      <c r="AL137" s="120"/>
      <c r="AM137" s="120"/>
      <c r="AN137" s="142"/>
      <c r="AO137" s="120"/>
      <c r="AP137" s="120"/>
      <c r="AQ137" s="120"/>
      <c r="AR137" s="142"/>
      <c r="AS137" s="47"/>
      <c r="AT137" s="120"/>
      <c r="AU137" s="120"/>
      <c r="AV137" s="120"/>
      <c r="AW137" s="120"/>
      <c r="AX137" s="120"/>
      <c r="AY137" s="120"/>
      <c r="AZ137" s="120"/>
      <c r="BA137" s="120"/>
      <c r="BB137" s="120"/>
      <c r="BC137" s="120"/>
      <c r="BD137" s="120"/>
      <c r="BE137" s="120"/>
      <c r="BF137" s="120"/>
      <c r="BG137" s="120"/>
      <c r="BH137" s="120"/>
      <c r="BI137" s="120"/>
    </row>
    <row r="138" spans="1:63" ht="11.25" customHeight="1">
      <c r="A138" s="12"/>
      <c r="H138" s="12"/>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84"/>
      <c r="AS138" s="47"/>
      <c r="AT138" s="5"/>
      <c r="AU138" s="5"/>
      <c r="AV138" s="5"/>
      <c r="AW138" s="5"/>
      <c r="AX138" s="5"/>
      <c r="AY138" s="5"/>
      <c r="AZ138" s="5"/>
      <c r="BA138" s="5"/>
      <c r="BB138" s="5"/>
      <c r="BC138" s="5"/>
      <c r="BD138" s="5"/>
      <c r="BE138" s="5"/>
      <c r="BF138" s="5"/>
      <c r="BG138" s="5"/>
      <c r="BH138" s="5"/>
      <c r="BI138" s="5"/>
    </row>
    <row r="139" spans="1:63" ht="11.25" customHeight="1">
      <c r="A139" s="12"/>
      <c r="H139" s="12"/>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84"/>
      <c r="AS139" s="47"/>
      <c r="AT139" s="5"/>
      <c r="AU139" s="5"/>
      <c r="AV139" s="5"/>
      <c r="AW139" s="5"/>
      <c r="AX139" s="5"/>
      <c r="AY139" s="5"/>
      <c r="AZ139" s="5"/>
      <c r="BA139" s="5"/>
      <c r="BB139" s="5"/>
      <c r="BC139" s="5"/>
      <c r="BD139" s="5"/>
      <c r="BE139" s="5"/>
      <c r="BF139" s="5"/>
      <c r="BG139" s="5"/>
      <c r="BH139" s="5"/>
      <c r="BI139" s="5"/>
    </row>
    <row r="140" spans="1:63" ht="11.25" customHeight="1" collapsed="1">
      <c r="A140" s="12"/>
      <c r="H140" s="1"/>
      <c r="I140" s="21" t="s">
        <v>167</v>
      </c>
      <c r="J140" s="21"/>
      <c r="K140" s="21"/>
      <c r="L140" s="21"/>
      <c r="M140" s="234">
        <f>M$7</f>
        <v>40908</v>
      </c>
      <c r="N140" s="234"/>
      <c r="O140" s="234"/>
      <c r="P140" s="278"/>
      <c r="Q140" s="234">
        <f>Q$7</f>
        <v>41274</v>
      </c>
      <c r="R140" s="234"/>
      <c r="S140" s="234"/>
      <c r="T140" s="278"/>
      <c r="U140" s="234">
        <f>U$7</f>
        <v>41639</v>
      </c>
      <c r="V140" s="234"/>
      <c r="W140" s="234"/>
      <c r="X140" s="278"/>
      <c r="Y140" s="234">
        <f>Y$7</f>
        <v>42004</v>
      </c>
      <c r="Z140" s="234"/>
      <c r="AA140" s="234"/>
      <c r="AB140" s="278"/>
      <c r="AC140" s="234">
        <f>AC$7</f>
        <v>42369</v>
      </c>
      <c r="AD140" s="234"/>
      <c r="AE140" s="234"/>
      <c r="AF140" s="278"/>
      <c r="AG140" s="234">
        <f>AG$7</f>
        <v>42735</v>
      </c>
      <c r="AH140" s="234"/>
      <c r="AI140" s="234"/>
      <c r="AJ140" s="278"/>
      <c r="AK140" s="432">
        <f>AK$7</f>
        <v>43100</v>
      </c>
      <c r="AL140" s="234"/>
      <c r="AM140" s="234"/>
      <c r="AN140" s="278"/>
      <c r="AO140" s="432">
        <f>AO$7</f>
        <v>43190</v>
      </c>
      <c r="AP140" s="234"/>
      <c r="AQ140" s="234"/>
      <c r="AR140" s="278"/>
      <c r="AS140" s="35"/>
      <c r="AT140" s="35"/>
      <c r="AU140" s="35"/>
      <c r="AV140" s="35"/>
      <c r="AW140" s="35"/>
      <c r="AX140" s="35"/>
      <c r="AY140" s="35"/>
      <c r="AZ140" s="35"/>
      <c r="BA140" s="35"/>
      <c r="BB140" s="35"/>
      <c r="BC140" s="35"/>
      <c r="BD140" s="35"/>
      <c r="BE140" s="35"/>
      <c r="BF140" s="35"/>
      <c r="BG140" s="35"/>
      <c r="BH140" s="35"/>
      <c r="BI140" s="35"/>
    </row>
    <row r="141" spans="1:63" ht="11.25" customHeight="1" thickBot="1">
      <c r="A141" s="12"/>
      <c r="H141" s="1"/>
      <c r="I141" s="855" t="s">
        <v>11</v>
      </c>
      <c r="J141" s="855"/>
      <c r="K141" s="855"/>
      <c r="L141" s="855"/>
      <c r="M141" s="235">
        <f t="shared" ref="M141:AR141" si="277">M$8</f>
        <v>1</v>
      </c>
      <c r="N141" s="235">
        <f t="shared" si="277"/>
        <v>2</v>
      </c>
      <c r="O141" s="235">
        <f t="shared" si="277"/>
        <v>3</v>
      </c>
      <c r="P141" s="279">
        <f t="shared" si="277"/>
        <v>4</v>
      </c>
      <c r="Q141" s="235">
        <f t="shared" si="277"/>
        <v>1</v>
      </c>
      <c r="R141" s="235">
        <f t="shared" si="277"/>
        <v>2</v>
      </c>
      <c r="S141" s="235">
        <f t="shared" si="277"/>
        <v>3</v>
      </c>
      <c r="T141" s="279">
        <f t="shared" si="277"/>
        <v>4</v>
      </c>
      <c r="U141" s="235">
        <f t="shared" si="277"/>
        <v>1</v>
      </c>
      <c r="V141" s="235">
        <f t="shared" si="277"/>
        <v>2</v>
      </c>
      <c r="W141" s="235">
        <f t="shared" si="277"/>
        <v>3</v>
      </c>
      <c r="X141" s="279">
        <f t="shared" si="277"/>
        <v>4</v>
      </c>
      <c r="Y141" s="235">
        <f t="shared" si="277"/>
        <v>1</v>
      </c>
      <c r="Z141" s="235">
        <f t="shared" si="277"/>
        <v>2</v>
      </c>
      <c r="AA141" s="235">
        <f t="shared" si="277"/>
        <v>3</v>
      </c>
      <c r="AB141" s="279">
        <f t="shared" si="277"/>
        <v>4</v>
      </c>
      <c r="AC141" s="235">
        <f t="shared" si="277"/>
        <v>1</v>
      </c>
      <c r="AD141" s="235">
        <f t="shared" si="277"/>
        <v>2</v>
      </c>
      <c r="AE141" s="235">
        <f t="shared" si="277"/>
        <v>3</v>
      </c>
      <c r="AF141" s="279">
        <f t="shared" si="277"/>
        <v>4</v>
      </c>
      <c r="AG141" s="235">
        <f t="shared" si="277"/>
        <v>1</v>
      </c>
      <c r="AH141" s="235">
        <f t="shared" si="277"/>
        <v>2</v>
      </c>
      <c r="AI141" s="235">
        <f t="shared" si="277"/>
        <v>3</v>
      </c>
      <c r="AJ141" s="279">
        <f t="shared" si="277"/>
        <v>4</v>
      </c>
      <c r="AK141" s="235">
        <f t="shared" si="277"/>
        <v>1</v>
      </c>
      <c r="AL141" s="235">
        <f t="shared" si="277"/>
        <v>2</v>
      </c>
      <c r="AM141" s="235">
        <f t="shared" si="277"/>
        <v>3</v>
      </c>
      <c r="AN141" s="279">
        <f t="shared" si="277"/>
        <v>4</v>
      </c>
      <c r="AO141" s="235">
        <f t="shared" si="277"/>
        <v>1</v>
      </c>
      <c r="AP141" s="235">
        <f t="shared" si="277"/>
        <v>2</v>
      </c>
      <c r="AQ141" s="235">
        <f t="shared" si="277"/>
        <v>3</v>
      </c>
      <c r="AR141" s="279">
        <f t="shared" si="277"/>
        <v>4</v>
      </c>
      <c r="AS141" s="437"/>
      <c r="AT141" s="236">
        <f t="shared" ref="AT141:BI141" si="278">AT$8</f>
        <v>40908</v>
      </c>
      <c r="AU141" s="236">
        <f t="shared" si="278"/>
        <v>41274</v>
      </c>
      <c r="AV141" s="236">
        <f t="shared" si="278"/>
        <v>41639</v>
      </c>
      <c r="AW141" s="236">
        <f t="shared" si="278"/>
        <v>42004</v>
      </c>
      <c r="AX141" s="236">
        <f t="shared" si="278"/>
        <v>42369</v>
      </c>
      <c r="AY141" s="236">
        <f t="shared" si="278"/>
        <v>42735</v>
      </c>
      <c r="AZ141" s="455">
        <f t="shared" si="278"/>
        <v>43100</v>
      </c>
      <c r="BA141" s="455">
        <f t="shared" si="278"/>
        <v>43465</v>
      </c>
      <c r="BB141" s="455">
        <f t="shared" si="278"/>
        <v>43830</v>
      </c>
      <c r="BC141" s="455">
        <f t="shared" si="278"/>
        <v>44196</v>
      </c>
      <c r="BD141" s="455">
        <f t="shared" si="278"/>
        <v>44561</v>
      </c>
      <c r="BE141" s="455">
        <f t="shared" si="278"/>
        <v>44926</v>
      </c>
      <c r="BF141" s="455">
        <f t="shared" si="278"/>
        <v>45291</v>
      </c>
      <c r="BG141" s="455">
        <f t="shared" si="278"/>
        <v>45657</v>
      </c>
      <c r="BH141" s="455">
        <f t="shared" si="278"/>
        <v>46022</v>
      </c>
      <c r="BI141" s="455">
        <f t="shared" si="278"/>
        <v>46387</v>
      </c>
    </row>
    <row r="142" spans="1:63" s="46" customFormat="1" ht="11.25" customHeight="1">
      <c r="A142" s="35"/>
      <c r="B142"/>
      <c r="C142"/>
      <c r="D142"/>
      <c r="E142"/>
      <c r="F142"/>
      <c r="G142"/>
      <c r="H142" s="47"/>
      <c r="I142" s="57"/>
      <c r="J142" s="57"/>
      <c r="K142" s="57"/>
      <c r="L142" s="57"/>
      <c r="M142" s="429"/>
      <c r="N142" s="429"/>
      <c r="O142" s="429"/>
      <c r="P142" s="816"/>
      <c r="Q142" s="429"/>
      <c r="R142" s="429"/>
      <c r="S142" s="429"/>
      <c r="T142" s="816"/>
      <c r="U142" s="429"/>
      <c r="V142" s="429"/>
      <c r="W142" s="429"/>
      <c r="X142" s="816"/>
      <c r="Y142" s="429"/>
      <c r="Z142" s="429"/>
      <c r="AA142" s="429"/>
      <c r="AB142" s="816"/>
      <c r="AC142" s="429"/>
      <c r="AD142" s="429"/>
      <c r="AE142" s="429"/>
      <c r="AF142" s="816"/>
      <c r="AG142" s="429"/>
      <c r="AH142" s="429"/>
      <c r="AI142" s="429"/>
      <c r="AJ142" s="816"/>
      <c r="AK142" s="429"/>
      <c r="AL142" s="429"/>
      <c r="AM142" s="429"/>
      <c r="AN142" s="816"/>
      <c r="AO142" s="429"/>
      <c r="AP142" s="429"/>
      <c r="AQ142" s="429"/>
      <c r="AR142" s="816"/>
      <c r="AS142" s="437"/>
      <c r="AT142" s="817"/>
      <c r="AU142" s="817"/>
      <c r="AV142" s="817"/>
      <c r="AW142" s="817"/>
      <c r="AX142" s="817"/>
      <c r="AY142" s="818"/>
      <c r="AZ142" s="818"/>
      <c r="BA142" s="818"/>
      <c r="BB142" s="818"/>
      <c r="BC142" s="818"/>
      <c r="BD142" s="818"/>
      <c r="BE142" s="818"/>
      <c r="BF142" s="818"/>
      <c r="BG142" s="818"/>
      <c r="BH142" s="818"/>
      <c r="BI142" s="818"/>
      <c r="BK142" s="35"/>
    </row>
    <row r="143" spans="1:63" ht="11.25" customHeight="1">
      <c r="A143" s="15"/>
      <c r="H143" s="15"/>
      <c r="I143" s="812" t="s">
        <v>12</v>
      </c>
      <c r="J143" s="812"/>
      <c r="K143" s="812"/>
      <c r="L143" s="813"/>
      <c r="M143" s="814"/>
      <c r="N143" s="812"/>
      <c r="O143" s="35"/>
      <c r="P143" s="815"/>
      <c r="Q143" s="814"/>
      <c r="R143" s="812"/>
      <c r="S143" s="35"/>
      <c r="T143" s="815"/>
      <c r="U143" s="814"/>
      <c r="V143" s="812"/>
      <c r="W143" s="35"/>
      <c r="X143" s="815"/>
      <c r="Y143" s="814"/>
      <c r="Z143" s="812"/>
      <c r="AA143" s="35"/>
      <c r="AB143" s="815"/>
      <c r="AC143" s="35"/>
      <c r="AD143" s="35"/>
      <c r="AE143" s="35"/>
      <c r="AF143" s="815"/>
      <c r="AG143" s="35"/>
      <c r="AH143" s="35"/>
      <c r="AI143" s="35"/>
      <c r="AJ143" s="815"/>
      <c r="AK143" s="35"/>
      <c r="AL143" s="35"/>
      <c r="AM143" s="35"/>
      <c r="AN143" s="815"/>
      <c r="AO143" s="35"/>
      <c r="AP143" s="35"/>
      <c r="AQ143" s="35"/>
      <c r="AR143" s="815"/>
      <c r="AS143" s="35"/>
      <c r="AT143" s="449"/>
      <c r="AU143" s="449"/>
      <c r="AV143" s="449"/>
      <c r="AW143" s="449"/>
      <c r="AX143" s="449"/>
      <c r="AY143" s="449"/>
      <c r="AZ143" s="449"/>
      <c r="BA143" s="449"/>
      <c r="BB143" s="449"/>
      <c r="BC143" s="449"/>
      <c r="BD143" s="449"/>
      <c r="BE143" s="449"/>
      <c r="BF143" s="449"/>
      <c r="BG143" s="449"/>
      <c r="BH143" s="449"/>
      <c r="BI143" s="449"/>
    </row>
    <row r="144" spans="1:63" ht="11.25" customHeight="1">
      <c r="A144" s="12"/>
      <c r="H144" s="12"/>
      <c r="I144" s="5" t="s">
        <v>3</v>
      </c>
      <c r="J144" s="5"/>
      <c r="K144" s="5"/>
      <c r="L144" s="84"/>
      <c r="M144" s="103"/>
      <c r="N144" s="59"/>
      <c r="O144" s="59"/>
      <c r="P144" s="1391">
        <f>Inlinks!P80</f>
        <v>21.196000000000002</v>
      </c>
      <c r="Q144" s="103"/>
      <c r="R144" s="59"/>
      <c r="S144" s="59"/>
      <c r="T144" s="1391">
        <f>Inlinks!T80</f>
        <v>57.078000000000003</v>
      </c>
      <c r="U144" s="103"/>
      <c r="V144" s="59"/>
      <c r="W144" s="59"/>
      <c r="X144" s="1391">
        <f>Inlinks!X80</f>
        <v>323.18200000000002</v>
      </c>
      <c r="Y144" s="103"/>
      <c r="Z144" s="59"/>
      <c r="AA144" s="59"/>
      <c r="AB144" s="1391">
        <f>Inlinks!AB80</f>
        <v>351.827</v>
      </c>
      <c r="AC144" s="103"/>
      <c r="AD144" s="59"/>
      <c r="AE144" s="59"/>
      <c r="AF144" s="1391">
        <f>Inlinks!AF80</f>
        <v>353.53699999999998</v>
      </c>
      <c r="AG144" s="1403">
        <f>Inlinks!AG80</f>
        <v>386.11</v>
      </c>
      <c r="AH144" s="1403">
        <f>Inlinks!AH80</f>
        <v>377.40699999999998</v>
      </c>
      <c r="AI144" s="1403">
        <f>Inlinks!AI80</f>
        <v>407.15800000000002</v>
      </c>
      <c r="AJ144" s="1391">
        <f>Inlinks!AJ80</f>
        <v>270.31700000000001</v>
      </c>
      <c r="AK144" s="1403">
        <f>Inlinks!AK80</f>
        <v>303.81299999999999</v>
      </c>
      <c r="AL144" s="1403">
        <f>Inlinks!AL80</f>
        <v>308.185</v>
      </c>
      <c r="AM144" s="1403">
        <f>Inlinks!AM80</f>
        <v>357.983</v>
      </c>
      <c r="AN144" s="1391">
        <f>Inlinks!AN80</f>
        <v>414.11099999999999</v>
      </c>
      <c r="AO144" s="48">
        <f>AO236</f>
        <v>513.32583839374104</v>
      </c>
      <c r="AP144" s="48">
        <f t="shared" ref="AP144:AR144" si="279">AP236</f>
        <v>539.0832493677292</v>
      </c>
      <c r="AQ144" s="48">
        <f t="shared" si="279"/>
        <v>566.37603049749191</v>
      </c>
      <c r="AR144" s="87">
        <f t="shared" si="279"/>
        <v>591.24392974956243</v>
      </c>
      <c r="AS144" s="72"/>
      <c r="AT144" s="1403">
        <f>Inlinks!AT80</f>
        <v>21.196000000000002</v>
      </c>
      <c r="AU144" s="1403">
        <f>Inlinks!AU80</f>
        <v>57.078000000000003</v>
      </c>
      <c r="AV144" s="1403">
        <f>Inlinks!AV80</f>
        <v>323.18200000000002</v>
      </c>
      <c r="AW144" s="28">
        <f>AB144</f>
        <v>351.827</v>
      </c>
      <c r="AX144" s="28">
        <f>AF144</f>
        <v>353.53699999999998</v>
      </c>
      <c r="AY144" s="28">
        <f>AJ144</f>
        <v>270.31700000000001</v>
      </c>
      <c r="AZ144" s="28">
        <f>AN144</f>
        <v>414.11099999999999</v>
      </c>
      <c r="BA144" s="28">
        <f>AR144</f>
        <v>591.24392974956243</v>
      </c>
      <c r="BB144" s="28">
        <f t="shared" ref="BB144:BI144" si="280">BB236</f>
        <v>792.61183488821393</v>
      </c>
      <c r="BC144" s="28">
        <f t="shared" si="280"/>
        <v>1015.619471318136</v>
      </c>
      <c r="BD144" s="28">
        <f t="shared" si="280"/>
        <v>1257.6326025621868</v>
      </c>
      <c r="BE144" s="28">
        <f t="shared" si="280"/>
        <v>1515.8909913080513</v>
      </c>
      <c r="BF144" s="28">
        <f t="shared" si="280"/>
        <v>1785.4387498091985</v>
      </c>
      <c r="BG144" s="28">
        <f t="shared" si="280"/>
        <v>2065.9065432952807</v>
      </c>
      <c r="BH144" s="28">
        <f t="shared" si="280"/>
        <v>2358.2177959257165</v>
      </c>
      <c r="BI144" s="28">
        <f t="shared" si="280"/>
        <v>2664.084980219533</v>
      </c>
    </row>
    <row r="145" spans="1:61" ht="11.25" customHeight="1">
      <c r="A145" s="12"/>
      <c r="H145" s="12"/>
      <c r="I145" s="5" t="s">
        <v>134</v>
      </c>
      <c r="J145" s="5"/>
      <c r="K145" s="5"/>
      <c r="L145" s="84"/>
      <c r="M145" s="103"/>
      <c r="N145" s="59"/>
      <c r="O145" s="59"/>
      <c r="P145" s="1391">
        <f>Inlinks!P81</f>
        <v>43.246000000000002</v>
      </c>
      <c r="Q145" s="103"/>
      <c r="R145" s="59"/>
      <c r="S145" s="59"/>
      <c r="T145" s="1391">
        <f>Inlinks!T81</f>
        <v>80.066999999999993</v>
      </c>
      <c r="U145" s="103"/>
      <c r="V145" s="59"/>
      <c r="W145" s="59"/>
      <c r="X145" s="1391">
        <f>Inlinks!X81</f>
        <v>120.86799999999999</v>
      </c>
      <c r="Y145" s="103"/>
      <c r="Z145" s="59"/>
      <c r="AA145" s="59"/>
      <c r="AB145" s="1391">
        <f>Inlinks!AB81</f>
        <v>192.595</v>
      </c>
      <c r="AC145" s="103"/>
      <c r="AD145" s="59"/>
      <c r="AE145" s="59"/>
      <c r="AF145" s="1391">
        <f>Inlinks!AF81</f>
        <v>261.58100000000002</v>
      </c>
      <c r="AG145" s="1403">
        <f>Inlinks!AG81</f>
        <v>262.524</v>
      </c>
      <c r="AH145" s="1403">
        <f>Inlinks!AH81</f>
        <v>266.43599999999998</v>
      </c>
      <c r="AI145" s="1403">
        <f>Inlinks!AI81</f>
        <v>268.09699999999998</v>
      </c>
      <c r="AJ145" s="1391">
        <f>Inlinks!AJ81</f>
        <v>397.24400000000003</v>
      </c>
      <c r="AK145" s="1403">
        <f>Inlinks!AK81</f>
        <v>340.83699999999999</v>
      </c>
      <c r="AL145" s="1403">
        <f>Inlinks!AL81</f>
        <v>370.05200000000002</v>
      </c>
      <c r="AM145" s="1403">
        <f>Inlinks!AM81</f>
        <v>373.92200000000003</v>
      </c>
      <c r="AN145" s="1391">
        <f>Inlinks!AN81</f>
        <v>484.101</v>
      </c>
      <c r="AO145" s="48">
        <f>(AO$10*4*AO184)/365.25</f>
        <v>395.63671709981696</v>
      </c>
      <c r="AP145" s="48">
        <f t="shared" ref="AP145:AR145" si="281">(AP$10*4*AP184)/365.25</f>
        <v>396.17074480331007</v>
      </c>
      <c r="AQ145" s="48">
        <f t="shared" si="281"/>
        <v>396.97135402472196</v>
      </c>
      <c r="AR145" s="87">
        <f t="shared" si="281"/>
        <v>563.41525128695469</v>
      </c>
      <c r="AS145" s="72"/>
      <c r="AT145" s="28"/>
      <c r="AU145" s="28"/>
      <c r="AV145" s="28"/>
      <c r="AW145" s="28">
        <f>AB145</f>
        <v>192.595</v>
      </c>
      <c r="AX145" s="28">
        <f>AF145</f>
        <v>261.58100000000002</v>
      </c>
      <c r="AY145" s="28">
        <f>AJ145</f>
        <v>397.24400000000003</v>
      </c>
      <c r="AZ145" s="28">
        <f>AN145</f>
        <v>484.101</v>
      </c>
      <c r="BA145" s="28">
        <f>AR145</f>
        <v>563.41525128695469</v>
      </c>
      <c r="BB145" s="28">
        <f t="shared" ref="BB145:BI145" si="282">(BB$10*BB184)/365.25</f>
        <v>618.01945204362528</v>
      </c>
      <c r="BC145" s="28">
        <f t="shared" si="282"/>
        <v>665.9774839752971</v>
      </c>
      <c r="BD145" s="28">
        <f t="shared" si="282"/>
        <v>706.58526137423905</v>
      </c>
      <c r="BE145" s="28">
        <f t="shared" si="282"/>
        <v>742.93379058536857</v>
      </c>
      <c r="BF145" s="28">
        <f t="shared" si="282"/>
        <v>774.82215282660547</v>
      </c>
      <c r="BG145" s="28">
        <f t="shared" si="282"/>
        <v>803.49395364341819</v>
      </c>
      <c r="BH145" s="28">
        <f t="shared" si="282"/>
        <v>830.83863894113654</v>
      </c>
      <c r="BI145" s="28">
        <f t="shared" si="282"/>
        <v>859.0067741337341</v>
      </c>
    </row>
    <row r="146" spans="1:61" ht="11.25" customHeight="1">
      <c r="A146" s="12"/>
      <c r="H146" s="12"/>
      <c r="I146" s="5" t="s">
        <v>135</v>
      </c>
      <c r="J146" s="5"/>
      <c r="K146" s="5"/>
      <c r="L146" s="84"/>
      <c r="M146" s="195"/>
      <c r="N146" s="59"/>
      <c r="O146" s="59"/>
      <c r="P146" s="104"/>
      <c r="Q146" s="195"/>
      <c r="R146" s="59"/>
      <c r="S146" s="59"/>
      <c r="T146" s="104"/>
      <c r="U146" s="195"/>
      <c r="V146" s="59"/>
      <c r="W146" s="59"/>
      <c r="X146" s="104"/>
      <c r="Y146" s="195"/>
      <c r="Z146" s="59"/>
      <c r="AA146" s="59"/>
      <c r="AB146" s="1391">
        <f>Inlinks!AB82</f>
        <v>0</v>
      </c>
      <c r="AC146" s="195"/>
      <c r="AD146" s="59"/>
      <c r="AE146" s="59"/>
      <c r="AF146" s="1391">
        <f>Inlinks!AF82</f>
        <v>0</v>
      </c>
      <c r="AG146" s="1403">
        <f>Inlinks!AG82</f>
        <v>0</v>
      </c>
      <c r="AH146" s="1403">
        <f>Inlinks!AH82</f>
        <v>0</v>
      </c>
      <c r="AI146" s="1403">
        <f>Inlinks!AI82</f>
        <v>0</v>
      </c>
      <c r="AJ146" s="1391">
        <f>Inlinks!AJ82</f>
        <v>0</v>
      </c>
      <c r="AK146" s="1403">
        <f>Inlinks!AK82</f>
        <v>0</v>
      </c>
      <c r="AL146" s="1403">
        <f>Inlinks!AL82</f>
        <v>6.8719999999999999</v>
      </c>
      <c r="AM146" s="1403">
        <f>Inlinks!AM82</f>
        <v>5.2949999999999999</v>
      </c>
      <c r="AN146" s="1391">
        <f>Inlinks!AN82</f>
        <v>8.8819999999999997</v>
      </c>
      <c r="AO146" s="210">
        <f t="shared" ref="AO146" si="283">AN146</f>
        <v>8.8819999999999997</v>
      </c>
      <c r="AP146" s="210">
        <f t="shared" ref="AP146:AR146" si="284">AO146</f>
        <v>8.8819999999999997</v>
      </c>
      <c r="AQ146" s="210">
        <f t="shared" si="284"/>
        <v>8.8819999999999997</v>
      </c>
      <c r="AR146" s="274">
        <f t="shared" si="284"/>
        <v>8.8819999999999997</v>
      </c>
      <c r="AS146" s="72"/>
      <c r="AT146" s="28"/>
      <c r="AU146" s="28"/>
      <c r="AV146" s="28"/>
      <c r="AW146" s="28">
        <f>AB146</f>
        <v>0</v>
      </c>
      <c r="AX146" s="28">
        <f>AF146</f>
        <v>0</v>
      </c>
      <c r="AY146" s="28">
        <f>AJ146</f>
        <v>0</v>
      </c>
      <c r="AZ146" s="28">
        <f>AN146</f>
        <v>8.8819999999999997</v>
      </c>
      <c r="BA146" s="28">
        <f>AR146</f>
        <v>8.8819999999999997</v>
      </c>
      <c r="BB146" s="210">
        <f t="shared" ref="BB146:BI146" si="285">BA146</f>
        <v>8.8819999999999997</v>
      </c>
      <c r="BC146" s="210">
        <f t="shared" si="285"/>
        <v>8.8819999999999997</v>
      </c>
      <c r="BD146" s="210">
        <f t="shared" si="285"/>
        <v>8.8819999999999997</v>
      </c>
      <c r="BE146" s="210">
        <f t="shared" si="285"/>
        <v>8.8819999999999997</v>
      </c>
      <c r="BF146" s="210">
        <f t="shared" si="285"/>
        <v>8.8819999999999997</v>
      </c>
      <c r="BG146" s="210">
        <f t="shared" si="285"/>
        <v>8.8819999999999997</v>
      </c>
      <c r="BH146" s="210">
        <f t="shared" si="285"/>
        <v>8.8819999999999997</v>
      </c>
      <c r="BI146" s="210">
        <f t="shared" si="285"/>
        <v>8.8819999999999997</v>
      </c>
    </row>
    <row r="147" spans="1:61" ht="11.25" customHeight="1">
      <c r="A147" s="12"/>
      <c r="H147" s="12"/>
      <c r="I147" s="5" t="s">
        <v>136</v>
      </c>
      <c r="J147" s="5"/>
      <c r="K147" s="5"/>
      <c r="L147" s="84"/>
      <c r="M147" s="195"/>
      <c r="N147" s="59"/>
      <c r="O147" s="59"/>
      <c r="P147" s="104"/>
      <c r="Q147" s="195"/>
      <c r="R147" s="59"/>
      <c r="S147" s="59"/>
      <c r="T147" s="104"/>
      <c r="U147" s="195"/>
      <c r="V147" s="59"/>
      <c r="W147" s="59"/>
      <c r="X147" s="104"/>
      <c r="Y147" s="195"/>
      <c r="Z147" s="59"/>
      <c r="AA147" s="59"/>
      <c r="AB147" s="1391">
        <f>Inlinks!AB83</f>
        <v>3.4929999999999999</v>
      </c>
      <c r="AC147" s="195"/>
      <c r="AD147" s="59"/>
      <c r="AE147" s="59"/>
      <c r="AF147" s="1391">
        <f>Inlinks!AF83</f>
        <v>2.714</v>
      </c>
      <c r="AG147" s="1403">
        <f>Inlinks!AG83</f>
        <v>2.9769999999999999</v>
      </c>
      <c r="AH147" s="1403">
        <f>Inlinks!AH83</f>
        <v>5.2770000000000001</v>
      </c>
      <c r="AI147" s="1403">
        <f>Inlinks!AI83</f>
        <v>4.4219999999999997</v>
      </c>
      <c r="AJ147" s="1391">
        <f>Inlinks!AJ83</f>
        <v>2.7410000000000001</v>
      </c>
      <c r="AK147" s="1403">
        <f>Inlinks!AK83</f>
        <v>3.56</v>
      </c>
      <c r="AL147" s="1403">
        <f>Inlinks!AL83</f>
        <v>46.514000000000003</v>
      </c>
      <c r="AM147" s="1403">
        <f>Inlinks!AM83</f>
        <v>46.094999999999999</v>
      </c>
      <c r="AN147" s="1391">
        <f>Inlinks!AN83</f>
        <v>58.345999999999997</v>
      </c>
      <c r="AO147" s="210">
        <f t="shared" ref="AO147" si="286">AN147</f>
        <v>58.345999999999997</v>
      </c>
      <c r="AP147" s="210">
        <f t="shared" ref="AP147:AR147" si="287">AO147</f>
        <v>58.345999999999997</v>
      </c>
      <c r="AQ147" s="210">
        <f t="shared" si="287"/>
        <v>58.345999999999997</v>
      </c>
      <c r="AR147" s="274">
        <f t="shared" si="287"/>
        <v>58.345999999999997</v>
      </c>
      <c r="AS147" s="72"/>
      <c r="AT147" s="28"/>
      <c r="AU147" s="28"/>
      <c r="AV147" s="28"/>
      <c r="AW147" s="28">
        <f>AB147</f>
        <v>3.4929999999999999</v>
      </c>
      <c r="AX147" s="28">
        <f>AF147</f>
        <v>2.714</v>
      </c>
      <c r="AY147" s="28">
        <f>AJ147</f>
        <v>2.7410000000000001</v>
      </c>
      <c r="AZ147" s="28">
        <f>AN147</f>
        <v>58.345999999999997</v>
      </c>
      <c r="BA147" s="28">
        <f>AR147</f>
        <v>58.345999999999997</v>
      </c>
      <c r="BB147" s="210">
        <f t="shared" ref="BB147:BI147" si="288">BA147</f>
        <v>58.345999999999997</v>
      </c>
      <c r="BC147" s="210">
        <f t="shared" si="288"/>
        <v>58.345999999999997</v>
      </c>
      <c r="BD147" s="210">
        <f t="shared" si="288"/>
        <v>58.345999999999997</v>
      </c>
      <c r="BE147" s="210">
        <f t="shared" si="288"/>
        <v>58.345999999999997</v>
      </c>
      <c r="BF147" s="210">
        <f t="shared" si="288"/>
        <v>58.345999999999997</v>
      </c>
      <c r="BG147" s="210">
        <f t="shared" si="288"/>
        <v>58.345999999999997</v>
      </c>
      <c r="BH147" s="210">
        <f t="shared" si="288"/>
        <v>58.345999999999997</v>
      </c>
      <c r="BI147" s="210">
        <f t="shared" si="288"/>
        <v>58.345999999999997</v>
      </c>
    </row>
    <row r="148" spans="1:61" ht="11.25" customHeight="1">
      <c r="A148" s="12"/>
      <c r="H148" s="12"/>
      <c r="I148" s="5" t="s">
        <v>56</v>
      </c>
      <c r="J148" s="5"/>
      <c r="K148" s="5"/>
      <c r="L148" s="84"/>
      <c r="M148" s="103"/>
      <c r="N148" s="59"/>
      <c r="O148" s="59"/>
      <c r="P148" s="104"/>
      <c r="Q148" s="103"/>
      <c r="R148" s="59"/>
      <c r="S148" s="59"/>
      <c r="T148" s="104"/>
      <c r="U148" s="103"/>
      <c r="V148" s="59"/>
      <c r="W148" s="59"/>
      <c r="X148" s="104"/>
      <c r="Y148" s="103"/>
      <c r="Z148" s="59"/>
      <c r="AA148" s="59"/>
      <c r="AB148" s="1391">
        <f>Inlinks!AB84</f>
        <v>25.516999999999999</v>
      </c>
      <c r="AC148" s="103"/>
      <c r="AD148" s="59"/>
      <c r="AE148" s="59"/>
      <c r="AF148" s="1391">
        <f>Inlinks!AF84</f>
        <v>45.582000000000001</v>
      </c>
      <c r="AG148" s="1403">
        <f>Inlinks!AG84</f>
        <v>57.706000000000003</v>
      </c>
      <c r="AH148" s="1403">
        <f>Inlinks!AH84</f>
        <v>62.691000000000003</v>
      </c>
      <c r="AI148" s="1403">
        <f>Inlinks!AI84</f>
        <v>65.611000000000004</v>
      </c>
      <c r="AJ148" s="1391">
        <f>Inlinks!AJ84</f>
        <v>72.281999999999996</v>
      </c>
      <c r="AK148" s="1403">
        <f>Inlinks!AK84</f>
        <v>67.605999999999995</v>
      </c>
      <c r="AL148" s="1403">
        <f>Inlinks!AL84</f>
        <v>28.27</v>
      </c>
      <c r="AM148" s="1403">
        <f>Inlinks!AM84</f>
        <v>26.945</v>
      </c>
      <c r="AN148" s="1391">
        <f>Inlinks!AN84</f>
        <v>26.327000000000002</v>
      </c>
      <c r="AO148" s="48">
        <f>(SUM(AO21:AO23,AO26,-AO81)*4)*AO187</f>
        <v>29.448870631122073</v>
      </c>
      <c r="AP148" s="48">
        <f>(SUM(AP21:AP23,AP26,-AP81)*4)*AP187</f>
        <v>32.365404176653058</v>
      </c>
      <c r="AQ148" s="48">
        <f>(SUM(AQ21:AQ23,AQ26,-AQ81)*4)*AQ187</f>
        <v>30.603686195671273</v>
      </c>
      <c r="AR148" s="87">
        <f>(SUM(AR21:AR23,AR26,-AR81)*4)*AR187</f>
        <v>31.148926394866301</v>
      </c>
      <c r="AS148" s="72"/>
      <c r="AT148" s="28"/>
      <c r="AU148" s="28"/>
      <c r="AV148" s="28"/>
      <c r="AW148" s="28">
        <f>AB148</f>
        <v>25.516999999999999</v>
      </c>
      <c r="AX148" s="28">
        <f>AF148</f>
        <v>45.582000000000001</v>
      </c>
      <c r="AY148" s="28">
        <f>AJ148</f>
        <v>72.281999999999996</v>
      </c>
      <c r="AZ148" s="28">
        <f>AN148</f>
        <v>26.327000000000002</v>
      </c>
      <c r="BA148" s="28">
        <f>AR148</f>
        <v>31.148926394866301</v>
      </c>
      <c r="BB148" s="28">
        <f t="shared" ref="BB148:BI148" si="289">(SUM(BB21:BB23,BB26,-BB81)*BB187)</f>
        <v>34.793103639596715</v>
      </c>
      <c r="BC148" s="28">
        <f t="shared" si="289"/>
        <v>37.814640354246691</v>
      </c>
      <c r="BD148" s="28">
        <f t="shared" si="289"/>
        <v>40.669968692179211</v>
      </c>
      <c r="BE148" s="28">
        <f t="shared" si="289"/>
        <v>43.366317562262147</v>
      </c>
      <c r="BF148" s="28">
        <f t="shared" si="289"/>
        <v>46.111486113213374</v>
      </c>
      <c r="BG148" s="28">
        <f t="shared" si="289"/>
        <v>48.834128464827273</v>
      </c>
      <c r="BH148" s="28">
        <f t="shared" si="289"/>
        <v>51.633263056020162</v>
      </c>
      <c r="BI148" s="28">
        <f t="shared" si="289"/>
        <v>54.56177735966741</v>
      </c>
    </row>
    <row r="149" spans="1:61" ht="11.25" customHeight="1">
      <c r="A149" s="23"/>
      <c r="H149" s="23"/>
      <c r="I149" s="21" t="s">
        <v>13</v>
      </c>
      <c r="J149" s="21"/>
      <c r="K149" s="21"/>
      <c r="L149" s="200"/>
      <c r="M149" s="126"/>
      <c r="N149" s="52"/>
      <c r="O149" s="52"/>
      <c r="P149" s="112"/>
      <c r="Q149" s="126"/>
      <c r="R149" s="52"/>
      <c r="S149" s="52"/>
      <c r="T149" s="112"/>
      <c r="U149" s="126"/>
      <c r="V149" s="52"/>
      <c r="W149" s="52"/>
      <c r="X149" s="112"/>
      <c r="Y149" s="126"/>
      <c r="Z149" s="52"/>
      <c r="AA149" s="52"/>
      <c r="AB149" s="112">
        <f>+SUM(AB144:AB148)</f>
        <v>573.43200000000013</v>
      </c>
      <c r="AC149" s="126"/>
      <c r="AD149" s="52"/>
      <c r="AE149" s="52"/>
      <c r="AF149" s="112">
        <f t="shared" ref="AF149:AI149" si="290">+SUM(AF144:AF148)</f>
        <v>663.41399999999999</v>
      </c>
      <c r="AG149" s="52">
        <f t="shared" si="290"/>
        <v>709.31700000000001</v>
      </c>
      <c r="AH149" s="52">
        <f t="shared" si="290"/>
        <v>711.81100000000004</v>
      </c>
      <c r="AI149" s="52">
        <f t="shared" si="290"/>
        <v>745.28800000000001</v>
      </c>
      <c r="AJ149" s="112">
        <f t="shared" ref="AJ149:AO149" si="291">+SUM(AJ144:AJ148)</f>
        <v>742.58400000000006</v>
      </c>
      <c r="AK149" s="52">
        <f t="shared" si="291"/>
        <v>715.81599999999992</v>
      </c>
      <c r="AL149" s="52">
        <f t="shared" si="291"/>
        <v>759.89300000000003</v>
      </c>
      <c r="AM149" s="52">
        <f t="shared" si="291"/>
        <v>810.24</v>
      </c>
      <c r="AN149" s="112">
        <f t="shared" si="291"/>
        <v>991.76699999999994</v>
      </c>
      <c r="AO149" s="54">
        <f t="shared" si="291"/>
        <v>1005.6394261246801</v>
      </c>
      <c r="AP149" s="54">
        <f t="shared" ref="AP149:AR149" si="292">+SUM(AP144:AP148)</f>
        <v>1034.8473983476922</v>
      </c>
      <c r="AQ149" s="54">
        <f t="shared" si="292"/>
        <v>1061.179070717885</v>
      </c>
      <c r="AR149" s="40">
        <f t="shared" si="292"/>
        <v>1253.0361074313835</v>
      </c>
      <c r="AS149" s="29"/>
      <c r="AT149" s="52"/>
      <c r="AU149" s="52"/>
      <c r="AV149" s="52"/>
      <c r="AW149" s="52">
        <f t="shared" ref="AW149:BI149" si="293">+SUM(AW144:AW148)</f>
        <v>573.43200000000013</v>
      </c>
      <c r="AX149" s="52">
        <f t="shared" si="293"/>
        <v>663.41399999999999</v>
      </c>
      <c r="AY149" s="52">
        <f t="shared" si="293"/>
        <v>742.58400000000006</v>
      </c>
      <c r="AZ149" s="52">
        <f>+SUM(AZ144:AZ148)</f>
        <v>991.76699999999994</v>
      </c>
      <c r="BA149" s="52">
        <f>+SUM(BA144:BA148)</f>
        <v>1253.0361074313835</v>
      </c>
      <c r="BB149" s="52">
        <f t="shared" si="293"/>
        <v>1512.6523905714359</v>
      </c>
      <c r="BC149" s="52">
        <f t="shared" si="293"/>
        <v>1786.6395956476797</v>
      </c>
      <c r="BD149" s="52">
        <f t="shared" si="293"/>
        <v>2072.1158326286049</v>
      </c>
      <c r="BE149" s="52">
        <f t="shared" si="293"/>
        <v>2369.419099455682</v>
      </c>
      <c r="BF149" s="52">
        <f t="shared" si="293"/>
        <v>2673.6003887490174</v>
      </c>
      <c r="BG149" s="52">
        <f t="shared" si="293"/>
        <v>2985.4626254035261</v>
      </c>
      <c r="BH149" s="52">
        <f t="shared" si="293"/>
        <v>3307.9176979228732</v>
      </c>
      <c r="BI149" s="52">
        <f t="shared" si="293"/>
        <v>3644.8815317129342</v>
      </c>
    </row>
    <row r="150" spans="1:61" ht="11.25" customHeight="1">
      <c r="A150" s="23"/>
      <c r="H150" s="23"/>
      <c r="I150" s="21"/>
      <c r="J150" s="21"/>
      <c r="K150" s="21"/>
      <c r="L150" s="200"/>
      <c r="M150" s="126"/>
      <c r="N150" s="52"/>
      <c r="O150" s="52"/>
      <c r="P150" s="112"/>
      <c r="Q150" s="126"/>
      <c r="R150" s="52"/>
      <c r="S150" s="52"/>
      <c r="T150" s="112"/>
      <c r="U150" s="126"/>
      <c r="V150" s="52"/>
      <c r="W150" s="52"/>
      <c r="X150" s="112"/>
      <c r="Y150" s="126"/>
      <c r="Z150" s="52"/>
      <c r="AA150" s="52"/>
      <c r="AB150" s="112"/>
      <c r="AC150" s="126"/>
      <c r="AD150" s="52"/>
      <c r="AE150" s="52"/>
      <c r="AF150" s="112"/>
      <c r="AG150" s="52"/>
      <c r="AH150" s="52"/>
      <c r="AI150" s="52"/>
      <c r="AJ150" s="112"/>
      <c r="AK150" s="52"/>
      <c r="AL150" s="52"/>
      <c r="AM150" s="52"/>
      <c r="AN150" s="112"/>
      <c r="AO150" s="52"/>
      <c r="AP150" s="52"/>
      <c r="AQ150" s="52"/>
      <c r="AR150" s="112"/>
      <c r="AS150" s="29"/>
      <c r="AT150" s="52"/>
      <c r="AU150" s="52"/>
      <c r="AV150" s="52"/>
      <c r="AW150" s="52"/>
      <c r="AX150" s="52"/>
      <c r="AY150" s="52"/>
      <c r="AZ150" s="52"/>
      <c r="BA150" s="52"/>
      <c r="BB150" s="52"/>
      <c r="BC150" s="52"/>
      <c r="BD150" s="52"/>
      <c r="BE150" s="52"/>
      <c r="BF150" s="52"/>
      <c r="BG150" s="52"/>
      <c r="BH150" s="52"/>
      <c r="BI150" s="52"/>
    </row>
    <row r="151" spans="1:61" ht="11.25" customHeight="1">
      <c r="A151" s="12"/>
      <c r="H151" s="12"/>
      <c r="I151" s="5" t="s">
        <v>58</v>
      </c>
      <c r="J151" s="5"/>
      <c r="K151" s="5"/>
      <c r="L151" s="84"/>
      <c r="M151" s="103"/>
      <c r="N151" s="59"/>
      <c r="O151" s="59"/>
      <c r="P151" s="104"/>
      <c r="Q151" s="103"/>
      <c r="R151" s="59"/>
      <c r="S151" s="59"/>
      <c r="T151" s="104"/>
      <c r="U151" s="103"/>
      <c r="V151" s="59"/>
      <c r="W151" s="59"/>
      <c r="X151" s="104"/>
      <c r="Y151" s="103"/>
      <c r="Z151" s="59"/>
      <c r="AA151" s="59"/>
      <c r="AB151" s="1391">
        <f>Inlinks!AB87</f>
        <v>52.238999999999997</v>
      </c>
      <c r="AC151" s="99"/>
      <c r="AD151" s="48"/>
      <c r="AE151" s="48"/>
      <c r="AF151" s="1391">
        <f>Inlinks!AF87</f>
        <v>82.481999999999999</v>
      </c>
      <c r="AG151" s="1403">
        <f>Inlinks!AG87</f>
        <v>85.844999999999999</v>
      </c>
      <c r="AH151" s="1403">
        <f>Inlinks!AH87</f>
        <v>97.236000000000004</v>
      </c>
      <c r="AI151" s="1403">
        <f>Inlinks!AI87</f>
        <v>98.352999999999994</v>
      </c>
      <c r="AJ151" s="1391">
        <f>Inlinks!AJ87</f>
        <v>108.581</v>
      </c>
      <c r="AK151" s="1403">
        <f>Inlinks!AK87</f>
        <v>115.41500000000001</v>
      </c>
      <c r="AL151" s="1403">
        <f>Inlinks!AL87</f>
        <v>131.346</v>
      </c>
      <c r="AM151" s="1403">
        <f>Inlinks!AM87</f>
        <v>134.88499999999999</v>
      </c>
      <c r="AN151" s="1391">
        <f>Inlinks!AN87</f>
        <v>161.738</v>
      </c>
      <c r="AO151" s="48">
        <f>AN151-AO197-AO199-AO216-AO217</f>
        <v>166.55783178672081</v>
      </c>
      <c r="AP151" s="48">
        <f t="shared" ref="AP151:AR151" si="294">AO151-AP197-AP199-AP216-AP217</f>
        <v>164.96676218566202</v>
      </c>
      <c r="AQ151" s="48">
        <f t="shared" si="294"/>
        <v>166.14863744886992</v>
      </c>
      <c r="AR151" s="87">
        <f t="shared" si="294"/>
        <v>175.80178977040998</v>
      </c>
      <c r="AS151" s="72"/>
      <c r="AT151" s="28"/>
      <c r="AU151" s="28"/>
      <c r="AV151" s="28"/>
      <c r="AW151" s="28">
        <f>AB151</f>
        <v>52.238999999999997</v>
      </c>
      <c r="AX151" s="28">
        <f>AF151</f>
        <v>82.481999999999999</v>
      </c>
      <c r="AY151" s="28">
        <f>AJ151</f>
        <v>108.581</v>
      </c>
      <c r="AZ151" s="28">
        <f>AN151</f>
        <v>161.738</v>
      </c>
      <c r="BA151" s="28">
        <f>AR151</f>
        <v>175.80178977040998</v>
      </c>
      <c r="BB151" s="28">
        <f t="shared" ref="BB151:BI151" si="295">BA151-BB197-BB199-BB216-BB217</f>
        <v>189.05958846321718</v>
      </c>
      <c r="BC151" s="28">
        <f t="shared" si="295"/>
        <v>200.3235847868126</v>
      </c>
      <c r="BD151" s="28">
        <f t="shared" si="295"/>
        <v>212.42903323764315</v>
      </c>
      <c r="BE151" s="28">
        <f t="shared" si="295"/>
        <v>225.3240672235047</v>
      </c>
      <c r="BF151" s="28">
        <f t="shared" si="295"/>
        <v>238.95121968778733</v>
      </c>
      <c r="BG151" s="28">
        <f t="shared" si="295"/>
        <v>253.27286905542027</v>
      </c>
      <c r="BH151" s="28">
        <f t="shared" si="295"/>
        <v>268.28399110758465</v>
      </c>
      <c r="BI151" s="28">
        <f t="shared" si="295"/>
        <v>284.01874583495066</v>
      </c>
    </row>
    <row r="152" spans="1:61" ht="11.25" customHeight="1">
      <c r="A152" s="12"/>
      <c r="H152" s="12"/>
      <c r="I152" s="5" t="s">
        <v>59</v>
      </c>
      <c r="J152" s="5"/>
      <c r="K152" s="5"/>
      <c r="L152" s="84"/>
      <c r="M152" s="103"/>
      <c r="N152" s="59"/>
      <c r="O152" s="59"/>
      <c r="P152" s="104"/>
      <c r="Q152" s="103"/>
      <c r="R152" s="59"/>
      <c r="S152" s="59"/>
      <c r="T152" s="104"/>
      <c r="U152" s="103"/>
      <c r="V152" s="59"/>
      <c r="W152" s="59"/>
      <c r="X152" s="104"/>
      <c r="Y152" s="103"/>
      <c r="Z152" s="59"/>
      <c r="AA152" s="59"/>
      <c r="AB152" s="1391">
        <f>Inlinks!AB88</f>
        <v>12.821</v>
      </c>
      <c r="AC152" s="99"/>
      <c r="AD152" s="48"/>
      <c r="AE152" s="48"/>
      <c r="AF152" s="1391">
        <f>Inlinks!AF88</f>
        <v>16.47</v>
      </c>
      <c r="AG152" s="1403">
        <f>Inlinks!AG88</f>
        <v>17.024000000000001</v>
      </c>
      <c r="AH152" s="1403">
        <f>Inlinks!AH88</f>
        <v>17.170000000000002</v>
      </c>
      <c r="AI152" s="1403">
        <f>Inlinks!AI88</f>
        <v>18.594999999999999</v>
      </c>
      <c r="AJ152" s="1391">
        <f>Inlinks!AJ88</f>
        <v>102.944</v>
      </c>
      <c r="AK152" s="1403">
        <f>Inlinks!AK88</f>
        <v>107.962</v>
      </c>
      <c r="AL152" s="1403">
        <f>Inlinks!AL88</f>
        <v>104.045</v>
      </c>
      <c r="AM152" s="1403">
        <f>Inlinks!AM88</f>
        <v>99.713999999999999</v>
      </c>
      <c r="AN152" s="1391">
        <f>Inlinks!AN88</f>
        <v>96.222999999999999</v>
      </c>
      <c r="AO152" s="48">
        <f>AN152-AO218</f>
        <v>96.222999999999999</v>
      </c>
      <c r="AP152" s="48">
        <f t="shared" ref="AP152:AR152" si="296">AO152-AP218</f>
        <v>96.222999999999999</v>
      </c>
      <c r="AQ152" s="48">
        <f t="shared" si="296"/>
        <v>96.222999999999999</v>
      </c>
      <c r="AR152" s="87">
        <f t="shared" si="296"/>
        <v>96.222999999999999</v>
      </c>
      <c r="AS152" s="72"/>
      <c r="AT152" s="28"/>
      <c r="AU152" s="28"/>
      <c r="AV152" s="28"/>
      <c r="AW152" s="28">
        <f>AB152</f>
        <v>12.821</v>
      </c>
      <c r="AX152" s="28">
        <f>AF152</f>
        <v>16.47</v>
      </c>
      <c r="AY152" s="28">
        <f>AJ152</f>
        <v>102.944</v>
      </c>
      <c r="AZ152" s="28">
        <f>AN152</f>
        <v>96.222999999999999</v>
      </c>
      <c r="BA152" s="28">
        <f>AR152</f>
        <v>96.222999999999999</v>
      </c>
      <c r="BB152" s="28">
        <f t="shared" ref="BB152:BI152" si="297">BA152-BB218</f>
        <v>96.222999999999999</v>
      </c>
      <c r="BC152" s="28">
        <f t="shared" si="297"/>
        <v>96.222999999999999</v>
      </c>
      <c r="BD152" s="28">
        <f t="shared" si="297"/>
        <v>96.222999999999999</v>
      </c>
      <c r="BE152" s="28">
        <f t="shared" si="297"/>
        <v>96.222999999999999</v>
      </c>
      <c r="BF152" s="28">
        <f t="shared" si="297"/>
        <v>96.222999999999999</v>
      </c>
      <c r="BG152" s="28">
        <f t="shared" si="297"/>
        <v>96.222999999999999</v>
      </c>
      <c r="BH152" s="28">
        <f t="shared" si="297"/>
        <v>96.222999999999999</v>
      </c>
      <c r="BI152" s="28">
        <f t="shared" si="297"/>
        <v>96.222999999999999</v>
      </c>
    </row>
    <row r="153" spans="1:61" ht="11.25" customHeight="1">
      <c r="A153" s="12"/>
      <c r="H153" s="12"/>
      <c r="I153" s="5" t="s">
        <v>57</v>
      </c>
      <c r="J153" s="5"/>
      <c r="K153" s="5"/>
      <c r="L153" s="84"/>
      <c r="M153" s="103"/>
      <c r="N153" s="59"/>
      <c r="O153" s="59"/>
      <c r="P153" s="104"/>
      <c r="Q153" s="103"/>
      <c r="R153" s="59"/>
      <c r="S153" s="59"/>
      <c r="T153" s="104"/>
      <c r="U153" s="103"/>
      <c r="V153" s="59"/>
      <c r="W153" s="59"/>
      <c r="X153" s="104"/>
      <c r="Y153" s="103"/>
      <c r="Z153" s="59"/>
      <c r="AA153" s="59"/>
      <c r="AB153" s="1391">
        <f>Inlinks!AB89</f>
        <v>27.856000000000002</v>
      </c>
      <c r="AC153" s="99"/>
      <c r="AD153" s="48"/>
      <c r="AE153" s="48"/>
      <c r="AF153" s="1391">
        <f>Inlinks!AF89</f>
        <v>41.972999999999999</v>
      </c>
      <c r="AG153" s="1403">
        <f>Inlinks!AG89</f>
        <v>42.735999999999997</v>
      </c>
      <c r="AH153" s="1403">
        <f>Inlinks!AH89</f>
        <v>46.859000000000002</v>
      </c>
      <c r="AI153" s="1403">
        <f>Inlinks!AI89</f>
        <v>45.69</v>
      </c>
      <c r="AJ153" s="1391">
        <f>Inlinks!AJ89</f>
        <v>209.41800000000001</v>
      </c>
      <c r="AK153" s="1403">
        <f>Inlinks!AK89</f>
        <v>232.13800000000001</v>
      </c>
      <c r="AL153" s="1403">
        <f>Inlinks!AL89</f>
        <v>235.33699999999999</v>
      </c>
      <c r="AM153" s="1403">
        <f>Inlinks!AM89</f>
        <v>236.363</v>
      </c>
      <c r="AN153" s="1391">
        <f>Inlinks!AN89</f>
        <v>236.82599999999999</v>
      </c>
      <c r="AO153" s="48">
        <f>AN153-AO219</f>
        <v>236.82599999999999</v>
      </c>
      <c r="AP153" s="48">
        <f t="shared" ref="AP153:AR153" si="298">AO153-AP219</f>
        <v>236.82599999999999</v>
      </c>
      <c r="AQ153" s="48">
        <f t="shared" si="298"/>
        <v>236.82599999999999</v>
      </c>
      <c r="AR153" s="87">
        <f t="shared" si="298"/>
        <v>236.82599999999999</v>
      </c>
      <c r="AS153" s="72"/>
      <c r="AT153" s="28"/>
      <c r="AU153" s="28"/>
      <c r="AV153" s="28"/>
      <c r="AW153" s="28">
        <f>AB153</f>
        <v>27.856000000000002</v>
      </c>
      <c r="AX153" s="28">
        <f>AF153</f>
        <v>41.972999999999999</v>
      </c>
      <c r="AY153" s="28">
        <f>AJ153</f>
        <v>209.41800000000001</v>
      </c>
      <c r="AZ153" s="28">
        <f>AN153</f>
        <v>236.82599999999999</v>
      </c>
      <c r="BA153" s="28">
        <f>AR153</f>
        <v>236.82599999999999</v>
      </c>
      <c r="BB153" s="28">
        <f>BA153-BB219</f>
        <v>236.82599999999999</v>
      </c>
      <c r="BC153" s="28">
        <f t="shared" ref="BC153:BI153" si="299">BB153-BC219</f>
        <v>236.82599999999999</v>
      </c>
      <c r="BD153" s="28">
        <f t="shared" si="299"/>
        <v>236.82599999999999</v>
      </c>
      <c r="BE153" s="28">
        <f t="shared" si="299"/>
        <v>236.82599999999999</v>
      </c>
      <c r="BF153" s="28">
        <f t="shared" si="299"/>
        <v>236.82599999999999</v>
      </c>
      <c r="BG153" s="28">
        <f t="shared" si="299"/>
        <v>236.82599999999999</v>
      </c>
      <c r="BH153" s="28">
        <f t="shared" si="299"/>
        <v>236.82599999999999</v>
      </c>
      <c r="BI153" s="28">
        <f t="shared" si="299"/>
        <v>236.82599999999999</v>
      </c>
    </row>
    <row r="154" spans="1:61" ht="11.25" customHeight="1">
      <c r="A154" s="12"/>
      <c r="H154" s="12"/>
      <c r="I154" s="5" t="s">
        <v>137</v>
      </c>
      <c r="J154" s="5"/>
      <c r="K154" s="5"/>
      <c r="L154" s="84"/>
      <c r="M154" s="103"/>
      <c r="N154" s="59"/>
      <c r="O154" s="59"/>
      <c r="P154" s="104"/>
      <c r="Q154" s="103"/>
      <c r="R154" s="59"/>
      <c r="S154" s="59"/>
      <c r="T154" s="104"/>
      <c r="U154" s="103"/>
      <c r="V154" s="59"/>
      <c r="W154" s="59"/>
      <c r="X154" s="104"/>
      <c r="Y154" s="103"/>
      <c r="Z154" s="59"/>
      <c r="AA154" s="59"/>
      <c r="AB154" s="1391">
        <f>Inlinks!AB90</f>
        <v>11.526999999999999</v>
      </c>
      <c r="AC154" s="99"/>
      <c r="AD154" s="48"/>
      <c r="AE154" s="48"/>
      <c r="AF154" s="1391">
        <f>Inlinks!AF90</f>
        <v>17.184000000000001</v>
      </c>
      <c r="AG154" s="1403">
        <f>Inlinks!AG90</f>
        <v>16.88</v>
      </c>
      <c r="AH154" s="1403">
        <f>Inlinks!AH90</f>
        <v>17.010000000000002</v>
      </c>
      <c r="AI154" s="1403">
        <f>Inlinks!AI90</f>
        <v>17.452999999999999</v>
      </c>
      <c r="AJ154" s="1391">
        <f>Inlinks!AJ90</f>
        <v>17.029</v>
      </c>
      <c r="AK154" s="1403">
        <f>Inlinks!AK90</f>
        <v>19.856999999999999</v>
      </c>
      <c r="AL154" s="1403">
        <f>Inlinks!AL90</f>
        <v>18.824000000000002</v>
      </c>
      <c r="AM154" s="1403">
        <f>Inlinks!AM90</f>
        <v>19.350000000000001</v>
      </c>
      <c r="AN154" s="1391">
        <f>Inlinks!AN90</f>
        <v>19.524999999999999</v>
      </c>
      <c r="AO154" s="48">
        <f>AN154-AO220-AO201</f>
        <v>19.524999999999999</v>
      </c>
      <c r="AP154" s="48">
        <f t="shared" ref="AP154:AR154" si="300">AO154-AP220-AP201</f>
        <v>19.524999999999999</v>
      </c>
      <c r="AQ154" s="48">
        <f t="shared" si="300"/>
        <v>19.524999999999999</v>
      </c>
      <c r="AR154" s="87">
        <f t="shared" si="300"/>
        <v>19.524999999999999</v>
      </c>
      <c r="AS154" s="72"/>
      <c r="AT154" s="28"/>
      <c r="AU154" s="28"/>
      <c r="AV154" s="28"/>
      <c r="AW154" s="28">
        <f>AB154</f>
        <v>11.526999999999999</v>
      </c>
      <c r="AX154" s="28">
        <f>AF154</f>
        <v>17.184000000000001</v>
      </c>
      <c r="AY154" s="28">
        <f>AJ154</f>
        <v>17.029</v>
      </c>
      <c r="AZ154" s="28">
        <f>AN154</f>
        <v>19.524999999999999</v>
      </c>
      <c r="BA154" s="28">
        <f>AR154</f>
        <v>19.524999999999999</v>
      </c>
      <c r="BB154" s="28">
        <f t="shared" ref="BB154:BI154" si="301">BA154-BB220-BB201</f>
        <v>19.524999999999999</v>
      </c>
      <c r="BC154" s="28">
        <f t="shared" si="301"/>
        <v>19.524999999999999</v>
      </c>
      <c r="BD154" s="28">
        <f t="shared" si="301"/>
        <v>19.524999999999999</v>
      </c>
      <c r="BE154" s="28">
        <f t="shared" si="301"/>
        <v>19.524999999999999</v>
      </c>
      <c r="BF154" s="28">
        <f t="shared" si="301"/>
        <v>19.524999999999999</v>
      </c>
      <c r="BG154" s="28">
        <f t="shared" si="301"/>
        <v>19.524999999999999</v>
      </c>
      <c r="BH154" s="28">
        <f t="shared" si="301"/>
        <v>19.524999999999999</v>
      </c>
      <c r="BI154" s="28">
        <f t="shared" si="301"/>
        <v>19.524999999999999</v>
      </c>
    </row>
    <row r="155" spans="1:61" ht="11.25" customHeight="1">
      <c r="A155" s="12"/>
      <c r="H155" s="12"/>
      <c r="I155" s="5" t="s">
        <v>252</v>
      </c>
      <c r="J155" s="5"/>
      <c r="K155" s="5"/>
      <c r="L155" s="84"/>
      <c r="M155" s="103"/>
      <c r="N155" s="59"/>
      <c r="O155" s="59"/>
      <c r="P155" s="104"/>
      <c r="Q155" s="103"/>
      <c r="R155" s="59"/>
      <c r="S155" s="59"/>
      <c r="T155" s="104"/>
      <c r="U155" s="103"/>
      <c r="V155" s="59"/>
      <c r="W155" s="59"/>
      <c r="X155" s="104"/>
      <c r="Y155" s="103"/>
      <c r="Z155" s="59"/>
      <c r="AA155" s="59"/>
      <c r="AB155" s="1391">
        <f>Inlinks!AB91</f>
        <v>8.6349999999999998</v>
      </c>
      <c r="AC155" s="99"/>
      <c r="AD155" s="48"/>
      <c r="AE155" s="48"/>
      <c r="AF155" s="1391">
        <f>Inlinks!AF91</f>
        <v>20.196000000000002</v>
      </c>
      <c r="AG155" s="1403">
        <f>Inlinks!AG91</f>
        <v>21.911000000000001</v>
      </c>
      <c r="AH155" s="1403">
        <f>Inlinks!AH91</f>
        <v>25.33</v>
      </c>
      <c r="AI155" s="1403">
        <f>Inlinks!AI91</f>
        <v>28.585999999999999</v>
      </c>
      <c r="AJ155" s="1391">
        <f>Inlinks!AJ91</f>
        <v>30.63</v>
      </c>
      <c r="AK155" s="1403">
        <f>Inlinks!AK91</f>
        <v>46.201000000000001</v>
      </c>
      <c r="AL155" s="1403">
        <f>Inlinks!AL91</f>
        <v>48.7</v>
      </c>
      <c r="AM155" s="1403">
        <f>Inlinks!AM91</f>
        <v>57.642000000000003</v>
      </c>
      <c r="AN155" s="1391">
        <f>Inlinks!AN91</f>
        <v>25.221</v>
      </c>
      <c r="AO155" s="210">
        <f t="shared" ref="AO155" si="302">AN155</f>
        <v>25.221</v>
      </c>
      <c r="AP155" s="210">
        <f t="shared" ref="AP155:AR155" si="303">AO155</f>
        <v>25.221</v>
      </c>
      <c r="AQ155" s="210">
        <f t="shared" si="303"/>
        <v>25.221</v>
      </c>
      <c r="AR155" s="274">
        <f t="shared" si="303"/>
        <v>25.221</v>
      </c>
      <c r="AS155" s="72"/>
      <c r="AT155" s="28"/>
      <c r="AU155" s="28"/>
      <c r="AV155" s="28"/>
      <c r="AW155" s="28">
        <f>AB155</f>
        <v>8.6349999999999998</v>
      </c>
      <c r="AX155" s="28">
        <f>AF155</f>
        <v>20.196000000000002</v>
      </c>
      <c r="AY155" s="28">
        <f>AJ155</f>
        <v>30.63</v>
      </c>
      <c r="AZ155" s="28">
        <f>AN155</f>
        <v>25.221</v>
      </c>
      <c r="BA155" s="28">
        <f>AR155</f>
        <v>25.221</v>
      </c>
      <c r="BB155" s="210">
        <f>BA155</f>
        <v>25.221</v>
      </c>
      <c r="BC155" s="210">
        <f t="shared" ref="BC155:BI155" si="304">BB155</f>
        <v>25.221</v>
      </c>
      <c r="BD155" s="210">
        <f t="shared" si="304"/>
        <v>25.221</v>
      </c>
      <c r="BE155" s="210">
        <f t="shared" si="304"/>
        <v>25.221</v>
      </c>
      <c r="BF155" s="210">
        <f t="shared" si="304"/>
        <v>25.221</v>
      </c>
      <c r="BG155" s="210">
        <f t="shared" si="304"/>
        <v>25.221</v>
      </c>
      <c r="BH155" s="210">
        <f t="shared" si="304"/>
        <v>25.221</v>
      </c>
      <c r="BI155" s="210">
        <f t="shared" si="304"/>
        <v>25.221</v>
      </c>
    </row>
    <row r="156" spans="1:61" ht="11.25" customHeight="1">
      <c r="A156" s="23"/>
      <c r="H156" s="23"/>
      <c r="I156" s="2" t="s">
        <v>293</v>
      </c>
      <c r="J156" s="21"/>
      <c r="K156" s="21"/>
      <c r="L156" s="200"/>
      <c r="M156" s="126"/>
      <c r="N156" s="52"/>
      <c r="O156" s="52"/>
      <c r="P156" s="112"/>
      <c r="Q156" s="126"/>
      <c r="R156" s="52"/>
      <c r="S156" s="52"/>
      <c r="T156" s="112"/>
      <c r="U156" s="126"/>
      <c r="V156" s="52"/>
      <c r="W156" s="52"/>
      <c r="X156" s="112"/>
      <c r="Y156" s="126"/>
      <c r="Z156" s="52"/>
      <c r="AA156" s="52"/>
      <c r="AB156" s="112">
        <f>SUM(AB151:AB155)</f>
        <v>113.078</v>
      </c>
      <c r="AC156" s="126"/>
      <c r="AD156" s="52"/>
      <c r="AE156" s="52"/>
      <c r="AF156" s="112">
        <f t="shared" ref="AF156:AI156" si="305">SUM(AF151:AF155)</f>
        <v>178.30500000000001</v>
      </c>
      <c r="AG156" s="52">
        <f t="shared" si="305"/>
        <v>184.39599999999999</v>
      </c>
      <c r="AH156" s="52">
        <f t="shared" si="305"/>
        <v>203.60500000000002</v>
      </c>
      <c r="AI156" s="52">
        <f t="shared" si="305"/>
        <v>208.67699999999996</v>
      </c>
      <c r="AJ156" s="112">
        <f t="shared" ref="AJ156:AO156" si="306">SUM(AJ151:AJ155)</f>
        <v>468.60199999999998</v>
      </c>
      <c r="AK156" s="52">
        <f t="shared" si="306"/>
        <v>521.57299999999998</v>
      </c>
      <c r="AL156" s="52">
        <f t="shared" si="306"/>
        <v>538.25200000000007</v>
      </c>
      <c r="AM156" s="52">
        <f t="shared" si="306"/>
        <v>547.95400000000006</v>
      </c>
      <c r="AN156" s="112">
        <f t="shared" si="306"/>
        <v>539.53300000000002</v>
      </c>
      <c r="AO156" s="52">
        <f t="shared" si="306"/>
        <v>544.3528317867208</v>
      </c>
      <c r="AP156" s="52">
        <f t="shared" ref="AP156:AR156" si="307">SUM(AP151:AP155)</f>
        <v>542.76176218566195</v>
      </c>
      <c r="AQ156" s="52">
        <f t="shared" si="307"/>
        <v>543.94363744886994</v>
      </c>
      <c r="AR156" s="112">
        <f t="shared" si="307"/>
        <v>553.59678977040994</v>
      </c>
      <c r="AS156" s="29"/>
      <c r="AT156" s="52"/>
      <c r="AU156" s="52"/>
      <c r="AV156" s="52"/>
      <c r="AW156" s="52">
        <f t="shared" ref="AW156:BI156" si="308">SUM(AW151:AW155)</f>
        <v>113.078</v>
      </c>
      <c r="AX156" s="52">
        <f t="shared" si="308"/>
        <v>178.30500000000001</v>
      </c>
      <c r="AY156" s="52">
        <f t="shared" si="308"/>
        <v>468.60199999999998</v>
      </c>
      <c r="AZ156" s="52">
        <f>SUM(AZ151:AZ155)</f>
        <v>539.53300000000002</v>
      </c>
      <c r="BA156" s="52">
        <f>SUM(BA151:BA155)</f>
        <v>553.59678977040994</v>
      </c>
      <c r="BB156" s="52">
        <f t="shared" si="308"/>
        <v>566.85458846321717</v>
      </c>
      <c r="BC156" s="52">
        <f t="shared" si="308"/>
        <v>578.11858478681256</v>
      </c>
      <c r="BD156" s="52">
        <f t="shared" si="308"/>
        <v>590.22403323764308</v>
      </c>
      <c r="BE156" s="52">
        <f t="shared" si="308"/>
        <v>603.11906722350466</v>
      </c>
      <c r="BF156" s="52">
        <f t="shared" si="308"/>
        <v>616.74621968778729</v>
      </c>
      <c r="BG156" s="52">
        <f t="shared" si="308"/>
        <v>631.06786905542026</v>
      </c>
      <c r="BH156" s="52">
        <f t="shared" si="308"/>
        <v>646.07899110758467</v>
      </c>
      <c r="BI156" s="52">
        <f t="shared" si="308"/>
        <v>661.81374583495062</v>
      </c>
    </row>
    <row r="157" spans="1:61" ht="11.25" customHeight="1">
      <c r="A157" s="36"/>
      <c r="H157" s="36"/>
      <c r="I157" s="238" t="s">
        <v>14</v>
      </c>
      <c r="J157" s="238"/>
      <c r="K157" s="238"/>
      <c r="L157" s="238"/>
      <c r="M157" s="256"/>
      <c r="N157" s="256"/>
      <c r="O157" s="256"/>
      <c r="P157" s="1580">
        <f>Inlinks!P93</f>
        <v>82.775000000000006</v>
      </c>
      <c r="Q157" s="256"/>
      <c r="R157" s="256"/>
      <c r="S157" s="256"/>
      <c r="T157" s="1589">
        <f>Inlinks!T93</f>
        <v>180.92599999999999</v>
      </c>
      <c r="U157" s="256"/>
      <c r="V157" s="256"/>
      <c r="W157" s="256"/>
      <c r="X157" s="1580">
        <f>Inlinks!X93</f>
        <v>539.38</v>
      </c>
      <c r="Y157" s="256"/>
      <c r="Z157" s="256"/>
      <c r="AA157" s="256"/>
      <c r="AB157" s="286">
        <f>AB156+AB149</f>
        <v>686.5100000000001</v>
      </c>
      <c r="AC157" s="256"/>
      <c r="AD157" s="256"/>
      <c r="AE157" s="256"/>
      <c r="AF157" s="286">
        <f t="shared" ref="AF157:AI157" si="309">AF156+AF149</f>
        <v>841.71900000000005</v>
      </c>
      <c r="AG157" s="256">
        <f t="shared" si="309"/>
        <v>893.71299999999997</v>
      </c>
      <c r="AH157" s="256">
        <f t="shared" si="309"/>
        <v>915.41600000000005</v>
      </c>
      <c r="AI157" s="256">
        <f t="shared" si="309"/>
        <v>953.96499999999992</v>
      </c>
      <c r="AJ157" s="286">
        <f t="shared" ref="AJ157:AO157" si="310">AJ156+AJ149</f>
        <v>1211.1860000000001</v>
      </c>
      <c r="AK157" s="256">
        <f t="shared" si="310"/>
        <v>1237.3889999999999</v>
      </c>
      <c r="AL157" s="256">
        <f t="shared" si="310"/>
        <v>1298.145</v>
      </c>
      <c r="AM157" s="256">
        <f t="shared" si="310"/>
        <v>1358.194</v>
      </c>
      <c r="AN157" s="286">
        <f t="shared" si="310"/>
        <v>1531.3</v>
      </c>
      <c r="AO157" s="256">
        <f t="shared" si="310"/>
        <v>1549.9922579114009</v>
      </c>
      <c r="AP157" s="256">
        <f t="shared" ref="AP157:AR157" si="311">AP156+AP149</f>
        <v>1577.609160533354</v>
      </c>
      <c r="AQ157" s="256">
        <f t="shared" si="311"/>
        <v>1605.1227081667548</v>
      </c>
      <c r="AR157" s="286">
        <f t="shared" si="311"/>
        <v>1806.6328972017934</v>
      </c>
      <c r="AS157" s="439"/>
      <c r="AT157" s="239">
        <f>Inlinks!AT93</f>
        <v>82.775000000000006</v>
      </c>
      <c r="AU157" s="239">
        <f>Inlinks!AU93</f>
        <v>180.92599999999999</v>
      </c>
      <c r="AV157" s="239">
        <f>Inlinks!AV93</f>
        <v>539.38</v>
      </c>
      <c r="AW157" s="239">
        <f t="shared" ref="AW157:BI157" si="312">AW156+AW149</f>
        <v>686.5100000000001</v>
      </c>
      <c r="AX157" s="239">
        <f t="shared" si="312"/>
        <v>841.71900000000005</v>
      </c>
      <c r="AY157" s="239">
        <f t="shared" si="312"/>
        <v>1211.1860000000001</v>
      </c>
      <c r="AZ157" s="239">
        <f>AZ156+AZ149</f>
        <v>1531.3</v>
      </c>
      <c r="BA157" s="239">
        <f>BA156+BA149</f>
        <v>1806.6328972017934</v>
      </c>
      <c r="BB157" s="239">
        <f t="shared" si="312"/>
        <v>2079.5069790346533</v>
      </c>
      <c r="BC157" s="239">
        <f t="shared" si="312"/>
        <v>2364.7581804344923</v>
      </c>
      <c r="BD157" s="239">
        <f t="shared" si="312"/>
        <v>2662.3398658662481</v>
      </c>
      <c r="BE157" s="239">
        <f t="shared" si="312"/>
        <v>2972.5381666791868</v>
      </c>
      <c r="BF157" s="239">
        <f t="shared" si="312"/>
        <v>3290.3466084368047</v>
      </c>
      <c r="BG157" s="239">
        <f t="shared" si="312"/>
        <v>3616.5304944589461</v>
      </c>
      <c r="BH157" s="239">
        <f t="shared" si="312"/>
        <v>3953.9966890304577</v>
      </c>
      <c r="BI157" s="239">
        <f t="shared" si="312"/>
        <v>4306.6952775478849</v>
      </c>
    </row>
    <row r="158" spans="1:61" ht="11.25" customHeight="1">
      <c r="A158" s="12"/>
      <c r="H158" s="12"/>
      <c r="I158" s="5"/>
      <c r="J158" s="5"/>
      <c r="K158" s="5"/>
      <c r="L158" s="84"/>
      <c r="M158" s="99"/>
      <c r="N158" s="48"/>
      <c r="O158" s="48"/>
      <c r="P158" s="87"/>
      <c r="Q158" s="99"/>
      <c r="R158" s="48"/>
      <c r="S158" s="48"/>
      <c r="T158" s="87"/>
      <c r="U158" s="99"/>
      <c r="V158" s="48"/>
      <c r="W158" s="48"/>
      <c r="X158" s="87"/>
      <c r="Y158" s="99"/>
      <c r="Z158" s="48"/>
      <c r="AA158" s="48"/>
      <c r="AB158" s="87"/>
      <c r="AC158" s="48"/>
      <c r="AD158" s="48"/>
      <c r="AE158" s="48"/>
      <c r="AF158" s="87"/>
      <c r="AG158" s="48"/>
      <c r="AH158" s="48"/>
      <c r="AI158" s="48"/>
      <c r="AJ158" s="87"/>
      <c r="AK158" s="48"/>
      <c r="AL158" s="48"/>
      <c r="AM158" s="48"/>
      <c r="AN158" s="87"/>
      <c r="AO158" s="48"/>
      <c r="AP158" s="48"/>
      <c r="AQ158" s="48"/>
      <c r="AR158" s="87"/>
      <c r="AS158" s="38"/>
      <c r="AT158" s="38"/>
      <c r="AU158" s="38"/>
      <c r="AV158" s="38"/>
      <c r="AW158" s="38"/>
      <c r="AX158" s="38"/>
      <c r="AY158" s="38"/>
      <c r="AZ158" s="38"/>
      <c r="BA158" s="38"/>
      <c r="BB158" s="38"/>
      <c r="BC158" s="38"/>
      <c r="BD158" s="38"/>
      <c r="BE158" s="38"/>
      <c r="BF158" s="38"/>
      <c r="BG158" s="38"/>
      <c r="BH158" s="38"/>
      <c r="BI158" s="38"/>
    </row>
    <row r="159" spans="1:61" ht="11.25" customHeight="1">
      <c r="A159" s="15"/>
      <c r="H159" s="15"/>
      <c r="I159" s="812" t="s">
        <v>15</v>
      </c>
      <c r="J159" s="812"/>
      <c r="K159" s="812"/>
      <c r="L159" s="813"/>
      <c r="M159" s="814"/>
      <c r="N159" s="812"/>
      <c r="O159" s="35"/>
      <c r="P159" s="815"/>
      <c r="Q159" s="814"/>
      <c r="R159" s="812"/>
      <c r="S159" s="35"/>
      <c r="T159" s="815"/>
      <c r="U159" s="814"/>
      <c r="V159" s="812"/>
      <c r="W159" s="35"/>
      <c r="X159" s="815"/>
      <c r="Y159" s="814"/>
      <c r="Z159" s="812"/>
      <c r="AA159" s="35"/>
      <c r="AB159" s="815"/>
      <c r="AC159" s="35"/>
      <c r="AD159" s="35"/>
      <c r="AE159" s="35"/>
      <c r="AF159" s="815"/>
      <c r="AG159" s="35"/>
      <c r="AH159" s="35"/>
      <c r="AI159" s="35"/>
      <c r="AJ159" s="815"/>
      <c r="AK159" s="35"/>
      <c r="AL159" s="35"/>
      <c r="AM159" s="35"/>
      <c r="AN159" s="815"/>
      <c r="AO159" s="35"/>
      <c r="AP159" s="35"/>
      <c r="AQ159" s="35"/>
      <c r="AR159" s="815"/>
      <c r="AS159" s="35"/>
      <c r="AT159" s="449"/>
      <c r="AU159" s="449"/>
      <c r="AV159" s="449"/>
      <c r="AW159" s="449"/>
      <c r="AX159" s="449"/>
      <c r="AY159" s="449"/>
      <c r="AZ159" s="449"/>
      <c r="BA159" s="449"/>
      <c r="BB159" s="449"/>
      <c r="BC159" s="449"/>
      <c r="BD159" s="449"/>
      <c r="BE159" s="449"/>
      <c r="BF159" s="449"/>
      <c r="BG159" s="449"/>
      <c r="BH159" s="449"/>
      <c r="BI159" s="449"/>
    </row>
    <row r="160" spans="1:61" ht="11.25" customHeight="1">
      <c r="A160" s="12"/>
      <c r="H160" s="12"/>
      <c r="I160" s="5" t="s">
        <v>138</v>
      </c>
      <c r="J160" s="5"/>
      <c r="K160" s="5"/>
      <c r="L160" s="84"/>
      <c r="M160" s="103"/>
      <c r="N160" s="59"/>
      <c r="O160" s="59"/>
      <c r="P160" s="104"/>
      <c r="Q160" s="103"/>
      <c r="R160" s="59"/>
      <c r="S160" s="59"/>
      <c r="T160" s="104"/>
      <c r="U160" s="103"/>
      <c r="V160" s="59"/>
      <c r="W160" s="59"/>
      <c r="X160" s="104"/>
      <c r="Y160" s="103"/>
      <c r="Z160" s="59"/>
      <c r="AA160" s="59"/>
      <c r="AB160" s="1391">
        <f>Inlinks!AB96</f>
        <v>164.57900000000001</v>
      </c>
      <c r="AC160" s="99"/>
      <c r="AD160" s="48"/>
      <c r="AE160" s="48"/>
      <c r="AF160" s="1391">
        <f>Inlinks!AF96</f>
        <v>246.38200000000001</v>
      </c>
      <c r="AG160" s="1403">
        <f>Inlinks!AG96</f>
        <v>241.119</v>
      </c>
      <c r="AH160" s="1403">
        <f>Inlinks!AH96</f>
        <v>240.75700000000001</v>
      </c>
      <c r="AI160" s="1403">
        <f>Inlinks!AI96</f>
        <v>253.93799999999999</v>
      </c>
      <c r="AJ160" s="1391">
        <f>Inlinks!AJ96</f>
        <v>365.78800000000001</v>
      </c>
      <c r="AK160" s="1403">
        <f>Inlinks!AK96</f>
        <v>295.60199999999998</v>
      </c>
      <c r="AL160" s="1403">
        <f>Inlinks!AL96</f>
        <v>351.40800000000002</v>
      </c>
      <c r="AM160" s="1403">
        <f>Inlinks!AM96</f>
        <v>350.69</v>
      </c>
      <c r="AN160" s="1391">
        <f>Inlinks!AN96</f>
        <v>417.03199999999998</v>
      </c>
      <c r="AO160" s="48">
        <f>(((AO11+AO13)*4*AO185)/(365.25))</f>
        <v>377.75050458607558</v>
      </c>
      <c r="AP160" s="48">
        <f>(((AP11+AP13)*4*AP185)/(365.25))</f>
        <v>365.88454654445701</v>
      </c>
      <c r="AQ160" s="48">
        <f>(((AQ11+AQ13)*4*AQ185)/(365.25))</f>
        <v>369.01073717420132</v>
      </c>
      <c r="AR160" s="87">
        <f>(((AR11+AR13)*4*AR185)/(365.25))</f>
        <v>485.23557960534515</v>
      </c>
      <c r="AS160" s="72"/>
      <c r="AT160" s="28"/>
      <c r="AU160" s="28"/>
      <c r="AV160" s="28"/>
      <c r="AW160" s="28">
        <f>AB160</f>
        <v>164.57900000000001</v>
      </c>
      <c r="AX160" s="28">
        <f>AF160</f>
        <v>246.38200000000001</v>
      </c>
      <c r="AY160" s="28">
        <f>AJ160</f>
        <v>365.78800000000001</v>
      </c>
      <c r="AZ160" s="28">
        <f>AN160</f>
        <v>417.03199999999998</v>
      </c>
      <c r="BA160" s="28">
        <f>AR160</f>
        <v>485.23557960534515</v>
      </c>
      <c r="BB160" s="28">
        <f t="shared" ref="BB160:BI160" si="313">(((BB11+BB13)*BB185)/(365.25))</f>
        <v>543.31594867751414</v>
      </c>
      <c r="BC160" s="28">
        <f t="shared" si="313"/>
        <v>598.07752524805619</v>
      </c>
      <c r="BD160" s="28">
        <f t="shared" si="313"/>
        <v>647.83836024058564</v>
      </c>
      <c r="BE160" s="28">
        <f t="shared" si="313"/>
        <v>696.53081938147716</v>
      </c>
      <c r="BF160" s="28">
        <f t="shared" si="313"/>
        <v>742.9399113059817</v>
      </c>
      <c r="BG160" s="28">
        <f t="shared" si="313"/>
        <v>786.79240719844131</v>
      </c>
      <c r="BH160" s="28">
        <f t="shared" si="313"/>
        <v>831.55807300987726</v>
      </c>
      <c r="BI160" s="28">
        <f t="shared" si="313"/>
        <v>877.19100099019352</v>
      </c>
    </row>
    <row r="161" spans="1:63" ht="11.25" customHeight="1">
      <c r="A161" s="12"/>
      <c r="H161" s="12"/>
      <c r="I161" s="5" t="s">
        <v>139</v>
      </c>
      <c r="J161" s="5"/>
      <c r="K161" s="5"/>
      <c r="L161" s="84"/>
      <c r="M161" s="195"/>
      <c r="N161" s="59"/>
      <c r="O161" s="59"/>
      <c r="P161" s="104"/>
      <c r="Q161" s="195"/>
      <c r="R161" s="59"/>
      <c r="S161" s="59"/>
      <c r="T161" s="104"/>
      <c r="U161" s="195"/>
      <c r="V161" s="59"/>
      <c r="W161" s="59"/>
      <c r="X161" s="104"/>
      <c r="Y161" s="195"/>
      <c r="Z161" s="59"/>
      <c r="AA161" s="59"/>
      <c r="AB161" s="1391">
        <f>Inlinks!AB97</f>
        <v>1.373</v>
      </c>
      <c r="AC161" s="99"/>
      <c r="AD161" s="48"/>
      <c r="AE161" s="48"/>
      <c r="AF161" s="1391">
        <f>Inlinks!AF97</f>
        <v>0.66800000000000004</v>
      </c>
      <c r="AG161" s="1403">
        <f>Inlinks!AG97</f>
        <v>0.68799999999999994</v>
      </c>
      <c r="AH161" s="1403">
        <f>Inlinks!AH97</f>
        <v>0.28299999999999997</v>
      </c>
      <c r="AI161" s="1403">
        <f>Inlinks!AI97</f>
        <v>0.28599999999999998</v>
      </c>
      <c r="AJ161" s="1391">
        <f>Inlinks!AJ97</f>
        <v>0.65400000000000003</v>
      </c>
      <c r="AK161" s="1403">
        <f>Inlinks!AK97</f>
        <v>0.98</v>
      </c>
      <c r="AL161" s="1403">
        <f>Inlinks!AL97</f>
        <v>1.3919999999999999</v>
      </c>
      <c r="AM161" s="1403">
        <f>Inlinks!AM97</f>
        <v>1.5529999999999999</v>
      </c>
      <c r="AN161" s="1391">
        <f>Inlinks!AN97</f>
        <v>1.798</v>
      </c>
      <c r="AO161" s="210">
        <f t="shared" ref="AO161" si="314">AN161</f>
        <v>1.798</v>
      </c>
      <c r="AP161" s="210">
        <f t="shared" ref="AP161:AR161" si="315">AO161</f>
        <v>1.798</v>
      </c>
      <c r="AQ161" s="210">
        <f t="shared" si="315"/>
        <v>1.798</v>
      </c>
      <c r="AR161" s="274">
        <f t="shared" si="315"/>
        <v>1.798</v>
      </c>
      <c r="AS161" s="72"/>
      <c r="AT161" s="28"/>
      <c r="AU161" s="28"/>
      <c r="AV161" s="28"/>
      <c r="AW161" s="28">
        <f>AB161</f>
        <v>1.373</v>
      </c>
      <c r="AX161" s="28">
        <f>AF161</f>
        <v>0.66800000000000004</v>
      </c>
      <c r="AY161" s="28">
        <f>AJ161</f>
        <v>0.65400000000000003</v>
      </c>
      <c r="AZ161" s="28">
        <f>AN161</f>
        <v>1.798</v>
      </c>
      <c r="BA161" s="28">
        <f>AR161</f>
        <v>1.798</v>
      </c>
      <c r="BB161" s="210">
        <f t="shared" ref="BB161:BI161" si="316">BA161</f>
        <v>1.798</v>
      </c>
      <c r="BC161" s="210">
        <f t="shared" si="316"/>
        <v>1.798</v>
      </c>
      <c r="BD161" s="210">
        <f t="shared" si="316"/>
        <v>1.798</v>
      </c>
      <c r="BE161" s="210">
        <f t="shared" si="316"/>
        <v>1.798</v>
      </c>
      <c r="BF161" s="210">
        <f t="shared" si="316"/>
        <v>1.798</v>
      </c>
      <c r="BG161" s="210">
        <f t="shared" si="316"/>
        <v>1.798</v>
      </c>
      <c r="BH161" s="210">
        <f t="shared" si="316"/>
        <v>1.798</v>
      </c>
      <c r="BI161" s="210">
        <f t="shared" si="316"/>
        <v>1.798</v>
      </c>
    </row>
    <row r="162" spans="1:63" ht="11.25" customHeight="1">
      <c r="A162" s="12"/>
      <c r="H162" s="12"/>
      <c r="I162" s="5" t="s">
        <v>140</v>
      </c>
      <c r="J162" s="5"/>
      <c r="K162" s="5"/>
      <c r="L162" s="84"/>
      <c r="M162" s="195"/>
      <c r="N162" s="59"/>
      <c r="O162" s="59"/>
      <c r="P162" s="104"/>
      <c r="Q162" s="195"/>
      <c r="R162" s="59"/>
      <c r="S162" s="59"/>
      <c r="T162" s="104"/>
      <c r="U162" s="195"/>
      <c r="V162" s="59"/>
      <c r="W162" s="59"/>
      <c r="X162" s="104"/>
      <c r="Y162" s="195"/>
      <c r="Z162" s="59"/>
      <c r="AA162" s="59"/>
      <c r="AB162" s="1391">
        <f>Inlinks!AB98</f>
        <v>9.6760000000000002</v>
      </c>
      <c r="AC162" s="99"/>
      <c r="AD162" s="48"/>
      <c r="AE162" s="48"/>
      <c r="AF162" s="1391">
        <f>Inlinks!AF98</f>
        <v>15.365</v>
      </c>
      <c r="AG162" s="1403">
        <f>Inlinks!AG98</f>
        <v>13.288</v>
      </c>
      <c r="AH162" s="1403">
        <f>Inlinks!AH98</f>
        <v>9.4550000000000001</v>
      </c>
      <c r="AI162" s="1403">
        <f>Inlinks!AI98</f>
        <v>7.133</v>
      </c>
      <c r="AJ162" s="1391">
        <f>Inlinks!AJ98</f>
        <v>14.454000000000001</v>
      </c>
      <c r="AK162" s="1403">
        <f>Inlinks!AK98</f>
        <v>14.968999999999999</v>
      </c>
      <c r="AL162" s="1403">
        <f>Inlinks!AL98</f>
        <v>11.898</v>
      </c>
      <c r="AM162" s="1403">
        <f>Inlinks!AM98</f>
        <v>16.341000000000001</v>
      </c>
      <c r="AN162" s="1391">
        <f>Inlinks!AN98</f>
        <v>9.9969999999999999</v>
      </c>
      <c r="AO162" s="451">
        <f>AN162+AO203</f>
        <v>9.9969999999999999</v>
      </c>
      <c r="AP162" s="451">
        <f t="shared" ref="AP162:AR162" si="317">AO162+AP203</f>
        <v>9.9969999999999999</v>
      </c>
      <c r="AQ162" s="451">
        <f t="shared" si="317"/>
        <v>9.9969999999999999</v>
      </c>
      <c r="AR162" s="140">
        <f t="shared" si="317"/>
        <v>9.9969999999999999</v>
      </c>
      <c r="AS162" s="72"/>
      <c r="AT162" s="28"/>
      <c r="AU162" s="28"/>
      <c r="AV162" s="28"/>
      <c r="AW162" s="28">
        <f>AB162</f>
        <v>9.6760000000000002</v>
      </c>
      <c r="AX162" s="28">
        <f>AF162</f>
        <v>15.365</v>
      </c>
      <c r="AY162" s="28">
        <f>AJ162</f>
        <v>14.454000000000001</v>
      </c>
      <c r="AZ162" s="28">
        <f>AN162</f>
        <v>9.9969999999999999</v>
      </c>
      <c r="BA162" s="28">
        <f>AR162</f>
        <v>9.9969999999999999</v>
      </c>
      <c r="BB162" s="451">
        <f t="shared" ref="BB162:BI162" si="318">BA162+BB203</f>
        <v>9.9969999999999999</v>
      </c>
      <c r="BC162" s="451">
        <f t="shared" si="318"/>
        <v>9.9969999999999999</v>
      </c>
      <c r="BD162" s="451">
        <f t="shared" si="318"/>
        <v>9.9969999999999999</v>
      </c>
      <c r="BE162" s="451">
        <f t="shared" si="318"/>
        <v>9.9969999999999999</v>
      </c>
      <c r="BF162" s="451">
        <f t="shared" si="318"/>
        <v>9.9969999999999999</v>
      </c>
      <c r="BG162" s="451">
        <f t="shared" si="318"/>
        <v>9.9969999999999999</v>
      </c>
      <c r="BH162" s="451">
        <f t="shared" si="318"/>
        <v>9.9969999999999999</v>
      </c>
      <c r="BI162" s="451">
        <f t="shared" si="318"/>
        <v>9.9969999999999999</v>
      </c>
    </row>
    <row r="163" spans="1:63" ht="11.25" customHeight="1">
      <c r="A163" s="12"/>
      <c r="H163" s="12"/>
      <c r="I163" s="5" t="s">
        <v>141</v>
      </c>
      <c r="J163" s="5"/>
      <c r="K163" s="5"/>
      <c r="L163" s="84"/>
      <c r="M163" s="103"/>
      <c r="N163" s="59"/>
      <c r="O163" s="59"/>
      <c r="P163" s="104"/>
      <c r="Q163" s="103"/>
      <c r="R163" s="59"/>
      <c r="S163" s="59"/>
      <c r="T163" s="104"/>
      <c r="U163" s="103"/>
      <c r="V163" s="59"/>
      <c r="W163" s="59"/>
      <c r="X163" s="104"/>
      <c r="Y163" s="103"/>
      <c r="Z163" s="59"/>
      <c r="AA163" s="59"/>
      <c r="AB163" s="1391">
        <f>Inlinks!AB99</f>
        <v>9.52</v>
      </c>
      <c r="AC163" s="99"/>
      <c r="AD163" s="48"/>
      <c r="AE163" s="48"/>
      <c r="AF163" s="1391">
        <f>Inlinks!AF99</f>
        <v>7.1559999999999997</v>
      </c>
      <c r="AG163" s="1403">
        <f>Inlinks!AG99</f>
        <v>6.202</v>
      </c>
      <c r="AH163" s="1403">
        <f>Inlinks!AH99</f>
        <v>6.0110000000000001</v>
      </c>
      <c r="AI163" s="1403">
        <f>Inlinks!AI99</f>
        <v>6.4029999999999996</v>
      </c>
      <c r="AJ163" s="1391">
        <f>Inlinks!AJ99</f>
        <v>7.9690000000000003</v>
      </c>
      <c r="AK163" s="1403">
        <f>Inlinks!AK99</f>
        <v>84.397999999999996</v>
      </c>
      <c r="AL163" s="1403">
        <f>Inlinks!AL99</f>
        <v>5.851</v>
      </c>
      <c r="AM163" s="1403">
        <f>Inlinks!AM99</f>
        <v>7.9429999999999996</v>
      </c>
      <c r="AN163" s="1391">
        <f>Inlinks!AN99</f>
        <v>1.4990000000000001</v>
      </c>
      <c r="AO163" s="48">
        <f>AN163+AO200</f>
        <v>1.4990000000000001</v>
      </c>
      <c r="AP163" s="48">
        <f t="shared" ref="AP163:AR163" si="319">AO163+AP200</f>
        <v>1.4990000000000001</v>
      </c>
      <c r="AQ163" s="48">
        <f t="shared" si="319"/>
        <v>1.4990000000000001</v>
      </c>
      <c r="AR163" s="87">
        <f t="shared" si="319"/>
        <v>1.4990000000000001</v>
      </c>
      <c r="AS163" s="72"/>
      <c r="AT163" s="28"/>
      <c r="AU163" s="28"/>
      <c r="AV163" s="28"/>
      <c r="AW163" s="28">
        <f>AB163</f>
        <v>9.52</v>
      </c>
      <c r="AX163" s="28">
        <f>AF163</f>
        <v>7.1559999999999997</v>
      </c>
      <c r="AY163" s="28">
        <f>AJ163</f>
        <v>7.9690000000000003</v>
      </c>
      <c r="AZ163" s="28">
        <f>AN163</f>
        <v>1.4990000000000001</v>
      </c>
      <c r="BA163" s="28">
        <f>AR163</f>
        <v>1.4990000000000001</v>
      </c>
      <c r="BB163" s="28">
        <f t="shared" ref="BB163:BI163" si="320">BA163+BB200</f>
        <v>1.4990000000000001</v>
      </c>
      <c r="BC163" s="28">
        <f t="shared" si="320"/>
        <v>1.4990000000000001</v>
      </c>
      <c r="BD163" s="28">
        <f t="shared" si="320"/>
        <v>1.4990000000000001</v>
      </c>
      <c r="BE163" s="28">
        <f t="shared" si="320"/>
        <v>1.4990000000000001</v>
      </c>
      <c r="BF163" s="28">
        <f t="shared" si="320"/>
        <v>1.4990000000000001</v>
      </c>
      <c r="BG163" s="28">
        <f t="shared" si="320"/>
        <v>1.4990000000000001</v>
      </c>
      <c r="BH163" s="28">
        <f t="shared" si="320"/>
        <v>1.4990000000000001</v>
      </c>
      <c r="BI163" s="28">
        <f t="shared" si="320"/>
        <v>1.4990000000000001</v>
      </c>
    </row>
    <row r="164" spans="1:63" ht="11.25" customHeight="1">
      <c r="A164" s="12"/>
      <c r="H164" s="12"/>
      <c r="I164" s="5" t="s">
        <v>142</v>
      </c>
      <c r="J164" s="5"/>
      <c r="K164" s="5"/>
      <c r="L164" s="84"/>
      <c r="M164" s="103"/>
      <c r="N164" s="59"/>
      <c r="O164" s="59"/>
      <c r="P164" s="104"/>
      <c r="Q164" s="103"/>
      <c r="R164" s="59"/>
      <c r="S164" s="59"/>
      <c r="T164" s="104"/>
      <c r="U164" s="103"/>
      <c r="V164" s="59"/>
      <c r="W164" s="59"/>
      <c r="X164" s="104"/>
      <c r="Y164" s="103"/>
      <c r="Z164" s="59"/>
      <c r="AA164" s="59"/>
      <c r="AB164" s="1391">
        <f>Inlinks!AB100</f>
        <v>77.361999999999995</v>
      </c>
      <c r="AC164" s="99"/>
      <c r="AD164" s="48"/>
      <c r="AE164" s="48"/>
      <c r="AF164" s="1391">
        <f>Inlinks!AF100</f>
        <v>88.269000000000005</v>
      </c>
      <c r="AG164" s="1403">
        <f>Inlinks!AG100</f>
        <v>95.081000000000003</v>
      </c>
      <c r="AH164" s="1403">
        <f>Inlinks!AH100</f>
        <v>101.78300000000002</v>
      </c>
      <c r="AI164" s="1403">
        <f>Inlinks!AI100</f>
        <v>96.543999999999997</v>
      </c>
      <c r="AJ164" s="1391">
        <f>Inlinks!AJ100</f>
        <v>130.92600000000002</v>
      </c>
      <c r="AK164" s="1403">
        <f>Inlinks!AK100</f>
        <v>130.30799999999999</v>
      </c>
      <c r="AL164" s="1403">
        <f>Inlinks!AL100</f>
        <v>147.97900000000001</v>
      </c>
      <c r="AM164" s="1403">
        <f>Inlinks!AM100</f>
        <v>129.17599999999999</v>
      </c>
      <c r="AN164" s="1391">
        <f>Inlinks!AN100</f>
        <v>190.67900000000003</v>
      </c>
      <c r="AO164" s="48">
        <f>((SUM(AO21:AO23,AO26,-AO81))*4)*AO186</f>
        <v>213.28982425159447</v>
      </c>
      <c r="AP164" s="48">
        <f>((SUM(AP21:AP23,AP26,-AP81))*4)*AP186</f>
        <v>234.41345018422265</v>
      </c>
      <c r="AQ164" s="48">
        <f>((SUM(AQ21:AQ23,AQ26,-AQ81))*4)*AQ186</f>
        <v>221.65382611404277</v>
      </c>
      <c r="AR164" s="87">
        <f>((SUM(AR21:AR23,AR26,-AR81))*4)*AR186</f>
        <v>225.60284635722689</v>
      </c>
      <c r="AS164" s="72"/>
      <c r="AT164" s="28"/>
      <c r="AU164" s="28"/>
      <c r="AV164" s="28"/>
      <c r="AW164" s="28">
        <f>AB164</f>
        <v>77.361999999999995</v>
      </c>
      <c r="AX164" s="28">
        <f>AF164</f>
        <v>88.269000000000005</v>
      </c>
      <c r="AY164" s="28">
        <f>AJ164</f>
        <v>130.92600000000002</v>
      </c>
      <c r="AZ164" s="28">
        <f>AN164</f>
        <v>190.67900000000003</v>
      </c>
      <c r="BA164" s="28">
        <f>AR164</f>
        <v>225.60284635722689</v>
      </c>
      <c r="BB164" s="28">
        <f t="shared" ref="BB164:BI164" si="321">((SUM(BB21:BB23,BB26,-BB81))*BB186)</f>
        <v>251.14947160292792</v>
      </c>
      <c r="BC164" s="28">
        <f t="shared" si="321"/>
        <v>272.0393554819716</v>
      </c>
      <c r="BD164" s="28">
        <f t="shared" si="321"/>
        <v>291.59044690023632</v>
      </c>
      <c r="BE164" s="28">
        <f t="shared" si="321"/>
        <v>309.86653894933141</v>
      </c>
      <c r="BF164" s="28">
        <f t="shared" si="321"/>
        <v>328.35897740059454</v>
      </c>
      <c r="BG164" s="28">
        <f t="shared" si="321"/>
        <v>346.55788085518452</v>
      </c>
      <c r="BH164" s="28">
        <f t="shared" si="321"/>
        <v>365.16518134574068</v>
      </c>
      <c r="BI164" s="28">
        <f t="shared" si="321"/>
        <v>384.5480393807299</v>
      </c>
    </row>
    <row r="165" spans="1:63" ht="11.25" customHeight="1">
      <c r="A165" s="23"/>
      <c r="H165" s="23"/>
      <c r="I165" s="21" t="s">
        <v>16</v>
      </c>
      <c r="J165" s="21"/>
      <c r="K165" s="21"/>
      <c r="L165" s="200"/>
      <c r="M165" s="126"/>
      <c r="N165" s="52"/>
      <c r="O165" s="52"/>
      <c r="P165" s="112"/>
      <c r="Q165" s="126"/>
      <c r="R165" s="52"/>
      <c r="S165" s="52"/>
      <c r="T165" s="112"/>
      <c r="U165" s="126"/>
      <c r="V165" s="52"/>
      <c r="W165" s="52"/>
      <c r="X165" s="112"/>
      <c r="Y165" s="126"/>
      <c r="Z165" s="52"/>
      <c r="AA165" s="52"/>
      <c r="AB165" s="112">
        <f>SUM(AB160:AB164)</f>
        <v>262.51</v>
      </c>
      <c r="AC165" s="126"/>
      <c r="AD165" s="52"/>
      <c r="AE165" s="52"/>
      <c r="AF165" s="112">
        <f t="shared" ref="AF165:AI165" si="322">SUM(AF160:AF164)</f>
        <v>357.84000000000003</v>
      </c>
      <c r="AG165" s="52">
        <f t="shared" si="322"/>
        <v>356.37800000000004</v>
      </c>
      <c r="AH165" s="52">
        <f t="shared" si="322"/>
        <v>358.28900000000004</v>
      </c>
      <c r="AI165" s="52">
        <f t="shared" si="322"/>
        <v>364.30399999999997</v>
      </c>
      <c r="AJ165" s="112">
        <f t="shared" ref="AJ165:AO165" si="323">SUM(AJ160:AJ164)</f>
        <v>519.79100000000005</v>
      </c>
      <c r="AK165" s="52">
        <f t="shared" si="323"/>
        <v>526.25699999999995</v>
      </c>
      <c r="AL165" s="52">
        <f t="shared" si="323"/>
        <v>518.52800000000002</v>
      </c>
      <c r="AM165" s="52">
        <f t="shared" si="323"/>
        <v>505.70299999999997</v>
      </c>
      <c r="AN165" s="112">
        <f t="shared" si="323"/>
        <v>621.00500000000011</v>
      </c>
      <c r="AO165" s="52">
        <f t="shared" si="323"/>
        <v>604.33432883767011</v>
      </c>
      <c r="AP165" s="52">
        <f t="shared" ref="AP165:AR165" si="324">SUM(AP160:AP164)</f>
        <v>613.59199672867976</v>
      </c>
      <c r="AQ165" s="52">
        <f t="shared" si="324"/>
        <v>603.95856328824414</v>
      </c>
      <c r="AR165" s="112">
        <f t="shared" si="324"/>
        <v>724.13242596257214</v>
      </c>
      <c r="AS165" s="29"/>
      <c r="AT165" s="52"/>
      <c r="AU165" s="52"/>
      <c r="AV165" s="52"/>
      <c r="AW165" s="52">
        <f t="shared" ref="AW165:BI165" si="325">SUM(AW160:AW164)</f>
        <v>262.51</v>
      </c>
      <c r="AX165" s="52">
        <f t="shared" si="325"/>
        <v>357.84000000000003</v>
      </c>
      <c r="AY165" s="52">
        <f t="shared" si="325"/>
        <v>519.79100000000005</v>
      </c>
      <c r="AZ165" s="52">
        <f>SUM(AZ160:AZ164)</f>
        <v>621.00500000000011</v>
      </c>
      <c r="BA165" s="52">
        <f>SUM(BA160:BA164)</f>
        <v>724.13242596257214</v>
      </c>
      <c r="BB165" s="52">
        <f t="shared" si="325"/>
        <v>807.7594202804421</v>
      </c>
      <c r="BC165" s="52">
        <f t="shared" si="325"/>
        <v>883.41088073002777</v>
      </c>
      <c r="BD165" s="52">
        <f t="shared" si="325"/>
        <v>952.72280714082194</v>
      </c>
      <c r="BE165" s="52">
        <f t="shared" si="325"/>
        <v>1019.6913583308085</v>
      </c>
      <c r="BF165" s="52">
        <f t="shared" si="325"/>
        <v>1084.5928887065761</v>
      </c>
      <c r="BG165" s="52">
        <f t="shared" si="325"/>
        <v>1146.6442880536258</v>
      </c>
      <c r="BH165" s="52">
        <f t="shared" si="325"/>
        <v>1210.017254355618</v>
      </c>
      <c r="BI165" s="52">
        <f t="shared" si="325"/>
        <v>1275.0330403709233</v>
      </c>
    </row>
    <row r="166" spans="1:63" ht="11.25" customHeight="1">
      <c r="A166" s="23"/>
      <c r="H166" s="23"/>
      <c r="I166" s="21"/>
      <c r="J166" s="21"/>
      <c r="K166" s="21"/>
      <c r="L166" s="200"/>
      <c r="M166" s="126"/>
      <c r="N166" s="52"/>
      <c r="O166" s="52"/>
      <c r="P166" s="112"/>
      <c r="Q166" s="126"/>
      <c r="R166" s="52"/>
      <c r="S166" s="52"/>
      <c r="T166" s="112"/>
      <c r="U166" s="126"/>
      <c r="V166" s="52"/>
      <c r="W166" s="52"/>
      <c r="X166" s="112"/>
      <c r="Y166" s="126"/>
      <c r="Z166" s="52"/>
      <c r="AA166" s="52"/>
      <c r="AB166" s="112"/>
      <c r="AC166" s="126"/>
      <c r="AD166" s="52"/>
      <c r="AE166" s="52"/>
      <c r="AF166" s="112"/>
      <c r="AG166" s="52"/>
      <c r="AH166" s="52"/>
      <c r="AI166" s="52"/>
      <c r="AJ166" s="112"/>
      <c r="AK166" s="52"/>
      <c r="AL166" s="52"/>
      <c r="AM166" s="52"/>
      <c r="AN166" s="112"/>
      <c r="AO166" s="52"/>
      <c r="AP166" s="52"/>
      <c r="AQ166" s="52"/>
      <c r="AR166" s="112"/>
      <c r="AS166" s="29"/>
      <c r="AT166" s="52"/>
      <c r="AU166" s="52"/>
      <c r="AV166" s="52"/>
      <c r="AW166" s="52"/>
      <c r="AX166" s="52"/>
      <c r="AY166" s="52"/>
      <c r="AZ166" s="52"/>
      <c r="BA166" s="52"/>
      <c r="BB166" s="52"/>
      <c r="BC166" s="52"/>
      <c r="BD166" s="52"/>
      <c r="BE166" s="52"/>
      <c r="BF166" s="52"/>
      <c r="BG166" s="52"/>
      <c r="BH166" s="52"/>
      <c r="BI166" s="52"/>
    </row>
    <row r="167" spans="1:63" s="83" customFormat="1" ht="11.25" customHeight="1">
      <c r="A167" s="10"/>
      <c r="B167"/>
      <c r="C167"/>
      <c r="D167"/>
      <c r="E167"/>
      <c r="F167"/>
      <c r="G167"/>
      <c r="H167" s="10"/>
      <c r="I167" s="5" t="s">
        <v>143</v>
      </c>
      <c r="J167" s="39"/>
      <c r="K167" s="39"/>
      <c r="L167" s="202"/>
      <c r="M167" s="103"/>
      <c r="N167" s="59"/>
      <c r="O167" s="59"/>
      <c r="P167" s="104"/>
      <c r="Q167" s="103"/>
      <c r="R167" s="59"/>
      <c r="S167" s="59"/>
      <c r="T167" s="104"/>
      <c r="U167" s="103"/>
      <c r="V167" s="59"/>
      <c r="W167" s="59"/>
      <c r="X167" s="104"/>
      <c r="Y167" s="103"/>
      <c r="Z167" s="59"/>
      <c r="AA167" s="59"/>
      <c r="AB167" s="1391">
        <f>Inlinks!AB103</f>
        <v>1.1419999999999999</v>
      </c>
      <c r="AC167" s="103"/>
      <c r="AD167" s="59"/>
      <c r="AE167" s="59"/>
      <c r="AF167" s="1391">
        <f>Inlinks!AF103</f>
        <v>0.13900000000000001</v>
      </c>
      <c r="AG167" s="1403">
        <f>Inlinks!AG103</f>
        <v>0.41</v>
      </c>
      <c r="AH167" s="1403">
        <f>Inlinks!AH103</f>
        <v>0.51800000000000002</v>
      </c>
      <c r="AI167" s="1403">
        <f>Inlinks!AI103</f>
        <v>0.752</v>
      </c>
      <c r="AJ167" s="1391">
        <f>Inlinks!AJ103</f>
        <v>0.68600000000000005</v>
      </c>
      <c r="AK167" s="1403">
        <f>Inlinks!AK103</f>
        <v>28.9</v>
      </c>
      <c r="AL167" s="1403">
        <f>Inlinks!AL103</f>
        <v>28.088000000000001</v>
      </c>
      <c r="AM167" s="1403">
        <f>Inlinks!AM103</f>
        <v>28.719000000000001</v>
      </c>
      <c r="AN167" s="1391">
        <f>Inlinks!AN103</f>
        <v>2.4969999999999999</v>
      </c>
      <c r="AO167" s="210">
        <f t="shared" ref="AO167" si="326">AN167</f>
        <v>2.4969999999999999</v>
      </c>
      <c r="AP167" s="210">
        <f t="shared" ref="AP167:AR167" si="327">AO167</f>
        <v>2.4969999999999999</v>
      </c>
      <c r="AQ167" s="210">
        <f t="shared" si="327"/>
        <v>2.4969999999999999</v>
      </c>
      <c r="AR167" s="274">
        <f t="shared" si="327"/>
        <v>2.4969999999999999</v>
      </c>
      <c r="AS167" s="72"/>
      <c r="AT167" s="151"/>
      <c r="AU167" s="151"/>
      <c r="AV167" s="151"/>
      <c r="AW167" s="151">
        <f>AB167</f>
        <v>1.1419999999999999</v>
      </c>
      <c r="AX167" s="151">
        <f>AF167</f>
        <v>0.13900000000000001</v>
      </c>
      <c r="AY167" s="151">
        <f>AJ167</f>
        <v>0.68600000000000005</v>
      </c>
      <c r="AZ167" s="151">
        <f>AN167</f>
        <v>2.4969999999999999</v>
      </c>
      <c r="BA167" s="151">
        <f>AR167</f>
        <v>2.4969999999999999</v>
      </c>
      <c r="BB167" s="451">
        <f t="shared" ref="BB167:BI167" si="328">BA167</f>
        <v>2.4969999999999999</v>
      </c>
      <c r="BC167" s="451">
        <f t="shared" si="328"/>
        <v>2.4969999999999999</v>
      </c>
      <c r="BD167" s="451">
        <f t="shared" si="328"/>
        <v>2.4969999999999999</v>
      </c>
      <c r="BE167" s="451">
        <f t="shared" si="328"/>
        <v>2.4969999999999999</v>
      </c>
      <c r="BF167" s="451">
        <f t="shared" si="328"/>
        <v>2.4969999999999999</v>
      </c>
      <c r="BG167" s="451">
        <f t="shared" si="328"/>
        <v>2.4969999999999999</v>
      </c>
      <c r="BH167" s="451">
        <f t="shared" si="328"/>
        <v>2.4969999999999999</v>
      </c>
      <c r="BI167" s="451">
        <f t="shared" si="328"/>
        <v>2.4969999999999999</v>
      </c>
      <c r="BK167" s="15"/>
    </row>
    <row r="168" spans="1:63" s="83" customFormat="1" ht="11.25" customHeight="1">
      <c r="A168" s="10"/>
      <c r="B168"/>
      <c r="C168"/>
      <c r="D168"/>
      <c r="E168"/>
      <c r="F168"/>
      <c r="G168"/>
      <c r="H168" s="10"/>
      <c r="I168" s="5" t="s">
        <v>144</v>
      </c>
      <c r="J168" s="39"/>
      <c r="K168" s="39"/>
      <c r="L168" s="202"/>
      <c r="M168" s="195"/>
      <c r="N168" s="59"/>
      <c r="O168" s="59"/>
      <c r="P168" s="104"/>
      <c r="Q168" s="195"/>
      <c r="R168" s="59"/>
      <c r="S168" s="59"/>
      <c r="T168" s="104"/>
      <c r="U168" s="195"/>
      <c r="V168" s="59"/>
      <c r="W168" s="59"/>
      <c r="X168" s="104"/>
      <c r="Y168" s="195"/>
      <c r="Z168" s="59"/>
      <c r="AA168" s="59"/>
      <c r="AB168" s="1391">
        <f>Inlinks!AB104</f>
        <v>1.2430000000000001</v>
      </c>
      <c r="AC168" s="195"/>
      <c r="AD168" s="59"/>
      <c r="AE168" s="59"/>
      <c r="AF168" s="1391">
        <f>Inlinks!AF104</f>
        <v>1.4450000000000001</v>
      </c>
      <c r="AG168" s="1403">
        <f>Inlinks!AG104</f>
        <v>1.9</v>
      </c>
      <c r="AH168" s="1403">
        <f>Inlinks!AH104</f>
        <v>1.996</v>
      </c>
      <c r="AI168" s="1403">
        <f>Inlinks!AI104</f>
        <v>2.262</v>
      </c>
      <c r="AJ168" s="1391">
        <f>Inlinks!AJ104</f>
        <v>3.2210000000000001</v>
      </c>
      <c r="AK168" s="1403">
        <f>Inlinks!AK104</f>
        <v>3.2759999999999998</v>
      </c>
      <c r="AL168" s="1403">
        <f>Inlinks!AL104</f>
        <v>3.4049999999999998</v>
      </c>
      <c r="AM168" s="1403">
        <f>Inlinks!AM104</f>
        <v>3.69</v>
      </c>
      <c r="AN168" s="1391">
        <f>Inlinks!AN104</f>
        <v>5.149</v>
      </c>
      <c r="AO168" s="451">
        <f>AN168+AO228</f>
        <v>5.149</v>
      </c>
      <c r="AP168" s="451">
        <f t="shared" ref="AP168:AR168" si="329">AO168+AP228</f>
        <v>5.149</v>
      </c>
      <c r="AQ168" s="451">
        <f t="shared" si="329"/>
        <v>5.149</v>
      </c>
      <c r="AR168" s="140">
        <f t="shared" si="329"/>
        <v>5.149</v>
      </c>
      <c r="AS168" s="72"/>
      <c r="AT168" s="151"/>
      <c r="AU168" s="151"/>
      <c r="AV168" s="151"/>
      <c r="AW168" s="151">
        <f>AB168</f>
        <v>1.2430000000000001</v>
      </c>
      <c r="AX168" s="151">
        <f>AF168</f>
        <v>1.4450000000000001</v>
      </c>
      <c r="AY168" s="151">
        <f>AJ168</f>
        <v>3.2210000000000001</v>
      </c>
      <c r="AZ168" s="151">
        <f>AN168</f>
        <v>5.149</v>
      </c>
      <c r="BA168" s="151">
        <f>AR168</f>
        <v>5.149</v>
      </c>
      <c r="BB168" s="451">
        <f t="shared" ref="BB168:BI168" si="330">BA168+BB228</f>
        <v>5.149</v>
      </c>
      <c r="BC168" s="451">
        <f t="shared" si="330"/>
        <v>5.149</v>
      </c>
      <c r="BD168" s="451">
        <f t="shared" si="330"/>
        <v>5.149</v>
      </c>
      <c r="BE168" s="451">
        <f t="shared" si="330"/>
        <v>5.149</v>
      </c>
      <c r="BF168" s="451">
        <f t="shared" si="330"/>
        <v>5.149</v>
      </c>
      <c r="BG168" s="451">
        <f t="shared" si="330"/>
        <v>5.149</v>
      </c>
      <c r="BH168" s="451">
        <f t="shared" si="330"/>
        <v>5.149</v>
      </c>
      <c r="BI168" s="451">
        <f t="shared" si="330"/>
        <v>5.149</v>
      </c>
      <c r="BK168" s="15"/>
    </row>
    <row r="169" spans="1:63" s="83" customFormat="1" ht="11.25" customHeight="1">
      <c r="A169" s="10"/>
      <c r="B169"/>
      <c r="C169"/>
      <c r="D169"/>
      <c r="E169"/>
      <c r="F169"/>
      <c r="G169"/>
      <c r="H169" s="10"/>
      <c r="I169" s="5" t="s">
        <v>145</v>
      </c>
      <c r="J169" s="39"/>
      <c r="K169" s="39"/>
      <c r="L169" s="202"/>
      <c r="M169" s="103"/>
      <c r="N169" s="59"/>
      <c r="O169" s="59"/>
      <c r="P169" s="1391">
        <f>Inlinks!P105</f>
        <v>1.135</v>
      </c>
      <c r="Q169" s="1581"/>
      <c r="R169" s="1403"/>
      <c r="S169" s="1403"/>
      <c r="T169" s="1391">
        <f>Inlinks!T105</f>
        <v>8.25</v>
      </c>
      <c r="U169" s="1581"/>
      <c r="V169" s="1403"/>
      <c r="W169" s="1403"/>
      <c r="X169" s="1391">
        <f>Inlinks!X105</f>
        <v>15.605</v>
      </c>
      <c r="Y169" s="103"/>
      <c r="Z169" s="59"/>
      <c r="AA169" s="59"/>
      <c r="AB169" s="1391">
        <f>Inlinks!AB105</f>
        <v>5.26</v>
      </c>
      <c r="AC169" s="103"/>
      <c r="AD169" s="59"/>
      <c r="AE169" s="59"/>
      <c r="AF169" s="1391">
        <f>Inlinks!AF105</f>
        <v>3.2719999999999998</v>
      </c>
      <c r="AG169" s="1403">
        <f>Inlinks!AG105</f>
        <v>3.2010000000000001</v>
      </c>
      <c r="AH169" s="1403">
        <f>Inlinks!AH105</f>
        <v>2.907</v>
      </c>
      <c r="AI169" s="1403">
        <f>Inlinks!AI105</f>
        <v>2.9329999999999998</v>
      </c>
      <c r="AJ169" s="1391">
        <f>Inlinks!AJ105</f>
        <v>77.611000000000004</v>
      </c>
      <c r="AK169" s="1403">
        <f>Inlinks!AK105</f>
        <v>7.3170000000000002</v>
      </c>
      <c r="AL169" s="1403">
        <f>Inlinks!AL105</f>
        <v>5.4450000000000003</v>
      </c>
      <c r="AM169" s="1403">
        <f>Inlinks!AM105</f>
        <v>6.8149999999999995</v>
      </c>
      <c r="AN169" s="1391">
        <f>Inlinks!AN105</f>
        <v>4.9510000000000005</v>
      </c>
      <c r="AO169" s="48">
        <f>AN169+AO224+AO225+AO226</f>
        <v>4.9510000000000005</v>
      </c>
      <c r="AP169" s="48">
        <f t="shared" ref="AP169:AR169" si="331">AO169+AP224+AP225+AP226</f>
        <v>4.9510000000000005</v>
      </c>
      <c r="AQ169" s="48">
        <f t="shared" si="331"/>
        <v>4.9510000000000005</v>
      </c>
      <c r="AR169" s="87">
        <f t="shared" si="331"/>
        <v>4.9510000000000005</v>
      </c>
      <c r="AS169" s="72"/>
      <c r="AT169" s="151">
        <f>Inlinks!AT105</f>
        <v>1.135</v>
      </c>
      <c r="AU169" s="151">
        <f>Inlinks!AU105</f>
        <v>8.25</v>
      </c>
      <c r="AV169" s="151">
        <f>Inlinks!AV105</f>
        <v>15.605</v>
      </c>
      <c r="AW169" s="151">
        <f>AB169</f>
        <v>5.26</v>
      </c>
      <c r="AX169" s="151">
        <f>AF169</f>
        <v>3.2719999999999998</v>
      </c>
      <c r="AY169" s="151">
        <f>AJ169</f>
        <v>77.611000000000004</v>
      </c>
      <c r="AZ169" s="151">
        <f>AN169</f>
        <v>4.9510000000000005</v>
      </c>
      <c r="BA169" s="151">
        <f>AR169</f>
        <v>4.9510000000000005</v>
      </c>
      <c r="BB169" s="48">
        <f t="shared" ref="BB169:BI169" si="332">BA169+BB224+BB225+BB226</f>
        <v>4.9510000000000005</v>
      </c>
      <c r="BC169" s="48">
        <f t="shared" si="332"/>
        <v>4.9510000000000005</v>
      </c>
      <c r="BD169" s="48">
        <f t="shared" si="332"/>
        <v>4.9510000000000005</v>
      </c>
      <c r="BE169" s="48">
        <f t="shared" si="332"/>
        <v>4.9510000000000005</v>
      </c>
      <c r="BF169" s="48">
        <f t="shared" si="332"/>
        <v>4.9510000000000005</v>
      </c>
      <c r="BG169" s="48">
        <f t="shared" si="332"/>
        <v>4.9510000000000005</v>
      </c>
      <c r="BH169" s="48">
        <f t="shared" si="332"/>
        <v>4.9510000000000005</v>
      </c>
      <c r="BI169" s="48">
        <f t="shared" si="332"/>
        <v>4.9510000000000005</v>
      </c>
      <c r="BK169" s="15"/>
    </row>
    <row r="170" spans="1:63" ht="11.25" customHeight="1">
      <c r="A170" s="23"/>
      <c r="H170" s="23"/>
      <c r="I170" s="2" t="s">
        <v>294</v>
      </c>
      <c r="J170" s="21"/>
      <c r="K170" s="21"/>
      <c r="L170" s="200"/>
      <c r="M170" s="126"/>
      <c r="N170" s="52"/>
      <c r="O170" s="52"/>
      <c r="P170" s="112"/>
      <c r="Q170" s="126"/>
      <c r="R170" s="52"/>
      <c r="S170" s="52"/>
      <c r="T170" s="112"/>
      <c r="U170" s="126"/>
      <c r="V170" s="52"/>
      <c r="W170" s="52"/>
      <c r="X170" s="112"/>
      <c r="Y170" s="126"/>
      <c r="Z170" s="52"/>
      <c r="AA170" s="52"/>
      <c r="AB170" s="112">
        <f>SUM(AB167:AB169)</f>
        <v>7.6449999999999996</v>
      </c>
      <c r="AC170" s="126"/>
      <c r="AD170" s="52"/>
      <c r="AE170" s="52"/>
      <c r="AF170" s="112">
        <f t="shared" ref="AF170:AI170" si="333">SUM(AF167:AF169)</f>
        <v>4.8559999999999999</v>
      </c>
      <c r="AG170" s="52">
        <f t="shared" si="333"/>
        <v>5.5110000000000001</v>
      </c>
      <c r="AH170" s="52">
        <f t="shared" si="333"/>
        <v>5.4210000000000003</v>
      </c>
      <c r="AI170" s="52">
        <f t="shared" si="333"/>
        <v>5.9470000000000001</v>
      </c>
      <c r="AJ170" s="112">
        <f t="shared" ref="AJ170:AO170" si="334">SUM(AJ167:AJ169)</f>
        <v>81.518000000000001</v>
      </c>
      <c r="AK170" s="52">
        <f t="shared" si="334"/>
        <v>39.493000000000002</v>
      </c>
      <c r="AL170" s="52">
        <f t="shared" si="334"/>
        <v>36.938000000000002</v>
      </c>
      <c r="AM170" s="52">
        <f t="shared" si="334"/>
        <v>39.223999999999997</v>
      </c>
      <c r="AN170" s="112">
        <f t="shared" si="334"/>
        <v>12.597000000000001</v>
      </c>
      <c r="AO170" s="52">
        <f t="shared" si="334"/>
        <v>12.597000000000001</v>
      </c>
      <c r="AP170" s="52">
        <f t="shared" ref="AP170:AR170" si="335">SUM(AP167:AP169)</f>
        <v>12.597000000000001</v>
      </c>
      <c r="AQ170" s="52">
        <f t="shared" si="335"/>
        <v>12.597000000000001</v>
      </c>
      <c r="AR170" s="112">
        <f t="shared" si="335"/>
        <v>12.597000000000001</v>
      </c>
      <c r="AS170" s="29"/>
      <c r="AT170" s="52"/>
      <c r="AU170" s="52"/>
      <c r="AV170" s="52"/>
      <c r="AW170" s="52"/>
      <c r="AX170" s="52"/>
      <c r="AY170" s="52"/>
      <c r="AZ170" s="52"/>
      <c r="BA170" s="52"/>
      <c r="BB170" s="52"/>
      <c r="BC170" s="52"/>
      <c r="BD170" s="52"/>
      <c r="BE170" s="52"/>
      <c r="BF170" s="52"/>
      <c r="BG170" s="52"/>
      <c r="BH170" s="52"/>
      <c r="BI170" s="52"/>
    </row>
    <row r="171" spans="1:63" ht="11.25" customHeight="1">
      <c r="A171" s="36"/>
      <c r="H171" s="36"/>
      <c r="I171" s="238" t="s">
        <v>17</v>
      </c>
      <c r="J171" s="238"/>
      <c r="K171" s="238"/>
      <c r="L171" s="238"/>
      <c r="M171" s="256"/>
      <c r="N171" s="256"/>
      <c r="O171" s="256"/>
      <c r="P171" s="1580">
        <f>Inlinks!P107</f>
        <v>49.383000000000003</v>
      </c>
      <c r="Q171" s="256"/>
      <c r="R171" s="256"/>
      <c r="S171" s="256"/>
      <c r="T171" s="1589">
        <f>Inlinks!T107</f>
        <v>101.18300000000001</v>
      </c>
      <c r="U171" s="256"/>
      <c r="V171" s="256"/>
      <c r="W171" s="256"/>
      <c r="X171" s="1580">
        <f>Inlinks!X107</f>
        <v>173.81899999999999</v>
      </c>
      <c r="Y171" s="256"/>
      <c r="Z171" s="256"/>
      <c r="AA171" s="256"/>
      <c r="AB171" s="286">
        <f>+SUM(AB165:AB169)</f>
        <v>270.15499999999997</v>
      </c>
      <c r="AC171" s="256"/>
      <c r="AD171" s="256"/>
      <c r="AE171" s="256"/>
      <c r="AF171" s="286">
        <f t="shared" ref="AF171:AI171" si="336">+SUM(AF165:AF169)</f>
        <v>362.69600000000003</v>
      </c>
      <c r="AG171" s="256">
        <f t="shared" si="336"/>
        <v>361.88900000000007</v>
      </c>
      <c r="AH171" s="256">
        <f t="shared" si="336"/>
        <v>363.71</v>
      </c>
      <c r="AI171" s="256">
        <f t="shared" si="336"/>
        <v>370.25099999999998</v>
      </c>
      <c r="AJ171" s="286">
        <f t="shared" ref="AJ171:AO171" si="337">+SUM(AJ165:AJ169)</f>
        <v>601.30900000000008</v>
      </c>
      <c r="AK171" s="256">
        <f t="shared" si="337"/>
        <v>565.74999999999989</v>
      </c>
      <c r="AL171" s="256">
        <f t="shared" si="337"/>
        <v>555.46600000000001</v>
      </c>
      <c r="AM171" s="256">
        <f t="shared" si="337"/>
        <v>544.92700000000013</v>
      </c>
      <c r="AN171" s="286">
        <f t="shared" si="337"/>
        <v>633.60200000000009</v>
      </c>
      <c r="AO171" s="256">
        <f t="shared" si="337"/>
        <v>616.93132883767009</v>
      </c>
      <c r="AP171" s="256">
        <f t="shared" ref="AP171:AR171" si="338">+SUM(AP165:AP169)</f>
        <v>626.18899672867974</v>
      </c>
      <c r="AQ171" s="256">
        <f t="shared" si="338"/>
        <v>616.55556328824412</v>
      </c>
      <c r="AR171" s="286">
        <f t="shared" si="338"/>
        <v>736.72942596257212</v>
      </c>
      <c r="AS171" s="439"/>
      <c r="AT171" s="239">
        <f>Inlinks!AT107</f>
        <v>49.383000000000003</v>
      </c>
      <c r="AU171" s="239">
        <f>Inlinks!AU107</f>
        <v>101.18300000000001</v>
      </c>
      <c r="AV171" s="239">
        <f>Inlinks!AV107</f>
        <v>173.81899999999999</v>
      </c>
      <c r="AW171" s="239">
        <f t="shared" ref="AW171:BI171" si="339">+SUM(AW165:AW169)</f>
        <v>270.15499999999997</v>
      </c>
      <c r="AX171" s="239">
        <f t="shared" si="339"/>
        <v>362.69600000000003</v>
      </c>
      <c r="AY171" s="239">
        <f t="shared" si="339"/>
        <v>601.30900000000008</v>
      </c>
      <c r="AZ171" s="239">
        <f>+SUM(AZ165:AZ169)</f>
        <v>633.60200000000009</v>
      </c>
      <c r="BA171" s="239">
        <f>+SUM(BA165:BA169)</f>
        <v>736.72942596257212</v>
      </c>
      <c r="BB171" s="239">
        <f t="shared" si="339"/>
        <v>820.35642028044208</v>
      </c>
      <c r="BC171" s="239">
        <f t="shared" si="339"/>
        <v>896.00788073002775</v>
      </c>
      <c r="BD171" s="239">
        <f t="shared" si="339"/>
        <v>965.31980714082192</v>
      </c>
      <c r="BE171" s="239">
        <f t="shared" si="339"/>
        <v>1032.2883583308085</v>
      </c>
      <c r="BF171" s="239">
        <f t="shared" si="339"/>
        <v>1097.1898887065761</v>
      </c>
      <c r="BG171" s="239">
        <f t="shared" si="339"/>
        <v>1159.2412880536258</v>
      </c>
      <c r="BH171" s="239">
        <f t="shared" si="339"/>
        <v>1222.614254355618</v>
      </c>
      <c r="BI171" s="239">
        <f t="shared" si="339"/>
        <v>1287.6300403709233</v>
      </c>
    </row>
    <row r="172" spans="1:63" ht="11.25" customHeight="1">
      <c r="A172" s="12"/>
      <c r="H172" s="12"/>
      <c r="I172" s="5"/>
      <c r="J172" s="5"/>
      <c r="K172" s="5"/>
      <c r="L172" s="84"/>
      <c r="M172" s="99"/>
      <c r="N172" s="48"/>
      <c r="O172" s="48"/>
      <c r="P172" s="87"/>
      <c r="Q172" s="99"/>
      <c r="R172" s="48"/>
      <c r="S172" s="48"/>
      <c r="T172" s="87"/>
      <c r="U172" s="99"/>
      <c r="V172" s="48"/>
      <c r="W172" s="48"/>
      <c r="X172" s="87"/>
      <c r="Y172" s="99"/>
      <c r="Z172" s="48"/>
      <c r="AA172" s="48"/>
      <c r="AB172" s="87"/>
      <c r="AC172" s="48"/>
      <c r="AD172" s="48"/>
      <c r="AE172" s="48"/>
      <c r="AF172" s="87"/>
      <c r="AG172" s="48"/>
      <c r="AH172" s="48"/>
      <c r="AI172" s="48"/>
      <c r="AJ172" s="87"/>
      <c r="AK172" s="48"/>
      <c r="AL172" s="48"/>
      <c r="AM172" s="48"/>
      <c r="AN172" s="87"/>
      <c r="AO172" s="48"/>
      <c r="AP172" s="48"/>
      <c r="AQ172" s="48"/>
      <c r="AR172" s="87"/>
      <c r="AS172" s="38"/>
      <c r="AT172" s="38"/>
      <c r="AU172" s="38"/>
      <c r="AV172" s="38"/>
      <c r="AW172" s="38"/>
      <c r="AX172" s="38"/>
      <c r="AY172" s="38"/>
      <c r="AZ172" s="38"/>
      <c r="BA172" s="38"/>
      <c r="BB172" s="38"/>
      <c r="BC172" s="38"/>
      <c r="BD172" s="38"/>
      <c r="BE172" s="38"/>
      <c r="BF172" s="38"/>
      <c r="BG172" s="38"/>
      <c r="BH172" s="38"/>
      <c r="BI172" s="38"/>
    </row>
    <row r="173" spans="1:63" ht="11.25" customHeight="1">
      <c r="A173" s="15"/>
      <c r="H173" s="15"/>
      <c r="I173" s="812" t="s">
        <v>18</v>
      </c>
      <c r="J173" s="812"/>
      <c r="K173" s="812"/>
      <c r="L173" s="813"/>
      <c r="M173" s="814"/>
      <c r="N173" s="812"/>
      <c r="O173" s="35"/>
      <c r="P173" s="815"/>
      <c r="Q173" s="814"/>
      <c r="R173" s="812"/>
      <c r="S173" s="35"/>
      <c r="T173" s="815"/>
      <c r="U173" s="814"/>
      <c r="V173" s="812"/>
      <c r="W173" s="35"/>
      <c r="X173" s="815"/>
      <c r="Y173" s="814"/>
      <c r="Z173" s="812"/>
      <c r="AA173" s="35"/>
      <c r="AB173" s="815"/>
      <c r="AC173" s="35"/>
      <c r="AD173" s="35"/>
      <c r="AE173" s="35"/>
      <c r="AF173" s="815"/>
      <c r="AG173" s="35"/>
      <c r="AH173" s="35"/>
      <c r="AI173" s="35"/>
      <c r="AJ173" s="815"/>
      <c r="AK173" s="35"/>
      <c r="AL173" s="35"/>
      <c r="AM173" s="35"/>
      <c r="AN173" s="815"/>
      <c r="AO173" s="35"/>
      <c r="AP173" s="35"/>
      <c r="AQ173" s="35"/>
      <c r="AR173" s="815"/>
      <c r="AS173" s="35"/>
      <c r="AT173" s="449"/>
      <c r="AU173" s="449"/>
      <c r="AV173" s="449"/>
      <c r="AW173" s="449"/>
      <c r="AX173" s="449"/>
      <c r="AY173" s="449"/>
      <c r="AZ173" s="449"/>
      <c r="BA173" s="449"/>
      <c r="BB173" s="449"/>
      <c r="BC173" s="449"/>
      <c r="BD173" s="449"/>
      <c r="BE173" s="449"/>
      <c r="BF173" s="449"/>
      <c r="BG173" s="449"/>
      <c r="BH173" s="449"/>
      <c r="BI173" s="449"/>
    </row>
    <row r="174" spans="1:63" ht="11.25" customHeight="1">
      <c r="A174" s="12"/>
      <c r="H174" s="12"/>
      <c r="I174" s="5" t="s">
        <v>4</v>
      </c>
      <c r="J174" s="5"/>
      <c r="K174" s="5"/>
      <c r="L174" s="84"/>
      <c r="M174" s="103"/>
      <c r="N174" s="59"/>
      <c r="O174" s="59"/>
      <c r="P174" s="104"/>
      <c r="Q174" s="103"/>
      <c r="R174" s="59"/>
      <c r="S174" s="59"/>
      <c r="T174" s="104"/>
      <c r="U174" s="103"/>
      <c r="V174" s="59"/>
      <c r="W174" s="59"/>
      <c r="X174" s="104"/>
      <c r="Y174" s="103"/>
      <c r="Z174" s="59"/>
      <c r="AA174" s="59"/>
      <c r="AB174" s="1391">
        <f>Inlinks!AB110</f>
        <v>2.008</v>
      </c>
      <c r="AC174" s="99"/>
      <c r="AD174" s="48"/>
      <c r="AE174" s="48"/>
      <c r="AF174" s="1391">
        <f>Inlinks!AF110</f>
        <v>2.052</v>
      </c>
      <c r="AG174" s="1403">
        <f>Inlinks!AG110</f>
        <v>2.0630000000000002</v>
      </c>
      <c r="AH174" s="1403">
        <f>Inlinks!AH110</f>
        <v>2.0819999999999999</v>
      </c>
      <c r="AI174" s="1403">
        <f>Inlinks!AI110</f>
        <v>2.0870000000000002</v>
      </c>
      <c r="AJ174" s="1391">
        <f>Inlinks!AJ110</f>
        <v>2.093</v>
      </c>
      <c r="AK174" s="1403">
        <f>Inlinks!AK110</f>
        <v>2.1120000000000001</v>
      </c>
      <c r="AL174" s="1403">
        <f>Inlinks!AL110</f>
        <v>2.1280000000000001</v>
      </c>
      <c r="AM174" s="1403">
        <f>Inlinks!AM110</f>
        <v>2.137</v>
      </c>
      <c r="AN174" s="1391">
        <f>Inlinks!AN110</f>
        <v>2.1520000000000001</v>
      </c>
      <c r="AO174" s="210">
        <f t="shared" ref="AO174" si="340">AN174</f>
        <v>2.1520000000000001</v>
      </c>
      <c r="AP174" s="210">
        <f t="shared" ref="AP174:AR174" si="341">AO174</f>
        <v>2.1520000000000001</v>
      </c>
      <c r="AQ174" s="210">
        <f t="shared" si="341"/>
        <v>2.1520000000000001</v>
      </c>
      <c r="AR174" s="274">
        <f t="shared" si="341"/>
        <v>2.1520000000000001</v>
      </c>
      <c r="AS174" s="72"/>
      <c r="AT174" s="28"/>
      <c r="AU174" s="28"/>
      <c r="AV174" s="28"/>
      <c r="AW174" s="28">
        <f>AB174</f>
        <v>2.008</v>
      </c>
      <c r="AX174" s="28">
        <f>AF174</f>
        <v>2.052</v>
      </c>
      <c r="AY174" s="28">
        <f>AJ174</f>
        <v>2.093</v>
      </c>
      <c r="AZ174" s="28">
        <f>AN174</f>
        <v>2.1520000000000001</v>
      </c>
      <c r="BA174" s="28">
        <f>AR174</f>
        <v>2.1520000000000001</v>
      </c>
      <c r="BB174" s="28">
        <f t="shared" ref="BB174:BI174" si="342">BA174</f>
        <v>2.1520000000000001</v>
      </c>
      <c r="BC174" s="28">
        <f t="shared" si="342"/>
        <v>2.1520000000000001</v>
      </c>
      <c r="BD174" s="28">
        <f t="shared" si="342"/>
        <v>2.1520000000000001</v>
      </c>
      <c r="BE174" s="28">
        <f t="shared" si="342"/>
        <v>2.1520000000000001</v>
      </c>
      <c r="BF174" s="28">
        <f t="shared" si="342"/>
        <v>2.1520000000000001</v>
      </c>
      <c r="BG174" s="28">
        <f t="shared" si="342"/>
        <v>2.1520000000000001</v>
      </c>
      <c r="BH174" s="28">
        <f t="shared" si="342"/>
        <v>2.1520000000000001</v>
      </c>
      <c r="BI174" s="28">
        <f t="shared" si="342"/>
        <v>2.1520000000000001</v>
      </c>
    </row>
    <row r="175" spans="1:63" ht="11.25" customHeight="1">
      <c r="A175" s="12"/>
      <c r="H175" s="12"/>
      <c r="I175" s="5" t="s">
        <v>5</v>
      </c>
      <c r="J175" s="5"/>
      <c r="K175" s="5"/>
      <c r="L175" s="84"/>
      <c r="M175" s="103"/>
      <c r="N175" s="59"/>
      <c r="O175" s="59"/>
      <c r="P175" s="104"/>
      <c r="Q175" s="103"/>
      <c r="R175" s="59"/>
      <c r="S175" s="59"/>
      <c r="T175" s="104"/>
      <c r="U175" s="103"/>
      <c r="V175" s="59"/>
      <c r="W175" s="59"/>
      <c r="X175" s="104"/>
      <c r="Y175" s="103"/>
      <c r="Z175" s="59"/>
      <c r="AA175" s="59"/>
      <c r="AB175" s="1391">
        <f>Inlinks!AB111</f>
        <v>387.97199999999998</v>
      </c>
      <c r="AC175" s="99"/>
      <c r="AD175" s="48"/>
      <c r="AE175" s="48"/>
      <c r="AF175" s="1391">
        <f>Inlinks!AF111</f>
        <v>425.22</v>
      </c>
      <c r="AG175" s="1403">
        <f>Inlinks!AG111</f>
        <v>438.94499999999999</v>
      </c>
      <c r="AH175" s="1403">
        <f>Inlinks!AH111</f>
        <v>456.24200000000002</v>
      </c>
      <c r="AI175" s="1403">
        <f>Inlinks!AI111</f>
        <v>470.87099999999998</v>
      </c>
      <c r="AJ175" s="1391">
        <f>Inlinks!AJ111</f>
        <v>488.27699999999999</v>
      </c>
      <c r="AK175" s="1403">
        <f>Inlinks!AK111</f>
        <v>514.649</v>
      </c>
      <c r="AL175" s="1403">
        <f>Inlinks!AL111</f>
        <v>540.99800000000005</v>
      </c>
      <c r="AM175" s="1403">
        <f>Inlinks!AM111</f>
        <v>568.17100000000005</v>
      </c>
      <c r="AN175" s="1391">
        <f>Inlinks!AN111</f>
        <v>591.404</v>
      </c>
      <c r="AO175" s="48">
        <f>AN175+AO198+AO227</f>
        <v>612.34400000000005</v>
      </c>
      <c r="AP175" s="48">
        <f t="shared" ref="AP175:AR175" si="343">AO175+AP198+AP227</f>
        <v>632.26200000000006</v>
      </c>
      <c r="AQ175" s="48">
        <f t="shared" si="343"/>
        <v>657.29000000000008</v>
      </c>
      <c r="AR175" s="87">
        <f t="shared" si="343"/>
        <v>683.75400000000013</v>
      </c>
      <c r="AS175" s="72"/>
      <c r="AT175" s="28"/>
      <c r="AU175" s="28"/>
      <c r="AV175" s="28"/>
      <c r="AW175" s="28">
        <f>AB175</f>
        <v>387.97199999999998</v>
      </c>
      <c r="AX175" s="28">
        <f>AF175</f>
        <v>425.22</v>
      </c>
      <c r="AY175" s="28">
        <f>AJ175</f>
        <v>488.27699999999999</v>
      </c>
      <c r="AZ175" s="28">
        <f>AN175</f>
        <v>591.404</v>
      </c>
      <c r="BA175" s="28">
        <f>AR175</f>
        <v>683.75400000000013</v>
      </c>
      <c r="BB175" s="28">
        <f>BA175+BB198+BB227</f>
        <v>786.10400000000016</v>
      </c>
      <c r="BC175" s="28">
        <f t="shared" ref="BC175:BI175" si="344">BB175+BC198+BC227</f>
        <v>898.45400000000018</v>
      </c>
      <c r="BD175" s="28">
        <f t="shared" si="344"/>
        <v>1025.8040000000001</v>
      </c>
      <c r="BE175" s="28">
        <f t="shared" si="344"/>
        <v>1166.154</v>
      </c>
      <c r="BF175" s="28">
        <f t="shared" si="344"/>
        <v>1318.5039999999999</v>
      </c>
      <c r="BG175" s="28">
        <f t="shared" si="344"/>
        <v>1486.8539999999998</v>
      </c>
      <c r="BH175" s="28">
        <f t="shared" si="344"/>
        <v>1675.2039999999997</v>
      </c>
      <c r="BI175" s="28">
        <f t="shared" si="344"/>
        <v>1883.5539999999996</v>
      </c>
    </row>
    <row r="176" spans="1:63" ht="11.25" customHeight="1">
      <c r="A176" s="12"/>
      <c r="H176" s="12"/>
      <c r="I176" s="5" t="s">
        <v>6</v>
      </c>
      <c r="J176" s="5"/>
      <c r="K176" s="5"/>
      <c r="L176" s="84"/>
      <c r="M176" s="103"/>
      <c r="N176" s="59"/>
      <c r="O176" s="59"/>
      <c r="P176" s="104"/>
      <c r="Q176" s="103"/>
      <c r="R176" s="59"/>
      <c r="S176" s="59"/>
      <c r="T176" s="104"/>
      <c r="U176" s="103"/>
      <c r="V176" s="59"/>
      <c r="W176" s="59"/>
      <c r="X176" s="104"/>
      <c r="Y176" s="103"/>
      <c r="Z176" s="59"/>
      <c r="AA176" s="59"/>
      <c r="AB176" s="1391">
        <f>Inlinks!AB112</f>
        <v>-32.045000000000002</v>
      </c>
      <c r="AC176" s="99"/>
      <c r="AD176" s="48"/>
      <c r="AE176" s="48"/>
      <c r="AF176" s="1391">
        <f>Inlinks!AF112</f>
        <v>116.27800000000001</v>
      </c>
      <c r="AG176" s="1403">
        <f>Inlinks!AG112</f>
        <v>-48.904000000000003</v>
      </c>
      <c r="AH176" s="1403">
        <f>Inlinks!AH112</f>
        <v>-60.329000000000001</v>
      </c>
      <c r="AI176" s="1403">
        <f>Inlinks!AI112</f>
        <v>-57.902000000000001</v>
      </c>
      <c r="AJ176" s="1391">
        <f>Inlinks!AJ112</f>
        <v>-88.593000000000004</v>
      </c>
      <c r="AK176" s="1403">
        <f>Inlinks!AK112</f>
        <v>-79.742000000000004</v>
      </c>
      <c r="AL176" s="1403">
        <f>Inlinks!AL112</f>
        <v>-42.615000000000002</v>
      </c>
      <c r="AM176" s="1403">
        <f>Inlinks!AM112</f>
        <v>-21.385999999999999</v>
      </c>
      <c r="AN176" s="1391">
        <f>Inlinks!AN112</f>
        <v>-12.241</v>
      </c>
      <c r="AO176" s="48">
        <f>AN176+AO232+AO235</f>
        <v>-12.241</v>
      </c>
      <c r="AP176" s="48">
        <f t="shared" ref="AP176:AR176" si="345">AO176+AP232+AP235</f>
        <v>-12.241</v>
      </c>
      <c r="AQ176" s="48">
        <f t="shared" si="345"/>
        <v>-12.241</v>
      </c>
      <c r="AR176" s="87">
        <f t="shared" si="345"/>
        <v>-12.241</v>
      </c>
      <c r="AS176" s="72"/>
      <c r="AT176" s="28"/>
      <c r="AU176" s="28"/>
      <c r="AV176" s="28"/>
      <c r="AW176" s="28">
        <f>AB176</f>
        <v>-32.045000000000002</v>
      </c>
      <c r="AX176" s="28">
        <f>AF176</f>
        <v>116.27800000000001</v>
      </c>
      <c r="AY176" s="28">
        <f>AJ176</f>
        <v>-88.593000000000004</v>
      </c>
      <c r="AZ176" s="28">
        <f>AN176</f>
        <v>-12.241</v>
      </c>
      <c r="BA176" s="28">
        <f>AR176</f>
        <v>-12.241</v>
      </c>
      <c r="BB176" s="28">
        <f>BA176+BB232+BB235</f>
        <v>-12.241</v>
      </c>
      <c r="BC176" s="28">
        <f t="shared" ref="BC176:BI176" si="346">BB176+BC232+BC235</f>
        <v>-12.241</v>
      </c>
      <c r="BD176" s="28">
        <f t="shared" si="346"/>
        <v>-12.241</v>
      </c>
      <c r="BE176" s="28">
        <f t="shared" si="346"/>
        <v>-12.241</v>
      </c>
      <c r="BF176" s="28">
        <f t="shared" si="346"/>
        <v>-12.241</v>
      </c>
      <c r="BG176" s="28">
        <f t="shared" si="346"/>
        <v>-12.241</v>
      </c>
      <c r="BH176" s="28">
        <f t="shared" si="346"/>
        <v>-12.241</v>
      </c>
      <c r="BI176" s="28">
        <f t="shared" si="346"/>
        <v>-12.241</v>
      </c>
    </row>
    <row r="177" spans="1:61" ht="11.25" customHeight="1">
      <c r="A177" s="12"/>
      <c r="H177" s="12"/>
      <c r="I177" s="5" t="s">
        <v>64</v>
      </c>
      <c r="J177" s="5"/>
      <c r="K177" s="5"/>
      <c r="L177" s="84"/>
      <c r="M177" s="103"/>
      <c r="N177" s="59"/>
      <c r="O177" s="59"/>
      <c r="P177" s="104"/>
      <c r="Q177" s="103"/>
      <c r="R177" s="59"/>
      <c r="S177" s="59"/>
      <c r="T177" s="104"/>
      <c r="U177" s="103"/>
      <c r="V177" s="59"/>
      <c r="W177" s="59"/>
      <c r="X177" s="104"/>
      <c r="Y177" s="103"/>
      <c r="Z177" s="59"/>
      <c r="AA177" s="59"/>
      <c r="AB177" s="1391">
        <f>Inlinks!AB113</f>
        <v>56.68</v>
      </c>
      <c r="AC177" s="99"/>
      <c r="AD177" s="48"/>
      <c r="AE177" s="48"/>
      <c r="AF177" s="1391">
        <f>Inlinks!AF113</f>
        <v>-69.224999999999994</v>
      </c>
      <c r="AG177" s="1403">
        <f>Inlinks!AG113</f>
        <v>133.20599999999999</v>
      </c>
      <c r="AH177" s="1403">
        <f>Inlinks!AH113</f>
        <v>145.40700000000001</v>
      </c>
      <c r="AI177" s="1403">
        <f>Inlinks!AI113</f>
        <v>158.94499999999999</v>
      </c>
      <c r="AJ177" s="1391">
        <f>Inlinks!AJ113</f>
        <v>198.35499999999999</v>
      </c>
      <c r="AK177" s="1403">
        <f>Inlinks!AK113</f>
        <v>222.239</v>
      </c>
      <c r="AL177" s="1403">
        <f>Inlinks!AL113</f>
        <v>228.14099999999999</v>
      </c>
      <c r="AM177" s="1403">
        <f>Inlinks!AM113</f>
        <v>247.821</v>
      </c>
      <c r="AN177" s="1391">
        <f>Inlinks!AN113</f>
        <v>300.20999999999998</v>
      </c>
      <c r="AO177" s="48">
        <f>AN177+AO196</f>
        <v>314.63292907373074</v>
      </c>
      <c r="AP177" s="48">
        <f t="shared" ref="AP177:AR177" si="347">AO177+AP196</f>
        <v>313.07416380467458</v>
      </c>
      <c r="AQ177" s="48">
        <f t="shared" si="347"/>
        <v>325.19314487851091</v>
      </c>
      <c r="AR177" s="87">
        <f t="shared" si="347"/>
        <v>380.06547123922132</v>
      </c>
      <c r="AS177" s="72"/>
      <c r="AT177" s="28"/>
      <c r="AU177" s="28"/>
      <c r="AV177" s="28"/>
      <c r="AW177" s="28">
        <f>AB177</f>
        <v>56.68</v>
      </c>
      <c r="AX177" s="28">
        <f>AF177</f>
        <v>-69.224999999999994</v>
      </c>
      <c r="AY177" s="28">
        <f>AJ177</f>
        <v>198.35499999999999</v>
      </c>
      <c r="AZ177" s="28">
        <f>AN177</f>
        <v>300.20999999999998</v>
      </c>
      <c r="BA177" s="28">
        <f>AR177</f>
        <v>380.06547123922132</v>
      </c>
      <c r="BB177" s="28">
        <f t="shared" ref="BB177:BI177" si="348">BA177+BB196</f>
        <v>466.96255875421087</v>
      </c>
      <c r="BC177" s="28">
        <f t="shared" si="348"/>
        <v>564.2122997044645</v>
      </c>
      <c r="BD177" s="28">
        <f t="shared" si="348"/>
        <v>665.13205872542608</v>
      </c>
      <c r="BE177" s="28">
        <f t="shared" si="348"/>
        <v>768.01180834837805</v>
      </c>
      <c r="BF177" s="28">
        <f t="shared" si="348"/>
        <v>868.56871973022839</v>
      </c>
      <c r="BG177" s="28">
        <f t="shared" si="348"/>
        <v>964.35120640532068</v>
      </c>
      <c r="BH177" s="28">
        <f t="shared" si="348"/>
        <v>1050.0944346748399</v>
      </c>
      <c r="BI177" s="28">
        <f t="shared" si="348"/>
        <v>1129.4272371769619</v>
      </c>
    </row>
    <row r="178" spans="1:61" ht="11.25" customHeight="1">
      <c r="A178" s="12"/>
      <c r="H178" s="12"/>
      <c r="I178" s="5" t="s">
        <v>63</v>
      </c>
      <c r="J178" s="5"/>
      <c r="K178" s="5"/>
      <c r="L178" s="84"/>
      <c r="M178" s="103"/>
      <c r="N178" s="59"/>
      <c r="O178" s="59"/>
      <c r="P178" s="104"/>
      <c r="Q178" s="103"/>
      <c r="R178" s="59"/>
      <c r="S178" s="59"/>
      <c r="T178" s="104"/>
      <c r="U178" s="103"/>
      <c r="V178" s="59"/>
      <c r="W178" s="59"/>
      <c r="X178" s="104"/>
      <c r="Y178" s="103"/>
      <c r="Z178" s="59"/>
      <c r="AA178" s="59"/>
      <c r="AB178" s="1391">
        <f>Inlinks!AB114</f>
        <v>1.74</v>
      </c>
      <c r="AC178" s="99"/>
      <c r="AD178" s="48"/>
      <c r="AE178" s="48"/>
      <c r="AF178" s="1391">
        <f>Inlinks!AF114</f>
        <v>4.6980000000000004</v>
      </c>
      <c r="AG178" s="1403">
        <f>Inlinks!AG114</f>
        <v>6.5140000000000002</v>
      </c>
      <c r="AH178" s="1403">
        <f>Inlinks!AH114</f>
        <v>8.3040000000000003</v>
      </c>
      <c r="AI178" s="1403">
        <f>Inlinks!AI114</f>
        <v>9.7129999999999992</v>
      </c>
      <c r="AJ178" s="1391">
        <f>Inlinks!AJ114</f>
        <v>9.7449999999999992</v>
      </c>
      <c r="AK178" s="1403">
        <f>Inlinks!AK114</f>
        <v>12.381</v>
      </c>
      <c r="AL178" s="1403">
        <f>Inlinks!AL114</f>
        <v>14.026999999999999</v>
      </c>
      <c r="AM178" s="1403">
        <f>Inlinks!AM114</f>
        <v>16.524000000000001</v>
      </c>
      <c r="AN178" s="1391">
        <f>Inlinks!AN114</f>
        <v>16.172999999999998</v>
      </c>
      <c r="AO178" s="48">
        <f t="shared" ref="AO178" si="349">AN178</f>
        <v>16.172999999999998</v>
      </c>
      <c r="AP178" s="48">
        <f t="shared" ref="AP178:AR178" si="350">AO178</f>
        <v>16.172999999999998</v>
      </c>
      <c r="AQ178" s="48">
        <f t="shared" si="350"/>
        <v>16.172999999999998</v>
      </c>
      <c r="AR178" s="87">
        <f t="shared" si="350"/>
        <v>16.172999999999998</v>
      </c>
      <c r="AS178" s="72"/>
      <c r="AT178" s="28"/>
      <c r="AU178" s="28"/>
      <c r="AV178" s="28"/>
      <c r="AW178" s="28">
        <f>AB178</f>
        <v>1.74</v>
      </c>
      <c r="AX178" s="28">
        <f>AF178</f>
        <v>4.6980000000000004</v>
      </c>
      <c r="AY178" s="28">
        <f>AJ178</f>
        <v>9.7449999999999992</v>
      </c>
      <c r="AZ178" s="28">
        <f>AN178</f>
        <v>16.172999999999998</v>
      </c>
      <c r="BA178" s="28">
        <f>AR178</f>
        <v>16.172999999999998</v>
      </c>
      <c r="BB178" s="28">
        <f t="shared" ref="BB178:BI178" si="351">BA178</f>
        <v>16.172999999999998</v>
      </c>
      <c r="BC178" s="28">
        <f t="shared" si="351"/>
        <v>16.172999999999998</v>
      </c>
      <c r="BD178" s="28">
        <f t="shared" si="351"/>
        <v>16.172999999999998</v>
      </c>
      <c r="BE178" s="28">
        <f t="shared" si="351"/>
        <v>16.172999999999998</v>
      </c>
      <c r="BF178" s="28">
        <f t="shared" si="351"/>
        <v>16.172999999999998</v>
      </c>
      <c r="BG178" s="28">
        <f t="shared" si="351"/>
        <v>16.172999999999998</v>
      </c>
      <c r="BH178" s="28">
        <f t="shared" si="351"/>
        <v>16.172999999999998</v>
      </c>
      <c r="BI178" s="28">
        <f t="shared" si="351"/>
        <v>16.172999999999998</v>
      </c>
    </row>
    <row r="179" spans="1:61" ht="11.25" customHeight="1">
      <c r="A179" s="36"/>
      <c r="H179" s="36"/>
      <c r="I179" s="238" t="s">
        <v>19</v>
      </c>
      <c r="J179" s="238"/>
      <c r="K179" s="238"/>
      <c r="L179" s="238"/>
      <c r="M179" s="256"/>
      <c r="N179" s="256"/>
      <c r="O179" s="256"/>
      <c r="P179" s="1580">
        <f>Inlinks!P115</f>
        <v>33.389000000000003</v>
      </c>
      <c r="Q179" s="256"/>
      <c r="R179" s="256"/>
      <c r="S179" s="256"/>
      <c r="T179" s="1589">
        <f>Inlinks!T115</f>
        <v>79.741</v>
      </c>
      <c r="U179" s="256"/>
      <c r="V179" s="256"/>
      <c r="W179" s="256"/>
      <c r="X179" s="1580">
        <f>Inlinks!X115</f>
        <v>365.56099999999998</v>
      </c>
      <c r="Y179" s="256"/>
      <c r="Z179" s="256"/>
      <c r="AA179" s="256"/>
      <c r="AB179" s="286">
        <f>+SUM(AB174:AB178)</f>
        <v>416.35499999999996</v>
      </c>
      <c r="AC179" s="256"/>
      <c r="AD179" s="256"/>
      <c r="AE179" s="256"/>
      <c r="AF179" s="286">
        <f t="shared" ref="AF179:AJ179" si="352">+SUM(AF174:AF178)</f>
        <v>479.02300000000002</v>
      </c>
      <c r="AG179" s="256">
        <f t="shared" si="352"/>
        <v>531.82399999999996</v>
      </c>
      <c r="AH179" s="256">
        <f t="shared" si="352"/>
        <v>551.70600000000002</v>
      </c>
      <c r="AI179" s="256">
        <f t="shared" si="352"/>
        <v>583.71399999999994</v>
      </c>
      <c r="AJ179" s="284">
        <f t="shared" si="352"/>
        <v>609.87699999999995</v>
      </c>
      <c r="AK179" s="256">
        <f>+SUM(AK174:AK178)</f>
        <v>671.6389999999999</v>
      </c>
      <c r="AL179" s="256">
        <f>+SUM(AL174:AL178)</f>
        <v>742.67900000000009</v>
      </c>
      <c r="AM179" s="256">
        <f>+SUM(AM174:AM178)</f>
        <v>813.26700000000005</v>
      </c>
      <c r="AN179" s="284">
        <f t="shared" ref="AN179" si="353">+SUM(AN174:AN178)</f>
        <v>897.69800000000009</v>
      </c>
      <c r="AO179" s="256">
        <f>+SUM(AO174:AO178)</f>
        <v>933.0609290737309</v>
      </c>
      <c r="AP179" s="256">
        <f t="shared" ref="AP179:AR179" si="354">+SUM(AP174:AP178)</f>
        <v>951.42016380467476</v>
      </c>
      <c r="AQ179" s="256">
        <f t="shared" si="354"/>
        <v>988.56714487851104</v>
      </c>
      <c r="AR179" s="286">
        <f t="shared" si="354"/>
        <v>1069.9034712392215</v>
      </c>
      <c r="AS179" s="439"/>
      <c r="AT179" s="239">
        <f>Inlinks!AT115</f>
        <v>33.389000000000003</v>
      </c>
      <c r="AU179" s="239">
        <f>Inlinks!AU115</f>
        <v>79.741</v>
      </c>
      <c r="AV179" s="239">
        <f>Inlinks!AV115</f>
        <v>365.56099999999998</v>
      </c>
      <c r="AW179" s="239">
        <f t="shared" ref="AW179:BI179" si="355">+SUM(AW174:AW178)</f>
        <v>416.35499999999996</v>
      </c>
      <c r="AX179" s="239">
        <f t="shared" si="355"/>
        <v>479.02300000000002</v>
      </c>
      <c r="AY179" s="239">
        <f t="shared" si="355"/>
        <v>609.87699999999995</v>
      </c>
      <c r="AZ179" s="239">
        <f>+SUM(AZ174:AZ178)</f>
        <v>897.69800000000009</v>
      </c>
      <c r="BA179" s="239">
        <f>+SUM(BA174:BA178)</f>
        <v>1069.9034712392215</v>
      </c>
      <c r="BB179" s="239">
        <f t="shared" si="355"/>
        <v>1259.150558754211</v>
      </c>
      <c r="BC179" s="239">
        <f t="shared" si="355"/>
        <v>1468.7502997044646</v>
      </c>
      <c r="BD179" s="239">
        <f t="shared" si="355"/>
        <v>1697.0200587254262</v>
      </c>
      <c r="BE179" s="239">
        <f t="shared" si="355"/>
        <v>1940.2498083483781</v>
      </c>
      <c r="BF179" s="239">
        <f t="shared" si="355"/>
        <v>2193.1567197302284</v>
      </c>
      <c r="BG179" s="239">
        <f t="shared" si="355"/>
        <v>2457.2892064053203</v>
      </c>
      <c r="BH179" s="239">
        <f t="shared" si="355"/>
        <v>2731.3824346748397</v>
      </c>
      <c r="BI179" s="239">
        <f t="shared" si="355"/>
        <v>3019.0652371769611</v>
      </c>
    </row>
    <row r="180" spans="1:61" ht="11.25" customHeight="1">
      <c r="A180" s="36"/>
      <c r="H180" s="36"/>
      <c r="I180" s="238" t="s">
        <v>20</v>
      </c>
      <c r="J180" s="238"/>
      <c r="K180" s="238"/>
      <c r="L180" s="238"/>
      <c r="M180" s="256"/>
      <c r="N180" s="256"/>
      <c r="O180" s="256"/>
      <c r="P180" s="286">
        <f>+P171+P179</f>
        <v>82.772000000000006</v>
      </c>
      <c r="Q180" s="256"/>
      <c r="R180" s="256"/>
      <c r="S180" s="256"/>
      <c r="T180" s="1590">
        <f>+T171+T179</f>
        <v>180.92400000000001</v>
      </c>
      <c r="U180" s="256"/>
      <c r="V180" s="256"/>
      <c r="W180" s="256"/>
      <c r="X180" s="286">
        <f>+X171+X179</f>
        <v>539.38</v>
      </c>
      <c r="Y180" s="256"/>
      <c r="Z180" s="256"/>
      <c r="AA180" s="256"/>
      <c r="AB180" s="286">
        <f>+AB171+AB179</f>
        <v>686.51</v>
      </c>
      <c r="AC180" s="256"/>
      <c r="AD180" s="256"/>
      <c r="AE180" s="256"/>
      <c r="AF180" s="286">
        <f t="shared" ref="AF180:AJ180" si="356">+AF171+AF179</f>
        <v>841.71900000000005</v>
      </c>
      <c r="AG180" s="256">
        <f t="shared" si="356"/>
        <v>893.71299999999997</v>
      </c>
      <c r="AH180" s="256">
        <f t="shared" si="356"/>
        <v>915.41599999999994</v>
      </c>
      <c r="AI180" s="256">
        <f t="shared" si="356"/>
        <v>953.96499999999992</v>
      </c>
      <c r="AJ180" s="284">
        <f t="shared" si="356"/>
        <v>1211.1860000000001</v>
      </c>
      <c r="AK180" s="256">
        <f>+AK171+AK179</f>
        <v>1237.3889999999997</v>
      </c>
      <c r="AL180" s="256">
        <f>+AL171+AL179</f>
        <v>1298.145</v>
      </c>
      <c r="AM180" s="256">
        <f>+AM171+AM179</f>
        <v>1358.1940000000002</v>
      </c>
      <c r="AN180" s="284">
        <f t="shared" ref="AN180" si="357">+AN171+AN179</f>
        <v>1531.3000000000002</v>
      </c>
      <c r="AO180" s="256">
        <f>+AO171+AO179</f>
        <v>1549.9922579114009</v>
      </c>
      <c r="AP180" s="256">
        <f t="shared" ref="AP180:AR180" si="358">+AP171+AP179</f>
        <v>1577.6091605333545</v>
      </c>
      <c r="AQ180" s="256">
        <f t="shared" si="358"/>
        <v>1605.1227081667553</v>
      </c>
      <c r="AR180" s="286">
        <f t="shared" si="358"/>
        <v>1806.6328972017936</v>
      </c>
      <c r="AS180" s="439"/>
      <c r="AT180" s="239">
        <f t="shared" ref="AT180:BI180" si="359">+AT171+AT179</f>
        <v>82.772000000000006</v>
      </c>
      <c r="AU180" s="239">
        <f t="shared" si="359"/>
        <v>180.92400000000001</v>
      </c>
      <c r="AV180" s="239">
        <f t="shared" si="359"/>
        <v>539.38</v>
      </c>
      <c r="AW180" s="239">
        <f t="shared" si="359"/>
        <v>686.51</v>
      </c>
      <c r="AX180" s="239">
        <f t="shared" si="359"/>
        <v>841.71900000000005</v>
      </c>
      <c r="AY180" s="239">
        <f t="shared" si="359"/>
        <v>1211.1860000000001</v>
      </c>
      <c r="AZ180" s="239">
        <f>+AZ171+AZ179</f>
        <v>1531.3000000000002</v>
      </c>
      <c r="BA180" s="239">
        <f>+BA171+BA179</f>
        <v>1806.6328972017936</v>
      </c>
      <c r="BB180" s="239">
        <f t="shared" si="359"/>
        <v>2079.5069790346533</v>
      </c>
      <c r="BC180" s="239">
        <f t="shared" si="359"/>
        <v>2364.7581804344923</v>
      </c>
      <c r="BD180" s="239">
        <f t="shared" si="359"/>
        <v>2662.3398658662481</v>
      </c>
      <c r="BE180" s="239">
        <f t="shared" si="359"/>
        <v>2972.5381666791864</v>
      </c>
      <c r="BF180" s="239">
        <f t="shared" si="359"/>
        <v>3290.3466084368047</v>
      </c>
      <c r="BG180" s="239">
        <f t="shared" si="359"/>
        <v>3616.5304944589461</v>
      </c>
      <c r="BH180" s="239">
        <f t="shared" si="359"/>
        <v>3953.9966890304577</v>
      </c>
      <c r="BI180" s="239">
        <f t="shared" si="359"/>
        <v>4306.695277547884</v>
      </c>
    </row>
    <row r="181" spans="1:61" ht="11.25" customHeight="1">
      <c r="A181" s="12"/>
      <c r="H181" s="12"/>
      <c r="I181" s="113" t="s">
        <v>35</v>
      </c>
      <c r="J181" s="113"/>
      <c r="K181" s="113"/>
      <c r="L181" s="203"/>
      <c r="M181" s="127"/>
      <c r="N181" s="110"/>
      <c r="O181" s="110"/>
      <c r="P181" s="114">
        <f>IF(ROUND(P157-P180,8)=0,"OK",+P157-P180)</f>
        <v>3.0000000000001137E-3</v>
      </c>
      <c r="Q181" s="127"/>
      <c r="R181" s="110"/>
      <c r="S181" s="110"/>
      <c r="T181" s="114">
        <f>IF(ROUND(T157-T180,8)=0,"OK",+T157-T180)</f>
        <v>1.999999999981128E-3</v>
      </c>
      <c r="U181" s="127"/>
      <c r="V181" s="110"/>
      <c r="W181" s="110"/>
      <c r="X181" s="114" t="str">
        <f>IF(ROUND(X157-X180,8)=0,"OK",+X157-X180)</f>
        <v>OK</v>
      </c>
      <c r="Y181" s="127"/>
      <c r="Z181" s="110"/>
      <c r="AA181" s="110"/>
      <c r="AB181" s="114" t="str">
        <f>IF(ROUND(AB157-AB180,8)=0,"OK",+AB157-AB180)</f>
        <v>OK</v>
      </c>
      <c r="AC181" s="127"/>
      <c r="AD181" s="110"/>
      <c r="AE181" s="110"/>
      <c r="AF181" s="110" t="str">
        <f t="shared" ref="AF181:AL181" si="360">IF(ROUND(AF157-AF180,8)=0,"OK",+AF157-AF180)</f>
        <v>OK</v>
      </c>
      <c r="AG181" s="110" t="str">
        <f t="shared" si="360"/>
        <v>OK</v>
      </c>
      <c r="AH181" s="110" t="str">
        <f t="shared" si="360"/>
        <v>OK</v>
      </c>
      <c r="AI181" s="110" t="str">
        <f t="shared" si="360"/>
        <v>OK</v>
      </c>
      <c r="AJ181" s="110" t="str">
        <f t="shared" si="360"/>
        <v>OK</v>
      </c>
      <c r="AK181" s="110" t="str">
        <f t="shared" si="360"/>
        <v>OK</v>
      </c>
      <c r="AL181" s="110" t="str">
        <f t="shared" si="360"/>
        <v>OK</v>
      </c>
      <c r="AM181" s="110" t="str">
        <f t="shared" ref="AM181:AN181" si="361">IF(ROUND(AM157-AM180,8)=0,"OK",+AM157-AM180)</f>
        <v>OK</v>
      </c>
      <c r="AN181" s="110" t="str">
        <f t="shared" si="361"/>
        <v>OK</v>
      </c>
      <c r="AO181" s="110" t="str">
        <f>IF(ROUND(AO157-AO180,8)=0,"OK",+AO157-AO180)</f>
        <v>OK</v>
      </c>
      <c r="AP181" s="110" t="str">
        <f t="shared" ref="AP181:AR181" si="362">IF(ROUND(AP157-AP180,8)=0,"OK",+AP157-AP180)</f>
        <v>OK</v>
      </c>
      <c r="AQ181" s="110" t="str">
        <f t="shared" si="362"/>
        <v>OK</v>
      </c>
      <c r="AR181" s="114" t="str">
        <f t="shared" si="362"/>
        <v>OK</v>
      </c>
      <c r="AS181" s="448"/>
      <c r="AT181" s="110"/>
      <c r="AU181" s="110"/>
      <c r="AV181" s="110" t="str">
        <f t="shared" ref="AV181:BI181" si="363">IF(ROUND(AV157-AV180,8)=0,"OK",+AV157-AV180)</f>
        <v>OK</v>
      </c>
      <c r="AW181" s="110" t="str">
        <f t="shared" si="363"/>
        <v>OK</v>
      </c>
      <c r="AX181" s="110" t="str">
        <f t="shared" si="363"/>
        <v>OK</v>
      </c>
      <c r="AY181" s="110" t="str">
        <f t="shared" si="363"/>
        <v>OK</v>
      </c>
      <c r="AZ181" s="110" t="str">
        <f>IF(ROUND(AZ157-AZ180,8)=0,"OK",+AZ157-AZ180)</f>
        <v>OK</v>
      </c>
      <c r="BA181" s="110" t="str">
        <f>IF(ROUND(BA157-BA180,8)=0,"OK",+BA157-BA180)</f>
        <v>OK</v>
      </c>
      <c r="BB181" s="110" t="str">
        <f t="shared" si="363"/>
        <v>OK</v>
      </c>
      <c r="BC181" s="110" t="str">
        <f t="shared" si="363"/>
        <v>OK</v>
      </c>
      <c r="BD181" s="110" t="str">
        <f t="shared" si="363"/>
        <v>OK</v>
      </c>
      <c r="BE181" s="110" t="str">
        <f t="shared" si="363"/>
        <v>OK</v>
      </c>
      <c r="BF181" s="110" t="str">
        <f t="shared" si="363"/>
        <v>OK</v>
      </c>
      <c r="BG181" s="110" t="str">
        <f t="shared" si="363"/>
        <v>OK</v>
      </c>
      <c r="BH181" s="110" t="str">
        <f t="shared" si="363"/>
        <v>OK</v>
      </c>
      <c r="BI181" s="110" t="str">
        <f t="shared" si="363"/>
        <v>OK</v>
      </c>
    </row>
    <row r="182" spans="1:61" ht="11.25" customHeight="1">
      <c r="A182" s="12"/>
      <c r="H182" s="12"/>
      <c r="I182" s="5"/>
      <c r="J182" s="5"/>
      <c r="K182" s="5"/>
      <c r="L182" s="84"/>
      <c r="M182" s="128"/>
      <c r="N182" s="22"/>
      <c r="O182" s="22"/>
      <c r="P182" s="115"/>
      <c r="Q182" s="128"/>
      <c r="R182" s="22"/>
      <c r="S182" s="22"/>
      <c r="T182" s="115"/>
      <c r="U182" s="128"/>
      <c r="V182" s="22"/>
      <c r="W182" s="22"/>
      <c r="X182" s="115"/>
      <c r="Y182" s="128"/>
      <c r="Z182" s="22"/>
      <c r="AA182" s="22"/>
      <c r="AB182" s="115"/>
      <c r="AC182" s="22"/>
      <c r="AD182" s="22"/>
      <c r="AE182" s="22"/>
      <c r="AF182" s="115"/>
      <c r="AG182" s="22"/>
      <c r="AH182" s="22"/>
      <c r="AI182" s="22"/>
      <c r="AJ182" s="22"/>
      <c r="AK182" s="22"/>
      <c r="AL182" s="22"/>
      <c r="AM182" s="22"/>
      <c r="AN182" s="22"/>
      <c r="AO182" s="22"/>
      <c r="AP182" s="22"/>
      <c r="AQ182" s="22"/>
      <c r="AR182" s="115"/>
      <c r="AS182" s="35"/>
      <c r="AT182" s="22"/>
      <c r="AU182" s="22"/>
      <c r="AV182" s="22"/>
      <c r="AW182" s="22"/>
      <c r="AX182" s="22"/>
      <c r="AY182" s="22"/>
      <c r="AZ182" s="22"/>
      <c r="BA182" s="22"/>
      <c r="BB182" s="22"/>
      <c r="BC182" s="22"/>
      <c r="BD182" s="22"/>
      <c r="BE182" s="22"/>
      <c r="BF182" s="22"/>
      <c r="BG182" s="22"/>
      <c r="BH182" s="22"/>
      <c r="BI182" s="22"/>
    </row>
    <row r="183" spans="1:61" ht="11.25" customHeight="1">
      <c r="A183" s="1"/>
      <c r="H183" s="1"/>
      <c r="I183" s="413" t="s">
        <v>36</v>
      </c>
      <c r="J183" s="66"/>
      <c r="K183" s="66"/>
      <c r="L183" s="111"/>
      <c r="M183" s="66"/>
      <c r="N183" s="66"/>
      <c r="O183" s="66"/>
      <c r="P183" s="66"/>
      <c r="Q183" s="66"/>
      <c r="R183" s="66"/>
      <c r="S183" s="66"/>
      <c r="T183" s="66"/>
      <c r="U183" s="66"/>
      <c r="V183" s="66"/>
      <c r="W183" s="66"/>
      <c r="X183" s="66"/>
      <c r="Y183" s="66"/>
      <c r="Z183" s="66"/>
      <c r="AA183" s="66"/>
      <c r="AB183" s="66"/>
      <c r="AC183" s="66"/>
      <c r="AD183" s="66"/>
      <c r="AE183" s="66"/>
      <c r="AF183" s="66"/>
      <c r="AG183" s="468"/>
      <c r="AH183" s="468"/>
      <c r="AI183" s="468"/>
      <c r="AJ183" s="468"/>
      <c r="AK183" s="2281"/>
      <c r="AL183" s="468"/>
      <c r="AM183" s="468"/>
      <c r="AN183" s="468"/>
      <c r="AO183" s="2281"/>
      <c r="AP183" s="468"/>
      <c r="AQ183" s="468"/>
      <c r="AR183" s="2278"/>
      <c r="AS183" s="124"/>
      <c r="AT183" s="206"/>
      <c r="AU183" s="206"/>
      <c r="AV183" s="206"/>
      <c r="AW183" s="206"/>
      <c r="AX183" s="206"/>
      <c r="AY183" s="206"/>
      <c r="AZ183" s="206"/>
      <c r="BA183" s="206"/>
      <c r="BB183" s="206"/>
      <c r="BC183" s="206"/>
      <c r="BD183" s="206"/>
      <c r="BE183" s="206"/>
      <c r="BF183" s="206"/>
      <c r="BG183" s="206"/>
      <c r="BH183" s="206"/>
      <c r="BI183" s="206"/>
    </row>
    <row r="184" spans="1:61" ht="11.25" customHeight="1">
      <c r="A184" s="12"/>
      <c r="H184" s="12"/>
      <c r="I184" s="5" t="s">
        <v>8</v>
      </c>
      <c r="J184" s="5"/>
      <c r="K184" s="5"/>
      <c r="L184" s="84"/>
      <c r="M184" s="129"/>
      <c r="N184" s="116"/>
      <c r="O184" s="116"/>
      <c r="P184" s="133"/>
      <c r="Q184" s="129"/>
      <c r="R184" s="116"/>
      <c r="S184" s="116"/>
      <c r="T184" s="133"/>
      <c r="U184" s="129"/>
      <c r="V184" s="116"/>
      <c r="W184" s="116"/>
      <c r="X184" s="133"/>
      <c r="Y184" s="129"/>
      <c r="Z184" s="116"/>
      <c r="AA184" s="116"/>
      <c r="AB184" s="133">
        <f>IF(ISERROR(AB145/(AB$10*4)*365.25),"NA",AB145/(AB$10*4)*365.25)</f>
        <v>59.718125082770499</v>
      </c>
      <c r="AC184" s="129"/>
      <c r="AD184" s="116"/>
      <c r="AE184" s="116"/>
      <c r="AF184" s="133">
        <f t="shared" ref="AF184:AK184" si="364">IF(ISERROR(AF145/(AF$10*4)*365.25),"NA",AF145/(AF$10*4)*365.25)</f>
        <v>60.16254946249289</v>
      </c>
      <c r="AG184" s="116">
        <f t="shared" si="364"/>
        <v>59.742164544564154</v>
      </c>
      <c r="AH184" s="116">
        <f t="shared" si="364"/>
        <v>59.746752218191986</v>
      </c>
      <c r="AI184" s="116">
        <f t="shared" si="364"/>
        <v>57.755398067082353</v>
      </c>
      <c r="AJ184" s="116">
        <f t="shared" si="364"/>
        <v>63.993900674811449</v>
      </c>
      <c r="AK184" s="116">
        <f t="shared" si="364"/>
        <v>60.237403516191272</v>
      </c>
      <c r="AL184" s="116">
        <f>IF(ISERROR(AL145/(AL$10*4)*365.25),"NA",AL145/(AL$10*4)*365.25)</f>
        <v>62.34133162491559</v>
      </c>
      <c r="AM184" s="116">
        <f>IF(ISERROR(AM145/(AM$10*4)*365.25),"NA",AM145/(AM$10*4)*365.25)</f>
        <v>60.54146674574848</v>
      </c>
      <c r="AN184" s="116">
        <f t="shared" ref="AN184" si="365">IF(ISERROR(AN145/(AN$10*4)*365.25),"NA",AN145/(AN$10*4)*365.25)</f>
        <v>65.582254469749913</v>
      </c>
      <c r="AO184" s="1390">
        <f>AK184</f>
        <v>60.237403516191272</v>
      </c>
      <c r="AP184" s="1390">
        <f t="shared" ref="AP184:AR184" si="366">AL184</f>
        <v>62.34133162491559</v>
      </c>
      <c r="AQ184" s="1390">
        <f t="shared" si="366"/>
        <v>60.54146674574848</v>
      </c>
      <c r="AR184" s="1390">
        <f t="shared" si="366"/>
        <v>65.582254469749913</v>
      </c>
      <c r="AS184" s="116"/>
      <c r="AT184" s="153">
        <f t="shared" ref="AT184:AY184" si="367">IF(ISERROR(AT145/AT$10*365.25),"NA",AT145/AT$10*365.25)</f>
        <v>0</v>
      </c>
      <c r="AU184" s="153">
        <f t="shared" si="367"/>
        <v>0</v>
      </c>
      <c r="AV184" s="153">
        <f t="shared" si="367"/>
        <v>0</v>
      </c>
      <c r="AW184" s="153">
        <f t="shared" si="367"/>
        <v>71.181852885105755</v>
      </c>
      <c r="AX184" s="153">
        <f t="shared" si="367"/>
        <v>72.207244911840505</v>
      </c>
      <c r="AY184" s="153">
        <f t="shared" si="367"/>
        <v>80.645690233032795</v>
      </c>
      <c r="AZ184" s="153">
        <f>IF(ISERROR(AZ145/AZ$10*365.25),"NA",AZ145/AZ$10*365.25)</f>
        <v>76.988038997811188</v>
      </c>
      <c r="BA184" s="153">
        <f>IF(ISERROR(BA145/BA$10*365.25),"NA",BA145/BA$10*365.25)</f>
        <v>80.284859706784061</v>
      </c>
      <c r="BB184" s="1390">
        <f>BA184-1</f>
        <v>79.284859706784061</v>
      </c>
      <c r="BC184" s="1390">
        <f t="shared" ref="BC184:BI184" si="368">BB184-1</f>
        <v>78.284859706784061</v>
      </c>
      <c r="BD184" s="1390">
        <f t="shared" si="368"/>
        <v>77.284859706784061</v>
      </c>
      <c r="BE184" s="1390">
        <f t="shared" si="368"/>
        <v>76.284859706784061</v>
      </c>
      <c r="BF184" s="1390">
        <f t="shared" si="368"/>
        <v>75.284859706784061</v>
      </c>
      <c r="BG184" s="1390">
        <f t="shared" si="368"/>
        <v>74.284859706784061</v>
      </c>
      <c r="BH184" s="1390">
        <f t="shared" si="368"/>
        <v>73.284859706784061</v>
      </c>
      <c r="BI184" s="1390">
        <f t="shared" si="368"/>
        <v>72.284859706784061</v>
      </c>
    </row>
    <row r="185" spans="1:61" ht="11.25" customHeight="1">
      <c r="A185" s="12"/>
      <c r="H185" s="12"/>
      <c r="I185" s="5" t="s">
        <v>49</v>
      </c>
      <c r="J185" s="5"/>
      <c r="K185" s="5"/>
      <c r="L185" s="84"/>
      <c r="M185" s="129"/>
      <c r="N185" s="116"/>
      <c r="O185" s="116"/>
      <c r="P185" s="133"/>
      <c r="Q185" s="129"/>
      <c r="R185" s="116"/>
      <c r="S185" s="116"/>
      <c r="T185" s="133"/>
      <c r="U185" s="129"/>
      <c r="V185" s="116"/>
      <c r="W185" s="116"/>
      <c r="X185" s="133"/>
      <c r="Y185" s="129"/>
      <c r="Z185" s="116"/>
      <c r="AA185" s="116"/>
      <c r="AB185" s="133">
        <f>IF(ISERROR(AB160/((AB11+AB13)*4)*365.25),"NA",(AB160/((AB11+AB13)*4)*365.25))</f>
        <v>83.411241320648941</v>
      </c>
      <c r="AC185" s="129"/>
      <c r="AD185" s="116"/>
      <c r="AE185" s="116"/>
      <c r="AF185" s="133">
        <f t="shared" ref="AF185:AN185" si="369">IF(ISERROR(AF160/((AF11+AF13)*4)*365.25),"NA",(AF160/((AF11+AF13)*4)*365.25))</f>
        <v>91.358108231577305</v>
      </c>
      <c r="AG185" s="116">
        <f t="shared" si="369"/>
        <v>88.46752635882558</v>
      </c>
      <c r="AH185" s="116">
        <f t="shared" si="369"/>
        <v>87.228893466202166</v>
      </c>
      <c r="AI185" s="116">
        <f t="shared" si="369"/>
        <v>89.446348597417028</v>
      </c>
      <c r="AJ185" s="116">
        <f t="shared" si="369"/>
        <v>93.938392774276309</v>
      </c>
      <c r="AK185" s="116">
        <f t="shared" si="369"/>
        <v>83.629968133921182</v>
      </c>
      <c r="AL185" s="116">
        <f t="shared" si="369"/>
        <v>94.513068911483671</v>
      </c>
      <c r="AM185" s="116">
        <f t="shared" si="369"/>
        <v>92.762836863099523</v>
      </c>
      <c r="AN185" s="116">
        <f t="shared" si="369"/>
        <v>92.150630748791869</v>
      </c>
      <c r="AO185" s="1390">
        <f t="shared" ref="AO185:AO187" si="370">AN185</f>
        <v>92.150630748791869</v>
      </c>
      <c r="AP185" s="1390">
        <f t="shared" ref="AP185:AP187" si="371">AO185</f>
        <v>92.150630748791869</v>
      </c>
      <c r="AQ185" s="1390">
        <f t="shared" ref="AQ185:AQ187" si="372">AP185</f>
        <v>92.150630748791869</v>
      </c>
      <c r="AR185" s="2287">
        <f t="shared" ref="AR185:AR187" si="373">AQ185</f>
        <v>92.150630748791869</v>
      </c>
      <c r="AS185" s="116"/>
      <c r="AT185" s="153">
        <f t="shared" ref="AT185:BA185" si="374">IF(ISERROR(AT160/(AT11+AT13)*365.25),"NA",(AT160/(AT11+AT13)*365.25))</f>
        <v>0</v>
      </c>
      <c r="AU185" s="153">
        <f t="shared" si="374"/>
        <v>0</v>
      </c>
      <c r="AV185" s="153">
        <f t="shared" si="374"/>
        <v>0</v>
      </c>
      <c r="AW185" s="153">
        <f t="shared" si="374"/>
        <v>98.225413613078757</v>
      </c>
      <c r="AX185" s="153">
        <f t="shared" si="374"/>
        <v>109.54649982288215</v>
      </c>
      <c r="AY185" s="153">
        <f t="shared" si="374"/>
        <v>119.74909653132562</v>
      </c>
      <c r="AZ185" s="153">
        <f t="shared" si="374"/>
        <v>107.21458340225422</v>
      </c>
      <c r="BA185" s="153">
        <f t="shared" si="374"/>
        <v>111.93513015518054</v>
      </c>
      <c r="BB185" s="1390">
        <f>BA185+1</f>
        <v>112.93513015518054</v>
      </c>
      <c r="BC185" s="1390">
        <f t="shared" ref="BC185:BI185" si="375">BB185+1</f>
        <v>113.93513015518054</v>
      </c>
      <c r="BD185" s="1390">
        <f t="shared" si="375"/>
        <v>114.93513015518054</v>
      </c>
      <c r="BE185" s="1390">
        <f t="shared" si="375"/>
        <v>115.93513015518054</v>
      </c>
      <c r="BF185" s="1390">
        <f t="shared" si="375"/>
        <v>116.93513015518054</v>
      </c>
      <c r="BG185" s="1390">
        <f t="shared" si="375"/>
        <v>117.93513015518054</v>
      </c>
      <c r="BH185" s="1390">
        <f t="shared" si="375"/>
        <v>118.93513015518054</v>
      </c>
      <c r="BI185" s="1390">
        <f t="shared" si="375"/>
        <v>119.93513015518054</v>
      </c>
    </row>
    <row r="186" spans="1:61" ht="11.25" customHeight="1">
      <c r="A186" s="12"/>
      <c r="H186" s="12"/>
      <c r="I186" s="5" t="s">
        <v>53</v>
      </c>
      <c r="J186" s="5"/>
      <c r="K186" s="5"/>
      <c r="L186" s="84"/>
      <c r="M186" s="130"/>
      <c r="N186" s="68"/>
      <c r="O186" s="68"/>
      <c r="P186" s="134"/>
      <c r="Q186" s="130"/>
      <c r="R186" s="68"/>
      <c r="S186" s="68"/>
      <c r="T186" s="134"/>
      <c r="U186" s="130"/>
      <c r="V186" s="68"/>
      <c r="W186" s="68"/>
      <c r="X186" s="134"/>
      <c r="Y186" s="130"/>
      <c r="Z186" s="68"/>
      <c r="AA186" s="68"/>
      <c r="AB186" s="134">
        <f>IF(ISERROR(AB164/(SUM(AB21:AB23,AB26,-AB81)*4)),"NA",AB164/(SUM(AB21:AB23,AB26,-AB81)*4))</f>
        <v>0.23775892802261966</v>
      </c>
      <c r="AC186" s="130"/>
      <c r="AD186" s="68"/>
      <c r="AE186" s="68"/>
      <c r="AF186" s="134">
        <f t="shared" ref="AF186:AN186" si="376">IF(ISERROR(AF164/(SUM(AF21:AF23,AF26,-AF81)*4)),"NA",AF164/(SUM(AF21:AF23,AF26,-AF81)*4))</f>
        <v>0.20300871197137102</v>
      </c>
      <c r="AG186" s="68">
        <f t="shared" si="376"/>
        <v>0.20728182008441173</v>
      </c>
      <c r="AH186" s="68">
        <f t="shared" si="376"/>
        <v>0.19810310867517344</v>
      </c>
      <c r="AI186" s="68">
        <f t="shared" si="376"/>
        <v>0.19320082928430204</v>
      </c>
      <c r="AJ186" s="68">
        <f t="shared" si="376"/>
        <v>0.22814018163949512</v>
      </c>
      <c r="AK186" s="68">
        <f t="shared" si="376"/>
        <v>0.21311657726023808</v>
      </c>
      <c r="AL186" s="68">
        <f t="shared" si="376"/>
        <v>0.21857275369853951</v>
      </c>
      <c r="AM186" s="68">
        <f t="shared" si="376"/>
        <v>0.20313630273561581</v>
      </c>
      <c r="AN186" s="68">
        <f t="shared" si="376"/>
        <v>0.29501893775296756</v>
      </c>
      <c r="AO186" s="1277">
        <f t="shared" si="370"/>
        <v>0.29501893775296756</v>
      </c>
      <c r="AP186" s="1277">
        <f t="shared" si="371"/>
        <v>0.29501893775296756</v>
      </c>
      <c r="AQ186" s="1277">
        <f t="shared" si="372"/>
        <v>0.29501893775296756</v>
      </c>
      <c r="AR186" s="1452">
        <f t="shared" si="373"/>
        <v>0.29501893775296756</v>
      </c>
      <c r="AS186" s="68"/>
      <c r="AT186" s="68">
        <f t="shared" ref="AT186:BA186" si="377">IF(ISERROR(AT164/(SUM(AT21:AT23,AT26,-AT81))),"NA",AT164/(SUM(AT21:AT23,AT26,-AT81)))</f>
        <v>0</v>
      </c>
      <c r="AU186" s="68">
        <f t="shared" si="377"/>
        <v>0</v>
      </c>
      <c r="AV186" s="68">
        <f t="shared" si="377"/>
        <v>0</v>
      </c>
      <c r="AW186" s="68">
        <f t="shared" si="377"/>
        <v>0.25940903481946453</v>
      </c>
      <c r="AX186" s="68">
        <f t="shared" si="377"/>
        <v>0.22263839704591543</v>
      </c>
      <c r="AY186" s="68">
        <f t="shared" si="377"/>
        <v>0.25595430099644001</v>
      </c>
      <c r="AZ186" s="68">
        <f t="shared" si="377"/>
        <v>0.29669584159956436</v>
      </c>
      <c r="BA186" s="68">
        <f t="shared" si="377"/>
        <v>0.297475266089265</v>
      </c>
      <c r="BB186" s="1277">
        <f>BA186-0.001</f>
        <v>0.296475266089265</v>
      </c>
      <c r="BC186" s="1277">
        <f t="shared" ref="BC186:BI186" si="378">BB186-0.001</f>
        <v>0.295475266089265</v>
      </c>
      <c r="BD186" s="1277">
        <f t="shared" si="378"/>
        <v>0.294475266089265</v>
      </c>
      <c r="BE186" s="1277">
        <f t="shared" si="378"/>
        <v>0.293475266089265</v>
      </c>
      <c r="BF186" s="1277">
        <f t="shared" si="378"/>
        <v>0.292475266089265</v>
      </c>
      <c r="BG186" s="1277">
        <f t="shared" si="378"/>
        <v>0.29147526608926499</v>
      </c>
      <c r="BH186" s="1277">
        <f t="shared" si="378"/>
        <v>0.29047526608926499</v>
      </c>
      <c r="BI186" s="1277">
        <f t="shared" si="378"/>
        <v>0.28947526608926499</v>
      </c>
    </row>
    <row r="187" spans="1:61" ht="11.25" customHeight="1">
      <c r="A187" s="12"/>
      <c r="H187" s="12"/>
      <c r="I187" s="5" t="s">
        <v>66</v>
      </c>
      <c r="J187" s="5"/>
      <c r="K187" s="5"/>
      <c r="L187" s="84"/>
      <c r="M187" s="131"/>
      <c r="N187" s="117"/>
      <c r="O187" s="117"/>
      <c r="P187" s="118"/>
      <c r="Q187" s="131"/>
      <c r="R187" s="117"/>
      <c r="S187" s="117"/>
      <c r="T187" s="118"/>
      <c r="U187" s="131"/>
      <c r="V187" s="117"/>
      <c r="W187" s="117"/>
      <c r="X187" s="118"/>
      <c r="Y187" s="131"/>
      <c r="Z187" s="117"/>
      <c r="AA187" s="117"/>
      <c r="AB187" s="118">
        <f>IF(ISERROR(AB148/(SUM(AB21:AB23,AB26,-AB81)*4)),"NA",AB148/(SUM(AB21:AB23,AB26,-AB81)*4))</f>
        <v>7.8422152560083586E-2</v>
      </c>
      <c r="AC187" s="131"/>
      <c r="AD187" s="117"/>
      <c r="AE187" s="117"/>
      <c r="AF187" s="118">
        <f t="shared" ref="AF187:AN187" si="379">IF(ISERROR(AF148/(SUM(AF21:AF23,AF26,-AF81)*4)),"NA",AF148/(SUM(AF21:AF23,AF26,-AF81)*4))</f>
        <v>0.10483344219464402</v>
      </c>
      <c r="AG187" s="117">
        <f t="shared" si="379"/>
        <v>0.12580226028113992</v>
      </c>
      <c r="AH187" s="117">
        <f t="shared" si="379"/>
        <v>0.12201725225190156</v>
      </c>
      <c r="AI187" s="117">
        <f t="shared" si="379"/>
        <v>0.13129867842820209</v>
      </c>
      <c r="AJ187" s="117">
        <f t="shared" si="379"/>
        <v>0.12595228303977807</v>
      </c>
      <c r="AK187" s="117">
        <f t="shared" si="379"/>
        <v>0.11056849404684023</v>
      </c>
      <c r="AL187" s="117">
        <f t="shared" si="379"/>
        <v>4.1756274519071698E-2</v>
      </c>
      <c r="AM187" s="117">
        <f t="shared" si="379"/>
        <v>4.2372481553935477E-2</v>
      </c>
      <c r="AN187" s="117">
        <f t="shared" si="379"/>
        <v>4.0733188102635189E-2</v>
      </c>
      <c r="AO187" s="1277">
        <f t="shared" si="370"/>
        <v>4.0733188102635189E-2</v>
      </c>
      <c r="AP187" s="1277">
        <f t="shared" si="371"/>
        <v>4.0733188102635189E-2</v>
      </c>
      <c r="AQ187" s="1277">
        <f t="shared" si="372"/>
        <v>4.0733188102635189E-2</v>
      </c>
      <c r="AR187" s="1452">
        <f t="shared" si="373"/>
        <v>4.0733188102635189E-2</v>
      </c>
      <c r="AS187" s="68"/>
      <c r="AT187" s="117">
        <f t="shared" ref="AT187:BA187" si="380">IF(ISERROR(AT148/(SUM(AT21:AT23,AT26,-AT81))),"NA",AT148/(SUM(AT21:AT23,AT26,-AT81)))</f>
        <v>0</v>
      </c>
      <c r="AU187" s="117">
        <f t="shared" si="380"/>
        <v>0</v>
      </c>
      <c r="AV187" s="117">
        <f t="shared" si="380"/>
        <v>0</v>
      </c>
      <c r="AW187" s="117">
        <f t="shared" si="380"/>
        <v>8.55632008154944E-2</v>
      </c>
      <c r="AX187" s="117">
        <f t="shared" si="380"/>
        <v>0.11497018674899361</v>
      </c>
      <c r="AY187" s="117">
        <f t="shared" si="380"/>
        <v>0.14130798149049598</v>
      </c>
      <c r="AZ187" s="117">
        <f t="shared" si="380"/>
        <v>4.0964717781149101E-2</v>
      </c>
      <c r="BA187" s="117">
        <f t="shared" si="380"/>
        <v>4.1072332717981934E-2</v>
      </c>
      <c r="BB187" s="1277">
        <f t="shared" ref="BB187:BI187" si="381">BA187</f>
        <v>4.1072332717981934E-2</v>
      </c>
      <c r="BC187" s="1277">
        <f t="shared" si="381"/>
        <v>4.1072332717981934E-2</v>
      </c>
      <c r="BD187" s="1277">
        <f t="shared" si="381"/>
        <v>4.1072332717981934E-2</v>
      </c>
      <c r="BE187" s="1277">
        <f t="shared" si="381"/>
        <v>4.1072332717981934E-2</v>
      </c>
      <c r="BF187" s="1277">
        <f t="shared" si="381"/>
        <v>4.1072332717981934E-2</v>
      </c>
      <c r="BG187" s="1277">
        <f t="shared" si="381"/>
        <v>4.1072332717981934E-2</v>
      </c>
      <c r="BH187" s="1277">
        <f t="shared" si="381"/>
        <v>4.1072332717981934E-2</v>
      </c>
      <c r="BI187" s="1277">
        <f t="shared" si="381"/>
        <v>4.1072332717981934E-2</v>
      </c>
    </row>
    <row r="188" spans="1:61" ht="11.25" customHeight="1">
      <c r="A188" s="12"/>
      <c r="H188" s="12"/>
      <c r="I188" s="120"/>
      <c r="J188" s="120"/>
      <c r="K188" s="120"/>
      <c r="L188" s="142"/>
      <c r="M188" s="132"/>
      <c r="N188" s="121"/>
      <c r="O188" s="121"/>
      <c r="P188" s="122"/>
      <c r="Q188" s="132"/>
      <c r="R188" s="121"/>
      <c r="S188" s="121"/>
      <c r="T188" s="122"/>
      <c r="U188" s="132"/>
      <c r="V188" s="121"/>
      <c r="W188" s="121"/>
      <c r="X188" s="122"/>
      <c r="Y188" s="132"/>
      <c r="Z188" s="121"/>
      <c r="AA188" s="121"/>
      <c r="AB188" s="122"/>
      <c r="AC188" s="121"/>
      <c r="AD188" s="121"/>
      <c r="AE188" s="121"/>
      <c r="AF188" s="122"/>
      <c r="AG188" s="121"/>
      <c r="AH188" s="121"/>
      <c r="AI188" s="121"/>
      <c r="AJ188" s="121"/>
      <c r="AK188" s="132"/>
      <c r="AL188" s="121"/>
      <c r="AM188" s="121"/>
      <c r="AN188" s="121"/>
      <c r="AO188" s="132"/>
      <c r="AP188" s="121"/>
      <c r="AQ188" s="121"/>
      <c r="AR188" s="122"/>
      <c r="AS188" s="450"/>
      <c r="AT188" s="121"/>
      <c r="AU188" s="121"/>
      <c r="AV188" s="121"/>
      <c r="AW188" s="121"/>
      <c r="AX188" s="121"/>
      <c r="AY188" s="121"/>
      <c r="AZ188" s="121"/>
      <c r="BA188" s="121"/>
      <c r="BB188" s="121"/>
      <c r="BC188" s="121"/>
      <c r="BD188" s="121"/>
      <c r="BE188" s="121"/>
      <c r="BF188" s="121"/>
      <c r="BG188" s="121"/>
      <c r="BH188" s="121"/>
      <c r="BI188" s="121"/>
    </row>
    <row r="189" spans="1:61" ht="11.25" customHeight="1">
      <c r="A189" s="12"/>
      <c r="H189" s="12"/>
      <c r="I189" s="5"/>
      <c r="J189" s="5"/>
      <c r="K189" s="5"/>
      <c r="L189" s="84"/>
      <c r="M189" s="4"/>
      <c r="N189" s="4"/>
      <c r="O189" s="4"/>
      <c r="P189" s="4"/>
      <c r="Q189" s="4"/>
      <c r="R189" s="4"/>
      <c r="S189" s="4"/>
      <c r="T189" s="4"/>
      <c r="U189" s="4"/>
      <c r="V189" s="4"/>
      <c r="W189" s="4"/>
      <c r="X189" s="4"/>
      <c r="Y189" s="4"/>
      <c r="Z189" s="4"/>
      <c r="AA189" s="4"/>
      <c r="AB189" s="4"/>
      <c r="AC189" s="224"/>
      <c r="AD189" s="4"/>
      <c r="AE189" s="4"/>
      <c r="AF189" s="4"/>
      <c r="AG189" s="224"/>
      <c r="AH189" s="2151"/>
      <c r="AI189" s="4"/>
      <c r="AJ189" s="4"/>
      <c r="AK189" s="2151"/>
      <c r="AL189" s="2151"/>
      <c r="AM189" s="2151"/>
      <c r="AN189" s="4"/>
      <c r="AO189" s="2151"/>
      <c r="AP189" s="2151"/>
      <c r="AQ189" s="2151"/>
      <c r="AR189" s="2151"/>
      <c r="AS189" s="450"/>
      <c r="AT189" s="4"/>
      <c r="AU189" s="4"/>
      <c r="AV189" s="4"/>
      <c r="AW189" s="4"/>
      <c r="AX189" s="4"/>
      <c r="AY189" s="4"/>
      <c r="AZ189" s="4"/>
      <c r="BA189" s="4"/>
      <c r="BB189" s="4"/>
      <c r="BC189" s="4"/>
      <c r="BD189" s="4"/>
      <c r="BE189" s="4"/>
      <c r="BF189" s="4"/>
      <c r="BG189" s="4"/>
      <c r="BH189" s="4"/>
      <c r="BI189" s="4"/>
    </row>
    <row r="190" spans="1:61" ht="11.25" customHeight="1">
      <c r="A190" s="12"/>
      <c r="H190" s="12"/>
      <c r="I190" s="5"/>
      <c r="J190" s="5"/>
      <c r="K190" s="5"/>
      <c r="L190" s="84"/>
      <c r="M190" s="4"/>
      <c r="N190" s="4"/>
      <c r="O190" s="4"/>
      <c r="P190" s="4"/>
      <c r="Q190" s="4"/>
      <c r="R190" s="4"/>
      <c r="S190" s="4"/>
      <c r="T190" s="4"/>
      <c r="U190" s="4"/>
      <c r="V190" s="4"/>
      <c r="W190" s="4"/>
      <c r="X190" s="4"/>
      <c r="Y190" s="4"/>
      <c r="Z190" s="4"/>
      <c r="AA190" s="4"/>
      <c r="AB190" s="4"/>
      <c r="AC190" s="4"/>
      <c r="AD190" s="4"/>
      <c r="AE190" s="4"/>
      <c r="AF190" s="4"/>
      <c r="AG190" s="4"/>
      <c r="AH190" s="2151"/>
      <c r="AI190" s="4"/>
      <c r="AJ190" s="4"/>
      <c r="AK190" s="2151"/>
      <c r="AL190" s="2151"/>
      <c r="AM190" s="2151"/>
      <c r="AN190" s="4"/>
      <c r="AO190" s="2151"/>
      <c r="AP190" s="2151"/>
      <c r="AQ190" s="2151"/>
      <c r="AR190" s="2151"/>
      <c r="AS190" s="450"/>
      <c r="AT190" s="4"/>
      <c r="AU190" s="4"/>
      <c r="AV190" s="4"/>
      <c r="AW190" s="4"/>
      <c r="AX190" s="4"/>
      <c r="AY190" s="4"/>
      <c r="AZ190" s="4"/>
      <c r="BA190" s="4"/>
      <c r="BB190" s="4"/>
      <c r="BC190" s="4"/>
      <c r="BD190" s="4"/>
      <c r="BE190" s="4"/>
      <c r="BF190" s="4"/>
      <c r="BG190" s="4"/>
      <c r="BH190" s="4"/>
      <c r="BI190" s="4"/>
    </row>
    <row r="191" spans="1:61" ht="11.25" customHeight="1" collapsed="1">
      <c r="A191" s="12"/>
      <c r="H191" s="1"/>
      <c r="I191" s="21" t="s">
        <v>168</v>
      </c>
      <c r="J191" s="21"/>
      <c r="K191" s="21"/>
      <c r="L191" s="21"/>
      <c r="M191" s="234">
        <f>M$7</f>
        <v>40908</v>
      </c>
      <c r="N191" s="234"/>
      <c r="O191" s="234"/>
      <c r="P191" s="278"/>
      <c r="Q191" s="234">
        <f>Q$7</f>
        <v>41274</v>
      </c>
      <c r="R191" s="234"/>
      <c r="S191" s="234"/>
      <c r="T191" s="278"/>
      <c r="U191" s="234">
        <f>U$7</f>
        <v>41639</v>
      </c>
      <c r="V191" s="234"/>
      <c r="W191" s="234"/>
      <c r="X191" s="278"/>
      <c r="Y191" s="234">
        <f>Y$7</f>
        <v>42004</v>
      </c>
      <c r="Z191" s="234"/>
      <c r="AA191" s="234"/>
      <c r="AB191" s="278"/>
      <c r="AC191" s="234">
        <f>AC$7</f>
        <v>42369</v>
      </c>
      <c r="AD191" s="234"/>
      <c r="AE191" s="234"/>
      <c r="AF191" s="278"/>
      <c r="AG191" s="234">
        <f>AG$7</f>
        <v>42735</v>
      </c>
      <c r="AH191" s="234"/>
      <c r="AI191" s="234"/>
      <c r="AJ191" s="234"/>
      <c r="AK191" s="1461">
        <f>AK$7</f>
        <v>43100</v>
      </c>
      <c r="AL191" s="234"/>
      <c r="AM191" s="234"/>
      <c r="AN191" s="234"/>
      <c r="AO191" s="1461">
        <f>AO$7</f>
        <v>43190</v>
      </c>
      <c r="AP191" s="234"/>
      <c r="AQ191" s="234"/>
      <c r="AR191" s="278"/>
      <c r="AS191" s="35"/>
      <c r="AT191" s="35"/>
      <c r="AU191" s="35"/>
      <c r="AV191" s="35"/>
      <c r="AW191" s="35"/>
      <c r="AX191" s="35"/>
      <c r="AY191" s="35"/>
      <c r="AZ191" s="35"/>
      <c r="BA191" s="35"/>
      <c r="BB191" s="35"/>
      <c r="BC191" s="35"/>
      <c r="BD191" s="35"/>
      <c r="BE191" s="35"/>
      <c r="BF191" s="35"/>
      <c r="BG191" s="35"/>
      <c r="BH191" s="35"/>
      <c r="BI191" s="35"/>
    </row>
    <row r="192" spans="1:61" ht="11.25" customHeight="1" thickBot="1">
      <c r="A192" s="12"/>
      <c r="H192" s="1"/>
      <c r="I192" s="855" t="s">
        <v>11</v>
      </c>
      <c r="J192" s="855"/>
      <c r="K192" s="855"/>
      <c r="L192" s="855"/>
      <c r="M192" s="235">
        <f t="shared" ref="M192:AR192" si="382">M$8</f>
        <v>1</v>
      </c>
      <c r="N192" s="235">
        <f t="shared" si="382"/>
        <v>2</v>
      </c>
      <c r="O192" s="235">
        <f t="shared" si="382"/>
        <v>3</v>
      </c>
      <c r="P192" s="279">
        <f t="shared" si="382"/>
        <v>4</v>
      </c>
      <c r="Q192" s="235">
        <f t="shared" si="382"/>
        <v>1</v>
      </c>
      <c r="R192" s="235">
        <f t="shared" si="382"/>
        <v>2</v>
      </c>
      <c r="S192" s="235">
        <f t="shared" si="382"/>
        <v>3</v>
      </c>
      <c r="T192" s="279">
        <f t="shared" si="382"/>
        <v>4</v>
      </c>
      <c r="U192" s="235">
        <f t="shared" si="382"/>
        <v>1</v>
      </c>
      <c r="V192" s="235">
        <f t="shared" si="382"/>
        <v>2</v>
      </c>
      <c r="W192" s="235">
        <f t="shared" si="382"/>
        <v>3</v>
      </c>
      <c r="X192" s="279">
        <f t="shared" si="382"/>
        <v>4</v>
      </c>
      <c r="Y192" s="235">
        <f t="shared" si="382"/>
        <v>1</v>
      </c>
      <c r="Z192" s="235">
        <f t="shared" si="382"/>
        <v>2</v>
      </c>
      <c r="AA192" s="235">
        <f t="shared" si="382"/>
        <v>3</v>
      </c>
      <c r="AB192" s="279">
        <f t="shared" si="382"/>
        <v>4</v>
      </c>
      <c r="AC192" s="235">
        <f t="shared" si="382"/>
        <v>1</v>
      </c>
      <c r="AD192" s="235">
        <f t="shared" si="382"/>
        <v>2</v>
      </c>
      <c r="AE192" s="235">
        <f t="shared" si="382"/>
        <v>3</v>
      </c>
      <c r="AF192" s="279">
        <f t="shared" si="382"/>
        <v>4</v>
      </c>
      <c r="AG192" s="235">
        <f t="shared" si="382"/>
        <v>1</v>
      </c>
      <c r="AH192" s="235">
        <f t="shared" si="382"/>
        <v>2</v>
      </c>
      <c r="AI192" s="235">
        <f t="shared" si="382"/>
        <v>3</v>
      </c>
      <c r="AJ192" s="235">
        <f t="shared" si="382"/>
        <v>4</v>
      </c>
      <c r="AK192" s="1462">
        <f t="shared" si="382"/>
        <v>1</v>
      </c>
      <c r="AL192" s="235">
        <f t="shared" si="382"/>
        <v>2</v>
      </c>
      <c r="AM192" s="235">
        <f t="shared" si="382"/>
        <v>3</v>
      </c>
      <c r="AN192" s="235">
        <f t="shared" si="382"/>
        <v>4</v>
      </c>
      <c r="AO192" s="1462">
        <f t="shared" si="382"/>
        <v>1</v>
      </c>
      <c r="AP192" s="235">
        <f t="shared" si="382"/>
        <v>2</v>
      </c>
      <c r="AQ192" s="235">
        <f t="shared" si="382"/>
        <v>3</v>
      </c>
      <c r="AR192" s="279">
        <f t="shared" si="382"/>
        <v>4</v>
      </c>
      <c r="AS192" s="437"/>
      <c r="AT192" s="236">
        <f t="shared" ref="AT192:BI192" si="383">AT$8</f>
        <v>40908</v>
      </c>
      <c r="AU192" s="236">
        <f t="shared" si="383"/>
        <v>41274</v>
      </c>
      <c r="AV192" s="236">
        <f t="shared" si="383"/>
        <v>41639</v>
      </c>
      <c r="AW192" s="236">
        <f t="shared" si="383"/>
        <v>42004</v>
      </c>
      <c r="AX192" s="236">
        <f t="shared" si="383"/>
        <v>42369</v>
      </c>
      <c r="AY192" s="236">
        <f t="shared" si="383"/>
        <v>42735</v>
      </c>
      <c r="AZ192" s="455">
        <f t="shared" si="383"/>
        <v>43100</v>
      </c>
      <c r="BA192" s="455">
        <f t="shared" si="383"/>
        <v>43465</v>
      </c>
      <c r="BB192" s="455">
        <f t="shared" si="383"/>
        <v>43830</v>
      </c>
      <c r="BC192" s="455">
        <f t="shared" si="383"/>
        <v>44196</v>
      </c>
      <c r="BD192" s="455">
        <f t="shared" si="383"/>
        <v>44561</v>
      </c>
      <c r="BE192" s="455">
        <f t="shared" si="383"/>
        <v>44926</v>
      </c>
      <c r="BF192" s="455">
        <f t="shared" si="383"/>
        <v>45291</v>
      </c>
      <c r="BG192" s="455">
        <f t="shared" si="383"/>
        <v>45657</v>
      </c>
      <c r="BH192" s="455">
        <f t="shared" si="383"/>
        <v>46022</v>
      </c>
      <c r="BI192" s="455">
        <f t="shared" si="383"/>
        <v>46387</v>
      </c>
    </row>
    <row r="193" spans="1:63" ht="11.25" customHeight="1">
      <c r="A193" s="1"/>
      <c r="H193" s="1"/>
      <c r="I193" s="413" t="s">
        <v>21</v>
      </c>
      <c r="J193" s="66"/>
      <c r="K193" s="66"/>
      <c r="L193" s="111"/>
      <c r="M193" s="66"/>
      <c r="N193" s="66"/>
      <c r="O193" s="66"/>
      <c r="P193" s="66"/>
      <c r="Q193" s="66"/>
      <c r="R193" s="66"/>
      <c r="S193" s="66"/>
      <c r="T193" s="66"/>
      <c r="U193" s="66"/>
      <c r="V193" s="66"/>
      <c r="W193" s="66"/>
      <c r="X193" s="66"/>
      <c r="Y193" s="66"/>
      <c r="Z193" s="66"/>
      <c r="AA193" s="66"/>
      <c r="AB193" s="66"/>
      <c r="AC193" s="66"/>
      <c r="AD193" s="66"/>
      <c r="AE193" s="66"/>
      <c r="AF193" s="66"/>
      <c r="AG193" s="468"/>
      <c r="AH193" s="468"/>
      <c r="AI193" s="468"/>
      <c r="AJ193" s="468"/>
      <c r="AK193" s="2281"/>
      <c r="AL193" s="468"/>
      <c r="AM193" s="468"/>
      <c r="AN193" s="468"/>
      <c r="AO193" s="2281"/>
      <c r="AP193" s="468"/>
      <c r="AQ193" s="468"/>
      <c r="AR193" s="2278"/>
      <c r="AS193" s="124"/>
      <c r="AT193" s="206"/>
      <c r="AU193" s="206"/>
      <c r="AV193" s="206"/>
      <c r="AW193" s="206"/>
      <c r="AX193" s="206"/>
      <c r="AY193" s="206"/>
      <c r="AZ193" s="206"/>
      <c r="BA193" s="206"/>
      <c r="BB193" s="206"/>
      <c r="BC193" s="206"/>
      <c r="BD193" s="206"/>
      <c r="BE193" s="206"/>
      <c r="BF193" s="206"/>
      <c r="BG193" s="206"/>
      <c r="BH193" s="206"/>
      <c r="BI193" s="206"/>
    </row>
    <row r="194" spans="1:63" ht="11.25" customHeight="1">
      <c r="A194" s="45"/>
      <c r="H194" s="45"/>
      <c r="I194" s="124"/>
      <c r="J194" s="124"/>
      <c r="K194" s="124"/>
      <c r="L194" s="125"/>
      <c r="M194" s="123"/>
      <c r="N194" s="124"/>
      <c r="O194" s="229"/>
      <c r="P194" s="125"/>
      <c r="Q194" s="123"/>
      <c r="R194" s="124"/>
      <c r="S194" s="229"/>
      <c r="T194" s="125"/>
      <c r="U194" s="123"/>
      <c r="V194" s="124"/>
      <c r="W194" s="229"/>
      <c r="X194" s="125"/>
      <c r="Y194" s="123"/>
      <c r="Z194" s="124"/>
      <c r="AA194" s="229"/>
      <c r="AB194" s="125"/>
      <c r="AC194" s="124"/>
      <c r="AD194" s="124"/>
      <c r="AE194" s="229"/>
      <c r="AF194" s="125"/>
      <c r="AG194" s="186"/>
      <c r="AH194" s="186"/>
      <c r="AI194" s="229"/>
      <c r="AJ194" s="275"/>
      <c r="AK194" s="2282"/>
      <c r="AL194" s="275"/>
      <c r="AM194" s="275"/>
      <c r="AN194" s="275"/>
      <c r="AO194" s="2282"/>
      <c r="AP194" s="275"/>
      <c r="AQ194" s="275"/>
      <c r="AR194" s="2279"/>
      <c r="AS194" s="275"/>
      <c r="AT194" s="73"/>
      <c r="AU194" s="73"/>
      <c r="AV194" s="73"/>
      <c r="AW194" s="73"/>
      <c r="AX194" s="73"/>
      <c r="AY194" s="73"/>
      <c r="AZ194" s="73"/>
      <c r="BA194" s="73"/>
      <c r="BB194" s="73"/>
      <c r="BC194" s="73"/>
      <c r="BD194" s="73"/>
      <c r="BE194" s="73"/>
      <c r="BF194" s="73"/>
      <c r="BG194" s="73"/>
      <c r="BH194" s="73"/>
      <c r="BI194" s="73"/>
    </row>
    <row r="195" spans="1:63" ht="11.25" customHeight="1">
      <c r="A195" s="15"/>
      <c r="H195" s="15"/>
      <c r="I195" s="186" t="s">
        <v>22</v>
      </c>
      <c r="J195" s="812"/>
      <c r="K195" s="812"/>
      <c r="L195" s="813"/>
      <c r="M195" s="814"/>
      <c r="N195" s="812"/>
      <c r="O195" s="35"/>
      <c r="P195" s="815"/>
      <c r="Q195" s="814"/>
      <c r="R195" s="812"/>
      <c r="S195" s="35"/>
      <c r="T195" s="815"/>
      <c r="U195" s="814"/>
      <c r="V195" s="812"/>
      <c r="W195" s="35"/>
      <c r="X195" s="815"/>
      <c r="Y195" s="814"/>
      <c r="Z195" s="812"/>
      <c r="AA195" s="35"/>
      <c r="AB195" s="815"/>
      <c r="AC195" s="35"/>
      <c r="AD195" s="35"/>
      <c r="AE195" s="897"/>
      <c r="AF195" s="815"/>
      <c r="AG195" s="35"/>
      <c r="AH195" s="35"/>
      <c r="AI195" s="897"/>
      <c r="AJ195" s="35"/>
      <c r="AK195" s="1848"/>
      <c r="AL195" s="35"/>
      <c r="AM195" s="35"/>
      <c r="AN195" s="35"/>
      <c r="AO195" s="1848"/>
      <c r="AP195" s="35"/>
      <c r="AQ195" s="35"/>
      <c r="AR195" s="815"/>
      <c r="AS195" s="35"/>
      <c r="AT195" s="449"/>
      <c r="AU195" s="449"/>
      <c r="AV195" s="449"/>
      <c r="AW195" s="449"/>
      <c r="AX195" s="449"/>
      <c r="AY195" s="449"/>
      <c r="AZ195" s="449"/>
      <c r="BA195" s="449"/>
      <c r="BB195" s="449"/>
      <c r="BC195" s="449"/>
      <c r="BD195" s="449"/>
      <c r="BE195" s="449"/>
      <c r="BF195" s="449"/>
      <c r="BG195" s="449"/>
      <c r="BH195" s="449"/>
      <c r="BI195" s="449"/>
    </row>
    <row r="196" spans="1:63" ht="11.25" customHeight="1">
      <c r="A196" s="12"/>
      <c r="H196" s="1"/>
      <c r="I196" s="9" t="s">
        <v>7</v>
      </c>
      <c r="J196" s="9"/>
      <c r="K196" s="5"/>
      <c r="L196" s="84"/>
      <c r="M196" s="138"/>
      <c r="N196" s="138"/>
      <c r="O196" s="138"/>
      <c r="P196" s="139"/>
      <c r="Q196" s="138"/>
      <c r="R196" s="138"/>
      <c r="S196" s="138"/>
      <c r="T196" s="139"/>
      <c r="U196" s="138"/>
      <c r="V196" s="138"/>
      <c r="W196" s="138"/>
      <c r="X196" s="139"/>
      <c r="Y196" s="138"/>
      <c r="Z196" s="138"/>
      <c r="AA196" s="138"/>
      <c r="AB196" s="1392">
        <f>Inlinks!AB121</f>
        <v>22.892999999999979</v>
      </c>
      <c r="AC196" s="138"/>
      <c r="AD196" s="138"/>
      <c r="AE196" s="138"/>
      <c r="AF196" s="1392">
        <f>Inlinks!AF121</f>
        <v>38.93799999999996</v>
      </c>
      <c r="AG196" s="1402">
        <f>Inlinks!AG121</f>
        <v>18.526999999999983</v>
      </c>
      <c r="AH196" s="1402">
        <f>Inlinks!AH121</f>
        <v>13.339000000000038</v>
      </c>
      <c r="AI196" s="1402">
        <f>Inlinks!AI121</f>
        <v>14.724000000000023</v>
      </c>
      <c r="AJ196" s="1392">
        <f>Inlinks!AJ121</f>
        <v>40.740000000000009</v>
      </c>
      <c r="AK196" s="1402">
        <f>Inlinks!AK121</f>
        <v>14.518000000000079</v>
      </c>
      <c r="AL196" s="1402">
        <f>Inlinks!AL121</f>
        <v>7.5050000000000674</v>
      </c>
      <c r="AM196" s="1402">
        <f>Inlinks!AM121</f>
        <v>22.26899999999992</v>
      </c>
      <c r="AN196" s="1392">
        <f>Inlinks!AN121</f>
        <v>52.367999999999988</v>
      </c>
      <c r="AO196" s="138">
        <f>AO57</f>
        <v>14.42292907373073</v>
      </c>
      <c r="AP196" s="138">
        <f t="shared" ref="AP196:AR196" si="384">AP57</f>
        <v>-1.5587652690561784</v>
      </c>
      <c r="AQ196" s="138">
        <f t="shared" si="384"/>
        <v>12.118981073836345</v>
      </c>
      <c r="AR196" s="139">
        <f t="shared" si="384"/>
        <v>54.872326360710431</v>
      </c>
      <c r="AS196" s="451"/>
      <c r="AT196" s="138"/>
      <c r="AU196" s="138"/>
      <c r="AV196" s="1402">
        <f>Inlinks!AV121</f>
        <v>1.8389999999999911</v>
      </c>
      <c r="AW196" s="138">
        <f>AW57</f>
        <v>46.894999999999968</v>
      </c>
      <c r="AX196" s="138">
        <f>AX57</f>
        <v>62.277000000000072</v>
      </c>
      <c r="AY196" s="138">
        <f t="shared" ref="AY196:AY203" si="385">SUM(AG196:AJ196)</f>
        <v>87.330000000000055</v>
      </c>
      <c r="AZ196" s="138">
        <f>SUM(AK196:AN196)</f>
        <v>96.660000000000053</v>
      </c>
      <c r="BA196" s="138">
        <f t="shared" ref="BA196:BA203" si="386">SUM(AO196:AR196)</f>
        <v>79.85547123922133</v>
      </c>
      <c r="BB196" s="138">
        <f t="shared" ref="BB196:BI196" si="387">BB57</f>
        <v>86.897087514989551</v>
      </c>
      <c r="BC196" s="138">
        <f t="shared" si="387"/>
        <v>97.249740950253596</v>
      </c>
      <c r="BD196" s="138">
        <f t="shared" si="387"/>
        <v>100.91975902096164</v>
      </c>
      <c r="BE196" s="138">
        <f t="shared" si="387"/>
        <v>102.87974962295192</v>
      </c>
      <c r="BF196" s="138">
        <f t="shared" si="387"/>
        <v>100.55691138185036</v>
      </c>
      <c r="BG196" s="138">
        <f t="shared" si="387"/>
        <v>95.782486675092315</v>
      </c>
      <c r="BH196" s="138">
        <f t="shared" si="387"/>
        <v>85.743228269519278</v>
      </c>
      <c r="BI196" s="138">
        <f t="shared" si="387"/>
        <v>79.332802502121979</v>
      </c>
    </row>
    <row r="197" spans="1:63" ht="11.25" customHeight="1">
      <c r="A197" s="12"/>
      <c r="H197" s="1"/>
      <c r="I197" s="9" t="s">
        <v>150</v>
      </c>
      <c r="J197" s="5"/>
      <c r="K197" s="5"/>
      <c r="L197" s="84"/>
      <c r="M197" s="143"/>
      <c r="N197" s="138"/>
      <c r="O197" s="138"/>
      <c r="P197" s="274"/>
      <c r="Q197" s="143"/>
      <c r="R197" s="138"/>
      <c r="S197" s="138"/>
      <c r="T197" s="274"/>
      <c r="U197" s="143"/>
      <c r="V197" s="138"/>
      <c r="W197" s="138"/>
      <c r="X197" s="274"/>
      <c r="Y197" s="143"/>
      <c r="Z197" s="138"/>
      <c r="AA197" s="138"/>
      <c r="AB197" s="1393">
        <f>Inlinks!AB122</f>
        <v>9.6869999999999994</v>
      </c>
      <c r="AC197" s="143"/>
      <c r="AD197" s="138"/>
      <c r="AE197" s="138"/>
      <c r="AF197" s="1393">
        <f>Inlinks!AF122</f>
        <v>14.648</v>
      </c>
      <c r="AG197" s="2147">
        <f>Inlinks!AG122</f>
        <v>13.18</v>
      </c>
      <c r="AH197" s="2147">
        <f>Inlinks!AH122</f>
        <v>16.344999999999999</v>
      </c>
      <c r="AI197" s="2147">
        <f>Inlinks!AI122</f>
        <v>16.03</v>
      </c>
      <c r="AJ197" s="1393">
        <f>Inlinks!AJ122</f>
        <v>17.178000000000001</v>
      </c>
      <c r="AK197" s="2147">
        <f>Inlinks!AK122</f>
        <v>22.315999999999999</v>
      </c>
      <c r="AL197" s="2147">
        <f>Inlinks!AL122</f>
        <v>24.376000000000001</v>
      </c>
      <c r="AM197" s="2147">
        <f>Inlinks!AM122</f>
        <v>25.99</v>
      </c>
      <c r="AN197" s="1393">
        <f>Inlinks!AN122</f>
        <v>31.344000000000001</v>
      </c>
      <c r="AO197" s="451">
        <f>AO26</f>
        <v>25.167000000000002</v>
      </c>
      <c r="AP197" s="451">
        <f>AP26</f>
        <v>30.605</v>
      </c>
      <c r="AQ197" s="451">
        <f>AQ26</f>
        <v>28.754999999999999</v>
      </c>
      <c r="AR197" s="140">
        <f>AR26</f>
        <v>29.569999999999997</v>
      </c>
      <c r="AS197" s="210"/>
      <c r="AT197" s="210"/>
      <c r="AU197" s="210"/>
      <c r="AV197" s="1402">
        <f>Inlinks!AV122</f>
        <v>16.201000000000001</v>
      </c>
      <c r="AW197" s="210">
        <v>33.365000000000002</v>
      </c>
      <c r="AX197" s="210">
        <v>47.085000000000001</v>
      </c>
      <c r="AY197" s="451">
        <f t="shared" si="385"/>
        <v>62.733000000000004</v>
      </c>
      <c r="AZ197" s="451">
        <f t="shared" ref="AZ197:AZ203" si="388">SUM(AK197:AN197)</f>
        <v>104.02600000000001</v>
      </c>
      <c r="BA197" s="451">
        <f t="shared" si="386"/>
        <v>114.09699999999999</v>
      </c>
      <c r="BB197" s="451">
        <f t="shared" ref="BB197:BI197" si="389">BB26</f>
        <v>129.09700000000001</v>
      </c>
      <c r="BC197" s="451">
        <f t="shared" si="389"/>
        <v>144.09700000000001</v>
      </c>
      <c r="BD197" s="451">
        <f t="shared" si="389"/>
        <v>154.86145017335528</v>
      </c>
      <c r="BE197" s="451">
        <f t="shared" si="389"/>
        <v>164.96238625081352</v>
      </c>
      <c r="BF197" s="451">
        <f t="shared" si="389"/>
        <v>174.32816313446293</v>
      </c>
      <c r="BG197" s="451">
        <f t="shared" si="389"/>
        <v>183.21265824677369</v>
      </c>
      <c r="BH197" s="451">
        <f t="shared" si="389"/>
        <v>192.03288000189025</v>
      </c>
      <c r="BI197" s="451">
        <f t="shared" si="389"/>
        <v>201.29010049477134</v>
      </c>
    </row>
    <row r="198" spans="1:63" ht="11.25" customHeight="1">
      <c r="A198" s="12"/>
      <c r="H198" s="1"/>
      <c r="I198" s="9" t="s">
        <v>151</v>
      </c>
      <c r="J198" s="5"/>
      <c r="K198" s="5"/>
      <c r="L198" s="84"/>
      <c r="M198" s="143"/>
      <c r="N198" s="138"/>
      <c r="O198" s="138"/>
      <c r="P198" s="139"/>
      <c r="Q198" s="143"/>
      <c r="R198" s="138"/>
      <c r="S198" s="138"/>
      <c r="T198" s="139"/>
      <c r="U198" s="143"/>
      <c r="V198" s="138"/>
      <c r="W198" s="138"/>
      <c r="X198" s="139"/>
      <c r="Y198" s="143"/>
      <c r="Z198" s="138"/>
      <c r="AA198" s="138"/>
      <c r="AB198" s="1392">
        <f>Inlinks!AB123</f>
        <v>6.1420000000000003</v>
      </c>
      <c r="AC198" s="143"/>
      <c r="AD198" s="138"/>
      <c r="AE198" s="138"/>
      <c r="AF198" s="1392">
        <f>Inlinks!AF123</f>
        <v>7.7479999999999993</v>
      </c>
      <c r="AG198" s="1402">
        <f>Inlinks!AG123</f>
        <v>8.3699999999999992</v>
      </c>
      <c r="AH198" s="1402">
        <f>Inlinks!AH123</f>
        <v>7.6950000000000003</v>
      </c>
      <c r="AI198" s="1402">
        <f>Inlinks!AI123</f>
        <v>13.965</v>
      </c>
      <c r="AJ198" s="1392">
        <f>Inlinks!AJ123</f>
        <v>13.228999999999999</v>
      </c>
      <c r="AK198" s="1402">
        <f>Inlinks!AK123</f>
        <v>14.94</v>
      </c>
      <c r="AL198" s="1402">
        <f>Inlinks!AL123</f>
        <v>14.917999999999999</v>
      </c>
      <c r="AM198" s="1402">
        <f>Inlinks!AM123</f>
        <v>22.027999999999999</v>
      </c>
      <c r="AN198" s="1392">
        <f>Inlinks!AN123</f>
        <v>20.464000000000002</v>
      </c>
      <c r="AO198" s="138">
        <f>AO24</f>
        <v>20.939999999999998</v>
      </c>
      <c r="AP198" s="138">
        <f>AP24</f>
        <v>19.917999999999999</v>
      </c>
      <c r="AQ198" s="138">
        <f>AQ24</f>
        <v>25.027999999999999</v>
      </c>
      <c r="AR198" s="139">
        <f>AR24</f>
        <v>26.464000000000002</v>
      </c>
      <c r="AS198" s="451"/>
      <c r="AT198" s="138"/>
      <c r="AU198" s="138"/>
      <c r="AV198" s="1402">
        <f>Inlinks!AV123</f>
        <v>9.129999999999999</v>
      </c>
      <c r="AW198" s="138">
        <f>AW24</f>
        <v>19.600999999999999</v>
      </c>
      <c r="AX198" s="138">
        <f>AX24</f>
        <v>23.990000000000002</v>
      </c>
      <c r="AY198" s="138">
        <f t="shared" si="385"/>
        <v>43.259</v>
      </c>
      <c r="AZ198" s="138">
        <f t="shared" si="388"/>
        <v>72.349999999999994</v>
      </c>
      <c r="BA198" s="138">
        <f t="shared" si="386"/>
        <v>92.35</v>
      </c>
      <c r="BB198" s="138">
        <f t="shared" ref="BB198:BI198" si="390">BB24</f>
        <v>102.35</v>
      </c>
      <c r="BC198" s="138">
        <f t="shared" si="390"/>
        <v>112.35</v>
      </c>
      <c r="BD198" s="138">
        <f t="shared" si="390"/>
        <v>127.35</v>
      </c>
      <c r="BE198" s="138">
        <f t="shared" si="390"/>
        <v>140.35</v>
      </c>
      <c r="BF198" s="138">
        <f t="shared" si="390"/>
        <v>152.35</v>
      </c>
      <c r="BG198" s="138">
        <f t="shared" si="390"/>
        <v>168.35</v>
      </c>
      <c r="BH198" s="138">
        <f t="shared" si="390"/>
        <v>188.35</v>
      </c>
      <c r="BI198" s="138">
        <f t="shared" si="390"/>
        <v>208.35</v>
      </c>
    </row>
    <row r="199" spans="1:63" ht="11.25" customHeight="1">
      <c r="A199" s="12"/>
      <c r="H199" s="1"/>
      <c r="I199" s="9" t="s">
        <v>152</v>
      </c>
      <c r="J199" s="5"/>
      <c r="K199" s="5"/>
      <c r="L199" s="84"/>
      <c r="M199" s="143"/>
      <c r="N199" s="138"/>
      <c r="O199" s="138"/>
      <c r="P199" s="274"/>
      <c r="Q199" s="143"/>
      <c r="R199" s="138"/>
      <c r="S199" s="138"/>
      <c r="T199" s="274"/>
      <c r="U199" s="143"/>
      <c r="V199" s="138"/>
      <c r="W199" s="138"/>
      <c r="X199" s="274"/>
      <c r="Y199" s="143"/>
      <c r="Z199" s="138"/>
      <c r="AA199" s="138"/>
      <c r="AB199" s="1393">
        <f>Inlinks!AB124</f>
        <v>0.14599999999999999</v>
      </c>
      <c r="AC199" s="143"/>
      <c r="AD199" s="138"/>
      <c r="AE199" s="138"/>
      <c r="AF199" s="1393">
        <f>Inlinks!AF124</f>
        <v>-2.2120000000000002</v>
      </c>
      <c r="AG199" s="2147">
        <f>Inlinks!AG124</f>
        <v>0</v>
      </c>
      <c r="AH199" s="2147">
        <f>Inlinks!AH124</f>
        <v>0</v>
      </c>
      <c r="AI199" s="2147">
        <f>Inlinks!AI124</f>
        <v>1E-3</v>
      </c>
      <c r="AJ199" s="1393">
        <f>Inlinks!AJ124</f>
        <v>-8.2000000000000003E-2</v>
      </c>
      <c r="AK199" s="2147">
        <f>Inlinks!AK124</f>
        <v>0</v>
      </c>
      <c r="AL199" s="2147">
        <f>Inlinks!AL124</f>
        <v>0</v>
      </c>
      <c r="AM199" s="2147">
        <f>Inlinks!AM124</f>
        <v>6.1440000000000001</v>
      </c>
      <c r="AN199" s="1393">
        <f>Inlinks!AN124</f>
        <v>0.79400000000000004</v>
      </c>
      <c r="AO199" s="210">
        <v>0</v>
      </c>
      <c r="AP199" s="210">
        <v>0</v>
      </c>
      <c r="AQ199" s="210">
        <v>0</v>
      </c>
      <c r="AR199" s="274">
        <v>0</v>
      </c>
      <c r="AS199" s="210"/>
      <c r="AT199" s="210"/>
      <c r="AU199" s="210"/>
      <c r="AV199" s="1402">
        <f>Inlinks!AV124</f>
        <v>0.06</v>
      </c>
      <c r="AW199" s="210">
        <v>0.14099999999999999</v>
      </c>
      <c r="AX199" s="210">
        <v>-2.1269999999999998</v>
      </c>
      <c r="AY199" s="451">
        <f t="shared" si="385"/>
        <v>-8.1000000000000003E-2</v>
      </c>
      <c r="AZ199" s="451">
        <f t="shared" si="388"/>
        <v>6.9380000000000006</v>
      </c>
      <c r="BA199" s="451">
        <f t="shared" si="386"/>
        <v>0</v>
      </c>
      <c r="BB199" s="210">
        <v>0</v>
      </c>
      <c r="BC199" s="210">
        <v>0</v>
      </c>
      <c r="BD199" s="210">
        <v>0</v>
      </c>
      <c r="BE199" s="210">
        <v>0</v>
      </c>
      <c r="BF199" s="210">
        <v>0</v>
      </c>
      <c r="BG199" s="210">
        <v>0</v>
      </c>
      <c r="BH199" s="210">
        <v>0</v>
      </c>
      <c r="BI199" s="210">
        <v>0</v>
      </c>
      <c r="BJ199" s="210"/>
      <c r="BK199" s="210"/>
    </row>
    <row r="200" spans="1:63" ht="11.25" customHeight="1">
      <c r="A200" s="12"/>
      <c r="H200" s="1"/>
      <c r="I200" s="9" t="s">
        <v>153</v>
      </c>
      <c r="J200" s="5"/>
      <c r="K200" s="5"/>
      <c r="L200" s="84"/>
      <c r="M200" s="145"/>
      <c r="N200" s="136"/>
      <c r="O200" s="136"/>
      <c r="P200" s="274"/>
      <c r="Q200" s="145"/>
      <c r="R200" s="136"/>
      <c r="S200" s="136"/>
      <c r="T200" s="274"/>
      <c r="U200" s="145"/>
      <c r="V200" s="136"/>
      <c r="W200" s="136"/>
      <c r="X200" s="274"/>
      <c r="Y200" s="145"/>
      <c r="Z200" s="136"/>
      <c r="AA200" s="136"/>
      <c r="AB200" s="1393">
        <f>Inlinks!AB125</f>
        <v>6.0000000000000001E-3</v>
      </c>
      <c r="AC200" s="145"/>
      <c r="AD200" s="136"/>
      <c r="AE200" s="136"/>
      <c r="AF200" s="1393">
        <f>Inlinks!AF125</f>
        <v>-3.0000000000000001E-3</v>
      </c>
      <c r="AG200" s="2147">
        <f>Inlinks!AG125</f>
        <v>2E-3</v>
      </c>
      <c r="AH200" s="2147">
        <f>Inlinks!AH125</f>
        <v>1.5780000000000001</v>
      </c>
      <c r="AI200" s="2147">
        <f>Inlinks!AI125</f>
        <v>-0.97199999999999998</v>
      </c>
      <c r="AJ200" s="1393">
        <f>Inlinks!AJ125</f>
        <v>-0.60599999999999998</v>
      </c>
      <c r="AK200" s="2147">
        <f>Inlinks!AK125</f>
        <v>1.6E-2</v>
      </c>
      <c r="AL200" s="2147">
        <f>Inlinks!AL125</f>
        <v>1.4999999999999999E-2</v>
      </c>
      <c r="AM200" s="2147">
        <f>Inlinks!AM125</f>
        <v>-2.5000000000000001E-2</v>
      </c>
      <c r="AN200" s="1393">
        <f>Inlinks!AN125</f>
        <v>5.8999999999999997E-2</v>
      </c>
      <c r="AO200" s="210">
        <v>0</v>
      </c>
      <c r="AP200" s="210">
        <v>0</v>
      </c>
      <c r="AQ200" s="210">
        <v>0</v>
      </c>
      <c r="AR200" s="274">
        <v>0</v>
      </c>
      <c r="AS200" s="210"/>
      <c r="AT200" s="210"/>
      <c r="AU200" s="210"/>
      <c r="AV200" s="1402">
        <f>Inlinks!AV125</f>
        <v>1.2E-2</v>
      </c>
      <c r="AW200" s="210">
        <v>2.3E-2</v>
      </c>
      <c r="AX200" s="210">
        <v>6.0000000000000001E-3</v>
      </c>
      <c r="AY200" s="451">
        <f t="shared" si="385"/>
        <v>2.0000000000001128E-3</v>
      </c>
      <c r="AZ200" s="451">
        <f t="shared" si="388"/>
        <v>6.5000000000000002E-2</v>
      </c>
      <c r="BA200" s="451">
        <f t="shared" si="386"/>
        <v>0</v>
      </c>
      <c r="BB200" s="210">
        <v>0</v>
      </c>
      <c r="BC200" s="210">
        <v>0</v>
      </c>
      <c r="BD200" s="210">
        <v>0</v>
      </c>
      <c r="BE200" s="210">
        <v>0</v>
      </c>
      <c r="BF200" s="210">
        <v>0</v>
      </c>
      <c r="BG200" s="210">
        <v>0</v>
      </c>
      <c r="BH200" s="210">
        <v>0</v>
      </c>
      <c r="BI200" s="210">
        <v>0</v>
      </c>
      <c r="BJ200" s="210"/>
      <c r="BK200" s="210"/>
    </row>
    <row r="201" spans="1:63" ht="11.25" customHeight="1">
      <c r="A201" s="12"/>
      <c r="H201" s="1"/>
      <c r="I201" s="9" t="s">
        <v>154</v>
      </c>
      <c r="J201" s="5"/>
      <c r="K201" s="5"/>
      <c r="L201" s="84"/>
      <c r="M201" s="145"/>
      <c r="N201" s="136"/>
      <c r="O201" s="136"/>
      <c r="P201" s="274"/>
      <c r="Q201" s="145"/>
      <c r="R201" s="136"/>
      <c r="S201" s="136"/>
      <c r="T201" s="274"/>
      <c r="U201" s="145"/>
      <c r="V201" s="136"/>
      <c r="W201" s="136"/>
      <c r="X201" s="274"/>
      <c r="Y201" s="145"/>
      <c r="Z201" s="136"/>
      <c r="AA201" s="136"/>
      <c r="AB201" s="1393">
        <f>Inlinks!AB126</f>
        <v>0.59</v>
      </c>
      <c r="AC201" s="145"/>
      <c r="AD201" s="136"/>
      <c r="AE201" s="136"/>
      <c r="AF201" s="1393">
        <f>Inlinks!AF126</f>
        <v>5.0000000000000001E-3</v>
      </c>
      <c r="AG201" s="2147">
        <f>Inlinks!AG126</f>
        <v>0.01</v>
      </c>
      <c r="AH201" s="2147">
        <f>Inlinks!AH126</f>
        <v>8.0000000000000002E-3</v>
      </c>
      <c r="AI201" s="2147">
        <f>Inlinks!AI126</f>
        <v>1.0999999999999999E-2</v>
      </c>
      <c r="AJ201" s="1393">
        <f>Inlinks!AJ126</f>
        <v>8.0000000000000002E-3</v>
      </c>
      <c r="AK201" s="2147">
        <f>Inlinks!AK126</f>
        <v>0</v>
      </c>
      <c r="AL201" s="2147">
        <f>Inlinks!AL126</f>
        <v>0</v>
      </c>
      <c r="AM201" s="2147">
        <f>Inlinks!AM126</f>
        <v>0</v>
      </c>
      <c r="AN201" s="1393">
        <f>Inlinks!AN126</f>
        <v>-2.778</v>
      </c>
      <c r="AO201" s="210">
        <v>0</v>
      </c>
      <c r="AP201" s="210">
        <v>0</v>
      </c>
      <c r="AQ201" s="210">
        <v>0</v>
      </c>
      <c r="AR201" s="274">
        <v>0</v>
      </c>
      <c r="AS201" s="210"/>
      <c r="AT201" s="210"/>
      <c r="AU201" s="210"/>
      <c r="AV201" s="1402">
        <f>Inlinks!AV126</f>
        <v>0.02</v>
      </c>
      <c r="AW201" s="210">
        <v>0.83799999999999997</v>
      </c>
      <c r="AX201" s="210">
        <v>2.1999999999999999E-2</v>
      </c>
      <c r="AY201" s="451">
        <f t="shared" si="385"/>
        <v>3.7000000000000005E-2</v>
      </c>
      <c r="AZ201" s="451">
        <f t="shared" si="388"/>
        <v>-2.778</v>
      </c>
      <c r="BA201" s="451">
        <f t="shared" si="386"/>
        <v>0</v>
      </c>
      <c r="BB201" s="210">
        <v>0</v>
      </c>
      <c r="BC201" s="210">
        <v>0</v>
      </c>
      <c r="BD201" s="210">
        <v>0</v>
      </c>
      <c r="BE201" s="210">
        <v>0</v>
      </c>
      <c r="BF201" s="210">
        <v>0</v>
      </c>
      <c r="BG201" s="210">
        <v>0</v>
      </c>
      <c r="BH201" s="210">
        <v>0</v>
      </c>
      <c r="BI201" s="210">
        <v>0</v>
      </c>
      <c r="BJ201" s="210"/>
      <c r="BK201" s="210"/>
    </row>
    <row r="202" spans="1:63" ht="11.25" customHeight="1">
      <c r="A202" s="12"/>
      <c r="H202" s="1"/>
      <c r="I202" s="9" t="s">
        <v>155</v>
      </c>
      <c r="J202" s="5"/>
      <c r="K202" s="5"/>
      <c r="L202" s="84"/>
      <c r="M202" s="145"/>
      <c r="N202" s="136"/>
      <c r="O202" s="136"/>
      <c r="P202" s="274"/>
      <c r="Q202" s="145"/>
      <c r="R202" s="136"/>
      <c r="S202" s="136"/>
      <c r="T202" s="274"/>
      <c r="U202" s="145"/>
      <c r="V202" s="136"/>
      <c r="W202" s="136"/>
      <c r="X202" s="274"/>
      <c r="Y202" s="145"/>
      <c r="Z202" s="136"/>
      <c r="AA202" s="136"/>
      <c r="AB202" s="1393">
        <f>Inlinks!AB127</f>
        <v>-6.0810000000000004</v>
      </c>
      <c r="AC202" s="145"/>
      <c r="AD202" s="136"/>
      <c r="AE202" s="136"/>
      <c r="AF202" s="1393">
        <f>Inlinks!AF127</f>
        <v>-12.599</v>
      </c>
      <c r="AG202" s="2147">
        <f>Inlinks!AG127</f>
        <v>-1.1379999999999999</v>
      </c>
      <c r="AH202" s="2147">
        <f>Inlinks!AH127</f>
        <v>-3.2850000000000001</v>
      </c>
      <c r="AI202" s="2147">
        <f>Inlinks!AI127</f>
        <v>-3.121</v>
      </c>
      <c r="AJ202" s="1393">
        <f>Inlinks!AJ127</f>
        <v>-2.4780000000000002</v>
      </c>
      <c r="AK202" s="2147">
        <f>Inlinks!AK127</f>
        <v>-6.87</v>
      </c>
      <c r="AL202" s="2147">
        <f>Inlinks!AL127</f>
        <v>-5.5359999999999996</v>
      </c>
      <c r="AM202" s="2147">
        <f>Inlinks!AM127</f>
        <v>-8.1639999999999997</v>
      </c>
      <c r="AN202" s="1393">
        <f>Inlinks!AN127</f>
        <v>7.3</v>
      </c>
      <c r="AO202" s="138">
        <f>AN146-AO146+AN155-AO155+AO167-AN167</f>
        <v>0</v>
      </c>
      <c r="AP202" s="138">
        <f t="shared" ref="AP202:AR202" si="391">AO146-AP146+AO155-AP155+AP167-AO167</f>
        <v>0</v>
      </c>
      <c r="AQ202" s="138">
        <f t="shared" si="391"/>
        <v>0</v>
      </c>
      <c r="AR202" s="139">
        <f t="shared" si="391"/>
        <v>0</v>
      </c>
      <c r="AS202" s="210"/>
      <c r="AT202" s="210"/>
      <c r="AU202" s="210"/>
      <c r="AV202" s="1402">
        <f>Inlinks!AV127</f>
        <v>-4.9089999999999998</v>
      </c>
      <c r="AW202" s="210">
        <v>-5.3150000000000004</v>
      </c>
      <c r="AX202" s="210">
        <v>-15.747999999999999</v>
      </c>
      <c r="AY202" s="451">
        <f t="shared" si="385"/>
        <v>-10.022</v>
      </c>
      <c r="AZ202" s="451">
        <f t="shared" si="388"/>
        <v>-13.27</v>
      </c>
      <c r="BA202" s="451">
        <f t="shared" si="386"/>
        <v>0</v>
      </c>
      <c r="BB202" s="138">
        <f t="shared" ref="BB202:BI202" si="392">BA146-BB146+BA155-BB155+BB167-BA167</f>
        <v>0</v>
      </c>
      <c r="BC202" s="138">
        <f t="shared" si="392"/>
        <v>0</v>
      </c>
      <c r="BD202" s="138">
        <f t="shared" si="392"/>
        <v>0</v>
      </c>
      <c r="BE202" s="138">
        <f t="shared" si="392"/>
        <v>0</v>
      </c>
      <c r="BF202" s="138">
        <f t="shared" si="392"/>
        <v>0</v>
      </c>
      <c r="BG202" s="138">
        <f t="shared" si="392"/>
        <v>0</v>
      </c>
      <c r="BH202" s="138">
        <f t="shared" si="392"/>
        <v>0</v>
      </c>
      <c r="BI202" s="138">
        <f t="shared" si="392"/>
        <v>0</v>
      </c>
    </row>
    <row r="203" spans="1:63" ht="11.25" customHeight="1">
      <c r="A203" s="12"/>
      <c r="H203" s="1"/>
      <c r="I203" s="9" t="s">
        <v>156</v>
      </c>
      <c r="J203" s="5"/>
      <c r="K203" s="5"/>
      <c r="L203" s="84"/>
      <c r="M203" s="103"/>
      <c r="N203" s="59"/>
      <c r="O203" s="59"/>
      <c r="P203" s="274"/>
      <c r="Q203" s="103"/>
      <c r="R203" s="59"/>
      <c r="S203" s="59"/>
      <c r="T203" s="274"/>
      <c r="U203" s="103"/>
      <c r="V203" s="59"/>
      <c r="W203" s="59"/>
      <c r="X203" s="274"/>
      <c r="Y203" s="103"/>
      <c r="Z203" s="59"/>
      <c r="AA203" s="59"/>
      <c r="AB203" s="1393">
        <f>Inlinks!AB128</f>
        <v>10.199</v>
      </c>
      <c r="AC203" s="103"/>
      <c r="AD203" s="59"/>
      <c r="AE203" s="59"/>
      <c r="AF203" s="1393">
        <f>Inlinks!AF128</f>
        <v>8.1769999999999996</v>
      </c>
      <c r="AG203" s="2147">
        <f>Inlinks!AG128</f>
        <v>9.0820000000000007</v>
      </c>
      <c r="AH203" s="2147">
        <f>Inlinks!AH128</f>
        <v>7.78</v>
      </c>
      <c r="AI203" s="2147">
        <f>Inlinks!AI128</f>
        <v>10.695</v>
      </c>
      <c r="AJ203" s="1393">
        <f>Inlinks!AJ128</f>
        <v>15.638999999999999</v>
      </c>
      <c r="AK203" s="2147">
        <f>Inlinks!AK128</f>
        <v>11.071</v>
      </c>
      <c r="AL203" s="2147">
        <f>Inlinks!AL128</f>
        <v>9.2010000000000005</v>
      </c>
      <c r="AM203" s="2147">
        <f>Inlinks!AM128</f>
        <v>16.021999999999998</v>
      </c>
      <c r="AN203" s="1393">
        <f>Inlinks!AN128</f>
        <v>8.6280000000000001</v>
      </c>
      <c r="AO203" s="210">
        <v>0</v>
      </c>
      <c r="AP203" s="210">
        <v>0</v>
      </c>
      <c r="AQ203" s="210">
        <v>0</v>
      </c>
      <c r="AR203" s="274">
        <v>0</v>
      </c>
      <c r="AS203" s="210"/>
      <c r="AT203" s="210"/>
      <c r="AU203" s="210"/>
      <c r="AV203" s="1402">
        <f>Inlinks!AV128</f>
        <v>8.1120000000000001</v>
      </c>
      <c r="AW203" s="210">
        <v>22.891999999999999</v>
      </c>
      <c r="AX203" s="210">
        <v>25.221</v>
      </c>
      <c r="AY203" s="451">
        <f t="shared" si="385"/>
        <v>43.195999999999998</v>
      </c>
      <c r="AZ203" s="451">
        <f t="shared" si="388"/>
        <v>44.921999999999997</v>
      </c>
      <c r="BA203" s="451">
        <f t="shared" si="386"/>
        <v>0</v>
      </c>
      <c r="BB203" s="210">
        <v>0</v>
      </c>
      <c r="BC203" s="210">
        <v>0</v>
      </c>
      <c r="BD203" s="210">
        <v>0</v>
      </c>
      <c r="BE203" s="210">
        <v>0</v>
      </c>
      <c r="BF203" s="210">
        <v>0</v>
      </c>
      <c r="BG203" s="210">
        <v>0</v>
      </c>
      <c r="BH203" s="210">
        <v>0</v>
      </c>
      <c r="BI203" s="210">
        <v>0</v>
      </c>
    </row>
    <row r="204" spans="1:63" ht="11.25" customHeight="1">
      <c r="A204" s="23"/>
      <c r="H204" s="23"/>
      <c r="I204" s="828" t="s">
        <v>2</v>
      </c>
      <c r="J204" s="828"/>
      <c r="K204" s="828"/>
      <c r="L204" s="915"/>
      <c r="M204" s="916"/>
      <c r="N204" s="917"/>
      <c r="O204" s="917"/>
      <c r="P204" s="918"/>
      <c r="Q204" s="916"/>
      <c r="R204" s="917"/>
      <c r="S204" s="917"/>
      <c r="T204" s="918"/>
      <c r="U204" s="916"/>
      <c r="V204" s="917"/>
      <c r="W204" s="917"/>
      <c r="X204" s="918"/>
      <c r="Y204" s="916"/>
      <c r="Z204" s="917"/>
      <c r="AA204" s="917"/>
      <c r="AB204" s="918">
        <f>+SUM(AB196:AB203)</f>
        <v>43.581999999999979</v>
      </c>
      <c r="AC204" s="916"/>
      <c r="AD204" s="917"/>
      <c r="AE204" s="917"/>
      <c r="AF204" s="918">
        <f t="shared" ref="AF204:AK204" si="393">+SUM(AF196:AF203)</f>
        <v>54.701999999999948</v>
      </c>
      <c r="AG204" s="917">
        <f t="shared" si="393"/>
        <v>48.032999999999987</v>
      </c>
      <c r="AH204" s="917">
        <f t="shared" si="393"/>
        <v>43.460000000000036</v>
      </c>
      <c r="AI204" s="917">
        <f t="shared" si="393"/>
        <v>51.33300000000002</v>
      </c>
      <c r="AJ204" s="918">
        <f>+SUM(AJ196:AJ203)</f>
        <v>83.628000000000014</v>
      </c>
      <c r="AK204" s="292">
        <f t="shared" si="393"/>
        <v>55.991000000000071</v>
      </c>
      <c r="AL204" s="917">
        <f>+SUM(AL196:AL203)</f>
        <v>50.479000000000063</v>
      </c>
      <c r="AM204" s="917">
        <f>+SUM(AM196:AM203)</f>
        <v>84.263999999999925</v>
      </c>
      <c r="AN204" s="918">
        <f>+SUM(AN196:AN203)</f>
        <v>118.17899999999997</v>
      </c>
      <c r="AO204" s="293">
        <f>+SUM(AO196:AO203)</f>
        <v>60.529929073730727</v>
      </c>
      <c r="AP204" s="293">
        <f t="shared" ref="AP204:AR204" si="394">+SUM(AP196:AP203)</f>
        <v>48.964234730943822</v>
      </c>
      <c r="AQ204" s="293">
        <f t="shared" si="394"/>
        <v>65.901981073836339</v>
      </c>
      <c r="AR204" s="294">
        <f t="shared" si="394"/>
        <v>110.90632636071042</v>
      </c>
      <c r="AS204" s="30"/>
      <c r="AT204" s="293"/>
      <c r="AU204" s="293"/>
      <c r="AV204" s="293">
        <f t="shared" ref="AV204:BI204" si="395">+SUM(AV196:AV203)</f>
        <v>30.464999999999989</v>
      </c>
      <c r="AW204" s="293">
        <f t="shared" si="395"/>
        <v>118.43999999999996</v>
      </c>
      <c r="AX204" s="293">
        <f t="shared" si="395"/>
        <v>140.72600000000006</v>
      </c>
      <c r="AY204" s="293">
        <f t="shared" si="395"/>
        <v>226.45400000000009</v>
      </c>
      <c r="AZ204" s="293">
        <f>+SUM(AZ196:AZ203)</f>
        <v>308.91300000000001</v>
      </c>
      <c r="BA204" s="293">
        <f>+SUM(BA196:BA203)</f>
        <v>286.30247123922129</v>
      </c>
      <c r="BB204" s="293">
        <f t="shared" si="395"/>
        <v>318.34408751498955</v>
      </c>
      <c r="BC204" s="293">
        <f t="shared" si="395"/>
        <v>353.69674095025357</v>
      </c>
      <c r="BD204" s="293">
        <f t="shared" si="395"/>
        <v>383.13120919431691</v>
      </c>
      <c r="BE204" s="293">
        <f t="shared" si="395"/>
        <v>408.19213587376544</v>
      </c>
      <c r="BF204" s="293">
        <f t="shared" si="395"/>
        <v>427.23507451631326</v>
      </c>
      <c r="BG204" s="293">
        <f t="shared" si="395"/>
        <v>447.34514492186599</v>
      </c>
      <c r="BH204" s="293">
        <f t="shared" si="395"/>
        <v>466.12610827140952</v>
      </c>
      <c r="BI204" s="293">
        <f t="shared" si="395"/>
        <v>488.97290299689337</v>
      </c>
    </row>
    <row r="205" spans="1:63" ht="4.5" customHeight="1">
      <c r="A205" s="12"/>
      <c r="H205" s="1"/>
      <c r="I205" s="5"/>
      <c r="J205" s="5"/>
      <c r="K205" s="5"/>
      <c r="L205" s="84"/>
      <c r="M205" s="99"/>
      <c r="N205" s="48"/>
      <c r="O205" s="48"/>
      <c r="P205" s="87"/>
      <c r="Q205" s="99"/>
      <c r="R205" s="48"/>
      <c r="S205" s="48"/>
      <c r="T205" s="87"/>
      <c r="U205" s="99"/>
      <c r="V205" s="48"/>
      <c r="W205" s="48"/>
      <c r="X205" s="87"/>
      <c r="Y205" s="99"/>
      <c r="Z205" s="48"/>
      <c r="AA205" s="48"/>
      <c r="AB205" s="87"/>
      <c r="AC205" s="137"/>
      <c r="AD205" s="137"/>
      <c r="AE205" s="137"/>
      <c r="AF205" s="87"/>
      <c r="AG205" s="48"/>
      <c r="AH205" s="48"/>
      <c r="AI205" s="137"/>
      <c r="AJ205" s="48"/>
      <c r="AK205" s="99"/>
      <c r="AL205" s="48"/>
      <c r="AM205" s="48"/>
      <c r="AN205" s="48"/>
      <c r="AO205" s="48"/>
      <c r="AP205" s="48"/>
      <c r="AQ205" s="48"/>
      <c r="AR205" s="87"/>
      <c r="AS205" s="38"/>
      <c r="AT205" s="38"/>
      <c r="AU205" s="38"/>
      <c r="AV205" s="38"/>
      <c r="AW205" s="38"/>
      <c r="AX205" s="38"/>
      <c r="AY205" s="38"/>
      <c r="AZ205" s="38"/>
      <c r="BA205" s="38"/>
      <c r="BB205" s="38"/>
      <c r="BC205" s="38"/>
      <c r="BD205" s="38"/>
      <c r="BE205" s="38"/>
      <c r="BF205" s="38"/>
      <c r="BG205" s="38"/>
      <c r="BH205" s="38"/>
      <c r="BI205" s="38"/>
    </row>
    <row r="206" spans="1:63" ht="11.25" customHeight="1">
      <c r="A206" s="15"/>
      <c r="H206" s="15"/>
      <c r="I206" s="186" t="s">
        <v>23</v>
      </c>
      <c r="J206" s="812"/>
      <c r="K206" s="812"/>
      <c r="L206" s="813"/>
      <c r="M206" s="814"/>
      <c r="N206" s="812"/>
      <c r="O206" s="35"/>
      <c r="P206" s="815"/>
      <c r="Q206" s="814"/>
      <c r="R206" s="812"/>
      <c r="S206" s="35"/>
      <c r="T206" s="815"/>
      <c r="U206" s="814"/>
      <c r="V206" s="812"/>
      <c r="W206" s="35"/>
      <c r="X206" s="815"/>
      <c r="Y206" s="814"/>
      <c r="Z206" s="812"/>
      <c r="AA206" s="35"/>
      <c r="AB206" s="815"/>
      <c r="AC206" s="897"/>
      <c r="AD206" s="897"/>
      <c r="AE206" s="897"/>
      <c r="AF206" s="815"/>
      <c r="AG206" s="35"/>
      <c r="AH206" s="35"/>
      <c r="AI206" s="897"/>
      <c r="AJ206" s="35"/>
      <c r="AK206" s="1848"/>
      <c r="AL206" s="35"/>
      <c r="AM206" s="35"/>
      <c r="AN206" s="35"/>
      <c r="AO206" s="35"/>
      <c r="AP206" s="35"/>
      <c r="AQ206" s="35"/>
      <c r="AR206" s="815"/>
      <c r="AS206" s="35"/>
      <c r="AT206" s="449"/>
      <c r="AU206" s="449"/>
      <c r="AV206" s="449"/>
      <c r="AW206" s="449"/>
      <c r="AX206" s="449"/>
      <c r="AY206" s="449"/>
      <c r="AZ206" s="449"/>
      <c r="BA206" s="449"/>
      <c r="BB206" s="449"/>
      <c r="BC206" s="449"/>
      <c r="BD206" s="449"/>
      <c r="BE206" s="449"/>
      <c r="BF206" s="449"/>
      <c r="BG206" s="449"/>
      <c r="BH206" s="449"/>
      <c r="BI206" s="449"/>
    </row>
    <row r="207" spans="1:63" ht="11.25" customHeight="1">
      <c r="A207" s="12"/>
      <c r="H207" s="1"/>
      <c r="I207" s="9" t="s">
        <v>147</v>
      </c>
      <c r="J207" s="9"/>
      <c r="K207" s="5"/>
      <c r="L207" s="84"/>
      <c r="M207" s="145"/>
      <c r="N207" s="136"/>
      <c r="O207" s="136"/>
      <c r="P207" s="146"/>
      <c r="Q207" s="145"/>
      <c r="R207" s="136"/>
      <c r="S207" s="136"/>
      <c r="T207" s="146"/>
      <c r="U207" s="145"/>
      <c r="V207" s="136"/>
      <c r="W207" s="136"/>
      <c r="X207" s="146"/>
      <c r="Y207" s="145"/>
      <c r="Z207" s="136"/>
      <c r="AA207" s="136"/>
      <c r="AB207" s="1392">
        <f>Inlinks!AB132</f>
        <v>-34.551000000000002</v>
      </c>
      <c r="AC207" s="143"/>
      <c r="AD207" s="138"/>
      <c r="AE207" s="138"/>
      <c r="AF207" s="1392">
        <f>Inlinks!AF132</f>
        <v>-55.985999999999997</v>
      </c>
      <c r="AG207" s="1402">
        <f>Inlinks!AG132</f>
        <v>4.758</v>
      </c>
      <c r="AH207" s="1402">
        <f>Inlinks!AH132</f>
        <v>-7.1260000000000003</v>
      </c>
      <c r="AI207" s="1402">
        <f>Inlinks!AI132</f>
        <v>-2.16</v>
      </c>
      <c r="AJ207" s="1392">
        <f>Inlinks!AJ132</f>
        <v>-113.44199999999999</v>
      </c>
      <c r="AK207" s="1402">
        <f>Inlinks!AK132</f>
        <v>59.569000000000003</v>
      </c>
      <c r="AL207" s="1402">
        <f>Inlinks!AL132</f>
        <v>-23.358000000000001</v>
      </c>
      <c r="AM207" s="1402">
        <f>Inlinks!AM132</f>
        <v>-0.99099999999999999</v>
      </c>
      <c r="AN207" s="1392">
        <f>Inlinks!AN132</f>
        <v>-112.127</v>
      </c>
      <c r="AO207" s="451">
        <f>AN145-AO145</f>
        <v>88.464282900183036</v>
      </c>
      <c r="AP207" s="451">
        <f t="shared" ref="AP207:AR207" si="396">AO145-AP145</f>
        <v>-0.53402770349310913</v>
      </c>
      <c r="AQ207" s="451">
        <f t="shared" si="396"/>
        <v>-0.80060922141188939</v>
      </c>
      <c r="AR207" s="140">
        <f t="shared" si="396"/>
        <v>-166.44389726223272</v>
      </c>
      <c r="AS207" s="210"/>
      <c r="AT207" s="210"/>
      <c r="AU207" s="210"/>
      <c r="AV207" s="1402">
        <f>Inlinks!AV132</f>
        <v>-41.738999999999997</v>
      </c>
      <c r="AW207" s="210">
        <v>-83.646000000000001</v>
      </c>
      <c r="AX207" s="210">
        <v>-83.42</v>
      </c>
      <c r="AY207" s="451">
        <f>SUM(AG207:AJ207)</f>
        <v>-117.97</v>
      </c>
      <c r="AZ207" s="451">
        <f>SUM(AK207:AN207)</f>
        <v>-76.906999999999996</v>
      </c>
      <c r="BA207" s="451">
        <f>SUM(AO207:AR207)</f>
        <v>-79.314251286954686</v>
      </c>
      <c r="BB207" s="451">
        <f t="shared" ref="BB207:BI207" si="397">BA145-BB145</f>
        <v>-54.604200756670593</v>
      </c>
      <c r="BC207" s="451">
        <f>BB145-BC145</f>
        <v>-47.958031931671826</v>
      </c>
      <c r="BD207" s="451">
        <f t="shared" si="397"/>
        <v>-40.607777398941948</v>
      </c>
      <c r="BE207" s="451">
        <f t="shared" si="397"/>
        <v>-36.348529211129517</v>
      </c>
      <c r="BF207" s="451">
        <f t="shared" si="397"/>
        <v>-31.888362241236905</v>
      </c>
      <c r="BG207" s="451">
        <f t="shared" si="397"/>
        <v>-28.67180081681272</v>
      </c>
      <c r="BH207" s="451">
        <f t="shared" si="397"/>
        <v>-27.344685297718343</v>
      </c>
      <c r="BI207" s="451">
        <f t="shared" si="397"/>
        <v>-28.16813519259756</v>
      </c>
    </row>
    <row r="208" spans="1:63" ht="11.25" customHeight="1">
      <c r="A208" s="12"/>
      <c r="H208" s="1"/>
      <c r="I208" s="9" t="s">
        <v>146</v>
      </c>
      <c r="J208" s="9"/>
      <c r="K208" s="5"/>
      <c r="L208" s="84"/>
      <c r="M208" s="145"/>
      <c r="N208" s="136"/>
      <c r="O208" s="136"/>
      <c r="P208" s="146"/>
      <c r="Q208" s="145"/>
      <c r="R208" s="136"/>
      <c r="S208" s="136"/>
      <c r="T208" s="146"/>
      <c r="U208" s="145"/>
      <c r="V208" s="136"/>
      <c r="W208" s="136"/>
      <c r="X208" s="146"/>
      <c r="Y208" s="145"/>
      <c r="Z208" s="136"/>
      <c r="AA208" s="136"/>
      <c r="AB208" s="1392">
        <f>Inlinks!AB133</f>
        <v>37.353999999999999</v>
      </c>
      <c r="AC208" s="143"/>
      <c r="AD208" s="138"/>
      <c r="AE208" s="138"/>
      <c r="AF208" s="1392">
        <f>Inlinks!AF133</f>
        <v>60.529000000000003</v>
      </c>
      <c r="AG208" s="1402">
        <f>Inlinks!AG133</f>
        <v>-13.906000000000001</v>
      </c>
      <c r="AH208" s="1402">
        <f>Inlinks!AH133</f>
        <v>-1.244</v>
      </c>
      <c r="AI208" s="1402">
        <f>Inlinks!AI133</f>
        <v>11.218</v>
      </c>
      <c r="AJ208" s="1392">
        <f>Inlinks!AJ133</f>
        <v>85.793000000000006</v>
      </c>
      <c r="AK208" s="1402">
        <f>Inlinks!AK133</f>
        <v>-75.03</v>
      </c>
      <c r="AL208" s="1402">
        <f>Inlinks!AL133</f>
        <v>48.776000000000003</v>
      </c>
      <c r="AM208" s="1402">
        <f>Inlinks!AM133</f>
        <v>-5.0309999999999997</v>
      </c>
      <c r="AN208" s="1392">
        <f>Inlinks!AN133</f>
        <v>64.198999999999998</v>
      </c>
      <c r="AO208" s="451">
        <f>AO160-AN160</f>
        <v>-39.281495413924404</v>
      </c>
      <c r="AP208" s="451">
        <f t="shared" ref="AP208:AR208" si="398">AP160-AO160</f>
        <v>-11.865958041618569</v>
      </c>
      <c r="AQ208" s="451">
        <f t="shared" si="398"/>
        <v>3.1261906297443147</v>
      </c>
      <c r="AR208" s="140">
        <f t="shared" si="398"/>
        <v>116.22484243114383</v>
      </c>
      <c r="AS208" s="210"/>
      <c r="AT208" s="210"/>
      <c r="AU208" s="210"/>
      <c r="AV208" s="1402">
        <f>Inlinks!AV133</f>
        <v>44.756999999999998</v>
      </c>
      <c r="AW208" s="210">
        <v>70.557000000000002</v>
      </c>
      <c r="AX208" s="210">
        <v>100.047</v>
      </c>
      <c r="AY208" s="451">
        <f>SUM(AG208:AJ208)</f>
        <v>81.861000000000004</v>
      </c>
      <c r="AZ208" s="451">
        <f>SUM(AK208:AN208)</f>
        <v>32.914000000000001</v>
      </c>
      <c r="BA208" s="451">
        <f>SUM(AO208:AR208)</f>
        <v>68.203579605345169</v>
      </c>
      <c r="BB208" s="451">
        <f t="shared" ref="BB208:BI208" si="399">BB160-BA160</f>
        <v>58.080369072168992</v>
      </c>
      <c r="BC208" s="451">
        <f t="shared" si="399"/>
        <v>54.761576570542047</v>
      </c>
      <c r="BD208" s="451">
        <f t="shared" si="399"/>
        <v>49.760834992529453</v>
      </c>
      <c r="BE208" s="451">
        <f t="shared" si="399"/>
        <v>48.692459140891515</v>
      </c>
      <c r="BF208" s="451">
        <f t="shared" si="399"/>
        <v>46.409091924504537</v>
      </c>
      <c r="BG208" s="451">
        <f t="shared" si="399"/>
        <v>43.852495892459615</v>
      </c>
      <c r="BH208" s="451">
        <f t="shared" si="399"/>
        <v>44.765665811435952</v>
      </c>
      <c r="BI208" s="451">
        <f t="shared" si="399"/>
        <v>45.632927980316254</v>
      </c>
    </row>
    <row r="209" spans="1:62" ht="11.25" customHeight="1">
      <c r="A209" s="12"/>
      <c r="H209" s="1"/>
      <c r="I209" s="9" t="s">
        <v>148</v>
      </c>
      <c r="J209" s="9"/>
      <c r="K209" s="5"/>
      <c r="L209" s="84"/>
      <c r="M209" s="145"/>
      <c r="N209" s="136"/>
      <c r="O209" s="136"/>
      <c r="P209" s="146"/>
      <c r="Q209" s="145"/>
      <c r="R209" s="136"/>
      <c r="S209" s="136"/>
      <c r="T209" s="146"/>
      <c r="U209" s="145"/>
      <c r="V209" s="136"/>
      <c r="W209" s="136"/>
      <c r="X209" s="146"/>
      <c r="Y209" s="145"/>
      <c r="Z209" s="136"/>
      <c r="AA209" s="136"/>
      <c r="AB209" s="1392">
        <f>Inlinks!AB134</f>
        <v>0.93400000000000005</v>
      </c>
      <c r="AC209" s="143"/>
      <c r="AD209" s="138"/>
      <c r="AE209" s="138"/>
      <c r="AF209" s="1392">
        <f>Inlinks!AF134</f>
        <v>0.56299999999999994</v>
      </c>
      <c r="AG209" s="1402">
        <f>Inlinks!AG134</f>
        <v>-10.368</v>
      </c>
      <c r="AH209" s="1402">
        <f>Inlinks!AH134</f>
        <v>-5.9690000000000003</v>
      </c>
      <c r="AI209" s="1402">
        <f>Inlinks!AI134</f>
        <v>-2.8559999999999999</v>
      </c>
      <c r="AJ209" s="1392">
        <f>Inlinks!AJ134</f>
        <v>-9.7989999999999995</v>
      </c>
      <c r="AK209" s="1402">
        <f>Inlinks!AK134</f>
        <v>8.2530000000000001</v>
      </c>
      <c r="AL209" s="1402">
        <f>Inlinks!AL134</f>
        <v>-3.4929999999999999</v>
      </c>
      <c r="AM209" s="1402">
        <f>Inlinks!AM134</f>
        <v>4.0010000000000003</v>
      </c>
      <c r="AN209" s="1392">
        <f>Inlinks!AN134</f>
        <v>-9.9619999999999997</v>
      </c>
      <c r="AO209" s="451">
        <f>AN148-AO148</f>
        <v>-3.1218706311220714</v>
      </c>
      <c r="AP209" s="451">
        <f t="shared" ref="AP209:AR209" si="400">AO148-AP148</f>
        <v>-2.9165335455309851</v>
      </c>
      <c r="AQ209" s="451">
        <f t="shared" si="400"/>
        <v>1.7617179809817856</v>
      </c>
      <c r="AR209" s="140">
        <f t="shared" si="400"/>
        <v>-0.5452401991950282</v>
      </c>
      <c r="AS209" s="210"/>
      <c r="AT209" s="210"/>
      <c r="AU209" s="210"/>
      <c r="AV209" s="1402">
        <f>Inlinks!AV134</f>
        <v>-7.3810000000000002</v>
      </c>
      <c r="AW209" s="210">
        <v>-7.9859999999999998</v>
      </c>
      <c r="AX209" s="210">
        <v>-24.100999999999999</v>
      </c>
      <c r="AY209" s="451">
        <f>SUM(AG209:AJ209)</f>
        <v>-28.991999999999997</v>
      </c>
      <c r="AZ209" s="451">
        <f>SUM(AK209:AN209)</f>
        <v>-1.2010000000000005</v>
      </c>
      <c r="BA209" s="451">
        <f>SUM(AO209:AR209)</f>
        <v>-4.8219263948662991</v>
      </c>
      <c r="BB209" s="451">
        <f t="shared" ref="BB209:BI209" si="401">BA148-BB148</f>
        <v>-3.6441772447304146</v>
      </c>
      <c r="BC209" s="451">
        <f t="shared" si="401"/>
        <v>-3.0215367146499759</v>
      </c>
      <c r="BD209" s="451">
        <f t="shared" si="401"/>
        <v>-2.8553283379325194</v>
      </c>
      <c r="BE209" s="451">
        <f t="shared" si="401"/>
        <v>-2.6963488700829359</v>
      </c>
      <c r="BF209" s="451">
        <f t="shared" si="401"/>
        <v>-2.7451685509512274</v>
      </c>
      <c r="BG209" s="451">
        <f t="shared" si="401"/>
        <v>-2.7226423516138993</v>
      </c>
      <c r="BH209" s="451">
        <f t="shared" si="401"/>
        <v>-2.7991345911928889</v>
      </c>
      <c r="BI209" s="451">
        <f t="shared" si="401"/>
        <v>-2.9285143036472476</v>
      </c>
    </row>
    <row r="210" spans="1:62" ht="11.25" customHeight="1">
      <c r="A210" s="12"/>
      <c r="H210" s="1"/>
      <c r="I210" s="9" t="s">
        <v>149</v>
      </c>
      <c r="J210" s="9"/>
      <c r="K210" s="5"/>
      <c r="L210" s="84"/>
      <c r="M210" s="145"/>
      <c r="N210" s="136"/>
      <c r="O210" s="136"/>
      <c r="P210" s="146"/>
      <c r="Q210" s="145"/>
      <c r="R210" s="136"/>
      <c r="S210" s="136"/>
      <c r="T210" s="146"/>
      <c r="U210" s="145"/>
      <c r="V210" s="136"/>
      <c r="W210" s="136"/>
      <c r="X210" s="146"/>
      <c r="Y210" s="145"/>
      <c r="Z210" s="136"/>
      <c r="AA210" s="136"/>
      <c r="AB210" s="1392">
        <f>Inlinks!AB135</f>
        <v>12.759</v>
      </c>
      <c r="AC210" s="143"/>
      <c r="AD210" s="138"/>
      <c r="AE210" s="138"/>
      <c r="AF210" s="1392">
        <f>Inlinks!AF135</f>
        <v>12.465999999999999</v>
      </c>
      <c r="AG210" s="1402">
        <f>Inlinks!AG135</f>
        <v>2.3759999999999999</v>
      </c>
      <c r="AH210" s="1402">
        <f>Inlinks!AH135</f>
        <v>4.0419999999999998</v>
      </c>
      <c r="AI210" s="1402">
        <f>Inlinks!AI135</f>
        <v>-1.6259999999999999</v>
      </c>
      <c r="AJ210" s="1392">
        <f>Inlinks!AJ135</f>
        <v>30.847999999999999</v>
      </c>
      <c r="AK210" s="1402">
        <f>Inlinks!AK135</f>
        <v>7.1379999999999999</v>
      </c>
      <c r="AL210" s="1402">
        <f>Inlinks!AL135</f>
        <v>3.9350000000000001</v>
      </c>
      <c r="AM210" s="1402">
        <f>Inlinks!AM135</f>
        <v>-10.351000000000001</v>
      </c>
      <c r="AN210" s="1392">
        <f>Inlinks!AN135</f>
        <v>37.377000000000002</v>
      </c>
      <c r="AO210" s="451">
        <f>AO161-AN161+AO164-AN164</f>
        <v>22.610824251594437</v>
      </c>
      <c r="AP210" s="451">
        <f t="shared" ref="AP210:AR210" si="402">AP161-AO161+AP164-AO164</f>
        <v>21.123625932628187</v>
      </c>
      <c r="AQ210" s="451">
        <f>AQ161-AP161+AQ164-AP164</f>
        <v>-12.759624070179882</v>
      </c>
      <c r="AR210" s="140">
        <f t="shared" si="402"/>
        <v>3.9490202431841226</v>
      </c>
      <c r="AS210" s="210"/>
      <c r="AT210" s="210"/>
      <c r="AU210" s="210"/>
      <c r="AV210" s="1402">
        <f>Inlinks!AV135</f>
        <v>21.58</v>
      </c>
      <c r="AW210" s="210">
        <v>25.736000000000001</v>
      </c>
      <c r="AX210" s="210">
        <v>22.704999999999998</v>
      </c>
      <c r="AY210" s="451">
        <f>SUM(AG210:AJ210)</f>
        <v>35.64</v>
      </c>
      <c r="AZ210" s="451">
        <f>SUM(AK210:AN210)</f>
        <v>38.099000000000004</v>
      </c>
      <c r="BA210" s="451">
        <f>SUM(AO210:AR210)</f>
        <v>34.923846357226864</v>
      </c>
      <c r="BB210" s="451">
        <f t="shared" ref="BB210:BI210" si="403">BB161-BA161+BB164-BA164</f>
        <v>25.546625245701023</v>
      </c>
      <c r="BC210" s="451">
        <f t="shared" si="403"/>
        <v>20.88988387904368</v>
      </c>
      <c r="BD210" s="451">
        <f t="shared" si="403"/>
        <v>19.551091418264718</v>
      </c>
      <c r="BE210" s="451">
        <f t="shared" si="403"/>
        <v>18.276092049095098</v>
      </c>
      <c r="BF210" s="451">
        <f t="shared" si="403"/>
        <v>18.492438451263126</v>
      </c>
      <c r="BG210" s="451">
        <f t="shared" si="403"/>
        <v>18.198903454589981</v>
      </c>
      <c r="BH210" s="451">
        <f t="shared" si="403"/>
        <v>18.607300490556156</v>
      </c>
      <c r="BI210" s="451">
        <f t="shared" si="403"/>
        <v>19.382858034989226</v>
      </c>
    </row>
    <row r="211" spans="1:62" ht="11.25" customHeight="1">
      <c r="A211" s="12"/>
      <c r="H211" s="1"/>
      <c r="I211" s="9" t="s">
        <v>62</v>
      </c>
      <c r="J211" s="9"/>
      <c r="K211" s="5"/>
      <c r="L211" s="84"/>
      <c r="M211" s="145"/>
      <c r="N211" s="136"/>
      <c r="O211" s="136"/>
      <c r="P211" s="146"/>
      <c r="Q211" s="145"/>
      <c r="R211" s="136"/>
      <c r="S211" s="136"/>
      <c r="T211" s="146"/>
      <c r="U211" s="145"/>
      <c r="V211" s="136"/>
      <c r="W211" s="136"/>
      <c r="X211" s="146"/>
      <c r="Y211" s="145"/>
      <c r="Z211" s="136"/>
      <c r="AA211" s="136"/>
      <c r="AB211" s="1392">
        <f>Inlinks!AB136</f>
        <v>-8.9090000000000007</v>
      </c>
      <c r="AC211" s="143"/>
      <c r="AD211" s="138"/>
      <c r="AE211" s="138"/>
      <c r="AF211" s="1392">
        <f>Inlinks!AF136</f>
        <v>-5.5679999999999996</v>
      </c>
      <c r="AG211" s="1402">
        <f>Inlinks!AG136</f>
        <v>-11.986000000000001</v>
      </c>
      <c r="AH211" s="1402">
        <f>Inlinks!AH136</f>
        <v>-13.888999999999999</v>
      </c>
      <c r="AI211" s="1402">
        <f>Inlinks!AI136</f>
        <v>-12.278</v>
      </c>
      <c r="AJ211" s="1392">
        <f>Inlinks!AJ136</f>
        <v>-5.37</v>
      </c>
      <c r="AK211" s="1402">
        <f>Inlinks!AK136</f>
        <v>-11.683</v>
      </c>
      <c r="AL211" s="1402">
        <f>Inlinks!AL136</f>
        <v>-15.848000000000001</v>
      </c>
      <c r="AM211" s="1402">
        <f>Inlinks!AM136</f>
        <v>-10.164999999999999</v>
      </c>
      <c r="AN211" s="1392">
        <f>Inlinks!AN136</f>
        <v>-18.664000000000001</v>
      </c>
      <c r="AO211" s="451">
        <f>AN147-AO147+AO162-AN162</f>
        <v>0</v>
      </c>
      <c r="AP211" s="451">
        <f t="shared" ref="AP211:AR211" si="404">AO147-AP147+AP162-AO162</f>
        <v>0</v>
      </c>
      <c r="AQ211" s="451">
        <f t="shared" si="404"/>
        <v>0</v>
      </c>
      <c r="AR211" s="140">
        <f t="shared" si="404"/>
        <v>0</v>
      </c>
      <c r="AS211" s="210"/>
      <c r="AT211" s="210"/>
      <c r="AU211" s="210"/>
      <c r="AV211" s="1402">
        <f>Inlinks!AV136</f>
        <v>-14.884</v>
      </c>
      <c r="AW211" s="210">
        <v>-6.82</v>
      </c>
      <c r="AX211" s="210">
        <v>-18.805</v>
      </c>
      <c r="AY211" s="451">
        <f>SUM(AG211:AJ211)</f>
        <v>-43.522999999999996</v>
      </c>
      <c r="AZ211" s="451">
        <f>SUM(AK211:AN211)</f>
        <v>-56.36</v>
      </c>
      <c r="BA211" s="451">
        <f>SUM(AO211:AR211)</f>
        <v>0</v>
      </c>
      <c r="BB211" s="451">
        <f t="shared" ref="BB211:BI211" si="405">BA147-BB147+BB162-BA162</f>
        <v>0</v>
      </c>
      <c r="BC211" s="451">
        <f t="shared" si="405"/>
        <v>0</v>
      </c>
      <c r="BD211" s="451">
        <f t="shared" si="405"/>
        <v>0</v>
      </c>
      <c r="BE211" s="451">
        <f t="shared" si="405"/>
        <v>0</v>
      </c>
      <c r="BF211" s="451">
        <f t="shared" si="405"/>
        <v>0</v>
      </c>
      <c r="BG211" s="451">
        <f t="shared" si="405"/>
        <v>0</v>
      </c>
      <c r="BH211" s="451">
        <f t="shared" si="405"/>
        <v>0</v>
      </c>
      <c r="BI211" s="451">
        <f t="shared" si="405"/>
        <v>0</v>
      </c>
    </row>
    <row r="212" spans="1:62" ht="11.25" customHeight="1">
      <c r="A212" s="23"/>
      <c r="H212" s="23"/>
      <c r="I212" s="828" t="s">
        <v>24</v>
      </c>
      <c r="J212" s="828"/>
      <c r="K212" s="828"/>
      <c r="L212" s="915"/>
      <c r="M212" s="916"/>
      <c r="N212" s="917"/>
      <c r="O212" s="917"/>
      <c r="P212" s="918"/>
      <c r="Q212" s="916"/>
      <c r="R212" s="917"/>
      <c r="S212" s="917"/>
      <c r="T212" s="918"/>
      <c r="U212" s="916"/>
      <c r="V212" s="917"/>
      <c r="W212" s="917"/>
      <c r="X212" s="918"/>
      <c r="Y212" s="916"/>
      <c r="Z212" s="917"/>
      <c r="AA212" s="917"/>
      <c r="AB212" s="918">
        <f>+SUM(AB207:AB210)</f>
        <v>16.495999999999999</v>
      </c>
      <c r="AC212" s="916"/>
      <c r="AD212" s="917"/>
      <c r="AE212" s="917"/>
      <c r="AF212" s="918">
        <f t="shared" ref="AF212:AK212" si="406">+SUM(AF207:AF210)</f>
        <v>17.572000000000006</v>
      </c>
      <c r="AG212" s="917">
        <f>+SUM(AG207:AG210)</f>
        <v>-17.139999999999997</v>
      </c>
      <c r="AH212" s="917">
        <f t="shared" si="406"/>
        <v>-10.297000000000002</v>
      </c>
      <c r="AI212" s="917">
        <f t="shared" si="406"/>
        <v>4.5760000000000005</v>
      </c>
      <c r="AJ212" s="918">
        <f>+SUM(AJ207:AJ210)</f>
        <v>-6.5999999999999872</v>
      </c>
      <c r="AK212" s="292">
        <f t="shared" si="406"/>
        <v>-6.9999999999998508E-2</v>
      </c>
      <c r="AL212" s="917">
        <f>+SUM(AL207:AL210)</f>
        <v>25.860000000000003</v>
      </c>
      <c r="AM212" s="917">
        <f>+SUM(AM207:AM210)</f>
        <v>-12.372</v>
      </c>
      <c r="AN212" s="918">
        <f>+SUM(AN207:AN210)</f>
        <v>-20.512999999999998</v>
      </c>
      <c r="AO212" s="293">
        <f>+SUM(AO207:AO210)</f>
        <v>68.671741106730991</v>
      </c>
      <c r="AP212" s="293">
        <f t="shared" ref="AP212:AR212" si="407">+SUM(AP207:AP210)</f>
        <v>5.8071066419855235</v>
      </c>
      <c r="AQ212" s="293">
        <f t="shared" si="407"/>
        <v>-8.6723246808656711</v>
      </c>
      <c r="AR212" s="294">
        <f t="shared" si="407"/>
        <v>-46.815274787099803</v>
      </c>
      <c r="AS212" s="30"/>
      <c r="AT212" s="293"/>
      <c r="AU212" s="293"/>
      <c r="AV212" s="293">
        <f t="shared" ref="AV212:BI212" si="408">+SUM(AV207:AV210)</f>
        <v>17.216999999999999</v>
      </c>
      <c r="AW212" s="293">
        <f t="shared" si="408"/>
        <v>4.6610000000000014</v>
      </c>
      <c r="AX212" s="293">
        <f t="shared" si="408"/>
        <v>15.230999999999995</v>
      </c>
      <c r="AY212" s="293">
        <f t="shared" si="408"/>
        <v>-29.460999999999999</v>
      </c>
      <c r="AZ212" s="293">
        <f>+SUM(AZ207:AZ210)</f>
        <v>-7.0949999999999918</v>
      </c>
      <c r="BA212" s="293">
        <f>+SUM(BA207:BA210)</f>
        <v>18.991248280751048</v>
      </c>
      <c r="BB212" s="293">
        <f t="shared" si="408"/>
        <v>25.378616316469007</v>
      </c>
      <c r="BC212" s="293">
        <f t="shared" si="408"/>
        <v>24.671891803263925</v>
      </c>
      <c r="BD212" s="293">
        <f t="shared" si="408"/>
        <v>25.848820673919704</v>
      </c>
      <c r="BE212" s="293">
        <f t="shared" si="408"/>
        <v>27.92367310877416</v>
      </c>
      <c r="BF212" s="293">
        <f t="shared" si="408"/>
        <v>30.267999583579531</v>
      </c>
      <c r="BG212" s="293">
        <f t="shared" si="408"/>
        <v>30.656956178622977</v>
      </c>
      <c r="BH212" s="293">
        <f t="shared" si="408"/>
        <v>33.229146413080876</v>
      </c>
      <c r="BI212" s="293">
        <f t="shared" si="408"/>
        <v>33.919136519060672</v>
      </c>
    </row>
    <row r="213" spans="1:62" ht="11.25" customHeight="1">
      <c r="A213" s="12"/>
      <c r="H213" s="12"/>
      <c r="I213" s="894" t="s">
        <v>25</v>
      </c>
      <c r="J213" s="894"/>
      <c r="K213" s="894"/>
      <c r="L213" s="919"/>
      <c r="M213" s="920"/>
      <c r="N213" s="921"/>
      <c r="O213" s="921"/>
      <c r="P213" s="922"/>
      <c r="Q213" s="920"/>
      <c r="R213" s="921"/>
      <c r="S213" s="921"/>
      <c r="T213" s="922"/>
      <c r="U213" s="920"/>
      <c r="V213" s="921"/>
      <c r="W213" s="921"/>
      <c r="X213" s="922"/>
      <c r="Y213" s="920"/>
      <c r="Z213" s="921"/>
      <c r="AA213" s="921"/>
      <c r="AB213" s="922">
        <f>+AB204+AB211+AB212</f>
        <v>51.168999999999983</v>
      </c>
      <c r="AC213" s="920"/>
      <c r="AD213" s="921"/>
      <c r="AE213" s="921"/>
      <c r="AF213" s="922">
        <f t="shared" ref="AF213:AK213" si="409">+AF204+AF211+AF212</f>
        <v>66.70599999999996</v>
      </c>
      <c r="AG213" s="921">
        <f t="shared" si="409"/>
        <v>18.906999999999986</v>
      </c>
      <c r="AH213" s="921">
        <f t="shared" si="409"/>
        <v>19.274000000000036</v>
      </c>
      <c r="AI213" s="921">
        <f t="shared" si="409"/>
        <v>43.631000000000022</v>
      </c>
      <c r="AJ213" s="922">
        <f>+AJ204+AJ211+AJ212</f>
        <v>71.658000000000015</v>
      </c>
      <c r="AK213" s="923">
        <f t="shared" si="409"/>
        <v>44.238000000000071</v>
      </c>
      <c r="AL213" s="921">
        <f>+AL204+AL211+AL212</f>
        <v>60.491000000000071</v>
      </c>
      <c r="AM213" s="921">
        <f>+AM204+AM211+AM212</f>
        <v>61.726999999999933</v>
      </c>
      <c r="AN213" s="922">
        <f>+AN204+AN211+AN212</f>
        <v>79.001999999999981</v>
      </c>
      <c r="AO213" s="924">
        <f>+AO204+AO211+AO212</f>
        <v>129.20167018046172</v>
      </c>
      <c r="AP213" s="924">
        <f t="shared" ref="AP213:AR213" si="410">+AP204+AP211+AP212</f>
        <v>54.771341372929342</v>
      </c>
      <c r="AQ213" s="924">
        <f t="shared" si="410"/>
        <v>57.229656392970668</v>
      </c>
      <c r="AR213" s="925">
        <f t="shared" si="410"/>
        <v>64.091051573610628</v>
      </c>
      <c r="AS213" s="30"/>
      <c r="AT213" s="924"/>
      <c r="AU213" s="924"/>
      <c r="AV213" s="924">
        <f t="shared" ref="AV213:BI213" si="411">+AV204+AV211+AV212</f>
        <v>32.797999999999988</v>
      </c>
      <c r="AW213" s="924">
        <f t="shared" si="411"/>
        <v>116.28099999999995</v>
      </c>
      <c r="AX213" s="924">
        <f t="shared" si="411"/>
        <v>137.15200000000004</v>
      </c>
      <c r="AY213" s="924">
        <f t="shared" si="411"/>
        <v>153.47000000000008</v>
      </c>
      <c r="AZ213" s="924">
        <f>+AZ204+AZ211+AZ212</f>
        <v>245.458</v>
      </c>
      <c r="BA213" s="924">
        <f>+BA204+BA211+BA212</f>
        <v>305.29371951997234</v>
      </c>
      <c r="BB213" s="924">
        <f t="shared" si="411"/>
        <v>343.72270383145855</v>
      </c>
      <c r="BC213" s="924">
        <f t="shared" si="411"/>
        <v>378.36863275351749</v>
      </c>
      <c r="BD213" s="924">
        <f t="shared" si="411"/>
        <v>408.98002986823661</v>
      </c>
      <c r="BE213" s="924">
        <f t="shared" si="411"/>
        <v>436.11580898253959</v>
      </c>
      <c r="BF213" s="924">
        <f t="shared" si="411"/>
        <v>457.50307409989279</v>
      </c>
      <c r="BG213" s="924">
        <f t="shared" si="411"/>
        <v>478.00210110048897</v>
      </c>
      <c r="BH213" s="924">
        <f t="shared" si="411"/>
        <v>499.35525468449038</v>
      </c>
      <c r="BI213" s="924">
        <f t="shared" si="411"/>
        <v>522.89203951595402</v>
      </c>
    </row>
    <row r="214" spans="1:62" ht="11.25" customHeight="1">
      <c r="A214" s="12"/>
      <c r="H214" s="1"/>
      <c r="I214" s="5"/>
      <c r="J214" s="5"/>
      <c r="K214" s="5"/>
      <c r="L214" s="84"/>
      <c r="M214" s="99"/>
      <c r="N214" s="137"/>
      <c r="O214" s="137"/>
      <c r="P214" s="87"/>
      <c r="Q214" s="99"/>
      <c r="R214" s="137"/>
      <c r="S214" s="137"/>
      <c r="T214" s="87"/>
      <c r="U214" s="99"/>
      <c r="V214" s="137"/>
      <c r="W214" s="137"/>
      <c r="X214" s="87"/>
      <c r="Y214" s="99"/>
      <c r="Z214" s="137"/>
      <c r="AA214" s="137"/>
      <c r="AB214" s="87"/>
      <c r="AC214" s="137"/>
      <c r="AD214" s="137"/>
      <c r="AE214" s="137"/>
      <c r="AF214" s="87"/>
      <c r="AG214" s="48"/>
      <c r="AH214" s="48"/>
      <c r="AI214" s="137"/>
      <c r="AJ214" s="48"/>
      <c r="AK214" s="99"/>
      <c r="AL214" s="48"/>
      <c r="AM214" s="48"/>
      <c r="AN214" s="48"/>
      <c r="AO214" s="48"/>
      <c r="AP214" s="48"/>
      <c r="AQ214" s="48"/>
      <c r="AR214" s="87"/>
      <c r="AS214" s="38"/>
      <c r="AT214" s="38"/>
      <c r="AU214" s="38"/>
      <c r="AV214" s="38"/>
      <c r="AW214" s="38"/>
      <c r="AX214" s="38"/>
      <c r="AY214" s="38"/>
      <c r="AZ214" s="38"/>
      <c r="BA214" s="38"/>
      <c r="BB214" s="38"/>
      <c r="BC214" s="38"/>
      <c r="BD214" s="38"/>
      <c r="BE214" s="38"/>
      <c r="BF214" s="38"/>
      <c r="BG214" s="38"/>
      <c r="BH214" s="38"/>
      <c r="BI214" s="38"/>
    </row>
    <row r="215" spans="1:62" ht="11.25" customHeight="1">
      <c r="A215" s="15"/>
      <c r="H215" s="15"/>
      <c r="I215" s="186" t="s">
        <v>26</v>
      </c>
      <c r="J215" s="812"/>
      <c r="K215" s="812"/>
      <c r="L215" s="813"/>
      <c r="M215" s="814"/>
      <c r="N215" s="812"/>
      <c r="O215" s="35"/>
      <c r="P215" s="815"/>
      <c r="Q215" s="814"/>
      <c r="R215" s="812"/>
      <c r="S215" s="35"/>
      <c r="T215" s="815"/>
      <c r="U215" s="814"/>
      <c r="V215" s="812"/>
      <c r="W215" s="35"/>
      <c r="X215" s="815"/>
      <c r="Y215" s="814"/>
      <c r="Z215" s="812"/>
      <c r="AA215" s="35"/>
      <c r="AB215" s="815"/>
      <c r="AC215" s="897"/>
      <c r="AD215" s="897"/>
      <c r="AE215" s="35"/>
      <c r="AF215" s="815"/>
      <c r="AG215" s="35"/>
      <c r="AH215" s="35"/>
      <c r="AI215" s="35"/>
      <c r="AJ215" s="35"/>
      <c r="AK215" s="1848"/>
      <c r="AL215" s="35"/>
      <c r="AM215" s="35"/>
      <c r="AN215" s="35"/>
      <c r="AO215" s="35"/>
      <c r="AP215" s="35"/>
      <c r="AQ215" s="35"/>
      <c r="AR215" s="815"/>
      <c r="AS215" s="35"/>
      <c r="AT215" s="449"/>
      <c r="AU215" s="449"/>
      <c r="AV215" s="449"/>
      <c r="AW215" s="449"/>
      <c r="AX215" s="449"/>
      <c r="AY215" s="449"/>
      <c r="AZ215" s="449"/>
      <c r="BA215" s="449"/>
      <c r="BB215" s="449"/>
      <c r="BC215" s="449"/>
      <c r="BD215" s="449"/>
      <c r="BE215" s="449"/>
      <c r="BF215" s="449"/>
      <c r="BG215" s="449"/>
      <c r="BH215" s="449"/>
      <c r="BI215" s="449"/>
    </row>
    <row r="216" spans="1:62" ht="11.25" customHeight="1">
      <c r="A216" s="12"/>
      <c r="H216" s="1"/>
      <c r="I216" s="9" t="s">
        <v>157</v>
      </c>
      <c r="J216" s="5"/>
      <c r="K216" s="5"/>
      <c r="L216" s="84"/>
      <c r="M216" s="145"/>
      <c r="N216" s="136"/>
      <c r="O216" s="136"/>
      <c r="P216" s="146"/>
      <c r="Q216" s="145"/>
      <c r="R216" s="136"/>
      <c r="S216" s="136"/>
      <c r="T216" s="146"/>
      <c r="U216" s="145"/>
      <c r="V216" s="136"/>
      <c r="W216" s="136"/>
      <c r="X216" s="146"/>
      <c r="Y216" s="145"/>
      <c r="Z216" s="136"/>
      <c r="AA216" s="136"/>
      <c r="AB216" s="1392">
        <f>Inlinks!AB141</f>
        <v>-14.141999999999999</v>
      </c>
      <c r="AC216" s="143"/>
      <c r="AD216" s="138"/>
      <c r="AE216" s="138"/>
      <c r="AF216" s="1392">
        <f>Inlinks!AF141</f>
        <v>-13.086</v>
      </c>
      <c r="AG216" s="1402">
        <f>Inlinks!AG141</f>
        <v>-13.615</v>
      </c>
      <c r="AH216" s="1402">
        <f>Inlinks!AH141</f>
        <v>-25.564</v>
      </c>
      <c r="AI216" s="1402">
        <f>Inlinks!AI141</f>
        <v>-15.792</v>
      </c>
      <c r="AJ216" s="1392">
        <f>Inlinks!AJ141</f>
        <v>-30.163</v>
      </c>
      <c r="AK216" s="1402">
        <f>Inlinks!AK141</f>
        <v>-23.266999999999999</v>
      </c>
      <c r="AL216" s="1402">
        <f>Inlinks!AL141</f>
        <v>-30.007999999999999</v>
      </c>
      <c r="AM216" s="1402">
        <f>Inlinks!AM141</f>
        <v>-20.998999999999999</v>
      </c>
      <c r="AN216" s="1392">
        <f>Inlinks!AN141</f>
        <v>-47.927999999999997</v>
      </c>
      <c r="AO216" s="451">
        <f>-'Expense Drivers'!AO67</f>
        <v>-29.986831786720803</v>
      </c>
      <c r="AP216" s="451">
        <f>-'Expense Drivers'!AP67</f>
        <v>-29.013930398941195</v>
      </c>
      <c r="AQ216" s="451">
        <f>-'Expense Drivers'!AQ67</f>
        <v>-29.936875263207902</v>
      </c>
      <c r="AR216" s="140">
        <f>-'Expense Drivers'!AR67</f>
        <v>-39.22315232154007</v>
      </c>
      <c r="AS216" s="210"/>
      <c r="AT216" s="210"/>
      <c r="AU216" s="210"/>
      <c r="AV216" s="1402">
        <f>Inlinks!AV141</f>
        <v>-34.616</v>
      </c>
      <c r="AW216" s="210">
        <v>-48.643000000000001</v>
      </c>
      <c r="AX216" s="210">
        <v>-75.617000000000004</v>
      </c>
      <c r="AY216" s="451">
        <f>SUM(AG216:AJ216)</f>
        <v>-85.134</v>
      </c>
      <c r="AZ216" s="451">
        <f>SUM(AK216:AN216)</f>
        <v>-122.202</v>
      </c>
      <c r="BA216" s="451">
        <f>SUM(AO216:AR216)</f>
        <v>-128.16078977040996</v>
      </c>
      <c r="BB216" s="451">
        <f>-'Expense Drivers'!BB67</f>
        <v>-142.35479869280721</v>
      </c>
      <c r="BC216" s="451">
        <f>-'Expense Drivers'!BC67</f>
        <v>-155.36099632359543</v>
      </c>
      <c r="BD216" s="451">
        <f>-'Expense Drivers'!BD67</f>
        <v>-166.96689862418583</v>
      </c>
      <c r="BE216" s="451">
        <f>-'Expense Drivers'!BE67</f>
        <v>-177.85742023667507</v>
      </c>
      <c r="BF216" s="451">
        <f>-'Expense Drivers'!BF67</f>
        <v>-187.95531559874556</v>
      </c>
      <c r="BG216" s="451">
        <f>-'Expense Drivers'!BG67</f>
        <v>-197.53430761440663</v>
      </c>
      <c r="BH216" s="451">
        <f>-'Expense Drivers'!BH67</f>
        <v>-207.04400205405463</v>
      </c>
      <c r="BI216" s="451">
        <f>-'Expense Drivers'!BI67</f>
        <v>-217.02485522213732</v>
      </c>
    </row>
    <row r="217" spans="1:62" ht="11.25" customHeight="1">
      <c r="A217" s="12"/>
      <c r="H217" s="1"/>
      <c r="I217" s="9" t="s">
        <v>158</v>
      </c>
      <c r="J217" s="9"/>
      <c r="K217" s="5"/>
      <c r="L217" s="84"/>
      <c r="M217" s="145"/>
      <c r="N217" s="136"/>
      <c r="O217" s="136"/>
      <c r="P217" s="146"/>
      <c r="Q217" s="145"/>
      <c r="R217" s="136"/>
      <c r="S217" s="136"/>
      <c r="T217" s="146"/>
      <c r="U217" s="145"/>
      <c r="V217" s="136"/>
      <c r="W217" s="136"/>
      <c r="X217" s="146"/>
      <c r="Y217" s="145"/>
      <c r="Z217" s="136"/>
      <c r="AA217" s="136"/>
      <c r="AB217" s="1392">
        <f>Inlinks!AB142</f>
        <v>-1.4999999999999999E-2</v>
      </c>
      <c r="AC217" s="143"/>
      <c r="AD217" s="138"/>
      <c r="AE217" s="138"/>
      <c r="AF217" s="1392">
        <f>Inlinks!AF142</f>
        <v>0.15</v>
      </c>
      <c r="AG217" s="1402">
        <f>Inlinks!AG142</f>
        <v>0</v>
      </c>
      <c r="AH217" s="1402">
        <f>Inlinks!AH142</f>
        <v>0</v>
      </c>
      <c r="AI217" s="1402">
        <f>Inlinks!AI142</f>
        <v>0</v>
      </c>
      <c r="AJ217" s="1392">
        <f>Inlinks!AJ142</f>
        <v>0</v>
      </c>
      <c r="AK217" s="1402">
        <f>Inlinks!AK142</f>
        <v>0</v>
      </c>
      <c r="AL217" s="1402">
        <f>Inlinks!AL142</f>
        <v>0</v>
      </c>
      <c r="AM217" s="1402">
        <f>Inlinks!AM142</f>
        <v>0</v>
      </c>
      <c r="AN217" s="1392">
        <f>Inlinks!AN142</f>
        <v>0</v>
      </c>
      <c r="AO217" s="210">
        <v>0</v>
      </c>
      <c r="AP217" s="210">
        <v>0</v>
      </c>
      <c r="AQ217" s="210">
        <v>0</v>
      </c>
      <c r="AR217" s="274">
        <v>0</v>
      </c>
      <c r="AS217" s="210"/>
      <c r="AT217" s="210"/>
      <c r="AU217" s="210"/>
      <c r="AV217" s="1402">
        <f>Inlinks!AV142</f>
        <v>0</v>
      </c>
      <c r="AW217" s="210">
        <v>5.1999999999999998E-2</v>
      </c>
      <c r="AX217" s="210">
        <v>0.01</v>
      </c>
      <c r="AY217" s="451">
        <f>SUM(AG217:AJ217)</f>
        <v>0</v>
      </c>
      <c r="AZ217" s="451">
        <f>SUM(AK217:AN217)</f>
        <v>0</v>
      </c>
      <c r="BA217" s="451">
        <f>SUM(AO217:AR217)</f>
        <v>0</v>
      </c>
      <c r="BB217" s="210">
        <v>0</v>
      </c>
      <c r="BC217" s="210">
        <v>0</v>
      </c>
      <c r="BD217" s="210">
        <v>0</v>
      </c>
      <c r="BE217" s="210">
        <v>0</v>
      </c>
      <c r="BF217" s="210">
        <v>0</v>
      </c>
      <c r="BG217" s="210">
        <v>0</v>
      </c>
      <c r="BH217" s="210">
        <v>0</v>
      </c>
      <c r="BI217" s="210">
        <v>0</v>
      </c>
      <c r="BJ217" s="210"/>
    </row>
    <row r="218" spans="1:62" ht="11.25" customHeight="1">
      <c r="A218" s="12"/>
      <c r="H218" s="1"/>
      <c r="I218" s="9" t="s">
        <v>159</v>
      </c>
      <c r="J218" s="5"/>
      <c r="K218" s="5"/>
      <c r="L218" s="84"/>
      <c r="M218" s="145"/>
      <c r="N218" s="136"/>
      <c r="O218" s="136"/>
      <c r="P218" s="146"/>
      <c r="Q218" s="145"/>
      <c r="R218" s="136"/>
      <c r="S218" s="136"/>
      <c r="T218" s="146"/>
      <c r="U218" s="145"/>
      <c r="V218" s="136"/>
      <c r="W218" s="136"/>
      <c r="X218" s="146"/>
      <c r="Y218" s="145"/>
      <c r="Z218" s="136"/>
      <c r="AA218" s="136"/>
      <c r="AB218" s="1392">
        <f>Inlinks!AB143</f>
        <v>1.5960000000000001</v>
      </c>
      <c r="AC218" s="143"/>
      <c r="AD218" s="138"/>
      <c r="AE218" s="138"/>
      <c r="AF218" s="1392">
        <f>Inlinks!AF143</f>
        <v>-6.2690000000000001</v>
      </c>
      <c r="AG218" s="1402">
        <f>Inlinks!AG143</f>
        <v>1.5069999999999999</v>
      </c>
      <c r="AH218" s="1402">
        <f>Inlinks!AH143</f>
        <v>3.1779999999999999</v>
      </c>
      <c r="AI218" s="1402">
        <f>Inlinks!AI143</f>
        <v>-4.1150000000000002</v>
      </c>
      <c r="AJ218" s="1392">
        <f>Inlinks!AJ143</f>
        <v>7.1820000000000004</v>
      </c>
      <c r="AK218" s="1402">
        <f>Inlinks!AK143</f>
        <v>-4.9390000000000001</v>
      </c>
      <c r="AL218" s="1402">
        <f>Inlinks!AL143</f>
        <v>2.9529999999999998</v>
      </c>
      <c r="AM218" s="1402">
        <f>Inlinks!AM143</f>
        <v>-6.774</v>
      </c>
      <c r="AN218" s="1392">
        <f>Inlinks!AN143</f>
        <v>22.452000000000002</v>
      </c>
      <c r="AO218" s="210">
        <v>0</v>
      </c>
      <c r="AP218" s="210">
        <v>0</v>
      </c>
      <c r="AQ218" s="210">
        <v>0</v>
      </c>
      <c r="AR218" s="274">
        <v>0</v>
      </c>
      <c r="AS218" s="210"/>
      <c r="AT218" s="210"/>
      <c r="AU218" s="210"/>
      <c r="AV218" s="1402">
        <f>Inlinks!AV143</f>
        <v>5.524</v>
      </c>
      <c r="AW218" s="210">
        <v>1.7050000000000001</v>
      </c>
      <c r="AX218" s="210">
        <v>1.1279999999999999</v>
      </c>
      <c r="AY218" s="451">
        <f>SUM(AG218:AJ218)</f>
        <v>7.7519999999999998</v>
      </c>
      <c r="AZ218" s="451">
        <f>SUM(AK218:AN218)</f>
        <v>13.692000000000002</v>
      </c>
      <c r="BA218" s="451">
        <f>SUM(AO218:AR218)</f>
        <v>0</v>
      </c>
      <c r="BB218" s="210">
        <v>0</v>
      </c>
      <c r="BC218" s="210">
        <v>0</v>
      </c>
      <c r="BD218" s="210">
        <v>0</v>
      </c>
      <c r="BE218" s="210">
        <v>0</v>
      </c>
      <c r="BF218" s="210">
        <v>0</v>
      </c>
      <c r="BG218" s="210">
        <v>0</v>
      </c>
      <c r="BH218" s="210">
        <v>0</v>
      </c>
      <c r="BI218" s="210">
        <v>0</v>
      </c>
      <c r="BJ218" s="210"/>
    </row>
    <row r="219" spans="1:62" ht="11.25" customHeight="1">
      <c r="A219" s="12"/>
      <c r="H219" s="1"/>
      <c r="I219" s="9" t="s">
        <v>160</v>
      </c>
      <c r="J219" s="5"/>
      <c r="K219" s="5"/>
      <c r="L219" s="84"/>
      <c r="M219" s="145"/>
      <c r="N219" s="136"/>
      <c r="O219" s="136"/>
      <c r="P219" s="146"/>
      <c r="Q219" s="145"/>
      <c r="R219" s="136"/>
      <c r="S219" s="136"/>
      <c r="T219" s="146"/>
      <c r="U219" s="145"/>
      <c r="V219" s="136"/>
      <c r="W219" s="136"/>
      <c r="X219" s="146"/>
      <c r="Y219" s="145"/>
      <c r="Z219" s="136"/>
      <c r="AA219" s="136"/>
      <c r="AB219" s="1392">
        <f>Inlinks!AB144</f>
        <v>-0.70699999999999996</v>
      </c>
      <c r="AC219" s="143"/>
      <c r="AD219" s="138"/>
      <c r="AE219" s="138"/>
      <c r="AF219" s="1392">
        <f>Inlinks!AF144</f>
        <v>0.01</v>
      </c>
      <c r="AG219" s="1402">
        <f>Inlinks!AG144</f>
        <v>0</v>
      </c>
      <c r="AH219" s="1402">
        <f>Inlinks!AH144</f>
        <v>-5.0739999999999998</v>
      </c>
      <c r="AI219" s="1402">
        <f>Inlinks!AI144</f>
        <v>0</v>
      </c>
      <c r="AJ219" s="1392">
        <f>Inlinks!AJ144</f>
        <v>-230.46700000000001</v>
      </c>
      <c r="AK219" s="1402">
        <f>Inlinks!AK144</f>
        <v>0</v>
      </c>
      <c r="AL219" s="1402">
        <f>Inlinks!AL144</f>
        <v>1.089</v>
      </c>
      <c r="AM219" s="1402">
        <f>Inlinks!AM144</f>
        <v>7.2999999999999995E-2</v>
      </c>
      <c r="AN219" s="1392">
        <f>Inlinks!AN144</f>
        <v>-1.4999999999999999E-2</v>
      </c>
      <c r="AO219" s="210">
        <v>0</v>
      </c>
      <c r="AP219" s="210">
        <v>0</v>
      </c>
      <c r="AQ219" s="210">
        <v>0</v>
      </c>
      <c r="AR219" s="274">
        <v>0</v>
      </c>
      <c r="AS219" s="210"/>
      <c r="AT219" s="210"/>
      <c r="AU219" s="210"/>
      <c r="AV219" s="1402">
        <f>Inlinks!AV144</f>
        <v>-7.16</v>
      </c>
      <c r="AW219" s="210">
        <v>-26.103000000000002</v>
      </c>
      <c r="AX219" s="210">
        <v>-20.542000000000002</v>
      </c>
      <c r="AY219" s="451">
        <f>SUM(AG219:AJ219)</f>
        <v>-235.54100000000003</v>
      </c>
      <c r="AZ219" s="451">
        <f>SUM(AK219:AN219)</f>
        <v>1.147</v>
      </c>
      <c r="BA219" s="451">
        <f>SUM(AO219:AR219)</f>
        <v>0</v>
      </c>
      <c r="BB219" s="210">
        <v>0</v>
      </c>
      <c r="BC219" s="210">
        <v>0</v>
      </c>
      <c r="BD219" s="210">
        <v>0</v>
      </c>
      <c r="BE219" s="210">
        <v>0</v>
      </c>
      <c r="BF219" s="210">
        <v>0</v>
      </c>
      <c r="BG219" s="210">
        <v>0</v>
      </c>
      <c r="BH219" s="210">
        <v>0</v>
      </c>
      <c r="BI219" s="210">
        <v>0</v>
      </c>
      <c r="BJ219" s="210"/>
    </row>
    <row r="220" spans="1:62" ht="11.25" customHeight="1">
      <c r="A220" s="12"/>
      <c r="H220" s="1"/>
      <c r="I220" s="9" t="s">
        <v>161</v>
      </c>
      <c r="J220" s="5"/>
      <c r="K220" s="5"/>
      <c r="L220" s="84"/>
      <c r="M220" s="145"/>
      <c r="N220" s="136"/>
      <c r="O220" s="136"/>
      <c r="P220" s="146"/>
      <c r="Q220" s="145"/>
      <c r="R220" s="136"/>
      <c r="S220" s="136"/>
      <c r="T220" s="146"/>
      <c r="U220" s="145"/>
      <c r="V220" s="136"/>
      <c r="W220" s="136"/>
      <c r="X220" s="146"/>
      <c r="Y220" s="145"/>
      <c r="Z220" s="136"/>
      <c r="AA220" s="136"/>
      <c r="AB220" s="1392">
        <f>Inlinks!AB145</f>
        <v>-0.65800000000000003</v>
      </c>
      <c r="AC220" s="143"/>
      <c r="AD220" s="138"/>
      <c r="AE220" s="138"/>
      <c r="AF220" s="1392">
        <f>Inlinks!AF145</f>
        <v>-0.32</v>
      </c>
      <c r="AG220" s="1402">
        <f>Inlinks!AG145</f>
        <v>0.78100000000000003</v>
      </c>
      <c r="AH220" s="1402">
        <f>Inlinks!AH145</f>
        <v>-0.20699999999999999</v>
      </c>
      <c r="AI220" s="1402">
        <f>Inlinks!AI145</f>
        <v>-0.377</v>
      </c>
      <c r="AJ220" s="1392">
        <f>Inlinks!AJ145</f>
        <v>-3.7999999999999999E-2</v>
      </c>
      <c r="AK220" s="1402">
        <f>Inlinks!AK145</f>
        <v>-0.43099999999999999</v>
      </c>
      <c r="AL220" s="1402">
        <f>Inlinks!AL145</f>
        <v>1.6679999999999999</v>
      </c>
      <c r="AM220" s="1402">
        <f>Inlinks!AM145</f>
        <v>-0.157</v>
      </c>
      <c r="AN220" s="1392">
        <f>Inlinks!AN145</f>
        <v>3.1E-2</v>
      </c>
      <c r="AO220" s="210">
        <v>0</v>
      </c>
      <c r="AP220" s="210">
        <v>0</v>
      </c>
      <c r="AQ220" s="210">
        <v>0</v>
      </c>
      <c r="AR220" s="274">
        <v>0</v>
      </c>
      <c r="AS220" s="210"/>
      <c r="AT220" s="210"/>
      <c r="AU220" s="210"/>
      <c r="AV220" s="1402">
        <f>Inlinks!AV145</f>
        <v>-1.07</v>
      </c>
      <c r="AW220" s="210">
        <v>-2.2919999999999998</v>
      </c>
      <c r="AX220" s="210">
        <v>-6.6120000000000001</v>
      </c>
      <c r="AY220" s="451">
        <f>SUM(AG220:AJ220)</f>
        <v>0.15900000000000006</v>
      </c>
      <c r="AZ220" s="451">
        <f>SUM(AK220:AN220)</f>
        <v>1.1109999999999998</v>
      </c>
      <c r="BA220" s="451">
        <f>SUM(AO220:AR220)</f>
        <v>0</v>
      </c>
      <c r="BB220" s="210">
        <v>0</v>
      </c>
      <c r="BC220" s="210">
        <v>0</v>
      </c>
      <c r="BD220" s="210">
        <v>0</v>
      </c>
      <c r="BE220" s="210">
        <v>0</v>
      </c>
      <c r="BF220" s="210">
        <v>0</v>
      </c>
      <c r="BG220" s="210">
        <v>0</v>
      </c>
      <c r="BH220" s="210">
        <v>0</v>
      </c>
      <c r="BI220" s="210">
        <v>0</v>
      </c>
      <c r="BJ220" s="210"/>
    </row>
    <row r="221" spans="1:62" ht="11.25" customHeight="1">
      <c r="A221" s="12"/>
      <c r="H221" s="12"/>
      <c r="I221" s="894" t="s">
        <v>27</v>
      </c>
      <c r="J221" s="894"/>
      <c r="K221" s="894"/>
      <c r="L221" s="919"/>
      <c r="M221" s="923"/>
      <c r="N221" s="924"/>
      <c r="O221" s="924"/>
      <c r="P221" s="925"/>
      <c r="Q221" s="923"/>
      <c r="R221" s="924"/>
      <c r="S221" s="924"/>
      <c r="T221" s="925"/>
      <c r="U221" s="923"/>
      <c r="V221" s="924"/>
      <c r="W221" s="924"/>
      <c r="X221" s="925"/>
      <c r="Y221" s="923"/>
      <c r="Z221" s="924"/>
      <c r="AA221" s="924"/>
      <c r="AB221" s="925">
        <f>+SUM(AB216:AB220)</f>
        <v>-13.926</v>
      </c>
      <c r="AC221" s="923"/>
      <c r="AD221" s="924"/>
      <c r="AE221" s="924"/>
      <c r="AF221" s="925">
        <f t="shared" ref="AF221:AK221" si="412">+SUM(AF216:AF220)</f>
        <v>-19.514999999999997</v>
      </c>
      <c r="AG221" s="924">
        <f t="shared" si="412"/>
        <v>-11.327</v>
      </c>
      <c r="AH221" s="924">
        <f t="shared" si="412"/>
        <v>-27.667000000000002</v>
      </c>
      <c r="AI221" s="924">
        <f t="shared" si="412"/>
        <v>-20.283999999999999</v>
      </c>
      <c r="AJ221" s="925">
        <f>+SUM(AJ216:AJ220)</f>
        <v>-253.48600000000002</v>
      </c>
      <c r="AK221" s="923">
        <f t="shared" si="412"/>
        <v>-28.637</v>
      </c>
      <c r="AL221" s="924">
        <f>+SUM(AL216:AL220)</f>
        <v>-24.298000000000002</v>
      </c>
      <c r="AM221" s="924">
        <f>+SUM(AM216:AM220)</f>
        <v>-27.856999999999999</v>
      </c>
      <c r="AN221" s="925">
        <f>+SUM(AN216:AN220)</f>
        <v>-25.459999999999997</v>
      </c>
      <c r="AO221" s="924">
        <f>+SUM(AO216:AO220)</f>
        <v>-29.986831786720803</v>
      </c>
      <c r="AP221" s="924">
        <f t="shared" ref="AP221:AR221" si="413">+SUM(AP216:AP220)</f>
        <v>-29.013930398941195</v>
      </c>
      <c r="AQ221" s="924">
        <f t="shared" si="413"/>
        <v>-29.936875263207902</v>
      </c>
      <c r="AR221" s="925">
        <f t="shared" si="413"/>
        <v>-39.22315232154007</v>
      </c>
      <c r="AS221" s="30"/>
      <c r="AT221" s="924"/>
      <c r="AU221" s="924"/>
      <c r="AV221" s="924">
        <f t="shared" ref="AV221:BI221" si="414">+SUM(AV216:AV220)</f>
        <v>-37.321999999999996</v>
      </c>
      <c r="AW221" s="924">
        <f t="shared" si="414"/>
        <v>-75.281000000000006</v>
      </c>
      <c r="AX221" s="924">
        <f t="shared" si="414"/>
        <v>-101.633</v>
      </c>
      <c r="AY221" s="924">
        <f t="shared" si="414"/>
        <v>-312.76400000000001</v>
      </c>
      <c r="AZ221" s="924">
        <f>+SUM(AZ216:AZ220)</f>
        <v>-106.25199999999998</v>
      </c>
      <c r="BA221" s="924">
        <f>+SUM(BA216:BA220)</f>
        <v>-128.16078977040996</v>
      </c>
      <c r="BB221" s="924">
        <f t="shared" si="414"/>
        <v>-142.35479869280721</v>
      </c>
      <c r="BC221" s="924">
        <f t="shared" si="414"/>
        <v>-155.36099632359543</v>
      </c>
      <c r="BD221" s="924">
        <f t="shared" si="414"/>
        <v>-166.96689862418583</v>
      </c>
      <c r="BE221" s="924">
        <f t="shared" si="414"/>
        <v>-177.85742023667507</v>
      </c>
      <c r="BF221" s="924">
        <f t="shared" si="414"/>
        <v>-187.95531559874556</v>
      </c>
      <c r="BG221" s="924">
        <f t="shared" si="414"/>
        <v>-197.53430761440663</v>
      </c>
      <c r="BH221" s="924">
        <f t="shared" si="414"/>
        <v>-207.04400205405463</v>
      </c>
      <c r="BI221" s="924">
        <f t="shared" si="414"/>
        <v>-217.02485522213732</v>
      </c>
    </row>
    <row r="222" spans="1:62" ht="11.25" customHeight="1">
      <c r="A222" s="12"/>
      <c r="H222" s="1"/>
      <c r="I222" s="5"/>
      <c r="J222" s="5"/>
      <c r="K222" s="5"/>
      <c r="L222" s="84"/>
      <c r="M222" s="99"/>
      <c r="N222" s="48"/>
      <c r="O222" s="48"/>
      <c r="P222" s="87"/>
      <c r="Q222" s="99"/>
      <c r="R222" s="48"/>
      <c r="S222" s="48"/>
      <c r="T222" s="87"/>
      <c r="U222" s="99"/>
      <c r="V222" s="48"/>
      <c r="W222" s="48"/>
      <c r="X222" s="87"/>
      <c r="Y222" s="99"/>
      <c r="Z222" s="48"/>
      <c r="AA222" s="48"/>
      <c r="AB222" s="87"/>
      <c r="AC222" s="137"/>
      <c r="AD222" s="137"/>
      <c r="AE222" s="898"/>
      <c r="AF222" s="87"/>
      <c r="AG222" s="48"/>
      <c r="AH222" s="48"/>
      <c r="AI222" s="137"/>
      <c r="AJ222" s="48"/>
      <c r="AK222" s="99"/>
      <c r="AL222" s="48"/>
      <c r="AM222" s="48"/>
      <c r="AN222" s="48"/>
      <c r="AO222" s="48"/>
      <c r="AP222" s="48"/>
      <c r="AQ222" s="48"/>
      <c r="AR222" s="87"/>
      <c r="AS222" s="38"/>
      <c r="AT222" s="38"/>
      <c r="AU222" s="38"/>
      <c r="AV222" s="38"/>
      <c r="AW222" s="38"/>
      <c r="AX222" s="38"/>
      <c r="AY222" s="38"/>
      <c r="AZ222" s="38"/>
      <c r="BA222" s="38"/>
      <c r="BB222" s="38"/>
      <c r="BC222" s="38"/>
      <c r="BD222" s="38"/>
      <c r="BE222" s="38"/>
      <c r="BF222" s="38"/>
      <c r="BG222" s="38"/>
      <c r="BH222" s="38"/>
      <c r="BI222" s="38"/>
    </row>
    <row r="223" spans="1:62" ht="11.25" customHeight="1">
      <c r="A223" s="899"/>
      <c r="H223" s="899"/>
      <c r="I223" s="900" t="s">
        <v>28</v>
      </c>
      <c r="J223" s="901"/>
      <c r="K223" s="901"/>
      <c r="L223" s="902"/>
      <c r="M223" s="903"/>
      <c r="N223" s="901"/>
      <c r="O223" s="904"/>
      <c r="P223" s="905"/>
      <c r="Q223" s="903"/>
      <c r="R223" s="901"/>
      <c r="S223" s="904"/>
      <c r="T223" s="905"/>
      <c r="U223" s="903"/>
      <c r="V223" s="901"/>
      <c r="W223" s="904"/>
      <c r="X223" s="905"/>
      <c r="Y223" s="903"/>
      <c r="Z223" s="901"/>
      <c r="AA223" s="904"/>
      <c r="AB223" s="905"/>
      <c r="AC223" s="906"/>
      <c r="AD223" s="906"/>
      <c r="AE223" s="904"/>
      <c r="AF223" s="905"/>
      <c r="AG223" s="904"/>
      <c r="AH223" s="904"/>
      <c r="AI223" s="904"/>
      <c r="AJ223" s="904"/>
      <c r="AK223" s="2283"/>
      <c r="AL223" s="904"/>
      <c r="AM223" s="904"/>
      <c r="AN223" s="904"/>
      <c r="AO223" s="904"/>
      <c r="AP223" s="904"/>
      <c r="AQ223" s="904"/>
      <c r="AR223" s="905"/>
      <c r="AS223" s="904"/>
      <c r="AT223" s="907"/>
      <c r="AU223" s="907"/>
      <c r="AV223" s="907"/>
      <c r="AW223" s="907"/>
      <c r="AX223" s="907"/>
      <c r="AY223" s="907"/>
      <c r="AZ223" s="907"/>
      <c r="BA223" s="907"/>
      <c r="BB223" s="907"/>
      <c r="BC223" s="907"/>
      <c r="BD223" s="907"/>
      <c r="BE223" s="907"/>
      <c r="BF223" s="907"/>
      <c r="BG223" s="907"/>
      <c r="BH223" s="907"/>
      <c r="BI223" s="907"/>
    </row>
    <row r="224" spans="1:62" ht="11.25" customHeight="1">
      <c r="A224" s="12"/>
      <c r="H224" s="1"/>
      <c r="I224" s="9" t="s">
        <v>162</v>
      </c>
      <c r="J224" s="5"/>
      <c r="K224" s="5"/>
      <c r="L224" s="84"/>
      <c r="M224" s="145"/>
      <c r="N224" s="136"/>
      <c r="O224" s="136"/>
      <c r="P224" s="146"/>
      <c r="Q224" s="145"/>
      <c r="R224" s="136"/>
      <c r="S224" s="136"/>
      <c r="T224" s="146"/>
      <c r="U224" s="145"/>
      <c r="V224" s="136"/>
      <c r="W224" s="136"/>
      <c r="X224" s="146"/>
      <c r="Y224" s="145"/>
      <c r="Z224" s="136"/>
      <c r="AA224" s="136"/>
      <c r="AB224" s="1392">
        <f>Inlinks!AB149</f>
        <v>1.4930000000000001</v>
      </c>
      <c r="AC224" s="143"/>
      <c r="AD224" s="138"/>
      <c r="AE224" s="138"/>
      <c r="AF224" s="1392">
        <f>Inlinks!AF149</f>
        <v>0.78800000000000003</v>
      </c>
      <c r="AG224" s="1402">
        <f>Inlinks!AG149</f>
        <v>0.76400000000000001</v>
      </c>
      <c r="AH224" s="1402">
        <f>Inlinks!AH149</f>
        <v>2.2949999999999999</v>
      </c>
      <c r="AI224" s="1402">
        <f>Inlinks!AI149</f>
        <v>0.73899999999999999</v>
      </c>
      <c r="AJ224" s="1392">
        <f>Inlinks!AJ149</f>
        <v>80.224000000000004</v>
      </c>
      <c r="AK224" s="1402">
        <f>Inlinks!AK149</f>
        <v>0</v>
      </c>
      <c r="AL224" s="1402">
        <f>Inlinks!AL149</f>
        <v>1.454</v>
      </c>
      <c r="AM224" s="1402">
        <f>Inlinks!AM149</f>
        <v>2.2200000000000002</v>
      </c>
      <c r="AN224" s="1392">
        <f>Inlinks!AN149</f>
        <v>2.5999999999999999E-2</v>
      </c>
      <c r="AO224" s="210">
        <v>0</v>
      </c>
      <c r="AP224" s="210">
        <v>0</v>
      </c>
      <c r="AQ224" s="210">
        <v>0</v>
      </c>
      <c r="AR224" s="274">
        <v>0</v>
      </c>
      <c r="AS224" s="210"/>
      <c r="AT224" s="210"/>
      <c r="AU224" s="210"/>
      <c r="AV224" s="1402">
        <f>Inlinks!AV149</f>
        <v>10.621</v>
      </c>
      <c r="AW224" s="210">
        <v>5.6280000000000001</v>
      </c>
      <c r="AX224" s="210">
        <v>3.9710000000000001</v>
      </c>
      <c r="AY224" s="451">
        <f>SUM(AG224:AJ224)</f>
        <v>84.022000000000006</v>
      </c>
      <c r="AZ224" s="451">
        <f>SUM(AK224:AN224)</f>
        <v>3.7</v>
      </c>
      <c r="BA224" s="451">
        <f>SUM(AO224:AR224)</f>
        <v>0</v>
      </c>
      <c r="BB224" s="210">
        <v>0</v>
      </c>
      <c r="BC224" s="210">
        <v>0</v>
      </c>
      <c r="BD224" s="210">
        <v>0</v>
      </c>
      <c r="BE224" s="210">
        <v>0</v>
      </c>
      <c r="BF224" s="210">
        <v>0</v>
      </c>
      <c r="BG224" s="210">
        <v>0</v>
      </c>
      <c r="BH224" s="210">
        <v>0</v>
      </c>
      <c r="BI224" s="210">
        <v>0</v>
      </c>
    </row>
    <row r="225" spans="1:63" ht="11.25" customHeight="1">
      <c r="A225" s="12"/>
      <c r="H225" s="1"/>
      <c r="I225" s="9" t="s">
        <v>163</v>
      </c>
      <c r="J225" s="5"/>
      <c r="K225" s="5"/>
      <c r="L225" s="84"/>
      <c r="M225" s="145"/>
      <c r="N225" s="136"/>
      <c r="O225" s="136"/>
      <c r="P225" s="146"/>
      <c r="Q225" s="145"/>
      <c r="R225" s="136"/>
      <c r="S225" s="136"/>
      <c r="T225" s="146"/>
      <c r="U225" s="145"/>
      <c r="V225" s="136"/>
      <c r="W225" s="136"/>
      <c r="X225" s="146"/>
      <c r="Y225" s="145"/>
      <c r="Z225" s="136"/>
      <c r="AA225" s="136"/>
      <c r="AB225" s="1392">
        <f>Inlinks!AB150</f>
        <v>-1.4830000000000001</v>
      </c>
      <c r="AC225" s="143"/>
      <c r="AD225" s="138"/>
      <c r="AE225" s="138"/>
      <c r="AF225" s="1392">
        <f>Inlinks!AF150</f>
        <v>-2.7759999999999998</v>
      </c>
      <c r="AG225" s="1402">
        <f>Inlinks!AG150</f>
        <v>-1.5029999999999999</v>
      </c>
      <c r="AH225" s="1402">
        <f>Inlinks!AH150</f>
        <v>-3.944</v>
      </c>
      <c r="AI225" s="1402">
        <f>Inlinks!AI150</f>
        <v>3.2000000000000001E-2</v>
      </c>
      <c r="AJ225" s="1392">
        <f>Inlinks!AJ150</f>
        <v>-7.8890000000000002</v>
      </c>
      <c r="AK225" s="1402">
        <f>Inlinks!AK150</f>
        <v>-2.0529999999999999</v>
      </c>
      <c r="AL225" s="1402">
        <f>Inlinks!AL150</f>
        <v>-77.168000000000006</v>
      </c>
      <c r="AM225" s="1402">
        <f>Inlinks!AM150</f>
        <v>-4.6719999999999997</v>
      </c>
      <c r="AN225" s="1392">
        <f>Inlinks!AN150</f>
        <v>-5.8380000000000001</v>
      </c>
      <c r="AO225" s="210">
        <v>0</v>
      </c>
      <c r="AP225" s="210">
        <v>0</v>
      </c>
      <c r="AQ225" s="210">
        <v>0</v>
      </c>
      <c r="AR225" s="274">
        <v>0</v>
      </c>
      <c r="AS225" s="210"/>
      <c r="AT225" s="210"/>
      <c r="AU225" s="210"/>
      <c r="AV225" s="1402">
        <f>Inlinks!AV150</f>
        <v>-4.5919999999999996</v>
      </c>
      <c r="AW225" s="210">
        <v>-6.5019999999999998</v>
      </c>
      <c r="AX225" s="210">
        <v>-8.9740000000000002</v>
      </c>
      <c r="AY225" s="451">
        <f>SUM(AG225:AJ225)</f>
        <v>-13.304</v>
      </c>
      <c r="AZ225" s="451">
        <f>SUM(AK225:AN225)</f>
        <v>-89.730999999999995</v>
      </c>
      <c r="BA225" s="451">
        <f>SUM(AO225:AR225)</f>
        <v>0</v>
      </c>
      <c r="BB225" s="210">
        <v>0</v>
      </c>
      <c r="BC225" s="210">
        <v>0</v>
      </c>
      <c r="BD225" s="210">
        <v>0</v>
      </c>
      <c r="BE225" s="210">
        <v>0</v>
      </c>
      <c r="BF225" s="210">
        <v>0</v>
      </c>
      <c r="BG225" s="210">
        <v>0</v>
      </c>
      <c r="BH225" s="210">
        <v>0</v>
      </c>
      <c r="BI225" s="210">
        <v>0</v>
      </c>
    </row>
    <row r="226" spans="1:63" ht="11.25" customHeight="1">
      <c r="A226" s="12"/>
      <c r="H226" s="1"/>
      <c r="I226" s="9" t="s">
        <v>153</v>
      </c>
      <c r="J226" s="5"/>
      <c r="K226" s="5"/>
      <c r="L226" s="84"/>
      <c r="M226" s="145"/>
      <c r="N226" s="136"/>
      <c r="O226" s="136"/>
      <c r="P226" s="146"/>
      <c r="Q226" s="145"/>
      <c r="R226" s="136"/>
      <c r="S226" s="136"/>
      <c r="T226" s="146"/>
      <c r="U226" s="145"/>
      <c r="V226" s="136"/>
      <c r="W226" s="136"/>
      <c r="X226" s="146"/>
      <c r="Y226" s="145"/>
      <c r="Z226" s="136"/>
      <c r="AA226" s="136"/>
      <c r="AB226" s="1392">
        <f>Inlinks!AB151</f>
        <v>-6.0000000000000001E-3</v>
      </c>
      <c r="AC226" s="143"/>
      <c r="AD226" s="138"/>
      <c r="AE226" s="138"/>
      <c r="AF226" s="1392">
        <f>Inlinks!AF151</f>
        <v>-2.1000000000000001E-2</v>
      </c>
      <c r="AG226" s="1402">
        <f>Inlinks!AG151</f>
        <v>0</v>
      </c>
      <c r="AH226" s="1402">
        <f>Inlinks!AH151</f>
        <v>0</v>
      </c>
      <c r="AI226" s="1402">
        <f>Inlinks!AI151</f>
        <v>0</v>
      </c>
      <c r="AJ226" s="1392">
        <f>Inlinks!AJ151</f>
        <v>0</v>
      </c>
      <c r="AK226" s="1402">
        <f>Inlinks!AK151</f>
        <v>0</v>
      </c>
      <c r="AL226" s="1402">
        <f>Inlinks!AL151</f>
        <v>0</v>
      </c>
      <c r="AM226" s="1402">
        <f>Inlinks!AM151</f>
        <v>0</v>
      </c>
      <c r="AN226" s="1392">
        <f>Inlinks!AN151</f>
        <v>0</v>
      </c>
      <c r="AO226" s="210">
        <v>0</v>
      </c>
      <c r="AP226" s="210">
        <v>0</v>
      </c>
      <c r="AQ226" s="210">
        <v>0</v>
      </c>
      <c r="AR226" s="274">
        <v>0</v>
      </c>
      <c r="AS226" s="210"/>
      <c r="AT226" s="210"/>
      <c r="AU226" s="210"/>
      <c r="AV226" s="1402">
        <f>Inlinks!AV151</f>
        <v>0</v>
      </c>
      <c r="AW226" s="210">
        <v>-2.3E-2</v>
      </c>
      <c r="AX226" s="210">
        <v>4.7E-2</v>
      </c>
      <c r="AY226" s="451">
        <f>SUM(AG226:AJ226)</f>
        <v>0</v>
      </c>
      <c r="AZ226" s="451">
        <f>SUM(AK226:AN226)</f>
        <v>0</v>
      </c>
      <c r="BA226" s="451">
        <f>SUM(AO226:AR226)</f>
        <v>0</v>
      </c>
      <c r="BB226" s="210">
        <v>0</v>
      </c>
      <c r="BC226" s="210">
        <v>0</v>
      </c>
      <c r="BD226" s="210">
        <v>0</v>
      </c>
      <c r="BE226" s="210">
        <v>0</v>
      </c>
      <c r="BF226" s="210">
        <v>0</v>
      </c>
      <c r="BG226" s="210">
        <v>0</v>
      </c>
      <c r="BH226" s="210">
        <v>0</v>
      </c>
      <c r="BI226" s="210">
        <v>0</v>
      </c>
    </row>
    <row r="227" spans="1:63" ht="11.25" customHeight="1">
      <c r="A227" s="12"/>
      <c r="H227" s="1"/>
      <c r="I227" s="9" t="s">
        <v>164</v>
      </c>
      <c r="J227" s="5"/>
      <c r="K227" s="5"/>
      <c r="L227" s="84"/>
      <c r="M227" s="145"/>
      <c r="N227" s="136"/>
      <c r="O227" s="136"/>
      <c r="P227" s="146"/>
      <c r="Q227" s="145"/>
      <c r="R227" s="136"/>
      <c r="S227" s="136"/>
      <c r="T227" s="146"/>
      <c r="U227" s="145"/>
      <c r="V227" s="136"/>
      <c r="W227" s="136"/>
      <c r="X227" s="146"/>
      <c r="Y227" s="145"/>
      <c r="Z227" s="136"/>
      <c r="AA227" s="136"/>
      <c r="AB227" s="1392">
        <f>Inlinks!AB152</f>
        <v>4.3860000000000001</v>
      </c>
      <c r="AC227" s="143"/>
      <c r="AD227" s="138"/>
      <c r="AE227" s="138"/>
      <c r="AF227" s="1392">
        <f>Inlinks!AF152</f>
        <v>3.758</v>
      </c>
      <c r="AG227" s="1402">
        <f>Inlinks!AG152</f>
        <v>5.476</v>
      </c>
      <c r="AH227" s="1402">
        <f>Inlinks!AH152</f>
        <v>10.106</v>
      </c>
      <c r="AI227" s="1402">
        <f>Inlinks!AI152</f>
        <v>1.6</v>
      </c>
      <c r="AJ227" s="1392">
        <f>Inlinks!AJ152</f>
        <v>2.8929999999999998</v>
      </c>
      <c r="AK227" s="1402">
        <f>Inlinks!AK152</f>
        <v>12.936999999999999</v>
      </c>
      <c r="AL227" s="1402">
        <f>Inlinks!AL152</f>
        <v>11.516999999999999</v>
      </c>
      <c r="AM227" s="1402">
        <f>Inlinks!AM152</f>
        <v>5.1639999999999997</v>
      </c>
      <c r="AN227" s="1392">
        <f>Inlinks!AN152</f>
        <v>2.3420000000000001</v>
      </c>
      <c r="AO227" s="210">
        <v>0</v>
      </c>
      <c r="AP227" s="210">
        <v>0</v>
      </c>
      <c r="AQ227" s="210">
        <v>0</v>
      </c>
      <c r="AR227" s="274">
        <v>0</v>
      </c>
      <c r="AS227" s="210"/>
      <c r="AT227" s="210"/>
      <c r="AU227" s="210"/>
      <c r="AV227" s="1402">
        <f>Inlinks!AV152</f>
        <v>255.13499999999999</v>
      </c>
      <c r="AW227" s="210">
        <v>31.638000000000002</v>
      </c>
      <c r="AX227" s="210">
        <v>13.768000000000001</v>
      </c>
      <c r="AY227" s="451">
        <f>SUM(AG227:AJ227)</f>
        <v>20.075000000000003</v>
      </c>
      <c r="AZ227" s="451">
        <f>SUM(AK227:AN227)</f>
        <v>31.96</v>
      </c>
      <c r="BA227" s="451">
        <f>SUM(AO227:AR227)</f>
        <v>0</v>
      </c>
      <c r="BB227" s="210">
        <v>0</v>
      </c>
      <c r="BC227" s="210">
        <v>0</v>
      </c>
      <c r="BD227" s="210">
        <v>0</v>
      </c>
      <c r="BE227" s="210">
        <v>0</v>
      </c>
      <c r="BF227" s="210">
        <v>0</v>
      </c>
      <c r="BG227" s="210">
        <v>0</v>
      </c>
      <c r="BH227" s="210">
        <v>0</v>
      </c>
      <c r="BI227" s="210">
        <v>0</v>
      </c>
    </row>
    <row r="228" spans="1:63" ht="11.25" customHeight="1">
      <c r="A228" s="12"/>
      <c r="H228" s="1"/>
      <c r="I228" s="9" t="s">
        <v>165</v>
      </c>
      <c r="J228" s="5"/>
      <c r="K228" s="5"/>
      <c r="L228" s="84"/>
      <c r="M228" s="145"/>
      <c r="N228" s="136"/>
      <c r="O228" s="136"/>
      <c r="P228" s="146"/>
      <c r="Q228" s="145"/>
      <c r="R228" s="136"/>
      <c r="S228" s="136"/>
      <c r="T228" s="146"/>
      <c r="U228" s="145"/>
      <c r="V228" s="136"/>
      <c r="W228" s="136"/>
      <c r="X228" s="146"/>
      <c r="Y228" s="145"/>
      <c r="Z228" s="136"/>
      <c r="AA228" s="136"/>
      <c r="AB228" s="1392">
        <f>Inlinks!AB153</f>
        <v>5.8999999999999997E-2</v>
      </c>
      <c r="AC228" s="143"/>
      <c r="AD228" s="138"/>
      <c r="AE228" s="138"/>
      <c r="AF228" s="1392">
        <f>Inlinks!AF153</f>
        <v>0</v>
      </c>
      <c r="AG228" s="1402">
        <f>Inlinks!AG153</f>
        <v>0</v>
      </c>
      <c r="AH228" s="1402">
        <f>Inlinks!AH153</f>
        <v>-0.17100000000000001</v>
      </c>
      <c r="AI228" s="1402">
        <f>Inlinks!AI153</f>
        <v>-2.5000000000000001E-2</v>
      </c>
      <c r="AJ228" s="1392">
        <f>Inlinks!AJ153</f>
        <v>-2.5999999999999999E-2</v>
      </c>
      <c r="AK228" s="1402">
        <f>Inlinks!AK153</f>
        <v>0.11899999999999999</v>
      </c>
      <c r="AL228" s="1402">
        <f>Inlinks!AL153</f>
        <v>0.14499999999999999</v>
      </c>
      <c r="AM228" s="1402">
        <f>Inlinks!AM153</f>
        <v>15.082000000000001</v>
      </c>
      <c r="AN228" s="1392">
        <f>Inlinks!AN153</f>
        <v>9.2560000000000002</v>
      </c>
      <c r="AO228" s="210">
        <v>0</v>
      </c>
      <c r="AP228" s="210">
        <v>0</v>
      </c>
      <c r="AQ228" s="210">
        <v>0</v>
      </c>
      <c r="AR228" s="274">
        <v>0</v>
      </c>
      <c r="AS228" s="210"/>
      <c r="AT228" s="210"/>
      <c r="AU228" s="210"/>
      <c r="AV228" s="1402">
        <f>Inlinks!AV153</f>
        <v>0</v>
      </c>
      <c r="AW228" s="210">
        <v>0.27200000000000002</v>
      </c>
      <c r="AX228" s="210">
        <v>-1</v>
      </c>
      <c r="AY228" s="451">
        <f>SUM(AG228:AJ228)</f>
        <v>-0.222</v>
      </c>
      <c r="AZ228" s="451">
        <f>SUM(AK228:AN228)</f>
        <v>24.602</v>
      </c>
      <c r="BA228" s="451">
        <f>SUM(AO228:AR228)</f>
        <v>0</v>
      </c>
      <c r="BB228" s="210">
        <v>0</v>
      </c>
      <c r="BC228" s="210">
        <v>0</v>
      </c>
      <c r="BD228" s="210">
        <v>0</v>
      </c>
      <c r="BE228" s="210">
        <v>0</v>
      </c>
      <c r="BF228" s="210">
        <v>0</v>
      </c>
      <c r="BG228" s="210">
        <v>0</v>
      </c>
      <c r="BH228" s="210">
        <v>0</v>
      </c>
      <c r="BI228" s="210">
        <v>0</v>
      </c>
    </row>
    <row r="229" spans="1:63" ht="11.25" customHeight="1">
      <c r="A229" s="12"/>
      <c r="H229" s="12"/>
      <c r="I229" s="894" t="s">
        <v>29</v>
      </c>
      <c r="J229" s="894"/>
      <c r="K229" s="894"/>
      <c r="L229" s="919"/>
      <c r="M229" s="920"/>
      <c r="N229" s="921"/>
      <c r="O229" s="921"/>
      <c r="P229" s="922"/>
      <c r="Q229" s="920"/>
      <c r="R229" s="921"/>
      <c r="S229" s="921"/>
      <c r="T229" s="922"/>
      <c r="U229" s="920"/>
      <c r="V229" s="921"/>
      <c r="W229" s="921"/>
      <c r="X229" s="922"/>
      <c r="Y229" s="920"/>
      <c r="Z229" s="921"/>
      <c r="AA229" s="921"/>
      <c r="AB229" s="922">
        <f>+SUM(AB224:AB228)</f>
        <v>4.4490000000000007</v>
      </c>
      <c r="AC229" s="920"/>
      <c r="AD229" s="921"/>
      <c r="AE229" s="921"/>
      <c r="AF229" s="922">
        <f t="shared" ref="AF229:AK229" si="415">+SUM(AF224:AF228)</f>
        <v>1.7490000000000001</v>
      </c>
      <c r="AG229" s="921">
        <f t="shared" si="415"/>
        <v>4.7370000000000001</v>
      </c>
      <c r="AH229" s="921">
        <f t="shared" si="415"/>
        <v>8.2860000000000014</v>
      </c>
      <c r="AI229" s="921">
        <f t="shared" si="415"/>
        <v>2.3460000000000001</v>
      </c>
      <c r="AJ229" s="922">
        <f>+SUM(AJ224:AJ228)</f>
        <v>75.202000000000012</v>
      </c>
      <c r="AK229" s="923">
        <f t="shared" si="415"/>
        <v>11.003</v>
      </c>
      <c r="AL229" s="921">
        <f>+SUM(AL224:AL228)</f>
        <v>-64.052000000000021</v>
      </c>
      <c r="AM229" s="921">
        <f>+SUM(AM224:AM228)</f>
        <v>17.794</v>
      </c>
      <c r="AN229" s="922">
        <f>+SUM(AN224:AN228)</f>
        <v>5.7859999999999996</v>
      </c>
      <c r="AO229" s="924">
        <f>+SUM(AO224:AO228)</f>
        <v>0</v>
      </c>
      <c r="AP229" s="924">
        <f t="shared" ref="AP229:AR229" si="416">+SUM(AP224:AP228)</f>
        <v>0</v>
      </c>
      <c r="AQ229" s="924">
        <f t="shared" si="416"/>
        <v>0</v>
      </c>
      <c r="AR229" s="925">
        <f t="shared" si="416"/>
        <v>0</v>
      </c>
      <c r="AS229" s="30"/>
      <c r="AT229" s="924"/>
      <c r="AU229" s="924"/>
      <c r="AV229" s="924">
        <f t="shared" ref="AV229:BI229" si="417">+SUM(AV224:AV228)</f>
        <v>261.16399999999999</v>
      </c>
      <c r="AW229" s="924">
        <f t="shared" si="417"/>
        <v>31.013000000000002</v>
      </c>
      <c r="AX229" s="924">
        <f t="shared" si="417"/>
        <v>7.8120000000000012</v>
      </c>
      <c r="AY229" s="924">
        <f t="shared" si="417"/>
        <v>90.571000000000012</v>
      </c>
      <c r="AZ229" s="924">
        <f>+SUM(AZ224:AZ228)</f>
        <v>-29.468999999999991</v>
      </c>
      <c r="BA229" s="924">
        <f>+SUM(BA224:BA228)</f>
        <v>0</v>
      </c>
      <c r="BB229" s="924">
        <f t="shared" si="417"/>
        <v>0</v>
      </c>
      <c r="BC229" s="924">
        <f t="shared" si="417"/>
        <v>0</v>
      </c>
      <c r="BD229" s="924">
        <f t="shared" si="417"/>
        <v>0</v>
      </c>
      <c r="BE229" s="924">
        <f t="shared" si="417"/>
        <v>0</v>
      </c>
      <c r="BF229" s="924">
        <f t="shared" si="417"/>
        <v>0</v>
      </c>
      <c r="BG229" s="924">
        <f t="shared" si="417"/>
        <v>0</v>
      </c>
      <c r="BH229" s="924">
        <f t="shared" si="417"/>
        <v>0</v>
      </c>
      <c r="BI229" s="924">
        <f t="shared" si="417"/>
        <v>0</v>
      </c>
    </row>
    <row r="230" spans="1:63" ht="11.25" customHeight="1">
      <c r="A230" s="12"/>
      <c r="H230" s="1"/>
      <c r="I230" s="5"/>
      <c r="J230" s="5"/>
      <c r="K230" s="5"/>
      <c r="L230" s="84"/>
      <c r="M230" s="99"/>
      <c r="N230" s="48"/>
      <c r="O230" s="48"/>
      <c r="P230" s="87"/>
      <c r="Q230" s="99"/>
      <c r="R230" s="48"/>
      <c r="S230" s="48"/>
      <c r="T230" s="87"/>
      <c r="U230" s="99"/>
      <c r="V230" s="48"/>
      <c r="W230" s="48"/>
      <c r="X230" s="87"/>
      <c r="Y230" s="99"/>
      <c r="Z230" s="48"/>
      <c r="AA230" s="48"/>
      <c r="AB230" s="87"/>
      <c r="AC230" s="99"/>
      <c r="AD230" s="48"/>
      <c r="AE230" s="137"/>
      <c r="AF230" s="87"/>
      <c r="AG230" s="48"/>
      <c r="AH230" s="48"/>
      <c r="AI230" s="137"/>
      <c r="AJ230" s="48"/>
      <c r="AK230" s="99"/>
      <c r="AL230" s="48"/>
      <c r="AM230" s="48"/>
      <c r="AN230" s="48"/>
      <c r="AO230" s="48"/>
      <c r="AP230" s="48"/>
      <c r="AQ230" s="48"/>
      <c r="AR230" s="87"/>
      <c r="AS230" s="38"/>
      <c r="AT230" s="48"/>
      <c r="AU230" s="48"/>
      <c r="AV230" s="48"/>
      <c r="AW230" s="48"/>
      <c r="AX230" s="48"/>
      <c r="AY230" s="48"/>
      <c r="AZ230" s="48"/>
      <c r="BA230" s="48"/>
      <c r="BB230" s="48"/>
      <c r="BC230" s="48"/>
      <c r="BD230" s="48"/>
      <c r="BE230" s="48"/>
      <c r="BF230" s="48"/>
      <c r="BG230" s="48"/>
      <c r="BH230" s="48"/>
      <c r="BI230" s="48"/>
    </row>
    <row r="231" spans="1:63" s="1444" customFormat="1" ht="11.25" customHeight="1">
      <c r="A231" s="11"/>
      <c r="B231"/>
      <c r="C231"/>
      <c r="D231"/>
      <c r="E231"/>
      <c r="F231"/>
      <c r="G231"/>
      <c r="H231" s="3"/>
      <c r="I231" s="2" t="s">
        <v>65</v>
      </c>
      <c r="J231" s="2"/>
      <c r="K231" s="2"/>
      <c r="L231" s="204"/>
      <c r="M231" s="108"/>
      <c r="N231" s="65"/>
      <c r="O231" s="65"/>
      <c r="P231" s="85"/>
      <c r="Q231" s="108"/>
      <c r="R231" s="65"/>
      <c r="S231" s="65"/>
      <c r="T231" s="85"/>
      <c r="U231" s="108"/>
      <c r="V231" s="65"/>
      <c r="W231" s="65"/>
      <c r="X231" s="85"/>
      <c r="Y231" s="108"/>
      <c r="Z231" s="65"/>
      <c r="AA231" s="65"/>
      <c r="AB231" s="85">
        <f>AB213+AB221+AB229</f>
        <v>41.691999999999979</v>
      </c>
      <c r="AC231" s="108"/>
      <c r="AD231" s="65"/>
      <c r="AE231" s="65"/>
      <c r="AF231" s="85">
        <f t="shared" ref="AF231:AJ231" si="418">AF213+AF221+AF229</f>
        <v>48.939999999999962</v>
      </c>
      <c r="AG231" s="65">
        <f t="shared" si="418"/>
        <v>12.316999999999986</v>
      </c>
      <c r="AH231" s="65">
        <f t="shared" si="418"/>
        <v>-0.10699999999996379</v>
      </c>
      <c r="AI231" s="65">
        <f t="shared" si="418"/>
        <v>25.693000000000023</v>
      </c>
      <c r="AJ231" s="40">
        <f t="shared" si="418"/>
        <v>-106.62599999999999</v>
      </c>
      <c r="AK231" s="65">
        <f>AK213+AK221+AK229</f>
        <v>26.60400000000007</v>
      </c>
      <c r="AL231" s="65">
        <f>AL213+AL221+AL229</f>
        <v>-27.858999999999952</v>
      </c>
      <c r="AM231" s="65">
        <f>AM213+AM221+AM229</f>
        <v>51.66399999999993</v>
      </c>
      <c r="AN231" s="40">
        <f t="shared" ref="AN231" si="419">AN213+AN221+AN229</f>
        <v>59.327999999999989</v>
      </c>
      <c r="AO231" s="54">
        <f>AO213+AO221+AO229</f>
        <v>99.214838393740919</v>
      </c>
      <c r="AP231" s="54">
        <f t="shared" ref="AP231:AR231" si="420">AP213+AP221+AP229</f>
        <v>25.757410973988147</v>
      </c>
      <c r="AQ231" s="54">
        <f t="shared" si="420"/>
        <v>27.292781129762766</v>
      </c>
      <c r="AR231" s="40">
        <f t="shared" si="420"/>
        <v>24.867899252070558</v>
      </c>
      <c r="AS231" s="452"/>
      <c r="AT231" s="65"/>
      <c r="AU231" s="65"/>
      <c r="AV231" s="65">
        <f t="shared" ref="AV231:BI231" si="421">AV213+AV221+AV229</f>
        <v>256.64</v>
      </c>
      <c r="AW231" s="65">
        <f t="shared" si="421"/>
        <v>72.012999999999948</v>
      </c>
      <c r="AX231" s="65">
        <f t="shared" si="421"/>
        <v>43.331000000000046</v>
      </c>
      <c r="AY231" s="65">
        <f t="shared" si="421"/>
        <v>-68.722999999999914</v>
      </c>
      <c r="AZ231" s="65">
        <f>AZ213+AZ221+AZ229</f>
        <v>109.73700000000002</v>
      </c>
      <c r="BA231" s="65">
        <f>BA213+BA221+BA229</f>
        <v>177.13292974956238</v>
      </c>
      <c r="BB231" s="65">
        <f t="shared" si="421"/>
        <v>201.36790513865134</v>
      </c>
      <c r="BC231" s="65">
        <f t="shared" si="421"/>
        <v>223.00763642992206</v>
      </c>
      <c r="BD231" s="65">
        <f t="shared" si="421"/>
        <v>242.01313124405078</v>
      </c>
      <c r="BE231" s="65">
        <f t="shared" si="421"/>
        <v>258.25838874586452</v>
      </c>
      <c r="BF231" s="65">
        <f t="shared" si="421"/>
        <v>269.5477585011472</v>
      </c>
      <c r="BG231" s="65">
        <f t="shared" si="421"/>
        <v>280.46779348608231</v>
      </c>
      <c r="BH231" s="65">
        <f t="shared" si="421"/>
        <v>292.31125263043577</v>
      </c>
      <c r="BI231" s="65">
        <f t="shared" si="421"/>
        <v>305.86718429381671</v>
      </c>
      <c r="BK231" s="1664"/>
    </row>
    <row r="232" spans="1:63" ht="11.25" customHeight="1">
      <c r="A232" s="12"/>
      <c r="H232" s="1"/>
      <c r="I232" s="9" t="s">
        <v>30</v>
      </c>
      <c r="J232" s="5"/>
      <c r="K232" s="5"/>
      <c r="L232" s="84"/>
      <c r="M232" s="145"/>
      <c r="N232" s="136"/>
      <c r="O232" s="136"/>
      <c r="P232" s="274"/>
      <c r="Q232" s="145"/>
      <c r="R232" s="136"/>
      <c r="S232" s="136"/>
      <c r="T232" s="274"/>
      <c r="U232" s="145"/>
      <c r="V232" s="136"/>
      <c r="W232" s="136"/>
      <c r="X232" s="274"/>
      <c r="Y232" s="145"/>
      <c r="Z232" s="136"/>
      <c r="AA232" s="136"/>
      <c r="AB232" s="1393">
        <f>Inlinks!AB157</f>
        <v>-12.893000000000001</v>
      </c>
      <c r="AC232" s="143"/>
      <c r="AD232" s="138"/>
      <c r="AE232" s="138"/>
      <c r="AF232" s="1393">
        <f>Inlinks!AF157</f>
        <v>-10.047000000000001</v>
      </c>
      <c r="AG232" s="2147">
        <f>Inlinks!AG157</f>
        <v>20.256</v>
      </c>
      <c r="AH232" s="2147">
        <f>Inlinks!AH157</f>
        <v>-8.5960000000000001</v>
      </c>
      <c r="AI232" s="2147">
        <f>Inlinks!AI157</f>
        <v>4.0579999999999998</v>
      </c>
      <c r="AJ232" s="1393">
        <f>Inlinks!AJ157</f>
        <v>-30.215</v>
      </c>
      <c r="AK232" s="2147">
        <f>Inlinks!AK157</f>
        <v>6.8920000000000003</v>
      </c>
      <c r="AL232" s="2147">
        <f>Inlinks!AL157</f>
        <v>32.231000000000002</v>
      </c>
      <c r="AM232" s="2147">
        <f>Inlinks!AM157</f>
        <v>-1.8660000000000001</v>
      </c>
      <c r="AN232" s="1393">
        <f>Inlinks!AN157</f>
        <v>-3.2</v>
      </c>
      <c r="AO232" s="210">
        <v>0</v>
      </c>
      <c r="AP232" s="210">
        <v>0</v>
      </c>
      <c r="AQ232" s="210">
        <v>0</v>
      </c>
      <c r="AR232" s="274">
        <v>0</v>
      </c>
      <c r="AS232" s="210"/>
      <c r="AT232" s="210"/>
      <c r="AU232" s="210"/>
      <c r="AV232" s="1402">
        <f>Inlinks!AV157</f>
        <v>9.4649999999999999</v>
      </c>
      <c r="AW232" s="210">
        <v>-43.366999999999997</v>
      </c>
      <c r="AX232" s="210">
        <v>-41.618000000000002</v>
      </c>
      <c r="AY232" s="451">
        <f>SUM(AG232:AJ232)</f>
        <v>-14.497</v>
      </c>
      <c r="AZ232" s="451">
        <f>SUM(AK232:AN232)</f>
        <v>34.057000000000002</v>
      </c>
      <c r="BA232" s="451">
        <f>SUM(AO232:AR232)</f>
        <v>0</v>
      </c>
      <c r="BB232" s="210">
        <v>0</v>
      </c>
      <c r="BC232" s="210">
        <v>0</v>
      </c>
      <c r="BD232" s="210">
        <v>0</v>
      </c>
      <c r="BE232" s="210">
        <v>0</v>
      </c>
      <c r="BF232" s="210">
        <v>0</v>
      </c>
      <c r="BG232" s="210">
        <v>0</v>
      </c>
      <c r="BH232" s="210">
        <v>0</v>
      </c>
      <c r="BI232" s="210">
        <v>0</v>
      </c>
    </row>
    <row r="233" spans="1:63" s="1444" customFormat="1" ht="11.25" customHeight="1">
      <c r="A233" s="11"/>
      <c r="B233"/>
      <c r="C233"/>
      <c r="D233"/>
      <c r="E233"/>
      <c r="F233"/>
      <c r="G233"/>
      <c r="H233" s="3"/>
      <c r="I233" s="2" t="s">
        <v>31</v>
      </c>
      <c r="J233" s="2"/>
      <c r="K233" s="2"/>
      <c r="L233" s="204"/>
      <c r="M233" s="887"/>
      <c r="N233" s="54"/>
      <c r="O233" s="65"/>
      <c r="P233" s="886"/>
      <c r="Q233" s="887"/>
      <c r="R233" s="54"/>
      <c r="S233" s="65"/>
      <c r="T233" s="886"/>
      <c r="U233" s="887"/>
      <c r="V233" s="54"/>
      <c r="W233" s="65"/>
      <c r="X233" s="886"/>
      <c r="Y233" s="887"/>
      <c r="Z233" s="54"/>
      <c r="AA233" s="65"/>
      <c r="AB233" s="884">
        <f>AA236</f>
        <v>323.029</v>
      </c>
      <c r="AC233" s="108"/>
      <c r="AD233" s="54"/>
      <c r="AE233" s="54"/>
      <c r="AF233" s="884">
        <f t="shared" ref="AF233:AN233" si="422">AE236</f>
        <v>314.64400000000001</v>
      </c>
      <c r="AG233" s="908">
        <f t="shared" si="422"/>
        <v>353.53699999999998</v>
      </c>
      <c r="AH233" s="908">
        <f t="shared" si="422"/>
        <v>386.10999999999996</v>
      </c>
      <c r="AI233" s="908">
        <f t="shared" si="422"/>
        <v>377.40699999999998</v>
      </c>
      <c r="AJ233" s="884">
        <f t="shared" si="422"/>
        <v>407.15800000000002</v>
      </c>
      <c r="AK233" s="908">
        <f t="shared" si="422"/>
        <v>270.31700000000001</v>
      </c>
      <c r="AL233" s="908">
        <f t="shared" si="422"/>
        <v>303.8130000000001</v>
      </c>
      <c r="AM233" s="908">
        <f t="shared" si="422"/>
        <v>308.18500000000017</v>
      </c>
      <c r="AN233" s="884">
        <f t="shared" si="422"/>
        <v>357.98300000000012</v>
      </c>
      <c r="AO233" s="908">
        <f t="shared" ref="AO233" si="423">AN236</f>
        <v>414.1110000000001</v>
      </c>
      <c r="AP233" s="908">
        <f t="shared" ref="AP233" si="424">AO236</f>
        <v>513.32583839374104</v>
      </c>
      <c r="AQ233" s="908">
        <f t="shared" ref="AQ233" si="425">AP236</f>
        <v>539.0832493677292</v>
      </c>
      <c r="AR233" s="884">
        <f t="shared" ref="AR233" si="426">AQ236</f>
        <v>566.37603049749191</v>
      </c>
      <c r="AS233" s="887"/>
      <c r="AT233" s="54"/>
      <c r="AU233" s="54"/>
      <c r="AV233" s="1426">
        <f>Inlinks!AV158</f>
        <v>57.079000000000001</v>
      </c>
      <c r="AW233" s="54">
        <f t="shared" ref="AW233:BI233" si="427">AV236</f>
        <v>323.18199999999996</v>
      </c>
      <c r="AX233" s="54">
        <f t="shared" si="427"/>
        <v>351.82699999999994</v>
      </c>
      <c r="AY233" s="54">
        <f t="shared" si="427"/>
        <v>353.53699999999998</v>
      </c>
      <c r="AZ233" s="54">
        <f t="shared" si="427"/>
        <v>270.31700000000006</v>
      </c>
      <c r="BA233" s="54">
        <f t="shared" si="427"/>
        <v>414.1110000000001</v>
      </c>
      <c r="BB233" s="54">
        <f t="shared" si="427"/>
        <v>591.24392974956254</v>
      </c>
      <c r="BC233" s="54">
        <f t="shared" si="427"/>
        <v>792.61183488821393</v>
      </c>
      <c r="BD233" s="54">
        <f t="shared" si="427"/>
        <v>1015.619471318136</v>
      </c>
      <c r="BE233" s="54">
        <f t="shared" si="427"/>
        <v>1257.6326025621868</v>
      </c>
      <c r="BF233" s="54">
        <f t="shared" si="427"/>
        <v>1515.8909913080513</v>
      </c>
      <c r="BG233" s="54">
        <f t="shared" si="427"/>
        <v>1785.4387498091985</v>
      </c>
      <c r="BH233" s="54">
        <f t="shared" si="427"/>
        <v>2065.9065432952807</v>
      </c>
      <c r="BI233" s="54">
        <f t="shared" si="427"/>
        <v>2358.2177959257165</v>
      </c>
      <c r="BK233" s="1664"/>
    </row>
    <row r="234" spans="1:63" ht="11.25" customHeight="1">
      <c r="A234" s="12"/>
      <c r="H234" s="1"/>
      <c r="I234" s="9" t="s">
        <v>9</v>
      </c>
      <c r="J234" s="5"/>
      <c r="K234" s="5"/>
      <c r="L234" s="84"/>
      <c r="M234" s="109"/>
      <c r="N234" s="28"/>
      <c r="O234" s="28"/>
      <c r="P234" s="86"/>
      <c r="Q234" s="109"/>
      <c r="R234" s="28"/>
      <c r="S234" s="28"/>
      <c r="T234" s="86"/>
      <c r="U234" s="109"/>
      <c r="V234" s="28"/>
      <c r="W234" s="28"/>
      <c r="X234" s="86"/>
      <c r="Y234" s="109"/>
      <c r="Z234" s="28"/>
      <c r="AA234" s="28"/>
      <c r="AB234" s="86">
        <f>AB213+AB221+AB229+AB232</f>
        <v>28.798999999999978</v>
      </c>
      <c r="AC234" s="109"/>
      <c r="AD234" s="28"/>
      <c r="AE234" s="28"/>
      <c r="AF234" s="86">
        <f t="shared" ref="AF234:AJ234" si="428">AF213+AF221+AF229+AF232</f>
        <v>38.892999999999958</v>
      </c>
      <c r="AG234" s="28">
        <f t="shared" si="428"/>
        <v>32.572999999999986</v>
      </c>
      <c r="AH234" s="28">
        <f t="shared" si="428"/>
        <v>-8.7029999999999639</v>
      </c>
      <c r="AI234" s="28">
        <f t="shared" si="428"/>
        <v>29.751000000000023</v>
      </c>
      <c r="AJ234" s="87">
        <f t="shared" si="428"/>
        <v>-136.84099999999998</v>
      </c>
      <c r="AK234" s="28">
        <f>AK213+AK221+AK229+AK232</f>
        <v>33.496000000000073</v>
      </c>
      <c r="AL234" s="28">
        <f>AL213+AL221+AL229+AL232</f>
        <v>4.3720000000000496</v>
      </c>
      <c r="AM234" s="28">
        <f>AM213+AM221+AM229+AM232</f>
        <v>49.797999999999931</v>
      </c>
      <c r="AN234" s="87">
        <f t="shared" ref="AN234" si="429">AN213+AN221+AN229+AN232</f>
        <v>56.127999999999986</v>
      </c>
      <c r="AO234" s="48">
        <f>AO213+AO221+AO229+AO232</f>
        <v>99.214838393740919</v>
      </c>
      <c r="AP234" s="48">
        <f t="shared" ref="AP234:AR234" si="430">AP213+AP221+AP229+AP232</f>
        <v>25.757410973988147</v>
      </c>
      <c r="AQ234" s="48">
        <f t="shared" si="430"/>
        <v>27.292781129762766</v>
      </c>
      <c r="AR234" s="87">
        <f t="shared" si="430"/>
        <v>24.867899252070558</v>
      </c>
      <c r="AS234" s="67"/>
      <c r="AT234" s="28"/>
      <c r="AU234" s="28"/>
      <c r="AV234" s="28">
        <f t="shared" ref="AV234:BI234" si="431">AV213+AV221+AV229+AV232</f>
        <v>266.10499999999996</v>
      </c>
      <c r="AW234" s="28">
        <f t="shared" si="431"/>
        <v>28.645999999999951</v>
      </c>
      <c r="AX234" s="28">
        <f t="shared" si="431"/>
        <v>1.7130000000000436</v>
      </c>
      <c r="AY234" s="28">
        <f t="shared" si="431"/>
        <v>-83.219999999999914</v>
      </c>
      <c r="AZ234" s="28">
        <f>AZ213+AZ221+AZ229+AZ232</f>
        <v>143.79400000000004</v>
      </c>
      <c r="BA234" s="28">
        <f>BA213+BA221+BA229+BA232</f>
        <v>177.13292974956238</v>
      </c>
      <c r="BB234" s="28">
        <f t="shared" si="431"/>
        <v>201.36790513865134</v>
      </c>
      <c r="BC234" s="28">
        <f t="shared" si="431"/>
        <v>223.00763642992206</v>
      </c>
      <c r="BD234" s="28">
        <f t="shared" si="431"/>
        <v>242.01313124405078</v>
      </c>
      <c r="BE234" s="28">
        <f t="shared" si="431"/>
        <v>258.25838874586452</v>
      </c>
      <c r="BF234" s="28">
        <f t="shared" si="431"/>
        <v>269.5477585011472</v>
      </c>
      <c r="BG234" s="28">
        <f t="shared" si="431"/>
        <v>280.46779348608231</v>
      </c>
      <c r="BH234" s="28">
        <f t="shared" si="431"/>
        <v>292.31125263043577</v>
      </c>
      <c r="BI234" s="28">
        <f t="shared" si="431"/>
        <v>305.86718429381671</v>
      </c>
    </row>
    <row r="235" spans="1:63" ht="11.25" customHeight="1">
      <c r="A235" s="12"/>
      <c r="H235" s="1"/>
      <c r="I235" s="9" t="s">
        <v>10</v>
      </c>
      <c r="J235" s="5"/>
      <c r="K235" s="5"/>
      <c r="L235" s="84"/>
      <c r="M235" s="103"/>
      <c r="N235" s="59"/>
      <c r="O235" s="59"/>
      <c r="P235" s="104"/>
      <c r="Q235" s="103"/>
      <c r="R235" s="59"/>
      <c r="S235" s="59"/>
      <c r="T235" s="104"/>
      <c r="U235" s="103"/>
      <c r="V235" s="59"/>
      <c r="W235" s="59"/>
      <c r="X235" s="104"/>
      <c r="Y235" s="103"/>
      <c r="Z235" s="59"/>
      <c r="AA235" s="59"/>
      <c r="AB235" s="1391">
        <f>Inlinks!AB160</f>
        <v>-1E-3</v>
      </c>
      <c r="AC235" s="103"/>
      <c r="AD235" s="59"/>
      <c r="AE235" s="59"/>
      <c r="AF235" s="1391">
        <f>Inlinks!AF160</f>
        <v>0</v>
      </c>
      <c r="AG235" s="1403">
        <f>Inlinks!AG160</f>
        <v>0</v>
      </c>
      <c r="AH235" s="1403">
        <f>Inlinks!AH160</f>
        <v>0</v>
      </c>
      <c r="AI235" s="1403">
        <f>Inlinks!AI160</f>
        <v>0</v>
      </c>
      <c r="AJ235" s="1391">
        <f>Inlinks!AJ160</f>
        <v>0</v>
      </c>
      <c r="AK235" s="1403">
        <f>Inlinks!AK160</f>
        <v>0</v>
      </c>
      <c r="AL235" s="1403">
        <f>Inlinks!AL160</f>
        <v>0</v>
      </c>
      <c r="AM235" s="1403">
        <f>Inlinks!AM160</f>
        <v>0</v>
      </c>
      <c r="AN235" s="1391">
        <f>Inlinks!AN160</f>
        <v>0</v>
      </c>
      <c r="AO235" s="210">
        <v>0</v>
      </c>
      <c r="AP235" s="210">
        <v>0</v>
      </c>
      <c r="AQ235" s="210">
        <v>0</v>
      </c>
      <c r="AR235" s="274">
        <v>0</v>
      </c>
      <c r="AS235" s="210"/>
      <c r="AT235" s="210"/>
      <c r="AU235" s="210"/>
      <c r="AV235" s="1403">
        <f>Inlinks!AV160</f>
        <v>-2E-3</v>
      </c>
      <c r="AW235" s="1403">
        <f>Inlinks!AW160</f>
        <v>-9.9999999997635314E-4</v>
      </c>
      <c r="AX235" s="1403">
        <f>Inlinks!AX160</f>
        <v>-3.0000000000000001E-3</v>
      </c>
      <c r="AY235" s="451">
        <f>SUM(AG235:AJ235)</f>
        <v>0</v>
      </c>
      <c r="AZ235" s="451">
        <f>SUM(AK235:AN235)</f>
        <v>0</v>
      </c>
      <c r="BA235" s="451">
        <f>SUM(AO235:AR235)</f>
        <v>0</v>
      </c>
      <c r="BB235" s="210">
        <v>0</v>
      </c>
      <c r="BC235" s="210">
        <v>0</v>
      </c>
      <c r="BD235" s="210">
        <v>0</v>
      </c>
      <c r="BE235" s="210">
        <v>0</v>
      </c>
      <c r="BF235" s="210">
        <v>0</v>
      </c>
      <c r="BG235" s="210">
        <v>0</v>
      </c>
      <c r="BH235" s="210">
        <v>0</v>
      </c>
      <c r="BI235" s="210">
        <v>0</v>
      </c>
    </row>
    <row r="236" spans="1:63" ht="11.25" customHeight="1">
      <c r="A236" s="12"/>
      <c r="H236" s="12"/>
      <c r="I236" s="894" t="s">
        <v>32</v>
      </c>
      <c r="J236" s="894"/>
      <c r="K236" s="894"/>
      <c r="L236" s="919"/>
      <c r="M236" s="926"/>
      <c r="N236" s="927"/>
      <c r="O236" s="927"/>
      <c r="P236" s="928"/>
      <c r="Q236" s="926"/>
      <c r="R236" s="927"/>
      <c r="S236" s="927"/>
      <c r="T236" s="928"/>
      <c r="U236" s="926"/>
      <c r="V236" s="927"/>
      <c r="W236" s="927"/>
      <c r="X236" s="928"/>
      <c r="Y236" s="926"/>
      <c r="Z236" s="927"/>
      <c r="AA236" s="895">
        <v>323.029</v>
      </c>
      <c r="AB236" s="928">
        <f>AB233+AB234+AB235</f>
        <v>351.827</v>
      </c>
      <c r="AC236" s="926"/>
      <c r="AD236" s="927"/>
      <c r="AE236" s="895">
        <v>314.64400000000001</v>
      </c>
      <c r="AF236" s="928">
        <f t="shared" ref="AF236:AK236" si="432">AF233+AF234+AF235</f>
        <v>353.53699999999998</v>
      </c>
      <c r="AG236" s="927">
        <f t="shared" si="432"/>
        <v>386.10999999999996</v>
      </c>
      <c r="AH236" s="927">
        <f t="shared" si="432"/>
        <v>377.40699999999998</v>
      </c>
      <c r="AI236" s="927">
        <f t="shared" si="432"/>
        <v>407.15800000000002</v>
      </c>
      <c r="AJ236" s="925">
        <f t="shared" si="432"/>
        <v>270.31700000000001</v>
      </c>
      <c r="AK236" s="924">
        <f t="shared" si="432"/>
        <v>303.8130000000001</v>
      </c>
      <c r="AL236" s="927">
        <f>AL233+AL234+AL235</f>
        <v>308.18500000000017</v>
      </c>
      <c r="AM236" s="927">
        <f>AM233+AM234+AM235</f>
        <v>357.98300000000012</v>
      </c>
      <c r="AN236" s="925">
        <f t="shared" ref="AN236" si="433">AN233+AN234+AN235</f>
        <v>414.1110000000001</v>
      </c>
      <c r="AO236" s="924">
        <f>AO233+AO234+AO235</f>
        <v>513.32583839374104</v>
      </c>
      <c r="AP236" s="2418">
        <f t="shared" ref="AP236:AR236" si="434">AP233+AP234+AP235</f>
        <v>539.0832493677292</v>
      </c>
      <c r="AQ236" s="924">
        <f t="shared" si="434"/>
        <v>566.37603049749191</v>
      </c>
      <c r="AR236" s="925">
        <f t="shared" si="434"/>
        <v>591.24392974956243</v>
      </c>
      <c r="AS236" s="29"/>
      <c r="AT236" s="924"/>
      <c r="AU236" s="924"/>
      <c r="AV236" s="924">
        <f t="shared" ref="AV236:BI236" si="435">SUM(AV231:AV231,AV232,AV233,AV235)</f>
        <v>323.18199999999996</v>
      </c>
      <c r="AW236" s="924">
        <f t="shared" si="435"/>
        <v>351.82699999999994</v>
      </c>
      <c r="AX236" s="924">
        <f t="shared" si="435"/>
        <v>353.53699999999998</v>
      </c>
      <c r="AY236" s="924">
        <f t="shared" si="435"/>
        <v>270.31700000000006</v>
      </c>
      <c r="AZ236" s="924">
        <f>SUM(AZ231:AZ231,AZ232,AZ233,AZ235)</f>
        <v>414.1110000000001</v>
      </c>
      <c r="BA236" s="924">
        <f>SUM(BA231:BA231,BA232,BA233,BA235)</f>
        <v>591.24392974956254</v>
      </c>
      <c r="BB236" s="924">
        <f t="shared" si="435"/>
        <v>792.61183488821393</v>
      </c>
      <c r="BC236" s="924">
        <f t="shared" si="435"/>
        <v>1015.619471318136</v>
      </c>
      <c r="BD236" s="924">
        <f t="shared" si="435"/>
        <v>1257.6326025621868</v>
      </c>
      <c r="BE236" s="924">
        <f t="shared" si="435"/>
        <v>1515.8909913080513</v>
      </c>
      <c r="BF236" s="924">
        <f t="shared" si="435"/>
        <v>1785.4387498091985</v>
      </c>
      <c r="BG236" s="924">
        <f t="shared" si="435"/>
        <v>2065.9065432952807</v>
      </c>
      <c r="BH236" s="924">
        <f t="shared" si="435"/>
        <v>2358.2177959257165</v>
      </c>
      <c r="BI236" s="924">
        <f t="shared" si="435"/>
        <v>2664.084980219533</v>
      </c>
    </row>
    <row r="237" spans="1:63" ht="11.25" customHeight="1">
      <c r="A237" s="12"/>
      <c r="H237" s="1"/>
      <c r="I237" s="113" t="s">
        <v>35</v>
      </c>
      <c r="J237" s="5"/>
      <c r="K237" s="5"/>
      <c r="L237" s="84"/>
      <c r="M237" s="102"/>
      <c r="N237" s="58"/>
      <c r="O237" s="58"/>
      <c r="P237" s="91"/>
      <c r="Q237" s="102"/>
      <c r="R237" s="58"/>
      <c r="S237" s="58"/>
      <c r="T237" s="91"/>
      <c r="U237" s="102"/>
      <c r="V237" s="58"/>
      <c r="W237" s="58"/>
      <c r="X237" s="91"/>
      <c r="Y237" s="102"/>
      <c r="Z237" s="58"/>
      <c r="AA237" s="58"/>
      <c r="AB237" s="91" t="str">
        <f>IF(ROUND(AB144-AB236,8)=0,"OK",AB144-AB236)</f>
        <v>OK</v>
      </c>
      <c r="AC237" s="102"/>
      <c r="AD237" s="58"/>
      <c r="AE237" s="110"/>
      <c r="AF237" s="1425" t="str">
        <f t="shared" ref="AF237:AL237" si="436">IF(ROUND(AF144-AF236,8)=0,"OK",AF144-AF236)</f>
        <v>OK</v>
      </c>
      <c r="AG237" s="58" t="str">
        <f t="shared" si="436"/>
        <v>OK</v>
      </c>
      <c r="AH237" s="58" t="str">
        <f t="shared" si="436"/>
        <v>OK</v>
      </c>
      <c r="AI237" s="58" t="str">
        <f t="shared" si="436"/>
        <v>OK</v>
      </c>
      <c r="AJ237" s="58" t="str">
        <f t="shared" si="436"/>
        <v>OK</v>
      </c>
      <c r="AK237" s="102" t="str">
        <f t="shared" si="436"/>
        <v>OK</v>
      </c>
      <c r="AL237" s="58" t="str">
        <f t="shared" si="436"/>
        <v>OK</v>
      </c>
      <c r="AM237" s="58" t="str">
        <f t="shared" ref="AM237:AN237" si="437">IF(ROUND(AM144-AM236,8)=0,"OK",AM144-AM236)</f>
        <v>OK</v>
      </c>
      <c r="AN237" s="58" t="str">
        <f t="shared" si="437"/>
        <v>OK</v>
      </c>
      <c r="AO237" s="102" t="str">
        <f>IF(ROUND(AO144-AO236,8)=0,"OK",AO144-AO236)</f>
        <v>OK</v>
      </c>
      <c r="AP237" s="2419" t="str">
        <f t="shared" ref="AP237:AR237" si="438">IF(ROUND(AP144-AP236,8)=0,"OK",AP144-AP236)</f>
        <v>OK</v>
      </c>
      <c r="AQ237" s="58" t="str">
        <f t="shared" si="438"/>
        <v>OK</v>
      </c>
      <c r="AR237" s="91" t="str">
        <f t="shared" si="438"/>
        <v>OK</v>
      </c>
      <c r="AS237" s="448"/>
      <c r="AT237" s="58"/>
      <c r="AU237" s="58"/>
      <c r="AV237" s="58" t="str">
        <f t="shared" ref="AV237:BI237" si="439">IF(ROUND(AV144-AV236,8)=0,"OK",AV144-AV236)</f>
        <v>OK</v>
      </c>
      <c r="AW237" s="58" t="str">
        <f t="shared" si="439"/>
        <v>OK</v>
      </c>
      <c r="AX237" s="58" t="str">
        <f t="shared" si="439"/>
        <v>OK</v>
      </c>
      <c r="AY237" s="58" t="str">
        <f t="shared" si="439"/>
        <v>OK</v>
      </c>
      <c r="AZ237" s="58" t="str">
        <f>IF(ROUND(AZ144-AZ236,8)=0,"OK",AZ144-AZ236)</f>
        <v>OK</v>
      </c>
      <c r="BA237" s="58" t="str">
        <f>IF(ROUND(BA144-BA236,8)=0,"OK",BA144-BA236)</f>
        <v>OK</v>
      </c>
      <c r="BB237" s="58" t="str">
        <f t="shared" si="439"/>
        <v>OK</v>
      </c>
      <c r="BC237" s="58" t="str">
        <f t="shared" si="439"/>
        <v>OK</v>
      </c>
      <c r="BD237" s="58" t="str">
        <f t="shared" si="439"/>
        <v>OK</v>
      </c>
      <c r="BE237" s="58" t="str">
        <f t="shared" si="439"/>
        <v>OK</v>
      </c>
      <c r="BF237" s="58" t="str">
        <f t="shared" si="439"/>
        <v>OK</v>
      </c>
      <c r="BG237" s="58" t="str">
        <f t="shared" si="439"/>
        <v>OK</v>
      </c>
      <c r="BH237" s="58" t="str">
        <f t="shared" si="439"/>
        <v>OK</v>
      </c>
      <c r="BI237" s="58" t="str">
        <f t="shared" si="439"/>
        <v>OK</v>
      </c>
    </row>
    <row r="238" spans="1:63" ht="11.25" customHeight="1">
      <c r="A238" s="12"/>
      <c r="H238" s="12"/>
      <c r="I238" s="22"/>
      <c r="J238" s="22"/>
      <c r="K238" s="22"/>
      <c r="L238" s="115"/>
      <c r="M238" s="128"/>
      <c r="N238" s="22"/>
      <c r="O238" s="22"/>
      <c r="P238" s="115"/>
      <c r="Q238" s="128"/>
      <c r="R238" s="22"/>
      <c r="S238" s="22"/>
      <c r="T238" s="115"/>
      <c r="U238" s="128"/>
      <c r="V238" s="22"/>
      <c r="W238" s="22"/>
      <c r="X238" s="115"/>
      <c r="Y238" s="128"/>
      <c r="Z238" s="22"/>
      <c r="AA238" s="22"/>
      <c r="AB238" s="115"/>
      <c r="AC238" s="22"/>
      <c r="AD238" s="22"/>
      <c r="AE238" s="22"/>
      <c r="AF238" s="115"/>
      <c r="AG238" s="22"/>
      <c r="AH238" s="22"/>
      <c r="AI238" s="22"/>
      <c r="AJ238" s="22"/>
      <c r="AK238" s="128"/>
      <c r="AL238" s="22"/>
      <c r="AM238" s="22"/>
      <c r="AN238" s="22"/>
      <c r="AO238" s="128"/>
      <c r="AP238" s="22"/>
      <c r="AQ238" s="22"/>
      <c r="AR238" s="115"/>
      <c r="AS238" s="35"/>
      <c r="AT238" s="22"/>
      <c r="AU238" s="22"/>
      <c r="AV238" s="22"/>
      <c r="AW238" s="22"/>
      <c r="AX238" s="22"/>
      <c r="AY238" s="22"/>
      <c r="AZ238" s="22"/>
      <c r="BA238" s="22"/>
      <c r="BB238" s="22"/>
      <c r="BC238" s="22"/>
      <c r="BD238" s="22"/>
      <c r="BE238" s="22"/>
      <c r="BF238" s="22"/>
      <c r="BG238" s="22"/>
      <c r="BH238" s="22"/>
      <c r="BI238" s="22"/>
    </row>
    <row r="239" spans="1:63" ht="11.25" customHeight="1">
      <c r="A239" s="12"/>
      <c r="H239" s="12"/>
      <c r="I239" s="22"/>
      <c r="J239" s="22"/>
      <c r="K239" s="22"/>
      <c r="L239" s="115"/>
      <c r="M239" s="128"/>
      <c r="N239" s="22"/>
      <c r="O239" s="22"/>
      <c r="P239" s="115"/>
      <c r="Q239" s="128"/>
      <c r="R239" s="22"/>
      <c r="S239" s="22"/>
      <c r="T239" s="115"/>
      <c r="U239" s="128"/>
      <c r="V239" s="22"/>
      <c r="W239" s="22"/>
      <c r="X239" s="115"/>
      <c r="Y239" s="128"/>
      <c r="Z239" s="22"/>
      <c r="AA239" s="22"/>
      <c r="AB239" s="115"/>
      <c r="AC239" s="22"/>
      <c r="AD239" s="22"/>
      <c r="AE239" s="22"/>
      <c r="AF239" s="115"/>
      <c r="AG239" s="22"/>
      <c r="AH239" s="22"/>
      <c r="AI239" s="22"/>
      <c r="AJ239" s="22"/>
      <c r="AK239" s="128"/>
      <c r="AL239" s="22"/>
      <c r="AM239" s="22"/>
      <c r="AN239" s="22"/>
      <c r="AO239" s="128"/>
      <c r="AP239" s="22"/>
      <c r="AQ239" s="22"/>
      <c r="AR239" s="115"/>
      <c r="AS239" s="35"/>
      <c r="AT239" s="22"/>
      <c r="AU239" s="22"/>
      <c r="AV239" s="22"/>
      <c r="AW239" s="22"/>
      <c r="AX239" s="22"/>
      <c r="AY239" s="22"/>
      <c r="AZ239" s="22"/>
      <c r="BA239" s="22"/>
      <c r="BB239" s="22"/>
      <c r="BC239" s="22"/>
      <c r="BD239" s="22"/>
      <c r="BE239" s="22"/>
      <c r="BF239" s="22"/>
      <c r="BG239" s="22"/>
      <c r="BH239" s="22"/>
      <c r="BI239" s="22"/>
    </row>
    <row r="240" spans="1:63" ht="11.25" customHeight="1">
      <c r="A240" s="12"/>
      <c r="H240" s="12"/>
      <c r="I240" s="22"/>
      <c r="J240" s="22"/>
      <c r="K240" s="22"/>
      <c r="L240" s="115"/>
      <c r="M240" s="128"/>
      <c r="N240" s="22"/>
      <c r="O240" s="22"/>
      <c r="P240" s="115"/>
      <c r="Q240" s="128"/>
      <c r="R240" s="22"/>
      <c r="S240" s="22"/>
      <c r="T240" s="115"/>
      <c r="U240" s="128"/>
      <c r="V240" s="22"/>
      <c r="W240" s="22"/>
      <c r="X240" s="115"/>
      <c r="Y240" s="128"/>
      <c r="Z240" s="22"/>
      <c r="AA240" s="22"/>
      <c r="AB240" s="115"/>
      <c r="AC240" s="22"/>
      <c r="AD240" s="22"/>
      <c r="AE240" s="22"/>
      <c r="AF240" s="115"/>
      <c r="AG240" s="22"/>
      <c r="AH240" s="22"/>
      <c r="AI240" s="22"/>
      <c r="AJ240" s="22"/>
      <c r="AK240" s="128"/>
      <c r="AL240" s="22"/>
      <c r="AM240" s="22"/>
      <c r="AN240" s="22"/>
      <c r="AO240" s="128"/>
      <c r="AP240" s="22"/>
      <c r="AQ240" s="22"/>
      <c r="AR240" s="115"/>
      <c r="AS240" s="35"/>
      <c r="AT240" s="22"/>
      <c r="AU240" s="22"/>
      <c r="AV240" s="22"/>
      <c r="AW240" s="22"/>
      <c r="AX240" s="22"/>
      <c r="AY240" s="22"/>
      <c r="AZ240" s="22"/>
      <c r="BA240" s="22"/>
      <c r="BB240" s="22"/>
      <c r="BC240" s="22"/>
      <c r="BD240" s="22"/>
      <c r="BE240" s="22"/>
      <c r="BF240" s="22"/>
      <c r="BG240" s="22"/>
      <c r="BH240" s="22"/>
      <c r="BI240" s="22"/>
    </row>
    <row r="241" spans="1:63" ht="11.25" customHeight="1">
      <c r="A241" s="12"/>
      <c r="H241" s="12"/>
      <c r="I241" s="909" t="s">
        <v>41</v>
      </c>
      <c r="J241" s="910"/>
      <c r="K241" s="910"/>
      <c r="L241" s="911"/>
      <c r="M241" s="912"/>
      <c r="N241" s="910"/>
      <c r="O241" s="913"/>
      <c r="P241" s="914"/>
      <c r="Q241" s="912"/>
      <c r="R241" s="910"/>
      <c r="S241" s="913"/>
      <c r="T241" s="914"/>
      <c r="U241" s="912"/>
      <c r="V241" s="910"/>
      <c r="W241" s="913"/>
      <c r="X241" s="914"/>
      <c r="Y241" s="912"/>
      <c r="Z241" s="910"/>
      <c r="AA241" s="913"/>
      <c r="AB241" s="914"/>
      <c r="AC241" s="913"/>
      <c r="AD241" s="913"/>
      <c r="AE241" s="913"/>
      <c r="AF241" s="914"/>
      <c r="AG241" s="913"/>
      <c r="AH241" s="913"/>
      <c r="AI241" s="913"/>
      <c r="AJ241" s="914"/>
      <c r="AK241" s="913"/>
      <c r="AL241" s="913"/>
      <c r="AM241" s="913"/>
      <c r="AN241" s="914"/>
      <c r="AO241" s="913"/>
      <c r="AP241" s="913"/>
      <c r="AQ241" s="913"/>
      <c r="AR241" s="914"/>
      <c r="AS241" s="35"/>
      <c r="AT241" s="929"/>
      <c r="AU241" s="929"/>
      <c r="AV241" s="929"/>
      <c r="AW241" s="929"/>
      <c r="AX241" s="929"/>
      <c r="AY241" s="929"/>
      <c r="AZ241" s="929"/>
      <c r="BA241" s="929"/>
      <c r="BB241" s="929"/>
      <c r="BC241" s="929"/>
      <c r="BD241" s="929"/>
      <c r="BE241" s="929"/>
      <c r="BF241" s="929"/>
      <c r="BG241" s="929"/>
      <c r="BH241" s="929"/>
      <c r="BI241" s="929"/>
    </row>
    <row r="242" spans="1:63" ht="11.25" customHeight="1">
      <c r="A242" s="12"/>
      <c r="H242" s="12"/>
      <c r="I242" s="53" t="s">
        <v>42</v>
      </c>
      <c r="J242" s="5"/>
      <c r="K242" s="5"/>
      <c r="L242" s="84"/>
      <c r="M242" s="99"/>
      <c r="N242" s="48"/>
      <c r="O242" s="48"/>
      <c r="P242" s="87"/>
      <c r="Q242" s="99"/>
      <c r="R242" s="48"/>
      <c r="S242" s="48"/>
      <c r="T242" s="87"/>
      <c r="U242" s="99"/>
      <c r="V242" s="48"/>
      <c r="W242" s="48"/>
      <c r="X242" s="87"/>
      <c r="Y242" s="99"/>
      <c r="Z242" s="48"/>
      <c r="AA242" s="48"/>
      <c r="AB242" s="87">
        <f>AB213</f>
        <v>51.168999999999983</v>
      </c>
      <c r="AC242" s="48"/>
      <c r="AD242" s="48"/>
      <c r="AE242" s="48"/>
      <c r="AF242" s="87">
        <f t="shared" ref="AF242:AL242" si="440">AF213</f>
        <v>66.70599999999996</v>
      </c>
      <c r="AG242" s="48">
        <f t="shared" si="440"/>
        <v>18.906999999999986</v>
      </c>
      <c r="AH242" s="48">
        <f t="shared" si="440"/>
        <v>19.274000000000036</v>
      </c>
      <c r="AI242" s="48">
        <f t="shared" si="440"/>
        <v>43.631000000000022</v>
      </c>
      <c r="AJ242" s="87">
        <f t="shared" si="440"/>
        <v>71.658000000000015</v>
      </c>
      <c r="AK242" s="48">
        <f>AK213</f>
        <v>44.238000000000071</v>
      </c>
      <c r="AL242" s="48">
        <f t="shared" si="440"/>
        <v>60.491000000000071</v>
      </c>
      <c r="AM242" s="48">
        <f t="shared" ref="AM242:AN242" si="441">AM213</f>
        <v>61.726999999999933</v>
      </c>
      <c r="AN242" s="87">
        <f t="shared" si="441"/>
        <v>79.001999999999981</v>
      </c>
      <c r="AO242" s="48">
        <f>AO213</f>
        <v>129.20167018046172</v>
      </c>
      <c r="AP242" s="48">
        <f t="shared" ref="AP242:AR242" si="442">AP213</f>
        <v>54.771341372929342</v>
      </c>
      <c r="AQ242" s="48">
        <f t="shared" si="442"/>
        <v>57.229656392970668</v>
      </c>
      <c r="AR242" s="87">
        <f t="shared" si="442"/>
        <v>64.091051573610628</v>
      </c>
      <c r="AS242" s="38"/>
      <c r="AT242" s="48"/>
      <c r="AU242" s="48"/>
      <c r="AV242" s="48">
        <f t="shared" ref="AV242:BI242" si="443">AV213</f>
        <v>32.797999999999988</v>
      </c>
      <c r="AW242" s="48">
        <f t="shared" si="443"/>
        <v>116.28099999999995</v>
      </c>
      <c r="AX242" s="48">
        <f t="shared" si="443"/>
        <v>137.15200000000004</v>
      </c>
      <c r="AY242" s="48">
        <f t="shared" si="443"/>
        <v>153.47000000000008</v>
      </c>
      <c r="AZ242" s="48">
        <f>AZ213</f>
        <v>245.458</v>
      </c>
      <c r="BA242" s="48">
        <f>BA213</f>
        <v>305.29371951997234</v>
      </c>
      <c r="BB242" s="48">
        <f t="shared" si="443"/>
        <v>343.72270383145855</v>
      </c>
      <c r="BC242" s="48">
        <f t="shared" si="443"/>
        <v>378.36863275351749</v>
      </c>
      <c r="BD242" s="48">
        <f t="shared" si="443"/>
        <v>408.98002986823661</v>
      </c>
      <c r="BE242" s="48">
        <f t="shared" si="443"/>
        <v>436.11580898253959</v>
      </c>
      <c r="BF242" s="48">
        <f t="shared" si="443"/>
        <v>457.50307409989279</v>
      </c>
      <c r="BG242" s="48">
        <f t="shared" si="443"/>
        <v>478.00210110048897</v>
      </c>
      <c r="BH242" s="48">
        <f t="shared" si="443"/>
        <v>499.35525468449038</v>
      </c>
      <c r="BI242" s="48">
        <f t="shared" si="443"/>
        <v>522.89203951595402</v>
      </c>
    </row>
    <row r="243" spans="1:63" ht="11.25" customHeight="1">
      <c r="A243" s="12"/>
      <c r="H243" s="12"/>
      <c r="I243" s="53" t="s">
        <v>43</v>
      </c>
      <c r="J243" s="5"/>
      <c r="K243" s="5"/>
      <c r="L243" s="84"/>
      <c r="M243" s="99"/>
      <c r="N243" s="48"/>
      <c r="O243" s="48"/>
      <c r="P243" s="87"/>
      <c r="Q243" s="99"/>
      <c r="R243" s="48"/>
      <c r="S243" s="48"/>
      <c r="T243" s="87"/>
      <c r="U243" s="99"/>
      <c r="V243" s="48"/>
      <c r="W243" s="48"/>
      <c r="X243" s="87"/>
      <c r="Y243" s="99"/>
      <c r="Z243" s="48"/>
      <c r="AA243" s="48"/>
      <c r="AB243" s="87">
        <f>AB216</f>
        <v>-14.141999999999999</v>
      </c>
      <c r="AC243" s="48"/>
      <c r="AD243" s="48"/>
      <c r="AE243" s="48"/>
      <c r="AF243" s="87">
        <f t="shared" ref="AF243:AJ244" si="444">AF216</f>
        <v>-13.086</v>
      </c>
      <c r="AG243" s="48">
        <f t="shared" si="444"/>
        <v>-13.615</v>
      </c>
      <c r="AH243" s="48">
        <f t="shared" si="444"/>
        <v>-25.564</v>
      </c>
      <c r="AI243" s="48">
        <f t="shared" si="444"/>
        <v>-15.792</v>
      </c>
      <c r="AJ243" s="87">
        <f t="shared" si="444"/>
        <v>-30.163</v>
      </c>
      <c r="AK243" s="48">
        <f>AK216</f>
        <v>-23.266999999999999</v>
      </c>
      <c r="AL243" s="48">
        <f t="shared" ref="AL243:AL244" si="445">AL216</f>
        <v>-30.007999999999999</v>
      </c>
      <c r="AM243" s="48">
        <f t="shared" ref="AM243:AN243" si="446">AM216</f>
        <v>-20.998999999999999</v>
      </c>
      <c r="AN243" s="87">
        <f t="shared" si="446"/>
        <v>-47.927999999999997</v>
      </c>
      <c r="AO243" s="48">
        <f>AO216</f>
        <v>-29.986831786720803</v>
      </c>
      <c r="AP243" s="48">
        <f t="shared" ref="AP243:AR243" si="447">AP216</f>
        <v>-29.013930398941195</v>
      </c>
      <c r="AQ243" s="48">
        <f t="shared" si="447"/>
        <v>-29.936875263207902</v>
      </c>
      <c r="AR243" s="87">
        <f t="shared" si="447"/>
        <v>-39.22315232154007</v>
      </c>
      <c r="AS243" s="38"/>
      <c r="AT243" s="48"/>
      <c r="AU243" s="48"/>
      <c r="AV243" s="48">
        <f t="shared" ref="AV243:BI243" si="448">AV216</f>
        <v>-34.616</v>
      </c>
      <c r="AW243" s="48">
        <f t="shared" si="448"/>
        <v>-48.643000000000001</v>
      </c>
      <c r="AX243" s="48">
        <f t="shared" si="448"/>
        <v>-75.617000000000004</v>
      </c>
      <c r="AY243" s="48">
        <f t="shared" si="448"/>
        <v>-85.134</v>
      </c>
      <c r="AZ243" s="48">
        <f>AZ216</f>
        <v>-122.202</v>
      </c>
      <c r="BA243" s="48">
        <f>BA216</f>
        <v>-128.16078977040996</v>
      </c>
      <c r="BB243" s="48">
        <f t="shared" si="448"/>
        <v>-142.35479869280721</v>
      </c>
      <c r="BC243" s="48">
        <f t="shared" si="448"/>
        <v>-155.36099632359543</v>
      </c>
      <c r="BD243" s="48">
        <f t="shared" si="448"/>
        <v>-166.96689862418583</v>
      </c>
      <c r="BE243" s="48">
        <f t="shared" si="448"/>
        <v>-177.85742023667507</v>
      </c>
      <c r="BF243" s="48">
        <f t="shared" si="448"/>
        <v>-187.95531559874556</v>
      </c>
      <c r="BG243" s="48">
        <f t="shared" si="448"/>
        <v>-197.53430761440663</v>
      </c>
      <c r="BH243" s="48">
        <f t="shared" si="448"/>
        <v>-207.04400205405463</v>
      </c>
      <c r="BI243" s="48">
        <f t="shared" si="448"/>
        <v>-217.02485522213732</v>
      </c>
    </row>
    <row r="244" spans="1:63" ht="11.25" customHeight="1">
      <c r="A244" s="12"/>
      <c r="H244" s="12"/>
      <c r="I244" s="53" t="s">
        <v>72</v>
      </c>
      <c r="J244" s="5"/>
      <c r="K244" s="5"/>
      <c r="L244" s="84"/>
      <c r="M244" s="99"/>
      <c r="N244" s="48"/>
      <c r="O244" s="48"/>
      <c r="P244" s="87"/>
      <c r="Q244" s="99"/>
      <c r="R244" s="48"/>
      <c r="S244" s="48"/>
      <c r="T244" s="87"/>
      <c r="U244" s="99"/>
      <c r="V244" s="48"/>
      <c r="W244" s="48"/>
      <c r="X244" s="87"/>
      <c r="Y244" s="99"/>
      <c r="Z244" s="48"/>
      <c r="AA244" s="48"/>
      <c r="AB244" s="87">
        <f>AB217</f>
        <v>-1.4999999999999999E-2</v>
      </c>
      <c r="AC244" s="48"/>
      <c r="AD244" s="48"/>
      <c r="AE244" s="48"/>
      <c r="AF244" s="87">
        <f t="shared" si="444"/>
        <v>0.15</v>
      </c>
      <c r="AG244" s="48">
        <f t="shared" si="444"/>
        <v>0</v>
      </c>
      <c r="AH244" s="48">
        <f t="shared" si="444"/>
        <v>0</v>
      </c>
      <c r="AI244" s="48">
        <f t="shared" si="444"/>
        <v>0</v>
      </c>
      <c r="AJ244" s="87">
        <f t="shared" si="444"/>
        <v>0</v>
      </c>
      <c r="AK244" s="48">
        <f>AK217</f>
        <v>0</v>
      </c>
      <c r="AL244" s="48">
        <f t="shared" si="445"/>
        <v>0</v>
      </c>
      <c r="AM244" s="48">
        <f t="shared" ref="AM244:AN244" si="449">AM217</f>
        <v>0</v>
      </c>
      <c r="AN244" s="87">
        <f t="shared" si="449"/>
        <v>0</v>
      </c>
      <c r="AO244" s="48">
        <f>AO217</f>
        <v>0</v>
      </c>
      <c r="AP244" s="48">
        <f t="shared" ref="AP244:AR244" si="450">AP217</f>
        <v>0</v>
      </c>
      <c r="AQ244" s="48">
        <f t="shared" si="450"/>
        <v>0</v>
      </c>
      <c r="AR244" s="87">
        <f t="shared" si="450"/>
        <v>0</v>
      </c>
      <c r="AS244" s="38"/>
      <c r="AT244" s="48"/>
      <c r="AU244" s="48"/>
      <c r="AV244" s="48">
        <f t="shared" ref="AV244:BI244" si="451">AV217</f>
        <v>0</v>
      </c>
      <c r="AW244" s="48">
        <f t="shared" si="451"/>
        <v>5.1999999999999998E-2</v>
      </c>
      <c r="AX244" s="48">
        <f t="shared" si="451"/>
        <v>0.01</v>
      </c>
      <c r="AY244" s="48">
        <f t="shared" si="451"/>
        <v>0</v>
      </c>
      <c r="AZ244" s="48">
        <f>AZ217</f>
        <v>0</v>
      </c>
      <c r="BA244" s="48">
        <f>BA217</f>
        <v>0</v>
      </c>
      <c r="BB244" s="48">
        <f t="shared" si="451"/>
        <v>0</v>
      </c>
      <c r="BC244" s="48">
        <f t="shared" si="451"/>
        <v>0</v>
      </c>
      <c r="BD244" s="48">
        <f t="shared" si="451"/>
        <v>0</v>
      </c>
      <c r="BE244" s="48">
        <f t="shared" si="451"/>
        <v>0</v>
      </c>
      <c r="BF244" s="48">
        <f t="shared" si="451"/>
        <v>0</v>
      </c>
      <c r="BG244" s="48">
        <f t="shared" si="451"/>
        <v>0</v>
      </c>
      <c r="BH244" s="48">
        <f t="shared" si="451"/>
        <v>0</v>
      </c>
      <c r="BI244" s="48">
        <f t="shared" si="451"/>
        <v>0</v>
      </c>
    </row>
    <row r="245" spans="1:63" ht="11.25" customHeight="1">
      <c r="A245" s="12"/>
      <c r="H245" s="12"/>
      <c r="I245" s="199" t="s">
        <v>44</v>
      </c>
      <c r="J245" s="21"/>
      <c r="K245" s="21"/>
      <c r="L245" s="200"/>
      <c r="M245" s="144"/>
      <c r="N245" s="31"/>
      <c r="O245" s="31"/>
      <c r="P245" s="135"/>
      <c r="Q245" s="144"/>
      <c r="R245" s="31"/>
      <c r="S245" s="31"/>
      <c r="T245" s="135"/>
      <c r="U245" s="144"/>
      <c r="V245" s="31"/>
      <c r="W245" s="31"/>
      <c r="X245" s="135"/>
      <c r="Y245" s="144"/>
      <c r="Z245" s="31"/>
      <c r="AA245" s="31"/>
      <c r="AB245" s="135">
        <f>SUM(AB242:AB244)</f>
        <v>37.011999999999986</v>
      </c>
      <c r="AC245" s="31"/>
      <c r="AD245" s="31"/>
      <c r="AE245" s="31"/>
      <c r="AF245" s="135">
        <f t="shared" ref="AF245:AL245" si="452">SUM(AF242:AF244)</f>
        <v>53.76999999999996</v>
      </c>
      <c r="AG245" s="54">
        <f t="shared" si="452"/>
        <v>5.2919999999999856</v>
      </c>
      <c r="AH245" s="54">
        <f t="shared" si="452"/>
        <v>-6.2899999999999636</v>
      </c>
      <c r="AI245" s="54">
        <f t="shared" si="452"/>
        <v>27.83900000000002</v>
      </c>
      <c r="AJ245" s="40">
        <f t="shared" si="452"/>
        <v>41.495000000000019</v>
      </c>
      <c r="AK245" s="54">
        <f>SUM(AK242:AK244)</f>
        <v>20.971000000000071</v>
      </c>
      <c r="AL245" s="54">
        <f t="shared" si="452"/>
        <v>30.483000000000072</v>
      </c>
      <c r="AM245" s="54">
        <f t="shared" ref="AM245:AN245" si="453">SUM(AM242:AM244)</f>
        <v>40.727999999999938</v>
      </c>
      <c r="AN245" s="40">
        <f t="shared" si="453"/>
        <v>31.073999999999984</v>
      </c>
      <c r="AO245" s="54">
        <f>SUM(AO242:AO244)</f>
        <v>99.214838393740919</v>
      </c>
      <c r="AP245" s="54">
        <f t="shared" ref="AP245:AR245" si="454">SUM(AP242:AP244)</f>
        <v>25.757410973988147</v>
      </c>
      <c r="AQ245" s="54">
        <f t="shared" si="454"/>
        <v>27.292781129762766</v>
      </c>
      <c r="AR245" s="40">
        <f t="shared" si="454"/>
        <v>24.867899252070558</v>
      </c>
      <c r="AS245" s="30"/>
      <c r="AT245" s="31"/>
      <c r="AU245" s="31"/>
      <c r="AV245" s="31">
        <f t="shared" ref="AV245:BI245" si="455">SUM(AV242:AV244)</f>
        <v>-1.8180000000000121</v>
      </c>
      <c r="AW245" s="31">
        <f t="shared" si="455"/>
        <v>67.689999999999955</v>
      </c>
      <c r="AX245" s="31">
        <f t="shared" si="455"/>
        <v>61.545000000000037</v>
      </c>
      <c r="AY245" s="31">
        <f t="shared" si="455"/>
        <v>68.336000000000084</v>
      </c>
      <c r="AZ245" s="31">
        <f>SUM(AZ242:AZ244)</f>
        <v>123.256</v>
      </c>
      <c r="BA245" s="31">
        <f>SUM(BA242:BA244)</f>
        <v>177.13292974956238</v>
      </c>
      <c r="BB245" s="31">
        <f t="shared" si="455"/>
        <v>201.36790513865134</v>
      </c>
      <c r="BC245" s="31">
        <f t="shared" si="455"/>
        <v>223.00763642992206</v>
      </c>
      <c r="BD245" s="31">
        <f t="shared" si="455"/>
        <v>242.01313124405078</v>
      </c>
      <c r="BE245" s="31">
        <f t="shared" si="455"/>
        <v>258.25838874586452</v>
      </c>
      <c r="BF245" s="31">
        <f t="shared" si="455"/>
        <v>269.5477585011472</v>
      </c>
      <c r="BG245" s="31">
        <f t="shared" si="455"/>
        <v>280.46779348608231</v>
      </c>
      <c r="BH245" s="31">
        <f t="shared" si="455"/>
        <v>292.31125263043577</v>
      </c>
      <c r="BI245" s="31">
        <f t="shared" si="455"/>
        <v>305.86718429381671</v>
      </c>
    </row>
    <row r="246" spans="1:63" ht="11.25" customHeight="1">
      <c r="A246" s="12"/>
      <c r="H246" s="12"/>
      <c r="I246" s="205" t="s">
        <v>45</v>
      </c>
      <c r="J246" s="9"/>
      <c r="K246" s="5"/>
      <c r="L246" s="84"/>
      <c r="M246" s="107"/>
      <c r="N246" s="42"/>
      <c r="O246" s="42"/>
      <c r="P246" s="98"/>
      <c r="Q246" s="107"/>
      <c r="R246" s="42"/>
      <c r="S246" s="42"/>
      <c r="T246" s="98"/>
      <c r="U246" s="107"/>
      <c r="V246" s="42"/>
      <c r="W246" s="42"/>
      <c r="X246" s="98"/>
      <c r="Y246" s="107"/>
      <c r="Z246" s="42"/>
      <c r="AA246" s="42"/>
      <c r="AB246" s="98"/>
      <c r="AC246" s="42"/>
      <c r="AD246" s="42"/>
      <c r="AE246" s="42"/>
      <c r="AF246" s="98">
        <f t="shared" ref="AF246:AN246" si="456">IF(ISERROR(+AF245/AB245-1),"NA",(IF(AF245&lt;=0,"NM",AF245/AB245-1)))</f>
        <v>0.45277207392197072</v>
      </c>
      <c r="AG246" s="42" t="str">
        <f t="shared" si="456"/>
        <v>NA</v>
      </c>
      <c r="AH246" s="42" t="str">
        <f t="shared" si="456"/>
        <v>NA</v>
      </c>
      <c r="AI246" s="42" t="str">
        <f t="shared" si="456"/>
        <v>NA</v>
      </c>
      <c r="AJ246" s="98">
        <f t="shared" si="456"/>
        <v>-0.22828714896782498</v>
      </c>
      <c r="AK246" s="42">
        <f t="shared" si="456"/>
        <v>2.9627739984883084</v>
      </c>
      <c r="AL246" s="42">
        <f t="shared" si="456"/>
        <v>-5.8462639109698324</v>
      </c>
      <c r="AM246" s="42">
        <f t="shared" si="456"/>
        <v>0.46298358418046304</v>
      </c>
      <c r="AN246" s="98">
        <f t="shared" si="456"/>
        <v>-0.25113869140860412</v>
      </c>
      <c r="AO246" s="42">
        <f>IF(ISERROR(+AO245/AK245-1),"NA",(IF(AO245&lt;=0,"NM",AO245/AK245-1)))</f>
        <v>3.7310494680149056</v>
      </c>
      <c r="AP246" s="42">
        <f t="shared" ref="AP246:AR246" si="457">IF(ISERROR(+AP245/AL245-1),"NA",(IF(AP245&lt;=0,"NM",AP245/AL245-1)))</f>
        <v>-0.15502375179647387</v>
      </c>
      <c r="AQ246" s="42">
        <f t="shared" si="457"/>
        <v>-0.32987671553322506</v>
      </c>
      <c r="AR246" s="98">
        <f t="shared" si="457"/>
        <v>-0.19972004723979631</v>
      </c>
      <c r="AS246" s="49"/>
      <c r="AT246" s="42"/>
      <c r="AU246" s="42"/>
      <c r="AV246" s="42"/>
      <c r="AW246" s="42">
        <f t="shared" ref="AW246:BI246" si="458">IF(ISERROR(+AW245/AV245-1),"NA",(IF(AW245&lt;=0,"NM",AW245/AV245-1)))</f>
        <v>-38.233223322331959</v>
      </c>
      <c r="AX246" s="42">
        <f t="shared" si="458"/>
        <v>-9.0781503914905026E-2</v>
      </c>
      <c r="AY246" s="42">
        <f t="shared" si="458"/>
        <v>0.11034202615972122</v>
      </c>
      <c r="AZ246" s="42">
        <f t="shared" si="458"/>
        <v>0.80367595410910564</v>
      </c>
      <c r="BA246" s="42">
        <f t="shared" si="458"/>
        <v>0.43711405326768982</v>
      </c>
      <c r="BB246" s="42">
        <f t="shared" si="458"/>
        <v>0.13681801245738634</v>
      </c>
      <c r="BC246" s="42">
        <f t="shared" si="458"/>
        <v>0.10746365601991403</v>
      </c>
      <c r="BD246" s="42">
        <f t="shared" si="458"/>
        <v>8.5223515743152678E-2</v>
      </c>
      <c r="BE246" s="42">
        <f t="shared" si="458"/>
        <v>6.7125520909986136E-2</v>
      </c>
      <c r="BF246" s="42">
        <f t="shared" si="458"/>
        <v>4.3713467779711968E-2</v>
      </c>
      <c r="BG246" s="42">
        <f t="shared" si="458"/>
        <v>4.0512431064748222E-2</v>
      </c>
      <c r="BH246" s="42">
        <f t="shared" si="458"/>
        <v>4.2227519235434663E-2</v>
      </c>
      <c r="BI246" s="42">
        <f t="shared" si="458"/>
        <v>4.6374990840737373E-2</v>
      </c>
    </row>
    <row r="247" spans="1:63" ht="11.25" customHeight="1">
      <c r="A247" s="12"/>
      <c r="H247" s="12"/>
      <c r="I247" s="205"/>
      <c r="J247" s="9"/>
      <c r="K247" s="5"/>
      <c r="L247" s="84"/>
      <c r="M247" s="53"/>
      <c r="N247" s="5"/>
      <c r="O247" s="5"/>
      <c r="P247" s="84"/>
      <c r="Q247" s="53"/>
      <c r="R247" s="5"/>
      <c r="S247" s="5"/>
      <c r="T247" s="84"/>
      <c r="U247" s="53"/>
      <c r="V247" s="5"/>
      <c r="W247" s="5"/>
      <c r="X247" s="84"/>
      <c r="Y247" s="53"/>
      <c r="Z247" s="5"/>
      <c r="AA247" s="5"/>
      <c r="AB247" s="84"/>
      <c r="AC247" s="5"/>
      <c r="AD247" s="5"/>
      <c r="AE247" s="5"/>
      <c r="AF247" s="84"/>
      <c r="AG247" s="5"/>
      <c r="AH247" s="5"/>
      <c r="AI247" s="5"/>
      <c r="AJ247" s="84"/>
      <c r="AK247" s="5"/>
      <c r="AL247" s="5"/>
      <c r="AM247" s="5"/>
      <c r="AN247" s="84"/>
      <c r="AO247" s="5"/>
      <c r="AP247" s="5"/>
      <c r="AQ247" s="5"/>
      <c r="AR247" s="84"/>
      <c r="AS247" s="47"/>
      <c r="AT247" s="5"/>
      <c r="AU247" s="5"/>
      <c r="AV247" s="5"/>
      <c r="AW247" s="5"/>
      <c r="AX247" s="5"/>
      <c r="AY247" s="5"/>
      <c r="AZ247" s="5"/>
      <c r="BA247" s="5"/>
      <c r="BB247" s="5"/>
      <c r="BC247" s="5"/>
      <c r="BD247" s="5"/>
      <c r="BE247" s="5"/>
      <c r="BF247" s="5"/>
      <c r="BG247" s="5"/>
      <c r="BH247" s="5"/>
      <c r="BI247" s="5"/>
    </row>
    <row r="248" spans="1:63" ht="11.25" customHeight="1">
      <c r="A248" s="12"/>
      <c r="H248" s="12"/>
      <c r="I248" s="199" t="s">
        <v>0</v>
      </c>
      <c r="J248" s="5"/>
      <c r="K248" s="5"/>
      <c r="L248" s="84"/>
      <c r="M248" s="147"/>
      <c r="N248" s="62"/>
      <c r="O248" s="62"/>
      <c r="P248" s="141"/>
      <c r="Q248" s="147"/>
      <c r="R248" s="62"/>
      <c r="S248" s="62"/>
      <c r="T248" s="141"/>
      <c r="U248" s="147"/>
      <c r="V248" s="62"/>
      <c r="W248" s="62"/>
      <c r="X248" s="141"/>
      <c r="Y248" s="147"/>
      <c r="Z248" s="62"/>
      <c r="AA248" s="62"/>
      <c r="AB248" s="141">
        <f>AB245/AB37</f>
        <v>0.90449657869012778</v>
      </c>
      <c r="AC248" s="62"/>
      <c r="AD248" s="62"/>
      <c r="AE248" s="62"/>
      <c r="AF248" s="141">
        <f t="shared" ref="AF248:AL248" si="459">AF245/AF37</f>
        <v>1.0054789909680799</v>
      </c>
      <c r="AG248" s="62">
        <f t="shared" si="459"/>
        <v>0.10834715312327227</v>
      </c>
      <c r="AH248" s="62">
        <f t="shared" si="459"/>
        <v>-0.16045509043136555</v>
      </c>
      <c r="AI248" s="62">
        <f t="shared" si="459"/>
        <v>0.5200440857804679</v>
      </c>
      <c r="AJ248" s="141">
        <f t="shared" si="459"/>
        <v>0.49996987770347612</v>
      </c>
      <c r="AK248" s="62">
        <f>AK245/AK37</f>
        <v>0.3708858744672206</v>
      </c>
      <c r="AL248" s="62">
        <f t="shared" si="459"/>
        <v>0.56360241097511432</v>
      </c>
      <c r="AM248" s="62">
        <f t="shared" ref="AM248:AN248" si="460">AM245/AM37</f>
        <v>0.51478841195206992</v>
      </c>
      <c r="AN248" s="141">
        <f t="shared" si="460"/>
        <v>0.2591054632779668</v>
      </c>
      <c r="AO248" s="62">
        <f>AO245/AO37</f>
        <v>1.4423670939879176</v>
      </c>
      <c r="AP248" s="62">
        <f t="shared" ref="AP248:AR248" si="461">AP245/AP37</f>
        <v>0.52972738084068882</v>
      </c>
      <c r="AQ248" s="62">
        <f t="shared" si="461"/>
        <v>0.37414234694074644</v>
      </c>
      <c r="AR248" s="141">
        <f t="shared" si="461"/>
        <v>0.17640065308094979</v>
      </c>
      <c r="AS248" s="453"/>
      <c r="AT248" s="62"/>
      <c r="AU248" s="62"/>
      <c r="AV248" s="62">
        <f t="shared" ref="AV248:BI248" si="462">AV245/AV37</f>
        <v>-4.7299406806119583E-2</v>
      </c>
      <c r="AW248" s="62">
        <f t="shared" si="462"/>
        <v>0.64253101595648721</v>
      </c>
      <c r="AX248" s="62">
        <f t="shared" si="462"/>
        <v>0.42907039975459782</v>
      </c>
      <c r="AY248" s="62">
        <f t="shared" si="462"/>
        <v>0.30429574611147525</v>
      </c>
      <c r="AZ248" s="62">
        <f>AZ245/AZ37</f>
        <v>0.39801984674156288</v>
      </c>
      <c r="BA248" s="62">
        <f>BA245/BA37</f>
        <v>0.5346092711345638</v>
      </c>
      <c r="BB248" s="62">
        <f t="shared" si="462"/>
        <v>0.54769423230183345</v>
      </c>
      <c r="BC248" s="62">
        <f t="shared" si="462"/>
        <v>0.5451283428167093</v>
      </c>
      <c r="BD248" s="62">
        <f t="shared" si="462"/>
        <v>0.54877935282478252</v>
      </c>
      <c r="BE248" s="62">
        <f t="shared" si="462"/>
        <v>0.55228386923196782</v>
      </c>
      <c r="BF248" s="62">
        <f t="shared" si="462"/>
        <v>0.55472648481686637</v>
      </c>
      <c r="BG248" s="62">
        <f t="shared" si="462"/>
        <v>0.5565385649329585</v>
      </c>
      <c r="BH248" s="62">
        <f t="shared" si="462"/>
        <v>0.56449755889553155</v>
      </c>
      <c r="BI248" s="62">
        <f t="shared" si="462"/>
        <v>0.56882180764603152</v>
      </c>
    </row>
    <row r="249" spans="1:63" ht="11.25" customHeight="1">
      <c r="A249" s="12"/>
      <c r="H249" s="12"/>
      <c r="I249" s="199" t="s">
        <v>71</v>
      </c>
      <c r="J249" s="5"/>
      <c r="K249" s="5"/>
      <c r="L249" s="84"/>
      <c r="M249" s="147"/>
      <c r="N249" s="62"/>
      <c r="O249" s="62"/>
      <c r="P249" s="141"/>
      <c r="Q249" s="147"/>
      <c r="R249" s="62"/>
      <c r="S249" s="62"/>
      <c r="T249" s="141"/>
      <c r="U249" s="147"/>
      <c r="V249" s="62"/>
      <c r="W249" s="62"/>
      <c r="X249" s="141"/>
      <c r="Y249" s="147"/>
      <c r="Z249" s="62"/>
      <c r="AA249" s="62"/>
      <c r="AB249" s="141">
        <f>AB245/AB84</f>
        <v>1.2267815710971179</v>
      </c>
      <c r="AC249" s="62"/>
      <c r="AD249" s="62"/>
      <c r="AE249" s="62"/>
      <c r="AF249" s="141">
        <f t="shared" ref="AF249:AL249" si="463">AF245/AF84</f>
        <v>1.1436775497181755</v>
      </c>
      <c r="AG249" s="62">
        <f t="shared" si="463"/>
        <v>0.18842127750480628</v>
      </c>
      <c r="AH249" s="62">
        <f t="shared" si="463"/>
        <v>-0.28731956879225107</v>
      </c>
      <c r="AI249" s="62">
        <f t="shared" si="463"/>
        <v>0.88945333716732167</v>
      </c>
      <c r="AJ249" s="141">
        <f t="shared" si="463"/>
        <v>0.74765765765765757</v>
      </c>
      <c r="AK249" s="62">
        <f>AK245/AK84</f>
        <v>0.67847552492801577</v>
      </c>
      <c r="AL249" s="62">
        <f t="shared" si="463"/>
        <v>1.1615226337448556</v>
      </c>
      <c r="AM249" s="62">
        <f t="shared" ref="AM249:AN249" si="464">AM245/AM84</f>
        <v>0.85356806035837751</v>
      </c>
      <c r="AN249" s="141">
        <f t="shared" si="464"/>
        <v>0.37974312285375611</v>
      </c>
      <c r="AO249" s="62">
        <f>AO245/AO84</f>
        <v>2.7254443408030915</v>
      </c>
      <c r="AP249" s="62">
        <f t="shared" ref="AP249:AR249" si="465">AP245/AP84</f>
        <v>1.3277368616344172</v>
      </c>
      <c r="AQ249" s="62">
        <f t="shared" si="465"/>
        <v>0.71470961267108424</v>
      </c>
      <c r="AR249" s="141">
        <f t="shared" si="465"/>
        <v>0.30188070870023825</v>
      </c>
      <c r="AS249" s="453"/>
      <c r="AT249" s="62"/>
      <c r="AU249" s="62"/>
      <c r="AV249" s="62">
        <f t="shared" ref="AV249:BI249" si="466">AV245/AV84</f>
        <v>-0.1603881782090881</v>
      </c>
      <c r="AW249" s="62">
        <f t="shared" si="466"/>
        <v>0.95546615851506789</v>
      </c>
      <c r="AX249" s="62">
        <f t="shared" si="466"/>
        <v>0.68506645294864077</v>
      </c>
      <c r="AY249" s="62">
        <f t="shared" si="466"/>
        <v>0.49961616353626825</v>
      </c>
      <c r="AZ249" s="62">
        <f>AZ245/AZ84</f>
        <v>0.66019271868321383</v>
      </c>
      <c r="BA249" s="62">
        <f>BA245/BA84</f>
        <v>1.0043458289149609</v>
      </c>
      <c r="BB249" s="62">
        <f t="shared" si="466"/>
        <v>1.0411555572775359</v>
      </c>
      <c r="BC249" s="62">
        <f t="shared" si="466"/>
        <v>1.0432581560045229</v>
      </c>
      <c r="BD249" s="62">
        <f t="shared" si="466"/>
        <v>1.0412267819605796</v>
      </c>
      <c r="BE249" s="62">
        <f t="shared" si="466"/>
        <v>1.0439290439900279</v>
      </c>
      <c r="BF249" s="62">
        <f t="shared" si="466"/>
        <v>1.048546888066318</v>
      </c>
      <c r="BG249" s="62">
        <f t="shared" si="466"/>
        <v>1.0453768258106588</v>
      </c>
      <c r="BH249" s="62">
        <f t="shared" si="466"/>
        <v>1.0505186370332555</v>
      </c>
      <c r="BI249" s="62">
        <f t="shared" si="466"/>
        <v>1.0480509836819054</v>
      </c>
    </row>
    <row r="250" spans="1:63" ht="11.25" customHeight="1">
      <c r="A250" s="12"/>
      <c r="H250" s="12"/>
      <c r="I250" s="199" t="s">
        <v>54</v>
      </c>
      <c r="J250" s="5"/>
      <c r="K250" s="5"/>
      <c r="L250" s="84"/>
      <c r="M250" s="147"/>
      <c r="N250" s="62"/>
      <c r="O250" s="62"/>
      <c r="P250" s="141"/>
      <c r="Q250" s="147"/>
      <c r="R250" s="62"/>
      <c r="S250" s="62"/>
      <c r="T250" s="141"/>
      <c r="U250" s="147"/>
      <c r="V250" s="62"/>
      <c r="W250" s="62"/>
      <c r="X250" s="141"/>
      <c r="Y250" s="147"/>
      <c r="Z250" s="62"/>
      <c r="AA250" s="62"/>
      <c r="AB250" s="141">
        <f>AB245/AB10</f>
        <v>0.1256821137631626</v>
      </c>
      <c r="AC250" s="62"/>
      <c r="AD250" s="62"/>
      <c r="AE250" s="62"/>
      <c r="AF250" s="141">
        <f t="shared" ref="AF250:AR250" si="467">AF245/AF10</f>
        <v>0.13543466543078642</v>
      </c>
      <c r="AG250" s="62">
        <f t="shared" si="467"/>
        <v>1.3188686439727518E-2</v>
      </c>
      <c r="AH250" s="62">
        <f t="shared" si="467"/>
        <v>-1.5446916878887731E-2</v>
      </c>
      <c r="AI250" s="62">
        <f t="shared" si="467"/>
        <v>6.5678620888156E-2</v>
      </c>
      <c r="AJ250" s="2280">
        <f t="shared" si="467"/>
        <v>7.3206015966127136E-2</v>
      </c>
      <c r="AK250" s="2385">
        <f t="shared" si="467"/>
        <v>4.0589006071609118E-2</v>
      </c>
      <c r="AL250" s="276">
        <f t="shared" si="467"/>
        <v>5.6239414636306405E-2</v>
      </c>
      <c r="AM250" s="276">
        <f t="shared" si="467"/>
        <v>7.2216223117064007E-2</v>
      </c>
      <c r="AN250" s="2280">
        <f t="shared" si="467"/>
        <v>4.6101737160456992E-2</v>
      </c>
      <c r="AO250" s="2385">
        <f t="shared" si="467"/>
        <v>0.1654306782046856</v>
      </c>
      <c r="AP250" s="276">
        <f t="shared" si="467"/>
        <v>4.4388007105249198E-2</v>
      </c>
      <c r="AQ250" s="276">
        <f t="shared" si="467"/>
        <v>4.5583884239423778E-2</v>
      </c>
      <c r="AR250" s="2280">
        <f t="shared" si="467"/>
        <v>3.1700536265176632E-2</v>
      </c>
      <c r="AS250" s="453"/>
      <c r="AT250" s="62"/>
      <c r="AU250" s="62"/>
      <c r="AV250" s="62">
        <f t="shared" ref="AV250:BI250" si="468">AV245/AV10</f>
        <v>-3.0843985083591138E-3</v>
      </c>
      <c r="AW250" s="62">
        <f t="shared" si="468"/>
        <v>6.8494952683941637E-2</v>
      </c>
      <c r="AX250" s="62">
        <f t="shared" si="468"/>
        <v>4.6513297611040179E-2</v>
      </c>
      <c r="AY250" s="62">
        <f t="shared" si="468"/>
        <v>3.7982465013956669E-2</v>
      </c>
      <c r="AZ250" s="62">
        <f t="shared" si="468"/>
        <v>5.3666728639831268E-2</v>
      </c>
      <c r="BA250" s="62">
        <f t="shared" si="468"/>
        <v>6.9105742117726549E-2</v>
      </c>
      <c r="BB250" s="62">
        <f t="shared" si="468"/>
        <v>7.0727473533642782E-2</v>
      </c>
      <c r="BC250" s="62">
        <f t="shared" si="468"/>
        <v>7.1770792446975568E-2</v>
      </c>
      <c r="BD250" s="62">
        <f t="shared" si="468"/>
        <v>7.2473386413189983E-2</v>
      </c>
      <c r="BE250" s="62">
        <f t="shared" si="468"/>
        <v>7.2602646659948117E-2</v>
      </c>
      <c r="BF250" s="62">
        <f t="shared" si="468"/>
        <v>7.1705276768173024E-2</v>
      </c>
      <c r="BG250" s="62">
        <f t="shared" si="468"/>
        <v>7.0992172669459661E-2</v>
      </c>
      <c r="BH250" s="62">
        <f t="shared" si="468"/>
        <v>7.0591577087589272E-2</v>
      </c>
      <c r="BI250" s="62">
        <f t="shared" si="468"/>
        <v>7.046823829942063E-2</v>
      </c>
    </row>
    <row r="251" spans="1:63" s="46" customFormat="1" ht="11.25" customHeight="1">
      <c r="A251" s="35"/>
      <c r="B251"/>
      <c r="C251"/>
      <c r="D251"/>
      <c r="E251"/>
      <c r="F251"/>
      <c r="G251"/>
      <c r="H251" s="35"/>
      <c r="I251" s="218"/>
      <c r="J251" s="219"/>
      <c r="K251" s="219"/>
      <c r="L251" s="219"/>
      <c r="M251" s="220"/>
      <c r="N251" s="221"/>
      <c r="O251" s="221"/>
      <c r="P251" s="221"/>
      <c r="Q251" s="220"/>
      <c r="R251" s="221"/>
      <c r="S251" s="221"/>
      <c r="T251" s="221"/>
      <c r="U251" s="220"/>
      <c r="V251" s="221"/>
      <c r="W251" s="221"/>
      <c r="X251" s="221"/>
      <c r="Y251" s="220"/>
      <c r="Z251" s="221"/>
      <c r="AA251" s="221"/>
      <c r="AB251" s="221"/>
      <c r="AC251" s="222"/>
      <c r="AD251" s="223"/>
      <c r="AE251" s="223"/>
      <c r="AF251" s="221"/>
      <c r="AG251" s="222"/>
      <c r="AH251" s="223"/>
      <c r="AI251" s="223"/>
      <c r="AJ251" s="277"/>
      <c r="AK251" s="277"/>
      <c r="AL251" s="277"/>
      <c r="AM251" s="277"/>
      <c r="AN251" s="277"/>
      <c r="AO251" s="277"/>
      <c r="AP251" s="277"/>
      <c r="AQ251" s="277"/>
      <c r="AR251" s="2415"/>
      <c r="AS251" s="277"/>
      <c r="AT251" s="217"/>
      <c r="AU251" s="217"/>
      <c r="AV251" s="217"/>
      <c r="AW251" s="217"/>
      <c r="AX251" s="217"/>
      <c r="AY251" s="217"/>
      <c r="AZ251" s="217"/>
      <c r="BA251" s="217"/>
      <c r="BB251" s="217"/>
      <c r="BC251" s="217"/>
      <c r="BD251" s="217"/>
      <c r="BE251" s="217"/>
      <c r="BF251" s="217"/>
      <c r="BG251" s="217"/>
      <c r="BH251" s="217"/>
      <c r="BI251" s="217"/>
      <c r="BK251" s="35"/>
    </row>
    <row r="252" spans="1:63" ht="11.25" customHeight="1">
      <c r="AN252" s="189"/>
      <c r="AR252" s="1453"/>
    </row>
    <row r="253" spans="1:63" ht="11.25" customHeight="1">
      <c r="A253" s="12"/>
      <c r="H253" s="12"/>
      <c r="I253" s="909" t="s">
        <v>664</v>
      </c>
      <c r="J253" s="910"/>
      <c r="K253" s="910"/>
      <c r="L253" s="911"/>
      <c r="M253" s="912"/>
      <c r="N253" s="910"/>
      <c r="O253" s="913"/>
      <c r="P253" s="914"/>
      <c r="Q253" s="912"/>
      <c r="R253" s="910"/>
      <c r="S253" s="913"/>
      <c r="T253" s="914"/>
      <c r="U253" s="912"/>
      <c r="V253" s="910"/>
      <c r="W253" s="913"/>
      <c r="X253" s="914"/>
      <c r="Y253" s="912"/>
      <c r="Z253" s="910"/>
      <c r="AA253" s="913"/>
      <c r="AB253" s="914"/>
      <c r="AC253" s="913"/>
      <c r="AD253" s="913"/>
      <c r="AE253" s="913"/>
      <c r="AF253" s="914"/>
      <c r="AG253" s="913"/>
      <c r="AH253" s="913"/>
      <c r="AI253" s="913"/>
      <c r="AJ253" s="913"/>
      <c r="AK253" s="2284"/>
      <c r="AL253" s="913"/>
      <c r="AM253" s="913"/>
      <c r="AN253" s="913"/>
      <c r="AO253" s="2284"/>
      <c r="AP253" s="2284"/>
      <c r="AQ253" s="2284"/>
      <c r="AR253" s="914"/>
      <c r="AS253" s="35"/>
      <c r="AT253" s="929"/>
      <c r="AU253" s="929"/>
      <c r="AV253" s="929"/>
      <c r="AW253" s="929"/>
      <c r="AX253" s="929"/>
      <c r="AY253" s="929"/>
      <c r="AZ253" s="929"/>
      <c r="BA253" s="929"/>
      <c r="BB253" s="929"/>
      <c r="BC253" s="929"/>
      <c r="BD253" s="929"/>
      <c r="BE253" s="929"/>
      <c r="BF253" s="929"/>
      <c r="BG253" s="929"/>
      <c r="BH253" s="929"/>
      <c r="BI253" s="929"/>
    </row>
    <row r="254" spans="1:63" ht="11.25" customHeight="1">
      <c r="I254" s="53" t="s">
        <v>666</v>
      </c>
      <c r="J254" s="70"/>
      <c r="K254" s="70"/>
      <c r="L254" s="70"/>
      <c r="M254" s="59">
        <v>0</v>
      </c>
      <c r="N254" s="59">
        <v>0</v>
      </c>
      <c r="O254" s="59">
        <v>0</v>
      </c>
      <c r="P254" s="59">
        <v>0</v>
      </c>
      <c r="Q254" s="59">
        <v>0</v>
      </c>
      <c r="R254" s="59">
        <v>0</v>
      </c>
      <c r="S254" s="59">
        <v>0</v>
      </c>
      <c r="T254" s="59">
        <v>0</v>
      </c>
      <c r="U254" s="59">
        <v>0</v>
      </c>
      <c r="V254" s="59">
        <v>0</v>
      </c>
      <c r="W254" s="59">
        <v>0</v>
      </c>
      <c r="X254" s="59">
        <v>0</v>
      </c>
      <c r="Y254" s="59">
        <v>0</v>
      </c>
      <c r="Z254" s="59">
        <v>0</v>
      </c>
      <c r="AA254" s="59">
        <v>0</v>
      </c>
      <c r="AB254" s="59">
        <v>0</v>
      </c>
      <c r="AC254" s="59">
        <v>0</v>
      </c>
      <c r="AD254" s="59">
        <v>0</v>
      </c>
      <c r="AE254" s="59">
        <v>0</v>
      </c>
      <c r="AF254" s="59">
        <v>0</v>
      </c>
      <c r="AG254" s="59">
        <v>0</v>
      </c>
      <c r="AH254" s="59">
        <v>0</v>
      </c>
      <c r="AI254" s="59">
        <v>0</v>
      </c>
      <c r="AJ254" s="59">
        <v>0</v>
      </c>
      <c r="AK254" s="195">
        <v>0</v>
      </c>
      <c r="AL254" s="59">
        <v>0</v>
      </c>
      <c r="AM254" s="59">
        <v>0</v>
      </c>
      <c r="AN254" s="59">
        <v>0</v>
      </c>
      <c r="AO254" s="195">
        <v>0</v>
      </c>
      <c r="AP254" s="59">
        <v>0</v>
      </c>
      <c r="AQ254" s="59">
        <v>0</v>
      </c>
      <c r="AR254" s="104">
        <v>0</v>
      </c>
      <c r="AT254" s="59">
        <v>0</v>
      </c>
      <c r="AU254" s="59">
        <v>0</v>
      </c>
      <c r="AV254" s="59">
        <v>0</v>
      </c>
      <c r="AW254" s="59">
        <v>0</v>
      </c>
      <c r="AX254" s="59">
        <v>0</v>
      </c>
      <c r="AY254" s="59">
        <v>0</v>
      </c>
      <c r="AZ254" s="59">
        <v>0</v>
      </c>
      <c r="BA254" s="59">
        <v>0</v>
      </c>
      <c r="BB254" s="59">
        <v>0</v>
      </c>
      <c r="BC254" s="59">
        <v>0</v>
      </c>
      <c r="BD254" s="59">
        <v>0</v>
      </c>
      <c r="BE254" s="59">
        <v>0</v>
      </c>
      <c r="BF254" s="59">
        <v>0</v>
      </c>
      <c r="BG254" s="59">
        <v>0</v>
      </c>
      <c r="BH254" s="59">
        <v>0</v>
      </c>
      <c r="BI254" s="59">
        <v>0</v>
      </c>
    </row>
    <row r="255" spans="1:63" ht="11.25" customHeight="1">
      <c r="I255" s="53" t="s">
        <v>665</v>
      </c>
      <c r="J255" s="70"/>
      <c r="K255" s="70"/>
      <c r="L255" s="70"/>
      <c r="M255" s="1617">
        <v>0.35</v>
      </c>
      <c r="N255" s="1617">
        <v>0.35</v>
      </c>
      <c r="O255" s="1617">
        <v>0.35</v>
      </c>
      <c r="P255" s="1617">
        <v>0.35</v>
      </c>
      <c r="Q255" s="1617">
        <v>0.35</v>
      </c>
      <c r="R255" s="1617">
        <v>0.35</v>
      </c>
      <c r="S255" s="1617">
        <v>0.35</v>
      </c>
      <c r="T255" s="1617">
        <v>0.35</v>
      </c>
      <c r="U255" s="1617">
        <v>0.35</v>
      </c>
      <c r="V255" s="1617">
        <v>0.35</v>
      </c>
      <c r="W255" s="1617">
        <v>0.35</v>
      </c>
      <c r="X255" s="1617">
        <v>0.35</v>
      </c>
      <c r="Y255" s="1617">
        <v>0.35</v>
      </c>
      <c r="Z255" s="1617">
        <v>0.35</v>
      </c>
      <c r="AA255" s="1617">
        <v>0.35</v>
      </c>
      <c r="AB255" s="1617">
        <v>0.35</v>
      </c>
      <c r="AC255" s="1617">
        <v>0.35</v>
      </c>
      <c r="AD255" s="1617">
        <v>0.35</v>
      </c>
      <c r="AE255" s="1617">
        <v>0.35</v>
      </c>
      <c r="AF255" s="1617">
        <v>0.35</v>
      </c>
      <c r="AG255" s="1617">
        <v>0.35</v>
      </c>
      <c r="AH255" s="1617">
        <v>0.35</v>
      </c>
      <c r="AI255" s="1617">
        <v>0.35</v>
      </c>
      <c r="AJ255" s="1617">
        <v>0.35</v>
      </c>
      <c r="AK255" s="2285">
        <v>0.35</v>
      </c>
      <c r="AL255" s="1617">
        <v>0.35</v>
      </c>
      <c r="AM255" s="1617">
        <v>0.35</v>
      </c>
      <c r="AN255" s="1617">
        <v>0.35</v>
      </c>
      <c r="AO255" s="2285">
        <v>0.35</v>
      </c>
      <c r="AP255" s="1617">
        <v>0.35</v>
      </c>
      <c r="AQ255" s="1617">
        <v>0.35</v>
      </c>
      <c r="AR255" s="1618">
        <v>0.35</v>
      </c>
      <c r="AU255" s="1617">
        <v>0.35</v>
      </c>
      <c r="AV255" s="1617">
        <v>0.35</v>
      </c>
      <c r="AW255" s="1617">
        <v>0.35</v>
      </c>
      <c r="AX255" s="1617">
        <v>0.35</v>
      </c>
      <c r="AY255" s="1617">
        <v>0.35</v>
      </c>
      <c r="AZ255" s="1617">
        <v>0.35</v>
      </c>
      <c r="BA255" s="1617">
        <v>0.35</v>
      </c>
      <c r="BB255" s="1617">
        <v>0.35</v>
      </c>
      <c r="BC255" s="1617">
        <v>0.35</v>
      </c>
      <c r="BD255" s="1617">
        <v>0.35</v>
      </c>
      <c r="BE255" s="1617">
        <v>0.35</v>
      </c>
      <c r="BF255" s="1617">
        <v>0.35</v>
      </c>
      <c r="BG255" s="1617">
        <v>0.35</v>
      </c>
      <c r="BH255" s="1617">
        <v>0.35</v>
      </c>
      <c r="BI255" s="1617">
        <v>0.35</v>
      </c>
    </row>
    <row r="256" spans="1:63" ht="11.25" customHeight="1">
      <c r="I256" s="53" t="s">
        <v>667</v>
      </c>
      <c r="J256" s="70"/>
      <c r="K256" s="70"/>
      <c r="L256" s="70"/>
      <c r="M256" s="138">
        <f t="shared" ref="M256:AJ256" si="469">M227</f>
        <v>0</v>
      </c>
      <c r="N256" s="138">
        <f t="shared" si="469"/>
        <v>0</v>
      </c>
      <c r="O256" s="138">
        <f t="shared" si="469"/>
        <v>0</v>
      </c>
      <c r="P256" s="138">
        <f t="shared" si="469"/>
        <v>0</v>
      </c>
      <c r="Q256" s="138">
        <f t="shared" si="469"/>
        <v>0</v>
      </c>
      <c r="R256" s="138">
        <f t="shared" si="469"/>
        <v>0</v>
      </c>
      <c r="S256" s="138">
        <f t="shared" si="469"/>
        <v>0</v>
      </c>
      <c r="T256" s="138">
        <f t="shared" si="469"/>
        <v>0</v>
      </c>
      <c r="U256" s="138">
        <f t="shared" si="469"/>
        <v>0</v>
      </c>
      <c r="V256" s="138">
        <f t="shared" si="469"/>
        <v>0</v>
      </c>
      <c r="W256" s="138">
        <f t="shared" si="469"/>
        <v>0</v>
      </c>
      <c r="X256" s="138">
        <f t="shared" si="469"/>
        <v>0</v>
      </c>
      <c r="Y256" s="138">
        <f t="shared" si="469"/>
        <v>0</v>
      </c>
      <c r="Z256" s="138">
        <f t="shared" si="469"/>
        <v>0</v>
      </c>
      <c r="AA256" s="138">
        <f t="shared" si="469"/>
        <v>0</v>
      </c>
      <c r="AB256" s="138">
        <f t="shared" si="469"/>
        <v>4.3860000000000001</v>
      </c>
      <c r="AC256" s="138">
        <f t="shared" si="469"/>
        <v>0</v>
      </c>
      <c r="AD256" s="138">
        <f t="shared" si="469"/>
        <v>0</v>
      </c>
      <c r="AE256" s="138">
        <f t="shared" si="469"/>
        <v>0</v>
      </c>
      <c r="AF256" s="138">
        <f t="shared" si="469"/>
        <v>3.758</v>
      </c>
      <c r="AG256" s="138">
        <f t="shared" si="469"/>
        <v>5.476</v>
      </c>
      <c r="AH256" s="138">
        <f t="shared" si="469"/>
        <v>10.106</v>
      </c>
      <c r="AI256" s="138">
        <f t="shared" si="469"/>
        <v>1.6</v>
      </c>
      <c r="AJ256" s="138">
        <f t="shared" si="469"/>
        <v>2.8929999999999998</v>
      </c>
      <c r="AK256" s="143">
        <f t="shared" ref="AK256:AN256" si="470">AK227</f>
        <v>12.936999999999999</v>
      </c>
      <c r="AL256" s="138">
        <f t="shared" si="470"/>
        <v>11.516999999999999</v>
      </c>
      <c r="AM256" s="138">
        <f t="shared" si="470"/>
        <v>5.1639999999999997</v>
      </c>
      <c r="AN256" s="138">
        <f t="shared" si="470"/>
        <v>2.3420000000000001</v>
      </c>
      <c r="AO256" s="143">
        <f>AO227</f>
        <v>0</v>
      </c>
      <c r="AP256" s="138">
        <f t="shared" ref="AP256:AR256" si="471">AP227</f>
        <v>0</v>
      </c>
      <c r="AQ256" s="138">
        <f t="shared" si="471"/>
        <v>0</v>
      </c>
      <c r="AR256" s="139">
        <f t="shared" si="471"/>
        <v>0</v>
      </c>
      <c r="AT256" s="138">
        <f t="shared" ref="AT256:BI256" si="472">AT227</f>
        <v>0</v>
      </c>
      <c r="AU256" s="138">
        <f t="shared" si="472"/>
        <v>0</v>
      </c>
      <c r="AV256" s="138">
        <f t="shared" si="472"/>
        <v>255.13499999999999</v>
      </c>
      <c r="AW256" s="138">
        <f t="shared" si="472"/>
        <v>31.638000000000002</v>
      </c>
      <c r="AX256" s="138">
        <f t="shared" si="472"/>
        <v>13.768000000000001</v>
      </c>
      <c r="AY256" s="138">
        <f t="shared" si="472"/>
        <v>20.075000000000003</v>
      </c>
      <c r="AZ256" s="138">
        <f>AZ227</f>
        <v>31.96</v>
      </c>
      <c r="BA256" s="138">
        <f>BA227</f>
        <v>0</v>
      </c>
      <c r="BB256" s="138">
        <f t="shared" si="472"/>
        <v>0</v>
      </c>
      <c r="BC256" s="138">
        <f t="shared" si="472"/>
        <v>0</v>
      </c>
      <c r="BD256" s="138">
        <f t="shared" si="472"/>
        <v>0</v>
      </c>
      <c r="BE256" s="138">
        <f t="shared" si="472"/>
        <v>0</v>
      </c>
      <c r="BF256" s="138">
        <f t="shared" si="472"/>
        <v>0</v>
      </c>
      <c r="BG256" s="138">
        <f t="shared" si="472"/>
        <v>0</v>
      </c>
      <c r="BH256" s="138">
        <f t="shared" si="472"/>
        <v>0</v>
      </c>
      <c r="BI256" s="138">
        <f t="shared" si="472"/>
        <v>0</v>
      </c>
    </row>
    <row r="257" spans="9:61" ht="11.25" customHeight="1">
      <c r="I257" s="119" t="s">
        <v>668</v>
      </c>
      <c r="J257" s="936"/>
      <c r="K257" s="936"/>
      <c r="L257" s="936"/>
      <c r="M257" s="470">
        <f t="shared" ref="M257:AJ257" si="473">M25</f>
        <v>0</v>
      </c>
      <c r="N257" s="470">
        <f t="shared" si="473"/>
        <v>0</v>
      </c>
      <c r="O257" s="470">
        <f t="shared" si="473"/>
        <v>0</v>
      </c>
      <c r="P257" s="470">
        <f t="shared" si="473"/>
        <v>0</v>
      </c>
      <c r="Q257" s="470">
        <f t="shared" si="473"/>
        <v>0</v>
      </c>
      <c r="R257" s="470">
        <f t="shared" si="473"/>
        <v>0</v>
      </c>
      <c r="S257" s="470">
        <f t="shared" si="473"/>
        <v>0</v>
      </c>
      <c r="T257" s="470">
        <f t="shared" si="473"/>
        <v>0</v>
      </c>
      <c r="U257" s="470">
        <f t="shared" si="473"/>
        <v>0</v>
      </c>
      <c r="V257" s="470">
        <f t="shared" si="473"/>
        <v>0</v>
      </c>
      <c r="W257" s="470">
        <f t="shared" si="473"/>
        <v>0</v>
      </c>
      <c r="X257" s="470">
        <f t="shared" si="473"/>
        <v>0</v>
      </c>
      <c r="Y257" s="470">
        <f t="shared" si="473"/>
        <v>0.14900000000000002</v>
      </c>
      <c r="Z257" s="470">
        <f t="shared" si="473"/>
        <v>9.9999999999999992E-2</v>
      </c>
      <c r="AA257" s="470">
        <f t="shared" si="473"/>
        <v>0.125</v>
      </c>
      <c r="AB257" s="470">
        <f t="shared" si="473"/>
        <v>0.129</v>
      </c>
      <c r="AC257" s="470">
        <f t="shared" si="473"/>
        <v>0.112</v>
      </c>
      <c r="AD257" s="470">
        <f t="shared" si="473"/>
        <v>0.11</v>
      </c>
      <c r="AE257" s="470">
        <f t="shared" si="473"/>
        <v>0.11</v>
      </c>
      <c r="AF257" s="470">
        <f t="shared" si="473"/>
        <v>0.109</v>
      </c>
      <c r="AG257" s="470">
        <f t="shared" si="473"/>
        <v>0.129</v>
      </c>
      <c r="AH257" s="470">
        <f t="shared" si="473"/>
        <v>0.13100000000000001</v>
      </c>
      <c r="AI257" s="470">
        <f t="shared" si="473"/>
        <v>0.13200000000000001</v>
      </c>
      <c r="AJ257" s="470">
        <f t="shared" si="473"/>
        <v>0.13300000000000001</v>
      </c>
      <c r="AK257" s="2286">
        <f t="shared" ref="AK257:AN257" si="474">AK25</f>
        <v>0.28999999999999998</v>
      </c>
      <c r="AL257" s="470">
        <f t="shared" si="474"/>
        <v>0.29899999999999999</v>
      </c>
      <c r="AM257" s="470">
        <f t="shared" si="474"/>
        <v>0.32</v>
      </c>
      <c r="AN257" s="470">
        <f t="shared" si="474"/>
        <v>0.32100000000000001</v>
      </c>
      <c r="AO257" s="2286">
        <f>AO25</f>
        <v>0.49</v>
      </c>
      <c r="AP257" s="470">
        <f t="shared" ref="AP257:AR257" si="475">AP25</f>
        <v>0.499</v>
      </c>
      <c r="AQ257" s="470">
        <f t="shared" si="475"/>
        <v>0.52</v>
      </c>
      <c r="AR257" s="854">
        <f t="shared" si="475"/>
        <v>0.52100000000000002</v>
      </c>
      <c r="AT257" s="470">
        <f t="shared" ref="AT257:BI257" si="476">AT25</f>
        <v>8.5000000000000006E-2</v>
      </c>
      <c r="AU257" s="470">
        <f t="shared" si="476"/>
        <v>0.14099999999999999</v>
      </c>
      <c r="AV257" s="470">
        <f t="shared" si="476"/>
        <v>0.38400000000000001</v>
      </c>
      <c r="AW257" s="470">
        <f t="shared" si="476"/>
        <v>0.503</v>
      </c>
      <c r="AX257" s="470">
        <f t="shared" si="476"/>
        <v>0.441</v>
      </c>
      <c r="AY257" s="470">
        <f t="shared" si="476"/>
        <v>0.52500000000000002</v>
      </c>
      <c r="AZ257" s="470">
        <f>AZ25</f>
        <v>1.23</v>
      </c>
      <c r="BA257" s="470">
        <f>BA25</f>
        <v>2.0299999999999998</v>
      </c>
      <c r="BB257" s="470">
        <f t="shared" si="476"/>
        <v>2.5300000000000002</v>
      </c>
      <c r="BC257" s="470">
        <f t="shared" si="476"/>
        <v>3.0300000000000002</v>
      </c>
      <c r="BD257" s="470">
        <f t="shared" si="476"/>
        <v>3.5300000000000002</v>
      </c>
      <c r="BE257" s="470">
        <f t="shared" si="476"/>
        <v>4.03</v>
      </c>
      <c r="BF257" s="470">
        <f t="shared" si="476"/>
        <v>4.53</v>
      </c>
      <c r="BG257" s="470">
        <f t="shared" si="476"/>
        <v>5.03</v>
      </c>
      <c r="BH257" s="470">
        <f t="shared" si="476"/>
        <v>5.53</v>
      </c>
      <c r="BI257" s="470">
        <f t="shared" si="476"/>
        <v>6.03</v>
      </c>
    </row>
    <row r="260" spans="9:61" customFormat="1" ht="11.25" customHeight="1"/>
    <row r="268" spans="9:61" ht="11.25" customHeight="1">
      <c r="AT268" s="16"/>
      <c r="AU268" s="16"/>
      <c r="AV268" s="16"/>
      <c r="AW268" s="16"/>
      <c r="AX268" s="16"/>
    </row>
    <row r="270" spans="9:61" ht="11.25" customHeight="1">
      <c r="AW270" s="2181"/>
      <c r="AX270" s="2181"/>
    </row>
    <row r="271" spans="9:61" ht="11.25" customHeight="1">
      <c r="AW271" s="2181"/>
      <c r="AX271" s="2181"/>
    </row>
    <row r="272" spans="9:61" ht="11.25" customHeight="1">
      <c r="AW272" s="2181"/>
      <c r="AX272" s="2181"/>
    </row>
    <row r="273" spans="46:50" ht="11.25" customHeight="1">
      <c r="AT273" s="16"/>
      <c r="AW273" s="2181"/>
      <c r="AX273" s="2181"/>
    </row>
    <row r="279" spans="46:50" ht="11.25" customHeight="1">
      <c r="AT279" s="16"/>
    </row>
    <row r="396" spans="25:45" ht="11.25" customHeight="1">
      <c r="Y396" s="189"/>
    </row>
    <row r="397" spans="25:45" ht="11.25" customHeight="1">
      <c r="Y397" s="189"/>
    </row>
    <row r="398" spans="25:45" ht="11.25" customHeight="1">
      <c r="Y398" s="189"/>
      <c r="AG398"/>
      <c r="AH398" s="70"/>
      <c r="AI398"/>
      <c r="AJ398"/>
      <c r="AK398" s="70"/>
      <c r="AL398" s="70"/>
      <c r="AM398" s="70"/>
      <c r="AN398" s="70"/>
      <c r="AO398" s="70"/>
      <c r="AP398" s="70"/>
      <c r="AQ398" s="70"/>
      <c r="AR398" s="70"/>
      <c r="AS398"/>
    </row>
    <row r="401" spans="24:45" ht="11.25" customHeight="1">
      <c r="X401">
        <f>0.88*365</f>
        <v>321.2</v>
      </c>
      <c r="AG401"/>
      <c r="AH401" s="70"/>
      <c r="AI401"/>
      <c r="AJ401"/>
      <c r="AK401" s="70"/>
      <c r="AL401" s="70"/>
      <c r="AM401" s="70"/>
      <c r="AN401" s="70"/>
      <c r="AO401" s="70"/>
      <c r="AP401" s="70"/>
      <c r="AQ401" s="70"/>
      <c r="AR401" s="70"/>
      <c r="AS401"/>
    </row>
  </sheetData>
  <phoneticPr fontId="2" type="noConversion"/>
  <pageMargins left="0" right="0" top="0" bottom="0" header="0" footer="0"/>
  <pageSetup paperSize="5" scale="21"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4"/>
  </sheetPr>
  <dimension ref="A1:FV469"/>
  <sheetViews>
    <sheetView showGridLines="0" zoomScale="85" zoomScaleNormal="85" workbookViewId="0">
      <pane xSplit="24" ySplit="6" topLeftCell="AJ7" activePane="bottomRight" state="frozen"/>
      <selection activeCell="H1" sqref="H1"/>
      <selection pane="topRight" activeCell="Y1" sqref="Y1"/>
      <selection pane="bottomLeft" activeCell="H7" sqref="H7"/>
      <selection pane="bottomRight" activeCell="AO2" sqref="AO2:AR4"/>
    </sheetView>
  </sheetViews>
  <sheetFormatPr defaultRowHeight="11.25" outlineLevelRow="1" outlineLevelCol="1"/>
  <cols>
    <col min="1" max="1" width="3.140625" style="947" hidden="1" customWidth="1" outlineLevel="1"/>
    <col min="2" max="2" width="14.85546875" style="947" hidden="1" customWidth="1" outlineLevel="1"/>
    <col min="3" max="7" width="10.7109375" style="947" hidden="1" customWidth="1" outlineLevel="1"/>
    <col min="8" max="8" width="1.85546875" style="947" bestFit="1" customWidth="1" collapsed="1"/>
    <col min="9" max="9" width="14.42578125" style="939" customWidth="1"/>
    <col min="10" max="10" width="9.140625" style="939"/>
    <col min="11" max="11" width="9.140625" style="939" customWidth="1"/>
    <col min="12" max="12" width="9.140625" style="939" hidden="1" customWidth="1"/>
    <col min="13" max="24" width="8" style="939" hidden="1" customWidth="1" outlineLevel="1"/>
    <col min="25" max="25" width="11.85546875" style="939" hidden="1" customWidth="1" outlineLevel="1" collapsed="1"/>
    <col min="26" max="26" width="13.28515625" style="939" hidden="1" customWidth="1" outlineLevel="1"/>
    <col min="27" max="27" width="11.85546875" style="939" hidden="1" customWidth="1" outlineLevel="1"/>
    <col min="28" max="28" width="11.5703125" style="939" hidden="1" customWidth="1" outlineLevel="1"/>
    <col min="29" max="29" width="11" style="939" customWidth="1" collapsed="1"/>
    <col min="30" max="30" width="10" style="939" customWidth="1"/>
    <col min="31" max="31" width="10.7109375" style="939" customWidth="1"/>
    <col min="32" max="32" width="10.28515625" style="939" customWidth="1"/>
    <col min="33" max="33" width="9.85546875" style="939" customWidth="1"/>
    <col min="34" max="34" width="9.85546875" style="1085" customWidth="1"/>
    <col min="35" max="36" width="9.140625" style="939" customWidth="1"/>
    <col min="37" max="44" width="9.140625" style="1085" customWidth="1"/>
    <col min="45" max="45" width="9.140625" style="939" customWidth="1"/>
    <col min="46" max="48" width="8.7109375" style="939" hidden="1" customWidth="1" outlineLevel="1"/>
    <col min="49" max="49" width="8.7109375" style="939" customWidth="1" collapsed="1"/>
    <col min="50" max="50" width="8.7109375" style="939" customWidth="1"/>
    <col min="51" max="51" width="9.85546875" style="939" customWidth="1"/>
    <col min="52" max="52" width="10.28515625" style="939" customWidth="1"/>
    <col min="53" max="61" width="8.7109375" style="939" customWidth="1"/>
    <col min="62" max="64" width="9.140625" style="939" customWidth="1"/>
    <col min="65" max="16384" width="9.140625" style="939"/>
  </cols>
  <sheetData>
    <row r="1" spans="1:178">
      <c r="A1" s="473"/>
      <c r="B1" s="938" t="s">
        <v>228</v>
      </c>
      <c r="C1" s="938" t="s">
        <v>229</v>
      </c>
      <c r="D1" s="938" t="s">
        <v>230</v>
      </c>
      <c r="E1" s="938" t="s">
        <v>231</v>
      </c>
      <c r="F1" s="938" t="s">
        <v>232</v>
      </c>
      <c r="G1" s="938" t="s">
        <v>233</v>
      </c>
      <c r="H1" s="475"/>
      <c r="BB1" s="2061"/>
      <c r="BC1" s="2061"/>
      <c r="BD1" s="2061"/>
      <c r="BE1" s="2061"/>
      <c r="BF1" s="2061"/>
      <c r="BG1" s="2061"/>
      <c r="BH1" s="2061"/>
      <c r="BI1" s="2061"/>
    </row>
    <row r="2" spans="1:178">
      <c r="A2" s="475"/>
      <c r="B2" s="940"/>
      <c r="C2" s="940"/>
      <c r="D2" s="940"/>
      <c r="E2" s="940"/>
      <c r="F2" s="940"/>
      <c r="G2" s="940"/>
      <c r="H2" s="475"/>
      <c r="I2" s="2058">
        <f>DCF!L45</f>
        <v>35</v>
      </c>
      <c r="K2" s="475"/>
      <c r="L2" s="484"/>
      <c r="M2" s="1138"/>
      <c r="N2" s="1138"/>
      <c r="AO2" s="2450"/>
      <c r="BA2" s="2450"/>
      <c r="BB2" s="2435"/>
      <c r="BC2" s="2435"/>
      <c r="BD2" s="2435"/>
      <c r="BE2" s="2435"/>
      <c r="BF2" s="2435"/>
      <c r="BG2" s="2435"/>
      <c r="BH2" s="2435"/>
      <c r="BI2" s="2435"/>
    </row>
    <row r="3" spans="1:178">
      <c r="A3" s="491"/>
      <c r="B3" s="940"/>
      <c r="C3" s="940"/>
      <c r="D3" s="940"/>
      <c r="E3" s="940"/>
      <c r="F3" s="940"/>
      <c r="G3" s="940"/>
      <c r="H3" s="491"/>
      <c r="AO3" s="2453"/>
      <c r="BA3" s="2402"/>
    </row>
    <row r="4" spans="1:178">
      <c r="A4" s="475"/>
      <c r="B4" s="940"/>
      <c r="C4" s="940"/>
      <c r="D4" s="940"/>
      <c r="E4" s="940"/>
      <c r="F4" s="940"/>
      <c r="G4" s="940"/>
      <c r="H4" s="475"/>
      <c r="AQ4" s="2457"/>
      <c r="AR4" s="2457"/>
      <c r="BB4" s="1575"/>
      <c r="BC4" s="1575"/>
      <c r="BD4" s="1575"/>
      <c r="BE4" s="1575"/>
    </row>
    <row r="5" spans="1:178" s="475" customFormat="1" ht="11.25" customHeight="1">
      <c r="B5" s="940"/>
      <c r="C5" s="940"/>
      <c r="D5" s="940"/>
      <c r="E5" s="940"/>
      <c r="F5" s="940"/>
      <c r="G5" s="940"/>
      <c r="I5" s="1551" t="s">
        <v>562</v>
      </c>
      <c r="J5" s="507"/>
      <c r="K5" s="507"/>
      <c r="L5" s="941"/>
      <c r="M5" s="942">
        <v>2011</v>
      </c>
      <c r="N5" s="509"/>
      <c r="O5" s="509"/>
      <c r="P5" s="510"/>
      <c r="Q5" s="942">
        <v>2012</v>
      </c>
      <c r="R5" s="509"/>
      <c r="S5" s="509"/>
      <c r="T5" s="510"/>
      <c r="U5" s="942">
        <v>2013</v>
      </c>
      <c r="V5" s="509"/>
      <c r="W5" s="509"/>
      <c r="X5" s="510"/>
      <c r="Y5" s="942" t="s">
        <v>103</v>
      </c>
      <c r="Z5" s="509"/>
      <c r="AA5" s="509"/>
      <c r="AB5" s="510"/>
      <c r="AC5" s="942" t="s">
        <v>311</v>
      </c>
      <c r="AD5" s="509"/>
      <c r="AE5" s="509"/>
      <c r="AF5" s="510"/>
      <c r="AG5" s="942" t="s">
        <v>700</v>
      </c>
      <c r="AH5" s="509"/>
      <c r="AI5" s="509"/>
      <c r="AJ5" s="510"/>
      <c r="AK5" s="942" t="s">
        <v>765</v>
      </c>
      <c r="AL5" s="509"/>
      <c r="AM5" s="509"/>
      <c r="AN5" s="510"/>
      <c r="AO5" s="2406" t="s">
        <v>775</v>
      </c>
      <c r="AP5" s="2269"/>
      <c r="AQ5" s="2269"/>
      <c r="AR5" s="2270"/>
      <c r="AS5" s="514"/>
      <c r="AT5" s="515"/>
      <c r="AU5" s="515"/>
      <c r="AV5" s="515"/>
      <c r="AW5" s="515"/>
      <c r="AX5" s="515"/>
      <c r="AY5" s="515"/>
      <c r="AZ5" s="515"/>
      <c r="BA5" s="515"/>
      <c r="BB5" s="515"/>
      <c r="BC5" s="515"/>
      <c r="BD5" s="515"/>
      <c r="BE5" s="515"/>
      <c r="BF5" s="515"/>
      <c r="BG5" s="515"/>
      <c r="BH5" s="515"/>
      <c r="BI5" s="516"/>
      <c r="BJ5" s="482"/>
      <c r="BK5" s="517"/>
      <c r="BL5" s="517"/>
      <c r="BM5" s="517"/>
      <c r="BN5" s="517"/>
      <c r="BO5" s="517"/>
      <c r="BP5" s="517"/>
      <c r="BQ5" s="517"/>
      <c r="BR5" s="517"/>
      <c r="BS5" s="517"/>
      <c r="BT5" s="517"/>
      <c r="BU5" s="517"/>
      <c r="BV5" s="517"/>
      <c r="BW5" s="517"/>
      <c r="BX5" s="517"/>
      <c r="BY5" s="517"/>
      <c r="BZ5" s="517"/>
      <c r="CA5" s="517"/>
      <c r="CB5" s="517"/>
      <c r="CC5" s="517"/>
      <c r="CD5" s="517"/>
      <c r="CE5" s="517"/>
      <c r="CF5" s="517"/>
      <c r="CG5" s="517"/>
      <c r="CH5" s="517"/>
      <c r="CI5" s="517"/>
      <c r="CJ5" s="517"/>
      <c r="CK5" s="517"/>
      <c r="CL5" s="517"/>
      <c r="CM5" s="517"/>
      <c r="CN5" s="517"/>
      <c r="CO5" s="517"/>
      <c r="CP5" s="517"/>
      <c r="CQ5" s="517"/>
      <c r="CR5" s="517"/>
      <c r="CS5" s="517"/>
      <c r="CT5" s="517"/>
      <c r="CU5" s="517"/>
      <c r="CV5" s="517"/>
      <c r="CW5" s="517"/>
      <c r="CX5" s="517"/>
      <c r="CY5" s="517"/>
      <c r="CZ5" s="517"/>
      <c r="DA5" s="517"/>
      <c r="DB5" s="517"/>
      <c r="DC5" s="517"/>
      <c r="DD5" s="517"/>
      <c r="DE5" s="517"/>
      <c r="DF5" s="517"/>
      <c r="DG5" s="517"/>
      <c r="DH5" s="517"/>
      <c r="DI5" s="517"/>
      <c r="DJ5" s="517"/>
      <c r="DK5" s="517"/>
      <c r="DL5" s="517"/>
      <c r="DM5" s="517"/>
      <c r="DN5" s="517"/>
      <c r="DO5" s="517"/>
      <c r="DP5" s="517"/>
      <c r="DQ5" s="517"/>
      <c r="DR5" s="517"/>
      <c r="DS5" s="517"/>
      <c r="DT5" s="517"/>
      <c r="DU5" s="517"/>
      <c r="DV5" s="517"/>
      <c r="DW5" s="517"/>
      <c r="DX5" s="517"/>
      <c r="DY5" s="517"/>
      <c r="DZ5" s="517"/>
      <c r="EA5" s="517"/>
      <c r="EB5" s="517"/>
      <c r="EC5" s="517"/>
      <c r="ED5" s="517"/>
      <c r="EE5" s="517"/>
      <c r="EF5" s="517"/>
      <c r="EG5" s="517"/>
      <c r="EH5" s="517"/>
      <c r="EI5" s="517"/>
      <c r="EJ5" s="517"/>
      <c r="EK5" s="517"/>
      <c r="EL5" s="517"/>
      <c r="EM5" s="517"/>
      <c r="EN5" s="517"/>
      <c r="EO5" s="517"/>
      <c r="EP5" s="517"/>
      <c r="EQ5" s="517"/>
      <c r="ER5" s="517"/>
      <c r="ES5" s="517"/>
      <c r="ET5" s="517"/>
      <c r="EU5" s="517"/>
      <c r="EV5" s="517"/>
      <c r="EW5" s="517"/>
      <c r="EX5" s="517"/>
      <c r="EY5" s="517"/>
      <c r="EZ5" s="517"/>
      <c r="FA5" s="517"/>
      <c r="FB5" s="517"/>
      <c r="FC5" s="517"/>
      <c r="FD5" s="517"/>
      <c r="FE5" s="517"/>
      <c r="FF5" s="517"/>
      <c r="FG5" s="517"/>
      <c r="FH5" s="517"/>
      <c r="FI5" s="517"/>
      <c r="FJ5" s="517"/>
      <c r="FK5" s="517"/>
      <c r="FL5" s="517"/>
      <c r="FM5" s="517"/>
      <c r="FN5" s="517"/>
      <c r="FO5" s="517"/>
      <c r="FP5" s="517"/>
      <c r="FQ5" s="517"/>
      <c r="FR5" s="517"/>
      <c r="FS5" s="517"/>
      <c r="FT5" s="517"/>
      <c r="FU5" s="517"/>
      <c r="FV5" s="517"/>
    </row>
    <row r="6" spans="1:178" s="530" customFormat="1" ht="11.25" customHeight="1">
      <c r="A6" s="491"/>
      <c r="B6" s="940"/>
      <c r="C6" s="940"/>
      <c r="D6" s="940"/>
      <c r="E6" s="940"/>
      <c r="F6" s="940"/>
      <c r="G6" s="940"/>
      <c r="H6" s="491"/>
      <c r="I6" s="518" t="s">
        <v>11</v>
      </c>
      <c r="J6" s="519"/>
      <c r="K6" s="519"/>
      <c r="L6" s="943"/>
      <c r="M6" s="521">
        <v>1</v>
      </c>
      <c r="N6" s="521">
        <v>2</v>
      </c>
      <c r="O6" s="521">
        <v>3</v>
      </c>
      <c r="P6" s="522">
        <v>4</v>
      </c>
      <c r="Q6" s="521">
        <f t="shared" ref="Q6:AJ6" si="0">+M6</f>
        <v>1</v>
      </c>
      <c r="R6" s="521">
        <f t="shared" si="0"/>
        <v>2</v>
      </c>
      <c r="S6" s="521">
        <f t="shared" si="0"/>
        <v>3</v>
      </c>
      <c r="T6" s="522">
        <f t="shared" si="0"/>
        <v>4</v>
      </c>
      <c r="U6" s="521">
        <f t="shared" si="0"/>
        <v>1</v>
      </c>
      <c r="V6" s="521">
        <f t="shared" si="0"/>
        <v>2</v>
      </c>
      <c r="W6" s="521">
        <f t="shared" si="0"/>
        <v>3</v>
      </c>
      <c r="X6" s="522">
        <f t="shared" si="0"/>
        <v>4</v>
      </c>
      <c r="Y6" s="944">
        <f t="shared" si="0"/>
        <v>1</v>
      </c>
      <c r="Z6" s="944">
        <f t="shared" si="0"/>
        <v>2</v>
      </c>
      <c r="AA6" s="944">
        <f t="shared" si="0"/>
        <v>3</v>
      </c>
      <c r="AB6" s="945">
        <f t="shared" si="0"/>
        <v>4</v>
      </c>
      <c r="AC6" s="944">
        <f t="shared" si="0"/>
        <v>1</v>
      </c>
      <c r="AD6" s="944">
        <f t="shared" si="0"/>
        <v>2</v>
      </c>
      <c r="AE6" s="944">
        <f t="shared" si="0"/>
        <v>3</v>
      </c>
      <c r="AF6" s="945">
        <f t="shared" si="0"/>
        <v>4</v>
      </c>
      <c r="AG6" s="944">
        <f t="shared" si="0"/>
        <v>1</v>
      </c>
      <c r="AH6" s="944">
        <f t="shared" si="0"/>
        <v>2</v>
      </c>
      <c r="AI6" s="944">
        <f t="shared" si="0"/>
        <v>3</v>
      </c>
      <c r="AJ6" s="945">
        <f t="shared" si="0"/>
        <v>4</v>
      </c>
      <c r="AK6" s="944">
        <f t="shared" ref="AK6" si="1">+AG6</f>
        <v>1</v>
      </c>
      <c r="AL6" s="944">
        <f t="shared" ref="AL6" si="2">+AH6</f>
        <v>2</v>
      </c>
      <c r="AM6" s="944">
        <f t="shared" ref="AM6" si="3">+AI6</f>
        <v>3</v>
      </c>
      <c r="AN6" s="945">
        <f t="shared" ref="AN6" si="4">+AJ6</f>
        <v>4</v>
      </c>
      <c r="AO6" s="2407">
        <f>+AK6</f>
        <v>1</v>
      </c>
      <c r="AP6" s="2408">
        <f>+AL6</f>
        <v>2</v>
      </c>
      <c r="AQ6" s="2408">
        <f t="shared" ref="AQ6" si="5">+AM6</f>
        <v>3</v>
      </c>
      <c r="AR6" s="2267">
        <f>+AN6</f>
        <v>4</v>
      </c>
      <c r="AS6" s="525"/>
      <c r="AT6" s="526">
        <v>40908</v>
      </c>
      <c r="AU6" s="526">
        <v>41274</v>
      </c>
      <c r="AV6" s="527">
        <v>41639</v>
      </c>
      <c r="AW6" s="527">
        <v>42004</v>
      </c>
      <c r="AX6" s="527">
        <v>42369</v>
      </c>
      <c r="AY6" s="527">
        <v>42370</v>
      </c>
      <c r="AZ6" s="527">
        <v>42736</v>
      </c>
      <c r="BA6" s="528">
        <v>43465</v>
      </c>
      <c r="BB6" s="528">
        <v>43830</v>
      </c>
      <c r="BC6" s="528">
        <v>44196</v>
      </c>
      <c r="BD6" s="528">
        <v>44561</v>
      </c>
      <c r="BE6" s="528">
        <v>44926</v>
      </c>
      <c r="BF6" s="528">
        <v>45291</v>
      </c>
      <c r="BG6" s="528">
        <v>45657</v>
      </c>
      <c r="BH6" s="528">
        <v>46022</v>
      </c>
      <c r="BI6" s="528">
        <v>46387</v>
      </c>
      <c r="BJ6" s="500"/>
    </row>
    <row r="7" spans="1:178" s="475" customFormat="1" ht="11.25" customHeight="1">
      <c r="A7" s="947"/>
      <c r="B7" s="948"/>
      <c r="C7" s="948"/>
      <c r="D7" s="948"/>
      <c r="E7" s="948"/>
      <c r="F7" s="948"/>
      <c r="G7" s="948"/>
      <c r="H7" s="947"/>
      <c r="I7" s="949" t="s">
        <v>394</v>
      </c>
      <c r="J7" s="950"/>
      <c r="K7" s="950"/>
      <c r="L7" s="950"/>
      <c r="M7" s="951"/>
      <c r="N7" s="950"/>
      <c r="O7" s="950"/>
      <c r="P7" s="952"/>
      <c r="Q7" s="950"/>
      <c r="R7" s="950"/>
      <c r="S7" s="950"/>
      <c r="T7" s="952"/>
      <c r="U7" s="950"/>
      <c r="V7" s="950"/>
      <c r="W7" s="950"/>
      <c r="X7" s="952"/>
      <c r="Y7" s="953"/>
      <c r="Z7" s="954"/>
      <c r="AA7" s="954"/>
      <c r="AB7" s="954"/>
      <c r="AC7" s="951"/>
      <c r="AD7" s="950"/>
      <c r="AE7" s="950"/>
      <c r="AF7" s="952"/>
      <c r="AG7" s="954"/>
      <c r="AH7" s="954"/>
      <c r="AI7" s="954"/>
      <c r="AJ7" s="955"/>
      <c r="AK7" s="954"/>
      <c r="AL7" s="954"/>
      <c r="AM7" s="954"/>
      <c r="AN7" s="955"/>
      <c r="AO7" s="954"/>
      <c r="AP7" s="954"/>
      <c r="AQ7" s="954"/>
      <c r="AR7" s="954"/>
      <c r="AS7" s="956"/>
      <c r="AT7" s="950"/>
      <c r="AU7" s="950"/>
      <c r="AV7" s="950"/>
      <c r="AW7" s="950"/>
      <c r="AX7" s="950"/>
      <c r="AY7" s="950"/>
      <c r="AZ7" s="954"/>
      <c r="BA7" s="954"/>
      <c r="BB7" s="954"/>
      <c r="BC7" s="954"/>
      <c r="BD7" s="954"/>
      <c r="BE7" s="954"/>
      <c r="BF7" s="954"/>
      <c r="BG7" s="954"/>
      <c r="BH7" s="954"/>
      <c r="BI7" s="952"/>
      <c r="BJ7" s="482"/>
    </row>
    <row r="8" spans="1:178" s="961" customFormat="1" ht="11.25" customHeight="1">
      <c r="A8" s="475"/>
      <c r="B8" s="940"/>
      <c r="C8" s="940"/>
      <c r="D8" s="940"/>
      <c r="E8" s="940"/>
      <c r="F8" s="940"/>
      <c r="G8" s="940"/>
      <c r="H8" s="475"/>
      <c r="I8" s="632" t="s">
        <v>461</v>
      </c>
      <c r="J8" s="497"/>
      <c r="K8" s="497"/>
      <c r="L8" s="497"/>
      <c r="M8" s="660"/>
      <c r="N8" s="630"/>
      <c r="O8" s="957"/>
      <c r="P8" s="958"/>
      <c r="Q8" s="957"/>
      <c r="R8" s="957"/>
      <c r="S8" s="957"/>
      <c r="T8" s="958"/>
      <c r="U8" s="957"/>
      <c r="V8" s="957"/>
      <c r="W8" s="957"/>
      <c r="X8" s="958"/>
      <c r="Y8" s="1515">
        <f>Inlinks!Y254</f>
        <v>208.881</v>
      </c>
      <c r="Z8" s="1516">
        <f>Inlinks!Z254</f>
        <v>226.63300000000001</v>
      </c>
      <c r="AA8" s="1516">
        <f>Inlinks!AA254</f>
        <v>258.245</v>
      </c>
      <c r="AB8" s="1516">
        <f>Inlinks!AB254</f>
        <v>294.48899999999998</v>
      </c>
      <c r="AC8" s="1515">
        <f>Inlinks!AC254</f>
        <v>294.17200000000003</v>
      </c>
      <c r="AD8" s="1516">
        <f>Inlinks!AD254</f>
        <v>299.30599999999998</v>
      </c>
      <c r="AE8" s="1516">
        <f>Inlinks!AE254</f>
        <v>332.67399999999998</v>
      </c>
      <c r="AF8" s="1517">
        <f>Inlinks!AF254</f>
        <v>397.01799999999997</v>
      </c>
      <c r="AG8" s="1321">
        <f>Inlinks!AG254</f>
        <v>401.25299999999999</v>
      </c>
      <c r="AH8" s="1321">
        <f>Inlinks!AH254</f>
        <v>407.20100000000002</v>
      </c>
      <c r="AI8" s="1321">
        <f>Inlinks!AI254</f>
        <v>423.86700000000002</v>
      </c>
      <c r="AJ8" s="1517">
        <f>Inlinks!AJ254</f>
        <v>566.82500000000005</v>
      </c>
      <c r="AK8" s="1515">
        <f>Inlinks!AK254</f>
        <v>516.66700000000003</v>
      </c>
      <c r="AL8" s="1516">
        <f>Inlinks!AL254</f>
        <v>542.02200000000005</v>
      </c>
      <c r="AM8" s="1516">
        <f>Inlinks!AM254</f>
        <v>563.97299999999996</v>
      </c>
      <c r="AN8" s="1517">
        <f>Inlinks!AN254</f>
        <v>674.03099999999995</v>
      </c>
      <c r="AO8" s="631">
        <f t="shared" ref="AO8:AQ8" si="6">AO83</f>
        <v>599.73663573441604</v>
      </c>
      <c r="AP8" s="631">
        <f t="shared" si="6"/>
        <v>580.27860797882386</v>
      </c>
      <c r="AQ8" s="631">
        <f t="shared" si="6"/>
        <v>598.73750526415802</v>
      </c>
      <c r="AR8" s="631">
        <f t="shared" ref="AR8" si="7">AR83</f>
        <v>784.46304643080134</v>
      </c>
      <c r="AS8" s="959"/>
      <c r="AT8" s="1516">
        <f>Inlinks!AT254</f>
        <v>199.642</v>
      </c>
      <c r="AU8" s="1516">
        <f>Inlinks!AU254</f>
        <v>349.209</v>
      </c>
      <c r="AV8" s="1516">
        <f>Inlinks!AV254</f>
        <v>589.41800000000001</v>
      </c>
      <c r="AW8" s="630">
        <f>SUM(Y8:AB8)</f>
        <v>988.24800000000005</v>
      </c>
      <c r="AX8" s="630">
        <f>+SUM(AC8:AF8)</f>
        <v>1323.17</v>
      </c>
      <c r="AY8" s="630">
        <f>SUM(AG8:AJ8)</f>
        <v>1799.146</v>
      </c>
      <c r="AZ8" s="630">
        <f>SUM(AK8:AN8)</f>
        <v>2296.6930000000002</v>
      </c>
      <c r="BA8" s="630">
        <f>SUM(AO8:AR8)</f>
        <v>2563.2157954081995</v>
      </c>
      <c r="BB8" s="630">
        <f t="shared" ref="BB8:BI8" si="8">BB83</f>
        <v>2847.0959738561442</v>
      </c>
      <c r="BC8" s="630">
        <f t="shared" si="8"/>
        <v>3107.2199264719088</v>
      </c>
      <c r="BD8" s="630">
        <f t="shared" si="8"/>
        <v>3339.3379724837168</v>
      </c>
      <c r="BE8" s="630">
        <f t="shared" si="8"/>
        <v>3557.1484047335016</v>
      </c>
      <c r="BF8" s="630">
        <f t="shared" si="8"/>
        <v>3759.1063119749115</v>
      </c>
      <c r="BG8" s="630">
        <f t="shared" si="8"/>
        <v>3950.6861522881327</v>
      </c>
      <c r="BH8" s="630">
        <f t="shared" si="8"/>
        <v>4140.8800410810927</v>
      </c>
      <c r="BI8" s="629">
        <f t="shared" si="8"/>
        <v>4340.4971044427466</v>
      </c>
      <c r="BJ8" s="960"/>
    </row>
    <row r="9" spans="1:178" s="1499" customFormat="1" ht="11.25" customHeight="1">
      <c r="B9" s="1494"/>
      <c r="C9" s="1494"/>
      <c r="D9" s="1494"/>
      <c r="E9" s="1494"/>
      <c r="F9" s="1494"/>
      <c r="G9" s="1494"/>
      <c r="I9" s="1518" t="s">
        <v>459</v>
      </c>
      <c r="J9" s="1519"/>
      <c r="K9" s="1519"/>
      <c r="L9" s="1519"/>
      <c r="M9" s="1520"/>
      <c r="N9" s="1496"/>
      <c r="O9" s="1496"/>
      <c r="P9" s="1497"/>
      <c r="Q9" s="1496"/>
      <c r="R9" s="1496"/>
      <c r="S9" s="1496"/>
      <c r="T9" s="1497"/>
      <c r="U9" s="1496"/>
      <c r="V9" s="1496"/>
      <c r="W9" s="1496"/>
      <c r="X9" s="1497"/>
      <c r="Y9" s="1520"/>
      <c r="Z9" s="1496"/>
      <c r="AA9" s="1496"/>
      <c r="AB9" s="1140"/>
      <c r="AC9" s="1326">
        <f t="shared" ref="AC9:AN9" si="9">AC8/Y8-1</f>
        <v>0.40832339944753238</v>
      </c>
      <c r="AD9" s="1140">
        <f t="shared" si="9"/>
        <v>0.32066380447684129</v>
      </c>
      <c r="AE9" s="1140">
        <f t="shared" si="9"/>
        <v>0.288210807566458</v>
      </c>
      <c r="AF9" s="1327">
        <f t="shared" si="9"/>
        <v>0.34815901442838282</v>
      </c>
      <c r="AG9" s="1140">
        <f t="shared" si="9"/>
        <v>0.364008131297336</v>
      </c>
      <c r="AH9" s="1140">
        <f t="shared" si="9"/>
        <v>0.36048391946703395</v>
      </c>
      <c r="AI9" s="1140">
        <f t="shared" si="9"/>
        <v>0.27412121175685522</v>
      </c>
      <c r="AJ9" s="1327">
        <f t="shared" si="9"/>
        <v>0.42770604859225547</v>
      </c>
      <c r="AK9" s="1140">
        <f t="shared" si="9"/>
        <v>0.28763398653717243</v>
      </c>
      <c r="AL9" s="1140">
        <f t="shared" si="9"/>
        <v>0.331092015982279</v>
      </c>
      <c r="AM9" s="1140">
        <f t="shared" si="9"/>
        <v>0.33054236352440736</v>
      </c>
      <c r="AN9" s="1327">
        <f t="shared" si="9"/>
        <v>0.1891342124994484</v>
      </c>
      <c r="AO9" s="1140">
        <f t="shared" ref="AO9:AR9" si="10">AO8/AK8-1</f>
        <v>0.16077983640220106</v>
      </c>
      <c r="AP9" s="1140">
        <f t="shared" si="10"/>
        <v>7.0581282639494036E-2</v>
      </c>
      <c r="AQ9" s="1140">
        <f t="shared" si="10"/>
        <v>6.1642144684511679E-2</v>
      </c>
      <c r="AR9" s="1140">
        <f t="shared" si="10"/>
        <v>0.16383823063153091</v>
      </c>
      <c r="AS9" s="1498"/>
      <c r="AT9" s="1496"/>
      <c r="AU9" s="1496">
        <f t="shared" ref="AU9:BA9" si="11">AU8/AT8-1</f>
        <v>0.749176025084902</v>
      </c>
      <c r="AV9" s="1496">
        <f t="shared" si="11"/>
        <v>0.68786600574441104</v>
      </c>
      <c r="AW9" s="1496">
        <f t="shared" si="11"/>
        <v>0.67665052645151658</v>
      </c>
      <c r="AX9" s="1496">
        <f t="shared" si="11"/>
        <v>0.33890480931911826</v>
      </c>
      <c r="AY9" s="1496">
        <f t="shared" si="11"/>
        <v>0.35972399616073503</v>
      </c>
      <c r="AZ9" s="1496">
        <f t="shared" si="11"/>
        <v>0.27654620581097933</v>
      </c>
      <c r="BA9" s="1496">
        <f t="shared" si="11"/>
        <v>0.11604633070601911</v>
      </c>
      <c r="BB9" s="1496">
        <f t="shared" ref="BB9:BI9" si="12">BB8/BA8-1</f>
        <v>0.11075157189515372</v>
      </c>
      <c r="BC9" s="1496">
        <f t="shared" si="12"/>
        <v>9.1364658938226651E-2</v>
      </c>
      <c r="BD9" s="1496">
        <f t="shared" si="12"/>
        <v>7.4702805563996888E-2</v>
      </c>
      <c r="BE9" s="1496">
        <f t="shared" si="12"/>
        <v>6.522563275851434E-2</v>
      </c>
      <c r="BF9" s="1496">
        <f t="shared" si="12"/>
        <v>5.6775226744170793E-2</v>
      </c>
      <c r="BG9" s="1496">
        <f t="shared" si="12"/>
        <v>5.0964198512537306E-2</v>
      </c>
      <c r="BH9" s="1496">
        <f t="shared" si="12"/>
        <v>4.8141988875224806E-2</v>
      </c>
      <c r="BI9" s="1497">
        <f t="shared" si="12"/>
        <v>4.8206434714669566E-2</v>
      </c>
    </row>
    <row r="10" spans="1:178" s="1296" customFormat="1" ht="11.25" customHeight="1">
      <c r="B10" s="1306"/>
      <c r="C10" s="1306"/>
      <c r="D10" s="1306"/>
      <c r="E10" s="1306"/>
      <c r="F10" s="1306"/>
      <c r="G10" s="1306"/>
      <c r="I10" s="987" t="s">
        <v>325</v>
      </c>
      <c r="J10" s="1758"/>
      <c r="K10" s="1758"/>
      <c r="L10" s="1758"/>
      <c r="M10" s="1240"/>
      <c r="N10" s="1239"/>
      <c r="O10" s="1239"/>
      <c r="P10" s="1241"/>
      <c r="Q10" s="1239"/>
      <c r="R10" s="1239"/>
      <c r="S10" s="1239"/>
      <c r="T10" s="1241"/>
      <c r="U10" s="1239"/>
      <c r="V10" s="1239"/>
      <c r="W10" s="1239"/>
      <c r="X10" s="1241"/>
      <c r="Y10" s="1240"/>
      <c r="Z10" s="1239"/>
      <c r="AA10" s="1239"/>
      <c r="AB10" s="1239"/>
      <c r="AC10" s="1240"/>
      <c r="AD10" s="1239"/>
      <c r="AE10" s="1239"/>
      <c r="AF10" s="1241"/>
      <c r="AG10" s="1239"/>
      <c r="AH10" s="1239"/>
      <c r="AI10" s="1239"/>
      <c r="AJ10" s="1241"/>
      <c r="AK10" s="1239"/>
      <c r="AL10" s="1239"/>
      <c r="AM10" s="1239"/>
      <c r="AN10" s="1241"/>
      <c r="AO10" s="1239"/>
      <c r="AP10" s="1239"/>
      <c r="AQ10" s="1239"/>
      <c r="AR10" s="1239"/>
      <c r="AS10" s="1310"/>
      <c r="AT10" s="1239"/>
      <c r="AU10" s="1239"/>
      <c r="AV10" s="1239"/>
      <c r="AW10" s="1239"/>
      <c r="AX10" s="1299">
        <f t="shared" ref="AX10:BI10" si="13">AX8-AW8</f>
        <v>334.92200000000003</v>
      </c>
      <c r="AY10" s="1299">
        <f t="shared" si="13"/>
        <v>475.97599999999989</v>
      </c>
      <c r="AZ10" s="1299">
        <f t="shared" si="13"/>
        <v>497.54700000000025</v>
      </c>
      <c r="BA10" s="1299">
        <f t="shared" si="13"/>
        <v>266.52279540819927</v>
      </c>
      <c r="BB10" s="1299">
        <f t="shared" si="13"/>
        <v>283.88017844794467</v>
      </c>
      <c r="BC10" s="1299">
        <f t="shared" si="13"/>
        <v>260.12395261576467</v>
      </c>
      <c r="BD10" s="1299">
        <f t="shared" si="13"/>
        <v>232.11804601180802</v>
      </c>
      <c r="BE10" s="1299">
        <f t="shared" si="13"/>
        <v>217.81043224978475</v>
      </c>
      <c r="BF10" s="1299">
        <f t="shared" si="13"/>
        <v>201.95790724140988</v>
      </c>
      <c r="BG10" s="1299">
        <f t="shared" si="13"/>
        <v>191.57984031322121</v>
      </c>
      <c r="BH10" s="1299">
        <f t="shared" si="13"/>
        <v>190.19388879296002</v>
      </c>
      <c r="BI10" s="1300">
        <f t="shared" si="13"/>
        <v>199.61706336165389</v>
      </c>
    </row>
    <row r="11" spans="1:178" s="964" customFormat="1" ht="11.25" customHeight="1">
      <c r="A11" s="681"/>
      <c r="B11" s="681"/>
      <c r="C11" s="681"/>
      <c r="D11" s="681"/>
      <c r="E11" s="681"/>
      <c r="F11" s="681"/>
      <c r="G11" s="681"/>
      <c r="H11" s="681"/>
      <c r="I11" s="987" t="s">
        <v>460</v>
      </c>
      <c r="J11" s="681"/>
      <c r="K11" s="681"/>
      <c r="L11" s="681"/>
      <c r="M11" s="962"/>
      <c r="N11" s="681"/>
      <c r="O11" s="681"/>
      <c r="P11" s="682"/>
      <c r="Q11" s="681"/>
      <c r="R11" s="681"/>
      <c r="S11" s="681"/>
      <c r="T11" s="682"/>
      <c r="U11" s="681"/>
      <c r="V11" s="681"/>
      <c r="W11" s="681"/>
      <c r="X11" s="682"/>
      <c r="Y11" s="962"/>
      <c r="Z11" s="681"/>
      <c r="AA11" s="681"/>
      <c r="AB11" s="681"/>
      <c r="AC11" s="962">
        <f>AC91</f>
        <v>0.58491677079293969</v>
      </c>
      <c r="AD11" s="681">
        <f t="shared" ref="AD11:AJ11" si="14">AD91</f>
        <v>0.51062074199583463</v>
      </c>
      <c r="AE11" s="681">
        <f t="shared" si="14"/>
        <v>0.45599333965807665</v>
      </c>
      <c r="AF11" s="682">
        <f t="shared" si="14"/>
        <v>0.4488860364903271</v>
      </c>
      <c r="AG11" s="681">
        <f t="shared" si="14"/>
        <v>0.39238948642290894</v>
      </c>
      <c r="AH11" s="681">
        <f t="shared" si="14"/>
        <v>0.34528208589203024</v>
      </c>
      <c r="AI11" s="681">
        <f t="shared" si="14"/>
        <v>0.25011572891178768</v>
      </c>
      <c r="AJ11" s="682">
        <f t="shared" si="14"/>
        <v>0.42560035061382595</v>
      </c>
      <c r="AK11" s="681">
        <f>AK91</f>
        <v>0.29693485157743349</v>
      </c>
      <c r="AL11" s="681">
        <f>AL91</f>
        <v>0.35290433962588486</v>
      </c>
      <c r="AM11" s="681">
        <f>AM91</f>
        <v>0.32462305392965241</v>
      </c>
      <c r="AN11" s="682">
        <f t="shared" ref="AN11" si="15">AN91</f>
        <v>0.16281921227892182</v>
      </c>
      <c r="AO11" s="681">
        <f t="shared" ref="AO11:AQ11" si="16">AO91</f>
        <v>8.8998000646451247E-2</v>
      </c>
      <c r="AP11" s="681">
        <f t="shared" si="16"/>
        <v>2.1343063565685716E-2</v>
      </c>
      <c r="AQ11" s="681">
        <f t="shared" si="16"/>
        <v>4.0490608592964383E-2</v>
      </c>
      <c r="AR11" s="681">
        <f t="shared" ref="AR11" si="17">AR91</f>
        <v>0.14136829792804129</v>
      </c>
      <c r="AS11" s="963"/>
      <c r="AT11" s="681"/>
      <c r="AU11" s="681"/>
      <c r="AV11" s="681"/>
      <c r="AW11" s="681">
        <f t="shared" ref="AW11:BI11" si="18">AW91</f>
        <v>0.70322759060632745</v>
      </c>
      <c r="AX11" s="681">
        <f t="shared" si="18"/>
        <v>0.49277559152721939</v>
      </c>
      <c r="AY11" s="681">
        <f t="shared" si="18"/>
        <v>0.35592856549045093</v>
      </c>
      <c r="AZ11" s="681">
        <f>AZ91</f>
        <v>0.27387215934671216</v>
      </c>
      <c r="BA11" s="681">
        <f>BA91</f>
        <v>7.6489528735767198E-2</v>
      </c>
      <c r="BB11" s="681">
        <f t="shared" si="18"/>
        <v>0.11075157189515394</v>
      </c>
      <c r="BC11" s="681">
        <f t="shared" si="18"/>
        <v>9.1364658938226651E-2</v>
      </c>
      <c r="BD11" s="681">
        <f t="shared" si="18"/>
        <v>7.4702805563996888E-2</v>
      </c>
      <c r="BE11" s="681">
        <f t="shared" si="18"/>
        <v>6.522563275851434E-2</v>
      </c>
      <c r="BF11" s="681">
        <f t="shared" si="18"/>
        <v>5.6775226744170793E-2</v>
      </c>
      <c r="BG11" s="681">
        <f t="shared" si="18"/>
        <v>5.0964198512537306E-2</v>
      </c>
      <c r="BH11" s="681">
        <f t="shared" si="18"/>
        <v>4.8141988875224806E-2</v>
      </c>
      <c r="BI11" s="682">
        <f t="shared" si="18"/>
        <v>4.8206434714669566E-2</v>
      </c>
    </row>
    <row r="12" spans="1:178" s="964" customFormat="1" ht="11.25" customHeight="1">
      <c r="A12" s="681"/>
      <c r="B12" s="681"/>
      <c r="C12" s="681"/>
      <c r="D12" s="681"/>
      <c r="E12" s="681"/>
      <c r="F12" s="681"/>
      <c r="G12" s="681"/>
      <c r="H12" s="681"/>
      <c r="I12" s="987" t="s">
        <v>766</v>
      </c>
      <c r="J12" s="681"/>
      <c r="K12" s="681"/>
      <c r="L12" s="681"/>
      <c r="M12" s="962"/>
      <c r="N12" s="681"/>
      <c r="O12" s="681"/>
      <c r="P12" s="682"/>
      <c r="Q12" s="681"/>
      <c r="R12" s="681"/>
      <c r="S12" s="681"/>
      <c r="T12" s="682"/>
      <c r="U12" s="681"/>
      <c r="V12" s="681"/>
      <c r="W12" s="681"/>
      <c r="X12" s="682"/>
      <c r="Y12" s="962"/>
      <c r="Z12" s="681"/>
      <c r="AA12" s="681"/>
      <c r="AB12" s="681"/>
      <c r="AC12" s="2259">
        <f t="shared" ref="AC12:AN12" si="19">+AC11*Y8</f>
        <v>122.17800000000004</v>
      </c>
      <c r="AD12" s="2259">
        <f t="shared" si="19"/>
        <v>115.72351062074199</v>
      </c>
      <c r="AE12" s="2259">
        <f t="shared" si="19"/>
        <v>117.75800000000001</v>
      </c>
      <c r="AF12" s="2296">
        <f t="shared" si="19"/>
        <v>132.19199999999992</v>
      </c>
      <c r="AG12" s="2259">
        <f t="shared" si="19"/>
        <v>115.42999999999998</v>
      </c>
      <c r="AH12" s="2259">
        <f t="shared" si="19"/>
        <v>103.345</v>
      </c>
      <c r="AI12" s="2259">
        <f t="shared" si="19"/>
        <v>83.20700000000005</v>
      </c>
      <c r="AJ12" s="2296">
        <f t="shared" si="19"/>
        <v>168.97099999999995</v>
      </c>
      <c r="AK12" s="2259">
        <f t="shared" si="19"/>
        <v>119.14599999999992</v>
      </c>
      <c r="AL12" s="2259">
        <f t="shared" si="19"/>
        <v>143.70299999999995</v>
      </c>
      <c r="AM12" s="2259">
        <f t="shared" si="19"/>
        <v>137.59699999999998</v>
      </c>
      <c r="AN12" s="2296">
        <f t="shared" si="19"/>
        <v>92.289999999999864</v>
      </c>
      <c r="AO12" s="2259">
        <f t="shared" ref="AO12" si="20">+AO11*AK8</f>
        <v>45.982330000000026</v>
      </c>
      <c r="AP12" s="2259">
        <f t="shared" ref="AP12" si="21">+AP11*AL8</f>
        <v>11.568410000000105</v>
      </c>
      <c r="AQ12" s="2259">
        <f t="shared" ref="AQ12:AR12" si="22">+AQ11*AM8</f>
        <v>22.8356099999999</v>
      </c>
      <c r="AR12" s="2259">
        <f t="shared" si="22"/>
        <v>95.286615220735584</v>
      </c>
      <c r="AS12" s="963"/>
      <c r="AT12" s="681"/>
      <c r="AU12" s="681"/>
      <c r="AV12" s="2259"/>
      <c r="AW12" s="2259">
        <f>+AW11*AV8</f>
        <v>414.49500000000029</v>
      </c>
      <c r="AX12" s="2259">
        <f>+AX11*AW8</f>
        <v>486.98449277559155</v>
      </c>
      <c r="AY12" s="2259">
        <f>+AY11*AX8</f>
        <v>470.95400000000001</v>
      </c>
      <c r="AZ12" s="2259">
        <f>+AZ11*AY8</f>
        <v>492.73599999999976</v>
      </c>
      <c r="BA12" s="2259">
        <f>+BA11*AZ8</f>
        <v>175.67296522073539</v>
      </c>
      <c r="BB12" s="2259">
        <f t="shared" ref="BB12:BI12" si="23">+BB11*BA8</f>
        <v>283.88017844794541</v>
      </c>
      <c r="BC12" s="2259">
        <f t="shared" si="23"/>
        <v>260.12395261576489</v>
      </c>
      <c r="BD12" s="2259">
        <f t="shared" si="23"/>
        <v>232.11804601180771</v>
      </c>
      <c r="BE12" s="2259">
        <f t="shared" si="23"/>
        <v>217.81043224978478</v>
      </c>
      <c r="BF12" s="2259">
        <f t="shared" si="23"/>
        <v>201.95790724140997</v>
      </c>
      <c r="BG12" s="2259">
        <f t="shared" si="23"/>
        <v>191.57984031322138</v>
      </c>
      <c r="BH12" s="2259">
        <f t="shared" si="23"/>
        <v>190.19388879295997</v>
      </c>
      <c r="BI12" s="2259">
        <f t="shared" si="23"/>
        <v>199.61706336165392</v>
      </c>
    </row>
    <row r="13" spans="1:178" s="964" customFormat="1" ht="11.25" customHeight="1">
      <c r="A13" s="681"/>
      <c r="B13" s="681"/>
      <c r="C13" s="681"/>
      <c r="D13" s="681"/>
      <c r="E13" s="681"/>
      <c r="F13" s="681"/>
      <c r="G13" s="681"/>
      <c r="H13" s="681"/>
      <c r="I13" s="987"/>
      <c r="J13" s="681"/>
      <c r="K13" s="681"/>
      <c r="L13" s="681"/>
      <c r="M13" s="962"/>
      <c r="N13" s="681"/>
      <c r="O13" s="681"/>
      <c r="P13" s="682"/>
      <c r="Q13" s="681"/>
      <c r="R13" s="681"/>
      <c r="S13" s="681"/>
      <c r="T13" s="682"/>
      <c r="U13" s="681"/>
      <c r="V13" s="681"/>
      <c r="W13" s="681"/>
      <c r="X13" s="682"/>
      <c r="Y13" s="962"/>
      <c r="Z13" s="681"/>
      <c r="AA13" s="681"/>
      <c r="AB13" s="681"/>
      <c r="AC13" s="962"/>
      <c r="AD13" s="681"/>
      <c r="AE13" s="681"/>
      <c r="AF13" s="682"/>
      <c r="AG13" s="681"/>
      <c r="AH13" s="681"/>
      <c r="AI13" s="681"/>
      <c r="AJ13" s="682"/>
      <c r="AK13" s="681"/>
      <c r="AL13" s="681"/>
      <c r="AM13" s="681"/>
      <c r="AN13" s="682"/>
      <c r="AO13" s="681"/>
      <c r="AP13" s="681"/>
      <c r="AQ13" s="681"/>
      <c r="AR13" s="681"/>
      <c r="AS13" s="963"/>
      <c r="AT13" s="681"/>
      <c r="AU13" s="681"/>
      <c r="AV13" s="681"/>
      <c r="AW13" s="681"/>
      <c r="AX13" s="681"/>
      <c r="AY13" s="681"/>
      <c r="AZ13" s="681"/>
      <c r="BA13" s="681"/>
      <c r="BB13" s="681"/>
      <c r="BC13" s="681"/>
      <c r="BD13" s="681"/>
      <c r="BE13" s="681"/>
      <c r="BF13" s="681"/>
      <c r="BG13" s="681"/>
      <c r="BH13" s="681"/>
      <c r="BI13" s="682"/>
    </row>
    <row r="14" spans="1:178" s="964" customFormat="1" ht="11.25" customHeight="1">
      <c r="A14" s="681"/>
      <c r="B14" s="681"/>
      <c r="C14" s="681"/>
      <c r="D14" s="681"/>
      <c r="E14" s="681"/>
      <c r="F14" s="681"/>
      <c r="G14" s="681"/>
      <c r="H14" s="681"/>
      <c r="I14" s="987"/>
      <c r="J14" s="681"/>
      <c r="K14" s="681"/>
      <c r="L14" s="681"/>
      <c r="M14" s="962"/>
      <c r="N14" s="681"/>
      <c r="O14" s="681"/>
      <c r="P14" s="682"/>
      <c r="Q14" s="681"/>
      <c r="R14" s="681"/>
      <c r="S14" s="681"/>
      <c r="T14" s="682"/>
      <c r="U14" s="681"/>
      <c r="V14" s="681"/>
      <c r="W14" s="681"/>
      <c r="X14" s="682"/>
      <c r="Y14" s="962"/>
      <c r="Z14" s="681"/>
      <c r="AA14" s="681"/>
      <c r="AB14" s="681"/>
      <c r="AC14" s="962"/>
      <c r="AD14" s="681"/>
      <c r="AE14" s="681"/>
      <c r="AF14" s="682"/>
      <c r="AG14" s="681"/>
      <c r="AH14" s="681"/>
      <c r="AI14" s="681"/>
      <c r="AJ14" s="682"/>
      <c r="AK14" s="681"/>
      <c r="AL14" s="681"/>
      <c r="AM14" s="681"/>
      <c r="AN14" s="682"/>
      <c r="AO14" s="681"/>
      <c r="AP14" s="681"/>
      <c r="AQ14" s="681"/>
      <c r="AR14" s="681"/>
      <c r="AS14" s="963"/>
      <c r="AT14" s="681"/>
      <c r="AU14" s="681"/>
      <c r="AV14" s="681"/>
      <c r="AW14" s="681"/>
      <c r="AX14" s="681"/>
      <c r="AY14" s="681"/>
      <c r="AZ14" s="681"/>
      <c r="BA14" s="681"/>
      <c r="BB14" s="681"/>
      <c r="BC14" s="681"/>
      <c r="BD14" s="681"/>
      <c r="BE14" s="681"/>
      <c r="BF14" s="681"/>
      <c r="BG14" s="681"/>
      <c r="BH14" s="681"/>
      <c r="BI14" s="682"/>
    </row>
    <row r="15" spans="1:178" s="973" customFormat="1" ht="11.25" customHeight="1">
      <c r="A15" s="968"/>
      <c r="B15" s="968"/>
      <c r="C15" s="968"/>
      <c r="D15" s="968"/>
      <c r="E15" s="968"/>
      <c r="F15" s="968"/>
      <c r="G15" s="968"/>
      <c r="H15" s="968"/>
      <c r="I15" s="969" t="s">
        <v>395</v>
      </c>
      <c r="J15" s="968"/>
      <c r="K15" s="968"/>
      <c r="L15" s="968"/>
      <c r="M15" s="970"/>
      <c r="N15" s="968"/>
      <c r="O15" s="968"/>
      <c r="P15" s="971"/>
      <c r="Q15" s="968"/>
      <c r="R15" s="968"/>
      <c r="S15" s="968"/>
      <c r="T15" s="971"/>
      <c r="U15" s="968"/>
      <c r="V15" s="968"/>
      <c r="W15" s="968"/>
      <c r="X15" s="971"/>
      <c r="Y15" s="1592">
        <f>-Inlinks!Y255</f>
        <v>122.967</v>
      </c>
      <c r="Z15" s="1593">
        <f>-Inlinks!Z255</f>
        <v>134.751</v>
      </c>
      <c r="AA15" s="1593">
        <f>-Inlinks!AA255</f>
        <v>155.23699999999999</v>
      </c>
      <c r="AB15" s="1593">
        <f>-Inlinks!AB255</f>
        <v>172.53800000000001</v>
      </c>
      <c r="AC15" s="1492">
        <f>-Inlinks!AC255</f>
        <v>175.88800000000001</v>
      </c>
      <c r="AD15" s="1491">
        <f>-Inlinks!AD255</f>
        <v>177.239</v>
      </c>
      <c r="AE15" s="1491">
        <f>-Inlinks!AE255</f>
        <v>198.97</v>
      </c>
      <c r="AF15" s="1514">
        <f>-Inlinks!AF255</f>
        <v>237.05600000000001</v>
      </c>
      <c r="AG15" s="1491">
        <f>-Inlinks!AG255</f>
        <v>238.755</v>
      </c>
      <c r="AH15" s="1491">
        <f>-Inlinks!AH255</f>
        <v>240.96899999999999</v>
      </c>
      <c r="AI15" s="1491">
        <f>-Inlinks!AI255</f>
        <v>247.31</v>
      </c>
      <c r="AJ15" s="1514">
        <f>-Inlinks!AJ255</f>
        <v>341.87700000000001</v>
      </c>
      <c r="AK15" s="1491">
        <f>-Inlinks!AK255</f>
        <v>306.69299999999998</v>
      </c>
      <c r="AL15" s="1491">
        <f>-Inlinks!AL255</f>
        <v>322.2</v>
      </c>
      <c r="AM15" s="1491">
        <f>-Inlinks!AM255</f>
        <v>329.57600000000002</v>
      </c>
      <c r="AN15" s="1514">
        <f>-Inlinks!AN255</f>
        <v>397.08699999999999</v>
      </c>
      <c r="AO15" s="1103">
        <f t="shared" ref="AO15:AQ15" si="24">AO238</f>
        <v>355.90428789924408</v>
      </c>
      <c r="AP15" s="1103">
        <f t="shared" si="24"/>
        <v>344.20524302774015</v>
      </c>
      <c r="AQ15" s="1103">
        <f t="shared" si="24"/>
        <v>349.26783484321618</v>
      </c>
      <c r="AR15" s="1103">
        <f t="shared" ref="AR15" si="25">AR238</f>
        <v>462.35849161277372</v>
      </c>
      <c r="AS15" s="972"/>
      <c r="AT15" s="1491">
        <f>-Inlinks!AT255</f>
        <v>109.943</v>
      </c>
      <c r="AU15" s="1491">
        <f>-Inlinks!AU255</f>
        <v>202.58099999999999</v>
      </c>
      <c r="AV15" s="1491">
        <f>-Inlinks!AV255</f>
        <v>351.75900000000001</v>
      </c>
      <c r="AW15" s="630">
        <f>SUM(Y15:AB15)</f>
        <v>585.49300000000005</v>
      </c>
      <c r="AX15" s="630">
        <f>+SUM(AC15:AF15)</f>
        <v>789.15300000000002</v>
      </c>
      <c r="AY15" s="630">
        <f>SUM(AG15:AJ15)</f>
        <v>1068.9110000000001</v>
      </c>
      <c r="AZ15" s="630">
        <f>SUM(AK15:AN15)</f>
        <v>1355.556</v>
      </c>
      <c r="BA15" s="630">
        <f>SUM(AO15:AR15)</f>
        <v>1511.7358573829742</v>
      </c>
      <c r="BB15" s="968">
        <f t="shared" ref="BB15:BI15" si="26">BB238</f>
        <v>1678.7671197023446</v>
      </c>
      <c r="BC15" s="968">
        <f t="shared" si="26"/>
        <v>1833.0706107626897</v>
      </c>
      <c r="BD15" s="968">
        <f t="shared" si="26"/>
        <v>1969.57186017404</v>
      </c>
      <c r="BE15" s="968">
        <f t="shared" si="26"/>
        <v>2101.0536921308585</v>
      </c>
      <c r="BF15" s="968">
        <f t="shared" si="26"/>
        <v>2223.6987339427069</v>
      </c>
      <c r="BG15" s="968">
        <f t="shared" si="26"/>
        <v>2336.4761602050753</v>
      </c>
      <c r="BH15" s="968">
        <f t="shared" si="26"/>
        <v>2450.4184777740629</v>
      </c>
      <c r="BI15" s="971">
        <f t="shared" si="26"/>
        <v>2564.6548930889885</v>
      </c>
    </row>
    <row r="16" spans="1:178" s="475" customFormat="1" ht="11.25" customHeight="1">
      <c r="A16" s="947"/>
      <c r="B16" s="947"/>
      <c r="C16" s="947"/>
      <c r="D16" s="947"/>
      <c r="E16" s="947"/>
      <c r="F16" s="947"/>
      <c r="G16" s="947"/>
      <c r="H16" s="947"/>
      <c r="I16" s="694" t="s">
        <v>375</v>
      </c>
      <c r="J16" s="947"/>
      <c r="K16" s="947"/>
      <c r="L16" s="947"/>
      <c r="M16" s="965"/>
      <c r="N16" s="947"/>
      <c r="O16" s="947"/>
      <c r="P16" s="966"/>
      <c r="Q16" s="947"/>
      <c r="R16" s="947"/>
      <c r="S16" s="947"/>
      <c r="T16" s="966"/>
      <c r="U16" s="947"/>
      <c r="V16" s="947"/>
      <c r="W16" s="947"/>
      <c r="X16" s="966"/>
      <c r="Y16" s="975">
        <f t="shared" ref="Y16:AJ16" si="27">Y15/Y8</f>
        <v>0.58869404110474388</v>
      </c>
      <c r="Z16" s="974">
        <f t="shared" si="27"/>
        <v>0.59457801820564526</v>
      </c>
      <c r="AA16" s="974">
        <f t="shared" si="27"/>
        <v>0.60112296462661419</v>
      </c>
      <c r="AB16" s="974">
        <f t="shared" si="27"/>
        <v>0.58588945597288866</v>
      </c>
      <c r="AC16" s="975">
        <f t="shared" si="27"/>
        <v>0.5979087064710441</v>
      </c>
      <c r="AD16" s="974">
        <f t="shared" si="27"/>
        <v>0.59216654527473556</v>
      </c>
      <c r="AE16" s="974">
        <f t="shared" si="27"/>
        <v>0.59809302800940267</v>
      </c>
      <c r="AF16" s="999">
        <f t="shared" si="27"/>
        <v>0.59709131575898333</v>
      </c>
      <c r="AG16" s="975">
        <f t="shared" si="27"/>
        <v>0.59502358860868332</v>
      </c>
      <c r="AH16" s="974">
        <f t="shared" si="27"/>
        <v>0.59176917541951024</v>
      </c>
      <c r="AI16" s="974">
        <f>AI15/AI8</f>
        <v>0.58346132159380182</v>
      </c>
      <c r="AJ16" s="999">
        <f t="shared" si="27"/>
        <v>0.60314382745997441</v>
      </c>
      <c r="AK16" s="974">
        <f>AK15/AK8</f>
        <v>0.59359897187163102</v>
      </c>
      <c r="AL16" s="974">
        <f>AL15/AL8</f>
        <v>0.59444081605543675</v>
      </c>
      <c r="AM16" s="974">
        <f>AM15/AM8</f>
        <v>0.58438258569115908</v>
      </c>
      <c r="AN16" s="999">
        <f t="shared" ref="AN16" si="28">AN15/AN8</f>
        <v>0.58912275548157278</v>
      </c>
      <c r="AO16" s="974">
        <f t="shared" ref="AO16:AQ16" si="29">AO15/AO8</f>
        <v>0.59343429547774151</v>
      </c>
      <c r="AP16" s="974">
        <f t="shared" si="29"/>
        <v>0.59317238012038043</v>
      </c>
      <c r="AQ16" s="974">
        <f t="shared" si="29"/>
        <v>0.58334049858647508</v>
      </c>
      <c r="AR16" s="974">
        <f t="shared" ref="AR16" si="30">AR15/AR8</f>
        <v>0.58939486533679453</v>
      </c>
      <c r="AS16" s="967"/>
      <c r="AT16" s="1140">
        <f t="shared" ref="AT16:BI16" si="31">AT15/AT8</f>
        <v>0.55070075435028698</v>
      </c>
      <c r="AU16" s="1140">
        <f t="shared" si="31"/>
        <v>0.58011391458983008</v>
      </c>
      <c r="AV16" s="681">
        <f t="shared" si="31"/>
        <v>0.59679039323536098</v>
      </c>
      <c r="AW16" s="681">
        <f t="shared" si="31"/>
        <v>0.59245553747642299</v>
      </c>
      <c r="AX16" s="681">
        <f>AX15/AX8</f>
        <v>0.59641089202445641</v>
      </c>
      <c r="AY16" s="681">
        <f>AY15/AY8</f>
        <v>0.59412132200499579</v>
      </c>
      <c r="AZ16" s="681">
        <f>AZ15/AZ8</f>
        <v>0.59022080878898486</v>
      </c>
      <c r="BA16" s="681">
        <f>BA15/BA8</f>
        <v>0.58978095410114539</v>
      </c>
      <c r="BB16" s="974">
        <f t="shared" si="31"/>
        <v>0.589641914118055</v>
      </c>
      <c r="BC16" s="974">
        <f t="shared" si="31"/>
        <v>0.58993912698160655</v>
      </c>
      <c r="BD16" s="974">
        <f t="shared" si="31"/>
        <v>0.58980908084278794</v>
      </c>
      <c r="BE16" s="974">
        <f t="shared" si="31"/>
        <v>0.59065674328768059</v>
      </c>
      <c r="BF16" s="974">
        <f t="shared" si="31"/>
        <v>0.59154983908248349</v>
      </c>
      <c r="BG16" s="974">
        <f t="shared" si="31"/>
        <v>0.5914102184127813</v>
      </c>
      <c r="BH16" s="974">
        <f t="shared" si="31"/>
        <v>0.5917627300148286</v>
      </c>
      <c r="BI16" s="999">
        <f t="shared" si="31"/>
        <v>0.59086662918491939</v>
      </c>
      <c r="BJ16" s="482"/>
    </row>
    <row r="17" spans="1:62" s="475" customFormat="1" ht="11.25" customHeight="1">
      <c r="A17" s="947"/>
      <c r="B17" s="947"/>
      <c r="C17" s="947"/>
      <c r="D17" s="947"/>
      <c r="E17" s="947"/>
      <c r="F17" s="947"/>
      <c r="G17" s="947"/>
      <c r="H17" s="947"/>
      <c r="I17" s="694" t="s">
        <v>739</v>
      </c>
      <c r="J17" s="947"/>
      <c r="K17" s="947"/>
      <c r="L17" s="947"/>
      <c r="M17" s="965"/>
      <c r="N17" s="947"/>
      <c r="O17" s="947"/>
      <c r="P17" s="966"/>
      <c r="Q17" s="947"/>
      <c r="R17" s="947"/>
      <c r="S17" s="947"/>
      <c r="T17" s="966"/>
      <c r="U17" s="947"/>
      <c r="V17" s="947"/>
      <c r="W17" s="947"/>
      <c r="X17" s="966"/>
      <c r="Y17" s="975"/>
      <c r="Z17" s="974"/>
      <c r="AA17" s="974"/>
      <c r="AB17" s="974"/>
      <c r="AC17" s="975"/>
      <c r="AD17" s="974"/>
      <c r="AE17" s="974"/>
      <c r="AF17" s="999"/>
      <c r="AG17" s="974"/>
      <c r="AH17" s="974"/>
      <c r="AI17" s="974"/>
      <c r="AJ17" s="999"/>
      <c r="AK17" s="974"/>
      <c r="AL17" s="974"/>
      <c r="AM17" s="974"/>
      <c r="AN17" s="999"/>
      <c r="AO17" s="974"/>
      <c r="AP17" s="974"/>
      <c r="AQ17" s="974"/>
      <c r="AR17" s="974"/>
      <c r="AS17" s="967"/>
      <c r="AT17" s="1140"/>
      <c r="AU17" s="1140"/>
      <c r="AV17" s="681"/>
      <c r="AW17" s="681"/>
      <c r="AX17" s="2249">
        <f>+(AX16-AW16)*10000</f>
        <v>39.553545480334186</v>
      </c>
      <c r="AY17" s="2249">
        <f>+(AY16-AX16)*10000</f>
        <v>-22.895700194606185</v>
      </c>
      <c r="AZ17" s="2249">
        <f>+(AZ16-AY16)*10000</f>
        <v>-39.005132160109255</v>
      </c>
      <c r="BA17" s="2249">
        <f>+(BA16-AZ16)*10000</f>
        <v>-4.3985468783946935</v>
      </c>
      <c r="BB17" s="2249">
        <f t="shared" ref="BB17:BI17" si="32">+(BB16-BA16)*10000</f>
        <v>-1.3903998309039434</v>
      </c>
      <c r="BC17" s="2249">
        <f t="shared" si="32"/>
        <v>2.9721286355155474</v>
      </c>
      <c r="BD17" s="2249">
        <f t="shared" si="32"/>
        <v>-1.3004613881861804</v>
      </c>
      <c r="BE17" s="2249">
        <f t="shared" si="32"/>
        <v>8.4766244489264952</v>
      </c>
      <c r="BF17" s="2249">
        <f t="shared" si="32"/>
        <v>8.9309579480290058</v>
      </c>
      <c r="BG17" s="2249">
        <f t="shared" si="32"/>
        <v>-1.3962066970218956</v>
      </c>
      <c r="BH17" s="2249">
        <f t="shared" si="32"/>
        <v>3.525116020473007</v>
      </c>
      <c r="BI17" s="2249">
        <f t="shared" si="32"/>
        <v>-8.961008299092077</v>
      </c>
      <c r="BJ17" s="482"/>
    </row>
    <row r="18" spans="1:62" s="475" customFormat="1" ht="11.25" customHeight="1">
      <c r="A18" s="947"/>
      <c r="B18" s="947"/>
      <c r="C18" s="947"/>
      <c r="D18" s="947"/>
      <c r="E18" s="947"/>
      <c r="F18" s="947"/>
      <c r="G18" s="947"/>
      <c r="H18" s="947"/>
      <c r="I18" s="694"/>
      <c r="J18" s="947"/>
      <c r="K18" s="947"/>
      <c r="L18" s="947"/>
      <c r="M18" s="965"/>
      <c r="N18" s="947"/>
      <c r="O18" s="947"/>
      <c r="P18" s="966"/>
      <c r="Q18" s="947"/>
      <c r="R18" s="947"/>
      <c r="S18" s="947"/>
      <c r="T18" s="966"/>
      <c r="U18" s="947"/>
      <c r="V18" s="947"/>
      <c r="W18" s="947"/>
      <c r="X18" s="966"/>
      <c r="Y18" s="975"/>
      <c r="Z18" s="974"/>
      <c r="AA18" s="974"/>
      <c r="AB18" s="974"/>
      <c r="AC18" s="975"/>
      <c r="AD18" s="974"/>
      <c r="AE18" s="974"/>
      <c r="AF18" s="999"/>
      <c r="AG18" s="974"/>
      <c r="AH18" s="974"/>
      <c r="AI18" s="974"/>
      <c r="AJ18" s="999"/>
      <c r="AK18" s="974"/>
      <c r="AL18" s="974"/>
      <c r="AM18" s="974"/>
      <c r="AN18" s="999"/>
      <c r="AO18" s="974"/>
      <c r="AP18" s="974"/>
      <c r="AQ18" s="974"/>
      <c r="AR18" s="974"/>
      <c r="AS18" s="967"/>
      <c r="AT18" s="1140"/>
      <c r="AU18" s="1140"/>
      <c r="AV18" s="681"/>
      <c r="AW18" s="681"/>
      <c r="AX18" s="681"/>
      <c r="AY18" s="681"/>
      <c r="AZ18" s="1284"/>
      <c r="BA18" s="1284"/>
      <c r="BB18" s="974"/>
      <c r="BC18" s="974"/>
      <c r="BD18" s="974"/>
      <c r="BE18" s="974"/>
      <c r="BF18" s="974"/>
      <c r="BG18" s="974"/>
      <c r="BH18" s="974"/>
      <c r="BI18" s="999"/>
      <c r="BJ18" s="482"/>
    </row>
    <row r="19" spans="1:62" s="973" customFormat="1" ht="11.25" customHeight="1">
      <c r="A19" s="968"/>
      <c r="B19" s="968"/>
      <c r="C19" s="968"/>
      <c r="D19" s="968"/>
      <c r="E19" s="968"/>
      <c r="F19" s="968"/>
      <c r="G19" s="968"/>
      <c r="H19" s="968"/>
      <c r="I19" s="969" t="s">
        <v>393</v>
      </c>
      <c r="J19" s="968"/>
      <c r="K19" s="968"/>
      <c r="L19" s="968"/>
      <c r="M19" s="970"/>
      <c r="N19" s="968"/>
      <c r="O19" s="968"/>
      <c r="P19" s="971"/>
      <c r="Q19" s="968"/>
      <c r="R19" s="968"/>
      <c r="S19" s="968"/>
      <c r="T19" s="971"/>
      <c r="U19" s="968"/>
      <c r="V19" s="968"/>
      <c r="W19" s="968"/>
      <c r="X19" s="971"/>
      <c r="Y19" s="1592">
        <f>Inlinks!Y256</f>
        <v>85.914000000000001</v>
      </c>
      <c r="Z19" s="1593">
        <f>Inlinks!Z256</f>
        <v>91.882000000000005</v>
      </c>
      <c r="AA19" s="1593">
        <f>Inlinks!AA256</f>
        <v>103.00800000000001</v>
      </c>
      <c r="AB19" s="1593">
        <f>Inlinks!AB256</f>
        <v>121.95099999999996</v>
      </c>
      <c r="AC19" s="1492">
        <f>Inlinks!AC256</f>
        <v>118.28400000000002</v>
      </c>
      <c r="AD19" s="1491">
        <f>Inlinks!AD256</f>
        <v>122.06699999999998</v>
      </c>
      <c r="AE19" s="1491">
        <f>Inlinks!AE256</f>
        <v>133.70399999999998</v>
      </c>
      <c r="AF19" s="2140">
        <f>Inlinks!AF256</f>
        <v>159.96199999999996</v>
      </c>
      <c r="AG19" s="2144">
        <f>Inlinks!AG256</f>
        <v>162.49799999999999</v>
      </c>
      <c r="AH19" s="2144">
        <f>Inlinks!AH256</f>
        <v>166.23200000000003</v>
      </c>
      <c r="AI19" s="2144">
        <f>Inlinks!AI256</f>
        <v>176.55700000000002</v>
      </c>
      <c r="AJ19" s="2140">
        <f>Inlinks!AJ256</f>
        <v>224.94800000000004</v>
      </c>
      <c r="AK19" s="2144">
        <f>Inlinks!AK256</f>
        <v>209.97400000000005</v>
      </c>
      <c r="AL19" s="2144">
        <f>Inlinks!AL256</f>
        <v>219.82200000000006</v>
      </c>
      <c r="AM19" s="2144">
        <f>Inlinks!AM256</f>
        <v>234.39699999999993</v>
      </c>
      <c r="AN19" s="2140">
        <f>Inlinks!AN256</f>
        <v>276.94399999999996</v>
      </c>
      <c r="AO19" s="1103">
        <f t="shared" ref="AO19:AQ19" si="33">AO324</f>
        <v>243.83234783517204</v>
      </c>
      <c r="AP19" s="1103">
        <f t="shared" si="33"/>
        <v>236.07336495108365</v>
      </c>
      <c r="AQ19" s="1103">
        <f t="shared" si="33"/>
        <v>249.4696704209419</v>
      </c>
      <c r="AR19" s="1103">
        <f t="shared" ref="AR19" si="34">AR324</f>
        <v>322.10455481802757</v>
      </c>
      <c r="AS19" s="972"/>
      <c r="AT19" s="1491">
        <f>Inlinks!AT256</f>
        <v>89.698999999999998</v>
      </c>
      <c r="AU19" s="1491">
        <f>Inlinks!AU256</f>
        <v>146.62800000000001</v>
      </c>
      <c r="AV19" s="1491">
        <f>Inlinks!AV256</f>
        <v>237.65899999999999</v>
      </c>
      <c r="AW19" s="630">
        <f>SUM(Y19:AB19)</f>
        <v>402.75499999999994</v>
      </c>
      <c r="AX19" s="630">
        <f>+SUM(AC19:AF19)</f>
        <v>534.01699999999994</v>
      </c>
      <c r="AY19" s="630">
        <f>SUM(AG19:AJ19)</f>
        <v>730.23500000000013</v>
      </c>
      <c r="AZ19" s="630">
        <f>SUM(AK19:AN19)</f>
        <v>941.13699999999994</v>
      </c>
      <c r="BA19" s="630">
        <f>SUM(AO19:AR19)</f>
        <v>1051.479938025225</v>
      </c>
      <c r="BB19" s="1103">
        <f t="shared" ref="BB19:BI19" si="35">BB324</f>
        <v>1168.3288541537995</v>
      </c>
      <c r="BC19" s="1103">
        <f t="shared" si="35"/>
        <v>1274.1493157092186</v>
      </c>
      <c r="BD19" s="1103">
        <f t="shared" si="35"/>
        <v>1369.7661123096773</v>
      </c>
      <c r="BE19" s="1103">
        <f t="shared" si="35"/>
        <v>1456.0947126026431</v>
      </c>
      <c r="BF19" s="1103">
        <f t="shared" si="35"/>
        <v>1535.4075780322046</v>
      </c>
      <c r="BG19" s="1103">
        <f t="shared" si="35"/>
        <v>1614.2099920830576</v>
      </c>
      <c r="BH19" s="1103">
        <f t="shared" si="35"/>
        <v>1690.46156330703</v>
      </c>
      <c r="BI19" s="1109">
        <f t="shared" si="35"/>
        <v>1775.8422113537572</v>
      </c>
    </row>
    <row r="20" spans="1:62" s="973" customFormat="1" ht="11.25" customHeight="1">
      <c r="A20" s="968"/>
      <c r="B20" s="968"/>
      <c r="C20" s="968"/>
      <c r="D20" s="968"/>
      <c r="E20" s="968"/>
      <c r="F20" s="968"/>
      <c r="G20" s="968"/>
      <c r="H20" s="968"/>
      <c r="I20" s="987" t="s">
        <v>459</v>
      </c>
      <c r="J20" s="968"/>
      <c r="K20" s="968"/>
      <c r="L20" s="968"/>
      <c r="M20" s="970"/>
      <c r="N20" s="968"/>
      <c r="O20" s="968"/>
      <c r="P20" s="971"/>
      <c r="Q20" s="968"/>
      <c r="R20" s="968"/>
      <c r="S20" s="968"/>
      <c r="T20" s="971"/>
      <c r="U20" s="968"/>
      <c r="V20" s="968"/>
      <c r="W20" s="968"/>
      <c r="X20" s="971"/>
      <c r="Y20" s="1492"/>
      <c r="Z20" s="1491"/>
      <c r="AA20" s="1491"/>
      <c r="AB20" s="1491"/>
      <c r="AC20" s="975">
        <f t="shared" ref="AC20:AN20" si="36">AC19/Y19-1</f>
        <v>0.37677212095816759</v>
      </c>
      <c r="AD20" s="974">
        <f t="shared" si="36"/>
        <v>0.32851918765372945</v>
      </c>
      <c r="AE20" s="974">
        <f t="shared" si="36"/>
        <v>0.29799627213420288</v>
      </c>
      <c r="AF20" s="999">
        <f t="shared" si="36"/>
        <v>0.3116907610433699</v>
      </c>
      <c r="AG20" s="974">
        <f t="shared" si="36"/>
        <v>0.37379527239525179</v>
      </c>
      <c r="AH20" s="974">
        <f t="shared" si="36"/>
        <v>0.36180949806253992</v>
      </c>
      <c r="AI20" s="974">
        <f t="shared" si="36"/>
        <v>0.3205064919523728</v>
      </c>
      <c r="AJ20" s="999">
        <f t="shared" si="36"/>
        <v>0.40625898650929648</v>
      </c>
      <c r="AK20" s="974">
        <f t="shared" si="36"/>
        <v>0.2921635958596418</v>
      </c>
      <c r="AL20" s="974">
        <f t="shared" si="36"/>
        <v>0.32238076904567126</v>
      </c>
      <c r="AM20" s="974">
        <f t="shared" si="36"/>
        <v>0.32759958540301382</v>
      </c>
      <c r="AN20" s="999">
        <f t="shared" si="36"/>
        <v>0.23114675391646022</v>
      </c>
      <c r="AO20" s="974">
        <f t="shared" ref="AO20:AR20" si="37">AO19/AK19-1</f>
        <v>0.16125019209603098</v>
      </c>
      <c r="AP20" s="974">
        <f t="shared" si="37"/>
        <v>7.3929656499729601E-2</v>
      </c>
      <c r="AQ20" s="974">
        <f t="shared" si="37"/>
        <v>6.430402445825667E-2</v>
      </c>
      <c r="AR20" s="974">
        <f t="shared" si="37"/>
        <v>0.16306746063474065</v>
      </c>
      <c r="AS20" s="972"/>
      <c r="AT20" s="1124"/>
      <c r="AU20" s="1496">
        <f t="shared" ref="AU20:BI20" si="38">AU19/AT19-1</f>
        <v>0.63466705314440541</v>
      </c>
      <c r="AV20" s="1496">
        <f t="shared" si="38"/>
        <v>0.62082958234443608</v>
      </c>
      <c r="AW20" s="1496">
        <f t="shared" si="38"/>
        <v>0.69467598534034036</v>
      </c>
      <c r="AX20" s="1496">
        <f t="shared" si="38"/>
        <v>0.32591029285794093</v>
      </c>
      <c r="AY20" s="1496">
        <f t="shared" si="38"/>
        <v>0.3674377407460816</v>
      </c>
      <c r="AZ20" s="1496">
        <f t="shared" si="38"/>
        <v>0.28881387498544964</v>
      </c>
      <c r="BA20" s="1496">
        <f t="shared" si="38"/>
        <v>0.11724428858415403</v>
      </c>
      <c r="BB20" s="1496">
        <f t="shared" si="38"/>
        <v>0.11112805095266709</v>
      </c>
      <c r="BC20" s="1496">
        <f t="shared" si="38"/>
        <v>9.0574208776229348E-2</v>
      </c>
      <c r="BD20" s="1496">
        <f t="shared" si="38"/>
        <v>7.5043635327180169E-2</v>
      </c>
      <c r="BE20" s="1496">
        <f t="shared" si="38"/>
        <v>6.3024336430253625E-2</v>
      </c>
      <c r="BF20" s="1496">
        <f t="shared" si="38"/>
        <v>5.4469578622256432E-2</v>
      </c>
      <c r="BG20" s="1496">
        <f t="shared" si="38"/>
        <v>5.1323449993549541E-2</v>
      </c>
      <c r="BH20" s="1496">
        <f t="shared" si="38"/>
        <v>4.7237702404241411E-2</v>
      </c>
      <c r="BI20" s="1497">
        <f t="shared" si="38"/>
        <v>5.0507299248909288E-2</v>
      </c>
    </row>
    <row r="21" spans="1:62" s="475" customFormat="1" ht="11.25" customHeight="1">
      <c r="A21" s="947"/>
      <c r="B21" s="947"/>
      <c r="C21" s="947"/>
      <c r="D21" s="947"/>
      <c r="E21" s="947"/>
      <c r="F21" s="947"/>
      <c r="G21" s="947"/>
      <c r="H21" s="947"/>
      <c r="I21" s="987" t="s">
        <v>460</v>
      </c>
      <c r="J21" s="947"/>
      <c r="K21" s="947"/>
      <c r="L21" s="947"/>
      <c r="M21" s="965"/>
      <c r="N21" s="947"/>
      <c r="O21" s="947"/>
      <c r="P21" s="966"/>
      <c r="Q21" s="947"/>
      <c r="R21" s="947"/>
      <c r="S21" s="947"/>
      <c r="T21" s="966"/>
      <c r="U21" s="947"/>
      <c r="V21" s="947"/>
      <c r="W21" s="947"/>
      <c r="X21" s="966"/>
      <c r="Y21" s="975"/>
      <c r="Z21" s="974"/>
      <c r="AA21" s="974"/>
      <c r="AB21" s="974"/>
      <c r="AC21" s="975">
        <f>AC334</f>
        <v>0.55002677095700392</v>
      </c>
      <c r="AD21" s="974">
        <f t="shared" ref="AD21:AJ21" si="39">AD334</f>
        <v>0.52040660847608855</v>
      </c>
      <c r="AE21" s="974">
        <f t="shared" si="39"/>
        <v>0.46791511338925162</v>
      </c>
      <c r="AF21" s="999">
        <f t="shared" si="39"/>
        <v>0.41437954588318204</v>
      </c>
      <c r="AG21" s="974">
        <f t="shared" si="39"/>
        <v>0.40517736972033402</v>
      </c>
      <c r="AH21" s="974">
        <f t="shared" si="39"/>
        <v>0.34789091236779801</v>
      </c>
      <c r="AI21" s="974">
        <f>AI334</f>
        <v>0.29815113983126906</v>
      </c>
      <c r="AJ21" s="999">
        <f t="shared" si="39"/>
        <v>0.40505244995686485</v>
      </c>
      <c r="AK21" s="974">
        <f>AK334</f>
        <v>0.30140063262317085</v>
      </c>
      <c r="AL21" s="974">
        <f>AL334</f>
        <v>0.34487944559410977</v>
      </c>
      <c r="AM21" s="974">
        <f>AM334</f>
        <v>0.32074627457421623</v>
      </c>
      <c r="AN21" s="999">
        <f t="shared" ref="AN21" si="40">AN334</f>
        <v>0.20155769333357032</v>
      </c>
      <c r="AO21" s="974">
        <f t="shared" ref="AO21:AQ21" si="41">AO334</f>
        <v>8.5555270865069089E-2</v>
      </c>
      <c r="AP21" s="974">
        <f t="shared" si="41"/>
        <v>2.0495884306153345E-2</v>
      </c>
      <c r="AQ21" s="974">
        <f t="shared" si="41"/>
        <v>4.1530535861833417E-2</v>
      </c>
      <c r="AR21" s="974">
        <f t="shared" ref="AR21" si="42">AR334</f>
        <v>0.13842805267189262</v>
      </c>
      <c r="AS21" s="967"/>
      <c r="AT21" s="947"/>
      <c r="AU21" s="947"/>
      <c r="AV21" s="681"/>
      <c r="AW21" s="681"/>
      <c r="AX21" s="681">
        <f t="shared" ref="AX21:BI21" si="43">AX334</f>
        <v>0.4811957641742497</v>
      </c>
      <c r="AY21" s="681">
        <f t="shared" si="43"/>
        <v>0.36524867185876086</v>
      </c>
      <c r="AZ21" s="681">
        <f>AZ334</f>
        <v>0.28521914178312446</v>
      </c>
      <c r="BA21" s="681">
        <f>BA334</f>
        <v>7.4953253732601866E-2</v>
      </c>
      <c r="BB21" s="681">
        <f t="shared" si="43"/>
        <v>0.11112805095266687</v>
      </c>
      <c r="BC21" s="681">
        <f t="shared" si="43"/>
        <v>9.0574208776229348E-2</v>
      </c>
      <c r="BD21" s="681">
        <f t="shared" si="43"/>
        <v>7.5043635327180169E-2</v>
      </c>
      <c r="BE21" s="681">
        <f t="shared" si="43"/>
        <v>6.3024336430253625E-2</v>
      </c>
      <c r="BF21" s="681">
        <f t="shared" si="43"/>
        <v>5.4469578622256432E-2</v>
      </c>
      <c r="BG21" s="681">
        <f t="shared" si="43"/>
        <v>5.1323449993549541E-2</v>
      </c>
      <c r="BH21" s="681">
        <f t="shared" si="43"/>
        <v>4.7237702404241411E-2</v>
      </c>
      <c r="BI21" s="682">
        <f t="shared" si="43"/>
        <v>5.0507299248909288E-2</v>
      </c>
      <c r="BJ21" s="482"/>
    </row>
    <row r="22" spans="1:62" s="475" customFormat="1" ht="11.25" customHeight="1">
      <c r="A22" s="947"/>
      <c r="B22" s="947"/>
      <c r="C22" s="947"/>
      <c r="D22" s="947"/>
      <c r="E22" s="947"/>
      <c r="F22" s="947"/>
      <c r="G22" s="947"/>
      <c r="H22" s="947"/>
      <c r="I22" s="987" t="s">
        <v>770</v>
      </c>
      <c r="J22" s="947"/>
      <c r="K22" s="947"/>
      <c r="L22" s="947"/>
      <c r="M22" s="965"/>
      <c r="N22" s="947"/>
      <c r="O22" s="947"/>
      <c r="P22" s="966"/>
      <c r="Q22" s="947"/>
      <c r="R22" s="947"/>
      <c r="S22" s="947"/>
      <c r="T22" s="966"/>
      <c r="U22" s="947"/>
      <c r="V22" s="947"/>
      <c r="W22" s="947"/>
      <c r="X22" s="966"/>
      <c r="Y22" s="975">
        <f>+Y19/AW19</f>
        <v>0.2133157875135008</v>
      </c>
      <c r="Z22" s="974">
        <f>+Z19/AW19</f>
        <v>0.22813372894191261</v>
      </c>
      <c r="AA22" s="974">
        <f>+AA19/AW19</f>
        <v>0.25575846358207849</v>
      </c>
      <c r="AB22" s="999">
        <f>+AB19/AW19</f>
        <v>0.30279201996250821</v>
      </c>
      <c r="AC22" s="975">
        <f>+AC19/AX19</f>
        <v>0.22149856652503577</v>
      </c>
      <c r="AD22" s="974">
        <f>+AD19/AX19</f>
        <v>0.22858261066595256</v>
      </c>
      <c r="AE22" s="974">
        <f>+AE19/AX19</f>
        <v>0.25037405176239708</v>
      </c>
      <c r="AF22" s="999">
        <f>+AF19/AX19</f>
        <v>0.29954477104661459</v>
      </c>
      <c r="AG22" s="975">
        <f>+AG19/AY19</f>
        <v>0.22252836415674401</v>
      </c>
      <c r="AH22" s="974">
        <f>+AH19/AY19</f>
        <v>0.227641786548166</v>
      </c>
      <c r="AI22" s="974">
        <f>+AI19/AY19</f>
        <v>0.24178107047731207</v>
      </c>
      <c r="AJ22" s="999">
        <f>+AJ19/AY19</f>
        <v>0.30804877881777781</v>
      </c>
      <c r="AK22" s="975">
        <f>AK19/$AZ$19</f>
        <v>0.22310673153855395</v>
      </c>
      <c r="AL22" s="974">
        <f t="shared" ref="AL22:AM22" si="44">AL19/$AZ$19</f>
        <v>0.23357067036998871</v>
      </c>
      <c r="AM22" s="974">
        <f t="shared" si="44"/>
        <v>0.24905725733872958</v>
      </c>
      <c r="AN22" s="999">
        <f>+AN19/BC19</f>
        <v>0.21735600104752797</v>
      </c>
      <c r="AO22" s="974">
        <f>AO19/$BA$19</f>
        <v>0.23189443661009013</v>
      </c>
      <c r="AP22" s="974">
        <f t="shared" ref="AP22:AQ22" si="45">AP19/$BA$19</f>
        <v>0.22451532969278606</v>
      </c>
      <c r="AQ22" s="974">
        <f t="shared" si="45"/>
        <v>0.23725575866855686</v>
      </c>
      <c r="AR22" s="974">
        <f t="shared" ref="AR22" si="46">AR19/$BA$19</f>
        <v>0.30633447502856709</v>
      </c>
      <c r="AS22" s="967"/>
      <c r="AT22" s="947"/>
      <c r="AU22" s="947"/>
      <c r="AV22" s="681"/>
      <c r="AW22" s="681"/>
      <c r="AX22" s="681"/>
      <c r="AY22" s="681"/>
      <c r="AZ22" s="681"/>
      <c r="BA22" s="681"/>
      <c r="BB22" s="681"/>
      <c r="BC22" s="681"/>
      <c r="BD22" s="681"/>
      <c r="BE22" s="681"/>
      <c r="BF22" s="681"/>
      <c r="BG22" s="681"/>
      <c r="BH22" s="681"/>
      <c r="BI22" s="682"/>
      <c r="BJ22" s="482"/>
    </row>
    <row r="23" spans="1:62" s="475" customFormat="1" ht="11.25" customHeight="1">
      <c r="A23" s="947"/>
      <c r="B23" s="947"/>
      <c r="C23" s="947"/>
      <c r="D23" s="947"/>
      <c r="E23" s="947"/>
      <c r="F23" s="947"/>
      <c r="G23" s="947"/>
      <c r="H23" s="947"/>
      <c r="I23" s="987" t="s">
        <v>778</v>
      </c>
      <c r="J23" s="947"/>
      <c r="K23" s="947"/>
      <c r="L23" s="947"/>
      <c r="M23" s="965"/>
      <c r="N23" s="947"/>
      <c r="O23" s="947"/>
      <c r="P23" s="966"/>
      <c r="Q23" s="947"/>
      <c r="R23" s="947"/>
      <c r="S23" s="947"/>
      <c r="T23" s="966"/>
      <c r="U23" s="947"/>
      <c r="V23" s="947"/>
      <c r="W23" s="947"/>
      <c r="X23" s="966"/>
      <c r="Y23" s="975"/>
      <c r="Z23" s="974"/>
      <c r="AA23" s="974"/>
      <c r="AB23" s="974"/>
      <c r="AC23" s="975">
        <f t="shared" ref="AC23:AQ23" si="47">+AC19/AB19-1</f>
        <v>-3.0069454125016937E-2</v>
      </c>
      <c r="AD23" s="974">
        <f t="shared" si="47"/>
        <v>3.198234757025431E-2</v>
      </c>
      <c r="AE23" s="974">
        <f t="shared" si="47"/>
        <v>9.5332890953328864E-2</v>
      </c>
      <c r="AF23" s="999">
        <f t="shared" si="47"/>
        <v>0.1963890384730449</v>
      </c>
      <c r="AG23" s="974">
        <f t="shared" si="47"/>
        <v>1.5853765269251641E-2</v>
      </c>
      <c r="AH23" s="974">
        <f t="shared" si="47"/>
        <v>2.2978744353777003E-2</v>
      </c>
      <c r="AI23" s="974">
        <f t="shared" si="47"/>
        <v>6.2111988064873058E-2</v>
      </c>
      <c r="AJ23" s="999">
        <f t="shared" si="47"/>
        <v>0.27408145811267759</v>
      </c>
      <c r="AK23" s="974">
        <f t="shared" si="47"/>
        <v>-6.6566495367818335E-2</v>
      </c>
      <c r="AL23" s="974">
        <f t="shared" si="47"/>
        <v>4.6901044891272337E-2</v>
      </c>
      <c r="AM23" s="974">
        <f t="shared" si="47"/>
        <v>6.6303645676956124E-2</v>
      </c>
      <c r="AN23" s="999">
        <f t="shared" si="47"/>
        <v>0.18151682828705162</v>
      </c>
      <c r="AO23" s="974">
        <f t="shared" si="47"/>
        <v>-0.11956082155536107</v>
      </c>
      <c r="AP23" s="974">
        <f t="shared" si="47"/>
        <v>-3.1820974341490449E-2</v>
      </c>
      <c r="AQ23" s="974">
        <f t="shared" si="47"/>
        <v>5.6746365574253055E-2</v>
      </c>
      <c r="AR23" s="974">
        <f>+AR19/AQ19-1</f>
        <v>0.29115717463580015</v>
      </c>
      <c r="AS23" s="967"/>
      <c r="AT23" s="947"/>
      <c r="AU23" s="947"/>
      <c r="AV23" s="681"/>
      <c r="AW23" s="681"/>
      <c r="AX23" s="681"/>
      <c r="AY23" s="681"/>
      <c r="AZ23" s="681"/>
      <c r="BA23" s="681"/>
      <c r="BB23" s="681"/>
      <c r="BC23" s="681"/>
      <c r="BD23" s="681"/>
      <c r="BE23" s="681"/>
      <c r="BF23" s="681"/>
      <c r="BG23" s="681"/>
      <c r="BH23" s="681"/>
      <c r="BI23" s="682"/>
      <c r="BJ23" s="482"/>
    </row>
    <row r="24" spans="1:62" s="475" customFormat="1" ht="11.25" customHeight="1">
      <c r="A24" s="947"/>
      <c r="B24" s="947"/>
      <c r="C24" s="947"/>
      <c r="D24" s="947"/>
      <c r="E24" s="947"/>
      <c r="F24" s="947"/>
      <c r="G24" s="947"/>
      <c r="H24" s="947"/>
      <c r="I24" s="987"/>
      <c r="J24" s="947"/>
      <c r="K24" s="947"/>
      <c r="L24" s="947"/>
      <c r="M24" s="965"/>
      <c r="N24" s="947"/>
      <c r="O24" s="947"/>
      <c r="P24" s="966"/>
      <c r="Q24" s="947"/>
      <c r="R24" s="947"/>
      <c r="S24" s="947"/>
      <c r="T24" s="966"/>
      <c r="U24" s="947"/>
      <c r="V24" s="947"/>
      <c r="W24" s="947"/>
      <c r="X24" s="966"/>
      <c r="Y24" s="975"/>
      <c r="Z24" s="974"/>
      <c r="AA24" s="974"/>
      <c r="AB24" s="974"/>
      <c r="AC24" s="975"/>
      <c r="AD24" s="974"/>
      <c r="AE24" s="974"/>
      <c r="AF24" s="999"/>
      <c r="AG24" s="974"/>
      <c r="AH24" s="974"/>
      <c r="AI24" s="974"/>
      <c r="AJ24" s="2268"/>
      <c r="AK24" s="2260"/>
      <c r="AL24" s="2260"/>
      <c r="AM24" s="2260"/>
      <c r="AN24" s="2268"/>
      <c r="AO24" s="2260"/>
      <c r="AP24" s="2260"/>
      <c r="AQ24" s="2260"/>
      <c r="AR24" s="2268"/>
      <c r="AS24" s="967"/>
      <c r="AT24" s="947"/>
      <c r="AU24" s="947"/>
      <c r="AV24" s="681"/>
      <c r="AW24" s="681"/>
      <c r="AX24" s="681"/>
      <c r="AY24" s="2202"/>
      <c r="AZ24" s="2202"/>
      <c r="BA24" s="2202"/>
      <c r="BB24" s="681"/>
      <c r="BC24" s="681"/>
      <c r="BD24" s="681"/>
      <c r="BE24" s="681"/>
      <c r="BF24" s="681"/>
      <c r="BG24" s="681"/>
      <c r="BH24" s="681"/>
      <c r="BI24" s="682"/>
      <c r="BJ24" s="482"/>
    </row>
    <row r="25" spans="1:62" s="1296" customFormat="1" ht="11.25" customHeight="1">
      <c r="B25" s="1306"/>
      <c r="C25" s="1306"/>
      <c r="D25" s="1306"/>
      <c r="E25" s="1306"/>
      <c r="F25" s="1306"/>
      <c r="G25" s="1306"/>
      <c r="I25" s="1240" t="s">
        <v>771</v>
      </c>
      <c r="J25" s="1758"/>
      <c r="K25" s="1758"/>
      <c r="L25" s="1758"/>
      <c r="M25" s="1240"/>
      <c r="N25" s="1239"/>
      <c r="O25" s="1239"/>
      <c r="P25" s="1241"/>
      <c r="Q25" s="1239"/>
      <c r="R25" s="1239"/>
      <c r="S25" s="1239"/>
      <c r="T25" s="1241"/>
      <c r="U25" s="1239"/>
      <c r="V25" s="1239"/>
      <c r="W25" s="1239"/>
      <c r="X25" s="1241"/>
      <c r="Y25" s="1240"/>
      <c r="Z25" s="1239"/>
      <c r="AA25" s="1239"/>
      <c r="AB25" s="1239"/>
      <c r="AC25" s="1240"/>
      <c r="AD25" s="1239"/>
      <c r="AE25" s="1239"/>
      <c r="AF25" s="1241"/>
      <c r="AG25" s="1239"/>
      <c r="AH25" s="1239">
        <f>AH19*AH28</f>
        <v>127.99864000000002</v>
      </c>
      <c r="AI25" s="1239"/>
      <c r="AJ25" s="1241"/>
      <c r="AK25" s="1239"/>
      <c r="AL25" s="1239"/>
      <c r="AM25" s="1239"/>
      <c r="AN25" s="1241"/>
      <c r="AO25" s="1239"/>
      <c r="AP25" s="1239"/>
      <c r="AQ25" s="1239"/>
      <c r="AR25" s="1241"/>
      <c r="AS25" s="1310"/>
      <c r="AT25" s="1239"/>
      <c r="AU25" s="1239"/>
      <c r="AV25" s="1239"/>
      <c r="AW25" s="1239">
        <f t="shared" ref="AW25:BI25" si="48">AW19*AW28</f>
        <v>302.06624999999997</v>
      </c>
      <c r="AX25" s="1239">
        <f t="shared" si="48"/>
        <v>416.53325999999998</v>
      </c>
      <c r="AY25" s="1239">
        <f t="shared" si="48"/>
        <v>571.40888750000011</v>
      </c>
      <c r="AZ25" s="1239">
        <f t="shared" si="48"/>
        <v>738.7925449999999</v>
      </c>
      <c r="BA25" s="1239">
        <f t="shared" ref="BA25" si="49">BA19*BA28</f>
        <v>828.04045119486454</v>
      </c>
      <c r="BB25" s="1239">
        <f t="shared" si="48"/>
        <v>922.97979478150137</v>
      </c>
      <c r="BC25" s="1239">
        <f t="shared" si="48"/>
        <v>1009.7633326995555</v>
      </c>
      <c r="BD25" s="1239">
        <f t="shared" si="48"/>
        <v>1088.9640592861931</v>
      </c>
      <c r="BE25" s="1239">
        <f t="shared" si="48"/>
        <v>1161.2355333006074</v>
      </c>
      <c r="BF25" s="1239">
        <f t="shared" si="48"/>
        <v>1228.326062425763</v>
      </c>
      <c r="BG25" s="1239">
        <f t="shared" si="48"/>
        <v>1295.4035186466531</v>
      </c>
      <c r="BH25" s="1239">
        <f t="shared" si="48"/>
        <v>1360.8215584621582</v>
      </c>
      <c r="BI25" s="1241">
        <f t="shared" si="48"/>
        <v>1433.992585668158</v>
      </c>
    </row>
    <row r="26" spans="1:62" s="1296" customFormat="1" ht="11.25" customHeight="1">
      <c r="B26" s="1306"/>
      <c r="C26" s="1306"/>
      <c r="D26" s="1306"/>
      <c r="E26" s="1306"/>
      <c r="F26" s="1306"/>
      <c r="G26" s="1306"/>
      <c r="I26" s="987" t="s">
        <v>459</v>
      </c>
      <c r="J26" s="1758"/>
      <c r="K26" s="1758"/>
      <c r="L26" s="1758"/>
      <c r="M26" s="1240"/>
      <c r="N26" s="1239"/>
      <c r="O26" s="1239"/>
      <c r="P26" s="1241"/>
      <c r="Q26" s="1239"/>
      <c r="R26" s="1239"/>
      <c r="S26" s="1239"/>
      <c r="T26" s="1241"/>
      <c r="U26" s="1239"/>
      <c r="V26" s="1239"/>
      <c r="W26" s="1239"/>
      <c r="X26" s="1241"/>
      <c r="Y26" s="1240"/>
      <c r="Z26" s="1239"/>
      <c r="AA26" s="1239"/>
      <c r="AB26" s="1239"/>
      <c r="AC26" s="1240"/>
      <c r="AD26" s="1239"/>
      <c r="AE26" s="1239"/>
      <c r="AF26" s="1241"/>
      <c r="AG26" s="1239"/>
      <c r="AH26" s="1239"/>
      <c r="AI26" s="1239"/>
      <c r="AJ26" s="1241"/>
      <c r="AK26" s="1239"/>
      <c r="AL26" s="1239"/>
      <c r="AM26" s="1239"/>
      <c r="AN26" s="1241"/>
      <c r="AO26" s="1239"/>
      <c r="AP26" s="1239"/>
      <c r="AQ26" s="1239"/>
      <c r="AR26" s="1241"/>
      <c r="AS26" s="1310"/>
      <c r="AT26" s="1239"/>
      <c r="AU26" s="1239"/>
      <c r="AV26" s="1239"/>
      <c r="AW26" s="1239"/>
      <c r="AX26" s="1629">
        <f>AX25/AW25-1</f>
        <v>0.37894670457225876</v>
      </c>
      <c r="AY26" s="1629">
        <f t="shared" ref="AY26:BI26" si="50">AY25/AX25-1</f>
        <v>0.37182055401770353</v>
      </c>
      <c r="AZ26" s="1629">
        <f t="shared" si="50"/>
        <v>0.29293149119946049</v>
      </c>
      <c r="BA26" s="1629">
        <f t="shared" si="50"/>
        <v>0.12080239141403992</v>
      </c>
      <c r="BB26" s="1629">
        <f t="shared" si="50"/>
        <v>0.11465544159061203</v>
      </c>
      <c r="BC26" s="1629">
        <f t="shared" si="50"/>
        <v>9.4025392981217371E-2</v>
      </c>
      <c r="BD26" s="1629">
        <f t="shared" si="50"/>
        <v>7.843494017048358E-2</v>
      </c>
      <c r="BE26" s="1629">
        <f t="shared" si="50"/>
        <v>6.636718025550592E-2</v>
      </c>
      <c r="BF26" s="1629">
        <f t="shared" si="50"/>
        <v>5.7775125890664691E-2</v>
      </c>
      <c r="BG26" s="1629">
        <f t="shared" si="50"/>
        <v>5.4608835774779596E-2</v>
      </c>
      <c r="BH26" s="1629">
        <f t="shared" si="50"/>
        <v>5.0500125153164044E-2</v>
      </c>
      <c r="BI26" s="1630">
        <f t="shared" si="50"/>
        <v>5.3769744277632592E-2</v>
      </c>
    </row>
    <row r="27" spans="1:62" s="1296" customFormat="1" ht="11.25" customHeight="1">
      <c r="B27" s="1306"/>
      <c r="C27" s="1306"/>
      <c r="D27" s="1306"/>
      <c r="E27" s="1306"/>
      <c r="F27" s="1306"/>
      <c r="G27" s="1306"/>
      <c r="I27" s="987" t="s">
        <v>325</v>
      </c>
      <c r="J27" s="1758"/>
      <c r="K27" s="1758"/>
      <c r="L27" s="1758"/>
      <c r="M27" s="1240"/>
      <c r="N27" s="1239"/>
      <c r="O27" s="1239"/>
      <c r="P27" s="1241"/>
      <c r="Q27" s="1239"/>
      <c r="R27" s="1239"/>
      <c r="S27" s="1239"/>
      <c r="T27" s="1241"/>
      <c r="U27" s="1239"/>
      <c r="V27" s="1239"/>
      <c r="W27" s="1239"/>
      <c r="X27" s="1241"/>
      <c r="Y27" s="1240"/>
      <c r="Z27" s="1239"/>
      <c r="AA27" s="1239"/>
      <c r="AB27" s="1239"/>
      <c r="AC27" s="1240"/>
      <c r="AD27" s="1239"/>
      <c r="AE27" s="1239"/>
      <c r="AF27" s="1241"/>
      <c r="AG27" s="1239"/>
      <c r="AH27" s="1239"/>
      <c r="AI27" s="1239"/>
      <c r="AJ27" s="1241"/>
      <c r="AK27" s="1239"/>
      <c r="AL27" s="1239"/>
      <c r="AM27" s="1239"/>
      <c r="AN27" s="1241"/>
      <c r="AO27" s="1239"/>
      <c r="AP27" s="1239"/>
      <c r="AQ27" s="1239"/>
      <c r="AR27" s="1241"/>
      <c r="AS27" s="1310"/>
      <c r="AT27" s="1239"/>
      <c r="AU27" s="1239"/>
      <c r="AV27" s="1239"/>
      <c r="AW27" s="1239"/>
      <c r="AX27" s="1299">
        <f>AX25-AW25</f>
        <v>114.46701000000002</v>
      </c>
      <c r="AY27" s="1299">
        <f t="shared" ref="AY27:BI27" si="51">AY25-AX25</f>
        <v>154.87562750000012</v>
      </c>
      <c r="AZ27" s="1299">
        <f t="shared" si="51"/>
        <v>167.3836574999998</v>
      </c>
      <c r="BA27" s="1299">
        <f t="shared" si="51"/>
        <v>89.24790619486464</v>
      </c>
      <c r="BB27" s="1299">
        <f t="shared" si="51"/>
        <v>94.939343586636824</v>
      </c>
      <c r="BC27" s="1299">
        <f t="shared" si="51"/>
        <v>86.783537918054094</v>
      </c>
      <c r="BD27" s="1299">
        <f t="shared" si="51"/>
        <v>79.200726586637643</v>
      </c>
      <c r="BE27" s="1299">
        <f t="shared" si="51"/>
        <v>72.271474014414252</v>
      </c>
      <c r="BF27" s="1299">
        <f t="shared" si="51"/>
        <v>67.090529125155626</v>
      </c>
      <c r="BG27" s="1299">
        <f t="shared" si="51"/>
        <v>67.077456220890099</v>
      </c>
      <c r="BH27" s="1299">
        <f t="shared" si="51"/>
        <v>65.418039815505153</v>
      </c>
      <c r="BI27" s="1300">
        <f t="shared" si="51"/>
        <v>73.171027205999735</v>
      </c>
    </row>
    <row r="28" spans="1:62" s="1739" customFormat="1" ht="11.25" customHeight="1">
      <c r="B28" s="1750"/>
      <c r="C28" s="1750"/>
      <c r="D28" s="1750"/>
      <c r="E28" s="1750"/>
      <c r="F28" s="1750"/>
      <c r="G28" s="1750"/>
      <c r="I28" s="2036" t="s">
        <v>670</v>
      </c>
      <c r="J28" s="1752"/>
      <c r="K28" s="1752"/>
      <c r="L28" s="1752"/>
      <c r="M28" s="1751"/>
      <c r="N28" s="1753"/>
      <c r="O28" s="1753"/>
      <c r="P28" s="1754"/>
      <c r="Q28" s="1753"/>
      <c r="R28" s="1753"/>
      <c r="S28" s="1753"/>
      <c r="T28" s="1754"/>
      <c r="U28" s="1753"/>
      <c r="V28" s="1753"/>
      <c r="W28" s="1753"/>
      <c r="X28" s="1754"/>
      <c r="Y28" s="1751"/>
      <c r="Z28" s="1753"/>
      <c r="AA28" s="1753"/>
      <c r="AB28" s="1753"/>
      <c r="AC28" s="1751"/>
      <c r="AD28" s="1753"/>
      <c r="AE28" s="1753"/>
      <c r="AF28" s="1754"/>
      <c r="AG28" s="1753"/>
      <c r="AH28" s="1756">
        <v>0.77</v>
      </c>
      <c r="AI28" s="1756">
        <v>0.77</v>
      </c>
      <c r="AJ28" s="2380"/>
      <c r="AK28" s="1753"/>
      <c r="AL28" s="1753"/>
      <c r="AM28" s="1753"/>
      <c r="AN28" s="2380"/>
      <c r="AO28" s="1753"/>
      <c r="AP28" s="1753"/>
      <c r="AQ28" s="1753"/>
      <c r="AR28" s="1754"/>
      <c r="AS28" s="1755"/>
      <c r="AT28" s="1753"/>
      <c r="AU28" s="1753"/>
      <c r="AV28" s="1753"/>
      <c r="AW28" s="1756">
        <v>0.75</v>
      </c>
      <c r="AX28" s="1756">
        <v>0.78</v>
      </c>
      <c r="AY28" s="1500">
        <f>AX28+0.0025</f>
        <v>0.78249999999999997</v>
      </c>
      <c r="AZ28" s="1500">
        <f>AY28+0.0025</f>
        <v>0.78499999999999992</v>
      </c>
      <c r="BA28" s="1500">
        <f>AZ28+0.0025</f>
        <v>0.78749999999999987</v>
      </c>
      <c r="BB28" s="1500">
        <f t="shared" ref="BB28:BI28" si="52">BA28+0.0025</f>
        <v>0.78999999999999981</v>
      </c>
      <c r="BC28" s="1500">
        <f t="shared" si="52"/>
        <v>0.79249999999999976</v>
      </c>
      <c r="BD28" s="1500">
        <f t="shared" si="52"/>
        <v>0.79499999999999971</v>
      </c>
      <c r="BE28" s="1500">
        <f t="shared" si="52"/>
        <v>0.79749999999999965</v>
      </c>
      <c r="BF28" s="1500">
        <f t="shared" si="52"/>
        <v>0.7999999999999996</v>
      </c>
      <c r="BG28" s="1500">
        <f t="shared" si="52"/>
        <v>0.80249999999999955</v>
      </c>
      <c r="BH28" s="1500">
        <f t="shared" si="52"/>
        <v>0.80499999999999949</v>
      </c>
      <c r="BI28" s="1501">
        <f t="shared" si="52"/>
        <v>0.80749999999999944</v>
      </c>
    </row>
    <row r="29" spans="1:62" s="991" customFormat="1" ht="11.25" customHeight="1">
      <c r="B29" s="992"/>
      <c r="C29" s="992"/>
      <c r="D29" s="992"/>
      <c r="E29" s="992"/>
      <c r="F29" s="992"/>
      <c r="G29" s="992"/>
      <c r="I29" s="994" t="s">
        <v>556</v>
      </c>
      <c r="J29" s="478"/>
      <c r="K29" s="478"/>
      <c r="L29" s="478"/>
      <c r="M29" s="654"/>
      <c r="N29" s="651"/>
      <c r="O29" s="651"/>
      <c r="P29" s="649"/>
      <c r="Q29" s="651"/>
      <c r="R29" s="651"/>
      <c r="S29" s="651"/>
      <c r="T29" s="649"/>
      <c r="U29" s="651"/>
      <c r="V29" s="651"/>
      <c r="W29" s="651"/>
      <c r="X29" s="649"/>
      <c r="Y29" s="1278"/>
      <c r="Z29" s="1279"/>
      <c r="AA29" s="1279"/>
      <c r="AB29" s="1279"/>
      <c r="AC29" s="1278"/>
      <c r="AD29" s="1279"/>
      <c r="AE29" s="1279"/>
      <c r="AF29" s="1280"/>
      <c r="AG29" s="1279"/>
      <c r="AH29" s="1279"/>
      <c r="AI29" s="1279"/>
      <c r="AJ29" s="1280"/>
      <c r="AK29" s="1279"/>
      <c r="AL29" s="1279"/>
      <c r="AM29" s="1279"/>
      <c r="AN29" s="1280"/>
      <c r="AO29" s="1279"/>
      <c r="AP29" s="1279"/>
      <c r="AQ29" s="1279"/>
      <c r="AR29" s="1280"/>
      <c r="AS29" s="993"/>
      <c r="AT29" s="651"/>
      <c r="AU29" s="651"/>
      <c r="AV29" s="651"/>
      <c r="AW29" s="651"/>
      <c r="AX29" s="651"/>
      <c r="AY29" s="651"/>
      <c r="AZ29" s="651"/>
      <c r="BA29" s="651"/>
      <c r="BB29" s="651"/>
      <c r="BC29" s="651"/>
      <c r="BD29" s="651"/>
      <c r="BE29" s="651"/>
      <c r="BF29" s="651"/>
      <c r="BG29" s="651"/>
      <c r="BH29" s="651"/>
      <c r="BI29" s="649"/>
      <c r="BJ29" s="482"/>
    </row>
    <row r="30" spans="1:62" s="961" customFormat="1" ht="11.25" customHeight="1">
      <c r="B30" s="995"/>
      <c r="C30" s="995"/>
      <c r="D30" s="995"/>
      <c r="E30" s="995"/>
      <c r="F30" s="995"/>
      <c r="G30" s="995"/>
      <c r="I30" s="1240" t="s">
        <v>772</v>
      </c>
      <c r="J30" s="997"/>
      <c r="K30" s="997"/>
      <c r="L30" s="997"/>
      <c r="M30" s="660"/>
      <c r="N30" s="630"/>
      <c r="O30" s="630"/>
      <c r="P30" s="629"/>
      <c r="Q30" s="630"/>
      <c r="R30" s="630"/>
      <c r="S30" s="630"/>
      <c r="T30" s="629"/>
      <c r="U30" s="630"/>
      <c r="V30" s="630"/>
      <c r="W30" s="630"/>
      <c r="X30" s="629"/>
      <c r="Y30" s="978"/>
      <c r="Z30" s="980"/>
      <c r="AA30" s="980"/>
      <c r="AB30" s="980"/>
      <c r="AC30" s="978"/>
      <c r="AD30" s="980"/>
      <c r="AE30" s="980"/>
      <c r="AF30" s="984"/>
      <c r="AG30" s="980"/>
      <c r="AH30" s="630">
        <f>AH19-AH25</f>
        <v>38.233360000000005</v>
      </c>
      <c r="AI30" s="980"/>
      <c r="AJ30" s="984"/>
      <c r="AK30" s="980"/>
      <c r="AL30" s="980"/>
      <c r="AM30" s="980"/>
      <c r="AN30" s="984"/>
      <c r="AO30" s="980"/>
      <c r="AP30" s="980"/>
      <c r="AQ30" s="980"/>
      <c r="AR30" s="984"/>
      <c r="AS30" s="959"/>
      <c r="AT30" s="630"/>
      <c r="AU30" s="630"/>
      <c r="AV30" s="630"/>
      <c r="AW30" s="630">
        <f t="shared" ref="AW30:BI30" si="53">AW19-AW25</f>
        <v>100.68874999999997</v>
      </c>
      <c r="AX30" s="630">
        <f t="shared" si="53"/>
        <v>117.48373999999995</v>
      </c>
      <c r="AY30" s="630">
        <f t="shared" si="53"/>
        <v>158.82611250000002</v>
      </c>
      <c r="AZ30" s="630">
        <f t="shared" si="53"/>
        <v>202.34445500000004</v>
      </c>
      <c r="BA30" s="630">
        <f t="shared" ref="BA30" si="54">BA19-BA25</f>
        <v>223.43948683036047</v>
      </c>
      <c r="BB30" s="630">
        <f t="shared" si="53"/>
        <v>245.34905937229814</v>
      </c>
      <c r="BC30" s="630">
        <f t="shared" si="53"/>
        <v>264.38598300966316</v>
      </c>
      <c r="BD30" s="630">
        <f t="shared" si="53"/>
        <v>280.80205302348418</v>
      </c>
      <c r="BE30" s="630">
        <f t="shared" si="53"/>
        <v>294.85917930203573</v>
      </c>
      <c r="BF30" s="630">
        <f t="shared" si="53"/>
        <v>307.0815156064416</v>
      </c>
      <c r="BG30" s="630">
        <f t="shared" si="53"/>
        <v>318.80647343640453</v>
      </c>
      <c r="BH30" s="630">
        <f t="shared" si="53"/>
        <v>329.64000484487178</v>
      </c>
      <c r="BI30" s="629">
        <f t="shared" si="53"/>
        <v>341.84962568559922</v>
      </c>
      <c r="BJ30" s="500"/>
    </row>
    <row r="31" spans="1:62" s="991" customFormat="1" ht="11.25" customHeight="1">
      <c r="B31" s="992"/>
      <c r="C31" s="992"/>
      <c r="D31" s="992"/>
      <c r="E31" s="992"/>
      <c r="F31" s="992"/>
      <c r="G31" s="992"/>
      <c r="I31" s="987" t="s">
        <v>459</v>
      </c>
      <c r="J31" s="478"/>
      <c r="K31" s="478"/>
      <c r="L31" s="478"/>
      <c r="M31" s="654"/>
      <c r="N31" s="651"/>
      <c r="O31" s="651"/>
      <c r="P31" s="649"/>
      <c r="Q31" s="651"/>
      <c r="R31" s="651"/>
      <c r="S31" s="651"/>
      <c r="T31" s="649"/>
      <c r="U31" s="651"/>
      <c r="V31" s="651"/>
      <c r="W31" s="651"/>
      <c r="X31" s="649"/>
      <c r="Y31" s="1278"/>
      <c r="Z31" s="1279"/>
      <c r="AA31" s="1279"/>
      <c r="AB31" s="1279"/>
      <c r="AC31" s="1278"/>
      <c r="AD31" s="1279"/>
      <c r="AE31" s="1279"/>
      <c r="AF31" s="1280"/>
      <c r="AG31" s="1279"/>
      <c r="AH31" s="1279"/>
      <c r="AI31" s="1279"/>
      <c r="AJ31" s="1280"/>
      <c r="AK31" s="1279"/>
      <c r="AL31" s="1279"/>
      <c r="AM31" s="1279"/>
      <c r="AN31" s="1280"/>
      <c r="AO31" s="1279"/>
      <c r="AP31" s="1279"/>
      <c r="AQ31" s="1279"/>
      <c r="AR31" s="1280"/>
      <c r="AS31" s="993"/>
      <c r="AT31" s="651"/>
      <c r="AU31" s="651"/>
      <c r="AV31" s="651"/>
      <c r="AW31" s="1239"/>
      <c r="AX31" s="1629">
        <f t="shared" ref="AX31:BI31" si="55">AX30/AW30-1</f>
        <v>0.16680105771498788</v>
      </c>
      <c r="AY31" s="1629">
        <f t="shared" si="55"/>
        <v>0.35189867551033083</v>
      </c>
      <c r="AZ31" s="1629">
        <f t="shared" si="55"/>
        <v>0.27399992239941029</v>
      </c>
      <c r="BA31" s="1629">
        <f t="shared" si="55"/>
        <v>0.10425307592619926</v>
      </c>
      <c r="BB31" s="1629">
        <f t="shared" si="55"/>
        <v>9.8055956235577391E-2</v>
      </c>
      <c r="BC31" s="1629">
        <f t="shared" si="55"/>
        <v>7.7591182481274501E-2</v>
      </c>
      <c r="BD31" s="1629">
        <f t="shared" si="55"/>
        <v>6.2091302371430901E-2</v>
      </c>
      <c r="BE31" s="1629">
        <f t="shared" si="55"/>
        <v>5.0060625010373228E-2</v>
      </c>
      <c r="BF31" s="1629">
        <f t="shared" si="55"/>
        <v>4.1451435676303161E-2</v>
      </c>
      <c r="BG31" s="1629">
        <f t="shared" si="55"/>
        <v>3.8181906868629989E-2</v>
      </c>
      <c r="BH31" s="1629">
        <f t="shared" si="55"/>
        <v>3.3981528956087192E-2</v>
      </c>
      <c r="BI31" s="1630">
        <f t="shared" si="55"/>
        <v>3.7039256950846422E-2</v>
      </c>
      <c r="BJ31" s="482"/>
    </row>
    <row r="32" spans="1:62" s="991" customFormat="1" ht="11.25" customHeight="1">
      <c r="B32" s="992"/>
      <c r="C32" s="992"/>
      <c r="D32" s="992"/>
      <c r="E32" s="992"/>
      <c r="F32" s="992"/>
      <c r="G32" s="992"/>
      <c r="I32" s="987" t="s">
        <v>325</v>
      </c>
      <c r="J32" s="478"/>
      <c r="K32" s="478"/>
      <c r="L32" s="478"/>
      <c r="M32" s="654"/>
      <c r="N32" s="651"/>
      <c r="O32" s="651"/>
      <c r="P32" s="649"/>
      <c r="Q32" s="651"/>
      <c r="R32" s="651"/>
      <c r="S32" s="651"/>
      <c r="T32" s="649"/>
      <c r="U32" s="651"/>
      <c r="V32" s="651"/>
      <c r="W32" s="651"/>
      <c r="X32" s="649"/>
      <c r="Y32" s="1278"/>
      <c r="Z32" s="1279"/>
      <c r="AA32" s="1279"/>
      <c r="AB32" s="1279"/>
      <c r="AC32" s="1278"/>
      <c r="AD32" s="1279"/>
      <c r="AE32" s="1279"/>
      <c r="AF32" s="1280"/>
      <c r="AG32" s="1279"/>
      <c r="AH32" s="1279"/>
      <c r="AI32" s="1279"/>
      <c r="AJ32" s="1280"/>
      <c r="AK32" s="1279"/>
      <c r="AL32" s="1279"/>
      <c r="AM32" s="1279"/>
      <c r="AN32" s="1280"/>
      <c r="AO32" s="1279"/>
      <c r="AP32" s="1279"/>
      <c r="AQ32" s="1279"/>
      <c r="AR32" s="1280"/>
      <c r="AS32" s="993"/>
      <c r="AT32" s="651"/>
      <c r="AU32" s="651"/>
      <c r="AV32" s="651"/>
      <c r="AW32" s="1239"/>
      <c r="AX32" s="1299">
        <f>AX30-AW30</f>
        <v>16.794989999999984</v>
      </c>
      <c r="AY32" s="1299">
        <f t="shared" ref="AY32:BI32" si="56">AY30-AX30</f>
        <v>41.342372500000067</v>
      </c>
      <c r="AZ32" s="1299">
        <f t="shared" si="56"/>
        <v>43.518342500000017</v>
      </c>
      <c r="BA32" s="1299">
        <f t="shared" si="56"/>
        <v>21.095031830360426</v>
      </c>
      <c r="BB32" s="1299">
        <f t="shared" si="56"/>
        <v>21.909572541937678</v>
      </c>
      <c r="BC32" s="1299">
        <f t="shared" si="56"/>
        <v>19.036923637365021</v>
      </c>
      <c r="BD32" s="1299">
        <f t="shared" si="56"/>
        <v>16.416070013821013</v>
      </c>
      <c r="BE32" s="1299">
        <f t="shared" si="56"/>
        <v>14.05712627855155</v>
      </c>
      <c r="BF32" s="1299">
        <f t="shared" si="56"/>
        <v>12.222336304405871</v>
      </c>
      <c r="BG32" s="1299">
        <f t="shared" si="56"/>
        <v>11.724957829962932</v>
      </c>
      <c r="BH32" s="1299">
        <f t="shared" si="56"/>
        <v>10.833531408467252</v>
      </c>
      <c r="BI32" s="1300">
        <f t="shared" si="56"/>
        <v>12.209620840727439</v>
      </c>
      <c r="BJ32" s="482"/>
    </row>
    <row r="33" spans="2:62" s="991" customFormat="1" ht="11.25" customHeight="1">
      <c r="B33" s="992"/>
      <c r="C33" s="992"/>
      <c r="D33" s="992"/>
      <c r="E33" s="992"/>
      <c r="F33" s="992"/>
      <c r="G33" s="992"/>
      <c r="I33" s="1757" t="s">
        <v>557</v>
      </c>
      <c r="J33" s="478"/>
      <c r="K33" s="478"/>
      <c r="L33" s="478"/>
      <c r="M33" s="654"/>
      <c r="N33" s="651"/>
      <c r="O33" s="651"/>
      <c r="P33" s="649"/>
      <c r="Q33" s="651"/>
      <c r="R33" s="651"/>
      <c r="S33" s="651"/>
      <c r="T33" s="649"/>
      <c r="U33" s="651"/>
      <c r="V33" s="651"/>
      <c r="W33" s="651"/>
      <c r="X33" s="649"/>
      <c r="Y33" s="1278"/>
      <c r="Z33" s="1279"/>
      <c r="AA33" s="1279"/>
      <c r="AB33" s="1279"/>
      <c r="AC33" s="1278"/>
      <c r="AD33" s="1279"/>
      <c r="AE33" s="1279"/>
      <c r="AF33" s="1280"/>
      <c r="AG33" s="1279"/>
      <c r="AH33" s="1496">
        <f>AH30/AH$25</f>
        <v>0.29870129870129869</v>
      </c>
      <c r="AI33" s="1279"/>
      <c r="AJ33" s="1280"/>
      <c r="AK33" s="1279"/>
      <c r="AL33" s="1279"/>
      <c r="AM33" s="1279"/>
      <c r="AN33" s="1280"/>
      <c r="AO33" s="1279"/>
      <c r="AP33" s="1279"/>
      <c r="AQ33" s="1279"/>
      <c r="AR33" s="1280"/>
      <c r="AS33" s="993"/>
      <c r="AT33" s="651"/>
      <c r="AU33" s="651"/>
      <c r="AV33" s="651"/>
      <c r="AW33" s="1496">
        <f>AW30/AW$25</f>
        <v>0.33333333333333326</v>
      </c>
      <c r="AX33" s="1496">
        <f t="shared" ref="AX33:BI33" si="57">AX30/AX$25</f>
        <v>0.28205128205128194</v>
      </c>
      <c r="AY33" s="1496">
        <f t="shared" si="57"/>
        <v>0.27795527156549521</v>
      </c>
      <c r="AZ33" s="1496">
        <f>AZ30/AZ$25</f>
        <v>0.27388535031847144</v>
      </c>
      <c r="BA33" s="1496">
        <f>BA30/BA$25</f>
        <v>0.26984126984127005</v>
      </c>
      <c r="BB33" s="1496">
        <f t="shared" si="57"/>
        <v>0.26582278481012694</v>
      </c>
      <c r="BC33" s="1496">
        <f t="shared" si="57"/>
        <v>0.2618296529968458</v>
      </c>
      <c r="BD33" s="1496">
        <f t="shared" si="57"/>
        <v>0.25786163522012617</v>
      </c>
      <c r="BE33" s="1496">
        <f t="shared" si="57"/>
        <v>0.25391849529780619</v>
      </c>
      <c r="BF33" s="1496">
        <f t="shared" si="57"/>
        <v>0.25000000000000072</v>
      </c>
      <c r="BG33" s="1496">
        <f t="shared" si="57"/>
        <v>0.2461059190031159</v>
      </c>
      <c r="BH33" s="1496">
        <f t="shared" si="57"/>
        <v>0.24223602484472134</v>
      </c>
      <c r="BI33" s="1497">
        <f t="shared" si="57"/>
        <v>0.2383900928792578</v>
      </c>
      <c r="BJ33" s="482"/>
    </row>
    <row r="34" spans="2:62" s="991" customFormat="1" ht="11.25" customHeight="1">
      <c r="B34" s="992"/>
      <c r="C34" s="992"/>
      <c r="D34" s="992"/>
      <c r="E34" s="992"/>
      <c r="F34" s="992"/>
      <c r="G34" s="992"/>
      <c r="I34" s="1757"/>
      <c r="J34" s="478"/>
      <c r="K34" s="478"/>
      <c r="L34" s="478"/>
      <c r="M34" s="654"/>
      <c r="N34" s="651"/>
      <c r="O34" s="651"/>
      <c r="P34" s="649"/>
      <c r="Q34" s="651"/>
      <c r="R34" s="651"/>
      <c r="S34" s="651"/>
      <c r="T34" s="649"/>
      <c r="U34" s="651"/>
      <c r="V34" s="651"/>
      <c r="W34" s="651"/>
      <c r="X34" s="649"/>
      <c r="Y34" s="1278"/>
      <c r="Z34" s="1279"/>
      <c r="AA34" s="1279"/>
      <c r="AB34" s="1279"/>
      <c r="AC34" s="1278"/>
      <c r="AD34" s="1279"/>
      <c r="AE34" s="1279"/>
      <c r="AF34" s="1280"/>
      <c r="AG34" s="1279"/>
      <c r="AH34" s="1279"/>
      <c r="AI34" s="1279"/>
      <c r="AJ34" s="1280"/>
      <c r="AK34" s="1279"/>
      <c r="AL34" s="1279"/>
      <c r="AM34" s="1279"/>
      <c r="AN34" s="1280"/>
      <c r="AO34" s="1279"/>
      <c r="AP34" s="1279"/>
      <c r="AQ34" s="1279"/>
      <c r="AR34" s="1280"/>
      <c r="AS34" s="993"/>
      <c r="AT34" s="651"/>
      <c r="AU34" s="651"/>
      <c r="AV34" s="651"/>
      <c r="AW34" s="651"/>
      <c r="AX34" s="651"/>
      <c r="AY34" s="651"/>
      <c r="AZ34" s="651"/>
      <c r="BA34" s="651"/>
      <c r="BB34" s="651"/>
      <c r="BC34" s="651"/>
      <c r="BD34" s="651"/>
      <c r="BE34" s="651"/>
      <c r="BF34" s="651"/>
      <c r="BG34" s="651"/>
      <c r="BH34" s="651"/>
      <c r="BI34" s="649"/>
      <c r="BJ34" s="482"/>
    </row>
    <row r="35" spans="2:62" s="1020" customFormat="1" ht="11.25" customHeight="1">
      <c r="B35" s="2025"/>
      <c r="C35" s="2025"/>
      <c r="D35" s="2025"/>
      <c r="E35" s="2025"/>
      <c r="F35" s="2025"/>
      <c r="G35" s="2025"/>
      <c r="I35" s="2026" t="s">
        <v>669</v>
      </c>
      <c r="J35" s="2027"/>
      <c r="K35" s="2027"/>
      <c r="L35" s="2027"/>
      <c r="M35" s="2026"/>
      <c r="N35" s="2028"/>
      <c r="O35" s="2028"/>
      <c r="P35" s="2029"/>
      <c r="Q35" s="2028"/>
      <c r="R35" s="2028"/>
      <c r="S35" s="2028"/>
      <c r="T35" s="2029"/>
      <c r="U35" s="2028"/>
      <c r="V35" s="2028"/>
      <c r="W35" s="2028"/>
      <c r="X35" s="2029">
        <f t="shared" ref="X35:AG35" si="58">X44/V72</f>
        <v>2.5491329479768785</v>
      </c>
      <c r="Y35" s="2026">
        <f t="shared" si="58"/>
        <v>2.5605246523388119</v>
      </c>
      <c r="Z35" s="2028">
        <f t="shared" si="58"/>
        <v>2.6857142857142855</v>
      </c>
      <c r="AA35" s="2028">
        <f t="shared" si="58"/>
        <v>1.8</v>
      </c>
      <c r="AB35" s="2028">
        <f t="shared" si="58"/>
        <v>1.9807703281027107</v>
      </c>
      <c r="AC35" s="2026">
        <f t="shared" si="58"/>
        <v>1.9413262599469499</v>
      </c>
      <c r="AD35" s="2028">
        <f t="shared" si="58"/>
        <v>2.0333333333333332</v>
      </c>
      <c r="AE35" s="2028">
        <f t="shared" si="58"/>
        <v>1.6996809335673704</v>
      </c>
      <c r="AF35" s="2029">
        <f t="shared" si="58"/>
        <v>1.9364335187711141</v>
      </c>
      <c r="AG35" s="2028">
        <f t="shared" si="58"/>
        <v>1.523558634535124</v>
      </c>
      <c r="AH35" s="2028">
        <f t="shared" ref="AH35:AN35" si="59">AH44/AF72</f>
        <v>1.7207547169811321</v>
      </c>
      <c r="AI35" s="2028">
        <f t="shared" si="59"/>
        <v>1.8666666666666667</v>
      </c>
      <c r="AJ35" s="2029">
        <f t="shared" si="59"/>
        <v>2.7824561403508774</v>
      </c>
      <c r="AK35" s="2028">
        <f t="shared" si="59"/>
        <v>1.4921875</v>
      </c>
      <c r="AL35" s="2028">
        <f t="shared" si="59"/>
        <v>1.3415568334452652</v>
      </c>
      <c r="AM35" s="2028">
        <f t="shared" si="59"/>
        <v>1.2760463167726606</v>
      </c>
      <c r="AN35" s="2029">
        <f t="shared" si="59"/>
        <v>1.0911416352469392</v>
      </c>
      <c r="AO35" s="2028">
        <f t="shared" ref="AO35:AR35" si="60">AK35*(1+AO36)</f>
        <v>1.0445312499999999</v>
      </c>
      <c r="AP35" s="2028">
        <f t="shared" si="60"/>
        <v>0.93908978341168559</v>
      </c>
      <c r="AQ35" s="2028">
        <f t="shared" si="60"/>
        <v>0.89323242174086237</v>
      </c>
      <c r="AR35" s="2029">
        <f t="shared" si="60"/>
        <v>0.76379914467285737</v>
      </c>
      <c r="AS35" s="2030"/>
      <c r="AT35" s="2037" t="s">
        <v>462</v>
      </c>
      <c r="AU35" s="2037" t="s">
        <v>462</v>
      </c>
      <c r="AV35" s="2037" t="s">
        <v>462</v>
      </c>
      <c r="AW35" s="2037" t="s">
        <v>462</v>
      </c>
      <c r="AX35" s="2037" t="s">
        <v>462</v>
      </c>
      <c r="AY35" s="2037" t="s">
        <v>462</v>
      </c>
      <c r="AZ35" s="2037" t="s">
        <v>462</v>
      </c>
      <c r="BA35" s="2037" t="s">
        <v>462</v>
      </c>
      <c r="BB35" s="2037" t="s">
        <v>462</v>
      </c>
      <c r="BC35" s="2037" t="s">
        <v>462</v>
      </c>
      <c r="BD35" s="2037" t="s">
        <v>462</v>
      </c>
      <c r="BE35" s="2037" t="s">
        <v>462</v>
      </c>
      <c r="BF35" s="2037" t="s">
        <v>462</v>
      </c>
      <c r="BG35" s="2037" t="s">
        <v>462</v>
      </c>
      <c r="BH35" s="2037" t="s">
        <v>462</v>
      </c>
      <c r="BI35" s="2038" t="s">
        <v>462</v>
      </c>
      <c r="BJ35" s="2031"/>
    </row>
    <row r="36" spans="2:62" s="991" customFormat="1" ht="11.25" customHeight="1">
      <c r="B36" s="992"/>
      <c r="C36" s="992"/>
      <c r="D36" s="992"/>
      <c r="E36" s="992"/>
      <c r="F36" s="992"/>
      <c r="G36" s="992"/>
      <c r="I36" s="2032" t="s">
        <v>276</v>
      </c>
      <c r="J36" s="478"/>
      <c r="K36" s="478"/>
      <c r="L36" s="478"/>
      <c r="M36" s="654"/>
      <c r="N36" s="651"/>
      <c r="O36" s="651"/>
      <c r="P36" s="649"/>
      <c r="Q36" s="651"/>
      <c r="R36" s="651"/>
      <c r="S36" s="651"/>
      <c r="T36" s="649"/>
      <c r="U36" s="651"/>
      <c r="V36" s="651"/>
      <c r="W36" s="651"/>
      <c r="X36" s="649"/>
      <c r="Y36" s="1278"/>
      <c r="Z36" s="1279"/>
      <c r="AA36" s="1279"/>
      <c r="AB36" s="1496">
        <f t="shared" ref="AB36:AK36" si="61">AB35/X35-1</f>
        <v>-0.22296311391889123</v>
      </c>
      <c r="AC36" s="1520">
        <f t="shared" si="61"/>
        <v>-0.24182481189012539</v>
      </c>
      <c r="AD36" s="1496">
        <f t="shared" si="61"/>
        <v>-0.24290780141843971</v>
      </c>
      <c r="AE36" s="1496">
        <f t="shared" si="61"/>
        <v>-5.5732814684794296E-2</v>
      </c>
      <c r="AF36" s="1497">
        <f t="shared" si="61"/>
        <v>-2.2383619495181306E-2</v>
      </c>
      <c r="AG36" s="1496">
        <f t="shared" si="61"/>
        <v>-0.21519701970303651</v>
      </c>
      <c r="AH36" s="1496">
        <f t="shared" si="61"/>
        <v>-0.15372718836993493</v>
      </c>
      <c r="AI36" s="1496">
        <f t="shared" si="61"/>
        <v>9.8245341111651285E-2</v>
      </c>
      <c r="AJ36" s="1497">
        <f t="shared" si="61"/>
        <v>0.43689732354801425</v>
      </c>
      <c r="AK36" s="1496">
        <f t="shared" si="61"/>
        <v>-2.0590697216386511E-2</v>
      </c>
      <c r="AL36" s="1496">
        <f>AL35/AH35-1</f>
        <v>-0.22036719108992264</v>
      </c>
      <c r="AM36" s="1496">
        <f>AM35/AI35-1</f>
        <v>-0.31640375887178895</v>
      </c>
      <c r="AN36" s="1497">
        <f t="shared" ref="AN36" si="62">AN35/AJ35-1</f>
        <v>-0.60784947535261336</v>
      </c>
      <c r="AO36" s="1500">
        <v>-0.3</v>
      </c>
      <c r="AP36" s="1500">
        <v>-0.3</v>
      </c>
      <c r="AQ36" s="1500">
        <v>-0.3</v>
      </c>
      <c r="AR36" s="1500">
        <v>-0.3</v>
      </c>
      <c r="AS36" s="993"/>
      <c r="AT36" s="1701" t="s">
        <v>462</v>
      </c>
      <c r="AU36" s="1701" t="s">
        <v>462</v>
      </c>
      <c r="AV36" s="1701" t="s">
        <v>462</v>
      </c>
      <c r="AW36" s="1701" t="s">
        <v>462</v>
      </c>
      <c r="AX36" s="1701" t="s">
        <v>462</v>
      </c>
      <c r="AY36" s="1701" t="s">
        <v>462</v>
      </c>
      <c r="AZ36" s="1701" t="s">
        <v>462</v>
      </c>
      <c r="BA36" s="1701" t="s">
        <v>462</v>
      </c>
      <c r="BB36" s="1701" t="s">
        <v>462</v>
      </c>
      <c r="BC36" s="1701" t="s">
        <v>462</v>
      </c>
      <c r="BD36" s="1701" t="s">
        <v>462</v>
      </c>
      <c r="BE36" s="1701" t="s">
        <v>462</v>
      </c>
      <c r="BF36" s="1701" t="s">
        <v>462</v>
      </c>
      <c r="BG36" s="1701" t="s">
        <v>462</v>
      </c>
      <c r="BH36" s="1701" t="s">
        <v>462</v>
      </c>
      <c r="BI36" s="2039" t="s">
        <v>462</v>
      </c>
      <c r="BJ36" s="482"/>
    </row>
    <row r="37" spans="2:62" s="991" customFormat="1" ht="11.25" customHeight="1">
      <c r="B37" s="992"/>
      <c r="C37" s="992"/>
      <c r="D37" s="992"/>
      <c r="E37" s="992"/>
      <c r="F37" s="992"/>
      <c r="G37" s="992"/>
      <c r="I37" s="994"/>
      <c r="J37" s="478"/>
      <c r="K37" s="478"/>
      <c r="L37" s="478"/>
      <c r="M37" s="651"/>
      <c r="N37" s="651"/>
      <c r="O37" s="651"/>
      <c r="P37" s="649"/>
      <c r="Q37" s="651"/>
      <c r="R37" s="651"/>
      <c r="S37" s="651"/>
      <c r="T37" s="649"/>
      <c r="U37" s="651"/>
      <c r="V37" s="651"/>
      <c r="W37" s="651"/>
      <c r="X37" s="649"/>
      <c r="Y37" s="1278"/>
      <c r="Z37" s="1279"/>
      <c r="AA37" s="1279"/>
      <c r="AB37" s="1279"/>
      <c r="AC37" s="1278"/>
      <c r="AD37" s="1279"/>
      <c r="AE37" s="1279"/>
      <c r="AF37" s="1280"/>
      <c r="AG37" s="1279"/>
      <c r="AH37" s="1279"/>
      <c r="AI37" s="1279"/>
      <c r="AJ37" s="1280"/>
      <c r="AK37" s="1279"/>
      <c r="AL37" s="1279"/>
      <c r="AM37" s="1279"/>
      <c r="AN37" s="1280"/>
      <c r="AO37" s="1279"/>
      <c r="AP37" s="1279"/>
      <c r="AQ37" s="1279"/>
      <c r="AR37" s="1280"/>
      <c r="AS37" s="993"/>
      <c r="AT37" s="651"/>
      <c r="AU37" s="651"/>
      <c r="AV37" s="651"/>
      <c r="AW37" s="651"/>
      <c r="AX37" s="651"/>
      <c r="AY37" s="651"/>
      <c r="AZ37" s="651"/>
      <c r="BA37" s="651"/>
      <c r="BB37" s="651"/>
      <c r="BC37" s="651"/>
      <c r="BD37" s="651"/>
      <c r="BE37" s="651"/>
      <c r="BF37" s="651"/>
      <c r="BG37" s="651"/>
      <c r="BH37" s="651"/>
      <c r="BI37" s="649"/>
      <c r="BJ37" s="482"/>
    </row>
    <row r="38" spans="2:62" s="961" customFormat="1" ht="11.25" customHeight="1">
      <c r="B38" s="995"/>
      <c r="C38" s="995"/>
      <c r="D38" s="995"/>
      <c r="E38" s="995"/>
      <c r="F38" s="995"/>
      <c r="G38" s="995"/>
      <c r="I38" s="2026" t="s">
        <v>671</v>
      </c>
      <c r="J38" s="997"/>
      <c r="K38" s="997"/>
      <c r="L38" s="997"/>
      <c r="M38" s="630"/>
      <c r="N38" s="630"/>
      <c r="O38" s="630"/>
      <c r="P38" s="629"/>
      <c r="Q38" s="630"/>
      <c r="R38" s="630"/>
      <c r="S38" s="630"/>
      <c r="T38" s="629"/>
      <c r="U38" s="630"/>
      <c r="V38" s="630"/>
      <c r="W38" s="630"/>
      <c r="X38" s="629"/>
      <c r="Y38" s="978"/>
      <c r="Z38" s="2028">
        <f t="shared" ref="Z38:AE38" si="63">Z44/V72</f>
        <v>3.2601156069364161</v>
      </c>
      <c r="AA38" s="2028">
        <f t="shared" si="63"/>
        <v>2.3277496839443743</v>
      </c>
      <c r="AB38" s="2028">
        <f t="shared" si="63"/>
        <v>2.9</v>
      </c>
      <c r="AC38" s="2026">
        <f t="shared" si="63"/>
        <v>2.5680000000000001</v>
      </c>
      <c r="AD38" s="2028">
        <f t="shared" si="63"/>
        <v>2.3808273894436525</v>
      </c>
      <c r="AE38" s="2028">
        <f t="shared" si="63"/>
        <v>2.1953315649867378</v>
      </c>
      <c r="AF38" s="2029">
        <f t="shared" ref="AF38:AN38" si="64">AF44/AB72</f>
        <v>2.5222222222222221</v>
      </c>
      <c r="AG38" s="2028">
        <f t="shared" si="64"/>
        <v>1.7886449493739269</v>
      </c>
      <c r="AH38" s="2028">
        <f t="shared" si="64"/>
        <v>1.9449640629066696</v>
      </c>
      <c r="AI38" s="2028">
        <f t="shared" si="64"/>
        <v>2.0101401879730432</v>
      </c>
      <c r="AJ38" s="2029">
        <f t="shared" si="64"/>
        <v>2.9924528301886792</v>
      </c>
      <c r="AK38" s="2028">
        <f t="shared" si="64"/>
        <v>1.7685185185185186</v>
      </c>
      <c r="AL38" s="2028">
        <f t="shared" si="64"/>
        <v>1.6614035087719299</v>
      </c>
      <c r="AM38" s="2028">
        <f t="shared" si="64"/>
        <v>1.4515625000000001</v>
      </c>
      <c r="AN38" s="2029">
        <f t="shared" si="64"/>
        <v>1.160227081934184</v>
      </c>
      <c r="AO38" s="2028">
        <f t="shared" ref="AO38" si="65">AO44/AK72</f>
        <v>1.0795962112653323</v>
      </c>
      <c r="AP38" s="2028">
        <f t="shared" ref="AP38" si="66">AP44/AL72</f>
        <v>0.95949316434049203</v>
      </c>
      <c r="AQ38" s="2028">
        <f t="shared" ref="AQ38" si="67">AQ44/AM72</f>
        <v>0.93825537521454672</v>
      </c>
      <c r="AR38" s="659">
        <f>BA38-SUM(AO38:AQ38)</f>
        <v>0.71783810569119355</v>
      </c>
      <c r="AS38" s="959"/>
      <c r="AT38" s="630"/>
      <c r="AU38" s="630"/>
      <c r="AV38" s="630"/>
      <c r="AW38" s="630">
        <f>AW44/AV72</f>
        <v>10.085714285714285</v>
      </c>
      <c r="AX38" s="630">
        <f>AX44/AW72</f>
        <v>8.3555555555555561</v>
      </c>
      <c r="AY38" s="2028">
        <f>AY44/AX72</f>
        <v>8.0566037735849054</v>
      </c>
      <c r="AZ38" s="2028">
        <f>AZ44/AY72</f>
        <v>5.1707311954331763</v>
      </c>
      <c r="BA38" s="2028">
        <f>BA44/AZ72</f>
        <v>3.6951828565115648</v>
      </c>
      <c r="BB38" s="630">
        <f t="shared" ref="BB38:BI38" si="68">BA38*(1+BB39)</f>
        <v>2.7713871423836736</v>
      </c>
      <c r="BC38" s="630">
        <f t="shared" si="68"/>
        <v>2.0785403567877552</v>
      </c>
      <c r="BD38" s="630">
        <f t="shared" si="68"/>
        <v>1.5589052675908164</v>
      </c>
      <c r="BE38" s="630">
        <f t="shared" si="68"/>
        <v>1.1691789506931123</v>
      </c>
      <c r="BF38" s="630">
        <f t="shared" si="68"/>
        <v>0.87688421301983421</v>
      </c>
      <c r="BG38" s="630">
        <f t="shared" si="68"/>
        <v>0.65766315976487566</v>
      </c>
      <c r="BH38" s="630">
        <f t="shared" si="68"/>
        <v>0.49324736982365674</v>
      </c>
      <c r="BI38" s="629">
        <f t="shared" si="68"/>
        <v>0.36993552736774254</v>
      </c>
      <c r="BJ38" s="500"/>
    </row>
    <row r="39" spans="2:62" s="1499" customFormat="1" ht="11.25" customHeight="1">
      <c r="B39" s="1494"/>
      <c r="C39" s="1494"/>
      <c r="D39" s="1494"/>
      <c r="E39" s="1494"/>
      <c r="F39" s="1494"/>
      <c r="G39" s="1494"/>
      <c r="I39" s="1518" t="s">
        <v>276</v>
      </c>
      <c r="J39" s="1519"/>
      <c r="K39" s="1519"/>
      <c r="L39" s="1519"/>
      <c r="M39" s="1496"/>
      <c r="N39" s="1496"/>
      <c r="O39" s="1496"/>
      <c r="P39" s="1497"/>
      <c r="Q39" s="1496"/>
      <c r="R39" s="1496"/>
      <c r="S39" s="1496"/>
      <c r="T39" s="1497"/>
      <c r="U39" s="1496"/>
      <c r="V39" s="1496"/>
      <c r="W39" s="1496"/>
      <c r="X39" s="1497"/>
      <c r="Y39" s="1520"/>
      <c r="Z39" s="1496"/>
      <c r="AA39" s="1496"/>
      <c r="AB39" s="1496"/>
      <c r="AC39" s="1520"/>
      <c r="AD39" s="1496">
        <f t="shared" ref="AD39:AK39" si="69">AD38/Z38-1</f>
        <v>-0.26971074756426971</v>
      </c>
      <c r="AE39" s="1496">
        <f t="shared" si="69"/>
        <v>-5.6886751986688688E-2</v>
      </c>
      <c r="AF39" s="1497">
        <f t="shared" si="69"/>
        <v>-0.13026819923371646</v>
      </c>
      <c r="AG39" s="1496">
        <f t="shared" si="69"/>
        <v>-0.30348716924691321</v>
      </c>
      <c r="AH39" s="1496">
        <f t="shared" si="69"/>
        <v>-0.18307220778354483</v>
      </c>
      <c r="AI39" s="1496">
        <f t="shared" si="69"/>
        <v>-8.4356905338266452E-2</v>
      </c>
      <c r="AJ39" s="1497">
        <f t="shared" si="69"/>
        <v>0.18643504280608436</v>
      </c>
      <c r="AK39" s="1496">
        <f t="shared" si="69"/>
        <v>-1.1252334267040087E-2</v>
      </c>
      <c r="AL39" s="1496">
        <f>AL38/AH38-1</f>
        <v>-0.14579218173880804</v>
      </c>
      <c r="AM39" s="1496">
        <f>AM38/AI38-1</f>
        <v>-0.27787996643970081</v>
      </c>
      <c r="AN39" s="1497">
        <f t="shared" ref="AN39" si="70">AN38/AJ38-1</f>
        <v>-0.61228224878618065</v>
      </c>
      <c r="AO39" s="1496">
        <f t="shared" ref="AO39:AR39" si="71">AO38/AK38-1</f>
        <v>-0.38954769205939321</v>
      </c>
      <c r="AP39" s="1496">
        <f t="shared" si="71"/>
        <v>-0.42248035514880633</v>
      </c>
      <c r="AQ39" s="1496">
        <f t="shared" si="71"/>
        <v>-0.353623853458224</v>
      </c>
      <c r="AR39" s="1497">
        <f t="shared" si="71"/>
        <v>-0.38129516465474622</v>
      </c>
      <c r="AS39" s="1498"/>
      <c r="AT39" s="1496"/>
      <c r="AU39" s="1496"/>
      <c r="AV39" s="1496"/>
      <c r="AW39" s="1496"/>
      <c r="AX39" s="1496">
        <f>AX38/AW38-1</f>
        <v>-0.17154548316021401</v>
      </c>
      <c r="AY39" s="1496">
        <f>AY38/AX38-1</f>
        <v>-3.5778803693296002E-2</v>
      </c>
      <c r="AZ39" s="1496">
        <f>AZ38/AY38-1</f>
        <v>-0.3581996408478727</v>
      </c>
      <c r="BA39" s="1496">
        <f>BA38/AZ38-1</f>
        <v>-0.28536550889066237</v>
      </c>
      <c r="BB39" s="1500">
        <v>-0.25</v>
      </c>
      <c r="BC39" s="1500">
        <v>-0.25</v>
      </c>
      <c r="BD39" s="1500">
        <v>-0.25</v>
      </c>
      <c r="BE39" s="1500">
        <v>-0.25</v>
      </c>
      <c r="BF39" s="1500">
        <v>-0.25</v>
      </c>
      <c r="BG39" s="1500">
        <v>-0.25</v>
      </c>
      <c r="BH39" s="1500">
        <v>-0.25</v>
      </c>
      <c r="BI39" s="1500">
        <v>-0.25</v>
      </c>
    </row>
    <row r="40" spans="2:62" s="991" customFormat="1" ht="11.25" customHeight="1">
      <c r="B40" s="992"/>
      <c r="C40" s="992"/>
      <c r="D40" s="992"/>
      <c r="E40" s="992"/>
      <c r="F40" s="992"/>
      <c r="G40" s="992"/>
      <c r="I40" s="994"/>
      <c r="J40" s="478"/>
      <c r="K40" s="478"/>
      <c r="L40" s="478"/>
      <c r="M40" s="651"/>
      <c r="N40" s="651"/>
      <c r="O40" s="651"/>
      <c r="P40" s="649"/>
      <c r="Q40" s="651"/>
      <c r="R40" s="651"/>
      <c r="S40" s="651"/>
      <c r="T40" s="649"/>
      <c r="U40" s="651"/>
      <c r="V40" s="651"/>
      <c r="W40" s="651"/>
      <c r="X40" s="649"/>
      <c r="Y40" s="1278"/>
      <c r="Z40" s="1279"/>
      <c r="AA40" s="1279"/>
      <c r="AB40" s="1279"/>
      <c r="AC40" s="1278"/>
      <c r="AD40" s="1279"/>
      <c r="AE40" s="1279"/>
      <c r="AF40" s="1280"/>
      <c r="AG40" s="1279"/>
      <c r="AH40" s="1279"/>
      <c r="AI40" s="1279"/>
      <c r="AJ40" s="1280"/>
      <c r="AK40" s="1279"/>
      <c r="AL40" s="1279"/>
      <c r="AM40" s="1279"/>
      <c r="AN40" s="1280"/>
      <c r="AO40" s="1279"/>
      <c r="AP40" s="1279"/>
      <c r="AQ40" s="1279"/>
      <c r="AR40" s="1280"/>
      <c r="AS40" s="993"/>
      <c r="AT40" s="651"/>
      <c r="AU40" s="651"/>
      <c r="AV40" s="651"/>
      <c r="AW40" s="651"/>
      <c r="AX40" s="651"/>
      <c r="AY40" s="651"/>
      <c r="AZ40" s="651"/>
      <c r="BA40" s="651"/>
      <c r="BB40" s="651"/>
      <c r="BC40" s="651"/>
      <c r="BD40" s="651"/>
      <c r="BE40" s="651"/>
      <c r="BF40" s="651"/>
      <c r="BG40" s="651"/>
      <c r="BH40" s="651"/>
      <c r="BI40" s="649"/>
      <c r="BJ40" s="482"/>
    </row>
    <row r="41" spans="2:62" s="976" customFormat="1" ht="11.25" customHeight="1">
      <c r="B41" s="977"/>
      <c r="C41" s="977"/>
      <c r="D41" s="977"/>
      <c r="E41" s="977"/>
      <c r="F41" s="977"/>
      <c r="G41" s="977"/>
      <c r="I41" s="978" t="s">
        <v>287</v>
      </c>
      <c r="J41" s="979"/>
      <c r="K41" s="979"/>
      <c r="L41" s="979"/>
      <c r="M41" s="981"/>
      <c r="N41" s="981"/>
      <c r="O41" s="981">
        <f>Inlinks!O240</f>
        <v>1335</v>
      </c>
      <c r="P41" s="982">
        <f>Inlinks!P240</f>
        <v>1712</v>
      </c>
      <c r="Q41" s="981">
        <f>Inlinks!Q240</f>
        <v>2026</v>
      </c>
      <c r="R41" s="981">
        <f>Inlinks!R240</f>
        <v>2447</v>
      </c>
      <c r="S41" s="981">
        <f>Inlinks!S240</f>
        <v>2866</v>
      </c>
      <c r="T41" s="982">
        <f>Inlinks!T240</f>
        <v>3379</v>
      </c>
      <c r="U41" s="981">
        <f>Inlinks!U240</f>
        <v>3811</v>
      </c>
      <c r="V41" s="981">
        <f>Inlinks!V240</f>
        <v>4274</v>
      </c>
      <c r="W41" s="981">
        <f>Inlinks!W240</f>
        <v>4631</v>
      </c>
      <c r="X41" s="982">
        <f>Inlinks!X240</f>
        <v>5072</v>
      </c>
      <c r="Y41" s="1446">
        <f>Inlinks!Y240</f>
        <v>5567</v>
      </c>
      <c r="Z41" s="1447">
        <f>Inlinks!Z240</f>
        <v>6131</v>
      </c>
      <c r="AA41" s="1447">
        <f>Inlinks!AA240</f>
        <v>6581</v>
      </c>
      <c r="AB41" s="1447">
        <f>Inlinks!AB240</f>
        <v>7190</v>
      </c>
      <c r="AC41" s="1446">
        <f>Inlinks!AC240</f>
        <v>7832</v>
      </c>
      <c r="AD41" s="1447">
        <f>Inlinks!AD240</f>
        <v>8564</v>
      </c>
      <c r="AE41" s="1447">
        <f>Inlinks!AE240</f>
        <v>9290</v>
      </c>
      <c r="AF41" s="1448">
        <f>Inlinks!AF240</f>
        <v>10198</v>
      </c>
      <c r="AG41" s="2145">
        <f>Inlinks!AG240</f>
        <v>10962</v>
      </c>
      <c r="AH41" s="2145">
        <f>Inlinks!AH240</f>
        <v>11874</v>
      </c>
      <c r="AI41" s="2145">
        <f>Inlinks!AI240</f>
        <v>12882</v>
      </c>
      <c r="AJ41" s="1448">
        <f>Inlinks!AJ240</f>
        <v>14468</v>
      </c>
      <c r="AK41" s="2145">
        <f>Inlinks!AK240</f>
        <v>15423</v>
      </c>
      <c r="AL41" s="2145">
        <f>Inlinks!AL240</f>
        <v>16370</v>
      </c>
      <c r="AM41" s="2145">
        <f>Inlinks!AM240</f>
        <v>17299</v>
      </c>
      <c r="AN41" s="1448">
        <f>Inlinks!AN240</f>
        <v>18118</v>
      </c>
      <c r="AO41" s="980">
        <f t="shared" ref="AO41:AR41" si="72">AN41+AO44</f>
        <v>18903.9784296875</v>
      </c>
      <c r="AP41" s="980">
        <f t="shared" si="72"/>
        <v>19624.164403909832</v>
      </c>
      <c r="AQ41" s="980">
        <f t="shared" si="72"/>
        <v>20330.173426097521</v>
      </c>
      <c r="AR41" s="980">
        <f t="shared" si="72"/>
        <v>20951.827938983963</v>
      </c>
      <c r="AS41" s="983"/>
      <c r="AT41" s="1447">
        <f>Inlinks!AT240</f>
        <v>1712</v>
      </c>
      <c r="AU41" s="1447">
        <f>Inlinks!AU240</f>
        <v>3379</v>
      </c>
      <c r="AV41" s="1447">
        <f>Inlinks!AV240</f>
        <v>5072</v>
      </c>
      <c r="AW41" s="980">
        <f>+AB41</f>
        <v>7190</v>
      </c>
      <c r="AX41" s="980">
        <f>+AF41</f>
        <v>10198</v>
      </c>
      <c r="AY41" s="980">
        <f>AJ41</f>
        <v>14468</v>
      </c>
      <c r="AZ41" s="980">
        <f>AN41</f>
        <v>18118</v>
      </c>
      <c r="BA41" s="980">
        <f>AR41</f>
        <v>20951.827938983963</v>
      </c>
      <c r="BB41" s="980">
        <f t="shared" ref="BB41:BI41" si="73">BA41+BB44</f>
        <v>23311.658245467595</v>
      </c>
      <c r="BC41" s="980">
        <f t="shared" si="73"/>
        <v>25130.376673714833</v>
      </c>
      <c r="BD41" s="980">
        <f t="shared" si="73"/>
        <v>26538.376623446318</v>
      </c>
      <c r="BE41" s="980">
        <f t="shared" si="73"/>
        <v>27616.357150017964</v>
      </c>
      <c r="BF41" s="980">
        <f t="shared" si="73"/>
        <v>28441.327968151472</v>
      </c>
      <c r="BG41" s="980">
        <f t="shared" si="73"/>
        <v>29072.420149155183</v>
      </c>
      <c r="BH41" s="980">
        <f t="shared" si="73"/>
        <v>29555.012335460651</v>
      </c>
      <c r="BI41" s="984">
        <f t="shared" si="73"/>
        <v>29923.911263104266</v>
      </c>
      <c r="BJ41" s="985"/>
    </row>
    <row r="42" spans="2:62" s="964" customFormat="1" ht="11.25" customHeight="1">
      <c r="B42" s="986"/>
      <c r="C42" s="986"/>
      <c r="D42" s="986"/>
      <c r="E42" s="986"/>
      <c r="F42" s="986"/>
      <c r="G42" s="986"/>
      <c r="I42" s="987" t="s">
        <v>320</v>
      </c>
      <c r="J42" s="988"/>
      <c r="K42" s="988"/>
      <c r="L42" s="988"/>
      <c r="M42" s="678"/>
      <c r="N42" s="679"/>
      <c r="O42" s="679"/>
      <c r="P42" s="680"/>
      <c r="Q42" s="679"/>
      <c r="R42" s="679"/>
      <c r="S42" s="679">
        <f t="shared" ref="S42:AG42" si="74">S41/O41-1</f>
        <v>1.1468164794007492</v>
      </c>
      <c r="T42" s="680">
        <f t="shared" si="74"/>
        <v>0.97371495327102808</v>
      </c>
      <c r="U42" s="679">
        <f t="shared" si="74"/>
        <v>0.88104639684106623</v>
      </c>
      <c r="V42" s="679">
        <f t="shared" si="74"/>
        <v>0.74662852472415198</v>
      </c>
      <c r="W42" s="679">
        <f t="shared" si="74"/>
        <v>0.61584089323098401</v>
      </c>
      <c r="X42" s="680">
        <f t="shared" si="74"/>
        <v>0.50103580941106829</v>
      </c>
      <c r="Y42" s="678">
        <f t="shared" si="74"/>
        <v>0.46077145106271322</v>
      </c>
      <c r="Z42" s="679">
        <f t="shared" si="74"/>
        <v>0.43448759943846516</v>
      </c>
      <c r="AA42" s="679">
        <f t="shared" si="74"/>
        <v>0.4210753616929388</v>
      </c>
      <c r="AB42" s="679">
        <f t="shared" si="74"/>
        <v>0.41758675078864349</v>
      </c>
      <c r="AC42" s="678">
        <f t="shared" si="74"/>
        <v>0.40686186455900852</v>
      </c>
      <c r="AD42" s="679">
        <f t="shared" si="74"/>
        <v>0.39683575273201765</v>
      </c>
      <c r="AE42" s="679">
        <f t="shared" si="74"/>
        <v>0.41163956845464211</v>
      </c>
      <c r="AF42" s="680">
        <f t="shared" si="74"/>
        <v>0.41835883171070942</v>
      </c>
      <c r="AG42" s="679">
        <f t="shared" si="74"/>
        <v>0.39964249233912152</v>
      </c>
      <c r="AH42" s="679">
        <f t="shared" ref="AH42:AN42" si="75">AH41/AD41-1</f>
        <v>0.38650163475011667</v>
      </c>
      <c r="AI42" s="679">
        <f t="shared" si="75"/>
        <v>0.38665231431646929</v>
      </c>
      <c r="AJ42" s="680">
        <f t="shared" si="75"/>
        <v>0.41870955089233175</v>
      </c>
      <c r="AK42" s="679">
        <f t="shared" si="75"/>
        <v>0.40695128626163113</v>
      </c>
      <c r="AL42" s="679">
        <f t="shared" si="75"/>
        <v>0.37864241199258886</v>
      </c>
      <c r="AM42" s="679">
        <f t="shared" si="75"/>
        <v>0.34288154013351968</v>
      </c>
      <c r="AN42" s="680">
        <f t="shared" si="75"/>
        <v>0.25228089576997514</v>
      </c>
      <c r="AO42" s="679">
        <f t="shared" ref="AO42" si="76">AO41/AK41-1</f>
        <v>0.22570047524395376</v>
      </c>
      <c r="AP42" s="679">
        <f t="shared" ref="AP42" si="77">AP41/AL41-1</f>
        <v>0.19878829590163916</v>
      </c>
      <c r="AQ42" s="679">
        <f t="shared" ref="AQ42" si="78">AQ41/AM41-1</f>
        <v>0.17522246523484131</v>
      </c>
      <c r="AR42" s="680">
        <f t="shared" ref="AR42" si="79">AR41/AN41-1</f>
        <v>0.15640953410884006</v>
      </c>
      <c r="AS42" s="989"/>
      <c r="AT42" s="679"/>
      <c r="AU42" s="679">
        <f t="shared" ref="AU42:BA42" si="80">+AU41/AT41-1</f>
        <v>0.97371495327102808</v>
      </c>
      <c r="AV42" s="679">
        <f t="shared" si="80"/>
        <v>0.50103580941106829</v>
      </c>
      <c r="AW42" s="679">
        <f t="shared" si="80"/>
        <v>0.41758675078864349</v>
      </c>
      <c r="AX42" s="679">
        <f t="shared" si="80"/>
        <v>0.41835883171070942</v>
      </c>
      <c r="AY42" s="679">
        <f t="shared" si="80"/>
        <v>0.41870955089233175</v>
      </c>
      <c r="AZ42" s="679">
        <f t="shared" si="80"/>
        <v>0.25228089576997514</v>
      </c>
      <c r="BA42" s="679">
        <f t="shared" si="80"/>
        <v>0.15640953410884006</v>
      </c>
      <c r="BB42" s="679">
        <f t="shared" ref="BB42:BI42" si="81">+BB41/BA41-1</f>
        <v>0.1126312373963716</v>
      </c>
      <c r="BC42" s="679">
        <f t="shared" si="81"/>
        <v>7.8017548519991875E-2</v>
      </c>
      <c r="BD42" s="679">
        <f t="shared" si="81"/>
        <v>5.6027809213229363E-2</v>
      </c>
      <c r="BE42" s="679">
        <f t="shared" si="81"/>
        <v>4.0619686044370384E-2</v>
      </c>
      <c r="BF42" s="679">
        <f t="shared" si="81"/>
        <v>2.9872543060335266E-2</v>
      </c>
      <c r="BG42" s="679">
        <f t="shared" si="81"/>
        <v>2.2189265624671384E-2</v>
      </c>
      <c r="BH42" s="679">
        <f t="shared" si="81"/>
        <v>1.6599656438285537E-2</v>
      </c>
      <c r="BI42" s="680">
        <f t="shared" si="81"/>
        <v>1.2481772074951936E-2</v>
      </c>
    </row>
    <row r="43" spans="2:62" s="964" customFormat="1" ht="11.25" customHeight="1">
      <c r="B43" s="986"/>
      <c r="C43" s="986"/>
      <c r="D43" s="986"/>
      <c r="E43" s="986"/>
      <c r="F43" s="986"/>
      <c r="G43" s="986"/>
      <c r="I43" s="990" t="s">
        <v>321</v>
      </c>
      <c r="J43" s="988"/>
      <c r="K43" s="988"/>
      <c r="L43" s="988"/>
      <c r="M43" s="678"/>
      <c r="N43" s="679"/>
      <c r="O43" s="679"/>
      <c r="P43" s="680"/>
      <c r="Q43" s="679"/>
      <c r="R43" s="679"/>
      <c r="S43" s="679"/>
      <c r="T43" s="680"/>
      <c r="U43" s="679"/>
      <c r="V43" s="679"/>
      <c r="W43" s="679">
        <f>W42+S42</f>
        <v>1.7626573726317332</v>
      </c>
      <c r="X43" s="680">
        <f>X42+T42</f>
        <v>1.4747507626820964</v>
      </c>
      <c r="Y43" s="678">
        <f t="shared" ref="Y43:AE43" si="82">Y42+U42</f>
        <v>1.3418178479037794</v>
      </c>
      <c r="Z43" s="679">
        <f t="shared" si="82"/>
        <v>1.1811161241626171</v>
      </c>
      <c r="AA43" s="679">
        <f t="shared" si="82"/>
        <v>1.0369162549239228</v>
      </c>
      <c r="AB43" s="679">
        <f t="shared" si="82"/>
        <v>0.91862256019971178</v>
      </c>
      <c r="AC43" s="678">
        <f t="shared" si="82"/>
        <v>0.86763331562172175</v>
      </c>
      <c r="AD43" s="679">
        <f t="shared" si="82"/>
        <v>0.83132335217048281</v>
      </c>
      <c r="AE43" s="679">
        <f t="shared" si="82"/>
        <v>0.83271493014758091</v>
      </c>
      <c r="AF43" s="680">
        <f t="shared" ref="AF43:AN43" si="83">AF42+AB42</f>
        <v>0.83594558249935291</v>
      </c>
      <c r="AG43" s="679">
        <f t="shared" si="83"/>
        <v>0.80650435689813005</v>
      </c>
      <c r="AH43" s="679">
        <f t="shared" si="83"/>
        <v>0.78333738748213433</v>
      </c>
      <c r="AI43" s="679">
        <f t="shared" si="83"/>
        <v>0.79829188277111141</v>
      </c>
      <c r="AJ43" s="680">
        <f t="shared" si="83"/>
        <v>0.83706838260304117</v>
      </c>
      <c r="AK43" s="679">
        <f t="shared" si="83"/>
        <v>0.80659377860075265</v>
      </c>
      <c r="AL43" s="679">
        <f t="shared" si="83"/>
        <v>0.76514404674270553</v>
      </c>
      <c r="AM43" s="679">
        <f t="shared" si="83"/>
        <v>0.72953385444998897</v>
      </c>
      <c r="AN43" s="680">
        <f t="shared" si="83"/>
        <v>0.67099044666230689</v>
      </c>
      <c r="AO43" s="679">
        <f t="shared" ref="AO43" si="84">AO42+AK42</f>
        <v>0.63265176150558489</v>
      </c>
      <c r="AP43" s="679">
        <f t="shared" ref="AP43" si="85">AP42+AL42</f>
        <v>0.57743070789422801</v>
      </c>
      <c r="AQ43" s="679">
        <f t="shared" ref="AQ43" si="86">AQ42+AM42</f>
        <v>0.51810400536836099</v>
      </c>
      <c r="AR43" s="680">
        <f t="shared" ref="AR43" si="87">AR42+AN42</f>
        <v>0.40869042987881521</v>
      </c>
      <c r="AS43" s="989"/>
      <c r="AT43" s="679"/>
      <c r="AU43" s="679"/>
      <c r="AV43" s="679"/>
      <c r="AW43" s="679">
        <f t="shared" ref="AW43:BE43" si="88">AW42+AV42</f>
        <v>0.91862256019971178</v>
      </c>
      <c r="AX43" s="679">
        <f t="shared" si="88"/>
        <v>0.83594558249935291</v>
      </c>
      <c r="AY43" s="679">
        <f t="shared" si="88"/>
        <v>0.83706838260304117</v>
      </c>
      <c r="AZ43" s="679">
        <f t="shared" si="88"/>
        <v>0.67099044666230689</v>
      </c>
      <c r="BA43" s="679">
        <f t="shared" si="88"/>
        <v>0.40869042987881521</v>
      </c>
      <c r="BB43" s="679">
        <f t="shared" si="88"/>
        <v>0.26904077150521166</v>
      </c>
      <c r="BC43" s="679">
        <f t="shared" si="88"/>
        <v>0.19064878591636347</v>
      </c>
      <c r="BD43" s="679">
        <f t="shared" si="88"/>
        <v>0.13404535773322124</v>
      </c>
      <c r="BE43" s="679">
        <f t="shared" si="88"/>
        <v>9.6647495257599747E-2</v>
      </c>
      <c r="BF43" s="679">
        <f>BF42+BE42</f>
        <v>7.049222910470565E-2</v>
      </c>
      <c r="BG43" s="679">
        <f>BG42+BF42</f>
        <v>5.206180868500665E-2</v>
      </c>
      <c r="BH43" s="679">
        <f>BH42+BG42</f>
        <v>3.8788922062956921E-2</v>
      </c>
      <c r="BI43" s="680">
        <f>BI42+BH42</f>
        <v>2.9081428513237473E-2</v>
      </c>
    </row>
    <row r="44" spans="2:62" s="976" customFormat="1" ht="11.25" customHeight="1">
      <c r="B44" s="1237"/>
      <c r="C44" s="1237"/>
      <c r="D44" s="1237"/>
      <c r="E44" s="1237"/>
      <c r="F44" s="1237"/>
      <c r="G44" s="1237"/>
      <c r="I44" s="1238" t="s">
        <v>322</v>
      </c>
      <c r="J44" s="979"/>
      <c r="K44" s="979"/>
      <c r="L44" s="979"/>
      <c r="M44" s="978"/>
      <c r="N44" s="980"/>
      <c r="O44" s="980"/>
      <c r="P44" s="984">
        <f t="shared" ref="P44:Z44" si="89">P41-O41</f>
        <v>377</v>
      </c>
      <c r="Q44" s="980">
        <f t="shared" si="89"/>
        <v>314</v>
      </c>
      <c r="R44" s="980">
        <f t="shared" si="89"/>
        <v>421</v>
      </c>
      <c r="S44" s="980">
        <f t="shared" si="89"/>
        <v>419</v>
      </c>
      <c r="T44" s="984">
        <f t="shared" si="89"/>
        <v>513</v>
      </c>
      <c r="U44" s="980">
        <f t="shared" si="89"/>
        <v>432</v>
      </c>
      <c r="V44" s="980">
        <f t="shared" si="89"/>
        <v>463</v>
      </c>
      <c r="W44" s="980">
        <f t="shared" si="89"/>
        <v>357</v>
      </c>
      <c r="X44" s="984">
        <f t="shared" si="89"/>
        <v>441</v>
      </c>
      <c r="Y44" s="978">
        <f t="shared" si="89"/>
        <v>495</v>
      </c>
      <c r="Z44" s="980">
        <f t="shared" si="89"/>
        <v>564</v>
      </c>
      <c r="AA44" s="980">
        <f t="shared" ref="AA44:AN44" si="90">AA41-Z41</f>
        <v>450</v>
      </c>
      <c r="AB44" s="980">
        <f t="shared" si="90"/>
        <v>609</v>
      </c>
      <c r="AC44" s="978">
        <f t="shared" si="90"/>
        <v>642</v>
      </c>
      <c r="AD44" s="980">
        <f t="shared" si="90"/>
        <v>732</v>
      </c>
      <c r="AE44" s="980">
        <f t="shared" si="90"/>
        <v>726</v>
      </c>
      <c r="AF44" s="984">
        <f t="shared" si="90"/>
        <v>908</v>
      </c>
      <c r="AG44" s="980">
        <f t="shared" si="90"/>
        <v>764</v>
      </c>
      <c r="AH44" s="980">
        <f t="shared" si="90"/>
        <v>912</v>
      </c>
      <c r="AI44" s="980">
        <f t="shared" si="90"/>
        <v>1008</v>
      </c>
      <c r="AJ44" s="984">
        <f t="shared" si="90"/>
        <v>1586</v>
      </c>
      <c r="AK44" s="980">
        <f t="shared" si="90"/>
        <v>955</v>
      </c>
      <c r="AL44" s="980">
        <f t="shared" si="90"/>
        <v>947</v>
      </c>
      <c r="AM44" s="980">
        <f t="shared" si="90"/>
        <v>929</v>
      </c>
      <c r="AN44" s="984">
        <f t="shared" si="90"/>
        <v>819</v>
      </c>
      <c r="AO44" s="2033">
        <f t="shared" ref="AO44:AR44" si="91">AM72*AO35</f>
        <v>785.9784296874999</v>
      </c>
      <c r="AP44" s="2033">
        <f t="shared" si="91"/>
        <v>720.18597422232983</v>
      </c>
      <c r="AQ44" s="2033">
        <f t="shared" si="91"/>
        <v>706.00902218768988</v>
      </c>
      <c r="AR44" s="2033">
        <f t="shared" si="91"/>
        <v>621.6545128864409</v>
      </c>
      <c r="AS44" s="983"/>
      <c r="AT44" s="980"/>
      <c r="AU44" s="980">
        <f t="shared" ref="AU44:BA44" si="92">AU41-AT41</f>
        <v>1667</v>
      </c>
      <c r="AV44" s="980">
        <f t="shared" si="92"/>
        <v>1693</v>
      </c>
      <c r="AW44" s="980">
        <f t="shared" si="92"/>
        <v>2118</v>
      </c>
      <c r="AX44" s="980">
        <f t="shared" si="92"/>
        <v>3008</v>
      </c>
      <c r="AY44" s="980">
        <f t="shared" si="92"/>
        <v>4270</v>
      </c>
      <c r="AZ44" s="980">
        <f t="shared" si="92"/>
        <v>3650</v>
      </c>
      <c r="BA44" s="980">
        <f t="shared" si="92"/>
        <v>2833.8279389839627</v>
      </c>
      <c r="BB44" s="2033">
        <f t="shared" ref="BB44:BI44" si="93">BA72*BB38</f>
        <v>2359.8303064836309</v>
      </c>
      <c r="BC44" s="2033">
        <f t="shared" si="93"/>
        <v>1818.7184282472354</v>
      </c>
      <c r="BD44" s="2033">
        <f t="shared" si="93"/>
        <v>1407.9999497314875</v>
      </c>
      <c r="BE44" s="2033">
        <f t="shared" si="93"/>
        <v>1077.9805265716461</v>
      </c>
      <c r="BF44" s="2033">
        <f t="shared" si="93"/>
        <v>824.97081813350746</v>
      </c>
      <c r="BG44" s="2033">
        <f t="shared" si="93"/>
        <v>631.09218100371038</v>
      </c>
      <c r="BH44" s="2033">
        <f t="shared" si="93"/>
        <v>482.59218630546752</v>
      </c>
      <c r="BI44" s="2040">
        <f t="shared" si="93"/>
        <v>368.89892764361417</v>
      </c>
      <c r="BJ44" s="985"/>
    </row>
    <row r="45" spans="2:62" s="991" customFormat="1" ht="11.25" customHeight="1">
      <c r="B45" s="992"/>
      <c r="C45" s="992"/>
      <c r="D45" s="992"/>
      <c r="E45" s="992"/>
      <c r="F45" s="992"/>
      <c r="G45" s="992"/>
      <c r="I45" s="994" t="s">
        <v>406</v>
      </c>
      <c r="J45" s="478"/>
      <c r="K45" s="478"/>
      <c r="L45" s="478"/>
      <c r="M45" s="654"/>
      <c r="N45" s="651"/>
      <c r="O45" s="651"/>
      <c r="P45" s="649"/>
      <c r="Q45" s="651"/>
      <c r="R45" s="651"/>
      <c r="S45" s="651"/>
      <c r="T45" s="649"/>
      <c r="U45" s="651"/>
      <c r="V45" s="651"/>
      <c r="W45" s="651"/>
      <c r="X45" s="649"/>
      <c r="Y45" s="1278">
        <f t="shared" ref="Y45:AN45" si="94">AVERAGE(X41:Y41)</f>
        <v>5319.5</v>
      </c>
      <c r="Z45" s="1279">
        <f t="shared" si="94"/>
        <v>5849</v>
      </c>
      <c r="AA45" s="1279">
        <f t="shared" si="94"/>
        <v>6356</v>
      </c>
      <c r="AB45" s="1279">
        <f t="shared" si="94"/>
        <v>6885.5</v>
      </c>
      <c r="AC45" s="1278">
        <f t="shared" si="94"/>
        <v>7511</v>
      </c>
      <c r="AD45" s="1279">
        <f t="shared" si="94"/>
        <v>8198</v>
      </c>
      <c r="AE45" s="1279">
        <f t="shared" si="94"/>
        <v>8927</v>
      </c>
      <c r="AF45" s="1280">
        <f t="shared" si="94"/>
        <v>9744</v>
      </c>
      <c r="AG45" s="1279">
        <f t="shared" si="94"/>
        <v>10580</v>
      </c>
      <c r="AH45" s="1279">
        <f t="shared" si="94"/>
        <v>11418</v>
      </c>
      <c r="AI45" s="1279">
        <f t="shared" si="94"/>
        <v>12378</v>
      </c>
      <c r="AJ45" s="1280">
        <f t="shared" si="94"/>
        <v>13675</v>
      </c>
      <c r="AK45" s="1279">
        <f t="shared" si="94"/>
        <v>14945.5</v>
      </c>
      <c r="AL45" s="1279">
        <f t="shared" si="94"/>
        <v>15896.5</v>
      </c>
      <c r="AM45" s="1279">
        <f t="shared" si="94"/>
        <v>16834.5</v>
      </c>
      <c r="AN45" s="1280">
        <f t="shared" si="94"/>
        <v>17708.5</v>
      </c>
      <c r="AO45" s="1279">
        <f t="shared" ref="AO45:AR45" si="95">AVERAGE(AN41:AO41)</f>
        <v>18510.98921484375</v>
      </c>
      <c r="AP45" s="1279">
        <f t="shared" si="95"/>
        <v>19264.071416798666</v>
      </c>
      <c r="AQ45" s="1279">
        <f t="shared" si="95"/>
        <v>19977.168915003676</v>
      </c>
      <c r="AR45" s="1280">
        <f t="shared" si="95"/>
        <v>20641.00068254074</v>
      </c>
      <c r="AS45" s="993"/>
      <c r="AT45" s="651"/>
      <c r="AU45" s="651"/>
      <c r="AV45" s="651"/>
      <c r="AW45" s="651">
        <f>AVERAGE(Y41:AB41)</f>
        <v>6367.25</v>
      </c>
      <c r="AX45" s="651">
        <f>AVERAGE(AC41:AF41)</f>
        <v>8971</v>
      </c>
      <c r="AY45" s="651">
        <f>AVERAGE(AG41:AJ41)</f>
        <v>12546.5</v>
      </c>
      <c r="AZ45" s="651">
        <f>AVERAGE(AK41:AN41)</f>
        <v>16802.5</v>
      </c>
      <c r="BA45" s="651">
        <f>AVERAGE(AO41:AR41)</f>
        <v>19952.536049669703</v>
      </c>
      <c r="BB45" s="651">
        <f t="shared" ref="BB45:BI45" si="96">AVERAGE(BA41:BB41)</f>
        <v>22131.743092225777</v>
      </c>
      <c r="BC45" s="651">
        <f t="shared" si="96"/>
        <v>24221.017459591214</v>
      </c>
      <c r="BD45" s="651">
        <f t="shared" si="96"/>
        <v>25834.376648580575</v>
      </c>
      <c r="BE45" s="651">
        <f t="shared" si="96"/>
        <v>27077.366886732139</v>
      </c>
      <c r="BF45" s="651">
        <f t="shared" si="96"/>
        <v>28028.842559084718</v>
      </c>
      <c r="BG45" s="651">
        <f t="shared" si="96"/>
        <v>28756.874058653328</v>
      </c>
      <c r="BH45" s="651">
        <f t="shared" si="96"/>
        <v>29313.716242307917</v>
      </c>
      <c r="BI45" s="649">
        <f t="shared" si="96"/>
        <v>29739.461799282457</v>
      </c>
      <c r="BJ45" s="482"/>
    </row>
    <row r="46" spans="2:62" s="1739" customFormat="1" ht="11.25" customHeight="1">
      <c r="B46" s="1750"/>
      <c r="C46" s="1750"/>
      <c r="D46" s="1750"/>
      <c r="E46" s="1750"/>
      <c r="F46" s="1750"/>
      <c r="G46" s="1750"/>
      <c r="I46" s="1751" t="s">
        <v>738</v>
      </c>
      <c r="J46" s="1752"/>
      <c r="K46" s="1752"/>
      <c r="L46" s="1752"/>
      <c r="M46" s="1751"/>
      <c r="N46" s="1753"/>
      <c r="O46" s="1753"/>
      <c r="P46" s="1754"/>
      <c r="Q46" s="1753"/>
      <c r="R46" s="1753"/>
      <c r="S46" s="1753"/>
      <c r="T46" s="1754"/>
      <c r="U46" s="1753"/>
      <c r="V46" s="1753"/>
      <c r="W46" s="1753"/>
      <c r="X46" s="1754"/>
      <c r="Y46" s="1751"/>
      <c r="Z46" s="1753"/>
      <c r="AA46" s="1753"/>
      <c r="AB46" s="1753"/>
      <c r="AC46" s="1751"/>
      <c r="AD46" s="1753"/>
      <c r="AE46" s="1753"/>
      <c r="AF46" s="1754"/>
      <c r="AG46" s="1753"/>
      <c r="AH46" s="1753"/>
      <c r="AI46" s="1753"/>
      <c r="AJ46" s="1754"/>
      <c r="AK46" s="1753"/>
      <c r="AL46" s="1753"/>
      <c r="AM46" s="1753"/>
      <c r="AN46" s="1754"/>
      <c r="AO46" s="1753"/>
      <c r="AP46" s="1753"/>
      <c r="AQ46" s="1753"/>
      <c r="AR46" s="1754"/>
      <c r="AS46" s="1755"/>
      <c r="AT46" s="1753"/>
      <c r="AU46" s="1753"/>
      <c r="AV46" s="1756">
        <v>1.35</v>
      </c>
      <c r="AW46" s="1756">
        <v>1.47</v>
      </c>
      <c r="AX46" s="1756">
        <v>1.38</v>
      </c>
      <c r="AY46" s="1640"/>
      <c r="AZ46" s="1753"/>
      <c r="BA46" s="1753"/>
      <c r="BB46" s="1753"/>
      <c r="BC46" s="1753"/>
      <c r="BD46" s="1753"/>
      <c r="BE46" s="1753"/>
      <c r="BF46" s="1753"/>
      <c r="BG46" s="1753"/>
      <c r="BH46" s="1753"/>
      <c r="BI46" s="1754"/>
    </row>
    <row r="47" spans="2:62" s="991" customFormat="1" ht="11.25" customHeight="1">
      <c r="B47" s="992"/>
      <c r="C47" s="992"/>
      <c r="D47" s="992"/>
      <c r="E47" s="992"/>
      <c r="F47" s="992"/>
      <c r="G47" s="992"/>
      <c r="I47" s="994"/>
      <c r="J47" s="478"/>
      <c r="K47" s="478"/>
      <c r="L47" s="478"/>
      <c r="M47" s="654"/>
      <c r="N47" s="651"/>
      <c r="O47" s="651"/>
      <c r="P47" s="649"/>
      <c r="Q47" s="651"/>
      <c r="R47" s="651"/>
      <c r="S47" s="651"/>
      <c r="T47" s="649"/>
      <c r="U47" s="651"/>
      <c r="V47" s="651"/>
      <c r="W47" s="651"/>
      <c r="X47" s="649"/>
      <c r="Y47" s="1278"/>
      <c r="Z47" s="1279"/>
      <c r="AA47" s="1279"/>
      <c r="AB47" s="1279"/>
      <c r="AC47" s="1278"/>
      <c r="AD47" s="1279"/>
      <c r="AE47" s="1279"/>
      <c r="AF47" s="1280"/>
      <c r="AG47" s="1279"/>
      <c r="AH47" s="1279"/>
      <c r="AI47" s="1279"/>
      <c r="AJ47" s="1280"/>
      <c r="AK47" s="1279"/>
      <c r="AL47" s="1279"/>
      <c r="AM47" s="1279"/>
      <c r="AN47" s="1280"/>
      <c r="AO47" s="1279"/>
      <c r="AP47" s="1279"/>
      <c r="AQ47" s="1279"/>
      <c r="AR47" s="1280"/>
      <c r="AS47" s="993"/>
      <c r="AT47" s="651"/>
      <c r="AU47" s="651"/>
      <c r="AV47" s="651"/>
      <c r="AW47" s="651"/>
      <c r="AX47" s="651"/>
      <c r="AY47" s="651"/>
      <c r="AZ47" s="651"/>
      <c r="BA47" s="651"/>
      <c r="BB47" s="651"/>
      <c r="BC47" s="651"/>
      <c r="BD47" s="651"/>
      <c r="BE47" s="651"/>
      <c r="BF47" s="651"/>
      <c r="BG47" s="651"/>
      <c r="BH47" s="651"/>
      <c r="BI47" s="649"/>
      <c r="BJ47" s="482"/>
    </row>
    <row r="48" spans="2:62" s="961" customFormat="1" ht="11.25" hidden="1" customHeight="1" outlineLevel="1">
      <c r="B48" s="995"/>
      <c r="C48" s="995"/>
      <c r="D48" s="995"/>
      <c r="E48" s="995"/>
      <c r="F48" s="995"/>
      <c r="G48" s="995"/>
      <c r="I48" s="996" t="s">
        <v>631</v>
      </c>
      <c r="J48" s="997"/>
      <c r="K48" s="997"/>
      <c r="L48" s="997"/>
      <c r="M48" s="660"/>
      <c r="N48" s="630"/>
      <c r="O48" s="630"/>
      <c r="P48" s="629"/>
      <c r="Q48" s="630"/>
      <c r="R48" s="630"/>
      <c r="S48" s="630"/>
      <c r="T48" s="629"/>
      <c r="U48" s="630"/>
      <c r="V48" s="630"/>
      <c r="W48" s="630"/>
      <c r="X48" s="629"/>
      <c r="Y48" s="978"/>
      <c r="Z48" s="980"/>
      <c r="AA48" s="980"/>
      <c r="AB48" s="980"/>
      <c r="AC48" s="978"/>
      <c r="AD48" s="980"/>
      <c r="AE48" s="1975">
        <v>1500</v>
      </c>
      <c r="AF48" s="1974">
        <v>3000</v>
      </c>
      <c r="AG48" s="1975">
        <v>5000</v>
      </c>
      <c r="AH48" s="1975">
        <v>6000</v>
      </c>
      <c r="AI48" s="980"/>
      <c r="AJ48" s="984"/>
      <c r="AK48" s="980"/>
      <c r="AL48" s="980"/>
      <c r="AM48" s="980"/>
      <c r="AN48" s="984"/>
      <c r="AO48" s="980"/>
      <c r="AP48" s="980"/>
      <c r="AQ48" s="980"/>
      <c r="AR48" s="984"/>
      <c r="AS48" s="959"/>
      <c r="AT48" s="630"/>
      <c r="AU48" s="630"/>
      <c r="AV48" s="630"/>
      <c r="AW48" s="630"/>
      <c r="AX48" s="630"/>
      <c r="AY48" s="630"/>
      <c r="AZ48" s="630"/>
      <c r="BA48" s="630"/>
      <c r="BB48" s="630"/>
      <c r="BC48" s="630"/>
      <c r="BD48" s="630"/>
      <c r="BE48" s="630"/>
      <c r="BF48" s="630"/>
      <c r="BG48" s="630"/>
      <c r="BH48" s="630"/>
      <c r="BI48" s="629"/>
      <c r="BJ48" s="500"/>
    </row>
    <row r="49" spans="1:62" s="1376" customFormat="1" ht="11.25" hidden="1" customHeight="1" outlineLevel="1">
      <c r="B49" s="1976"/>
      <c r="C49" s="1976"/>
      <c r="D49" s="1976"/>
      <c r="E49" s="1976"/>
      <c r="F49" s="1976"/>
      <c r="G49" s="1976"/>
      <c r="I49" s="1977" t="s">
        <v>328</v>
      </c>
      <c r="J49" s="1978"/>
      <c r="K49" s="1978"/>
      <c r="L49" s="1978"/>
      <c r="M49" s="1979"/>
      <c r="N49" s="1980"/>
      <c r="O49" s="1980"/>
      <c r="P49" s="1981"/>
      <c r="Q49" s="1980"/>
      <c r="R49" s="1980"/>
      <c r="S49" s="1980"/>
      <c r="T49" s="1981"/>
      <c r="U49" s="1980"/>
      <c r="V49" s="1980"/>
      <c r="W49" s="1980"/>
      <c r="X49" s="1981"/>
      <c r="Y49" s="1979"/>
      <c r="Z49" s="1980"/>
      <c r="AA49" s="1980"/>
      <c r="AB49" s="1980"/>
      <c r="AC49" s="1979"/>
      <c r="AD49" s="1980"/>
      <c r="AE49" s="1980"/>
      <c r="AF49" s="1981">
        <f>AF48/AE48-1</f>
        <v>1</v>
      </c>
      <c r="AG49" s="1980">
        <f>AG48/AF48-1</f>
        <v>0.66666666666666674</v>
      </c>
      <c r="AH49" s="1980">
        <f>AH48/AG48-1</f>
        <v>0.19999999999999996</v>
      </c>
      <c r="AI49" s="1980"/>
      <c r="AJ49" s="1981"/>
      <c r="AK49" s="1980"/>
      <c r="AL49" s="1980"/>
      <c r="AM49" s="1980"/>
      <c r="AN49" s="1981"/>
      <c r="AO49" s="1980"/>
      <c r="AP49" s="1980"/>
      <c r="AQ49" s="1980"/>
      <c r="AR49" s="1981"/>
      <c r="AS49" s="1982"/>
      <c r="AT49" s="1980"/>
      <c r="AU49" s="1980"/>
      <c r="AV49" s="1980"/>
      <c r="AW49" s="1980"/>
      <c r="AX49" s="1980"/>
      <c r="AY49" s="1980"/>
      <c r="AZ49" s="1980"/>
      <c r="BA49" s="1980"/>
      <c r="BB49" s="1980"/>
      <c r="BC49" s="1980"/>
      <c r="BD49" s="1980"/>
      <c r="BE49" s="1980"/>
      <c r="BF49" s="1980"/>
      <c r="BG49" s="1980"/>
      <c r="BH49" s="1980"/>
      <c r="BI49" s="1981"/>
    </row>
    <row r="50" spans="1:62" s="1736" customFormat="1" ht="11.25" hidden="1" customHeight="1" outlineLevel="1">
      <c r="B50" s="1983"/>
      <c r="C50" s="1983"/>
      <c r="D50" s="1983"/>
      <c r="E50" s="1983"/>
      <c r="F50" s="1983"/>
      <c r="G50" s="1983"/>
      <c r="I50" s="1984" t="s">
        <v>737</v>
      </c>
      <c r="J50" s="1985"/>
      <c r="K50" s="1985"/>
      <c r="L50" s="1985"/>
      <c r="M50" s="1986"/>
      <c r="N50" s="1702"/>
      <c r="O50" s="1702"/>
      <c r="P50" s="1987"/>
      <c r="Q50" s="1702"/>
      <c r="R50" s="1702"/>
      <c r="S50" s="1702"/>
      <c r="T50" s="1987"/>
      <c r="U50" s="1702"/>
      <c r="V50" s="1702"/>
      <c r="W50" s="1702"/>
      <c r="X50" s="1987"/>
      <c r="Y50" s="1986"/>
      <c r="Z50" s="1702"/>
      <c r="AA50" s="1702"/>
      <c r="AB50" s="1702"/>
      <c r="AC50" s="1986"/>
      <c r="AD50" s="1702"/>
      <c r="AE50" s="1702"/>
      <c r="AF50" s="1987">
        <f>AF48-AE48</f>
        <v>1500</v>
      </c>
      <c r="AG50" s="1702">
        <f>AG48-AF48</f>
        <v>2000</v>
      </c>
      <c r="AH50" s="1702">
        <f>AH48-AG48</f>
        <v>1000</v>
      </c>
      <c r="AI50" s="1702"/>
      <c r="AJ50" s="1987"/>
      <c r="AK50" s="1702"/>
      <c r="AL50" s="1702"/>
      <c r="AM50" s="1702"/>
      <c r="AN50" s="1987"/>
      <c r="AO50" s="1702"/>
      <c r="AP50" s="1702"/>
      <c r="AQ50" s="1702"/>
      <c r="AR50" s="1987"/>
      <c r="AS50" s="1988"/>
      <c r="AT50" s="1702"/>
      <c r="AU50" s="1702"/>
      <c r="AV50" s="1702"/>
      <c r="AW50" s="1702"/>
      <c r="AX50" s="1702"/>
      <c r="AY50" s="1702"/>
      <c r="AZ50" s="1702"/>
      <c r="BA50" s="1702"/>
      <c r="BB50" s="1702"/>
      <c r="BC50" s="1702"/>
      <c r="BD50" s="1702"/>
      <c r="BE50" s="1702"/>
      <c r="BF50" s="1702"/>
      <c r="BG50" s="1702"/>
      <c r="BH50" s="1702"/>
      <c r="BI50" s="1987"/>
    </row>
    <row r="51" spans="1:62" s="1627" customFormat="1" ht="11.25" hidden="1" customHeight="1" outlineLevel="1">
      <c r="B51" s="1628"/>
      <c r="C51" s="1628"/>
      <c r="D51" s="1628"/>
      <c r="E51" s="1628"/>
      <c r="F51" s="1628"/>
      <c r="G51" s="1628"/>
      <c r="I51" s="1757" t="s">
        <v>632</v>
      </c>
      <c r="J51" s="1749"/>
      <c r="K51" s="1749"/>
      <c r="L51" s="1749"/>
      <c r="M51" s="1748"/>
      <c r="N51" s="1629"/>
      <c r="O51" s="1629"/>
      <c r="P51" s="1630"/>
      <c r="Q51" s="1629"/>
      <c r="R51" s="1629"/>
      <c r="S51" s="1629"/>
      <c r="T51" s="1630"/>
      <c r="U51" s="1629"/>
      <c r="V51" s="1629"/>
      <c r="W51" s="1629"/>
      <c r="X51" s="1630"/>
      <c r="Y51" s="1748"/>
      <c r="Z51" s="1629"/>
      <c r="AA51" s="1629"/>
      <c r="AB51" s="1629"/>
      <c r="AC51" s="1748"/>
      <c r="AD51" s="1629"/>
      <c r="AE51" s="1629">
        <f>AE48/AE41</f>
        <v>0.16146393972012918</v>
      </c>
      <c r="AF51" s="1630">
        <f>AF48/AF41</f>
        <v>0.29417532849578348</v>
      </c>
      <c r="AG51" s="1629">
        <f>AG48/AG41</f>
        <v>0.45612114577631818</v>
      </c>
      <c r="AH51" s="1629">
        <f>AH48/AH41</f>
        <v>0.50530570995452251</v>
      </c>
      <c r="AI51" s="1629"/>
      <c r="AJ51" s="1630"/>
      <c r="AK51" s="1629"/>
      <c r="AL51" s="1629"/>
      <c r="AM51" s="1629"/>
      <c r="AN51" s="1630"/>
      <c r="AO51" s="1629"/>
      <c r="AP51" s="1629"/>
      <c r="AQ51" s="1629"/>
      <c r="AR51" s="1630"/>
      <c r="AS51" s="1634"/>
      <c r="AT51" s="1629"/>
      <c r="AU51" s="1629"/>
      <c r="AV51" s="1629"/>
      <c r="AW51" s="1629"/>
      <c r="AX51" s="1629"/>
      <c r="AY51" s="1629"/>
      <c r="AZ51" s="1629"/>
      <c r="BA51" s="1629"/>
      <c r="BB51" s="1629"/>
      <c r="BC51" s="1629"/>
      <c r="BD51" s="1629"/>
      <c r="BE51" s="1629"/>
      <c r="BF51" s="1629"/>
      <c r="BG51" s="1629"/>
      <c r="BH51" s="1629"/>
      <c r="BI51" s="1630"/>
    </row>
    <row r="52" spans="1:62" s="991" customFormat="1" ht="11.25" customHeight="1" collapsed="1">
      <c r="B52" s="992"/>
      <c r="C52" s="992"/>
      <c r="D52" s="992"/>
      <c r="E52" s="992"/>
      <c r="F52" s="992"/>
      <c r="G52" s="992"/>
      <c r="I52" s="994"/>
      <c r="J52" s="478"/>
      <c r="K52" s="478"/>
      <c r="L52" s="478"/>
      <c r="M52" s="654"/>
      <c r="N52" s="651"/>
      <c r="O52" s="651"/>
      <c r="P52" s="649"/>
      <c r="Q52" s="651"/>
      <c r="R52" s="651"/>
      <c r="S52" s="651"/>
      <c r="T52" s="649"/>
      <c r="U52" s="651"/>
      <c r="V52" s="651"/>
      <c r="W52" s="651"/>
      <c r="X52" s="649"/>
      <c r="Y52" s="1278"/>
      <c r="Z52" s="1279"/>
      <c r="AA52" s="1279"/>
      <c r="AB52" s="1279"/>
      <c r="AC52" s="1278"/>
      <c r="AD52" s="1279"/>
      <c r="AE52" s="1279"/>
      <c r="AF52" s="1280"/>
      <c r="AG52" s="1279"/>
      <c r="AH52" s="1279"/>
      <c r="AI52" s="1279"/>
      <c r="AJ52" s="1280"/>
      <c r="AK52" s="1279"/>
      <c r="AL52" s="1279"/>
      <c r="AM52" s="1279"/>
      <c r="AN52" s="1280"/>
      <c r="AO52" s="1279"/>
      <c r="AP52" s="1279"/>
      <c r="AQ52" s="1279"/>
      <c r="AR52" s="1280"/>
      <c r="AS52" s="993"/>
      <c r="AT52" s="651"/>
      <c r="AU52" s="651"/>
      <c r="AV52" s="651"/>
      <c r="AW52" s="651"/>
      <c r="AX52" s="651"/>
      <c r="AY52" s="651"/>
      <c r="AZ52" s="651"/>
      <c r="BA52" s="651"/>
      <c r="BB52" s="651"/>
      <c r="BC52" s="651"/>
      <c r="BD52" s="651"/>
      <c r="BE52" s="651"/>
      <c r="BF52" s="651"/>
      <c r="BG52" s="651"/>
      <c r="BH52" s="651"/>
      <c r="BI52" s="649"/>
      <c r="BJ52" s="482"/>
    </row>
    <row r="53" spans="1:62" s="961" customFormat="1" ht="11.25" customHeight="1">
      <c r="B53" s="995"/>
      <c r="C53" s="995"/>
      <c r="D53" s="995"/>
      <c r="E53" s="995"/>
      <c r="F53" s="995"/>
      <c r="G53" s="995"/>
      <c r="I53" s="996" t="s">
        <v>713</v>
      </c>
      <c r="J53" s="997"/>
      <c r="K53" s="997"/>
      <c r="L53" s="997"/>
      <c r="M53" s="660"/>
      <c r="N53" s="630"/>
      <c r="O53" s="630"/>
      <c r="P53" s="629"/>
      <c r="Q53" s="630"/>
      <c r="R53" s="630"/>
      <c r="S53" s="630"/>
      <c r="T53" s="629"/>
      <c r="U53" s="630"/>
      <c r="V53" s="630"/>
      <c r="W53" s="630"/>
      <c r="X53" s="629"/>
      <c r="Y53" s="978"/>
      <c r="Z53" s="980"/>
      <c r="AA53" s="980"/>
      <c r="AB53" s="980"/>
      <c r="AC53" s="978"/>
      <c r="AD53" s="980"/>
      <c r="AE53" s="2028">
        <f>AE19*AE56</f>
        <v>13.370399999999998</v>
      </c>
      <c r="AF53" s="984"/>
      <c r="AG53" s="2028">
        <f>AG19*AG56</f>
        <v>16.2498</v>
      </c>
      <c r="AH53" s="980"/>
      <c r="AI53" s="980"/>
      <c r="AJ53" s="984"/>
      <c r="AK53" s="980"/>
      <c r="AL53" s="980"/>
      <c r="AM53" s="980"/>
      <c r="AN53" s="984"/>
      <c r="AO53" s="980"/>
      <c r="AP53" s="980"/>
      <c r="AQ53" s="980"/>
      <c r="AR53" s="984"/>
      <c r="AS53" s="959"/>
      <c r="AT53" s="630"/>
      <c r="AU53" s="630"/>
      <c r="AV53" s="630"/>
      <c r="AW53" s="630"/>
      <c r="AX53" s="630"/>
      <c r="AY53" s="630"/>
      <c r="AZ53" s="630"/>
      <c r="BA53" s="630"/>
      <c r="BB53" s="630"/>
      <c r="BC53" s="630"/>
      <c r="BD53" s="630"/>
      <c r="BE53" s="630"/>
      <c r="BF53" s="630"/>
      <c r="BG53" s="630"/>
      <c r="BH53" s="630"/>
      <c r="BI53" s="629"/>
      <c r="BJ53" s="500"/>
    </row>
    <row r="54" spans="1:62" s="991" customFormat="1" ht="11.25" customHeight="1">
      <c r="B54" s="992"/>
      <c r="C54" s="992"/>
      <c r="D54" s="992"/>
      <c r="E54" s="992"/>
      <c r="F54" s="992"/>
      <c r="G54" s="992"/>
      <c r="I54" s="1977" t="s">
        <v>320</v>
      </c>
      <c r="J54" s="478"/>
      <c r="K54" s="478"/>
      <c r="L54" s="478"/>
      <c r="M54" s="654"/>
      <c r="N54" s="651"/>
      <c r="O54" s="651"/>
      <c r="P54" s="649"/>
      <c r="Q54" s="651"/>
      <c r="R54" s="651"/>
      <c r="S54" s="651"/>
      <c r="T54" s="649"/>
      <c r="U54" s="651"/>
      <c r="V54" s="651"/>
      <c r="W54" s="651"/>
      <c r="X54" s="649"/>
      <c r="Y54" s="1278"/>
      <c r="Z54" s="1279"/>
      <c r="AA54" s="1279"/>
      <c r="AB54" s="1279"/>
      <c r="AC54" s="1278"/>
      <c r="AD54" s="1279"/>
      <c r="AE54" s="1279"/>
      <c r="AF54" s="1280"/>
      <c r="AG54" s="1279"/>
      <c r="AH54" s="1279"/>
      <c r="AI54" s="1279"/>
      <c r="AJ54" s="1280"/>
      <c r="AK54" s="1279"/>
      <c r="AL54" s="1279"/>
      <c r="AM54" s="1279"/>
      <c r="AN54" s="1280"/>
      <c r="AO54" s="1279"/>
      <c r="AP54" s="1279"/>
      <c r="AQ54" s="1279"/>
      <c r="AR54" s="1280"/>
      <c r="AS54" s="993"/>
      <c r="AT54" s="651"/>
      <c r="AU54" s="651"/>
      <c r="AV54" s="651"/>
      <c r="AW54" s="651"/>
      <c r="AX54" s="651"/>
      <c r="AY54" s="651"/>
      <c r="AZ54" s="651"/>
      <c r="BA54" s="651"/>
      <c r="BB54" s="651"/>
      <c r="BC54" s="651"/>
      <c r="BD54" s="651"/>
      <c r="BE54" s="651"/>
      <c r="BF54" s="651"/>
      <c r="BG54" s="651"/>
      <c r="BH54" s="651"/>
      <c r="BI54" s="649"/>
      <c r="BJ54" s="482"/>
    </row>
    <row r="55" spans="1:62" s="991" customFormat="1" ht="11.25" customHeight="1">
      <c r="B55" s="992"/>
      <c r="C55" s="992"/>
      <c r="D55" s="992"/>
      <c r="E55" s="992"/>
      <c r="F55" s="992"/>
      <c r="G55" s="992"/>
      <c r="I55" s="1984" t="s">
        <v>325</v>
      </c>
      <c r="J55" s="478"/>
      <c r="K55" s="478"/>
      <c r="L55" s="478"/>
      <c r="M55" s="654"/>
      <c r="N55" s="651"/>
      <c r="O55" s="651"/>
      <c r="P55" s="649"/>
      <c r="Q55" s="651"/>
      <c r="R55" s="651"/>
      <c r="S55" s="651"/>
      <c r="T55" s="649"/>
      <c r="U55" s="651"/>
      <c r="V55" s="651"/>
      <c r="W55" s="651"/>
      <c r="X55" s="649"/>
      <c r="Y55" s="1278"/>
      <c r="Z55" s="1279"/>
      <c r="AA55" s="1279"/>
      <c r="AB55" s="1279"/>
      <c r="AC55" s="1278"/>
      <c r="AD55" s="1279"/>
      <c r="AE55" s="1279"/>
      <c r="AF55" s="1280"/>
      <c r="AG55" s="1279"/>
      <c r="AH55" s="1279"/>
      <c r="AI55" s="1279"/>
      <c r="AJ55" s="1280"/>
      <c r="AK55" s="1279"/>
      <c r="AL55" s="1279"/>
      <c r="AM55" s="1279"/>
      <c r="AN55" s="1280"/>
      <c r="AO55" s="1279"/>
      <c r="AP55" s="1279"/>
      <c r="AQ55" s="1279"/>
      <c r="AR55" s="1280"/>
      <c r="AS55" s="993"/>
      <c r="AT55" s="651"/>
      <c r="AU55" s="651"/>
      <c r="AV55" s="651"/>
      <c r="AW55" s="651"/>
      <c r="AX55" s="651"/>
      <c r="AY55" s="651"/>
      <c r="AZ55" s="651"/>
      <c r="BA55" s="651"/>
      <c r="BB55" s="651"/>
      <c r="BC55" s="651"/>
      <c r="BD55" s="651"/>
      <c r="BE55" s="651"/>
      <c r="BF55" s="651"/>
      <c r="BG55" s="651"/>
      <c r="BH55" s="651"/>
      <c r="BI55" s="649"/>
      <c r="BJ55" s="482"/>
    </row>
    <row r="56" spans="1:62" s="991" customFormat="1" ht="11.25" customHeight="1">
      <c r="B56" s="992"/>
      <c r="C56" s="992"/>
      <c r="D56" s="992"/>
      <c r="E56" s="992"/>
      <c r="F56" s="992"/>
      <c r="G56" s="992"/>
      <c r="I56" s="1757" t="s">
        <v>712</v>
      </c>
      <c r="J56" s="478"/>
      <c r="K56" s="478"/>
      <c r="L56" s="478"/>
      <c r="M56" s="654"/>
      <c r="N56" s="651"/>
      <c r="O56" s="651"/>
      <c r="P56" s="649"/>
      <c r="Q56" s="651"/>
      <c r="R56" s="651"/>
      <c r="S56" s="651"/>
      <c r="T56" s="649"/>
      <c r="U56" s="651"/>
      <c r="V56" s="651"/>
      <c r="W56" s="651"/>
      <c r="X56" s="649"/>
      <c r="Y56" s="1278"/>
      <c r="Z56" s="1279"/>
      <c r="AA56" s="1279"/>
      <c r="AB56" s="1279"/>
      <c r="AC56" s="1278"/>
      <c r="AD56" s="1279"/>
      <c r="AE56" s="2180">
        <v>0.1</v>
      </c>
      <c r="AF56" s="1280"/>
      <c r="AG56" s="2180">
        <v>0.1</v>
      </c>
      <c r="AH56" s="1279"/>
      <c r="AI56" s="1279"/>
      <c r="AJ56" s="1280"/>
      <c r="AK56" s="1279"/>
      <c r="AL56" s="1279"/>
      <c r="AM56" s="1279"/>
      <c r="AN56" s="1280"/>
      <c r="AO56" s="1279"/>
      <c r="AP56" s="1279"/>
      <c r="AQ56" s="1279"/>
      <c r="AR56" s="1280"/>
      <c r="AS56" s="993"/>
      <c r="AT56" s="651"/>
      <c r="AU56" s="651"/>
      <c r="AV56" s="651"/>
      <c r="AW56" s="651"/>
      <c r="AX56" s="651"/>
      <c r="AY56" s="651"/>
      <c r="AZ56" s="651"/>
      <c r="BA56" s="651"/>
      <c r="BB56" s="651"/>
      <c r="BC56" s="651"/>
      <c r="BD56" s="651"/>
      <c r="BE56" s="651"/>
      <c r="BF56" s="651"/>
      <c r="BG56" s="651"/>
      <c r="BH56" s="651"/>
      <c r="BI56" s="649"/>
      <c r="BJ56" s="482"/>
    </row>
    <row r="57" spans="1:62" s="991" customFormat="1" ht="11.25" customHeight="1">
      <c r="B57" s="992"/>
      <c r="C57" s="992"/>
      <c r="D57" s="992"/>
      <c r="E57" s="992"/>
      <c r="F57" s="992"/>
      <c r="G57" s="992"/>
      <c r="I57" s="994"/>
      <c r="J57" s="478"/>
      <c r="K57" s="478"/>
      <c r="L57" s="478"/>
      <c r="M57" s="654"/>
      <c r="N57" s="651"/>
      <c r="O57" s="651"/>
      <c r="P57" s="649"/>
      <c r="Q57" s="651"/>
      <c r="R57" s="651"/>
      <c r="S57" s="651"/>
      <c r="T57" s="649"/>
      <c r="U57" s="651"/>
      <c r="V57" s="651"/>
      <c r="W57" s="651"/>
      <c r="X57" s="649"/>
      <c r="Y57" s="1278"/>
      <c r="Z57" s="1279"/>
      <c r="AA57" s="1279"/>
      <c r="AB57" s="1279"/>
      <c r="AC57" s="1278"/>
      <c r="AD57" s="1279"/>
      <c r="AE57" s="1279"/>
      <c r="AF57" s="1280"/>
      <c r="AG57" s="1279"/>
      <c r="AH57" s="1279"/>
      <c r="AI57" s="1279"/>
      <c r="AJ57" s="1280"/>
      <c r="AK57" s="1279"/>
      <c r="AL57" s="1279"/>
      <c r="AM57" s="1279"/>
      <c r="AN57" s="1280"/>
      <c r="AO57" s="1279"/>
      <c r="AP57" s="1279"/>
      <c r="AQ57" s="1279"/>
      <c r="AR57" s="1280"/>
      <c r="AS57" s="993"/>
      <c r="AT57" s="651"/>
      <c r="AU57" s="651"/>
      <c r="AV57" s="651"/>
      <c r="AW57" s="651"/>
      <c r="AX57" s="651"/>
      <c r="AY57" s="651"/>
      <c r="AZ57" s="651"/>
      <c r="BA57" s="651"/>
      <c r="BB57" s="651"/>
      <c r="BC57" s="651"/>
      <c r="BD57" s="651"/>
      <c r="BE57" s="651"/>
      <c r="BF57" s="651"/>
      <c r="BG57" s="651"/>
      <c r="BH57" s="651"/>
      <c r="BI57" s="649"/>
      <c r="BJ57" s="482"/>
    </row>
    <row r="58" spans="1:62" s="991" customFormat="1" ht="11.25" customHeight="1">
      <c r="B58" s="992"/>
      <c r="C58" s="992"/>
      <c r="D58" s="992"/>
      <c r="E58" s="992"/>
      <c r="F58" s="992"/>
      <c r="G58" s="992"/>
      <c r="I58" s="994"/>
      <c r="J58" s="478"/>
      <c r="K58" s="478"/>
      <c r="L58" s="478"/>
      <c r="M58" s="654"/>
      <c r="N58" s="651"/>
      <c r="O58" s="651"/>
      <c r="P58" s="649"/>
      <c r="Q58" s="651"/>
      <c r="R58" s="651"/>
      <c r="S58" s="651"/>
      <c r="T58" s="649"/>
      <c r="U58" s="651"/>
      <c r="V58" s="651"/>
      <c r="W58" s="651"/>
      <c r="X58" s="649"/>
      <c r="Y58" s="1278"/>
      <c r="Z58" s="1279"/>
      <c r="AA58" s="1279"/>
      <c r="AB58" s="1279"/>
      <c r="AC58" s="1278"/>
      <c r="AD58" s="1279"/>
      <c r="AE58" s="1279"/>
      <c r="AF58" s="1280"/>
      <c r="AG58" s="1279"/>
      <c r="AH58" s="1279"/>
      <c r="AI58" s="1279"/>
      <c r="AJ58" s="1280"/>
      <c r="AK58" s="1279"/>
      <c r="AL58" s="1279"/>
      <c r="AM58" s="1279"/>
      <c r="AN58" s="1280"/>
      <c r="AO58" s="1279"/>
      <c r="AP58" s="1279"/>
      <c r="AQ58" s="1279"/>
      <c r="AR58" s="1280"/>
      <c r="AS58" s="993"/>
      <c r="AT58" s="651"/>
      <c r="AU58" s="651"/>
      <c r="AV58" s="651"/>
      <c r="AW58" s="651"/>
      <c r="AX58" s="651"/>
      <c r="AY58" s="651"/>
      <c r="AZ58" s="651"/>
      <c r="BA58" s="651"/>
      <c r="BB58" s="651"/>
      <c r="BC58" s="651"/>
      <c r="BD58" s="651"/>
      <c r="BE58" s="651"/>
      <c r="BF58" s="651"/>
      <c r="BG58" s="651"/>
      <c r="BH58" s="651"/>
      <c r="BI58" s="649"/>
      <c r="BJ58" s="482"/>
    </row>
    <row r="59" spans="1:62" s="961" customFormat="1" ht="11.25" customHeight="1">
      <c r="A59" s="475"/>
      <c r="B59" s="940"/>
      <c r="C59" s="940"/>
      <c r="D59" s="940"/>
      <c r="E59" s="940"/>
      <c r="F59" s="940"/>
      <c r="G59" s="940"/>
      <c r="H59" s="475"/>
      <c r="I59" s="660" t="s">
        <v>324</v>
      </c>
      <c r="J59" s="497"/>
      <c r="K59" s="497"/>
      <c r="L59" s="497"/>
      <c r="M59" s="660"/>
      <c r="N59" s="630"/>
      <c r="O59" s="630"/>
      <c r="P59" s="629"/>
      <c r="Q59" s="2034">
        <f t="shared" ref="Q59:AN59" si="97">Q8/(AVERAGE(Q41,P41)/1000)</f>
        <v>0</v>
      </c>
      <c r="R59" s="2034">
        <f t="shared" si="97"/>
        <v>0</v>
      </c>
      <c r="S59" s="2034">
        <f t="shared" si="97"/>
        <v>0</v>
      </c>
      <c r="T59" s="2035">
        <f t="shared" si="97"/>
        <v>0</v>
      </c>
      <c r="U59" s="2034">
        <f t="shared" si="97"/>
        <v>0</v>
      </c>
      <c r="V59" s="2034">
        <f t="shared" si="97"/>
        <v>0</v>
      </c>
      <c r="W59" s="2034">
        <f t="shared" si="97"/>
        <v>0</v>
      </c>
      <c r="X59" s="2035">
        <f t="shared" si="97"/>
        <v>0</v>
      </c>
      <c r="Y59" s="1240">
        <f t="shared" si="97"/>
        <v>39.267036375599211</v>
      </c>
      <c r="Z59" s="1239">
        <f t="shared" si="97"/>
        <v>38.747307232005468</v>
      </c>
      <c r="AA59" s="1239">
        <f t="shared" si="97"/>
        <v>40.630113278791697</v>
      </c>
      <c r="AB59" s="1239">
        <f t="shared" si="97"/>
        <v>42.769443032459513</v>
      </c>
      <c r="AC59" s="1240">
        <f t="shared" si="97"/>
        <v>39.16549061376648</v>
      </c>
      <c r="AD59" s="1239">
        <f t="shared" si="97"/>
        <v>36.509636496706513</v>
      </c>
      <c r="AE59" s="1239">
        <f t="shared" si="97"/>
        <v>37.266046824241066</v>
      </c>
      <c r="AF59" s="1241">
        <f t="shared" si="97"/>
        <v>40.744868637110017</v>
      </c>
      <c r="AG59" s="1240">
        <f t="shared" si="97"/>
        <v>37.925614366729675</v>
      </c>
      <c r="AH59" s="1239">
        <f t="shared" si="97"/>
        <v>35.663075845156776</v>
      </c>
      <c r="AI59" s="1239">
        <f t="shared" si="97"/>
        <v>34.243577314590404</v>
      </c>
      <c r="AJ59" s="1241">
        <f t="shared" si="97"/>
        <v>41.449725776965266</v>
      </c>
      <c r="AK59" s="1239">
        <f t="shared" si="97"/>
        <v>34.570071258907369</v>
      </c>
      <c r="AL59" s="1239">
        <f t="shared" si="97"/>
        <v>34.09693957789451</v>
      </c>
      <c r="AM59" s="1239">
        <f t="shared" si="97"/>
        <v>33.501024681457721</v>
      </c>
      <c r="AN59" s="1241">
        <f t="shared" si="97"/>
        <v>38.062568822881666</v>
      </c>
      <c r="AO59" s="1239">
        <f t="shared" ref="AO59" si="98">AO8/(AVERAGE(AO41,AN41)/1000)</f>
        <v>32.398951172933216</v>
      </c>
      <c r="AP59" s="1239">
        <f t="shared" ref="AP59" si="99">AP8/(AVERAGE(AP41,AO41)/1000)</f>
        <v>30.122324373902032</v>
      </c>
      <c r="AQ59" s="1239">
        <f t="shared" ref="AQ59" si="100">AQ8/(AVERAGE(AQ41,AP41)/1000)</f>
        <v>29.971088887098585</v>
      </c>
      <c r="AR59" s="1241">
        <f t="shared" ref="AR59" si="101">AR8/(AVERAGE(AR41,AQ41)/1000)</f>
        <v>38.005087955563226</v>
      </c>
      <c r="AS59" s="959"/>
      <c r="AT59" s="630"/>
      <c r="AU59" s="630">
        <f t="shared" ref="AU59:BI59" si="102">AU8/(AVERAGE(AU41,AT41)/1000)</f>
        <v>137.18680023571008</v>
      </c>
      <c r="AV59" s="630">
        <f t="shared" si="102"/>
        <v>139.49071115844279</v>
      </c>
      <c r="AW59" s="630">
        <f t="shared" si="102"/>
        <v>161.18871309737401</v>
      </c>
      <c r="AX59" s="630">
        <f t="shared" si="102"/>
        <v>152.19346675868414</v>
      </c>
      <c r="AY59" s="630">
        <f t="shared" si="102"/>
        <v>145.88064542284926</v>
      </c>
      <c r="AZ59" s="630">
        <f t="shared" si="102"/>
        <v>140.96194684833981</v>
      </c>
      <c r="BA59" s="630">
        <f t="shared" si="102"/>
        <v>131.21203397215976</v>
      </c>
      <c r="BB59" s="1239">
        <f t="shared" si="102"/>
        <v>128.6430970209592</v>
      </c>
      <c r="BC59" s="1239">
        <f t="shared" si="102"/>
        <v>128.28610241728262</v>
      </c>
      <c r="BD59" s="1239">
        <f t="shared" si="102"/>
        <v>129.25947538460119</v>
      </c>
      <c r="BE59" s="1239">
        <f t="shared" si="102"/>
        <v>131.36980488588415</v>
      </c>
      <c r="BF59" s="1239">
        <f t="shared" si="102"/>
        <v>134.11564548378072</v>
      </c>
      <c r="BG59" s="1239">
        <f t="shared" si="102"/>
        <v>137.38232271804657</v>
      </c>
      <c r="BH59" s="1239">
        <f t="shared" si="102"/>
        <v>141.26083526402707</v>
      </c>
      <c r="BI59" s="1241">
        <f t="shared" si="102"/>
        <v>145.95076177698255</v>
      </c>
      <c r="BJ59" s="960"/>
    </row>
    <row r="60" spans="1:62" s="1002" customFormat="1" ht="11.25" customHeight="1">
      <c r="A60" s="961"/>
      <c r="B60" s="991"/>
      <c r="C60" s="991"/>
      <c r="D60" s="991"/>
      <c r="E60" s="991"/>
      <c r="F60" s="991"/>
      <c r="G60" s="991"/>
      <c r="H60" s="961"/>
      <c r="I60" s="1004" t="s">
        <v>390</v>
      </c>
      <c r="J60" s="974"/>
      <c r="K60" s="974"/>
      <c r="L60" s="974"/>
      <c r="M60" s="975"/>
      <c r="N60" s="974"/>
      <c r="O60" s="974"/>
      <c r="P60" s="999"/>
      <c r="Q60" s="974"/>
      <c r="R60" s="974"/>
      <c r="S60" s="974"/>
      <c r="T60" s="999"/>
      <c r="U60" s="974"/>
      <c r="V60" s="974"/>
      <c r="W60" s="974"/>
      <c r="X60" s="999"/>
      <c r="Y60" s="975"/>
      <c r="Z60" s="974"/>
      <c r="AA60" s="974"/>
      <c r="AB60" s="974"/>
      <c r="AC60" s="975">
        <f t="shared" ref="AC60:AK60" si="103">AC59/Y59-1</f>
        <v>-2.5860307068101829E-3</v>
      </c>
      <c r="AD60" s="974">
        <f t="shared" si="103"/>
        <v>-5.775035467369527E-2</v>
      </c>
      <c r="AE60" s="974">
        <f t="shared" si="103"/>
        <v>-8.2797368332876986E-2</v>
      </c>
      <c r="AF60" s="999">
        <f t="shared" si="103"/>
        <v>-4.7336936181585632E-2</v>
      </c>
      <c r="AG60" s="975">
        <f t="shared" si="103"/>
        <v>-3.1657365389953562E-2</v>
      </c>
      <c r="AH60" s="974">
        <f t="shared" si="103"/>
        <v>-2.3187320739994299E-2</v>
      </c>
      <c r="AI60" s="974">
        <f t="shared" si="103"/>
        <v>-8.1105181987926489E-2</v>
      </c>
      <c r="AJ60" s="999">
        <f t="shared" si="103"/>
        <v>1.729928610478515E-2</v>
      </c>
      <c r="AK60" s="974">
        <f t="shared" si="103"/>
        <v>-8.8476961121187858E-2</v>
      </c>
      <c r="AL60" s="974">
        <f>AL59/AH59-1</f>
        <v>-4.3914783852693207E-2</v>
      </c>
      <c r="AM60" s="974">
        <f>AM59/AI59-1</f>
        <v>-2.168443519527663E-2</v>
      </c>
      <c r="AN60" s="999">
        <f t="shared" ref="AN60" si="104">AN59/AJ59-1</f>
        <v>-8.1717234326455723E-2</v>
      </c>
      <c r="AO60" s="974">
        <f t="shared" ref="AO60:AR60" si="105">AO59/AK59-1</f>
        <v>-6.2803459955690366E-2</v>
      </c>
      <c r="AP60" s="974">
        <f t="shared" si="105"/>
        <v>-0.11656809242109434</v>
      </c>
      <c r="AQ60" s="974">
        <f t="shared" si="105"/>
        <v>-0.10536799479786951</v>
      </c>
      <c r="AR60" s="999">
        <f t="shared" si="105"/>
        <v>-1.5101678393257822E-3</v>
      </c>
      <c r="AS60" s="1005"/>
      <c r="AT60" s="974"/>
      <c r="AU60" s="974"/>
      <c r="AV60" s="974">
        <f t="shared" ref="AV60:BA60" si="106">AV59/AU59-1</f>
        <v>1.6793969381705853E-2</v>
      </c>
      <c r="AW60" s="974">
        <f t="shared" si="106"/>
        <v>0.15555159020076381</v>
      </c>
      <c r="AX60" s="974">
        <f t="shared" si="106"/>
        <v>-5.580568369731842E-2</v>
      </c>
      <c r="AY60" s="974">
        <f t="shared" si="106"/>
        <v>-4.1478924623252089E-2</v>
      </c>
      <c r="AZ60" s="974">
        <f t="shared" si="106"/>
        <v>-3.3717280042545261E-2</v>
      </c>
      <c r="BA60" s="974">
        <f t="shared" si="106"/>
        <v>-6.9166985091869693E-2</v>
      </c>
      <c r="BB60" s="974">
        <f t="shared" ref="BB60:BI60" si="107">BB59/BA59-1</f>
        <v>-1.9578516340548635E-2</v>
      </c>
      <c r="BC60" s="974">
        <f t="shared" si="107"/>
        <v>-2.7750778078549088E-3</v>
      </c>
      <c r="BD60" s="974">
        <f t="shared" si="107"/>
        <v>7.5875168781138758E-3</v>
      </c>
      <c r="BE60" s="974">
        <f t="shared" si="107"/>
        <v>1.6326304087215693E-2</v>
      </c>
      <c r="BF60" s="974">
        <f t="shared" si="107"/>
        <v>2.0901611297069245E-2</v>
      </c>
      <c r="BG60" s="974">
        <f t="shared" si="107"/>
        <v>2.435716744666383E-2</v>
      </c>
      <c r="BH60" s="974">
        <f t="shared" si="107"/>
        <v>2.823152549211505E-2</v>
      </c>
      <c r="BI60" s="999">
        <f t="shared" si="107"/>
        <v>3.3200472757998867E-2</v>
      </c>
      <c r="BJ60" s="1001"/>
    </row>
    <row r="61" spans="1:62" s="1002" customFormat="1" ht="11.25" customHeight="1">
      <c r="A61" s="961"/>
      <c r="B61" s="992"/>
      <c r="C61" s="992"/>
      <c r="D61" s="992"/>
      <c r="E61" s="992"/>
      <c r="F61" s="992"/>
      <c r="G61" s="992"/>
      <c r="H61" s="961"/>
      <c r="I61" s="987" t="s">
        <v>389</v>
      </c>
      <c r="J61" s="998"/>
      <c r="K61" s="998"/>
      <c r="L61" s="998"/>
      <c r="M61" s="975"/>
      <c r="N61" s="974"/>
      <c r="O61" s="974"/>
      <c r="P61" s="999"/>
      <c r="Q61" s="974"/>
      <c r="R61" s="974"/>
      <c r="S61" s="974"/>
      <c r="T61" s="999"/>
      <c r="U61" s="974"/>
      <c r="V61" s="974"/>
      <c r="W61" s="974"/>
      <c r="X61" s="999"/>
      <c r="Y61" s="975"/>
      <c r="Z61" s="974"/>
      <c r="AA61" s="974">
        <f t="shared" ref="AA61:AK61" si="108">AA59/Z59-1</f>
        <v>4.8591919833619324E-2</v>
      </c>
      <c r="AB61" s="974">
        <f t="shared" si="108"/>
        <v>5.2653797418392045E-2</v>
      </c>
      <c r="AC61" s="975">
        <f t="shared" si="108"/>
        <v>-8.4264656333210675E-2</v>
      </c>
      <c r="AD61" s="974">
        <f t="shared" si="108"/>
        <v>-6.7811077441895962E-2</v>
      </c>
      <c r="AE61" s="974">
        <f t="shared" si="108"/>
        <v>2.0718100756845104E-2</v>
      </c>
      <c r="AF61" s="999">
        <f t="shared" si="108"/>
        <v>9.3350975199387731E-2</v>
      </c>
      <c r="AG61" s="975">
        <f t="shared" si="108"/>
        <v>-6.9192866848823087E-2</v>
      </c>
      <c r="AH61" s="974">
        <f t="shared" si="108"/>
        <v>-5.965726750514333E-2</v>
      </c>
      <c r="AI61" s="974">
        <f t="shared" si="108"/>
        <v>-3.9803031480784234E-2</v>
      </c>
      <c r="AJ61" s="999">
        <f t="shared" si="108"/>
        <v>0.21043795734812121</v>
      </c>
      <c r="AK61" s="974">
        <f t="shared" si="108"/>
        <v>-0.16597587533090763</v>
      </c>
      <c r="AL61" s="974">
        <f>AL59/AK59-1</f>
        <v>-1.3686164470689377E-2</v>
      </c>
      <c r="AM61" s="974">
        <f>AM59/AL59-1</f>
        <v>-1.7477078700140258E-2</v>
      </c>
      <c r="AN61" s="999">
        <f t="shared" ref="AN61" si="109">AN59/AM59-1</f>
        <v>0.13616133192333923</v>
      </c>
      <c r="AO61" s="974">
        <f t="shared" ref="AO61:AR61" si="110">AO59/AN59-1</f>
        <v>-0.14879756740285255</v>
      </c>
      <c r="AP61" s="974">
        <f t="shared" si="110"/>
        <v>-7.0268533906527431E-2</v>
      </c>
      <c r="AQ61" s="974">
        <f t="shared" si="110"/>
        <v>-5.0207110489280948E-3</v>
      </c>
      <c r="AR61" s="999">
        <f t="shared" si="110"/>
        <v>0.2680582977391579</v>
      </c>
      <c r="AS61" s="1000"/>
      <c r="AT61" s="974"/>
      <c r="AU61" s="974"/>
      <c r="AV61" s="974"/>
      <c r="AW61" s="1018" t="s">
        <v>462</v>
      </c>
      <c r="AX61" s="1018" t="s">
        <v>462</v>
      </c>
      <c r="AY61" s="1018" t="s">
        <v>462</v>
      </c>
      <c r="AZ61" s="1018" t="s">
        <v>462</v>
      </c>
      <c r="BA61" s="1018" t="s">
        <v>462</v>
      </c>
      <c r="BB61" s="1018" t="s">
        <v>462</v>
      </c>
      <c r="BC61" s="1018" t="s">
        <v>462</v>
      </c>
      <c r="BD61" s="1018" t="s">
        <v>462</v>
      </c>
      <c r="BE61" s="1018" t="s">
        <v>462</v>
      </c>
      <c r="BF61" s="1018" t="s">
        <v>462</v>
      </c>
      <c r="BG61" s="1018" t="s">
        <v>462</v>
      </c>
      <c r="BH61" s="1018" t="s">
        <v>462</v>
      </c>
      <c r="BI61" s="1019" t="s">
        <v>462</v>
      </c>
      <c r="BJ61" s="1001"/>
    </row>
    <row r="62" spans="1:62" s="1002" customFormat="1" ht="11.25" customHeight="1">
      <c r="A62" s="991"/>
      <c r="B62" s="992"/>
      <c r="C62" s="992"/>
      <c r="D62" s="992"/>
      <c r="E62" s="992"/>
      <c r="F62" s="992"/>
      <c r="G62" s="992"/>
      <c r="H62" s="991"/>
      <c r="I62" s="1022" t="s">
        <v>391</v>
      </c>
      <c r="J62" s="998"/>
      <c r="K62" s="998"/>
      <c r="L62" s="998"/>
      <c r="M62" s="975"/>
      <c r="N62" s="974"/>
      <c r="O62" s="974"/>
      <c r="P62" s="999"/>
      <c r="Q62" s="974"/>
      <c r="R62" s="974"/>
      <c r="S62" s="974"/>
      <c r="T62" s="999"/>
      <c r="U62" s="651"/>
      <c r="V62" s="651"/>
      <c r="W62" s="651"/>
      <c r="X62" s="651"/>
      <c r="Y62" s="654"/>
      <c r="Z62" s="651"/>
      <c r="AA62" s="651"/>
      <c r="AB62" s="651"/>
      <c r="AC62" s="654">
        <f t="shared" ref="AC62:AK62" si="111">AC59-Y59</f>
        <v>-0.10154576183273178</v>
      </c>
      <c r="AD62" s="651">
        <f t="shared" si="111"/>
        <v>-2.2376707352989555</v>
      </c>
      <c r="AE62" s="651">
        <f t="shared" si="111"/>
        <v>-3.3640664545506311</v>
      </c>
      <c r="AF62" s="649">
        <f t="shared" si="111"/>
        <v>-2.0245743953494966</v>
      </c>
      <c r="AG62" s="654">
        <f t="shared" si="111"/>
        <v>-1.2398762470368041</v>
      </c>
      <c r="AH62" s="651">
        <f t="shared" si="111"/>
        <v>-0.84656065154973703</v>
      </c>
      <c r="AI62" s="651">
        <f t="shared" si="111"/>
        <v>-3.0224695096506622</v>
      </c>
      <c r="AJ62" s="649">
        <f t="shared" si="111"/>
        <v>0.70485713985524967</v>
      </c>
      <c r="AK62" s="651">
        <f t="shared" si="111"/>
        <v>-3.3555431078223066</v>
      </c>
      <c r="AL62" s="651">
        <f>AL59-AH59</f>
        <v>-1.5661362672622658</v>
      </c>
      <c r="AM62" s="651">
        <f>AM59-AI59</f>
        <v>-0.74255263313268216</v>
      </c>
      <c r="AN62" s="649">
        <f t="shared" ref="AN62" si="112">AN59-AJ59</f>
        <v>-3.3871569540836006</v>
      </c>
      <c r="AO62" s="651">
        <f t="shared" ref="AO62:AR62" si="113">AO59-AK59</f>
        <v>-2.1711200859741524</v>
      </c>
      <c r="AP62" s="651">
        <f t="shared" si="113"/>
        <v>-3.974615203992478</v>
      </c>
      <c r="AQ62" s="651">
        <f t="shared" si="113"/>
        <v>-3.5299357943591367</v>
      </c>
      <c r="AR62" s="649">
        <f t="shared" si="113"/>
        <v>-5.7480867318439266E-2</v>
      </c>
      <c r="AS62" s="1000"/>
      <c r="AT62" s="974"/>
      <c r="AU62" s="651">
        <f t="shared" ref="AU62:BA62" si="114">AU59-AT59</f>
        <v>137.18680023571008</v>
      </c>
      <c r="AV62" s="651">
        <f t="shared" si="114"/>
        <v>2.3039109227327117</v>
      </c>
      <c r="AW62" s="651">
        <f t="shared" si="114"/>
        <v>21.698001938931213</v>
      </c>
      <c r="AX62" s="651">
        <f t="shared" si="114"/>
        <v>-8.9952463386898671</v>
      </c>
      <c r="AY62" s="651">
        <f t="shared" si="114"/>
        <v>-6.312821335834883</v>
      </c>
      <c r="AZ62" s="651">
        <f t="shared" si="114"/>
        <v>-4.9186985745094489</v>
      </c>
      <c r="BA62" s="651">
        <f t="shared" si="114"/>
        <v>-9.7499128761800478</v>
      </c>
      <c r="BB62" s="651">
        <f t="shared" ref="BB62:BI62" si="115">BB59-BA59</f>
        <v>-2.5689369512005555</v>
      </c>
      <c r="BC62" s="651">
        <f t="shared" si="115"/>
        <v>-0.35699460367658276</v>
      </c>
      <c r="BD62" s="651">
        <f t="shared" si="115"/>
        <v>0.97337296731856782</v>
      </c>
      <c r="BE62" s="651">
        <f t="shared" si="115"/>
        <v>2.1103295012829619</v>
      </c>
      <c r="BF62" s="651">
        <f t="shared" si="115"/>
        <v>2.7458405978965743</v>
      </c>
      <c r="BG62" s="651">
        <f t="shared" si="115"/>
        <v>3.2666772342658419</v>
      </c>
      <c r="BH62" s="651">
        <f t="shared" si="115"/>
        <v>3.8785125459804988</v>
      </c>
      <c r="BI62" s="649">
        <f t="shared" si="115"/>
        <v>4.6899265129554806</v>
      </c>
      <c r="BJ62" s="1001"/>
    </row>
    <row r="63" spans="1:62" s="991" customFormat="1" ht="11.25" customHeight="1">
      <c r="B63" s="992"/>
      <c r="C63" s="992"/>
      <c r="D63" s="992"/>
      <c r="E63" s="992"/>
      <c r="F63" s="992"/>
      <c r="G63" s="992"/>
      <c r="I63" s="1022" t="s">
        <v>392</v>
      </c>
      <c r="J63" s="478"/>
      <c r="K63" s="478"/>
      <c r="L63" s="478"/>
      <c r="M63" s="654"/>
      <c r="N63" s="651"/>
      <c r="O63" s="651"/>
      <c r="P63" s="649"/>
      <c r="Q63" s="651"/>
      <c r="R63" s="651"/>
      <c r="S63" s="651"/>
      <c r="T63" s="649"/>
      <c r="U63" s="651"/>
      <c r="V63" s="651"/>
      <c r="W63" s="651"/>
      <c r="X63" s="649"/>
      <c r="Y63" s="654"/>
      <c r="Z63" s="651">
        <f t="shared" ref="Z63:AE63" si="116">Z59-Y59</f>
        <v>-0.519729143593743</v>
      </c>
      <c r="AA63" s="651">
        <f t="shared" si="116"/>
        <v>1.8828060467862286</v>
      </c>
      <c r="AB63" s="651">
        <f t="shared" si="116"/>
        <v>2.1393297536678162</v>
      </c>
      <c r="AC63" s="654">
        <f t="shared" si="116"/>
        <v>-3.6039524186930336</v>
      </c>
      <c r="AD63" s="651">
        <f t="shared" si="116"/>
        <v>-2.6558541170599668</v>
      </c>
      <c r="AE63" s="651">
        <f t="shared" si="116"/>
        <v>0.75641032753455306</v>
      </c>
      <c r="AF63" s="649">
        <f t="shared" ref="AF63:AN63" si="117">AF59-AE59</f>
        <v>3.4788218128689508</v>
      </c>
      <c r="AG63" s="654">
        <f t="shared" si="117"/>
        <v>-2.8192542703803412</v>
      </c>
      <c r="AH63" s="651">
        <f t="shared" si="117"/>
        <v>-2.2625385215728997</v>
      </c>
      <c r="AI63" s="651">
        <f t="shared" si="117"/>
        <v>-1.4194985305663721</v>
      </c>
      <c r="AJ63" s="649">
        <f t="shared" si="117"/>
        <v>7.2061484623748626</v>
      </c>
      <c r="AK63" s="651">
        <f t="shared" si="117"/>
        <v>-6.8796545180578974</v>
      </c>
      <c r="AL63" s="651">
        <f t="shared" si="117"/>
        <v>-0.47313168101285896</v>
      </c>
      <c r="AM63" s="651">
        <f t="shared" si="117"/>
        <v>-0.59591489643678841</v>
      </c>
      <c r="AN63" s="649">
        <f t="shared" si="117"/>
        <v>4.5615441414239442</v>
      </c>
      <c r="AO63" s="651">
        <f t="shared" ref="AO63" si="118">AO59-AN59</f>
        <v>-5.6636176499484492</v>
      </c>
      <c r="AP63" s="651">
        <f t="shared" ref="AP63" si="119">AP59-AO59</f>
        <v>-2.2766267990311846</v>
      </c>
      <c r="AQ63" s="651">
        <f t="shared" ref="AQ63" si="120">AQ59-AP59</f>
        <v>-0.15123548680344712</v>
      </c>
      <c r="AR63" s="649">
        <f t="shared" ref="AR63" si="121">AR59-AQ59</f>
        <v>8.0339990684646416</v>
      </c>
      <c r="AS63" s="993"/>
      <c r="AT63" s="651"/>
      <c r="AU63" s="651"/>
      <c r="AV63" s="651"/>
      <c r="AW63" s="1018" t="s">
        <v>462</v>
      </c>
      <c r="AX63" s="1018" t="s">
        <v>462</v>
      </c>
      <c r="AY63" s="1018" t="s">
        <v>462</v>
      </c>
      <c r="AZ63" s="1018" t="s">
        <v>462</v>
      </c>
      <c r="BA63" s="1018" t="s">
        <v>462</v>
      </c>
      <c r="BB63" s="1018" t="s">
        <v>462</v>
      </c>
      <c r="BC63" s="1018" t="s">
        <v>462</v>
      </c>
      <c r="BD63" s="1018" t="s">
        <v>462</v>
      </c>
      <c r="BE63" s="1018" t="s">
        <v>462</v>
      </c>
      <c r="BF63" s="1018" t="s">
        <v>462</v>
      </c>
      <c r="BG63" s="1018" t="s">
        <v>462</v>
      </c>
      <c r="BH63" s="1018" t="s">
        <v>462</v>
      </c>
      <c r="BI63" s="1019" t="s">
        <v>462</v>
      </c>
      <c r="BJ63" s="482"/>
    </row>
    <row r="64" spans="1:62" s="991" customFormat="1" ht="11.25" customHeight="1">
      <c r="B64" s="992"/>
      <c r="C64" s="992"/>
      <c r="D64" s="992"/>
      <c r="E64" s="992"/>
      <c r="F64" s="992"/>
      <c r="G64" s="992"/>
      <c r="I64" s="1022"/>
      <c r="J64" s="478"/>
      <c r="K64" s="478"/>
      <c r="L64" s="478"/>
      <c r="M64" s="654"/>
      <c r="N64" s="651"/>
      <c r="O64" s="651"/>
      <c r="P64" s="649"/>
      <c r="Q64" s="651"/>
      <c r="R64" s="651"/>
      <c r="S64" s="651"/>
      <c r="T64" s="649"/>
      <c r="U64" s="651"/>
      <c r="V64" s="651"/>
      <c r="W64" s="651"/>
      <c r="X64" s="649"/>
      <c r="Y64" s="654"/>
      <c r="Z64" s="651"/>
      <c r="AA64" s="651"/>
      <c r="AB64" s="651"/>
      <c r="AC64" s="654"/>
      <c r="AD64" s="651"/>
      <c r="AE64" s="651"/>
      <c r="AF64" s="649"/>
      <c r="AG64" s="651"/>
      <c r="AH64" s="651"/>
      <c r="AI64" s="651"/>
      <c r="AJ64" s="649"/>
      <c r="AK64" s="651"/>
      <c r="AL64" s="651"/>
      <c r="AM64" s="651"/>
      <c r="AN64" s="649"/>
      <c r="AO64" s="651"/>
      <c r="AP64" s="651"/>
      <c r="AQ64" s="651"/>
      <c r="AR64" s="649"/>
      <c r="AS64" s="993"/>
      <c r="AT64" s="651"/>
      <c r="AU64" s="651"/>
      <c r="AV64" s="651"/>
      <c r="AW64" s="651"/>
      <c r="AX64" s="651"/>
      <c r="AY64" s="651"/>
      <c r="AZ64" s="651"/>
      <c r="BA64" s="651"/>
      <c r="BB64" s="651"/>
      <c r="BC64" s="651"/>
      <c r="BD64" s="651"/>
      <c r="BE64" s="651"/>
      <c r="BF64" s="651"/>
      <c r="BG64" s="651"/>
      <c r="BH64" s="651"/>
      <c r="BI64" s="649"/>
      <c r="BJ64" s="482"/>
    </row>
    <row r="65" spans="1:62" s="961" customFormat="1" ht="11.25" customHeight="1">
      <c r="B65" s="995"/>
      <c r="C65" s="995"/>
      <c r="D65" s="995"/>
      <c r="E65" s="995"/>
      <c r="F65" s="995"/>
      <c r="G65" s="995"/>
      <c r="I65" s="996" t="s">
        <v>323</v>
      </c>
      <c r="J65" s="997"/>
      <c r="K65" s="997"/>
      <c r="L65" s="997"/>
      <c r="M65" s="660"/>
      <c r="N65" s="630"/>
      <c r="O65" s="1447">
        <f>Inlinks!O348</f>
        <v>0</v>
      </c>
      <c r="P65" s="1448">
        <f>Inlinks!P348</f>
        <v>0</v>
      </c>
      <c r="Q65" s="1447">
        <f>Inlinks!Q348</f>
        <v>0</v>
      </c>
      <c r="R65" s="1447">
        <f>Inlinks!R348</f>
        <v>0</v>
      </c>
      <c r="S65" s="1447">
        <f>Inlinks!S348</f>
        <v>353.125</v>
      </c>
      <c r="T65" s="1448">
        <f>Inlinks!T348</f>
        <v>401</v>
      </c>
      <c r="U65" s="1447">
        <f>Inlinks!U348</f>
        <v>425.37313432835816</v>
      </c>
      <c r="V65" s="1447">
        <f>Inlinks!V348</f>
        <v>438.125</v>
      </c>
      <c r="W65" s="1447">
        <f>Inlinks!W348</f>
        <v>452</v>
      </c>
      <c r="X65" s="1448">
        <f>Inlinks!X348</f>
        <v>491</v>
      </c>
      <c r="Y65" s="1446">
        <f>Inlinks!Y348</f>
        <v>570</v>
      </c>
      <c r="Z65" s="1447">
        <f>Inlinks!Z348</f>
        <v>701</v>
      </c>
      <c r="AA65" s="1447">
        <f>Inlinks!AA348</f>
        <v>754</v>
      </c>
      <c r="AB65" s="1447">
        <f>Inlinks!AB348</f>
        <v>833</v>
      </c>
      <c r="AC65" s="1446">
        <f>Inlinks!AC348</f>
        <v>966</v>
      </c>
      <c r="AD65" s="1447">
        <f>Inlinks!AD348</f>
        <v>1037</v>
      </c>
      <c r="AE65" s="1447">
        <f>Inlinks!AE348</f>
        <v>1085</v>
      </c>
      <c r="AF65" s="1448">
        <f>Inlinks!AF348</f>
        <v>1120</v>
      </c>
      <c r="AG65" s="2145">
        <f>Inlinks!AG348</f>
        <v>1190</v>
      </c>
      <c r="AH65" s="2145">
        <f>Inlinks!AH348</f>
        <v>1250</v>
      </c>
      <c r="AI65" s="2145">
        <f>Inlinks!AI348</f>
        <v>1350</v>
      </c>
      <c r="AJ65" s="2339">
        <f>Inlinks!AJ348</f>
        <v>1489</v>
      </c>
      <c r="AK65" s="2145">
        <f>Inlinks!AK348</f>
        <v>1549</v>
      </c>
      <c r="AL65" s="2145">
        <f>Inlinks!AL348</f>
        <v>1597</v>
      </c>
      <c r="AM65" s="2145">
        <f>Inlinks!AM348</f>
        <v>1601</v>
      </c>
      <c r="AN65" s="2339">
        <f>Inlinks!AN348</f>
        <v>1631.6976401179943</v>
      </c>
      <c r="AO65" s="981">
        <f>'Expense Drivers'!AO213</f>
        <v>1681.6976401179943</v>
      </c>
      <c r="AP65" s="981">
        <f>'Expense Drivers'!AP213</f>
        <v>1731.6976401179943</v>
      </c>
      <c r="AQ65" s="981">
        <f>'Expense Drivers'!AQ213</f>
        <v>1771.6976401179943</v>
      </c>
      <c r="AR65" s="981">
        <f>'Expense Drivers'!AR213</f>
        <v>1811.6976401179943</v>
      </c>
      <c r="AS65" s="959"/>
      <c r="AT65" s="957"/>
      <c r="AU65" s="1538"/>
      <c r="AV65" s="1538">
        <f>'Expense Drivers'!AV213</f>
        <v>491</v>
      </c>
      <c r="AW65" s="1538">
        <f>'Expense Drivers'!AW213</f>
        <v>833</v>
      </c>
      <c r="AX65" s="1538">
        <f>'Expense Drivers'!AX213</f>
        <v>1120</v>
      </c>
      <c r="AY65" s="1538">
        <f>'Expense Drivers'!AY213</f>
        <v>1489</v>
      </c>
      <c r="AZ65" s="1538">
        <f>'Expense Drivers'!AZ213</f>
        <v>1631.6976401179943</v>
      </c>
      <c r="BA65" s="1538">
        <f>'Expense Drivers'!BA213</f>
        <v>1811.6976401179943</v>
      </c>
      <c r="BB65" s="957">
        <f>'Expense Drivers'!BB213</f>
        <v>1861.6976401179943</v>
      </c>
      <c r="BC65" s="957">
        <f>'Expense Drivers'!BC213</f>
        <v>1921.6976401179943</v>
      </c>
      <c r="BD65" s="957">
        <f>'Expense Drivers'!BD213</f>
        <v>1961.6976401179943</v>
      </c>
      <c r="BE65" s="957">
        <f>'Expense Drivers'!BE213</f>
        <v>2001.6976401179943</v>
      </c>
      <c r="BF65" s="957">
        <f>'Expense Drivers'!BF213</f>
        <v>2041.6976401179943</v>
      </c>
      <c r="BG65" s="957">
        <f>'Expense Drivers'!BG213</f>
        <v>2081.6976401179945</v>
      </c>
      <c r="BH65" s="957">
        <f>'Expense Drivers'!BH213</f>
        <v>2121.6976401179945</v>
      </c>
      <c r="BI65" s="958">
        <f>'Expense Drivers'!BI213</f>
        <v>2161.6976401179945</v>
      </c>
      <c r="BJ65" s="500"/>
    </row>
    <row r="66" spans="1:62" s="991" customFormat="1" ht="11.25" customHeight="1">
      <c r="B66" s="992"/>
      <c r="C66" s="992"/>
      <c r="D66" s="992"/>
      <c r="E66" s="992"/>
      <c r="F66" s="992"/>
      <c r="G66" s="992"/>
      <c r="I66" s="1053" t="s">
        <v>527</v>
      </c>
      <c r="J66" s="478"/>
      <c r="K66" s="478"/>
      <c r="L66" s="478"/>
      <c r="M66" s="654"/>
      <c r="N66" s="651"/>
      <c r="O66" s="1279"/>
      <c r="P66" s="1280"/>
      <c r="Q66" s="1279"/>
      <c r="R66" s="1279"/>
      <c r="S66" s="1279"/>
      <c r="T66" s="1280"/>
      <c r="U66" s="1704">
        <f t="shared" ref="U66:Z66" si="122">U65-T65</f>
        <v>24.373134328358162</v>
      </c>
      <c r="V66" s="1704">
        <f t="shared" si="122"/>
        <v>12.751865671641838</v>
      </c>
      <c r="W66" s="1704">
        <f t="shared" si="122"/>
        <v>13.875</v>
      </c>
      <c r="X66" s="1280">
        <f t="shared" si="122"/>
        <v>39</v>
      </c>
      <c r="Y66" s="1278">
        <f t="shared" si="122"/>
        <v>79</v>
      </c>
      <c r="Z66" s="1279">
        <f t="shared" si="122"/>
        <v>131</v>
      </c>
      <c r="AA66" s="1279">
        <f t="shared" ref="AA66:AN66" si="123">AA65-Z65</f>
        <v>53</v>
      </c>
      <c r="AB66" s="1279">
        <f t="shared" si="123"/>
        <v>79</v>
      </c>
      <c r="AC66" s="1278">
        <f t="shared" si="123"/>
        <v>133</v>
      </c>
      <c r="AD66" s="1279">
        <f t="shared" si="123"/>
        <v>71</v>
      </c>
      <c r="AE66" s="1279">
        <f t="shared" si="123"/>
        <v>48</v>
      </c>
      <c r="AF66" s="1280">
        <f t="shared" si="123"/>
        <v>35</v>
      </c>
      <c r="AG66" s="1279">
        <f t="shared" si="123"/>
        <v>70</v>
      </c>
      <c r="AH66" s="1279">
        <f t="shared" si="123"/>
        <v>60</v>
      </c>
      <c r="AI66" s="1279">
        <f t="shared" si="123"/>
        <v>100</v>
      </c>
      <c r="AJ66" s="1280">
        <f t="shared" si="123"/>
        <v>139</v>
      </c>
      <c r="AK66" s="1279">
        <f t="shared" si="123"/>
        <v>60</v>
      </c>
      <c r="AL66" s="1279">
        <f t="shared" si="123"/>
        <v>48</v>
      </c>
      <c r="AM66" s="1279">
        <f t="shared" si="123"/>
        <v>4</v>
      </c>
      <c r="AN66" s="1280">
        <f t="shared" si="123"/>
        <v>30.697640117994297</v>
      </c>
      <c r="AO66" s="1279">
        <f t="shared" ref="AO66:AR66" si="124">AO65-AN65</f>
        <v>50</v>
      </c>
      <c r="AP66" s="1279">
        <f t="shared" si="124"/>
        <v>50</v>
      </c>
      <c r="AQ66" s="1279">
        <f t="shared" si="124"/>
        <v>40</v>
      </c>
      <c r="AR66" s="1280">
        <f t="shared" si="124"/>
        <v>40</v>
      </c>
      <c r="AS66" s="993"/>
      <c r="AT66" s="651"/>
      <c r="AU66" s="1701"/>
      <c r="AV66" s="1701"/>
      <c r="AW66" s="1701">
        <f>AW65-AV65</f>
        <v>342</v>
      </c>
      <c r="AX66" s="1701">
        <f t="shared" ref="AX66:BI66" si="125">AX65-AW65</f>
        <v>287</v>
      </c>
      <c r="AY66" s="1701">
        <f t="shared" si="125"/>
        <v>369</v>
      </c>
      <c r="AZ66" s="1701">
        <f t="shared" si="125"/>
        <v>142.6976401179943</v>
      </c>
      <c r="BA66" s="1701">
        <f t="shared" si="125"/>
        <v>180</v>
      </c>
      <c r="BB66" s="1701">
        <f t="shared" si="125"/>
        <v>50</v>
      </c>
      <c r="BC66" s="1701">
        <f t="shared" si="125"/>
        <v>60</v>
      </c>
      <c r="BD66" s="1701">
        <f t="shared" si="125"/>
        <v>40</v>
      </c>
      <c r="BE66" s="1701">
        <f t="shared" si="125"/>
        <v>40</v>
      </c>
      <c r="BF66" s="1701">
        <f t="shared" si="125"/>
        <v>40</v>
      </c>
      <c r="BG66" s="1701">
        <f t="shared" si="125"/>
        <v>40.000000000000227</v>
      </c>
      <c r="BH66" s="1701">
        <f t="shared" si="125"/>
        <v>40</v>
      </c>
      <c r="BI66" s="2039">
        <f t="shared" si="125"/>
        <v>40</v>
      </c>
      <c r="BJ66" s="482"/>
    </row>
    <row r="67" spans="1:62" s="991" customFormat="1" ht="11.25" customHeight="1">
      <c r="B67" s="992"/>
      <c r="C67" s="992"/>
      <c r="D67" s="992"/>
      <c r="E67" s="992"/>
      <c r="F67" s="992"/>
      <c r="G67" s="992"/>
      <c r="I67" s="994"/>
      <c r="J67" s="478"/>
      <c r="K67" s="478"/>
      <c r="L67" s="478"/>
      <c r="M67" s="654"/>
      <c r="N67" s="651"/>
      <c r="O67" s="651"/>
      <c r="P67" s="649"/>
      <c r="Q67" s="651"/>
      <c r="R67" s="651"/>
      <c r="S67" s="651"/>
      <c r="T67" s="649"/>
      <c r="U67" s="651"/>
      <c r="V67" s="651"/>
      <c r="W67" s="651"/>
      <c r="X67" s="649"/>
      <c r="Y67" s="654"/>
      <c r="Z67" s="651"/>
      <c r="AA67" s="651"/>
      <c r="AB67" s="651"/>
      <c r="AC67" s="654"/>
      <c r="AD67" s="651"/>
      <c r="AE67" s="651"/>
      <c r="AF67" s="649"/>
      <c r="AG67" s="651"/>
      <c r="AH67" s="651"/>
      <c r="AI67" s="651"/>
      <c r="AJ67" s="649"/>
      <c r="AK67" s="651"/>
      <c r="AL67" s="651"/>
      <c r="AM67" s="651"/>
      <c r="AN67" s="649"/>
      <c r="AO67" s="651"/>
      <c r="AP67" s="651"/>
      <c r="AQ67" s="651"/>
      <c r="AR67" s="649"/>
      <c r="AS67" s="993"/>
      <c r="AT67" s="651"/>
      <c r="AU67" s="651"/>
      <c r="AV67" s="651"/>
      <c r="AW67" s="651"/>
      <c r="AX67" s="651"/>
      <c r="AY67" s="651"/>
      <c r="AZ67" s="651"/>
      <c r="BA67" s="651"/>
      <c r="BB67" s="651"/>
      <c r="BC67" s="651"/>
      <c r="BD67" s="651"/>
      <c r="BE67" s="651"/>
      <c r="BF67" s="651"/>
      <c r="BG67" s="651"/>
      <c r="BH67" s="651"/>
      <c r="BI67" s="649"/>
      <c r="BJ67" s="482"/>
    </row>
    <row r="68" spans="1:62" s="961" customFormat="1" ht="11.25" customHeight="1" outlineLevel="1">
      <c r="A68" s="475"/>
      <c r="B68" s="940"/>
      <c r="C68" s="940"/>
      <c r="D68" s="940"/>
      <c r="E68" s="940"/>
      <c r="F68" s="940"/>
      <c r="G68" s="940"/>
      <c r="H68" s="475"/>
      <c r="I68" s="660" t="s">
        <v>442</v>
      </c>
      <c r="J68" s="497"/>
      <c r="K68" s="497"/>
      <c r="L68" s="497"/>
      <c r="M68" s="660"/>
      <c r="N68" s="630"/>
      <c r="O68" s="630"/>
      <c r="P68" s="629"/>
      <c r="Q68" s="630"/>
      <c r="R68" s="630"/>
      <c r="S68" s="630"/>
      <c r="T68" s="629"/>
      <c r="U68" s="630"/>
      <c r="V68" s="630"/>
      <c r="W68" s="630"/>
      <c r="X68" s="629"/>
      <c r="Y68" s="1240">
        <f t="shared" ref="Y68:AJ68" si="126">Y8/(Y65/1000)</f>
        <v>366.45789473684215</v>
      </c>
      <c r="Z68" s="1239">
        <f t="shared" si="126"/>
        <v>323.29957203994297</v>
      </c>
      <c r="AA68" s="1239">
        <f t="shared" si="126"/>
        <v>342.5</v>
      </c>
      <c r="AB68" s="1239">
        <f t="shared" si="126"/>
        <v>353.52821128451382</v>
      </c>
      <c r="AC68" s="1240">
        <f t="shared" si="126"/>
        <v>304.52587991718428</v>
      </c>
      <c r="AD68" s="1239">
        <f t="shared" si="126"/>
        <v>288.62680810028928</v>
      </c>
      <c r="AE68" s="1239">
        <f t="shared" si="126"/>
        <v>306.61198156682025</v>
      </c>
      <c r="AF68" s="1241">
        <f t="shared" si="126"/>
        <v>354.48035714285709</v>
      </c>
      <c r="AG68" s="1239">
        <f t="shared" si="126"/>
        <v>337.1873949579832</v>
      </c>
      <c r="AH68" s="1239">
        <f t="shared" si="126"/>
        <v>325.76080000000002</v>
      </c>
      <c r="AI68" s="1239">
        <f t="shared" si="126"/>
        <v>313.97555555555556</v>
      </c>
      <c r="AJ68" s="1241">
        <f t="shared" si="126"/>
        <v>380.67494963062461</v>
      </c>
      <c r="AK68" s="1239">
        <f>AK8/(AK65/1000)</f>
        <v>333.54874112330538</v>
      </c>
      <c r="AL68" s="1239">
        <f>AL8/(AL65/1000)</f>
        <v>339.40012523481533</v>
      </c>
      <c r="AM68" s="1239">
        <f>AM8/(AM65/1000)</f>
        <v>352.26296064959399</v>
      </c>
      <c r="AN68" s="1241">
        <f t="shared" ref="AN68" si="127">AN8/(AN65/1000)</f>
        <v>413.08572337657984</v>
      </c>
      <c r="AO68" s="1239">
        <f t="shared" ref="AO68:AR68" si="128">AO8/(AO65/1000)</f>
        <v>356.62572238154308</v>
      </c>
      <c r="AP68" s="1239">
        <f t="shared" si="128"/>
        <v>335.09233629219756</v>
      </c>
      <c r="AQ68" s="1239">
        <f t="shared" si="128"/>
        <v>337.94564699215965</v>
      </c>
      <c r="AR68" s="1241">
        <f t="shared" si="128"/>
        <v>432.99887854339204</v>
      </c>
      <c r="AS68" s="959"/>
      <c r="AT68" s="630"/>
      <c r="AU68" s="630"/>
      <c r="AV68" s="630"/>
      <c r="AW68" s="980">
        <f t="shared" ref="AW68:BI68" si="129">AW8/(AW65/1000)</f>
        <v>1186.372148859544</v>
      </c>
      <c r="AX68" s="980">
        <f t="shared" si="129"/>
        <v>1181.4017857142858</v>
      </c>
      <c r="AY68" s="980">
        <f t="shared" si="129"/>
        <v>1208.2914707857622</v>
      </c>
      <c r="AZ68" s="980">
        <f t="shared" si="129"/>
        <v>1407.5481532435858</v>
      </c>
      <c r="BA68" s="980">
        <f t="shared" ref="BA68" si="130">BA8/(BA65/1000)</f>
        <v>1414.8143369228319</v>
      </c>
      <c r="BB68" s="980">
        <f t="shared" si="129"/>
        <v>1529.3009522618804</v>
      </c>
      <c r="BC68" s="980">
        <f t="shared" si="129"/>
        <v>1616.9140564075012</v>
      </c>
      <c r="BD68" s="980">
        <f t="shared" si="129"/>
        <v>1702.2694548803449</v>
      </c>
      <c r="BE68" s="980">
        <f t="shared" si="129"/>
        <v>1777.0657932752611</v>
      </c>
      <c r="BF68" s="980">
        <f t="shared" si="129"/>
        <v>1841.1669965772523</v>
      </c>
      <c r="BG68" s="980">
        <f t="shared" si="129"/>
        <v>1897.8193932449287</v>
      </c>
      <c r="BH68" s="980">
        <f t="shared" si="129"/>
        <v>1951.6824465388033</v>
      </c>
      <c r="BI68" s="984">
        <f t="shared" si="129"/>
        <v>2007.9112933693282</v>
      </c>
      <c r="BJ68" s="960"/>
    </row>
    <row r="69" spans="1:62" s="1002" customFormat="1" ht="11.25" customHeight="1" outlineLevel="1">
      <c r="A69" s="961"/>
      <c r="B69" s="992"/>
      <c r="C69" s="992"/>
      <c r="D69" s="992"/>
      <c r="E69" s="992"/>
      <c r="F69" s="992"/>
      <c r="G69" s="992"/>
      <c r="H69" s="961"/>
      <c r="I69" s="987" t="s">
        <v>320</v>
      </c>
      <c r="J69" s="998"/>
      <c r="K69" s="998"/>
      <c r="L69" s="998"/>
      <c r="M69" s="975"/>
      <c r="N69" s="974"/>
      <c r="O69" s="974"/>
      <c r="P69" s="999"/>
      <c r="Q69" s="974"/>
      <c r="R69" s="974"/>
      <c r="S69" s="974"/>
      <c r="T69" s="999"/>
      <c r="U69" s="974"/>
      <c r="V69" s="974"/>
      <c r="W69" s="974"/>
      <c r="X69" s="999"/>
      <c r="Y69" s="975"/>
      <c r="Z69" s="974"/>
      <c r="AA69" s="974"/>
      <c r="AB69" s="974"/>
      <c r="AC69" s="975">
        <f t="shared" ref="AC69:AN69" si="131">AC68/Y68-1</f>
        <v>-0.16900172082288467</v>
      </c>
      <c r="AD69" s="974">
        <f t="shared" si="131"/>
        <v>-0.1072465506863397</v>
      </c>
      <c r="AE69" s="974">
        <f t="shared" si="131"/>
        <v>-0.10478253557132777</v>
      </c>
      <c r="AF69" s="999">
        <f t="shared" si="131"/>
        <v>2.6932669811094989E-3</v>
      </c>
      <c r="AG69" s="974">
        <f t="shared" si="131"/>
        <v>0.1072536595237199</v>
      </c>
      <c r="AH69" s="974">
        <f t="shared" si="131"/>
        <v>0.12865745958985131</v>
      </c>
      <c r="AI69" s="974">
        <f t="shared" si="131"/>
        <v>2.4015936856435438E-2</v>
      </c>
      <c r="AJ69" s="999">
        <f t="shared" si="131"/>
        <v>7.3895751795383768E-2</v>
      </c>
      <c r="AK69" s="974">
        <f t="shared" si="131"/>
        <v>-1.0791191750009643E-2</v>
      </c>
      <c r="AL69" s="974">
        <f t="shared" si="131"/>
        <v>4.186914212764492E-2</v>
      </c>
      <c r="AM69" s="974">
        <f t="shared" si="131"/>
        <v>0.12194390428354152</v>
      </c>
      <c r="AN69" s="999">
        <f t="shared" si="131"/>
        <v>8.5140285110443914E-2</v>
      </c>
      <c r="AO69" s="974">
        <f t="shared" ref="AO69:AR69" si="132">AO68/AK68-1</f>
        <v>6.9186234013417058E-2</v>
      </c>
      <c r="AP69" s="974">
        <f t="shared" si="132"/>
        <v>-1.2692361087484616E-2</v>
      </c>
      <c r="AQ69" s="974">
        <f t="shared" si="132"/>
        <v>-4.0643823668069845E-2</v>
      </c>
      <c r="AR69" s="999">
        <f t="shared" si="132"/>
        <v>4.8205866336994863E-2</v>
      </c>
      <c r="AS69" s="1000"/>
      <c r="AT69" s="974"/>
      <c r="AU69" s="974"/>
      <c r="AV69" s="974"/>
      <c r="AW69" s="974"/>
      <c r="AX69" s="974">
        <f t="shared" ref="AX69:BI69" si="133">AX68/AW68-1</f>
        <v>-4.1895480689059239E-3</v>
      </c>
      <c r="AY69" s="974">
        <f t="shared" si="133"/>
        <v>2.2760829885845046E-2</v>
      </c>
      <c r="AZ69" s="974">
        <f t="shared" si="133"/>
        <v>0.16490779524268717</v>
      </c>
      <c r="BA69" s="974">
        <f t="shared" si="133"/>
        <v>5.1622984709274178E-3</v>
      </c>
      <c r="BB69" s="974">
        <f t="shared" si="133"/>
        <v>8.0919886342156078E-2</v>
      </c>
      <c r="BC69" s="974">
        <f t="shared" si="133"/>
        <v>5.7289642052493761E-2</v>
      </c>
      <c r="BD69" s="974">
        <f t="shared" si="133"/>
        <v>5.2789075668306262E-2</v>
      </c>
      <c r="BE69" s="974">
        <f t="shared" si="133"/>
        <v>4.3939188464245715E-2</v>
      </c>
      <c r="BF69" s="974">
        <f t="shared" si="133"/>
        <v>3.6071373127861683E-2</v>
      </c>
      <c r="BG69" s="974">
        <f t="shared" si="133"/>
        <v>3.0769830641649509E-2</v>
      </c>
      <c r="BH69" s="974">
        <f t="shared" si="133"/>
        <v>2.8381548573902293E-2</v>
      </c>
      <c r="BI69" s="999">
        <f t="shared" si="133"/>
        <v>2.8810448610758099E-2</v>
      </c>
      <c r="BJ69" s="1001"/>
    </row>
    <row r="70" spans="1:62" s="1002" customFormat="1" ht="11.25" customHeight="1" outlineLevel="1">
      <c r="A70" s="991"/>
      <c r="B70" s="992"/>
      <c r="C70" s="992"/>
      <c r="D70" s="992"/>
      <c r="E70" s="992"/>
      <c r="F70" s="992"/>
      <c r="G70" s="992"/>
      <c r="H70" s="991"/>
      <c r="I70" s="987" t="s">
        <v>325</v>
      </c>
      <c r="J70" s="998"/>
      <c r="K70" s="998"/>
      <c r="L70" s="998"/>
      <c r="M70" s="975"/>
      <c r="N70" s="974"/>
      <c r="O70" s="974"/>
      <c r="P70" s="999"/>
      <c r="Q70" s="974"/>
      <c r="R70" s="974"/>
      <c r="S70" s="974"/>
      <c r="T70" s="999"/>
      <c r="U70" s="651"/>
      <c r="V70" s="651"/>
      <c r="W70" s="651"/>
      <c r="X70" s="651"/>
      <c r="Y70" s="654"/>
      <c r="Z70" s="651"/>
      <c r="AA70" s="651"/>
      <c r="AB70" s="651"/>
      <c r="AC70" s="654"/>
      <c r="AD70" s="651"/>
      <c r="AE70" s="651"/>
      <c r="AF70" s="649"/>
      <c r="AG70" s="651"/>
      <c r="AH70" s="651"/>
      <c r="AI70" s="651"/>
      <c r="AJ70" s="649"/>
      <c r="AK70" s="651"/>
      <c r="AL70" s="651"/>
      <c r="AM70" s="651"/>
      <c r="AN70" s="649"/>
      <c r="AO70" s="651"/>
      <c r="AP70" s="651"/>
      <c r="AQ70" s="651"/>
      <c r="AR70" s="649"/>
      <c r="AS70" s="1000"/>
      <c r="AT70" s="974"/>
      <c r="AU70" s="974"/>
      <c r="AV70" s="974"/>
      <c r="AW70" s="651"/>
      <c r="AX70" s="651">
        <f>AX68-AW68</f>
        <v>-4.9703631452582613</v>
      </c>
      <c r="AY70" s="651">
        <f t="shared" ref="AY70:BI70" si="134">AY68-AX68</f>
        <v>26.889685071476379</v>
      </c>
      <c r="AZ70" s="651">
        <f t="shared" si="134"/>
        <v>199.25668245782367</v>
      </c>
      <c r="BA70" s="651">
        <f t="shared" si="134"/>
        <v>7.266183679246069</v>
      </c>
      <c r="BB70" s="651">
        <f t="shared" si="134"/>
        <v>114.48661533904851</v>
      </c>
      <c r="BC70" s="651">
        <f t="shared" si="134"/>
        <v>87.61310414562081</v>
      </c>
      <c r="BD70" s="651">
        <f t="shared" si="134"/>
        <v>85.355398472843717</v>
      </c>
      <c r="BE70" s="651">
        <f t="shared" si="134"/>
        <v>74.79633839491612</v>
      </c>
      <c r="BF70" s="651">
        <f t="shared" si="134"/>
        <v>64.101203301991291</v>
      </c>
      <c r="BG70" s="651">
        <f t="shared" si="134"/>
        <v>56.652396667676385</v>
      </c>
      <c r="BH70" s="651">
        <f t="shared" si="134"/>
        <v>53.8630532938746</v>
      </c>
      <c r="BI70" s="649">
        <f t="shared" si="134"/>
        <v>56.228846830524844</v>
      </c>
      <c r="BJ70" s="1001"/>
    </row>
    <row r="71" spans="1:62" s="1002" customFormat="1" ht="11.25" customHeight="1" outlineLevel="1">
      <c r="A71" s="991"/>
      <c r="B71" s="992"/>
      <c r="C71" s="992"/>
      <c r="D71" s="992"/>
      <c r="E71" s="992"/>
      <c r="F71" s="992"/>
      <c r="G71" s="992"/>
      <c r="H71" s="991"/>
      <c r="I71" s="987"/>
      <c r="J71" s="998"/>
      <c r="K71" s="998"/>
      <c r="L71" s="998"/>
      <c r="M71" s="975"/>
      <c r="N71" s="974"/>
      <c r="O71" s="974"/>
      <c r="P71" s="999"/>
      <c r="Q71" s="974"/>
      <c r="R71" s="974"/>
      <c r="S71" s="974"/>
      <c r="T71" s="999"/>
      <c r="U71" s="651"/>
      <c r="V71" s="651"/>
      <c r="W71" s="651"/>
      <c r="X71" s="651"/>
      <c r="Y71" s="654"/>
      <c r="Z71" s="651"/>
      <c r="AA71" s="651"/>
      <c r="AB71" s="651"/>
      <c r="AC71" s="654"/>
      <c r="AD71" s="651"/>
      <c r="AE71" s="651"/>
      <c r="AF71" s="649"/>
      <c r="AG71" s="651"/>
      <c r="AH71" s="651"/>
      <c r="AI71" s="651"/>
      <c r="AJ71" s="649"/>
      <c r="AK71" s="651"/>
      <c r="AL71" s="651"/>
      <c r="AM71" s="651"/>
      <c r="AN71" s="649"/>
      <c r="AO71" s="651"/>
      <c r="AP71" s="651"/>
      <c r="AQ71" s="651"/>
      <c r="AR71" s="649"/>
      <c r="AS71" s="1000"/>
      <c r="AT71" s="974"/>
      <c r="AU71" s="974"/>
      <c r="AV71" s="974"/>
      <c r="AW71" s="651"/>
      <c r="AX71" s="651"/>
      <c r="AY71" s="651"/>
      <c r="AZ71" s="651"/>
      <c r="BA71" s="651"/>
      <c r="BB71" s="651"/>
      <c r="BC71" s="651"/>
      <c r="BD71" s="651"/>
      <c r="BE71" s="651"/>
      <c r="BF71" s="651"/>
      <c r="BG71" s="651"/>
      <c r="BH71" s="651"/>
      <c r="BI71" s="649"/>
      <c r="BJ71" s="1001"/>
    </row>
    <row r="72" spans="1:62" s="976" customFormat="1" ht="11.25" customHeight="1">
      <c r="B72" s="1237"/>
      <c r="C72" s="1237"/>
      <c r="D72" s="1237"/>
      <c r="E72" s="1237"/>
      <c r="F72" s="1237"/>
      <c r="G72" s="1237"/>
      <c r="I72" s="1709" t="s">
        <v>531</v>
      </c>
      <c r="J72" s="980"/>
      <c r="K72" s="980"/>
      <c r="L72" s="980"/>
      <c r="M72" s="1710"/>
      <c r="N72" s="1062"/>
      <c r="O72" s="1062">
        <f>'Expense Drivers'!O223</f>
        <v>0</v>
      </c>
      <c r="P72" s="1063">
        <f>'Expense Drivers'!P223</f>
        <v>0</v>
      </c>
      <c r="Q72" s="1062">
        <f>'Expense Drivers'!Q223</f>
        <v>0</v>
      </c>
      <c r="R72" s="1062">
        <f>'Expense Drivers'!R223</f>
        <v>0</v>
      </c>
      <c r="S72" s="1062">
        <f>'Expense Drivers'!S223</f>
        <v>0</v>
      </c>
      <c r="T72" s="1063">
        <f>'Expense Drivers'!T223</f>
        <v>0</v>
      </c>
      <c r="U72" s="980">
        <f>'Expense Drivers'!U223</f>
        <v>0</v>
      </c>
      <c r="V72" s="980">
        <f>'Expense Drivers'!V223</f>
        <v>173</v>
      </c>
      <c r="W72" s="980">
        <f>'Expense Drivers'!W223</f>
        <v>193.31975560081466</v>
      </c>
      <c r="X72" s="980">
        <f>'Expense Drivers'!X223</f>
        <v>210</v>
      </c>
      <c r="Y72" s="978">
        <f>'Expense Drivers'!Y223</f>
        <v>250</v>
      </c>
      <c r="Z72" s="980">
        <f>'Expense Drivers'!Z223</f>
        <v>307.45614035087715</v>
      </c>
      <c r="AA72" s="980">
        <f>'Expense Drivers'!AA223</f>
        <v>330.70175438596488</v>
      </c>
      <c r="AB72" s="980">
        <f>'Expense Drivers'!AB223</f>
        <v>360</v>
      </c>
      <c r="AC72" s="978">
        <f>'Expense Drivers'!AC223</f>
        <v>427.13899159663868</v>
      </c>
      <c r="AD72" s="980">
        <f>'Expense Drivers'!AD223</f>
        <v>468.90326530612248</v>
      </c>
      <c r="AE72" s="980">
        <f>'Expense Drivers'!AE223</f>
        <v>501.45756302521011</v>
      </c>
      <c r="AF72" s="984">
        <f>'Expense Drivers'!AF223</f>
        <v>530</v>
      </c>
      <c r="AG72" s="980">
        <f>'Expense Drivers'!AG223</f>
        <v>540</v>
      </c>
      <c r="AH72" s="980">
        <f>'Expense Drivers'!AH223</f>
        <v>570</v>
      </c>
      <c r="AI72" s="980">
        <f>'Expense Drivers'!AI223</f>
        <v>640</v>
      </c>
      <c r="AJ72" s="984">
        <f>'Expense Drivers'!AJ223</f>
        <v>705.89629629629633</v>
      </c>
      <c r="AK72" s="980">
        <f>'Expense Drivers'!AK223</f>
        <v>728.03</v>
      </c>
      <c r="AL72" s="980">
        <f>'Expense Drivers'!AL223</f>
        <v>750.58999999999992</v>
      </c>
      <c r="AM72" s="980">
        <f>'Expense Drivers'!AM223</f>
        <v>752.46999999999991</v>
      </c>
      <c r="AN72" s="984">
        <f>'Expense Drivers'!AN223</f>
        <v>766.89789085545726</v>
      </c>
      <c r="AO72" s="980">
        <f>'Expense Drivers'!AO223</f>
        <v>790.39789085545726</v>
      </c>
      <c r="AP72" s="980">
        <f>'Expense Drivers'!AP223</f>
        <v>813.89789085545726</v>
      </c>
      <c r="AQ72" s="980">
        <f>'Expense Drivers'!AQ223</f>
        <v>832.69789085545722</v>
      </c>
      <c r="AR72" s="980">
        <f>'Expense Drivers'!AR223</f>
        <v>851.49789085545729</v>
      </c>
      <c r="AS72" s="983"/>
      <c r="AT72" s="1062"/>
      <c r="AU72" s="1062"/>
      <c r="AV72" s="1062">
        <f>'Expense Drivers'!AV223</f>
        <v>210</v>
      </c>
      <c r="AW72" s="980">
        <f>'Expense Drivers'!AW223</f>
        <v>360</v>
      </c>
      <c r="AX72" s="980">
        <f>'Expense Drivers'!AX223</f>
        <v>530</v>
      </c>
      <c r="AY72" s="980">
        <f>'Expense Drivers'!AY223</f>
        <v>705.89629629629633</v>
      </c>
      <c r="AZ72" s="980">
        <f>'Expense Drivers'!AZ223</f>
        <v>766.89789085545726</v>
      </c>
      <c r="BA72" s="980">
        <f>'Expense Drivers'!BA223</f>
        <v>851.49789085545729</v>
      </c>
      <c r="BB72" s="980">
        <f>'Expense Drivers'!BB223</f>
        <v>874.99789085545729</v>
      </c>
      <c r="BC72" s="980">
        <f>'Expense Drivers'!BC223</f>
        <v>903.19789085545722</v>
      </c>
      <c r="BD72" s="980">
        <f>'Expense Drivers'!BD223</f>
        <v>921.99789085545729</v>
      </c>
      <c r="BE72" s="980">
        <f>'Expense Drivers'!BE223</f>
        <v>940.79789085545724</v>
      </c>
      <c r="BF72" s="980">
        <f>'Expense Drivers'!BF223</f>
        <v>959.59789085545731</v>
      </c>
      <c r="BG72" s="980">
        <f>'Expense Drivers'!BG223</f>
        <v>978.39789085545738</v>
      </c>
      <c r="BH72" s="980">
        <f>'Expense Drivers'!BH223</f>
        <v>997.19789085545733</v>
      </c>
      <c r="BI72" s="984">
        <f>'Expense Drivers'!BI223</f>
        <v>1015.9978908554574</v>
      </c>
      <c r="BJ72" s="985"/>
    </row>
    <row r="73" spans="1:62" s="1713" customFormat="1" ht="11.25" customHeight="1">
      <c r="B73" s="1714"/>
      <c r="C73" s="1714"/>
      <c r="D73" s="1714"/>
      <c r="E73" s="1714"/>
      <c r="F73" s="1714"/>
      <c r="G73" s="1714"/>
      <c r="I73" s="1715" t="s">
        <v>527</v>
      </c>
      <c r="J73" s="1716"/>
      <c r="K73" s="1716"/>
      <c r="L73" s="1716"/>
      <c r="M73" s="1717"/>
      <c r="N73" s="1718"/>
      <c r="O73" s="1718"/>
      <c r="P73" s="1719"/>
      <c r="Q73" s="1718"/>
      <c r="R73" s="1718"/>
      <c r="S73" s="1718"/>
      <c r="T73" s="1719"/>
      <c r="U73" s="1716"/>
      <c r="V73" s="1716"/>
      <c r="W73" s="1716">
        <f>W72-V72</f>
        <v>20.319755600814659</v>
      </c>
      <c r="X73" s="1716">
        <f>X72-W72</f>
        <v>16.680244399185341</v>
      </c>
      <c r="Y73" s="1720">
        <f>Y72-X72</f>
        <v>40</v>
      </c>
      <c r="Z73" s="1716">
        <f t="shared" ref="Z73:AN73" si="135">Z72-Y72</f>
        <v>57.456140350877149</v>
      </c>
      <c r="AA73" s="1716">
        <f t="shared" si="135"/>
        <v>23.245614035087726</v>
      </c>
      <c r="AB73" s="1716">
        <f t="shared" si="135"/>
        <v>29.298245614035125</v>
      </c>
      <c r="AC73" s="1720">
        <f t="shared" si="135"/>
        <v>67.138991596638675</v>
      </c>
      <c r="AD73" s="1716">
        <f t="shared" si="135"/>
        <v>41.764273709483803</v>
      </c>
      <c r="AE73" s="1716">
        <f t="shared" si="135"/>
        <v>32.554297719087629</v>
      </c>
      <c r="AF73" s="1721">
        <f t="shared" si="135"/>
        <v>28.542436974789894</v>
      </c>
      <c r="AG73" s="1716">
        <f t="shared" si="135"/>
        <v>10</v>
      </c>
      <c r="AH73" s="1716">
        <f t="shared" si="135"/>
        <v>30</v>
      </c>
      <c r="AI73" s="1716">
        <f t="shared" si="135"/>
        <v>70</v>
      </c>
      <c r="AJ73" s="1721">
        <f t="shared" si="135"/>
        <v>65.896296296296327</v>
      </c>
      <c r="AK73" s="1716">
        <f t="shared" si="135"/>
        <v>22.133703703703645</v>
      </c>
      <c r="AL73" s="1716">
        <f t="shared" si="135"/>
        <v>22.559999999999945</v>
      </c>
      <c r="AM73" s="1716">
        <f t="shared" si="135"/>
        <v>1.8799999999999955</v>
      </c>
      <c r="AN73" s="1721">
        <f t="shared" si="135"/>
        <v>14.427890855457349</v>
      </c>
      <c r="AO73" s="1716">
        <f t="shared" ref="AO73:AR73" si="136">AO72-AN72</f>
        <v>23.5</v>
      </c>
      <c r="AP73" s="1716">
        <f t="shared" si="136"/>
        <v>23.5</v>
      </c>
      <c r="AQ73" s="1716">
        <f t="shared" si="136"/>
        <v>18.799999999999955</v>
      </c>
      <c r="AR73" s="1721">
        <f t="shared" si="136"/>
        <v>18.800000000000068</v>
      </c>
      <c r="AS73" s="1722"/>
      <c r="AT73" s="1718"/>
      <c r="AU73" s="1718"/>
      <c r="AV73" s="1718"/>
      <c r="AW73" s="1716">
        <f t="shared" ref="AW73:BI73" si="137">AW72-AV72</f>
        <v>150</v>
      </c>
      <c r="AX73" s="1716">
        <f t="shared" si="137"/>
        <v>170</v>
      </c>
      <c r="AY73" s="1716">
        <f t="shared" si="137"/>
        <v>175.89629629629633</v>
      </c>
      <c r="AZ73" s="1716">
        <f t="shared" si="137"/>
        <v>61.001594559160935</v>
      </c>
      <c r="BA73" s="1716">
        <f t="shared" si="137"/>
        <v>84.600000000000023</v>
      </c>
      <c r="BB73" s="1716">
        <f t="shared" si="137"/>
        <v>23.5</v>
      </c>
      <c r="BC73" s="1716">
        <f t="shared" si="137"/>
        <v>28.199999999999932</v>
      </c>
      <c r="BD73" s="1716">
        <f t="shared" si="137"/>
        <v>18.800000000000068</v>
      </c>
      <c r="BE73" s="1716">
        <f t="shared" si="137"/>
        <v>18.799999999999955</v>
      </c>
      <c r="BF73" s="1716">
        <f t="shared" si="137"/>
        <v>18.800000000000068</v>
      </c>
      <c r="BG73" s="1716">
        <f t="shared" si="137"/>
        <v>18.800000000000068</v>
      </c>
      <c r="BH73" s="1716">
        <f t="shared" si="137"/>
        <v>18.799999999999955</v>
      </c>
      <c r="BI73" s="1721">
        <f t="shared" si="137"/>
        <v>18.800000000000068</v>
      </c>
    </row>
    <row r="74" spans="1:62" s="1002" customFormat="1" ht="11.25" customHeight="1">
      <c r="A74" s="991"/>
      <c r="B74" s="992"/>
      <c r="C74" s="992"/>
      <c r="D74" s="992"/>
      <c r="E74" s="992"/>
      <c r="F74" s="992"/>
      <c r="G74" s="992"/>
      <c r="H74" s="991"/>
      <c r="I74" s="987"/>
      <c r="J74" s="998"/>
      <c r="K74" s="998"/>
      <c r="L74" s="998"/>
      <c r="M74" s="975"/>
      <c r="N74" s="974"/>
      <c r="O74" s="974"/>
      <c r="P74" s="999"/>
      <c r="Q74" s="974"/>
      <c r="R74" s="974"/>
      <c r="S74" s="974"/>
      <c r="T74" s="999"/>
      <c r="U74" s="651"/>
      <c r="V74" s="651"/>
      <c r="W74" s="651"/>
      <c r="X74" s="651"/>
      <c r="Y74" s="654"/>
      <c r="Z74" s="651"/>
      <c r="AA74" s="651"/>
      <c r="AB74" s="651"/>
      <c r="AC74" s="654"/>
      <c r="AD74" s="651"/>
      <c r="AE74" s="651"/>
      <c r="AF74" s="649"/>
      <c r="AG74" s="651"/>
      <c r="AH74" s="651"/>
      <c r="AI74" s="651"/>
      <c r="AJ74" s="649"/>
      <c r="AK74" s="651"/>
      <c r="AL74" s="651"/>
      <c r="AM74" s="651"/>
      <c r="AN74" s="649"/>
      <c r="AO74" s="651"/>
      <c r="AP74" s="651"/>
      <c r="AQ74" s="651"/>
      <c r="AR74" s="651"/>
      <c r="AS74" s="1000"/>
      <c r="AT74" s="974"/>
      <c r="AU74" s="974"/>
      <c r="AV74" s="974"/>
      <c r="AW74" s="651"/>
      <c r="AX74" s="651"/>
      <c r="AY74" s="651"/>
      <c r="AZ74" s="651"/>
      <c r="BA74" s="651"/>
      <c r="BB74" s="651"/>
      <c r="BC74" s="651"/>
      <c r="BD74" s="651"/>
      <c r="BE74" s="651"/>
      <c r="BF74" s="651"/>
      <c r="BG74" s="651"/>
      <c r="BH74" s="651"/>
      <c r="BI74" s="649"/>
      <c r="BJ74" s="1001"/>
    </row>
    <row r="75" spans="1:62" s="1002" customFormat="1" ht="11.25" customHeight="1" outlineLevel="1">
      <c r="A75" s="991"/>
      <c r="B75" s="992"/>
      <c r="C75" s="992"/>
      <c r="D75" s="992"/>
      <c r="E75" s="992"/>
      <c r="F75" s="992"/>
      <c r="G75" s="992"/>
      <c r="H75" s="991"/>
      <c r="I75" s="660" t="s">
        <v>530</v>
      </c>
      <c r="J75" s="998"/>
      <c r="K75" s="998"/>
      <c r="L75" s="998"/>
      <c r="M75" s="975"/>
      <c r="N75" s="974"/>
      <c r="O75" s="974"/>
      <c r="P75" s="999"/>
      <c r="Q75" s="974"/>
      <c r="R75" s="974"/>
      <c r="S75" s="974"/>
      <c r="T75" s="999"/>
      <c r="U75" s="651"/>
      <c r="V75" s="651"/>
      <c r="W75" s="651"/>
      <c r="X75" s="651"/>
      <c r="Y75" s="654"/>
      <c r="Z75" s="651"/>
      <c r="AA75" s="651"/>
      <c r="AB75" s="651"/>
      <c r="AC75" s="654"/>
      <c r="AD75" s="651"/>
      <c r="AE75" s="651"/>
      <c r="AF75" s="649"/>
      <c r="AG75" s="651"/>
      <c r="AH75" s="651"/>
      <c r="AI75" s="651"/>
      <c r="AJ75" s="649"/>
      <c r="AK75" s="651"/>
      <c r="AL75" s="651"/>
      <c r="AM75" s="651"/>
      <c r="AN75" s="649"/>
      <c r="AO75" s="651"/>
      <c r="AP75" s="651"/>
      <c r="AQ75" s="651"/>
      <c r="AR75" s="651"/>
      <c r="AS75" s="1000"/>
      <c r="AT75" s="974"/>
      <c r="AU75" s="974"/>
      <c r="AV75" s="213">
        <f t="shared" ref="AV75:BI75" si="138">AV8/(AV72/1000)</f>
        <v>2806.7523809523809</v>
      </c>
      <c r="AW75" s="1732">
        <f t="shared" si="138"/>
        <v>2745.1333333333337</v>
      </c>
      <c r="AX75" s="1732">
        <f t="shared" si="138"/>
        <v>2496.5471698113206</v>
      </c>
      <c r="AY75" s="1732">
        <f t="shared" si="138"/>
        <v>2548.7398211887171</v>
      </c>
      <c r="AZ75" s="1732">
        <f t="shared" si="138"/>
        <v>2994.7833047735876</v>
      </c>
      <c r="BA75" s="1732">
        <f t="shared" ref="BA75" si="139">BA8/(BA72/1000)</f>
        <v>3010.2432700485788</v>
      </c>
      <c r="BB75" s="1732">
        <f t="shared" si="138"/>
        <v>3253.8318133231496</v>
      </c>
      <c r="BC75" s="1732">
        <f t="shared" si="138"/>
        <v>3440.24267320745</v>
      </c>
      <c r="BD75" s="1732">
        <f t="shared" si="138"/>
        <v>3621.8499040007337</v>
      </c>
      <c r="BE75" s="1732">
        <f t="shared" si="138"/>
        <v>3780.9910495218323</v>
      </c>
      <c r="BF75" s="1732">
        <f t="shared" si="138"/>
        <v>3917.3765884622389</v>
      </c>
      <c r="BG75" s="1732">
        <f t="shared" si="138"/>
        <v>4037.9136026487849</v>
      </c>
      <c r="BH75" s="1732">
        <f t="shared" si="138"/>
        <v>4152.5158436995816</v>
      </c>
      <c r="BI75" s="1733">
        <f t="shared" si="138"/>
        <v>4272.1516880198469</v>
      </c>
      <c r="BJ75" s="1001"/>
    </row>
    <row r="76" spans="1:62" s="1002" customFormat="1" ht="11.25" customHeight="1" outlineLevel="1">
      <c r="A76" s="991"/>
      <c r="B76" s="992"/>
      <c r="C76" s="992"/>
      <c r="D76" s="992"/>
      <c r="E76" s="992"/>
      <c r="F76" s="992"/>
      <c r="G76" s="992"/>
      <c r="H76" s="991"/>
      <c r="I76" s="987" t="s">
        <v>320</v>
      </c>
      <c r="J76" s="998"/>
      <c r="K76" s="998"/>
      <c r="L76" s="998"/>
      <c r="M76" s="975"/>
      <c r="N76" s="974"/>
      <c r="O76" s="974"/>
      <c r="P76" s="999"/>
      <c r="Q76" s="974"/>
      <c r="R76" s="974"/>
      <c r="S76" s="974"/>
      <c r="T76" s="999"/>
      <c r="U76" s="651"/>
      <c r="V76" s="651"/>
      <c r="W76" s="651"/>
      <c r="X76" s="651"/>
      <c r="Y76" s="654"/>
      <c r="Z76" s="651"/>
      <c r="AA76" s="651"/>
      <c r="AB76" s="651"/>
      <c r="AC76" s="654"/>
      <c r="AD76" s="651"/>
      <c r="AE76" s="651"/>
      <c r="AF76" s="649"/>
      <c r="AG76" s="651"/>
      <c r="AH76" s="651"/>
      <c r="AI76" s="651"/>
      <c r="AJ76" s="649"/>
      <c r="AK76" s="651"/>
      <c r="AL76" s="651"/>
      <c r="AM76" s="651"/>
      <c r="AN76" s="649"/>
      <c r="AO76" s="651"/>
      <c r="AP76" s="651"/>
      <c r="AQ76" s="651"/>
      <c r="AR76" s="651"/>
      <c r="AS76" s="1000"/>
      <c r="AT76" s="974"/>
      <c r="AU76" s="974"/>
      <c r="AV76" s="974"/>
      <c r="AW76" s="974">
        <f t="shared" ref="AW76:BI76" si="140">AW75/AV75-1</f>
        <v>-2.1953859569948553E-2</v>
      </c>
      <c r="AX76" s="974">
        <f t="shared" si="140"/>
        <v>-9.0555223858712286E-2</v>
      </c>
      <c r="AY76" s="974">
        <f t="shared" si="140"/>
        <v>2.090593440753663E-2</v>
      </c>
      <c r="AZ76" s="974">
        <f t="shared" si="140"/>
        <v>0.17500549874754912</v>
      </c>
      <c r="BA76" s="974">
        <f t="shared" si="140"/>
        <v>5.1622984709271957E-3</v>
      </c>
      <c r="BB76" s="974">
        <f t="shared" si="140"/>
        <v>8.0919886342155856E-2</v>
      </c>
      <c r="BC76" s="974">
        <f t="shared" si="140"/>
        <v>5.7289642052493983E-2</v>
      </c>
      <c r="BD76" s="974">
        <f t="shared" si="140"/>
        <v>5.278907566830604E-2</v>
      </c>
      <c r="BE76" s="974">
        <f t="shared" si="140"/>
        <v>4.3939188464245715E-2</v>
      </c>
      <c r="BF76" s="974">
        <f t="shared" si="140"/>
        <v>3.6071373127861461E-2</v>
      </c>
      <c r="BG76" s="974">
        <f t="shared" si="140"/>
        <v>3.0769830641649509E-2</v>
      </c>
      <c r="BH76" s="974">
        <f t="shared" si="140"/>
        <v>2.8381548573902071E-2</v>
      </c>
      <c r="BI76" s="999">
        <f t="shared" si="140"/>
        <v>2.8810448610758099E-2</v>
      </c>
      <c r="BJ76" s="1001"/>
    </row>
    <row r="77" spans="1:62" s="1002" customFormat="1" ht="11.25" customHeight="1" outlineLevel="1">
      <c r="A77" s="991"/>
      <c r="B77" s="992"/>
      <c r="C77" s="992"/>
      <c r="D77" s="992"/>
      <c r="E77" s="992"/>
      <c r="F77" s="992"/>
      <c r="G77" s="992"/>
      <c r="H77" s="991"/>
      <c r="I77" s="987" t="s">
        <v>325</v>
      </c>
      <c r="J77" s="998"/>
      <c r="K77" s="998"/>
      <c r="L77" s="998"/>
      <c r="M77" s="975"/>
      <c r="N77" s="974"/>
      <c r="O77" s="974"/>
      <c r="P77" s="999"/>
      <c r="Q77" s="974"/>
      <c r="R77" s="974"/>
      <c r="S77" s="974"/>
      <c r="T77" s="999"/>
      <c r="U77" s="651"/>
      <c r="V77" s="651"/>
      <c r="W77" s="651"/>
      <c r="X77" s="651"/>
      <c r="Y77" s="654"/>
      <c r="Z77" s="651"/>
      <c r="AA77" s="651"/>
      <c r="AB77" s="651"/>
      <c r="AC77" s="654"/>
      <c r="AD77" s="651"/>
      <c r="AE77" s="651"/>
      <c r="AF77" s="649"/>
      <c r="AG77" s="651"/>
      <c r="AH77" s="651"/>
      <c r="AI77" s="651"/>
      <c r="AJ77" s="649"/>
      <c r="AK77" s="651"/>
      <c r="AL77" s="651"/>
      <c r="AM77" s="651"/>
      <c r="AN77" s="649"/>
      <c r="AO77" s="651"/>
      <c r="AP77" s="651"/>
      <c r="AQ77" s="651"/>
      <c r="AR77" s="651"/>
      <c r="AS77" s="1000"/>
      <c r="AT77" s="974"/>
      <c r="AU77" s="974"/>
      <c r="AV77" s="974"/>
      <c r="AW77" s="651">
        <f t="shared" ref="AW77:BI77" si="141">AW75-AV75</f>
        <v>-61.619047619047251</v>
      </c>
      <c r="AX77" s="651">
        <f t="shared" si="141"/>
        <v>-248.58616352201307</v>
      </c>
      <c r="AY77" s="651">
        <f t="shared" si="141"/>
        <v>52.192651377396487</v>
      </c>
      <c r="AZ77" s="651">
        <f t="shared" si="141"/>
        <v>446.0434835848705</v>
      </c>
      <c r="BA77" s="651">
        <f t="shared" si="141"/>
        <v>15.459965274991191</v>
      </c>
      <c r="BB77" s="651">
        <f t="shared" si="141"/>
        <v>243.58854327457084</v>
      </c>
      <c r="BC77" s="651">
        <f t="shared" si="141"/>
        <v>186.41085988430041</v>
      </c>
      <c r="BD77" s="651">
        <f t="shared" si="141"/>
        <v>181.60723079328363</v>
      </c>
      <c r="BE77" s="651">
        <f t="shared" si="141"/>
        <v>159.14114552109868</v>
      </c>
      <c r="BF77" s="651">
        <f t="shared" si="141"/>
        <v>136.3855389404066</v>
      </c>
      <c r="BG77" s="651">
        <f t="shared" si="141"/>
        <v>120.537014186546</v>
      </c>
      <c r="BH77" s="651">
        <f t="shared" si="141"/>
        <v>114.60224105079669</v>
      </c>
      <c r="BI77" s="649">
        <f t="shared" si="141"/>
        <v>119.63584432026528</v>
      </c>
      <c r="BJ77" s="1001"/>
    </row>
    <row r="78" spans="1:62" s="1002" customFormat="1" ht="11.25" customHeight="1" outlineLevel="1">
      <c r="A78" s="991"/>
      <c r="B78" s="992"/>
      <c r="C78" s="992"/>
      <c r="D78" s="992"/>
      <c r="E78" s="992"/>
      <c r="F78" s="992"/>
      <c r="G78" s="992"/>
      <c r="H78" s="991"/>
      <c r="I78" s="987"/>
      <c r="J78" s="998"/>
      <c r="K78" s="998"/>
      <c r="L78" s="998"/>
      <c r="M78" s="975"/>
      <c r="N78" s="974"/>
      <c r="O78" s="974"/>
      <c r="P78" s="999"/>
      <c r="Q78" s="974"/>
      <c r="R78" s="974"/>
      <c r="S78" s="974"/>
      <c r="T78" s="999"/>
      <c r="U78" s="651"/>
      <c r="V78" s="651"/>
      <c r="W78" s="651"/>
      <c r="X78" s="651"/>
      <c r="Y78" s="654"/>
      <c r="Z78" s="651"/>
      <c r="AA78" s="651"/>
      <c r="AB78" s="651"/>
      <c r="AC78" s="654"/>
      <c r="AD78" s="651"/>
      <c r="AE78" s="651"/>
      <c r="AF78" s="649"/>
      <c r="AG78" s="651"/>
      <c r="AH78" s="651"/>
      <c r="AI78" s="651"/>
      <c r="AJ78" s="649"/>
      <c r="AK78" s="651"/>
      <c r="AL78" s="651"/>
      <c r="AM78" s="651"/>
      <c r="AN78" s="649"/>
      <c r="AO78" s="651"/>
      <c r="AP78" s="651"/>
      <c r="AQ78" s="651"/>
      <c r="AR78" s="651"/>
      <c r="AS78" s="1000"/>
      <c r="AT78" s="974"/>
      <c r="AU78" s="974"/>
      <c r="AV78" s="974"/>
      <c r="AW78" s="651"/>
      <c r="AX78" s="651"/>
      <c r="AY78" s="651"/>
      <c r="AZ78" s="651"/>
      <c r="BA78" s="651"/>
      <c r="BB78" s="651"/>
      <c r="BC78" s="651"/>
      <c r="BD78" s="651"/>
      <c r="BE78" s="651"/>
      <c r="BF78" s="651"/>
      <c r="BG78" s="651"/>
      <c r="BH78" s="651"/>
      <c r="BI78" s="649"/>
      <c r="BJ78" s="1001"/>
    </row>
    <row r="79" spans="1:62" s="1002" customFormat="1" ht="11.25" customHeight="1">
      <c r="A79" s="961"/>
      <c r="B79" s="991"/>
      <c r="C79" s="991"/>
      <c r="D79" s="991"/>
      <c r="E79" s="991"/>
      <c r="F79" s="991"/>
      <c r="G79" s="991"/>
      <c r="H79" s="961"/>
      <c r="I79" s="1006"/>
      <c r="J79" s="1007"/>
      <c r="K79" s="1007"/>
      <c r="L79" s="1007"/>
      <c r="M79" s="1008"/>
      <c r="N79" s="1007"/>
      <c r="O79" s="1007"/>
      <c r="P79" s="1009"/>
      <c r="Q79" s="1007"/>
      <c r="R79" s="1007"/>
      <c r="S79" s="1007"/>
      <c r="T79" s="1009"/>
      <c r="U79" s="1007"/>
      <c r="V79" s="1007"/>
      <c r="W79" s="1007"/>
      <c r="X79" s="1009"/>
      <c r="Y79" s="1008"/>
      <c r="Z79" s="1213"/>
      <c r="AA79" s="1007"/>
      <c r="AB79" s="1007"/>
      <c r="AC79" s="1008"/>
      <c r="AD79" s="1007"/>
      <c r="AE79" s="1007"/>
      <c r="AF79" s="1012"/>
      <c r="AG79" s="1007"/>
      <c r="AH79" s="1010"/>
      <c r="AI79" s="1010"/>
      <c r="AJ79" s="1012"/>
      <c r="AK79" s="1010"/>
      <c r="AL79" s="1010"/>
      <c r="AM79" s="1010"/>
      <c r="AN79" s="1012"/>
      <c r="AO79" s="1010"/>
      <c r="AP79" s="1010"/>
      <c r="AQ79" s="1010"/>
      <c r="AR79" s="1010"/>
      <c r="AS79" s="1011"/>
      <c r="AT79" s="1007"/>
      <c r="AU79" s="1007"/>
      <c r="AV79" s="1007"/>
      <c r="AW79" s="1007"/>
      <c r="AX79" s="1007"/>
      <c r="AY79" s="1007"/>
      <c r="AZ79" s="1007"/>
      <c r="BA79" s="1010"/>
      <c r="BB79" s="1010"/>
      <c r="BC79" s="1010"/>
      <c r="BD79" s="1010"/>
      <c r="BE79" s="1010"/>
      <c r="BF79" s="1010"/>
      <c r="BG79" s="1010"/>
      <c r="BH79" s="1010"/>
      <c r="BI79" s="1012"/>
      <c r="BJ79" s="1001"/>
    </row>
    <row r="80" spans="1:62">
      <c r="AF80" s="1003"/>
      <c r="AG80" s="1013"/>
      <c r="AH80" s="2193"/>
      <c r="AN80" s="939"/>
    </row>
    <row r="81" spans="1:62">
      <c r="A81" s="475"/>
      <c r="B81" s="940"/>
      <c r="C81" s="940"/>
      <c r="D81" s="940"/>
      <c r="E81" s="940"/>
      <c r="F81" s="940"/>
      <c r="G81" s="940"/>
      <c r="H81" s="475"/>
      <c r="AF81" s="651"/>
      <c r="AG81" s="1014"/>
      <c r="AN81" s="939"/>
    </row>
    <row r="82" spans="1:62" s="475" customFormat="1" ht="11.25" customHeight="1">
      <c r="A82" s="947"/>
      <c r="B82" s="948"/>
      <c r="C82" s="948"/>
      <c r="D82" s="948"/>
      <c r="E82" s="948"/>
      <c r="F82" s="948"/>
      <c r="G82" s="948"/>
      <c r="H82" s="947" t="s">
        <v>326</v>
      </c>
      <c r="I82" s="949" t="s">
        <v>327</v>
      </c>
      <c r="J82" s="950"/>
      <c r="K82" s="950"/>
      <c r="L82" s="952"/>
      <c r="M82" s="950"/>
      <c r="N82" s="950"/>
      <c r="O82" s="950"/>
      <c r="P82" s="952"/>
      <c r="Q82" s="950"/>
      <c r="R82" s="950"/>
      <c r="S82" s="950"/>
      <c r="T82" s="952"/>
      <c r="U82" s="950"/>
      <c r="V82" s="950"/>
      <c r="W82" s="950"/>
      <c r="X82" s="952"/>
      <c r="Y82" s="950"/>
      <c r="Z82" s="950"/>
      <c r="AA82" s="950"/>
      <c r="AB82" s="952"/>
      <c r="AC82" s="950"/>
      <c r="AD82" s="954"/>
      <c r="AE82" s="954"/>
      <c r="AF82" s="955"/>
      <c r="AG82" s="954"/>
      <c r="AH82" s="954"/>
      <c r="AI82" s="954"/>
      <c r="AJ82" s="954"/>
      <c r="AK82" s="954"/>
      <c r="AL82" s="954"/>
      <c r="AM82" s="954"/>
      <c r="AN82" s="954"/>
      <c r="AO82" s="954"/>
      <c r="AP82" s="954"/>
      <c r="AQ82" s="954"/>
      <c r="AR82" s="954"/>
      <c r="AS82" s="956"/>
      <c r="AT82" s="950"/>
      <c r="AU82" s="950"/>
      <c r="AV82" s="954"/>
      <c r="AW82" s="954"/>
      <c r="AX82" s="954"/>
      <c r="AY82" s="954"/>
      <c r="AZ82" s="954"/>
      <c r="BA82" s="954"/>
      <c r="BB82" s="954"/>
      <c r="BC82" s="954"/>
      <c r="BD82" s="954"/>
      <c r="BE82" s="954"/>
      <c r="BF82" s="954"/>
      <c r="BG82" s="954"/>
      <c r="BH82" s="954"/>
      <c r="BI82" s="955"/>
      <c r="BJ82" s="482"/>
    </row>
    <row r="83" spans="1:62" s="961" customFormat="1" ht="11.25" customHeight="1">
      <c r="A83" s="475"/>
      <c r="B83" s="940"/>
      <c r="C83" s="940"/>
      <c r="D83" s="940"/>
      <c r="E83" s="940"/>
      <c r="F83" s="940"/>
      <c r="G83" s="940"/>
      <c r="H83" s="475" t="s">
        <v>326</v>
      </c>
      <c r="I83" s="1015" t="s">
        <v>346</v>
      </c>
      <c r="J83" s="1065"/>
      <c r="K83" s="1065"/>
      <c r="L83" s="1066"/>
      <c r="M83" s="1067"/>
      <c r="N83" s="1067"/>
      <c r="O83" s="1067"/>
      <c r="P83" s="1067"/>
      <c r="Q83" s="1061"/>
      <c r="R83" s="1067"/>
      <c r="S83" s="1067"/>
      <c r="T83" s="1066"/>
      <c r="U83" s="1061"/>
      <c r="V83" s="1067"/>
      <c r="W83" s="1067"/>
      <c r="X83" s="1066"/>
      <c r="Y83" s="1061">
        <f t="shared" ref="Y83:AJ83" si="142">Y100+Y144+Y191</f>
        <v>208.881</v>
      </c>
      <c r="Z83" s="1067">
        <f t="shared" si="142"/>
        <v>226.63199999999998</v>
      </c>
      <c r="AA83" s="1067">
        <f t="shared" si="142"/>
        <v>258.245</v>
      </c>
      <c r="AB83" s="1066">
        <f t="shared" si="142"/>
        <v>294.48900000000003</v>
      </c>
      <c r="AC83" s="1061">
        <f t="shared" si="142"/>
        <v>294.17200000000003</v>
      </c>
      <c r="AD83" s="1067">
        <f t="shared" si="142"/>
        <v>299.30599999999998</v>
      </c>
      <c r="AE83" s="1067">
        <f t="shared" si="142"/>
        <v>332.67399999999998</v>
      </c>
      <c r="AF83" s="1067">
        <f t="shared" si="142"/>
        <v>397.01800000000003</v>
      </c>
      <c r="AG83" s="1061">
        <f t="shared" si="142"/>
        <v>401.25300000000004</v>
      </c>
      <c r="AH83" s="1067">
        <f t="shared" si="142"/>
        <v>407.20100000000002</v>
      </c>
      <c r="AI83" s="1067">
        <f t="shared" si="142"/>
        <v>423.86699999999996</v>
      </c>
      <c r="AJ83" s="1067">
        <f t="shared" si="142"/>
        <v>566.82500000000005</v>
      </c>
      <c r="AK83" s="1061">
        <f>AK100+AK144+AK191</f>
        <v>516.66700000000003</v>
      </c>
      <c r="AL83" s="1067">
        <f>AL100+AL144+AL191</f>
        <v>542.02199999999993</v>
      </c>
      <c r="AM83" s="1067">
        <f>AM100+AM144+AM191</f>
        <v>563.97300000000007</v>
      </c>
      <c r="AN83" s="1067">
        <f t="shared" ref="AN83" si="143">AN100+AN144+AN191</f>
        <v>674.03100000000006</v>
      </c>
      <c r="AO83" s="1067">
        <f>AO100+AO144+AO191</f>
        <v>599.73663573441604</v>
      </c>
      <c r="AP83" s="1067">
        <f t="shared" ref="AP83:AR83" si="144">AP100+AP144+AP191</f>
        <v>580.27860797882386</v>
      </c>
      <c r="AQ83" s="1067">
        <f t="shared" si="144"/>
        <v>598.73750526415802</v>
      </c>
      <c r="AR83" s="1066">
        <f t="shared" si="144"/>
        <v>784.46304643080134</v>
      </c>
      <c r="AS83" s="959"/>
      <c r="AT83" s="1067"/>
      <c r="AU83" s="1067"/>
      <c r="AV83" s="1067">
        <f t="shared" ref="AV83:BI83" si="145">AV100+AV144+AV191</f>
        <v>589.41799999999989</v>
      </c>
      <c r="AW83" s="1067">
        <f t="shared" si="145"/>
        <v>988.24700000000007</v>
      </c>
      <c r="AX83" s="1067">
        <f t="shared" si="145"/>
        <v>1323.17</v>
      </c>
      <c r="AY83" s="1067">
        <f t="shared" si="145"/>
        <v>1799.146</v>
      </c>
      <c r="AZ83" s="1067">
        <f>AZ100+AZ144+AZ191</f>
        <v>2296.6930000000002</v>
      </c>
      <c r="BA83" s="1067">
        <f>BA100+BA144+BA191</f>
        <v>2563.215795408199</v>
      </c>
      <c r="BB83" s="1067">
        <f t="shared" si="145"/>
        <v>2847.0959738561442</v>
      </c>
      <c r="BC83" s="1067">
        <f t="shared" si="145"/>
        <v>3107.2199264719088</v>
      </c>
      <c r="BD83" s="1067">
        <f t="shared" si="145"/>
        <v>3339.3379724837168</v>
      </c>
      <c r="BE83" s="1067">
        <f t="shared" si="145"/>
        <v>3557.1484047335016</v>
      </c>
      <c r="BF83" s="1067">
        <f t="shared" si="145"/>
        <v>3759.1063119749115</v>
      </c>
      <c r="BG83" s="1067">
        <f t="shared" si="145"/>
        <v>3950.6861522881327</v>
      </c>
      <c r="BH83" s="1067">
        <f t="shared" si="145"/>
        <v>4140.8800410810927</v>
      </c>
      <c r="BI83" s="1066">
        <f t="shared" si="145"/>
        <v>4340.4971044427466</v>
      </c>
      <c r="BJ83" s="960"/>
    </row>
    <row r="84" spans="1:62" s="1042" customFormat="1" ht="11.25" customHeight="1">
      <c r="A84" s="961"/>
      <c r="B84" s="995"/>
      <c r="C84" s="995"/>
      <c r="D84" s="995"/>
      <c r="E84" s="995"/>
      <c r="F84" s="995"/>
      <c r="G84" s="995"/>
      <c r="H84" s="961"/>
      <c r="I84" s="1032" t="s">
        <v>320</v>
      </c>
      <c r="J84" s="1033"/>
      <c r="K84" s="1033"/>
      <c r="L84" s="1034"/>
      <c r="M84" s="1035"/>
      <c r="N84" s="1035"/>
      <c r="O84" s="1035"/>
      <c r="P84" s="1035"/>
      <c r="Q84" s="1036"/>
      <c r="R84" s="1035"/>
      <c r="S84" s="1035"/>
      <c r="T84" s="1055"/>
      <c r="U84" s="1036"/>
      <c r="V84" s="1035"/>
      <c r="W84" s="1035"/>
      <c r="X84" s="1055"/>
      <c r="Y84" s="1036"/>
      <c r="Z84" s="1035"/>
      <c r="AA84" s="1035"/>
      <c r="AB84" s="1055"/>
      <c r="AC84" s="1035">
        <f t="shared" ref="AC84:AN84" si="146">AC83/Y83-1</f>
        <v>0.40832339944753238</v>
      </c>
      <c r="AD84" s="1035">
        <f t="shared" si="146"/>
        <v>0.32066963182604402</v>
      </c>
      <c r="AE84" s="1035">
        <f t="shared" si="146"/>
        <v>0.288210807566458</v>
      </c>
      <c r="AF84" s="1035">
        <f t="shared" si="146"/>
        <v>0.3481590144283826</v>
      </c>
      <c r="AG84" s="1036">
        <f t="shared" si="146"/>
        <v>0.36400813129733622</v>
      </c>
      <c r="AH84" s="1035">
        <f t="shared" si="146"/>
        <v>0.36048391946703395</v>
      </c>
      <c r="AI84" s="1035">
        <f t="shared" si="146"/>
        <v>0.274121211756855</v>
      </c>
      <c r="AJ84" s="1055">
        <f t="shared" si="146"/>
        <v>0.42770604859225525</v>
      </c>
      <c r="AK84" s="1036">
        <f t="shared" si="146"/>
        <v>0.2876339865371722</v>
      </c>
      <c r="AL84" s="1035">
        <f t="shared" si="146"/>
        <v>0.33109201598227878</v>
      </c>
      <c r="AM84" s="1035">
        <f t="shared" si="146"/>
        <v>0.3305423635244078</v>
      </c>
      <c r="AN84" s="1055">
        <f t="shared" si="146"/>
        <v>0.18913421249944862</v>
      </c>
      <c r="AO84" s="1035">
        <f t="shared" ref="AO84:AR84" si="147">AO83/AK83-1</f>
        <v>0.16077983640220106</v>
      </c>
      <c r="AP84" s="1035">
        <f t="shared" si="147"/>
        <v>7.0581282639494258E-2</v>
      </c>
      <c r="AQ84" s="1035">
        <f t="shared" si="147"/>
        <v>6.1642144684511457E-2</v>
      </c>
      <c r="AR84" s="1055">
        <f t="shared" si="147"/>
        <v>0.16383823063153069</v>
      </c>
      <c r="AS84" s="1040"/>
      <c r="AT84" s="1035"/>
      <c r="AU84" s="1035"/>
      <c r="AV84" s="1035"/>
      <c r="AW84" s="1035">
        <f>AW83/AV83-1</f>
        <v>0.67664882986267849</v>
      </c>
      <c r="AX84" s="1035">
        <f>AX83/AW83-1</f>
        <v>0.33890616414722219</v>
      </c>
      <c r="AY84" s="1035">
        <f t="shared" ref="AY84:BI84" si="148">AY83/AX83-1</f>
        <v>0.35972399616073503</v>
      </c>
      <c r="AZ84" s="1035">
        <f t="shared" si="148"/>
        <v>0.27654620581097933</v>
      </c>
      <c r="BA84" s="1035">
        <f t="shared" si="148"/>
        <v>0.11604633070601889</v>
      </c>
      <c r="BB84" s="1035">
        <f t="shared" si="148"/>
        <v>0.11075157189515394</v>
      </c>
      <c r="BC84" s="1035">
        <f t="shared" si="148"/>
        <v>9.1364658938226651E-2</v>
      </c>
      <c r="BD84" s="1035">
        <f t="shared" si="148"/>
        <v>7.4702805563996888E-2</v>
      </c>
      <c r="BE84" s="1035">
        <f t="shared" si="148"/>
        <v>6.522563275851434E-2</v>
      </c>
      <c r="BF84" s="1035">
        <f t="shared" si="148"/>
        <v>5.6775226744170793E-2</v>
      </c>
      <c r="BG84" s="1035">
        <f t="shared" si="148"/>
        <v>5.0964198512537306E-2</v>
      </c>
      <c r="BH84" s="1035">
        <f t="shared" si="148"/>
        <v>4.8141988875224806E-2</v>
      </c>
      <c r="BI84" s="1055">
        <f t="shared" si="148"/>
        <v>4.8206434714669566E-2</v>
      </c>
      <c r="BJ84" s="1041"/>
    </row>
    <row r="85" spans="1:62" s="1002" customFormat="1" ht="11.25" customHeight="1">
      <c r="A85" s="961"/>
      <c r="B85" s="992"/>
      <c r="C85" s="992"/>
      <c r="D85" s="992"/>
      <c r="E85" s="992"/>
      <c r="F85" s="992"/>
      <c r="G85" s="992"/>
      <c r="H85" s="961"/>
      <c r="I85" s="990" t="s">
        <v>321</v>
      </c>
      <c r="J85" s="998"/>
      <c r="K85" s="998"/>
      <c r="L85" s="1017"/>
      <c r="M85" s="974"/>
      <c r="N85" s="974"/>
      <c r="O85" s="974"/>
      <c r="P85" s="974"/>
      <c r="Q85" s="975"/>
      <c r="R85" s="974"/>
      <c r="S85" s="974"/>
      <c r="T85" s="999"/>
      <c r="U85" s="975"/>
      <c r="V85" s="974"/>
      <c r="W85" s="974"/>
      <c r="X85" s="999"/>
      <c r="Y85" s="975"/>
      <c r="Z85" s="974"/>
      <c r="AA85" s="974"/>
      <c r="AB85" s="999"/>
      <c r="AC85" s="975"/>
      <c r="AD85" s="974"/>
      <c r="AE85" s="974"/>
      <c r="AF85" s="974"/>
      <c r="AG85" s="975">
        <f t="shared" ref="AG85:AN85" si="149">AG84+AC84</f>
        <v>0.7723315307448686</v>
      </c>
      <c r="AH85" s="974">
        <f t="shared" si="149"/>
        <v>0.68115355129307797</v>
      </c>
      <c r="AI85" s="974">
        <f t="shared" si="149"/>
        <v>0.562332019323313</v>
      </c>
      <c r="AJ85" s="999">
        <f t="shared" si="149"/>
        <v>0.77586506302063785</v>
      </c>
      <c r="AK85" s="975">
        <f t="shared" si="149"/>
        <v>0.65164211783450843</v>
      </c>
      <c r="AL85" s="974">
        <f t="shared" si="149"/>
        <v>0.69157593544931273</v>
      </c>
      <c r="AM85" s="974">
        <f t="shared" si="149"/>
        <v>0.6046635752812628</v>
      </c>
      <c r="AN85" s="999">
        <f t="shared" si="149"/>
        <v>0.61684026109170387</v>
      </c>
      <c r="AO85" s="974">
        <f t="shared" ref="AO85" si="150">AO84+AK84</f>
        <v>0.44841382293937326</v>
      </c>
      <c r="AP85" s="974">
        <f t="shared" ref="AP85" si="151">AP84+AL84</f>
        <v>0.40167329862177303</v>
      </c>
      <c r="AQ85" s="974">
        <f t="shared" ref="AQ85" si="152">AQ84+AM84</f>
        <v>0.39218450820891926</v>
      </c>
      <c r="AR85" s="999">
        <f t="shared" ref="AR85" si="153">AR84+AN84</f>
        <v>0.35297244313097931</v>
      </c>
      <c r="AS85" s="1000"/>
      <c r="AT85" s="974"/>
      <c r="AU85" s="974"/>
      <c r="AV85" s="974"/>
      <c r="AW85" s="974"/>
      <c r="AX85" s="974">
        <f>AX84+AW84</f>
        <v>1.0155549940099007</v>
      </c>
      <c r="AY85" s="974">
        <f t="shared" ref="AY85:BI85" si="154">AY84+AX84</f>
        <v>0.69863016030795722</v>
      </c>
      <c r="AZ85" s="974">
        <f t="shared" si="154"/>
        <v>0.63627020197171436</v>
      </c>
      <c r="BA85" s="974">
        <f t="shared" si="154"/>
        <v>0.39259253651699821</v>
      </c>
      <c r="BB85" s="974">
        <f t="shared" si="154"/>
        <v>0.22679790260117283</v>
      </c>
      <c r="BC85" s="974">
        <f t="shared" si="154"/>
        <v>0.20211623083338059</v>
      </c>
      <c r="BD85" s="974">
        <f t="shared" si="154"/>
        <v>0.16606746450222354</v>
      </c>
      <c r="BE85" s="974">
        <f t="shared" si="154"/>
        <v>0.13992843832251123</v>
      </c>
      <c r="BF85" s="974">
        <f t="shared" si="154"/>
        <v>0.12200085950268513</v>
      </c>
      <c r="BG85" s="974">
        <f t="shared" si="154"/>
        <v>0.1077394252567081</v>
      </c>
      <c r="BH85" s="974">
        <f t="shared" si="154"/>
        <v>9.9106187387762112E-2</v>
      </c>
      <c r="BI85" s="999">
        <f t="shared" si="154"/>
        <v>9.6348423589894372E-2</v>
      </c>
      <c r="BJ85" s="1001"/>
    </row>
    <row r="86" spans="1:62" s="1002" customFormat="1" ht="11.25" customHeight="1">
      <c r="A86" s="961"/>
      <c r="B86" s="992"/>
      <c r="C86" s="992"/>
      <c r="D86" s="992"/>
      <c r="E86" s="992"/>
      <c r="F86" s="992"/>
      <c r="G86" s="992"/>
      <c r="H86" s="961"/>
      <c r="I86" s="990" t="s">
        <v>328</v>
      </c>
      <c r="J86" s="998"/>
      <c r="K86" s="998"/>
      <c r="L86" s="1017"/>
      <c r="M86" s="974"/>
      <c r="N86" s="974"/>
      <c r="O86" s="974"/>
      <c r="P86" s="974"/>
      <c r="Q86" s="975"/>
      <c r="R86" s="974"/>
      <c r="S86" s="974"/>
      <c r="T86" s="999"/>
      <c r="U86" s="975"/>
      <c r="V86" s="974"/>
      <c r="W86" s="974"/>
      <c r="X86" s="999"/>
      <c r="Y86" s="975"/>
      <c r="Z86" s="974">
        <f t="shared" ref="Z86:AE86" si="155">Z83/Y83-1</f>
        <v>8.4981400893331394E-2</v>
      </c>
      <c r="AA86" s="974">
        <f t="shared" si="155"/>
        <v>0.13949045148081485</v>
      </c>
      <c r="AB86" s="999">
        <f t="shared" si="155"/>
        <v>0.14034734457588738</v>
      </c>
      <c r="AC86" s="975">
        <f t="shared" si="155"/>
        <v>-1.0764408857376617E-3</v>
      </c>
      <c r="AD86" s="974">
        <f t="shared" si="155"/>
        <v>1.7452374801136594E-2</v>
      </c>
      <c r="AE86" s="974">
        <f t="shared" si="155"/>
        <v>0.11148456763312464</v>
      </c>
      <c r="AF86" s="974">
        <f t="shared" ref="AF86:AN86" si="156">AF83/AE83-1</f>
        <v>0.19341457402742646</v>
      </c>
      <c r="AG86" s="975">
        <f t="shared" si="156"/>
        <v>1.066702265388475E-2</v>
      </c>
      <c r="AH86" s="974">
        <f t="shared" si="156"/>
        <v>1.4823565182067178E-2</v>
      </c>
      <c r="AI86" s="974">
        <f t="shared" si="156"/>
        <v>4.0928190254935437E-2</v>
      </c>
      <c r="AJ86" s="999">
        <f t="shared" si="156"/>
        <v>0.33727088921760862</v>
      </c>
      <c r="AK86" s="975">
        <f t="shared" si="156"/>
        <v>-8.8489392669695244E-2</v>
      </c>
      <c r="AL86" s="974">
        <f t="shared" si="156"/>
        <v>4.9074161887637358E-2</v>
      </c>
      <c r="AM86" s="974">
        <f t="shared" si="156"/>
        <v>4.0498356155285409E-2</v>
      </c>
      <c r="AN86" s="999">
        <f t="shared" si="156"/>
        <v>0.1951476400465979</v>
      </c>
      <c r="AO86" s="974">
        <f t="shared" ref="AO86" si="157">AO83/AN83-1</f>
        <v>-0.11022395745237834</v>
      </c>
      <c r="AP86" s="974">
        <f t="shared" ref="AP86" si="158">AP83/AO83-1</f>
        <v>-3.2444287369179259E-2</v>
      </c>
      <c r="AQ86" s="974">
        <f t="shared" ref="AQ86" si="159">AQ83/AP83-1</f>
        <v>3.1810404573810791E-2</v>
      </c>
      <c r="AR86" s="999">
        <f t="shared" ref="AR86" si="160">AR83/AQ83-1</f>
        <v>0.31019526843353962</v>
      </c>
      <c r="AS86" s="1000"/>
      <c r="AT86" s="974"/>
      <c r="AU86" s="974"/>
      <c r="AV86" s="1051"/>
      <c r="AW86" s="1051" t="s">
        <v>462</v>
      </c>
      <c r="AX86" s="1051" t="s">
        <v>462</v>
      </c>
      <c r="AY86" s="1051" t="s">
        <v>462</v>
      </c>
      <c r="AZ86" s="1051" t="s">
        <v>462</v>
      </c>
      <c r="BA86" s="1051" t="s">
        <v>462</v>
      </c>
      <c r="BB86" s="1051" t="s">
        <v>462</v>
      </c>
      <c r="BC86" s="1051" t="s">
        <v>462</v>
      </c>
      <c r="BD86" s="1051" t="s">
        <v>462</v>
      </c>
      <c r="BE86" s="1051" t="s">
        <v>462</v>
      </c>
      <c r="BF86" s="1051" t="s">
        <v>462</v>
      </c>
      <c r="BG86" s="1051" t="s">
        <v>462</v>
      </c>
      <c r="BH86" s="1051" t="s">
        <v>462</v>
      </c>
      <c r="BI86" s="1052" t="s">
        <v>462</v>
      </c>
      <c r="BJ86" s="1001"/>
    </row>
    <row r="87" spans="1:62" s="1030" customFormat="1" ht="11.25" customHeight="1">
      <c r="A87" s="1020"/>
      <c r="B87" s="1021"/>
      <c r="C87" s="1021"/>
      <c r="D87" s="1021"/>
      <c r="E87" s="1021"/>
      <c r="F87" s="1021"/>
      <c r="G87" s="1021"/>
      <c r="H87" s="1020"/>
      <c r="I87" s="1022" t="s">
        <v>329</v>
      </c>
      <c r="J87" s="1023"/>
      <c r="K87" s="1023"/>
      <c r="L87" s="1024"/>
      <c r="M87" s="1025"/>
      <c r="N87" s="1025"/>
      <c r="O87" s="1025"/>
      <c r="P87" s="1025"/>
      <c r="Q87" s="1026"/>
      <c r="R87" s="1025"/>
      <c r="S87" s="1025"/>
      <c r="T87" s="1027"/>
      <c r="U87" s="1026"/>
      <c r="V87" s="1025"/>
      <c r="W87" s="1025"/>
      <c r="X87" s="1027"/>
      <c r="Y87" s="1026"/>
      <c r="Z87" s="1025"/>
      <c r="AA87" s="1025"/>
      <c r="AB87" s="1027"/>
      <c r="AC87" s="1026">
        <f t="shared" ref="AC87:AN87" si="161">AC83-Y83</f>
        <v>85.291000000000025</v>
      </c>
      <c r="AD87" s="1025">
        <f t="shared" si="161"/>
        <v>72.674000000000007</v>
      </c>
      <c r="AE87" s="1025">
        <f t="shared" si="161"/>
        <v>74.428999999999974</v>
      </c>
      <c r="AF87" s="1025">
        <f t="shared" si="161"/>
        <v>102.529</v>
      </c>
      <c r="AG87" s="1026">
        <f t="shared" si="161"/>
        <v>107.08100000000002</v>
      </c>
      <c r="AH87" s="1025">
        <f t="shared" si="161"/>
        <v>107.89500000000004</v>
      </c>
      <c r="AI87" s="1025">
        <f t="shared" si="161"/>
        <v>91.192999999999984</v>
      </c>
      <c r="AJ87" s="1027">
        <f t="shared" si="161"/>
        <v>169.80700000000002</v>
      </c>
      <c r="AK87" s="1026">
        <f t="shared" si="161"/>
        <v>115.41399999999999</v>
      </c>
      <c r="AL87" s="1025">
        <f t="shared" si="161"/>
        <v>134.82099999999991</v>
      </c>
      <c r="AM87" s="1025">
        <f t="shared" si="161"/>
        <v>140.10600000000011</v>
      </c>
      <c r="AN87" s="1027">
        <f t="shared" si="161"/>
        <v>107.20600000000002</v>
      </c>
      <c r="AO87" s="1025">
        <f t="shared" ref="AO87:AR87" si="162">AO83-AK83</f>
        <v>83.069635734416011</v>
      </c>
      <c r="AP87" s="1025">
        <f t="shared" si="162"/>
        <v>38.256607978823922</v>
      </c>
      <c r="AQ87" s="1025">
        <f t="shared" si="162"/>
        <v>34.764505264157947</v>
      </c>
      <c r="AR87" s="1027">
        <f t="shared" si="162"/>
        <v>110.43204643080128</v>
      </c>
      <c r="AS87" s="1028"/>
      <c r="AT87" s="1025"/>
      <c r="AU87" s="1025"/>
      <c r="AV87" s="1025"/>
      <c r="AW87" s="1025">
        <f>+AW83-AV83</f>
        <v>398.82900000000018</v>
      </c>
      <c r="AX87" s="1025">
        <f>+AX83-AW83</f>
        <v>334.923</v>
      </c>
      <c r="AY87" s="1025">
        <f t="shared" ref="AY87:BI87" si="163">+AY83-AX83</f>
        <v>475.97599999999989</v>
      </c>
      <c r="AZ87" s="1025">
        <f t="shared" si="163"/>
        <v>497.54700000000025</v>
      </c>
      <c r="BA87" s="1025">
        <f t="shared" si="163"/>
        <v>266.52279540819882</v>
      </c>
      <c r="BB87" s="1025">
        <f t="shared" si="163"/>
        <v>283.88017844794513</v>
      </c>
      <c r="BC87" s="1025">
        <f t="shared" si="163"/>
        <v>260.12395261576467</v>
      </c>
      <c r="BD87" s="1025">
        <f t="shared" si="163"/>
        <v>232.11804601180802</v>
      </c>
      <c r="BE87" s="1025">
        <f t="shared" si="163"/>
        <v>217.81043224978475</v>
      </c>
      <c r="BF87" s="1025">
        <f t="shared" si="163"/>
        <v>201.95790724140988</v>
      </c>
      <c r="BG87" s="1025">
        <f t="shared" si="163"/>
        <v>191.57984031322121</v>
      </c>
      <c r="BH87" s="1025">
        <f t="shared" si="163"/>
        <v>190.19388879296002</v>
      </c>
      <c r="BI87" s="1027">
        <f t="shared" si="163"/>
        <v>199.61706336165389</v>
      </c>
      <c r="BJ87" s="1029"/>
    </row>
    <row r="88" spans="1:62" s="1030" customFormat="1" ht="11.25" customHeight="1">
      <c r="A88" s="1020"/>
      <c r="B88" s="1021"/>
      <c r="C88" s="1021"/>
      <c r="D88" s="1021"/>
      <c r="E88" s="1021"/>
      <c r="F88" s="1021"/>
      <c r="G88" s="1021"/>
      <c r="H88" s="1020"/>
      <c r="I88" s="1022" t="s">
        <v>330</v>
      </c>
      <c r="J88" s="1023"/>
      <c r="K88" s="1023"/>
      <c r="L88" s="1024"/>
      <c r="M88" s="1025"/>
      <c r="N88" s="1025"/>
      <c r="O88" s="1025"/>
      <c r="P88" s="1025"/>
      <c r="Q88" s="1026"/>
      <c r="R88" s="1025"/>
      <c r="S88" s="1025"/>
      <c r="T88" s="1027"/>
      <c r="U88" s="1026"/>
      <c r="V88" s="1025"/>
      <c r="W88" s="1025"/>
      <c r="X88" s="1027"/>
      <c r="Y88" s="1026"/>
      <c r="Z88" s="1025">
        <f t="shared" ref="Z88:AF88" si="164">Z83-Y83</f>
        <v>17.750999999999976</v>
      </c>
      <c r="AA88" s="1025">
        <f t="shared" si="164"/>
        <v>31.613000000000028</v>
      </c>
      <c r="AB88" s="1027">
        <f t="shared" si="164"/>
        <v>36.244000000000028</v>
      </c>
      <c r="AC88" s="1026">
        <f t="shared" si="164"/>
        <v>-0.31700000000000728</v>
      </c>
      <c r="AD88" s="1025">
        <f t="shared" si="164"/>
        <v>5.1339999999999577</v>
      </c>
      <c r="AE88" s="1025">
        <f t="shared" si="164"/>
        <v>33.367999999999995</v>
      </c>
      <c r="AF88" s="1025">
        <f t="shared" si="164"/>
        <v>64.344000000000051</v>
      </c>
      <c r="AG88" s="1026">
        <f t="shared" ref="AG88:AN88" si="165">AG83-AF83</f>
        <v>4.2350000000000136</v>
      </c>
      <c r="AH88" s="1025">
        <f t="shared" si="165"/>
        <v>5.9479999999999791</v>
      </c>
      <c r="AI88" s="1025">
        <f t="shared" si="165"/>
        <v>16.66599999999994</v>
      </c>
      <c r="AJ88" s="1027">
        <f t="shared" si="165"/>
        <v>142.95800000000008</v>
      </c>
      <c r="AK88" s="1026">
        <f t="shared" si="165"/>
        <v>-50.158000000000015</v>
      </c>
      <c r="AL88" s="1025">
        <f t="shared" si="165"/>
        <v>25.354999999999905</v>
      </c>
      <c r="AM88" s="1025">
        <f t="shared" si="165"/>
        <v>21.951000000000136</v>
      </c>
      <c r="AN88" s="1027">
        <f t="shared" si="165"/>
        <v>110.05799999999999</v>
      </c>
      <c r="AO88" s="1025">
        <f t="shared" ref="AO88" si="166">AO83-AN83</f>
        <v>-74.294364265584022</v>
      </c>
      <c r="AP88" s="1025">
        <f t="shared" ref="AP88" si="167">AP83-AO83</f>
        <v>-19.458027755592184</v>
      </c>
      <c r="AQ88" s="1025">
        <f t="shared" ref="AQ88" si="168">AQ83-AP83</f>
        <v>18.45889728533416</v>
      </c>
      <c r="AR88" s="1027">
        <f t="shared" ref="AR88" si="169">AR83-AQ83</f>
        <v>185.72554116664332</v>
      </c>
      <c r="AS88" s="1028"/>
      <c r="AT88" s="1025"/>
      <c r="AU88" s="1025"/>
      <c r="AV88" s="1051"/>
      <c r="AW88" s="1051" t="s">
        <v>462</v>
      </c>
      <c r="AX88" s="1051" t="s">
        <v>462</v>
      </c>
      <c r="AY88" s="1051" t="s">
        <v>462</v>
      </c>
      <c r="AZ88" s="1051" t="s">
        <v>462</v>
      </c>
      <c r="BA88" s="1051" t="s">
        <v>462</v>
      </c>
      <c r="BB88" s="1051" t="s">
        <v>462</v>
      </c>
      <c r="BC88" s="1051" t="s">
        <v>462</v>
      </c>
      <c r="BD88" s="1051" t="s">
        <v>462</v>
      </c>
      <c r="BE88" s="1051" t="s">
        <v>462</v>
      </c>
      <c r="BF88" s="1051" t="s">
        <v>462</v>
      </c>
      <c r="BG88" s="1051" t="s">
        <v>462</v>
      </c>
      <c r="BH88" s="1051" t="s">
        <v>462</v>
      </c>
      <c r="BI88" s="1052" t="s">
        <v>462</v>
      </c>
      <c r="BJ88" s="1029"/>
    </row>
    <row r="89" spans="1:62" s="1002" customFormat="1" ht="11.25" customHeight="1">
      <c r="A89" s="961"/>
      <c r="B89" s="992"/>
      <c r="C89" s="992"/>
      <c r="D89" s="992"/>
      <c r="E89" s="992"/>
      <c r="F89" s="992"/>
      <c r="G89" s="992"/>
      <c r="H89" s="961"/>
      <c r="I89" s="987"/>
      <c r="J89" s="998"/>
      <c r="K89" s="998"/>
      <c r="L89" s="1017"/>
      <c r="M89" s="974"/>
      <c r="N89" s="974"/>
      <c r="O89" s="974"/>
      <c r="P89" s="974"/>
      <c r="Q89" s="975"/>
      <c r="R89" s="974"/>
      <c r="S89" s="974"/>
      <c r="T89" s="999"/>
      <c r="U89" s="975"/>
      <c r="V89" s="974"/>
      <c r="W89" s="974"/>
      <c r="X89" s="999"/>
      <c r="Y89" s="975"/>
      <c r="Z89" s="974"/>
      <c r="AA89" s="974"/>
      <c r="AB89" s="999"/>
      <c r="AC89" s="975"/>
      <c r="AD89" s="1073"/>
      <c r="AE89" s="1073"/>
      <c r="AF89" s="1073"/>
      <c r="AG89" s="975"/>
      <c r="AH89" s="974"/>
      <c r="AI89" s="974"/>
      <c r="AJ89" s="999"/>
      <c r="AK89" s="975"/>
      <c r="AL89" s="974"/>
      <c r="AM89" s="974"/>
      <c r="AN89" s="999"/>
      <c r="AO89" s="974"/>
      <c r="AP89" s="974"/>
      <c r="AQ89" s="974"/>
      <c r="AR89" s="999"/>
      <c r="AS89" s="1000"/>
      <c r="AT89" s="974"/>
      <c r="AU89" s="974"/>
      <c r="AV89" s="1025"/>
      <c r="AW89" s="1025"/>
      <c r="AX89" s="1025"/>
      <c r="AY89" s="1025"/>
      <c r="AZ89" s="1025"/>
      <c r="BA89" s="1025"/>
      <c r="BB89" s="974"/>
      <c r="BC89" s="974"/>
      <c r="BD89" s="974"/>
      <c r="BE89" s="974"/>
      <c r="BF89" s="974"/>
      <c r="BG89" s="974"/>
      <c r="BH89" s="974"/>
      <c r="BI89" s="999"/>
      <c r="BJ89" s="1001"/>
    </row>
    <row r="90" spans="1:62" s="1296" customFormat="1" ht="11.25" customHeight="1">
      <c r="B90" s="1306"/>
      <c r="C90" s="1306"/>
      <c r="D90" s="1306"/>
      <c r="E90" s="1306"/>
      <c r="F90" s="1306"/>
      <c r="G90" s="1306"/>
      <c r="I90" s="1466" t="s">
        <v>347</v>
      </c>
      <c r="J90" s="1239"/>
      <c r="K90" s="1239"/>
      <c r="L90" s="1241"/>
      <c r="M90" s="1307"/>
      <c r="N90" s="1307"/>
      <c r="O90" s="1307"/>
      <c r="P90" s="1307"/>
      <c r="Q90" s="1308"/>
      <c r="R90" s="1307"/>
      <c r="S90" s="1307"/>
      <c r="T90" s="1309"/>
      <c r="U90" s="1308"/>
      <c r="V90" s="1307"/>
      <c r="W90" s="1307"/>
      <c r="X90" s="1992"/>
      <c r="Y90" s="1308"/>
      <c r="Z90" s="1307"/>
      <c r="AA90" s="1307"/>
      <c r="AB90" s="1309"/>
      <c r="AC90" s="1993">
        <f>Inlinks!AC282</f>
        <v>331.05900000000003</v>
      </c>
      <c r="AD90" s="1993">
        <f>Inlinks!AD282</f>
        <v>342.35499999999996</v>
      </c>
      <c r="AE90" s="1993">
        <f>Inlinks!AE282</f>
        <v>376.00299999999999</v>
      </c>
      <c r="AF90" s="1993">
        <f>Inlinks!AF282</f>
        <v>426.68099999999998</v>
      </c>
      <c r="AG90" s="2157">
        <f>Inlinks!AG282</f>
        <v>409.60199999999998</v>
      </c>
      <c r="AH90" s="1993">
        <f>Inlinks!AH282</f>
        <v>402.65100000000001</v>
      </c>
      <c r="AI90" s="1993">
        <f>Inlinks!AI282</f>
        <v>415.88100000000003</v>
      </c>
      <c r="AJ90" s="2318">
        <f>Inlinks!AJ282</f>
        <v>565.98900000000003</v>
      </c>
      <c r="AK90" s="2157">
        <f>Inlinks!AK282</f>
        <v>520.399</v>
      </c>
      <c r="AL90" s="1993">
        <f>Inlinks!AL282</f>
        <v>550.904</v>
      </c>
      <c r="AM90" s="1993">
        <f>Inlinks!AM282</f>
        <v>561.46399999999994</v>
      </c>
      <c r="AN90" s="2318">
        <f>Inlinks!AN282</f>
        <v>659.1149999999999</v>
      </c>
      <c r="AO90" s="1307">
        <f t="shared" ref="AO90:AR90" si="170">AO109+AO154+AO201</f>
        <v>562.64933000000008</v>
      </c>
      <c r="AP90" s="1307">
        <f t="shared" si="170"/>
        <v>553.59041000000002</v>
      </c>
      <c r="AQ90" s="1307">
        <f t="shared" si="170"/>
        <v>586.80860999999993</v>
      </c>
      <c r="AR90" s="1309">
        <f t="shared" si="170"/>
        <v>769.31761522073566</v>
      </c>
      <c r="AS90" s="1310"/>
      <c r="AT90" s="1307"/>
      <c r="AU90" s="1307"/>
      <c r="AV90" s="1307"/>
      <c r="AW90" s="1307">
        <f>AW83-AW97</f>
        <v>1003.9130000000001</v>
      </c>
      <c r="AX90" s="1307">
        <f>AX83-AX97</f>
        <v>1475.231</v>
      </c>
      <c r="AY90" s="1307">
        <f>AY83-AY97</f>
        <v>1794.124</v>
      </c>
      <c r="AZ90" s="1307">
        <f>SUM(AK90:AN90)</f>
        <v>2291.8819999999996</v>
      </c>
      <c r="BA90" s="1307">
        <f>SUM(AO90:AR90)</f>
        <v>2472.3659652207357</v>
      </c>
      <c r="BB90" s="1307">
        <f t="shared" ref="BB90:BI90" si="171">BB109+BB154+BB201</f>
        <v>2847.0959738561442</v>
      </c>
      <c r="BC90" s="1307">
        <f t="shared" si="171"/>
        <v>3107.2199264719088</v>
      </c>
      <c r="BD90" s="1307">
        <f t="shared" si="171"/>
        <v>3339.3379724837168</v>
      </c>
      <c r="BE90" s="1307">
        <f t="shared" si="171"/>
        <v>3557.1484047335016</v>
      </c>
      <c r="BF90" s="1307">
        <f t="shared" si="171"/>
        <v>3759.1063119749115</v>
      </c>
      <c r="BG90" s="1307">
        <f t="shared" si="171"/>
        <v>3950.6861522881327</v>
      </c>
      <c r="BH90" s="1307">
        <f t="shared" si="171"/>
        <v>4140.8800410810927</v>
      </c>
      <c r="BI90" s="1309">
        <f t="shared" si="171"/>
        <v>4340.4971044427466</v>
      </c>
    </row>
    <row r="91" spans="1:62" s="1002" customFormat="1" ht="11.25" customHeight="1">
      <c r="A91" s="1074"/>
      <c r="B91" s="1075"/>
      <c r="C91" s="1075"/>
      <c r="D91" s="1075"/>
      <c r="E91" s="1075"/>
      <c r="F91" s="1075"/>
      <c r="G91" s="1075"/>
      <c r="H91" s="961"/>
      <c r="I91" s="1076" t="s">
        <v>332</v>
      </c>
      <c r="J91" s="1077"/>
      <c r="K91" s="1077"/>
      <c r="L91" s="1078"/>
      <c r="M91" s="1077"/>
      <c r="N91" s="1077"/>
      <c r="O91" s="1077"/>
      <c r="P91" s="1077"/>
      <c r="Q91" s="1079"/>
      <c r="R91" s="1077"/>
      <c r="S91" s="1077"/>
      <c r="T91" s="1078"/>
      <c r="U91" s="1079"/>
      <c r="V91" s="1077"/>
      <c r="W91" s="1080"/>
      <c r="X91" s="1081"/>
      <c r="Y91" s="1079"/>
      <c r="Z91" s="1077"/>
      <c r="AA91" s="1077"/>
      <c r="AB91" s="1078"/>
      <c r="AC91" s="1079">
        <f t="shared" ref="AC91:AN91" si="172">AC90/Y83-1</f>
        <v>0.58491677079293969</v>
      </c>
      <c r="AD91" s="1077">
        <f t="shared" si="172"/>
        <v>0.51062074199583463</v>
      </c>
      <c r="AE91" s="1077">
        <f t="shared" si="172"/>
        <v>0.45599333965807665</v>
      </c>
      <c r="AF91" s="1077">
        <f t="shared" si="172"/>
        <v>0.4488860364903271</v>
      </c>
      <c r="AG91" s="1079">
        <f t="shared" si="172"/>
        <v>0.39238948642290894</v>
      </c>
      <c r="AH91" s="1077">
        <f t="shared" si="172"/>
        <v>0.34528208589203024</v>
      </c>
      <c r="AI91" s="1077">
        <f t="shared" si="172"/>
        <v>0.25011572891178768</v>
      </c>
      <c r="AJ91" s="1078">
        <f t="shared" si="172"/>
        <v>0.42560035061382595</v>
      </c>
      <c r="AK91" s="1079">
        <f t="shared" si="172"/>
        <v>0.29693485157743349</v>
      </c>
      <c r="AL91" s="1077">
        <f t="shared" si="172"/>
        <v>0.35290433962588486</v>
      </c>
      <c r="AM91" s="1077">
        <f t="shared" si="172"/>
        <v>0.32462305392965241</v>
      </c>
      <c r="AN91" s="1078">
        <f t="shared" si="172"/>
        <v>0.16281921227892182</v>
      </c>
      <c r="AO91" s="1077">
        <f t="shared" ref="AO91:AR91" si="173">AO90/AK83-1</f>
        <v>8.8998000646451247E-2</v>
      </c>
      <c r="AP91" s="1077">
        <f t="shared" si="173"/>
        <v>2.1343063565685716E-2</v>
      </c>
      <c r="AQ91" s="1077">
        <f t="shared" si="173"/>
        <v>4.0490608592964383E-2</v>
      </c>
      <c r="AR91" s="1078">
        <f t="shared" si="173"/>
        <v>0.14136829792804129</v>
      </c>
      <c r="AS91" s="1049"/>
      <c r="AT91" s="1082"/>
      <c r="AU91" s="1082"/>
      <c r="AV91" s="1082"/>
      <c r="AW91" s="1077">
        <f>AW90/AV83-1</f>
        <v>0.70322759060632745</v>
      </c>
      <c r="AX91" s="1077">
        <f>AX90/AW83-1</f>
        <v>0.49277559152721939</v>
      </c>
      <c r="AY91" s="1077">
        <f>AY90/AX83-1</f>
        <v>0.35592856549045093</v>
      </c>
      <c r="AZ91" s="1077">
        <f>AZ90/AY83-1</f>
        <v>0.27387215934671216</v>
      </c>
      <c r="BA91" s="1077">
        <f>BA90/AZ83-1</f>
        <v>7.6489528735767198E-2</v>
      </c>
      <c r="BB91" s="1077">
        <f t="shared" ref="BB91:BI91" si="174">BB90/BA83-1</f>
        <v>0.11075157189515394</v>
      </c>
      <c r="BC91" s="1077">
        <f t="shared" si="174"/>
        <v>9.1364658938226651E-2</v>
      </c>
      <c r="BD91" s="1077">
        <f t="shared" si="174"/>
        <v>7.4702805563996888E-2</v>
      </c>
      <c r="BE91" s="1077">
        <f t="shared" si="174"/>
        <v>6.522563275851434E-2</v>
      </c>
      <c r="BF91" s="1077">
        <f t="shared" si="174"/>
        <v>5.6775226744170793E-2</v>
      </c>
      <c r="BG91" s="1077">
        <f t="shared" si="174"/>
        <v>5.0964198512537306E-2</v>
      </c>
      <c r="BH91" s="1077">
        <f t="shared" si="174"/>
        <v>4.8141988875224806E-2</v>
      </c>
      <c r="BI91" s="1078">
        <f t="shared" si="174"/>
        <v>4.8206434714669566E-2</v>
      </c>
      <c r="BJ91" s="1001"/>
    </row>
    <row r="92" spans="1:62" s="1002" customFormat="1" ht="11.25" customHeight="1">
      <c r="A92" s="961"/>
      <c r="B92" s="991"/>
      <c r="C92" s="991"/>
      <c r="D92" s="991"/>
      <c r="E92" s="991"/>
      <c r="F92" s="991"/>
      <c r="G92" s="991"/>
      <c r="H92" s="961"/>
      <c r="I92" s="1048" t="s">
        <v>321</v>
      </c>
      <c r="J92" s="974"/>
      <c r="K92" s="974"/>
      <c r="L92" s="999"/>
      <c r="M92" s="974"/>
      <c r="N92" s="974"/>
      <c r="O92" s="974"/>
      <c r="P92" s="974"/>
      <c r="Q92" s="975"/>
      <c r="R92" s="974"/>
      <c r="S92" s="974"/>
      <c r="T92" s="999"/>
      <c r="U92" s="975"/>
      <c r="V92" s="974"/>
      <c r="W92" s="974"/>
      <c r="X92" s="999"/>
      <c r="Y92" s="975"/>
      <c r="Z92" s="974"/>
      <c r="AA92" s="974"/>
      <c r="AB92" s="999"/>
      <c r="AC92" s="975"/>
      <c r="AD92" s="974"/>
      <c r="AE92" s="974"/>
      <c r="AF92" s="974"/>
      <c r="AG92" s="975">
        <f t="shared" ref="AG92:AN92" si="175">AG91+AC91</f>
        <v>0.97730625721584863</v>
      </c>
      <c r="AH92" s="974">
        <f t="shared" si="175"/>
        <v>0.85590282788786487</v>
      </c>
      <c r="AI92" s="974">
        <f t="shared" si="175"/>
        <v>0.70610906856986433</v>
      </c>
      <c r="AJ92" s="999">
        <f t="shared" si="175"/>
        <v>0.87448638710415305</v>
      </c>
      <c r="AK92" s="975">
        <f t="shared" si="175"/>
        <v>0.68932433800034243</v>
      </c>
      <c r="AL92" s="974">
        <f t="shared" si="175"/>
        <v>0.6981864255179151</v>
      </c>
      <c r="AM92" s="974">
        <f t="shared" si="175"/>
        <v>0.57473878284144009</v>
      </c>
      <c r="AN92" s="999">
        <f t="shared" si="175"/>
        <v>0.58841956289274777</v>
      </c>
      <c r="AO92" s="974">
        <f t="shared" ref="AO92" si="176">AO91+AK91</f>
        <v>0.38593285222388474</v>
      </c>
      <c r="AP92" s="974">
        <f t="shared" ref="AP92" si="177">AP91+AL91</f>
        <v>0.37424740319157057</v>
      </c>
      <c r="AQ92" s="974">
        <f t="shared" ref="AQ92" si="178">AQ91+AM91</f>
        <v>0.36511366252261679</v>
      </c>
      <c r="AR92" s="999">
        <f t="shared" ref="AR92" si="179">AR91+AN91</f>
        <v>0.30418751020696311</v>
      </c>
      <c r="AS92" s="1049"/>
      <c r="AT92" s="674"/>
      <c r="AV92" s="974"/>
      <c r="AW92" s="974"/>
      <c r="AX92" s="974">
        <f>AX91+AW91</f>
        <v>1.1960031821335468</v>
      </c>
      <c r="AY92" s="974">
        <f>AY91+AX91</f>
        <v>0.84870415701767032</v>
      </c>
      <c r="AZ92" s="974">
        <f>AZ91+AY91</f>
        <v>0.6298007248371631</v>
      </c>
      <c r="BA92" s="974">
        <f>BA91+AZ91</f>
        <v>0.35036168808247936</v>
      </c>
      <c r="BB92" s="974">
        <f t="shared" ref="BB92:BI92" si="180">BB91+BA91</f>
        <v>0.18724110063092114</v>
      </c>
      <c r="BC92" s="974">
        <f t="shared" si="180"/>
        <v>0.20211623083338059</v>
      </c>
      <c r="BD92" s="974">
        <f t="shared" si="180"/>
        <v>0.16606746450222354</v>
      </c>
      <c r="BE92" s="974">
        <f t="shared" si="180"/>
        <v>0.13992843832251123</v>
      </c>
      <c r="BF92" s="974">
        <f t="shared" si="180"/>
        <v>0.12200085950268513</v>
      </c>
      <c r="BG92" s="974">
        <f t="shared" si="180"/>
        <v>0.1077394252567081</v>
      </c>
      <c r="BH92" s="974">
        <f t="shared" si="180"/>
        <v>9.9106187387762112E-2</v>
      </c>
      <c r="BI92" s="999">
        <f t="shared" si="180"/>
        <v>9.6348423589894372E-2</v>
      </c>
      <c r="BJ92" s="1001"/>
    </row>
    <row r="93" spans="1:62" s="1002" customFormat="1" ht="11.25" customHeight="1">
      <c r="A93" s="961"/>
      <c r="B93" s="992"/>
      <c r="C93" s="992"/>
      <c r="D93" s="992"/>
      <c r="E93" s="992"/>
      <c r="F93" s="992"/>
      <c r="G93" s="992"/>
      <c r="H93" s="961"/>
      <c r="I93" s="1050" t="s">
        <v>329</v>
      </c>
      <c r="J93" s="998"/>
      <c r="K93" s="998"/>
      <c r="L93" s="1017"/>
      <c r="M93" s="974"/>
      <c r="N93" s="974"/>
      <c r="O93" s="974"/>
      <c r="P93" s="974"/>
      <c r="Q93" s="975"/>
      <c r="R93" s="974"/>
      <c r="S93" s="974"/>
      <c r="T93" s="999"/>
      <c r="U93" s="975"/>
      <c r="V93" s="974"/>
      <c r="W93" s="974"/>
      <c r="X93" s="999"/>
      <c r="Y93" s="975"/>
      <c r="Z93" s="974"/>
      <c r="AA93" s="974"/>
      <c r="AB93" s="1027"/>
      <c r="AC93" s="1026"/>
      <c r="AD93" s="1025"/>
      <c r="AE93" s="1025"/>
      <c r="AF93" s="1025"/>
      <c r="AG93" s="1026">
        <f t="shared" ref="AG93:AN93" si="181">AG90-AC90</f>
        <v>78.54299999999995</v>
      </c>
      <c r="AH93" s="1025">
        <f t="shared" si="181"/>
        <v>60.296000000000049</v>
      </c>
      <c r="AI93" s="1025">
        <f t="shared" si="181"/>
        <v>39.878000000000043</v>
      </c>
      <c r="AJ93" s="1027">
        <f t="shared" si="181"/>
        <v>139.30800000000005</v>
      </c>
      <c r="AK93" s="1026">
        <f t="shared" si="181"/>
        <v>110.79700000000003</v>
      </c>
      <c r="AL93" s="1025">
        <f t="shared" si="181"/>
        <v>148.25299999999999</v>
      </c>
      <c r="AM93" s="1025">
        <f t="shared" si="181"/>
        <v>145.58299999999991</v>
      </c>
      <c r="AN93" s="1027">
        <f t="shared" si="181"/>
        <v>93.125999999999863</v>
      </c>
      <c r="AO93" s="1025">
        <f t="shared" ref="AO93" si="182">AO90-AK90</f>
        <v>42.250330000000076</v>
      </c>
      <c r="AP93" s="1025">
        <f t="shared" ref="AP93" si="183">AP90-AL90</f>
        <v>2.6864100000000235</v>
      </c>
      <c r="AQ93" s="1025">
        <f t="shared" ref="AQ93" si="184">AQ90-AM90</f>
        <v>25.344609999999989</v>
      </c>
      <c r="AR93" s="1027">
        <f t="shared" ref="AR93" si="185">AR90-AN90</f>
        <v>110.20261522073577</v>
      </c>
      <c r="AS93" s="1000"/>
      <c r="AT93" s="974"/>
      <c r="AU93" s="974"/>
      <c r="AV93" s="974"/>
      <c r="AW93" s="1025"/>
      <c r="AX93" s="1025">
        <f>AX90-AW90</f>
        <v>471.31799999999987</v>
      </c>
      <c r="AY93" s="1025">
        <f>AY90-AX90</f>
        <v>318.89300000000003</v>
      </c>
      <c r="AZ93" s="1025">
        <f>AZ90-AY90</f>
        <v>497.75799999999958</v>
      </c>
      <c r="BA93" s="1025">
        <f>BA90-AZ90</f>
        <v>180.48396522073608</v>
      </c>
      <c r="BB93" s="1025">
        <f t="shared" ref="BB93:BI93" si="186">BB90-BA90</f>
        <v>374.73000863540847</v>
      </c>
      <c r="BC93" s="1025">
        <f t="shared" si="186"/>
        <v>260.12395261576467</v>
      </c>
      <c r="BD93" s="1025">
        <f t="shared" si="186"/>
        <v>232.11804601180802</v>
      </c>
      <c r="BE93" s="1025">
        <f t="shared" si="186"/>
        <v>217.81043224978475</v>
      </c>
      <c r="BF93" s="1025">
        <f t="shared" si="186"/>
        <v>201.95790724140988</v>
      </c>
      <c r="BG93" s="1025">
        <f t="shared" si="186"/>
        <v>191.57984031322121</v>
      </c>
      <c r="BH93" s="1025">
        <f t="shared" si="186"/>
        <v>190.19388879296002</v>
      </c>
      <c r="BI93" s="1027">
        <f t="shared" si="186"/>
        <v>199.61706336165389</v>
      </c>
      <c r="BJ93" s="1001"/>
    </row>
    <row r="94" spans="1:62" s="1002" customFormat="1" ht="11.25" customHeight="1">
      <c r="A94" s="961"/>
      <c r="B94" s="992"/>
      <c r="C94" s="992"/>
      <c r="D94" s="992"/>
      <c r="E94" s="992"/>
      <c r="F94" s="992"/>
      <c r="G94" s="992"/>
      <c r="H94" s="961"/>
      <c r="I94" s="1050" t="s">
        <v>330</v>
      </c>
      <c r="J94" s="998"/>
      <c r="K94" s="998"/>
      <c r="L94" s="1017"/>
      <c r="M94" s="974"/>
      <c r="N94" s="974"/>
      <c r="O94" s="974"/>
      <c r="P94" s="974"/>
      <c r="Q94" s="975"/>
      <c r="R94" s="974"/>
      <c r="S94" s="974"/>
      <c r="T94" s="999"/>
      <c r="U94" s="975"/>
      <c r="V94" s="974"/>
      <c r="W94" s="974"/>
      <c r="X94" s="999"/>
      <c r="Y94" s="1026"/>
      <c r="Z94" s="1025"/>
      <c r="AA94" s="1025"/>
      <c r="AB94" s="1027"/>
      <c r="AC94" s="1026"/>
      <c r="AD94" s="1025">
        <f t="shared" ref="AD94:AN94" si="187">AD90-AC90</f>
        <v>11.295999999999935</v>
      </c>
      <c r="AE94" s="1025">
        <f t="shared" si="187"/>
        <v>33.648000000000025</v>
      </c>
      <c r="AF94" s="1025">
        <f t="shared" si="187"/>
        <v>50.677999999999997</v>
      </c>
      <c r="AG94" s="1026">
        <f t="shared" si="187"/>
        <v>-17.079000000000008</v>
      </c>
      <c r="AH94" s="1025">
        <f t="shared" si="187"/>
        <v>-6.950999999999965</v>
      </c>
      <c r="AI94" s="1025">
        <f t="shared" si="187"/>
        <v>13.230000000000018</v>
      </c>
      <c r="AJ94" s="1027">
        <f t="shared" si="187"/>
        <v>150.108</v>
      </c>
      <c r="AK94" s="1026">
        <f t="shared" si="187"/>
        <v>-45.590000000000032</v>
      </c>
      <c r="AL94" s="1025">
        <f t="shared" si="187"/>
        <v>30.504999999999995</v>
      </c>
      <c r="AM94" s="1025">
        <f t="shared" si="187"/>
        <v>10.559999999999945</v>
      </c>
      <c r="AN94" s="1027">
        <f t="shared" si="187"/>
        <v>97.650999999999954</v>
      </c>
      <c r="AO94" s="1025">
        <f t="shared" ref="AO94:AR94" si="188">AO90-AN90</f>
        <v>-96.465669999999818</v>
      </c>
      <c r="AP94" s="1025">
        <f t="shared" si="188"/>
        <v>-9.0589200000000574</v>
      </c>
      <c r="AQ94" s="1025">
        <f t="shared" si="188"/>
        <v>33.218199999999911</v>
      </c>
      <c r="AR94" s="1027">
        <f t="shared" si="188"/>
        <v>182.50900522073573</v>
      </c>
      <c r="AS94" s="1000"/>
      <c r="AT94" s="974"/>
      <c r="AU94" s="974"/>
      <c r="AV94" s="1051"/>
      <c r="AW94" s="1051"/>
      <c r="AX94" s="1051" t="s">
        <v>462</v>
      </c>
      <c r="AY94" s="1051" t="s">
        <v>462</v>
      </c>
      <c r="AZ94" s="1051" t="s">
        <v>462</v>
      </c>
      <c r="BA94" s="1051" t="s">
        <v>462</v>
      </c>
      <c r="BB94" s="1051" t="s">
        <v>462</v>
      </c>
      <c r="BC94" s="1051" t="s">
        <v>462</v>
      </c>
      <c r="BD94" s="1051" t="s">
        <v>462</v>
      </c>
      <c r="BE94" s="1051" t="s">
        <v>462</v>
      </c>
      <c r="BF94" s="1051" t="s">
        <v>462</v>
      </c>
      <c r="BG94" s="1051" t="s">
        <v>462</v>
      </c>
      <c r="BH94" s="1051" t="s">
        <v>462</v>
      </c>
      <c r="BI94" s="1052" t="s">
        <v>462</v>
      </c>
      <c r="BJ94" s="1001"/>
    </row>
    <row r="95" spans="1:62">
      <c r="I95" s="1050"/>
      <c r="L95" s="1083"/>
      <c r="Q95" s="1084"/>
      <c r="R95" s="1085"/>
      <c r="S95" s="1085"/>
      <c r="T95" s="1083"/>
      <c r="U95" s="1084"/>
      <c r="V95" s="1085"/>
      <c r="W95" s="1085"/>
      <c r="X95" s="1083"/>
      <c r="Y95" s="1141"/>
      <c r="Z95" s="1142"/>
      <c r="AA95" s="1142"/>
      <c r="AB95" s="1143"/>
      <c r="AC95" s="1141"/>
      <c r="AD95" s="1142"/>
      <c r="AE95" s="1142"/>
      <c r="AF95" s="1142"/>
      <c r="AG95" s="1141"/>
      <c r="AH95" s="1142"/>
      <c r="AI95" s="1142"/>
      <c r="AJ95" s="1143"/>
      <c r="AK95" s="1141"/>
      <c r="AL95" s="1142"/>
      <c r="AM95" s="1142"/>
      <c r="AN95" s="1143"/>
      <c r="AO95" s="1142"/>
      <c r="AP95" s="1142"/>
      <c r="AQ95" s="1142"/>
      <c r="AR95" s="1143"/>
      <c r="AS95" s="1086"/>
      <c r="AV95" s="1085"/>
      <c r="AW95" s="1085"/>
      <c r="AX95" s="1085"/>
      <c r="AY95" s="1085"/>
      <c r="AZ95" s="1085"/>
      <c r="BA95" s="1085"/>
      <c r="BB95" s="1085"/>
      <c r="BC95" s="1085"/>
      <c r="BD95" s="1085"/>
      <c r="BE95" s="1085"/>
      <c r="BF95" s="1085"/>
      <c r="BG95" s="1085"/>
      <c r="BH95" s="1085"/>
      <c r="BI95" s="1083"/>
    </row>
    <row r="96" spans="1:62" s="1002" customFormat="1" ht="11.25" customHeight="1">
      <c r="A96" s="961"/>
      <c r="B96" s="992"/>
      <c r="C96" s="992"/>
      <c r="D96" s="992"/>
      <c r="E96" s="992"/>
      <c r="F96" s="992"/>
      <c r="G96" s="992"/>
      <c r="H96" s="961"/>
      <c r="I96" s="1048" t="s">
        <v>333</v>
      </c>
      <c r="J96" s="998"/>
      <c r="K96" s="998"/>
      <c r="L96" s="1017"/>
      <c r="M96" s="974"/>
      <c r="N96" s="974"/>
      <c r="O96" s="974"/>
      <c r="P96" s="974"/>
      <c r="Q96" s="975"/>
      <c r="R96" s="974"/>
      <c r="S96" s="974"/>
      <c r="T96" s="999"/>
      <c r="U96" s="975"/>
      <c r="V96" s="974"/>
      <c r="W96" s="974"/>
      <c r="X96" s="999"/>
      <c r="Y96" s="975"/>
      <c r="Z96" s="974"/>
      <c r="AA96" s="974"/>
      <c r="AB96" s="974"/>
      <c r="AC96" s="975">
        <f t="shared" ref="AC96:AJ96" si="189">AC84-AC91</f>
        <v>-0.17659337134540731</v>
      </c>
      <c r="AD96" s="974">
        <f t="shared" si="189"/>
        <v>-0.1899511101697906</v>
      </c>
      <c r="AE96" s="974">
        <f t="shared" si="189"/>
        <v>-0.16778253209161864</v>
      </c>
      <c r="AF96" s="974">
        <f t="shared" si="189"/>
        <v>-0.1007270220619445</v>
      </c>
      <c r="AG96" s="975">
        <f t="shared" si="189"/>
        <v>-2.8381355125572716E-2</v>
      </c>
      <c r="AH96" s="974">
        <f t="shared" si="189"/>
        <v>1.5201833575003709E-2</v>
      </c>
      <c r="AI96" s="974">
        <f>AI84-AI91</f>
        <v>2.4005482845067316E-2</v>
      </c>
      <c r="AJ96" s="999">
        <f t="shared" si="189"/>
        <v>2.1056979784292995E-3</v>
      </c>
      <c r="AK96" s="975">
        <f>AK84-AK91</f>
        <v>-9.3008650402612858E-3</v>
      </c>
      <c r="AL96" s="974">
        <f>AL84-AL91</f>
        <v>-2.181232364360608E-2</v>
      </c>
      <c r="AM96" s="974">
        <f>AM84-AM91</f>
        <v>5.9193095947553953E-3</v>
      </c>
      <c r="AN96" s="999">
        <f t="shared" ref="AN96" si="190">AN84-AN91</f>
        <v>2.6315000220526796E-2</v>
      </c>
      <c r="AO96" s="974">
        <f t="shared" ref="AO96:AR96" si="191">AO84-AO91</f>
        <v>7.1781835755749812E-2</v>
      </c>
      <c r="AP96" s="974">
        <f t="shared" si="191"/>
        <v>4.9238219073808542E-2</v>
      </c>
      <c r="AQ96" s="974">
        <f t="shared" si="191"/>
        <v>2.1151536091547074E-2</v>
      </c>
      <c r="AR96" s="999">
        <f t="shared" si="191"/>
        <v>2.2469932703489404E-2</v>
      </c>
      <c r="AS96" s="1000"/>
      <c r="AT96" s="974"/>
      <c r="AU96" s="974"/>
      <c r="AV96" s="974"/>
      <c r="AW96" s="974">
        <f>AW84-AW91</f>
        <v>-2.6578760743648955E-2</v>
      </c>
      <c r="AX96" s="974">
        <f>AX84-AX91</f>
        <v>-0.1538694273799972</v>
      </c>
      <c r="AY96" s="974">
        <f>AY84-AY91</f>
        <v>3.7954306702840945E-3</v>
      </c>
      <c r="AZ96" s="974">
        <f>AZ84-AZ91</f>
        <v>2.6740464642671657E-3</v>
      </c>
      <c r="BA96" s="974">
        <f>BA84-BA91</f>
        <v>3.9556801970251687E-2</v>
      </c>
      <c r="BB96" s="974">
        <f t="shared" ref="BB96:BI96" si="192">BB84-BB91</f>
        <v>0</v>
      </c>
      <c r="BC96" s="974">
        <f t="shared" si="192"/>
        <v>0</v>
      </c>
      <c r="BD96" s="974">
        <f t="shared" si="192"/>
        <v>0</v>
      </c>
      <c r="BE96" s="974">
        <f t="shared" si="192"/>
        <v>0</v>
      </c>
      <c r="BF96" s="974">
        <f t="shared" si="192"/>
        <v>0</v>
      </c>
      <c r="BG96" s="974">
        <f t="shared" si="192"/>
        <v>0</v>
      </c>
      <c r="BH96" s="974">
        <f t="shared" si="192"/>
        <v>0</v>
      </c>
      <c r="BI96" s="999">
        <f t="shared" si="192"/>
        <v>0</v>
      </c>
      <c r="BJ96" s="1001"/>
    </row>
    <row r="97" spans="1:62" s="1042" customFormat="1" ht="11.25" customHeight="1">
      <c r="A97" s="961"/>
      <c r="B97" s="995"/>
      <c r="C97" s="995"/>
      <c r="D97" s="995"/>
      <c r="E97" s="995"/>
      <c r="F97" s="995"/>
      <c r="G97" s="995"/>
      <c r="H97" s="961"/>
      <c r="I97" s="1139" t="s">
        <v>334</v>
      </c>
      <c r="J97" s="1033"/>
      <c r="K97" s="1033"/>
      <c r="L97" s="1034"/>
      <c r="M97" s="1035"/>
      <c r="N97" s="1035"/>
      <c r="O97" s="1035"/>
      <c r="P97" s="1035"/>
      <c r="Q97" s="1036"/>
      <c r="R97" s="1035"/>
      <c r="S97" s="1035"/>
      <c r="T97" s="1055"/>
      <c r="U97" s="1036"/>
      <c r="V97" s="1035"/>
      <c r="W97" s="1035"/>
      <c r="X97" s="1038"/>
      <c r="Y97" s="1039"/>
      <c r="Z97" s="1037"/>
      <c r="AA97" s="1037"/>
      <c r="AB97" s="1037"/>
      <c r="AC97" s="1316">
        <f>Inlinks!AC281</f>
        <v>-36.887</v>
      </c>
      <c r="AD97" s="1317">
        <f>Inlinks!AD281</f>
        <v>-43.048999999999999</v>
      </c>
      <c r="AE97" s="1317">
        <f>Inlinks!AE281</f>
        <v>-43.329000000000001</v>
      </c>
      <c r="AF97" s="1317">
        <f>Inlinks!AF281</f>
        <v>-29.663</v>
      </c>
      <c r="AG97" s="1316">
        <f>Inlinks!AG281</f>
        <v>-8.3490000000000002</v>
      </c>
      <c r="AH97" s="1317">
        <f>Inlinks!AH281</f>
        <v>4.55</v>
      </c>
      <c r="AI97" s="1317">
        <f>Inlinks!AI281</f>
        <v>7.9859999999999998</v>
      </c>
      <c r="AJ97" s="2155">
        <f>Inlinks!AJ281</f>
        <v>0.83599999999999997</v>
      </c>
      <c r="AK97" s="1316">
        <f>Inlinks!AK281</f>
        <v>-3.7320000000000002</v>
      </c>
      <c r="AL97" s="1317">
        <f>Inlinks!AL281</f>
        <v>-8.8819999999999997</v>
      </c>
      <c r="AM97" s="1317">
        <f>Inlinks!AM281</f>
        <v>2.5089999999999999</v>
      </c>
      <c r="AN97" s="2155">
        <f>Inlinks!AN281</f>
        <v>14.916</v>
      </c>
      <c r="AO97" s="1037">
        <f t="shared" ref="AO97:AR97" si="193">AO90-AO83</f>
        <v>-37.087305734415963</v>
      </c>
      <c r="AP97" s="1037">
        <f t="shared" si="193"/>
        <v>-26.688197978823837</v>
      </c>
      <c r="AQ97" s="1037">
        <f t="shared" si="193"/>
        <v>-11.928895264158086</v>
      </c>
      <c r="AR97" s="1038">
        <f t="shared" si="193"/>
        <v>-15.145431210065681</v>
      </c>
      <c r="AS97" s="1040"/>
      <c r="AT97" s="1035"/>
      <c r="AU97" s="1035"/>
      <c r="AV97" s="1037"/>
      <c r="AW97" s="1317">
        <f>Inlinks!AW281</f>
        <v>-15.666</v>
      </c>
      <c r="AX97" s="1317">
        <f>Inlinks!AX281</f>
        <v>-152.06100000000001</v>
      </c>
      <c r="AY97" s="1317">
        <f>Inlinks!AY281</f>
        <v>5.0220000000000002</v>
      </c>
      <c r="AZ97" s="1037">
        <f>SUM(AK97:AN97)</f>
        <v>4.8109999999999999</v>
      </c>
      <c r="BA97" s="1037">
        <f>SUM(AO97:AR97)</f>
        <v>-90.849830187463567</v>
      </c>
      <c r="BB97" s="1037">
        <f t="shared" ref="BB97:BI97" si="194">BB90-BB83</f>
        <v>0</v>
      </c>
      <c r="BC97" s="1037">
        <f t="shared" si="194"/>
        <v>0</v>
      </c>
      <c r="BD97" s="1037">
        <f t="shared" si="194"/>
        <v>0</v>
      </c>
      <c r="BE97" s="1037">
        <f t="shared" si="194"/>
        <v>0</v>
      </c>
      <c r="BF97" s="1037">
        <f t="shared" si="194"/>
        <v>0</v>
      </c>
      <c r="BG97" s="1037">
        <f t="shared" si="194"/>
        <v>0</v>
      </c>
      <c r="BH97" s="1037">
        <f t="shared" si="194"/>
        <v>0</v>
      </c>
      <c r="BI97" s="1038">
        <f t="shared" si="194"/>
        <v>0</v>
      </c>
      <c r="BJ97" s="1041"/>
    </row>
    <row r="98" spans="1:62" s="1002" customFormat="1" ht="11.25" customHeight="1">
      <c r="A98" s="961"/>
      <c r="B98" s="992"/>
      <c r="C98" s="992"/>
      <c r="D98" s="992"/>
      <c r="E98" s="992"/>
      <c r="F98" s="992"/>
      <c r="G98" s="992"/>
      <c r="H98" s="961"/>
      <c r="I98" s="1048"/>
      <c r="J98" s="998"/>
      <c r="K98" s="998"/>
      <c r="L98" s="1017"/>
      <c r="M98" s="974"/>
      <c r="N98" s="974"/>
      <c r="O98" s="974"/>
      <c r="P98" s="974"/>
      <c r="Q98" s="975"/>
      <c r="R98" s="974"/>
      <c r="S98" s="974"/>
      <c r="T98" s="999"/>
      <c r="U98" s="975"/>
      <c r="V98" s="974"/>
      <c r="W98" s="974"/>
      <c r="X98" s="1027"/>
      <c r="Y98" s="1025"/>
      <c r="Z98" s="1025"/>
      <c r="AA98" s="1025"/>
      <c r="AB98" s="1025"/>
      <c r="AC98" s="1026"/>
      <c r="AD98" s="1025"/>
      <c r="AE98" s="1025"/>
      <c r="AF98" s="1025"/>
      <c r="AG98" s="1026"/>
      <c r="AH98" s="1025"/>
      <c r="AI98" s="1025"/>
      <c r="AJ98" s="1027"/>
      <c r="AK98" s="1025"/>
      <c r="AL98" s="1025"/>
      <c r="AM98" s="1025"/>
      <c r="AN98" s="1027"/>
      <c r="AO98" s="1025"/>
      <c r="AP98" s="1025"/>
      <c r="AQ98" s="1025"/>
      <c r="AR98" s="1027"/>
      <c r="AS98" s="1000"/>
      <c r="AT98" s="974"/>
      <c r="AU98" s="974"/>
      <c r="AV98" s="648"/>
      <c r="AW98" s="648"/>
      <c r="AX98" s="648"/>
      <c r="AY98" s="648"/>
      <c r="AZ98" s="648"/>
      <c r="BA98" s="648"/>
      <c r="BB98" s="648"/>
      <c r="BC98" s="648"/>
      <c r="BD98" s="648"/>
      <c r="BE98" s="648"/>
      <c r="BF98" s="648"/>
      <c r="BG98" s="648"/>
      <c r="BH98" s="648"/>
      <c r="BI98" s="1087"/>
      <c r="BJ98" s="1001"/>
    </row>
    <row r="99" spans="1:62" s="961" customFormat="1" ht="11.25" customHeight="1">
      <c r="A99" s="475"/>
      <c r="B99" s="940"/>
      <c r="C99" s="940"/>
      <c r="D99" s="940"/>
      <c r="E99" s="940"/>
      <c r="F99" s="940"/>
      <c r="G99" s="940"/>
      <c r="H99" s="475"/>
      <c r="I99" s="1015"/>
      <c r="J99" s="1065"/>
      <c r="K99" s="1065"/>
      <c r="L99" s="1066"/>
      <c r="M99" s="1067"/>
      <c r="N99" s="1067"/>
      <c r="O99" s="1067"/>
      <c r="P99" s="1067"/>
      <c r="Q99" s="1061"/>
      <c r="R99" s="1067"/>
      <c r="S99" s="1067"/>
      <c r="T99" s="1066"/>
      <c r="U99" s="1061"/>
      <c r="V99" s="1067"/>
      <c r="W99" s="1067"/>
      <c r="X99" s="1066"/>
      <c r="Y99" s="1061"/>
      <c r="Z99" s="1067"/>
      <c r="AA99" s="1067"/>
      <c r="AB99" s="1066"/>
      <c r="AC99" s="1061"/>
      <c r="AD99" s="1067"/>
      <c r="AE99" s="1067"/>
      <c r="AF99" s="1067"/>
      <c r="AG99" s="1061"/>
      <c r="AH99" s="1067"/>
      <c r="AI99" s="1067"/>
      <c r="AJ99" s="1066"/>
      <c r="AK99" s="1067"/>
      <c r="AL99" s="1067"/>
      <c r="AM99" s="1067"/>
      <c r="AN99" s="1066"/>
      <c r="AO99" s="1067"/>
      <c r="AP99" s="1067"/>
      <c r="AQ99" s="1067"/>
      <c r="AR99" s="1066"/>
      <c r="AS99" s="959"/>
      <c r="AT99" s="1067"/>
      <c r="AU99" s="1067"/>
      <c r="AV99" s="1067"/>
      <c r="AW99" s="1067"/>
      <c r="AX99" s="1067"/>
      <c r="AY99" s="1067"/>
      <c r="AZ99" s="1067"/>
      <c r="BA99" s="1067"/>
      <c r="BB99" s="1067"/>
      <c r="BC99" s="1067"/>
      <c r="BD99" s="1067"/>
      <c r="BE99" s="1067"/>
      <c r="BF99" s="1067"/>
      <c r="BG99" s="1067"/>
      <c r="BH99" s="1067"/>
      <c r="BI99" s="1066"/>
      <c r="BJ99" s="960"/>
    </row>
    <row r="100" spans="1:62" s="961" customFormat="1" ht="11.25" customHeight="1">
      <c r="A100" s="475"/>
      <c r="B100" s="475"/>
      <c r="C100" s="475"/>
      <c r="D100" s="475"/>
      <c r="E100" s="475"/>
      <c r="F100" s="475"/>
      <c r="G100" s="475"/>
      <c r="H100" s="475"/>
      <c r="I100" s="632" t="s">
        <v>340</v>
      </c>
      <c r="L100" s="659"/>
      <c r="M100" s="631"/>
      <c r="N100" s="631"/>
      <c r="O100" s="1318"/>
      <c r="P100" s="1318"/>
      <c r="Q100" s="1319"/>
      <c r="R100" s="1318"/>
      <c r="S100" s="1318"/>
      <c r="T100" s="1320"/>
      <c r="U100" s="1319"/>
      <c r="V100" s="1318"/>
      <c r="W100" s="1318"/>
      <c r="X100" s="1320"/>
      <c r="Y100" s="1321">
        <f>Inlinks!Y297</f>
        <v>51.536000000000001</v>
      </c>
      <c r="Z100" s="1321">
        <f>Inlinks!Z297</f>
        <v>64.349000000000004</v>
      </c>
      <c r="AA100" s="1321">
        <f>Inlinks!AA297</f>
        <v>78.007999999999996</v>
      </c>
      <c r="AB100" s="1321">
        <f>Inlinks!AB297</f>
        <v>109.54300000000001</v>
      </c>
      <c r="AC100" s="1322">
        <f>Inlinks!AC297</f>
        <v>100.624</v>
      </c>
      <c r="AD100" s="1321">
        <f>Inlinks!AD297</f>
        <v>110.872</v>
      </c>
      <c r="AE100" s="1321">
        <f>Inlinks!AE297</f>
        <v>124.024</v>
      </c>
      <c r="AF100" s="1321">
        <f>Inlinks!AF297</f>
        <v>170.13300000000001</v>
      </c>
      <c r="AG100" s="1322">
        <f>Inlinks!AG297</f>
        <v>147.17400000000001</v>
      </c>
      <c r="AH100" s="1321">
        <f>Inlinks!AH297</f>
        <v>156.52199999999999</v>
      </c>
      <c r="AI100" s="1321">
        <f>Inlinks!AI297</f>
        <v>160.739</v>
      </c>
      <c r="AJ100" s="1513">
        <f>Inlinks!AJ297</f>
        <v>266.43799999999999</v>
      </c>
      <c r="AK100" s="1322">
        <f>Inlinks!AK297</f>
        <v>208.01300000000001</v>
      </c>
      <c r="AL100" s="1321">
        <f>Inlinks!AL297</f>
        <v>229.392</v>
      </c>
      <c r="AM100" s="1321">
        <f>Inlinks!AM297</f>
        <v>228.32599999999999</v>
      </c>
      <c r="AN100" s="1513">
        <f>Inlinks!AN297</f>
        <v>324.69600000000003</v>
      </c>
      <c r="AO100" s="631">
        <f t="shared" ref="AO100:AR100" si="195">AO125+(AO133*AO141)</f>
        <v>223.36122312293384</v>
      </c>
      <c r="AP100" s="631">
        <f t="shared" si="195"/>
        <v>230.02528565902261</v>
      </c>
      <c r="AQ100" s="631">
        <f t="shared" si="195"/>
        <v>236.26730090479458</v>
      </c>
      <c r="AR100" s="659">
        <f t="shared" si="195"/>
        <v>384.78066472869045</v>
      </c>
      <c r="AS100" s="1016"/>
      <c r="AT100" s="631"/>
      <c r="AU100" s="631"/>
      <c r="AV100" s="1295">
        <v>163.30199999999999</v>
      </c>
      <c r="AW100" s="631">
        <f>+SUM(Y100:AB100)</f>
        <v>303.43600000000004</v>
      </c>
      <c r="AX100" s="631">
        <f>+SUM(AC100:AF100)</f>
        <v>505.65300000000002</v>
      </c>
      <c r="AY100" s="631">
        <f>SUM(AG100:AJ100)</f>
        <v>730.87300000000005</v>
      </c>
      <c r="AZ100" s="631">
        <f>SUM(AK100:AN100)</f>
        <v>990.42700000000002</v>
      </c>
      <c r="BA100" s="631">
        <f>SUM(AO100:AR100)</f>
        <v>1074.4344744154414</v>
      </c>
      <c r="BB100" s="631">
        <f t="shared" ref="BB100:BI100" si="196">BB125+(BB133*BB141)</f>
        <v>1207.8085519368544</v>
      </c>
      <c r="BC100" s="631">
        <f t="shared" si="196"/>
        <v>1334.3497365872956</v>
      </c>
      <c r="BD100" s="631">
        <f t="shared" si="196"/>
        <v>1448.4140735964197</v>
      </c>
      <c r="BE100" s="631">
        <f t="shared" si="196"/>
        <v>1560.0882924497996</v>
      </c>
      <c r="BF100" s="631">
        <f t="shared" si="196"/>
        <v>1666.3552379972521</v>
      </c>
      <c r="BG100" s="631">
        <f t="shared" si="196"/>
        <v>1763.2503556068518</v>
      </c>
      <c r="BH100" s="631">
        <f t="shared" si="196"/>
        <v>1857.8218917624451</v>
      </c>
      <c r="BI100" s="659">
        <f t="shared" si="196"/>
        <v>1957.4985730704846</v>
      </c>
      <c r="BJ100" s="960"/>
    </row>
    <row r="101" spans="1:62" s="1002" customFormat="1" ht="11.25" customHeight="1">
      <c r="A101" s="961"/>
      <c r="B101" s="992"/>
      <c r="C101" s="992"/>
      <c r="D101" s="992"/>
      <c r="E101" s="992"/>
      <c r="F101" s="992"/>
      <c r="G101" s="992"/>
      <c r="H101" s="961"/>
      <c r="I101" s="990" t="s">
        <v>320</v>
      </c>
      <c r="J101" s="998"/>
      <c r="K101" s="998"/>
      <c r="L101" s="1017"/>
      <c r="M101" s="974"/>
      <c r="N101" s="974"/>
      <c r="O101" s="974"/>
      <c r="P101" s="974"/>
      <c r="Q101" s="975"/>
      <c r="R101" s="974"/>
      <c r="S101" s="974"/>
      <c r="T101" s="999"/>
      <c r="U101" s="975"/>
      <c r="V101" s="974"/>
      <c r="W101" s="974"/>
      <c r="X101" s="999"/>
      <c r="Y101" s="975"/>
      <c r="Z101" s="974"/>
      <c r="AA101" s="974"/>
      <c r="AB101" s="974"/>
      <c r="AC101" s="975">
        <f t="shared" ref="AC101:AN101" si="197">AC100/Y100-1</f>
        <v>0.95249922384352681</v>
      </c>
      <c r="AD101" s="974">
        <f t="shared" si="197"/>
        <v>0.72297937807891333</v>
      </c>
      <c r="AE101" s="974">
        <f t="shared" si="197"/>
        <v>0.58988821659317003</v>
      </c>
      <c r="AF101" s="974">
        <f t="shared" si="197"/>
        <v>0.5531161279132395</v>
      </c>
      <c r="AG101" s="975">
        <f t="shared" si="197"/>
        <v>0.46261329305135956</v>
      </c>
      <c r="AH101" s="974">
        <f t="shared" si="197"/>
        <v>0.41173605599249585</v>
      </c>
      <c r="AI101" s="974">
        <f t="shared" si="197"/>
        <v>0.29603141327485005</v>
      </c>
      <c r="AJ101" s="999">
        <f t="shared" si="197"/>
        <v>0.56605714352888614</v>
      </c>
      <c r="AK101" s="975">
        <f t="shared" si="197"/>
        <v>0.41338143965646101</v>
      </c>
      <c r="AL101" s="974">
        <f t="shared" si="197"/>
        <v>0.46555755740407112</v>
      </c>
      <c r="AM101" s="974">
        <f t="shared" si="197"/>
        <v>0.42047667336489591</v>
      </c>
      <c r="AN101" s="999">
        <f t="shared" si="197"/>
        <v>0.21865499665963584</v>
      </c>
      <c r="AO101" s="974">
        <f t="shared" ref="AO101:AR101" si="198">AO100/AK100-1</f>
        <v>7.3784922687206267E-2</v>
      </c>
      <c r="AP101" s="974">
        <f t="shared" si="198"/>
        <v>2.7607137956973116E-3</v>
      </c>
      <c r="AQ101" s="974">
        <f t="shared" si="198"/>
        <v>3.4780537060144612E-2</v>
      </c>
      <c r="AR101" s="999">
        <f t="shared" si="198"/>
        <v>0.18504898344510079</v>
      </c>
      <c r="AS101" s="1000"/>
      <c r="AT101" s="974"/>
      <c r="AU101" s="974"/>
      <c r="AV101" s="974"/>
      <c r="AW101" s="974">
        <f>+AW100/AV100-1</f>
        <v>0.85812788575767618</v>
      </c>
      <c r="AX101" s="974">
        <f>+AX100/AW100-1</f>
        <v>0.66642389169380012</v>
      </c>
      <c r="AY101" s="974">
        <f>+AY100/AX100-1</f>
        <v>0.44540425944274031</v>
      </c>
      <c r="AZ101" s="974">
        <f>+AZ100/AY100-1</f>
        <v>0.35512872961513153</v>
      </c>
      <c r="BA101" s="974">
        <f>+BA100/AZ100-1</f>
        <v>8.4819451020056391E-2</v>
      </c>
      <c r="BB101" s="974">
        <f t="shared" ref="BB101:BI101" si="199">+BB100/BA100-1</f>
        <v>0.12413421264612423</v>
      </c>
      <c r="BC101" s="974">
        <f t="shared" si="199"/>
        <v>0.10476924049553915</v>
      </c>
      <c r="BD101" s="974">
        <f t="shared" si="199"/>
        <v>8.5483088789639616E-2</v>
      </c>
      <c r="BE101" s="974">
        <f t="shared" si="199"/>
        <v>7.7101031320478741E-2</v>
      </c>
      <c r="BF101" s="974">
        <f t="shared" si="199"/>
        <v>6.8115981679845783E-2</v>
      </c>
      <c r="BG101" s="974">
        <f t="shared" si="199"/>
        <v>5.8147935926348815E-2</v>
      </c>
      <c r="BH101" s="974">
        <f t="shared" si="199"/>
        <v>5.3634775036268234E-2</v>
      </c>
      <c r="BI101" s="999">
        <f t="shared" si="199"/>
        <v>5.3652442007495083E-2</v>
      </c>
      <c r="BJ101" s="1001"/>
    </row>
    <row r="102" spans="1:62" s="1002" customFormat="1" ht="11.25" customHeight="1">
      <c r="A102" s="961"/>
      <c r="B102" s="992"/>
      <c r="C102" s="992"/>
      <c r="D102" s="992"/>
      <c r="E102" s="992"/>
      <c r="F102" s="992"/>
      <c r="G102" s="992"/>
      <c r="H102" s="961"/>
      <c r="I102" s="990" t="s">
        <v>321</v>
      </c>
      <c r="J102" s="998"/>
      <c r="K102" s="998"/>
      <c r="L102" s="1017"/>
      <c r="M102" s="974"/>
      <c r="N102" s="974"/>
      <c r="O102" s="974"/>
      <c r="P102" s="974"/>
      <c r="Q102" s="975"/>
      <c r="R102" s="974"/>
      <c r="S102" s="974"/>
      <c r="T102" s="999"/>
      <c r="U102" s="975"/>
      <c r="V102" s="974"/>
      <c r="W102" s="974"/>
      <c r="X102" s="999"/>
      <c r="Y102" s="975"/>
      <c r="Z102" s="974"/>
      <c r="AA102" s="974"/>
      <c r="AB102" s="999"/>
      <c r="AC102" s="975"/>
      <c r="AD102" s="974"/>
      <c r="AE102" s="974"/>
      <c r="AF102" s="974"/>
      <c r="AG102" s="975">
        <f t="shared" ref="AG102:AN102" si="200">AG101+AC101</f>
        <v>1.4151125168948864</v>
      </c>
      <c r="AH102" s="974">
        <f t="shared" si="200"/>
        <v>1.1347154340714092</v>
      </c>
      <c r="AI102" s="974">
        <f t="shared" si="200"/>
        <v>0.88591962986802009</v>
      </c>
      <c r="AJ102" s="999">
        <f t="shared" si="200"/>
        <v>1.1191732714421256</v>
      </c>
      <c r="AK102" s="975">
        <f t="shared" si="200"/>
        <v>0.87599473270782058</v>
      </c>
      <c r="AL102" s="974">
        <f t="shared" si="200"/>
        <v>0.87729361339656697</v>
      </c>
      <c r="AM102" s="974">
        <f t="shared" si="200"/>
        <v>0.71650808663974597</v>
      </c>
      <c r="AN102" s="999">
        <f t="shared" si="200"/>
        <v>0.78471214018852198</v>
      </c>
      <c r="AO102" s="974">
        <f t="shared" ref="AO102" si="201">AO101+AK101</f>
        <v>0.48716636234366728</v>
      </c>
      <c r="AP102" s="974">
        <f t="shared" ref="AP102" si="202">AP101+AL101</f>
        <v>0.46831827119976843</v>
      </c>
      <c r="AQ102" s="974">
        <f t="shared" ref="AQ102" si="203">AQ101+AM101</f>
        <v>0.45525721042504053</v>
      </c>
      <c r="AR102" s="999">
        <f t="shared" ref="AR102" si="204">AR101+AN101</f>
        <v>0.40370398010473663</v>
      </c>
      <c r="AS102" s="1000"/>
      <c r="AT102" s="974"/>
      <c r="AU102" s="974"/>
      <c r="AV102" s="974"/>
      <c r="AW102" s="974"/>
      <c r="AX102" s="974">
        <f>AX101+AW101</f>
        <v>1.5245517774514763</v>
      </c>
      <c r="AY102" s="974">
        <f>AY101+AX101</f>
        <v>1.1118281511365404</v>
      </c>
      <c r="AZ102" s="974">
        <f>AZ101+AY101</f>
        <v>0.80053298905787185</v>
      </c>
      <c r="BA102" s="974">
        <f>BA101+AZ101</f>
        <v>0.43994818063518792</v>
      </c>
      <c r="BB102" s="974">
        <f t="shared" ref="BB102:BI102" si="205">BB101+BA101</f>
        <v>0.20895366366618062</v>
      </c>
      <c r="BC102" s="974">
        <f t="shared" si="205"/>
        <v>0.22890345314166338</v>
      </c>
      <c r="BD102" s="974">
        <f t="shared" si="205"/>
        <v>0.19025232928517877</v>
      </c>
      <c r="BE102" s="974">
        <f t="shared" si="205"/>
        <v>0.16258412011011836</v>
      </c>
      <c r="BF102" s="974">
        <f t="shared" si="205"/>
        <v>0.14521701300032452</v>
      </c>
      <c r="BG102" s="974">
        <f t="shared" si="205"/>
        <v>0.1262639176061946</v>
      </c>
      <c r="BH102" s="974">
        <f t="shared" si="205"/>
        <v>0.11178271096261705</v>
      </c>
      <c r="BI102" s="999">
        <f t="shared" si="205"/>
        <v>0.10728721704376332</v>
      </c>
      <c r="BJ102" s="1001"/>
    </row>
    <row r="103" spans="1:62" s="1002" customFormat="1" ht="11.25" customHeight="1">
      <c r="A103" s="961"/>
      <c r="B103" s="992"/>
      <c r="C103" s="992"/>
      <c r="D103" s="992"/>
      <c r="E103" s="992"/>
      <c r="F103" s="992"/>
      <c r="G103" s="992"/>
      <c r="H103" s="961"/>
      <c r="I103" s="990" t="s">
        <v>328</v>
      </c>
      <c r="J103" s="998"/>
      <c r="K103" s="998"/>
      <c r="L103" s="1017"/>
      <c r="M103" s="974"/>
      <c r="N103" s="974"/>
      <c r="O103" s="974"/>
      <c r="P103" s="974"/>
      <c r="Q103" s="975"/>
      <c r="R103" s="974"/>
      <c r="S103" s="974"/>
      <c r="T103" s="999"/>
      <c r="U103" s="975"/>
      <c r="V103" s="974"/>
      <c r="W103" s="974"/>
      <c r="X103" s="999"/>
      <c r="Y103" s="975"/>
      <c r="Z103" s="974">
        <f t="shared" ref="Z103:AE103" si="206">Z100/Y100-1</f>
        <v>0.24862232226016778</v>
      </c>
      <c r="AA103" s="974">
        <f t="shared" si="206"/>
        <v>0.21226437085269367</v>
      </c>
      <c r="AB103" s="999">
        <f t="shared" si="206"/>
        <v>0.40425340990667635</v>
      </c>
      <c r="AC103" s="975">
        <f t="shared" si="206"/>
        <v>-8.1420081611787265E-2</v>
      </c>
      <c r="AD103" s="974">
        <f t="shared" si="206"/>
        <v>0.10184449038002863</v>
      </c>
      <c r="AE103" s="974">
        <f t="shared" si="206"/>
        <v>0.11862327729273403</v>
      </c>
      <c r="AF103" s="974">
        <f t="shared" ref="AF103:AN103" si="207">AF100/AE100-1</f>
        <v>0.37177481777720445</v>
      </c>
      <c r="AG103" s="975">
        <f t="shared" si="207"/>
        <v>-0.13494736470878665</v>
      </c>
      <c r="AH103" s="974">
        <f t="shared" si="207"/>
        <v>6.3516653756777508E-2</v>
      </c>
      <c r="AI103" s="974">
        <f t="shared" si="207"/>
        <v>2.694189954127868E-2</v>
      </c>
      <c r="AJ103" s="999">
        <f t="shared" si="207"/>
        <v>0.65758154523793211</v>
      </c>
      <c r="AK103" s="975">
        <f t="shared" si="207"/>
        <v>-0.2192817841298913</v>
      </c>
      <c r="AL103" s="974">
        <f t="shared" si="207"/>
        <v>0.102777230269262</v>
      </c>
      <c r="AM103" s="974">
        <f t="shared" si="207"/>
        <v>-4.6470670293645711E-3</v>
      </c>
      <c r="AN103" s="999">
        <f t="shared" si="207"/>
        <v>0.42207194975605078</v>
      </c>
      <c r="AO103" s="974">
        <f t="shared" ref="AO103" si="208">AO100/AN100-1</f>
        <v>-0.31209123881127632</v>
      </c>
      <c r="AP103" s="974">
        <f t="shared" ref="AP103" si="209">AP100/AO100-1</f>
        <v>2.9835360153006585E-2</v>
      </c>
      <c r="AQ103" s="974">
        <f t="shared" ref="AQ103" si="210">AQ100/AP100-1</f>
        <v>2.713621342926964E-2</v>
      </c>
      <c r="AR103" s="999">
        <f t="shared" ref="AR103" si="211">AR100/AQ100-1</f>
        <v>0.62858196312040771</v>
      </c>
      <c r="AS103" s="1000"/>
      <c r="AT103" s="974"/>
      <c r="AU103" s="974"/>
      <c r="AV103" s="1018"/>
      <c r="AW103" s="1018"/>
      <c r="AX103" s="1018" t="s">
        <v>462</v>
      </c>
      <c r="AY103" s="1018" t="s">
        <v>462</v>
      </c>
      <c r="AZ103" s="1018" t="s">
        <v>462</v>
      </c>
      <c r="BA103" s="1018" t="s">
        <v>462</v>
      </c>
      <c r="BB103" s="1018" t="s">
        <v>462</v>
      </c>
      <c r="BC103" s="1018" t="s">
        <v>462</v>
      </c>
      <c r="BD103" s="1018" t="s">
        <v>462</v>
      </c>
      <c r="BE103" s="1018" t="s">
        <v>462</v>
      </c>
      <c r="BF103" s="1018" t="s">
        <v>462</v>
      </c>
      <c r="BG103" s="1018" t="s">
        <v>462</v>
      </c>
      <c r="BH103" s="1018" t="s">
        <v>462</v>
      </c>
      <c r="BI103" s="1019" t="s">
        <v>462</v>
      </c>
      <c r="BJ103" s="1001"/>
    </row>
    <row r="104" spans="1:62" s="1030" customFormat="1" ht="11.25" customHeight="1">
      <c r="A104" s="1020"/>
      <c r="B104" s="1021"/>
      <c r="C104" s="1021"/>
      <c r="D104" s="1021"/>
      <c r="E104" s="1021"/>
      <c r="F104" s="1021"/>
      <c r="G104" s="1021"/>
      <c r="H104" s="1020"/>
      <c r="I104" s="1022" t="s">
        <v>329</v>
      </c>
      <c r="J104" s="1023"/>
      <c r="K104" s="1023"/>
      <c r="L104" s="1024"/>
      <c r="M104" s="1025"/>
      <c r="N104" s="1025"/>
      <c r="O104" s="1025"/>
      <c r="P104" s="1025"/>
      <c r="Q104" s="1026"/>
      <c r="R104" s="1025"/>
      <c r="S104" s="1025"/>
      <c r="T104" s="1027"/>
      <c r="U104" s="1026"/>
      <c r="V104" s="1025"/>
      <c r="W104" s="1025"/>
      <c r="X104" s="1027"/>
      <c r="Y104" s="1026"/>
      <c r="Z104" s="1025"/>
      <c r="AA104" s="1025"/>
      <c r="AB104" s="1027"/>
      <c r="AC104" s="1026">
        <f t="shared" ref="AC104:AN104" si="212">AC100-Y100</f>
        <v>49.087999999999994</v>
      </c>
      <c r="AD104" s="1025">
        <f t="shared" si="212"/>
        <v>46.522999999999996</v>
      </c>
      <c r="AE104" s="1025">
        <f t="shared" si="212"/>
        <v>46.016000000000005</v>
      </c>
      <c r="AF104" s="1025">
        <f t="shared" si="212"/>
        <v>60.59</v>
      </c>
      <c r="AG104" s="1026">
        <f t="shared" si="212"/>
        <v>46.550000000000011</v>
      </c>
      <c r="AH104" s="1025">
        <f t="shared" si="212"/>
        <v>45.649999999999991</v>
      </c>
      <c r="AI104" s="1025">
        <f t="shared" si="212"/>
        <v>36.715000000000003</v>
      </c>
      <c r="AJ104" s="1027">
        <f t="shared" si="212"/>
        <v>96.304999999999978</v>
      </c>
      <c r="AK104" s="1026">
        <f t="shared" si="212"/>
        <v>60.838999999999999</v>
      </c>
      <c r="AL104" s="1025">
        <f t="shared" si="212"/>
        <v>72.87</v>
      </c>
      <c r="AM104" s="1025">
        <f t="shared" si="212"/>
        <v>67.586999999999989</v>
      </c>
      <c r="AN104" s="1027">
        <f t="shared" si="212"/>
        <v>58.258000000000038</v>
      </c>
      <c r="AO104" s="1025">
        <f t="shared" ref="AO104:AR104" si="213">AO100-AK100</f>
        <v>15.348223122933831</v>
      </c>
      <c r="AP104" s="1025">
        <f t="shared" si="213"/>
        <v>0.63328565902261857</v>
      </c>
      <c r="AQ104" s="1025">
        <f t="shared" si="213"/>
        <v>7.9413009047945877</v>
      </c>
      <c r="AR104" s="1027">
        <f t="shared" si="213"/>
        <v>60.084664728690427</v>
      </c>
      <c r="AS104" s="1028"/>
      <c r="AT104" s="1025"/>
      <c r="AU104" s="1025"/>
      <c r="AV104" s="1025"/>
      <c r="AW104" s="1025">
        <f>+AW100-AV100</f>
        <v>140.13400000000004</v>
      </c>
      <c r="AX104" s="1025">
        <f>+AX100-AW100</f>
        <v>202.21699999999998</v>
      </c>
      <c r="AY104" s="1025">
        <f>+AY100-AX100</f>
        <v>225.22000000000003</v>
      </c>
      <c r="AZ104" s="1025">
        <f>+AZ100-AY100</f>
        <v>259.55399999999997</v>
      </c>
      <c r="BA104" s="1025">
        <f>+BA100-AZ100</f>
        <v>84.007474415441379</v>
      </c>
      <c r="BB104" s="1025">
        <f t="shared" ref="BB104:BI104" si="214">+BB100-BA100</f>
        <v>133.37407752141303</v>
      </c>
      <c r="BC104" s="1025">
        <f t="shared" si="214"/>
        <v>126.54118465044121</v>
      </c>
      <c r="BD104" s="1025">
        <f t="shared" si="214"/>
        <v>114.06433700912407</v>
      </c>
      <c r="BE104" s="1025">
        <f t="shared" si="214"/>
        <v>111.6742188533799</v>
      </c>
      <c r="BF104" s="1025">
        <f t="shared" si="214"/>
        <v>106.26694554745245</v>
      </c>
      <c r="BG104" s="1025">
        <f t="shared" si="214"/>
        <v>96.895117609599765</v>
      </c>
      <c r="BH104" s="1025">
        <f t="shared" si="214"/>
        <v>94.571536155593321</v>
      </c>
      <c r="BI104" s="1027">
        <f t="shared" si="214"/>
        <v>99.676681308039406</v>
      </c>
      <c r="BJ104" s="1029"/>
    </row>
    <row r="105" spans="1:62" s="1030" customFormat="1" ht="11.25" customHeight="1">
      <c r="A105" s="1020"/>
      <c r="B105" s="1021"/>
      <c r="C105" s="1021"/>
      <c r="D105" s="1021"/>
      <c r="E105" s="1021"/>
      <c r="F105" s="1021"/>
      <c r="G105" s="1021"/>
      <c r="H105" s="1020"/>
      <c r="I105" s="1022" t="s">
        <v>330</v>
      </c>
      <c r="J105" s="1023"/>
      <c r="K105" s="1023"/>
      <c r="L105" s="1024"/>
      <c r="M105" s="1025"/>
      <c r="N105" s="1025"/>
      <c r="O105" s="1025"/>
      <c r="P105" s="1025"/>
      <c r="Q105" s="1026"/>
      <c r="R105" s="1025"/>
      <c r="S105" s="1025"/>
      <c r="T105" s="1027"/>
      <c r="U105" s="1026"/>
      <c r="V105" s="1025"/>
      <c r="W105" s="1025"/>
      <c r="X105" s="1027"/>
      <c r="Y105" s="1026"/>
      <c r="Z105" s="1025">
        <f t="shared" ref="Z105:AF105" si="215">Z100-Y100</f>
        <v>12.813000000000002</v>
      </c>
      <c r="AA105" s="1025">
        <f t="shared" si="215"/>
        <v>13.658999999999992</v>
      </c>
      <c r="AB105" s="1027">
        <f t="shared" si="215"/>
        <v>31.535000000000011</v>
      </c>
      <c r="AC105" s="1026">
        <f t="shared" si="215"/>
        <v>-8.9190000000000111</v>
      </c>
      <c r="AD105" s="1025">
        <f t="shared" si="215"/>
        <v>10.248000000000005</v>
      </c>
      <c r="AE105" s="1025">
        <f t="shared" si="215"/>
        <v>13.152000000000001</v>
      </c>
      <c r="AF105" s="1025">
        <f t="shared" si="215"/>
        <v>46.109000000000009</v>
      </c>
      <c r="AG105" s="1026">
        <f t="shared" ref="AG105:AN105" si="216">AG100-AF100</f>
        <v>-22.959000000000003</v>
      </c>
      <c r="AH105" s="1025">
        <f t="shared" si="216"/>
        <v>9.3479999999999848</v>
      </c>
      <c r="AI105" s="1025">
        <f t="shared" si="216"/>
        <v>4.217000000000013</v>
      </c>
      <c r="AJ105" s="1027">
        <f t="shared" si="216"/>
        <v>105.69899999999998</v>
      </c>
      <c r="AK105" s="1026">
        <f t="shared" si="216"/>
        <v>-58.424999999999983</v>
      </c>
      <c r="AL105" s="1025">
        <f t="shared" si="216"/>
        <v>21.378999999999991</v>
      </c>
      <c r="AM105" s="1025">
        <f t="shared" si="216"/>
        <v>-1.0660000000000025</v>
      </c>
      <c r="AN105" s="1027">
        <f t="shared" si="216"/>
        <v>96.370000000000033</v>
      </c>
      <c r="AO105" s="1025">
        <f t="shared" ref="AO105" si="217">AO100-AN100</f>
        <v>-101.33477687706619</v>
      </c>
      <c r="AP105" s="1025">
        <f t="shared" ref="AP105" si="218">AP100-AO100</f>
        <v>6.6640625360887782</v>
      </c>
      <c r="AQ105" s="1025">
        <f t="shared" ref="AQ105" si="219">AQ100-AP100</f>
        <v>6.2420152457719666</v>
      </c>
      <c r="AR105" s="1027">
        <f t="shared" ref="AR105" si="220">AR100-AQ100</f>
        <v>148.51336382389587</v>
      </c>
      <c r="AS105" s="1028"/>
      <c r="AT105" s="1025"/>
      <c r="AU105" s="1025"/>
      <c r="AV105" s="1018"/>
      <c r="AW105" s="1018"/>
      <c r="AX105" s="1018" t="s">
        <v>462</v>
      </c>
      <c r="AY105" s="1018" t="s">
        <v>462</v>
      </c>
      <c r="AZ105" s="1018" t="s">
        <v>462</v>
      </c>
      <c r="BA105" s="1018" t="s">
        <v>462</v>
      </c>
      <c r="BB105" s="1018" t="s">
        <v>462</v>
      </c>
      <c r="BC105" s="1018" t="s">
        <v>462</v>
      </c>
      <c r="BD105" s="1018" t="s">
        <v>462</v>
      </c>
      <c r="BE105" s="1018" t="s">
        <v>462</v>
      </c>
      <c r="BF105" s="1018" t="s">
        <v>462</v>
      </c>
      <c r="BG105" s="1018" t="s">
        <v>462</v>
      </c>
      <c r="BH105" s="1018" t="s">
        <v>462</v>
      </c>
      <c r="BI105" s="1019" t="s">
        <v>462</v>
      </c>
      <c r="BJ105" s="1029"/>
    </row>
    <row r="106" spans="1:62" s="1002" customFormat="1" ht="11.25" customHeight="1">
      <c r="A106" s="961"/>
      <c r="B106" s="992"/>
      <c r="C106" s="992"/>
      <c r="D106" s="992"/>
      <c r="E106" s="992"/>
      <c r="F106" s="992"/>
      <c r="G106" s="992"/>
      <c r="H106" s="961"/>
      <c r="I106" s="1031" t="s">
        <v>331</v>
      </c>
      <c r="J106" s="974"/>
      <c r="K106" s="974"/>
      <c r="L106" s="999"/>
      <c r="M106" s="974"/>
      <c r="N106" s="974"/>
      <c r="O106" s="974"/>
      <c r="P106" s="974"/>
      <c r="Q106" s="975"/>
      <c r="R106" s="974"/>
      <c r="S106" s="974"/>
      <c r="T106" s="999"/>
      <c r="U106" s="975"/>
      <c r="V106" s="974"/>
      <c r="W106" s="974"/>
      <c r="X106" s="999"/>
      <c r="Y106" s="975">
        <f t="shared" ref="Y106:AH106" si="221">+Y100/Y83</f>
        <v>0.24672421139308987</v>
      </c>
      <c r="Z106" s="974">
        <f t="shared" si="221"/>
        <v>0.28393607257580578</v>
      </c>
      <c r="AA106" s="974">
        <f t="shared" si="221"/>
        <v>0.30206973997560455</v>
      </c>
      <c r="AB106" s="999">
        <f t="shared" si="221"/>
        <v>0.37197654241754358</v>
      </c>
      <c r="AC106" s="975">
        <f t="shared" si="221"/>
        <v>0.34205838760996965</v>
      </c>
      <c r="AD106" s="974">
        <f t="shared" si="221"/>
        <v>0.37043026200610746</v>
      </c>
      <c r="AE106" s="974">
        <f t="shared" si="221"/>
        <v>0.3728094170268792</v>
      </c>
      <c r="AF106" s="974">
        <f t="shared" si="221"/>
        <v>0.42852717005274321</v>
      </c>
      <c r="AG106" s="975">
        <f t="shared" si="221"/>
        <v>0.36678604272117588</v>
      </c>
      <c r="AH106" s="974">
        <f t="shared" si="221"/>
        <v>0.38438510710926543</v>
      </c>
      <c r="AI106" s="974">
        <f t="shared" ref="AI106:AL106" si="222">+AI100/AI83</f>
        <v>0.37922036865337483</v>
      </c>
      <c r="AJ106" s="999">
        <f t="shared" si="222"/>
        <v>0.4700533674414501</v>
      </c>
      <c r="AK106" s="975">
        <f t="shared" si="222"/>
        <v>0.40260554670609888</v>
      </c>
      <c r="AL106" s="974">
        <f t="shared" si="222"/>
        <v>0.42321529384416134</v>
      </c>
      <c r="AM106" s="974">
        <f t="shared" ref="AM106:AN106" si="223">+AM100/AM83</f>
        <v>0.40485271458030786</v>
      </c>
      <c r="AN106" s="999">
        <f t="shared" si="223"/>
        <v>0.48172265073861587</v>
      </c>
      <c r="AO106" s="974">
        <f t="shared" ref="AO106:AR106" si="224">+AO100/AO83</f>
        <v>0.37243218075116202</v>
      </c>
      <c r="AP106" s="974">
        <f t="shared" si="224"/>
        <v>0.3964049036035065</v>
      </c>
      <c r="AQ106" s="974">
        <f t="shared" si="224"/>
        <v>0.39460915480909353</v>
      </c>
      <c r="AR106" s="999">
        <f t="shared" si="224"/>
        <v>0.49050196370547905</v>
      </c>
      <c r="AS106" s="1000"/>
      <c r="AT106" s="974"/>
      <c r="AU106" s="974"/>
      <c r="AV106" s="974">
        <f t="shared" ref="AV106:BI106" si="225">+AV100/AV83</f>
        <v>0.27705635050168137</v>
      </c>
      <c r="AW106" s="974">
        <f t="shared" si="225"/>
        <v>0.30704469631579961</v>
      </c>
      <c r="AX106" s="974">
        <f t="shared" si="225"/>
        <v>0.38215270902453957</v>
      </c>
      <c r="AY106" s="974">
        <f t="shared" si="225"/>
        <v>0.40623329068346875</v>
      </c>
      <c r="AZ106" s="974">
        <f>+AZ100/AZ83</f>
        <v>0.43124048359968004</v>
      </c>
      <c r="BA106" s="974">
        <f>+BA100/BA83</f>
        <v>0.41917441221305163</v>
      </c>
      <c r="BB106" s="974">
        <f t="shared" si="225"/>
        <v>0.42422474093874069</v>
      </c>
      <c r="BC106" s="974">
        <f t="shared" si="225"/>
        <v>0.42943524055678362</v>
      </c>
      <c r="BD106" s="974">
        <f t="shared" si="225"/>
        <v>0.43374288123317006</v>
      </c>
      <c r="BE106" s="974">
        <f t="shared" si="225"/>
        <v>0.43857835404724421</v>
      </c>
      <c r="BF106" s="974">
        <f t="shared" si="225"/>
        <v>0.44328494586305101</v>
      </c>
      <c r="BG106" s="974">
        <f t="shared" si="225"/>
        <v>0.4463149659675254</v>
      </c>
      <c r="BH106" s="974">
        <f t="shared" si="225"/>
        <v>0.44865387872414886</v>
      </c>
      <c r="BI106" s="999">
        <f t="shared" si="225"/>
        <v>0.45098488167792417</v>
      </c>
      <c r="BJ106" s="1001"/>
    </row>
    <row r="107" spans="1:62" s="1002" customFormat="1" ht="11.25" customHeight="1">
      <c r="A107" s="961"/>
      <c r="B107" s="992"/>
      <c r="C107" s="992"/>
      <c r="D107" s="992"/>
      <c r="E107" s="992"/>
      <c r="F107" s="992"/>
      <c r="G107" s="992"/>
      <c r="H107" s="961"/>
      <c r="I107" s="987"/>
      <c r="J107" s="998"/>
      <c r="K107" s="998"/>
      <c r="L107" s="1017"/>
      <c r="M107" s="974"/>
      <c r="N107" s="974"/>
      <c r="O107" s="974"/>
      <c r="P107" s="974"/>
      <c r="Q107" s="975"/>
      <c r="R107" s="974"/>
      <c r="S107" s="974"/>
      <c r="T107" s="999"/>
      <c r="U107" s="975"/>
      <c r="V107" s="974"/>
      <c r="W107" s="974"/>
      <c r="X107" s="999"/>
      <c r="Y107" s="975"/>
      <c r="Z107" s="974"/>
      <c r="AA107" s="974"/>
      <c r="AB107" s="999"/>
      <c r="AC107" s="975"/>
      <c r="AD107" s="974"/>
      <c r="AE107" s="974"/>
      <c r="AF107" s="974"/>
      <c r="AG107" s="975"/>
      <c r="AH107" s="974"/>
      <c r="AI107" s="974"/>
      <c r="AJ107" s="999"/>
      <c r="AK107" s="975"/>
      <c r="AL107" s="974"/>
      <c r="AM107" s="974"/>
      <c r="AN107" s="999"/>
      <c r="AO107" s="974"/>
      <c r="AP107" s="974"/>
      <c r="AQ107" s="974"/>
      <c r="AR107" s="999"/>
      <c r="AS107" s="1000"/>
      <c r="AT107" s="974"/>
      <c r="AU107" s="974"/>
      <c r="AV107" s="974"/>
      <c r="AW107" s="1025"/>
      <c r="AX107" s="1025"/>
      <c r="AY107" s="1025"/>
      <c r="AZ107" s="1025"/>
      <c r="BA107" s="1025"/>
      <c r="BB107" s="974"/>
      <c r="BC107" s="974"/>
      <c r="BD107" s="974"/>
      <c r="BE107" s="974"/>
      <c r="BF107" s="974"/>
      <c r="BG107" s="974"/>
      <c r="BH107" s="974"/>
      <c r="BI107" s="999"/>
      <c r="BJ107" s="1001"/>
    </row>
    <row r="108" spans="1:62" s="1002" customFormat="1" ht="11.25" customHeight="1">
      <c r="A108" s="961"/>
      <c r="B108" s="992"/>
      <c r="C108" s="992"/>
      <c r="D108" s="992"/>
      <c r="E108" s="992"/>
      <c r="F108" s="992"/>
      <c r="G108" s="992"/>
      <c r="H108" s="961"/>
      <c r="I108" s="987"/>
      <c r="J108" s="998"/>
      <c r="K108" s="998"/>
      <c r="L108" s="1017"/>
      <c r="M108" s="974"/>
      <c r="N108" s="974"/>
      <c r="O108" s="974"/>
      <c r="P108" s="974"/>
      <c r="Q108" s="975"/>
      <c r="R108" s="974"/>
      <c r="S108" s="974"/>
      <c r="T108" s="999"/>
      <c r="U108" s="975"/>
      <c r="V108" s="974"/>
      <c r="W108" s="974"/>
      <c r="X108" s="999"/>
      <c r="Y108" s="975"/>
      <c r="Z108" s="974"/>
      <c r="AA108" s="974"/>
      <c r="AB108" s="999"/>
      <c r="AC108" s="1026"/>
      <c r="AD108" s="1025"/>
      <c r="AE108" s="1025"/>
      <c r="AF108" s="1025"/>
      <c r="AG108" s="1026"/>
      <c r="AH108" s="974"/>
      <c r="AI108" s="974"/>
      <c r="AJ108" s="999"/>
      <c r="AK108" s="1026"/>
      <c r="AL108" s="974"/>
      <c r="AM108" s="974"/>
      <c r="AN108" s="999"/>
      <c r="AO108" s="974"/>
      <c r="AP108" s="974"/>
      <c r="AQ108" s="974"/>
      <c r="AR108" s="999"/>
      <c r="AS108" s="1000"/>
      <c r="AT108" s="974"/>
      <c r="AU108" s="974"/>
      <c r="AV108" s="974"/>
      <c r="AW108" s="1025"/>
      <c r="AX108" s="1025"/>
      <c r="AY108" s="1025"/>
      <c r="AZ108" s="1025"/>
      <c r="BA108" s="1025"/>
      <c r="BB108" s="974"/>
      <c r="BC108" s="974"/>
      <c r="BD108" s="974"/>
      <c r="BE108" s="974"/>
      <c r="BF108" s="974"/>
      <c r="BG108" s="974"/>
      <c r="BH108" s="974"/>
      <c r="BI108" s="999"/>
      <c r="BJ108" s="1001"/>
    </row>
    <row r="109" spans="1:62" s="1042" customFormat="1" ht="11.25" customHeight="1">
      <c r="A109" s="961"/>
      <c r="B109" s="995"/>
      <c r="C109" s="995"/>
      <c r="D109" s="995"/>
      <c r="E109" s="995"/>
      <c r="F109" s="995"/>
      <c r="G109" s="995"/>
      <c r="H109" s="961"/>
      <c r="I109" s="1032" t="s">
        <v>341</v>
      </c>
      <c r="J109" s="1033"/>
      <c r="K109" s="1033"/>
      <c r="L109" s="1034"/>
      <c r="M109" s="1035"/>
      <c r="N109" s="1035"/>
      <c r="O109" s="1035"/>
      <c r="P109" s="1035"/>
      <c r="Q109" s="1036"/>
      <c r="R109" s="1035"/>
      <c r="S109" s="1037"/>
      <c r="T109" s="1038"/>
      <c r="U109" s="1039"/>
      <c r="V109" s="1037"/>
      <c r="W109" s="1037"/>
      <c r="X109" s="1038"/>
      <c r="Y109" s="1039"/>
      <c r="Z109" s="1037"/>
      <c r="AA109" s="1037"/>
      <c r="AB109" s="1038"/>
      <c r="AC109" s="1316">
        <f>Inlinks!AC299</f>
        <v>103.523</v>
      </c>
      <c r="AD109" s="1317">
        <f>Inlinks!AD299</f>
        <v>116.07</v>
      </c>
      <c r="AE109" s="1317">
        <f>Inlinks!AE299</f>
        <v>131.82400000000001</v>
      </c>
      <c r="AF109" s="1317">
        <f>Inlinks!AF299</f>
        <v>176.80500000000001</v>
      </c>
      <c r="AG109" s="1316">
        <f>Inlinks!AG299</f>
        <v>151.56900000000002</v>
      </c>
      <c r="AH109" s="1317">
        <f>Inlinks!AH299</f>
        <v>158.441</v>
      </c>
      <c r="AI109" s="1317">
        <f>Inlinks!AI299</f>
        <v>159.99096</v>
      </c>
      <c r="AJ109" s="2155">
        <f>Inlinks!AJ299</f>
        <v>263.70615000000004</v>
      </c>
      <c r="AK109" s="1316">
        <f>Inlinks!AK299</f>
        <v>204.57186000000002</v>
      </c>
      <c r="AL109" s="1317">
        <f>Inlinks!AL299</f>
        <v>228.52211999999997</v>
      </c>
      <c r="AM109" s="1317">
        <f>Inlinks!AM299</f>
        <v>226.64198999999999</v>
      </c>
      <c r="AN109" s="2155">
        <f>Inlinks!AN299</f>
        <v>325.05435999999997</v>
      </c>
      <c r="AO109" s="1037">
        <f t="shared" ref="AO109:AQ109" si="226">AO125+(AO133*AK141)</f>
        <v>222.86080000000004</v>
      </c>
      <c r="AP109" s="1037">
        <f t="shared" si="226"/>
        <v>229.11937</v>
      </c>
      <c r="AQ109" s="1037">
        <f t="shared" si="226"/>
        <v>236.55952000000002</v>
      </c>
      <c r="AR109" s="1038">
        <f>AR125+(AR133*AN141)</f>
        <v>384.37190218872684</v>
      </c>
      <c r="AS109" s="1040"/>
      <c r="AT109" s="1035"/>
      <c r="AU109" s="1037"/>
      <c r="AV109" s="1037"/>
      <c r="AW109" s="1037"/>
      <c r="AX109" s="1037">
        <f>+SUM(AC109:AF109)</f>
        <v>528.22199999999998</v>
      </c>
      <c r="AY109" s="1037">
        <f>SUM(AG109:AJ109)</f>
        <v>733.70711000000006</v>
      </c>
      <c r="AZ109" s="1037">
        <f>SUM(AK109:AN109)</f>
        <v>984.79032999999993</v>
      </c>
      <c r="BA109" s="1037">
        <f>SUM(AO109:AR109)</f>
        <v>1072.9115921887269</v>
      </c>
      <c r="BB109" s="1037">
        <f t="shared" ref="BB109:BI109" si="227">BB125+(BB133*BA141)</f>
        <v>1207.8085519368544</v>
      </c>
      <c r="BC109" s="1037">
        <f t="shared" si="227"/>
        <v>1334.3497365872956</v>
      </c>
      <c r="BD109" s="1037">
        <f t="shared" si="227"/>
        <v>1448.4140735964197</v>
      </c>
      <c r="BE109" s="1037">
        <f t="shared" si="227"/>
        <v>1560.0882924497996</v>
      </c>
      <c r="BF109" s="1037">
        <f t="shared" si="227"/>
        <v>1666.3552379972521</v>
      </c>
      <c r="BG109" s="1037">
        <f t="shared" si="227"/>
        <v>1763.2503556068518</v>
      </c>
      <c r="BH109" s="1037">
        <f t="shared" si="227"/>
        <v>1857.8218917624451</v>
      </c>
      <c r="BI109" s="1038">
        <f t="shared" si="227"/>
        <v>1957.4985730704846</v>
      </c>
      <c r="BJ109" s="1041"/>
    </row>
    <row r="110" spans="1:62" s="1002" customFormat="1" ht="11.25" customHeight="1">
      <c r="A110" s="961"/>
      <c r="B110" s="992"/>
      <c r="C110" s="992"/>
      <c r="D110" s="992"/>
      <c r="E110" s="992"/>
      <c r="F110" s="992"/>
      <c r="G110" s="992"/>
      <c r="H110" s="961"/>
      <c r="I110" s="1031" t="s">
        <v>332</v>
      </c>
      <c r="J110" s="998"/>
      <c r="K110" s="998"/>
      <c r="L110" s="1017"/>
      <c r="M110" s="974"/>
      <c r="N110" s="974"/>
      <c r="O110" s="974"/>
      <c r="P110" s="974"/>
      <c r="Q110" s="975"/>
      <c r="R110" s="974"/>
      <c r="S110" s="974"/>
      <c r="T110" s="999"/>
      <c r="U110" s="975"/>
      <c r="V110" s="974"/>
      <c r="W110" s="974"/>
      <c r="X110" s="1043"/>
      <c r="Y110" s="975"/>
      <c r="Z110" s="974"/>
      <c r="AA110" s="974"/>
      <c r="AB110" s="999"/>
      <c r="AC110" s="1140">
        <f t="shared" ref="AC110:AN110" si="228">AC109/Y100-1</f>
        <v>1.0087511642347096</v>
      </c>
      <c r="AD110" s="1140">
        <f t="shared" si="228"/>
        <v>0.80375763415126866</v>
      </c>
      <c r="AE110" s="1140">
        <f t="shared" si="228"/>
        <v>0.68987796123474543</v>
      </c>
      <c r="AF110" s="1140">
        <f t="shared" si="228"/>
        <v>0.61402371671398437</v>
      </c>
      <c r="AG110" s="1326">
        <f t="shared" si="228"/>
        <v>0.50629074574654176</v>
      </c>
      <c r="AH110" s="1140">
        <f t="shared" si="228"/>
        <v>0.42904430334078936</v>
      </c>
      <c r="AI110" s="1140">
        <f t="shared" si="228"/>
        <v>0.29000000000000004</v>
      </c>
      <c r="AJ110" s="1327">
        <f t="shared" si="228"/>
        <v>0.55000000000000004</v>
      </c>
      <c r="AK110" s="1326">
        <f t="shared" si="228"/>
        <v>0.39000000000000012</v>
      </c>
      <c r="AL110" s="1140">
        <f t="shared" si="228"/>
        <v>0.45999999999999996</v>
      </c>
      <c r="AM110" s="1140">
        <f t="shared" si="228"/>
        <v>0.40999999999999992</v>
      </c>
      <c r="AN110" s="1327">
        <f t="shared" si="228"/>
        <v>0.21999999999999997</v>
      </c>
      <c r="AO110" s="1046">
        <f t="shared" ref="AO110:AR110" si="229">AO109/AK100-1</f>
        <v>7.1379192646613632E-2</v>
      </c>
      <c r="AP110" s="1046">
        <f t="shared" si="229"/>
        <v>-1.1884895724348921E-3</v>
      </c>
      <c r="AQ110" s="1046">
        <f t="shared" si="229"/>
        <v>3.6060369822096705E-2</v>
      </c>
      <c r="AR110" s="1047">
        <f t="shared" si="229"/>
        <v>0.18379007498930333</v>
      </c>
      <c r="AS110" s="1000"/>
      <c r="AT110" s="974"/>
      <c r="AU110" s="974"/>
      <c r="AV110" s="674"/>
      <c r="AW110" s="674"/>
      <c r="AX110" s="974">
        <f t="shared" ref="AX110:BI110" si="230">AX109/AW100-1</f>
        <v>0.74080201426330405</v>
      </c>
      <c r="AY110" s="974">
        <f t="shared" si="230"/>
        <v>0.45100911099113428</v>
      </c>
      <c r="AZ110" s="974">
        <f t="shared" si="230"/>
        <v>0.34741648685886584</v>
      </c>
      <c r="BA110" s="974">
        <f t="shared" si="230"/>
        <v>8.3281849332385915E-2</v>
      </c>
      <c r="BB110" s="1046">
        <f t="shared" si="230"/>
        <v>0.12413421264612423</v>
      </c>
      <c r="BC110" s="1046">
        <f t="shared" si="230"/>
        <v>0.10476924049553915</v>
      </c>
      <c r="BD110" s="1046">
        <f t="shared" si="230"/>
        <v>8.5483088789639616E-2</v>
      </c>
      <c r="BE110" s="1046">
        <f t="shared" si="230"/>
        <v>7.7101031320478741E-2</v>
      </c>
      <c r="BF110" s="1046">
        <f t="shared" si="230"/>
        <v>6.8115981679845783E-2</v>
      </c>
      <c r="BG110" s="1046">
        <f t="shared" si="230"/>
        <v>5.8147935926348815E-2</v>
      </c>
      <c r="BH110" s="1046">
        <f t="shared" si="230"/>
        <v>5.3634775036268234E-2</v>
      </c>
      <c r="BI110" s="1047">
        <f t="shared" si="230"/>
        <v>5.3652442007495083E-2</v>
      </c>
      <c r="BJ110" s="1001"/>
    </row>
    <row r="111" spans="1:62" s="1002" customFormat="1" ht="11.25" customHeight="1">
      <c r="A111" s="961"/>
      <c r="B111" s="991"/>
      <c r="C111" s="991"/>
      <c r="D111" s="991"/>
      <c r="E111" s="991"/>
      <c r="F111" s="991"/>
      <c r="G111" s="991"/>
      <c r="H111" s="961"/>
      <c r="I111" s="1048" t="s">
        <v>321</v>
      </c>
      <c r="J111" s="974"/>
      <c r="K111" s="974"/>
      <c r="L111" s="999"/>
      <c r="M111" s="974"/>
      <c r="N111" s="974"/>
      <c r="O111" s="974"/>
      <c r="P111" s="974"/>
      <c r="Q111" s="975"/>
      <c r="R111" s="974"/>
      <c r="S111" s="974"/>
      <c r="T111" s="999"/>
      <c r="U111" s="975"/>
      <c r="V111" s="974"/>
      <c r="W111" s="974"/>
      <c r="X111" s="999"/>
      <c r="Y111" s="975"/>
      <c r="Z111" s="974"/>
      <c r="AA111" s="974"/>
      <c r="AB111" s="999"/>
      <c r="AC111" s="975"/>
      <c r="AD111" s="974"/>
      <c r="AE111" s="974"/>
      <c r="AF111" s="974"/>
      <c r="AG111" s="975">
        <f t="shared" ref="AG111:AN111" si="231">AG110+AC110</f>
        <v>1.5150419099812513</v>
      </c>
      <c r="AH111" s="974">
        <f t="shared" si="231"/>
        <v>1.232801937492058</v>
      </c>
      <c r="AI111" s="974">
        <f t="shared" si="231"/>
        <v>0.97987796123474546</v>
      </c>
      <c r="AJ111" s="999">
        <f t="shared" si="231"/>
        <v>1.1640237167139844</v>
      </c>
      <c r="AK111" s="975">
        <f t="shared" si="231"/>
        <v>0.89629074574654188</v>
      </c>
      <c r="AL111" s="974">
        <f t="shared" si="231"/>
        <v>0.88904430334078932</v>
      </c>
      <c r="AM111" s="974">
        <f t="shared" si="231"/>
        <v>0.7</v>
      </c>
      <c r="AN111" s="999">
        <f t="shared" si="231"/>
        <v>0.77</v>
      </c>
      <c r="AO111" s="974">
        <f t="shared" ref="AO111" si="232">AO110+AK110</f>
        <v>0.46137919264661376</v>
      </c>
      <c r="AP111" s="974">
        <f t="shared" ref="AP111" si="233">AP110+AL110</f>
        <v>0.45881151042756507</v>
      </c>
      <c r="AQ111" s="974">
        <f t="shared" ref="AQ111" si="234">AQ110+AM110</f>
        <v>0.44606036982209663</v>
      </c>
      <c r="AR111" s="999">
        <f t="shared" ref="AR111" si="235">AR110+AN110</f>
        <v>0.4037900749893033</v>
      </c>
      <c r="AS111" s="1049"/>
      <c r="AT111" s="674"/>
      <c r="AV111" s="974"/>
      <c r="AW111" s="974"/>
      <c r="AX111" s="974"/>
      <c r="AY111" s="974">
        <f>AY110+AX110</f>
        <v>1.1918111252544383</v>
      </c>
      <c r="AZ111" s="974">
        <f>AZ110+AY110</f>
        <v>0.79842559785000011</v>
      </c>
      <c r="BA111" s="974">
        <f>BA110+AZ110</f>
        <v>0.43069833619125175</v>
      </c>
      <c r="BB111" s="974">
        <f t="shared" ref="BB111:BI111" si="236">BB110+BA110</f>
        <v>0.20741606197851015</v>
      </c>
      <c r="BC111" s="974">
        <f t="shared" si="236"/>
        <v>0.22890345314166338</v>
      </c>
      <c r="BD111" s="974">
        <f t="shared" si="236"/>
        <v>0.19025232928517877</v>
      </c>
      <c r="BE111" s="974">
        <f t="shared" si="236"/>
        <v>0.16258412011011836</v>
      </c>
      <c r="BF111" s="974">
        <f t="shared" si="236"/>
        <v>0.14521701300032452</v>
      </c>
      <c r="BG111" s="974">
        <f t="shared" si="236"/>
        <v>0.1262639176061946</v>
      </c>
      <c r="BH111" s="974">
        <f t="shared" si="236"/>
        <v>0.11178271096261705</v>
      </c>
      <c r="BI111" s="999">
        <f t="shared" si="236"/>
        <v>0.10728721704376332</v>
      </c>
      <c r="BJ111" s="1001"/>
    </row>
    <row r="112" spans="1:62" s="1002" customFormat="1" ht="11.25" customHeight="1">
      <c r="A112" s="961"/>
      <c r="B112" s="992"/>
      <c r="C112" s="992"/>
      <c r="D112" s="992"/>
      <c r="E112" s="992"/>
      <c r="F112" s="992"/>
      <c r="G112" s="992"/>
      <c r="H112" s="961"/>
      <c r="I112" s="1050" t="s">
        <v>329</v>
      </c>
      <c r="J112" s="998"/>
      <c r="K112" s="998"/>
      <c r="L112" s="1017"/>
      <c r="M112" s="974"/>
      <c r="N112" s="974"/>
      <c r="O112" s="974"/>
      <c r="P112" s="974"/>
      <c r="Q112" s="975"/>
      <c r="R112" s="974"/>
      <c r="S112" s="974"/>
      <c r="T112" s="999"/>
      <c r="U112" s="975"/>
      <c r="V112" s="974"/>
      <c r="W112" s="974"/>
      <c r="X112" s="999"/>
      <c r="Y112" s="975"/>
      <c r="Z112" s="974"/>
      <c r="AA112" s="974"/>
      <c r="AB112" s="1027"/>
      <c r="AC112" s="1302"/>
      <c r="AD112" s="1301"/>
      <c r="AE112" s="1301"/>
      <c r="AF112" s="1301"/>
      <c r="AG112" s="1302">
        <f t="shared" ref="AG112:AN112" si="237">AG109-AC109</f>
        <v>48.046000000000021</v>
      </c>
      <c r="AH112" s="1301">
        <f t="shared" si="237"/>
        <v>42.371000000000009</v>
      </c>
      <c r="AI112" s="1301">
        <f t="shared" si="237"/>
        <v>28.166959999999989</v>
      </c>
      <c r="AJ112" s="1303">
        <f t="shared" si="237"/>
        <v>86.90115000000003</v>
      </c>
      <c r="AK112" s="1302">
        <f t="shared" si="237"/>
        <v>53.002859999999998</v>
      </c>
      <c r="AL112" s="1301">
        <f t="shared" si="237"/>
        <v>70.08111999999997</v>
      </c>
      <c r="AM112" s="1301">
        <f t="shared" si="237"/>
        <v>66.651029999999992</v>
      </c>
      <c r="AN112" s="1303">
        <f t="shared" si="237"/>
        <v>61.348209999999938</v>
      </c>
      <c r="AO112" s="1301">
        <f t="shared" ref="AO112" si="238">AO109-AK109</f>
        <v>18.288940000000025</v>
      </c>
      <c r="AP112" s="1301">
        <f t="shared" ref="AP112" si="239">AP109-AL109</f>
        <v>0.59725000000003092</v>
      </c>
      <c r="AQ112" s="1301">
        <f t="shared" ref="AQ112" si="240">AQ109-AM109</f>
        <v>9.9175300000000277</v>
      </c>
      <c r="AR112" s="1303">
        <f t="shared" ref="AR112" si="241">AR109-AN109</f>
        <v>59.317542188726861</v>
      </c>
      <c r="AS112" s="1000"/>
      <c r="AT112" s="974"/>
      <c r="AU112" s="974"/>
      <c r="AV112" s="974"/>
      <c r="AW112" s="1025"/>
      <c r="AX112" s="1025"/>
      <c r="AY112" s="1025">
        <f>AY109-AX109</f>
        <v>205.48511000000008</v>
      </c>
      <c r="AZ112" s="1025">
        <f>AZ109-AY109</f>
        <v>251.08321999999987</v>
      </c>
      <c r="BA112" s="1025">
        <f>BA109-AZ109</f>
        <v>88.121262188726973</v>
      </c>
      <c r="BB112" s="1025">
        <f t="shared" ref="BB112:BI112" si="242">BB109-BA109</f>
        <v>134.89695974812753</v>
      </c>
      <c r="BC112" s="1025">
        <f t="shared" si="242"/>
        <v>126.54118465044121</v>
      </c>
      <c r="BD112" s="1025">
        <f t="shared" si="242"/>
        <v>114.06433700912407</v>
      </c>
      <c r="BE112" s="1025">
        <f t="shared" si="242"/>
        <v>111.6742188533799</v>
      </c>
      <c r="BF112" s="1025">
        <f t="shared" si="242"/>
        <v>106.26694554745245</v>
      </c>
      <c r="BG112" s="1025">
        <f t="shared" si="242"/>
        <v>96.895117609599765</v>
      </c>
      <c r="BH112" s="1025">
        <f t="shared" si="242"/>
        <v>94.571536155593321</v>
      </c>
      <c r="BI112" s="1027">
        <f t="shared" si="242"/>
        <v>99.676681308039406</v>
      </c>
      <c r="BJ112" s="1001"/>
    </row>
    <row r="113" spans="1:62" s="1002" customFormat="1" ht="11.25" customHeight="1">
      <c r="A113" s="961"/>
      <c r="B113" s="992"/>
      <c r="C113" s="992"/>
      <c r="D113" s="992"/>
      <c r="E113" s="992"/>
      <c r="F113" s="992"/>
      <c r="G113" s="992"/>
      <c r="H113" s="961"/>
      <c r="I113" s="1050" t="s">
        <v>330</v>
      </c>
      <c r="J113" s="998"/>
      <c r="K113" s="998"/>
      <c r="L113" s="1017"/>
      <c r="M113" s="974"/>
      <c r="N113" s="974"/>
      <c r="O113" s="974"/>
      <c r="P113" s="974"/>
      <c r="Q113" s="975"/>
      <c r="R113" s="974"/>
      <c r="S113" s="974"/>
      <c r="T113" s="999"/>
      <c r="U113" s="975"/>
      <c r="V113" s="974"/>
      <c r="W113" s="974"/>
      <c r="X113" s="999"/>
      <c r="Y113" s="1026"/>
      <c r="Z113" s="1025"/>
      <c r="AA113" s="1025"/>
      <c r="AB113" s="1027"/>
      <c r="AC113" s="1302"/>
      <c r="AD113" s="1301">
        <f t="shared" ref="AD113:AN113" si="243">AD109-AC109</f>
        <v>12.546999999999997</v>
      </c>
      <c r="AE113" s="1301">
        <f t="shared" si="243"/>
        <v>15.754000000000019</v>
      </c>
      <c r="AF113" s="1303">
        <f t="shared" si="243"/>
        <v>44.980999999999995</v>
      </c>
      <c r="AG113" s="1302">
        <f t="shared" si="243"/>
        <v>-25.23599999999999</v>
      </c>
      <c r="AH113" s="1301">
        <f t="shared" si="243"/>
        <v>6.8719999999999857</v>
      </c>
      <c r="AI113" s="1301">
        <f t="shared" si="243"/>
        <v>1.5499599999999987</v>
      </c>
      <c r="AJ113" s="1303">
        <f t="shared" si="243"/>
        <v>103.71519000000004</v>
      </c>
      <c r="AK113" s="1302">
        <f t="shared" si="243"/>
        <v>-59.134290000000021</v>
      </c>
      <c r="AL113" s="1301">
        <f t="shared" si="243"/>
        <v>23.950259999999957</v>
      </c>
      <c r="AM113" s="1301">
        <f t="shared" si="243"/>
        <v>-1.8801299999999799</v>
      </c>
      <c r="AN113" s="1303">
        <f t="shared" si="243"/>
        <v>98.412369999999981</v>
      </c>
      <c r="AO113" s="1301">
        <f t="shared" ref="AO113:AR113" si="244">AO109-AN109</f>
        <v>-102.19355999999993</v>
      </c>
      <c r="AP113" s="1301">
        <f t="shared" si="244"/>
        <v>6.2585699999999633</v>
      </c>
      <c r="AQ113" s="1301">
        <f t="shared" si="244"/>
        <v>7.4401500000000169</v>
      </c>
      <c r="AR113" s="1303">
        <f t="shared" si="244"/>
        <v>147.81238218872682</v>
      </c>
      <c r="AS113" s="1000"/>
      <c r="AT113" s="974"/>
      <c r="AU113" s="974"/>
      <c r="AV113" s="974"/>
      <c r="AW113" s="1051"/>
      <c r="AX113" s="1051"/>
      <c r="AY113" s="1051" t="s">
        <v>462</v>
      </c>
      <c r="AZ113" s="1051" t="s">
        <v>462</v>
      </c>
      <c r="BA113" s="1051" t="s">
        <v>462</v>
      </c>
      <c r="BB113" s="1051" t="s">
        <v>462</v>
      </c>
      <c r="BC113" s="1051" t="s">
        <v>462</v>
      </c>
      <c r="BD113" s="1051" t="s">
        <v>462</v>
      </c>
      <c r="BE113" s="1051" t="s">
        <v>462</v>
      </c>
      <c r="BF113" s="1051" t="s">
        <v>462</v>
      </c>
      <c r="BG113" s="1051" t="s">
        <v>462</v>
      </c>
      <c r="BH113" s="1051" t="s">
        <v>462</v>
      </c>
      <c r="BI113" s="1052" t="s">
        <v>462</v>
      </c>
      <c r="BJ113" s="1001"/>
    </row>
    <row r="114" spans="1:62" s="1002" customFormat="1" ht="11.25" customHeight="1">
      <c r="A114" s="961"/>
      <c r="B114" s="992"/>
      <c r="C114" s="992"/>
      <c r="D114" s="992"/>
      <c r="E114" s="992"/>
      <c r="F114" s="992"/>
      <c r="G114" s="992"/>
      <c r="H114" s="961"/>
      <c r="I114" s="1050"/>
      <c r="J114" s="998"/>
      <c r="K114" s="998"/>
      <c r="L114" s="1017"/>
      <c r="M114" s="974"/>
      <c r="N114" s="974"/>
      <c r="O114" s="974"/>
      <c r="P114" s="974"/>
      <c r="Q114" s="975"/>
      <c r="R114" s="974"/>
      <c r="S114" s="974"/>
      <c r="T114" s="999"/>
      <c r="U114" s="975"/>
      <c r="V114" s="974"/>
      <c r="W114" s="974"/>
      <c r="X114" s="999"/>
      <c r="Y114" s="1026"/>
      <c r="Z114" s="1025"/>
      <c r="AA114" s="1025"/>
      <c r="AB114" s="1027"/>
      <c r="AC114" s="1026"/>
      <c r="AD114" s="1025"/>
      <c r="AE114" s="1025"/>
      <c r="AF114" s="1025"/>
      <c r="AG114" s="1026"/>
      <c r="AH114" s="1025"/>
      <c r="AI114" s="1025"/>
      <c r="AJ114" s="1027"/>
      <c r="AK114" s="1026"/>
      <c r="AL114" s="1025"/>
      <c r="AM114" s="1025"/>
      <c r="AN114" s="1027"/>
      <c r="AO114" s="1025"/>
      <c r="AP114" s="1025"/>
      <c r="AQ114" s="1025"/>
      <c r="AR114" s="1027"/>
      <c r="AS114" s="1000"/>
      <c r="AT114" s="974"/>
      <c r="AU114" s="974"/>
      <c r="AV114" s="974"/>
      <c r="AW114" s="1025"/>
      <c r="AX114" s="1025"/>
      <c r="AY114" s="1025"/>
      <c r="AZ114" s="1025"/>
      <c r="BA114" s="1025"/>
      <c r="BB114" s="1025"/>
      <c r="BC114" s="1025"/>
      <c r="BD114" s="1025"/>
      <c r="BE114" s="1025"/>
      <c r="BF114" s="1025"/>
      <c r="BG114" s="1025"/>
      <c r="BH114" s="1025"/>
      <c r="BI114" s="1027"/>
      <c r="BJ114" s="1001"/>
    </row>
    <row r="115" spans="1:62" s="1002" customFormat="1" ht="11.25" customHeight="1">
      <c r="A115" s="961"/>
      <c r="B115" s="992"/>
      <c r="C115" s="992"/>
      <c r="D115" s="992"/>
      <c r="E115" s="992"/>
      <c r="F115" s="992"/>
      <c r="G115" s="992"/>
      <c r="H115" s="961"/>
      <c r="I115" s="1048" t="s">
        <v>333</v>
      </c>
      <c r="J115" s="998"/>
      <c r="K115" s="998"/>
      <c r="L115" s="1017"/>
      <c r="M115" s="974"/>
      <c r="N115" s="974"/>
      <c r="O115" s="974"/>
      <c r="P115" s="974"/>
      <c r="Q115" s="975"/>
      <c r="R115" s="974"/>
      <c r="S115" s="974"/>
      <c r="T115" s="999"/>
      <c r="U115" s="975"/>
      <c r="V115" s="974"/>
      <c r="W115" s="974"/>
      <c r="X115" s="999"/>
      <c r="Y115" s="975"/>
      <c r="Z115" s="974"/>
      <c r="AA115" s="974"/>
      <c r="AB115" s="999"/>
      <c r="AC115" s="975">
        <f t="shared" ref="AC115:AI115" si="245">AC101-AC110</f>
        <v>-5.6251940391182753E-2</v>
      </c>
      <c r="AD115" s="974">
        <f t="shared" si="245"/>
        <v>-8.0778256072355337E-2</v>
      </c>
      <c r="AE115" s="974">
        <f t="shared" si="245"/>
        <v>-9.9989744641575395E-2</v>
      </c>
      <c r="AF115" s="974">
        <f t="shared" si="245"/>
        <v>-6.0907588800744872E-2</v>
      </c>
      <c r="AG115" s="975">
        <f t="shared" si="245"/>
        <v>-4.3677452695182195E-2</v>
      </c>
      <c r="AH115" s="974">
        <f t="shared" si="245"/>
        <v>-1.7308247348293504E-2</v>
      </c>
      <c r="AI115" s="974">
        <f t="shared" si="245"/>
        <v>6.0314132748500171E-3</v>
      </c>
      <c r="AJ115" s="999">
        <f>AJ101-AJ110</f>
        <v>1.6057143528886098E-2</v>
      </c>
      <c r="AK115" s="975">
        <f>AK101-AK110</f>
        <v>2.338143965646089E-2</v>
      </c>
      <c r="AL115" s="974">
        <f>AL101-AL110</f>
        <v>5.5575574040711562E-3</v>
      </c>
      <c r="AM115" s="974">
        <f>AM101-AM110</f>
        <v>1.0476673364895994E-2</v>
      </c>
      <c r="AN115" s="999">
        <f>AN101-AN110</f>
        <v>-1.345003340364137E-3</v>
      </c>
      <c r="AO115" s="974">
        <f t="shared" ref="AO115:AR115" si="246">AO101-AO110</f>
        <v>2.4057300405926352E-3</v>
      </c>
      <c r="AP115" s="974">
        <f t="shared" si="246"/>
        <v>3.9492033681322036E-3</v>
      </c>
      <c r="AQ115" s="974">
        <f t="shared" si="246"/>
        <v>-1.2798327619520933E-3</v>
      </c>
      <c r="AR115" s="999">
        <f t="shared" si="246"/>
        <v>1.2589084557974584E-3</v>
      </c>
      <c r="AS115" s="1000"/>
      <c r="AT115" s="974"/>
      <c r="AU115" s="974"/>
      <c r="AV115" s="974"/>
      <c r="AW115" s="974"/>
      <c r="AX115" s="974">
        <f t="shared" ref="AX115:BI115" si="247">AX101-AX110</f>
        <v>-7.4378122569503935E-2</v>
      </c>
      <c r="AY115" s="974">
        <f t="shared" si="247"/>
        <v>-5.6048515483939632E-3</v>
      </c>
      <c r="AZ115" s="974">
        <f>AZ101-AZ110</f>
        <v>7.712242756265697E-3</v>
      </c>
      <c r="BA115" s="974">
        <f>BA101-BA110</f>
        <v>1.5376016876704757E-3</v>
      </c>
      <c r="BB115" s="974">
        <f t="shared" si="247"/>
        <v>0</v>
      </c>
      <c r="BC115" s="974">
        <f t="shared" si="247"/>
        <v>0</v>
      </c>
      <c r="BD115" s="974">
        <f t="shared" si="247"/>
        <v>0</v>
      </c>
      <c r="BE115" s="974">
        <f t="shared" si="247"/>
        <v>0</v>
      </c>
      <c r="BF115" s="974">
        <f t="shared" si="247"/>
        <v>0</v>
      </c>
      <c r="BG115" s="974">
        <f t="shared" si="247"/>
        <v>0</v>
      </c>
      <c r="BH115" s="974">
        <f t="shared" si="247"/>
        <v>0</v>
      </c>
      <c r="BI115" s="999">
        <f t="shared" si="247"/>
        <v>0</v>
      </c>
      <c r="BJ115" s="1001"/>
    </row>
    <row r="116" spans="1:62" s="1042" customFormat="1" ht="11.25" customHeight="1">
      <c r="A116" s="961"/>
      <c r="B116" s="995"/>
      <c r="C116" s="995"/>
      <c r="D116" s="995"/>
      <c r="E116" s="995"/>
      <c r="F116" s="995"/>
      <c r="G116" s="995"/>
      <c r="H116" s="961"/>
      <c r="I116" s="1139" t="s">
        <v>334</v>
      </c>
      <c r="J116" s="1033"/>
      <c r="K116" s="1033"/>
      <c r="L116" s="1034"/>
      <c r="M116" s="1035"/>
      <c r="N116" s="1035"/>
      <c r="O116" s="1035"/>
      <c r="P116" s="1035"/>
      <c r="Q116" s="1036"/>
      <c r="R116" s="1035"/>
      <c r="S116" s="1035"/>
      <c r="T116" s="1055"/>
      <c r="U116" s="1036"/>
      <c r="V116" s="1035"/>
      <c r="W116" s="1035"/>
      <c r="X116" s="1038"/>
      <c r="Y116" s="1039"/>
      <c r="Z116" s="1037"/>
      <c r="AA116" s="1037"/>
      <c r="AB116" s="1038"/>
      <c r="AC116" s="1316">
        <f>Inlinks!AC298</f>
        <v>-2.899</v>
      </c>
      <c r="AD116" s="1317">
        <f>Inlinks!AD298</f>
        <v>-5.1980000000000004</v>
      </c>
      <c r="AE116" s="1317">
        <f>Inlinks!AE298</f>
        <v>-7.8</v>
      </c>
      <c r="AF116" s="1317">
        <f>Inlinks!AF298</f>
        <v>-6.6719999999999997</v>
      </c>
      <c r="AG116" s="1316">
        <f>Inlinks!AG298</f>
        <v>-4.3949999999999996</v>
      </c>
      <c r="AH116" s="1317">
        <f>Inlinks!AH298</f>
        <v>-1.919</v>
      </c>
      <c r="AI116" s="1317">
        <f>Inlinks!AI298</f>
        <v>0.74804000000000315</v>
      </c>
      <c r="AJ116" s="2155">
        <f>Inlinks!AJ298</f>
        <v>2.7318499999999517</v>
      </c>
      <c r="AK116" s="1316">
        <f>Inlinks!AK298</f>
        <v>-3.4940000000000002</v>
      </c>
      <c r="AL116" s="1317">
        <f>Inlinks!AL298</f>
        <v>0.8698800000000233</v>
      </c>
      <c r="AM116" s="1317">
        <f>Inlinks!AM298</f>
        <v>1.6840100000000007</v>
      </c>
      <c r="AN116" s="2155">
        <f>Inlinks!AN298</f>
        <v>-0.35835999999994783</v>
      </c>
      <c r="AO116" s="1037">
        <f t="shared" ref="AO116:AR116" si="248">AO100-AO109</f>
        <v>0.50042312293379609</v>
      </c>
      <c r="AP116" s="1037">
        <f t="shared" si="248"/>
        <v>0.90591565902261095</v>
      </c>
      <c r="AQ116" s="1037">
        <f t="shared" si="248"/>
        <v>-0.29221909520543932</v>
      </c>
      <c r="AR116" s="1038">
        <f t="shared" si="248"/>
        <v>0.40876253996361811</v>
      </c>
      <c r="AS116" s="1040"/>
      <c r="AT116" s="1035"/>
      <c r="AU116" s="1035"/>
      <c r="AV116" s="1037"/>
      <c r="AW116" s="1037"/>
      <c r="AX116" s="1037">
        <f>+SUM(AC116:AF116)</f>
        <v>-22.569000000000003</v>
      </c>
      <c r="AY116" s="1037">
        <f>+SUM(AG116:AJ116)</f>
        <v>-2.8341100000000452</v>
      </c>
      <c r="AZ116" s="1037">
        <f>SUM(AK116:AN116)</f>
        <v>-1.2984699999999241</v>
      </c>
      <c r="BA116" s="1037">
        <f>SUM(AO116:AR116)</f>
        <v>1.5228822267145858</v>
      </c>
      <c r="BB116" s="1037">
        <f t="shared" ref="BB116:BI116" si="249">BB100-BB109</f>
        <v>0</v>
      </c>
      <c r="BC116" s="1037">
        <f t="shared" si="249"/>
        <v>0</v>
      </c>
      <c r="BD116" s="1037">
        <f t="shared" si="249"/>
        <v>0</v>
      </c>
      <c r="BE116" s="1037">
        <f t="shared" si="249"/>
        <v>0</v>
      </c>
      <c r="BF116" s="1037">
        <f t="shared" si="249"/>
        <v>0</v>
      </c>
      <c r="BG116" s="1037">
        <f t="shared" si="249"/>
        <v>0</v>
      </c>
      <c r="BH116" s="1037">
        <f t="shared" si="249"/>
        <v>0</v>
      </c>
      <c r="BI116" s="1038">
        <f t="shared" si="249"/>
        <v>0</v>
      </c>
      <c r="BJ116" s="1041"/>
    </row>
    <row r="117" spans="1:62" s="1042" customFormat="1" ht="11.25" customHeight="1">
      <c r="A117" s="961"/>
      <c r="B117" s="995"/>
      <c r="C117" s="995"/>
      <c r="D117" s="995"/>
      <c r="E117" s="995"/>
      <c r="F117" s="995"/>
      <c r="G117" s="995"/>
      <c r="H117" s="961"/>
      <c r="I117" s="1139"/>
      <c r="J117" s="1033"/>
      <c r="K117" s="1033"/>
      <c r="L117" s="1034"/>
      <c r="M117" s="1035"/>
      <c r="N117" s="1035"/>
      <c r="O117" s="1035"/>
      <c r="P117" s="1035"/>
      <c r="Q117" s="1036"/>
      <c r="R117" s="1035"/>
      <c r="S117" s="1035"/>
      <c r="T117" s="1055"/>
      <c r="U117" s="1036"/>
      <c r="V117" s="1035"/>
      <c r="W117" s="1035"/>
      <c r="X117" s="1038"/>
      <c r="Y117" s="1039"/>
      <c r="Z117" s="1037"/>
      <c r="AA117" s="1037"/>
      <c r="AB117" s="1038"/>
      <c r="AC117" s="1316"/>
      <c r="AD117" s="1317"/>
      <c r="AE117" s="1317"/>
      <c r="AF117" s="1317"/>
      <c r="AG117" s="1039"/>
      <c r="AH117" s="1037"/>
      <c r="AI117" s="1037"/>
      <c r="AJ117" s="1038"/>
      <c r="AK117" s="1039"/>
      <c r="AL117" s="1037"/>
      <c r="AM117" s="1037"/>
      <c r="AN117" s="1038"/>
      <c r="AO117" s="1037"/>
      <c r="AP117" s="1037"/>
      <c r="AQ117" s="1037"/>
      <c r="AR117" s="1038"/>
      <c r="AS117" s="1040"/>
      <c r="AT117" s="1035"/>
      <c r="AU117" s="1035"/>
      <c r="AV117" s="1037"/>
      <c r="AW117" s="1037"/>
      <c r="AX117" s="1037"/>
      <c r="AY117" s="1037"/>
      <c r="AZ117" s="1037"/>
      <c r="BA117" s="1037"/>
      <c r="BB117" s="1037"/>
      <c r="BC117" s="1037"/>
      <c r="BD117" s="1037"/>
      <c r="BE117" s="1037"/>
      <c r="BF117" s="1037"/>
      <c r="BG117" s="1037"/>
      <c r="BH117" s="1037"/>
      <c r="BI117" s="1038"/>
      <c r="BJ117" s="1041"/>
    </row>
    <row r="118" spans="1:62" s="1627" customFormat="1" ht="11.25" customHeight="1">
      <c r="B118" s="1628"/>
      <c r="C118" s="1628"/>
      <c r="D118" s="1628"/>
      <c r="E118" s="1628"/>
      <c r="F118" s="1628"/>
      <c r="G118" s="1628"/>
      <c r="I118" s="1641" t="s">
        <v>500</v>
      </c>
      <c r="J118" s="1629"/>
      <c r="K118" s="1629"/>
      <c r="L118" s="1630"/>
      <c r="M118" s="1631"/>
      <c r="N118" s="1631"/>
      <c r="O118" s="1631"/>
      <c r="P118" s="1631"/>
      <c r="Q118" s="1632"/>
      <c r="R118" s="1631"/>
      <c r="S118" s="1631"/>
      <c r="T118" s="1633"/>
      <c r="U118" s="1632"/>
      <c r="V118" s="1631"/>
      <c r="W118" s="1631"/>
      <c r="X118" s="1633"/>
      <c r="Y118" s="1632"/>
      <c r="Z118" s="1631"/>
      <c r="AA118" s="1631"/>
      <c r="AB118" s="1633"/>
      <c r="AC118" s="1637">
        <f t="shared" ref="AC118:AL118" si="250">AC352</f>
        <v>1.0048596647823063</v>
      </c>
      <c r="AD118" s="1638">
        <f t="shared" si="250"/>
        <v>0.80295721065223336</v>
      </c>
      <c r="AE118" s="1638">
        <f t="shared" si="250"/>
        <v>0.66945184992522311</v>
      </c>
      <c r="AF118" s="1638">
        <f t="shared" si="250"/>
        <v>0.60130000701442632</v>
      </c>
      <c r="AG118" s="1637">
        <f t="shared" si="250"/>
        <v>0.48</v>
      </c>
      <c r="AH118" s="1638">
        <f t="shared" si="250"/>
        <v>0.37999999999999989</v>
      </c>
      <c r="AI118" s="1638">
        <f t="shared" si="250"/>
        <v>0.31000000000000005</v>
      </c>
      <c r="AJ118" s="1639">
        <f t="shared" si="250"/>
        <v>0.5</v>
      </c>
      <c r="AK118" s="1637">
        <f>AK352</f>
        <v>0.37999999999999989</v>
      </c>
      <c r="AL118" s="1638">
        <f t="shared" si="250"/>
        <v>0.39000000000000012</v>
      </c>
      <c r="AM118" s="1638">
        <f t="shared" ref="AM118:AN118" si="251">AM352</f>
        <v>0.35000000000000009</v>
      </c>
      <c r="AN118" s="1639">
        <f t="shared" si="251"/>
        <v>0.21999999999999997</v>
      </c>
      <c r="AO118" s="1638">
        <f t="shared" ref="AO118:AR118" si="252">AO352</f>
        <v>4.9517197642901634E-2</v>
      </c>
      <c r="AP118" s="1638">
        <f t="shared" si="252"/>
        <v>-1.6025241729383355E-2</v>
      </c>
      <c r="AQ118" s="1638">
        <f t="shared" si="252"/>
        <v>2.0280192628316041E-2</v>
      </c>
      <c r="AR118" s="1639">
        <f t="shared" si="252"/>
        <v>0.16596490018617405</v>
      </c>
      <c r="AS118" s="1634"/>
      <c r="AT118" s="1631"/>
      <c r="AU118" s="1631"/>
      <c r="AV118" s="1631"/>
      <c r="AW118" s="1635"/>
      <c r="AX118" s="1635">
        <f t="shared" ref="AX118:BI118" si="253">AX352</f>
        <v>0.73030455575132147</v>
      </c>
      <c r="AY118" s="1635">
        <f t="shared" si="253"/>
        <v>0.42265482238650076</v>
      </c>
      <c r="AZ118" s="1635">
        <f>AZ352</f>
        <v>0.31834410012217895</v>
      </c>
      <c r="BA118" s="1635">
        <f>BA352</f>
        <v>6.59262257457085E-2</v>
      </c>
      <c r="BB118" s="1635">
        <f t="shared" si="253"/>
        <v>0.11347797618825228</v>
      </c>
      <c r="BC118" s="1635">
        <f t="shared" si="253"/>
        <v>9.2666103812608203E-2</v>
      </c>
      <c r="BD118" s="1635">
        <f t="shared" si="253"/>
        <v>7.6465409364431691E-2</v>
      </c>
      <c r="BE118" s="1635">
        <f t="shared" si="253"/>
        <v>6.6574193196436315E-2</v>
      </c>
      <c r="BF118" s="1635">
        <f t="shared" si="253"/>
        <v>5.7573926463650338E-2</v>
      </c>
      <c r="BG118" s="1635">
        <f t="shared" si="253"/>
        <v>5.3627460057013465E-2</v>
      </c>
      <c r="BH118" s="1635">
        <f t="shared" si="253"/>
        <v>4.9114267782797816E-2</v>
      </c>
      <c r="BI118" s="1636">
        <f t="shared" si="253"/>
        <v>5.8192503708112353E-2</v>
      </c>
    </row>
    <row r="119" spans="1:62" s="1042" customFormat="1" ht="11.25" customHeight="1">
      <c r="A119" s="961"/>
      <c r="B119" s="995"/>
      <c r="C119" s="995"/>
      <c r="D119" s="995"/>
      <c r="E119" s="995"/>
      <c r="F119" s="995"/>
      <c r="G119" s="995"/>
      <c r="H119" s="961"/>
      <c r="I119" s="1139"/>
      <c r="J119" s="1033"/>
      <c r="K119" s="1033"/>
      <c r="L119" s="1034"/>
      <c r="M119" s="1035"/>
      <c r="N119" s="1035"/>
      <c r="O119" s="1035"/>
      <c r="P119" s="1035"/>
      <c r="Q119" s="1036"/>
      <c r="R119" s="1035"/>
      <c r="S119" s="1035"/>
      <c r="T119" s="1055"/>
      <c r="U119" s="1036"/>
      <c r="V119" s="1035"/>
      <c r="W119" s="1035"/>
      <c r="X119" s="1038"/>
      <c r="Y119" s="1039"/>
      <c r="Z119" s="1037"/>
      <c r="AA119" s="1037"/>
      <c r="AB119" s="1038"/>
      <c r="AC119" s="1316"/>
      <c r="AD119" s="1317"/>
      <c r="AE119" s="1317"/>
      <c r="AF119" s="1317"/>
      <c r="AG119" s="1039"/>
      <c r="AH119" s="1037"/>
      <c r="AI119" s="1037"/>
      <c r="AJ119" s="1038"/>
      <c r="AK119" s="1037"/>
      <c r="AL119" s="1037"/>
      <c r="AM119" s="1037"/>
      <c r="AN119" s="1038"/>
      <c r="AO119" s="1037"/>
      <c r="AP119" s="1037"/>
      <c r="AQ119" s="1037"/>
      <c r="AR119" s="1038"/>
      <c r="AS119" s="1040"/>
      <c r="AT119" s="1035"/>
      <c r="AU119" s="1035"/>
      <c r="AV119" s="1037"/>
      <c r="AW119" s="1037"/>
      <c r="AX119" s="1037"/>
      <c r="AY119" s="1037"/>
      <c r="AZ119" s="1037"/>
      <c r="BA119" s="1037"/>
      <c r="BB119" s="1037"/>
      <c r="BC119" s="1037"/>
      <c r="BD119" s="1037"/>
      <c r="BE119" s="1037"/>
      <c r="BF119" s="1037"/>
      <c r="BG119" s="1037"/>
      <c r="BH119" s="1037"/>
      <c r="BI119" s="1038"/>
      <c r="BJ119" s="1041"/>
    </row>
    <row r="120" spans="1:62" s="1042" customFormat="1" ht="11.25" customHeight="1" outlineLevel="1">
      <c r="A120" s="961"/>
      <c r="B120" s="995"/>
      <c r="C120" s="995"/>
      <c r="D120" s="995"/>
      <c r="E120" s="995"/>
      <c r="F120" s="995"/>
      <c r="G120" s="995"/>
      <c r="H120" s="961"/>
      <c r="I120" s="1139"/>
      <c r="J120" s="1033"/>
      <c r="K120" s="1033"/>
      <c r="L120" s="1034"/>
      <c r="M120" s="1035"/>
      <c r="N120" s="1035"/>
      <c r="O120" s="1035"/>
      <c r="P120" s="1035"/>
      <c r="Q120" s="1036"/>
      <c r="R120" s="1035"/>
      <c r="S120" s="1035"/>
      <c r="T120" s="1055"/>
      <c r="U120" s="1036"/>
      <c r="V120" s="1035"/>
      <c r="W120" s="1035"/>
      <c r="X120" s="1038"/>
      <c r="Y120" s="1039"/>
      <c r="Z120" s="1037"/>
      <c r="AA120" s="1037"/>
      <c r="AB120" s="1038"/>
      <c r="AC120" s="1039"/>
      <c r="AD120" s="1037"/>
      <c r="AE120" s="1037"/>
      <c r="AF120" s="1038"/>
      <c r="AG120" s="1640"/>
      <c r="AH120" s="1640"/>
      <c r="AI120" s="1037"/>
      <c r="AJ120" s="1038"/>
      <c r="AK120" s="1037"/>
      <c r="AL120" s="1037"/>
      <c r="AM120" s="1037"/>
      <c r="AN120" s="1038"/>
      <c r="AO120" s="1037"/>
      <c r="AP120" s="1037"/>
      <c r="AQ120" s="1037"/>
      <c r="AR120" s="1038"/>
      <c r="AS120" s="1040"/>
      <c r="AT120" s="1035"/>
      <c r="AU120" s="1035"/>
      <c r="AV120" s="1037"/>
      <c r="AW120" s="1037"/>
      <c r="AX120" s="2198"/>
      <c r="AY120" s="2198"/>
      <c r="AZ120" s="2198"/>
      <c r="BA120" s="2198"/>
      <c r="BB120" s="1037"/>
      <c r="BC120" s="1037"/>
      <c r="BD120" s="1037"/>
      <c r="BE120" s="1037"/>
      <c r="BF120" s="1037"/>
      <c r="BG120" s="1037"/>
      <c r="BH120" s="1037"/>
      <c r="BI120" s="1038"/>
      <c r="BJ120" s="1041"/>
    </row>
    <row r="121" spans="1:62" s="2228" customFormat="1" ht="11.25" customHeight="1" outlineLevel="1">
      <c r="A121" s="2216"/>
      <c r="B121" s="2217"/>
      <c r="C121" s="2217"/>
      <c r="D121" s="2217"/>
      <c r="E121" s="2217"/>
      <c r="F121" s="2217"/>
      <c r="G121" s="2217"/>
      <c r="H121" s="2216"/>
      <c r="I121" s="2206" t="s">
        <v>735</v>
      </c>
      <c r="J121" s="2218"/>
      <c r="K121" s="2218"/>
      <c r="L121" s="2219"/>
      <c r="M121" s="2220"/>
      <c r="N121" s="2220"/>
      <c r="O121" s="2220"/>
      <c r="P121" s="2220"/>
      <c r="Q121" s="2221"/>
      <c r="R121" s="2220"/>
      <c r="S121" s="2220"/>
      <c r="T121" s="2222"/>
      <c r="U121" s="2221"/>
      <c r="V121" s="2220"/>
      <c r="W121" s="2220"/>
      <c r="X121" s="2223"/>
      <c r="Y121" s="2224"/>
      <c r="Z121" s="2225"/>
      <c r="AA121" s="2225"/>
      <c r="AB121" s="2223"/>
      <c r="AC121" s="2229">
        <v>80.661000000000001</v>
      </c>
      <c r="AD121" s="2230">
        <v>90.346000000000004</v>
      </c>
      <c r="AE121" s="2230"/>
      <c r="AF121" s="2225"/>
      <c r="AG121" s="2229">
        <v>126.913</v>
      </c>
      <c r="AH121" s="2230">
        <v>134.351</v>
      </c>
      <c r="AI121" s="2230">
        <v>134.50399999999999</v>
      </c>
      <c r="AJ121" s="2223">
        <f>+AY121-AI121-AH121-AG121</f>
        <v>234.279</v>
      </c>
      <c r="AK121" s="2229">
        <v>179.66300000000001</v>
      </c>
      <c r="AL121" s="2230">
        <v>200.80099999999999</v>
      </c>
      <c r="AM121" s="2230">
        <f>578.806-AL121-AK121</f>
        <v>198.34200000000004</v>
      </c>
      <c r="AN121" s="2448">
        <f>AJ121/AJ100*AN100</f>
        <v>285.50527396242279</v>
      </c>
      <c r="AO121" s="2225"/>
      <c r="AP121" s="2225"/>
      <c r="AQ121" s="2225"/>
      <c r="AR121" s="2223"/>
      <c r="AS121" s="2226"/>
      <c r="AT121" s="2220"/>
      <c r="AU121" s="2220"/>
      <c r="AV121" s="2230">
        <f>121.595</f>
        <v>121.595</v>
      </c>
      <c r="AW121" s="2230">
        <v>237.38499999999999</v>
      </c>
      <c r="AX121" s="2230">
        <f>419.742</f>
        <v>419.74200000000002</v>
      </c>
      <c r="AY121" s="2230">
        <v>630.04700000000003</v>
      </c>
      <c r="AZ121" s="2225">
        <f>+AZ125</f>
        <v>864.31127396242277</v>
      </c>
      <c r="BA121" s="2225"/>
      <c r="BB121" s="2225"/>
      <c r="BC121" s="2225"/>
      <c r="BD121" s="2225"/>
      <c r="BE121" s="2225"/>
      <c r="BF121" s="2225"/>
      <c r="BG121" s="2225"/>
      <c r="BH121" s="2225"/>
      <c r="BI121" s="2223"/>
      <c r="BJ121" s="2227"/>
    </row>
    <row r="122" spans="1:62" s="1042" customFormat="1" ht="11.25" customHeight="1" outlineLevel="1">
      <c r="A122" s="961"/>
      <c r="B122" s="995"/>
      <c r="C122" s="995"/>
      <c r="D122" s="995"/>
      <c r="E122" s="995"/>
      <c r="F122" s="995"/>
      <c r="G122" s="995"/>
      <c r="H122" s="961"/>
      <c r="I122" s="1325" t="s">
        <v>733</v>
      </c>
      <c r="J122" s="1033"/>
      <c r="K122" s="1033"/>
      <c r="L122" s="1034"/>
      <c r="M122" s="1035"/>
      <c r="N122" s="1035"/>
      <c r="O122" s="1035"/>
      <c r="P122" s="1035"/>
      <c r="Q122" s="1036"/>
      <c r="R122" s="1035"/>
      <c r="S122" s="1035"/>
      <c r="T122" s="1055"/>
      <c r="U122" s="1036"/>
      <c r="V122" s="1035"/>
      <c r="W122" s="1035"/>
      <c r="X122" s="1038"/>
      <c r="Y122" s="1039"/>
      <c r="Z122" s="1037"/>
      <c r="AA122" s="1037"/>
      <c r="AB122" s="1038"/>
      <c r="AC122" s="1037">
        <f>AC100-AC121</f>
        <v>19.962999999999994</v>
      </c>
      <c r="AD122" s="1037">
        <f>AD100-AD121</f>
        <v>20.525999999999996</v>
      </c>
      <c r="AE122" s="1037"/>
      <c r="AF122" s="1037"/>
      <c r="AG122" s="1039">
        <f t="shared" ref="AG122:AL122" si="254">AG100-AG121</f>
        <v>20.26100000000001</v>
      </c>
      <c r="AH122" s="1037">
        <f t="shared" si="254"/>
        <v>22.170999999999992</v>
      </c>
      <c r="AI122" s="1037">
        <f t="shared" si="254"/>
        <v>26.235000000000014</v>
      </c>
      <c r="AJ122" s="1038">
        <f t="shared" si="254"/>
        <v>32.158999999999992</v>
      </c>
      <c r="AK122" s="1039">
        <f t="shared" si="254"/>
        <v>28.349999999999994</v>
      </c>
      <c r="AL122" s="1037">
        <f t="shared" si="254"/>
        <v>28.591000000000008</v>
      </c>
      <c r="AM122" s="1037">
        <f t="shared" ref="AM122:AN122" si="255">AM100-AM121</f>
        <v>29.983999999999952</v>
      </c>
      <c r="AN122" s="1037">
        <f t="shared" si="255"/>
        <v>39.190726037577235</v>
      </c>
      <c r="AO122" s="1037"/>
      <c r="AP122" s="1037"/>
      <c r="AQ122" s="1037"/>
      <c r="AR122" s="1038"/>
      <c r="AS122" s="1040"/>
      <c r="AT122" s="1035"/>
      <c r="AU122" s="1035"/>
      <c r="AV122" s="1037">
        <f>AV100-AV121</f>
        <v>41.706999999999994</v>
      </c>
      <c r="AW122" s="1037">
        <f>AW100-AW121</f>
        <v>66.051000000000045</v>
      </c>
      <c r="AX122" s="1037">
        <f>AX100-AX121</f>
        <v>85.911000000000001</v>
      </c>
      <c r="AY122" s="1037">
        <f>AY100-AY121</f>
        <v>100.82600000000002</v>
      </c>
      <c r="AZ122" s="1037">
        <f>AZ100-AZ121</f>
        <v>126.11572603757725</v>
      </c>
      <c r="BA122" s="1037"/>
      <c r="BB122" s="1037"/>
      <c r="BC122" s="1037"/>
      <c r="BD122" s="1037"/>
      <c r="BE122" s="1037"/>
      <c r="BF122" s="1037"/>
      <c r="BG122" s="1037"/>
      <c r="BH122" s="1037"/>
      <c r="BI122" s="1038"/>
      <c r="BJ122" s="1041"/>
    </row>
    <row r="123" spans="1:62" s="1042" customFormat="1" ht="11.25" customHeight="1" outlineLevel="1">
      <c r="A123" s="961"/>
      <c r="B123" s="995"/>
      <c r="C123" s="995"/>
      <c r="D123" s="995"/>
      <c r="E123" s="995"/>
      <c r="F123" s="995"/>
      <c r="G123" s="995"/>
      <c r="H123" s="961"/>
      <c r="I123" s="1139"/>
      <c r="J123" s="1033"/>
      <c r="K123" s="1033"/>
      <c r="L123" s="1034"/>
      <c r="M123" s="1035"/>
      <c r="N123" s="1035"/>
      <c r="O123" s="1035"/>
      <c r="P123" s="1035"/>
      <c r="Q123" s="1036"/>
      <c r="R123" s="1035"/>
      <c r="S123" s="1035"/>
      <c r="T123" s="1055"/>
      <c r="U123" s="1036"/>
      <c r="V123" s="1035"/>
      <c r="W123" s="1035"/>
      <c r="X123" s="1038"/>
      <c r="Y123" s="1039"/>
      <c r="Z123" s="1037"/>
      <c r="AA123" s="1037"/>
      <c r="AB123" s="1038"/>
      <c r="AC123" s="1039"/>
      <c r="AD123" s="1037"/>
      <c r="AE123" s="1037"/>
      <c r="AF123" s="1037"/>
      <c r="AG123" s="1039"/>
      <c r="AH123" s="1037"/>
      <c r="AI123" s="1037"/>
      <c r="AJ123" s="1038"/>
      <c r="AK123" s="1037"/>
      <c r="AL123" s="1037"/>
      <c r="AM123" s="1037"/>
      <c r="AN123" s="1038"/>
      <c r="AO123" s="1037"/>
      <c r="AP123" s="1037"/>
      <c r="AQ123" s="1037"/>
      <c r="AR123" s="1038"/>
      <c r="AS123" s="1040"/>
      <c r="AT123" s="1035"/>
      <c r="AU123" s="1035"/>
      <c r="AV123" s="1037"/>
      <c r="AW123" s="1037"/>
      <c r="AX123" s="1037"/>
      <c r="AY123" s="1037"/>
      <c r="AZ123" s="1037"/>
      <c r="BA123" s="1037"/>
      <c r="BB123" s="1037"/>
      <c r="BC123" s="1037"/>
      <c r="BD123" s="1037"/>
      <c r="BE123" s="1037"/>
      <c r="BF123" s="1037"/>
      <c r="BG123" s="1037"/>
      <c r="BH123" s="1037"/>
      <c r="BI123" s="1038"/>
      <c r="BJ123" s="1041"/>
    </row>
    <row r="124" spans="1:62" s="1042" customFormat="1" ht="11.25" customHeight="1" outlineLevel="1">
      <c r="A124" s="961"/>
      <c r="B124" s="995"/>
      <c r="C124" s="995"/>
      <c r="D124" s="995"/>
      <c r="E124" s="995"/>
      <c r="F124" s="995"/>
      <c r="G124" s="995"/>
      <c r="H124" s="961"/>
      <c r="I124" s="1139"/>
      <c r="J124" s="1033"/>
      <c r="K124" s="1033"/>
      <c r="L124" s="1034"/>
      <c r="M124" s="1035"/>
      <c r="N124" s="1035"/>
      <c r="O124" s="1035"/>
      <c r="P124" s="1035"/>
      <c r="Q124" s="1036"/>
      <c r="R124" s="1035"/>
      <c r="S124" s="1035"/>
      <c r="T124" s="1055"/>
      <c r="U124" s="1036"/>
      <c r="V124" s="1035"/>
      <c r="W124" s="1035"/>
      <c r="X124" s="1038"/>
      <c r="Y124" s="1039"/>
      <c r="Z124" s="1037"/>
      <c r="AA124" s="1037"/>
      <c r="AB124" s="1038"/>
      <c r="AC124" s="1039"/>
      <c r="AD124" s="1037"/>
      <c r="AE124" s="1037"/>
      <c r="AF124" s="1037"/>
      <c r="AG124" s="1039"/>
      <c r="AH124" s="2198"/>
      <c r="AI124" s="1037"/>
      <c r="AJ124" s="1038"/>
      <c r="AK124" s="1037"/>
      <c r="AL124" s="1037"/>
      <c r="AM124" s="1037"/>
      <c r="AN124" s="1038"/>
      <c r="AO124" s="1037"/>
      <c r="AP124" s="1037"/>
      <c r="AQ124" s="1037"/>
      <c r="AR124" s="1038"/>
      <c r="AS124" s="1040"/>
      <c r="AT124" s="1035"/>
      <c r="AU124" s="1035"/>
      <c r="AV124" s="1037"/>
      <c r="AW124" s="1037"/>
      <c r="AX124" s="1037"/>
      <c r="AY124" s="1037"/>
      <c r="AZ124" s="1037"/>
      <c r="BA124" s="1037"/>
      <c r="BB124" s="1037"/>
      <c r="BC124" s="1037"/>
      <c r="BD124" s="1037"/>
      <c r="BE124" s="1037"/>
      <c r="BF124" s="1037"/>
      <c r="BG124" s="1037"/>
      <c r="BH124" s="1037"/>
      <c r="BI124" s="1038"/>
      <c r="BJ124" s="1041"/>
    </row>
    <row r="125" spans="1:62" s="1296" customFormat="1" ht="11.25" customHeight="1" outlineLevel="1">
      <c r="B125" s="1306"/>
      <c r="C125" s="1306"/>
      <c r="D125" s="1306"/>
      <c r="E125" s="1306"/>
      <c r="F125" s="1306"/>
      <c r="G125" s="1306"/>
      <c r="I125" s="1298" t="s">
        <v>444</v>
      </c>
      <c r="J125" s="1239"/>
      <c r="K125" s="1239"/>
      <c r="L125" s="1241"/>
      <c r="M125" s="1307"/>
      <c r="N125" s="1307"/>
      <c r="O125" s="1307"/>
      <c r="P125" s="1307"/>
      <c r="Q125" s="1308"/>
      <c r="R125" s="1307"/>
      <c r="S125" s="1307"/>
      <c r="T125" s="1309"/>
      <c r="U125" s="1308"/>
      <c r="V125" s="1307"/>
      <c r="W125" s="1307"/>
      <c r="X125" s="1309"/>
      <c r="Y125" s="1308">
        <f t="shared" ref="Y125:AF125" si="256">(Y100*Y131)</f>
        <v>40.317804611186538</v>
      </c>
      <c r="Z125" s="1307">
        <f t="shared" si="256"/>
        <v>50.341710822051432</v>
      </c>
      <c r="AA125" s="1307">
        <f t="shared" si="256"/>
        <v>61.027462397342426</v>
      </c>
      <c r="AB125" s="1309">
        <f t="shared" si="256"/>
        <v>85.698022169419573</v>
      </c>
      <c r="AC125" s="2173">
        <f>AC121</f>
        <v>80.661000000000001</v>
      </c>
      <c r="AD125" s="2203">
        <f>AD121</f>
        <v>90.346000000000004</v>
      </c>
      <c r="AE125" s="1307">
        <f t="shared" si="256"/>
        <v>102.95218619883596</v>
      </c>
      <c r="AF125" s="1307">
        <f t="shared" si="256"/>
        <v>141.22721646267303</v>
      </c>
      <c r="AG125" s="1308">
        <f>AG121</f>
        <v>126.913</v>
      </c>
      <c r="AH125" s="1307">
        <f>AH121</f>
        <v>134.351</v>
      </c>
      <c r="AI125" s="1307">
        <f>AI121</f>
        <v>134.50399999999999</v>
      </c>
      <c r="AJ125" s="1309">
        <f>AJ121</f>
        <v>234.279</v>
      </c>
      <c r="AK125" s="1308">
        <f>AK121</f>
        <v>179.66300000000001</v>
      </c>
      <c r="AL125" s="1307">
        <f>AL100*AL131</f>
        <v>200.80099999999999</v>
      </c>
      <c r="AM125" s="1307">
        <f>AM100*AM131</f>
        <v>198.34200000000004</v>
      </c>
      <c r="AN125" s="1309">
        <f>AN121</f>
        <v>285.50527396242279</v>
      </c>
      <c r="AO125" s="1307">
        <f t="shared" ref="AO125:AQ125" si="257">AK125*(1+AO126)</f>
        <v>197.62930000000003</v>
      </c>
      <c r="AP125" s="1307">
        <f t="shared" si="257"/>
        <v>204.81701999999999</v>
      </c>
      <c r="AQ125" s="1307">
        <f t="shared" si="257"/>
        <v>206.27568000000005</v>
      </c>
      <c r="AR125" s="1307">
        <f>AN125*(1+AR126)</f>
        <v>348.31643423415579</v>
      </c>
      <c r="AS125" s="1310"/>
      <c r="AT125" s="1307"/>
      <c r="AU125" s="1307"/>
      <c r="AV125" s="1307"/>
      <c r="AW125" s="1307">
        <f>SUM(Y125:AB125)</f>
        <v>237.38499999999996</v>
      </c>
      <c r="AX125" s="1307">
        <f>SUM(AC125:AF125)</f>
        <v>415.18640266150896</v>
      </c>
      <c r="AY125" s="1307">
        <f>SUM(AG125:AJ125)</f>
        <v>630.04700000000003</v>
      </c>
      <c r="AZ125" s="1307">
        <f>SUM(AK125:AN125)</f>
        <v>864.31127396242277</v>
      </c>
      <c r="BA125" s="1307">
        <f>SUM(AO125:AR125)</f>
        <v>957.03843423415583</v>
      </c>
      <c r="BB125" s="1307">
        <f t="shared" ref="BB125:BI125" si="258">BA125*(1+BB126)</f>
        <v>1081.453430684596</v>
      </c>
      <c r="BC125" s="1307">
        <f t="shared" si="258"/>
        <v>1200.4133080599017</v>
      </c>
      <c r="BD125" s="1307">
        <f t="shared" si="258"/>
        <v>1308.450505785293</v>
      </c>
      <c r="BE125" s="1307">
        <f t="shared" si="258"/>
        <v>1413.1265462481165</v>
      </c>
      <c r="BF125" s="1307">
        <f t="shared" si="258"/>
        <v>1512.0454044854848</v>
      </c>
      <c r="BG125" s="1307">
        <f t="shared" si="258"/>
        <v>1602.7681287546141</v>
      </c>
      <c r="BH125" s="1307">
        <f t="shared" si="258"/>
        <v>1690.9203758361177</v>
      </c>
      <c r="BI125" s="1309">
        <f t="shared" si="258"/>
        <v>1783.9209965071041</v>
      </c>
    </row>
    <row r="126" spans="1:62" s="1002" customFormat="1" ht="11.25" customHeight="1" outlineLevel="1">
      <c r="A126" s="961"/>
      <c r="B126" s="992"/>
      <c r="C126" s="992"/>
      <c r="D126" s="992"/>
      <c r="E126" s="992"/>
      <c r="F126" s="992"/>
      <c r="G126" s="992"/>
      <c r="H126" s="961"/>
      <c r="I126" s="1031" t="s">
        <v>410</v>
      </c>
      <c r="J126" s="998"/>
      <c r="K126" s="998"/>
      <c r="L126" s="1017"/>
      <c r="M126" s="974"/>
      <c r="N126" s="974"/>
      <c r="O126" s="974"/>
      <c r="P126" s="974"/>
      <c r="Q126" s="975"/>
      <c r="R126" s="974"/>
      <c r="S126" s="974"/>
      <c r="T126" s="999"/>
      <c r="U126" s="975"/>
      <c r="V126" s="974"/>
      <c r="W126" s="974"/>
      <c r="X126" s="999"/>
      <c r="Y126" s="975"/>
      <c r="Z126" s="974"/>
      <c r="AA126" s="974"/>
      <c r="AB126" s="999"/>
      <c r="AC126" s="975">
        <f t="shared" ref="AC126:AM126" si="259">AC125/Y125-1</f>
        <v>1.000629765878172</v>
      </c>
      <c r="AD126" s="974">
        <f t="shared" si="259"/>
        <v>0.79465493970509415</v>
      </c>
      <c r="AE126" s="974">
        <f t="shared" si="259"/>
        <v>0.68698127293130318</v>
      </c>
      <c r="AF126" s="974">
        <f t="shared" si="259"/>
        <v>0.64796354557023195</v>
      </c>
      <c r="AG126" s="975">
        <f t="shared" si="259"/>
        <v>0.5734121818474851</v>
      </c>
      <c r="AH126" s="974">
        <f t="shared" si="259"/>
        <v>0.48707192349412254</v>
      </c>
      <c r="AI126" s="974">
        <f t="shared" si="259"/>
        <v>0.30647055653802879</v>
      </c>
      <c r="AJ126" s="999">
        <f>AJ125/AF125-1</f>
        <v>0.65887996568933982</v>
      </c>
      <c r="AK126" s="975">
        <f t="shared" si="259"/>
        <v>0.41563905982838656</v>
      </c>
      <c r="AL126" s="974">
        <f t="shared" si="259"/>
        <v>0.4945999657613267</v>
      </c>
      <c r="AM126" s="974">
        <f t="shared" si="259"/>
        <v>0.47461785523107158</v>
      </c>
      <c r="AN126" s="999">
        <f>AN125/AJ125-1</f>
        <v>0.21865499665963561</v>
      </c>
      <c r="AO126" s="1054">
        <v>0.1</v>
      </c>
      <c r="AP126" s="1054">
        <v>0.02</v>
      </c>
      <c r="AQ126" s="1054">
        <v>0.04</v>
      </c>
      <c r="AR126" s="1054">
        <v>0.22</v>
      </c>
      <c r="AS126" s="1000"/>
      <c r="AT126" s="974"/>
      <c r="AU126" s="974"/>
      <c r="AV126" s="974"/>
      <c r="AW126" s="974"/>
      <c r="AX126" s="974">
        <f>AX125/AW125-1</f>
        <v>0.74900015865159553</v>
      </c>
      <c r="AY126" s="974">
        <f>AY125/AX125-1</f>
        <v>0.51750393548813189</v>
      </c>
      <c r="AZ126" s="974">
        <f>AZ125/AY125-1</f>
        <v>0.37182031493273149</v>
      </c>
      <c r="BA126" s="974">
        <f>BA125/AZ125-1</f>
        <v>0.10728445071256187</v>
      </c>
      <c r="BB126" s="1054">
        <v>0.13</v>
      </c>
      <c r="BC126" s="2460">
        <f>BB126-2%</f>
        <v>0.11</v>
      </c>
      <c r="BD126" s="2460">
        <f>BC126-2%</f>
        <v>0.09</v>
      </c>
      <c r="BE126" s="1054">
        <f t="shared" ref="BE126:BG126" si="260">BD126-1%</f>
        <v>0.08</v>
      </c>
      <c r="BF126" s="1054">
        <f t="shared" si="260"/>
        <v>7.0000000000000007E-2</v>
      </c>
      <c r="BG126" s="1054">
        <f t="shared" si="260"/>
        <v>6.0000000000000005E-2</v>
      </c>
      <c r="BH126" s="1054">
        <v>5.5E-2</v>
      </c>
      <c r="BI126" s="1054">
        <f t="shared" ref="BI126" si="261">+BH126</f>
        <v>5.5E-2</v>
      </c>
      <c r="BJ126" s="1001"/>
    </row>
    <row r="127" spans="1:62" s="1002" customFormat="1" ht="11.25" customHeight="1" outlineLevel="1">
      <c r="A127" s="961"/>
      <c r="B127" s="992"/>
      <c r="C127" s="992"/>
      <c r="D127" s="992"/>
      <c r="E127" s="992"/>
      <c r="F127" s="992"/>
      <c r="G127" s="992"/>
      <c r="H127" s="961"/>
      <c r="I127" s="1048" t="s">
        <v>321</v>
      </c>
      <c r="J127" s="998"/>
      <c r="K127" s="998"/>
      <c r="L127" s="1017"/>
      <c r="M127" s="974"/>
      <c r="N127" s="974"/>
      <c r="O127" s="974"/>
      <c r="P127" s="974"/>
      <c r="Q127" s="975"/>
      <c r="R127" s="974"/>
      <c r="S127" s="974"/>
      <c r="T127" s="999"/>
      <c r="U127" s="975"/>
      <c r="V127" s="974"/>
      <c r="W127" s="974"/>
      <c r="X127" s="999"/>
      <c r="Y127" s="975"/>
      <c r="Z127" s="974"/>
      <c r="AA127" s="974"/>
      <c r="AB127" s="999"/>
      <c r="AC127" s="975"/>
      <c r="AD127" s="974"/>
      <c r="AE127" s="974"/>
      <c r="AF127" s="974"/>
      <c r="AG127" s="975">
        <f t="shared" ref="AG127:AM127" si="262">AG126+AC126</f>
        <v>1.5740419477256571</v>
      </c>
      <c r="AH127" s="974">
        <f t="shared" si="262"/>
        <v>1.2817268631992167</v>
      </c>
      <c r="AI127" s="974">
        <f t="shared" si="262"/>
        <v>0.99345182946933197</v>
      </c>
      <c r="AJ127" s="999">
        <f>AJ126+AF126</f>
        <v>1.3068435112595718</v>
      </c>
      <c r="AK127" s="975">
        <f t="shared" si="262"/>
        <v>0.98905124167587166</v>
      </c>
      <c r="AL127" s="974">
        <f t="shared" si="262"/>
        <v>0.98167188925544924</v>
      </c>
      <c r="AM127" s="974">
        <f t="shared" si="262"/>
        <v>0.78108841176910038</v>
      </c>
      <c r="AN127" s="999">
        <f>AN126+AJ126</f>
        <v>0.87753496234897543</v>
      </c>
      <c r="AO127" s="974">
        <f t="shared" ref="AO127" si="263">AO126+AK126</f>
        <v>0.51563905982838654</v>
      </c>
      <c r="AP127" s="974">
        <f t="shared" ref="AP127" si="264">AP126+AL126</f>
        <v>0.51459996576132672</v>
      </c>
      <c r="AQ127" s="974">
        <f t="shared" ref="AQ127" si="265">AQ126+AM126</f>
        <v>0.51461785523107162</v>
      </c>
      <c r="AR127" s="999">
        <f>AR126+AN126</f>
        <v>0.43865499665963559</v>
      </c>
      <c r="AS127" s="1000"/>
      <c r="AT127" s="974"/>
      <c r="AU127" s="974"/>
      <c r="AV127" s="974"/>
      <c r="AW127" s="974"/>
      <c r="AX127" s="974"/>
      <c r="AY127" s="974">
        <f>AY126+AX126</f>
        <v>1.2665040941397274</v>
      </c>
      <c r="AZ127" s="974">
        <f>AZ126+AY126</f>
        <v>0.88932425042086338</v>
      </c>
      <c r="BA127" s="974">
        <f>BA126+AZ126</f>
        <v>0.47910476564529336</v>
      </c>
      <c r="BB127" s="974">
        <f t="shared" ref="BB127:BI127" si="266">BB126+BA126</f>
        <v>0.23728445071256188</v>
      </c>
      <c r="BC127" s="974">
        <f t="shared" si="266"/>
        <v>0.24</v>
      </c>
      <c r="BD127" s="974">
        <f t="shared" si="266"/>
        <v>0.2</v>
      </c>
      <c r="BE127" s="974">
        <f t="shared" si="266"/>
        <v>0.16999999999999998</v>
      </c>
      <c r="BF127" s="974">
        <f t="shared" si="266"/>
        <v>0.15000000000000002</v>
      </c>
      <c r="BG127" s="974">
        <f t="shared" si="266"/>
        <v>0.13</v>
      </c>
      <c r="BH127" s="974">
        <f t="shared" si="266"/>
        <v>0.115</v>
      </c>
      <c r="BI127" s="999">
        <f t="shared" si="266"/>
        <v>0.11</v>
      </c>
      <c r="BJ127" s="1001"/>
    </row>
    <row r="128" spans="1:62" s="1305" customFormat="1" ht="11.25" customHeight="1" outlineLevel="1">
      <c r="A128" s="1296"/>
      <c r="B128" s="1297"/>
      <c r="C128" s="1297"/>
      <c r="D128" s="1297"/>
      <c r="E128" s="1297"/>
      <c r="F128" s="1297"/>
      <c r="G128" s="1297"/>
      <c r="H128" s="1296"/>
      <c r="I128" s="1315" t="s">
        <v>329</v>
      </c>
      <c r="J128" s="1299"/>
      <c r="K128" s="1299"/>
      <c r="L128" s="1300"/>
      <c r="M128" s="1301"/>
      <c r="N128" s="1301"/>
      <c r="O128" s="1301"/>
      <c r="P128" s="1301"/>
      <c r="Q128" s="1302"/>
      <c r="R128" s="1301"/>
      <c r="S128" s="1301"/>
      <c r="T128" s="1303"/>
      <c r="U128" s="1302"/>
      <c r="V128" s="1301"/>
      <c r="W128" s="1301"/>
      <c r="X128" s="1303"/>
      <c r="Y128" s="1302"/>
      <c r="Z128" s="1301"/>
      <c r="AA128" s="1301"/>
      <c r="AB128" s="1303"/>
      <c r="AC128" s="1302">
        <f>AC125-Y125</f>
        <v>40.343195388813463</v>
      </c>
      <c r="AD128" s="1301">
        <f t="shared" ref="AD128:AI128" si="267">AD125-Z125</f>
        <v>40.004289177948571</v>
      </c>
      <c r="AE128" s="1301">
        <f t="shared" si="267"/>
        <v>41.924723801493535</v>
      </c>
      <c r="AF128" s="1301">
        <f t="shared" si="267"/>
        <v>55.529194293253454</v>
      </c>
      <c r="AG128" s="1302">
        <f>AG125-AC125</f>
        <v>46.251999999999995</v>
      </c>
      <c r="AH128" s="1301">
        <f t="shared" si="267"/>
        <v>44.004999999999995</v>
      </c>
      <c r="AI128" s="1301">
        <f t="shared" si="267"/>
        <v>31.55181380116403</v>
      </c>
      <c r="AJ128" s="1303">
        <f>AJ125-AF125</f>
        <v>93.051783537326969</v>
      </c>
      <c r="AK128" s="1302">
        <f>AK125-AG125</f>
        <v>52.750000000000014</v>
      </c>
      <c r="AL128" s="1301">
        <f>AL125-AH125</f>
        <v>66.449999999999989</v>
      </c>
      <c r="AM128" s="1301">
        <f>AM125-AI125</f>
        <v>63.838000000000051</v>
      </c>
      <c r="AN128" s="1303">
        <f>AN125-AJ125</f>
        <v>51.226273962422795</v>
      </c>
      <c r="AO128" s="1301">
        <f t="shared" ref="AO128:AQ128" si="268">AO125-AK125</f>
        <v>17.966300000000018</v>
      </c>
      <c r="AP128" s="1301">
        <f t="shared" si="268"/>
        <v>4.0160199999999975</v>
      </c>
      <c r="AQ128" s="1301">
        <f t="shared" si="268"/>
        <v>7.9336800000000096</v>
      </c>
      <c r="AR128" s="1303">
        <f>AR125-AN125</f>
        <v>62.811160271733002</v>
      </c>
      <c r="AS128" s="1304"/>
      <c r="AT128" s="1301"/>
      <c r="AU128" s="1301"/>
      <c r="AV128" s="1301"/>
      <c r="AW128" s="1301"/>
      <c r="AX128" s="1301">
        <f>AX125-AW125</f>
        <v>177.801402661509</v>
      </c>
      <c r="AY128" s="1301">
        <f>AY125-AX125</f>
        <v>214.86059733849106</v>
      </c>
      <c r="AZ128" s="1301">
        <f>AZ125-AY125</f>
        <v>234.26427396242275</v>
      </c>
      <c r="BA128" s="1301">
        <f>BA125-AZ125</f>
        <v>92.727160271733055</v>
      </c>
      <c r="BB128" s="1301">
        <f t="shared" ref="BB128:BI128" si="269">BB125-BA125</f>
        <v>124.41499645044019</v>
      </c>
      <c r="BC128" s="1301">
        <f t="shared" si="269"/>
        <v>118.95987737530572</v>
      </c>
      <c r="BD128" s="1301">
        <f t="shared" si="269"/>
        <v>108.03719772539125</v>
      </c>
      <c r="BE128" s="1301">
        <f t="shared" si="269"/>
        <v>104.67604046282349</v>
      </c>
      <c r="BF128" s="1301">
        <f t="shared" si="269"/>
        <v>98.91885823736834</v>
      </c>
      <c r="BG128" s="1301">
        <f t="shared" si="269"/>
        <v>90.72272426912923</v>
      </c>
      <c r="BH128" s="1301">
        <f t="shared" si="269"/>
        <v>88.152247081503674</v>
      </c>
      <c r="BI128" s="1303">
        <f t="shared" si="269"/>
        <v>93.000620670986336</v>
      </c>
    </row>
    <row r="129" spans="1:62" s="1305" customFormat="1" ht="11.25" customHeight="1" outlineLevel="1">
      <c r="A129" s="1296"/>
      <c r="B129" s="1297"/>
      <c r="C129" s="1297"/>
      <c r="D129" s="1297"/>
      <c r="E129" s="1297"/>
      <c r="F129" s="1297"/>
      <c r="G129" s="1297"/>
      <c r="H129" s="1296"/>
      <c r="I129" s="1315" t="s">
        <v>330</v>
      </c>
      <c r="J129" s="1299"/>
      <c r="K129" s="1299"/>
      <c r="L129" s="1300"/>
      <c r="M129" s="1301"/>
      <c r="N129" s="1301"/>
      <c r="O129" s="1301"/>
      <c r="P129" s="1301"/>
      <c r="Q129" s="1302"/>
      <c r="R129" s="1301"/>
      <c r="S129" s="1301"/>
      <c r="T129" s="1303"/>
      <c r="U129" s="1302"/>
      <c r="V129" s="1301"/>
      <c r="W129" s="1301"/>
      <c r="X129" s="1303"/>
      <c r="Y129" s="1302"/>
      <c r="Z129" s="1301">
        <f>Z125-Y125</f>
        <v>10.023906210864894</v>
      </c>
      <c r="AA129" s="1301">
        <f>AA125-Z125</f>
        <v>10.685751575290993</v>
      </c>
      <c r="AB129" s="1303">
        <f>AB125-AA125</f>
        <v>24.670559772077148</v>
      </c>
      <c r="AC129" s="1302">
        <f>AC125-AB125</f>
        <v>-5.037022169419572</v>
      </c>
      <c r="AD129" s="1301">
        <f t="shared" ref="AD129:AI129" si="270">AD125-AC125</f>
        <v>9.6850000000000023</v>
      </c>
      <c r="AE129" s="1301">
        <f t="shared" si="270"/>
        <v>12.606186198835957</v>
      </c>
      <c r="AF129" s="1301">
        <f t="shared" si="270"/>
        <v>38.275030263837067</v>
      </c>
      <c r="AG129" s="1302">
        <f>AG125-AF125</f>
        <v>-14.314216462673031</v>
      </c>
      <c r="AH129" s="1301">
        <f t="shared" si="270"/>
        <v>7.4380000000000024</v>
      </c>
      <c r="AI129" s="1301">
        <f t="shared" si="270"/>
        <v>0.15299999999999159</v>
      </c>
      <c r="AJ129" s="1303">
        <f t="shared" ref="AJ129:AO129" si="271">AJ125-AI125</f>
        <v>99.775000000000006</v>
      </c>
      <c r="AK129" s="1302">
        <f t="shared" si="271"/>
        <v>-54.615999999999985</v>
      </c>
      <c r="AL129" s="1301">
        <f t="shared" si="271"/>
        <v>21.137999999999977</v>
      </c>
      <c r="AM129" s="1301">
        <f t="shared" si="271"/>
        <v>-2.4589999999999463</v>
      </c>
      <c r="AN129" s="1303">
        <f t="shared" si="271"/>
        <v>87.16327396242275</v>
      </c>
      <c r="AO129" s="1301">
        <f t="shared" si="271"/>
        <v>-87.875973962422762</v>
      </c>
      <c r="AP129" s="1301">
        <f t="shared" ref="AP129:AR129" si="272">AP125-AO125</f>
        <v>7.1877199999999561</v>
      </c>
      <c r="AQ129" s="1301">
        <f t="shared" si="272"/>
        <v>1.4586600000000658</v>
      </c>
      <c r="AR129" s="1303">
        <f t="shared" si="272"/>
        <v>142.04075423415574</v>
      </c>
      <c r="AS129" s="1304"/>
      <c r="AT129" s="1301"/>
      <c r="AU129" s="1301"/>
      <c r="AV129" s="1301"/>
      <c r="AW129" s="1527" t="s">
        <v>462</v>
      </c>
      <c r="AX129" s="1527" t="s">
        <v>462</v>
      </c>
      <c r="AY129" s="1527" t="s">
        <v>462</v>
      </c>
      <c r="AZ129" s="1527" t="s">
        <v>462</v>
      </c>
      <c r="BA129" s="1527" t="s">
        <v>462</v>
      </c>
      <c r="BB129" s="1527" t="s">
        <v>462</v>
      </c>
      <c r="BC129" s="1527" t="s">
        <v>462</v>
      </c>
      <c r="BD129" s="1527" t="s">
        <v>462</v>
      </c>
      <c r="BE129" s="1527" t="s">
        <v>462</v>
      </c>
      <c r="BF129" s="1527" t="s">
        <v>462</v>
      </c>
      <c r="BG129" s="1527" t="s">
        <v>462</v>
      </c>
      <c r="BH129" s="1527" t="s">
        <v>462</v>
      </c>
      <c r="BI129" s="1528" t="s">
        <v>462</v>
      </c>
    </row>
    <row r="130" spans="1:62" s="1305" customFormat="1" ht="11.25" customHeight="1" outlineLevel="1">
      <c r="A130" s="1296"/>
      <c r="B130" s="1297"/>
      <c r="C130" s="1297"/>
      <c r="D130" s="1297"/>
      <c r="E130" s="1297"/>
      <c r="F130" s="1297"/>
      <c r="G130" s="1297"/>
      <c r="H130" s="1296"/>
      <c r="I130" s="1315" t="s">
        <v>678</v>
      </c>
      <c r="J130" s="1299"/>
      <c r="K130" s="1299"/>
      <c r="L130" s="1300"/>
      <c r="M130" s="1301"/>
      <c r="N130" s="1301"/>
      <c r="O130" s="1301"/>
      <c r="P130" s="1301"/>
      <c r="Q130" s="1302"/>
      <c r="R130" s="1301"/>
      <c r="S130" s="1301"/>
      <c r="T130" s="1303"/>
      <c r="U130" s="1302"/>
      <c r="V130" s="1301"/>
      <c r="W130" s="1301"/>
      <c r="X130" s="1303"/>
      <c r="Y130" s="2054"/>
      <c r="Z130" s="2055">
        <f t="shared" ref="Z130:AI130" si="273">+Z125/Y125-1</f>
        <v>0.24862232226016778</v>
      </c>
      <c r="AA130" s="2055">
        <f t="shared" si="273"/>
        <v>0.2122643708526939</v>
      </c>
      <c r="AB130" s="2055">
        <f t="shared" si="273"/>
        <v>0.40425340990667635</v>
      </c>
      <c r="AC130" s="2054">
        <f t="shared" si="273"/>
        <v>-5.8776410959189951E-2</v>
      </c>
      <c r="AD130" s="2055">
        <f t="shared" si="273"/>
        <v>0.12007041816987152</v>
      </c>
      <c r="AE130" s="2055">
        <f t="shared" si="273"/>
        <v>0.13953231132353339</v>
      </c>
      <c r="AF130" s="2055">
        <f t="shared" si="273"/>
        <v>0.37177481777720445</v>
      </c>
      <c r="AG130" s="2054">
        <f t="shared" si="273"/>
        <v>-0.10135593422572586</v>
      </c>
      <c r="AH130" s="2055">
        <f t="shared" si="273"/>
        <v>5.8607077289166698E-2</v>
      </c>
      <c r="AI130" s="2055">
        <f t="shared" si="273"/>
        <v>1.1388080475767115E-3</v>
      </c>
      <c r="AJ130" s="2156">
        <f t="shared" ref="AJ130:AO130" si="274">+AJ125/AI125-1</f>
        <v>0.7417995003866058</v>
      </c>
      <c r="AK130" s="2054">
        <f t="shared" si="274"/>
        <v>-0.2331237541563691</v>
      </c>
      <c r="AL130" s="2055">
        <f t="shared" si="274"/>
        <v>0.11765360703094108</v>
      </c>
      <c r="AM130" s="2055">
        <f t="shared" si="274"/>
        <v>-1.2245954950423243E-2</v>
      </c>
      <c r="AN130" s="2156">
        <f t="shared" si="274"/>
        <v>0.4394594889757224</v>
      </c>
      <c r="AO130" s="2055">
        <f t="shared" si="274"/>
        <v>-0.30779107069660894</v>
      </c>
      <c r="AP130" s="2055">
        <f t="shared" ref="AP130:AR130" si="275">+AP125/AO125-1</f>
        <v>3.6369708337781637E-2</v>
      </c>
      <c r="AQ130" s="2055">
        <f t="shared" si="275"/>
        <v>7.121771423097778E-3</v>
      </c>
      <c r="AR130" s="2156">
        <f t="shared" si="275"/>
        <v>0.6885967082215203</v>
      </c>
      <c r="AS130" s="1304"/>
      <c r="AT130" s="1301"/>
      <c r="AU130" s="1301"/>
      <c r="AV130" s="1301"/>
      <c r="AW130" s="1527"/>
      <c r="AX130" s="1527"/>
      <c r="AY130" s="1527"/>
      <c r="AZ130" s="1527"/>
      <c r="BA130" s="1527"/>
      <c r="BB130" s="1527"/>
      <c r="BC130" s="1527"/>
      <c r="BD130" s="1527"/>
      <c r="BE130" s="1527"/>
      <c r="BF130" s="1527"/>
      <c r="BG130" s="1527"/>
      <c r="BH130" s="1527"/>
      <c r="BI130" s="1528"/>
    </row>
    <row r="131" spans="1:62" s="1002" customFormat="1" ht="11.25" customHeight="1" outlineLevel="1">
      <c r="A131" s="961"/>
      <c r="B131" s="992"/>
      <c r="C131" s="992"/>
      <c r="D131" s="992"/>
      <c r="E131" s="992"/>
      <c r="F131" s="992"/>
      <c r="G131" s="992"/>
      <c r="H131" s="961"/>
      <c r="I131" s="1050" t="s">
        <v>464</v>
      </c>
      <c r="J131" s="998"/>
      <c r="K131" s="998"/>
      <c r="L131" s="1017"/>
      <c r="M131" s="974"/>
      <c r="N131" s="974"/>
      <c r="O131" s="974"/>
      <c r="P131" s="974"/>
      <c r="Q131" s="975"/>
      <c r="R131" s="974"/>
      <c r="S131" s="974"/>
      <c r="T131" s="999"/>
      <c r="U131" s="975"/>
      <c r="V131" s="974"/>
      <c r="W131" s="974"/>
      <c r="X131" s="999"/>
      <c r="Y131" s="1539">
        <f>($AW$121/$AW$100)</f>
        <v>0.78232312579917995</v>
      </c>
      <c r="Z131" s="1093">
        <f>($AW$121/$AW$100)</f>
        <v>0.78232312579917995</v>
      </c>
      <c r="AA131" s="1093">
        <f>($AW$121/$AW$100)</f>
        <v>0.78232312579917995</v>
      </c>
      <c r="AB131" s="1540">
        <f>($AW$121/$AW$100)</f>
        <v>0.78232312579917995</v>
      </c>
      <c r="AC131" s="1036">
        <f>AC121/(AC122+AC121)</f>
        <v>0.80160796629034825</v>
      </c>
      <c r="AD131" s="1035">
        <f>AD121/(AD122+AD121)</f>
        <v>0.81486759506457895</v>
      </c>
      <c r="AE131" s="2174">
        <f>($AX$121/$AX$100)</f>
        <v>0.83009890181606749</v>
      </c>
      <c r="AF131" s="2174">
        <f>($AX$121/$AX$100)</f>
        <v>0.83009890181606749</v>
      </c>
      <c r="AG131" s="1036">
        <f t="shared" ref="AG131:AM131" si="276">AG121/(AG122+AG121)</f>
        <v>0.86233302077812646</v>
      </c>
      <c r="AH131" s="1035">
        <f t="shared" si="276"/>
        <v>0.85835218052414364</v>
      </c>
      <c r="AI131" s="1035">
        <f t="shared" si="276"/>
        <v>0.8367850988248029</v>
      </c>
      <c r="AJ131" s="1055">
        <f>AJ121/(AJ122+AJ121)</f>
        <v>0.87930024996434442</v>
      </c>
      <c r="AK131" s="1036">
        <f t="shared" si="276"/>
        <v>0.8637104411743497</v>
      </c>
      <c r="AL131" s="1035">
        <f t="shared" si="276"/>
        <v>0.87536182604450019</v>
      </c>
      <c r="AM131" s="1035">
        <f t="shared" si="276"/>
        <v>0.86867899406988269</v>
      </c>
      <c r="AN131" s="1055">
        <f>AN121/(AN122+AN121)</f>
        <v>0.87930024996434442</v>
      </c>
      <c r="AO131" s="1035">
        <f t="shared" ref="AO131:AR131" si="277">AO125/AO100</f>
        <v>0.88479682031123441</v>
      </c>
      <c r="AP131" s="1035">
        <f t="shared" si="277"/>
        <v>0.89041089292944064</v>
      </c>
      <c r="AQ131" s="1035">
        <f t="shared" si="277"/>
        <v>0.873060636025635</v>
      </c>
      <c r="AR131" s="1055">
        <f t="shared" si="277"/>
        <v>0.90523372446418104</v>
      </c>
      <c r="AS131" s="1000"/>
      <c r="AT131" s="974"/>
      <c r="AU131" s="974"/>
      <c r="AV131" s="974"/>
      <c r="AW131" s="974"/>
      <c r="AX131" s="974"/>
      <c r="AY131" s="974"/>
      <c r="AZ131" s="974"/>
      <c r="BA131" s="974"/>
      <c r="BB131" s="674"/>
      <c r="BC131" s="674"/>
      <c r="BD131" s="674"/>
      <c r="BE131" s="674"/>
      <c r="BF131" s="674"/>
      <c r="BG131" s="674"/>
      <c r="BH131" s="674"/>
      <c r="BI131" s="673"/>
      <c r="BJ131" s="1001"/>
    </row>
    <row r="132" spans="1:62" s="1002" customFormat="1" ht="11.25" customHeight="1" outlineLevel="1">
      <c r="A132" s="961"/>
      <c r="B132" s="992"/>
      <c r="C132" s="992"/>
      <c r="D132" s="992"/>
      <c r="E132" s="992"/>
      <c r="F132" s="992"/>
      <c r="G132" s="992"/>
      <c r="H132" s="961"/>
      <c r="I132" s="987"/>
      <c r="J132" s="998"/>
      <c r="K132" s="998"/>
      <c r="L132" s="1017"/>
      <c r="M132" s="974"/>
      <c r="N132" s="974"/>
      <c r="O132" s="974"/>
      <c r="P132" s="974"/>
      <c r="Q132" s="975"/>
      <c r="R132" s="974"/>
      <c r="S132" s="974"/>
      <c r="T132" s="999"/>
      <c r="U132" s="975"/>
      <c r="V132" s="974"/>
      <c r="W132" s="974"/>
      <c r="X132" s="999"/>
      <c r="Y132" s="975"/>
      <c r="Z132" s="974"/>
      <c r="AA132" s="974"/>
      <c r="AB132" s="999"/>
      <c r="AC132" s="975"/>
      <c r="AD132" s="974"/>
      <c r="AE132" s="1025"/>
      <c r="AF132" s="974"/>
      <c r="AG132" s="975"/>
      <c r="AH132" s="974"/>
      <c r="AI132" s="974"/>
      <c r="AJ132" s="999"/>
      <c r="AK132" s="975"/>
      <c r="AL132" s="974"/>
      <c r="AM132" s="974"/>
      <c r="AN132" s="999"/>
      <c r="AO132" s="974"/>
      <c r="AP132" s="974"/>
      <c r="AQ132" s="974"/>
      <c r="AR132" s="999"/>
      <c r="AS132" s="1000"/>
      <c r="AT132" s="974"/>
      <c r="AU132" s="974"/>
      <c r="AV132" s="974"/>
      <c r="AW132" s="974"/>
      <c r="AX132" s="974"/>
      <c r="AY132" s="974"/>
      <c r="AZ132" s="974"/>
      <c r="BA132" s="974"/>
      <c r="BB132" s="674"/>
      <c r="BC132" s="674"/>
      <c r="BD132" s="674"/>
      <c r="BE132" s="674"/>
      <c r="BF132" s="674"/>
      <c r="BG132" s="674"/>
      <c r="BH132" s="674"/>
      <c r="BI132" s="673"/>
      <c r="BJ132" s="1001"/>
    </row>
    <row r="133" spans="1:62" s="1296" customFormat="1" ht="11.25" customHeight="1" outlineLevel="1">
      <c r="B133" s="1306"/>
      <c r="C133" s="1306"/>
      <c r="D133" s="1306"/>
      <c r="E133" s="1306"/>
      <c r="F133" s="1306"/>
      <c r="G133" s="1306"/>
      <c r="I133" s="1298" t="s">
        <v>447</v>
      </c>
      <c r="J133" s="1239"/>
      <c r="K133" s="1239"/>
      <c r="L133" s="1241"/>
      <c r="M133" s="1307"/>
      <c r="N133" s="1307"/>
      <c r="O133" s="1307"/>
      <c r="P133" s="1307"/>
      <c r="Q133" s="1308"/>
      <c r="R133" s="1307"/>
      <c r="S133" s="1307"/>
      <c r="T133" s="1309"/>
      <c r="U133" s="1308"/>
      <c r="V133" s="1307"/>
      <c r="W133" s="1307"/>
      <c r="X133" s="1309"/>
      <c r="Y133" s="1308">
        <f t="shared" ref="Y133:AF133" si="278">(Y100*Y139)/Y141</f>
        <v>21.019582140905097</v>
      </c>
      <c r="Z133" s="1307">
        <f t="shared" si="278"/>
        <v>25.377630145579904</v>
      </c>
      <c r="AA133" s="1307">
        <f t="shared" si="278"/>
        <v>31.038087023901934</v>
      </c>
      <c r="AB133" s="1309">
        <f t="shared" si="278"/>
        <v>47.023752820208706</v>
      </c>
      <c r="AC133" s="1308">
        <f t="shared" si="278"/>
        <v>43.458162852239312</v>
      </c>
      <c r="AD133" s="1307">
        <f t="shared" si="278"/>
        <v>46.060646522348684</v>
      </c>
      <c r="AE133" s="1307">
        <f t="shared" si="278"/>
        <v>51.883002012720176</v>
      </c>
      <c r="AF133" s="1307">
        <f t="shared" si="278"/>
        <v>74.719367839301412</v>
      </c>
      <c r="AG133" s="1308">
        <f t="shared" ref="AG133:AL133" si="279">(AG100*AG139)/AG141</f>
        <v>53.569809090514859</v>
      </c>
      <c r="AH133" s="1307">
        <f t="shared" si="279"/>
        <v>54.183025318774291</v>
      </c>
      <c r="AI133" s="1307">
        <f t="shared" si="279"/>
        <v>62.409221617016478</v>
      </c>
      <c r="AJ133" s="1309">
        <f>(AJ100*AJ139)/AJ141</f>
        <v>78.105104100670431</v>
      </c>
      <c r="AK133" s="1308">
        <f t="shared" si="279"/>
        <v>67.121580929211305</v>
      </c>
      <c r="AL133" s="1307">
        <f t="shared" si="279"/>
        <v>68.850005567283091</v>
      </c>
      <c r="AM133" s="1307">
        <f t="shared" ref="AM133" si="280">(AM100*AM139)/AM141</f>
        <v>68.937971883542033</v>
      </c>
      <c r="AN133" s="1309">
        <f>(AN100*AN139)/AN141</f>
        <v>92.015113067913688</v>
      </c>
      <c r="AO133" s="1307">
        <f t="shared" ref="AO133:AQ133" si="281">AK133*(1+AO134)</f>
        <v>59.738207026998062</v>
      </c>
      <c r="AP133" s="1307">
        <f t="shared" si="281"/>
        <v>58.522504732190626</v>
      </c>
      <c r="AQ133" s="1307">
        <f t="shared" si="281"/>
        <v>69.627351602377459</v>
      </c>
      <c r="AR133" s="1309">
        <f>AN133*(1+AR134)</f>
        <v>84.653904022480603</v>
      </c>
      <c r="AS133" s="1310"/>
      <c r="AT133" s="1307"/>
      <c r="AU133" s="1307"/>
      <c r="AV133" s="1307"/>
      <c r="AW133" s="1307">
        <f>SUM(Y133:AB133)</f>
        <v>124.45905213059564</v>
      </c>
      <c r="AX133" s="1307">
        <f>SUM(AC133:AF133)</f>
        <v>216.12117922660957</v>
      </c>
      <c r="AY133" s="1307">
        <f>SUM(AG133:AJ133)</f>
        <v>248.26716012697608</v>
      </c>
      <c r="AZ133" s="1307">
        <f>SUM(AK133:AN133)</f>
        <v>296.92467144795012</v>
      </c>
      <c r="BA133" s="1307">
        <f>SUM(AO133:AR133)</f>
        <v>272.54196738404676</v>
      </c>
      <c r="BB133" s="1307">
        <f t="shared" ref="BB133:BI133" si="282">BA133*(1+BB134)</f>
        <v>294.34532477477052</v>
      </c>
      <c r="BC133" s="1307">
        <f t="shared" si="282"/>
        <v>312.00604426125676</v>
      </c>
      <c r="BD133" s="1307">
        <f t="shared" si="282"/>
        <v>326.04631625301329</v>
      </c>
      <c r="BE133" s="1307">
        <f t="shared" si="282"/>
        <v>342.34863206566399</v>
      </c>
      <c r="BF133" s="1307">
        <f t="shared" si="282"/>
        <v>359.46606366894719</v>
      </c>
      <c r="BG133" s="1307">
        <f t="shared" si="282"/>
        <v>373.84470621570506</v>
      </c>
      <c r="BH133" s="1307">
        <f t="shared" si="282"/>
        <v>388.79849446433326</v>
      </c>
      <c r="BI133" s="1309">
        <f t="shared" si="282"/>
        <v>404.3504342429066</v>
      </c>
    </row>
    <row r="134" spans="1:62" s="1002" customFormat="1" ht="11.25" customHeight="1" outlineLevel="1">
      <c r="A134" s="961"/>
      <c r="B134" s="992"/>
      <c r="C134" s="992"/>
      <c r="D134" s="992"/>
      <c r="E134" s="992"/>
      <c r="F134" s="992"/>
      <c r="G134" s="992"/>
      <c r="H134" s="961"/>
      <c r="I134" s="1031" t="s">
        <v>410</v>
      </c>
      <c r="J134" s="998"/>
      <c r="K134" s="998"/>
      <c r="L134" s="1017"/>
      <c r="M134" s="974"/>
      <c r="N134" s="974"/>
      <c r="O134" s="974"/>
      <c r="P134" s="974"/>
      <c r="Q134" s="975"/>
      <c r="R134" s="974"/>
      <c r="S134" s="974"/>
      <c r="T134" s="999"/>
      <c r="U134" s="975"/>
      <c r="V134" s="974"/>
      <c r="W134" s="974"/>
      <c r="X134" s="999"/>
      <c r="Y134" s="975"/>
      <c r="Z134" s="974"/>
      <c r="AA134" s="974"/>
      <c r="AB134" s="999"/>
      <c r="AC134" s="975">
        <f t="shared" ref="AC134:AM134" si="283">AC133/Y133-1</f>
        <v>1.0675084100586223</v>
      </c>
      <c r="AD134" s="974">
        <f t="shared" si="283"/>
        <v>0.81500976482515264</v>
      </c>
      <c r="AE134" s="974">
        <f t="shared" si="283"/>
        <v>0.6715914860592378</v>
      </c>
      <c r="AF134" s="974">
        <f t="shared" si="283"/>
        <v>0.58897075112198127</v>
      </c>
      <c r="AG134" s="975">
        <f t="shared" si="283"/>
        <v>0.2326754187160609</v>
      </c>
      <c r="AH134" s="974">
        <f t="shared" si="283"/>
        <v>0.17634096370064234</v>
      </c>
      <c r="AI134" s="974">
        <f t="shared" si="283"/>
        <v>0.20288378073642654</v>
      </c>
      <c r="AJ134" s="999">
        <f>AJ133/AF133-1</f>
        <v>4.5312699495138942E-2</v>
      </c>
      <c r="AK134" s="975">
        <f t="shared" si="283"/>
        <v>0.25297405513987425</v>
      </c>
      <c r="AL134" s="974">
        <f t="shared" si="283"/>
        <v>0.27069326901218127</v>
      </c>
      <c r="AM134" s="974">
        <f t="shared" si="283"/>
        <v>0.10461194832055765</v>
      </c>
      <c r="AN134" s="999">
        <f>AN133/AJ133-1</f>
        <v>0.17809346940136606</v>
      </c>
      <c r="AO134" s="1054">
        <v>-0.11</v>
      </c>
      <c r="AP134" s="1054">
        <v>-0.15</v>
      </c>
      <c r="AQ134" s="1054">
        <v>0.01</v>
      </c>
      <c r="AR134" s="1054">
        <v>-0.08</v>
      </c>
      <c r="AS134" s="1000"/>
      <c r="AT134" s="974"/>
      <c r="AU134" s="974"/>
      <c r="AV134" s="974"/>
      <c r="AW134" s="974"/>
      <c r="AX134" s="974">
        <f>AX133/AW133-1</f>
        <v>0.73648421329637248</v>
      </c>
      <c r="AY134" s="974">
        <f>AY133/AX133-1</f>
        <v>0.14874053998502612</v>
      </c>
      <c r="AZ134" s="974">
        <f>AZ133/AY133-1</f>
        <v>0.19598851211770496</v>
      </c>
      <c r="BA134" s="974">
        <f>BA133/AZ133-1</f>
        <v>-8.2117474257027423E-2</v>
      </c>
      <c r="BB134" s="1054">
        <v>0.08</v>
      </c>
      <c r="BC134" s="2410">
        <f>BB134-2%</f>
        <v>0.06</v>
      </c>
      <c r="BD134" s="1500">
        <f t="shared" ref="BD134" si="284">BC134-1.5%</f>
        <v>4.4999999999999998E-2</v>
      </c>
      <c r="BE134" s="1500">
        <v>0.05</v>
      </c>
      <c r="BF134" s="1500">
        <v>0.05</v>
      </c>
      <c r="BG134" s="1500">
        <v>0.04</v>
      </c>
      <c r="BH134" s="1500">
        <v>0.04</v>
      </c>
      <c r="BI134" s="1500">
        <v>0.04</v>
      </c>
      <c r="BJ134" s="1001"/>
    </row>
    <row r="135" spans="1:62" s="1002" customFormat="1" ht="11.25" customHeight="1" outlineLevel="1">
      <c r="A135" s="961"/>
      <c r="B135" s="992"/>
      <c r="C135" s="992"/>
      <c r="D135" s="992"/>
      <c r="E135" s="992"/>
      <c r="F135" s="992"/>
      <c r="G135" s="992"/>
      <c r="H135" s="961"/>
      <c r="I135" s="1048" t="s">
        <v>321</v>
      </c>
      <c r="J135" s="998"/>
      <c r="K135" s="998"/>
      <c r="L135" s="1017"/>
      <c r="M135" s="974"/>
      <c r="N135" s="974"/>
      <c r="O135" s="974"/>
      <c r="P135" s="974"/>
      <c r="Q135" s="975"/>
      <c r="R135" s="974"/>
      <c r="S135" s="974"/>
      <c r="T135" s="999"/>
      <c r="U135" s="975"/>
      <c r="V135" s="974"/>
      <c r="W135" s="974"/>
      <c r="X135" s="999"/>
      <c r="Y135" s="975"/>
      <c r="Z135" s="974"/>
      <c r="AA135" s="974"/>
      <c r="AB135" s="999"/>
      <c r="AC135" s="975"/>
      <c r="AD135" s="974"/>
      <c r="AE135" s="974"/>
      <c r="AF135" s="999"/>
      <c r="AG135" s="974">
        <f t="shared" ref="AG135:AM135" si="285">AG134+AC134</f>
        <v>1.3001838287746832</v>
      </c>
      <c r="AH135" s="974">
        <f t="shared" si="285"/>
        <v>0.99135072852579498</v>
      </c>
      <c r="AI135" s="974">
        <f t="shared" si="285"/>
        <v>0.87447526679566434</v>
      </c>
      <c r="AJ135" s="999">
        <f>AJ134+AF134</f>
        <v>0.63428345061712021</v>
      </c>
      <c r="AK135" s="974">
        <f t="shared" si="285"/>
        <v>0.48564947385593515</v>
      </c>
      <c r="AL135" s="974">
        <f t="shared" si="285"/>
        <v>0.44703423271282361</v>
      </c>
      <c r="AM135" s="974">
        <f t="shared" si="285"/>
        <v>0.30749572905698419</v>
      </c>
      <c r="AN135" s="999">
        <f>AN134+AJ134</f>
        <v>0.223406168896505</v>
      </c>
      <c r="AO135" s="974">
        <f t="shared" ref="AO135" si="286">AO134+AK134</f>
        <v>0.14297405513987427</v>
      </c>
      <c r="AP135" s="974">
        <f t="shared" ref="AP135" si="287">AP134+AL134</f>
        <v>0.12069326901218128</v>
      </c>
      <c r="AQ135" s="974">
        <f t="shared" ref="AQ135" si="288">AQ134+AM134</f>
        <v>0.11461194832055764</v>
      </c>
      <c r="AR135" s="999">
        <f>AR134+AN134</f>
        <v>9.8093469401366054E-2</v>
      </c>
      <c r="AS135" s="1000"/>
      <c r="AT135" s="974"/>
      <c r="AU135" s="974"/>
      <c r="AV135" s="974"/>
      <c r="AW135" s="974"/>
      <c r="AX135" s="974"/>
      <c r="AY135" s="974">
        <f>AY134+AX134</f>
        <v>0.8852247532813986</v>
      </c>
      <c r="AZ135" s="974">
        <f>AZ134+AY134</f>
        <v>0.34472905210273108</v>
      </c>
      <c r="BA135" s="974">
        <f>BA134+AZ134</f>
        <v>0.11387103786067754</v>
      </c>
      <c r="BB135" s="974">
        <f t="shared" ref="BB135:BI135" si="289">BB134+BA134</f>
        <v>-2.1174742570274213E-3</v>
      </c>
      <c r="BC135" s="974">
        <f t="shared" si="289"/>
        <v>0.14000000000000001</v>
      </c>
      <c r="BD135" s="974">
        <f t="shared" si="289"/>
        <v>0.105</v>
      </c>
      <c r="BE135" s="974">
        <f t="shared" si="289"/>
        <v>9.5000000000000001E-2</v>
      </c>
      <c r="BF135" s="974">
        <f t="shared" si="289"/>
        <v>0.1</v>
      </c>
      <c r="BG135" s="974">
        <f t="shared" si="289"/>
        <v>0.09</v>
      </c>
      <c r="BH135" s="974">
        <f t="shared" si="289"/>
        <v>0.08</v>
      </c>
      <c r="BI135" s="999">
        <f t="shared" si="289"/>
        <v>0.08</v>
      </c>
      <c r="BJ135" s="1001"/>
    </row>
    <row r="136" spans="1:62" s="1002" customFormat="1" ht="11.25" customHeight="1" outlineLevel="1">
      <c r="A136" s="961"/>
      <c r="B136" s="992"/>
      <c r="C136" s="992"/>
      <c r="D136" s="992"/>
      <c r="E136" s="992"/>
      <c r="F136" s="992"/>
      <c r="G136" s="992"/>
      <c r="H136" s="961"/>
      <c r="I136" s="1050" t="s">
        <v>329</v>
      </c>
      <c r="J136" s="998"/>
      <c r="K136" s="998"/>
      <c r="L136" s="1017"/>
      <c r="M136" s="974"/>
      <c r="N136" s="974"/>
      <c r="O136" s="974"/>
      <c r="P136" s="974"/>
      <c r="Q136" s="975"/>
      <c r="R136" s="974"/>
      <c r="S136" s="974"/>
      <c r="T136" s="999"/>
      <c r="U136" s="975"/>
      <c r="V136" s="974"/>
      <c r="W136" s="974"/>
      <c r="X136" s="999"/>
      <c r="Y136" s="975"/>
      <c r="Z136" s="974"/>
      <c r="AA136" s="974"/>
      <c r="AB136" s="999"/>
      <c r="AC136" s="1302">
        <f t="shared" ref="AC136:AK136" si="290">AC133-Y133</f>
        <v>22.438580711334215</v>
      </c>
      <c r="AD136" s="1301">
        <f t="shared" si="290"/>
        <v>20.68301637676878</v>
      </c>
      <c r="AE136" s="1301">
        <f t="shared" si="290"/>
        <v>20.844914988818243</v>
      </c>
      <c r="AF136" s="1301">
        <f t="shared" si="290"/>
        <v>27.695615019092706</v>
      </c>
      <c r="AG136" s="1302">
        <f t="shared" si="290"/>
        <v>10.111646238275547</v>
      </c>
      <c r="AH136" s="1301">
        <f t="shared" si="290"/>
        <v>8.1223787964256076</v>
      </c>
      <c r="AI136" s="1301">
        <f t="shared" si="290"/>
        <v>10.526219604296301</v>
      </c>
      <c r="AJ136" s="1303">
        <f>AJ133-AF133</f>
        <v>3.3857362613690185</v>
      </c>
      <c r="AK136" s="1302">
        <f t="shared" si="290"/>
        <v>13.551771838696446</v>
      </c>
      <c r="AL136" s="1301">
        <f>AL133-AH133</f>
        <v>14.6669802485088</v>
      </c>
      <c r="AM136" s="1301">
        <f>AM133-AI133</f>
        <v>6.5287502665255559</v>
      </c>
      <c r="AN136" s="1303">
        <f>AN133-AJ133</f>
        <v>13.910008967243257</v>
      </c>
      <c r="AO136" s="1301">
        <f t="shared" ref="AO136:AQ136" si="291">AO133-AK133</f>
        <v>-7.3833739022132434</v>
      </c>
      <c r="AP136" s="1301">
        <f t="shared" si="291"/>
        <v>-10.327500835092465</v>
      </c>
      <c r="AQ136" s="1301">
        <f t="shared" si="291"/>
        <v>0.68937971883542559</v>
      </c>
      <c r="AR136" s="1303">
        <f>AR133-AN133</f>
        <v>-7.3612090454330854</v>
      </c>
      <c r="AS136" s="1000"/>
      <c r="AT136" s="974"/>
      <c r="AU136" s="974"/>
      <c r="AV136" s="974"/>
      <c r="AW136" s="1301"/>
      <c r="AX136" s="1301">
        <f>AX133-AW133</f>
        <v>91.662127096013933</v>
      </c>
      <c r="AY136" s="1301">
        <f>AY133-AX133</f>
        <v>32.14598090036651</v>
      </c>
      <c r="AZ136" s="1301">
        <f>AZ133-AY133</f>
        <v>48.657511320974038</v>
      </c>
      <c r="BA136" s="1301">
        <f>BA133-AZ133</f>
        <v>-24.382704063903361</v>
      </c>
      <c r="BB136" s="1301">
        <f t="shared" ref="BB136:BI136" si="292">BB133-BA133</f>
        <v>21.803357390723761</v>
      </c>
      <c r="BC136" s="1301">
        <f t="shared" si="292"/>
        <v>17.660719486486244</v>
      </c>
      <c r="BD136" s="1301">
        <f t="shared" si="292"/>
        <v>14.040271991756526</v>
      </c>
      <c r="BE136" s="1301">
        <f t="shared" si="292"/>
        <v>16.302315812650704</v>
      </c>
      <c r="BF136" s="1301">
        <f t="shared" si="292"/>
        <v>17.117431603283194</v>
      </c>
      <c r="BG136" s="1301">
        <f t="shared" si="292"/>
        <v>14.378642546757874</v>
      </c>
      <c r="BH136" s="1301">
        <f t="shared" si="292"/>
        <v>14.9537882486282</v>
      </c>
      <c r="BI136" s="1303">
        <f t="shared" si="292"/>
        <v>15.551939778573342</v>
      </c>
      <c r="BJ136" s="1001"/>
    </row>
    <row r="137" spans="1:62" s="1002" customFormat="1" ht="11.25" customHeight="1" outlineLevel="1">
      <c r="A137" s="961"/>
      <c r="B137" s="992"/>
      <c r="C137" s="992"/>
      <c r="D137" s="992"/>
      <c r="E137" s="992"/>
      <c r="F137" s="992"/>
      <c r="G137" s="992"/>
      <c r="H137" s="961"/>
      <c r="I137" s="1050" t="s">
        <v>330</v>
      </c>
      <c r="J137" s="998"/>
      <c r="K137" s="998"/>
      <c r="L137" s="1017"/>
      <c r="M137" s="974"/>
      <c r="N137" s="974"/>
      <c r="O137" s="974"/>
      <c r="P137" s="974"/>
      <c r="Q137" s="975"/>
      <c r="R137" s="974"/>
      <c r="S137" s="974"/>
      <c r="T137" s="999"/>
      <c r="U137" s="975"/>
      <c r="V137" s="974"/>
      <c r="W137" s="974"/>
      <c r="X137" s="999"/>
      <c r="Y137" s="1302"/>
      <c r="Z137" s="1301">
        <f>Z133-Y133</f>
        <v>4.3580480046748065</v>
      </c>
      <c r="AA137" s="1301">
        <f>AA133-Z133</f>
        <v>5.6604568783220301</v>
      </c>
      <c r="AB137" s="1303">
        <f>AB133-AA133</f>
        <v>15.985665796306773</v>
      </c>
      <c r="AC137" s="1302">
        <f>AC133-AB133</f>
        <v>-3.5655899679693945</v>
      </c>
      <c r="AD137" s="1301">
        <f t="shared" ref="AD137:AI137" si="293">AD133-AC133</f>
        <v>2.6024836701093719</v>
      </c>
      <c r="AE137" s="1301">
        <f t="shared" si="293"/>
        <v>5.8223554903714927</v>
      </c>
      <c r="AF137" s="1301">
        <f t="shared" si="293"/>
        <v>22.836365826581236</v>
      </c>
      <c r="AG137" s="1302">
        <f>AG133-AF133</f>
        <v>-21.149558748786554</v>
      </c>
      <c r="AH137" s="1301">
        <f t="shared" si="293"/>
        <v>0.61321622825943223</v>
      </c>
      <c r="AI137" s="1301">
        <f t="shared" si="293"/>
        <v>8.2261962982421863</v>
      </c>
      <c r="AJ137" s="1303">
        <f t="shared" ref="AJ137:AO137" si="294">AJ133-AI133</f>
        <v>15.695882483653953</v>
      </c>
      <c r="AK137" s="1302">
        <f t="shared" si="294"/>
        <v>-10.983523171459126</v>
      </c>
      <c r="AL137" s="1301">
        <f t="shared" si="294"/>
        <v>1.728424638071786</v>
      </c>
      <c r="AM137" s="1301">
        <f t="shared" si="294"/>
        <v>8.7966316258942356E-2</v>
      </c>
      <c r="AN137" s="1303">
        <f t="shared" si="294"/>
        <v>23.077141184371655</v>
      </c>
      <c r="AO137" s="1301">
        <f t="shared" si="294"/>
        <v>-32.276906040915627</v>
      </c>
      <c r="AP137" s="1301">
        <f t="shared" ref="AP137:AR137" si="295">AP133-AO133</f>
        <v>-1.2157022948074356</v>
      </c>
      <c r="AQ137" s="1301">
        <f t="shared" si="295"/>
        <v>11.104846870186833</v>
      </c>
      <c r="AR137" s="1303">
        <f t="shared" si="295"/>
        <v>15.026552420103144</v>
      </c>
      <c r="AS137" s="1000"/>
      <c r="AT137" s="974"/>
      <c r="AU137" s="974"/>
      <c r="AV137" s="974"/>
      <c r="AW137" s="1527" t="s">
        <v>462</v>
      </c>
      <c r="AX137" s="1527" t="s">
        <v>462</v>
      </c>
      <c r="AY137" s="1527" t="s">
        <v>462</v>
      </c>
      <c r="AZ137" s="1527" t="s">
        <v>462</v>
      </c>
      <c r="BA137" s="1527" t="s">
        <v>462</v>
      </c>
      <c r="BB137" s="1527" t="s">
        <v>462</v>
      </c>
      <c r="BC137" s="1527" t="s">
        <v>462</v>
      </c>
      <c r="BD137" s="1527" t="s">
        <v>462</v>
      </c>
      <c r="BE137" s="1527" t="s">
        <v>462</v>
      </c>
      <c r="BF137" s="1527" t="s">
        <v>462</v>
      </c>
      <c r="BG137" s="1527" t="s">
        <v>462</v>
      </c>
      <c r="BH137" s="1527" t="s">
        <v>462</v>
      </c>
      <c r="BI137" s="1528" t="s">
        <v>462</v>
      </c>
      <c r="BJ137" s="1001"/>
    </row>
    <row r="138" spans="1:62" s="1305" customFormat="1" ht="11.25" customHeight="1" outlineLevel="1">
      <c r="A138" s="1296"/>
      <c r="B138" s="1297"/>
      <c r="C138" s="1297"/>
      <c r="D138" s="1297"/>
      <c r="E138" s="1297"/>
      <c r="F138" s="1297"/>
      <c r="G138" s="1297"/>
      <c r="H138" s="1296"/>
      <c r="I138" s="1315" t="s">
        <v>678</v>
      </c>
      <c r="J138" s="1299"/>
      <c r="K138" s="1299"/>
      <c r="L138" s="1300"/>
      <c r="M138" s="1301"/>
      <c r="N138" s="1301"/>
      <c r="O138" s="1301"/>
      <c r="P138" s="1301"/>
      <c r="Q138" s="1302"/>
      <c r="R138" s="1301"/>
      <c r="S138" s="1301"/>
      <c r="T138" s="1303"/>
      <c r="U138" s="1302"/>
      <c r="V138" s="1301"/>
      <c r="W138" s="1301"/>
      <c r="X138" s="1303"/>
      <c r="Y138" s="2054"/>
      <c r="Z138" s="2055">
        <f t="shared" ref="Z138:AI138" si="296">+Z133/Y133-1</f>
        <v>0.20733276120622013</v>
      </c>
      <c r="AA138" s="2055">
        <f t="shared" si="296"/>
        <v>0.22304907297689214</v>
      </c>
      <c r="AB138" s="2055">
        <f t="shared" si="296"/>
        <v>0.51503386094627768</v>
      </c>
      <c r="AC138" s="2054">
        <f t="shared" si="296"/>
        <v>-7.5825295815970306E-2</v>
      </c>
      <c r="AD138" s="2055">
        <f t="shared" si="296"/>
        <v>5.9884806427689785E-2</v>
      </c>
      <c r="AE138" s="2055">
        <f t="shared" si="296"/>
        <v>0.12640629105252521</v>
      </c>
      <c r="AF138" s="2055">
        <f t="shared" si="296"/>
        <v>0.44015120445386779</v>
      </c>
      <c r="AG138" s="2054">
        <f t="shared" si="296"/>
        <v>-0.28305323452779751</v>
      </c>
      <c r="AH138" s="2055">
        <f t="shared" si="296"/>
        <v>1.1447048975352869E-2</v>
      </c>
      <c r="AI138" s="2055">
        <f t="shared" si="296"/>
        <v>0.15182238809747362</v>
      </c>
      <c r="AJ138" s="2156">
        <f t="shared" ref="AJ138:AO138" si="297">+AJ133/AI133-1</f>
        <v>0.25149941109623319</v>
      </c>
      <c r="AK138" s="2054">
        <f t="shared" si="297"/>
        <v>-0.14062490919034376</v>
      </c>
      <c r="AL138" s="2055">
        <f t="shared" si="297"/>
        <v>2.5750654471244472E-2</v>
      </c>
      <c r="AM138" s="2055">
        <f t="shared" si="297"/>
        <v>1.2776515489598683E-3</v>
      </c>
      <c r="AN138" s="2156">
        <f t="shared" si="297"/>
        <v>0.33475224979574714</v>
      </c>
      <c r="AO138" s="2055">
        <f t="shared" si="297"/>
        <v>-0.35077831200503962</v>
      </c>
      <c r="AP138" s="2055">
        <f t="shared" ref="AP138:AR138" si="298">+AP133/AO133-1</f>
        <v>-2.0350498538699191E-2</v>
      </c>
      <c r="AQ138" s="2055">
        <f t="shared" si="298"/>
        <v>0.18975344478170553</v>
      </c>
      <c r="AR138" s="2055">
        <f t="shared" si="298"/>
        <v>0.21581393050701725</v>
      </c>
      <c r="AS138" s="1304"/>
      <c r="AT138" s="1301"/>
      <c r="AU138" s="1301"/>
      <c r="AV138" s="1301"/>
      <c r="AW138" s="1527"/>
      <c r="AX138" s="1527"/>
      <c r="AY138" s="1527"/>
      <c r="AZ138" s="1527"/>
      <c r="BA138" s="1527"/>
      <c r="BB138" s="1527"/>
      <c r="BC138" s="1527"/>
      <c r="BD138" s="1527"/>
      <c r="BE138" s="1527"/>
      <c r="BF138" s="1527"/>
      <c r="BG138" s="1527"/>
      <c r="BH138" s="1527"/>
      <c r="BI138" s="1528"/>
    </row>
    <row r="139" spans="1:62" s="1002" customFormat="1" ht="11.25" customHeight="1" outlineLevel="1">
      <c r="A139" s="961"/>
      <c r="B139" s="992"/>
      <c r="C139" s="992"/>
      <c r="D139" s="992"/>
      <c r="E139" s="992"/>
      <c r="F139" s="992"/>
      <c r="G139" s="992"/>
      <c r="H139" s="961"/>
      <c r="I139" s="1050" t="s">
        <v>464</v>
      </c>
      <c r="J139" s="998"/>
      <c r="K139" s="998"/>
      <c r="L139" s="1017"/>
      <c r="M139" s="974"/>
      <c r="N139" s="974"/>
      <c r="O139" s="974"/>
      <c r="P139" s="974"/>
      <c r="Q139" s="975"/>
      <c r="R139" s="974"/>
      <c r="S139" s="974"/>
      <c r="T139" s="999"/>
      <c r="U139" s="975"/>
      <c r="V139" s="974"/>
      <c r="W139" s="974"/>
      <c r="X139" s="999"/>
      <c r="Y139" s="1539">
        <f>1-Y131</f>
        <v>0.21767687420082005</v>
      </c>
      <c r="Z139" s="1093">
        <f t="shared" ref="Z139:AF139" si="299">1-Z131</f>
        <v>0.21767687420082005</v>
      </c>
      <c r="AA139" s="1093">
        <f t="shared" si="299"/>
        <v>0.21767687420082005</v>
      </c>
      <c r="AB139" s="1540">
        <f t="shared" si="299"/>
        <v>0.21767687420082005</v>
      </c>
      <c r="AC139" s="1036">
        <f t="shared" si="299"/>
        <v>0.19839203370965175</v>
      </c>
      <c r="AD139" s="1035">
        <f t="shared" si="299"/>
        <v>0.18513240493542105</v>
      </c>
      <c r="AE139" s="2174">
        <f t="shared" si="299"/>
        <v>0.16990109818393251</v>
      </c>
      <c r="AF139" s="2174">
        <f t="shared" si="299"/>
        <v>0.16990109818393251</v>
      </c>
      <c r="AG139" s="1036">
        <f t="shared" ref="AG139:AM139" si="300">1-AG131</f>
        <v>0.13766697922187354</v>
      </c>
      <c r="AH139" s="1035">
        <f t="shared" si="300"/>
        <v>0.14164781947585636</v>
      </c>
      <c r="AI139" s="1035">
        <f t="shared" si="300"/>
        <v>0.1632149011751971</v>
      </c>
      <c r="AJ139" s="1055">
        <f>1-AJ131</f>
        <v>0.12069975003565558</v>
      </c>
      <c r="AK139" s="1036">
        <f t="shared" si="300"/>
        <v>0.1362895588256503</v>
      </c>
      <c r="AL139" s="1035">
        <f t="shared" si="300"/>
        <v>0.12463817395549981</v>
      </c>
      <c r="AM139" s="1035">
        <f t="shared" si="300"/>
        <v>0.13132100593011731</v>
      </c>
      <c r="AN139" s="1055">
        <f>1-AN131</f>
        <v>0.12069975003565558</v>
      </c>
      <c r="AO139" s="1035">
        <f t="shared" ref="AO139:AR139" si="301">1-AO131</f>
        <v>0.11520317968876559</v>
      </c>
      <c r="AP139" s="1035">
        <f t="shared" si="301"/>
        <v>0.10958910707055936</v>
      </c>
      <c r="AQ139" s="1035">
        <f t="shared" si="301"/>
        <v>0.126939363974365</v>
      </c>
      <c r="AR139" s="1035">
        <f t="shared" si="301"/>
        <v>9.4766275535818956E-2</v>
      </c>
      <c r="AS139" s="1000"/>
      <c r="AT139" s="974"/>
      <c r="AU139" s="974"/>
      <c r="AV139" s="974"/>
      <c r="AW139" s="974"/>
      <c r="AX139" s="974"/>
      <c r="AY139" s="974"/>
      <c r="AZ139" s="974"/>
      <c r="BA139" s="974"/>
      <c r="BB139" s="674"/>
      <c r="BC139" s="674"/>
      <c r="BD139" s="674"/>
      <c r="BE139" s="674"/>
      <c r="BF139" s="674"/>
      <c r="BG139" s="674"/>
      <c r="BH139" s="674"/>
      <c r="BI139" s="673"/>
      <c r="BJ139" s="1001"/>
    </row>
    <row r="140" spans="1:62" s="1002" customFormat="1" ht="11.25" customHeight="1" outlineLevel="1">
      <c r="A140" s="961"/>
      <c r="B140" s="992"/>
      <c r="C140" s="992"/>
      <c r="D140" s="992"/>
      <c r="E140" s="992"/>
      <c r="F140" s="992"/>
      <c r="G140" s="992"/>
      <c r="H140" s="961"/>
      <c r="I140" s="987"/>
      <c r="J140" s="998"/>
      <c r="K140" s="998"/>
      <c r="L140" s="1017"/>
      <c r="M140" s="974"/>
      <c r="N140" s="974"/>
      <c r="O140" s="974"/>
      <c r="P140" s="974"/>
      <c r="Q140" s="975"/>
      <c r="R140" s="974"/>
      <c r="S140" s="974"/>
      <c r="T140" s="999"/>
      <c r="U140" s="975"/>
      <c r="V140" s="974"/>
      <c r="W140" s="974"/>
      <c r="X140" s="999"/>
      <c r="Y140" s="975"/>
      <c r="Z140" s="974"/>
      <c r="AA140" s="974"/>
      <c r="AB140" s="999"/>
      <c r="AC140" s="975"/>
      <c r="AD140" s="974"/>
      <c r="AE140" s="974"/>
      <c r="AF140" s="974"/>
      <c r="AG140" s="975"/>
      <c r="AH140" s="974"/>
      <c r="AI140" s="974"/>
      <c r="AJ140" s="999"/>
      <c r="AK140" s="975"/>
      <c r="AL140" s="974"/>
      <c r="AM140" s="974"/>
      <c r="AN140" s="999"/>
      <c r="AO140" s="974"/>
      <c r="AP140" s="974"/>
      <c r="AQ140" s="974"/>
      <c r="AR140" s="999"/>
      <c r="AS140" s="1000"/>
      <c r="AT140" s="974"/>
      <c r="AU140" s="974"/>
      <c r="AV140" s="974"/>
      <c r="AW140" s="974"/>
      <c r="AX140" s="974"/>
      <c r="AY140" s="974"/>
      <c r="AZ140" s="974"/>
      <c r="BA140" s="974"/>
      <c r="BB140" s="674"/>
      <c r="BC140" s="674"/>
      <c r="BD140" s="674"/>
      <c r="BE140" s="674"/>
      <c r="BF140" s="674"/>
      <c r="BG140" s="674"/>
      <c r="BH140" s="674"/>
      <c r="BI140" s="673"/>
      <c r="BJ140" s="1001"/>
    </row>
    <row r="141" spans="1:62" s="1281" customFormat="1" ht="11.25" customHeight="1" outlineLevel="1">
      <c r="B141" s="1282"/>
      <c r="C141" s="1282"/>
      <c r="D141" s="1282"/>
      <c r="E141" s="1282"/>
      <c r="F141" s="1282"/>
      <c r="G141" s="1282"/>
      <c r="I141" s="1283" t="s">
        <v>445</v>
      </c>
      <c r="J141" s="1284"/>
      <c r="K141" s="1284"/>
      <c r="L141" s="1285"/>
      <c r="M141" s="1286"/>
      <c r="N141" s="1286"/>
      <c r="O141" s="1286"/>
      <c r="P141" s="1286"/>
      <c r="Q141" s="1287"/>
      <c r="R141" s="1286"/>
      <c r="S141" s="1286"/>
      <c r="T141" s="1288"/>
      <c r="U141" s="1287"/>
      <c r="V141" s="1286"/>
      <c r="W141" s="1286"/>
      <c r="X141" s="1288"/>
      <c r="Y141" s="1312">
        <f>FX!Y47</f>
        <v>0.53370211232612119</v>
      </c>
      <c r="Z141" s="1313">
        <f>FX!Z47</f>
        <v>0.55195418554038078</v>
      </c>
      <c r="AA141" s="1313">
        <f>FX!AA47</f>
        <v>0.54708711878992833</v>
      </c>
      <c r="AB141" s="1314">
        <f>FX!AB47</f>
        <v>0.50708368431906459</v>
      </c>
      <c r="AC141" s="1292">
        <f>FX!AC47</f>
        <v>0.45936134180074628</v>
      </c>
      <c r="AD141" s="1293">
        <f>FX!AD47</f>
        <v>0.44562987169623774</v>
      </c>
      <c r="AE141" s="1293">
        <f>FX!AE47</f>
        <v>0.4061409899912472</v>
      </c>
      <c r="AF141" s="1293">
        <f>FX!AF47</f>
        <v>0.38685797769989866</v>
      </c>
      <c r="AG141" s="1312">
        <f>FX!AG47</f>
        <v>0.3782167669435928</v>
      </c>
      <c r="AH141" s="1293">
        <f>FX!AH47</f>
        <v>0.40918719229060452</v>
      </c>
      <c r="AI141" s="1313">
        <f>FX!AI47</f>
        <v>0.42037056896807667</v>
      </c>
      <c r="AJ141" s="1314">
        <f>FX!AJ47</f>
        <v>0.41174005681562054</v>
      </c>
      <c r="AK141" s="1312">
        <f>FX!AK47</f>
        <v>0.42236788239387374</v>
      </c>
      <c r="AL141" s="1293">
        <f>FX!AL47</f>
        <v>0.41526503541179377</v>
      </c>
      <c r="AM141" s="1293">
        <f>FX!AM47</f>
        <v>0.43494171906670526</v>
      </c>
      <c r="AN141" s="1314">
        <f>FX!AN47</f>
        <v>0.42591618627530992</v>
      </c>
      <c r="AO141" s="1323">
        <f>FX!AO47</f>
        <v>0.43074481815807664</v>
      </c>
      <c r="AP141" s="1323">
        <f>FX!AP47</f>
        <v>0.43074481815807664</v>
      </c>
      <c r="AQ141" s="1323">
        <f>FX!AQ47</f>
        <v>0.43074481815807664</v>
      </c>
      <c r="AR141" s="1323">
        <f>FX!AR47</f>
        <v>0.43074481815807664</v>
      </c>
      <c r="AS141" s="1289"/>
      <c r="AT141" s="1313">
        <f>FX!AT47</f>
        <v>0.67115012393699658</v>
      </c>
      <c r="AU141" s="1313">
        <f>FX!AU47</f>
        <v>0.61614853923043511</v>
      </c>
      <c r="AV141" s="1313">
        <f>FX!AV47</f>
        <v>0.57809897412850142</v>
      </c>
      <c r="AW141" s="1313">
        <f>FX!AW47</f>
        <v>0.53491708186178855</v>
      </c>
      <c r="AX141" s="1313">
        <f>FX!AX47</f>
        <v>0.42424861401098696</v>
      </c>
      <c r="AY141" s="1313">
        <f>FX!AY47</f>
        <v>0.40493972093555219</v>
      </c>
      <c r="AZ141" s="1313">
        <f>FX!AZ47</f>
        <v>0.42462590759802354</v>
      </c>
      <c r="BA141" s="1313">
        <f>FX!BA47</f>
        <v>0.42927510857848306</v>
      </c>
      <c r="BB141" s="1323">
        <f>FX!BB47</f>
        <v>0.42927510857848306</v>
      </c>
      <c r="BC141" s="1323">
        <f>FX!BC47</f>
        <v>0.42927510857848306</v>
      </c>
      <c r="BD141" s="1323">
        <f>FX!BD47</f>
        <v>0.42927510857848306</v>
      </c>
      <c r="BE141" s="1323">
        <f>FX!BE47</f>
        <v>0.42927510857848306</v>
      </c>
      <c r="BF141" s="1323">
        <f>FX!BF47</f>
        <v>0.42927510857848306</v>
      </c>
      <c r="BG141" s="1323">
        <f>FX!BG47</f>
        <v>0.42927510857848306</v>
      </c>
      <c r="BH141" s="1323">
        <f>FX!BH47</f>
        <v>0.42927510857848306</v>
      </c>
      <c r="BI141" s="1324">
        <f>FX!BI47</f>
        <v>0.42927510857848306</v>
      </c>
    </row>
    <row r="142" spans="1:62" s="1002" customFormat="1" ht="11.25" customHeight="1">
      <c r="A142" s="961"/>
      <c r="B142" s="992"/>
      <c r="C142" s="992"/>
      <c r="D142" s="992"/>
      <c r="E142" s="992"/>
      <c r="F142" s="992"/>
      <c r="G142" s="992"/>
      <c r="H142" s="961"/>
      <c r="I142" s="987"/>
      <c r="J142" s="998"/>
      <c r="K142" s="998"/>
      <c r="L142" s="1017"/>
      <c r="M142" s="974"/>
      <c r="N142" s="974"/>
      <c r="O142" s="974"/>
      <c r="P142" s="974"/>
      <c r="Q142" s="975"/>
      <c r="R142" s="974"/>
      <c r="S142" s="974"/>
      <c r="T142" s="999"/>
      <c r="U142" s="975"/>
      <c r="V142" s="974"/>
      <c r="W142" s="974"/>
      <c r="X142" s="999"/>
      <c r="Y142" s="975"/>
      <c r="Z142" s="974"/>
      <c r="AA142" s="974"/>
      <c r="AB142" s="999"/>
      <c r="AC142" s="975"/>
      <c r="AD142" s="974"/>
      <c r="AE142" s="974"/>
      <c r="AF142" s="974"/>
      <c r="AG142" s="975"/>
      <c r="AH142" s="974"/>
      <c r="AI142" s="974"/>
      <c r="AJ142" s="999"/>
      <c r="AK142" s="974"/>
      <c r="AL142" s="974"/>
      <c r="AM142" s="974"/>
      <c r="AN142" s="999"/>
      <c r="AO142" s="974"/>
      <c r="AP142" s="974"/>
      <c r="AQ142" s="974"/>
      <c r="AR142" s="999"/>
      <c r="AS142" s="1000"/>
      <c r="AT142" s="974"/>
      <c r="AU142" s="974"/>
      <c r="AV142" s="974"/>
      <c r="AW142" s="974"/>
      <c r="AX142" s="974"/>
      <c r="AY142" s="974"/>
      <c r="AZ142" s="974"/>
      <c r="BA142" s="974"/>
      <c r="BB142" s="674"/>
      <c r="BC142" s="674"/>
      <c r="BD142" s="674"/>
      <c r="BE142" s="674"/>
      <c r="BF142" s="674"/>
      <c r="BG142" s="674"/>
      <c r="BH142" s="674"/>
      <c r="BI142" s="673"/>
      <c r="BJ142" s="1001"/>
    </row>
    <row r="143" spans="1:62" s="961" customFormat="1" ht="11.25" customHeight="1">
      <c r="A143" s="475"/>
      <c r="B143" s="940"/>
      <c r="C143" s="940"/>
      <c r="D143" s="940"/>
      <c r="E143" s="940"/>
      <c r="F143" s="940"/>
      <c r="G143" s="940"/>
      <c r="H143" s="475"/>
      <c r="I143" s="1015"/>
      <c r="J143" s="1065"/>
      <c r="K143" s="1065"/>
      <c r="L143" s="1066"/>
      <c r="M143" s="1067"/>
      <c r="N143" s="1067"/>
      <c r="O143" s="1067"/>
      <c r="P143" s="1067"/>
      <c r="Q143" s="1061"/>
      <c r="R143" s="1067"/>
      <c r="S143" s="1067"/>
      <c r="T143" s="1066"/>
      <c r="U143" s="1061"/>
      <c r="V143" s="1067"/>
      <c r="W143" s="1067"/>
      <c r="X143" s="1066"/>
      <c r="Y143" s="1061"/>
      <c r="Z143" s="1067"/>
      <c r="AA143" s="1067"/>
      <c r="AB143" s="1066"/>
      <c r="AC143" s="1061"/>
      <c r="AD143" s="1067"/>
      <c r="AE143" s="1067"/>
      <c r="AF143" s="1067"/>
      <c r="AG143" s="1061"/>
      <c r="AH143" s="2172"/>
      <c r="AI143" s="1067"/>
      <c r="AJ143" s="1066"/>
      <c r="AK143" s="1067"/>
      <c r="AL143" s="1067"/>
      <c r="AM143" s="1067"/>
      <c r="AN143" s="1066"/>
      <c r="AO143" s="1067"/>
      <c r="AP143" s="1067"/>
      <c r="AQ143" s="1067"/>
      <c r="AR143" s="1066"/>
      <c r="AS143" s="959"/>
      <c r="AT143" s="1067"/>
      <c r="AU143" s="1067"/>
      <c r="AV143" s="1067"/>
      <c r="AW143" s="1067"/>
      <c r="AX143" s="1067"/>
      <c r="AY143" s="1067"/>
      <c r="AZ143" s="1067"/>
      <c r="BA143" s="1067"/>
      <c r="BB143" s="1067"/>
      <c r="BC143" s="1067"/>
      <c r="BD143" s="1067"/>
      <c r="BE143" s="1067"/>
      <c r="BF143" s="1067"/>
      <c r="BG143" s="1067"/>
      <c r="BH143" s="1067"/>
      <c r="BI143" s="1066"/>
      <c r="BJ143" s="960"/>
    </row>
    <row r="144" spans="1:62" s="961" customFormat="1" ht="11.25" customHeight="1">
      <c r="A144" s="475"/>
      <c r="B144" s="475"/>
      <c r="C144" s="475"/>
      <c r="D144" s="475"/>
      <c r="E144" s="475"/>
      <c r="F144" s="475"/>
      <c r="G144" s="475"/>
      <c r="H144" s="475"/>
      <c r="I144" s="632" t="s">
        <v>342</v>
      </c>
      <c r="L144" s="659"/>
      <c r="M144" s="631"/>
      <c r="N144" s="631"/>
      <c r="O144" s="1318"/>
      <c r="P144" s="1318"/>
      <c r="Q144" s="1319"/>
      <c r="R144" s="1318"/>
      <c r="S144" s="1318"/>
      <c r="T144" s="1320"/>
      <c r="U144" s="1319"/>
      <c r="V144" s="1318"/>
      <c r="W144" s="1318"/>
      <c r="X144" s="1320"/>
      <c r="Y144" s="1321">
        <f>Inlinks!Y314</f>
        <v>114.839</v>
      </c>
      <c r="Z144" s="1321">
        <f>Inlinks!Z314</f>
        <v>115.416</v>
      </c>
      <c r="AA144" s="1321">
        <f>Inlinks!AA314</f>
        <v>124.455</v>
      </c>
      <c r="AB144" s="1321">
        <f>Inlinks!AB314</f>
        <v>131.27500000000001</v>
      </c>
      <c r="AC144" s="1322">
        <f>Inlinks!AC314</f>
        <v>132.208</v>
      </c>
      <c r="AD144" s="1321">
        <f>Inlinks!AD314</f>
        <v>126.807</v>
      </c>
      <c r="AE144" s="1321">
        <f>Inlinks!AE314</f>
        <v>137.185</v>
      </c>
      <c r="AF144" s="1321">
        <f>Inlinks!AF314</f>
        <v>144.905</v>
      </c>
      <c r="AG144" s="1322">
        <f>Inlinks!AG314</f>
        <v>159.405</v>
      </c>
      <c r="AH144" s="1321">
        <f>Inlinks!AH314</f>
        <v>153.899</v>
      </c>
      <c r="AI144" s="1321">
        <f>Inlinks!AI314</f>
        <v>157.92099999999999</v>
      </c>
      <c r="AJ144" s="1513">
        <f>Inlinks!AJ314</f>
        <v>189.298</v>
      </c>
      <c r="AK144" s="1322">
        <f>Inlinks!AK314</f>
        <v>189.09200000000001</v>
      </c>
      <c r="AL144" s="1321">
        <f>Inlinks!AL314</f>
        <v>191.68199999999999</v>
      </c>
      <c r="AM144" s="1321">
        <f>Inlinks!AM314</f>
        <v>207.16800000000001</v>
      </c>
      <c r="AN144" s="1513">
        <f>Inlinks!AN314</f>
        <v>221.01900000000001</v>
      </c>
      <c r="AO144" s="631">
        <f t="shared" ref="AO144:AR144" si="302">(AO169*AO177)+(AO179*AO187)</f>
        <v>242.95280342716305</v>
      </c>
      <c r="AP144" s="631">
        <f t="shared" si="302"/>
        <v>224.90985226487999</v>
      </c>
      <c r="AQ144" s="631">
        <f t="shared" si="302"/>
        <v>232.59880372023537</v>
      </c>
      <c r="AR144" s="659">
        <f t="shared" si="302"/>
        <v>263.70290731878583</v>
      </c>
      <c r="AS144" s="1016"/>
      <c r="AT144" s="631"/>
      <c r="AU144" s="631"/>
      <c r="AV144" s="1464">
        <v>315.70499999999998</v>
      </c>
      <c r="AW144" s="631">
        <f>+SUM(Y144:AB144)</f>
        <v>485.98500000000001</v>
      </c>
      <c r="AX144" s="631">
        <f>+SUM(AC144:AF144)</f>
        <v>541.10500000000002</v>
      </c>
      <c r="AY144" s="631">
        <f>SUM(AG144:AJ144)</f>
        <v>660.52299999999991</v>
      </c>
      <c r="AZ144" s="631">
        <f>SUM(AK144:AN144)</f>
        <v>808.96100000000001</v>
      </c>
      <c r="BA144" s="631">
        <f>SUM(AO144:AR144)</f>
        <v>964.16436673106421</v>
      </c>
      <c r="BB144" s="631">
        <f t="shared" ref="BB144:BI144" si="303">(BB169*BB177)+(BB179*BB187)</f>
        <v>1064.5181192281439</v>
      </c>
      <c r="BC144" s="631">
        <f t="shared" si="303"/>
        <v>1155.0863938984853</v>
      </c>
      <c r="BD144" s="631">
        <f t="shared" si="303"/>
        <v>1232.7844611036642</v>
      </c>
      <c r="BE144" s="631">
        <f t="shared" si="303"/>
        <v>1304.2646192303082</v>
      </c>
      <c r="BF144" s="631">
        <f t="shared" si="303"/>
        <v>1367.7453032125857</v>
      </c>
      <c r="BG144" s="631">
        <f t="shared" si="303"/>
        <v>1433.4297950856042</v>
      </c>
      <c r="BH144" s="631">
        <f t="shared" si="303"/>
        <v>1501.3714577029809</v>
      </c>
      <c r="BI144" s="659">
        <f t="shared" si="303"/>
        <v>1572.5983086371198</v>
      </c>
      <c r="BJ144" s="960"/>
    </row>
    <row r="145" spans="1:62" s="1002" customFormat="1" ht="11.25" customHeight="1">
      <c r="A145" s="961"/>
      <c r="B145" s="992"/>
      <c r="C145" s="992"/>
      <c r="D145" s="992"/>
      <c r="E145" s="992"/>
      <c r="F145" s="992"/>
      <c r="G145" s="992"/>
      <c r="H145" s="961"/>
      <c r="I145" s="990" t="s">
        <v>320</v>
      </c>
      <c r="J145" s="998"/>
      <c r="K145" s="998"/>
      <c r="L145" s="1017"/>
      <c r="M145" s="974"/>
      <c r="N145" s="974"/>
      <c r="O145" s="974"/>
      <c r="P145" s="974"/>
      <c r="Q145" s="975"/>
      <c r="R145" s="974"/>
      <c r="S145" s="974"/>
      <c r="T145" s="999"/>
      <c r="U145" s="975"/>
      <c r="V145" s="974"/>
      <c r="W145" s="974"/>
      <c r="X145" s="999"/>
      <c r="Y145" s="975"/>
      <c r="Z145" s="974"/>
      <c r="AA145" s="974"/>
      <c r="AB145" s="999"/>
      <c r="AC145" s="974">
        <f t="shared" ref="AC145:AN145" si="304">AC144/Y144-1</f>
        <v>0.1512465277475421</v>
      </c>
      <c r="AD145" s="974">
        <f t="shared" si="304"/>
        <v>9.8695154917862293E-2</v>
      </c>
      <c r="AE145" s="974">
        <f t="shared" si="304"/>
        <v>0.10228596681531488</v>
      </c>
      <c r="AF145" s="974">
        <f t="shared" si="304"/>
        <v>0.10382784231574926</v>
      </c>
      <c r="AG145" s="975">
        <f t="shared" si="304"/>
        <v>0.20571372382911779</v>
      </c>
      <c r="AH145" s="974">
        <f t="shared" si="304"/>
        <v>0.21364751157270501</v>
      </c>
      <c r="AI145" s="974">
        <f t="shared" si="304"/>
        <v>0.15115355177315304</v>
      </c>
      <c r="AJ145" s="999">
        <f t="shared" si="304"/>
        <v>0.30635933887719546</v>
      </c>
      <c r="AK145" s="975">
        <f t="shared" si="304"/>
        <v>0.18623631630124526</v>
      </c>
      <c r="AL145" s="974">
        <f t="shared" si="304"/>
        <v>0.24550516897445718</v>
      </c>
      <c r="AM145" s="974">
        <f t="shared" si="304"/>
        <v>0.31184579631587961</v>
      </c>
      <c r="AN145" s="999">
        <f t="shared" si="304"/>
        <v>0.16757176515335614</v>
      </c>
      <c r="AO145" s="974">
        <f t="shared" ref="AO145:AR145" si="305">AO144/AK144-1</f>
        <v>0.28483914405243493</v>
      </c>
      <c r="AP145" s="974">
        <f t="shared" si="305"/>
        <v>0.17334883956177416</v>
      </c>
      <c r="AQ145" s="974">
        <f t="shared" si="305"/>
        <v>0.12275449741386391</v>
      </c>
      <c r="AR145" s="974">
        <f t="shared" si="305"/>
        <v>0.19312324876497411</v>
      </c>
      <c r="AS145" s="1000"/>
      <c r="AT145" s="974"/>
      <c r="AU145" s="974"/>
      <c r="AV145" s="974"/>
      <c r="AW145" s="974">
        <f>+AW144/AV144-1</f>
        <v>0.53936427994488545</v>
      </c>
      <c r="AX145" s="974">
        <f>+AX144/AW144-1</f>
        <v>0.11341913845077523</v>
      </c>
      <c r="AY145" s="974">
        <f>+AY144/AX144-1</f>
        <v>0.22069284150026314</v>
      </c>
      <c r="AZ145" s="974">
        <f>+AZ144/AY144-1</f>
        <v>0.22472798070619815</v>
      </c>
      <c r="BA145" s="974">
        <f>+BA144/AZ144-1</f>
        <v>0.19185519046167143</v>
      </c>
      <c r="BB145" s="974">
        <f t="shared" ref="BB145:BI145" si="306">+BB144/BA144-1</f>
        <v>0.10408365623106608</v>
      </c>
      <c r="BC145" s="974">
        <f t="shared" si="306"/>
        <v>8.5079129264620024E-2</v>
      </c>
      <c r="BD145" s="974">
        <f t="shared" si="306"/>
        <v>6.7266022364736999E-2</v>
      </c>
      <c r="BE145" s="974">
        <f t="shared" si="306"/>
        <v>5.7982689092828554E-2</v>
      </c>
      <c r="BF145" s="974">
        <f t="shared" si="306"/>
        <v>4.8671629243258741E-2</v>
      </c>
      <c r="BG145" s="974">
        <f t="shared" si="306"/>
        <v>4.8023920622309868E-2</v>
      </c>
      <c r="BH145" s="974">
        <f t="shared" si="306"/>
        <v>4.7397970134504863E-2</v>
      </c>
      <c r="BI145" s="999">
        <f t="shared" si="306"/>
        <v>4.7441191564352891E-2</v>
      </c>
      <c r="BJ145" s="1001"/>
    </row>
    <row r="146" spans="1:62" s="1002" customFormat="1" ht="11.25" customHeight="1">
      <c r="A146" s="961"/>
      <c r="B146" s="992"/>
      <c r="C146" s="992"/>
      <c r="D146" s="992"/>
      <c r="E146" s="992"/>
      <c r="F146" s="992"/>
      <c r="G146" s="992"/>
      <c r="H146" s="961"/>
      <c r="I146" s="990" t="s">
        <v>321</v>
      </c>
      <c r="J146" s="998"/>
      <c r="K146" s="998"/>
      <c r="L146" s="1017"/>
      <c r="M146" s="974"/>
      <c r="N146" s="974"/>
      <c r="O146" s="974"/>
      <c r="P146" s="974"/>
      <c r="Q146" s="975"/>
      <c r="R146" s="974"/>
      <c r="S146" s="974"/>
      <c r="T146" s="999"/>
      <c r="U146" s="975"/>
      <c r="V146" s="974"/>
      <c r="W146" s="974"/>
      <c r="X146" s="999"/>
      <c r="Y146" s="975"/>
      <c r="Z146" s="974"/>
      <c r="AA146" s="974"/>
      <c r="AB146" s="999"/>
      <c r="AC146" s="975"/>
      <c r="AD146" s="974"/>
      <c r="AE146" s="974"/>
      <c r="AF146" s="974"/>
      <c r="AG146" s="975">
        <f t="shared" ref="AG146:AN146" si="307">AG145+AC145</f>
        <v>0.35696025157665989</v>
      </c>
      <c r="AH146" s="974">
        <f t="shared" si="307"/>
        <v>0.3123426664905673</v>
      </c>
      <c r="AI146" s="974">
        <f t="shared" si="307"/>
        <v>0.25343951858846792</v>
      </c>
      <c r="AJ146" s="999">
        <f t="shared" si="307"/>
        <v>0.41018718119294473</v>
      </c>
      <c r="AK146" s="975">
        <f t="shared" si="307"/>
        <v>0.39195004013036305</v>
      </c>
      <c r="AL146" s="974">
        <f t="shared" si="307"/>
        <v>0.45915268054716218</v>
      </c>
      <c r="AM146" s="974">
        <f t="shared" si="307"/>
        <v>0.46299934808903265</v>
      </c>
      <c r="AN146" s="999">
        <f t="shared" si="307"/>
        <v>0.47393110403055161</v>
      </c>
      <c r="AO146" s="974">
        <f t="shared" ref="AO146" si="308">AO145+AK145</f>
        <v>0.4710754603536802</v>
      </c>
      <c r="AP146" s="974">
        <f t="shared" ref="AP146" si="309">AP145+AL145</f>
        <v>0.41885400853623134</v>
      </c>
      <c r="AQ146" s="974">
        <f t="shared" ref="AQ146" si="310">AQ145+AM145</f>
        <v>0.43460029372974351</v>
      </c>
      <c r="AR146" s="999">
        <f t="shared" ref="AR146" si="311">AR145+AN145</f>
        <v>0.36069501391833025</v>
      </c>
      <c r="AS146" s="1000"/>
      <c r="AT146" s="974"/>
      <c r="AU146" s="974"/>
      <c r="AV146" s="974"/>
      <c r="AW146" s="974"/>
      <c r="AX146" s="974">
        <f>AX145+AW145</f>
        <v>0.65278341839566068</v>
      </c>
      <c r="AY146" s="974">
        <f t="shared" ref="AY146:BI146" si="312">AY145+AX145</f>
        <v>0.33411197995103836</v>
      </c>
      <c r="AZ146" s="974">
        <f t="shared" si="312"/>
        <v>0.44542082220646129</v>
      </c>
      <c r="BA146" s="974">
        <f t="shared" si="312"/>
        <v>0.41658317116786958</v>
      </c>
      <c r="BB146" s="974">
        <f t="shared" si="312"/>
        <v>0.29593884669273751</v>
      </c>
      <c r="BC146" s="974">
        <f t="shared" si="312"/>
        <v>0.1891627854956861</v>
      </c>
      <c r="BD146" s="974">
        <f t="shared" si="312"/>
        <v>0.15234515162935702</v>
      </c>
      <c r="BE146" s="974">
        <f t="shared" si="312"/>
        <v>0.12524871145756555</v>
      </c>
      <c r="BF146" s="974">
        <f t="shared" si="312"/>
        <v>0.10665431833608729</v>
      </c>
      <c r="BG146" s="974">
        <f t="shared" si="312"/>
        <v>9.6695549865568609E-2</v>
      </c>
      <c r="BH146" s="974">
        <f t="shared" si="312"/>
        <v>9.5421890756814731E-2</v>
      </c>
      <c r="BI146" s="999">
        <f t="shared" si="312"/>
        <v>9.4839161698857755E-2</v>
      </c>
      <c r="BJ146" s="1001"/>
    </row>
    <row r="147" spans="1:62" s="1002" customFormat="1" ht="11.25" customHeight="1">
      <c r="A147" s="961"/>
      <c r="B147" s="992"/>
      <c r="C147" s="992"/>
      <c r="D147" s="992"/>
      <c r="E147" s="992"/>
      <c r="F147" s="992"/>
      <c r="G147" s="992"/>
      <c r="H147" s="961"/>
      <c r="I147" s="990" t="s">
        <v>328</v>
      </c>
      <c r="J147" s="998"/>
      <c r="K147" s="998"/>
      <c r="L147" s="1017"/>
      <c r="M147" s="974"/>
      <c r="N147" s="974"/>
      <c r="O147" s="974"/>
      <c r="P147" s="974"/>
      <c r="Q147" s="975"/>
      <c r="R147" s="974"/>
      <c r="S147" s="974"/>
      <c r="T147" s="999"/>
      <c r="U147" s="975"/>
      <c r="V147" s="974"/>
      <c r="W147" s="974"/>
      <c r="X147" s="999"/>
      <c r="Y147" s="975"/>
      <c r="Z147" s="974">
        <f t="shared" ref="Z147:AE147" si="313">Z144/Y144-1</f>
        <v>5.02442550004778E-3</v>
      </c>
      <c r="AA147" s="974">
        <f t="shared" si="313"/>
        <v>7.8316697858182627E-2</v>
      </c>
      <c r="AB147" s="999">
        <f t="shared" si="313"/>
        <v>5.4798923305612535E-2</v>
      </c>
      <c r="AC147" s="975">
        <f t="shared" si="313"/>
        <v>7.1072176728241843E-3</v>
      </c>
      <c r="AD147" s="974">
        <f t="shared" si="313"/>
        <v>-4.0852293355923996E-2</v>
      </c>
      <c r="AE147" s="974">
        <f t="shared" si="313"/>
        <v>8.1840907836318255E-2</v>
      </c>
      <c r="AF147" s="974">
        <f t="shared" ref="AF147:AN147" si="314">AF144/AE144-1</f>
        <v>5.6274374020483187E-2</v>
      </c>
      <c r="AG147" s="975">
        <f t="shared" si="314"/>
        <v>0.10006556019461033</v>
      </c>
      <c r="AH147" s="974">
        <f t="shared" si="314"/>
        <v>-3.4540949154668876E-2</v>
      </c>
      <c r="AI147" s="974">
        <f t="shared" si="314"/>
        <v>2.613402296311218E-2</v>
      </c>
      <c r="AJ147" s="999">
        <f t="shared" si="314"/>
        <v>0.19868795157072205</v>
      </c>
      <c r="AK147" s="975">
        <f t="shared" si="314"/>
        <v>-1.0882312544241435E-3</v>
      </c>
      <c r="AL147" s="974">
        <f t="shared" si="314"/>
        <v>1.3697036363251591E-2</v>
      </c>
      <c r="AM147" s="974">
        <f t="shared" si="314"/>
        <v>8.0790058534447873E-2</v>
      </c>
      <c r="AN147" s="999">
        <f t="shared" si="314"/>
        <v>6.6858781278962054E-2</v>
      </c>
      <c r="AO147" s="974">
        <f t="shared" ref="AO147" si="315">AO144/AN144-1</f>
        <v>9.9239447410236492E-2</v>
      </c>
      <c r="AP147" s="974">
        <f t="shared" ref="AP147" si="316">AP144/AO144-1</f>
        <v>-7.4265251965665469E-2</v>
      </c>
      <c r="AQ147" s="974">
        <f t="shared" ref="AQ147" si="317">AQ144/AP144-1</f>
        <v>3.4186814752338979E-2</v>
      </c>
      <c r="AR147" s="974">
        <f t="shared" ref="AR147" si="318">AR144/AQ144-1</f>
        <v>0.13372426298443818</v>
      </c>
      <c r="AS147" s="1000"/>
      <c r="AT147" s="974"/>
      <c r="AU147" s="974"/>
      <c r="AV147" s="1051"/>
      <c r="AW147" s="1051" t="s">
        <v>462</v>
      </c>
      <c r="AX147" s="1051" t="s">
        <v>462</v>
      </c>
      <c r="AY147" s="1051" t="s">
        <v>462</v>
      </c>
      <c r="AZ147" s="1051" t="s">
        <v>462</v>
      </c>
      <c r="BA147" s="1051" t="s">
        <v>462</v>
      </c>
      <c r="BB147" s="1051" t="s">
        <v>462</v>
      </c>
      <c r="BC147" s="1051" t="s">
        <v>462</v>
      </c>
      <c r="BD147" s="1051" t="s">
        <v>462</v>
      </c>
      <c r="BE147" s="1051" t="s">
        <v>462</v>
      </c>
      <c r="BF147" s="1051" t="s">
        <v>462</v>
      </c>
      <c r="BG147" s="1051" t="s">
        <v>462</v>
      </c>
      <c r="BH147" s="1051" t="s">
        <v>462</v>
      </c>
      <c r="BI147" s="1052" t="s">
        <v>462</v>
      </c>
      <c r="BJ147" s="1001"/>
    </row>
    <row r="148" spans="1:62" s="1030" customFormat="1" ht="11.25" customHeight="1">
      <c r="A148" s="1020"/>
      <c r="B148" s="1021"/>
      <c r="C148" s="1021"/>
      <c r="D148" s="1021"/>
      <c r="E148" s="1021"/>
      <c r="F148" s="1021"/>
      <c r="G148" s="1021"/>
      <c r="H148" s="1020"/>
      <c r="I148" s="1022" t="s">
        <v>329</v>
      </c>
      <c r="J148" s="1023"/>
      <c r="K148" s="1023"/>
      <c r="L148" s="1024"/>
      <c r="M148" s="1025"/>
      <c r="N148" s="1025"/>
      <c r="O148" s="1025"/>
      <c r="P148" s="1025"/>
      <c r="Q148" s="1026"/>
      <c r="R148" s="1025"/>
      <c r="S148" s="1025"/>
      <c r="T148" s="1027"/>
      <c r="U148" s="1026"/>
      <c r="V148" s="1025"/>
      <c r="W148" s="1025"/>
      <c r="X148" s="1027"/>
      <c r="Y148" s="1026"/>
      <c r="Z148" s="1025"/>
      <c r="AA148" s="1025"/>
      <c r="AB148" s="1027"/>
      <c r="AC148" s="1026">
        <f t="shared" ref="AC148:AN148" si="319">AC144-Y144</f>
        <v>17.369</v>
      </c>
      <c r="AD148" s="1025">
        <f t="shared" si="319"/>
        <v>11.391000000000005</v>
      </c>
      <c r="AE148" s="1025">
        <f t="shared" si="319"/>
        <v>12.730000000000004</v>
      </c>
      <c r="AF148" s="1025">
        <f t="shared" si="319"/>
        <v>13.629999999999995</v>
      </c>
      <c r="AG148" s="1026">
        <f t="shared" si="319"/>
        <v>27.197000000000003</v>
      </c>
      <c r="AH148" s="1025">
        <f t="shared" si="319"/>
        <v>27.091999999999999</v>
      </c>
      <c r="AI148" s="1025">
        <f t="shared" si="319"/>
        <v>20.73599999999999</v>
      </c>
      <c r="AJ148" s="1027">
        <f t="shared" si="319"/>
        <v>44.393000000000001</v>
      </c>
      <c r="AK148" s="1026">
        <f t="shared" si="319"/>
        <v>29.687000000000012</v>
      </c>
      <c r="AL148" s="1025">
        <f t="shared" si="319"/>
        <v>37.782999999999987</v>
      </c>
      <c r="AM148" s="1025">
        <f t="shared" si="319"/>
        <v>49.247000000000014</v>
      </c>
      <c r="AN148" s="1027">
        <f t="shared" si="319"/>
        <v>31.721000000000004</v>
      </c>
      <c r="AO148" s="1025">
        <f t="shared" ref="AO148:AR148" si="320">AO144-AK144</f>
        <v>53.860803427163034</v>
      </c>
      <c r="AP148" s="1025">
        <f t="shared" si="320"/>
        <v>33.227852264879999</v>
      </c>
      <c r="AQ148" s="1025">
        <f t="shared" si="320"/>
        <v>25.43080372023536</v>
      </c>
      <c r="AR148" s="1025">
        <f t="shared" si="320"/>
        <v>42.683907318785828</v>
      </c>
      <c r="AS148" s="1028"/>
      <c r="AT148" s="1025"/>
      <c r="AU148" s="1025"/>
      <c r="AV148" s="1025"/>
      <c r="AW148" s="1025">
        <f>+AW144-AV144</f>
        <v>170.28000000000003</v>
      </c>
      <c r="AX148" s="1025">
        <f>+AX144-AW144</f>
        <v>55.120000000000005</v>
      </c>
      <c r="AY148" s="1025">
        <f>+AY144-AX144</f>
        <v>119.41799999999989</v>
      </c>
      <c r="AZ148" s="1025">
        <f>+AZ144-AY144</f>
        <v>148.4380000000001</v>
      </c>
      <c r="BA148" s="1025">
        <f>+BA144-AZ144</f>
        <v>155.20336673106419</v>
      </c>
      <c r="BB148" s="1025">
        <f t="shared" ref="BB148:BI148" si="321">+BB144-BA144</f>
        <v>100.35375249707965</v>
      </c>
      <c r="BC148" s="1025">
        <f t="shared" si="321"/>
        <v>90.568274670341452</v>
      </c>
      <c r="BD148" s="1025">
        <f t="shared" si="321"/>
        <v>77.698067205178859</v>
      </c>
      <c r="BE148" s="1025">
        <f t="shared" si="321"/>
        <v>71.480158126644028</v>
      </c>
      <c r="BF148" s="1025">
        <f t="shared" si="321"/>
        <v>63.480683982277469</v>
      </c>
      <c r="BG148" s="1025">
        <f t="shared" si="321"/>
        <v>65.684491873018487</v>
      </c>
      <c r="BH148" s="1025">
        <f t="shared" si="321"/>
        <v>67.941662617376778</v>
      </c>
      <c r="BI148" s="1027">
        <f t="shared" si="321"/>
        <v>71.226850934138838</v>
      </c>
      <c r="BJ148" s="1029"/>
    </row>
    <row r="149" spans="1:62" s="1030" customFormat="1" ht="11.25" customHeight="1">
      <c r="A149" s="1020"/>
      <c r="B149" s="1021"/>
      <c r="C149" s="1021"/>
      <c r="D149" s="1021"/>
      <c r="E149" s="1021"/>
      <c r="F149" s="1021"/>
      <c r="G149" s="1021"/>
      <c r="H149" s="1020"/>
      <c r="I149" s="1022" t="s">
        <v>330</v>
      </c>
      <c r="J149" s="1023"/>
      <c r="K149" s="1023"/>
      <c r="L149" s="1024"/>
      <c r="M149" s="1025"/>
      <c r="N149" s="1025"/>
      <c r="O149" s="1025"/>
      <c r="P149" s="1025"/>
      <c r="Q149" s="1026"/>
      <c r="R149" s="1025"/>
      <c r="S149" s="1025"/>
      <c r="T149" s="1027"/>
      <c r="U149" s="1026"/>
      <c r="V149" s="1025"/>
      <c r="W149" s="1025"/>
      <c r="X149" s="1027"/>
      <c r="Y149" s="1026"/>
      <c r="Z149" s="1025">
        <f t="shared" ref="Z149:AF149" si="322">Z144-Y144</f>
        <v>0.57699999999999818</v>
      </c>
      <c r="AA149" s="1025">
        <f t="shared" si="322"/>
        <v>9.0390000000000015</v>
      </c>
      <c r="AB149" s="1027">
        <f t="shared" si="322"/>
        <v>6.8200000000000074</v>
      </c>
      <c r="AC149" s="1026">
        <f t="shared" si="322"/>
        <v>0.93299999999999272</v>
      </c>
      <c r="AD149" s="1025">
        <f t="shared" si="322"/>
        <v>-5.4009999999999962</v>
      </c>
      <c r="AE149" s="1025">
        <f t="shared" si="322"/>
        <v>10.378</v>
      </c>
      <c r="AF149" s="1025">
        <f t="shared" si="322"/>
        <v>7.7199999999999989</v>
      </c>
      <c r="AG149" s="1026">
        <f t="shared" ref="AG149:AN149" si="323">AG144-AF144</f>
        <v>14.5</v>
      </c>
      <c r="AH149" s="1025">
        <f t="shared" si="323"/>
        <v>-5.5060000000000002</v>
      </c>
      <c r="AI149" s="1025">
        <f t="shared" si="323"/>
        <v>4.0219999999999914</v>
      </c>
      <c r="AJ149" s="1027">
        <f t="shared" si="323"/>
        <v>31.37700000000001</v>
      </c>
      <c r="AK149" s="1026">
        <f t="shared" si="323"/>
        <v>-0.20599999999998886</v>
      </c>
      <c r="AL149" s="1025">
        <f t="shared" si="323"/>
        <v>2.589999999999975</v>
      </c>
      <c r="AM149" s="1025">
        <f t="shared" si="323"/>
        <v>15.486000000000018</v>
      </c>
      <c r="AN149" s="1027">
        <f t="shared" si="323"/>
        <v>13.850999999999999</v>
      </c>
      <c r="AO149" s="1025">
        <f t="shared" ref="AO149" si="324">AO144-AN144</f>
        <v>21.933803427163042</v>
      </c>
      <c r="AP149" s="1025">
        <f t="shared" ref="AP149" si="325">AP144-AO144</f>
        <v>-18.04295116228306</v>
      </c>
      <c r="AQ149" s="1025">
        <f t="shared" ref="AQ149" si="326">AQ144-AP144</f>
        <v>7.6889514553553795</v>
      </c>
      <c r="AR149" s="1025">
        <f t="shared" ref="AR149" si="327">AR144-AQ144</f>
        <v>31.104103598550466</v>
      </c>
      <c r="AS149" s="1028"/>
      <c r="AT149" s="1025"/>
      <c r="AU149" s="1025"/>
      <c r="AV149" s="1051"/>
      <c r="AW149" s="1051" t="s">
        <v>462</v>
      </c>
      <c r="AX149" s="1051" t="s">
        <v>462</v>
      </c>
      <c r="AY149" s="1051" t="s">
        <v>462</v>
      </c>
      <c r="AZ149" s="1051" t="s">
        <v>462</v>
      </c>
      <c r="BA149" s="1051" t="s">
        <v>462</v>
      </c>
      <c r="BB149" s="1051" t="s">
        <v>462</v>
      </c>
      <c r="BC149" s="1051" t="s">
        <v>462</v>
      </c>
      <c r="BD149" s="1051" t="s">
        <v>462</v>
      </c>
      <c r="BE149" s="1051" t="s">
        <v>462</v>
      </c>
      <c r="BF149" s="1051" t="s">
        <v>462</v>
      </c>
      <c r="BG149" s="1051" t="s">
        <v>462</v>
      </c>
      <c r="BH149" s="1051" t="s">
        <v>462</v>
      </c>
      <c r="BI149" s="1052" t="s">
        <v>462</v>
      </c>
      <c r="BJ149" s="1029"/>
    </row>
    <row r="150" spans="1:62" s="1305" customFormat="1" ht="11.25" customHeight="1" outlineLevel="1">
      <c r="A150" s="1296"/>
      <c r="B150" s="1297"/>
      <c r="C150" s="1297"/>
      <c r="D150" s="1297"/>
      <c r="E150" s="1297"/>
      <c r="F150" s="1297"/>
      <c r="G150" s="1297"/>
      <c r="H150" s="1296"/>
      <c r="I150" s="1315" t="s">
        <v>678</v>
      </c>
      <c r="J150" s="1299"/>
      <c r="K150" s="1299"/>
      <c r="L150" s="1300"/>
      <c r="M150" s="1301"/>
      <c r="N150" s="1301"/>
      <c r="O150" s="1301"/>
      <c r="P150" s="1301"/>
      <c r="Q150" s="1302"/>
      <c r="R150" s="1301"/>
      <c r="S150" s="1301"/>
      <c r="T150" s="1303"/>
      <c r="U150" s="1302"/>
      <c r="V150" s="1301"/>
      <c r="W150" s="1301"/>
      <c r="X150" s="1303"/>
      <c r="Y150" s="2054"/>
      <c r="Z150" s="2055">
        <f t="shared" ref="Z150:AN150" si="328">+Z144/Y144-1</f>
        <v>5.02442550004778E-3</v>
      </c>
      <c r="AA150" s="2055">
        <f t="shared" si="328"/>
        <v>7.8316697858182627E-2</v>
      </c>
      <c r="AB150" s="2055">
        <f t="shared" si="328"/>
        <v>5.4798923305612535E-2</v>
      </c>
      <c r="AC150" s="2054">
        <f t="shared" si="328"/>
        <v>7.1072176728241843E-3</v>
      </c>
      <c r="AD150" s="2055">
        <f t="shared" si="328"/>
        <v>-4.0852293355923996E-2</v>
      </c>
      <c r="AE150" s="2055">
        <f t="shared" si="328"/>
        <v>8.1840907836318255E-2</v>
      </c>
      <c r="AF150" s="2055">
        <f t="shared" si="328"/>
        <v>5.6274374020483187E-2</v>
      </c>
      <c r="AG150" s="2054">
        <f t="shared" si="328"/>
        <v>0.10006556019461033</v>
      </c>
      <c r="AH150" s="2055">
        <f t="shared" si="328"/>
        <v>-3.4540949154668876E-2</v>
      </c>
      <c r="AI150" s="2055">
        <f t="shared" si="328"/>
        <v>2.613402296311218E-2</v>
      </c>
      <c r="AJ150" s="2156">
        <f t="shared" si="328"/>
        <v>0.19868795157072205</v>
      </c>
      <c r="AK150" s="2054">
        <f t="shared" si="328"/>
        <v>-1.0882312544241435E-3</v>
      </c>
      <c r="AL150" s="2055">
        <f t="shared" si="328"/>
        <v>1.3697036363251591E-2</v>
      </c>
      <c r="AM150" s="2055">
        <f t="shared" si="328"/>
        <v>8.0790058534447873E-2</v>
      </c>
      <c r="AN150" s="2156">
        <f t="shared" si="328"/>
        <v>6.6858781278962054E-2</v>
      </c>
      <c r="AO150" s="2055">
        <f t="shared" ref="AO150:AR150" si="329">+AO144/AN144-1</f>
        <v>9.9239447410236492E-2</v>
      </c>
      <c r="AP150" s="2055">
        <f t="shared" si="329"/>
        <v>-7.4265251965665469E-2</v>
      </c>
      <c r="AQ150" s="2055">
        <f t="shared" si="329"/>
        <v>3.4186814752338979E-2</v>
      </c>
      <c r="AR150" s="2055">
        <f t="shared" si="329"/>
        <v>0.13372426298443818</v>
      </c>
      <c r="AS150" s="1304"/>
      <c r="AT150" s="1301"/>
      <c r="AU150" s="1301"/>
      <c r="AV150" s="1301"/>
      <c r="AW150" s="1527"/>
      <c r="AX150" s="1527"/>
      <c r="AY150" s="1527"/>
      <c r="AZ150" s="1527"/>
      <c r="BA150" s="1527"/>
      <c r="BB150" s="1527"/>
      <c r="BC150" s="1527"/>
      <c r="BD150" s="1527"/>
      <c r="BE150" s="1527"/>
      <c r="BF150" s="1527"/>
      <c r="BG150" s="1527"/>
      <c r="BH150" s="1527"/>
      <c r="BI150" s="1528"/>
    </row>
    <row r="151" spans="1:62" s="1002" customFormat="1" ht="11.25" customHeight="1">
      <c r="A151" s="961"/>
      <c r="B151" s="992"/>
      <c r="C151" s="992"/>
      <c r="D151" s="992"/>
      <c r="E151" s="992"/>
      <c r="F151" s="992"/>
      <c r="G151" s="992"/>
      <c r="H151" s="961"/>
      <c r="I151" s="1031" t="s">
        <v>331</v>
      </c>
      <c r="J151" s="974"/>
      <c r="K151" s="974"/>
      <c r="L151" s="999"/>
      <c r="M151" s="974"/>
      <c r="N151" s="974"/>
      <c r="O151" s="974"/>
      <c r="P151" s="974"/>
      <c r="Q151" s="975"/>
      <c r="R151" s="974"/>
      <c r="S151" s="974"/>
      <c r="T151" s="999"/>
      <c r="U151" s="975"/>
      <c r="V151" s="974"/>
      <c r="W151" s="974"/>
      <c r="X151" s="999"/>
      <c r="Y151" s="975">
        <f t="shared" ref="Y151:AH151" si="330">+Y144/Y83</f>
        <v>0.54978193325386226</v>
      </c>
      <c r="Z151" s="974">
        <f t="shared" si="330"/>
        <v>0.50926612305411423</v>
      </c>
      <c r="AA151" s="974">
        <f t="shared" si="330"/>
        <v>0.48192607794923426</v>
      </c>
      <c r="AB151" s="999">
        <f t="shared" si="330"/>
        <v>0.44577216806060665</v>
      </c>
      <c r="AC151" s="975">
        <f t="shared" si="330"/>
        <v>0.44942414641774198</v>
      </c>
      <c r="AD151" s="974">
        <f t="shared" si="330"/>
        <v>0.42367009014186152</v>
      </c>
      <c r="AE151" s="974">
        <f t="shared" si="330"/>
        <v>0.41237066918364529</v>
      </c>
      <c r="AF151" s="974">
        <f t="shared" si="330"/>
        <v>0.36498345163191592</v>
      </c>
      <c r="AG151" s="975">
        <f t="shared" si="330"/>
        <v>0.39726805780891356</v>
      </c>
      <c r="AH151" s="974">
        <f t="shared" si="330"/>
        <v>0.37794357086549391</v>
      </c>
      <c r="AI151" s="974">
        <f t="shared" ref="AI151:AL151" si="331">+AI144/AI83</f>
        <v>0.3725720568008361</v>
      </c>
      <c r="AJ151" s="999">
        <f t="shared" si="331"/>
        <v>0.33396198121113219</v>
      </c>
      <c r="AK151" s="975">
        <f t="shared" si="331"/>
        <v>0.36598428001014194</v>
      </c>
      <c r="AL151" s="974">
        <f t="shared" si="331"/>
        <v>0.35364247207677918</v>
      </c>
      <c r="AM151" s="974">
        <f t="shared" ref="AM151:AN151" si="332">+AM144/AM83</f>
        <v>0.36733673420536084</v>
      </c>
      <c r="AN151" s="999">
        <f t="shared" si="332"/>
        <v>0.32790628324216542</v>
      </c>
      <c r="AO151" s="974">
        <f t="shared" ref="AO151:AR151" si="333">+AO144/AO83</f>
        <v>0.40509915344699882</v>
      </c>
      <c r="AP151" s="974">
        <f t="shared" si="333"/>
        <v>0.38758942544559155</v>
      </c>
      <c r="AQ151" s="974">
        <f t="shared" si="333"/>
        <v>0.38848210054523763</v>
      </c>
      <c r="AR151" s="974">
        <f t="shared" si="333"/>
        <v>0.33615720781061348</v>
      </c>
      <c r="AS151" s="1000"/>
      <c r="AT151" s="974"/>
      <c r="AU151" s="974"/>
      <c r="AV151" s="974">
        <f t="shared" ref="AV151:BI151" si="334">+AV144/AV83</f>
        <v>0.53562157925275444</v>
      </c>
      <c r="AW151" s="974">
        <f t="shared" si="334"/>
        <v>0.4917647106442013</v>
      </c>
      <c r="AX151" s="974">
        <f t="shared" si="334"/>
        <v>0.4089459404309348</v>
      </c>
      <c r="AY151" s="974">
        <f t="shared" si="334"/>
        <v>0.36713140567802721</v>
      </c>
      <c r="AZ151" s="974">
        <f>+AZ144/AZ83</f>
        <v>0.35222861740772493</v>
      </c>
      <c r="BA151" s="974">
        <f>+BA144/BA83</f>
        <v>0.37615419211222456</v>
      </c>
      <c r="BB151" s="974">
        <f t="shared" si="334"/>
        <v>0.37389611344444651</v>
      </c>
      <c r="BC151" s="974">
        <f t="shared" si="334"/>
        <v>0.37174272218639753</v>
      </c>
      <c r="BD151" s="974">
        <f t="shared" si="334"/>
        <v>0.36917031796777061</v>
      </c>
      <c r="BE151" s="974">
        <f t="shared" si="334"/>
        <v>0.36666016449994654</v>
      </c>
      <c r="BF151" s="974">
        <f t="shared" si="334"/>
        <v>0.36384852933143491</v>
      </c>
      <c r="BG151" s="974">
        <f t="shared" si="334"/>
        <v>0.36283059191006595</v>
      </c>
      <c r="BH151" s="974">
        <f t="shared" si="334"/>
        <v>0.36257303829332999</v>
      </c>
      <c r="BI151" s="999">
        <f t="shared" si="334"/>
        <v>0.36230834183197025</v>
      </c>
      <c r="BJ151" s="1001"/>
    </row>
    <row r="152" spans="1:62" s="1002" customFormat="1" ht="11.25" customHeight="1">
      <c r="A152" s="961"/>
      <c r="B152" s="992"/>
      <c r="C152" s="992"/>
      <c r="D152" s="992"/>
      <c r="E152" s="992"/>
      <c r="F152" s="992"/>
      <c r="G152" s="992"/>
      <c r="H152" s="961"/>
      <c r="I152" s="1031"/>
      <c r="J152" s="974"/>
      <c r="K152" s="974"/>
      <c r="L152" s="999"/>
      <c r="M152" s="974"/>
      <c r="N152" s="974"/>
      <c r="O152" s="974"/>
      <c r="P152" s="974"/>
      <c r="Q152" s="975"/>
      <c r="R152" s="974"/>
      <c r="S152" s="974"/>
      <c r="T152" s="999"/>
      <c r="U152" s="975"/>
      <c r="V152" s="974"/>
      <c r="W152" s="974"/>
      <c r="X152" s="999"/>
      <c r="Y152" s="975"/>
      <c r="Z152" s="974"/>
      <c r="AA152" s="974"/>
      <c r="AB152" s="999"/>
      <c r="AC152" s="975"/>
      <c r="AD152" s="974"/>
      <c r="AE152" s="974"/>
      <c r="AF152" s="974"/>
      <c r="AG152" s="975"/>
      <c r="AH152" s="974"/>
      <c r="AI152" s="974"/>
      <c r="AJ152" s="999"/>
      <c r="AK152" s="975"/>
      <c r="AL152" s="974"/>
      <c r="AM152" s="974"/>
      <c r="AN152" s="999"/>
      <c r="AO152" s="974"/>
      <c r="AP152" s="974"/>
      <c r="AQ152" s="974"/>
      <c r="AR152" s="999"/>
      <c r="AS152" s="1000"/>
      <c r="AT152" s="974"/>
      <c r="AU152" s="974"/>
      <c r="AV152" s="974"/>
      <c r="AW152" s="974"/>
      <c r="AX152" s="974"/>
      <c r="AY152" s="974"/>
      <c r="AZ152" s="974"/>
      <c r="BA152" s="974"/>
      <c r="BB152" s="974"/>
      <c r="BC152" s="974"/>
      <c r="BD152" s="974"/>
      <c r="BE152" s="974"/>
      <c r="BF152" s="974"/>
      <c r="BG152" s="974"/>
      <c r="BH152" s="974"/>
      <c r="BI152" s="999"/>
      <c r="BJ152" s="1001"/>
    </row>
    <row r="153" spans="1:62" s="1030" customFormat="1" ht="11.25" customHeight="1">
      <c r="A153" s="1020"/>
      <c r="B153" s="1021"/>
      <c r="C153" s="1021"/>
      <c r="D153" s="1021"/>
      <c r="E153" s="1021"/>
      <c r="F153" s="1021"/>
      <c r="G153" s="1021"/>
      <c r="H153" s="1020"/>
      <c r="I153" s="1487"/>
      <c r="J153" s="1025"/>
      <c r="K153" s="1025"/>
      <c r="L153" s="1027"/>
      <c r="M153" s="1025"/>
      <c r="N153" s="1025"/>
      <c r="O153" s="1025"/>
      <c r="P153" s="1025"/>
      <c r="Q153" s="1026"/>
      <c r="R153" s="1025"/>
      <c r="S153" s="1025"/>
      <c r="T153" s="1027"/>
      <c r="U153" s="1026"/>
      <c r="V153" s="1025"/>
      <c r="W153" s="1025"/>
      <c r="X153" s="1027"/>
      <c r="Y153" s="1026"/>
      <c r="Z153" s="1025"/>
      <c r="AA153" s="1025"/>
      <c r="AB153" s="1027"/>
      <c r="AC153" s="1026"/>
      <c r="AD153" s="1025"/>
      <c r="AE153" s="1025"/>
      <c r="AF153" s="1025"/>
      <c r="AG153" s="1026"/>
      <c r="AH153" s="1025"/>
      <c r="AI153" s="1025"/>
      <c r="AJ153" s="1027"/>
      <c r="AK153" s="1026"/>
      <c r="AL153" s="1025"/>
      <c r="AM153" s="1025"/>
      <c r="AN153" s="1027"/>
      <c r="AO153" s="1025"/>
      <c r="AP153" s="1025"/>
      <c r="AQ153" s="1025"/>
      <c r="AR153" s="1027"/>
      <c r="AS153" s="1028"/>
      <c r="AT153" s="1025"/>
      <c r="AU153" s="1025"/>
      <c r="AV153" s="1025"/>
      <c r="AW153" s="1025"/>
      <c r="AX153" s="1025"/>
      <c r="AY153" s="1025"/>
      <c r="AZ153" s="1025"/>
      <c r="BA153" s="1025"/>
      <c r="BB153" s="1025"/>
      <c r="BC153" s="1025"/>
      <c r="BD153" s="1025"/>
      <c r="BE153" s="1025"/>
      <c r="BF153" s="1025"/>
      <c r="BG153" s="1025"/>
      <c r="BH153" s="1025"/>
      <c r="BI153" s="1027"/>
      <c r="BJ153" s="1029"/>
    </row>
    <row r="154" spans="1:62" s="1042" customFormat="1" ht="11.25" customHeight="1">
      <c r="A154" s="961"/>
      <c r="B154" s="995"/>
      <c r="C154" s="995"/>
      <c r="D154" s="995"/>
      <c r="E154" s="995"/>
      <c r="F154" s="995"/>
      <c r="G154" s="995"/>
      <c r="H154" s="961"/>
      <c r="I154" s="1032" t="s">
        <v>343</v>
      </c>
      <c r="J154" s="1035"/>
      <c r="K154" s="1035"/>
      <c r="L154" s="1055"/>
      <c r="M154" s="1035"/>
      <c r="N154" s="1035"/>
      <c r="O154" s="1035"/>
      <c r="P154" s="1035"/>
      <c r="Q154" s="1036"/>
      <c r="R154" s="1035"/>
      <c r="S154" s="1035"/>
      <c r="T154" s="1055"/>
      <c r="U154" s="1036"/>
      <c r="V154" s="1035"/>
      <c r="W154" s="1035"/>
      <c r="X154" s="1038"/>
      <c r="Y154" s="1039"/>
      <c r="Z154" s="1037"/>
      <c r="AA154" s="1037"/>
      <c r="AB154" s="1038"/>
      <c r="AC154" s="1316">
        <f>Inlinks!AC316</f>
        <v>158.28899999999999</v>
      </c>
      <c r="AD154" s="1317">
        <f>Inlinks!AD316</f>
        <v>155.327</v>
      </c>
      <c r="AE154" s="1317">
        <f>Inlinks!AE316</f>
        <v>161.90299999999999</v>
      </c>
      <c r="AF154" s="1317">
        <f>Inlinks!AF316</f>
        <v>162.74299999999999</v>
      </c>
      <c r="AG154" s="1316">
        <f>Inlinks!AG316</f>
        <v>164.34800000000001</v>
      </c>
      <c r="AH154" s="1317">
        <f>Inlinks!AH316</f>
        <v>154.20699999999999</v>
      </c>
      <c r="AI154" s="1317">
        <f>Inlinks!AI316</f>
        <v>163.25014999999999</v>
      </c>
      <c r="AJ154" s="2155">
        <f>Inlinks!AJ316</f>
        <v>198.51985000000002</v>
      </c>
      <c r="AK154" s="1316">
        <f>Inlinks!AK316</f>
        <v>198.155</v>
      </c>
      <c r="AL154" s="1317">
        <f>Inlinks!AL316</f>
        <v>200.06870000000001</v>
      </c>
      <c r="AM154" s="1317">
        <f>Inlinks!AM316</f>
        <v>198.98045999999999</v>
      </c>
      <c r="AN154" s="2155">
        <f>Inlinks!AN316</f>
        <v>221.47865999999999</v>
      </c>
      <c r="AO154" s="1037">
        <f t="shared" ref="AO154:AR154" si="335">(AO169*AK177)+(AO179*AK187)</f>
        <v>212.03165000000007</v>
      </c>
      <c r="AP154" s="1037">
        <f t="shared" si="335"/>
        <v>202.5872</v>
      </c>
      <c r="AQ154" s="1037">
        <f t="shared" si="335"/>
        <v>222.36735999999999</v>
      </c>
      <c r="AR154" s="1038">
        <f t="shared" si="335"/>
        <v>252.98361412342399</v>
      </c>
      <c r="AS154" s="1040"/>
      <c r="AT154" s="1035"/>
      <c r="AU154" s="1035"/>
      <c r="AV154" s="1037"/>
      <c r="AW154" s="631"/>
      <c r="AX154" s="1037">
        <f>+SUM(AC154:AF154)</f>
        <v>638.26199999999994</v>
      </c>
      <c r="AY154" s="1037">
        <f>SUM(AG154:AJ154)</f>
        <v>680.32500000000005</v>
      </c>
      <c r="AZ154" s="1037">
        <f>SUM(AK154:AN154)</f>
        <v>818.68281999999999</v>
      </c>
      <c r="BA154" s="1037">
        <f>SUM(AO154:AR154)</f>
        <v>889.96982412342402</v>
      </c>
      <c r="BB154" s="1037">
        <f t="shared" ref="BB154:BI154" si="336">(BB169*BA177)+(BB179*BA187)</f>
        <v>1064.5181192281439</v>
      </c>
      <c r="BC154" s="1037">
        <f t="shared" si="336"/>
        <v>1155.0863938984853</v>
      </c>
      <c r="BD154" s="1037">
        <f t="shared" si="336"/>
        <v>1232.7844611036642</v>
      </c>
      <c r="BE154" s="1037">
        <f t="shared" si="336"/>
        <v>1304.2646192303082</v>
      </c>
      <c r="BF154" s="1037">
        <f t="shared" si="336"/>
        <v>1367.7453032125857</v>
      </c>
      <c r="BG154" s="1037">
        <f t="shared" si="336"/>
        <v>1433.4297950856042</v>
      </c>
      <c r="BH154" s="1037">
        <f t="shared" si="336"/>
        <v>1501.3714577029809</v>
      </c>
      <c r="BI154" s="1038">
        <f t="shared" si="336"/>
        <v>1572.5983086371198</v>
      </c>
      <c r="BJ154" s="1041"/>
    </row>
    <row r="155" spans="1:62" s="1002" customFormat="1" ht="11.25" customHeight="1">
      <c r="A155" s="961"/>
      <c r="B155" s="992"/>
      <c r="C155" s="992"/>
      <c r="D155" s="992"/>
      <c r="E155" s="992"/>
      <c r="F155" s="992"/>
      <c r="G155" s="992"/>
      <c r="H155" s="961"/>
      <c r="I155" s="1031" t="s">
        <v>332</v>
      </c>
      <c r="J155" s="974"/>
      <c r="K155" s="974"/>
      <c r="L155" s="999"/>
      <c r="M155" s="974"/>
      <c r="N155" s="974"/>
      <c r="O155" s="974"/>
      <c r="P155" s="974"/>
      <c r="Q155" s="975"/>
      <c r="R155" s="974"/>
      <c r="S155" s="974"/>
      <c r="T155" s="999"/>
      <c r="U155" s="975"/>
      <c r="V155" s="974"/>
      <c r="W155" s="974"/>
      <c r="X155" s="1043"/>
      <c r="Y155" s="975"/>
      <c r="Z155" s="974"/>
      <c r="AA155" s="974"/>
      <c r="AB155" s="999"/>
      <c r="AC155" s="975">
        <f t="shared" ref="AC155:AN155" si="337">AC154/Y144-1</f>
        <v>0.37835578505559941</v>
      </c>
      <c r="AD155" s="974">
        <f t="shared" si="337"/>
        <v>0.34580127538642835</v>
      </c>
      <c r="AE155" s="974">
        <f t="shared" si="337"/>
        <v>0.3008959061508174</v>
      </c>
      <c r="AF155" s="974">
        <f t="shared" si="337"/>
        <v>0.23971053132736619</v>
      </c>
      <c r="AG155" s="975">
        <f t="shared" si="337"/>
        <v>0.24310177901488572</v>
      </c>
      <c r="AH155" s="974">
        <f t="shared" si="337"/>
        <v>0.21607639956784719</v>
      </c>
      <c r="AI155" s="974">
        <f t="shared" si="337"/>
        <v>0.18999999999999995</v>
      </c>
      <c r="AJ155" s="999">
        <f t="shared" si="337"/>
        <v>0.37000000000000011</v>
      </c>
      <c r="AK155" s="975">
        <f t="shared" si="337"/>
        <v>0.24309149650261919</v>
      </c>
      <c r="AL155" s="974">
        <f t="shared" si="337"/>
        <v>0.30000000000000004</v>
      </c>
      <c r="AM155" s="974">
        <f t="shared" si="337"/>
        <v>0.26</v>
      </c>
      <c r="AN155" s="999">
        <f t="shared" si="337"/>
        <v>0.16999999999999993</v>
      </c>
      <c r="AO155" s="1046">
        <f t="shared" ref="AO155:AR155" si="338">AO154/AK144-1</f>
        <v>0.12131475683794157</v>
      </c>
      <c r="AP155" s="1046">
        <f t="shared" si="338"/>
        <v>5.6892144280631607E-2</v>
      </c>
      <c r="AQ155" s="1046">
        <f t="shared" si="338"/>
        <v>7.3367315415508116E-2</v>
      </c>
      <c r="AR155" s="1047">
        <f t="shared" si="338"/>
        <v>0.14462382927903938</v>
      </c>
      <c r="AS155" s="1000"/>
      <c r="AT155" s="974"/>
      <c r="AU155" s="974"/>
      <c r="AV155" s="674"/>
      <c r="AW155" s="674"/>
      <c r="AX155" s="974">
        <f>AX154/AW144-1</f>
        <v>0.31333683138368462</v>
      </c>
      <c r="AY155" s="974">
        <f>AY154/AX144-1</f>
        <v>0.25728832666488022</v>
      </c>
      <c r="AZ155" s="974">
        <f>AZ154/AY144-1</f>
        <v>0.23944634781831997</v>
      </c>
      <c r="BA155" s="974">
        <f>BA154/AZ144-1</f>
        <v>0.10013934432367444</v>
      </c>
      <c r="BB155" s="1046">
        <f t="shared" ref="BB155:BI155" si="339">BB154/AZ144-1</f>
        <v>0.31590783638289599</v>
      </c>
      <c r="BC155" s="1046">
        <f t="shared" si="339"/>
        <v>0.19801813233850329</v>
      </c>
      <c r="BD155" s="1046">
        <f t="shared" si="339"/>
        <v>0.15806808624124336</v>
      </c>
      <c r="BE155" s="1046">
        <f t="shared" si="339"/>
        <v>0.12914897631885136</v>
      </c>
      <c r="BF155" s="1046">
        <f t="shared" si="339"/>
        <v>0.10947643028214049</v>
      </c>
      <c r="BG155" s="1046">
        <f t="shared" si="339"/>
        <v>9.9032952324905388E-2</v>
      </c>
      <c r="BH155" s="1046">
        <f t="shared" si="339"/>
        <v>9.7698127112212818E-2</v>
      </c>
      <c r="BI155" s="1047">
        <f t="shared" si="339"/>
        <v>9.7087777879770076E-2</v>
      </c>
      <c r="BJ155" s="1001"/>
    </row>
    <row r="156" spans="1:62" s="1002" customFormat="1" ht="11.25" customHeight="1">
      <c r="A156" s="961"/>
      <c r="B156" s="991"/>
      <c r="C156" s="991"/>
      <c r="D156" s="991"/>
      <c r="E156" s="991"/>
      <c r="F156" s="991"/>
      <c r="G156" s="991"/>
      <c r="H156" s="961"/>
      <c r="I156" s="1048" t="s">
        <v>321</v>
      </c>
      <c r="J156" s="974"/>
      <c r="K156" s="974"/>
      <c r="L156" s="999"/>
      <c r="M156" s="974"/>
      <c r="N156" s="974"/>
      <c r="O156" s="974"/>
      <c r="P156" s="974"/>
      <c r="Q156" s="975"/>
      <c r="R156" s="974"/>
      <c r="S156" s="974"/>
      <c r="T156" s="999"/>
      <c r="U156" s="975"/>
      <c r="V156" s="974"/>
      <c r="W156" s="974"/>
      <c r="X156" s="999"/>
      <c r="Y156" s="975"/>
      <c r="Z156" s="974"/>
      <c r="AA156" s="974"/>
      <c r="AB156" s="999"/>
      <c r="AC156" s="975"/>
      <c r="AD156" s="974"/>
      <c r="AE156" s="974"/>
      <c r="AF156" s="974"/>
      <c r="AG156" s="975">
        <f t="shared" ref="AG156:AN156" si="340">AG155+AC155</f>
        <v>0.62145756407048514</v>
      </c>
      <c r="AH156" s="974">
        <f t="shared" si="340"/>
        <v>0.56187767495427554</v>
      </c>
      <c r="AI156" s="974">
        <f t="shared" si="340"/>
        <v>0.49089590615081735</v>
      </c>
      <c r="AJ156" s="999">
        <f t="shared" si="340"/>
        <v>0.6097105313273663</v>
      </c>
      <c r="AK156" s="975">
        <f t="shared" si="340"/>
        <v>0.48619327551750491</v>
      </c>
      <c r="AL156" s="974">
        <f t="shared" si="340"/>
        <v>0.51607639956784723</v>
      </c>
      <c r="AM156" s="974">
        <f t="shared" si="340"/>
        <v>0.44999999999999996</v>
      </c>
      <c r="AN156" s="999">
        <f t="shared" si="340"/>
        <v>0.54</v>
      </c>
      <c r="AO156" s="974">
        <f t="shared" ref="AO156" si="341">AO155+AK155</f>
        <v>0.36440625334056076</v>
      </c>
      <c r="AP156" s="974">
        <f t="shared" ref="AP156" si="342">AP155+AL155</f>
        <v>0.35689214428063165</v>
      </c>
      <c r="AQ156" s="974">
        <f t="shared" ref="AQ156" si="343">AQ155+AM155</f>
        <v>0.33336731541550813</v>
      </c>
      <c r="AR156" s="999">
        <f t="shared" ref="AR156" si="344">AR155+AN155</f>
        <v>0.31462382927903931</v>
      </c>
      <c r="AS156" s="1049"/>
      <c r="AT156" s="674"/>
      <c r="AV156" s="974"/>
      <c r="AW156" s="974"/>
      <c r="AX156" s="974"/>
      <c r="AY156" s="974">
        <f>AY155+AX155</f>
        <v>0.57062515804856484</v>
      </c>
      <c r="AZ156" s="974">
        <f>AZ155+AY155</f>
        <v>0.49673467448320019</v>
      </c>
      <c r="BA156" s="974">
        <f>BA155+AZ155</f>
        <v>0.33958569214199441</v>
      </c>
      <c r="BB156" s="974">
        <f t="shared" ref="BB156:BI156" si="345">BB155+BA155</f>
        <v>0.41604718070657043</v>
      </c>
      <c r="BC156" s="974">
        <f t="shared" si="345"/>
        <v>0.51392596872139928</v>
      </c>
      <c r="BD156" s="974">
        <f t="shared" si="345"/>
        <v>0.35608621857974665</v>
      </c>
      <c r="BE156" s="974">
        <f t="shared" si="345"/>
        <v>0.28721706256009472</v>
      </c>
      <c r="BF156" s="974">
        <f t="shared" si="345"/>
        <v>0.23862540660099185</v>
      </c>
      <c r="BG156" s="974">
        <f t="shared" si="345"/>
        <v>0.20850938260704588</v>
      </c>
      <c r="BH156" s="974">
        <f t="shared" si="345"/>
        <v>0.19673107943711821</v>
      </c>
      <c r="BI156" s="999">
        <f t="shared" si="345"/>
        <v>0.19478590499198289</v>
      </c>
      <c r="BJ156" s="1001"/>
    </row>
    <row r="157" spans="1:62" s="1002" customFormat="1" ht="11.25" customHeight="1">
      <c r="A157" s="961"/>
      <c r="B157" s="992"/>
      <c r="C157" s="992"/>
      <c r="D157" s="992"/>
      <c r="E157" s="992"/>
      <c r="F157" s="992"/>
      <c r="G157" s="992"/>
      <c r="H157" s="961"/>
      <c r="I157" s="1050" t="s">
        <v>329</v>
      </c>
      <c r="J157" s="998"/>
      <c r="K157" s="998"/>
      <c r="L157" s="1017"/>
      <c r="M157" s="974"/>
      <c r="N157" s="974"/>
      <c r="O157" s="974"/>
      <c r="P157" s="974"/>
      <c r="Q157" s="975"/>
      <c r="R157" s="974"/>
      <c r="S157" s="974"/>
      <c r="T157" s="999"/>
      <c r="U157" s="975"/>
      <c r="V157" s="974"/>
      <c r="W157" s="974"/>
      <c r="X157" s="999"/>
      <c r="Y157" s="975"/>
      <c r="Z157" s="974"/>
      <c r="AA157" s="974"/>
      <c r="AB157" s="1027"/>
      <c r="AC157" s="1026"/>
      <c r="AD157" s="1025"/>
      <c r="AE157" s="1025"/>
      <c r="AF157" s="1025"/>
      <c r="AG157" s="1026"/>
      <c r="AH157" s="1025"/>
      <c r="AI157" s="1025"/>
      <c r="AJ157" s="1027"/>
      <c r="AK157" s="1026"/>
      <c r="AL157" s="1025"/>
      <c r="AM157" s="1025"/>
      <c r="AN157" s="1027"/>
      <c r="AO157" s="1025"/>
      <c r="AP157" s="1025"/>
      <c r="AQ157" s="1025"/>
      <c r="AR157" s="1027"/>
      <c r="AS157" s="1000"/>
      <c r="AT157" s="974"/>
      <c r="AU157" s="974"/>
      <c r="AV157" s="974"/>
      <c r="AW157" s="1025"/>
      <c r="AX157" s="1025"/>
      <c r="AY157" s="1025">
        <f>AY154-AX154</f>
        <v>42.063000000000102</v>
      </c>
      <c r="AZ157" s="1025">
        <f>AZ154-AY154</f>
        <v>138.35781999999995</v>
      </c>
      <c r="BA157" s="1025">
        <f>BA154-AZ154</f>
        <v>71.287004123424026</v>
      </c>
      <c r="BB157" s="1025">
        <f t="shared" ref="BB157:BI157" si="346">BB154-BA154</f>
        <v>174.54829510471984</v>
      </c>
      <c r="BC157" s="1025">
        <f t="shared" si="346"/>
        <v>90.568274670341452</v>
      </c>
      <c r="BD157" s="1025">
        <f t="shared" si="346"/>
        <v>77.698067205178859</v>
      </c>
      <c r="BE157" s="1025">
        <f t="shared" si="346"/>
        <v>71.480158126644028</v>
      </c>
      <c r="BF157" s="1025">
        <f t="shared" si="346"/>
        <v>63.480683982277469</v>
      </c>
      <c r="BG157" s="1025">
        <f t="shared" si="346"/>
        <v>65.684491873018487</v>
      </c>
      <c r="BH157" s="1025">
        <f t="shared" si="346"/>
        <v>67.941662617376778</v>
      </c>
      <c r="BI157" s="1027">
        <f t="shared" si="346"/>
        <v>71.226850934138838</v>
      </c>
      <c r="BJ157" s="1001"/>
    </row>
    <row r="158" spans="1:62" s="1002" customFormat="1" ht="11.25" customHeight="1">
      <c r="A158" s="961"/>
      <c r="B158" s="992"/>
      <c r="C158" s="992"/>
      <c r="D158" s="992"/>
      <c r="E158" s="992"/>
      <c r="F158" s="992"/>
      <c r="G158" s="992"/>
      <c r="H158" s="961"/>
      <c r="I158" s="1050" t="s">
        <v>330</v>
      </c>
      <c r="J158" s="998"/>
      <c r="K158" s="998"/>
      <c r="L158" s="1017"/>
      <c r="M158" s="974"/>
      <c r="N158" s="974"/>
      <c r="O158" s="974"/>
      <c r="P158" s="974"/>
      <c r="Q158" s="975"/>
      <c r="R158" s="974"/>
      <c r="S158" s="974"/>
      <c r="T158" s="999"/>
      <c r="U158" s="975"/>
      <c r="V158" s="974"/>
      <c r="W158" s="974"/>
      <c r="X158" s="999"/>
      <c r="Y158" s="1026"/>
      <c r="Z158" s="1025"/>
      <c r="AA158" s="1025"/>
      <c r="AB158" s="1027"/>
      <c r="AC158" s="1026"/>
      <c r="AD158" s="1025">
        <f t="shared" ref="AD158:AN158" si="347">AD154-AC154</f>
        <v>-2.9619999999999891</v>
      </c>
      <c r="AE158" s="1025">
        <f t="shared" si="347"/>
        <v>6.5759999999999934</v>
      </c>
      <c r="AF158" s="1025">
        <f t="shared" si="347"/>
        <v>0.84000000000000341</v>
      </c>
      <c r="AG158" s="1026">
        <f t="shared" si="347"/>
        <v>1.6050000000000182</v>
      </c>
      <c r="AH158" s="1025">
        <f t="shared" si="347"/>
        <v>-10.14100000000002</v>
      </c>
      <c r="AI158" s="1025">
        <f t="shared" si="347"/>
        <v>9.0431499999999971</v>
      </c>
      <c r="AJ158" s="1027">
        <f t="shared" si="347"/>
        <v>35.269700000000029</v>
      </c>
      <c r="AK158" s="1026">
        <f t="shared" si="347"/>
        <v>-0.36485000000001833</v>
      </c>
      <c r="AL158" s="1025">
        <f t="shared" si="347"/>
        <v>1.9137000000000057</v>
      </c>
      <c r="AM158" s="1025">
        <f t="shared" si="347"/>
        <v>-1.0882400000000132</v>
      </c>
      <c r="AN158" s="1027">
        <f t="shared" si="347"/>
        <v>22.498199999999997</v>
      </c>
      <c r="AO158" s="1025">
        <f t="shared" ref="AO158:AR158" si="348">AO154-AN154</f>
        <v>-9.4470099999999206</v>
      </c>
      <c r="AP158" s="1025">
        <f t="shared" si="348"/>
        <v>-9.4444500000000744</v>
      </c>
      <c r="AQ158" s="1025">
        <f t="shared" si="348"/>
        <v>19.780159999999995</v>
      </c>
      <c r="AR158" s="1025">
        <f t="shared" si="348"/>
        <v>30.616254123424</v>
      </c>
      <c r="AS158" s="1000"/>
      <c r="AT158" s="974"/>
      <c r="AU158" s="974"/>
      <c r="AV158" s="1051"/>
      <c r="AW158" s="1051"/>
      <c r="AX158" s="1051"/>
      <c r="AY158" s="1051" t="s">
        <v>462</v>
      </c>
      <c r="AZ158" s="1051" t="s">
        <v>462</v>
      </c>
      <c r="BA158" s="1051" t="s">
        <v>462</v>
      </c>
      <c r="BB158" s="1051" t="s">
        <v>462</v>
      </c>
      <c r="BC158" s="1051" t="s">
        <v>462</v>
      </c>
      <c r="BD158" s="1051" t="s">
        <v>462</v>
      </c>
      <c r="BE158" s="1051" t="s">
        <v>462</v>
      </c>
      <c r="BF158" s="1051" t="s">
        <v>462</v>
      </c>
      <c r="BG158" s="1051" t="s">
        <v>462</v>
      </c>
      <c r="BH158" s="1051" t="s">
        <v>462</v>
      </c>
      <c r="BI158" s="1052" t="s">
        <v>462</v>
      </c>
      <c r="BJ158" s="1001"/>
    </row>
    <row r="159" spans="1:62" s="1002" customFormat="1" ht="11.25" customHeight="1">
      <c r="A159" s="961"/>
      <c r="B159" s="992"/>
      <c r="C159" s="992"/>
      <c r="D159" s="992"/>
      <c r="E159" s="992"/>
      <c r="F159" s="992"/>
      <c r="G159" s="992"/>
      <c r="H159" s="961"/>
      <c r="I159" s="1053"/>
      <c r="J159" s="974"/>
      <c r="K159" s="974"/>
      <c r="L159" s="999"/>
      <c r="M159" s="974"/>
      <c r="N159" s="974"/>
      <c r="O159" s="974"/>
      <c r="P159" s="974"/>
      <c r="Q159" s="975"/>
      <c r="R159" s="974"/>
      <c r="S159" s="974"/>
      <c r="T159" s="999"/>
      <c r="U159" s="975"/>
      <c r="V159" s="974"/>
      <c r="W159" s="974"/>
      <c r="X159" s="999"/>
      <c r="Y159" s="975"/>
      <c r="Z159" s="974"/>
      <c r="AA159" s="974"/>
      <c r="AB159" s="999"/>
      <c r="AC159" s="975"/>
      <c r="AD159" s="974"/>
      <c r="AE159" s="974"/>
      <c r="AF159" s="974"/>
      <c r="AG159" s="975"/>
      <c r="AH159" s="974"/>
      <c r="AI159" s="974"/>
      <c r="AJ159" s="999"/>
      <c r="AK159" s="975"/>
      <c r="AL159" s="974"/>
      <c r="AM159" s="974"/>
      <c r="AN159" s="999"/>
      <c r="AO159" s="974"/>
      <c r="AP159" s="974"/>
      <c r="AQ159" s="974"/>
      <c r="AR159" s="974"/>
      <c r="AS159" s="1000"/>
      <c r="AT159" s="974"/>
      <c r="AU159" s="974"/>
      <c r="AV159" s="974"/>
      <c r="AW159" s="974"/>
      <c r="AX159" s="1025"/>
      <c r="AY159" s="1058"/>
      <c r="AZ159" s="1058"/>
      <c r="BA159" s="1058"/>
      <c r="BB159" s="974"/>
      <c r="BC159" s="974"/>
      <c r="BD159" s="974"/>
      <c r="BE159" s="974"/>
      <c r="BF159" s="974"/>
      <c r="BG159" s="974"/>
      <c r="BH159" s="974"/>
      <c r="BI159" s="999"/>
      <c r="BJ159" s="1001"/>
    </row>
    <row r="160" spans="1:62" s="1002" customFormat="1" ht="11.25" customHeight="1">
      <c r="A160" s="961"/>
      <c r="B160" s="992"/>
      <c r="C160" s="992"/>
      <c r="D160" s="992"/>
      <c r="E160" s="992"/>
      <c r="F160" s="992"/>
      <c r="G160" s="992"/>
      <c r="H160" s="961"/>
      <c r="I160" s="1048" t="s">
        <v>333</v>
      </c>
      <c r="J160" s="998"/>
      <c r="K160" s="998"/>
      <c r="L160" s="1017"/>
      <c r="M160" s="974"/>
      <c r="N160" s="974"/>
      <c r="O160" s="974"/>
      <c r="P160" s="974"/>
      <c r="Q160" s="975"/>
      <c r="R160" s="974"/>
      <c r="S160" s="974"/>
      <c r="T160" s="999"/>
      <c r="U160" s="975"/>
      <c r="V160" s="974"/>
      <c r="W160" s="974"/>
      <c r="X160" s="999"/>
      <c r="Y160" s="975"/>
      <c r="Z160" s="974"/>
      <c r="AA160" s="974"/>
      <c r="AB160" s="999"/>
      <c r="AC160" s="975">
        <f t="shared" ref="AC160:AI160" si="349">AC145-AC155</f>
        <v>-0.22710925730805731</v>
      </c>
      <c r="AD160" s="974">
        <f t="shared" si="349"/>
        <v>-0.24710612046856606</v>
      </c>
      <c r="AE160" s="974">
        <f t="shared" si="349"/>
        <v>-0.19860993933550253</v>
      </c>
      <c r="AF160" s="974">
        <f t="shared" si="349"/>
        <v>-0.13588268901161693</v>
      </c>
      <c r="AG160" s="975">
        <f t="shared" si="349"/>
        <v>-3.7388055185767932E-2</v>
      </c>
      <c r="AH160" s="974">
        <f t="shared" si="349"/>
        <v>-2.4288879951421816E-3</v>
      </c>
      <c r="AI160" s="974">
        <f t="shared" si="349"/>
        <v>-3.8846448226846908E-2</v>
      </c>
      <c r="AJ160" s="999">
        <f>AJ145-AJ155</f>
        <v>-6.3640661122804643E-2</v>
      </c>
      <c r="AK160" s="975">
        <f>AK145-AK155</f>
        <v>-5.6855180201373923E-2</v>
      </c>
      <c r="AL160" s="974">
        <f>AL145-AL155</f>
        <v>-5.4494831025542867E-2</v>
      </c>
      <c r="AM160" s="974">
        <f>AM145-AM155</f>
        <v>5.18457963158796E-2</v>
      </c>
      <c r="AN160" s="999">
        <f>AN145-AN155</f>
        <v>-2.4282348466437842E-3</v>
      </c>
      <c r="AO160" s="974">
        <f t="shared" ref="AO160:AR160" si="350">AO145-AO155</f>
        <v>0.16352438721449336</v>
      </c>
      <c r="AP160" s="974">
        <f t="shared" si="350"/>
        <v>0.11645669528114255</v>
      </c>
      <c r="AQ160" s="974">
        <f t="shared" si="350"/>
        <v>4.9387181998355789E-2</v>
      </c>
      <c r="AR160" s="974">
        <f t="shared" si="350"/>
        <v>4.8499419485934725E-2</v>
      </c>
      <c r="AS160" s="1000"/>
      <c r="AT160" s="974"/>
      <c r="AU160" s="974"/>
      <c r="AV160" s="974"/>
      <c r="AW160" s="974"/>
      <c r="AX160" s="974">
        <f t="shared" ref="AX160:BI160" si="351">AX145-AX155</f>
        <v>-0.1999176929329094</v>
      </c>
      <c r="AY160" s="974">
        <f t="shared" si="351"/>
        <v>-3.6595485164617081E-2</v>
      </c>
      <c r="AZ160" s="974">
        <f>AZ145-AZ155</f>
        <v>-1.4718367112121822E-2</v>
      </c>
      <c r="BA160" s="974">
        <f>BA145-BA155</f>
        <v>9.1715846137996992E-2</v>
      </c>
      <c r="BB160" s="974">
        <f t="shared" si="351"/>
        <v>-0.21182418015182991</v>
      </c>
      <c r="BC160" s="974">
        <f t="shared" si="351"/>
        <v>-0.11293900307388327</v>
      </c>
      <c r="BD160" s="974">
        <f t="shared" si="351"/>
        <v>-9.0802063876506356E-2</v>
      </c>
      <c r="BE160" s="974">
        <f t="shared" si="351"/>
        <v>-7.1166287226022806E-2</v>
      </c>
      <c r="BF160" s="974">
        <f t="shared" si="351"/>
        <v>-6.0804801038881751E-2</v>
      </c>
      <c r="BG160" s="974">
        <f t="shared" si="351"/>
        <v>-5.100903170259552E-2</v>
      </c>
      <c r="BH160" s="974">
        <f t="shared" si="351"/>
        <v>-5.0300156977707955E-2</v>
      </c>
      <c r="BI160" s="999">
        <f t="shared" si="351"/>
        <v>-4.9646586315417185E-2</v>
      </c>
      <c r="BJ160" s="1001"/>
    </row>
    <row r="161" spans="1:62" s="1042" customFormat="1" ht="11.25" customHeight="1">
      <c r="A161" s="961"/>
      <c r="B161" s="995"/>
      <c r="C161" s="995"/>
      <c r="D161" s="995"/>
      <c r="E161" s="995"/>
      <c r="F161" s="995"/>
      <c r="G161" s="995"/>
      <c r="H161" s="961"/>
      <c r="I161" s="1139" t="s">
        <v>334</v>
      </c>
      <c r="J161" s="1033"/>
      <c r="K161" s="1033"/>
      <c r="L161" s="1034"/>
      <c r="M161" s="1035"/>
      <c r="N161" s="1035"/>
      <c r="O161" s="1035"/>
      <c r="P161" s="1035"/>
      <c r="Q161" s="1036"/>
      <c r="R161" s="1035"/>
      <c r="S161" s="1035"/>
      <c r="T161" s="1055"/>
      <c r="U161" s="1036"/>
      <c r="V161" s="1035"/>
      <c r="W161" s="1035"/>
      <c r="X161" s="1038"/>
      <c r="Y161" s="1039"/>
      <c r="Z161" s="1037"/>
      <c r="AA161" s="1037"/>
      <c r="AB161" s="1038"/>
      <c r="AC161" s="1316">
        <f>Inlinks!AC315</f>
        <v>-26.081</v>
      </c>
      <c r="AD161" s="1317">
        <f>Inlinks!AD315</f>
        <v>-28.52</v>
      </c>
      <c r="AE161" s="1317">
        <f>Inlinks!AE315</f>
        <v>-24.718</v>
      </c>
      <c r="AF161" s="1317">
        <f>Inlinks!AF315</f>
        <v>-17.838000000000001</v>
      </c>
      <c r="AG161" s="1316">
        <f>Inlinks!AG315</f>
        <v>-4.9429999999999996</v>
      </c>
      <c r="AH161" s="1317">
        <f>Inlinks!AH315</f>
        <v>-0.308</v>
      </c>
      <c r="AI161" s="1317">
        <f>Inlinks!AI315</f>
        <v>-5.3291499999999985</v>
      </c>
      <c r="AJ161" s="2155">
        <f>Inlinks!AJ315</f>
        <v>-9.2218500000000176</v>
      </c>
      <c r="AK161" s="1316">
        <f>Inlinks!AK315</f>
        <v>-9.0630000000000006</v>
      </c>
      <c r="AL161" s="1317">
        <f>Inlinks!AL315</f>
        <v>-8.3867000000000189</v>
      </c>
      <c r="AM161" s="1317">
        <f>Inlinks!AM315</f>
        <v>8.1875400000000127</v>
      </c>
      <c r="AN161" s="2155">
        <f>Inlinks!AN315</f>
        <v>-0.4596599999999853</v>
      </c>
      <c r="AO161" s="1037">
        <f t="shared" ref="AO161:AR161" si="352">AO144-AO154</f>
        <v>30.921153427162977</v>
      </c>
      <c r="AP161" s="1037">
        <f t="shared" si="352"/>
        <v>22.322652264879991</v>
      </c>
      <c r="AQ161" s="1037">
        <f t="shared" si="352"/>
        <v>10.231443720235376</v>
      </c>
      <c r="AR161" s="1037">
        <f t="shared" si="352"/>
        <v>10.719293195361843</v>
      </c>
      <c r="AS161" s="1040"/>
      <c r="AT161" s="1035"/>
      <c r="AU161" s="1035"/>
      <c r="AV161" s="1037"/>
      <c r="AW161" s="1037"/>
      <c r="AX161" s="1037">
        <f>+SUM(AC161:AF161)</f>
        <v>-97.157000000000011</v>
      </c>
      <c r="AY161" s="1037">
        <f>SUM(AG161:AJ161)</f>
        <v>-19.802000000000014</v>
      </c>
      <c r="AZ161" s="1037">
        <f>SUM(AK161:AN161)</f>
        <v>-9.7218199999999939</v>
      </c>
      <c r="BA161" s="1037">
        <f>SUM(AO161:AR161)</f>
        <v>74.194542607640187</v>
      </c>
      <c r="BB161" s="1037">
        <f t="shared" ref="BB161:BI161" si="353">BB144-BB154</f>
        <v>0</v>
      </c>
      <c r="BC161" s="1037">
        <f t="shared" si="353"/>
        <v>0</v>
      </c>
      <c r="BD161" s="1037">
        <f t="shared" si="353"/>
        <v>0</v>
      </c>
      <c r="BE161" s="1037">
        <f t="shared" si="353"/>
        <v>0</v>
      </c>
      <c r="BF161" s="1037">
        <f t="shared" si="353"/>
        <v>0</v>
      </c>
      <c r="BG161" s="1037">
        <f t="shared" si="353"/>
        <v>0</v>
      </c>
      <c r="BH161" s="1037">
        <f t="shared" si="353"/>
        <v>0</v>
      </c>
      <c r="BI161" s="1038">
        <f t="shared" si="353"/>
        <v>0</v>
      </c>
      <c r="BJ161" s="1041"/>
    </row>
    <row r="162" spans="1:62" s="1042" customFormat="1" ht="11.25" customHeight="1">
      <c r="A162" s="961"/>
      <c r="B162" s="995"/>
      <c r="C162" s="995"/>
      <c r="D162" s="995"/>
      <c r="E162" s="995"/>
      <c r="F162" s="995"/>
      <c r="G162" s="995"/>
      <c r="H162" s="961"/>
      <c r="I162" s="1139"/>
      <c r="J162" s="1033"/>
      <c r="K162" s="1033"/>
      <c r="L162" s="1034"/>
      <c r="M162" s="1035"/>
      <c r="N162" s="1035"/>
      <c r="O162" s="1035"/>
      <c r="P162" s="1035"/>
      <c r="Q162" s="1036"/>
      <c r="R162" s="1035"/>
      <c r="S162" s="1035"/>
      <c r="T162" s="1055"/>
      <c r="U162" s="1036"/>
      <c r="V162" s="1035"/>
      <c r="W162" s="1035"/>
      <c r="X162" s="1038"/>
      <c r="Y162" s="1039"/>
      <c r="Z162" s="1037"/>
      <c r="AA162" s="1037"/>
      <c r="AB162" s="1038"/>
      <c r="AC162" s="1039"/>
      <c r="AD162" s="1037"/>
      <c r="AE162" s="1037"/>
      <c r="AF162" s="1037"/>
      <c r="AG162" s="2246"/>
      <c r="AH162" s="1640"/>
      <c r="AI162" s="1037"/>
      <c r="AJ162" s="1038"/>
      <c r="AK162" s="1037"/>
      <c r="AL162" s="1037"/>
      <c r="AM162" s="1037"/>
      <c r="AN162" s="1038"/>
      <c r="AO162" s="1037"/>
      <c r="AP162" s="1037"/>
      <c r="AQ162" s="1037"/>
      <c r="AR162" s="1038"/>
      <c r="AS162" s="1040"/>
      <c r="AT162" s="1035"/>
      <c r="AU162" s="1035"/>
      <c r="AV162" s="1037"/>
      <c r="AW162" s="1037"/>
      <c r="AX162" s="1037"/>
      <c r="AY162" s="1037"/>
      <c r="AZ162" s="1037"/>
      <c r="BA162" s="1037"/>
      <c r="BB162" s="1037"/>
      <c r="BC162" s="1037"/>
      <c r="BD162" s="1037"/>
      <c r="BE162" s="1037"/>
      <c r="BF162" s="1037"/>
      <c r="BG162" s="1037"/>
      <c r="BH162" s="1037"/>
      <c r="BI162" s="1038"/>
      <c r="BJ162" s="1041"/>
    </row>
    <row r="163" spans="1:62" s="1042" customFormat="1" ht="11.25" customHeight="1" outlineLevel="1">
      <c r="A163" s="961"/>
      <c r="B163" s="995"/>
      <c r="C163" s="995"/>
      <c r="D163" s="995"/>
      <c r="E163" s="995"/>
      <c r="F163" s="995"/>
      <c r="G163" s="995"/>
      <c r="H163" s="961"/>
      <c r="I163" s="1139"/>
      <c r="J163" s="1033"/>
      <c r="K163" s="1033"/>
      <c r="L163" s="1034"/>
      <c r="M163" s="1035"/>
      <c r="N163" s="1035"/>
      <c r="O163" s="1035"/>
      <c r="P163" s="1035"/>
      <c r="Q163" s="1036"/>
      <c r="R163" s="1035"/>
      <c r="S163" s="1035"/>
      <c r="T163" s="1055"/>
      <c r="U163" s="1036"/>
      <c r="V163" s="1035"/>
      <c r="W163" s="1035"/>
      <c r="X163" s="1038"/>
      <c r="Y163" s="1039"/>
      <c r="Z163" s="1037"/>
      <c r="AA163" s="1037"/>
      <c r="AB163" s="1038"/>
      <c r="AC163" s="1039"/>
      <c r="AD163" s="1037"/>
      <c r="AE163" s="1037"/>
      <c r="AF163" s="1037"/>
      <c r="AG163" s="2246"/>
      <c r="AH163" s="1640"/>
      <c r="AI163" s="1037"/>
      <c r="AJ163" s="1038"/>
      <c r="AK163" s="1037"/>
      <c r="AL163" s="1037"/>
      <c r="AM163" s="1037"/>
      <c r="AN163" s="1038"/>
      <c r="AO163" s="1037"/>
      <c r="AP163" s="1037"/>
      <c r="AQ163" s="1037"/>
      <c r="AR163" s="1038"/>
      <c r="AS163" s="1040"/>
      <c r="AT163" s="1035"/>
      <c r="AU163" s="1035"/>
      <c r="AV163" s="1037"/>
      <c r="AW163" s="1037"/>
      <c r="AX163" s="1037"/>
      <c r="AY163" s="1037"/>
      <c r="AZ163" s="1037"/>
      <c r="BA163" s="1037"/>
      <c r="BB163" s="1037"/>
      <c r="BC163" s="1037"/>
      <c r="BD163" s="1037"/>
      <c r="BE163" s="1037"/>
      <c r="BF163" s="1037"/>
      <c r="BG163" s="1037"/>
      <c r="BH163" s="1037"/>
      <c r="BI163" s="1038"/>
      <c r="BJ163" s="1041"/>
    </row>
    <row r="164" spans="1:62" s="1305" customFormat="1" ht="11.25" customHeight="1" outlineLevel="1">
      <c r="A164" s="1296"/>
      <c r="B164" s="1297"/>
      <c r="C164" s="1297"/>
      <c r="D164" s="1297"/>
      <c r="E164" s="1297"/>
      <c r="F164" s="1297"/>
      <c r="G164" s="1297"/>
      <c r="H164" s="1296"/>
      <c r="I164" s="1325" t="s">
        <v>731</v>
      </c>
      <c r="J164" s="1301"/>
      <c r="K164" s="1301"/>
      <c r="L164" s="1303"/>
      <c r="M164" s="1301"/>
      <c r="N164" s="1301"/>
      <c r="O164" s="1301"/>
      <c r="P164" s="1301"/>
      <c r="Q164" s="1302"/>
      <c r="R164" s="1301"/>
      <c r="S164" s="1301"/>
      <c r="T164" s="1303"/>
      <c r="U164" s="1302"/>
      <c r="V164" s="1301"/>
      <c r="W164" s="1301"/>
      <c r="X164" s="1303"/>
      <c r="Y164" s="1302"/>
      <c r="Z164" s="1301"/>
      <c r="AA164" s="1301"/>
      <c r="AB164" s="1303"/>
      <c r="AC164" s="2163">
        <v>28.446000000000002</v>
      </c>
      <c r="AD164" s="1311">
        <v>26.331</v>
      </c>
      <c r="AE164" s="1307"/>
      <c r="AF164" s="1307"/>
      <c r="AG164" s="2163">
        <v>33.695999999999998</v>
      </c>
      <c r="AH164" s="1311">
        <v>27.23</v>
      </c>
      <c r="AI164" s="1311">
        <v>24.285</v>
      </c>
      <c r="AJ164" s="1309">
        <f>+AY164-AI164-AH164-AG164</f>
        <v>29.841999999999999</v>
      </c>
      <c r="AK164" s="2163">
        <v>28.196999999999999</v>
      </c>
      <c r="AL164" s="1311">
        <v>26.422000000000001</v>
      </c>
      <c r="AM164" s="1311">
        <f>82.971-AL164-AK164</f>
        <v>28.352000000000007</v>
      </c>
      <c r="AN164" s="1303"/>
      <c r="AO164" s="1301"/>
      <c r="AP164" s="1301"/>
      <c r="AQ164" s="1301"/>
      <c r="AR164" s="1303"/>
      <c r="AS164" s="1304"/>
      <c r="AT164" s="1301"/>
      <c r="AU164" s="1301"/>
      <c r="AV164" s="1311">
        <v>58.237000000000002</v>
      </c>
      <c r="AW164" s="1526">
        <v>90.314999999999998</v>
      </c>
      <c r="AX164" s="1311">
        <v>107.071</v>
      </c>
      <c r="AY164" s="1311">
        <v>115.053</v>
      </c>
      <c r="AZ164" s="1301"/>
      <c r="BA164" s="1301"/>
      <c r="BB164" s="1301"/>
      <c r="BC164" s="1301"/>
      <c r="BD164" s="1301"/>
      <c r="BE164" s="1301"/>
      <c r="BF164" s="1301"/>
      <c r="BG164" s="1301"/>
      <c r="BH164" s="1301"/>
      <c r="BI164" s="1303"/>
    </row>
    <row r="165" spans="1:62" s="1305" customFormat="1" ht="11.25" customHeight="1" outlineLevel="1">
      <c r="A165" s="1296"/>
      <c r="B165" s="1297"/>
      <c r="C165" s="1297"/>
      <c r="D165" s="1297"/>
      <c r="E165" s="1297"/>
      <c r="F165" s="1297"/>
      <c r="G165" s="1297"/>
      <c r="H165" s="1296"/>
      <c r="I165" s="1325" t="s">
        <v>732</v>
      </c>
      <c r="J165" s="1301"/>
      <c r="K165" s="1301"/>
      <c r="L165" s="1303"/>
      <c r="M165" s="1301"/>
      <c r="N165" s="1301"/>
      <c r="O165" s="1301"/>
      <c r="P165" s="1301"/>
      <c r="Q165" s="1302"/>
      <c r="R165" s="1301"/>
      <c r="S165" s="1301"/>
      <c r="T165" s="1303"/>
      <c r="U165" s="1302"/>
      <c r="V165" s="1301"/>
      <c r="W165" s="1301"/>
      <c r="X165" s="1303"/>
      <c r="Y165" s="1302"/>
      <c r="Z165" s="1301"/>
      <c r="AA165" s="1301"/>
      <c r="AB165" s="1303"/>
      <c r="AC165" s="2163">
        <v>25.943000000000001</v>
      </c>
      <c r="AD165" s="1311">
        <v>25.161000000000001</v>
      </c>
      <c r="AE165" s="1307"/>
      <c r="AF165" s="1307"/>
      <c r="AG165" s="2163">
        <v>28.509</v>
      </c>
      <c r="AH165" s="1311">
        <v>30.890999999999998</v>
      </c>
      <c r="AI165" s="1311">
        <v>33.692</v>
      </c>
      <c r="AJ165" s="1309">
        <f>+AY165-AI165-AH165-AG165</f>
        <v>44.024000000000015</v>
      </c>
      <c r="AK165" s="2163">
        <v>42.613999999999997</v>
      </c>
      <c r="AL165" s="1311">
        <v>41.881999999999998</v>
      </c>
      <c r="AM165" s="1311">
        <f>132.814-AL165-AK165</f>
        <v>48.317999999999991</v>
      </c>
      <c r="AN165" s="1303"/>
      <c r="AO165" s="1301"/>
      <c r="AP165" s="1301"/>
      <c r="AQ165" s="1301"/>
      <c r="AR165" s="1303"/>
      <c r="AS165" s="1304"/>
      <c r="AT165" s="1301"/>
      <c r="AU165" s="1301"/>
      <c r="AV165" s="1311">
        <v>73.563000000000002</v>
      </c>
      <c r="AW165" s="1526">
        <v>105.544</v>
      </c>
      <c r="AX165" s="1311">
        <v>111.792</v>
      </c>
      <c r="AY165" s="1311">
        <v>137.11600000000001</v>
      </c>
      <c r="AZ165" s="1301"/>
      <c r="BA165" s="1301"/>
      <c r="BB165" s="1301"/>
      <c r="BC165" s="1301"/>
      <c r="BD165" s="1301"/>
      <c r="BE165" s="1301"/>
      <c r="BF165" s="1301"/>
      <c r="BG165" s="1301"/>
      <c r="BH165" s="1301"/>
      <c r="BI165" s="1303"/>
    </row>
    <row r="166" spans="1:62" s="2215" customFormat="1" ht="11.25" customHeight="1" outlineLevel="1">
      <c r="A166" s="2204"/>
      <c r="B166" s="2205"/>
      <c r="C166" s="2205"/>
      <c r="D166" s="2205"/>
      <c r="E166" s="2205"/>
      <c r="F166" s="2205"/>
      <c r="G166" s="2205"/>
      <c r="H166" s="2204"/>
      <c r="I166" s="2206" t="s">
        <v>734</v>
      </c>
      <c r="J166" s="2207"/>
      <c r="K166" s="2207"/>
      <c r="L166" s="2208"/>
      <c r="M166" s="2207"/>
      <c r="N166" s="2207"/>
      <c r="O166" s="2207"/>
      <c r="P166" s="2207"/>
      <c r="Q166" s="2209"/>
      <c r="R166" s="2207"/>
      <c r="S166" s="2207"/>
      <c r="T166" s="2208"/>
      <c r="U166" s="2209"/>
      <c r="V166" s="2207"/>
      <c r="W166" s="2207"/>
      <c r="X166" s="2208"/>
      <c r="Y166" s="2209"/>
      <c r="Z166" s="2207"/>
      <c r="AA166" s="2207"/>
      <c r="AB166" s="2208"/>
      <c r="AC166" s="2210">
        <v>30.5</v>
      </c>
      <c r="AD166" s="2210">
        <f>57.9-AC166</f>
        <v>27.4</v>
      </c>
      <c r="AE166" s="2211"/>
      <c r="AF166" s="2212"/>
      <c r="AG166" s="2210">
        <v>32.5</v>
      </c>
      <c r="AH166" s="2210">
        <f>63.4-AG166</f>
        <v>30.9</v>
      </c>
      <c r="AI166" s="2210">
        <v>31.8</v>
      </c>
      <c r="AJ166" s="2212">
        <f>+AY166-AI166-AH166-AG166</f>
        <v>37</v>
      </c>
      <c r="AK166" s="2210">
        <v>37.5</v>
      </c>
      <c r="AL166" s="2210">
        <v>36.1</v>
      </c>
      <c r="AM166" s="2210">
        <v>38.200000000000003</v>
      </c>
      <c r="AN166" s="2208"/>
      <c r="AO166" s="2207"/>
      <c r="AP166" s="2207"/>
      <c r="AQ166" s="2207"/>
      <c r="AR166" s="2208"/>
      <c r="AS166" s="2213"/>
      <c r="AT166" s="2207"/>
      <c r="AU166" s="2207"/>
      <c r="AV166" s="2210">
        <v>79.599999999999994</v>
      </c>
      <c r="AW166" s="2214">
        <v>115.4</v>
      </c>
      <c r="AX166" s="2210">
        <v>116.8</v>
      </c>
      <c r="AY166" s="2210">
        <v>132.19999999999999</v>
      </c>
      <c r="AZ166" s="2207"/>
      <c r="BA166" s="2207"/>
      <c r="BB166" s="2207"/>
      <c r="BC166" s="2207"/>
      <c r="BD166" s="2207"/>
      <c r="BE166" s="2207"/>
      <c r="BF166" s="2207"/>
      <c r="BG166" s="2207"/>
      <c r="BH166" s="2207"/>
      <c r="BI166" s="2208"/>
    </row>
    <row r="167" spans="1:62" s="1296" customFormat="1" ht="11.25" customHeight="1" outlineLevel="1">
      <c r="B167" s="1306"/>
      <c r="C167" s="1306"/>
      <c r="D167" s="1306"/>
      <c r="E167" s="1306"/>
      <c r="F167" s="1306"/>
      <c r="G167" s="1306"/>
      <c r="I167" s="1325" t="s">
        <v>730</v>
      </c>
      <c r="J167" s="1307"/>
      <c r="K167" s="1307"/>
      <c r="L167" s="1309"/>
      <c r="M167" s="1307"/>
      <c r="N167" s="1307"/>
      <c r="O167" s="1307"/>
      <c r="P167" s="1307"/>
      <c r="Q167" s="1308"/>
      <c r="R167" s="1307"/>
      <c r="S167" s="1307"/>
      <c r="T167" s="1309"/>
      <c r="U167" s="1308"/>
      <c r="V167" s="1307"/>
      <c r="W167" s="1307"/>
      <c r="X167" s="1309"/>
      <c r="Y167" s="1308"/>
      <c r="Z167" s="1307"/>
      <c r="AA167" s="1307"/>
      <c r="AB167" s="1309"/>
      <c r="AC167" s="1307">
        <f>AC144-AC165-AC164-AC166</f>
        <v>47.319000000000003</v>
      </c>
      <c r="AD167" s="1307">
        <f>AD144-AD165-AD164-AD166</f>
        <v>47.914999999999999</v>
      </c>
      <c r="AE167" s="1307"/>
      <c r="AF167" s="1309"/>
      <c r="AG167" s="1307">
        <f t="shared" ref="AG167:AL167" si="354">AG144-AG165-AG164-AG166</f>
        <v>64.700000000000017</v>
      </c>
      <c r="AH167" s="1307">
        <f t="shared" si="354"/>
        <v>64.878000000000014</v>
      </c>
      <c r="AI167" s="1307">
        <f t="shared" si="354"/>
        <v>68.143999999999991</v>
      </c>
      <c r="AJ167" s="1309">
        <f t="shared" si="354"/>
        <v>78.432000000000002</v>
      </c>
      <c r="AK167" s="1307">
        <f t="shared" si="354"/>
        <v>80.781000000000006</v>
      </c>
      <c r="AL167" s="1307">
        <f t="shared" si="354"/>
        <v>87.277999999999992</v>
      </c>
      <c r="AM167" s="1307">
        <f t="shared" ref="AM167" si="355">AM144-AM165-AM164-AM166</f>
        <v>92.298000000000016</v>
      </c>
      <c r="AN167" s="1309"/>
      <c r="AO167" s="1307"/>
      <c r="AP167" s="1307"/>
      <c r="AQ167" s="1307"/>
      <c r="AR167" s="1309"/>
      <c r="AS167" s="1310"/>
      <c r="AT167" s="1307"/>
      <c r="AU167" s="1307"/>
      <c r="AV167" s="1307">
        <f>AV144-AV165-AV164-AV166</f>
        <v>104.30500000000001</v>
      </c>
      <c r="AW167" s="1307">
        <f>AW144-AW165-AW164-AW166</f>
        <v>174.72600000000003</v>
      </c>
      <c r="AX167" s="1307">
        <f>AX144-AX165-AX164-AX166</f>
        <v>205.44199999999995</v>
      </c>
      <c r="AY167" s="1307">
        <f>AY144-AY165-AY164-AY166</f>
        <v>276.15399999999994</v>
      </c>
      <c r="AZ167" s="1307"/>
      <c r="BA167" s="1307"/>
      <c r="BB167" s="1307"/>
      <c r="BC167" s="1307"/>
      <c r="BD167" s="1307"/>
      <c r="BE167" s="1307"/>
      <c r="BF167" s="1307"/>
      <c r="BG167" s="1307"/>
      <c r="BH167" s="1307"/>
      <c r="BI167" s="1309"/>
    </row>
    <row r="168" spans="1:62" s="1042" customFormat="1" ht="11.25" customHeight="1" outlineLevel="1">
      <c r="A168" s="961"/>
      <c r="B168" s="995"/>
      <c r="C168" s="995"/>
      <c r="D168" s="995"/>
      <c r="E168" s="995"/>
      <c r="F168" s="995"/>
      <c r="G168" s="995"/>
      <c r="H168" s="961"/>
      <c r="I168" s="1139"/>
      <c r="J168" s="1033"/>
      <c r="K168" s="1033"/>
      <c r="L168" s="1034"/>
      <c r="M168" s="1035"/>
      <c r="N168" s="1035"/>
      <c r="O168" s="1035"/>
      <c r="P168" s="1035"/>
      <c r="Q168" s="1036"/>
      <c r="R168" s="1035"/>
      <c r="S168" s="1035"/>
      <c r="T168" s="1055"/>
      <c r="U168" s="1036"/>
      <c r="V168" s="1035"/>
      <c r="W168" s="1035"/>
      <c r="X168" s="1038"/>
      <c r="Y168" s="1039"/>
      <c r="Z168" s="1037"/>
      <c r="AA168" s="1037"/>
      <c r="AB168" s="1038"/>
      <c r="AC168" s="1039"/>
      <c r="AD168" s="1037"/>
      <c r="AE168" s="1037"/>
      <c r="AF168" s="1037"/>
      <c r="AG168" s="1039"/>
      <c r="AH168" s="1037"/>
      <c r="AI168" s="1037"/>
      <c r="AJ168" s="1038"/>
      <c r="AK168" s="1037"/>
      <c r="AL168" s="1037"/>
      <c r="AM168" s="1037"/>
      <c r="AN168" s="1038"/>
      <c r="AO168" s="1037"/>
      <c r="AP168" s="1037"/>
      <c r="AQ168" s="1037"/>
      <c r="AR168" s="1038"/>
      <c r="AS168" s="1040"/>
      <c r="AT168" s="1035"/>
      <c r="AU168" s="1035"/>
      <c r="AV168" s="1037"/>
      <c r="AW168" s="1037"/>
      <c r="AX168" s="1037"/>
      <c r="AY168" s="1037"/>
      <c r="AZ168" s="1037"/>
      <c r="BA168" s="1037"/>
      <c r="BB168" s="1037"/>
      <c r="BC168" s="1037"/>
      <c r="BD168" s="1037"/>
      <c r="BE168" s="1037"/>
      <c r="BF168" s="1037"/>
      <c r="BG168" s="1037"/>
      <c r="BH168" s="1037"/>
      <c r="BI168" s="1038"/>
      <c r="BJ168" s="1041"/>
    </row>
    <row r="169" spans="1:62" s="1042" customFormat="1" ht="11.25" customHeight="1" outlineLevel="1">
      <c r="A169" s="961"/>
      <c r="B169" s="995"/>
      <c r="C169" s="995"/>
      <c r="D169" s="995"/>
      <c r="E169" s="995"/>
      <c r="F169" s="995"/>
      <c r="G169" s="995"/>
      <c r="H169" s="961"/>
      <c r="I169" s="1298" t="s">
        <v>409</v>
      </c>
      <c r="J169" s="1033"/>
      <c r="K169" s="1033"/>
      <c r="L169" s="1034"/>
      <c r="M169" s="1035"/>
      <c r="N169" s="1035"/>
      <c r="O169" s="1035"/>
      <c r="P169" s="1035"/>
      <c r="Q169" s="1036"/>
      <c r="R169" s="1035"/>
      <c r="S169" s="1035"/>
      <c r="T169" s="1055"/>
      <c r="U169" s="1036"/>
      <c r="V169" s="1035"/>
      <c r="W169" s="1035"/>
      <c r="X169" s="1038"/>
      <c r="Y169" s="1039">
        <f t="shared" ref="Y169:AF169" si="356">(Y144*Y174)/Y177</f>
        <v>12.890803763572489</v>
      </c>
      <c r="Z169" s="1037">
        <f t="shared" si="356"/>
        <v>12.741765198427759</v>
      </c>
      <c r="AA169" s="1037">
        <f t="shared" si="356"/>
        <v>13.854524402989759</v>
      </c>
      <c r="AB169" s="1037">
        <f t="shared" si="356"/>
        <v>15.418479085729327</v>
      </c>
      <c r="AC169" s="1039">
        <f t="shared" si="356"/>
        <v>18.78425185214407</v>
      </c>
      <c r="AD169" s="1037">
        <f t="shared" si="356"/>
        <v>17.181715820702806</v>
      </c>
      <c r="AE169" s="1037">
        <f t="shared" si="356"/>
        <v>17.528442568730046</v>
      </c>
      <c r="AF169" s="1037">
        <f t="shared" si="356"/>
        <v>18.899165843615233</v>
      </c>
      <c r="AG169" s="1039">
        <f t="shared" ref="AG169:AL169" si="357">(AG144*AG174)/AG177</f>
        <v>23.531238045881182</v>
      </c>
      <c r="AH169" s="1037">
        <f t="shared" si="357"/>
        <v>18.984956021524422</v>
      </c>
      <c r="AI169" s="1037">
        <f t="shared" si="357"/>
        <v>18.49847483501917</v>
      </c>
      <c r="AJ169" s="1038">
        <f t="shared" si="357"/>
        <v>24.026333206484917</v>
      </c>
      <c r="AK169" s="1039">
        <f t="shared" si="357"/>
        <v>22.757473538329624</v>
      </c>
      <c r="AL169" s="1037">
        <f t="shared" si="357"/>
        <v>20.647821387823601</v>
      </c>
      <c r="AM169" s="1037">
        <f t="shared" ref="AM169" si="358">(AM144*AM174)/AM177</f>
        <v>21.653059112343175</v>
      </c>
      <c r="AN169" s="2448">
        <f>AJ169/AJ$144*AN$144</f>
        <v>28.052468272058288</v>
      </c>
      <c r="AO169" s="1037">
        <f t="shared" ref="AO169:AR169" si="359">AK169*(1+AO170)</f>
        <v>29.584715599828513</v>
      </c>
      <c r="AP169" s="1037">
        <f t="shared" si="359"/>
        <v>22.712603526605964</v>
      </c>
      <c r="AQ169" s="1037">
        <f t="shared" si="359"/>
        <v>21.653059112343175</v>
      </c>
      <c r="AR169" s="1037">
        <f t="shared" si="359"/>
        <v>27.771943589337706</v>
      </c>
      <c r="AS169" s="1040"/>
      <c r="AT169" s="1035"/>
      <c r="AU169" s="1035"/>
      <c r="AV169" s="1037"/>
      <c r="AW169" s="1307">
        <f>SUM(Y169:AB169)</f>
        <v>54.905572450719333</v>
      </c>
      <c r="AX169" s="1307">
        <f>SUM(AC169:AF169)</f>
        <v>72.393576085192151</v>
      </c>
      <c r="AY169" s="1307">
        <f>SUM(AG169:AJ169)</f>
        <v>85.041002108909694</v>
      </c>
      <c r="AZ169" s="1307">
        <f>SUM(AK169:AN169)</f>
        <v>93.110822310554695</v>
      </c>
      <c r="BA169" s="1307">
        <f>SUM(AO169:AR169)</f>
        <v>101.72232182811535</v>
      </c>
      <c r="BB169" s="1307">
        <f t="shared" ref="BB169:BI169" si="360">BA169*(1+BB170)</f>
        <v>107.82566113780229</v>
      </c>
      <c r="BC169" s="1307">
        <f t="shared" si="360"/>
        <v>113.75607250038141</v>
      </c>
      <c r="BD169" s="1307">
        <f t="shared" si="360"/>
        <v>119.44387612540048</v>
      </c>
      <c r="BE169" s="1307">
        <f t="shared" si="360"/>
        <v>124.8188505510435</v>
      </c>
      <c r="BF169" s="1307">
        <f t="shared" si="360"/>
        <v>129.81160457308525</v>
      </c>
      <c r="BG169" s="1307">
        <f t="shared" si="360"/>
        <v>134.35501073314322</v>
      </c>
      <c r="BH169" s="1307">
        <f t="shared" si="360"/>
        <v>138.38566105513752</v>
      </c>
      <c r="BI169" s="1309">
        <f t="shared" si="360"/>
        <v>142.53723088679166</v>
      </c>
      <c r="BJ169" s="1041"/>
    </row>
    <row r="170" spans="1:62" s="1002" customFormat="1" ht="11.25" customHeight="1" outlineLevel="1">
      <c r="A170" s="991"/>
      <c r="B170" s="992"/>
      <c r="C170" s="992"/>
      <c r="D170" s="992"/>
      <c r="E170" s="992"/>
      <c r="F170" s="992"/>
      <c r="G170" s="992"/>
      <c r="H170" s="991"/>
      <c r="I170" s="1031" t="s">
        <v>410</v>
      </c>
      <c r="J170" s="998"/>
      <c r="K170" s="998"/>
      <c r="L170" s="1017"/>
      <c r="M170" s="974"/>
      <c r="N170" s="974"/>
      <c r="O170" s="974"/>
      <c r="P170" s="974"/>
      <c r="Q170" s="975"/>
      <c r="R170" s="974"/>
      <c r="S170" s="974"/>
      <c r="T170" s="999"/>
      <c r="U170" s="975"/>
      <c r="V170" s="974"/>
      <c r="W170" s="974"/>
      <c r="X170" s="1027"/>
      <c r="Y170" s="1026"/>
      <c r="Z170" s="1025"/>
      <c r="AA170" s="1025"/>
      <c r="AB170" s="1027"/>
      <c r="AC170" s="1326">
        <f t="shared" ref="AC170:AN170" si="361">AC169/Y169-1</f>
        <v>0.45718236012758151</v>
      </c>
      <c r="AD170" s="1140">
        <f t="shared" si="361"/>
        <v>0.34845647782168387</v>
      </c>
      <c r="AE170" s="1140">
        <f t="shared" si="361"/>
        <v>0.26517822329198615</v>
      </c>
      <c r="AF170" s="1140">
        <f t="shared" si="361"/>
        <v>0.22574773676007243</v>
      </c>
      <c r="AG170" s="1326">
        <f t="shared" si="361"/>
        <v>0.25271095336146066</v>
      </c>
      <c r="AH170" s="1140">
        <f t="shared" si="361"/>
        <v>0.10495111312741146</v>
      </c>
      <c r="AI170" s="1140">
        <f t="shared" si="361"/>
        <v>5.5340470922363494E-2</v>
      </c>
      <c r="AJ170" s="1327">
        <f t="shared" si="361"/>
        <v>0.27129066993196482</v>
      </c>
      <c r="AK170" s="1326">
        <f t="shared" si="361"/>
        <v>-3.2882439336292979E-2</v>
      </c>
      <c r="AL170" s="1140">
        <f t="shared" si="361"/>
        <v>8.7588581422779477E-2</v>
      </c>
      <c r="AM170" s="1140">
        <f t="shared" si="361"/>
        <v>0.17053212794344064</v>
      </c>
      <c r="AN170" s="1327">
        <f t="shared" si="361"/>
        <v>0.16757176515335614</v>
      </c>
      <c r="AO170" s="1054">
        <v>0.3</v>
      </c>
      <c r="AP170" s="1054">
        <v>0.1</v>
      </c>
      <c r="AQ170" s="1054">
        <v>0</v>
      </c>
      <c r="AR170" s="1054">
        <v>-0.01</v>
      </c>
      <c r="AS170" s="1000"/>
      <c r="AT170" s="974"/>
      <c r="AU170" s="974"/>
      <c r="AV170" s="1025"/>
      <c r="AW170" s="974"/>
      <c r="AX170" s="974">
        <f>AX169/AW169-1</f>
        <v>0.31851054189753203</v>
      </c>
      <c r="AY170" s="974">
        <f>AY169/AX169-1</f>
        <v>0.17470370587625283</v>
      </c>
      <c r="AZ170" s="974">
        <f>AZ169/AY169-1</f>
        <v>9.4893286785475484E-2</v>
      </c>
      <c r="BA170" s="974">
        <f>BA169/AZ169-1</f>
        <v>9.2486558531708951E-2</v>
      </c>
      <c r="BB170" s="1500">
        <v>0.06</v>
      </c>
      <c r="BC170" s="1500">
        <f>BB170-0.5%</f>
        <v>5.5E-2</v>
      </c>
      <c r="BD170" s="1500">
        <f t="shared" ref="BD170:BH170" si="362">BC170-0.5%</f>
        <v>0.05</v>
      </c>
      <c r="BE170" s="1500">
        <f t="shared" si="362"/>
        <v>4.5000000000000005E-2</v>
      </c>
      <c r="BF170" s="1500">
        <f t="shared" si="362"/>
        <v>4.0000000000000008E-2</v>
      </c>
      <c r="BG170" s="1500">
        <f t="shared" si="362"/>
        <v>3.500000000000001E-2</v>
      </c>
      <c r="BH170" s="1500">
        <f t="shared" si="362"/>
        <v>3.0000000000000009E-2</v>
      </c>
      <c r="BI170" s="1500">
        <f>BH170</f>
        <v>3.0000000000000009E-2</v>
      </c>
      <c r="BJ170" s="1001"/>
    </row>
    <row r="171" spans="1:62" s="1002" customFormat="1" ht="11.25" customHeight="1" outlineLevel="1">
      <c r="A171" s="991"/>
      <c r="B171" s="992"/>
      <c r="C171" s="992"/>
      <c r="D171" s="992"/>
      <c r="E171" s="992"/>
      <c r="F171" s="992"/>
      <c r="G171" s="992"/>
      <c r="H171" s="991"/>
      <c r="I171" s="1048" t="s">
        <v>321</v>
      </c>
      <c r="J171" s="998"/>
      <c r="K171" s="998"/>
      <c r="L171" s="1017"/>
      <c r="M171" s="974"/>
      <c r="N171" s="974"/>
      <c r="O171" s="974"/>
      <c r="P171" s="974"/>
      <c r="Q171" s="975"/>
      <c r="R171" s="974"/>
      <c r="S171" s="974"/>
      <c r="T171" s="999"/>
      <c r="U171" s="975"/>
      <c r="V171" s="974"/>
      <c r="W171" s="974"/>
      <c r="X171" s="1027"/>
      <c r="Y171" s="1026"/>
      <c r="Z171" s="1025"/>
      <c r="AA171" s="1025"/>
      <c r="AB171" s="1027"/>
      <c r="AC171" s="1026"/>
      <c r="AD171" s="1025"/>
      <c r="AE171" s="1025"/>
      <c r="AF171" s="1025"/>
      <c r="AG171" s="1326">
        <f t="shared" ref="AG171:AN171" si="363">AG170+AC170</f>
        <v>0.70989331348904217</v>
      </c>
      <c r="AH171" s="1140">
        <f t="shared" si="363"/>
        <v>0.45340759094909533</v>
      </c>
      <c r="AI171" s="1140">
        <f t="shared" si="363"/>
        <v>0.32051869421434964</v>
      </c>
      <c r="AJ171" s="1327">
        <f t="shared" si="363"/>
        <v>0.49703840669203725</v>
      </c>
      <c r="AK171" s="1326">
        <f t="shared" si="363"/>
        <v>0.21982851402516768</v>
      </c>
      <c r="AL171" s="1140">
        <f t="shared" si="363"/>
        <v>0.19253969455019093</v>
      </c>
      <c r="AM171" s="1140">
        <f t="shared" si="363"/>
        <v>0.22587259886580413</v>
      </c>
      <c r="AN171" s="1327">
        <f t="shared" si="363"/>
        <v>0.43886243508532097</v>
      </c>
      <c r="AO171" s="1140">
        <f t="shared" ref="AO171" si="364">AO170+AK170</f>
        <v>0.26711756066370701</v>
      </c>
      <c r="AP171" s="1140">
        <f t="shared" ref="AP171" si="365">AP170+AL170</f>
        <v>0.18758858142277948</v>
      </c>
      <c r="AQ171" s="1140">
        <f t="shared" ref="AQ171" si="366">AQ170+AM170</f>
        <v>0.17053212794344064</v>
      </c>
      <c r="AR171" s="1327">
        <f t="shared" ref="AR171" si="367">AR170+AN170</f>
        <v>0.15757176515335614</v>
      </c>
      <c r="AS171" s="1000"/>
      <c r="AT171" s="974"/>
      <c r="AU171" s="974"/>
      <c r="AV171" s="1025"/>
      <c r="AW171" s="974"/>
      <c r="AX171" s="974"/>
      <c r="AY171" s="974">
        <f>AY170+AX170</f>
        <v>0.49321424777378486</v>
      </c>
      <c r="AZ171" s="974">
        <f>AZ170+AY170</f>
        <v>0.26959699266172832</v>
      </c>
      <c r="BA171" s="974">
        <f>BA170+AZ170</f>
        <v>0.18737984531718443</v>
      </c>
      <c r="BB171" s="974">
        <f t="shared" ref="BB171:BI171" si="368">BB170+BA170</f>
        <v>0.15248655853170895</v>
      </c>
      <c r="BC171" s="974">
        <f t="shared" si="368"/>
        <v>0.11499999999999999</v>
      </c>
      <c r="BD171" s="974">
        <f t="shared" si="368"/>
        <v>0.10500000000000001</v>
      </c>
      <c r="BE171" s="974">
        <f t="shared" si="368"/>
        <v>9.5000000000000001E-2</v>
      </c>
      <c r="BF171" s="974">
        <f t="shared" si="368"/>
        <v>8.500000000000002E-2</v>
      </c>
      <c r="BG171" s="974">
        <f t="shared" si="368"/>
        <v>7.5000000000000011E-2</v>
      </c>
      <c r="BH171" s="974">
        <f t="shared" si="368"/>
        <v>6.5000000000000016E-2</v>
      </c>
      <c r="BI171" s="999">
        <f t="shared" si="368"/>
        <v>6.0000000000000019E-2</v>
      </c>
      <c r="BJ171" s="1001"/>
    </row>
    <row r="172" spans="1:62" s="1002" customFormat="1" ht="11.25" customHeight="1" outlineLevel="1">
      <c r="A172" s="991"/>
      <c r="B172" s="992"/>
      <c r="C172" s="992"/>
      <c r="D172" s="992"/>
      <c r="E172" s="992"/>
      <c r="F172" s="992"/>
      <c r="G172" s="992"/>
      <c r="H172" s="991"/>
      <c r="I172" s="1315" t="s">
        <v>329</v>
      </c>
      <c r="J172" s="998"/>
      <c r="K172" s="998"/>
      <c r="L172" s="1017"/>
      <c r="M172" s="974"/>
      <c r="N172" s="974"/>
      <c r="O172" s="974"/>
      <c r="P172" s="974"/>
      <c r="Q172" s="975"/>
      <c r="R172" s="974"/>
      <c r="S172" s="974"/>
      <c r="T172" s="999"/>
      <c r="U172" s="975"/>
      <c r="V172" s="974"/>
      <c r="W172" s="974"/>
      <c r="X172" s="1027"/>
      <c r="Y172" s="1026"/>
      <c r="Z172" s="1025"/>
      <c r="AA172" s="1025"/>
      <c r="AB172" s="1027"/>
      <c r="AC172" s="1026">
        <f>AC169-Y169</f>
        <v>5.8934480885715814</v>
      </c>
      <c r="AD172" s="1025">
        <f t="shared" ref="AD172:AK172" si="369">AD169-Z169</f>
        <v>4.4399506222750471</v>
      </c>
      <c r="AE172" s="1025">
        <f t="shared" si="369"/>
        <v>3.6739181657402877</v>
      </c>
      <c r="AF172" s="1025">
        <f t="shared" si="369"/>
        <v>3.4806867578859055</v>
      </c>
      <c r="AG172" s="1026">
        <f t="shared" si="369"/>
        <v>4.7469861937371114</v>
      </c>
      <c r="AH172" s="1025">
        <f t="shared" si="369"/>
        <v>1.803240200821616</v>
      </c>
      <c r="AI172" s="1025">
        <f t="shared" si="369"/>
        <v>0.97003226628912387</v>
      </c>
      <c r="AJ172" s="1027">
        <f t="shared" si="369"/>
        <v>5.1271673628696846</v>
      </c>
      <c r="AK172" s="1026">
        <f t="shared" si="369"/>
        <v>-0.77376450755155801</v>
      </c>
      <c r="AL172" s="1025">
        <f>AL169-AH169</f>
        <v>1.6628653662991795</v>
      </c>
      <c r="AM172" s="1025">
        <f>AM169-AI169</f>
        <v>3.1545842773240054</v>
      </c>
      <c r="AN172" s="1027">
        <f t="shared" ref="AN172" si="370">AN169-AJ169</f>
        <v>4.0261350655733708</v>
      </c>
      <c r="AO172" s="1025">
        <f t="shared" ref="AO172:AR172" si="371">AO169-AK169</f>
        <v>6.8272420614988896</v>
      </c>
      <c r="AP172" s="1025">
        <f t="shared" si="371"/>
        <v>2.0647821387823626</v>
      </c>
      <c r="AQ172" s="1025">
        <f t="shared" si="371"/>
        <v>0</v>
      </c>
      <c r="AR172" s="1027">
        <f t="shared" si="371"/>
        <v>-0.28052468272058206</v>
      </c>
      <c r="AS172" s="1000"/>
      <c r="AT172" s="974"/>
      <c r="AU172" s="974"/>
      <c r="AV172" s="1025"/>
      <c r="AW172" s="1301"/>
      <c r="AX172" s="1301">
        <f>AX169-AW169</f>
        <v>17.488003634472818</v>
      </c>
      <c r="AY172" s="1301">
        <f>AY169-AX169</f>
        <v>12.647426023717543</v>
      </c>
      <c r="AZ172" s="1301">
        <f>AZ169-AY169</f>
        <v>8.0698202016450011</v>
      </c>
      <c r="BA172" s="1301">
        <f>BA169-AZ169</f>
        <v>8.6114995175606595</v>
      </c>
      <c r="BB172" s="1301">
        <f t="shared" ref="BB172:BI172" si="372">BB169-BA169</f>
        <v>6.1033393096869304</v>
      </c>
      <c r="BC172" s="1301">
        <f t="shared" si="372"/>
        <v>5.9304113625791217</v>
      </c>
      <c r="BD172" s="1301">
        <f t="shared" si="372"/>
        <v>5.6878036250190718</v>
      </c>
      <c r="BE172" s="1301">
        <f t="shared" si="372"/>
        <v>5.3749744256430176</v>
      </c>
      <c r="BF172" s="1301">
        <f t="shared" si="372"/>
        <v>4.9927540220417512</v>
      </c>
      <c r="BG172" s="1301">
        <f t="shared" si="372"/>
        <v>4.5434061600579696</v>
      </c>
      <c r="BH172" s="1301">
        <f t="shared" si="372"/>
        <v>4.0306503219943011</v>
      </c>
      <c r="BI172" s="1303">
        <f t="shared" si="372"/>
        <v>4.1515698316541432</v>
      </c>
      <c r="BJ172" s="1001"/>
    </row>
    <row r="173" spans="1:62" s="1002" customFormat="1" ht="11.25" customHeight="1" outlineLevel="1">
      <c r="A173" s="991"/>
      <c r="B173" s="992"/>
      <c r="C173" s="992"/>
      <c r="D173" s="992"/>
      <c r="E173" s="992"/>
      <c r="F173" s="992"/>
      <c r="G173" s="992"/>
      <c r="H173" s="991"/>
      <c r="I173" s="1315" t="s">
        <v>330</v>
      </c>
      <c r="J173" s="998"/>
      <c r="K173" s="998"/>
      <c r="L173" s="1017"/>
      <c r="M173" s="974"/>
      <c r="N173" s="974"/>
      <c r="O173" s="974"/>
      <c r="P173" s="974"/>
      <c r="Q173" s="975"/>
      <c r="R173" s="974"/>
      <c r="S173" s="974"/>
      <c r="T173" s="999"/>
      <c r="U173" s="975"/>
      <c r="V173" s="974"/>
      <c r="W173" s="974"/>
      <c r="X173" s="1027"/>
      <c r="Y173" s="1026"/>
      <c r="Z173" s="1025">
        <f>Z169-Y169</f>
        <v>-0.14903856514473013</v>
      </c>
      <c r="AA173" s="1025">
        <f>AA169-Z169</f>
        <v>1.1127592045619998</v>
      </c>
      <c r="AB173" s="1025">
        <f>AB169-AA169</f>
        <v>1.5639546827395687</v>
      </c>
      <c r="AC173" s="1026">
        <f>AC169-AB169</f>
        <v>3.365772766414743</v>
      </c>
      <c r="AD173" s="1025">
        <f t="shared" ref="AD173:AK173" si="373">AD169-AC169</f>
        <v>-1.6025360314412644</v>
      </c>
      <c r="AE173" s="1025">
        <f t="shared" si="373"/>
        <v>0.34672674802724046</v>
      </c>
      <c r="AF173" s="1025">
        <f t="shared" si="373"/>
        <v>1.3707232748851865</v>
      </c>
      <c r="AG173" s="1026">
        <f t="shared" si="373"/>
        <v>4.6320722022659488</v>
      </c>
      <c r="AH173" s="1025">
        <f t="shared" si="373"/>
        <v>-4.5462820243567599</v>
      </c>
      <c r="AI173" s="1025">
        <f t="shared" si="373"/>
        <v>-0.48648118650525163</v>
      </c>
      <c r="AJ173" s="1027">
        <f t="shared" si="373"/>
        <v>5.5278583714657472</v>
      </c>
      <c r="AK173" s="1026">
        <f t="shared" si="373"/>
        <v>-1.2688596681552937</v>
      </c>
      <c r="AL173" s="1025">
        <f>AL169-AK169</f>
        <v>-2.1096521505060224</v>
      </c>
      <c r="AM173" s="1025">
        <f>AM169-AL169</f>
        <v>1.0052377245195743</v>
      </c>
      <c r="AN173" s="1027">
        <f t="shared" ref="AN173" si="374">AN169-AM169</f>
        <v>6.3994091597151126</v>
      </c>
      <c r="AO173" s="1025">
        <f t="shared" ref="AO173:AR173" si="375">AO169-AN169</f>
        <v>1.5322473277702251</v>
      </c>
      <c r="AP173" s="1025">
        <f t="shared" si="375"/>
        <v>-6.8721120732225494</v>
      </c>
      <c r="AQ173" s="1025">
        <f t="shared" si="375"/>
        <v>-1.0595444142627883</v>
      </c>
      <c r="AR173" s="1027">
        <f t="shared" si="375"/>
        <v>6.1188844769945305</v>
      </c>
      <c r="AS173" s="1000"/>
      <c r="AT173" s="974"/>
      <c r="AU173" s="974"/>
      <c r="AV173" s="1025"/>
      <c r="AW173" s="1527" t="s">
        <v>462</v>
      </c>
      <c r="AX173" s="1527" t="s">
        <v>462</v>
      </c>
      <c r="AY173" s="1527" t="s">
        <v>462</v>
      </c>
      <c r="AZ173" s="1527" t="s">
        <v>462</v>
      </c>
      <c r="BA173" s="1527" t="s">
        <v>462</v>
      </c>
      <c r="BB173" s="1527" t="s">
        <v>462</v>
      </c>
      <c r="BC173" s="1527" t="s">
        <v>462</v>
      </c>
      <c r="BD173" s="1527" t="s">
        <v>462</v>
      </c>
      <c r="BE173" s="1527" t="s">
        <v>462</v>
      </c>
      <c r="BF173" s="1527" t="s">
        <v>462</v>
      </c>
      <c r="BG173" s="1527" t="s">
        <v>462</v>
      </c>
      <c r="BH173" s="1527" t="s">
        <v>462</v>
      </c>
      <c r="BI173" s="1528" t="s">
        <v>462</v>
      </c>
      <c r="BJ173" s="1001"/>
    </row>
    <row r="174" spans="1:62" s="1002" customFormat="1" ht="11.25" customHeight="1" outlineLevel="1">
      <c r="A174" s="961"/>
      <c r="B174" s="992"/>
      <c r="C174" s="992"/>
      <c r="D174" s="992"/>
      <c r="E174" s="992"/>
      <c r="F174" s="992"/>
      <c r="G174" s="992"/>
      <c r="H174" s="961"/>
      <c r="I174" s="1050" t="s">
        <v>407</v>
      </c>
      <c r="J174" s="974"/>
      <c r="K174" s="974"/>
      <c r="L174" s="999"/>
      <c r="M174" s="974"/>
      <c r="N174" s="974"/>
      <c r="O174" s="974"/>
      <c r="P174" s="974"/>
      <c r="Q174" s="975"/>
      <c r="R174" s="974"/>
      <c r="S174" s="974"/>
      <c r="T174" s="999"/>
      <c r="U174" s="975"/>
      <c r="V174" s="974"/>
      <c r="W174" s="974"/>
      <c r="X174" s="999"/>
      <c r="Y174" s="1539">
        <f>($AW$164/$AW$144)</f>
        <v>0.18583906910707121</v>
      </c>
      <c r="Z174" s="1093">
        <f>($AW$164/$AW$144)</f>
        <v>0.18583906910707121</v>
      </c>
      <c r="AA174" s="1093">
        <f>($AW$164/$AW$144)</f>
        <v>0.18583906910707121</v>
      </c>
      <c r="AB174" s="1540">
        <f>($AW$164/$AW$144)</f>
        <v>0.18583906910707121</v>
      </c>
      <c r="AC174" s="1036">
        <f>AC164/(AC164+AC165+AC166+AC167)</f>
        <v>0.21516095848965264</v>
      </c>
      <c r="AD174" s="1035">
        <f>AD164/(AD164+AD165+AD166+AD167)</f>
        <v>0.20764626558470747</v>
      </c>
      <c r="AE174" s="2174">
        <f>($AX$164/$AX$144)</f>
        <v>0.19787471932434555</v>
      </c>
      <c r="AF174" s="2174">
        <f>($AX$164/$AX$144)</f>
        <v>0.19787471932434555</v>
      </c>
      <c r="AG174" s="1036">
        <f t="shared" ref="AG174:AL174" si="376">AG164/(AG164+AG165+AG166+AG167)</f>
        <v>0.21138609202973552</v>
      </c>
      <c r="AH174" s="1035">
        <f t="shared" si="376"/>
        <v>0.1769342230943671</v>
      </c>
      <c r="AI174" s="1035">
        <f t="shared" si="376"/>
        <v>0.15377942135624775</v>
      </c>
      <c r="AJ174" s="1055">
        <f t="shared" si="376"/>
        <v>0.15764561696372914</v>
      </c>
      <c r="AK174" s="1036">
        <f t="shared" si="376"/>
        <v>0.14911788970448248</v>
      </c>
      <c r="AL174" s="1035">
        <f t="shared" si="376"/>
        <v>0.13784288561262925</v>
      </c>
      <c r="AM174" s="1035">
        <f t="shared" ref="AM174" si="377">AM164/(AM164+AM165+AM166+AM167)</f>
        <v>0.13685511275872725</v>
      </c>
      <c r="AN174" s="2449">
        <f>AN169/AN144</f>
        <v>0.12692333361411592</v>
      </c>
      <c r="AO174" s="1035">
        <f t="shared" ref="AO174:AR174" si="378">AO169/AO144</f>
        <v>0.12177145183137586</v>
      </c>
      <c r="AP174" s="1035">
        <f t="shared" si="378"/>
        <v>0.10098536501574401</v>
      </c>
      <c r="AQ174" s="1035">
        <f t="shared" si="378"/>
        <v>9.3091876510194738E-2</v>
      </c>
      <c r="AR174" s="1055">
        <f t="shared" si="378"/>
        <v>0.10531527267450522</v>
      </c>
      <c r="AS174" s="1000"/>
      <c r="AT174" s="974"/>
      <c r="AU174" s="974"/>
      <c r="AV174" s="974"/>
      <c r="AW174" s="974"/>
      <c r="AX174" s="974"/>
      <c r="AY174" s="1058"/>
      <c r="AZ174" s="1058"/>
      <c r="BA174" s="1058"/>
      <c r="BB174" s="1058"/>
      <c r="BC174" s="1058"/>
      <c r="BD174" s="1058"/>
      <c r="BE174" s="1058"/>
      <c r="BF174" s="1058"/>
      <c r="BG174" s="1058"/>
      <c r="BH174" s="1058"/>
      <c r="BI174" s="1059"/>
      <c r="BJ174" s="1001"/>
    </row>
    <row r="175" spans="1:62" s="1305" customFormat="1" ht="11.25" customHeight="1" outlineLevel="1">
      <c r="A175" s="1296"/>
      <c r="B175" s="1297"/>
      <c r="C175" s="1297"/>
      <c r="D175" s="1297"/>
      <c r="E175" s="1297"/>
      <c r="F175" s="1297"/>
      <c r="G175" s="1297"/>
      <c r="H175" s="1296"/>
      <c r="I175" s="1315" t="s">
        <v>678</v>
      </c>
      <c r="J175" s="1299"/>
      <c r="K175" s="1299"/>
      <c r="L175" s="1300"/>
      <c r="M175" s="1301"/>
      <c r="N175" s="1301"/>
      <c r="O175" s="1301"/>
      <c r="P175" s="1301"/>
      <c r="Q175" s="1302"/>
      <c r="R175" s="1301"/>
      <c r="S175" s="1301"/>
      <c r="T175" s="1303"/>
      <c r="U175" s="1302"/>
      <c r="V175" s="1301"/>
      <c r="W175" s="1301"/>
      <c r="X175" s="1303"/>
      <c r="Y175" s="2054"/>
      <c r="Z175" s="2055">
        <f t="shared" ref="Z175:AK175" si="379">+Z169/Y169-1</f>
        <v>-1.1561619265812673E-2</v>
      </c>
      <c r="AA175" s="2055">
        <f t="shared" si="379"/>
        <v>8.733163633397556E-2</v>
      </c>
      <c r="AB175" s="2055">
        <f t="shared" si="379"/>
        <v>0.11288403970056682</v>
      </c>
      <c r="AC175" s="2054">
        <f t="shared" si="379"/>
        <v>0.21829473242467579</v>
      </c>
      <c r="AD175" s="2055">
        <f t="shared" si="379"/>
        <v>-8.5312741974248429E-2</v>
      </c>
      <c r="AE175" s="2055">
        <f t="shared" si="379"/>
        <v>2.0179983864560214E-2</v>
      </c>
      <c r="AF175" s="2055">
        <f t="shared" si="379"/>
        <v>7.8199946715773461E-2</v>
      </c>
      <c r="AG175" s="2054">
        <f t="shared" si="379"/>
        <v>0.24509400259222636</v>
      </c>
      <c r="AH175" s="2055">
        <f t="shared" si="379"/>
        <v>-0.19320199028595197</v>
      </c>
      <c r="AI175" s="2055">
        <f t="shared" si="379"/>
        <v>-2.5624562203552026E-2</v>
      </c>
      <c r="AJ175" s="2156">
        <f t="shared" si="379"/>
        <v>0.2988277909809649</v>
      </c>
      <c r="AK175" s="2054">
        <f t="shared" si="379"/>
        <v>-5.2811207488490886E-2</v>
      </c>
      <c r="AL175" s="2055">
        <f>+AL169/AK169-1</f>
        <v>-9.2701509548184569E-2</v>
      </c>
      <c r="AM175" s="2055">
        <f>+AM169/AL169-1</f>
        <v>4.8684929302632352E-2</v>
      </c>
      <c r="AN175" s="2156">
        <f t="shared" ref="AN175" si="380">+AN169/AM169-1</f>
        <v>0.29554295891923998</v>
      </c>
      <c r="AO175" s="2055">
        <f t="shared" ref="AO175:AR175" si="381">+AO169/AN169-1</f>
        <v>5.4620766804196696E-2</v>
      </c>
      <c r="AP175" s="2055">
        <f t="shared" si="381"/>
        <v>-0.23228589269461775</v>
      </c>
      <c r="AQ175" s="2055">
        <f t="shared" si="381"/>
        <v>-4.6650064270334246E-2</v>
      </c>
      <c r="AR175" s="2055">
        <f t="shared" si="381"/>
        <v>0.28258752933004749</v>
      </c>
      <c r="AS175" s="1304"/>
      <c r="AT175" s="1301"/>
      <c r="AU175" s="1301"/>
      <c r="AV175" s="1301"/>
      <c r="AW175" s="1527"/>
      <c r="AX175" s="1527"/>
      <c r="AY175" s="1527"/>
      <c r="AZ175" s="1527"/>
      <c r="BA175" s="1527"/>
      <c r="BB175" s="1527"/>
      <c r="BC175" s="1527"/>
      <c r="BD175" s="1527"/>
      <c r="BE175" s="1527"/>
      <c r="BF175" s="1527"/>
      <c r="BG175" s="1527"/>
      <c r="BH175" s="1527"/>
      <c r="BI175" s="1528"/>
    </row>
    <row r="176" spans="1:62" s="1305" customFormat="1" ht="11.25" customHeight="1" outlineLevel="1">
      <c r="A176" s="1296"/>
      <c r="B176" s="1297"/>
      <c r="C176" s="1297"/>
      <c r="D176" s="1297"/>
      <c r="E176" s="1297"/>
      <c r="F176" s="1297"/>
      <c r="G176" s="1297"/>
      <c r="H176" s="1296"/>
      <c r="I176" s="1315"/>
      <c r="J176" s="1299"/>
      <c r="K176" s="1299"/>
      <c r="L176" s="1300"/>
      <c r="M176" s="1301"/>
      <c r="N176" s="1301"/>
      <c r="O176" s="1301"/>
      <c r="P176" s="1301"/>
      <c r="Q176" s="1302"/>
      <c r="R176" s="1301"/>
      <c r="S176" s="1301"/>
      <c r="T176" s="1303"/>
      <c r="U176" s="1302"/>
      <c r="V176" s="1301"/>
      <c r="W176" s="1301"/>
      <c r="X176" s="1303"/>
      <c r="Y176" s="2055"/>
      <c r="Z176" s="2055"/>
      <c r="AA176" s="2055"/>
      <c r="AB176" s="2055"/>
      <c r="AC176" s="2054"/>
      <c r="AD176" s="2055"/>
      <c r="AE176" s="2055"/>
      <c r="AF176" s="2055"/>
      <c r="AG176" s="2054"/>
      <c r="AH176" s="2055"/>
      <c r="AI176" s="2055"/>
      <c r="AJ176" s="2156"/>
      <c r="AK176" s="2054"/>
      <c r="AL176" s="2055"/>
      <c r="AM176" s="2055"/>
      <c r="AN176" s="2156"/>
      <c r="AO176" s="2055"/>
      <c r="AP176" s="2055"/>
      <c r="AQ176" s="2055"/>
      <c r="AR176" s="2055"/>
      <c r="AS176" s="1304"/>
      <c r="AT176" s="1301"/>
      <c r="AU176" s="1301"/>
      <c r="AV176" s="1301"/>
      <c r="AW176" s="1527"/>
      <c r="AX176" s="1527"/>
      <c r="AY176" s="1527"/>
      <c r="AZ176" s="1527"/>
      <c r="BA176" s="1527"/>
      <c r="BB176" s="1527"/>
      <c r="BC176" s="1527"/>
      <c r="BD176" s="1527"/>
      <c r="BE176" s="1527"/>
      <c r="BF176" s="1527"/>
      <c r="BG176" s="1527"/>
      <c r="BH176" s="1527"/>
      <c r="BI176" s="1528"/>
    </row>
    <row r="177" spans="1:62" s="1281" customFormat="1" ht="11.25" customHeight="1" outlineLevel="1">
      <c r="B177" s="1282"/>
      <c r="C177" s="1282"/>
      <c r="D177" s="1282"/>
      <c r="E177" s="1282"/>
      <c r="F177" s="1282"/>
      <c r="G177" s="1282"/>
      <c r="I177" s="1283" t="s">
        <v>403</v>
      </c>
      <c r="J177" s="1284"/>
      <c r="K177" s="1284"/>
      <c r="L177" s="1285"/>
      <c r="M177" s="1286"/>
      <c r="N177" s="1286"/>
      <c r="O177" s="1286"/>
      <c r="P177" s="1286"/>
      <c r="Q177" s="1287"/>
      <c r="R177" s="1286"/>
      <c r="S177" s="1286"/>
      <c r="T177" s="1288"/>
      <c r="U177" s="1287"/>
      <c r="V177" s="1286"/>
      <c r="W177" s="1286"/>
      <c r="X177" s="1288"/>
      <c r="Y177" s="1313">
        <f>FX!Y48</f>
        <v>1.6555657233333338</v>
      </c>
      <c r="Z177" s="1313">
        <f>FX!Z48</f>
        <v>1.6833461978021973</v>
      </c>
      <c r="AA177" s="1313">
        <f>FX!AA48</f>
        <v>1.6693897728260867</v>
      </c>
      <c r="AB177" s="1314">
        <f>FX!AB48</f>
        <v>1.5822587728260871</v>
      </c>
      <c r="AC177" s="1292">
        <f>FX!AC48</f>
        <v>1.5143536311111114</v>
      </c>
      <c r="AD177" s="1293">
        <f>FX!AD48</f>
        <v>1.5325011934065935</v>
      </c>
      <c r="AE177" s="1293">
        <f>FX!AE48</f>
        <v>1.5486511858695646</v>
      </c>
      <c r="AF177" s="1293">
        <f>FX!AF48</f>
        <v>1.5171588228260877</v>
      </c>
      <c r="AG177" s="1292">
        <f>FX!AG48</f>
        <v>1.4319688549450551</v>
      </c>
      <c r="AH177" s="1293">
        <f>FX!AH48</f>
        <v>1.4342935516483506</v>
      </c>
      <c r="AI177" s="1293">
        <f>FX!AI48</f>
        <v>1.3128109326086954</v>
      </c>
      <c r="AJ177" s="1294">
        <f>FX!AJ48</f>
        <v>1.2420538641304359</v>
      </c>
      <c r="AK177" s="1292">
        <f>FX!AK48</f>
        <v>1.2390215439560448</v>
      </c>
      <c r="AL177" s="1293">
        <f>FX!AL48</f>
        <v>1.2796507439560445</v>
      </c>
      <c r="AM177" s="1293">
        <f>FX!AM48</f>
        <v>1.3093761880434782</v>
      </c>
      <c r="AN177" s="1294">
        <f>FX!AN48</f>
        <v>1.3272783184782611</v>
      </c>
      <c r="AO177" s="1323">
        <f>FX!AO48</f>
        <v>1.3874372266666695</v>
      </c>
      <c r="AP177" s="1323">
        <f>FX!AP48</f>
        <v>1.3874372266666695</v>
      </c>
      <c r="AQ177" s="1323">
        <f>FX!AQ48</f>
        <v>1.3874372266666695</v>
      </c>
      <c r="AR177" s="1323">
        <f>FX!AR48</f>
        <v>1.3874372266666695</v>
      </c>
      <c r="AS177" s="1289"/>
      <c r="AT177" s="1313">
        <f>FX!AT48</f>
        <v>1.6038486139726031</v>
      </c>
      <c r="AU177" s="1313">
        <f>FX!AU48</f>
        <v>1.5848904387978135</v>
      </c>
      <c r="AV177" s="1313">
        <f>FX!AV48</f>
        <v>1.5644608060273961</v>
      </c>
      <c r="AW177" s="1313">
        <f>FX!AW48</f>
        <v>1.6474988638356181</v>
      </c>
      <c r="AX177" s="1313">
        <f>FX!AX48</f>
        <v>1.5282300169863023</v>
      </c>
      <c r="AY177" s="1313">
        <f>FX!AY48</f>
        <v>1.3548563942622962</v>
      </c>
      <c r="AZ177" s="1313">
        <f>FX!AZ48</f>
        <v>1.2888486128767123</v>
      </c>
      <c r="BA177" s="1313">
        <f>FX!BA48</f>
        <v>1.3880491380821973</v>
      </c>
      <c r="BB177" s="1323">
        <f>FX!BB48</f>
        <v>1.3880491380821973</v>
      </c>
      <c r="BC177" s="1323">
        <f>FX!BC48</f>
        <v>1.3880491380821973</v>
      </c>
      <c r="BD177" s="1323">
        <f>FX!BD48</f>
        <v>1.3880491380821973</v>
      </c>
      <c r="BE177" s="1323">
        <f>FX!BE48</f>
        <v>1.3880491380821973</v>
      </c>
      <c r="BF177" s="1323">
        <f>FX!BF48</f>
        <v>1.3880491380821973</v>
      </c>
      <c r="BG177" s="1323">
        <f>FX!BG48</f>
        <v>1.3880491380821973</v>
      </c>
      <c r="BH177" s="1323">
        <f>FX!BH48</f>
        <v>1.3880491380821973</v>
      </c>
      <c r="BI177" s="1324">
        <f>FX!BI48</f>
        <v>1.3880491380821973</v>
      </c>
    </row>
    <row r="178" spans="1:62" s="1042" customFormat="1" ht="11.25" customHeight="1" outlineLevel="1">
      <c r="A178" s="961"/>
      <c r="B178" s="995"/>
      <c r="C178" s="995"/>
      <c r="D178" s="995"/>
      <c r="E178" s="995"/>
      <c r="F178" s="995"/>
      <c r="G178" s="995"/>
      <c r="H178" s="961"/>
      <c r="I178" s="1139"/>
      <c r="J178" s="1033"/>
      <c r="K178" s="1033"/>
      <c r="L178" s="1034"/>
      <c r="M178" s="1035"/>
      <c r="N178" s="1035"/>
      <c r="O178" s="1035"/>
      <c r="P178" s="1035"/>
      <c r="Q178" s="1036"/>
      <c r="R178" s="1035"/>
      <c r="S178" s="1035"/>
      <c r="T178" s="1055"/>
      <c r="U178" s="1036"/>
      <c r="V178" s="1035"/>
      <c r="W178" s="1035"/>
      <c r="X178" s="1038"/>
      <c r="Y178" s="1039"/>
      <c r="Z178" s="1037"/>
      <c r="AA178" s="1037"/>
      <c r="AB178" s="1038"/>
      <c r="AC178" s="1039"/>
      <c r="AD178" s="1037"/>
      <c r="AE178" s="1037"/>
      <c r="AF178" s="1037"/>
      <c r="AG178" s="1039"/>
      <c r="AH178" s="1037"/>
      <c r="AI178" s="1037"/>
      <c r="AJ178" s="1038"/>
      <c r="AK178" s="1039"/>
      <c r="AL178" s="1037"/>
      <c r="AM178" s="1037"/>
      <c r="AN178" s="1038"/>
      <c r="AO178" s="1037"/>
      <c r="AP178" s="1037"/>
      <c r="AQ178" s="1037"/>
      <c r="AR178" s="1038"/>
      <c r="AS178" s="1040"/>
      <c r="AT178" s="1035"/>
      <c r="AU178" s="1035"/>
      <c r="AV178" s="1037"/>
      <c r="AW178" s="1037"/>
      <c r="AX178" s="1037"/>
      <c r="AY178" s="1037"/>
      <c r="AZ178" s="1037"/>
      <c r="BA178" s="1037"/>
      <c r="BB178" s="1037"/>
      <c r="BC178" s="1037"/>
      <c r="BD178" s="1037"/>
      <c r="BE178" s="1037"/>
      <c r="BF178" s="1037"/>
      <c r="BG178" s="1037"/>
      <c r="BH178" s="1037"/>
      <c r="BI178" s="1038"/>
      <c r="BJ178" s="1041"/>
    </row>
    <row r="179" spans="1:62" s="1042" customFormat="1" ht="11.25" customHeight="1" outlineLevel="1">
      <c r="A179" s="961"/>
      <c r="B179" s="995"/>
      <c r="C179" s="995"/>
      <c r="D179" s="995"/>
      <c r="E179" s="995"/>
      <c r="F179" s="995"/>
      <c r="G179" s="995"/>
      <c r="H179" s="961"/>
      <c r="I179" s="1298" t="s">
        <v>408</v>
      </c>
      <c r="J179" s="1033"/>
      <c r="K179" s="1033"/>
      <c r="L179" s="1034"/>
      <c r="M179" s="1035"/>
      <c r="N179" s="1035"/>
      <c r="O179" s="1035"/>
      <c r="P179" s="1035"/>
      <c r="Q179" s="1036"/>
      <c r="R179" s="1035"/>
      <c r="S179" s="1035"/>
      <c r="T179" s="1055"/>
      <c r="U179" s="1036"/>
      <c r="V179" s="1035"/>
      <c r="W179" s="1035"/>
      <c r="X179" s="1038"/>
      <c r="Y179" s="1039">
        <f t="shared" ref="Y179:AF179" si="382">(Y144*Y185)/Y187</f>
        <v>68.221836198135748</v>
      </c>
      <c r="Z179" s="1037">
        <f t="shared" si="382"/>
        <v>68.518948611476404</v>
      </c>
      <c r="AA179" s="1037">
        <f t="shared" si="382"/>
        <v>76.46069793799127</v>
      </c>
      <c r="AB179" s="1037">
        <f t="shared" si="382"/>
        <v>85.62043569212149</v>
      </c>
      <c r="AC179" s="1039">
        <f t="shared" si="382"/>
        <v>92.120412912657244</v>
      </c>
      <c r="AD179" s="1037">
        <f t="shared" si="382"/>
        <v>90.808665087041135</v>
      </c>
      <c r="AE179" s="1037">
        <f t="shared" si="382"/>
        <v>98.952173593064728</v>
      </c>
      <c r="AF179" s="1037">
        <f t="shared" si="382"/>
        <v>106.10877481540032</v>
      </c>
      <c r="AG179" s="1039">
        <f t="shared" ref="AG179:AL179" si="383">(AG144*AG185)/AG187</f>
        <v>113.98648075851121</v>
      </c>
      <c r="AH179" s="1037">
        <f t="shared" si="383"/>
        <v>112.16991974801711</v>
      </c>
      <c r="AI179" s="1037">
        <f t="shared" si="383"/>
        <v>119.74859565384251</v>
      </c>
      <c r="AJ179" s="1038">
        <f t="shared" si="383"/>
        <v>147.89054377571091</v>
      </c>
      <c r="AK179" s="1039">
        <f t="shared" si="383"/>
        <v>150.95867303900837</v>
      </c>
      <c r="AL179" s="1037">
        <f t="shared" si="383"/>
        <v>150.10573146184393</v>
      </c>
      <c r="AM179" s="1037">
        <f t="shared" ref="AM179:AN179" si="384">(AM144*AM185)/AM187</f>
        <v>152.14306684549379</v>
      </c>
      <c r="AN179" s="1038">
        <f t="shared" si="384"/>
        <v>163.84387599204197</v>
      </c>
      <c r="AO179" s="1037">
        <f t="shared" ref="AO179:AR179" si="385">AK179*(1+AO180)</f>
        <v>164.54495361251915</v>
      </c>
      <c r="AP179" s="1037">
        <f t="shared" si="385"/>
        <v>157.61101803493614</v>
      </c>
      <c r="AQ179" s="1037">
        <f t="shared" si="385"/>
        <v>165.07522752736077</v>
      </c>
      <c r="AR179" s="1037">
        <f t="shared" si="385"/>
        <v>183.50514111108703</v>
      </c>
      <c r="AS179" s="1040"/>
      <c r="AT179" s="1035"/>
      <c r="AU179" s="1035"/>
      <c r="AV179" s="1037"/>
      <c r="AW179" s="1307">
        <f>SUM(Y179:AB179)</f>
        <v>298.82191843972487</v>
      </c>
      <c r="AX179" s="1307">
        <f>SUM(AC179:AF179)</f>
        <v>387.99002640816343</v>
      </c>
      <c r="AY179" s="1307">
        <f>SUM(AG179:AJ179)</f>
        <v>493.79553993608175</v>
      </c>
      <c r="AZ179" s="1307">
        <f>SUM(AK179:AN179)</f>
        <v>617.05134733838804</v>
      </c>
      <c r="BA179" s="1307">
        <f>SUM(AO179:AR179)</f>
        <v>670.73634028590311</v>
      </c>
      <c r="BB179" s="1307">
        <f t="shared" ref="BB179:BI179" si="386">BA179*(1+BB180)</f>
        <v>744.51733771735258</v>
      </c>
      <c r="BC179" s="1307">
        <f t="shared" si="386"/>
        <v>811.52389811191438</v>
      </c>
      <c r="BD179" s="1307">
        <f t="shared" si="386"/>
        <v>868.33057097974847</v>
      </c>
      <c r="BE179" s="1307">
        <f t="shared" si="386"/>
        <v>920.43040523853347</v>
      </c>
      <c r="BF179" s="1307">
        <f t="shared" si="386"/>
        <v>966.45192550046022</v>
      </c>
      <c r="BG179" s="1307">
        <f t="shared" si="386"/>
        <v>1014.7745217754833</v>
      </c>
      <c r="BH179" s="1307">
        <f t="shared" si="386"/>
        <v>1065.5132478642574</v>
      </c>
      <c r="BI179" s="1309">
        <f t="shared" si="386"/>
        <v>1118.7889102574704</v>
      </c>
      <c r="BJ179" s="1041"/>
    </row>
    <row r="180" spans="1:62" s="1002" customFormat="1" ht="11.25" customHeight="1" outlineLevel="1">
      <c r="A180" s="991"/>
      <c r="B180" s="992"/>
      <c r="C180" s="992"/>
      <c r="D180" s="992"/>
      <c r="E180" s="992"/>
      <c r="F180" s="992"/>
      <c r="G180" s="992"/>
      <c r="H180" s="991"/>
      <c r="I180" s="1031" t="s">
        <v>410</v>
      </c>
      <c r="J180" s="998"/>
      <c r="K180" s="998"/>
      <c r="L180" s="1017"/>
      <c r="M180" s="974"/>
      <c r="N180" s="974"/>
      <c r="O180" s="974"/>
      <c r="P180" s="974"/>
      <c r="Q180" s="975"/>
      <c r="R180" s="974"/>
      <c r="S180" s="974"/>
      <c r="T180" s="999"/>
      <c r="U180" s="975"/>
      <c r="V180" s="974"/>
      <c r="W180" s="974"/>
      <c r="X180" s="1027"/>
      <c r="Y180" s="1026"/>
      <c r="Z180" s="1025"/>
      <c r="AA180" s="1025"/>
      <c r="AB180" s="1027"/>
      <c r="AC180" s="1326">
        <f t="shared" ref="AC180:AN180" si="387">AC179/Y179-1</f>
        <v>0.35030685256130001</v>
      </c>
      <c r="AD180" s="1140">
        <f t="shared" si="387"/>
        <v>0.32530733362466346</v>
      </c>
      <c r="AE180" s="1140">
        <f t="shared" si="387"/>
        <v>0.29415734176679598</v>
      </c>
      <c r="AF180" s="1140">
        <f t="shared" si="387"/>
        <v>0.2392926286541206</v>
      </c>
      <c r="AG180" s="1326">
        <f t="shared" si="387"/>
        <v>0.23736397997462277</v>
      </c>
      <c r="AH180" s="1140">
        <f t="shared" si="387"/>
        <v>0.23523366014136382</v>
      </c>
      <c r="AI180" s="1140">
        <f t="shared" si="387"/>
        <v>0.21016639964172912</v>
      </c>
      <c r="AJ180" s="1327">
        <f t="shared" si="387"/>
        <v>0.39376356039356031</v>
      </c>
      <c r="AK180" s="1326">
        <f t="shared" si="387"/>
        <v>0.32435594146314162</v>
      </c>
      <c r="AL180" s="1140">
        <f t="shared" si="387"/>
        <v>0.33819950838020851</v>
      </c>
      <c r="AM180" s="1140">
        <f t="shared" si="387"/>
        <v>0.27052067721356865</v>
      </c>
      <c r="AN180" s="1327">
        <f t="shared" si="387"/>
        <v>0.10787256445906168</v>
      </c>
      <c r="AO180" s="1054">
        <v>0.09</v>
      </c>
      <c r="AP180" s="1054">
        <v>0.05</v>
      </c>
      <c r="AQ180" s="1054">
        <v>8.5000000000000006E-2</v>
      </c>
      <c r="AR180" s="1054">
        <v>0.12</v>
      </c>
      <c r="AS180" s="1000"/>
      <c r="AT180" s="974"/>
      <c r="AU180" s="974"/>
      <c r="AV180" s="1025"/>
      <c r="AW180" s="974"/>
      <c r="AX180" s="974">
        <f>AX179/AW179-1</f>
        <v>0.29839882038781762</v>
      </c>
      <c r="AY180" s="974">
        <f>AY179/AX179-1</f>
        <v>0.27270163232652656</v>
      </c>
      <c r="AZ180" s="974">
        <f>AZ179/AY179-1</f>
        <v>0.24960899286020455</v>
      </c>
      <c r="BA180" s="974">
        <f>BA179/AZ179-1</f>
        <v>8.7002472612825343E-2</v>
      </c>
      <c r="BB180" s="1500">
        <v>0.11</v>
      </c>
      <c r="BC180" s="1500">
        <f t="shared" ref="BC180:BD180" si="388">BB180-0.02</f>
        <v>0.09</v>
      </c>
      <c r="BD180" s="1500">
        <f t="shared" si="388"/>
        <v>6.9999999999999993E-2</v>
      </c>
      <c r="BE180" s="1500">
        <f>BD180-0.01</f>
        <v>5.9999999999999991E-2</v>
      </c>
      <c r="BF180" s="1500">
        <f>BE180-0.01</f>
        <v>4.9999999999999989E-2</v>
      </c>
      <c r="BG180" s="1500">
        <f>+BF180</f>
        <v>4.9999999999999989E-2</v>
      </c>
      <c r="BH180" s="1500">
        <f>+BG180</f>
        <v>4.9999999999999989E-2</v>
      </c>
      <c r="BI180" s="1500">
        <f>+BH180</f>
        <v>4.9999999999999989E-2</v>
      </c>
      <c r="BJ180" s="1001"/>
    </row>
    <row r="181" spans="1:62" s="1042" customFormat="1" ht="11.25" customHeight="1" outlineLevel="1">
      <c r="A181" s="961"/>
      <c r="B181" s="995"/>
      <c r="C181" s="995"/>
      <c r="D181" s="995"/>
      <c r="E181" s="995"/>
      <c r="F181" s="995"/>
      <c r="G181" s="995"/>
      <c r="H181" s="961"/>
      <c r="I181" s="1048" t="s">
        <v>321</v>
      </c>
      <c r="J181" s="1033"/>
      <c r="K181" s="1033"/>
      <c r="L181" s="1034"/>
      <c r="M181" s="1035"/>
      <c r="N181" s="1035"/>
      <c r="O181" s="1035"/>
      <c r="P181" s="1035"/>
      <c r="Q181" s="1036"/>
      <c r="R181" s="1035"/>
      <c r="S181" s="1035"/>
      <c r="T181" s="1055"/>
      <c r="U181" s="1036"/>
      <c r="V181" s="1035"/>
      <c r="W181" s="1035"/>
      <c r="X181" s="1038"/>
      <c r="Y181" s="1039"/>
      <c r="Z181" s="1037"/>
      <c r="AA181" s="1037"/>
      <c r="AB181" s="1038"/>
      <c r="AC181" s="1039"/>
      <c r="AD181" s="1037"/>
      <c r="AE181" s="1037"/>
      <c r="AF181" s="1037"/>
      <c r="AG181" s="1326">
        <f t="shared" ref="AG181:AN181" si="389">AG180+AC180</f>
        <v>0.58767083253592278</v>
      </c>
      <c r="AH181" s="1140">
        <f t="shared" si="389"/>
        <v>0.56054099376602728</v>
      </c>
      <c r="AI181" s="1140">
        <f t="shared" si="389"/>
        <v>0.50432374140852509</v>
      </c>
      <c r="AJ181" s="1327">
        <f t="shared" si="389"/>
        <v>0.63305618904768091</v>
      </c>
      <c r="AK181" s="1326">
        <f t="shared" si="389"/>
        <v>0.56171992143776439</v>
      </c>
      <c r="AL181" s="1140">
        <f t="shared" si="389"/>
        <v>0.57343316852157233</v>
      </c>
      <c r="AM181" s="1140">
        <f t="shared" si="389"/>
        <v>0.48068707685529777</v>
      </c>
      <c r="AN181" s="1327">
        <f t="shared" si="389"/>
        <v>0.50163612485262199</v>
      </c>
      <c r="AO181" s="1140">
        <f t="shared" ref="AO181" si="390">AO180+AK180</f>
        <v>0.41435594146314159</v>
      </c>
      <c r="AP181" s="1140">
        <f t="shared" ref="AP181" si="391">AP180+AL180</f>
        <v>0.3881995083802085</v>
      </c>
      <c r="AQ181" s="1140">
        <f t="shared" ref="AQ181" si="392">AQ180+AM180</f>
        <v>0.35552067721356867</v>
      </c>
      <c r="AR181" s="1327">
        <f t="shared" ref="AR181" si="393">AR180+AN180</f>
        <v>0.22787256445906168</v>
      </c>
      <c r="AS181" s="1040"/>
      <c r="AT181" s="1035"/>
      <c r="AU181" s="1035"/>
      <c r="AV181" s="1037"/>
      <c r="AW181" s="974"/>
      <c r="AX181" s="974"/>
      <c r="AY181" s="974">
        <f>AY180+AX180</f>
        <v>0.57110045271434418</v>
      </c>
      <c r="AZ181" s="974">
        <f>AZ180+AY180</f>
        <v>0.5223106251867311</v>
      </c>
      <c r="BA181" s="974">
        <f>BA180+AZ180</f>
        <v>0.33661146547302989</v>
      </c>
      <c r="BB181" s="974">
        <f t="shared" ref="BB181:BI181" si="394">BB180+BA180</f>
        <v>0.19700247261282533</v>
      </c>
      <c r="BC181" s="974">
        <f t="shared" si="394"/>
        <v>0.2</v>
      </c>
      <c r="BD181" s="974">
        <f t="shared" si="394"/>
        <v>0.15999999999999998</v>
      </c>
      <c r="BE181" s="974">
        <f t="shared" si="394"/>
        <v>0.12999999999999998</v>
      </c>
      <c r="BF181" s="974">
        <f t="shared" si="394"/>
        <v>0.10999999999999999</v>
      </c>
      <c r="BG181" s="974">
        <f t="shared" si="394"/>
        <v>9.9999999999999978E-2</v>
      </c>
      <c r="BH181" s="974">
        <f t="shared" si="394"/>
        <v>9.9999999999999978E-2</v>
      </c>
      <c r="BI181" s="999">
        <f t="shared" si="394"/>
        <v>9.9999999999999978E-2</v>
      </c>
      <c r="BJ181" s="1041"/>
    </row>
    <row r="182" spans="1:62" s="1042" customFormat="1" ht="11.25" customHeight="1" outlineLevel="1">
      <c r="A182" s="961"/>
      <c r="B182" s="995"/>
      <c r="C182" s="995"/>
      <c r="D182" s="995"/>
      <c r="E182" s="995"/>
      <c r="F182" s="995"/>
      <c r="G182" s="995"/>
      <c r="H182" s="961"/>
      <c r="I182" s="1315" t="s">
        <v>329</v>
      </c>
      <c r="J182" s="1033"/>
      <c r="K182" s="1033"/>
      <c r="L182" s="1034"/>
      <c r="M182" s="1035"/>
      <c r="N182" s="1035"/>
      <c r="O182" s="1035"/>
      <c r="P182" s="1035"/>
      <c r="Q182" s="1036"/>
      <c r="R182" s="1035"/>
      <c r="S182" s="1035"/>
      <c r="T182" s="1055"/>
      <c r="U182" s="1036"/>
      <c r="V182" s="1035"/>
      <c r="W182" s="1035"/>
      <c r="X182" s="1038"/>
      <c r="Y182" s="1039"/>
      <c r="Z182" s="1025"/>
      <c r="AA182" s="1025"/>
      <c r="AB182" s="1027"/>
      <c r="AC182" s="1026">
        <f t="shared" ref="AC182:AK182" si="395">AC179-Y179</f>
        <v>23.898576714521496</v>
      </c>
      <c r="AD182" s="1025">
        <f t="shared" si="395"/>
        <v>22.289716475564731</v>
      </c>
      <c r="AE182" s="1025">
        <f t="shared" si="395"/>
        <v>22.491475655073458</v>
      </c>
      <c r="AF182" s="1025">
        <f t="shared" si="395"/>
        <v>20.488339123278834</v>
      </c>
      <c r="AG182" s="1026">
        <f t="shared" si="395"/>
        <v>21.866067845853962</v>
      </c>
      <c r="AH182" s="1025">
        <f t="shared" si="395"/>
        <v>21.361254660975973</v>
      </c>
      <c r="AI182" s="1025">
        <f t="shared" si="395"/>
        <v>20.796422060777786</v>
      </c>
      <c r="AJ182" s="1027">
        <f t="shared" si="395"/>
        <v>41.781768960310586</v>
      </c>
      <c r="AK182" s="1026">
        <f t="shared" si="395"/>
        <v>36.972192280497168</v>
      </c>
      <c r="AL182" s="1025">
        <f>AL179-AH179</f>
        <v>37.935811713826823</v>
      </c>
      <c r="AM182" s="1025">
        <f>AM179-AI179</f>
        <v>32.394471191651277</v>
      </c>
      <c r="AN182" s="1027">
        <f t="shared" ref="AN182" si="396">AN179-AJ179</f>
        <v>15.953332216331063</v>
      </c>
      <c r="AO182" s="1025">
        <f t="shared" ref="AO182:AR182" si="397">AO179-AK179</f>
        <v>13.586280573510777</v>
      </c>
      <c r="AP182" s="1025">
        <f t="shared" si="397"/>
        <v>7.5052865730922065</v>
      </c>
      <c r="AQ182" s="1025">
        <f t="shared" si="397"/>
        <v>12.932160681866975</v>
      </c>
      <c r="AR182" s="1027">
        <f t="shared" si="397"/>
        <v>19.661265119045055</v>
      </c>
      <c r="AS182" s="1040"/>
      <c r="AT182" s="1035"/>
      <c r="AU182" s="1035"/>
      <c r="AV182" s="1037"/>
      <c r="AW182" s="1301"/>
      <c r="AX182" s="1301">
        <f>AX179-AW179</f>
        <v>89.168107968438562</v>
      </c>
      <c r="AY182" s="1301">
        <f>AY179-AX179</f>
        <v>105.80551352791832</v>
      </c>
      <c r="AZ182" s="1301">
        <f>AZ179-AY179</f>
        <v>123.25580740230629</v>
      </c>
      <c r="BA182" s="1301">
        <f>BA179-AZ179</f>
        <v>53.68499294751507</v>
      </c>
      <c r="BB182" s="1301">
        <f t="shared" ref="BB182:BI182" si="398">BB179-BA179</f>
        <v>73.780997431449464</v>
      </c>
      <c r="BC182" s="1301">
        <f t="shared" si="398"/>
        <v>67.006560394561802</v>
      </c>
      <c r="BD182" s="1301">
        <f t="shared" si="398"/>
        <v>56.806672867834095</v>
      </c>
      <c r="BE182" s="1301">
        <f t="shared" si="398"/>
        <v>52.099834258784995</v>
      </c>
      <c r="BF182" s="1301">
        <f t="shared" si="398"/>
        <v>46.021520261926753</v>
      </c>
      <c r="BG182" s="1301">
        <f t="shared" si="398"/>
        <v>48.322596275023102</v>
      </c>
      <c r="BH182" s="1301">
        <f t="shared" si="398"/>
        <v>50.738726088774115</v>
      </c>
      <c r="BI182" s="1303">
        <f t="shared" si="398"/>
        <v>53.275662393212997</v>
      </c>
      <c r="BJ182" s="1041"/>
    </row>
    <row r="183" spans="1:62" s="1042" customFormat="1" ht="11.25" customHeight="1" outlineLevel="1">
      <c r="A183" s="961"/>
      <c r="B183" s="995"/>
      <c r="C183" s="995"/>
      <c r="D183" s="995"/>
      <c r="E183" s="995"/>
      <c r="F183" s="995"/>
      <c r="G183" s="995"/>
      <c r="H183" s="961"/>
      <c r="I183" s="1315" t="s">
        <v>330</v>
      </c>
      <c r="J183" s="1033"/>
      <c r="K183" s="1033"/>
      <c r="L183" s="1034"/>
      <c r="M183" s="1035"/>
      <c r="N183" s="1035"/>
      <c r="O183" s="1035"/>
      <c r="P183" s="1035"/>
      <c r="Q183" s="1036"/>
      <c r="R183" s="1035"/>
      <c r="S183" s="1035"/>
      <c r="T183" s="1055"/>
      <c r="U183" s="1036"/>
      <c r="V183" s="1035"/>
      <c r="W183" s="1035"/>
      <c r="X183" s="1038"/>
      <c r="Y183" s="1039"/>
      <c r="Z183" s="1025">
        <f>Z179-Y179</f>
        <v>0.29711241334065619</v>
      </c>
      <c r="AA183" s="1025">
        <f>AA179-Z179</f>
        <v>7.9417493265148664</v>
      </c>
      <c r="AB183" s="1025">
        <f>AB179-AA179</f>
        <v>9.1597377541302194</v>
      </c>
      <c r="AC183" s="1026">
        <f>AC179-AB179</f>
        <v>6.4999772205357544</v>
      </c>
      <c r="AD183" s="1025">
        <f t="shared" ref="AD183:AK183" si="399">AD179-AC179</f>
        <v>-1.3117478256161093</v>
      </c>
      <c r="AE183" s="1025">
        <f t="shared" si="399"/>
        <v>8.1435085060235934</v>
      </c>
      <c r="AF183" s="1025">
        <f t="shared" si="399"/>
        <v>7.1566012223355955</v>
      </c>
      <c r="AG183" s="1026">
        <f t="shared" si="399"/>
        <v>7.8777059431108825</v>
      </c>
      <c r="AH183" s="1025">
        <f t="shared" si="399"/>
        <v>-1.8165610104940981</v>
      </c>
      <c r="AI183" s="1025">
        <f t="shared" si="399"/>
        <v>7.5786759058254063</v>
      </c>
      <c r="AJ183" s="1027">
        <f t="shared" si="399"/>
        <v>28.141948121868396</v>
      </c>
      <c r="AK183" s="1026">
        <f t="shared" si="399"/>
        <v>3.0681292632974646</v>
      </c>
      <c r="AL183" s="1025">
        <f>AL179-AK179</f>
        <v>-0.85294157716444374</v>
      </c>
      <c r="AM183" s="1025">
        <f>AM179-AL179</f>
        <v>2.0373353836498609</v>
      </c>
      <c r="AN183" s="1027">
        <f t="shared" ref="AN183" si="400">AN179-AM179</f>
        <v>11.700809146548181</v>
      </c>
      <c r="AO183" s="1025">
        <f t="shared" ref="AO183:AR183" si="401">AO179-AN179</f>
        <v>0.7010776204771787</v>
      </c>
      <c r="AP183" s="1025">
        <f t="shared" si="401"/>
        <v>-6.9339355775830143</v>
      </c>
      <c r="AQ183" s="1025">
        <f t="shared" si="401"/>
        <v>7.4642094924246294</v>
      </c>
      <c r="AR183" s="1027">
        <f t="shared" si="401"/>
        <v>18.429913583726261</v>
      </c>
      <c r="AS183" s="1040"/>
      <c r="AT183" s="1035"/>
      <c r="AU183" s="1035"/>
      <c r="AV183" s="1037"/>
      <c r="AW183" s="1527" t="s">
        <v>462</v>
      </c>
      <c r="AX183" s="1527" t="s">
        <v>462</v>
      </c>
      <c r="AY183" s="1527" t="s">
        <v>462</v>
      </c>
      <c r="AZ183" s="1527" t="s">
        <v>462</v>
      </c>
      <c r="BA183" s="1527" t="s">
        <v>462</v>
      </c>
      <c r="BB183" s="1527" t="s">
        <v>462</v>
      </c>
      <c r="BC183" s="1527" t="s">
        <v>462</v>
      </c>
      <c r="BD183" s="1527" t="s">
        <v>462</v>
      </c>
      <c r="BE183" s="1527" t="s">
        <v>462</v>
      </c>
      <c r="BF183" s="1527" t="s">
        <v>462</v>
      </c>
      <c r="BG183" s="1527" t="s">
        <v>462</v>
      </c>
      <c r="BH183" s="1527" t="s">
        <v>462</v>
      </c>
      <c r="BI183" s="1528" t="s">
        <v>462</v>
      </c>
      <c r="BJ183" s="1041"/>
    </row>
    <row r="184" spans="1:62" s="1305" customFormat="1" ht="11.25" customHeight="1" outlineLevel="1">
      <c r="A184" s="1296"/>
      <c r="B184" s="1297"/>
      <c r="C184" s="1297"/>
      <c r="D184" s="1297"/>
      <c r="E184" s="1297"/>
      <c r="F184" s="1297"/>
      <c r="G184" s="1297"/>
      <c r="H184" s="1296"/>
      <c r="I184" s="1315" t="s">
        <v>678</v>
      </c>
      <c r="J184" s="1299"/>
      <c r="K184" s="1299"/>
      <c r="L184" s="1300"/>
      <c r="M184" s="1301"/>
      <c r="N184" s="1301"/>
      <c r="O184" s="1301"/>
      <c r="P184" s="1301"/>
      <c r="Q184" s="1302"/>
      <c r="R184" s="1301"/>
      <c r="S184" s="1301"/>
      <c r="T184" s="1303"/>
      <c r="U184" s="1302"/>
      <c r="V184" s="1301"/>
      <c r="W184" s="1301"/>
      <c r="X184" s="1303"/>
      <c r="Y184" s="2054"/>
      <c r="Z184" s="2055">
        <f t="shared" ref="Z184:AK184" si="402">+Z179/Y179-1</f>
        <v>4.3550925905564419E-3</v>
      </c>
      <c r="AA184" s="2055">
        <f t="shared" si="402"/>
        <v>0.11590588424739323</v>
      </c>
      <c r="AB184" s="2055">
        <f t="shared" si="402"/>
        <v>0.1197966798780552</v>
      </c>
      <c r="AC184" s="2054">
        <f t="shared" si="402"/>
        <v>7.5916189493694164E-2</v>
      </c>
      <c r="AD184" s="2055">
        <f t="shared" si="402"/>
        <v>-1.4239491380263591E-2</v>
      </c>
      <c r="AE184" s="2055">
        <f t="shared" si="402"/>
        <v>8.9677659045179769E-2</v>
      </c>
      <c r="AF184" s="2055">
        <f t="shared" si="402"/>
        <v>7.2323840522864336E-2</v>
      </c>
      <c r="AG184" s="2054">
        <f t="shared" si="402"/>
        <v>7.4241795335172833E-2</v>
      </c>
      <c r="AH184" s="2055">
        <f t="shared" si="402"/>
        <v>-1.5936635629120066E-2</v>
      </c>
      <c r="AI184" s="2055">
        <f t="shared" si="402"/>
        <v>6.756424469991984E-2</v>
      </c>
      <c r="AJ184" s="2156">
        <f t="shared" si="402"/>
        <v>0.23500858584779039</v>
      </c>
      <c r="AK184" s="2054">
        <f t="shared" si="402"/>
        <v>2.0745946190789288E-2</v>
      </c>
      <c r="AL184" s="2055">
        <f>+AL179/AK179-1</f>
        <v>-5.6501661017120952E-3</v>
      </c>
      <c r="AM184" s="2055">
        <f>+AM179/AL179-1</f>
        <v>1.3572668836884016E-2</v>
      </c>
      <c r="AN184" s="2156">
        <f t="shared" ref="AN184" si="403">+AN179/AM179-1</f>
        <v>7.6906620782337232E-2</v>
      </c>
      <c r="AO184" s="2055">
        <f t="shared" ref="AO184:AR184" si="404">+AO179/AN179-1</f>
        <v>4.2789369833464708E-3</v>
      </c>
      <c r="AP184" s="2055">
        <f t="shared" si="404"/>
        <v>-4.2140068263117225E-2</v>
      </c>
      <c r="AQ184" s="2055">
        <f t="shared" si="404"/>
        <v>4.7358424464780224E-2</v>
      </c>
      <c r="AR184" s="2055">
        <f t="shared" si="404"/>
        <v>0.11164554403338056</v>
      </c>
      <c r="AS184" s="1304"/>
      <c r="AT184" s="1301"/>
      <c r="AU184" s="1301"/>
      <c r="AV184" s="1301"/>
      <c r="AW184" s="1527"/>
      <c r="AX184" s="1527"/>
      <c r="AY184" s="1527"/>
      <c r="AZ184" s="1527"/>
      <c r="BA184" s="1527"/>
      <c r="BB184" s="1527"/>
      <c r="BC184" s="1527"/>
      <c r="BD184" s="1527"/>
      <c r="BE184" s="1527"/>
      <c r="BF184" s="1527"/>
      <c r="BG184" s="1527"/>
      <c r="BH184" s="1527"/>
      <c r="BI184" s="1528"/>
    </row>
    <row r="185" spans="1:62" s="1042" customFormat="1" ht="11.25" customHeight="1" outlineLevel="1">
      <c r="A185" s="961"/>
      <c r="B185" s="995"/>
      <c r="C185" s="995"/>
      <c r="D185" s="995"/>
      <c r="E185" s="995"/>
      <c r="F185" s="995"/>
      <c r="G185" s="995"/>
      <c r="H185" s="961"/>
      <c r="I185" s="1050" t="s">
        <v>463</v>
      </c>
      <c r="J185" s="1033"/>
      <c r="K185" s="1033"/>
      <c r="L185" s="1034"/>
      <c r="M185" s="1035"/>
      <c r="N185" s="1035"/>
      <c r="O185" s="1035"/>
      <c r="P185" s="1035"/>
      <c r="Q185" s="1036"/>
      <c r="R185" s="1035"/>
      <c r="S185" s="1035"/>
      <c r="T185" s="1055"/>
      <c r="U185" s="1036"/>
      <c r="V185" s="1035"/>
      <c r="W185" s="1035"/>
      <c r="X185" s="1038"/>
      <c r="Y185" s="1541">
        <f>1-Y174</f>
        <v>0.81416093089292874</v>
      </c>
      <c r="Z185" s="1542">
        <f t="shared" ref="Z185:AH185" si="405">1-Z174</f>
        <v>0.81416093089292874</v>
      </c>
      <c r="AA185" s="1542">
        <f t="shared" si="405"/>
        <v>0.81416093089292874</v>
      </c>
      <c r="AB185" s="1543">
        <f t="shared" si="405"/>
        <v>0.81416093089292874</v>
      </c>
      <c r="AC185" s="2176">
        <f t="shared" si="405"/>
        <v>0.78483904151034733</v>
      </c>
      <c r="AD185" s="1740">
        <f t="shared" si="405"/>
        <v>0.79235373441529255</v>
      </c>
      <c r="AE185" s="2175">
        <f t="shared" si="405"/>
        <v>0.80212528067565447</v>
      </c>
      <c r="AF185" s="2175">
        <f>1-AF174</f>
        <v>0.80212528067565447</v>
      </c>
      <c r="AG185" s="2176">
        <f t="shared" si="405"/>
        <v>0.78861390797026454</v>
      </c>
      <c r="AH185" s="1740">
        <f t="shared" si="405"/>
        <v>0.82306577690563287</v>
      </c>
      <c r="AI185" s="1740">
        <f t="shared" ref="AI185:AM185" si="406">1-AI174</f>
        <v>0.84622057864375222</v>
      </c>
      <c r="AJ185" s="2340">
        <f t="shared" si="406"/>
        <v>0.84235438303627086</v>
      </c>
      <c r="AK185" s="2176">
        <f t="shared" si="406"/>
        <v>0.85088211029551752</v>
      </c>
      <c r="AL185" s="1740">
        <f t="shared" si="406"/>
        <v>0.86215711438737075</v>
      </c>
      <c r="AM185" s="1740">
        <f t="shared" si="406"/>
        <v>0.86314488724127281</v>
      </c>
      <c r="AN185" s="2340">
        <f t="shared" ref="AN185" si="407">1-AN174</f>
        <v>0.8730766663858841</v>
      </c>
      <c r="AO185" s="1740">
        <f t="shared" ref="AO185:AR185" si="408">1-AO174</f>
        <v>0.87822854816862417</v>
      </c>
      <c r="AP185" s="1740">
        <f t="shared" si="408"/>
        <v>0.89901463498425604</v>
      </c>
      <c r="AQ185" s="1740">
        <f t="shared" si="408"/>
        <v>0.90690812348980532</v>
      </c>
      <c r="AR185" s="1740">
        <f t="shared" si="408"/>
        <v>0.89468472732549476</v>
      </c>
      <c r="AS185" s="1040"/>
      <c r="AT185" s="1035"/>
      <c r="AU185" s="1035"/>
      <c r="AV185" s="1037"/>
      <c r="AW185" s="1037"/>
      <c r="AX185" s="1037"/>
      <c r="AY185" s="1037"/>
      <c r="AZ185" s="1037"/>
      <c r="BA185" s="1037"/>
      <c r="BB185" s="1037"/>
      <c r="BC185" s="1037"/>
      <c r="BD185" s="1037"/>
      <c r="BE185" s="1037"/>
      <c r="BF185" s="1037"/>
      <c r="BG185" s="1037"/>
      <c r="BH185" s="1037"/>
      <c r="BI185" s="1038"/>
      <c r="BJ185" s="1041"/>
    </row>
    <row r="186" spans="1:62" s="1042" customFormat="1" ht="11.25" customHeight="1" outlineLevel="1">
      <c r="A186" s="961"/>
      <c r="B186" s="995"/>
      <c r="C186" s="995"/>
      <c r="D186" s="995"/>
      <c r="E186" s="995"/>
      <c r="F186" s="995"/>
      <c r="G186" s="995"/>
      <c r="H186" s="961"/>
      <c r="I186" s="1139"/>
      <c r="J186" s="1033"/>
      <c r="K186" s="1033"/>
      <c r="L186" s="1034"/>
      <c r="M186" s="1035"/>
      <c r="N186" s="1035"/>
      <c r="O186" s="1035"/>
      <c r="P186" s="1035"/>
      <c r="Q186" s="1036"/>
      <c r="R186" s="1035"/>
      <c r="S186" s="1035"/>
      <c r="T186" s="1055"/>
      <c r="U186" s="1036"/>
      <c r="V186" s="1035"/>
      <c r="W186" s="1035"/>
      <c r="X186" s="1038"/>
      <c r="Y186" s="1039"/>
      <c r="Z186" s="1037"/>
      <c r="AA186" s="1037"/>
      <c r="AB186" s="1038"/>
      <c r="AC186" s="1039"/>
      <c r="AD186" s="1037"/>
      <c r="AE186" s="1037"/>
      <c r="AF186" s="1037"/>
      <c r="AG186" s="1039"/>
      <c r="AH186" s="1037"/>
      <c r="AI186" s="1037"/>
      <c r="AJ186" s="1038"/>
      <c r="AK186" s="1039"/>
      <c r="AL186" s="1037"/>
      <c r="AM186" s="1037"/>
      <c r="AN186" s="1038"/>
      <c r="AO186" s="1037"/>
      <c r="AP186" s="1037"/>
      <c r="AQ186" s="1037"/>
      <c r="AR186" s="1038"/>
      <c r="AS186" s="1040"/>
      <c r="AT186" s="1035"/>
      <c r="AU186" s="1035"/>
      <c r="AV186" s="1037"/>
      <c r="AW186" s="1037"/>
      <c r="AX186" s="1037"/>
      <c r="AY186" s="1037"/>
      <c r="AZ186" s="1037"/>
      <c r="BA186" s="1037"/>
      <c r="BB186" s="1037"/>
      <c r="BC186" s="1037"/>
      <c r="BD186" s="1037"/>
      <c r="BE186" s="1037"/>
      <c r="BF186" s="1037"/>
      <c r="BG186" s="1037"/>
      <c r="BH186" s="1037"/>
      <c r="BI186" s="1038"/>
      <c r="BJ186" s="1041"/>
    </row>
    <row r="187" spans="1:62" s="1281" customFormat="1" ht="11.25" customHeight="1" outlineLevel="1">
      <c r="B187" s="1282"/>
      <c r="C187" s="1282"/>
      <c r="D187" s="1282"/>
      <c r="E187" s="1282"/>
      <c r="F187" s="1282"/>
      <c r="G187" s="1282"/>
      <c r="I187" s="1283" t="s">
        <v>402</v>
      </c>
      <c r="J187" s="1284"/>
      <c r="K187" s="1284"/>
      <c r="L187" s="1285"/>
      <c r="M187" s="1286"/>
      <c r="N187" s="1286"/>
      <c r="O187" s="1286"/>
      <c r="P187" s="1286"/>
      <c r="Q187" s="1287"/>
      <c r="R187" s="1286"/>
      <c r="S187" s="1286"/>
      <c r="T187" s="1288"/>
      <c r="U187" s="1287"/>
      <c r="V187" s="1286"/>
      <c r="W187" s="1286"/>
      <c r="X187" s="1288"/>
      <c r="Y187" s="1313">
        <f>FX!Y49</f>
        <v>1.3704912144444448</v>
      </c>
      <c r="Z187" s="1313">
        <f>FX!Z49</f>
        <v>1.371404551648352</v>
      </c>
      <c r="AA187" s="1313">
        <f>FX!AA49</f>
        <v>1.3252089163043472</v>
      </c>
      <c r="AB187" s="1314">
        <f>FX!AB49</f>
        <v>1.2482881608695653</v>
      </c>
      <c r="AC187" s="1292">
        <f>FX!AC49</f>
        <v>1.126373587777777</v>
      </c>
      <c r="AD187" s="1293">
        <f>FX!AD49</f>
        <v>1.1064582868131869</v>
      </c>
      <c r="AE187" s="1293">
        <f>FX!AE49</f>
        <v>1.112047897826087</v>
      </c>
      <c r="AF187" s="1294">
        <f>FX!AF49</f>
        <v>1.0954038815217395</v>
      </c>
      <c r="AG187" s="1292">
        <f>FX!AG49</f>
        <v>1.1028413120879119</v>
      </c>
      <c r="AH187" s="1293">
        <f>FX!AH49</f>
        <v>1.129259968131868</v>
      </c>
      <c r="AI187" s="1293">
        <f>FX!AI49</f>
        <v>1.115971333695652</v>
      </c>
      <c r="AJ187" s="1294">
        <f>FX!AJ49</f>
        <v>1.0782028108695652</v>
      </c>
      <c r="AK187" s="1292">
        <f>FX!AK49</f>
        <v>1.0658215043956041</v>
      </c>
      <c r="AL187" s="1293">
        <f>FX!AL49</f>
        <v>1.1009572945054946</v>
      </c>
      <c r="AM187" s="1293">
        <f>FX!AM49</f>
        <v>1.1753148119565213</v>
      </c>
      <c r="AN187" s="1294">
        <f>FX!AN49</f>
        <v>1.1777463793478264</v>
      </c>
      <c r="AO187" s="1323">
        <f>FX!AO49</f>
        <v>1.2270559700000008</v>
      </c>
      <c r="AP187" s="1323">
        <f>FX!AP49</f>
        <v>1.2270559700000008</v>
      </c>
      <c r="AQ187" s="1323">
        <f>FX!AQ49</f>
        <v>1.2270559700000008</v>
      </c>
      <c r="AR187" s="1323">
        <f>FX!AR49</f>
        <v>1.2270559700000008</v>
      </c>
      <c r="AS187" s="1289"/>
      <c r="AT187" s="1313">
        <f>FX!AT49</f>
        <v>1.3922412054794522</v>
      </c>
      <c r="AU187" s="1313">
        <f>FX!AU49</f>
        <v>1.2856834661202188</v>
      </c>
      <c r="AV187" s="1313">
        <f>FX!AV49</f>
        <v>1.3280361438356167</v>
      </c>
      <c r="AW187" s="1313">
        <f>FX!AW49</f>
        <v>1.3285034372602746</v>
      </c>
      <c r="AX187" s="1313">
        <f>FX!AX49</f>
        <v>1.1099914813698617</v>
      </c>
      <c r="AY187" s="1313">
        <f>FX!AY49</f>
        <v>1.1065170431693991</v>
      </c>
      <c r="AZ187" s="1313">
        <f>FX!AZ49</f>
        <v>1.1300720569863014</v>
      </c>
      <c r="BA187" s="1313">
        <f>FX!BA49</f>
        <v>1.2287837460273985</v>
      </c>
      <c r="BB187" s="1323">
        <f>FX!BB49</f>
        <v>1.2287837460273985</v>
      </c>
      <c r="BC187" s="1323">
        <f>FX!BC49</f>
        <v>1.2287837460273985</v>
      </c>
      <c r="BD187" s="1323">
        <f>FX!BD49</f>
        <v>1.2287837460273985</v>
      </c>
      <c r="BE187" s="1323">
        <f>FX!BE49</f>
        <v>1.2287837460273985</v>
      </c>
      <c r="BF187" s="1323">
        <f>FX!BF49</f>
        <v>1.2287837460273985</v>
      </c>
      <c r="BG187" s="1323">
        <f>FX!BG49</f>
        <v>1.2287837460273985</v>
      </c>
      <c r="BH187" s="1323">
        <f>FX!BH49</f>
        <v>1.2287837460273985</v>
      </c>
      <c r="BI187" s="1324">
        <f>FX!BI49</f>
        <v>1.2287837460273985</v>
      </c>
    </row>
    <row r="188" spans="1:62" s="1002" customFormat="1" ht="11.25" customHeight="1" outlineLevel="1">
      <c r="A188" s="961"/>
      <c r="B188" s="992"/>
      <c r="C188" s="992"/>
      <c r="D188" s="992"/>
      <c r="E188" s="992"/>
      <c r="F188" s="992"/>
      <c r="G188" s="992"/>
      <c r="H188" s="961"/>
      <c r="I188" s="1050"/>
      <c r="J188" s="974"/>
      <c r="K188" s="974"/>
      <c r="L188" s="999"/>
      <c r="M188" s="974"/>
      <c r="N188" s="974"/>
      <c r="O188" s="974"/>
      <c r="P188" s="974"/>
      <c r="Q188" s="975"/>
      <c r="R188" s="974"/>
      <c r="S188" s="974"/>
      <c r="T188" s="999"/>
      <c r="U188" s="975"/>
      <c r="V188" s="974"/>
      <c r="W188" s="974"/>
      <c r="X188" s="999"/>
      <c r="Y188" s="975"/>
      <c r="Z188" s="974"/>
      <c r="AA188" s="974"/>
      <c r="AB188" s="999"/>
      <c r="AC188" s="975"/>
      <c r="AD188" s="974"/>
      <c r="AE188" s="974"/>
      <c r="AF188" s="999"/>
      <c r="AG188" s="975"/>
      <c r="AH188" s="974"/>
      <c r="AI188" s="974"/>
      <c r="AJ188" s="999"/>
      <c r="AK188" s="974"/>
      <c r="AL188" s="974"/>
      <c r="AM188" s="974"/>
      <c r="AN188" s="999"/>
      <c r="AO188" s="974"/>
      <c r="AP188" s="974"/>
      <c r="AQ188" s="974"/>
      <c r="AR188" s="999"/>
      <c r="AS188" s="1000"/>
      <c r="AT188" s="974"/>
      <c r="AU188" s="974"/>
      <c r="AV188" s="974"/>
      <c r="AW188" s="974"/>
      <c r="AX188" s="974"/>
      <c r="AY188" s="1058"/>
      <c r="AZ188" s="1058"/>
      <c r="BA188" s="1058"/>
      <c r="BB188" s="1058"/>
      <c r="BC188" s="1058"/>
      <c r="BD188" s="1058"/>
      <c r="BE188" s="1058"/>
      <c r="BF188" s="1058"/>
      <c r="BG188" s="1058"/>
      <c r="BH188" s="1058"/>
      <c r="BI188" s="1059"/>
      <c r="BJ188" s="1001"/>
    </row>
    <row r="189" spans="1:62" s="1002" customFormat="1" ht="11.25" customHeight="1">
      <c r="A189" s="961"/>
      <c r="B189" s="992"/>
      <c r="C189" s="992"/>
      <c r="D189" s="992"/>
      <c r="E189" s="992"/>
      <c r="F189" s="992"/>
      <c r="G189" s="992"/>
      <c r="H189" s="961"/>
      <c r="I189" s="987"/>
      <c r="J189" s="998"/>
      <c r="K189" s="998"/>
      <c r="L189" s="1017"/>
      <c r="M189" s="974"/>
      <c r="N189" s="974"/>
      <c r="O189" s="974"/>
      <c r="P189" s="974"/>
      <c r="Q189" s="975"/>
      <c r="R189" s="974"/>
      <c r="S189" s="974"/>
      <c r="T189" s="999"/>
      <c r="U189" s="975"/>
      <c r="V189" s="974"/>
      <c r="W189" s="974"/>
      <c r="X189" s="999"/>
      <c r="Y189" s="975"/>
      <c r="Z189" s="974"/>
      <c r="AA189" s="974"/>
      <c r="AB189" s="999"/>
      <c r="AC189" s="975"/>
      <c r="AD189" s="974"/>
      <c r="AE189" s="974"/>
      <c r="AF189" s="629"/>
      <c r="AG189" s="660"/>
      <c r="AH189" s="630"/>
      <c r="AI189" s="630"/>
      <c r="AJ189" s="629"/>
      <c r="AK189" s="630"/>
      <c r="AL189" s="630"/>
      <c r="AM189" s="630"/>
      <c r="AN189" s="629"/>
      <c r="AO189" s="630"/>
      <c r="AP189" s="630"/>
      <c r="AQ189" s="630"/>
      <c r="AR189" s="629"/>
      <c r="AS189" s="1000"/>
      <c r="AT189" s="974"/>
      <c r="AU189" s="974"/>
      <c r="AV189" s="974"/>
      <c r="AW189" s="974"/>
      <c r="AX189" s="974"/>
      <c r="AY189" s="974"/>
      <c r="AZ189" s="974"/>
      <c r="BA189" s="674"/>
      <c r="BB189" s="674"/>
      <c r="BC189" s="674"/>
      <c r="BD189" s="674"/>
      <c r="BE189" s="674"/>
      <c r="BF189" s="674"/>
      <c r="BG189" s="674"/>
      <c r="BH189" s="674"/>
      <c r="BI189" s="673"/>
      <c r="BJ189" s="1001"/>
    </row>
    <row r="190" spans="1:62" s="961" customFormat="1" ht="11.25" customHeight="1">
      <c r="A190" s="475"/>
      <c r="B190" s="940"/>
      <c r="C190" s="940"/>
      <c r="D190" s="940"/>
      <c r="E190" s="940"/>
      <c r="F190" s="940"/>
      <c r="G190" s="940"/>
      <c r="H190" s="475"/>
      <c r="I190" s="1015"/>
      <c r="J190" s="1065"/>
      <c r="K190" s="1065"/>
      <c r="L190" s="1066"/>
      <c r="M190" s="1067"/>
      <c r="N190" s="1067"/>
      <c r="O190" s="1067"/>
      <c r="P190" s="1067"/>
      <c r="Q190" s="1061"/>
      <c r="R190" s="1067"/>
      <c r="S190" s="1067"/>
      <c r="T190" s="1066"/>
      <c r="U190" s="1061"/>
      <c r="V190" s="1067"/>
      <c r="W190" s="1067"/>
      <c r="X190" s="1066"/>
      <c r="Y190" s="1061"/>
      <c r="Z190" s="1067"/>
      <c r="AA190" s="1067"/>
      <c r="AB190" s="1066"/>
      <c r="AC190" s="1061"/>
      <c r="AD190" s="1067"/>
      <c r="AE190" s="1067"/>
      <c r="AF190" s="1066"/>
      <c r="AG190" s="1067"/>
      <c r="AH190" s="1067"/>
      <c r="AI190" s="1067"/>
      <c r="AJ190" s="1066"/>
      <c r="AK190" s="1067"/>
      <c r="AL190" s="1067"/>
      <c r="AM190" s="1067"/>
      <c r="AN190" s="1066"/>
      <c r="AO190" s="1067"/>
      <c r="AP190" s="1067"/>
      <c r="AQ190" s="1067"/>
      <c r="AR190" s="1066"/>
      <c r="AS190" s="959"/>
      <c r="AT190" s="1067"/>
      <c r="AU190" s="1067"/>
      <c r="AV190" s="1067"/>
      <c r="AW190" s="1067"/>
      <c r="AX190" s="1067"/>
      <c r="AY190" s="1067"/>
      <c r="AZ190" s="1067"/>
      <c r="BA190" s="1067"/>
      <c r="BB190" s="1067"/>
      <c r="BC190" s="1067"/>
      <c r="BD190" s="1067"/>
      <c r="BE190" s="1067"/>
      <c r="BF190" s="1067"/>
      <c r="BG190" s="1067"/>
      <c r="BH190" s="1067"/>
      <c r="BI190" s="1066"/>
      <c r="BJ190" s="960"/>
    </row>
    <row r="191" spans="1:62" s="961" customFormat="1" ht="11.25" customHeight="1">
      <c r="A191" s="475"/>
      <c r="B191" s="475"/>
      <c r="C191" s="475"/>
      <c r="D191" s="475"/>
      <c r="E191" s="475"/>
      <c r="F191" s="475"/>
      <c r="G191" s="475"/>
      <c r="H191" s="475"/>
      <c r="I191" s="632" t="s">
        <v>344</v>
      </c>
      <c r="L191" s="659"/>
      <c r="M191" s="631"/>
      <c r="N191" s="631"/>
      <c r="O191" s="1318"/>
      <c r="P191" s="1318"/>
      <c r="Q191" s="1319"/>
      <c r="R191" s="1318"/>
      <c r="S191" s="1318"/>
      <c r="T191" s="1320"/>
      <c r="U191" s="1319"/>
      <c r="V191" s="1318"/>
      <c r="W191" s="1318"/>
      <c r="X191" s="1320"/>
      <c r="Y191" s="1321">
        <f>Inlinks!Y330</f>
        <v>42.506</v>
      </c>
      <c r="Z191" s="1321">
        <f>Inlinks!Z330</f>
        <v>46.866999999999997</v>
      </c>
      <c r="AA191" s="1321">
        <f>Inlinks!AA330</f>
        <v>55.781999999999996</v>
      </c>
      <c r="AB191" s="1321">
        <f>Inlinks!AB330</f>
        <v>53.670999999999999</v>
      </c>
      <c r="AC191" s="1322">
        <f>Inlinks!AC330</f>
        <v>61.34</v>
      </c>
      <c r="AD191" s="1321">
        <f>Inlinks!AD330</f>
        <v>61.627000000000002</v>
      </c>
      <c r="AE191" s="1321">
        <f>Inlinks!AE330</f>
        <v>71.465000000000003</v>
      </c>
      <c r="AF191" s="1513">
        <f>Inlinks!AF330</f>
        <v>81.98</v>
      </c>
      <c r="AG191" s="1321">
        <f>Inlinks!AG330</f>
        <v>94.674000000000007</v>
      </c>
      <c r="AH191" s="1321">
        <f>Inlinks!AH330</f>
        <v>96.78</v>
      </c>
      <c r="AI191" s="1321">
        <f>Inlinks!AI330</f>
        <v>105.20699999999999</v>
      </c>
      <c r="AJ191" s="1513">
        <f>Inlinks!AJ330</f>
        <v>111.089</v>
      </c>
      <c r="AK191" s="1321">
        <f>Inlinks!AK330</f>
        <v>119.562</v>
      </c>
      <c r="AL191" s="1321">
        <f>Inlinks!AL330</f>
        <v>120.94799999999999</v>
      </c>
      <c r="AM191" s="1321">
        <f>Inlinks!AM330</f>
        <v>128.47900000000001</v>
      </c>
      <c r="AN191" s="1513">
        <f>Inlinks!AN330</f>
        <v>128.316</v>
      </c>
      <c r="AO191" s="631">
        <f t="shared" ref="AO191:AR191" si="409">(AO215*AO222)+(AO224*AO232)</f>
        <v>133.42260918431921</v>
      </c>
      <c r="AP191" s="631">
        <f t="shared" si="409"/>
        <v>125.34347005492123</v>
      </c>
      <c r="AQ191" s="631">
        <f t="shared" si="409"/>
        <v>129.87140063912813</v>
      </c>
      <c r="AR191" s="659">
        <f t="shared" si="409"/>
        <v>135.97947438332503</v>
      </c>
      <c r="AS191" s="1016"/>
      <c r="AT191" s="631"/>
      <c r="AU191" s="631"/>
      <c r="AV191" s="1464">
        <v>110.411</v>
      </c>
      <c r="AW191" s="631">
        <f>+SUM(Y191:AB191)</f>
        <v>198.82599999999996</v>
      </c>
      <c r="AX191" s="631">
        <f>+SUM(AC191:AF191)</f>
        <v>276.41200000000003</v>
      </c>
      <c r="AY191" s="631">
        <f>SUM(AG191:AJ191)</f>
        <v>407.75</v>
      </c>
      <c r="AZ191" s="631">
        <f>SUM(AK191:AN191)</f>
        <v>497.30500000000006</v>
      </c>
      <c r="BA191" s="631">
        <f>SUM(AO191:AR191)</f>
        <v>524.61695426169354</v>
      </c>
      <c r="BB191" s="631">
        <f t="shared" ref="BB191:BI191" si="410">(BB215*BB222)+(BB224*BB232)</f>
        <v>574.76930269114587</v>
      </c>
      <c r="BC191" s="631">
        <f t="shared" si="410"/>
        <v>617.78379598612753</v>
      </c>
      <c r="BD191" s="631">
        <f t="shared" si="410"/>
        <v>658.13943778363307</v>
      </c>
      <c r="BE191" s="631">
        <f t="shared" si="410"/>
        <v>692.79549305339378</v>
      </c>
      <c r="BF191" s="631">
        <f t="shared" si="410"/>
        <v>725.00577076507375</v>
      </c>
      <c r="BG191" s="631">
        <f t="shared" si="410"/>
        <v>754.00600159567671</v>
      </c>
      <c r="BH191" s="631">
        <f t="shared" si="410"/>
        <v>781.68669161566709</v>
      </c>
      <c r="BI191" s="659">
        <f t="shared" si="410"/>
        <v>810.40022273514182</v>
      </c>
      <c r="BJ191" s="960"/>
    </row>
    <row r="192" spans="1:62" s="1002" customFormat="1" ht="11.25" customHeight="1">
      <c r="A192" s="961"/>
      <c r="B192" s="992"/>
      <c r="C192" s="992"/>
      <c r="D192" s="992"/>
      <c r="E192" s="992"/>
      <c r="F192" s="992"/>
      <c r="G192" s="992"/>
      <c r="H192" s="961"/>
      <c r="I192" s="990" t="s">
        <v>320</v>
      </c>
      <c r="J192" s="998"/>
      <c r="K192" s="998"/>
      <c r="L192" s="1017"/>
      <c r="M192" s="974"/>
      <c r="N192" s="974"/>
      <c r="O192" s="974"/>
      <c r="P192" s="974"/>
      <c r="Q192" s="975"/>
      <c r="R192" s="974"/>
      <c r="S192" s="974"/>
      <c r="T192" s="999"/>
      <c r="U192" s="975"/>
      <c r="V192" s="974"/>
      <c r="W192" s="974"/>
      <c r="X192" s="999"/>
      <c r="Y192" s="975"/>
      <c r="Z192" s="974"/>
      <c r="AA192" s="974"/>
      <c r="AB192" s="999"/>
      <c r="AC192" s="974">
        <f t="shared" ref="AC192:AN192" si="411">AC191/Y191-1</f>
        <v>0.44309038723944871</v>
      </c>
      <c r="AD192" s="974">
        <f t="shared" si="411"/>
        <v>0.31493374869311053</v>
      </c>
      <c r="AE192" s="974">
        <f t="shared" si="411"/>
        <v>0.28114804058656939</v>
      </c>
      <c r="AF192" s="999">
        <f t="shared" si="411"/>
        <v>0.52745430493190004</v>
      </c>
      <c r="AG192" s="974">
        <f t="shared" si="411"/>
        <v>0.54343006194978805</v>
      </c>
      <c r="AH192" s="974">
        <f t="shared" si="411"/>
        <v>0.5704155646064224</v>
      </c>
      <c r="AI192" s="974">
        <f t="shared" si="411"/>
        <v>0.47214720492548778</v>
      </c>
      <c r="AJ192" s="999">
        <f t="shared" si="411"/>
        <v>0.35507440839229076</v>
      </c>
      <c r="AK192" s="974">
        <f t="shared" si="411"/>
        <v>0.2628810444261358</v>
      </c>
      <c r="AL192" s="974">
        <f t="shared" si="411"/>
        <v>0.2497210167389956</v>
      </c>
      <c r="AM192" s="974">
        <f t="shared" si="411"/>
        <v>0.22120201127301442</v>
      </c>
      <c r="AN192" s="999">
        <f t="shared" si="411"/>
        <v>0.15507385969807985</v>
      </c>
      <c r="AO192" s="974">
        <f t="shared" ref="AO192:AR192" si="412">AO191/AK191-1</f>
        <v>0.11592821451898772</v>
      </c>
      <c r="AP192" s="974">
        <f t="shared" si="412"/>
        <v>3.6341816771846114E-2</v>
      </c>
      <c r="AQ192" s="974">
        <f t="shared" si="412"/>
        <v>1.0837573760132946E-2</v>
      </c>
      <c r="AR192" s="974">
        <f t="shared" si="412"/>
        <v>5.9723451349208423E-2</v>
      </c>
      <c r="AS192" s="1000"/>
      <c r="AT192" s="974"/>
      <c r="AU192" s="974"/>
      <c r="AV192" s="974"/>
      <c r="AW192" s="974">
        <f>+AW191/AV191-1</f>
        <v>0.80078071931238703</v>
      </c>
      <c r="AX192" s="974">
        <f>+AX191/AW191-1</f>
        <v>0.39022059489201655</v>
      </c>
      <c r="AY192" s="974">
        <f>+AY191/AX191-1</f>
        <v>0.47515303242985096</v>
      </c>
      <c r="AZ192" s="974">
        <f>+AZ191/AY191-1</f>
        <v>0.21963212752912331</v>
      </c>
      <c r="BA192" s="974">
        <f>+BA191/AZ191-1</f>
        <v>5.4919926929537066E-2</v>
      </c>
      <c r="BB192" s="974">
        <f t="shared" ref="BB192:BI192" si="413">+BB191/BA191-1</f>
        <v>9.559803209187745E-2</v>
      </c>
      <c r="BC192" s="974">
        <f t="shared" si="413"/>
        <v>7.4837840318858539E-2</v>
      </c>
      <c r="BD192" s="974">
        <f t="shared" si="413"/>
        <v>6.5323244247752488E-2</v>
      </c>
      <c r="BE192" s="974">
        <f t="shared" si="413"/>
        <v>5.2657618249514648E-2</v>
      </c>
      <c r="BF192" s="974">
        <f t="shared" si="413"/>
        <v>4.6493197537584852E-2</v>
      </c>
      <c r="BG192" s="974">
        <f t="shared" si="413"/>
        <v>4.0000000000000036E-2</v>
      </c>
      <c r="BH192" s="974">
        <f t="shared" si="413"/>
        <v>3.6711498265810549E-2</v>
      </c>
      <c r="BI192" s="999">
        <f t="shared" si="413"/>
        <v>3.6732787480527218E-2</v>
      </c>
      <c r="BJ192" s="1001"/>
    </row>
    <row r="193" spans="1:62" s="1002" customFormat="1" ht="11.25" customHeight="1">
      <c r="A193" s="961"/>
      <c r="B193" s="992"/>
      <c r="C193" s="992"/>
      <c r="D193" s="992"/>
      <c r="E193" s="992"/>
      <c r="F193" s="992"/>
      <c r="G193" s="992"/>
      <c r="H193" s="961"/>
      <c r="I193" s="990" t="s">
        <v>321</v>
      </c>
      <c r="J193" s="998"/>
      <c r="K193" s="998"/>
      <c r="L193" s="1017"/>
      <c r="M193" s="974"/>
      <c r="N193" s="974"/>
      <c r="O193" s="974"/>
      <c r="P193" s="974"/>
      <c r="Q193" s="975"/>
      <c r="R193" s="974"/>
      <c r="S193" s="974"/>
      <c r="T193" s="999"/>
      <c r="U193" s="975"/>
      <c r="V193" s="974"/>
      <c r="W193" s="974"/>
      <c r="X193" s="999"/>
      <c r="Y193" s="975"/>
      <c r="Z193" s="974"/>
      <c r="AA193" s="974"/>
      <c r="AB193" s="999"/>
      <c r="AC193" s="975"/>
      <c r="AD193" s="974"/>
      <c r="AE193" s="974"/>
      <c r="AF193" s="999"/>
      <c r="AG193" s="975">
        <f t="shared" ref="AG193:AN193" si="414">AG192+AC192</f>
        <v>0.98652044918923676</v>
      </c>
      <c r="AH193" s="974">
        <f t="shared" si="414"/>
        <v>0.88534931329953293</v>
      </c>
      <c r="AI193" s="974">
        <f t="shared" si="414"/>
        <v>0.75329524551205718</v>
      </c>
      <c r="AJ193" s="999">
        <f t="shared" si="414"/>
        <v>0.88252871332419081</v>
      </c>
      <c r="AK193" s="975">
        <f t="shared" si="414"/>
        <v>0.80631110637592385</v>
      </c>
      <c r="AL193" s="974">
        <f t="shared" si="414"/>
        <v>0.820136581345418</v>
      </c>
      <c r="AM193" s="974">
        <f t="shared" si="414"/>
        <v>0.69334921619850221</v>
      </c>
      <c r="AN193" s="999">
        <f t="shared" si="414"/>
        <v>0.51014826809037062</v>
      </c>
      <c r="AO193" s="974">
        <f t="shared" ref="AO193" si="415">AO192+AK192</f>
        <v>0.37880925894512352</v>
      </c>
      <c r="AP193" s="974">
        <f t="shared" ref="AP193" si="416">AP192+AL192</f>
        <v>0.28606283351084172</v>
      </c>
      <c r="AQ193" s="974">
        <f t="shared" ref="AQ193" si="417">AQ192+AM192</f>
        <v>0.23203958503314737</v>
      </c>
      <c r="AR193" s="999">
        <f t="shared" ref="AR193" si="418">AR192+AN192</f>
        <v>0.21479731104728828</v>
      </c>
      <c r="AS193" s="1000"/>
      <c r="AT193" s="974"/>
      <c r="AU193" s="974"/>
      <c r="AV193" s="974"/>
      <c r="AW193" s="974"/>
      <c r="AX193" s="974">
        <f>AX192+AW192</f>
        <v>1.1910013142044036</v>
      </c>
      <c r="AY193" s="974">
        <f t="shared" ref="AY193:BI193" si="419">AY192+AX192</f>
        <v>0.86537362732186751</v>
      </c>
      <c r="AZ193" s="974">
        <f t="shared" si="419"/>
        <v>0.69478515995897427</v>
      </c>
      <c r="BA193" s="974">
        <f t="shared" si="419"/>
        <v>0.27455205445866038</v>
      </c>
      <c r="BB193" s="974">
        <f t="shared" si="419"/>
        <v>0.15051795902141452</v>
      </c>
      <c r="BC193" s="974">
        <f t="shared" si="419"/>
        <v>0.17043587241073599</v>
      </c>
      <c r="BD193" s="974">
        <f t="shared" si="419"/>
        <v>0.14016108456661103</v>
      </c>
      <c r="BE193" s="974">
        <f t="shared" si="419"/>
        <v>0.11798086249726714</v>
      </c>
      <c r="BF193" s="974">
        <f t="shared" si="419"/>
        <v>9.91508157870995E-2</v>
      </c>
      <c r="BG193" s="974">
        <f t="shared" si="419"/>
        <v>8.6493197537584887E-2</v>
      </c>
      <c r="BH193" s="974">
        <f t="shared" si="419"/>
        <v>7.6711498265810585E-2</v>
      </c>
      <c r="BI193" s="999">
        <f t="shared" si="419"/>
        <v>7.3444285746337767E-2</v>
      </c>
      <c r="BJ193" s="1001"/>
    </row>
    <row r="194" spans="1:62" s="1002" customFormat="1" ht="11.25" customHeight="1">
      <c r="A194" s="961"/>
      <c r="B194" s="992"/>
      <c r="C194" s="992"/>
      <c r="D194" s="992"/>
      <c r="E194" s="992"/>
      <c r="F194" s="992"/>
      <c r="G194" s="992"/>
      <c r="H194" s="961"/>
      <c r="I194" s="990" t="s">
        <v>328</v>
      </c>
      <c r="J194" s="998"/>
      <c r="K194" s="998"/>
      <c r="L194" s="1017"/>
      <c r="M194" s="974"/>
      <c r="N194" s="974"/>
      <c r="O194" s="974"/>
      <c r="P194" s="974"/>
      <c r="Q194" s="975"/>
      <c r="R194" s="974"/>
      <c r="S194" s="974"/>
      <c r="T194" s="999"/>
      <c r="U194" s="975"/>
      <c r="V194" s="974"/>
      <c r="W194" s="974"/>
      <c r="X194" s="999"/>
      <c r="Y194" s="975"/>
      <c r="Z194" s="974">
        <f t="shared" ref="Z194:AE194" si="420">Z191/Y191-1</f>
        <v>0.10259728038394567</v>
      </c>
      <c r="AA194" s="974">
        <f t="shared" si="420"/>
        <v>0.19021913073164476</v>
      </c>
      <c r="AB194" s="999">
        <f t="shared" si="420"/>
        <v>-3.7843748879566874E-2</v>
      </c>
      <c r="AC194" s="975">
        <f t="shared" si="420"/>
        <v>0.14288908349015306</v>
      </c>
      <c r="AD194" s="974">
        <f t="shared" si="420"/>
        <v>4.6788392566026182E-3</v>
      </c>
      <c r="AE194" s="974">
        <f t="shared" si="420"/>
        <v>0.15963782108491409</v>
      </c>
      <c r="AF194" s="999">
        <f t="shared" ref="AF194:AN194" si="421">AF191/AE191-1</f>
        <v>0.1471349611698034</v>
      </c>
      <c r="AG194" s="974">
        <f t="shared" si="421"/>
        <v>0.15484264454745067</v>
      </c>
      <c r="AH194" s="974">
        <f t="shared" si="421"/>
        <v>2.224475568793971E-2</v>
      </c>
      <c r="AI194" s="974">
        <f t="shared" si="421"/>
        <v>8.7073775573465406E-2</v>
      </c>
      <c r="AJ194" s="999">
        <f t="shared" si="421"/>
        <v>5.5908827359396396E-2</v>
      </c>
      <c r="AK194" s="974">
        <f t="shared" si="421"/>
        <v>7.6272178163454551E-2</v>
      </c>
      <c r="AL194" s="974">
        <f t="shared" si="421"/>
        <v>1.1592311938575683E-2</v>
      </c>
      <c r="AM194" s="974">
        <f t="shared" si="421"/>
        <v>6.2266428547805841E-2</v>
      </c>
      <c r="AN194" s="999">
        <f t="shared" si="421"/>
        <v>-1.2686898247963319E-3</v>
      </c>
      <c r="AO194" s="974">
        <f t="shared" ref="AO194" si="422">AO191/AN191-1</f>
        <v>3.9797135075276824E-2</v>
      </c>
      <c r="AP194" s="974">
        <f t="shared" ref="AP194" si="423">AP191/AO191-1</f>
        <v>-6.0552999066574298E-2</v>
      </c>
      <c r="AQ194" s="974">
        <f t="shared" ref="AQ194" si="424">AQ191/AP191-1</f>
        <v>3.6124184069763698E-2</v>
      </c>
      <c r="AR194" s="974">
        <f t="shared" ref="AR194" si="425">AR191/AQ191-1</f>
        <v>4.7031707628758967E-2</v>
      </c>
      <c r="AS194" s="1000"/>
      <c r="AT194" s="974"/>
      <c r="AU194" s="974"/>
      <c r="AV194" s="1051"/>
      <c r="AW194" s="1051" t="s">
        <v>462</v>
      </c>
      <c r="AX194" s="1051" t="s">
        <v>462</v>
      </c>
      <c r="AY194" s="1051" t="s">
        <v>462</v>
      </c>
      <c r="AZ194" s="1051" t="s">
        <v>462</v>
      </c>
      <c r="BA194" s="1051" t="s">
        <v>462</v>
      </c>
      <c r="BB194" s="1051" t="s">
        <v>462</v>
      </c>
      <c r="BC194" s="1051" t="s">
        <v>462</v>
      </c>
      <c r="BD194" s="1051" t="s">
        <v>462</v>
      </c>
      <c r="BE194" s="1051" t="s">
        <v>462</v>
      </c>
      <c r="BF194" s="1051" t="s">
        <v>462</v>
      </c>
      <c r="BG194" s="1051" t="s">
        <v>462</v>
      </c>
      <c r="BH194" s="1051" t="s">
        <v>462</v>
      </c>
      <c r="BI194" s="1052" t="s">
        <v>462</v>
      </c>
      <c r="BJ194" s="1001"/>
    </row>
    <row r="195" spans="1:62" s="1030" customFormat="1" ht="11.25" customHeight="1">
      <c r="A195" s="1020"/>
      <c r="B195" s="1021"/>
      <c r="C195" s="1021"/>
      <c r="D195" s="1021"/>
      <c r="E195" s="1021"/>
      <c r="F195" s="1021"/>
      <c r="G195" s="1021"/>
      <c r="H195" s="1020"/>
      <c r="I195" s="1022" t="s">
        <v>329</v>
      </c>
      <c r="J195" s="1023"/>
      <c r="K195" s="1023"/>
      <c r="L195" s="1024"/>
      <c r="M195" s="1025"/>
      <c r="N195" s="1025"/>
      <c r="O195" s="1025"/>
      <c r="P195" s="1025"/>
      <c r="Q195" s="1026"/>
      <c r="R195" s="1025"/>
      <c r="S195" s="1025"/>
      <c r="T195" s="1027"/>
      <c r="U195" s="1026"/>
      <c r="V195" s="1025"/>
      <c r="W195" s="1025"/>
      <c r="X195" s="1027"/>
      <c r="Y195" s="1026"/>
      <c r="Z195" s="1025"/>
      <c r="AA195" s="1025"/>
      <c r="AB195" s="1027"/>
      <c r="AC195" s="1026">
        <f t="shared" ref="AC195:AN195" si="426">AC191-Y191</f>
        <v>18.834000000000003</v>
      </c>
      <c r="AD195" s="1025">
        <f t="shared" si="426"/>
        <v>14.760000000000005</v>
      </c>
      <c r="AE195" s="1025">
        <f t="shared" si="426"/>
        <v>15.683000000000007</v>
      </c>
      <c r="AF195" s="1027">
        <f t="shared" si="426"/>
        <v>28.309000000000005</v>
      </c>
      <c r="AG195" s="1025">
        <f t="shared" si="426"/>
        <v>33.334000000000003</v>
      </c>
      <c r="AH195" s="1025">
        <f t="shared" si="426"/>
        <v>35.152999999999999</v>
      </c>
      <c r="AI195" s="1025">
        <f t="shared" si="426"/>
        <v>33.74199999999999</v>
      </c>
      <c r="AJ195" s="1027">
        <f t="shared" si="426"/>
        <v>29.108999999999995</v>
      </c>
      <c r="AK195" s="1025">
        <f t="shared" si="426"/>
        <v>24.887999999999991</v>
      </c>
      <c r="AL195" s="1025">
        <f t="shared" si="426"/>
        <v>24.167999999999992</v>
      </c>
      <c r="AM195" s="1025">
        <f t="shared" si="426"/>
        <v>23.27200000000002</v>
      </c>
      <c r="AN195" s="1027">
        <f t="shared" si="426"/>
        <v>17.227000000000004</v>
      </c>
      <c r="AO195" s="1025">
        <f t="shared" ref="AO195:AR195" si="427">AO191-AK191</f>
        <v>13.860609184319216</v>
      </c>
      <c r="AP195" s="1025">
        <f t="shared" si="427"/>
        <v>4.3954700549212333</v>
      </c>
      <c r="AQ195" s="1025">
        <f t="shared" si="427"/>
        <v>1.3924006391281125</v>
      </c>
      <c r="AR195" s="1025">
        <f t="shared" si="427"/>
        <v>7.6634743833250241</v>
      </c>
      <c r="AS195" s="1028"/>
      <c r="AT195" s="1025"/>
      <c r="AU195" s="1025"/>
      <c r="AV195" s="1025"/>
      <c r="AW195" s="1025">
        <f>+AW191-AV191</f>
        <v>88.414999999999964</v>
      </c>
      <c r="AX195" s="1025">
        <f>+AX191-AW191</f>
        <v>77.58600000000007</v>
      </c>
      <c r="AY195" s="1025">
        <f>+AY191-AX191</f>
        <v>131.33799999999997</v>
      </c>
      <c r="AZ195" s="1025">
        <f>+AZ191-AY191</f>
        <v>89.555000000000064</v>
      </c>
      <c r="BA195" s="1025">
        <f>+BA191-AZ191</f>
        <v>27.311954261693472</v>
      </c>
      <c r="BB195" s="1025">
        <f t="shared" ref="BB195:BI195" si="428">+BB191-BA191</f>
        <v>50.152348429452331</v>
      </c>
      <c r="BC195" s="1025">
        <f t="shared" si="428"/>
        <v>43.014493294981662</v>
      </c>
      <c r="BD195" s="1025">
        <f t="shared" si="428"/>
        <v>40.355641797505541</v>
      </c>
      <c r="BE195" s="1025">
        <f t="shared" si="428"/>
        <v>34.656055269760714</v>
      </c>
      <c r="BF195" s="1025">
        <f t="shared" si="428"/>
        <v>32.210277711679964</v>
      </c>
      <c r="BG195" s="1025">
        <f t="shared" si="428"/>
        <v>29.000230830602959</v>
      </c>
      <c r="BH195" s="1025">
        <f t="shared" si="428"/>
        <v>27.680690019990379</v>
      </c>
      <c r="BI195" s="1027">
        <f t="shared" si="428"/>
        <v>28.713531119474737</v>
      </c>
      <c r="BJ195" s="1029"/>
    </row>
    <row r="196" spans="1:62" s="1030" customFormat="1" ht="11.25" customHeight="1">
      <c r="A196" s="1020"/>
      <c r="B196" s="1021"/>
      <c r="C196" s="1021"/>
      <c r="D196" s="1021"/>
      <c r="E196" s="1021"/>
      <c r="F196" s="1021"/>
      <c r="G196" s="1021"/>
      <c r="H196" s="1020"/>
      <c r="I196" s="1022" t="s">
        <v>330</v>
      </c>
      <c r="J196" s="1023"/>
      <c r="K196" s="1023"/>
      <c r="L196" s="1024"/>
      <c r="M196" s="1025"/>
      <c r="N196" s="1025"/>
      <c r="O196" s="1025"/>
      <c r="P196" s="1025"/>
      <c r="Q196" s="1026"/>
      <c r="R196" s="1025"/>
      <c r="S196" s="1025"/>
      <c r="T196" s="1027"/>
      <c r="U196" s="1026"/>
      <c r="V196" s="1025"/>
      <c r="W196" s="1025"/>
      <c r="X196" s="1027"/>
      <c r="Y196" s="1026"/>
      <c r="Z196" s="1025">
        <f t="shared" ref="Z196:AF196" si="429">Z191-Y191</f>
        <v>4.3609999999999971</v>
      </c>
      <c r="AA196" s="1025">
        <f t="shared" si="429"/>
        <v>8.9149999999999991</v>
      </c>
      <c r="AB196" s="1027">
        <f t="shared" si="429"/>
        <v>-2.1109999999999971</v>
      </c>
      <c r="AC196" s="1026">
        <f t="shared" si="429"/>
        <v>7.669000000000004</v>
      </c>
      <c r="AD196" s="1025">
        <f t="shared" si="429"/>
        <v>0.28699999999999903</v>
      </c>
      <c r="AE196" s="1025">
        <f t="shared" si="429"/>
        <v>9.838000000000001</v>
      </c>
      <c r="AF196" s="1027">
        <f t="shared" si="429"/>
        <v>10.515000000000001</v>
      </c>
      <c r="AG196" s="1025">
        <f t="shared" ref="AG196:AN196" si="430">AG191-AF191</f>
        <v>12.694000000000003</v>
      </c>
      <c r="AH196" s="1025">
        <f t="shared" si="430"/>
        <v>2.1059999999999945</v>
      </c>
      <c r="AI196" s="1025">
        <f t="shared" si="430"/>
        <v>8.4269999999999925</v>
      </c>
      <c r="AJ196" s="1027">
        <f t="shared" si="430"/>
        <v>5.882000000000005</v>
      </c>
      <c r="AK196" s="1025">
        <f t="shared" si="430"/>
        <v>8.472999999999999</v>
      </c>
      <c r="AL196" s="1025">
        <f t="shared" si="430"/>
        <v>1.3859999999999957</v>
      </c>
      <c r="AM196" s="1025">
        <f t="shared" si="430"/>
        <v>7.5310000000000201</v>
      </c>
      <c r="AN196" s="1027">
        <f t="shared" si="430"/>
        <v>-0.16300000000001091</v>
      </c>
      <c r="AO196" s="1025">
        <f t="shared" ref="AO196" si="431">AO191-AN191</f>
        <v>5.1066091843192112</v>
      </c>
      <c r="AP196" s="1025">
        <f t="shared" ref="AP196" si="432">AP191-AO191</f>
        <v>-8.0791391293979871</v>
      </c>
      <c r="AQ196" s="1025">
        <f t="shared" ref="AQ196" si="433">AQ191-AP191</f>
        <v>4.5279305842068993</v>
      </c>
      <c r="AR196" s="1025">
        <f t="shared" ref="AR196" si="434">AR191-AQ191</f>
        <v>6.1080737441969006</v>
      </c>
      <c r="AS196" s="1028"/>
      <c r="AT196" s="1025"/>
      <c r="AU196" s="1025"/>
      <c r="AV196" s="1051"/>
      <c r="AW196" s="1051" t="s">
        <v>462</v>
      </c>
      <c r="AX196" s="1051" t="s">
        <v>462</v>
      </c>
      <c r="AY196" s="1051" t="s">
        <v>462</v>
      </c>
      <c r="AZ196" s="1051" t="s">
        <v>462</v>
      </c>
      <c r="BA196" s="1051" t="s">
        <v>462</v>
      </c>
      <c r="BB196" s="1051" t="s">
        <v>462</v>
      </c>
      <c r="BC196" s="1051" t="s">
        <v>462</v>
      </c>
      <c r="BD196" s="1051" t="s">
        <v>462</v>
      </c>
      <c r="BE196" s="1051" t="s">
        <v>462</v>
      </c>
      <c r="BF196" s="1051" t="s">
        <v>462</v>
      </c>
      <c r="BG196" s="1051" t="s">
        <v>462</v>
      </c>
      <c r="BH196" s="1051" t="s">
        <v>462</v>
      </c>
      <c r="BI196" s="1052" t="s">
        <v>462</v>
      </c>
      <c r="BJ196" s="1029"/>
    </row>
    <row r="197" spans="1:62" s="1305" customFormat="1" ht="11.25" customHeight="1" outlineLevel="1">
      <c r="A197" s="1296"/>
      <c r="B197" s="1297"/>
      <c r="C197" s="1297"/>
      <c r="D197" s="1297"/>
      <c r="E197" s="1297"/>
      <c r="F197" s="1297"/>
      <c r="G197" s="1297"/>
      <c r="H197" s="1296"/>
      <c r="I197" s="1315" t="s">
        <v>678</v>
      </c>
      <c r="J197" s="1299"/>
      <c r="K197" s="1299"/>
      <c r="L197" s="1300"/>
      <c r="M197" s="1301"/>
      <c r="N197" s="1301"/>
      <c r="O197" s="1301"/>
      <c r="P197" s="1301"/>
      <c r="Q197" s="1302"/>
      <c r="R197" s="1301"/>
      <c r="S197" s="1301"/>
      <c r="T197" s="1303"/>
      <c r="U197" s="1302"/>
      <c r="V197" s="1301"/>
      <c r="W197" s="1301"/>
      <c r="X197" s="1303"/>
      <c r="Y197" s="2054"/>
      <c r="Z197" s="2055">
        <f t="shared" ref="Z197:AN197" si="435">+Z191/Y191-1</f>
        <v>0.10259728038394567</v>
      </c>
      <c r="AA197" s="2055">
        <f t="shared" si="435"/>
        <v>0.19021913073164476</v>
      </c>
      <c r="AB197" s="2055">
        <f t="shared" si="435"/>
        <v>-3.7843748879566874E-2</v>
      </c>
      <c r="AC197" s="2054">
        <f t="shared" si="435"/>
        <v>0.14288908349015306</v>
      </c>
      <c r="AD197" s="2055">
        <f t="shared" si="435"/>
        <v>4.6788392566026182E-3</v>
      </c>
      <c r="AE197" s="2055">
        <f t="shared" si="435"/>
        <v>0.15963782108491409</v>
      </c>
      <c r="AF197" s="2055">
        <f t="shared" si="435"/>
        <v>0.1471349611698034</v>
      </c>
      <c r="AG197" s="2054">
        <f t="shared" si="435"/>
        <v>0.15484264454745067</v>
      </c>
      <c r="AH197" s="2055">
        <f t="shared" si="435"/>
        <v>2.224475568793971E-2</v>
      </c>
      <c r="AI197" s="2055">
        <f t="shared" si="435"/>
        <v>8.7073775573465406E-2</v>
      </c>
      <c r="AJ197" s="2156">
        <f t="shared" si="435"/>
        <v>5.5908827359396396E-2</v>
      </c>
      <c r="AK197" s="2054">
        <f t="shared" si="435"/>
        <v>7.6272178163454551E-2</v>
      </c>
      <c r="AL197" s="2055">
        <f t="shared" si="435"/>
        <v>1.1592311938575683E-2</v>
      </c>
      <c r="AM197" s="2055">
        <f t="shared" si="435"/>
        <v>6.2266428547805841E-2</v>
      </c>
      <c r="AN197" s="2156">
        <f t="shared" si="435"/>
        <v>-1.2686898247963319E-3</v>
      </c>
      <c r="AO197" s="2055">
        <f t="shared" ref="AO197:AR197" si="436">+AO191/AN191-1</f>
        <v>3.9797135075276824E-2</v>
      </c>
      <c r="AP197" s="2055">
        <f t="shared" si="436"/>
        <v>-6.0552999066574298E-2</v>
      </c>
      <c r="AQ197" s="2055">
        <f t="shared" si="436"/>
        <v>3.6124184069763698E-2</v>
      </c>
      <c r="AR197" s="2055">
        <f t="shared" si="436"/>
        <v>4.7031707628758967E-2</v>
      </c>
      <c r="AS197" s="1304"/>
      <c r="AT197" s="1301"/>
      <c r="AU197" s="1301"/>
      <c r="AV197" s="1301"/>
      <c r="AW197" s="1527"/>
      <c r="AX197" s="1527"/>
      <c r="AY197" s="1527"/>
      <c r="AZ197" s="1527"/>
      <c r="BA197" s="1527"/>
      <c r="BB197" s="1527"/>
      <c r="BC197" s="1527"/>
      <c r="BD197" s="1527"/>
      <c r="BE197" s="1527"/>
      <c r="BF197" s="1527"/>
      <c r="BG197" s="1527"/>
      <c r="BH197" s="1527"/>
      <c r="BI197" s="1528"/>
    </row>
    <row r="198" spans="1:62" s="1002" customFormat="1" ht="11.25" customHeight="1">
      <c r="A198" s="961"/>
      <c r="B198" s="992"/>
      <c r="C198" s="992"/>
      <c r="D198" s="992"/>
      <c r="E198" s="992"/>
      <c r="F198" s="992"/>
      <c r="G198" s="992"/>
      <c r="H198" s="961"/>
      <c r="I198" s="1031" t="s">
        <v>331</v>
      </c>
      <c r="J198" s="974"/>
      <c r="K198" s="974"/>
      <c r="L198" s="999"/>
      <c r="M198" s="974"/>
      <c r="N198" s="974"/>
      <c r="O198" s="974"/>
      <c r="P198" s="974"/>
      <c r="Q198" s="975"/>
      <c r="R198" s="974"/>
      <c r="S198" s="974"/>
      <c r="T198" s="999"/>
      <c r="U198" s="975"/>
      <c r="V198" s="974"/>
      <c r="W198" s="974"/>
      <c r="X198" s="999"/>
      <c r="Y198" s="975">
        <f t="shared" ref="Y198:AH198" si="437">+Y191/Y83</f>
        <v>0.2034938553530479</v>
      </c>
      <c r="Z198" s="974">
        <f t="shared" si="437"/>
        <v>0.20679780437008013</v>
      </c>
      <c r="AA198" s="974">
        <f t="shared" si="437"/>
        <v>0.21600418207516117</v>
      </c>
      <c r="AB198" s="999">
        <f t="shared" si="437"/>
        <v>0.18225128952184969</v>
      </c>
      <c r="AC198" s="975">
        <f t="shared" si="437"/>
        <v>0.20851746597228832</v>
      </c>
      <c r="AD198" s="974">
        <f t="shared" si="437"/>
        <v>0.20589964785203105</v>
      </c>
      <c r="AE198" s="974">
        <f t="shared" si="437"/>
        <v>0.2148199137894756</v>
      </c>
      <c r="AF198" s="974">
        <f t="shared" si="437"/>
        <v>0.20648937831534087</v>
      </c>
      <c r="AG198" s="975">
        <f t="shared" si="437"/>
        <v>0.23594589946991049</v>
      </c>
      <c r="AH198" s="974">
        <f t="shared" si="437"/>
        <v>0.23767132202524061</v>
      </c>
      <c r="AI198" s="974">
        <f t="shared" ref="AI198:AK198" si="438">+AI191/AI83</f>
        <v>0.24820757454578912</v>
      </c>
      <c r="AJ198" s="999">
        <f t="shared" si="438"/>
        <v>0.1959846513474176</v>
      </c>
      <c r="AK198" s="975">
        <f t="shared" si="438"/>
        <v>0.23141017328375915</v>
      </c>
      <c r="AL198" s="974">
        <f>+AL191/AL83</f>
        <v>0.22314223407905953</v>
      </c>
      <c r="AM198" s="974">
        <f>+AM191/AM83</f>
        <v>0.22781055121433119</v>
      </c>
      <c r="AN198" s="999">
        <f t="shared" ref="AN198" si="439">+AN191/AN83</f>
        <v>0.19037106601921869</v>
      </c>
      <c r="AO198" s="974">
        <f t="shared" ref="AO198:AR198" si="440">+AO191/AO83</f>
        <v>0.22246866580183927</v>
      </c>
      <c r="AP198" s="974">
        <f t="shared" si="440"/>
        <v>0.2160056709509019</v>
      </c>
      <c r="AQ198" s="974">
        <f t="shared" si="440"/>
        <v>0.21690874464566895</v>
      </c>
      <c r="AR198" s="974">
        <f t="shared" si="440"/>
        <v>0.17334082848390742</v>
      </c>
      <c r="AS198" s="1000"/>
      <c r="AT198" s="974"/>
      <c r="AU198" s="974"/>
      <c r="AV198" s="974">
        <f t="shared" ref="AV198:BI198" si="441">+AV191/AV83</f>
        <v>0.1873220702455643</v>
      </c>
      <c r="AW198" s="974">
        <f t="shared" si="441"/>
        <v>0.20119059303999906</v>
      </c>
      <c r="AX198" s="974">
        <f t="shared" si="441"/>
        <v>0.20890135054452566</v>
      </c>
      <c r="AY198" s="974">
        <f t="shared" si="441"/>
        <v>0.22663530363850404</v>
      </c>
      <c r="AZ198" s="974">
        <f>+AZ191/AZ83</f>
        <v>0.21653089899259501</v>
      </c>
      <c r="BA198" s="974">
        <f>+BA191/BA83</f>
        <v>0.20467139567472387</v>
      </c>
      <c r="BB198" s="974">
        <f t="shared" si="441"/>
        <v>0.20187914561681275</v>
      </c>
      <c r="BC198" s="974">
        <f t="shared" si="441"/>
        <v>0.19882203725681877</v>
      </c>
      <c r="BD198" s="974">
        <f t="shared" si="441"/>
        <v>0.19708680079905935</v>
      </c>
      <c r="BE198" s="974">
        <f t="shared" si="441"/>
        <v>0.19476148145280922</v>
      </c>
      <c r="BF198" s="974">
        <f t="shared" si="441"/>
        <v>0.19286652480551406</v>
      </c>
      <c r="BG198" s="974">
        <f t="shared" si="441"/>
        <v>0.19085444212240865</v>
      </c>
      <c r="BH198" s="974">
        <f t="shared" si="441"/>
        <v>0.18877308298252124</v>
      </c>
      <c r="BI198" s="999">
        <f t="shared" si="441"/>
        <v>0.18670677649010545</v>
      </c>
      <c r="BJ198" s="1001"/>
    </row>
    <row r="199" spans="1:62" s="1002" customFormat="1" ht="11.25" customHeight="1">
      <c r="A199" s="961"/>
      <c r="B199" s="992"/>
      <c r="C199" s="992"/>
      <c r="D199" s="992"/>
      <c r="E199" s="992"/>
      <c r="F199" s="992"/>
      <c r="G199" s="992"/>
      <c r="H199" s="961"/>
      <c r="I199" s="1004"/>
      <c r="J199" s="974"/>
      <c r="K199" s="974"/>
      <c r="L199" s="999"/>
      <c r="M199" s="974"/>
      <c r="N199" s="974"/>
      <c r="O199" s="974"/>
      <c r="P199" s="974"/>
      <c r="Q199" s="975"/>
      <c r="R199" s="974"/>
      <c r="S199" s="974"/>
      <c r="T199" s="999"/>
      <c r="U199" s="975"/>
      <c r="V199" s="974"/>
      <c r="W199" s="974"/>
      <c r="X199" s="999"/>
      <c r="Y199" s="975"/>
      <c r="Z199" s="974"/>
      <c r="AA199" s="974"/>
      <c r="AB199" s="999"/>
      <c r="AC199" s="975"/>
      <c r="AD199" s="974"/>
      <c r="AE199" s="974"/>
      <c r="AF199" s="999"/>
      <c r="AG199" s="974"/>
      <c r="AH199" s="974"/>
      <c r="AI199" s="974"/>
      <c r="AJ199" s="999"/>
      <c r="AK199" s="974"/>
      <c r="AL199" s="974"/>
      <c r="AM199" s="974"/>
      <c r="AN199" s="999"/>
      <c r="AO199" s="974"/>
      <c r="AP199" s="974"/>
      <c r="AQ199" s="974"/>
      <c r="AR199" s="999"/>
      <c r="AS199" s="1000"/>
      <c r="AT199" s="974"/>
      <c r="AU199" s="974"/>
      <c r="AV199" s="974"/>
      <c r="AW199" s="974"/>
      <c r="AX199" s="974"/>
      <c r="AY199" s="974"/>
      <c r="AZ199" s="974"/>
      <c r="BA199" s="974"/>
      <c r="BB199" s="974"/>
      <c r="BC199" s="974"/>
      <c r="BD199" s="974"/>
      <c r="BE199" s="974"/>
      <c r="BF199" s="974"/>
      <c r="BG199" s="974"/>
      <c r="BH199" s="974"/>
      <c r="BI199" s="999"/>
      <c r="BJ199" s="1001"/>
    </row>
    <row r="200" spans="1:62" s="1030" customFormat="1" ht="11.25" customHeight="1">
      <c r="A200" s="1020"/>
      <c r="B200" s="1021"/>
      <c r="C200" s="1021"/>
      <c r="D200" s="1021"/>
      <c r="E200" s="1021"/>
      <c r="F200" s="1021"/>
      <c r="G200" s="1021"/>
      <c r="H200" s="1020"/>
      <c r="I200" s="1487"/>
      <c r="J200" s="1025"/>
      <c r="K200" s="1025"/>
      <c r="L200" s="1027"/>
      <c r="M200" s="1025"/>
      <c r="N200" s="1025"/>
      <c r="O200" s="1025"/>
      <c r="P200" s="1025"/>
      <c r="Q200" s="1026"/>
      <c r="R200" s="1025"/>
      <c r="S200" s="1025"/>
      <c r="T200" s="1027"/>
      <c r="U200" s="1026"/>
      <c r="V200" s="1025"/>
      <c r="W200" s="1025"/>
      <c r="X200" s="1027"/>
      <c r="Y200" s="1026"/>
      <c r="Z200" s="1025"/>
      <c r="AA200" s="1025"/>
      <c r="AB200" s="1027"/>
      <c r="AC200" s="1026"/>
      <c r="AD200" s="1025"/>
      <c r="AE200" s="1025"/>
      <c r="AF200" s="1027"/>
      <c r="AG200" s="1025"/>
      <c r="AH200" s="1025"/>
      <c r="AI200" s="1025"/>
      <c r="AJ200" s="1027"/>
      <c r="AK200" s="1025"/>
      <c r="AL200" s="1025"/>
      <c r="AM200" s="1025"/>
      <c r="AN200" s="1027"/>
      <c r="AO200" s="1025"/>
      <c r="AP200" s="1025"/>
      <c r="AQ200" s="1025"/>
      <c r="AR200" s="1027"/>
      <c r="AS200" s="1028"/>
      <c r="AT200" s="1025"/>
      <c r="AU200" s="1025"/>
      <c r="AV200" s="1025"/>
      <c r="AW200" s="1025"/>
      <c r="AX200" s="1025"/>
      <c r="AY200" s="1025"/>
      <c r="AZ200" s="1025"/>
      <c r="BA200" s="1025"/>
      <c r="BB200" s="1025"/>
      <c r="BC200" s="1025"/>
      <c r="BD200" s="1025"/>
      <c r="BE200" s="1025"/>
      <c r="BF200" s="1025"/>
      <c r="BG200" s="1025"/>
      <c r="BH200" s="1025"/>
      <c r="BI200" s="1027"/>
      <c r="BJ200" s="1029"/>
    </row>
    <row r="201" spans="1:62" s="1042" customFormat="1" ht="11.25" customHeight="1">
      <c r="A201" s="961"/>
      <c r="B201" s="995"/>
      <c r="C201" s="995"/>
      <c r="D201" s="995"/>
      <c r="E201" s="995"/>
      <c r="F201" s="995"/>
      <c r="G201" s="995"/>
      <c r="H201" s="961"/>
      <c r="I201" s="1032" t="s">
        <v>345</v>
      </c>
      <c r="J201" s="1035"/>
      <c r="K201" s="1035"/>
      <c r="L201" s="1055"/>
      <c r="M201" s="1035"/>
      <c r="N201" s="1035"/>
      <c r="O201" s="1035"/>
      <c r="P201" s="1035"/>
      <c r="Q201" s="1036"/>
      <c r="R201" s="1035"/>
      <c r="S201" s="1037"/>
      <c r="T201" s="1038"/>
      <c r="U201" s="1039"/>
      <c r="V201" s="1037"/>
      <c r="W201" s="1037"/>
      <c r="X201" s="1038"/>
      <c r="Y201" s="1039"/>
      <c r="Z201" s="1037"/>
      <c r="AA201" s="1037"/>
      <c r="AB201" s="1038"/>
      <c r="AC201" s="1316">
        <f>Inlinks!AC332</f>
        <v>69.248000000000005</v>
      </c>
      <c r="AD201" s="1317">
        <f>Inlinks!AD332</f>
        <v>70.957999999999998</v>
      </c>
      <c r="AE201" s="1317">
        <f>Inlinks!AE332</f>
        <v>82.275000000000006</v>
      </c>
      <c r="AF201" s="2155">
        <f>Inlinks!AF332</f>
        <v>87.134</v>
      </c>
      <c r="AG201" s="1317">
        <f>Inlinks!AG332</f>
        <v>93.685000000000002</v>
      </c>
      <c r="AH201" s="1317">
        <f>Inlinks!AH332</f>
        <v>90.003</v>
      </c>
      <c r="AI201" s="1317">
        <f>Inlinks!AI332</f>
        <v>92.904500000000013</v>
      </c>
      <c r="AJ201" s="2155">
        <f>Inlinks!AJ332</f>
        <v>103.29480000000001</v>
      </c>
      <c r="AK201" s="1317">
        <f>Inlinks!AK332</f>
        <v>117.72499999999999</v>
      </c>
      <c r="AL201" s="1317">
        <f>Inlinks!AL332</f>
        <v>122.9106</v>
      </c>
      <c r="AM201" s="1317">
        <f>Inlinks!AM332</f>
        <v>135.71702999999999</v>
      </c>
      <c r="AN201" s="2155">
        <f>Inlinks!AN332</f>
        <v>128.86323999999999</v>
      </c>
      <c r="AO201" s="1037">
        <f t="shared" ref="AO201:AR201" si="442">(AO215*AK222)+(AO224*AK232)</f>
        <v>127.75688000000001</v>
      </c>
      <c r="AP201" s="1037">
        <f t="shared" si="442"/>
        <v>121.88383999999999</v>
      </c>
      <c r="AQ201" s="1037">
        <f t="shared" si="442"/>
        <v>127.88172999999999</v>
      </c>
      <c r="AR201" s="1038">
        <f t="shared" si="442"/>
        <v>131.96209890858478</v>
      </c>
      <c r="AS201" s="1040"/>
      <c r="AT201" s="1035"/>
      <c r="AU201" s="1035"/>
      <c r="AV201" s="1037"/>
      <c r="AW201" s="1037"/>
      <c r="AX201" s="1037">
        <f>+SUM(AC201:AF201)</f>
        <v>309.61500000000001</v>
      </c>
      <c r="AY201" s="1037">
        <f>SUM(AG201:AJ201)</f>
        <v>379.88729999999998</v>
      </c>
      <c r="AZ201" s="1037">
        <f>SUM(AK201:AN201)</f>
        <v>505.21587</v>
      </c>
      <c r="BA201" s="1037">
        <f>SUM(AO201:AR201)</f>
        <v>509.48454890858477</v>
      </c>
      <c r="BB201" s="1037">
        <f t="shared" ref="BB201:BI201" si="443">(BB215*BA222)+(BB224*BA232)</f>
        <v>574.76930269114587</v>
      </c>
      <c r="BC201" s="1037">
        <f t="shared" si="443"/>
        <v>617.78379598612753</v>
      </c>
      <c r="BD201" s="1037">
        <f t="shared" si="443"/>
        <v>658.13943778363307</v>
      </c>
      <c r="BE201" s="1037">
        <f t="shared" si="443"/>
        <v>692.79549305339378</v>
      </c>
      <c r="BF201" s="1037">
        <f t="shared" si="443"/>
        <v>725.00577076507375</v>
      </c>
      <c r="BG201" s="1037">
        <f t="shared" si="443"/>
        <v>754.00600159567671</v>
      </c>
      <c r="BH201" s="1037">
        <f t="shared" si="443"/>
        <v>781.68669161566709</v>
      </c>
      <c r="BI201" s="1038">
        <f t="shared" si="443"/>
        <v>810.40022273514182</v>
      </c>
      <c r="BJ201" s="1041"/>
    </row>
    <row r="202" spans="1:62" s="1002" customFormat="1" ht="11.25" customHeight="1">
      <c r="A202" s="961"/>
      <c r="B202" s="992"/>
      <c r="C202" s="992"/>
      <c r="D202" s="992"/>
      <c r="E202" s="992"/>
      <c r="F202" s="992"/>
      <c r="G202" s="992"/>
      <c r="H202" s="961"/>
      <c r="I202" s="1031" t="s">
        <v>332</v>
      </c>
      <c r="J202" s="974"/>
      <c r="K202" s="974"/>
      <c r="L202" s="999"/>
      <c r="M202" s="974"/>
      <c r="N202" s="974"/>
      <c r="O202" s="974"/>
      <c r="P202" s="974"/>
      <c r="Q202" s="975"/>
      <c r="R202" s="974"/>
      <c r="S202" s="974"/>
      <c r="T202" s="999"/>
      <c r="U202" s="975"/>
      <c r="V202" s="974"/>
      <c r="W202" s="974"/>
      <c r="X202" s="1043"/>
      <c r="Y202" s="975"/>
      <c r="Z202" s="974"/>
      <c r="AA202" s="974"/>
      <c r="AB202" s="999"/>
      <c r="AC202" s="975">
        <f t="shared" ref="AC202:AN202" si="444">AC201/Y191-1</f>
        <v>0.62913471039382696</v>
      </c>
      <c r="AD202" s="974">
        <f t="shared" si="444"/>
        <v>0.51402906095973711</v>
      </c>
      <c r="AE202" s="974">
        <f t="shared" si="444"/>
        <v>0.4749381520920728</v>
      </c>
      <c r="AF202" s="999">
        <f t="shared" si="444"/>
        <v>0.6234838180768012</v>
      </c>
      <c r="AG202" s="974">
        <f t="shared" si="444"/>
        <v>0.52730681447668726</v>
      </c>
      <c r="AH202" s="974">
        <f t="shared" si="444"/>
        <v>0.46044753111460879</v>
      </c>
      <c r="AI202" s="974">
        <f t="shared" si="444"/>
        <v>0.30000000000000004</v>
      </c>
      <c r="AJ202" s="999">
        <f t="shared" si="444"/>
        <v>0.26</v>
      </c>
      <c r="AK202" s="974">
        <f t="shared" si="444"/>
        <v>0.2434776179310052</v>
      </c>
      <c r="AL202" s="974">
        <f t="shared" si="444"/>
        <v>0.27</v>
      </c>
      <c r="AM202" s="974">
        <f t="shared" si="444"/>
        <v>0.29000000000000004</v>
      </c>
      <c r="AN202" s="999">
        <f t="shared" si="444"/>
        <v>0.15999999999999992</v>
      </c>
      <c r="AO202" s="1046">
        <f t="shared" ref="AO202:AR202" si="445">AO201/AK191-1</f>
        <v>6.8540840735350717E-2</v>
      </c>
      <c r="AP202" s="1046">
        <f t="shared" si="445"/>
        <v>7.7375400998775934E-3</v>
      </c>
      <c r="AQ202" s="1046">
        <f t="shared" si="445"/>
        <v>-4.6487752862337528E-3</v>
      </c>
      <c r="AR202" s="1047">
        <f t="shared" si="445"/>
        <v>2.8414998196520935E-2</v>
      </c>
      <c r="AS202" s="1000"/>
      <c r="AT202" s="974"/>
      <c r="AU202" s="974"/>
      <c r="AV202" s="674"/>
      <c r="AW202" s="674"/>
      <c r="AX202" s="974">
        <f t="shared" ref="AX202:BI202" si="446">AX201/AW191-1</f>
        <v>0.55721585708106613</v>
      </c>
      <c r="AY202" s="974">
        <f t="shared" si="446"/>
        <v>0.37435169240119803</v>
      </c>
      <c r="AZ202" s="974">
        <f t="shared" si="446"/>
        <v>0.23903340282035557</v>
      </c>
      <c r="BA202" s="974">
        <f t="shared" si="446"/>
        <v>2.449110487243189E-2</v>
      </c>
      <c r="BB202" s="1046">
        <f t="shared" si="446"/>
        <v>9.559803209187745E-2</v>
      </c>
      <c r="BC202" s="1046">
        <f t="shared" si="446"/>
        <v>7.4837840318858539E-2</v>
      </c>
      <c r="BD202" s="1046">
        <f t="shared" si="446"/>
        <v>6.5323244247752488E-2</v>
      </c>
      <c r="BE202" s="1046">
        <f t="shared" si="446"/>
        <v>5.2657618249514648E-2</v>
      </c>
      <c r="BF202" s="1046">
        <f t="shared" si="446"/>
        <v>4.6493197537584852E-2</v>
      </c>
      <c r="BG202" s="1046">
        <f t="shared" si="446"/>
        <v>4.0000000000000036E-2</v>
      </c>
      <c r="BH202" s="1046">
        <f t="shared" si="446"/>
        <v>3.6711498265810549E-2</v>
      </c>
      <c r="BI202" s="1047">
        <f t="shared" si="446"/>
        <v>3.6732787480527218E-2</v>
      </c>
      <c r="BJ202" s="1001"/>
    </row>
    <row r="203" spans="1:62" s="1002" customFormat="1" ht="11.25" customHeight="1">
      <c r="A203" s="961"/>
      <c r="B203" s="991"/>
      <c r="C203" s="991"/>
      <c r="D203" s="991"/>
      <c r="E203" s="991"/>
      <c r="F203" s="991"/>
      <c r="G203" s="991"/>
      <c r="H203" s="961"/>
      <c r="I203" s="1048" t="s">
        <v>321</v>
      </c>
      <c r="J203" s="974"/>
      <c r="K203" s="974"/>
      <c r="L203" s="999"/>
      <c r="M203" s="974"/>
      <c r="N203" s="974"/>
      <c r="O203" s="974"/>
      <c r="P203" s="974"/>
      <c r="Q203" s="975"/>
      <c r="R203" s="974"/>
      <c r="S203" s="974"/>
      <c r="T203" s="999"/>
      <c r="U203" s="975"/>
      <c r="V203" s="974"/>
      <c r="W203" s="974"/>
      <c r="X203" s="999"/>
      <c r="Y203" s="975"/>
      <c r="Z203" s="974"/>
      <c r="AA203" s="974"/>
      <c r="AB203" s="999"/>
      <c r="AC203" s="975"/>
      <c r="AD203" s="974"/>
      <c r="AE203" s="974"/>
      <c r="AF203" s="999"/>
      <c r="AG203" s="974">
        <f t="shared" ref="AG203:AN203" si="447">AG202+AC202</f>
        <v>1.1564415248705142</v>
      </c>
      <c r="AH203" s="974">
        <f t="shared" si="447"/>
        <v>0.97447659207434589</v>
      </c>
      <c r="AI203" s="974">
        <f t="shared" si="447"/>
        <v>0.77493815209207284</v>
      </c>
      <c r="AJ203" s="999">
        <f t="shared" si="447"/>
        <v>0.88348381807680121</v>
      </c>
      <c r="AK203" s="974">
        <f t="shared" si="447"/>
        <v>0.77078443240769245</v>
      </c>
      <c r="AL203" s="974">
        <f t="shared" si="447"/>
        <v>0.73044753111460881</v>
      </c>
      <c r="AM203" s="974">
        <f t="shared" si="447"/>
        <v>0.59000000000000008</v>
      </c>
      <c r="AN203" s="999">
        <f t="shared" si="447"/>
        <v>0.41999999999999993</v>
      </c>
      <c r="AO203" s="974">
        <f t="shared" ref="AO203" si="448">AO202+AK202</f>
        <v>0.31201845866635591</v>
      </c>
      <c r="AP203" s="974">
        <f t="shared" ref="AP203" si="449">AP202+AL202</f>
        <v>0.27773754009987761</v>
      </c>
      <c r="AQ203" s="974">
        <f t="shared" ref="AQ203" si="450">AQ202+AM202</f>
        <v>0.28535122471376628</v>
      </c>
      <c r="AR203" s="999">
        <f t="shared" ref="AR203" si="451">AR202+AN202</f>
        <v>0.18841499819652086</v>
      </c>
      <c r="AS203" s="1049"/>
      <c r="AT203" s="674"/>
      <c r="AV203" s="974"/>
      <c r="AW203" s="974"/>
      <c r="AX203" s="974"/>
      <c r="AY203" s="974"/>
      <c r="AZ203" s="974"/>
      <c r="BA203" s="974"/>
      <c r="BB203" s="974"/>
      <c r="BC203" s="974"/>
      <c r="BD203" s="974"/>
      <c r="BE203" s="974"/>
      <c r="BF203" s="974"/>
      <c r="BG203" s="974"/>
      <c r="BH203" s="974"/>
      <c r="BI203" s="999"/>
      <c r="BJ203" s="1001"/>
    </row>
    <row r="204" spans="1:62" s="1002" customFormat="1" ht="11.25" customHeight="1">
      <c r="A204" s="961"/>
      <c r="B204" s="992"/>
      <c r="C204" s="992"/>
      <c r="D204" s="992"/>
      <c r="E204" s="992"/>
      <c r="F204" s="992"/>
      <c r="G204" s="992"/>
      <c r="H204" s="961"/>
      <c r="I204" s="1050" t="s">
        <v>329</v>
      </c>
      <c r="J204" s="998"/>
      <c r="K204" s="998"/>
      <c r="L204" s="1017"/>
      <c r="M204" s="974"/>
      <c r="N204" s="974"/>
      <c r="O204" s="974"/>
      <c r="P204" s="974"/>
      <c r="Q204" s="975"/>
      <c r="R204" s="974"/>
      <c r="S204" s="974"/>
      <c r="T204" s="999"/>
      <c r="U204" s="975"/>
      <c r="V204" s="974"/>
      <c r="W204" s="974"/>
      <c r="X204" s="999"/>
      <c r="Y204" s="975"/>
      <c r="Z204" s="974"/>
      <c r="AA204" s="974"/>
      <c r="AB204" s="1027"/>
      <c r="AC204" s="1026"/>
      <c r="AD204" s="1025"/>
      <c r="AE204" s="1025"/>
      <c r="AF204" s="1027"/>
      <c r="AG204" s="1025"/>
      <c r="AH204" s="1025"/>
      <c r="AI204" s="1025"/>
      <c r="AJ204" s="1027"/>
      <c r="AK204" s="1025"/>
      <c r="AL204" s="1025"/>
      <c r="AM204" s="1025"/>
      <c r="AN204" s="1027"/>
      <c r="AO204" s="1025"/>
      <c r="AP204" s="1025"/>
      <c r="AQ204" s="1025"/>
      <c r="AR204" s="1027"/>
      <c r="AS204" s="1000"/>
      <c r="AT204" s="974"/>
      <c r="AU204" s="974"/>
      <c r="AV204" s="974"/>
      <c r="AW204" s="1025"/>
      <c r="AX204" s="1025"/>
      <c r="AY204" s="1025"/>
      <c r="AZ204" s="1025"/>
      <c r="BA204" s="1025"/>
      <c r="BB204" s="1025"/>
      <c r="BC204" s="1025"/>
      <c r="BD204" s="1025"/>
      <c r="BE204" s="1025"/>
      <c r="BF204" s="1025"/>
      <c r="BG204" s="1025"/>
      <c r="BH204" s="1025"/>
      <c r="BI204" s="1027"/>
      <c r="BJ204" s="1001"/>
    </row>
    <row r="205" spans="1:62" s="1002" customFormat="1" ht="11.25" customHeight="1">
      <c r="A205" s="961"/>
      <c r="B205" s="992"/>
      <c r="C205" s="992"/>
      <c r="D205" s="992"/>
      <c r="E205" s="992"/>
      <c r="F205" s="992"/>
      <c r="G205" s="992"/>
      <c r="H205" s="961"/>
      <c r="I205" s="1050" t="s">
        <v>330</v>
      </c>
      <c r="J205" s="998"/>
      <c r="K205" s="998"/>
      <c r="L205" s="1017"/>
      <c r="M205" s="974"/>
      <c r="N205" s="974"/>
      <c r="O205" s="974"/>
      <c r="P205" s="974"/>
      <c r="Q205" s="975"/>
      <c r="R205" s="974"/>
      <c r="S205" s="974"/>
      <c r="T205" s="999"/>
      <c r="U205" s="975"/>
      <c r="V205" s="974"/>
      <c r="W205" s="974"/>
      <c r="X205" s="999"/>
      <c r="Y205" s="1026"/>
      <c r="Z205" s="1025"/>
      <c r="AA205" s="1025"/>
      <c r="AB205" s="1027"/>
      <c r="AC205" s="1026"/>
      <c r="AD205" s="1025">
        <f t="shared" ref="AD205:AN205" si="452">AD201-AC201</f>
        <v>1.7099999999999937</v>
      </c>
      <c r="AE205" s="1025">
        <f t="shared" si="452"/>
        <v>11.317000000000007</v>
      </c>
      <c r="AF205" s="1027">
        <f t="shared" si="452"/>
        <v>4.8589999999999947</v>
      </c>
      <c r="AG205" s="1025">
        <f t="shared" si="452"/>
        <v>6.5510000000000019</v>
      </c>
      <c r="AH205" s="1025">
        <f t="shared" si="452"/>
        <v>-3.6820000000000022</v>
      </c>
      <c r="AI205" s="1025">
        <f t="shared" si="452"/>
        <v>2.9015000000000128</v>
      </c>
      <c r="AJ205" s="1027">
        <f t="shared" si="452"/>
        <v>10.390299999999996</v>
      </c>
      <c r="AK205" s="1025">
        <f t="shared" si="452"/>
        <v>14.430199999999985</v>
      </c>
      <c r="AL205" s="1025">
        <f t="shared" si="452"/>
        <v>5.185600000000008</v>
      </c>
      <c r="AM205" s="1025">
        <f t="shared" si="452"/>
        <v>12.806429999999992</v>
      </c>
      <c r="AN205" s="1027">
        <f t="shared" si="452"/>
        <v>-6.8537900000000036</v>
      </c>
      <c r="AO205" s="1025">
        <f t="shared" ref="AO205:AR205" si="453">AO201-AN201</f>
        <v>-1.1063599999999809</v>
      </c>
      <c r="AP205" s="1025">
        <f t="shared" si="453"/>
        <v>-5.8730400000000174</v>
      </c>
      <c r="AQ205" s="1025">
        <f t="shared" si="453"/>
        <v>5.9978899999999982</v>
      </c>
      <c r="AR205" s="1025">
        <f t="shared" si="453"/>
        <v>4.0803689085847878</v>
      </c>
      <c r="AS205" s="1000"/>
      <c r="AT205" s="974"/>
      <c r="AU205" s="974"/>
      <c r="AV205" s="1051"/>
      <c r="AW205" s="1051"/>
      <c r="AX205" s="1051"/>
      <c r="AY205" s="1051"/>
      <c r="AZ205" s="1051"/>
      <c r="BA205" s="1051"/>
      <c r="BB205" s="1051"/>
      <c r="BC205" s="1051"/>
      <c r="BD205" s="1051"/>
      <c r="BE205" s="1051"/>
      <c r="BF205" s="1051"/>
      <c r="BG205" s="1051"/>
      <c r="BH205" s="1051"/>
      <c r="BI205" s="1052"/>
      <c r="BJ205" s="1001"/>
    </row>
    <row r="206" spans="1:62" s="1305" customFormat="1" ht="11.25" customHeight="1" outlineLevel="1">
      <c r="A206" s="1296"/>
      <c r="B206" s="1297"/>
      <c r="C206" s="1297"/>
      <c r="D206" s="1297"/>
      <c r="E206" s="1297"/>
      <c r="F206" s="1297"/>
      <c r="G206" s="1297"/>
      <c r="H206" s="1296"/>
      <c r="I206" s="1315" t="s">
        <v>678</v>
      </c>
      <c r="J206" s="1299"/>
      <c r="K206" s="1299"/>
      <c r="L206" s="1300"/>
      <c r="M206" s="1301"/>
      <c r="N206" s="1301"/>
      <c r="O206" s="1301"/>
      <c r="P206" s="1301"/>
      <c r="Q206" s="1302"/>
      <c r="R206" s="1301"/>
      <c r="S206" s="1301"/>
      <c r="T206" s="1303"/>
      <c r="U206" s="1302"/>
      <c r="V206" s="1301"/>
      <c r="W206" s="1301"/>
      <c r="X206" s="1303"/>
      <c r="Y206" s="2054"/>
      <c r="Z206" s="2055"/>
      <c r="AA206" s="2055"/>
      <c r="AB206" s="2055"/>
      <c r="AC206" s="2055"/>
      <c r="AD206" s="2055">
        <f t="shared" ref="AD206:AN206" si="454">+AD201/AC201-1</f>
        <v>2.4693853974121938E-2</v>
      </c>
      <c r="AE206" s="2055">
        <f t="shared" si="454"/>
        <v>0.15948871163223322</v>
      </c>
      <c r="AF206" s="2156">
        <f t="shared" si="454"/>
        <v>5.9058037070799152E-2</v>
      </c>
      <c r="AG206" s="2055">
        <f t="shared" si="454"/>
        <v>7.5183051392108791E-2</v>
      </c>
      <c r="AH206" s="2055">
        <f t="shared" si="454"/>
        <v>-3.930191599508992E-2</v>
      </c>
      <c r="AI206" s="2055">
        <f t="shared" si="454"/>
        <v>3.2237814295079215E-2</v>
      </c>
      <c r="AJ206" s="2156">
        <f t="shared" si="454"/>
        <v>0.11183850082611713</v>
      </c>
      <c r="AK206" s="2055">
        <f t="shared" si="454"/>
        <v>0.13969919105317974</v>
      </c>
      <c r="AL206" s="2055">
        <f t="shared" si="454"/>
        <v>4.4048417923125971E-2</v>
      </c>
      <c r="AM206" s="2055">
        <f t="shared" si="454"/>
        <v>0.10419304762974058</v>
      </c>
      <c r="AN206" s="2156">
        <f t="shared" si="454"/>
        <v>-5.0500589351240577E-2</v>
      </c>
      <c r="AO206" s="2055">
        <f t="shared" ref="AO206:AR206" si="455">+AO201/AN201-1</f>
        <v>-8.5855361078922554E-3</v>
      </c>
      <c r="AP206" s="2055">
        <f t="shared" si="455"/>
        <v>-4.5970440104673993E-2</v>
      </c>
      <c r="AQ206" s="2055">
        <f t="shared" si="455"/>
        <v>4.9209887053115464E-2</v>
      </c>
      <c r="AR206" s="2055">
        <f t="shared" si="455"/>
        <v>3.1907364004105876E-2</v>
      </c>
      <c r="AS206" s="1304"/>
      <c r="AT206" s="1301"/>
      <c r="AU206" s="1301"/>
      <c r="AV206" s="1301"/>
      <c r="AW206" s="1527"/>
      <c r="AX206" s="1527"/>
      <c r="AY206" s="1527"/>
      <c r="AZ206" s="1527"/>
      <c r="BA206" s="1527"/>
      <c r="BB206" s="1527"/>
      <c r="BC206" s="1527"/>
      <c r="BD206" s="1527"/>
      <c r="BE206" s="1527"/>
      <c r="BF206" s="1527"/>
      <c r="BG206" s="1527"/>
      <c r="BH206" s="1527"/>
      <c r="BI206" s="1528"/>
    </row>
    <row r="207" spans="1:62" s="1002" customFormat="1" ht="11.25" customHeight="1">
      <c r="A207" s="991"/>
      <c r="B207" s="992"/>
      <c r="C207" s="992"/>
      <c r="D207" s="992"/>
      <c r="E207" s="992"/>
      <c r="F207" s="992"/>
      <c r="G207" s="992"/>
      <c r="H207" s="991"/>
      <c r="I207" s="1048" t="s">
        <v>333</v>
      </c>
      <c r="J207" s="998"/>
      <c r="K207" s="998"/>
      <c r="L207" s="1017"/>
      <c r="M207" s="974"/>
      <c r="N207" s="974"/>
      <c r="O207" s="974"/>
      <c r="P207" s="974"/>
      <c r="Q207" s="975"/>
      <c r="R207" s="974"/>
      <c r="S207" s="974"/>
      <c r="T207" s="999"/>
      <c r="U207" s="975"/>
      <c r="V207" s="974"/>
      <c r="W207" s="974"/>
      <c r="X207" s="999"/>
      <c r="Y207" s="975"/>
      <c r="Z207" s="974"/>
      <c r="AA207" s="974"/>
      <c r="AB207" s="999"/>
      <c r="AC207" s="975">
        <f t="shared" ref="AC207:AI207" si="456">AC192-AC202</f>
        <v>-0.18604432315437824</v>
      </c>
      <c r="AD207" s="974">
        <f t="shared" si="456"/>
        <v>-0.19909531226662658</v>
      </c>
      <c r="AE207" s="974">
        <f t="shared" si="456"/>
        <v>-0.1937901115055034</v>
      </c>
      <c r="AF207" s="999">
        <f t="shared" si="456"/>
        <v>-9.6029513144901157E-2</v>
      </c>
      <c r="AG207" s="974">
        <f t="shared" si="456"/>
        <v>1.6123247473100788E-2</v>
      </c>
      <c r="AH207" s="974">
        <f t="shared" si="456"/>
        <v>0.10996803349181361</v>
      </c>
      <c r="AI207" s="974">
        <f t="shared" si="456"/>
        <v>0.17214720492548774</v>
      </c>
      <c r="AJ207" s="999">
        <f>AJ192-AJ202</f>
        <v>9.5074408392290755E-2</v>
      </c>
      <c r="AK207" s="974">
        <f>AK192-AK202</f>
        <v>1.9403426495130605E-2</v>
      </c>
      <c r="AL207" s="974">
        <f>AL192-AL202</f>
        <v>-2.0278983261004413E-2</v>
      </c>
      <c r="AM207" s="974">
        <f>AM192-AM202</f>
        <v>-6.8797988726985615E-2</v>
      </c>
      <c r="AN207" s="999">
        <f>AN192-AN202</f>
        <v>-4.9261403019200678E-3</v>
      </c>
      <c r="AO207" s="974">
        <f t="shared" ref="AO207:AR207" si="457">AO192-AO202</f>
        <v>4.7387373783636999E-2</v>
      </c>
      <c r="AP207" s="974">
        <f t="shared" si="457"/>
        <v>2.860427667196852E-2</v>
      </c>
      <c r="AQ207" s="974">
        <f t="shared" si="457"/>
        <v>1.5486349046366699E-2</v>
      </c>
      <c r="AR207" s="974">
        <f t="shared" si="457"/>
        <v>3.1308453152687488E-2</v>
      </c>
      <c r="AS207" s="1060"/>
      <c r="AT207" s="974"/>
      <c r="AU207" s="974"/>
      <c r="AV207" s="974"/>
      <c r="AW207" s="974"/>
      <c r="AX207" s="974">
        <f t="shared" ref="AX207:BI207" si="458">AX192-AX202</f>
        <v>-0.16699526218904959</v>
      </c>
      <c r="AY207" s="974">
        <f t="shared" si="458"/>
        <v>0.10080134002865293</v>
      </c>
      <c r="AZ207" s="974">
        <f>AZ192-AZ202</f>
        <v>-1.9401275291232256E-2</v>
      </c>
      <c r="BA207" s="974">
        <f>BA192-BA202</f>
        <v>3.0428822057105176E-2</v>
      </c>
      <c r="BB207" s="974">
        <f t="shared" si="458"/>
        <v>0</v>
      </c>
      <c r="BC207" s="974">
        <f t="shared" si="458"/>
        <v>0</v>
      </c>
      <c r="BD207" s="974">
        <f t="shared" si="458"/>
        <v>0</v>
      </c>
      <c r="BE207" s="974">
        <f t="shared" si="458"/>
        <v>0</v>
      </c>
      <c r="BF207" s="974">
        <f t="shared" si="458"/>
        <v>0</v>
      </c>
      <c r="BG207" s="974">
        <f t="shared" si="458"/>
        <v>0</v>
      </c>
      <c r="BH207" s="974">
        <f t="shared" si="458"/>
        <v>0</v>
      </c>
      <c r="BI207" s="999">
        <f t="shared" si="458"/>
        <v>0</v>
      </c>
      <c r="BJ207" s="1001"/>
    </row>
    <row r="208" spans="1:62" s="1042" customFormat="1" ht="11.25" customHeight="1">
      <c r="A208" s="961"/>
      <c r="B208" s="995"/>
      <c r="C208" s="995"/>
      <c r="D208" s="995"/>
      <c r="E208" s="995"/>
      <c r="F208" s="995"/>
      <c r="G208" s="995"/>
      <c r="H208" s="961"/>
      <c r="I208" s="1139" t="s">
        <v>334</v>
      </c>
      <c r="J208" s="1033"/>
      <c r="K208" s="1033"/>
      <c r="L208" s="1034"/>
      <c r="M208" s="1035"/>
      <c r="N208" s="1035"/>
      <c r="O208" s="1035"/>
      <c r="P208" s="1035"/>
      <c r="Q208" s="1036"/>
      <c r="R208" s="1035"/>
      <c r="S208" s="1035"/>
      <c r="T208" s="1055"/>
      <c r="U208" s="1036"/>
      <c r="V208" s="1035"/>
      <c r="W208" s="1035"/>
      <c r="X208" s="1038"/>
      <c r="Y208" s="1039"/>
      <c r="Z208" s="1037"/>
      <c r="AA208" s="1037"/>
      <c r="AB208" s="1038"/>
      <c r="AC208" s="1316">
        <f>Inlinks!AC331</f>
        <v>-7.9080000000000004</v>
      </c>
      <c r="AD208" s="1317">
        <f>Inlinks!AD331</f>
        <v>-9.3309999999999995</v>
      </c>
      <c r="AE208" s="1317">
        <f>Inlinks!AE331</f>
        <v>-10.81</v>
      </c>
      <c r="AF208" s="2155">
        <f>Inlinks!AF331</f>
        <v>-5.1539999999999999</v>
      </c>
      <c r="AG208" s="1317">
        <f>Inlinks!AG331</f>
        <v>0.98899999999999999</v>
      </c>
      <c r="AH208" s="1317">
        <f>Inlinks!AH331</f>
        <v>6.7770000000000001</v>
      </c>
      <c r="AI208" s="1317">
        <f>Inlinks!AI331</f>
        <v>12.302499999999981</v>
      </c>
      <c r="AJ208" s="2155">
        <f>Inlinks!AJ331</f>
        <v>7.7941999999999894</v>
      </c>
      <c r="AK208" s="1317">
        <f>Inlinks!AK331</f>
        <v>1.837</v>
      </c>
      <c r="AL208" s="1317">
        <f>Inlinks!AL331</f>
        <v>-1.962600000000009</v>
      </c>
      <c r="AM208" s="1317">
        <f>Inlinks!AM331</f>
        <v>-7.2380299999999806</v>
      </c>
      <c r="AN208" s="2155">
        <f>Inlinks!AN331</f>
        <v>-0.54723999999998796</v>
      </c>
      <c r="AO208" s="1037">
        <f t="shared" ref="AO208:AR208" si="459">AO191-AO201</f>
        <v>5.6657291843192041</v>
      </c>
      <c r="AP208" s="1037">
        <f t="shared" si="459"/>
        <v>3.4596300549212344</v>
      </c>
      <c r="AQ208" s="1037">
        <f t="shared" si="459"/>
        <v>1.9896706391281356</v>
      </c>
      <c r="AR208" s="1037">
        <f t="shared" si="459"/>
        <v>4.0173754747402484</v>
      </c>
      <c r="AS208" s="1040"/>
      <c r="AT208" s="1035"/>
      <c r="AU208" s="1035"/>
      <c r="AV208" s="1037"/>
      <c r="AW208" s="1037"/>
      <c r="AX208" s="1037">
        <f>+SUM(AC208:AF208)</f>
        <v>-33.203000000000003</v>
      </c>
      <c r="AY208" s="1037">
        <f>+SUM(AG208:AJ208)</f>
        <v>27.862699999999968</v>
      </c>
      <c r="AZ208" s="1037">
        <f>+SUM(AK208:AN208)</f>
        <v>-7.9108699999999779</v>
      </c>
      <c r="BA208" s="1037">
        <f>+SUM(AO208:AR208)</f>
        <v>15.132405353108823</v>
      </c>
      <c r="BB208" s="1037">
        <f t="shared" ref="BB208:BI208" si="460">BB191-BB201</f>
        <v>0</v>
      </c>
      <c r="BC208" s="1037">
        <f t="shared" si="460"/>
        <v>0</v>
      </c>
      <c r="BD208" s="1037">
        <f t="shared" si="460"/>
        <v>0</v>
      </c>
      <c r="BE208" s="1037">
        <f t="shared" si="460"/>
        <v>0</v>
      </c>
      <c r="BF208" s="1037">
        <f t="shared" si="460"/>
        <v>0</v>
      </c>
      <c r="BG208" s="1037">
        <f t="shared" si="460"/>
        <v>0</v>
      </c>
      <c r="BH208" s="1037">
        <f t="shared" si="460"/>
        <v>0</v>
      </c>
      <c r="BI208" s="1038">
        <f t="shared" si="460"/>
        <v>0</v>
      </c>
      <c r="BJ208" s="1041"/>
    </row>
    <row r="209" spans="1:62" s="1042" customFormat="1" ht="11.25" customHeight="1" outlineLevel="1">
      <c r="A209" s="961"/>
      <c r="B209" s="995"/>
      <c r="C209" s="995"/>
      <c r="D209" s="995"/>
      <c r="E209" s="995"/>
      <c r="F209" s="995"/>
      <c r="G209" s="995"/>
      <c r="H209" s="961"/>
      <c r="I209" s="1139"/>
      <c r="J209" s="1033"/>
      <c r="K209" s="1033"/>
      <c r="L209" s="1034"/>
      <c r="M209" s="1035"/>
      <c r="N209" s="1035"/>
      <c r="O209" s="1035"/>
      <c r="P209" s="1035"/>
      <c r="Q209" s="1036"/>
      <c r="R209" s="1035"/>
      <c r="S209" s="1035"/>
      <c r="T209" s="1055"/>
      <c r="U209" s="1036"/>
      <c r="V209" s="1035"/>
      <c r="W209" s="1035"/>
      <c r="X209" s="1038"/>
      <c r="Y209" s="1039"/>
      <c r="Z209" s="1037"/>
      <c r="AA209" s="1037"/>
      <c r="AB209" s="1038"/>
      <c r="AC209" s="1039"/>
      <c r="AD209" s="1037"/>
      <c r="AE209" s="1037"/>
      <c r="AF209" s="1038"/>
      <c r="AG209" s="1640"/>
      <c r="AH209" s="1640"/>
      <c r="AI209" s="1037"/>
      <c r="AJ209" s="1038"/>
      <c r="AK209" s="1037"/>
      <c r="AL209" s="1037"/>
      <c r="AM209" s="1037"/>
      <c r="AN209" s="1038"/>
      <c r="AO209" s="1037"/>
      <c r="AP209" s="1037"/>
      <c r="AQ209" s="1037"/>
      <c r="AR209" s="1038"/>
      <c r="AS209" s="1040"/>
      <c r="AT209" s="1035"/>
      <c r="AU209" s="1035"/>
      <c r="AV209" s="1037"/>
      <c r="AW209" s="1037"/>
      <c r="AX209" s="1037"/>
      <c r="AY209" s="1037"/>
      <c r="AZ209" s="1037"/>
      <c r="BA209" s="1037"/>
      <c r="BB209" s="1037"/>
      <c r="BC209" s="1037"/>
      <c r="BD209" s="1037"/>
      <c r="BE209" s="1037"/>
      <c r="BF209" s="1037"/>
      <c r="BG209" s="1037"/>
      <c r="BH209" s="1037"/>
      <c r="BI209" s="1038"/>
      <c r="BJ209" s="1041"/>
    </row>
    <row r="210" spans="1:62" s="1042" customFormat="1" ht="11.25" customHeight="1" outlineLevel="1">
      <c r="A210" s="961"/>
      <c r="B210" s="995"/>
      <c r="C210" s="995"/>
      <c r="D210" s="995"/>
      <c r="E210" s="995"/>
      <c r="F210" s="995"/>
      <c r="G210" s="995"/>
      <c r="H210" s="961"/>
      <c r="I210" s="1139"/>
      <c r="J210" s="1033"/>
      <c r="K210" s="1033"/>
      <c r="L210" s="1034"/>
      <c r="M210" s="1035"/>
      <c r="N210" s="1035"/>
      <c r="O210" s="1035"/>
      <c r="P210" s="1035"/>
      <c r="Q210" s="1036"/>
      <c r="R210" s="1035"/>
      <c r="S210" s="1035"/>
      <c r="T210" s="1055"/>
      <c r="U210" s="1036"/>
      <c r="V210" s="1035"/>
      <c r="W210" s="1035"/>
      <c r="X210" s="1038"/>
      <c r="Y210" s="1039"/>
      <c r="Z210" s="1037"/>
      <c r="AA210" s="1037"/>
      <c r="AB210" s="1038"/>
      <c r="AC210" s="1039"/>
      <c r="AD210" s="1037"/>
      <c r="AE210" s="1037"/>
      <c r="AF210" s="1037"/>
      <c r="AG210" s="1640"/>
      <c r="AH210" s="1640"/>
      <c r="AI210" s="1037"/>
      <c r="AJ210" s="1038"/>
      <c r="AK210" s="1037"/>
      <c r="AL210" s="1037"/>
      <c r="AM210" s="1037"/>
      <c r="AN210" s="1038"/>
      <c r="AO210" s="1037"/>
      <c r="AP210" s="1037"/>
      <c r="AQ210" s="1037"/>
      <c r="AR210" s="1038"/>
      <c r="AS210" s="1040"/>
      <c r="AT210" s="1035"/>
      <c r="AU210" s="1035"/>
      <c r="AV210" s="1037"/>
      <c r="AW210" s="1037"/>
      <c r="AX210" s="1037"/>
      <c r="AY210" s="1037"/>
      <c r="AZ210" s="1037"/>
      <c r="BA210" s="1037"/>
      <c r="BB210" s="1037"/>
      <c r="BC210" s="1037"/>
      <c r="BD210" s="1037"/>
      <c r="BE210" s="1037"/>
      <c r="BF210" s="1037"/>
      <c r="BG210" s="1037"/>
      <c r="BH210" s="1037"/>
      <c r="BI210" s="1038"/>
      <c r="BJ210" s="1041"/>
    </row>
    <row r="211" spans="1:62" s="2215" customFormat="1" ht="11.25" customHeight="1" outlineLevel="1">
      <c r="A211" s="2204"/>
      <c r="B211" s="2205"/>
      <c r="C211" s="2205"/>
      <c r="D211" s="2205"/>
      <c r="E211" s="2205"/>
      <c r="F211" s="2205"/>
      <c r="G211" s="2205"/>
      <c r="H211" s="2204"/>
      <c r="I211" s="2206" t="s">
        <v>736</v>
      </c>
      <c r="J211" s="2207"/>
      <c r="K211" s="2207"/>
      <c r="L211" s="2208"/>
      <c r="M211" s="2207"/>
      <c r="N211" s="2207"/>
      <c r="O211" s="2207"/>
      <c r="P211" s="2207"/>
      <c r="Q211" s="2209"/>
      <c r="R211" s="2207"/>
      <c r="S211" s="2207"/>
      <c r="T211" s="2208"/>
      <c r="U211" s="2209"/>
      <c r="V211" s="2207"/>
      <c r="W211" s="2207"/>
      <c r="X211" s="2208"/>
      <c r="Y211" s="2209"/>
      <c r="Z211" s="2207"/>
      <c r="AA211" s="2207"/>
      <c r="AB211" s="2208"/>
      <c r="AC211" s="2231">
        <v>44.508000000000003</v>
      </c>
      <c r="AD211" s="2210">
        <v>42.255000000000003</v>
      </c>
      <c r="AE211" s="2210"/>
      <c r="AF211" s="2210"/>
      <c r="AG211" s="2231">
        <v>65.972999999999999</v>
      </c>
      <c r="AH211" s="2210">
        <v>66.59</v>
      </c>
      <c r="AI211" s="2210">
        <v>76.840999999999994</v>
      </c>
      <c r="AJ211" s="2212">
        <f>+AY211-AI211-AH211-AG211</f>
        <v>76.554999999999993</v>
      </c>
      <c r="AK211" s="2231">
        <v>85.31</v>
      </c>
      <c r="AL211" s="2210">
        <v>87.4</v>
      </c>
      <c r="AM211" s="2210">
        <f>266.813-AL211-AK211</f>
        <v>94.10299999999998</v>
      </c>
      <c r="AN211" s="2208"/>
      <c r="AO211" s="2207"/>
      <c r="AP211" s="2207"/>
      <c r="AQ211" s="2207"/>
      <c r="AR211" s="2208"/>
      <c r="AS211" s="2213"/>
      <c r="AT211" s="2207"/>
      <c r="AU211" s="2207"/>
      <c r="AV211" s="2210">
        <v>90.146000000000001</v>
      </c>
      <c r="AW211" s="2214">
        <v>154.798</v>
      </c>
      <c r="AX211" s="2210">
        <v>190.066</v>
      </c>
      <c r="AY211" s="2210">
        <v>285.959</v>
      </c>
      <c r="AZ211" s="2207"/>
      <c r="BA211" s="2207"/>
      <c r="BB211" s="2207"/>
      <c r="BC211" s="2207"/>
      <c r="BD211" s="2207"/>
      <c r="BE211" s="2207"/>
      <c r="BF211" s="2207"/>
      <c r="BG211" s="2207"/>
      <c r="BH211" s="2207"/>
      <c r="BI211" s="2208"/>
    </row>
    <row r="212" spans="1:62" s="1296" customFormat="1" ht="11.25" customHeight="1" outlineLevel="1">
      <c r="B212" s="1306"/>
      <c r="C212" s="1306"/>
      <c r="D212" s="1306"/>
      <c r="E212" s="1306"/>
      <c r="F212" s="1306"/>
      <c r="G212" s="1306"/>
      <c r="I212" s="1325" t="s">
        <v>730</v>
      </c>
      <c r="J212" s="1307"/>
      <c r="K212" s="1307"/>
      <c r="L212" s="1309"/>
      <c r="M212" s="1307"/>
      <c r="N212" s="1307"/>
      <c r="O212" s="1307"/>
      <c r="P212" s="1307"/>
      <c r="Q212" s="1308"/>
      <c r="R212" s="1307"/>
      <c r="S212" s="1307"/>
      <c r="T212" s="1309"/>
      <c r="U212" s="1308"/>
      <c r="V212" s="1307"/>
      <c r="W212" s="1307"/>
      <c r="X212" s="1309"/>
      <c r="Y212" s="1308"/>
      <c r="Z212" s="1307"/>
      <c r="AA212" s="1307"/>
      <c r="AB212" s="1309"/>
      <c r="AC212" s="1307">
        <f>AC191-AC211</f>
        <v>16.832000000000001</v>
      </c>
      <c r="AD212" s="1307">
        <f>AD191-AD211</f>
        <v>19.372</v>
      </c>
      <c r="AE212" s="1307"/>
      <c r="AF212" s="1307"/>
      <c r="AG212" s="1308">
        <f t="shared" ref="AG212:AL212" si="461">AG191-AG211</f>
        <v>28.701000000000008</v>
      </c>
      <c r="AH212" s="1307">
        <f t="shared" si="461"/>
        <v>30.189999999999998</v>
      </c>
      <c r="AI212" s="1307">
        <f t="shared" si="461"/>
        <v>28.366</v>
      </c>
      <c r="AJ212" s="1309">
        <f t="shared" si="461"/>
        <v>34.534000000000006</v>
      </c>
      <c r="AK212" s="1308">
        <f t="shared" si="461"/>
        <v>34.251999999999995</v>
      </c>
      <c r="AL212" s="1307">
        <f t="shared" si="461"/>
        <v>33.547999999999988</v>
      </c>
      <c r="AM212" s="1307">
        <f t="shared" ref="AM212" si="462">AM191-AM211</f>
        <v>34.376000000000033</v>
      </c>
      <c r="AN212" s="1309"/>
      <c r="AO212" s="1307"/>
      <c r="AP212" s="1307"/>
      <c r="AQ212" s="1307"/>
      <c r="AR212" s="1309"/>
      <c r="AS212" s="1310"/>
      <c r="AT212" s="1307"/>
      <c r="AU212" s="1307"/>
      <c r="AV212" s="1307">
        <f>AV191-AV211</f>
        <v>20.265000000000001</v>
      </c>
      <c r="AW212" s="1307">
        <f>AW191-AW211</f>
        <v>44.027999999999963</v>
      </c>
      <c r="AX212" s="1307">
        <f>AX191-AX211</f>
        <v>86.346000000000032</v>
      </c>
      <c r="AY212" s="1307">
        <f>AY191-AY211</f>
        <v>121.791</v>
      </c>
      <c r="AZ212" s="1307"/>
      <c r="BA212" s="1307"/>
      <c r="BB212" s="1307"/>
      <c r="BC212" s="1307"/>
      <c r="BD212" s="1307"/>
      <c r="BE212" s="1307"/>
      <c r="BF212" s="1307"/>
      <c r="BG212" s="1307"/>
      <c r="BH212" s="1307"/>
      <c r="BI212" s="1309"/>
    </row>
    <row r="213" spans="1:62" s="1042" customFormat="1" ht="11.25" customHeight="1" outlineLevel="1">
      <c r="A213" s="961"/>
      <c r="B213" s="995"/>
      <c r="C213" s="995"/>
      <c r="D213" s="995"/>
      <c r="E213" s="995"/>
      <c r="F213" s="995"/>
      <c r="G213" s="995"/>
      <c r="H213" s="961"/>
      <c r="I213" s="1139"/>
      <c r="J213" s="1033"/>
      <c r="K213" s="1033"/>
      <c r="L213" s="1034"/>
      <c r="M213" s="1035"/>
      <c r="N213" s="1035"/>
      <c r="O213" s="1035"/>
      <c r="P213" s="1035"/>
      <c r="Q213" s="1036"/>
      <c r="R213" s="1035"/>
      <c r="S213" s="1035"/>
      <c r="T213" s="1055"/>
      <c r="U213" s="1036"/>
      <c r="V213" s="1035"/>
      <c r="W213" s="1035"/>
      <c r="X213" s="1038"/>
      <c r="Y213" s="1039"/>
      <c r="Z213" s="1037"/>
      <c r="AA213" s="1037"/>
      <c r="AB213" s="1038"/>
      <c r="AC213" s="1039"/>
      <c r="AD213" s="1037"/>
      <c r="AE213" s="1037"/>
      <c r="AF213" s="1037"/>
      <c r="AG213" s="1039"/>
      <c r="AH213" s="1640"/>
      <c r="AI213" s="1037"/>
      <c r="AJ213" s="1038"/>
      <c r="AK213" s="1037"/>
      <c r="AL213" s="1037"/>
      <c r="AM213" s="1037"/>
      <c r="AN213" s="1038"/>
      <c r="AO213" s="1037"/>
      <c r="AP213" s="1037"/>
      <c r="AQ213" s="1037"/>
      <c r="AR213" s="1038"/>
      <c r="AS213" s="1040"/>
      <c r="AT213" s="1035"/>
      <c r="AU213" s="1035"/>
      <c r="AV213" s="1037"/>
      <c r="AW213" s="1037"/>
      <c r="AX213" s="1037"/>
      <c r="AY213" s="1037"/>
      <c r="AZ213" s="1037"/>
      <c r="BA213" s="1037"/>
      <c r="BB213" s="1037"/>
      <c r="BC213" s="1037"/>
      <c r="BD213" s="1037"/>
      <c r="BE213" s="1037"/>
      <c r="BF213" s="1037"/>
      <c r="BG213" s="1037"/>
      <c r="BH213" s="1037"/>
      <c r="BI213" s="1038"/>
      <c r="BJ213" s="1041"/>
    </row>
    <row r="214" spans="1:62" s="1042" customFormat="1" ht="11.25" customHeight="1" outlineLevel="1">
      <c r="A214" s="961"/>
      <c r="B214" s="995"/>
      <c r="C214" s="995"/>
      <c r="D214" s="995"/>
      <c r="E214" s="995"/>
      <c r="F214" s="995"/>
      <c r="G214" s="995"/>
      <c r="H214" s="961"/>
      <c r="I214" s="1139"/>
      <c r="J214" s="1033"/>
      <c r="K214" s="1033"/>
      <c r="L214" s="1034"/>
      <c r="M214" s="1035"/>
      <c r="N214" s="1035"/>
      <c r="O214" s="1035"/>
      <c r="P214" s="1035"/>
      <c r="Q214" s="1036"/>
      <c r="R214" s="1035"/>
      <c r="S214" s="1035"/>
      <c r="T214" s="1055"/>
      <c r="U214" s="1036"/>
      <c r="V214" s="1035"/>
      <c r="W214" s="1035"/>
      <c r="X214" s="1038"/>
      <c r="Y214" s="1039"/>
      <c r="Z214" s="1037"/>
      <c r="AA214" s="1037"/>
      <c r="AB214" s="1038"/>
      <c r="AC214" s="1473"/>
      <c r="AD214" s="1037"/>
      <c r="AE214" s="1037"/>
      <c r="AF214" s="1037"/>
      <c r="AG214" s="1039"/>
      <c r="AH214" s="1037"/>
      <c r="AI214" s="1037"/>
      <c r="AJ214" s="1038"/>
      <c r="AK214" s="1037"/>
      <c r="AL214" s="1037"/>
      <c r="AM214" s="1037"/>
      <c r="AN214" s="1038"/>
      <c r="AO214" s="1037"/>
      <c r="AP214" s="1037"/>
      <c r="AQ214" s="1037"/>
      <c r="AR214" s="1038"/>
      <c r="AS214" s="1040"/>
      <c r="AT214" s="1035"/>
      <c r="AU214" s="1035"/>
      <c r="AV214" s="1037"/>
      <c r="AW214" s="1037"/>
      <c r="AX214" s="1037"/>
      <c r="AY214" s="1037"/>
      <c r="AZ214" s="1037"/>
      <c r="BA214" s="1037"/>
      <c r="BB214" s="1037"/>
      <c r="BC214" s="1037"/>
      <c r="BD214" s="1037"/>
      <c r="BE214" s="1037"/>
      <c r="BF214" s="1037"/>
      <c r="BG214" s="1037"/>
      <c r="BH214" s="1037"/>
      <c r="BI214" s="1038"/>
      <c r="BJ214" s="1041"/>
    </row>
    <row r="215" spans="1:62" s="1737" customFormat="1" ht="11.25" customHeight="1" outlineLevel="1">
      <c r="B215" s="2464"/>
      <c r="C215" s="2464"/>
      <c r="D215" s="2464"/>
      <c r="E215" s="2464"/>
      <c r="F215" s="2464"/>
      <c r="G215" s="2464"/>
      <c r="I215" s="2465" t="s">
        <v>453</v>
      </c>
      <c r="J215" s="1732"/>
      <c r="K215" s="1732"/>
      <c r="L215" s="1733"/>
      <c r="M215" s="213"/>
      <c r="N215" s="213"/>
      <c r="O215" s="213"/>
      <c r="P215" s="213"/>
      <c r="Q215" s="215"/>
      <c r="R215" s="213"/>
      <c r="S215" s="213"/>
      <c r="T215" s="214"/>
      <c r="U215" s="215"/>
      <c r="V215" s="213"/>
      <c r="W215" s="213"/>
      <c r="X215" s="214"/>
      <c r="Y215" s="215">
        <f t="shared" ref="Y215:AF215" si="463">(Y191*Y220)/Y222</f>
        <v>3401.398345113565</v>
      </c>
      <c r="Z215" s="213">
        <f t="shared" si="463"/>
        <v>3724.9425723174804</v>
      </c>
      <c r="AA215" s="213">
        <f t="shared" si="463"/>
        <v>4512.7319571606176</v>
      </c>
      <c r="AB215" s="213">
        <f t="shared" si="463"/>
        <v>4779.5625517319322</v>
      </c>
      <c r="AC215" s="215">
        <f t="shared" si="463"/>
        <v>5306.0691581531755</v>
      </c>
      <c r="AD215" s="213">
        <f t="shared" si="463"/>
        <v>5128.232527223262</v>
      </c>
      <c r="AE215" s="213">
        <f t="shared" si="463"/>
        <v>6003.5692928040517</v>
      </c>
      <c r="AF215" s="213">
        <f t="shared" si="463"/>
        <v>6843.1003488374472</v>
      </c>
      <c r="AG215" s="215">
        <f t="shared" ref="AG215:AL215" si="464">(AG191*AG220)/AG222</f>
        <v>7602.5212766094091</v>
      </c>
      <c r="AH215" s="213">
        <f t="shared" si="464"/>
        <v>7183.8221663413506</v>
      </c>
      <c r="AI215" s="213">
        <f t="shared" si="464"/>
        <v>7863.6960087200996</v>
      </c>
      <c r="AJ215" s="214">
        <f t="shared" si="464"/>
        <v>8360.5858891665412</v>
      </c>
      <c r="AK215" s="215">
        <f t="shared" si="464"/>
        <v>9695.6579402784027</v>
      </c>
      <c r="AL215" s="213">
        <f t="shared" si="464"/>
        <v>9709.1464318000617</v>
      </c>
      <c r="AM215" s="213">
        <f t="shared" ref="AM215" si="465">(AM191*AM220)/AM222</f>
        <v>10436.86291678542</v>
      </c>
      <c r="AN215" s="2466">
        <f>AM215/AM$191*AN$191</f>
        <v>10423.6217750001</v>
      </c>
      <c r="AO215" s="213">
        <f t="shared" ref="AO215:AR215" si="466">AK215*(1+AO216)</f>
        <v>10471.310575500676</v>
      </c>
      <c r="AP215" s="213">
        <f t="shared" si="466"/>
        <v>9514.963503164061</v>
      </c>
      <c r="AQ215" s="213">
        <f t="shared" si="466"/>
        <v>10332.494287617565</v>
      </c>
      <c r="AR215" s="213">
        <f t="shared" si="466"/>
        <v>10632.094210500101</v>
      </c>
      <c r="AS215" s="2467"/>
      <c r="AT215" s="213"/>
      <c r="AU215" s="213"/>
      <c r="AV215" s="213"/>
      <c r="AW215" s="213">
        <f>SUM(Y215:AB215)</f>
        <v>16418.635426323595</v>
      </c>
      <c r="AX215" s="213">
        <f>SUM(AC215:AF215)</f>
        <v>23280.971327017938</v>
      </c>
      <c r="AY215" s="213">
        <f>SUM(AG215:AJ215)</f>
        <v>31010.6253408374</v>
      </c>
      <c r="AZ215" s="213">
        <f>+SUM(AK215:AN215)</f>
        <v>40265.28906386398</v>
      </c>
      <c r="BA215" s="213">
        <f>+SUM(AO215:AR215)</f>
        <v>40950.862576782405</v>
      </c>
      <c r="BB215" s="213">
        <f t="shared" ref="BB215:BI215" si="467">BA215*(1+BB216)</f>
        <v>44226.931582924997</v>
      </c>
      <c r="BC215" s="213">
        <f t="shared" si="467"/>
        <v>46880.547477900502</v>
      </c>
      <c r="BD215" s="213">
        <f t="shared" si="467"/>
        <v>49224.574851795529</v>
      </c>
      <c r="BE215" s="213">
        <f t="shared" si="467"/>
        <v>51193.557845867355</v>
      </c>
      <c r="BF215" s="213">
        <f t="shared" si="467"/>
        <v>53241.300159702048</v>
      </c>
      <c r="BG215" s="213">
        <f t="shared" si="467"/>
        <v>55370.95216609013</v>
      </c>
      <c r="BH215" s="213">
        <f t="shared" si="467"/>
        <v>57585.790252733736</v>
      </c>
      <c r="BI215" s="214">
        <f t="shared" si="467"/>
        <v>59889.221862843086</v>
      </c>
    </row>
    <row r="216" spans="1:62" s="1002" customFormat="1" ht="11.25" customHeight="1" outlineLevel="1">
      <c r="A216" s="991"/>
      <c r="B216" s="992"/>
      <c r="C216" s="992"/>
      <c r="D216" s="992"/>
      <c r="E216" s="992"/>
      <c r="F216" s="992"/>
      <c r="G216" s="992"/>
      <c r="H216" s="991"/>
      <c r="I216" s="1467" t="s">
        <v>410</v>
      </c>
      <c r="J216" s="998"/>
      <c r="K216" s="998"/>
      <c r="L216" s="1017"/>
      <c r="M216" s="974"/>
      <c r="N216" s="974"/>
      <c r="O216" s="974"/>
      <c r="P216" s="974"/>
      <c r="Q216" s="975"/>
      <c r="R216" s="974"/>
      <c r="S216" s="974"/>
      <c r="T216" s="999"/>
      <c r="U216" s="975"/>
      <c r="V216" s="974"/>
      <c r="W216" s="974"/>
      <c r="X216" s="1027"/>
      <c r="Y216" s="975"/>
      <c r="Z216" s="974"/>
      <c r="AA216" s="974"/>
      <c r="AB216" s="999"/>
      <c r="AC216" s="975">
        <f t="shared" ref="AC216:AN216" si="468">AC215/Y215-1</f>
        <v>0.55996699586093834</v>
      </c>
      <c r="AD216" s="974">
        <f t="shared" si="468"/>
        <v>0.37672794349490379</v>
      </c>
      <c r="AE216" s="974">
        <f t="shared" si="468"/>
        <v>0.33036248325758288</v>
      </c>
      <c r="AF216" s="999">
        <f t="shared" si="468"/>
        <v>0.43174197947420256</v>
      </c>
      <c r="AG216" s="974">
        <f t="shared" si="468"/>
        <v>0.43279724594760727</v>
      </c>
      <c r="AH216" s="974">
        <f t="shared" si="468"/>
        <v>0.40083783802820472</v>
      </c>
      <c r="AI216" s="974">
        <f t="shared" si="468"/>
        <v>0.30983680294081339</v>
      </c>
      <c r="AJ216" s="999">
        <f t="shared" si="468"/>
        <v>0.22175409726190765</v>
      </c>
      <c r="AK216" s="974">
        <f t="shared" si="468"/>
        <v>0.27532138188273447</v>
      </c>
      <c r="AL216" s="974">
        <f t="shared" si="468"/>
        <v>0.35152934009011449</v>
      </c>
      <c r="AM216" s="974">
        <f t="shared" si="468"/>
        <v>0.32722105549501412</v>
      </c>
      <c r="AN216" s="999">
        <f t="shared" si="468"/>
        <v>0.24675733413692869</v>
      </c>
      <c r="AO216" s="1054">
        <v>0.08</v>
      </c>
      <c r="AP216" s="1054">
        <v>-0.02</v>
      </c>
      <c r="AQ216" s="1054">
        <v>-0.01</v>
      </c>
      <c r="AR216" s="1054">
        <v>0.02</v>
      </c>
      <c r="AS216" s="1000"/>
      <c r="AT216" s="974"/>
      <c r="AU216" s="974"/>
      <c r="AV216" s="1025"/>
      <c r="AW216" s="974"/>
      <c r="AX216" s="974">
        <f>AX215/AW215-1</f>
        <v>0.41796018502805232</v>
      </c>
      <c r="AY216" s="974">
        <f>AY215/AX215-1</f>
        <v>0.33201595866616929</v>
      </c>
      <c r="AZ216" s="974">
        <f>AZ215/AY215-1</f>
        <v>0.29843524989608183</v>
      </c>
      <c r="BA216" s="974">
        <f>BA215/AZ215-1</f>
        <v>1.7026414781998733E-2</v>
      </c>
      <c r="BB216" s="1500">
        <v>0.08</v>
      </c>
      <c r="BC216" s="2410">
        <f>BB216-2%</f>
        <v>0.06</v>
      </c>
      <c r="BD216" s="2410">
        <f>BC216-1%</f>
        <v>4.9999999999999996E-2</v>
      </c>
      <c r="BE216" s="1500">
        <v>0.04</v>
      </c>
      <c r="BF216" s="1500">
        <v>0.04</v>
      </c>
      <c r="BG216" s="1500">
        <v>0.04</v>
      </c>
      <c r="BH216" s="1500">
        <v>0.04</v>
      </c>
      <c r="BI216" s="1500">
        <v>0.04</v>
      </c>
      <c r="BJ216" s="1001"/>
    </row>
    <row r="217" spans="1:62" s="1002" customFormat="1" ht="11.25" customHeight="1" outlineLevel="1">
      <c r="A217" s="991"/>
      <c r="B217" s="992"/>
      <c r="C217" s="992"/>
      <c r="D217" s="992"/>
      <c r="E217" s="992"/>
      <c r="F217" s="992"/>
      <c r="G217" s="992"/>
      <c r="H217" s="991"/>
      <c r="I217" s="1468" t="s">
        <v>321</v>
      </c>
      <c r="J217" s="998"/>
      <c r="K217" s="998"/>
      <c r="L217" s="1017"/>
      <c r="M217" s="974"/>
      <c r="N217" s="974"/>
      <c r="O217" s="974"/>
      <c r="P217" s="974"/>
      <c r="Q217" s="975"/>
      <c r="R217" s="974"/>
      <c r="S217" s="974"/>
      <c r="T217" s="999"/>
      <c r="U217" s="975"/>
      <c r="V217" s="974"/>
      <c r="W217" s="974"/>
      <c r="X217" s="1027"/>
      <c r="Y217" s="975"/>
      <c r="Z217" s="974"/>
      <c r="AA217" s="974"/>
      <c r="AB217" s="999"/>
      <c r="AC217" s="975"/>
      <c r="AD217" s="974"/>
      <c r="AE217" s="974"/>
      <c r="AF217" s="999"/>
      <c r="AG217" s="975">
        <f t="shared" ref="AG217:AN217" si="469">AG216+AC216</f>
        <v>0.99276424180854561</v>
      </c>
      <c r="AH217" s="974">
        <f t="shared" si="469"/>
        <v>0.77756578152310851</v>
      </c>
      <c r="AI217" s="974">
        <f t="shared" si="469"/>
        <v>0.64019928619839628</v>
      </c>
      <c r="AJ217" s="999">
        <f t="shared" si="469"/>
        <v>0.65349607673611021</v>
      </c>
      <c r="AK217" s="975">
        <f t="shared" si="469"/>
        <v>0.70811862783034174</v>
      </c>
      <c r="AL217" s="974">
        <f t="shared" si="469"/>
        <v>0.75236717811831921</v>
      </c>
      <c r="AM217" s="974">
        <f t="shared" si="469"/>
        <v>0.63705785843582752</v>
      </c>
      <c r="AN217" s="999">
        <f t="shared" si="469"/>
        <v>0.46851143139883633</v>
      </c>
      <c r="AO217" s="974">
        <f t="shared" ref="AO217" si="470">AO216+AK216</f>
        <v>0.35532138188273449</v>
      </c>
      <c r="AP217" s="974">
        <f t="shared" ref="AP217" si="471">AP216+AL216</f>
        <v>0.33152934009011448</v>
      </c>
      <c r="AQ217" s="974">
        <f t="shared" ref="AQ217" si="472">AQ216+AM216</f>
        <v>0.31722105549501411</v>
      </c>
      <c r="AR217" s="999">
        <f t="shared" ref="AR217" si="473">AR216+AN216</f>
        <v>0.2667573341369287</v>
      </c>
      <c r="AS217" s="1000"/>
      <c r="AT217" s="974"/>
      <c r="AU217" s="974"/>
      <c r="AV217" s="1025"/>
      <c r="AW217" s="974"/>
      <c r="AX217" s="974"/>
      <c r="AY217" s="974">
        <f>AY216+AX216</f>
        <v>0.74997614369422161</v>
      </c>
      <c r="AZ217" s="974">
        <f>AZ216+AY216</f>
        <v>0.63045120856225112</v>
      </c>
      <c r="BA217" s="974">
        <f>BA216+AZ216</f>
        <v>0.31546166467808057</v>
      </c>
      <c r="BB217" s="974">
        <f t="shared" ref="BB217:BI217" si="474">BB216+BA216</f>
        <v>9.7026414781998735E-2</v>
      </c>
      <c r="BC217" s="974">
        <f t="shared" si="474"/>
        <v>0.14000000000000001</v>
      </c>
      <c r="BD217" s="974">
        <f t="shared" si="474"/>
        <v>0.10999999999999999</v>
      </c>
      <c r="BE217" s="974">
        <f t="shared" si="474"/>
        <v>0.09</v>
      </c>
      <c r="BF217" s="974">
        <f t="shared" si="474"/>
        <v>0.08</v>
      </c>
      <c r="BG217" s="974">
        <f t="shared" si="474"/>
        <v>0.08</v>
      </c>
      <c r="BH217" s="974">
        <f t="shared" si="474"/>
        <v>0.08</v>
      </c>
      <c r="BI217" s="999">
        <f t="shared" si="474"/>
        <v>0.08</v>
      </c>
      <c r="BJ217" s="1001"/>
    </row>
    <row r="218" spans="1:62" s="1042" customFormat="1" ht="11.25" customHeight="1" outlineLevel="1">
      <c r="A218" s="961"/>
      <c r="B218" s="995"/>
      <c r="C218" s="995"/>
      <c r="D218" s="995"/>
      <c r="E218" s="995"/>
      <c r="F218" s="995"/>
      <c r="G218" s="995"/>
      <c r="H218" s="961"/>
      <c r="I218" s="1469" t="s">
        <v>329</v>
      </c>
      <c r="J218" s="1033"/>
      <c r="K218" s="1033"/>
      <c r="L218" s="1034"/>
      <c r="M218" s="1035"/>
      <c r="N218" s="1035"/>
      <c r="O218" s="1035"/>
      <c r="P218" s="1035"/>
      <c r="Q218" s="1036"/>
      <c r="R218" s="1035"/>
      <c r="S218" s="1035"/>
      <c r="T218" s="1055"/>
      <c r="U218" s="1036"/>
      <c r="V218" s="1035"/>
      <c r="W218" s="1035"/>
      <c r="X218" s="1038"/>
      <c r="Y218" s="1302"/>
      <c r="Z218" s="1301"/>
      <c r="AA218" s="1301"/>
      <c r="AB218" s="1303"/>
      <c r="AC218" s="1302">
        <f t="shared" ref="AC218:AK218" si="475">AC215-Y215</f>
        <v>1904.6708130396105</v>
      </c>
      <c r="AD218" s="1301">
        <f t="shared" si="475"/>
        <v>1403.2899549057815</v>
      </c>
      <c r="AE218" s="1301">
        <f t="shared" si="475"/>
        <v>1490.837335643434</v>
      </c>
      <c r="AF218" s="1303">
        <f t="shared" si="475"/>
        <v>2063.537797105515</v>
      </c>
      <c r="AG218" s="1302">
        <f t="shared" si="475"/>
        <v>2296.4521184562336</v>
      </c>
      <c r="AH218" s="1301">
        <f t="shared" si="475"/>
        <v>2055.5896391180886</v>
      </c>
      <c r="AI218" s="1301">
        <f t="shared" si="475"/>
        <v>1860.1267159160479</v>
      </c>
      <c r="AJ218" s="1303">
        <f t="shared" si="475"/>
        <v>1517.485540329094</v>
      </c>
      <c r="AK218" s="1302">
        <f t="shared" si="475"/>
        <v>2093.1366636689936</v>
      </c>
      <c r="AL218" s="1301">
        <f>AL215-AH215</f>
        <v>2525.3242654587111</v>
      </c>
      <c r="AM218" s="1301">
        <f>AM215-AI215</f>
        <v>2573.1669080653201</v>
      </c>
      <c r="AN218" s="1303">
        <f t="shared" ref="AN218" si="476">AN215-AJ215</f>
        <v>2063.0358858335585</v>
      </c>
      <c r="AO218" s="1301">
        <f t="shared" ref="AO218:AR218" si="477">AO215-AK215</f>
        <v>775.6526352222736</v>
      </c>
      <c r="AP218" s="1301">
        <f t="shared" si="477"/>
        <v>-194.18292863600072</v>
      </c>
      <c r="AQ218" s="1301">
        <f t="shared" si="477"/>
        <v>-104.36862916785503</v>
      </c>
      <c r="AR218" s="1303">
        <f t="shared" si="477"/>
        <v>208.47243550000167</v>
      </c>
      <c r="AS218" s="1040"/>
      <c r="AT218" s="1035"/>
      <c r="AU218" s="1035"/>
      <c r="AV218" s="1037"/>
      <c r="AW218" s="1301"/>
      <c r="AX218" s="1301">
        <f>AX215-AW215</f>
        <v>6862.3359006943429</v>
      </c>
      <c r="AY218" s="1301">
        <f>AY215-AX215</f>
        <v>7729.6540138194614</v>
      </c>
      <c r="AZ218" s="1301">
        <f>AZ215-AY215</f>
        <v>9254.6637230265806</v>
      </c>
      <c r="BA218" s="1301">
        <f>BA215-AZ215</f>
        <v>685.57351291842497</v>
      </c>
      <c r="BB218" s="1301">
        <f t="shared" ref="BB218:BI218" si="478">BB215-BA215</f>
        <v>3276.0690061425921</v>
      </c>
      <c r="BC218" s="1301">
        <f t="shared" si="478"/>
        <v>2653.6158949755045</v>
      </c>
      <c r="BD218" s="1301">
        <f t="shared" si="478"/>
        <v>2344.0273738950273</v>
      </c>
      <c r="BE218" s="1301">
        <f t="shared" si="478"/>
        <v>1968.9829940718264</v>
      </c>
      <c r="BF218" s="1301">
        <f t="shared" si="478"/>
        <v>2047.7423138346931</v>
      </c>
      <c r="BG218" s="1301">
        <f t="shared" si="478"/>
        <v>2129.6520063880816</v>
      </c>
      <c r="BH218" s="1301">
        <f t="shared" si="478"/>
        <v>2214.8380866436055</v>
      </c>
      <c r="BI218" s="1303">
        <f t="shared" si="478"/>
        <v>2303.43161010935</v>
      </c>
      <c r="BJ218" s="1041"/>
    </row>
    <row r="219" spans="1:62" s="1042" customFormat="1" ht="11.25" customHeight="1" outlineLevel="1">
      <c r="A219" s="961"/>
      <c r="B219" s="995"/>
      <c r="C219" s="995"/>
      <c r="D219" s="995"/>
      <c r="E219" s="995"/>
      <c r="F219" s="995"/>
      <c r="G219" s="995"/>
      <c r="H219" s="961"/>
      <c r="I219" s="1469" t="s">
        <v>330</v>
      </c>
      <c r="J219" s="1033"/>
      <c r="K219" s="1033"/>
      <c r="L219" s="1034"/>
      <c r="M219" s="1035"/>
      <c r="N219" s="1035"/>
      <c r="O219" s="1035"/>
      <c r="P219" s="1035"/>
      <c r="Q219" s="1036"/>
      <c r="R219" s="1035"/>
      <c r="S219" s="1035"/>
      <c r="T219" s="1055"/>
      <c r="U219" s="1036"/>
      <c r="V219" s="1035"/>
      <c r="W219" s="1035"/>
      <c r="X219" s="1038"/>
      <c r="Y219" s="1302"/>
      <c r="Z219" s="1301">
        <f>Z215-Y215</f>
        <v>323.5442272039154</v>
      </c>
      <c r="AA219" s="1301">
        <f>AA215-Z215</f>
        <v>787.78938484313721</v>
      </c>
      <c r="AB219" s="1303">
        <f>AB215-AA215</f>
        <v>266.83059457131458</v>
      </c>
      <c r="AC219" s="1302">
        <f t="shared" ref="AC219:AK219" si="479">AC215-AB215</f>
        <v>526.5066064212433</v>
      </c>
      <c r="AD219" s="1301">
        <f t="shared" si="479"/>
        <v>-177.83663092991355</v>
      </c>
      <c r="AE219" s="1301">
        <f t="shared" si="479"/>
        <v>875.33676558078969</v>
      </c>
      <c r="AF219" s="1303">
        <f t="shared" si="479"/>
        <v>839.53105603339554</v>
      </c>
      <c r="AG219" s="1302">
        <f t="shared" si="479"/>
        <v>759.42092777196194</v>
      </c>
      <c r="AH219" s="1301">
        <f t="shared" si="479"/>
        <v>-418.69911026805858</v>
      </c>
      <c r="AI219" s="1301">
        <f t="shared" si="479"/>
        <v>679.87384237874903</v>
      </c>
      <c r="AJ219" s="1303">
        <f t="shared" si="479"/>
        <v>496.88988044644157</v>
      </c>
      <c r="AK219" s="1302">
        <f t="shared" si="479"/>
        <v>1335.0720511118616</v>
      </c>
      <c r="AL219" s="1301">
        <f>AL215-AK215</f>
        <v>13.488491521658943</v>
      </c>
      <c r="AM219" s="1301">
        <f>AM215-AL215</f>
        <v>727.71648498535797</v>
      </c>
      <c r="AN219" s="1303">
        <f t="shared" ref="AN219" si="480">AN215-AM215</f>
        <v>-13.241141785319996</v>
      </c>
      <c r="AO219" s="1301">
        <f t="shared" ref="AO219:AR219" si="481">AO215-AN215</f>
        <v>47.68880050057669</v>
      </c>
      <c r="AP219" s="1301">
        <f t="shared" si="481"/>
        <v>-956.34707233661538</v>
      </c>
      <c r="AQ219" s="1301">
        <f t="shared" si="481"/>
        <v>817.53078445350366</v>
      </c>
      <c r="AR219" s="1303">
        <f t="shared" si="481"/>
        <v>299.5999228825367</v>
      </c>
      <c r="AS219" s="1040"/>
      <c r="AT219" s="1035"/>
      <c r="AU219" s="1035"/>
      <c r="AV219" s="1037"/>
      <c r="AW219" s="1527" t="s">
        <v>462</v>
      </c>
      <c r="AX219" s="1527" t="s">
        <v>462</v>
      </c>
      <c r="AY219" s="1527" t="s">
        <v>462</v>
      </c>
      <c r="AZ219" s="1527" t="s">
        <v>462</v>
      </c>
      <c r="BA219" s="1527" t="s">
        <v>462</v>
      </c>
      <c r="BB219" s="1527" t="s">
        <v>462</v>
      </c>
      <c r="BC219" s="1527" t="s">
        <v>462</v>
      </c>
      <c r="BD219" s="1527" t="s">
        <v>462</v>
      </c>
      <c r="BE219" s="1527" t="s">
        <v>462</v>
      </c>
      <c r="BF219" s="1527" t="s">
        <v>462</v>
      </c>
      <c r="BG219" s="1527" t="s">
        <v>462</v>
      </c>
      <c r="BH219" s="1527" t="s">
        <v>462</v>
      </c>
      <c r="BI219" s="1528" t="s">
        <v>462</v>
      </c>
      <c r="BJ219" s="1041"/>
    </row>
    <row r="220" spans="1:62" s="1002" customFormat="1" ht="11.25" customHeight="1" outlineLevel="1">
      <c r="A220" s="961"/>
      <c r="B220" s="992"/>
      <c r="C220" s="992"/>
      <c r="D220" s="992"/>
      <c r="E220" s="992"/>
      <c r="F220" s="992"/>
      <c r="G220" s="992"/>
      <c r="H220" s="961"/>
      <c r="I220" s="1470" t="s">
        <v>454</v>
      </c>
      <c r="J220" s="974"/>
      <c r="K220" s="974"/>
      <c r="L220" s="999"/>
      <c r="M220" s="974"/>
      <c r="N220" s="974"/>
      <c r="O220" s="974"/>
      <c r="P220" s="974"/>
      <c r="Q220" s="975"/>
      <c r="R220" s="974"/>
      <c r="S220" s="974"/>
      <c r="T220" s="999"/>
      <c r="U220" s="975"/>
      <c r="V220" s="974"/>
      <c r="W220" s="974"/>
      <c r="X220" s="999"/>
      <c r="Y220" s="1539">
        <f>($AW$211/$AW$191)</f>
        <v>0.77856014806916618</v>
      </c>
      <c r="Z220" s="1093">
        <f>($AW$211/$AW$191)</f>
        <v>0.77856014806916618</v>
      </c>
      <c r="AA220" s="1093">
        <f>($AW$211/$AW$191)</f>
        <v>0.77856014806916618</v>
      </c>
      <c r="AB220" s="1540">
        <f>($AW$211/$AW$191)</f>
        <v>0.77856014806916618</v>
      </c>
      <c r="AC220" s="1036">
        <f>AC211/(AC211+AC212)</f>
        <v>0.72559504401695463</v>
      </c>
      <c r="AD220" s="1035">
        <f>AD211/(AD211+AD212)</f>
        <v>0.68565726061628829</v>
      </c>
      <c r="AE220" s="2174">
        <f>($AX$211/$AX$191)</f>
        <v>0.68761848255502644</v>
      </c>
      <c r="AF220" s="2177">
        <f>($AX$211/$AX$191)</f>
        <v>0.68761848255502644</v>
      </c>
      <c r="AG220" s="1036">
        <f t="shared" ref="AG220:AL220" si="482">AG211/(AG211+AG212)</f>
        <v>0.69684390645795036</v>
      </c>
      <c r="AH220" s="1035">
        <f t="shared" si="482"/>
        <v>0.68805538334366612</v>
      </c>
      <c r="AI220" s="1035">
        <f t="shared" si="482"/>
        <v>0.73037915728040903</v>
      </c>
      <c r="AJ220" s="1055">
        <f t="shared" si="482"/>
        <v>0.68913213729532175</v>
      </c>
      <c r="AK220" s="1036">
        <f t="shared" si="482"/>
        <v>0.71352101838376747</v>
      </c>
      <c r="AL220" s="1035">
        <f t="shared" si="482"/>
        <v>0.72262459900122378</v>
      </c>
      <c r="AM220" s="1035">
        <f t="shared" ref="AM220" si="483">AM211/(AM211+AM212)</f>
        <v>0.7324387643116772</v>
      </c>
      <c r="AN220" s="2449">
        <f>AN215*AN222/AN191</f>
        <v>0.71950006011597101</v>
      </c>
      <c r="AO220" s="974"/>
      <c r="AP220" s="974"/>
      <c r="AQ220" s="974"/>
      <c r="AR220" s="999"/>
      <c r="AS220" s="1000"/>
      <c r="AT220" s="974"/>
      <c r="AU220" s="974"/>
      <c r="AV220" s="974"/>
      <c r="AW220" s="974"/>
      <c r="AX220" s="974"/>
      <c r="AY220" s="1058"/>
      <c r="AZ220" s="1058"/>
      <c r="BA220" s="1058"/>
      <c r="BB220" s="1058"/>
      <c r="BC220" s="1058"/>
      <c r="BD220" s="1058"/>
      <c r="BE220" s="1058"/>
      <c r="BF220" s="1058"/>
      <c r="BG220" s="1058"/>
      <c r="BH220" s="1058"/>
      <c r="BI220" s="1059"/>
      <c r="BJ220" s="1001"/>
    </row>
    <row r="221" spans="1:62" s="1002" customFormat="1" ht="11.25" customHeight="1" outlineLevel="1">
      <c r="A221" s="961"/>
      <c r="B221" s="992"/>
      <c r="C221" s="992"/>
      <c r="D221" s="992"/>
      <c r="E221" s="992"/>
      <c r="F221" s="992"/>
      <c r="G221" s="992"/>
      <c r="H221" s="961"/>
      <c r="I221" s="1470"/>
      <c r="J221" s="974"/>
      <c r="K221" s="974"/>
      <c r="L221" s="999"/>
      <c r="M221" s="974"/>
      <c r="N221" s="974"/>
      <c r="O221" s="974"/>
      <c r="P221" s="974"/>
      <c r="Q221" s="975"/>
      <c r="R221" s="974"/>
      <c r="S221" s="974"/>
      <c r="T221" s="999"/>
      <c r="U221" s="975"/>
      <c r="V221" s="974"/>
      <c r="W221" s="974"/>
      <c r="X221" s="999"/>
      <c r="Y221" s="975"/>
      <c r="Z221" s="974"/>
      <c r="AA221" s="974"/>
      <c r="AB221" s="999"/>
      <c r="AC221" s="975"/>
      <c r="AD221" s="974"/>
      <c r="AE221" s="974"/>
      <c r="AF221" s="999"/>
      <c r="AG221" s="975"/>
      <c r="AH221" s="974"/>
      <c r="AI221" s="974"/>
      <c r="AJ221" s="999"/>
      <c r="AK221" s="975"/>
      <c r="AL221" s="974"/>
      <c r="AM221" s="974"/>
      <c r="AN221" s="999"/>
      <c r="AO221" s="974"/>
      <c r="AP221" s="974"/>
      <c r="AQ221" s="974"/>
      <c r="AR221" s="999"/>
      <c r="AS221" s="1000"/>
      <c r="AT221" s="974"/>
      <c r="AU221" s="974"/>
      <c r="AV221" s="974"/>
      <c r="AW221" s="974"/>
      <c r="AX221" s="974"/>
      <c r="AY221" s="1058"/>
      <c r="AZ221" s="1058"/>
      <c r="BA221" s="1058"/>
      <c r="BB221" s="1058"/>
      <c r="BC221" s="1058"/>
      <c r="BD221" s="1058"/>
      <c r="BE221" s="1058"/>
      <c r="BF221" s="1058"/>
      <c r="BG221" s="1058"/>
      <c r="BH221" s="1058"/>
      <c r="BI221" s="1059"/>
      <c r="BJ221" s="1001"/>
    </row>
    <row r="222" spans="1:62" s="1281" customFormat="1" ht="11.25" customHeight="1" outlineLevel="1">
      <c r="B222" s="1282"/>
      <c r="C222" s="1282"/>
      <c r="D222" s="1282"/>
      <c r="E222" s="1282"/>
      <c r="F222" s="1282"/>
      <c r="G222" s="1282"/>
      <c r="I222" s="1471" t="s">
        <v>455</v>
      </c>
      <c r="J222" s="1284"/>
      <c r="K222" s="1284"/>
      <c r="L222" s="1285"/>
      <c r="M222" s="1286"/>
      <c r="N222" s="1286"/>
      <c r="O222" s="1286"/>
      <c r="P222" s="1286"/>
      <c r="Q222" s="1287"/>
      <c r="R222" s="1286"/>
      <c r="S222" s="1286"/>
      <c r="T222" s="1288"/>
      <c r="U222" s="1287"/>
      <c r="V222" s="1286"/>
      <c r="W222" s="1286"/>
      <c r="X222" s="1288"/>
      <c r="Y222" s="1313">
        <f>FX!Y50</f>
        <v>9.7293743031803166E-3</v>
      </c>
      <c r="Z222" s="1313">
        <f>FX!Z50</f>
        <v>9.7957962441434475E-3</v>
      </c>
      <c r="AA222" s="1313">
        <f>FX!AA50</f>
        <v>9.6238027411935812E-3</v>
      </c>
      <c r="AB222" s="1314">
        <f>FX!AB50</f>
        <v>8.7426623785640204E-3</v>
      </c>
      <c r="AC222" s="2242">
        <f>FX!AC50</f>
        <v>8.3881303981140354E-3</v>
      </c>
      <c r="AD222" s="2243">
        <f>FX!AD50</f>
        <v>8.2396809769621424E-3</v>
      </c>
      <c r="AE222" s="2243">
        <f>FX!AE50</f>
        <v>8.1852398896595617E-3</v>
      </c>
      <c r="AF222" s="2244">
        <f>FX!AF50</f>
        <v>8.2376350376679418E-3</v>
      </c>
      <c r="AG222" s="2245">
        <f>FX!AG50</f>
        <v>8.6777790682386353E-3</v>
      </c>
      <c r="AH222" s="1477">
        <f>FX!AH50</f>
        <v>9.26943881099908E-3</v>
      </c>
      <c r="AI222" s="1477">
        <f>FX!AI50</f>
        <v>9.7716137443246212E-3</v>
      </c>
      <c r="AJ222" s="2341">
        <f>FX!AJ50</f>
        <v>9.1566549300328617E-3</v>
      </c>
      <c r="AK222" s="2245">
        <f>FX!AK50</f>
        <v>8.7987840047036962E-3</v>
      </c>
      <c r="AL222" s="1477">
        <f>FX!AL50</f>
        <v>9.0018211810815353E-3</v>
      </c>
      <c r="AM222" s="1477">
        <f>FX!AM50</f>
        <v>9.0164066300665695E-3</v>
      </c>
      <c r="AN222" s="2341">
        <f>FX!AN50</f>
        <v>8.857129672075045E-3</v>
      </c>
      <c r="AO222" s="2409">
        <f>FX!AO50</f>
        <v>9.1015289409627134E-3</v>
      </c>
      <c r="AP222" s="2409">
        <f>FX!AP50</f>
        <v>9.1015289409627134E-3</v>
      </c>
      <c r="AQ222" s="2409">
        <f>FX!AQ50</f>
        <v>9.1015289409627134E-3</v>
      </c>
      <c r="AR222" s="2409">
        <f>FX!AR50</f>
        <v>9.1015289409627134E-3</v>
      </c>
      <c r="AS222" s="1289"/>
      <c r="AT222" s="1312">
        <f>FX!AT50</f>
        <v>1.2560364368824337E-2</v>
      </c>
      <c r="AU222" s="1313">
        <f>FX!AU50</f>
        <v>1.253560789970487E-2</v>
      </c>
      <c r="AV222" s="1313">
        <f>FX!AV50</f>
        <v>1.0258843471114162E-2</v>
      </c>
      <c r="AW222" s="1313">
        <f>FX!AW50</f>
        <v>9.470619004167076E-3</v>
      </c>
      <c r="AX222" s="1313">
        <f>FX!AX50</f>
        <v>8.2620471179395815E-3</v>
      </c>
      <c r="AY222" s="1313">
        <f>FX!AY50</f>
        <v>9.2202118717254703E-3</v>
      </c>
      <c r="AZ222" s="1313">
        <f>FX!AZ50</f>
        <v>8.9187305612663317E-3</v>
      </c>
      <c r="BA222" s="1313">
        <f>FX!BA50</f>
        <v>9.1392865286847903E-3</v>
      </c>
      <c r="BB222" s="1323">
        <f>FX!BB50</f>
        <v>9.1392865286847903E-3</v>
      </c>
      <c r="BC222" s="1323">
        <f>FX!BC50</f>
        <v>9.1392865286847903E-3</v>
      </c>
      <c r="BD222" s="1323">
        <f>FX!BD50</f>
        <v>9.1392865286847903E-3</v>
      </c>
      <c r="BE222" s="1323">
        <f>FX!BE50</f>
        <v>9.1392865286847903E-3</v>
      </c>
      <c r="BF222" s="1323">
        <f>FX!BF50</f>
        <v>9.1392865286847903E-3</v>
      </c>
      <c r="BG222" s="1323">
        <f>FX!BG50</f>
        <v>9.1392865286847903E-3</v>
      </c>
      <c r="BH222" s="1323">
        <f>FX!BH50</f>
        <v>9.1392865286847903E-3</v>
      </c>
      <c r="BI222" s="1324">
        <f>FX!BI50</f>
        <v>9.1392865286847903E-3</v>
      </c>
    </row>
    <row r="223" spans="1:62" s="1042" customFormat="1" ht="11.25" customHeight="1" outlineLevel="1">
      <c r="A223" s="961"/>
      <c r="B223" s="995"/>
      <c r="C223" s="995"/>
      <c r="D223" s="995"/>
      <c r="E223" s="995"/>
      <c r="F223" s="995"/>
      <c r="G223" s="995"/>
      <c r="H223" s="961"/>
      <c r="I223" s="1472"/>
      <c r="J223" s="1033"/>
      <c r="K223" s="1033"/>
      <c r="L223" s="1034"/>
      <c r="M223" s="1035"/>
      <c r="N223" s="1035"/>
      <c r="O223" s="1035"/>
      <c r="P223" s="1035"/>
      <c r="Q223" s="1036"/>
      <c r="R223" s="1035"/>
      <c r="S223" s="1035"/>
      <c r="T223" s="1055"/>
      <c r="U223" s="1036"/>
      <c r="V223" s="1035"/>
      <c r="W223" s="1035"/>
      <c r="X223" s="1038"/>
      <c r="Y223" s="1039"/>
      <c r="Z223" s="1037"/>
      <c r="AA223" s="1037"/>
      <c r="AB223" s="1038"/>
      <c r="AC223" s="1039"/>
      <c r="AD223" s="1037"/>
      <c r="AE223" s="1037"/>
      <c r="AF223" s="1037"/>
      <c r="AG223" s="1039"/>
      <c r="AH223" s="1037"/>
      <c r="AI223" s="1631"/>
      <c r="AJ223" s="1038"/>
      <c r="AK223" s="1039"/>
      <c r="AL223" s="1037"/>
      <c r="AM223" s="1037"/>
      <c r="AN223" s="1038"/>
      <c r="AO223" s="1037"/>
      <c r="AP223" s="1037"/>
      <c r="AQ223" s="1037"/>
      <c r="AR223" s="1038"/>
      <c r="AS223" s="1040"/>
      <c r="AT223" s="1035"/>
      <c r="AU223" s="1035"/>
      <c r="AV223" s="1037"/>
      <c r="AW223" s="1037"/>
      <c r="AX223" s="1037"/>
      <c r="AY223" s="1037"/>
      <c r="AZ223" s="1037"/>
      <c r="BA223" s="1037"/>
      <c r="BB223" s="1037"/>
      <c r="BC223" s="1037"/>
      <c r="BD223" s="1037"/>
      <c r="BE223" s="1037"/>
      <c r="BF223" s="1037"/>
      <c r="BG223" s="1037"/>
      <c r="BH223" s="1037"/>
      <c r="BI223" s="1038"/>
      <c r="BJ223" s="1041"/>
    </row>
    <row r="224" spans="1:62" s="1042" customFormat="1" ht="11.25" customHeight="1" outlineLevel="1">
      <c r="A224" s="961"/>
      <c r="B224" s="995"/>
      <c r="C224" s="995"/>
      <c r="D224" s="995"/>
      <c r="E224" s="995"/>
      <c r="F224" s="995"/>
      <c r="G224" s="995"/>
      <c r="H224" s="961"/>
      <c r="I224" s="1466" t="s">
        <v>456</v>
      </c>
      <c r="J224" s="1033"/>
      <c r="K224" s="1033"/>
      <c r="L224" s="1034"/>
      <c r="M224" s="1035"/>
      <c r="N224" s="1035"/>
      <c r="O224" s="1035"/>
      <c r="P224" s="1035"/>
      <c r="Q224" s="1036"/>
      <c r="R224" s="1035"/>
      <c r="S224" s="1035"/>
      <c r="T224" s="1055"/>
      <c r="U224" s="1036"/>
      <c r="V224" s="1035"/>
      <c r="W224" s="1035"/>
      <c r="X224" s="1038"/>
      <c r="Y224" s="1308">
        <f t="shared" ref="Y224:AF224" si="484">(Y191*Y230)/Y232</f>
        <v>81.494041176006291</v>
      </c>
      <c r="Z224" s="1307">
        <f t="shared" si="484"/>
        <v>89.393697273703907</v>
      </c>
      <c r="AA224" s="1307">
        <f t="shared" si="484"/>
        <v>106.17763940450827</v>
      </c>
      <c r="AB224" s="1307">
        <f t="shared" si="484"/>
        <v>105.28836302015549</v>
      </c>
      <c r="AC224" s="1308">
        <f t="shared" si="484"/>
        <v>155.0753060669422</v>
      </c>
      <c r="AD224" s="1307">
        <f t="shared" si="484"/>
        <v>178.8827583643546</v>
      </c>
      <c r="AE224" s="1307">
        <f t="shared" si="484"/>
        <v>213.43097273854835</v>
      </c>
      <c r="AF224" s="1307">
        <f t="shared" si="484"/>
        <v>247.76804460219381</v>
      </c>
      <c r="AG224" s="1308">
        <f t="shared" ref="AG224:AL224" si="485">(AG191*AG230)/AG232</f>
        <v>281.6302379521083</v>
      </c>
      <c r="AH224" s="1307">
        <f t="shared" si="485"/>
        <v>292.51692411178215</v>
      </c>
      <c r="AI224" s="1307">
        <f t="shared" si="485"/>
        <v>276.42429275447086</v>
      </c>
      <c r="AJ224" s="1309">
        <f t="shared" si="485"/>
        <v>343.02707817039868</v>
      </c>
      <c r="AK224" s="1308">
        <f t="shared" si="485"/>
        <v>340.34309620694972</v>
      </c>
      <c r="AL224" s="1307">
        <f t="shared" si="485"/>
        <v>333.11227998435749</v>
      </c>
      <c r="AM224" s="1307">
        <f t="shared" ref="AM224:AN224" si="486">(AM191*AM230)/AM232</f>
        <v>329.41865262466303</v>
      </c>
      <c r="AN224" s="1309">
        <f t="shared" si="486"/>
        <v>346.77222925468743</v>
      </c>
      <c r="AO224" s="1307">
        <f t="shared" ref="AO224:AR224" si="487">AK224*(1+AO225)</f>
        <v>353.95682005522775</v>
      </c>
      <c r="AP224" s="1307">
        <f t="shared" si="487"/>
        <v>359.7612623831061</v>
      </c>
      <c r="AQ224" s="1307">
        <f t="shared" si="487"/>
        <v>332.71283915090964</v>
      </c>
      <c r="AR224" s="1307">
        <f t="shared" si="487"/>
        <v>364.11084071742181</v>
      </c>
      <c r="AS224" s="1040"/>
      <c r="AT224" s="1035"/>
      <c r="AU224" s="1035"/>
      <c r="AV224" s="1037"/>
      <c r="AW224" s="1307">
        <f>SUM(Y224:AB224)</f>
        <v>382.35374087437395</v>
      </c>
      <c r="AX224" s="1307">
        <f>SUM(AC224:AF224)</f>
        <v>795.15708177203896</v>
      </c>
      <c r="AY224" s="1307">
        <f>SUM(AG224:AJ224)</f>
        <v>1193.5985329887599</v>
      </c>
      <c r="AZ224" s="1307">
        <f>+SUM(AK224:AN224)</f>
        <v>1349.6462580706575</v>
      </c>
      <c r="BA224" s="1307">
        <f>+SUM(AO224:AR224)</f>
        <v>1410.5417623066653</v>
      </c>
      <c r="BB224" s="1307">
        <f t="shared" ref="BB224:BI224" si="488">BA224*(1+BB225)</f>
        <v>1579.8067737834654</v>
      </c>
      <c r="BC224" s="1307">
        <f t="shared" si="488"/>
        <v>1753.5855188996468</v>
      </c>
      <c r="BD224" s="1307">
        <f t="shared" si="488"/>
        <v>1928.9440707896117</v>
      </c>
      <c r="BE224" s="1307">
        <f t="shared" si="488"/>
        <v>2083.2595964527809</v>
      </c>
      <c r="BF224" s="1307">
        <f t="shared" si="488"/>
        <v>2208.255172239948</v>
      </c>
      <c r="BG224" s="1307">
        <f t="shared" si="488"/>
        <v>2296.5853791295458</v>
      </c>
      <c r="BH224" s="1307">
        <f t="shared" si="488"/>
        <v>2365.482940503432</v>
      </c>
      <c r="BI224" s="1309">
        <f t="shared" si="488"/>
        <v>2436.4474287185349</v>
      </c>
      <c r="BJ224" s="1041"/>
    </row>
    <row r="225" spans="1:62" s="1002" customFormat="1" ht="11.25" customHeight="1" outlineLevel="1">
      <c r="A225" s="991"/>
      <c r="B225" s="992"/>
      <c r="C225" s="992"/>
      <c r="D225" s="992"/>
      <c r="E225" s="992"/>
      <c r="F225" s="992"/>
      <c r="G225" s="992"/>
      <c r="H225" s="991"/>
      <c r="I225" s="1467" t="s">
        <v>410</v>
      </c>
      <c r="J225" s="998"/>
      <c r="K225" s="998"/>
      <c r="L225" s="1017"/>
      <c r="M225" s="974"/>
      <c r="N225" s="974"/>
      <c r="O225" s="974"/>
      <c r="P225" s="974"/>
      <c r="Q225" s="975"/>
      <c r="R225" s="974"/>
      <c r="S225" s="974"/>
      <c r="T225" s="999"/>
      <c r="U225" s="975"/>
      <c r="V225" s="974"/>
      <c r="W225" s="974"/>
      <c r="X225" s="1027"/>
      <c r="Y225" s="975"/>
      <c r="Z225" s="974"/>
      <c r="AA225" s="974"/>
      <c r="AB225" s="999"/>
      <c r="AC225" s="975">
        <f t="shared" ref="AC225:AN225" si="489">AC224/Y224-1</f>
        <v>0.9029036212846433</v>
      </c>
      <c r="AD225" s="974">
        <f t="shared" si="489"/>
        <v>1.0010667845704471</v>
      </c>
      <c r="AE225" s="974">
        <f t="shared" si="489"/>
        <v>1.0101310778386559</v>
      </c>
      <c r="AF225" s="974">
        <f t="shared" si="489"/>
        <v>1.3532329451713792</v>
      </c>
      <c r="AG225" s="975">
        <f t="shared" si="489"/>
        <v>0.81608693927410614</v>
      </c>
      <c r="AH225" s="974">
        <f t="shared" si="489"/>
        <v>0.63524381436456578</v>
      </c>
      <c r="AI225" s="974">
        <f t="shared" si="489"/>
        <v>0.29514610371517613</v>
      </c>
      <c r="AJ225" s="999">
        <f t="shared" si="489"/>
        <v>0.38446860135312799</v>
      </c>
      <c r="AK225" s="975">
        <f t="shared" si="489"/>
        <v>0.20847498010787335</v>
      </c>
      <c r="AL225" s="974">
        <f t="shared" si="489"/>
        <v>0.13877951163284585</v>
      </c>
      <c r="AM225" s="974">
        <f t="shared" si="489"/>
        <v>0.19171383000430975</v>
      </c>
      <c r="AN225" s="999">
        <f t="shared" si="489"/>
        <v>1.0917945907548354E-2</v>
      </c>
      <c r="AO225" s="1054">
        <v>0.04</v>
      </c>
      <c r="AP225" s="1054">
        <v>0.08</v>
      </c>
      <c r="AQ225" s="1054">
        <v>0.01</v>
      </c>
      <c r="AR225" s="1054">
        <v>0.05</v>
      </c>
      <c r="AS225" s="1000"/>
      <c r="AT225" s="974"/>
      <c r="AU225" s="974"/>
      <c r="AV225" s="1025"/>
      <c r="AW225" s="974"/>
      <c r="AX225" s="974">
        <f>AX224/AW224-1</f>
        <v>1.0796372488828232</v>
      </c>
      <c r="AY225" s="974">
        <f>AY224/AX224-1</f>
        <v>0.50108520737660833</v>
      </c>
      <c r="AZ225" s="974">
        <f>AZ224/AY224-1</f>
        <v>0.13073719577315135</v>
      </c>
      <c r="BA225" s="974">
        <f>BA224/AZ224-1</f>
        <v>4.5119603653077878E-2</v>
      </c>
      <c r="BB225" s="1500">
        <v>0.12</v>
      </c>
      <c r="BC225" s="2410">
        <f>BB225-1%</f>
        <v>0.11</v>
      </c>
      <c r="BD225" s="2410">
        <f>BC225-1%</f>
        <v>0.1</v>
      </c>
      <c r="BE225" s="1500">
        <f>+BD225-0.02</f>
        <v>0.08</v>
      </c>
      <c r="BF225" s="1500">
        <f t="shared" ref="BF225:BG225" si="490">+BE225-0.02</f>
        <v>0.06</v>
      </c>
      <c r="BG225" s="1500">
        <f t="shared" si="490"/>
        <v>3.9999999999999994E-2</v>
      </c>
      <c r="BH225" s="1500">
        <f>+BG225-0.01</f>
        <v>2.9999999999999992E-2</v>
      </c>
      <c r="BI225" s="1500">
        <f>BH225</f>
        <v>2.9999999999999992E-2</v>
      </c>
      <c r="BJ225" s="1001"/>
    </row>
    <row r="226" spans="1:62" s="1002" customFormat="1" ht="11.25" customHeight="1" outlineLevel="1">
      <c r="A226" s="991"/>
      <c r="B226" s="992"/>
      <c r="C226" s="992"/>
      <c r="D226" s="992"/>
      <c r="E226" s="992"/>
      <c r="F226" s="992"/>
      <c r="G226" s="992"/>
      <c r="H226" s="991"/>
      <c r="I226" s="1468" t="s">
        <v>321</v>
      </c>
      <c r="J226" s="998"/>
      <c r="K226" s="998"/>
      <c r="L226" s="1017"/>
      <c r="M226" s="974"/>
      <c r="N226" s="974"/>
      <c r="O226" s="974"/>
      <c r="P226" s="974"/>
      <c r="Q226" s="975"/>
      <c r="R226" s="974"/>
      <c r="S226" s="974"/>
      <c r="T226" s="999"/>
      <c r="U226" s="975"/>
      <c r="V226" s="974"/>
      <c r="W226" s="974"/>
      <c r="X226" s="1027"/>
      <c r="Y226" s="975"/>
      <c r="Z226" s="974"/>
      <c r="AA226" s="974"/>
      <c r="AB226" s="999"/>
      <c r="AC226" s="975"/>
      <c r="AD226" s="974"/>
      <c r="AE226" s="974"/>
      <c r="AF226" s="999"/>
      <c r="AG226" s="1326">
        <f t="shared" ref="AG226:AN226" si="491">AG225+AC225</f>
        <v>1.7189905605587494</v>
      </c>
      <c r="AH226" s="1140">
        <f t="shared" si="491"/>
        <v>1.6363105989350128</v>
      </c>
      <c r="AI226" s="1140">
        <f t="shared" si="491"/>
        <v>1.305277181553832</v>
      </c>
      <c r="AJ226" s="1327">
        <f t="shared" si="491"/>
        <v>1.7377015465245071</v>
      </c>
      <c r="AK226" s="1326">
        <f t="shared" si="491"/>
        <v>1.0245619193819795</v>
      </c>
      <c r="AL226" s="1140">
        <f t="shared" si="491"/>
        <v>0.77402332599741164</v>
      </c>
      <c r="AM226" s="1140">
        <f t="shared" si="491"/>
        <v>0.48685993371948588</v>
      </c>
      <c r="AN226" s="1327">
        <f t="shared" si="491"/>
        <v>0.39538654726067635</v>
      </c>
      <c r="AO226" s="1140">
        <f t="shared" ref="AO226" si="492">AO225+AK225</f>
        <v>0.24847498010787336</v>
      </c>
      <c r="AP226" s="1140">
        <f t="shared" ref="AP226" si="493">AP225+AL225</f>
        <v>0.21877951163284587</v>
      </c>
      <c r="AQ226" s="1140">
        <f t="shared" ref="AQ226" si="494">AQ225+AM225</f>
        <v>0.20171383000430976</v>
      </c>
      <c r="AR226" s="1327">
        <f t="shared" ref="AR226" si="495">AR225+AN225</f>
        <v>6.0917945907548357E-2</v>
      </c>
      <c r="AS226" s="1000"/>
      <c r="AT226" s="974"/>
      <c r="AU226" s="974"/>
      <c r="AV226" s="1025"/>
      <c r="AW226" s="974"/>
      <c r="AX226" s="974"/>
      <c r="AY226" s="974">
        <f>AY225+AX225</f>
        <v>1.5807224562594315</v>
      </c>
      <c r="AZ226" s="974">
        <f>AZ225+AY225</f>
        <v>0.63182240314975968</v>
      </c>
      <c r="BA226" s="974">
        <f>BA225+AZ225</f>
        <v>0.17585679942622923</v>
      </c>
      <c r="BB226" s="974">
        <f t="shared" ref="BB226:BI226" si="496">BB225+BA225</f>
        <v>0.16511960365307787</v>
      </c>
      <c r="BC226" s="974">
        <f t="shared" si="496"/>
        <v>0.22999999999999998</v>
      </c>
      <c r="BD226" s="974">
        <f t="shared" si="496"/>
        <v>0.21000000000000002</v>
      </c>
      <c r="BE226" s="974">
        <f t="shared" si="496"/>
        <v>0.18</v>
      </c>
      <c r="BF226" s="974">
        <f t="shared" si="496"/>
        <v>0.14000000000000001</v>
      </c>
      <c r="BG226" s="974">
        <f t="shared" si="496"/>
        <v>9.9999999999999992E-2</v>
      </c>
      <c r="BH226" s="974">
        <f t="shared" si="496"/>
        <v>6.9999999999999979E-2</v>
      </c>
      <c r="BI226" s="999">
        <f t="shared" si="496"/>
        <v>5.9999999999999984E-2</v>
      </c>
      <c r="BJ226" s="1001"/>
    </row>
    <row r="227" spans="1:62" s="1042" customFormat="1" ht="11.25" customHeight="1" outlineLevel="1">
      <c r="A227" s="961"/>
      <c r="B227" s="995"/>
      <c r="C227" s="995"/>
      <c r="D227" s="995"/>
      <c r="E227" s="995"/>
      <c r="F227" s="995"/>
      <c r="G227" s="995"/>
      <c r="H227" s="961"/>
      <c r="I227" s="1469" t="s">
        <v>329</v>
      </c>
      <c r="J227" s="1033"/>
      <c r="K227" s="1033"/>
      <c r="L227" s="1034"/>
      <c r="M227" s="1035"/>
      <c r="N227" s="1035"/>
      <c r="O227" s="1035"/>
      <c r="P227" s="1035"/>
      <c r="Q227" s="1036"/>
      <c r="R227" s="1035"/>
      <c r="S227" s="1035"/>
      <c r="T227" s="1055"/>
      <c r="U227" s="1036"/>
      <c r="V227" s="1035"/>
      <c r="W227" s="1035"/>
      <c r="X227" s="1038"/>
      <c r="Y227" s="1302"/>
      <c r="Z227" s="1301"/>
      <c r="AA227" s="1301"/>
      <c r="AB227" s="1303"/>
      <c r="AC227" s="1302">
        <f t="shared" ref="AC227:AK227" si="497">AC224-Y224</f>
        <v>73.581264890935913</v>
      </c>
      <c r="AD227" s="1301">
        <f t="shared" si="497"/>
        <v>89.489061090650694</v>
      </c>
      <c r="AE227" s="1301">
        <f t="shared" si="497"/>
        <v>107.25333333404008</v>
      </c>
      <c r="AF227" s="1303">
        <f t="shared" si="497"/>
        <v>142.47968158203832</v>
      </c>
      <c r="AG227" s="1302">
        <f t="shared" si="497"/>
        <v>126.5549318851661</v>
      </c>
      <c r="AH227" s="1301">
        <f t="shared" si="497"/>
        <v>113.63416574742755</v>
      </c>
      <c r="AI227" s="1301">
        <f t="shared" si="497"/>
        <v>62.993320015922507</v>
      </c>
      <c r="AJ227" s="1303">
        <f t="shared" si="497"/>
        <v>95.25903356820487</v>
      </c>
      <c r="AK227" s="1302">
        <f t="shared" si="497"/>
        <v>58.712858254841422</v>
      </c>
      <c r="AL227" s="1301">
        <f>AL224-AH224</f>
        <v>40.59535587257534</v>
      </c>
      <c r="AM227" s="1301">
        <f>AM224-AI224</f>
        <v>52.99435987019217</v>
      </c>
      <c r="AN227" s="1303">
        <f t="shared" ref="AN227" si="498">AN224-AJ224</f>
        <v>3.7451510842887501</v>
      </c>
      <c r="AO227" s="1301">
        <f t="shared" ref="AO227:AR227" si="499">AO224-AK224</f>
        <v>13.613723848278028</v>
      </c>
      <c r="AP227" s="1301">
        <f t="shared" si="499"/>
        <v>26.648982398748615</v>
      </c>
      <c r="AQ227" s="1301">
        <f t="shared" si="499"/>
        <v>3.2941865262466195</v>
      </c>
      <c r="AR227" s="1303">
        <f t="shared" si="499"/>
        <v>17.338611462734377</v>
      </c>
      <c r="AS227" s="1040"/>
      <c r="AT227" s="1035"/>
      <c r="AU227" s="1035"/>
      <c r="AV227" s="1037"/>
      <c r="AW227" s="1301"/>
      <c r="AX227" s="1301">
        <f>AX224-AW224</f>
        <v>412.80334089766501</v>
      </c>
      <c r="AY227" s="1301">
        <f>AY224-AX224</f>
        <v>398.44145121672091</v>
      </c>
      <c r="AZ227" s="1301">
        <f>AZ224-AY224</f>
        <v>156.04772508189762</v>
      </c>
      <c r="BA227" s="1301">
        <f>BA224-AZ224</f>
        <v>60.89550423600781</v>
      </c>
      <c r="BB227" s="1301">
        <f t="shared" ref="BB227:BI227" si="500">BB224-BA224</f>
        <v>169.26501147680005</v>
      </c>
      <c r="BC227" s="1301">
        <f t="shared" si="500"/>
        <v>173.77874511618143</v>
      </c>
      <c r="BD227" s="1301">
        <f t="shared" si="500"/>
        <v>175.35855188996493</v>
      </c>
      <c r="BE227" s="1301">
        <f t="shared" si="500"/>
        <v>154.31552566316918</v>
      </c>
      <c r="BF227" s="1301">
        <f t="shared" si="500"/>
        <v>124.99557578716713</v>
      </c>
      <c r="BG227" s="1301">
        <f t="shared" si="500"/>
        <v>88.330206889597775</v>
      </c>
      <c r="BH227" s="1301">
        <f t="shared" si="500"/>
        <v>68.897561373886219</v>
      </c>
      <c r="BI227" s="1303">
        <f t="shared" si="500"/>
        <v>70.964488215102847</v>
      </c>
      <c r="BJ227" s="1041"/>
    </row>
    <row r="228" spans="1:62" s="1042" customFormat="1" ht="11.25" customHeight="1" outlineLevel="1">
      <c r="A228" s="961"/>
      <c r="B228" s="995"/>
      <c r="C228" s="995"/>
      <c r="D228" s="995"/>
      <c r="E228" s="995"/>
      <c r="F228" s="995"/>
      <c r="G228" s="995"/>
      <c r="H228" s="961"/>
      <c r="I228" s="1469" t="s">
        <v>330</v>
      </c>
      <c r="J228" s="1033"/>
      <c r="K228" s="1033"/>
      <c r="L228" s="1034"/>
      <c r="M228" s="1035"/>
      <c r="N228" s="1035"/>
      <c r="O228" s="1035"/>
      <c r="P228" s="1035"/>
      <c r="Q228" s="1036"/>
      <c r="R228" s="1035"/>
      <c r="S228" s="1035"/>
      <c r="T228" s="1055"/>
      <c r="U228" s="1036"/>
      <c r="V228" s="1035"/>
      <c r="W228" s="1035"/>
      <c r="X228" s="1038"/>
      <c r="Y228" s="1302"/>
      <c r="Z228" s="1301">
        <f>Z224-Y224</f>
        <v>7.8996560976976156</v>
      </c>
      <c r="AA228" s="1301">
        <f>AA224-Z224</f>
        <v>16.783942130804363</v>
      </c>
      <c r="AB228" s="1303">
        <f>AB224-AA224</f>
        <v>-0.88927638435278311</v>
      </c>
      <c r="AC228" s="1302">
        <f t="shared" ref="AC228:AK228" si="501">AC224-AB224</f>
        <v>49.786943046786718</v>
      </c>
      <c r="AD228" s="1301">
        <f t="shared" si="501"/>
        <v>23.807452297412397</v>
      </c>
      <c r="AE228" s="1301">
        <f t="shared" si="501"/>
        <v>34.548214374193748</v>
      </c>
      <c r="AF228" s="1303">
        <f t="shared" si="501"/>
        <v>34.337071863645463</v>
      </c>
      <c r="AG228" s="1302">
        <f t="shared" si="501"/>
        <v>33.862193349914492</v>
      </c>
      <c r="AH228" s="1301">
        <f t="shared" si="501"/>
        <v>10.886686159673843</v>
      </c>
      <c r="AI228" s="1301">
        <f t="shared" si="501"/>
        <v>-16.092631357311291</v>
      </c>
      <c r="AJ228" s="1303">
        <f t="shared" si="501"/>
        <v>66.602785415927826</v>
      </c>
      <c r="AK228" s="1302">
        <f t="shared" si="501"/>
        <v>-2.6839819634489572</v>
      </c>
      <c r="AL228" s="1301">
        <f>AL224-AK224</f>
        <v>-7.2308162225922388</v>
      </c>
      <c r="AM228" s="1301">
        <f>AM224-AL224</f>
        <v>-3.6936273596944602</v>
      </c>
      <c r="AN228" s="1303">
        <f t="shared" ref="AN228" si="502">AN224-AM224</f>
        <v>17.353576630024406</v>
      </c>
      <c r="AO228" s="1301">
        <f t="shared" ref="AO228:AR228" si="503">AO224-AN224</f>
        <v>7.1845908005403203</v>
      </c>
      <c r="AP228" s="1301">
        <f t="shared" si="503"/>
        <v>5.8044423278783484</v>
      </c>
      <c r="AQ228" s="1301">
        <f t="shared" si="503"/>
        <v>-27.048423232196456</v>
      </c>
      <c r="AR228" s="1303">
        <f t="shared" si="503"/>
        <v>31.398001566512164</v>
      </c>
      <c r="AS228" s="1040"/>
      <c r="AT228" s="1035"/>
      <c r="AU228" s="1035"/>
      <c r="AV228" s="1037"/>
      <c r="AW228" s="1527" t="s">
        <v>462</v>
      </c>
      <c r="AX228" s="1527" t="s">
        <v>462</v>
      </c>
      <c r="AY228" s="1527" t="s">
        <v>462</v>
      </c>
      <c r="AZ228" s="1527" t="s">
        <v>462</v>
      </c>
      <c r="BA228" s="1527" t="s">
        <v>462</v>
      </c>
      <c r="BB228" s="1527" t="s">
        <v>462</v>
      </c>
      <c r="BC228" s="1527" t="s">
        <v>462</v>
      </c>
      <c r="BD228" s="1527" t="s">
        <v>462</v>
      </c>
      <c r="BE228" s="1527" t="s">
        <v>462</v>
      </c>
      <c r="BF228" s="1527" t="s">
        <v>462</v>
      </c>
      <c r="BG228" s="1527" t="s">
        <v>462</v>
      </c>
      <c r="BH228" s="1527" t="s">
        <v>462</v>
      </c>
      <c r="BI228" s="1528" t="s">
        <v>462</v>
      </c>
      <c r="BJ228" s="1041"/>
    </row>
    <row r="229" spans="1:62" s="1305" customFormat="1" ht="11.25" customHeight="1" outlineLevel="1">
      <c r="A229" s="1296"/>
      <c r="B229" s="1297"/>
      <c r="C229" s="1297"/>
      <c r="D229" s="1297"/>
      <c r="E229" s="1297"/>
      <c r="F229" s="1297"/>
      <c r="G229" s="1297"/>
      <c r="H229" s="1296"/>
      <c r="I229" s="1315" t="s">
        <v>678</v>
      </c>
      <c r="J229" s="1299"/>
      <c r="K229" s="1299"/>
      <c r="L229" s="1300"/>
      <c r="M229" s="1301"/>
      <c r="N229" s="1301"/>
      <c r="O229" s="1301"/>
      <c r="P229" s="1301"/>
      <c r="Q229" s="1302"/>
      <c r="R229" s="1301"/>
      <c r="S229" s="1301"/>
      <c r="T229" s="1303"/>
      <c r="U229" s="1302"/>
      <c r="V229" s="1301"/>
      <c r="W229" s="1301"/>
      <c r="X229" s="1303"/>
      <c r="Y229" s="2054"/>
      <c r="Z229" s="2055">
        <f t="shared" ref="Z229:AK229" si="504">+Z224/Y224-1</f>
        <v>9.6935383050110069E-2</v>
      </c>
      <c r="AA229" s="2055">
        <f t="shared" si="504"/>
        <v>0.18775308151105574</v>
      </c>
      <c r="AB229" s="2055">
        <f t="shared" si="504"/>
        <v>-8.3753640534884877E-3</v>
      </c>
      <c r="AC229" s="2055">
        <f t="shared" si="504"/>
        <v>0.47286273258190881</v>
      </c>
      <c r="AD229" s="2055">
        <f t="shared" si="504"/>
        <v>0.15352187850679022</v>
      </c>
      <c r="AE229" s="2055">
        <f t="shared" si="504"/>
        <v>0.19313328288366804</v>
      </c>
      <c r="AF229" s="2055">
        <f t="shared" si="504"/>
        <v>0.16088139140755442</v>
      </c>
      <c r="AG229" s="2054">
        <f t="shared" si="504"/>
        <v>0.1366689292167691</v>
      </c>
      <c r="AH229" s="2055">
        <f t="shared" si="504"/>
        <v>3.8655956259658231E-2</v>
      </c>
      <c r="AI229" s="2055">
        <f t="shared" si="504"/>
        <v>-5.5014359959431491E-2</v>
      </c>
      <c r="AJ229" s="2156">
        <f t="shared" si="504"/>
        <v>0.24094403842822376</v>
      </c>
      <c r="AK229" s="2054">
        <f t="shared" si="504"/>
        <v>-7.8244026033293945E-3</v>
      </c>
      <c r="AL229" s="2055">
        <f>+AL224/AK224-1</f>
        <v>-2.1245667396160295E-2</v>
      </c>
      <c r="AM229" s="2055">
        <f>+AM224/AL224-1</f>
        <v>-1.1088235353760911E-2</v>
      </c>
      <c r="AN229" s="2156">
        <f t="shared" ref="AN229" si="505">+AN224/AM224-1</f>
        <v>5.2679398970758795E-2</v>
      </c>
      <c r="AO229" s="2055">
        <f t="shared" ref="AO229:AR229" si="506">+AO224/AN224-1</f>
        <v>2.0718472225939477E-2</v>
      </c>
      <c r="AP229" s="2055">
        <f t="shared" si="506"/>
        <v>1.6398730011679685E-2</v>
      </c>
      <c r="AQ229" s="2055">
        <f t="shared" si="506"/>
        <v>-7.5184368247498745E-2</v>
      </c>
      <c r="AR229" s="2055">
        <f t="shared" si="506"/>
        <v>9.4369672197323506E-2</v>
      </c>
      <c r="AS229" s="1304"/>
      <c r="AT229" s="1301"/>
      <c r="AU229" s="1301"/>
      <c r="AV229" s="1301"/>
      <c r="AW229" s="1527"/>
      <c r="AX229" s="1527"/>
      <c r="AY229" s="1527"/>
      <c r="AZ229" s="1527"/>
      <c r="BA229" s="1527"/>
      <c r="BB229" s="1527"/>
      <c r="BC229" s="1527"/>
      <c r="BD229" s="1527"/>
      <c r="BE229" s="1527"/>
      <c r="BF229" s="1527"/>
      <c r="BG229" s="1527"/>
      <c r="BH229" s="1527"/>
      <c r="BI229" s="1528"/>
    </row>
    <row r="230" spans="1:62" s="1002" customFormat="1" ht="11.25" customHeight="1" outlineLevel="1">
      <c r="A230" s="961"/>
      <c r="B230" s="992"/>
      <c r="C230" s="992"/>
      <c r="D230" s="992"/>
      <c r="E230" s="992"/>
      <c r="F230" s="992"/>
      <c r="G230" s="992"/>
      <c r="H230" s="961"/>
      <c r="I230" s="1470" t="s">
        <v>454</v>
      </c>
      <c r="J230" s="974"/>
      <c r="K230" s="974"/>
      <c r="L230" s="999"/>
      <c r="M230" s="974"/>
      <c r="N230" s="974"/>
      <c r="O230" s="974"/>
      <c r="P230" s="974"/>
      <c r="Q230" s="975"/>
      <c r="R230" s="974"/>
      <c r="S230" s="974"/>
      <c r="T230" s="999"/>
      <c r="U230" s="975"/>
      <c r="V230" s="974"/>
      <c r="W230" s="974"/>
      <c r="X230" s="999"/>
      <c r="Y230" s="1539">
        <f>1-Y220</f>
        <v>0.22143985193083382</v>
      </c>
      <c r="Z230" s="1093">
        <f t="shared" ref="Z230:AG230" si="507">1-Z220</f>
        <v>0.22143985193083382</v>
      </c>
      <c r="AA230" s="1093">
        <f t="shared" si="507"/>
        <v>0.22143985193083382</v>
      </c>
      <c r="AB230" s="1540">
        <f t="shared" si="507"/>
        <v>0.22143985193083382</v>
      </c>
      <c r="AC230" s="1036">
        <f t="shared" si="507"/>
        <v>0.27440495598304537</v>
      </c>
      <c r="AD230" s="1035">
        <f t="shared" si="507"/>
        <v>0.31434273938371171</v>
      </c>
      <c r="AE230" s="2174">
        <f t="shared" si="507"/>
        <v>0.31238151744497356</v>
      </c>
      <c r="AF230" s="2177">
        <f t="shared" si="507"/>
        <v>0.31238151744497356</v>
      </c>
      <c r="AG230" s="1036">
        <f t="shared" si="507"/>
        <v>0.30315609354204964</v>
      </c>
      <c r="AH230" s="1035">
        <f t="shared" ref="AH230:AM230" si="508">1-AH220</f>
        <v>0.31194461665633388</v>
      </c>
      <c r="AI230" s="1035">
        <f t="shared" si="508"/>
        <v>0.26962084271959097</v>
      </c>
      <c r="AJ230" s="1055">
        <f t="shared" si="508"/>
        <v>0.31086786270467825</v>
      </c>
      <c r="AK230" s="1036">
        <f t="shared" si="508"/>
        <v>0.28647898161623253</v>
      </c>
      <c r="AL230" s="1035">
        <f t="shared" si="508"/>
        <v>0.27737540099877622</v>
      </c>
      <c r="AM230" s="1035">
        <f t="shared" si="508"/>
        <v>0.2675612356883228</v>
      </c>
      <c r="AN230" s="1055">
        <f t="shared" ref="AN230" si="509">1-AN220</f>
        <v>0.28049993988402899</v>
      </c>
      <c r="AO230" s="974"/>
      <c r="AP230" s="974"/>
      <c r="AQ230" s="974"/>
      <c r="AR230" s="999"/>
      <c r="AS230" s="1000"/>
      <c r="AT230" s="974"/>
      <c r="AU230" s="974"/>
      <c r="AV230" s="974"/>
      <c r="AW230" s="974"/>
      <c r="AX230" s="974"/>
      <c r="AY230" s="1058"/>
      <c r="AZ230" s="1058"/>
      <c r="BA230" s="1058"/>
      <c r="BB230" s="1058"/>
      <c r="BC230" s="1058"/>
      <c r="BD230" s="1058"/>
      <c r="BE230" s="1058"/>
      <c r="BF230" s="1058"/>
      <c r="BG230" s="1058"/>
      <c r="BH230" s="1058"/>
      <c r="BI230" s="1059"/>
      <c r="BJ230" s="1001"/>
    </row>
    <row r="231" spans="1:62" s="1002" customFormat="1" ht="11.25" customHeight="1" outlineLevel="1">
      <c r="A231" s="961"/>
      <c r="B231" s="992"/>
      <c r="C231" s="992"/>
      <c r="D231" s="992"/>
      <c r="E231" s="992"/>
      <c r="F231" s="992"/>
      <c r="G231" s="992"/>
      <c r="H231" s="961"/>
      <c r="I231" s="1470"/>
      <c r="J231" s="974"/>
      <c r="K231" s="974"/>
      <c r="L231" s="999"/>
      <c r="M231" s="974"/>
      <c r="N231" s="974"/>
      <c r="O231" s="974"/>
      <c r="P231" s="974"/>
      <c r="Q231" s="975"/>
      <c r="R231" s="974"/>
      <c r="S231" s="974"/>
      <c r="T231" s="999"/>
      <c r="U231" s="975"/>
      <c r="V231" s="974"/>
      <c r="W231" s="974"/>
      <c r="X231" s="999"/>
      <c r="Y231" s="975"/>
      <c r="Z231" s="974"/>
      <c r="AA231" s="974"/>
      <c r="AB231" s="999"/>
      <c r="AC231" s="975"/>
      <c r="AD231" s="974"/>
      <c r="AE231" s="974"/>
      <c r="AF231" s="999"/>
      <c r="AG231" s="975"/>
      <c r="AH231" s="974"/>
      <c r="AI231" s="974"/>
      <c r="AJ231" s="999"/>
      <c r="AK231" s="975"/>
      <c r="AL231" s="974"/>
      <c r="AM231" s="974"/>
      <c r="AN231" s="999"/>
      <c r="AO231" s="974"/>
      <c r="AP231" s="974"/>
      <c r="AQ231" s="974"/>
      <c r="AR231" s="999"/>
      <c r="AS231" s="1000"/>
      <c r="AT231" s="974"/>
      <c r="AU231" s="974"/>
      <c r="AV231" s="974"/>
      <c r="AW231" s="974"/>
      <c r="AX231" s="974"/>
      <c r="AY231" s="1058"/>
      <c r="AZ231" s="1058"/>
      <c r="BA231" s="1058"/>
      <c r="BB231" s="1058"/>
      <c r="BC231" s="1058"/>
      <c r="BD231" s="1058"/>
      <c r="BE231" s="1058"/>
      <c r="BF231" s="1058"/>
      <c r="BG231" s="1058"/>
      <c r="BH231" s="1058"/>
      <c r="BI231" s="1059"/>
      <c r="BJ231" s="1001"/>
    </row>
    <row r="232" spans="1:62" s="1281" customFormat="1" ht="11.25" customHeight="1" outlineLevel="1">
      <c r="B232" s="1282"/>
      <c r="C232" s="1282"/>
      <c r="D232" s="1282"/>
      <c r="E232" s="1282"/>
      <c r="F232" s="1282"/>
      <c r="G232" s="1282"/>
      <c r="I232" s="1471" t="s">
        <v>452</v>
      </c>
      <c r="J232" s="1284"/>
      <c r="K232" s="1284"/>
      <c r="L232" s="1285"/>
      <c r="M232" s="1286"/>
      <c r="N232" s="1286"/>
      <c r="O232" s="1286"/>
      <c r="P232" s="1286"/>
      <c r="Q232" s="1287"/>
      <c r="R232" s="1286"/>
      <c r="S232" s="1286"/>
      <c r="T232" s="1288"/>
      <c r="U232" s="1287"/>
      <c r="V232" s="1286"/>
      <c r="W232" s="1286"/>
      <c r="X232" s="1288"/>
      <c r="Y232" s="1313">
        <f>FX!Y51</f>
        <v>0.11549951641057264</v>
      </c>
      <c r="Z232" s="1313">
        <f>FX!Z51</f>
        <v>0.11609567404586196</v>
      </c>
      <c r="AA232" s="1313">
        <f>FX!AA51</f>
        <v>0.11633671542975832</v>
      </c>
      <c r="AB232" s="1314">
        <f>FX!AB51</f>
        <v>0.112879504933557</v>
      </c>
      <c r="AC232" s="2242">
        <f>FX!AC51</f>
        <v>0.10854081431078422</v>
      </c>
      <c r="AD232" s="2243">
        <f>FX!AD51</f>
        <v>0.10829439448011217</v>
      </c>
      <c r="AE232" s="2243">
        <f>FX!AE51</f>
        <v>0.10459749518900532</v>
      </c>
      <c r="AF232" s="2244">
        <f>FX!AF51</f>
        <v>0.10335891717293791</v>
      </c>
      <c r="AG232" s="2245">
        <f>FX!AG51</f>
        <v>0.10191022174572271</v>
      </c>
      <c r="AH232" s="1477">
        <f>FX!AH51</f>
        <v>0.10320770359414561</v>
      </c>
      <c r="AI232" s="1477">
        <f>FX!AI51</f>
        <v>0.10261760902901403</v>
      </c>
      <c r="AJ232" s="2341">
        <f>FX!AJ51</f>
        <v>0.10067426800296284</v>
      </c>
      <c r="AK232" s="2245">
        <f>FX!AK51</f>
        <v>0.10063962037641173</v>
      </c>
      <c r="AL232" s="1477">
        <f>FX!AL51</f>
        <v>0.10071078737047867</v>
      </c>
      <c r="AM232" s="1477">
        <f>FX!AM51</f>
        <v>0.10435353227908367</v>
      </c>
      <c r="AN232" s="2341">
        <f>FX!AN51</f>
        <v>0.10379328922479608</v>
      </c>
      <c r="AO232" s="2409">
        <f>FX!AO51</f>
        <v>0.10769017793086567</v>
      </c>
      <c r="AP232" s="2409">
        <f>FX!AP51</f>
        <v>0.10769017793086567</v>
      </c>
      <c r="AQ232" s="2409">
        <f>FX!AQ51</f>
        <v>0.10769017793086567</v>
      </c>
      <c r="AR232" s="2409">
        <f>FX!AR51</f>
        <v>0.10769017793086567</v>
      </c>
      <c r="AS232" s="1289"/>
      <c r="AT232" s="1312">
        <f>FX!AT51</f>
        <v>0.12023162625399511</v>
      </c>
      <c r="AU232" s="1313">
        <f>FX!AU51</f>
        <v>0.12103787226016474</v>
      </c>
      <c r="AV232" s="1313">
        <f>FX!AV51</f>
        <v>0.11881359817220696</v>
      </c>
      <c r="AW232" s="1313">
        <f>FX!AW51</f>
        <v>0.11519878106452053</v>
      </c>
      <c r="AX232" s="1313">
        <f>FX!AX51</f>
        <v>0.10617932362454685</v>
      </c>
      <c r="AY232" s="1313">
        <f>FX!AY51</f>
        <v>0.1020999559914478</v>
      </c>
      <c r="AZ232" s="1313">
        <f>FX!AZ51</f>
        <v>0.10237845358685313</v>
      </c>
      <c r="BA232" s="1313">
        <f>FX!BA51</f>
        <v>0.10796681309434247</v>
      </c>
      <c r="BB232" s="1323">
        <f>FX!BB51</f>
        <v>0.10796681309434247</v>
      </c>
      <c r="BC232" s="1323">
        <f>FX!BC51</f>
        <v>0.10796681309434247</v>
      </c>
      <c r="BD232" s="1323">
        <f>FX!BD51</f>
        <v>0.10796681309434247</v>
      </c>
      <c r="BE232" s="1323">
        <f>FX!BE51</f>
        <v>0.10796681309434247</v>
      </c>
      <c r="BF232" s="1323">
        <f>FX!BF51</f>
        <v>0.10796681309434247</v>
      </c>
      <c r="BG232" s="1323">
        <f>FX!BG51</f>
        <v>0.10796681309434247</v>
      </c>
      <c r="BH232" s="1323">
        <f>FX!BH51</f>
        <v>0.10796681309434247</v>
      </c>
      <c r="BI232" s="1324">
        <f>FX!BI51</f>
        <v>0.10796681309434247</v>
      </c>
    </row>
    <row r="233" spans="1:62" s="1281" customFormat="1" ht="11.25" customHeight="1" outlineLevel="1">
      <c r="I233" s="1511"/>
      <c r="J233" s="1286"/>
      <c r="K233" s="1286"/>
      <c r="L233" s="1288"/>
      <c r="M233" s="1286"/>
      <c r="N233" s="1286"/>
      <c r="O233" s="1286"/>
      <c r="P233" s="1286"/>
      <c r="Q233" s="1287"/>
      <c r="R233" s="1286"/>
      <c r="S233" s="1286"/>
      <c r="T233" s="1288"/>
      <c r="U233" s="1287"/>
      <c r="V233" s="1286"/>
      <c r="W233" s="1286"/>
      <c r="X233" s="1288"/>
      <c r="Y233" s="1313"/>
      <c r="Z233" s="1313"/>
      <c r="AA233" s="1313"/>
      <c r="AB233" s="1314"/>
      <c r="AC233" s="1292"/>
      <c r="AD233" s="1293"/>
      <c r="AE233" s="1293"/>
      <c r="AF233" s="1294"/>
      <c r="AG233" s="1312"/>
      <c r="AH233" s="1313"/>
      <c r="AI233" s="1631"/>
      <c r="AJ233" s="1314"/>
      <c r="AK233" s="1312"/>
      <c r="AL233" s="1313"/>
      <c r="AM233" s="1313"/>
      <c r="AN233" s="1314"/>
      <c r="AO233" s="1313"/>
      <c r="AP233" s="1313"/>
      <c r="AQ233" s="1313"/>
      <c r="AR233" s="1314"/>
      <c r="AS233" s="1512"/>
      <c r="AT233" s="1286"/>
      <c r="AU233" s="1286"/>
      <c r="AV233" s="1286"/>
      <c r="AW233" s="1286"/>
      <c r="AX233" s="1286"/>
      <c r="AY233" s="1286"/>
      <c r="AZ233" s="1286"/>
      <c r="BA233" s="1290"/>
      <c r="BB233" s="1290"/>
      <c r="BC233" s="1290"/>
      <c r="BD233" s="1290"/>
      <c r="BE233" s="1290"/>
      <c r="BF233" s="1290"/>
      <c r="BG233" s="1290"/>
      <c r="BH233" s="1290"/>
      <c r="BI233" s="1291"/>
    </row>
    <row r="234" spans="1:62" s="1002" customFormat="1" ht="11.25" customHeight="1">
      <c r="A234" s="961"/>
      <c r="B234" s="991"/>
      <c r="C234" s="991"/>
      <c r="D234" s="991"/>
      <c r="E234" s="991"/>
      <c r="F234" s="991"/>
      <c r="G234" s="991"/>
      <c r="H234" s="961"/>
      <c r="I234" s="1004"/>
      <c r="J234" s="974"/>
      <c r="K234" s="974"/>
      <c r="L234" s="999"/>
      <c r="M234" s="974"/>
      <c r="N234" s="974"/>
      <c r="O234" s="974"/>
      <c r="P234" s="974"/>
      <c r="Q234" s="975"/>
      <c r="R234" s="974"/>
      <c r="S234" s="974"/>
      <c r="T234" s="999"/>
      <c r="U234" s="975"/>
      <c r="V234" s="974"/>
      <c r="W234" s="974"/>
      <c r="X234" s="999"/>
      <c r="Y234" s="975"/>
      <c r="Z234" s="974"/>
      <c r="AA234" s="974"/>
      <c r="AB234" s="999"/>
      <c r="AC234" s="975"/>
      <c r="AD234" s="974"/>
      <c r="AE234" s="974"/>
      <c r="AF234" s="999"/>
      <c r="AG234" s="677"/>
      <c r="AH234" s="674"/>
      <c r="AI234" s="674"/>
      <c r="AJ234" s="673"/>
      <c r="AK234" s="677"/>
      <c r="AL234" s="674"/>
      <c r="AM234" s="674"/>
      <c r="AN234" s="673"/>
      <c r="AO234" s="674"/>
      <c r="AP234" s="674"/>
      <c r="AQ234" s="674"/>
      <c r="AR234" s="673"/>
      <c r="AS234" s="1005"/>
      <c r="AT234" s="974"/>
      <c r="AU234" s="974"/>
      <c r="AV234" s="974"/>
      <c r="AW234" s="974"/>
      <c r="AX234" s="974"/>
      <c r="AY234" s="1064"/>
      <c r="AZ234" s="1064"/>
      <c r="BA234" s="674"/>
      <c r="BB234" s="674"/>
      <c r="BC234" s="674"/>
      <c r="BD234" s="674"/>
      <c r="BE234" s="674"/>
      <c r="BF234" s="674"/>
      <c r="BG234" s="674"/>
      <c r="BH234" s="674"/>
      <c r="BI234" s="673"/>
      <c r="BJ234" s="1001"/>
    </row>
    <row r="235" spans="1:62" s="1101" customFormat="1" ht="11.25" customHeight="1" outlineLevel="1">
      <c r="A235" s="1088"/>
      <c r="B235" s="1089"/>
      <c r="C235" s="1089"/>
      <c r="D235" s="1089"/>
      <c r="E235" s="1089"/>
      <c r="F235" s="1089"/>
      <c r="G235" s="1089"/>
      <c r="H235" s="1088"/>
      <c r="I235" s="1090" t="s">
        <v>35</v>
      </c>
      <c r="J235" s="1091"/>
      <c r="K235" s="1091"/>
      <c r="L235" s="1092"/>
      <c r="M235" s="1093"/>
      <c r="N235" s="1093"/>
      <c r="O235" s="1094"/>
      <c r="P235" s="1094"/>
      <c r="Q235" s="1095"/>
      <c r="R235" s="1096"/>
      <c r="S235" s="1096"/>
      <c r="T235" s="1097"/>
      <c r="U235" s="1095"/>
      <c r="V235" s="1094"/>
      <c r="W235" s="1094"/>
      <c r="X235" s="1097"/>
      <c r="Y235" s="1095">
        <f>Y100+Y144+Y191-Inlinks!Y263</f>
        <v>0</v>
      </c>
      <c r="Z235" s="1094">
        <f>Z100+Z144+Z191-Inlinks!Z263</f>
        <v>0</v>
      </c>
      <c r="AA235" s="1094">
        <f>AA100+AA144+AA191-Inlinks!AA263</f>
        <v>0</v>
      </c>
      <c r="AB235" s="1098">
        <f>AB100+AB144+AB191-Inlinks!AB263</f>
        <v>0</v>
      </c>
      <c r="AC235" s="1095">
        <f>AC100+AC144+AC191-Inlinks!AC263</f>
        <v>0</v>
      </c>
      <c r="AD235" s="1094">
        <f>AD100+AD144+AD191-Inlinks!AD263</f>
        <v>0</v>
      </c>
      <c r="AE235" s="1094">
        <f>AE100+AE144+AE191-Inlinks!AE263</f>
        <v>0</v>
      </c>
      <c r="AF235" s="1098">
        <f>AF100+AF144+AF191-Inlinks!AF263</f>
        <v>0</v>
      </c>
      <c r="AG235" s="1094">
        <f>AG100+AG144+AG191-Inlinks!AG263</f>
        <v>0</v>
      </c>
      <c r="AH235" s="1094">
        <f>AH100+AH144+AH191-Inlinks!AH263</f>
        <v>0</v>
      </c>
      <c r="AI235" s="1094">
        <f>AI100+AI144+AI191-Inlinks!AI263</f>
        <v>0</v>
      </c>
      <c r="AJ235" s="1098">
        <f>AJ100+AJ144+AJ191-Inlinks!AJ263</f>
        <v>0</v>
      </c>
      <c r="AK235" s="1094">
        <f>AK100+AK144+AK191-Inlinks!AK263</f>
        <v>0</v>
      </c>
      <c r="AL235" s="1094">
        <f>AL100+AL144+AL191-Inlinks!AL263</f>
        <v>0</v>
      </c>
      <c r="AM235" s="1094">
        <f>AM100+AM144+AM191-Inlinks!AM263</f>
        <v>0</v>
      </c>
      <c r="AN235" s="1098">
        <f>AN100+AN144+AN191-Inlinks!AN263</f>
        <v>0</v>
      </c>
      <c r="AO235" s="1094"/>
      <c r="AP235" s="1094"/>
      <c r="AQ235" s="1094"/>
      <c r="AR235" s="1098"/>
      <c r="AS235" s="1099"/>
      <c r="AT235" s="1094"/>
      <c r="AU235" s="1094"/>
      <c r="AV235" s="1094"/>
      <c r="AW235" s="1094">
        <f>AW100+AW144+AW191-Inlinks!AW263</f>
        <v>0</v>
      </c>
      <c r="AX235" s="1094">
        <f>AX100+AX144+AX191-Inlinks!AX263</f>
        <v>0</v>
      </c>
      <c r="AY235" s="1094">
        <f>AY100+AY144+AY191-Inlinks!AY263</f>
        <v>0</v>
      </c>
      <c r="AZ235" s="1094"/>
      <c r="BA235" s="1094"/>
      <c r="BB235" s="1094"/>
      <c r="BC235" s="1094"/>
      <c r="BD235" s="1094"/>
      <c r="BE235" s="1094"/>
      <c r="BF235" s="1094"/>
      <c r="BG235" s="1094"/>
      <c r="BH235" s="1094"/>
      <c r="BI235" s="1098"/>
      <c r="BJ235" s="1100"/>
    </row>
    <row r="236" spans="1:62">
      <c r="A236" s="475"/>
      <c r="B236" s="940"/>
      <c r="C236" s="940"/>
      <c r="D236" s="940"/>
      <c r="E236" s="940"/>
      <c r="F236" s="940"/>
      <c r="G236" s="940"/>
      <c r="H236" s="475"/>
      <c r="I236" s="1084"/>
      <c r="L236" s="1083"/>
      <c r="Q236" s="1084"/>
      <c r="R236" s="1085"/>
      <c r="S236" s="1085"/>
      <c r="T236" s="1083"/>
      <c r="U236" s="1084"/>
      <c r="V236" s="1085"/>
      <c r="W236" s="1085"/>
      <c r="X236" s="1083"/>
      <c r="Y236" s="1141"/>
      <c r="Z236" s="1142"/>
      <c r="AA236" s="1142"/>
      <c r="AB236" s="1143"/>
      <c r="AC236" s="1141"/>
      <c r="AD236" s="1142"/>
      <c r="AE236" s="1142"/>
      <c r="AF236" s="1144"/>
      <c r="AG236" s="1084"/>
      <c r="AI236" s="1085"/>
      <c r="AJ236" s="1535"/>
      <c r="AN236" s="1083"/>
      <c r="AR236" s="1083"/>
      <c r="AS236" s="1086"/>
      <c r="AV236" s="1085"/>
      <c r="AW236" s="1085"/>
      <c r="AX236" s="1085"/>
      <c r="AY236" s="1085"/>
      <c r="AZ236" s="1085"/>
      <c r="BA236" s="1085"/>
      <c r="BB236" s="1085"/>
      <c r="BC236" s="1085"/>
      <c r="BD236" s="1085"/>
      <c r="BE236" s="1085"/>
      <c r="BF236" s="1085"/>
      <c r="BG236" s="1085"/>
      <c r="BH236" s="1085"/>
      <c r="BI236" s="1083"/>
    </row>
    <row r="237" spans="1:62" s="475" customFormat="1" ht="11.25" customHeight="1">
      <c r="A237" s="947"/>
      <c r="B237" s="948"/>
      <c r="C237" s="948"/>
      <c r="D237" s="948"/>
      <c r="E237" s="948"/>
      <c r="F237" s="948"/>
      <c r="G237" s="948"/>
      <c r="H237" s="947" t="s">
        <v>326</v>
      </c>
      <c r="I237" s="949" t="s">
        <v>335</v>
      </c>
      <c r="J237" s="950"/>
      <c r="K237" s="950"/>
      <c r="L237" s="952"/>
      <c r="M237" s="950"/>
      <c r="N237" s="950"/>
      <c r="O237" s="950"/>
      <c r="P237" s="950"/>
      <c r="Q237" s="951"/>
      <c r="R237" s="950"/>
      <c r="S237" s="950"/>
      <c r="T237" s="952"/>
      <c r="U237" s="951"/>
      <c r="V237" s="950"/>
      <c r="W237" s="950"/>
      <c r="X237" s="952"/>
      <c r="Y237" s="1145"/>
      <c r="Z237" s="1146"/>
      <c r="AA237" s="1146"/>
      <c r="AB237" s="1147"/>
      <c r="AC237" s="1145"/>
      <c r="AD237" s="1148"/>
      <c r="AE237" s="1148"/>
      <c r="AF237" s="1149"/>
      <c r="AG237" s="953"/>
      <c r="AH237" s="954"/>
      <c r="AI237" s="954"/>
      <c r="AJ237" s="955"/>
      <c r="AK237" s="954"/>
      <c r="AL237" s="954"/>
      <c r="AM237" s="954"/>
      <c r="AN237" s="955"/>
      <c r="AO237" s="954"/>
      <c r="AP237" s="954"/>
      <c r="AQ237" s="954"/>
      <c r="AR237" s="955"/>
      <c r="AS237" s="956"/>
      <c r="AT237" s="950"/>
      <c r="AU237" s="950"/>
      <c r="AV237" s="950"/>
      <c r="AW237" s="950"/>
      <c r="AX237" s="950"/>
      <c r="AY237" s="950"/>
      <c r="AZ237" s="950"/>
      <c r="BA237" s="954"/>
      <c r="BB237" s="954"/>
      <c r="BC237" s="954"/>
      <c r="BD237" s="954"/>
      <c r="BE237" s="954"/>
      <c r="BF237" s="954"/>
      <c r="BG237" s="954"/>
      <c r="BH237" s="954"/>
      <c r="BI237" s="952"/>
      <c r="BJ237" s="482"/>
    </row>
    <row r="238" spans="1:62" s="961" customFormat="1" ht="11.25" customHeight="1">
      <c r="A238" s="475"/>
      <c r="B238" s="940"/>
      <c r="C238" s="940"/>
      <c r="D238" s="940"/>
      <c r="E238" s="940"/>
      <c r="F238" s="940"/>
      <c r="G238" s="940"/>
      <c r="H238" s="475"/>
      <c r="I238" s="1061" t="s">
        <v>353</v>
      </c>
      <c r="J238" s="1065"/>
      <c r="K238" s="1065"/>
      <c r="L238" s="1066"/>
      <c r="M238" s="1067"/>
      <c r="N238" s="1067"/>
      <c r="O238" s="1068"/>
      <c r="P238" s="1068"/>
      <c r="Q238" s="1069"/>
      <c r="R238" s="1068"/>
      <c r="S238" s="1068"/>
      <c r="T238" s="1070"/>
      <c r="U238" s="1069"/>
      <c r="V238" s="1068"/>
      <c r="W238" s="1068"/>
      <c r="X238" s="1070"/>
      <c r="Y238" s="1067">
        <f t="shared" ref="Y238:AI238" si="510">+Y257+Y279+Y300</f>
        <v>122.96700000000001</v>
      </c>
      <c r="Z238" s="1067">
        <f t="shared" si="510"/>
        <v>134.75</v>
      </c>
      <c r="AA238" s="1067">
        <f t="shared" si="510"/>
        <v>155.23699999999999</v>
      </c>
      <c r="AB238" s="1067">
        <f t="shared" si="510"/>
        <v>172.53800000000001</v>
      </c>
      <c r="AC238" s="1061">
        <f t="shared" si="510"/>
        <v>175.88799999999998</v>
      </c>
      <c r="AD238" s="1067">
        <f t="shared" si="510"/>
        <v>177.23899999999998</v>
      </c>
      <c r="AE238" s="1067">
        <f t="shared" si="510"/>
        <v>198.97</v>
      </c>
      <c r="AF238" s="1067">
        <f>+AF257+AF279+AF300</f>
        <v>237.05599999999998</v>
      </c>
      <c r="AG238" s="1061">
        <f t="shared" si="510"/>
        <v>238.755</v>
      </c>
      <c r="AH238" s="1067">
        <f t="shared" si="510"/>
        <v>240.96899999999999</v>
      </c>
      <c r="AI238" s="1067">
        <f t="shared" si="510"/>
        <v>247.31</v>
      </c>
      <c r="AJ238" s="1066">
        <f>+AJ257+AJ279+AJ300</f>
        <v>341.87700000000001</v>
      </c>
      <c r="AK238" s="1061">
        <f>+AK257+AK279+AK300</f>
        <v>306.69299999999998</v>
      </c>
      <c r="AL238" s="1067">
        <f>+AL257+AL279+AL300</f>
        <v>322.2</v>
      </c>
      <c r="AM238" s="1067">
        <f>+AM257+AM279+AM300</f>
        <v>329.57600000000002</v>
      </c>
      <c r="AN238" s="1066">
        <f>+AN257+AN279+AN300</f>
        <v>397.08699999999999</v>
      </c>
      <c r="AO238" s="1067">
        <f t="shared" ref="AO238:AR238" si="511">+AO257+AO279+AO300</f>
        <v>355.90428789924408</v>
      </c>
      <c r="AP238" s="1067">
        <f t="shared" si="511"/>
        <v>344.20524302774015</v>
      </c>
      <c r="AQ238" s="1067">
        <f t="shared" si="511"/>
        <v>349.26783484321618</v>
      </c>
      <c r="AR238" s="1066">
        <f t="shared" si="511"/>
        <v>462.35849161277372</v>
      </c>
      <c r="AS238" s="959"/>
      <c r="AT238" s="1067"/>
      <c r="AU238" s="1067"/>
      <c r="AV238" s="1067">
        <f t="shared" ref="AV238:BA238" si="512">+AV257+AV279+AV300</f>
        <v>351.75900000000001</v>
      </c>
      <c r="AW238" s="1067">
        <f t="shared" si="512"/>
        <v>585.49200000000008</v>
      </c>
      <c r="AX238" s="1067">
        <f t="shared" si="512"/>
        <v>789.15300000000002</v>
      </c>
      <c r="AY238" s="1067">
        <f t="shared" si="512"/>
        <v>1068.9110000000001</v>
      </c>
      <c r="AZ238" s="1067">
        <f t="shared" si="512"/>
        <v>1355.556</v>
      </c>
      <c r="BA238" s="1067">
        <f t="shared" si="512"/>
        <v>1511.7358573829742</v>
      </c>
      <c r="BB238" s="1067">
        <f t="shared" ref="BB238:BI238" si="513">+BB257+BB279+BB300</f>
        <v>1678.7671197023446</v>
      </c>
      <c r="BC238" s="1067">
        <f t="shared" si="513"/>
        <v>1833.0706107626897</v>
      </c>
      <c r="BD238" s="1067">
        <f t="shared" si="513"/>
        <v>1969.57186017404</v>
      </c>
      <c r="BE238" s="1067">
        <f t="shared" si="513"/>
        <v>2101.0536921308585</v>
      </c>
      <c r="BF238" s="1067">
        <f t="shared" si="513"/>
        <v>2223.6987339427069</v>
      </c>
      <c r="BG238" s="1067">
        <f t="shared" si="513"/>
        <v>2336.4761602050753</v>
      </c>
      <c r="BH238" s="1067">
        <f t="shared" si="513"/>
        <v>2450.4184777740629</v>
      </c>
      <c r="BI238" s="1066">
        <f t="shared" si="513"/>
        <v>2564.6548930889885</v>
      </c>
      <c r="BJ238" s="960"/>
    </row>
    <row r="239" spans="1:62" s="1042" customFormat="1" ht="11.25" customHeight="1">
      <c r="A239" s="961"/>
      <c r="B239" s="995"/>
      <c r="C239" s="995"/>
      <c r="D239" s="995"/>
      <c r="E239" s="995"/>
      <c r="F239" s="995"/>
      <c r="G239" s="995"/>
      <c r="H239" s="961"/>
      <c r="I239" s="1032" t="s">
        <v>320</v>
      </c>
      <c r="J239" s="1033"/>
      <c r="K239" s="1033"/>
      <c r="L239" s="1034"/>
      <c r="M239" s="1035"/>
      <c r="N239" s="1035"/>
      <c r="O239" s="1035"/>
      <c r="P239" s="1035"/>
      <c r="Q239" s="1036"/>
      <c r="R239" s="1035"/>
      <c r="S239" s="1035"/>
      <c r="T239" s="1055"/>
      <c r="U239" s="1036"/>
      <c r="V239" s="1035"/>
      <c r="W239" s="1035"/>
      <c r="X239" s="1055"/>
      <c r="Y239" s="1036"/>
      <c r="Z239" s="1035"/>
      <c r="AA239" s="1035"/>
      <c r="AB239" s="1055"/>
      <c r="AC239" s="1035">
        <f t="shared" ref="AC239:AK239" si="514">AC238/Y238-1</f>
        <v>0.43036749697073162</v>
      </c>
      <c r="AD239" s="1035">
        <f t="shared" si="514"/>
        <v>0.31531725417439693</v>
      </c>
      <c r="AE239" s="1035">
        <f t="shared" si="514"/>
        <v>0.28171763175016262</v>
      </c>
      <c r="AF239" s="1035">
        <f t="shared" si="514"/>
        <v>0.37393501721359912</v>
      </c>
      <c r="AG239" s="1036">
        <f t="shared" si="514"/>
        <v>0.35742631674702108</v>
      </c>
      <c r="AH239" s="1035">
        <f t="shared" si="514"/>
        <v>0.35957097478545941</v>
      </c>
      <c r="AI239" s="1035">
        <f t="shared" si="514"/>
        <v>0.24295119867316672</v>
      </c>
      <c r="AJ239" s="1055">
        <f t="shared" si="514"/>
        <v>0.44217821949244085</v>
      </c>
      <c r="AK239" s="1036">
        <f t="shared" si="514"/>
        <v>0.28455110887730095</v>
      </c>
      <c r="AL239" s="1035">
        <f>AL238/AH238-1</f>
        <v>0.33710145288398086</v>
      </c>
      <c r="AM239" s="1035">
        <f>AM238/AI238-1</f>
        <v>0.33264324127613132</v>
      </c>
      <c r="AN239" s="1055">
        <f t="shared" ref="AN239" si="515">AN238/AJ238-1</f>
        <v>0.16149082857284913</v>
      </c>
      <c r="AO239" s="1035">
        <f t="shared" ref="AO239:AR239" si="516">AO238/AK238-1</f>
        <v>0.16045781253319813</v>
      </c>
      <c r="AP239" s="1035">
        <f t="shared" si="516"/>
        <v>6.8296843661515005E-2</v>
      </c>
      <c r="AQ239" s="1035">
        <f t="shared" si="516"/>
        <v>5.9748995203583233E-2</v>
      </c>
      <c r="AR239" s="1035">
        <f t="shared" si="516"/>
        <v>0.16437579576458994</v>
      </c>
      <c r="AS239" s="1040"/>
      <c r="AT239" s="1035"/>
      <c r="AU239" s="1035"/>
      <c r="AV239" s="1035"/>
      <c r="AW239" s="1035">
        <f>AW238/AV238-1</f>
        <v>0.66446913938236141</v>
      </c>
      <c r="AX239" s="1035">
        <f>AX238/AW238-1</f>
        <v>0.3478459142054886</v>
      </c>
      <c r="AY239" s="1035">
        <f>AY238/AX238-1</f>
        <v>0.35450413291212235</v>
      </c>
      <c r="AZ239" s="1035">
        <f>AZ238/AY238-1</f>
        <v>0.26816545063153052</v>
      </c>
      <c r="BA239" s="1035">
        <f>BA238/AZ238-1</f>
        <v>0.11521461111379705</v>
      </c>
      <c r="BB239" s="1035">
        <f t="shared" ref="BB239:BI239" si="517">BB238/BA238-1</f>
        <v>0.11048971386345552</v>
      </c>
      <c r="BC239" s="1035">
        <f t="shared" si="517"/>
        <v>9.1914768432981964E-2</v>
      </c>
      <c r="BD239" s="1035">
        <f t="shared" si="517"/>
        <v>7.4465898154657539E-2</v>
      </c>
      <c r="BE239" s="1035">
        <f t="shared" si="517"/>
        <v>6.6756554871371998E-2</v>
      </c>
      <c r="BF239" s="1035">
        <f t="shared" si="517"/>
        <v>5.8373111677819001E-2</v>
      </c>
      <c r="BG239" s="1035">
        <f t="shared" si="517"/>
        <v>5.0716144476284031E-2</v>
      </c>
      <c r="BH239" s="1035">
        <f t="shared" si="517"/>
        <v>4.8766736639412889E-2</v>
      </c>
      <c r="BI239" s="1055">
        <f t="shared" si="517"/>
        <v>4.6619145403562712E-2</v>
      </c>
      <c r="BJ239" s="1041"/>
    </row>
    <row r="240" spans="1:62" s="1002" customFormat="1" ht="11.25" customHeight="1">
      <c r="A240" s="961"/>
      <c r="B240" s="992"/>
      <c r="C240" s="992"/>
      <c r="D240" s="992"/>
      <c r="E240" s="992"/>
      <c r="F240" s="992"/>
      <c r="G240" s="992"/>
      <c r="H240" s="961"/>
      <c r="I240" s="990" t="s">
        <v>321</v>
      </c>
      <c r="J240" s="998"/>
      <c r="K240" s="998"/>
      <c r="L240" s="1017"/>
      <c r="M240" s="974"/>
      <c r="N240" s="974"/>
      <c r="O240" s="974"/>
      <c r="P240" s="974"/>
      <c r="Q240" s="975"/>
      <c r="R240" s="974"/>
      <c r="S240" s="974"/>
      <c r="T240" s="999"/>
      <c r="U240" s="975"/>
      <c r="V240" s="974"/>
      <c r="W240" s="974"/>
      <c r="X240" s="999"/>
      <c r="Y240" s="975"/>
      <c r="Z240" s="974"/>
      <c r="AA240" s="974"/>
      <c r="AB240" s="999"/>
      <c r="AC240" s="975"/>
      <c r="AD240" s="974"/>
      <c r="AE240" s="974"/>
      <c r="AF240" s="974"/>
      <c r="AG240" s="975">
        <f t="shared" ref="AG240:AN240" si="518">AG239+AC239</f>
        <v>0.7877938137177527</v>
      </c>
      <c r="AH240" s="974">
        <f t="shared" si="518"/>
        <v>0.67488822895985634</v>
      </c>
      <c r="AI240" s="974">
        <f t="shared" si="518"/>
        <v>0.52466883042332935</v>
      </c>
      <c r="AJ240" s="999">
        <f t="shared" si="518"/>
        <v>0.81611323670603997</v>
      </c>
      <c r="AK240" s="975">
        <f t="shared" si="518"/>
        <v>0.64197742562432203</v>
      </c>
      <c r="AL240" s="974">
        <f t="shared" si="518"/>
        <v>0.69667242766944026</v>
      </c>
      <c r="AM240" s="974">
        <f t="shared" si="518"/>
        <v>0.57559443994929804</v>
      </c>
      <c r="AN240" s="999">
        <f t="shared" si="518"/>
        <v>0.60366904806528998</v>
      </c>
      <c r="AO240" s="974">
        <f t="shared" ref="AO240" si="519">AO239+AK239</f>
        <v>0.44500892141049908</v>
      </c>
      <c r="AP240" s="974">
        <f t="shared" ref="AP240" si="520">AP239+AL239</f>
        <v>0.40539829654549586</v>
      </c>
      <c r="AQ240" s="974">
        <f t="shared" ref="AQ240" si="521">AQ239+AM239</f>
        <v>0.39239223647971455</v>
      </c>
      <c r="AR240" s="974">
        <f t="shared" ref="AR240" si="522">AR239+AN239</f>
        <v>0.32586662433743907</v>
      </c>
      <c r="AS240" s="1000"/>
      <c r="AT240" s="974"/>
      <c r="AU240" s="974"/>
      <c r="AV240" s="974"/>
      <c r="AW240" s="974"/>
      <c r="AX240" s="974">
        <f>AX239+AW239</f>
        <v>1.01231505358785</v>
      </c>
      <c r="AY240" s="974">
        <f t="shared" ref="AY240:BI240" si="523">AY239+AX239</f>
        <v>0.70235004711761095</v>
      </c>
      <c r="AZ240" s="974">
        <f t="shared" si="523"/>
        <v>0.62266958354365287</v>
      </c>
      <c r="BA240" s="974">
        <f t="shared" si="523"/>
        <v>0.38338006174532757</v>
      </c>
      <c r="BB240" s="974">
        <f t="shared" si="523"/>
        <v>0.22570432497725257</v>
      </c>
      <c r="BC240" s="974">
        <f t="shared" si="523"/>
        <v>0.20240448229643748</v>
      </c>
      <c r="BD240" s="974">
        <f t="shared" si="523"/>
        <v>0.1663806665876395</v>
      </c>
      <c r="BE240" s="974">
        <f t="shared" si="523"/>
        <v>0.14122245302602954</v>
      </c>
      <c r="BF240" s="974">
        <f t="shared" si="523"/>
        <v>0.125129666549191</v>
      </c>
      <c r="BG240" s="974">
        <f t="shared" si="523"/>
        <v>0.10908925615410303</v>
      </c>
      <c r="BH240" s="974">
        <f t="shared" si="523"/>
        <v>9.9482881115696919E-2</v>
      </c>
      <c r="BI240" s="999">
        <f t="shared" si="523"/>
        <v>9.53858820429756E-2</v>
      </c>
      <c r="BJ240" s="1001"/>
    </row>
    <row r="241" spans="1:62" s="1002" customFormat="1" ht="11.25" customHeight="1">
      <c r="A241" s="961"/>
      <c r="B241" s="992"/>
      <c r="C241" s="992"/>
      <c r="D241" s="992"/>
      <c r="E241" s="992"/>
      <c r="F241" s="992"/>
      <c r="G241" s="992"/>
      <c r="H241" s="961"/>
      <c r="I241" s="990" t="s">
        <v>328</v>
      </c>
      <c r="J241" s="998"/>
      <c r="K241" s="998"/>
      <c r="L241" s="1017"/>
      <c r="M241" s="974"/>
      <c r="N241" s="974"/>
      <c r="O241" s="974"/>
      <c r="P241" s="974"/>
      <c r="Q241" s="975"/>
      <c r="R241" s="974"/>
      <c r="S241" s="974"/>
      <c r="T241" s="999"/>
      <c r="U241" s="975"/>
      <c r="V241" s="974"/>
      <c r="W241" s="974"/>
      <c r="X241" s="999"/>
      <c r="Y241" s="975"/>
      <c r="Z241" s="974">
        <f t="shared" ref="Z241:AF241" si="524">Z238/Y238-1</f>
        <v>9.5822456431400083E-2</v>
      </c>
      <c r="AA241" s="974">
        <f t="shared" si="524"/>
        <v>0.1520371057513914</v>
      </c>
      <c r="AB241" s="999">
        <f t="shared" si="524"/>
        <v>0.11144894580544595</v>
      </c>
      <c r="AC241" s="975">
        <f t="shared" si="524"/>
        <v>1.9416012704447594E-2</v>
      </c>
      <c r="AD241" s="974">
        <f t="shared" si="524"/>
        <v>7.6810242881832913E-3</v>
      </c>
      <c r="AE241" s="974">
        <f t="shared" si="524"/>
        <v>0.12260845524969133</v>
      </c>
      <c r="AF241" s="974">
        <f t="shared" si="524"/>
        <v>0.19141579132532538</v>
      </c>
      <c r="AG241" s="975">
        <f t="shared" ref="AG241:AN241" si="525">AG238/AF238-1</f>
        <v>7.1670828833694245E-3</v>
      </c>
      <c r="AH241" s="974">
        <f t="shared" si="525"/>
        <v>9.2731042281837261E-3</v>
      </c>
      <c r="AI241" s="974">
        <f t="shared" si="525"/>
        <v>2.6314588183542265E-2</v>
      </c>
      <c r="AJ241" s="999">
        <f t="shared" si="525"/>
        <v>0.38238243500060665</v>
      </c>
      <c r="AK241" s="975">
        <f t="shared" si="525"/>
        <v>-0.10291420598636358</v>
      </c>
      <c r="AL241" s="974">
        <f t="shared" si="525"/>
        <v>5.0561962614079858E-2</v>
      </c>
      <c r="AM241" s="974">
        <f t="shared" si="525"/>
        <v>2.2892613283674867E-2</v>
      </c>
      <c r="AN241" s="999">
        <f t="shared" si="525"/>
        <v>0.20484197878486277</v>
      </c>
      <c r="AO241" s="974">
        <f t="shared" ref="AO241" si="526">AO238/AN238-1</f>
        <v>-0.10371206335325989</v>
      </c>
      <c r="AP241" s="974">
        <f t="shared" ref="AP241" si="527">AP238/AO238-1</f>
        <v>-3.2871323187923851E-2</v>
      </c>
      <c r="AQ241" s="974">
        <f t="shared" ref="AQ241" si="528">AQ238/AP238-1</f>
        <v>1.4708061303610132E-2</v>
      </c>
      <c r="AR241" s="974">
        <f t="shared" ref="AR241" si="529">AR238/AQ238-1</f>
        <v>0.32379350597893763</v>
      </c>
      <c r="AS241" s="1000"/>
      <c r="AT241" s="974"/>
      <c r="AU241" s="974"/>
      <c r="AV241" s="974"/>
      <c r="AW241" s="1051" t="s">
        <v>462</v>
      </c>
      <c r="AX241" s="1051" t="s">
        <v>462</v>
      </c>
      <c r="AY241" s="1051" t="s">
        <v>462</v>
      </c>
      <c r="AZ241" s="1051" t="s">
        <v>462</v>
      </c>
      <c r="BA241" s="1051" t="s">
        <v>462</v>
      </c>
      <c r="BB241" s="1051" t="s">
        <v>462</v>
      </c>
      <c r="BC241" s="1051" t="s">
        <v>462</v>
      </c>
      <c r="BD241" s="1051" t="s">
        <v>462</v>
      </c>
      <c r="BE241" s="1051" t="s">
        <v>462</v>
      </c>
      <c r="BF241" s="1051" t="s">
        <v>462</v>
      </c>
      <c r="BG241" s="1051" t="s">
        <v>462</v>
      </c>
      <c r="BH241" s="1051" t="s">
        <v>462</v>
      </c>
      <c r="BI241" s="1052" t="s">
        <v>462</v>
      </c>
      <c r="BJ241" s="1001"/>
    </row>
    <row r="242" spans="1:62" s="1002" customFormat="1" ht="11.25" customHeight="1">
      <c r="A242" s="961"/>
      <c r="B242" s="992"/>
      <c r="C242" s="992"/>
      <c r="D242" s="992"/>
      <c r="E242" s="992"/>
      <c r="F242" s="992"/>
      <c r="G242" s="992"/>
      <c r="H242" s="961"/>
      <c r="I242" s="1022" t="s">
        <v>329</v>
      </c>
      <c r="J242" s="998"/>
      <c r="K242" s="998"/>
      <c r="L242" s="1017"/>
      <c r="M242" s="974"/>
      <c r="N242" s="974"/>
      <c r="O242" s="1025"/>
      <c r="P242" s="1025"/>
      <c r="Q242" s="1026"/>
      <c r="R242" s="1025"/>
      <c r="S242" s="1025"/>
      <c r="T242" s="1027"/>
      <c r="U242" s="1026"/>
      <c r="V242" s="1025"/>
      <c r="W242" s="1025"/>
      <c r="X242" s="1027"/>
      <c r="Y242" s="1026"/>
      <c r="Z242" s="1025"/>
      <c r="AA242" s="1025"/>
      <c r="AB242" s="1027"/>
      <c r="AC242" s="1026">
        <f t="shared" ref="AC242:AK242" si="530">AC238-Y238</f>
        <v>52.920999999999964</v>
      </c>
      <c r="AD242" s="1025">
        <f t="shared" si="530"/>
        <v>42.488999999999976</v>
      </c>
      <c r="AE242" s="1025">
        <f t="shared" si="530"/>
        <v>43.733000000000004</v>
      </c>
      <c r="AF242" s="1025">
        <f t="shared" si="530"/>
        <v>64.517999999999972</v>
      </c>
      <c r="AG242" s="1026">
        <f t="shared" si="530"/>
        <v>62.867000000000019</v>
      </c>
      <c r="AH242" s="1025">
        <f t="shared" si="530"/>
        <v>63.730000000000018</v>
      </c>
      <c r="AI242" s="1025">
        <f t="shared" si="530"/>
        <v>48.34</v>
      </c>
      <c r="AJ242" s="1027">
        <f t="shared" si="530"/>
        <v>104.82100000000003</v>
      </c>
      <c r="AK242" s="1026">
        <f t="shared" si="530"/>
        <v>67.937999999999988</v>
      </c>
      <c r="AL242" s="1025">
        <f>AL238-AH238</f>
        <v>81.230999999999995</v>
      </c>
      <c r="AM242" s="1025">
        <f>AM238-AI238</f>
        <v>82.26600000000002</v>
      </c>
      <c r="AN242" s="1027">
        <f t="shared" ref="AN242" si="531">AN238-AJ238</f>
        <v>55.20999999999998</v>
      </c>
      <c r="AO242" s="1025">
        <f t="shared" ref="AO242:AR242" si="532">AO238-AK238</f>
        <v>49.211287899244098</v>
      </c>
      <c r="AP242" s="1025">
        <f t="shared" si="532"/>
        <v>22.005243027740164</v>
      </c>
      <c r="AQ242" s="1025">
        <f t="shared" si="532"/>
        <v>19.691834843216157</v>
      </c>
      <c r="AR242" s="1025">
        <f t="shared" si="532"/>
        <v>65.27149161277373</v>
      </c>
      <c r="AS242" s="1000"/>
      <c r="AT242" s="974"/>
      <c r="AU242" s="1025"/>
      <c r="AV242" s="1025"/>
      <c r="AW242" s="1025">
        <f>+AW238-AV238</f>
        <v>233.73300000000006</v>
      </c>
      <c r="AX242" s="1025">
        <f>+AX238-AW238</f>
        <v>203.66099999999994</v>
      </c>
      <c r="AY242" s="1025">
        <f t="shared" ref="AY242:BI242" si="533">+AY238-AX238</f>
        <v>279.75800000000004</v>
      </c>
      <c r="AZ242" s="1025">
        <f t="shared" si="533"/>
        <v>286.64499999999998</v>
      </c>
      <c r="BA242" s="1025">
        <f t="shared" si="533"/>
        <v>156.17985738297421</v>
      </c>
      <c r="BB242" s="1025">
        <f t="shared" si="533"/>
        <v>167.0312623193704</v>
      </c>
      <c r="BC242" s="1025">
        <f t="shared" si="533"/>
        <v>154.3034910603451</v>
      </c>
      <c r="BD242" s="1025">
        <f t="shared" si="533"/>
        <v>136.50124941135027</v>
      </c>
      <c r="BE242" s="1025">
        <f t="shared" si="533"/>
        <v>131.4818319568185</v>
      </c>
      <c r="BF242" s="1025">
        <f t="shared" si="533"/>
        <v>122.64504181184839</v>
      </c>
      <c r="BG242" s="1025">
        <f t="shared" si="533"/>
        <v>112.77742626236841</v>
      </c>
      <c r="BH242" s="1025">
        <f t="shared" si="533"/>
        <v>113.94231756898762</v>
      </c>
      <c r="BI242" s="1027">
        <f t="shared" si="533"/>
        <v>114.23641531492558</v>
      </c>
      <c r="BJ242" s="1001"/>
    </row>
    <row r="243" spans="1:62" s="1002" customFormat="1" ht="11.25" customHeight="1">
      <c r="A243" s="961"/>
      <c r="B243" s="992"/>
      <c r="C243" s="992"/>
      <c r="D243" s="992"/>
      <c r="E243" s="992"/>
      <c r="F243" s="992"/>
      <c r="G243" s="992"/>
      <c r="H243" s="961"/>
      <c r="I243" s="1022" t="s">
        <v>330</v>
      </c>
      <c r="J243" s="998"/>
      <c r="K243" s="998"/>
      <c r="L243" s="1017"/>
      <c r="M243" s="974"/>
      <c r="N243" s="974"/>
      <c r="O243" s="1025"/>
      <c r="P243" s="1025"/>
      <c r="Q243" s="1026"/>
      <c r="R243" s="1025"/>
      <c r="S243" s="1025"/>
      <c r="T243" s="1027"/>
      <c r="U243" s="1026"/>
      <c r="V243" s="1025"/>
      <c r="W243" s="1025"/>
      <c r="X243" s="1027"/>
      <c r="Y243" s="1026"/>
      <c r="Z243" s="1025">
        <f t="shared" ref="Z243:AF243" si="534">Z238-Y238</f>
        <v>11.782999999999987</v>
      </c>
      <c r="AA243" s="1025">
        <f t="shared" si="534"/>
        <v>20.486999999999995</v>
      </c>
      <c r="AB243" s="1027">
        <f t="shared" si="534"/>
        <v>17.301000000000016</v>
      </c>
      <c r="AC243" s="1026">
        <f t="shared" si="534"/>
        <v>3.3499999999999659</v>
      </c>
      <c r="AD243" s="1025">
        <f t="shared" si="534"/>
        <v>1.3509999999999991</v>
      </c>
      <c r="AE243" s="1025">
        <f t="shared" si="534"/>
        <v>21.731000000000023</v>
      </c>
      <c r="AF243" s="1025">
        <f t="shared" si="534"/>
        <v>38.085999999999984</v>
      </c>
      <c r="AG243" s="1026">
        <f t="shared" ref="AG243:AN243" si="535">AG238-AF238</f>
        <v>1.6990000000000123</v>
      </c>
      <c r="AH243" s="1025">
        <f t="shared" si="535"/>
        <v>2.2139999999999986</v>
      </c>
      <c r="AI243" s="1025">
        <f t="shared" si="535"/>
        <v>6.3410000000000082</v>
      </c>
      <c r="AJ243" s="1027">
        <f t="shared" si="535"/>
        <v>94.567000000000007</v>
      </c>
      <c r="AK243" s="1026">
        <f t="shared" si="535"/>
        <v>-35.184000000000026</v>
      </c>
      <c r="AL243" s="1025">
        <f t="shared" si="535"/>
        <v>15.507000000000005</v>
      </c>
      <c r="AM243" s="1025">
        <f t="shared" si="535"/>
        <v>7.3760000000000332</v>
      </c>
      <c r="AN243" s="1027">
        <f t="shared" si="535"/>
        <v>67.510999999999967</v>
      </c>
      <c r="AO243" s="1025">
        <f t="shared" ref="AO243" si="536">AO238-AN238</f>
        <v>-41.182712100755907</v>
      </c>
      <c r="AP243" s="1025">
        <f t="shared" ref="AP243" si="537">AP238-AO238</f>
        <v>-11.699044871503929</v>
      </c>
      <c r="AQ243" s="1025">
        <f t="shared" ref="AQ243" si="538">AQ238-AP238</f>
        <v>5.0625918154760257</v>
      </c>
      <c r="AR243" s="1025">
        <f t="shared" ref="AR243" si="539">AR238-AQ238</f>
        <v>113.09065676955754</v>
      </c>
      <c r="AS243" s="1000"/>
      <c r="AT243" s="974"/>
      <c r="AU243" s="1025"/>
      <c r="AV243" s="1025"/>
      <c r="AW243" s="1051" t="s">
        <v>462</v>
      </c>
      <c r="AX243" s="1051" t="s">
        <v>462</v>
      </c>
      <c r="AY243" s="1051" t="s">
        <v>462</v>
      </c>
      <c r="AZ243" s="1051" t="s">
        <v>462</v>
      </c>
      <c r="BA243" s="1051" t="s">
        <v>462</v>
      </c>
      <c r="BB243" s="1051" t="s">
        <v>462</v>
      </c>
      <c r="BC243" s="1051" t="s">
        <v>462</v>
      </c>
      <c r="BD243" s="1051" t="s">
        <v>462</v>
      </c>
      <c r="BE243" s="1051" t="s">
        <v>462</v>
      </c>
      <c r="BF243" s="1051" t="s">
        <v>462</v>
      </c>
      <c r="BG243" s="1051" t="s">
        <v>462</v>
      </c>
      <c r="BH243" s="1051" t="s">
        <v>462</v>
      </c>
      <c r="BI243" s="1052" t="s">
        <v>462</v>
      </c>
      <c r="BJ243" s="1001"/>
    </row>
    <row r="244" spans="1:62" s="1002" customFormat="1" ht="11.25" customHeight="1">
      <c r="A244" s="961"/>
      <c r="B244" s="992"/>
      <c r="C244" s="992"/>
      <c r="D244" s="992"/>
      <c r="E244" s="992"/>
      <c r="F244" s="992"/>
      <c r="G244" s="992"/>
      <c r="H244" s="961"/>
      <c r="I244" s="1031" t="s">
        <v>331</v>
      </c>
      <c r="J244" s="998"/>
      <c r="K244" s="998"/>
      <c r="L244" s="1017"/>
      <c r="M244" s="974"/>
      <c r="N244" s="974"/>
      <c r="O244" s="974"/>
      <c r="P244" s="974"/>
      <c r="Q244" s="975"/>
      <c r="R244" s="974"/>
      <c r="S244" s="974"/>
      <c r="T244" s="999"/>
      <c r="U244" s="975"/>
      <c r="V244" s="974"/>
      <c r="W244" s="974"/>
      <c r="X244" s="999"/>
      <c r="Y244" s="975">
        <f t="shared" ref="Y244:AI244" si="540">+Y238/Y83</f>
        <v>0.58869404110474388</v>
      </c>
      <c r="Z244" s="974">
        <f t="shared" si="540"/>
        <v>0.59457622930565857</v>
      </c>
      <c r="AA244" s="974">
        <f t="shared" si="540"/>
        <v>0.60112296462661419</v>
      </c>
      <c r="AB244" s="999">
        <f t="shared" si="540"/>
        <v>0.58588945597288855</v>
      </c>
      <c r="AC244" s="975">
        <f t="shared" si="540"/>
        <v>0.59790870647104399</v>
      </c>
      <c r="AD244" s="974">
        <f t="shared" si="540"/>
        <v>0.59216654527473556</v>
      </c>
      <c r="AE244" s="974">
        <f t="shared" si="540"/>
        <v>0.59809302800940267</v>
      </c>
      <c r="AF244" s="974">
        <f t="shared" si="540"/>
        <v>0.59709131575898311</v>
      </c>
      <c r="AG244" s="975">
        <f t="shared" si="540"/>
        <v>0.59502358860868321</v>
      </c>
      <c r="AH244" s="974">
        <f t="shared" si="540"/>
        <v>0.59176917541951024</v>
      </c>
      <c r="AI244" s="974">
        <f t="shared" si="540"/>
        <v>0.58346132159380193</v>
      </c>
      <c r="AJ244" s="999">
        <f>+AJ238/AJ83</f>
        <v>0.60314382745997441</v>
      </c>
      <c r="AK244" s="975">
        <f>+AK238/AK83</f>
        <v>0.59359897187163102</v>
      </c>
      <c r="AL244" s="974">
        <f>+AL238/AL83</f>
        <v>0.59444081605543686</v>
      </c>
      <c r="AM244" s="974">
        <f>+AM238/AM83</f>
        <v>0.58438258569115897</v>
      </c>
      <c r="AN244" s="999">
        <f>+AN238/AN83</f>
        <v>0.58912275548157278</v>
      </c>
      <c r="AO244" s="974">
        <f t="shared" ref="AO244:AR244" si="541">+AO238/AO83</f>
        <v>0.59343429547774151</v>
      </c>
      <c r="AP244" s="974">
        <f t="shared" si="541"/>
        <v>0.59317238012038043</v>
      </c>
      <c r="AQ244" s="974">
        <f t="shared" si="541"/>
        <v>0.58334049858647508</v>
      </c>
      <c r="AR244" s="999">
        <f t="shared" si="541"/>
        <v>0.58939486533679453</v>
      </c>
      <c r="AS244" s="1000"/>
      <c r="AT244" s="974"/>
      <c r="AU244" s="974"/>
      <c r="AV244" s="974">
        <f t="shared" ref="AV244:BI244" si="542">+AV238/AV83</f>
        <v>0.59679039323536109</v>
      </c>
      <c r="AW244" s="974">
        <f t="shared" si="542"/>
        <v>0.59245512508512554</v>
      </c>
      <c r="AX244" s="974">
        <f t="shared" si="542"/>
        <v>0.59641089202445641</v>
      </c>
      <c r="AY244" s="974">
        <f t="shared" si="542"/>
        <v>0.59412132200499579</v>
      </c>
      <c r="AZ244" s="974">
        <f>+AZ238/AZ83</f>
        <v>0.59022080878898486</v>
      </c>
      <c r="BA244" s="974">
        <f>+BA238/BA83</f>
        <v>0.5897809541011455</v>
      </c>
      <c r="BB244" s="974">
        <f t="shared" si="542"/>
        <v>0.589641914118055</v>
      </c>
      <c r="BC244" s="974">
        <f t="shared" si="542"/>
        <v>0.58993912698160655</v>
      </c>
      <c r="BD244" s="974">
        <f t="shared" si="542"/>
        <v>0.58980908084278794</v>
      </c>
      <c r="BE244" s="974">
        <f t="shared" si="542"/>
        <v>0.59065674328768059</v>
      </c>
      <c r="BF244" s="974">
        <f t="shared" si="542"/>
        <v>0.59154983908248349</v>
      </c>
      <c r="BG244" s="974">
        <f t="shared" si="542"/>
        <v>0.5914102184127813</v>
      </c>
      <c r="BH244" s="974">
        <f t="shared" si="542"/>
        <v>0.5917627300148286</v>
      </c>
      <c r="BI244" s="999">
        <f t="shared" si="542"/>
        <v>0.59086662918491939</v>
      </c>
      <c r="BJ244" s="1001"/>
    </row>
    <row r="245" spans="1:62" s="1002" customFormat="1" ht="11.25" customHeight="1">
      <c r="A245" s="961"/>
      <c r="B245" s="992"/>
      <c r="C245" s="992"/>
      <c r="D245" s="992"/>
      <c r="E245" s="992"/>
      <c r="F245" s="992"/>
      <c r="G245" s="992"/>
      <c r="H245" s="961"/>
      <c r="I245" s="1031" t="s">
        <v>104</v>
      </c>
      <c r="J245" s="998"/>
      <c r="K245" s="998"/>
      <c r="L245" s="1017"/>
      <c r="M245" s="974"/>
      <c r="N245" s="974"/>
      <c r="O245" s="974"/>
      <c r="P245" s="974"/>
      <c r="Q245" s="975"/>
      <c r="R245" s="974"/>
      <c r="S245" s="974"/>
      <c r="T245" s="999"/>
      <c r="U245" s="975"/>
      <c r="V245" s="974"/>
      <c r="W245" s="974"/>
      <c r="X245" s="999"/>
      <c r="Y245" s="2257">
        <f t="shared" ref="Y245:AK245" si="543">+(Y244-U244)*10000</f>
        <v>5886.9404110474388</v>
      </c>
      <c r="Z245" s="1135">
        <f t="shared" si="543"/>
        <v>5945.7622930565858</v>
      </c>
      <c r="AA245" s="1135">
        <f t="shared" si="543"/>
        <v>6011.2296462661416</v>
      </c>
      <c r="AB245" s="1135">
        <f t="shared" si="543"/>
        <v>5858.8945597288857</v>
      </c>
      <c r="AC245" s="2257">
        <f t="shared" si="543"/>
        <v>92.146653663001118</v>
      </c>
      <c r="AD245" s="1135">
        <f t="shared" si="543"/>
        <v>-24.096840309230096</v>
      </c>
      <c r="AE245" s="1135">
        <f t="shared" si="543"/>
        <v>-30.29936617211515</v>
      </c>
      <c r="AF245" s="1135">
        <f t="shared" si="543"/>
        <v>112.01859786094559</v>
      </c>
      <c r="AG245" s="2257">
        <f t="shared" si="543"/>
        <v>-28.851178623607865</v>
      </c>
      <c r="AH245" s="1135">
        <f t="shared" si="543"/>
        <v>-3.9736985522531576</v>
      </c>
      <c r="AI245" s="1135">
        <f t="shared" si="543"/>
        <v>-146.31706415600743</v>
      </c>
      <c r="AJ245" s="2258">
        <f t="shared" si="543"/>
        <v>60.525117009913032</v>
      </c>
      <c r="AK245" s="2257">
        <f t="shared" si="543"/>
        <v>-14.246167370521867</v>
      </c>
      <c r="AL245" s="1135">
        <f>+(AL244-AH244)*10000</f>
        <v>26.716406359266198</v>
      </c>
      <c r="AM245" s="1135">
        <f>+(AM244-AI244)*10000</f>
        <v>9.2126409735704407</v>
      </c>
      <c r="AN245" s="2258">
        <f t="shared" ref="AN245" si="544">+(AN244-AJ244)*10000</f>
        <v>-140.21071978401633</v>
      </c>
      <c r="AO245" s="1135">
        <f t="shared" ref="AO245:AR245" si="545">+(AO244-AK244)*10000</f>
        <v>-1.6467639388950683</v>
      </c>
      <c r="AP245" s="1135">
        <f t="shared" si="545"/>
        <v>-12.684359350564334</v>
      </c>
      <c r="AQ245" s="1135">
        <f t="shared" si="545"/>
        <v>-10.420871046838975</v>
      </c>
      <c r="AR245" s="1135">
        <f t="shared" si="545"/>
        <v>2.7210985522174713</v>
      </c>
      <c r="AS245" s="1000"/>
      <c r="AT245" s="974"/>
      <c r="AU245" s="974"/>
      <c r="AV245" s="974"/>
      <c r="AW245" s="974"/>
      <c r="AX245" s="1135">
        <f>+(AX244-AW244)*10000</f>
        <v>39.557669393308629</v>
      </c>
      <c r="AY245" s="1135">
        <f>+(AY244-AX244)*10000</f>
        <v>-22.895700194606185</v>
      </c>
      <c r="AZ245" s="1135">
        <f>+(AZ244-AY244)*10000</f>
        <v>-39.005132160109255</v>
      </c>
      <c r="BA245" s="1135">
        <f>+(BA244-AZ244)*10000</f>
        <v>-4.3985468783935833</v>
      </c>
      <c r="BB245" s="1135">
        <f t="shared" ref="BB245:BI245" si="546">+(BB244-BA244)*10000</f>
        <v>-1.3903998309050536</v>
      </c>
      <c r="BC245" s="1135">
        <f t="shared" si="546"/>
        <v>2.9721286355155474</v>
      </c>
      <c r="BD245" s="1135">
        <f t="shared" si="546"/>
        <v>-1.3004613881861804</v>
      </c>
      <c r="BE245" s="1135">
        <f t="shared" si="546"/>
        <v>8.4766244489264952</v>
      </c>
      <c r="BF245" s="1135">
        <f t="shared" si="546"/>
        <v>8.9309579480290058</v>
      </c>
      <c r="BG245" s="1135">
        <f t="shared" si="546"/>
        <v>-1.3962066970218956</v>
      </c>
      <c r="BH245" s="1135">
        <f t="shared" si="546"/>
        <v>3.525116020473007</v>
      </c>
      <c r="BI245" s="2258">
        <f t="shared" si="546"/>
        <v>-8.961008299092077</v>
      </c>
      <c r="BJ245" s="1001"/>
    </row>
    <row r="246" spans="1:62">
      <c r="I246" s="1084"/>
      <c r="L246" s="1083"/>
      <c r="Q246" s="1084"/>
      <c r="R246" s="1085"/>
      <c r="S246" s="1085"/>
      <c r="T246" s="1083"/>
      <c r="U246" s="1084"/>
      <c r="V246" s="1085"/>
      <c r="W246" s="1085"/>
      <c r="X246" s="1083"/>
      <c r="Y246" s="1084"/>
      <c r="AC246" s="1084"/>
      <c r="AG246" s="1084"/>
      <c r="AI246" s="1085"/>
      <c r="AJ246" s="1083"/>
      <c r="AK246" s="1084"/>
      <c r="AN246" s="1083"/>
      <c r="AR246" s="1083"/>
      <c r="AS246" s="1086"/>
      <c r="AV246" s="1085"/>
      <c r="AY246" s="1085"/>
      <c r="AZ246" s="1085"/>
      <c r="BA246" s="1085"/>
      <c r="BB246" s="1085"/>
      <c r="BC246" s="1085"/>
      <c r="BD246" s="1085"/>
      <c r="BE246" s="1085"/>
      <c r="BF246" s="1085"/>
      <c r="BG246" s="1085"/>
      <c r="BH246" s="1085"/>
      <c r="BI246" s="1083"/>
    </row>
    <row r="247" spans="1:62" s="1119" customFormat="1" ht="11.25" customHeight="1">
      <c r="A247" s="1113"/>
      <c r="H247" s="1113"/>
      <c r="I247" s="1104" t="s">
        <v>354</v>
      </c>
      <c r="J247" s="1058"/>
      <c r="K247" s="1058"/>
      <c r="L247" s="1059"/>
      <c r="M247" s="1058"/>
      <c r="N247" s="1058"/>
      <c r="O247" s="1058"/>
      <c r="P247" s="1058"/>
      <c r="Q247" s="1117"/>
      <c r="R247" s="1058"/>
      <c r="S247" s="1058"/>
      <c r="T247" s="1059"/>
      <c r="U247" s="1117"/>
      <c r="V247" s="1058"/>
      <c r="W247" s="1058"/>
      <c r="X247" s="1122"/>
      <c r="Y247" s="1123"/>
      <c r="Z247" s="1037"/>
      <c r="AA247" s="1037"/>
      <c r="AB247" s="1038"/>
      <c r="AC247" s="1317">
        <f>Inlinks!AC286</f>
        <v>197.89000000000001</v>
      </c>
      <c r="AD247" s="1317">
        <f>Inlinks!AD286</f>
        <v>202.65700000000001</v>
      </c>
      <c r="AE247" s="1317">
        <f>Inlinks!AE286</f>
        <v>224.79599999999999</v>
      </c>
      <c r="AF247" s="1317">
        <f>Inlinks!AF286</f>
        <v>254.19600000000003</v>
      </c>
      <c r="AG247" s="1316">
        <f>Inlinks!AG286</f>
        <v>243.393</v>
      </c>
      <c r="AH247" s="1317">
        <f>Inlinks!AH286</f>
        <v>238.11699999999999</v>
      </c>
      <c r="AI247" s="1317">
        <f>Inlinks!AI286</f>
        <v>242.31299999999999</v>
      </c>
      <c r="AJ247" s="2155">
        <f>Inlinks!AJ286</f>
        <v>341.23400000000004</v>
      </c>
      <c r="AK247" s="1316">
        <f>Inlinks!AK286</f>
        <v>308.92399999999998</v>
      </c>
      <c r="AL247" s="1317">
        <f>Inlinks!AL286</f>
        <v>327.34199999999998</v>
      </c>
      <c r="AM247" s="1317">
        <f>Inlinks!AM286</f>
        <v>328.27700000000004</v>
      </c>
      <c r="AN247" s="2155">
        <f>Inlinks!AN286</f>
        <v>388.827</v>
      </c>
      <c r="AO247" s="1103">
        <f t="shared" ref="AO247:AR247" si="547">AO266+AO288+AO309</f>
        <v>334.71094755537808</v>
      </c>
      <c r="AP247" s="1103">
        <f t="shared" si="547"/>
        <v>329.26296372005277</v>
      </c>
      <c r="AQ247" s="1103">
        <f t="shared" si="547"/>
        <v>342.6769769855938</v>
      </c>
      <c r="AR247" s="1109">
        <f t="shared" si="547"/>
        <v>454.03679660157104</v>
      </c>
      <c r="AS247" s="1125"/>
      <c r="AT247" s="1058"/>
      <c r="AU247" s="1058"/>
      <c r="AV247" s="1058"/>
      <c r="AW247" s="631"/>
      <c r="AX247" s="631">
        <f>+SUM(AC247:AF247)</f>
        <v>879.5390000000001</v>
      </c>
      <c r="AY247" s="1108">
        <f>SUM(AG247:AJ247)</f>
        <v>1065.057</v>
      </c>
      <c r="AZ247" s="1108">
        <f>+SUM(AK247:AN247)</f>
        <v>1353.37</v>
      </c>
      <c r="BA247" s="1108">
        <f>+SUM(AO247:AR247)</f>
        <v>1460.6876848625957</v>
      </c>
      <c r="BB247" s="1103">
        <f t="shared" ref="BB247:BI247" si="548">BB266+BB288+BB309</f>
        <v>1678.7671197023446</v>
      </c>
      <c r="BC247" s="1103">
        <f t="shared" si="548"/>
        <v>1833.0706107626897</v>
      </c>
      <c r="BD247" s="1103">
        <f t="shared" si="548"/>
        <v>1969.57186017404</v>
      </c>
      <c r="BE247" s="1103">
        <f t="shared" si="548"/>
        <v>2101.0536921308585</v>
      </c>
      <c r="BF247" s="1103">
        <f t="shared" si="548"/>
        <v>2223.6987339427069</v>
      </c>
      <c r="BG247" s="1103">
        <f t="shared" si="548"/>
        <v>2336.4761602050753</v>
      </c>
      <c r="BH247" s="1103">
        <f t="shared" si="548"/>
        <v>2450.4184777740629</v>
      </c>
      <c r="BI247" s="1109">
        <f t="shared" si="548"/>
        <v>2564.6548930889885</v>
      </c>
    </row>
    <row r="248" spans="1:62" s="1002" customFormat="1" ht="11.25" customHeight="1">
      <c r="A248" s="961"/>
      <c r="B248" s="991"/>
      <c r="C248" s="991"/>
      <c r="D248" s="991"/>
      <c r="E248" s="991"/>
      <c r="F248" s="991"/>
      <c r="G248" s="991"/>
      <c r="H248" s="961"/>
      <c r="I248" s="1076" t="s">
        <v>332</v>
      </c>
      <c r="J248" s="1077"/>
      <c r="K248" s="1077"/>
      <c r="L248" s="1078"/>
      <c r="M248" s="1077"/>
      <c r="N248" s="1077"/>
      <c r="O248" s="1077"/>
      <c r="P248" s="1077"/>
      <c r="Q248" s="1079"/>
      <c r="R248" s="1077"/>
      <c r="S248" s="1077"/>
      <c r="T248" s="1078"/>
      <c r="U248" s="1079"/>
      <c r="V248" s="1077"/>
      <c r="W248" s="1077"/>
      <c r="X248" s="1081"/>
      <c r="Y248" s="1532"/>
      <c r="Z248" s="1077"/>
      <c r="AA248" s="1077"/>
      <c r="AB248" s="1078"/>
      <c r="AC248" s="1079">
        <f t="shared" ref="AC248:AN248" si="549">AC247/Y238-1</f>
        <v>0.60929355030211352</v>
      </c>
      <c r="AD248" s="1077">
        <f t="shared" si="549"/>
        <v>0.50394805194805192</v>
      </c>
      <c r="AE248" s="1077">
        <f t="shared" si="549"/>
        <v>0.44808260917178244</v>
      </c>
      <c r="AF248" s="1077">
        <f t="shared" si="549"/>
        <v>0.47327545236411694</v>
      </c>
      <c r="AG248" s="1079">
        <f t="shared" si="549"/>
        <v>0.38379536978076967</v>
      </c>
      <c r="AH248" s="1077">
        <f t="shared" si="549"/>
        <v>0.34347970819063534</v>
      </c>
      <c r="AI248" s="1077">
        <f t="shared" si="549"/>
        <v>0.21783685982811485</v>
      </c>
      <c r="AJ248" s="1078">
        <f t="shared" si="549"/>
        <v>0.43946578023758121</v>
      </c>
      <c r="AK248" s="1079">
        <f t="shared" si="549"/>
        <v>0.29389541580281042</v>
      </c>
      <c r="AL248" s="1077">
        <f t="shared" si="549"/>
        <v>0.35844029729965254</v>
      </c>
      <c r="AM248" s="1077">
        <f t="shared" si="549"/>
        <v>0.3273907241923093</v>
      </c>
      <c r="AN248" s="1078">
        <f t="shared" si="549"/>
        <v>0.13733009240165317</v>
      </c>
      <c r="AO248" s="1077">
        <f t="shared" ref="AO248:AR248" si="550">AO247/AK238-1</f>
        <v>9.1355027846667936E-2</v>
      </c>
      <c r="AP248" s="1077">
        <f t="shared" si="550"/>
        <v>2.1921054376327742E-2</v>
      </c>
      <c r="AQ248" s="1077">
        <f t="shared" si="550"/>
        <v>3.975100427699152E-2</v>
      </c>
      <c r="AR248" s="1077">
        <f t="shared" si="550"/>
        <v>0.1434189399339969</v>
      </c>
      <c r="AS248" s="1005"/>
      <c r="AT248" s="974"/>
      <c r="AU248" s="974"/>
      <c r="AV248" s="974"/>
      <c r="AW248" s="1082"/>
      <c r="AX248" s="1077">
        <f>AX247/AW238-1</f>
        <v>0.50222206281213055</v>
      </c>
      <c r="AY248" s="1077">
        <f>AY247/AX238-1</f>
        <v>0.34962041581290326</v>
      </c>
      <c r="AZ248" s="1077">
        <f>AZ247/AY238-1</f>
        <v>0.26612037859092097</v>
      </c>
      <c r="BA248" s="1077">
        <f>BA247/AZ238-1</f>
        <v>7.7556135535968851E-2</v>
      </c>
      <c r="BB248" s="1077">
        <f t="shared" ref="BB248:BI248" si="551">BB247/BA238-1</f>
        <v>0.11048971386345552</v>
      </c>
      <c r="BC248" s="1077">
        <f t="shared" si="551"/>
        <v>9.1914768432981964E-2</v>
      </c>
      <c r="BD248" s="1077">
        <f t="shared" si="551"/>
        <v>7.4465898154657539E-2</v>
      </c>
      <c r="BE248" s="1077">
        <f t="shared" si="551"/>
        <v>6.6756554871371998E-2</v>
      </c>
      <c r="BF248" s="1077">
        <f t="shared" si="551"/>
        <v>5.8373111677819001E-2</v>
      </c>
      <c r="BG248" s="1077">
        <f t="shared" si="551"/>
        <v>5.0716144476284031E-2</v>
      </c>
      <c r="BH248" s="1077">
        <f t="shared" si="551"/>
        <v>4.8766736639412889E-2</v>
      </c>
      <c r="BI248" s="1078">
        <f t="shared" si="551"/>
        <v>4.6619145403562712E-2</v>
      </c>
      <c r="BJ248" s="1001"/>
    </row>
    <row r="249" spans="1:62" s="1002" customFormat="1" ht="11.25" customHeight="1">
      <c r="A249" s="961"/>
      <c r="B249" s="991"/>
      <c r="C249" s="991"/>
      <c r="D249" s="991"/>
      <c r="E249" s="991"/>
      <c r="F249" s="991"/>
      <c r="G249" s="991"/>
      <c r="H249" s="961"/>
      <c r="I249" s="1048" t="s">
        <v>321</v>
      </c>
      <c r="J249" s="974"/>
      <c r="K249" s="974"/>
      <c r="L249" s="999"/>
      <c r="M249" s="974"/>
      <c r="N249" s="974"/>
      <c r="O249" s="974"/>
      <c r="P249" s="974"/>
      <c r="Q249" s="975"/>
      <c r="R249" s="974"/>
      <c r="S249" s="974"/>
      <c r="T249" s="999"/>
      <c r="U249" s="975"/>
      <c r="V249" s="974"/>
      <c r="W249" s="974"/>
      <c r="X249" s="999"/>
      <c r="Y249" s="975"/>
      <c r="Z249" s="974"/>
      <c r="AA249" s="974"/>
      <c r="AB249" s="999"/>
      <c r="AC249" s="975"/>
      <c r="AD249" s="974"/>
      <c r="AE249" s="974"/>
      <c r="AF249" s="974"/>
      <c r="AG249" s="975">
        <f t="shared" ref="AG249:AN249" si="552">AG248+AC248</f>
        <v>0.99308892008288319</v>
      </c>
      <c r="AH249" s="974">
        <f t="shared" si="552"/>
        <v>0.84742776013868726</v>
      </c>
      <c r="AI249" s="974">
        <f t="shared" si="552"/>
        <v>0.66591946899989729</v>
      </c>
      <c r="AJ249" s="999">
        <f t="shared" si="552"/>
        <v>0.91274123260169815</v>
      </c>
      <c r="AK249" s="975">
        <f t="shared" si="552"/>
        <v>0.67769078558358009</v>
      </c>
      <c r="AL249" s="974">
        <f t="shared" si="552"/>
        <v>0.70192000549028788</v>
      </c>
      <c r="AM249" s="974">
        <f t="shared" si="552"/>
        <v>0.54522758402042415</v>
      </c>
      <c r="AN249" s="999">
        <f t="shared" si="552"/>
        <v>0.57679587263923437</v>
      </c>
      <c r="AO249" s="974">
        <f t="shared" ref="AO249" si="553">AO248+AK248</f>
        <v>0.38525044364947836</v>
      </c>
      <c r="AP249" s="974">
        <f t="shared" ref="AP249" si="554">AP248+AL248</f>
        <v>0.38036135167598029</v>
      </c>
      <c r="AQ249" s="974">
        <f t="shared" ref="AQ249" si="555">AQ248+AM248</f>
        <v>0.36714172846930082</v>
      </c>
      <c r="AR249" s="999">
        <f t="shared" ref="AR249" si="556">AR248+AN248</f>
        <v>0.28074903233565007</v>
      </c>
      <c r="AS249" s="1049"/>
      <c r="AT249" s="674"/>
      <c r="AV249" s="974"/>
      <c r="AW249" s="974"/>
      <c r="AX249" s="974"/>
      <c r="AY249" s="974">
        <f>AY248+AX248</f>
        <v>0.85184247862503382</v>
      </c>
      <c r="AZ249" s="974">
        <f>AZ248+AY248</f>
        <v>0.61574079440382423</v>
      </c>
      <c r="BA249" s="974">
        <f>BA248+AZ248</f>
        <v>0.34367651412688982</v>
      </c>
      <c r="BB249" s="974">
        <f t="shared" ref="BB249:BI249" si="557">BB248+BA248</f>
        <v>0.18804584939942437</v>
      </c>
      <c r="BC249" s="974">
        <f t="shared" si="557"/>
        <v>0.20240448229643748</v>
      </c>
      <c r="BD249" s="974">
        <f t="shared" si="557"/>
        <v>0.1663806665876395</v>
      </c>
      <c r="BE249" s="974">
        <f t="shared" si="557"/>
        <v>0.14122245302602954</v>
      </c>
      <c r="BF249" s="974">
        <f t="shared" si="557"/>
        <v>0.125129666549191</v>
      </c>
      <c r="BG249" s="974">
        <f t="shared" si="557"/>
        <v>0.10908925615410303</v>
      </c>
      <c r="BH249" s="974">
        <f t="shared" si="557"/>
        <v>9.9482881115696919E-2</v>
      </c>
      <c r="BI249" s="999">
        <f t="shared" si="557"/>
        <v>9.53858820429756E-2</v>
      </c>
      <c r="BJ249" s="1001"/>
    </row>
    <row r="250" spans="1:62" s="1002" customFormat="1" ht="11.25" customHeight="1">
      <c r="A250" s="961"/>
      <c r="B250" s="992"/>
      <c r="C250" s="992"/>
      <c r="D250" s="992"/>
      <c r="E250" s="992"/>
      <c r="F250" s="992"/>
      <c r="G250" s="992"/>
      <c r="H250" s="961"/>
      <c r="I250" s="1050" t="s">
        <v>329</v>
      </c>
      <c r="J250" s="998"/>
      <c r="K250" s="998"/>
      <c r="L250" s="1017"/>
      <c r="M250" s="974"/>
      <c r="N250" s="974"/>
      <c r="O250" s="974"/>
      <c r="P250" s="974"/>
      <c r="Q250" s="975"/>
      <c r="R250" s="974"/>
      <c r="S250" s="974"/>
      <c r="T250" s="999"/>
      <c r="U250" s="975"/>
      <c r="V250" s="974"/>
      <c r="W250" s="974"/>
      <c r="X250" s="999"/>
      <c r="Y250" s="975"/>
      <c r="Z250" s="974"/>
      <c r="AA250" s="974"/>
      <c r="AB250" s="1027"/>
      <c r="AC250" s="1026"/>
      <c r="AD250" s="1025"/>
      <c r="AE250" s="1025"/>
      <c r="AF250" s="1025"/>
      <c r="AG250" s="1026">
        <f t="shared" ref="AG250:AN250" si="558">AG247-AC247</f>
        <v>45.502999999999986</v>
      </c>
      <c r="AH250" s="1025">
        <f t="shared" si="558"/>
        <v>35.45999999999998</v>
      </c>
      <c r="AI250" s="1025">
        <f t="shared" si="558"/>
        <v>17.516999999999996</v>
      </c>
      <c r="AJ250" s="1027">
        <f t="shared" si="558"/>
        <v>87.038000000000011</v>
      </c>
      <c r="AK250" s="1026">
        <f t="shared" si="558"/>
        <v>65.530999999999977</v>
      </c>
      <c r="AL250" s="1025">
        <f t="shared" si="558"/>
        <v>89.224999999999994</v>
      </c>
      <c r="AM250" s="1025">
        <f t="shared" si="558"/>
        <v>85.964000000000055</v>
      </c>
      <c r="AN250" s="1027">
        <f t="shared" si="558"/>
        <v>47.592999999999961</v>
      </c>
      <c r="AO250" s="1025">
        <f t="shared" ref="AO250" si="559">AO247-AK247</f>
        <v>25.786947555378106</v>
      </c>
      <c r="AP250" s="1025">
        <f t="shared" ref="AP250" si="560">AP247-AL247</f>
        <v>1.9209637200527823</v>
      </c>
      <c r="AQ250" s="1025">
        <f t="shared" ref="AQ250" si="561">AQ247-AM247</f>
        <v>14.399976985593753</v>
      </c>
      <c r="AR250" s="1027">
        <f t="shared" ref="AR250" si="562">AR247-AN247</f>
        <v>65.209796601571043</v>
      </c>
      <c r="AS250" s="1000"/>
      <c r="AT250" s="974"/>
      <c r="AU250" s="974"/>
      <c r="AV250" s="974"/>
      <c r="AW250" s="1025"/>
      <c r="AX250" s="1025"/>
      <c r="AY250" s="1025">
        <f>AY247-AX247</f>
        <v>185.51799999999992</v>
      </c>
      <c r="AZ250" s="1025">
        <f>AZ247-AY247</f>
        <v>288.31299999999987</v>
      </c>
      <c r="BA250" s="1025">
        <f>BA247-AZ247</f>
        <v>107.3176848625958</v>
      </c>
      <c r="BB250" s="1025">
        <f t="shared" ref="BB250:BI250" si="563">BB247-BA247</f>
        <v>218.07943483974896</v>
      </c>
      <c r="BC250" s="1025">
        <f t="shared" si="563"/>
        <v>154.3034910603451</v>
      </c>
      <c r="BD250" s="1025">
        <f t="shared" si="563"/>
        <v>136.50124941135027</v>
      </c>
      <c r="BE250" s="1025">
        <f t="shared" si="563"/>
        <v>131.4818319568185</v>
      </c>
      <c r="BF250" s="1025">
        <f t="shared" si="563"/>
        <v>122.64504181184839</v>
      </c>
      <c r="BG250" s="1025">
        <f t="shared" si="563"/>
        <v>112.77742626236841</v>
      </c>
      <c r="BH250" s="1025">
        <f t="shared" si="563"/>
        <v>113.94231756898762</v>
      </c>
      <c r="BI250" s="1027">
        <f t="shared" si="563"/>
        <v>114.23641531492558</v>
      </c>
      <c r="BJ250" s="1001"/>
    </row>
    <row r="251" spans="1:62" s="1002" customFormat="1" ht="11.25" customHeight="1">
      <c r="A251" s="961"/>
      <c r="B251" s="992"/>
      <c r="C251" s="992"/>
      <c r="D251" s="992"/>
      <c r="E251" s="992"/>
      <c r="F251" s="992"/>
      <c r="G251" s="992"/>
      <c r="H251" s="961"/>
      <c r="I251" s="1050" t="s">
        <v>330</v>
      </c>
      <c r="J251" s="998"/>
      <c r="K251" s="998"/>
      <c r="L251" s="1017"/>
      <c r="M251" s="974"/>
      <c r="N251" s="974"/>
      <c r="O251" s="974"/>
      <c r="P251" s="974"/>
      <c r="Q251" s="975"/>
      <c r="R251" s="974"/>
      <c r="S251" s="974"/>
      <c r="T251" s="999"/>
      <c r="U251" s="975"/>
      <c r="V251" s="974"/>
      <c r="W251" s="974"/>
      <c r="X251" s="999"/>
      <c r="Y251" s="1026"/>
      <c r="Z251" s="1025"/>
      <c r="AA251" s="1025"/>
      <c r="AB251" s="1027"/>
      <c r="AC251" s="1026"/>
      <c r="AD251" s="1025">
        <f t="shared" ref="AD251:AN251" si="564">AD247-AC247</f>
        <v>4.7669999999999959</v>
      </c>
      <c r="AE251" s="1025">
        <f t="shared" si="564"/>
        <v>22.138999999999982</v>
      </c>
      <c r="AF251" s="1025">
        <f t="shared" si="564"/>
        <v>29.400000000000034</v>
      </c>
      <c r="AG251" s="1026">
        <f t="shared" si="564"/>
        <v>-10.803000000000026</v>
      </c>
      <c r="AH251" s="1025">
        <f t="shared" si="564"/>
        <v>-5.2760000000000105</v>
      </c>
      <c r="AI251" s="1025">
        <f t="shared" si="564"/>
        <v>4.195999999999998</v>
      </c>
      <c r="AJ251" s="1027">
        <f t="shared" si="564"/>
        <v>98.921000000000049</v>
      </c>
      <c r="AK251" s="1026">
        <f t="shared" si="564"/>
        <v>-32.310000000000059</v>
      </c>
      <c r="AL251" s="1025">
        <f t="shared" si="564"/>
        <v>18.418000000000006</v>
      </c>
      <c r="AM251" s="1025">
        <f t="shared" si="564"/>
        <v>0.93500000000005912</v>
      </c>
      <c r="AN251" s="1027">
        <f t="shared" si="564"/>
        <v>60.549999999999955</v>
      </c>
      <c r="AO251" s="1025">
        <f t="shared" ref="AO251:AR251" si="565">AO247-AN247</f>
        <v>-54.116052444621914</v>
      </c>
      <c r="AP251" s="1025">
        <f t="shared" si="565"/>
        <v>-5.4479838353253172</v>
      </c>
      <c r="AQ251" s="1025">
        <f t="shared" si="565"/>
        <v>13.41401326554103</v>
      </c>
      <c r="AR251" s="1025">
        <f t="shared" si="565"/>
        <v>111.35981961597724</v>
      </c>
      <c r="AS251" s="1000"/>
      <c r="AT251" s="974"/>
      <c r="AU251" s="974"/>
      <c r="AV251" s="974"/>
      <c r="AW251" s="1051" t="s">
        <v>462</v>
      </c>
      <c r="AX251" s="1051" t="s">
        <v>462</v>
      </c>
      <c r="AY251" s="1051" t="s">
        <v>462</v>
      </c>
      <c r="AZ251" s="1051" t="s">
        <v>462</v>
      </c>
      <c r="BA251" s="1051" t="s">
        <v>462</v>
      </c>
      <c r="BB251" s="1051" t="s">
        <v>462</v>
      </c>
      <c r="BC251" s="1051" t="s">
        <v>462</v>
      </c>
      <c r="BD251" s="1051" t="s">
        <v>462</v>
      </c>
      <c r="BE251" s="1051" t="s">
        <v>462</v>
      </c>
      <c r="BF251" s="1051" t="s">
        <v>462</v>
      </c>
      <c r="BG251" s="1051" t="s">
        <v>462</v>
      </c>
      <c r="BH251" s="1051" t="s">
        <v>462</v>
      </c>
      <c r="BI251" s="1052" t="s">
        <v>462</v>
      </c>
      <c r="BJ251" s="1001"/>
    </row>
    <row r="252" spans="1:62" s="1002" customFormat="1" ht="11.25" customHeight="1">
      <c r="A252" s="961"/>
      <c r="B252" s="991"/>
      <c r="C252" s="991"/>
      <c r="D252" s="991"/>
      <c r="E252" s="991"/>
      <c r="F252" s="991"/>
      <c r="G252" s="991"/>
      <c r="H252" s="961"/>
      <c r="I252" s="1004"/>
      <c r="J252" s="974"/>
      <c r="K252" s="974"/>
      <c r="L252" s="999"/>
      <c r="M252" s="974"/>
      <c r="N252" s="974"/>
      <c r="O252" s="974"/>
      <c r="P252" s="974"/>
      <c r="Q252" s="975"/>
      <c r="R252" s="974"/>
      <c r="S252" s="974"/>
      <c r="T252" s="999"/>
      <c r="U252" s="975"/>
      <c r="V252" s="974"/>
      <c r="W252" s="974"/>
      <c r="X252" s="999"/>
      <c r="Y252" s="975"/>
      <c r="Z252" s="1142"/>
      <c r="AA252" s="1142"/>
      <c r="AB252" s="1143"/>
      <c r="AC252" s="1141"/>
      <c r="AD252" s="1142"/>
      <c r="AE252" s="1142"/>
      <c r="AF252" s="1142"/>
      <c r="AG252" s="1056"/>
      <c r="AH252" s="1057"/>
      <c r="AI252" s="1057"/>
      <c r="AJ252" s="1102"/>
      <c r="AK252" s="1056"/>
      <c r="AL252" s="1057"/>
      <c r="AM252" s="1057"/>
      <c r="AN252" s="1102"/>
      <c r="AO252" s="1057"/>
      <c r="AP252" s="1057"/>
      <c r="AQ252" s="1057"/>
      <c r="AR252" s="1102"/>
      <c r="AS252" s="1005"/>
      <c r="AT252" s="974"/>
      <c r="AU252" s="974"/>
      <c r="AV252" s="974"/>
      <c r="AW252" s="1085"/>
      <c r="AX252" s="1085"/>
      <c r="AY252" s="974"/>
      <c r="AZ252" s="974"/>
      <c r="BA252" s="974"/>
      <c r="BB252" s="1057"/>
      <c r="BC252" s="1057"/>
      <c r="BD252" s="1057"/>
      <c r="BE252" s="1057"/>
      <c r="BF252" s="1057"/>
      <c r="BG252" s="1057"/>
      <c r="BH252" s="1057"/>
      <c r="BI252" s="1102"/>
      <c r="BJ252" s="1001"/>
    </row>
    <row r="253" spans="1:62" s="1002" customFormat="1" ht="11.25" customHeight="1">
      <c r="A253" s="991"/>
      <c r="B253" s="991"/>
      <c r="C253" s="991"/>
      <c r="D253" s="991"/>
      <c r="E253" s="991"/>
      <c r="F253" s="991"/>
      <c r="G253" s="991"/>
      <c r="H253" s="991"/>
      <c r="I253" s="1031" t="s">
        <v>333</v>
      </c>
      <c r="J253" s="974"/>
      <c r="K253" s="974"/>
      <c r="L253" s="999"/>
      <c r="M253" s="974"/>
      <c r="N253" s="974"/>
      <c r="O253" s="974"/>
      <c r="P253" s="974"/>
      <c r="Q253" s="975"/>
      <c r="R253" s="974"/>
      <c r="S253" s="974"/>
      <c r="T253" s="999"/>
      <c r="U253" s="975"/>
      <c r="V253" s="974"/>
      <c r="W253" s="974"/>
      <c r="X253" s="999"/>
      <c r="Y253" s="975"/>
      <c r="Z253" s="974"/>
      <c r="AA253" s="974"/>
      <c r="AB253" s="974"/>
      <c r="AC253" s="975">
        <f t="shared" ref="AC253:AH253" si="566">AC239-AC248</f>
        <v>-0.1789260533313819</v>
      </c>
      <c r="AD253" s="974">
        <f t="shared" si="566"/>
        <v>-0.18863079777365499</v>
      </c>
      <c r="AE253" s="974">
        <f t="shared" si="566"/>
        <v>-0.16636497742161982</v>
      </c>
      <c r="AF253" s="974">
        <f t="shared" si="566"/>
        <v>-9.9340435150517825E-2</v>
      </c>
      <c r="AG253" s="975">
        <f t="shared" si="566"/>
        <v>-2.6369053033748591E-2</v>
      </c>
      <c r="AH253" s="974">
        <f t="shared" si="566"/>
        <v>1.6091266594824072E-2</v>
      </c>
      <c r="AI253" s="974">
        <f t="shared" ref="AI253" si="567">AI239-AI248</f>
        <v>2.5114338845051876E-2</v>
      </c>
      <c r="AJ253" s="999">
        <f>AJ239-AJ248</f>
        <v>2.7124392548596443E-3</v>
      </c>
      <c r="AK253" s="975">
        <f>AK239-AK248</f>
        <v>-9.3443069255094713E-3</v>
      </c>
      <c r="AL253" s="974">
        <f>AL239-AL248</f>
        <v>-2.1338844415671687E-2</v>
      </c>
      <c r="AM253" s="974">
        <f>AM239-AM248</f>
        <v>5.252517083822017E-3</v>
      </c>
      <c r="AN253" s="999">
        <f>AN239-AN248</f>
        <v>2.4160736171195962E-2</v>
      </c>
      <c r="AO253" s="974">
        <f t="shared" ref="AO253:AR253" si="568">AO239-AO248</f>
        <v>6.9102784686530194E-2</v>
      </c>
      <c r="AP253" s="974">
        <f t="shared" si="568"/>
        <v>4.6375789285187263E-2</v>
      </c>
      <c r="AQ253" s="974">
        <f t="shared" si="568"/>
        <v>1.9997990926591713E-2</v>
      </c>
      <c r="AR253" s="999">
        <f t="shared" si="568"/>
        <v>2.0956855830593035E-2</v>
      </c>
      <c r="AS253" s="1005"/>
      <c r="AT253" s="974"/>
      <c r="AU253" s="974"/>
      <c r="AV253" s="974"/>
      <c r="AW253" s="974"/>
      <c r="AX253" s="974">
        <f>AX239-AX248</f>
        <v>-0.15437614860664195</v>
      </c>
      <c r="AY253" s="974">
        <f t="shared" ref="AY253:BI253" si="569">AY239-AY248</f>
        <v>4.883717099219087E-3</v>
      </c>
      <c r="AZ253" s="974">
        <f>AZ239-AZ248</f>
        <v>2.0450720406095524E-3</v>
      </c>
      <c r="BA253" s="974">
        <f>BA239-BA248</f>
        <v>3.7658475577828199E-2</v>
      </c>
      <c r="BB253" s="974">
        <f t="shared" si="569"/>
        <v>0</v>
      </c>
      <c r="BC253" s="974">
        <f t="shared" si="569"/>
        <v>0</v>
      </c>
      <c r="BD253" s="974">
        <f t="shared" si="569"/>
        <v>0</v>
      </c>
      <c r="BE253" s="974">
        <f t="shared" si="569"/>
        <v>0</v>
      </c>
      <c r="BF253" s="974">
        <f t="shared" si="569"/>
        <v>0</v>
      </c>
      <c r="BG253" s="974">
        <f t="shared" si="569"/>
        <v>0</v>
      </c>
      <c r="BH253" s="974">
        <f t="shared" si="569"/>
        <v>0</v>
      </c>
      <c r="BI253" s="999">
        <f t="shared" si="569"/>
        <v>0</v>
      </c>
      <c r="BJ253" s="1001"/>
    </row>
    <row r="254" spans="1:62" s="1042" customFormat="1" ht="11.25" customHeight="1">
      <c r="A254" s="961"/>
      <c r="B254" s="995"/>
      <c r="C254" s="995"/>
      <c r="D254" s="995"/>
      <c r="E254" s="995"/>
      <c r="F254" s="995"/>
      <c r="G254" s="995"/>
      <c r="H254" s="961"/>
      <c r="I254" s="1139" t="s">
        <v>334</v>
      </c>
      <c r="J254" s="1033"/>
      <c r="K254" s="1033"/>
      <c r="L254" s="1034"/>
      <c r="M254" s="1035"/>
      <c r="N254" s="1035"/>
      <c r="O254" s="1035"/>
      <c r="P254" s="1035"/>
      <c r="Q254" s="1036"/>
      <c r="R254" s="1035"/>
      <c r="S254" s="1035"/>
      <c r="T254" s="1055"/>
      <c r="U254" s="1036"/>
      <c r="V254" s="1035"/>
      <c r="W254" s="1035"/>
      <c r="X254" s="1038"/>
      <c r="Y254" s="1039"/>
      <c r="Z254" s="1037"/>
      <c r="AA254" s="1037"/>
      <c r="AB254" s="1037"/>
      <c r="AC254" s="1316">
        <f>Inlinks!AC285</f>
        <v>-22.001999999999999</v>
      </c>
      <c r="AD254" s="1317">
        <f>Inlinks!AD285</f>
        <v>-25.417999999999999</v>
      </c>
      <c r="AE254" s="1317">
        <f>Inlinks!AE285</f>
        <v>-25.826000000000001</v>
      </c>
      <c r="AF254" s="1317">
        <f>Inlinks!AF285</f>
        <v>-17.14</v>
      </c>
      <c r="AG254" s="1316">
        <f>Inlinks!AG285</f>
        <v>-4.6379999999999999</v>
      </c>
      <c r="AH254" s="1317">
        <f>Inlinks!AH285</f>
        <v>2.8519999999999999</v>
      </c>
      <c r="AI254" s="1317">
        <f>Inlinks!AI285</f>
        <v>4.9969999999999999</v>
      </c>
      <c r="AJ254" s="2155">
        <f>Inlinks!AJ285</f>
        <v>0.64300000000000002</v>
      </c>
      <c r="AK254" s="1316">
        <f>Inlinks!AK285</f>
        <v>-2.2309999999999999</v>
      </c>
      <c r="AL254" s="1317">
        <f>Inlinks!AL285</f>
        <v>-5.1420000000000003</v>
      </c>
      <c r="AM254" s="1317">
        <f>Inlinks!AM285</f>
        <v>1.2989999999999999</v>
      </c>
      <c r="AN254" s="2155">
        <f>Inlinks!AN285</f>
        <v>8.26</v>
      </c>
      <c r="AO254" s="1037">
        <f t="shared" ref="AO254:AR254" si="570">AO238-AO247</f>
        <v>21.193340343865998</v>
      </c>
      <c r="AP254" s="1037">
        <f t="shared" si="570"/>
        <v>14.942279307687386</v>
      </c>
      <c r="AQ254" s="1037">
        <f t="shared" si="570"/>
        <v>6.5908578576223817</v>
      </c>
      <c r="AR254" s="1038">
        <f t="shared" si="570"/>
        <v>8.321695011202678</v>
      </c>
      <c r="AS254" s="1040"/>
      <c r="AT254" s="1035"/>
      <c r="AU254" s="1035"/>
      <c r="AV254" s="1035"/>
      <c r="AW254" s="1037"/>
      <c r="AX254" s="1037">
        <f>+SUM(AC254:AF254)</f>
        <v>-90.38600000000001</v>
      </c>
      <c r="AY254" s="1037">
        <f>SUM(AG254:AJ254)</f>
        <v>3.8540000000000001</v>
      </c>
      <c r="AZ254" s="1037">
        <f>AZ238-AZ247</f>
        <v>2.1860000000001492</v>
      </c>
      <c r="BA254" s="1037">
        <f>BA238-BA247</f>
        <v>51.048172520378557</v>
      </c>
      <c r="BB254" s="1037">
        <f t="shared" ref="BB254:BI254" si="571">BB238-BB247</f>
        <v>0</v>
      </c>
      <c r="BC254" s="1037">
        <f t="shared" si="571"/>
        <v>0</v>
      </c>
      <c r="BD254" s="1037">
        <f t="shared" si="571"/>
        <v>0</v>
      </c>
      <c r="BE254" s="1037">
        <f t="shared" si="571"/>
        <v>0</v>
      </c>
      <c r="BF254" s="1037">
        <f t="shared" si="571"/>
        <v>0</v>
      </c>
      <c r="BG254" s="1037">
        <f t="shared" si="571"/>
        <v>0</v>
      </c>
      <c r="BH254" s="1037">
        <f t="shared" si="571"/>
        <v>0</v>
      </c>
      <c r="BI254" s="1038">
        <f t="shared" si="571"/>
        <v>0</v>
      </c>
      <c r="BJ254" s="1041"/>
    </row>
    <row r="255" spans="1:62" s="1002" customFormat="1" ht="11.25" customHeight="1">
      <c r="A255" s="961"/>
      <c r="B255" s="992"/>
      <c r="C255" s="992"/>
      <c r="D255" s="992"/>
      <c r="E255" s="992"/>
      <c r="F255" s="992"/>
      <c r="G255" s="992"/>
      <c r="H255" s="961"/>
      <c r="I255" s="1048"/>
      <c r="J255" s="998"/>
      <c r="K255" s="998"/>
      <c r="L255" s="1017"/>
      <c r="M255" s="974"/>
      <c r="N255" s="974"/>
      <c r="O255" s="974"/>
      <c r="P255" s="974"/>
      <c r="Q255" s="975"/>
      <c r="R255" s="974"/>
      <c r="S255" s="974"/>
      <c r="T255" s="999"/>
      <c r="U255" s="975"/>
      <c r="V255" s="974"/>
      <c r="W255" s="974"/>
      <c r="X255" s="1027"/>
      <c r="Y255" s="1025"/>
      <c r="Z255" s="1037"/>
      <c r="AA255" s="1037"/>
      <c r="AB255" s="1037"/>
      <c r="AC255" s="1026"/>
      <c r="AD255" s="1037"/>
      <c r="AE255" s="1037"/>
      <c r="AF255" s="1037"/>
      <c r="AG255" s="1026"/>
      <c r="AH255" s="1025"/>
      <c r="AI255" s="1025"/>
      <c r="AJ255" s="1027"/>
      <c r="AK255" s="1025"/>
      <c r="AL255" s="1025"/>
      <c r="AM255" s="1025"/>
      <c r="AN255" s="1027"/>
      <c r="AO255" s="1025"/>
      <c r="AP255" s="1025"/>
      <c r="AQ255" s="1025"/>
      <c r="AR255" s="1027"/>
      <c r="AS255" s="1000"/>
      <c r="AT255" s="974"/>
      <c r="AU255" s="974"/>
      <c r="AV255" s="974"/>
      <c r="AW255" s="648"/>
      <c r="AX255" s="648"/>
      <c r="AY255" s="974"/>
      <c r="AZ255" s="974"/>
      <c r="BA255" s="974"/>
      <c r="BB255" s="974"/>
      <c r="BC255" s="974"/>
      <c r="BD255" s="974"/>
      <c r="BE255" s="974"/>
      <c r="BF255" s="974"/>
      <c r="BG255" s="974"/>
      <c r="BH255" s="974"/>
      <c r="BI255" s="999"/>
      <c r="BJ255" s="1001"/>
    </row>
    <row r="256" spans="1:62" s="961" customFormat="1" ht="11.25" customHeight="1">
      <c r="A256" s="475"/>
      <c r="B256" s="940"/>
      <c r="C256" s="940"/>
      <c r="D256" s="940"/>
      <c r="E256" s="940"/>
      <c r="F256" s="940"/>
      <c r="G256" s="940"/>
      <c r="H256" s="475"/>
      <c r="I256" s="1061"/>
      <c r="J256" s="1065"/>
      <c r="K256" s="1065"/>
      <c r="L256" s="1066"/>
      <c r="M256" s="1067"/>
      <c r="N256" s="1067"/>
      <c r="O256" s="1067"/>
      <c r="P256" s="1067"/>
      <c r="Q256" s="1061"/>
      <c r="R256" s="1067"/>
      <c r="S256" s="1067"/>
      <c r="T256" s="1066"/>
      <c r="U256" s="1061"/>
      <c r="V256" s="1067"/>
      <c r="W256" s="1067"/>
      <c r="X256" s="1066"/>
      <c r="Y256" s="1067"/>
      <c r="Z256" s="1067"/>
      <c r="AA256" s="1067"/>
      <c r="AB256" s="1067"/>
      <c r="AC256" s="1061"/>
      <c r="AD256" s="1067"/>
      <c r="AE256" s="1067"/>
      <c r="AF256" s="1067"/>
      <c r="AG256" s="1061"/>
      <c r="AH256" s="1067"/>
      <c r="AI256" s="1067"/>
      <c r="AJ256" s="1066"/>
      <c r="AK256" s="1067"/>
      <c r="AL256" s="1067"/>
      <c r="AM256" s="1067"/>
      <c r="AN256" s="1066"/>
      <c r="AO256" s="1067"/>
      <c r="AP256" s="1067"/>
      <c r="AQ256" s="1067"/>
      <c r="AR256" s="1066"/>
      <c r="AS256" s="959"/>
      <c r="AT256" s="1067"/>
      <c r="AU256" s="1067"/>
      <c r="AV256" s="1490"/>
      <c r="AW256" s="1067"/>
      <c r="AX256" s="1067"/>
      <c r="AY256" s="1067"/>
      <c r="AZ256" s="1067"/>
      <c r="BA256" s="1067"/>
      <c r="BB256" s="1067"/>
      <c r="BC256" s="1067"/>
      <c r="BD256" s="1067"/>
      <c r="BE256" s="1067"/>
      <c r="BF256" s="1067"/>
      <c r="BG256" s="1067"/>
      <c r="BH256" s="1067"/>
      <c r="BI256" s="1066"/>
      <c r="BJ256" s="960"/>
    </row>
    <row r="257" spans="1:62" s="961" customFormat="1" ht="11.25" customHeight="1">
      <c r="A257" s="475"/>
      <c r="B257" s="475"/>
      <c r="C257" s="475"/>
      <c r="D257" s="475"/>
      <c r="E257" s="475"/>
      <c r="F257" s="475"/>
      <c r="G257" s="475"/>
      <c r="H257" s="475"/>
      <c r="I257" s="632" t="s">
        <v>348</v>
      </c>
      <c r="L257" s="659"/>
      <c r="M257" s="631"/>
      <c r="N257" s="631"/>
      <c r="O257" s="631"/>
      <c r="P257" s="631"/>
      <c r="Q257" s="632"/>
      <c r="R257" s="631"/>
      <c r="S257" s="631"/>
      <c r="T257" s="659"/>
      <c r="U257" s="632"/>
      <c r="V257" s="631"/>
      <c r="W257" s="631"/>
      <c r="X257" s="659"/>
      <c r="Y257" s="1321">
        <f>+Inlinks!Y302</f>
        <v>31.37</v>
      </c>
      <c r="Z257" s="1321">
        <f>+Inlinks!Z302</f>
        <v>38.851999999999997</v>
      </c>
      <c r="AA257" s="1321">
        <f>+Inlinks!AA302</f>
        <v>47.25</v>
      </c>
      <c r="AB257" s="1321">
        <f>+Inlinks!AB302</f>
        <v>66.774000000000001</v>
      </c>
      <c r="AC257" s="1322">
        <f>+Inlinks!AC302</f>
        <v>61.244</v>
      </c>
      <c r="AD257" s="1321">
        <f>+Inlinks!AD302</f>
        <v>66.852999999999994</v>
      </c>
      <c r="AE257" s="1321">
        <f>+Inlinks!AE302</f>
        <v>75.683999999999997</v>
      </c>
      <c r="AF257" s="1321">
        <f>+Inlinks!AF302</f>
        <v>104.646</v>
      </c>
      <c r="AG257" s="1322">
        <f>+Inlinks!AG302</f>
        <v>90.929000000000002</v>
      </c>
      <c r="AH257" s="1321">
        <f>+Inlinks!AH302</f>
        <v>96.56</v>
      </c>
      <c r="AI257" s="1321">
        <f>+Inlinks!AI302</f>
        <v>97.239000000000004</v>
      </c>
      <c r="AJ257" s="1513">
        <f>+Inlinks!AJ302</f>
        <v>167.04599999999999</v>
      </c>
      <c r="AK257" s="1322">
        <f>+Inlinks!AK302</f>
        <v>128.86699999999999</v>
      </c>
      <c r="AL257" s="1321">
        <f>+Inlinks!AL302</f>
        <v>145.28899999999999</v>
      </c>
      <c r="AM257" s="1321">
        <f>+Inlinks!AM302</f>
        <v>141.869</v>
      </c>
      <c r="AN257" s="1513">
        <f>+Inlinks!AN302</f>
        <v>203.36799999999999</v>
      </c>
      <c r="AO257" s="631">
        <f t="shared" ref="AO257:AR257" si="572">AO266+AO275</f>
        <v>140.10961636959266</v>
      </c>
      <c r="AP257" s="631">
        <f t="shared" si="572"/>
        <v>146.94285045366667</v>
      </c>
      <c r="AQ257" s="631">
        <f t="shared" si="572"/>
        <v>148.16590148027237</v>
      </c>
      <c r="AR257" s="659">
        <f t="shared" si="572"/>
        <v>243.16603440205128</v>
      </c>
      <c r="AS257" s="1016"/>
      <c r="AT257" s="631"/>
      <c r="AU257" s="631"/>
      <c r="AV257" s="1307">
        <v>99.977000000000004</v>
      </c>
      <c r="AW257" s="631">
        <f>+SUM(Y257:AB257)</f>
        <v>184.24599999999998</v>
      </c>
      <c r="AX257" s="631">
        <f>+SUM(AC257:AF257)</f>
        <v>308.42699999999996</v>
      </c>
      <c r="AY257" s="1108">
        <f>SUM(AG257:AJ257)</f>
        <v>451.774</v>
      </c>
      <c r="AZ257" s="1108">
        <f>+SUM(AK257:AN257)</f>
        <v>619.39300000000003</v>
      </c>
      <c r="BA257" s="1108">
        <f>+SUM(AO257:AR257)</f>
        <v>678.38440270558306</v>
      </c>
      <c r="BB257" s="631">
        <f t="shared" ref="BB257:BI257" si="573">BB266+BB275</f>
        <v>766.81551962014896</v>
      </c>
      <c r="BC257" s="631">
        <f t="shared" si="573"/>
        <v>852.49159815729342</v>
      </c>
      <c r="BD257" s="631">
        <f t="shared" si="573"/>
        <v>929.71045535578435</v>
      </c>
      <c r="BE257" s="631">
        <f t="shared" si="573"/>
        <v>1006.8523993167216</v>
      </c>
      <c r="BF257" s="631">
        <f t="shared" si="573"/>
        <v>1081.2673822358784</v>
      </c>
      <c r="BG257" s="631">
        <f t="shared" si="573"/>
        <v>1146.7857242307914</v>
      </c>
      <c r="BH257" s="631">
        <f t="shared" si="573"/>
        <v>1211.0800514023572</v>
      </c>
      <c r="BI257" s="659">
        <f t="shared" si="573"/>
        <v>1273.1212057670507</v>
      </c>
      <c r="BJ257" s="960"/>
    </row>
    <row r="258" spans="1:62" s="1002" customFormat="1" ht="11.25" customHeight="1">
      <c r="A258" s="961"/>
      <c r="B258" s="992"/>
      <c r="C258" s="992"/>
      <c r="D258" s="992"/>
      <c r="E258" s="992"/>
      <c r="F258" s="992"/>
      <c r="G258" s="992"/>
      <c r="H258" s="961"/>
      <c r="I258" s="990" t="s">
        <v>320</v>
      </c>
      <c r="J258" s="998"/>
      <c r="K258" s="998"/>
      <c r="L258" s="1017"/>
      <c r="M258" s="974"/>
      <c r="N258" s="974"/>
      <c r="O258" s="974"/>
      <c r="P258" s="974"/>
      <c r="Q258" s="975"/>
      <c r="R258" s="974"/>
      <c r="S258" s="974"/>
      <c r="T258" s="999"/>
      <c r="U258" s="975"/>
      <c r="V258" s="974"/>
      <c r="W258" s="974"/>
      <c r="X258" s="999"/>
      <c r="Y258" s="975"/>
      <c r="Z258" s="974"/>
      <c r="AA258" s="974"/>
      <c r="AB258" s="999"/>
      <c r="AC258" s="974">
        <f t="shared" ref="AC258:AN258" si="574">AC257/Y257-1</f>
        <v>0.95231112527892892</v>
      </c>
      <c r="AD258" s="974">
        <f t="shared" si="574"/>
        <v>0.72070935859157825</v>
      </c>
      <c r="AE258" s="974">
        <f t="shared" si="574"/>
        <v>0.60177777777777774</v>
      </c>
      <c r="AF258" s="974">
        <f t="shared" si="574"/>
        <v>0.56716686135322125</v>
      </c>
      <c r="AG258" s="975">
        <f t="shared" si="574"/>
        <v>0.48470054209391944</v>
      </c>
      <c r="AH258" s="974">
        <f t="shared" si="574"/>
        <v>0.44436300539990747</v>
      </c>
      <c r="AI258" s="974">
        <f t="shared" si="574"/>
        <v>0.28480260028539717</v>
      </c>
      <c r="AJ258" s="999">
        <f t="shared" si="574"/>
        <v>0.596296083940141</v>
      </c>
      <c r="AK258" s="975">
        <f t="shared" si="574"/>
        <v>0.41722662736860605</v>
      </c>
      <c r="AL258" s="974">
        <f t="shared" si="574"/>
        <v>0.50464995857497907</v>
      </c>
      <c r="AM258" s="974">
        <f t="shared" si="574"/>
        <v>0.45897222307921703</v>
      </c>
      <c r="AN258" s="999">
        <f t="shared" si="574"/>
        <v>0.21743711313051506</v>
      </c>
      <c r="AO258" s="974">
        <f t="shared" ref="AO258:AR258" si="575">AO257/AK257-1</f>
        <v>8.7242012071303554E-2</v>
      </c>
      <c r="AP258" s="974">
        <f t="shared" si="575"/>
        <v>1.1383177347677131E-2</v>
      </c>
      <c r="AQ258" s="974">
        <f t="shared" si="575"/>
        <v>4.4385323645562913E-2</v>
      </c>
      <c r="AR258" s="974">
        <f t="shared" si="575"/>
        <v>0.1956946737050631</v>
      </c>
      <c r="AS258" s="1000"/>
      <c r="AT258" s="974"/>
      <c r="AU258" s="974"/>
      <c r="AV258" s="974"/>
      <c r="AW258" s="974">
        <f>AW257/AV257-1</f>
        <v>0.84288386328855602</v>
      </c>
      <c r="AX258" s="974">
        <f>AX257/AW257-1</f>
        <v>0.67399563626890124</v>
      </c>
      <c r="AY258" s="974">
        <f t="shared" ref="AY258:BI258" si="576">AY257/AX257-1</f>
        <v>0.46476800020750475</v>
      </c>
      <c r="AZ258" s="974">
        <f t="shared" si="576"/>
        <v>0.37102400757901077</v>
      </c>
      <c r="BA258" s="974">
        <f t="shared" si="576"/>
        <v>9.5240667404350665E-2</v>
      </c>
      <c r="BB258" s="974">
        <f t="shared" si="576"/>
        <v>0.13035546890800909</v>
      </c>
      <c r="BC258" s="974">
        <f t="shared" si="576"/>
        <v>0.11172971379033259</v>
      </c>
      <c r="BD258" s="974">
        <f t="shared" si="576"/>
        <v>9.0580197347872593E-2</v>
      </c>
      <c r="BE258" s="974">
        <f t="shared" si="576"/>
        <v>8.2974159875846887E-2</v>
      </c>
      <c r="BF258" s="974">
        <f t="shared" si="576"/>
        <v>7.39085321439934E-2</v>
      </c>
      <c r="BG258" s="974">
        <f t="shared" si="576"/>
        <v>6.0594024263852519E-2</v>
      </c>
      <c r="BH258" s="974">
        <f t="shared" si="576"/>
        <v>5.6064812992585367E-2</v>
      </c>
      <c r="BI258" s="999">
        <f t="shared" si="576"/>
        <v>5.1227954991789115E-2</v>
      </c>
      <c r="BJ258" s="960"/>
    </row>
    <row r="259" spans="1:62" s="1002" customFormat="1" ht="11.25" customHeight="1">
      <c r="A259" s="961"/>
      <c r="B259" s="992"/>
      <c r="C259" s="992"/>
      <c r="D259" s="992"/>
      <c r="E259" s="992"/>
      <c r="F259" s="992"/>
      <c r="G259" s="992"/>
      <c r="H259" s="961"/>
      <c r="I259" s="990" t="s">
        <v>321</v>
      </c>
      <c r="J259" s="998"/>
      <c r="K259" s="998"/>
      <c r="L259" s="1017"/>
      <c r="M259" s="974"/>
      <c r="N259" s="974"/>
      <c r="O259" s="974"/>
      <c r="P259" s="974"/>
      <c r="Q259" s="975"/>
      <c r="R259" s="974"/>
      <c r="S259" s="974"/>
      <c r="T259" s="999"/>
      <c r="U259" s="975"/>
      <c r="V259" s="974"/>
      <c r="W259" s="974"/>
      <c r="X259" s="999"/>
      <c r="Y259" s="975"/>
      <c r="Z259" s="974"/>
      <c r="AA259" s="974"/>
      <c r="AB259" s="999"/>
      <c r="AC259" s="975"/>
      <c r="AD259" s="974"/>
      <c r="AE259" s="974"/>
      <c r="AF259" s="974"/>
      <c r="AG259" s="975">
        <f t="shared" ref="AG259:AN259" si="577">AG258+AC258</f>
        <v>1.4370116673728484</v>
      </c>
      <c r="AH259" s="974">
        <f t="shared" si="577"/>
        <v>1.1650723639914857</v>
      </c>
      <c r="AI259" s="974">
        <f t="shared" si="577"/>
        <v>0.88658037806317491</v>
      </c>
      <c r="AJ259" s="999">
        <f t="shared" si="577"/>
        <v>1.1634629452933622</v>
      </c>
      <c r="AK259" s="975">
        <f t="shared" si="577"/>
        <v>0.90192716946252549</v>
      </c>
      <c r="AL259" s="974">
        <f t="shared" si="577"/>
        <v>0.94901296397488655</v>
      </c>
      <c r="AM259" s="974">
        <f t="shared" si="577"/>
        <v>0.7437748233646142</v>
      </c>
      <c r="AN259" s="999">
        <f t="shared" si="577"/>
        <v>0.81373319707065606</v>
      </c>
      <c r="AO259" s="974">
        <f t="shared" ref="AO259" si="578">AO258+AK258</f>
        <v>0.50446863943990961</v>
      </c>
      <c r="AP259" s="974">
        <f t="shared" ref="AP259" si="579">AP258+AL258</f>
        <v>0.51603313592265621</v>
      </c>
      <c r="AQ259" s="974">
        <f t="shared" ref="AQ259" si="580">AQ258+AM258</f>
        <v>0.50335754672477995</v>
      </c>
      <c r="AR259" s="999">
        <f t="shared" ref="AR259" si="581">AR258+AN258</f>
        <v>0.41313178683557816</v>
      </c>
      <c r="AS259" s="1000"/>
      <c r="AT259" s="974"/>
      <c r="AU259" s="974"/>
      <c r="AV259" s="974"/>
      <c r="AW259" s="1018"/>
      <c r="AX259" s="1018">
        <f>AW258+AX258</f>
        <v>1.5168794995574573</v>
      </c>
      <c r="AY259" s="1018">
        <f t="shared" ref="AY259:BI259" si="582">AX258+AY258</f>
        <v>1.138763636476406</v>
      </c>
      <c r="AZ259" s="1018">
        <f t="shared" si="582"/>
        <v>0.83579200778651552</v>
      </c>
      <c r="BA259" s="1018">
        <f t="shared" si="582"/>
        <v>0.46626467498336144</v>
      </c>
      <c r="BB259" s="1018">
        <f t="shared" si="582"/>
        <v>0.22559613631235975</v>
      </c>
      <c r="BC259" s="1018">
        <f t="shared" si="582"/>
        <v>0.24208518269834167</v>
      </c>
      <c r="BD259" s="1018">
        <f t="shared" si="582"/>
        <v>0.20230991113820518</v>
      </c>
      <c r="BE259" s="1018">
        <f t="shared" si="582"/>
        <v>0.17355435722371948</v>
      </c>
      <c r="BF259" s="1018">
        <f t="shared" si="582"/>
        <v>0.15688269201984029</v>
      </c>
      <c r="BG259" s="1018">
        <f t="shared" si="582"/>
        <v>0.13450255640784592</v>
      </c>
      <c r="BH259" s="1018">
        <f t="shared" si="582"/>
        <v>0.11665883725643789</v>
      </c>
      <c r="BI259" s="1019">
        <f t="shared" si="582"/>
        <v>0.10729276798437448</v>
      </c>
      <c r="BJ259" s="1001"/>
    </row>
    <row r="260" spans="1:62" s="1002" customFormat="1" ht="11.25" customHeight="1">
      <c r="A260" s="961"/>
      <c r="B260" s="992"/>
      <c r="C260" s="992"/>
      <c r="D260" s="992"/>
      <c r="E260" s="992"/>
      <c r="F260" s="992"/>
      <c r="G260" s="992"/>
      <c r="H260" s="961"/>
      <c r="I260" s="990" t="s">
        <v>328</v>
      </c>
      <c r="J260" s="998"/>
      <c r="K260" s="998"/>
      <c r="L260" s="1017"/>
      <c r="M260" s="974"/>
      <c r="N260" s="974"/>
      <c r="O260" s="974"/>
      <c r="P260" s="974"/>
      <c r="Q260" s="975"/>
      <c r="R260" s="974"/>
      <c r="S260" s="974"/>
      <c r="T260" s="999"/>
      <c r="U260" s="975"/>
      <c r="V260" s="974"/>
      <c r="W260" s="974"/>
      <c r="X260" s="999"/>
      <c r="Y260" s="975"/>
      <c r="Z260" s="974">
        <f t="shared" ref="Z260:AE260" si="583">Z257/Y257-1</f>
        <v>0.23850812878546357</v>
      </c>
      <c r="AA260" s="974">
        <f t="shared" si="583"/>
        <v>0.21615360856583976</v>
      </c>
      <c r="AB260" s="999">
        <f t="shared" si="583"/>
        <v>0.41320634920634913</v>
      </c>
      <c r="AC260" s="975">
        <f t="shared" si="583"/>
        <v>-8.2816665169077819E-2</v>
      </c>
      <c r="AD260" s="974">
        <f t="shared" si="583"/>
        <v>9.1584481745150548E-2</v>
      </c>
      <c r="AE260" s="681">
        <f t="shared" si="583"/>
        <v>0.13209579226063162</v>
      </c>
      <c r="AF260" s="681">
        <f t="shared" ref="AF260:AN260" si="584">AF257/AE257-1</f>
        <v>0.3826700491517363</v>
      </c>
      <c r="AG260" s="975">
        <f t="shared" si="584"/>
        <v>-0.1310800221699826</v>
      </c>
      <c r="AH260" s="974">
        <f t="shared" si="584"/>
        <v>6.1927437891101889E-2</v>
      </c>
      <c r="AI260" s="974">
        <f t="shared" si="584"/>
        <v>7.0318972659486612E-3</v>
      </c>
      <c r="AJ260" s="999">
        <f t="shared" si="584"/>
        <v>0.71789096967266208</v>
      </c>
      <c r="AK260" s="975">
        <f t="shared" si="584"/>
        <v>-0.22855381152496923</v>
      </c>
      <c r="AL260" s="974">
        <f t="shared" si="584"/>
        <v>0.12743371072501097</v>
      </c>
      <c r="AM260" s="974">
        <f t="shared" si="584"/>
        <v>-2.3539290655176792E-2</v>
      </c>
      <c r="AN260" s="999">
        <f t="shared" si="584"/>
        <v>0.43349146043180675</v>
      </c>
      <c r="AO260" s="681">
        <f t="shared" ref="AO260" si="585">AO257/AN257-1</f>
        <v>-0.31105377262109746</v>
      </c>
      <c r="AP260" s="681">
        <f t="shared" ref="AP260" si="586">AP257/AO257-1</f>
        <v>4.8770628748627365E-2</v>
      </c>
      <c r="AQ260" s="681">
        <f t="shared" ref="AQ260" si="587">AQ257/AP257-1</f>
        <v>8.323310884671864E-3</v>
      </c>
      <c r="AR260" s="681">
        <f t="shared" ref="AR260" si="588">AR257/AQ257-1</f>
        <v>0.64117406213350492</v>
      </c>
      <c r="AS260" s="1000"/>
      <c r="AT260" s="974"/>
      <c r="AU260" s="974"/>
      <c r="AV260" s="974"/>
      <c r="AW260" s="1051" t="s">
        <v>462</v>
      </c>
      <c r="AX260" s="1051" t="s">
        <v>462</v>
      </c>
      <c r="AY260" s="1051" t="s">
        <v>462</v>
      </c>
      <c r="AZ260" s="1051" t="s">
        <v>462</v>
      </c>
      <c r="BA260" s="1051" t="s">
        <v>462</v>
      </c>
      <c r="BB260" s="1051" t="s">
        <v>462</v>
      </c>
      <c r="BC260" s="1051" t="s">
        <v>462</v>
      </c>
      <c r="BD260" s="1051" t="s">
        <v>462</v>
      </c>
      <c r="BE260" s="1051" t="s">
        <v>462</v>
      </c>
      <c r="BF260" s="1051" t="s">
        <v>462</v>
      </c>
      <c r="BG260" s="1051" t="s">
        <v>462</v>
      </c>
      <c r="BH260" s="1051" t="s">
        <v>462</v>
      </c>
      <c r="BI260" s="1052" t="s">
        <v>462</v>
      </c>
      <c r="BJ260" s="1001"/>
    </row>
    <row r="261" spans="1:62" s="1030" customFormat="1" ht="11.25" customHeight="1">
      <c r="A261" s="1020"/>
      <c r="B261" s="1021"/>
      <c r="C261" s="1021"/>
      <c r="D261" s="1021"/>
      <c r="E261" s="1021"/>
      <c r="F261" s="1021"/>
      <c r="G261" s="1021"/>
      <c r="H261" s="1020"/>
      <c r="I261" s="1022" t="s">
        <v>329</v>
      </c>
      <c r="J261" s="1023"/>
      <c r="K261" s="1023"/>
      <c r="L261" s="1024"/>
      <c r="M261" s="1025"/>
      <c r="N261" s="1025"/>
      <c r="O261" s="1025"/>
      <c r="P261" s="1025"/>
      <c r="Q261" s="1026"/>
      <c r="R261" s="1025"/>
      <c r="S261" s="1025"/>
      <c r="T261" s="1027"/>
      <c r="U261" s="1026"/>
      <c r="V261" s="1025"/>
      <c r="W261" s="1025"/>
      <c r="X261" s="1027"/>
      <c r="Y261" s="1026"/>
      <c r="Z261" s="1025"/>
      <c r="AA261" s="1025"/>
      <c r="AB261" s="1027"/>
      <c r="AC261" s="1025">
        <f t="shared" ref="AC261:AN261" si="589">AC257-Y257</f>
        <v>29.873999999999999</v>
      </c>
      <c r="AD261" s="1025">
        <f t="shared" si="589"/>
        <v>28.000999999999998</v>
      </c>
      <c r="AE261" s="1025">
        <f t="shared" si="589"/>
        <v>28.433999999999997</v>
      </c>
      <c r="AF261" s="1025">
        <f t="shared" si="589"/>
        <v>37.872</v>
      </c>
      <c r="AG261" s="1026">
        <f t="shared" si="589"/>
        <v>29.685000000000002</v>
      </c>
      <c r="AH261" s="1025">
        <f t="shared" si="589"/>
        <v>29.707000000000008</v>
      </c>
      <c r="AI261" s="1025">
        <f t="shared" si="589"/>
        <v>21.555000000000007</v>
      </c>
      <c r="AJ261" s="1027">
        <f t="shared" si="589"/>
        <v>62.399999999999991</v>
      </c>
      <c r="AK261" s="1026">
        <f t="shared" si="589"/>
        <v>37.937999999999988</v>
      </c>
      <c r="AL261" s="1025">
        <f t="shared" si="589"/>
        <v>48.728999999999985</v>
      </c>
      <c r="AM261" s="1025">
        <f t="shared" si="589"/>
        <v>44.629999999999995</v>
      </c>
      <c r="AN261" s="1027">
        <f t="shared" si="589"/>
        <v>36.322000000000003</v>
      </c>
      <c r="AO261" s="1025">
        <f t="shared" ref="AO261:AR261" si="590">AO257-AK257</f>
        <v>11.242616369592668</v>
      </c>
      <c r="AP261" s="1025">
        <f t="shared" si="590"/>
        <v>1.6538504536666778</v>
      </c>
      <c r="AQ261" s="1025">
        <f t="shared" si="590"/>
        <v>6.2969014802723677</v>
      </c>
      <c r="AR261" s="1025">
        <f t="shared" si="590"/>
        <v>39.798034402051286</v>
      </c>
      <c r="AS261" s="1028"/>
      <c r="AT261" s="1025"/>
      <c r="AU261" s="1025"/>
      <c r="AV261" s="1025"/>
      <c r="AW261" s="1025">
        <f>+AW257-AV257</f>
        <v>84.268999999999977</v>
      </c>
      <c r="AX261" s="1025">
        <f>+AX257-AW257</f>
        <v>124.18099999999998</v>
      </c>
      <c r="AY261" s="1025">
        <f t="shared" ref="AY261:BI261" si="591">+AY257-AX257</f>
        <v>143.34700000000004</v>
      </c>
      <c r="AZ261" s="1025">
        <f t="shared" si="591"/>
        <v>167.61900000000003</v>
      </c>
      <c r="BA261" s="1025">
        <f t="shared" si="591"/>
        <v>58.991402705583027</v>
      </c>
      <c r="BB261" s="1025">
        <f t="shared" si="591"/>
        <v>88.431116914565905</v>
      </c>
      <c r="BC261" s="1025">
        <f t="shared" si="591"/>
        <v>85.676078537144463</v>
      </c>
      <c r="BD261" s="1025">
        <f t="shared" si="591"/>
        <v>77.218857198490923</v>
      </c>
      <c r="BE261" s="1025">
        <f t="shared" si="591"/>
        <v>77.141943960937283</v>
      </c>
      <c r="BF261" s="1025">
        <f t="shared" si="591"/>
        <v>74.414982919156728</v>
      </c>
      <c r="BG261" s="1025">
        <f t="shared" si="591"/>
        <v>65.518341994913044</v>
      </c>
      <c r="BH261" s="1025">
        <f t="shared" si="591"/>
        <v>64.294327171565783</v>
      </c>
      <c r="BI261" s="1027">
        <f t="shared" si="591"/>
        <v>62.041154364693512</v>
      </c>
      <c r="BJ261" s="1029"/>
    </row>
    <row r="262" spans="1:62" s="1030" customFormat="1" ht="11.25" customHeight="1">
      <c r="A262" s="1020"/>
      <c r="B262" s="1021"/>
      <c r="C262" s="1021"/>
      <c r="D262" s="1021"/>
      <c r="E262" s="1021"/>
      <c r="F262" s="1021"/>
      <c r="G262" s="1021"/>
      <c r="H262" s="1020"/>
      <c r="I262" s="1022" t="s">
        <v>330</v>
      </c>
      <c r="J262" s="1023"/>
      <c r="K262" s="1023"/>
      <c r="L262" s="1024"/>
      <c r="M262" s="1025"/>
      <c r="N262" s="1025"/>
      <c r="O262" s="1025"/>
      <c r="P262" s="1025"/>
      <c r="Q262" s="1026"/>
      <c r="R262" s="1025"/>
      <c r="S262" s="1025"/>
      <c r="T262" s="1027"/>
      <c r="U262" s="1026"/>
      <c r="V262" s="1025"/>
      <c r="W262" s="1025"/>
      <c r="X262" s="1027"/>
      <c r="Y262" s="1026"/>
      <c r="Z262" s="1025">
        <f t="shared" ref="Z262:AE262" si="592">Z257-Y257</f>
        <v>7.4819999999999958</v>
      </c>
      <c r="AA262" s="1025">
        <f t="shared" si="592"/>
        <v>8.3980000000000032</v>
      </c>
      <c r="AB262" s="1027">
        <f t="shared" si="592"/>
        <v>19.524000000000001</v>
      </c>
      <c r="AC262" s="1026">
        <f t="shared" si="592"/>
        <v>-5.5300000000000011</v>
      </c>
      <c r="AD262" s="1025">
        <f t="shared" si="592"/>
        <v>5.6089999999999947</v>
      </c>
      <c r="AE262" s="1025">
        <f t="shared" si="592"/>
        <v>8.8310000000000031</v>
      </c>
      <c r="AF262" s="1025">
        <f t="shared" ref="AF262:AN262" si="593">AF257-AE257</f>
        <v>28.962000000000003</v>
      </c>
      <c r="AG262" s="1026">
        <f t="shared" si="593"/>
        <v>-13.716999999999999</v>
      </c>
      <c r="AH262" s="1025">
        <f t="shared" si="593"/>
        <v>5.6310000000000002</v>
      </c>
      <c r="AI262" s="1025">
        <f t="shared" si="593"/>
        <v>0.67900000000000205</v>
      </c>
      <c r="AJ262" s="1027">
        <f t="shared" si="593"/>
        <v>69.806999999999988</v>
      </c>
      <c r="AK262" s="1026">
        <f t="shared" si="593"/>
        <v>-38.179000000000002</v>
      </c>
      <c r="AL262" s="1025">
        <f t="shared" si="593"/>
        <v>16.421999999999997</v>
      </c>
      <c r="AM262" s="1025">
        <f t="shared" si="593"/>
        <v>-3.4199999999999875</v>
      </c>
      <c r="AN262" s="1027">
        <f t="shared" si="593"/>
        <v>61.498999999999995</v>
      </c>
      <c r="AO262" s="1025">
        <f t="shared" ref="AO262" si="594">AO257-AN257</f>
        <v>-63.258383630407337</v>
      </c>
      <c r="AP262" s="1025">
        <f t="shared" ref="AP262" si="595">AP257-AO257</f>
        <v>6.8332340840740073</v>
      </c>
      <c r="AQ262" s="1025">
        <f t="shared" ref="AQ262" si="596">AQ257-AP257</f>
        <v>1.2230510266057024</v>
      </c>
      <c r="AR262" s="1025">
        <f t="shared" ref="AR262" si="597">AR257-AQ257</f>
        <v>95.000132921778913</v>
      </c>
      <c r="AS262" s="1028"/>
      <c r="AT262" s="1025"/>
      <c r="AU262" s="1025"/>
      <c r="AV262" s="1025"/>
      <c r="AW262" s="1051" t="s">
        <v>462</v>
      </c>
      <c r="AX262" s="1051" t="s">
        <v>462</v>
      </c>
      <c r="AY262" s="1051" t="s">
        <v>462</v>
      </c>
      <c r="AZ262" s="1051" t="s">
        <v>462</v>
      </c>
      <c r="BA262" s="1051" t="s">
        <v>462</v>
      </c>
      <c r="BB262" s="1051" t="s">
        <v>462</v>
      </c>
      <c r="BC262" s="1051" t="s">
        <v>462</v>
      </c>
      <c r="BD262" s="1051" t="s">
        <v>462</v>
      </c>
      <c r="BE262" s="1051" t="s">
        <v>462</v>
      </c>
      <c r="BF262" s="1051" t="s">
        <v>462</v>
      </c>
      <c r="BG262" s="1051" t="s">
        <v>462</v>
      </c>
      <c r="BH262" s="1051" t="s">
        <v>462</v>
      </c>
      <c r="BI262" s="1052" t="s">
        <v>462</v>
      </c>
      <c r="BJ262" s="1029"/>
    </row>
    <row r="263" spans="1:62" s="1002" customFormat="1" ht="11.25" customHeight="1">
      <c r="A263" s="961"/>
      <c r="B263" s="992"/>
      <c r="C263" s="992"/>
      <c r="D263" s="992"/>
      <c r="E263" s="992"/>
      <c r="F263" s="992"/>
      <c r="G263" s="992"/>
      <c r="H263" s="961"/>
      <c r="I263" s="1031" t="s">
        <v>336</v>
      </c>
      <c r="J263" s="998"/>
      <c r="K263" s="998"/>
      <c r="L263" s="1017"/>
      <c r="M263" s="974"/>
      <c r="N263" s="974"/>
      <c r="O263" s="974"/>
      <c r="P263" s="974"/>
      <c r="Q263" s="975"/>
      <c r="R263" s="974"/>
      <c r="S263" s="974"/>
      <c r="T263" s="999"/>
      <c r="U263" s="975"/>
      <c r="V263" s="974"/>
      <c r="W263" s="974"/>
      <c r="X263" s="999"/>
      <c r="Y263" s="975">
        <f t="shared" ref="Y263:AH263" si="598">+Y257/Y100</f>
        <v>0.60870071406395532</v>
      </c>
      <c r="Z263" s="974">
        <f t="shared" si="598"/>
        <v>0.60377006635689745</v>
      </c>
      <c r="AA263" s="974">
        <f t="shared" si="598"/>
        <v>0.60570710696338836</v>
      </c>
      <c r="AB263" s="999">
        <f t="shared" si="598"/>
        <v>0.60956884511105225</v>
      </c>
      <c r="AC263" s="975">
        <f t="shared" si="598"/>
        <v>0.6086420734615996</v>
      </c>
      <c r="AD263" s="974">
        <f t="shared" si="598"/>
        <v>0.60297460134208813</v>
      </c>
      <c r="AE263" s="974">
        <f t="shared" si="598"/>
        <v>0.61023672837515319</v>
      </c>
      <c r="AF263" s="974">
        <f t="shared" si="598"/>
        <v>0.61508349350214242</v>
      </c>
      <c r="AG263" s="975">
        <f t="shared" si="598"/>
        <v>0.61783331294929811</v>
      </c>
      <c r="AH263" s="974">
        <f t="shared" si="598"/>
        <v>0.6169100829276396</v>
      </c>
      <c r="AI263" s="974">
        <f t="shared" ref="AI263" si="599">+AI257/AI100</f>
        <v>0.60494963885553599</v>
      </c>
      <c r="AJ263" s="999">
        <f>+AJ257/AJ100</f>
        <v>0.62696011830144349</v>
      </c>
      <c r="AK263" s="975">
        <f>+AK257/AK100</f>
        <v>0.61951416498007328</v>
      </c>
      <c r="AL263" s="974">
        <f>+AL257/AL100</f>
        <v>0.63336559252284297</v>
      </c>
      <c r="AM263" s="974">
        <f>+AM257/AM100</f>
        <v>0.62134404316634984</v>
      </c>
      <c r="AN263" s="999">
        <f>+AN257/AN100</f>
        <v>0.62633355507921251</v>
      </c>
      <c r="AO263" s="974">
        <f t="shared" ref="AO263:AR263" si="600">+AO257/AO100</f>
        <v>0.62727815692735056</v>
      </c>
      <c r="AP263" s="974">
        <f t="shared" si="600"/>
        <v>0.63881172903524619</v>
      </c>
      <c r="AQ263" s="974">
        <f t="shared" si="600"/>
        <v>0.62711133073796266</v>
      </c>
      <c r="AR263" s="999">
        <f t="shared" si="600"/>
        <v>0.6319601183014435</v>
      </c>
      <c r="AS263" s="1000"/>
      <c r="AT263" s="974"/>
      <c r="AU263" s="974"/>
      <c r="AV263" s="974">
        <f t="shared" ref="AV263:BI263" si="601">+AV257/AV100</f>
        <v>0.61222152821153453</v>
      </c>
      <c r="AW263" s="974">
        <f t="shared" si="601"/>
        <v>0.60719888213659534</v>
      </c>
      <c r="AX263" s="974">
        <f t="shared" si="601"/>
        <v>0.60995781692188111</v>
      </c>
      <c r="AY263" s="974">
        <f t="shared" si="601"/>
        <v>0.61812927827406394</v>
      </c>
      <c r="AZ263" s="974">
        <f>+AZ257/AZ100</f>
        <v>0.6253797604467568</v>
      </c>
      <c r="BA263" s="974">
        <f>+BA257/BA100</f>
        <v>0.63138741250336927</v>
      </c>
      <c r="BB263" s="974">
        <f t="shared" si="601"/>
        <v>0.63488167755599645</v>
      </c>
      <c r="BC263" s="974">
        <f t="shared" si="601"/>
        <v>0.63888167755599645</v>
      </c>
      <c r="BD263" s="974">
        <f t="shared" si="601"/>
        <v>0.64188167755599645</v>
      </c>
      <c r="BE263" s="974">
        <f t="shared" si="601"/>
        <v>0.6453816775559964</v>
      </c>
      <c r="BF263" s="974">
        <f t="shared" si="601"/>
        <v>0.64888167755599624</v>
      </c>
      <c r="BG263" s="974">
        <f t="shared" si="601"/>
        <v>0.6503816775559963</v>
      </c>
      <c r="BH263" s="974">
        <f t="shared" si="601"/>
        <v>0.65188167755599624</v>
      </c>
      <c r="BI263" s="999">
        <f t="shared" si="601"/>
        <v>0.6503816775559963</v>
      </c>
      <c r="BJ263" s="1001"/>
    </row>
    <row r="264" spans="1:62" s="1002" customFormat="1" ht="11.25" customHeight="1">
      <c r="A264" s="961"/>
      <c r="B264" s="992"/>
      <c r="C264" s="992"/>
      <c r="D264" s="992"/>
      <c r="E264" s="992"/>
      <c r="F264" s="992"/>
      <c r="G264" s="992"/>
      <c r="H264" s="961"/>
      <c r="I264" s="1031" t="s">
        <v>104</v>
      </c>
      <c r="J264" s="998"/>
      <c r="K264" s="998"/>
      <c r="L264" s="1017"/>
      <c r="M264" s="974"/>
      <c r="N264" s="974"/>
      <c r="O264" s="974"/>
      <c r="P264" s="974"/>
      <c r="Q264" s="975"/>
      <c r="R264" s="974"/>
      <c r="S264" s="974"/>
      <c r="T264" s="999"/>
      <c r="U264" s="975"/>
      <c r="V264" s="974"/>
      <c r="W264" s="974"/>
      <c r="X264" s="999"/>
      <c r="Y264" s="2257">
        <f t="shared" ref="Y264:AN264" si="602">+(Y263-U263)*10000</f>
        <v>6087.0071406395527</v>
      </c>
      <c r="Z264" s="1135">
        <f t="shared" si="602"/>
        <v>6037.7006635689741</v>
      </c>
      <c r="AA264" s="1135">
        <f t="shared" si="602"/>
        <v>6057.0710696338838</v>
      </c>
      <c r="AB264" s="1135">
        <f t="shared" si="602"/>
        <v>6095.6884511105227</v>
      </c>
      <c r="AC264" s="2257">
        <f t="shared" si="602"/>
        <v>-0.58640602355719551</v>
      </c>
      <c r="AD264" s="1135">
        <f t="shared" si="602"/>
        <v>-7.9546501480931564</v>
      </c>
      <c r="AE264" s="1135">
        <f t="shared" si="602"/>
        <v>45.296214117648283</v>
      </c>
      <c r="AF264" s="1135">
        <f t="shared" si="602"/>
        <v>55.146483910901708</v>
      </c>
      <c r="AG264" s="2257">
        <f t="shared" si="602"/>
        <v>91.912394876985104</v>
      </c>
      <c r="AH264" s="1135">
        <f t="shared" si="602"/>
        <v>139.35481585551469</v>
      </c>
      <c r="AI264" s="1135">
        <f t="shared" si="602"/>
        <v>-52.87089519617205</v>
      </c>
      <c r="AJ264" s="2258">
        <f t="shared" si="602"/>
        <v>118.76624799301072</v>
      </c>
      <c r="AK264" s="2257">
        <f t="shared" si="602"/>
        <v>16.808520307751706</v>
      </c>
      <c r="AL264" s="1135">
        <f t="shared" si="602"/>
        <v>164.55509595203367</v>
      </c>
      <c r="AM264" s="1135">
        <f t="shared" si="602"/>
        <v>163.94404310813849</v>
      </c>
      <c r="AN264" s="2258">
        <f t="shared" si="602"/>
        <v>-6.2656322223098027</v>
      </c>
      <c r="AO264" s="1135">
        <f t="shared" ref="AO264:AR264" si="603">+(AO263-AK263)*10000</f>
        <v>77.639919472772817</v>
      </c>
      <c r="AP264" s="1135">
        <f t="shared" si="603"/>
        <v>54.461365124032213</v>
      </c>
      <c r="AQ264" s="1135">
        <f t="shared" si="603"/>
        <v>57.672875716128225</v>
      </c>
      <c r="AR264" s="1135">
        <f t="shared" si="603"/>
        <v>56.265632222309847</v>
      </c>
      <c r="AS264" s="1000"/>
      <c r="AT264" s="974"/>
      <c r="AU264" s="974"/>
      <c r="AV264" s="974"/>
      <c r="AW264" s="974"/>
      <c r="AX264" s="1135">
        <f t="shared" ref="AX264:BI264" si="604">+(AX263-AW263)*10000</f>
        <v>27.589347852857713</v>
      </c>
      <c r="AY264" s="1135">
        <f t="shared" si="604"/>
        <v>81.714613521828298</v>
      </c>
      <c r="AZ264" s="1135">
        <f t="shared" si="604"/>
        <v>72.504821726928625</v>
      </c>
      <c r="BA264" s="1135">
        <f t="shared" si="604"/>
        <v>60.076520566124671</v>
      </c>
      <c r="BB264" s="1135">
        <f t="shared" si="604"/>
        <v>34.94265052627177</v>
      </c>
      <c r="BC264" s="1135">
        <f t="shared" si="604"/>
        <v>40.000000000000036</v>
      </c>
      <c r="BD264" s="1135">
        <f t="shared" si="604"/>
        <v>30.000000000000028</v>
      </c>
      <c r="BE264" s="1135">
        <f t="shared" si="604"/>
        <v>34.999999999999474</v>
      </c>
      <c r="BF264" s="1135">
        <f t="shared" si="604"/>
        <v>34.999999999998366</v>
      </c>
      <c r="BG264" s="1135">
        <f t="shared" si="604"/>
        <v>15.000000000000568</v>
      </c>
      <c r="BH264" s="1135">
        <f t="shared" si="604"/>
        <v>14.999999999999458</v>
      </c>
      <c r="BI264" s="2258">
        <f t="shared" si="604"/>
        <v>-14.999999999999458</v>
      </c>
      <c r="BJ264" s="1001"/>
    </row>
    <row r="265" spans="1:62" s="1002" customFormat="1" ht="11.25" customHeight="1">
      <c r="A265" s="961"/>
      <c r="B265" s="991"/>
      <c r="C265" s="991"/>
      <c r="D265" s="991"/>
      <c r="E265" s="991"/>
      <c r="F265" s="991"/>
      <c r="G265" s="991"/>
      <c r="H265" s="961"/>
      <c r="I265" s="1004"/>
      <c r="J265" s="974"/>
      <c r="K265" s="974"/>
      <c r="L265" s="999"/>
      <c r="M265" s="974"/>
      <c r="N265" s="974"/>
      <c r="O265" s="974"/>
      <c r="P265" s="974"/>
      <c r="Q265" s="975"/>
      <c r="R265" s="974"/>
      <c r="S265" s="974"/>
      <c r="T265" s="999"/>
      <c r="U265" s="975"/>
      <c r="V265" s="974"/>
      <c r="W265" s="974"/>
      <c r="X265" s="999"/>
      <c r="Y265" s="975"/>
      <c r="Z265" s="974"/>
      <c r="AA265" s="974"/>
      <c r="AB265" s="999"/>
      <c r="AC265" s="975"/>
      <c r="AD265" s="974"/>
      <c r="AE265" s="974"/>
      <c r="AF265" s="974"/>
      <c r="AG265" s="1056"/>
      <c r="AH265" s="1057"/>
      <c r="AI265" s="1057"/>
      <c r="AJ265" s="1102"/>
      <c r="AK265" s="1056"/>
      <c r="AL265" s="1057"/>
      <c r="AM265" s="1057"/>
      <c r="AN265" s="1102"/>
      <c r="AO265" s="1057"/>
      <c r="AP265" s="1057"/>
      <c r="AQ265" s="1057"/>
      <c r="AR265" s="1102"/>
      <c r="AS265" s="1005"/>
      <c r="AT265" s="974"/>
      <c r="AU265" s="974"/>
      <c r="AV265" s="974"/>
      <c r="AW265" s="1037"/>
      <c r="AY265" s="974"/>
      <c r="AZ265" s="974"/>
      <c r="BA265" s="1057"/>
      <c r="BB265" s="1057"/>
      <c r="BC265" s="1057"/>
      <c r="BD265" s="1057"/>
      <c r="BE265" s="1057"/>
      <c r="BF265" s="1057"/>
      <c r="BG265" s="1057"/>
      <c r="BH265" s="1057"/>
      <c r="BI265" s="1102"/>
      <c r="BJ265" s="1001"/>
    </row>
    <row r="266" spans="1:62" s="1105" customFormat="1" outlineLevel="1">
      <c r="A266" s="1103"/>
      <c r="B266" s="1103"/>
      <c r="C266" s="1103"/>
      <c r="D266" s="1103"/>
      <c r="E266" s="1103"/>
      <c r="F266" s="1103"/>
      <c r="G266" s="1103"/>
      <c r="H266" s="1103"/>
      <c r="I266" s="1104" t="s">
        <v>341</v>
      </c>
      <c r="L266" s="1106"/>
      <c r="Q266" s="1107"/>
      <c r="R266" s="1108"/>
      <c r="S266" s="1108"/>
      <c r="T266" s="1106"/>
      <c r="U266" s="1107"/>
      <c r="V266" s="1108"/>
      <c r="W266" s="1108"/>
      <c r="X266" s="1109"/>
      <c r="Y266" s="1110"/>
      <c r="Z266" s="1103"/>
      <c r="AA266" s="1103"/>
      <c r="AB266" s="1109"/>
      <c r="AC266" s="1492">
        <f>Inlinks!AC304</f>
        <v>63.091999999999999</v>
      </c>
      <c r="AD266" s="1491">
        <f>Inlinks!AD304</f>
        <v>70.099999999999994</v>
      </c>
      <c r="AE266" s="1491">
        <f>Inlinks!AE304</f>
        <v>80.475999999999999</v>
      </c>
      <c r="AF266" s="1491">
        <f>Inlinks!AF304</f>
        <v>108.319</v>
      </c>
      <c r="AG266" s="1492">
        <f>Inlinks!AG304</f>
        <v>93.090879999999999</v>
      </c>
      <c r="AH266" s="1491">
        <f>Inlinks!AH304</f>
        <v>97.605379999999982</v>
      </c>
      <c r="AI266" s="1491">
        <f>Inlinks!AI304</f>
        <v>96.875519999999995</v>
      </c>
      <c r="AJ266" s="1514">
        <f>Inlinks!AJ304</f>
        <v>166.38713999999999</v>
      </c>
      <c r="AK266" s="1492">
        <f>Inlinks!AK304</f>
        <v>127.30059999999999</v>
      </c>
      <c r="AL266" s="1491">
        <f>Inlinks!AL304</f>
        <v>144.84</v>
      </c>
      <c r="AM266" s="1491">
        <f>Inlinks!AM304</f>
        <v>140.99655000000001</v>
      </c>
      <c r="AN266" s="1514">
        <f>Inlinks!AN304</f>
        <v>203.79611999999997</v>
      </c>
      <c r="AO266" s="1504">
        <f t="shared" ref="AO266:AR266" si="605">AO271*AO109</f>
        <v>139.79571187535493</v>
      </c>
      <c r="AP266" s="1504">
        <f t="shared" si="605"/>
        <v>146.36414090516632</v>
      </c>
      <c r="AQ266" s="1504">
        <f t="shared" si="605"/>
        <v>148.3491553859337</v>
      </c>
      <c r="AR266" s="1505">
        <f t="shared" si="605"/>
        <v>242.90771277893867</v>
      </c>
      <c r="AS266" s="1111"/>
      <c r="AV266" s="1108"/>
      <c r="AW266" s="674"/>
      <c r="AX266" s="1037">
        <f>+SUM(AC266:AF266)</f>
        <v>321.98700000000002</v>
      </c>
      <c r="AY266" s="1108">
        <f>SUM(AG266:AJ266)</f>
        <v>453.95891999999998</v>
      </c>
      <c r="AZ266" s="1108">
        <f>+SUM(AK266:AN266)</f>
        <v>616.93326999999999</v>
      </c>
      <c r="BA266" s="1108">
        <f>+SUM(AO266:AR266)</f>
        <v>677.41672094539354</v>
      </c>
      <c r="BB266" s="1504">
        <f t="shared" ref="BB266:BI266" si="606">BB271*BB109</f>
        <v>766.81551962014896</v>
      </c>
      <c r="BC266" s="1504">
        <f t="shared" si="606"/>
        <v>852.49159815729342</v>
      </c>
      <c r="BD266" s="1504">
        <f t="shared" si="606"/>
        <v>929.71045535578435</v>
      </c>
      <c r="BE266" s="1504">
        <f t="shared" si="606"/>
        <v>1006.8523993167216</v>
      </c>
      <c r="BF266" s="1504">
        <f t="shared" si="606"/>
        <v>1081.2673822358784</v>
      </c>
      <c r="BG266" s="1504">
        <f t="shared" si="606"/>
        <v>1146.7857242307914</v>
      </c>
      <c r="BH266" s="1504">
        <f t="shared" si="606"/>
        <v>1211.0800514023572</v>
      </c>
      <c r="BI266" s="1505">
        <f t="shared" si="606"/>
        <v>1273.1212057670507</v>
      </c>
    </row>
    <row r="267" spans="1:62" outlineLevel="1">
      <c r="I267" s="1031" t="s">
        <v>332</v>
      </c>
      <c r="L267" s="1083"/>
      <c r="Q267" s="1084"/>
      <c r="R267" s="1085"/>
      <c r="S267" s="1085"/>
      <c r="T267" s="1083"/>
      <c r="U267" s="1084"/>
      <c r="V267" s="1085"/>
      <c r="W267" s="1085"/>
      <c r="X267" s="1112"/>
      <c r="Y267" s="675"/>
      <c r="Z267" s="672"/>
      <c r="AA267" s="672"/>
      <c r="AB267" s="676"/>
      <c r="AC267" s="675">
        <f t="shared" ref="AC267:AN267" si="607">AC266/Y257-1</f>
        <v>1.0112209116990756</v>
      </c>
      <c r="AD267" s="672">
        <f t="shared" si="607"/>
        <v>0.80428291979820865</v>
      </c>
      <c r="AE267" s="1150">
        <f t="shared" si="607"/>
        <v>0.70319576719576715</v>
      </c>
      <c r="AF267" s="1150">
        <f t="shared" si="607"/>
        <v>0.62217330098541357</v>
      </c>
      <c r="AG267" s="675">
        <f t="shared" si="607"/>
        <v>0.52</v>
      </c>
      <c r="AH267" s="672">
        <f t="shared" si="607"/>
        <v>0.45999999999999996</v>
      </c>
      <c r="AI267" s="672">
        <f t="shared" si="607"/>
        <v>0.28000000000000003</v>
      </c>
      <c r="AJ267" s="676">
        <f t="shared" si="607"/>
        <v>0.58999999999999986</v>
      </c>
      <c r="AK267" s="675">
        <f t="shared" si="607"/>
        <v>0.39999999999999991</v>
      </c>
      <c r="AL267" s="672">
        <f t="shared" si="607"/>
        <v>0.5</v>
      </c>
      <c r="AM267" s="672">
        <f t="shared" si="607"/>
        <v>0.45000000000000018</v>
      </c>
      <c r="AN267" s="676">
        <f t="shared" si="607"/>
        <v>0.21999999999999997</v>
      </c>
      <c r="AO267" s="1150">
        <f t="shared" ref="AO267:AR267" si="608">AO266/AK257-1</f>
        <v>8.4806132488185026E-2</v>
      </c>
      <c r="AP267" s="1150">
        <f t="shared" si="608"/>
        <v>7.4000158660760817E-3</v>
      </c>
      <c r="AQ267" s="1150">
        <f t="shared" si="608"/>
        <v>4.5677035757873075E-2</v>
      </c>
      <c r="AR267" s="1150">
        <f t="shared" si="608"/>
        <v>0.19442445605473169</v>
      </c>
      <c r="AS267" s="1086"/>
      <c r="AV267" s="1085"/>
      <c r="AW267" s="974"/>
      <c r="AX267" s="974">
        <f>AX266/AW257-1</f>
        <v>0.74759289211163371</v>
      </c>
      <c r="AY267" s="974">
        <f>AY266/AX257-1</f>
        <v>0.47185207520742356</v>
      </c>
      <c r="AZ267" s="974">
        <f>AZ266/AY257-1</f>
        <v>0.36557940474662098</v>
      </c>
      <c r="BA267" s="974">
        <f>BA266/AZ257-1</f>
        <v>9.3678360823247209E-2</v>
      </c>
      <c r="BB267" s="1150">
        <f t="shared" ref="BB267:BI267" si="609">BB266/BA257-1</f>
        <v>0.13035546890800909</v>
      </c>
      <c r="BC267" s="1150">
        <f t="shared" si="609"/>
        <v>0.11172971379033259</v>
      </c>
      <c r="BD267" s="1150">
        <f t="shared" si="609"/>
        <v>9.0580197347872593E-2</v>
      </c>
      <c r="BE267" s="1150">
        <f t="shared" si="609"/>
        <v>8.2974159875846887E-2</v>
      </c>
      <c r="BF267" s="1150">
        <f t="shared" si="609"/>
        <v>7.39085321439934E-2</v>
      </c>
      <c r="BG267" s="1150">
        <f t="shared" si="609"/>
        <v>6.0594024263852519E-2</v>
      </c>
      <c r="BH267" s="1150">
        <f t="shared" si="609"/>
        <v>5.6064812992585367E-2</v>
      </c>
      <c r="BI267" s="1537">
        <f t="shared" si="609"/>
        <v>5.1227954991789115E-2</v>
      </c>
    </row>
    <row r="268" spans="1:62" s="1002" customFormat="1" ht="11.25" customHeight="1" outlineLevel="1">
      <c r="A268" s="961"/>
      <c r="B268" s="991"/>
      <c r="C268" s="991"/>
      <c r="D268" s="991"/>
      <c r="E268" s="991"/>
      <c r="F268" s="991"/>
      <c r="G268" s="991"/>
      <c r="H268" s="961"/>
      <c r="I268" s="1048" t="s">
        <v>321</v>
      </c>
      <c r="J268" s="974"/>
      <c r="K268" s="974"/>
      <c r="L268" s="999"/>
      <c r="M268" s="974"/>
      <c r="N268" s="974"/>
      <c r="O268" s="974"/>
      <c r="P268" s="974"/>
      <c r="Q268" s="975"/>
      <c r="R268" s="974"/>
      <c r="S268" s="974"/>
      <c r="T268" s="999"/>
      <c r="U268" s="975"/>
      <c r="V268" s="974"/>
      <c r="W268" s="974"/>
      <c r="X268" s="999"/>
      <c r="Y268" s="975"/>
      <c r="Z268" s="974"/>
      <c r="AA268" s="974"/>
      <c r="AB268" s="999"/>
      <c r="AC268" s="975"/>
      <c r="AD268" s="974"/>
      <c r="AE268" s="974"/>
      <c r="AF268" s="974"/>
      <c r="AG268" s="975">
        <f t="shared" ref="AG268:AN268" si="610">AG267+AC267</f>
        <v>1.5312209116990756</v>
      </c>
      <c r="AH268" s="974">
        <f t="shared" si="610"/>
        <v>1.2642829197982086</v>
      </c>
      <c r="AI268" s="974">
        <f t="shared" si="610"/>
        <v>0.98319576719576718</v>
      </c>
      <c r="AJ268" s="999">
        <f t="shared" si="610"/>
        <v>1.2121733009854134</v>
      </c>
      <c r="AK268" s="975">
        <f t="shared" si="610"/>
        <v>0.91999999999999993</v>
      </c>
      <c r="AL268" s="974">
        <f t="shared" si="610"/>
        <v>0.96</v>
      </c>
      <c r="AM268" s="974">
        <f t="shared" si="610"/>
        <v>0.7300000000000002</v>
      </c>
      <c r="AN268" s="999">
        <f t="shared" si="610"/>
        <v>0.80999999999999983</v>
      </c>
      <c r="AO268" s="974">
        <f t="shared" ref="AO268" si="611">AO267+AK267</f>
        <v>0.48480613248818494</v>
      </c>
      <c r="AP268" s="974">
        <f t="shared" ref="AP268" si="612">AP267+AL267</f>
        <v>0.50740001586607608</v>
      </c>
      <c r="AQ268" s="974">
        <f t="shared" ref="AQ268" si="613">AQ267+AM267</f>
        <v>0.49567703575787325</v>
      </c>
      <c r="AR268" s="999">
        <f t="shared" ref="AR268" si="614">AR267+AN267</f>
        <v>0.41442445605473166</v>
      </c>
      <c r="AS268" s="1049"/>
      <c r="AT268" s="674"/>
      <c r="AV268" s="974"/>
      <c r="AW268" s="1025"/>
      <c r="AX268" s="1025"/>
      <c r="AY268" s="974"/>
      <c r="AZ268" s="974"/>
      <c r="BA268" s="974">
        <f t="shared" ref="BA268:BI268" si="615">BA267+AZ267</f>
        <v>0.45925776556986819</v>
      </c>
      <c r="BB268" s="974">
        <f t="shared" si="615"/>
        <v>0.2240338297312563</v>
      </c>
      <c r="BC268" s="974">
        <f t="shared" si="615"/>
        <v>0.24208518269834167</v>
      </c>
      <c r="BD268" s="974">
        <f t="shared" si="615"/>
        <v>0.20230991113820518</v>
      </c>
      <c r="BE268" s="974">
        <f t="shared" si="615"/>
        <v>0.17355435722371948</v>
      </c>
      <c r="BF268" s="974">
        <f t="shared" si="615"/>
        <v>0.15688269201984029</v>
      </c>
      <c r="BG268" s="974">
        <f t="shared" si="615"/>
        <v>0.13450255640784592</v>
      </c>
      <c r="BH268" s="974">
        <f t="shared" si="615"/>
        <v>0.11665883725643789</v>
      </c>
      <c r="BI268" s="999">
        <f t="shared" si="615"/>
        <v>0.10729276798437448</v>
      </c>
      <c r="BJ268" s="1001"/>
    </row>
    <row r="269" spans="1:62" s="1002" customFormat="1" ht="11.25" customHeight="1" outlineLevel="1">
      <c r="A269" s="961"/>
      <c r="B269" s="992"/>
      <c r="C269" s="992"/>
      <c r="D269" s="992"/>
      <c r="E269" s="992"/>
      <c r="F269" s="992"/>
      <c r="G269" s="992"/>
      <c r="H269" s="961"/>
      <c r="I269" s="1050" t="s">
        <v>329</v>
      </c>
      <c r="J269" s="998"/>
      <c r="K269" s="998"/>
      <c r="L269" s="1017"/>
      <c r="M269" s="974"/>
      <c r="N269" s="974"/>
      <c r="O269" s="974"/>
      <c r="P269" s="974"/>
      <c r="Q269" s="975"/>
      <c r="R269" s="974"/>
      <c r="S269" s="974"/>
      <c r="T269" s="999"/>
      <c r="U269" s="975"/>
      <c r="V269" s="974"/>
      <c r="W269" s="974"/>
      <c r="X269" s="999"/>
      <c r="Y269" s="975"/>
      <c r="Z269" s="974"/>
      <c r="AA269" s="974"/>
      <c r="AB269" s="1027"/>
      <c r="AC269" s="1026"/>
      <c r="AD269" s="1025"/>
      <c r="AE269" s="1025"/>
      <c r="AF269" s="1025"/>
      <c r="AG269" s="1026">
        <f t="shared" ref="AG269:AN269" si="616">AG266-AC266</f>
        <v>29.99888</v>
      </c>
      <c r="AH269" s="1025">
        <f t="shared" si="616"/>
        <v>27.505379999999988</v>
      </c>
      <c r="AI269" s="1025">
        <f t="shared" si="616"/>
        <v>16.399519999999995</v>
      </c>
      <c r="AJ269" s="1027">
        <f t="shared" si="616"/>
        <v>58.068139999999985</v>
      </c>
      <c r="AK269" s="1026">
        <f t="shared" si="616"/>
        <v>34.20971999999999</v>
      </c>
      <c r="AL269" s="1025">
        <f t="shared" si="616"/>
        <v>47.234620000000021</v>
      </c>
      <c r="AM269" s="1025">
        <f t="shared" si="616"/>
        <v>44.121030000000019</v>
      </c>
      <c r="AN269" s="1027">
        <f t="shared" si="616"/>
        <v>37.408979999999985</v>
      </c>
      <c r="AO269" s="1025">
        <f t="shared" ref="AO269" si="617">AO266-AK266</f>
        <v>12.495111875354937</v>
      </c>
      <c r="AP269" s="1025">
        <f t="shared" ref="AP269" si="618">AP266-AL266</f>
        <v>1.5241409051663197</v>
      </c>
      <c r="AQ269" s="1025">
        <f t="shared" ref="AQ269" si="619">AQ266-AM266</f>
        <v>7.3526053859336855</v>
      </c>
      <c r="AR269" s="1025">
        <f t="shared" ref="AR269" si="620">AR266-AN266</f>
        <v>39.1115927789387</v>
      </c>
      <c r="AS269" s="1000"/>
      <c r="AT269" s="974"/>
      <c r="AU269" s="974"/>
      <c r="AV269" s="974"/>
      <c r="AW269" s="1051"/>
      <c r="AX269" s="1051"/>
      <c r="AY269" s="1025"/>
      <c r="AZ269" s="1025"/>
      <c r="BA269" s="1025">
        <f t="shared" ref="BA269:BI269" si="621">BA266-AZ266</f>
        <v>60.483450945393542</v>
      </c>
      <c r="BB269" s="1025">
        <f t="shared" si="621"/>
        <v>89.398798674755426</v>
      </c>
      <c r="BC269" s="1025">
        <f t="shared" si="621"/>
        <v>85.676078537144463</v>
      </c>
      <c r="BD269" s="1025">
        <f t="shared" si="621"/>
        <v>77.218857198490923</v>
      </c>
      <c r="BE269" s="1025">
        <f t="shared" si="621"/>
        <v>77.141943960937283</v>
      </c>
      <c r="BF269" s="1025">
        <f t="shared" si="621"/>
        <v>74.414982919156728</v>
      </c>
      <c r="BG269" s="1025">
        <f t="shared" si="621"/>
        <v>65.518341994913044</v>
      </c>
      <c r="BH269" s="1025">
        <f t="shared" si="621"/>
        <v>64.294327171565783</v>
      </c>
      <c r="BI269" s="1027">
        <f t="shared" si="621"/>
        <v>62.041154364693512</v>
      </c>
      <c r="BJ269" s="1001"/>
    </row>
    <row r="270" spans="1:62" s="1002" customFormat="1" ht="11.25" customHeight="1" outlineLevel="1">
      <c r="A270" s="961"/>
      <c r="B270" s="992"/>
      <c r="C270" s="992"/>
      <c r="D270" s="992"/>
      <c r="E270" s="992"/>
      <c r="F270" s="992"/>
      <c r="G270" s="992"/>
      <c r="H270" s="961"/>
      <c r="I270" s="1050" t="s">
        <v>330</v>
      </c>
      <c r="J270" s="998"/>
      <c r="K270" s="998"/>
      <c r="L270" s="1017"/>
      <c r="M270" s="974"/>
      <c r="N270" s="974"/>
      <c r="O270" s="974"/>
      <c r="P270" s="974"/>
      <c r="Q270" s="975"/>
      <c r="R270" s="974"/>
      <c r="S270" s="974"/>
      <c r="T270" s="999"/>
      <c r="U270" s="975"/>
      <c r="V270" s="974"/>
      <c r="W270" s="974"/>
      <c r="X270" s="999"/>
      <c r="Y270" s="1026"/>
      <c r="Z270" s="1025"/>
      <c r="AA270" s="1025"/>
      <c r="AB270" s="1027"/>
      <c r="AC270" s="1026"/>
      <c r="AD270" s="1025">
        <f t="shared" ref="AD270:AN270" si="622">AD266-AC266</f>
        <v>7.0079999999999956</v>
      </c>
      <c r="AE270" s="1025">
        <f t="shared" si="622"/>
        <v>10.376000000000005</v>
      </c>
      <c r="AF270" s="1025">
        <f t="shared" si="622"/>
        <v>27.843000000000004</v>
      </c>
      <c r="AG270" s="1026">
        <f t="shared" si="622"/>
        <v>-15.228120000000004</v>
      </c>
      <c r="AH270" s="1025">
        <f t="shared" si="622"/>
        <v>4.514499999999984</v>
      </c>
      <c r="AI270" s="1025">
        <f t="shared" si="622"/>
        <v>-0.72985999999998796</v>
      </c>
      <c r="AJ270" s="1027">
        <f t="shared" si="622"/>
        <v>69.511619999999994</v>
      </c>
      <c r="AK270" s="1026">
        <f t="shared" si="622"/>
        <v>-39.086539999999999</v>
      </c>
      <c r="AL270" s="1025">
        <f t="shared" si="622"/>
        <v>17.539400000000015</v>
      </c>
      <c r="AM270" s="1025">
        <f t="shared" si="622"/>
        <v>-3.84344999999999</v>
      </c>
      <c r="AN270" s="1027">
        <f t="shared" si="622"/>
        <v>62.79956999999996</v>
      </c>
      <c r="AO270" s="1025">
        <f t="shared" ref="AO270:AR270" si="623">AO266-AN266</f>
        <v>-64.000408124645048</v>
      </c>
      <c r="AP270" s="1025">
        <f t="shared" si="623"/>
        <v>6.5684290298113979</v>
      </c>
      <c r="AQ270" s="1025">
        <f t="shared" si="623"/>
        <v>1.9850144807673757</v>
      </c>
      <c r="AR270" s="1025">
        <f t="shared" si="623"/>
        <v>94.558557393004975</v>
      </c>
      <c r="AS270" s="1000"/>
      <c r="AT270" s="974"/>
      <c r="AU270" s="974"/>
      <c r="AV270" s="974"/>
      <c r="AW270" s="1025"/>
      <c r="AX270" s="1025"/>
      <c r="AY270" s="1025"/>
      <c r="AZ270" s="1025"/>
      <c r="BA270" s="1051"/>
      <c r="BB270" s="1051"/>
      <c r="BC270" s="1051"/>
      <c r="BD270" s="1051"/>
      <c r="BE270" s="1051"/>
      <c r="BF270" s="1051"/>
      <c r="BG270" s="1051"/>
      <c r="BH270" s="1051"/>
      <c r="BI270" s="1052"/>
      <c r="BJ270" s="1001"/>
    </row>
    <row r="271" spans="1:62" s="1499" customFormat="1" ht="11.25" customHeight="1" outlineLevel="1">
      <c r="A271" s="1493"/>
      <c r="B271" s="1494"/>
      <c r="C271" s="1494"/>
      <c r="D271" s="1494"/>
      <c r="E271" s="1494"/>
      <c r="F271" s="1494"/>
      <c r="G271" s="1494"/>
      <c r="H271" s="1493"/>
      <c r="I271" s="1495" t="s">
        <v>457</v>
      </c>
      <c r="J271" s="1496"/>
      <c r="K271" s="1496"/>
      <c r="L271" s="1497"/>
      <c r="M271" s="1140"/>
      <c r="N271" s="1140"/>
      <c r="O271" s="1140"/>
      <c r="P271" s="1140"/>
      <c r="Q271" s="1326"/>
      <c r="R271" s="1140"/>
      <c r="S271" s="1140"/>
      <c r="T271" s="1327"/>
      <c r="U271" s="1326"/>
      <c r="V271" s="1140"/>
      <c r="W271" s="1140"/>
      <c r="X271" s="1327"/>
      <c r="Y271" s="1326"/>
      <c r="Z271" s="1140"/>
      <c r="AA271" s="1140"/>
      <c r="AB271" s="1327"/>
      <c r="AC271" s="1326">
        <f t="shared" ref="AC271:AH271" si="624">AC266/AC109</f>
        <v>0.6094491079277069</v>
      </c>
      <c r="AD271" s="1140">
        <f t="shared" si="624"/>
        <v>0.60394589471870419</v>
      </c>
      <c r="AE271" s="1140">
        <f t="shared" si="624"/>
        <v>0.61048064085447251</v>
      </c>
      <c r="AF271" s="1140">
        <f t="shared" si="624"/>
        <v>0.61264670116795339</v>
      </c>
      <c r="AG271" s="1140">
        <f t="shared" si="624"/>
        <v>0.61418152788498959</v>
      </c>
      <c r="AH271" s="1140">
        <f t="shared" si="624"/>
        <v>0.6160361270125787</v>
      </c>
      <c r="AI271" s="1140">
        <f t="shared" ref="AI271:AN271" si="625">AI266/AI109</f>
        <v>0.60550621110092717</v>
      </c>
      <c r="AJ271" s="1327">
        <f t="shared" si="625"/>
        <v>0.63095661591510077</v>
      </c>
      <c r="AK271" s="1140">
        <f t="shared" si="625"/>
        <v>0.62227815692735056</v>
      </c>
      <c r="AL271" s="1140">
        <f t="shared" si="625"/>
        <v>0.63381172903524619</v>
      </c>
      <c r="AM271" s="1140">
        <f t="shared" si="625"/>
        <v>0.62211133073796265</v>
      </c>
      <c r="AN271" s="1327">
        <f t="shared" si="625"/>
        <v>0.62696011830144349</v>
      </c>
      <c r="AO271" s="1500">
        <f>+AK271+0.005</f>
        <v>0.62727815692735056</v>
      </c>
      <c r="AP271" s="1500">
        <f t="shared" ref="AP271:AR271" si="626">+AL271+0.005</f>
        <v>0.63881172903524619</v>
      </c>
      <c r="AQ271" s="1500">
        <f t="shared" si="626"/>
        <v>0.62711133073796266</v>
      </c>
      <c r="AR271" s="1500">
        <f t="shared" si="626"/>
        <v>0.6319601183014435</v>
      </c>
      <c r="AS271" s="1498"/>
      <c r="AT271" s="1140"/>
      <c r="AU271" s="1140"/>
      <c r="AV271" s="1140"/>
      <c r="AW271" s="1140"/>
      <c r="AX271" s="1140">
        <f>AX266/AX109</f>
        <v>0.6095675681815601</v>
      </c>
      <c r="AY271" s="1140">
        <f>AY266/AY109</f>
        <v>0.61871953237580035</v>
      </c>
      <c r="AZ271" s="1140">
        <f>AZ266/AZ109</f>
        <v>0.62646154334192139</v>
      </c>
      <c r="BA271" s="1140">
        <f>BA266/BA109</f>
        <v>0.6313816775559965</v>
      </c>
      <c r="BB271" s="1500">
        <f>BA271+0.0035</f>
        <v>0.63488167755599645</v>
      </c>
      <c r="BC271" s="1500">
        <f>BB271+0.004</f>
        <v>0.63888167755599645</v>
      </c>
      <c r="BD271" s="1500">
        <f>BC271+0.003</f>
        <v>0.64188167755599645</v>
      </c>
      <c r="BE271" s="1500">
        <f>BD271+0.0035</f>
        <v>0.6453816775559964</v>
      </c>
      <c r="BF271" s="1500">
        <f>BE271+0.0035</f>
        <v>0.64888167755599635</v>
      </c>
      <c r="BG271" s="1500">
        <f>BF271+0.0015</f>
        <v>0.6503816775559963</v>
      </c>
      <c r="BH271" s="1500">
        <f>BG271+0.0015</f>
        <v>0.65188167755599624</v>
      </c>
      <c r="BI271" s="1500">
        <f>BH271-0.0015</f>
        <v>0.6503816775559963</v>
      </c>
    </row>
    <row r="272" spans="1:62" s="1499" customFormat="1" ht="11.25" customHeight="1" outlineLevel="1">
      <c r="A272" s="1493"/>
      <c r="B272" s="1494"/>
      <c r="C272" s="1494"/>
      <c r="D272" s="1494"/>
      <c r="E272" s="1494"/>
      <c r="F272" s="1494"/>
      <c r="G272" s="1494"/>
      <c r="H272" s="1493"/>
      <c r="I272" s="1495" t="s">
        <v>679</v>
      </c>
      <c r="J272" s="1496"/>
      <c r="K272" s="1496"/>
      <c r="L272" s="1497"/>
      <c r="M272" s="1140"/>
      <c r="N272" s="1140"/>
      <c r="O272" s="1140"/>
      <c r="P272" s="1140"/>
      <c r="Q272" s="1326"/>
      <c r="R272" s="1140"/>
      <c r="S272" s="1140"/>
      <c r="T272" s="1327"/>
      <c r="U272" s="1326"/>
      <c r="V272" s="1140"/>
      <c r="W272" s="1140"/>
      <c r="X272" s="1327"/>
      <c r="Y272" s="1326"/>
      <c r="Z272" s="1140"/>
      <c r="AA272" s="1140"/>
      <c r="AB272" s="1327"/>
      <c r="AC272" s="1326"/>
      <c r="AD272" s="1140"/>
      <c r="AE272" s="1140"/>
      <c r="AF272" s="1140"/>
      <c r="AG272" s="2297">
        <f t="shared" ref="AG272:AN272" si="627">+(AG271-AC271)*10000</f>
        <v>47.324199572826856</v>
      </c>
      <c r="AH272" s="2059">
        <f t="shared" si="627"/>
        <v>120.90232293874514</v>
      </c>
      <c r="AI272" s="2059">
        <f t="shared" si="627"/>
        <v>-49.744297535453398</v>
      </c>
      <c r="AJ272" s="2247">
        <f t="shared" si="627"/>
        <v>183.09914747147383</v>
      </c>
      <c r="AK272" s="2297">
        <f t="shared" si="627"/>
        <v>80.966290423609706</v>
      </c>
      <c r="AL272" s="2059">
        <f t="shared" si="627"/>
        <v>177.75602022667479</v>
      </c>
      <c r="AM272" s="2059">
        <f t="shared" si="627"/>
        <v>166.0511963703548</v>
      </c>
      <c r="AN272" s="2247">
        <f t="shared" si="627"/>
        <v>-39.964976136572794</v>
      </c>
      <c r="AO272" s="2059">
        <f t="shared" ref="AO272:AR272" si="628">+(AO271-AK271)*10000</f>
        <v>50.000000000000043</v>
      </c>
      <c r="AP272" s="2059">
        <f t="shared" si="628"/>
        <v>50.000000000000043</v>
      </c>
      <c r="AQ272" s="2059">
        <f t="shared" si="628"/>
        <v>50.000000000000043</v>
      </c>
      <c r="AR272" s="2059">
        <f t="shared" si="628"/>
        <v>50.000000000000043</v>
      </c>
      <c r="AS272" s="1498"/>
      <c r="AT272" s="1140"/>
      <c r="AU272" s="1140"/>
      <c r="AV272" s="1140"/>
      <c r="AW272" s="1140"/>
      <c r="AX272" s="1140"/>
      <c r="AY272" s="2059">
        <f>+(AY271-AX271)*10000</f>
        <v>91.519641942402473</v>
      </c>
      <c r="AZ272" s="2059">
        <f>+(AZ271-AY271)*10000</f>
        <v>77.420109661210375</v>
      </c>
      <c r="BA272" s="2059">
        <f t="shared" ref="BA272:BI272" si="629">+(BA271-AZ271)*10000</f>
        <v>49.201342140751116</v>
      </c>
      <c r="BB272" s="2059">
        <f t="shared" si="629"/>
        <v>34.999999999999474</v>
      </c>
      <c r="BC272" s="2059">
        <f t="shared" si="629"/>
        <v>40.000000000000036</v>
      </c>
      <c r="BD272" s="2059">
        <f t="shared" si="629"/>
        <v>30.000000000000028</v>
      </c>
      <c r="BE272" s="2059">
        <f t="shared" si="629"/>
        <v>34.999999999999474</v>
      </c>
      <c r="BF272" s="2059">
        <f t="shared" si="629"/>
        <v>34.999999999999474</v>
      </c>
      <c r="BG272" s="2059">
        <f t="shared" si="629"/>
        <v>14.999999999999458</v>
      </c>
      <c r="BH272" s="2059">
        <f t="shared" si="629"/>
        <v>14.999999999999458</v>
      </c>
      <c r="BI272" s="2247">
        <f t="shared" si="629"/>
        <v>-14.999999999999458</v>
      </c>
    </row>
    <row r="273" spans="1:62" s="1002" customFormat="1" ht="11.25" customHeight="1" outlineLevel="1">
      <c r="A273" s="961"/>
      <c r="B273" s="992"/>
      <c r="C273" s="992"/>
      <c r="D273" s="992"/>
      <c r="E273" s="992"/>
      <c r="F273" s="992"/>
      <c r="G273" s="992"/>
      <c r="H273" s="961"/>
      <c r="I273" s="987"/>
      <c r="J273" s="998"/>
      <c r="K273" s="998"/>
      <c r="L273" s="1017"/>
      <c r="M273" s="974"/>
      <c r="N273" s="974"/>
      <c r="O273" s="974"/>
      <c r="P273" s="974"/>
      <c r="Q273" s="975"/>
      <c r="R273" s="974"/>
      <c r="S273" s="974"/>
      <c r="T273" s="999"/>
      <c r="U273" s="975"/>
      <c r="V273" s="974"/>
      <c r="W273" s="974"/>
      <c r="X273" s="999"/>
      <c r="Y273" s="975"/>
      <c r="Z273" s="974"/>
      <c r="AA273" s="974"/>
      <c r="AB273" s="999"/>
      <c r="AC273" s="1026"/>
      <c r="AD273" s="1025"/>
      <c r="AE273" s="1025"/>
      <c r="AF273" s="1025"/>
      <c r="AG273" s="677"/>
      <c r="AH273" s="674"/>
      <c r="AI273" s="674"/>
      <c r="AJ273" s="673"/>
      <c r="AK273" s="677"/>
      <c r="AL273" s="674"/>
      <c r="AM273" s="674"/>
      <c r="AN273" s="673"/>
      <c r="AO273" s="674"/>
      <c r="AP273" s="674"/>
      <c r="AQ273" s="674"/>
      <c r="AR273" s="673"/>
      <c r="AS273" s="1000"/>
      <c r="AT273" s="974"/>
      <c r="AU273" s="974"/>
      <c r="AV273" s="974"/>
      <c r="AW273" s="974"/>
      <c r="AY273" s="974"/>
      <c r="AZ273" s="974"/>
      <c r="BA273" s="674"/>
      <c r="BB273" s="674"/>
      <c r="BC273" s="674"/>
      <c r="BD273" s="674"/>
      <c r="BE273" s="674"/>
      <c r="BF273" s="674"/>
      <c r="BG273" s="674"/>
      <c r="BH273" s="674"/>
      <c r="BI273" s="673"/>
      <c r="BJ273" s="1001"/>
    </row>
    <row r="274" spans="1:62" s="1002" customFormat="1" ht="11.25" customHeight="1" outlineLevel="1">
      <c r="A274" s="991"/>
      <c r="B274" s="991"/>
      <c r="C274" s="991"/>
      <c r="D274" s="991"/>
      <c r="E274" s="991"/>
      <c r="F274" s="991"/>
      <c r="G274" s="991"/>
      <c r="H274" s="991"/>
      <c r="I274" s="1031" t="s">
        <v>333</v>
      </c>
      <c r="J274" s="974"/>
      <c r="K274" s="974"/>
      <c r="L274" s="999"/>
      <c r="M274" s="974"/>
      <c r="N274" s="974"/>
      <c r="O274" s="974"/>
      <c r="P274" s="974"/>
      <c r="Q274" s="975"/>
      <c r="R274" s="974"/>
      <c r="S274" s="974"/>
      <c r="T274" s="999"/>
      <c r="U274" s="975"/>
      <c r="V274" s="974"/>
      <c r="W274" s="974"/>
      <c r="X274" s="999"/>
      <c r="Y274" s="975"/>
      <c r="Z274" s="974"/>
      <c r="AA274" s="974"/>
      <c r="AB274" s="999"/>
      <c r="AC274" s="975">
        <f t="shared" ref="AC274:AH274" si="630">AC258-AC267</f>
        <v>-5.8909786420146659E-2</v>
      </c>
      <c r="AD274" s="974">
        <f t="shared" si="630"/>
        <v>-8.3573561206630398E-2</v>
      </c>
      <c r="AE274" s="974">
        <f t="shared" si="630"/>
        <v>-0.10141798941798941</v>
      </c>
      <c r="AF274" s="974">
        <f t="shared" si="630"/>
        <v>-5.5006439632192317E-2</v>
      </c>
      <c r="AG274" s="975">
        <f t="shared" si="630"/>
        <v>-3.5299457906080578E-2</v>
      </c>
      <c r="AH274" s="974">
        <f t="shared" si="630"/>
        <v>-1.5636994600092491E-2</v>
      </c>
      <c r="AI274" s="974">
        <f t="shared" ref="AI274" si="631">AI258-AI267</f>
        <v>4.8026002853971406E-3</v>
      </c>
      <c r="AJ274" s="999">
        <f>AJ258-AJ267</f>
        <v>6.2960839401411395E-3</v>
      </c>
      <c r="AK274" s="975">
        <f>AK258-AK267</f>
        <v>1.722662736860614E-2</v>
      </c>
      <c r="AL274" s="974">
        <f>AL258-AL267</f>
        <v>4.6499585749790739E-3</v>
      </c>
      <c r="AM274" s="974">
        <f>AM258-AM267</f>
        <v>8.9722230792168567E-3</v>
      </c>
      <c r="AN274" s="999">
        <f>AN258-AN267</f>
        <v>-2.562886869484915E-3</v>
      </c>
      <c r="AO274" s="974">
        <f t="shared" ref="AO274:AR274" si="632">AO258-AO267</f>
        <v>2.4358795831185276E-3</v>
      </c>
      <c r="AP274" s="974">
        <f t="shared" si="632"/>
        <v>3.9831614816010497E-3</v>
      </c>
      <c r="AQ274" s="974">
        <f t="shared" si="632"/>
        <v>-1.2917121123101616E-3</v>
      </c>
      <c r="AR274" s="974">
        <f t="shared" si="632"/>
        <v>1.2702176503314178E-3</v>
      </c>
      <c r="AS274" s="1005"/>
      <c r="AT274" s="974"/>
      <c r="AU274" s="974"/>
      <c r="AV274" s="974"/>
      <c r="AW274" s="1037"/>
      <c r="AX274" s="974">
        <f>AX258-AX267</f>
        <v>-7.3597255842732467E-2</v>
      </c>
      <c r="AY274" s="974">
        <f>AY258-AY267</f>
        <v>-7.0840749999188102E-3</v>
      </c>
      <c r="AZ274" s="974">
        <f>AZ258-AZ267</f>
        <v>5.4446028323897888E-3</v>
      </c>
      <c r="BA274" s="974">
        <f>BA258-BA267</f>
        <v>1.5623065811034564E-3</v>
      </c>
      <c r="BB274" s="974">
        <f t="shared" ref="BB274:BI274" si="633">BB258-BB267</f>
        <v>0</v>
      </c>
      <c r="BC274" s="974">
        <f t="shared" si="633"/>
        <v>0</v>
      </c>
      <c r="BD274" s="974">
        <f t="shared" si="633"/>
        <v>0</v>
      </c>
      <c r="BE274" s="974">
        <f t="shared" si="633"/>
        <v>0</v>
      </c>
      <c r="BF274" s="974">
        <f t="shared" si="633"/>
        <v>0</v>
      </c>
      <c r="BG274" s="974">
        <f t="shared" si="633"/>
        <v>0</v>
      </c>
      <c r="BH274" s="974">
        <f t="shared" si="633"/>
        <v>0</v>
      </c>
      <c r="BI274" s="999">
        <f t="shared" si="633"/>
        <v>0</v>
      </c>
      <c r="BJ274" s="1001"/>
    </row>
    <row r="275" spans="1:62" s="1042" customFormat="1" ht="11.25" customHeight="1" outlineLevel="1">
      <c r="A275" s="961"/>
      <c r="B275" s="995"/>
      <c r="C275" s="995"/>
      <c r="D275" s="995"/>
      <c r="E275" s="995"/>
      <c r="F275" s="995"/>
      <c r="G275" s="995"/>
      <c r="H275" s="961"/>
      <c r="I275" s="1139" t="s">
        <v>334</v>
      </c>
      <c r="J275" s="1033"/>
      <c r="K275" s="1033"/>
      <c r="L275" s="1034"/>
      <c r="M275" s="1035"/>
      <c r="N275" s="1035"/>
      <c r="O275" s="1035"/>
      <c r="P275" s="1035"/>
      <c r="Q275" s="1036"/>
      <c r="R275" s="1035"/>
      <c r="S275" s="1035"/>
      <c r="T275" s="1055"/>
      <c r="U275" s="1036"/>
      <c r="V275" s="1035"/>
      <c r="W275" s="1035"/>
      <c r="X275" s="1038"/>
      <c r="Y275" s="1039"/>
      <c r="Z275" s="1037"/>
      <c r="AA275" s="1037"/>
      <c r="AB275" s="1038"/>
      <c r="AC275" s="1316">
        <f>Inlinks!AC303</f>
        <v>-1.8480000000000001</v>
      </c>
      <c r="AD275" s="1317">
        <f>Inlinks!AD303</f>
        <v>-3.2469999999999999</v>
      </c>
      <c r="AE275" s="1317">
        <f>Inlinks!AE303</f>
        <v>-4.7919999999999998</v>
      </c>
      <c r="AF275" s="1317">
        <f>Inlinks!AF303</f>
        <v>-3.673</v>
      </c>
      <c r="AG275" s="1316">
        <f>Inlinks!AG303</f>
        <v>-2.1618799999999965</v>
      </c>
      <c r="AH275" s="1317">
        <f>Inlinks!AH303</f>
        <v>-1.0453799999999802</v>
      </c>
      <c r="AI275" s="1317">
        <f>Inlinks!AI303</f>
        <v>0.3634800000000098</v>
      </c>
      <c r="AJ275" s="2155">
        <f>Inlinks!AJ303</f>
        <v>0.65886000000000422</v>
      </c>
      <c r="AK275" s="1316">
        <f>Inlinks!AK303</f>
        <v>1.5664000000000016</v>
      </c>
      <c r="AL275" s="1317">
        <f>Inlinks!AL303</f>
        <v>0.44899999999998386</v>
      </c>
      <c r="AM275" s="1317">
        <f>Inlinks!AM303</f>
        <v>0.8724499999999864</v>
      </c>
      <c r="AN275" s="2155">
        <f>Inlinks!AN303</f>
        <v>-0.42811999999997852</v>
      </c>
      <c r="AO275" s="1502">
        <f t="shared" ref="AO275:AR275" si="634">AO116*AO271</f>
        <v>0.31390449423774058</v>
      </c>
      <c r="AP275" s="1502">
        <f t="shared" si="634"/>
        <v>0.57870954850033862</v>
      </c>
      <c r="AQ275" s="1502">
        <f t="shared" si="634"/>
        <v>-0.18325390566132646</v>
      </c>
      <c r="AR275" s="1503">
        <f t="shared" si="634"/>
        <v>0.25832162311260665</v>
      </c>
      <c r="AS275" s="1040"/>
      <c r="AT275" s="1035"/>
      <c r="AU275" s="1035"/>
      <c r="AV275" s="1035"/>
      <c r="AW275" s="1035"/>
      <c r="AX275" s="1037">
        <f>+SUM(AC275:AF275)</f>
        <v>-13.56</v>
      </c>
      <c r="AY275" s="1037">
        <f>SUM(AG275:AJ275)</f>
        <v>-2.1849199999999627</v>
      </c>
      <c r="AZ275" s="1037">
        <f>+SUM(AK275:AN275)</f>
        <v>2.4597299999999933</v>
      </c>
      <c r="BA275" s="1037">
        <f>+SUM(AO275:AR275)</f>
        <v>0.96768176018935936</v>
      </c>
      <c r="BB275" s="1502">
        <f t="shared" ref="BB275:BI275" si="635">BB116*BB271</f>
        <v>0</v>
      </c>
      <c r="BC275" s="1502">
        <f t="shared" si="635"/>
        <v>0</v>
      </c>
      <c r="BD275" s="1502">
        <f t="shared" si="635"/>
        <v>0</v>
      </c>
      <c r="BE275" s="1502">
        <f t="shared" si="635"/>
        <v>0</v>
      </c>
      <c r="BF275" s="1502">
        <f t="shared" si="635"/>
        <v>0</v>
      </c>
      <c r="BG275" s="1502">
        <f t="shared" si="635"/>
        <v>0</v>
      </c>
      <c r="BH275" s="1502">
        <f t="shared" si="635"/>
        <v>0</v>
      </c>
      <c r="BI275" s="1503">
        <f t="shared" si="635"/>
        <v>0</v>
      </c>
      <c r="BJ275" s="1041"/>
    </row>
    <row r="276" spans="1:62" s="1002" customFormat="1" ht="11.25" customHeight="1" outlineLevel="1">
      <c r="A276" s="961"/>
      <c r="B276" s="992"/>
      <c r="C276" s="992"/>
      <c r="D276" s="992"/>
      <c r="E276" s="992"/>
      <c r="F276" s="992"/>
      <c r="G276" s="992"/>
      <c r="H276" s="961"/>
      <c r="I276" s="987"/>
      <c r="J276" s="998"/>
      <c r="K276" s="998"/>
      <c r="L276" s="1017"/>
      <c r="M276" s="974"/>
      <c r="N276" s="974"/>
      <c r="O276" s="974"/>
      <c r="P276" s="974"/>
      <c r="Q276" s="975"/>
      <c r="R276" s="974"/>
      <c r="S276" s="974"/>
      <c r="T276" s="999"/>
      <c r="U276" s="975"/>
      <c r="V276" s="974"/>
      <c r="W276" s="974"/>
      <c r="X276" s="999"/>
      <c r="Y276" s="975"/>
      <c r="Z276" s="974"/>
      <c r="AA276" s="974"/>
      <c r="AB276" s="999"/>
      <c r="AC276" s="975"/>
      <c r="AD276" s="974"/>
      <c r="AE276" s="974"/>
      <c r="AF276" s="974"/>
      <c r="AG276" s="677"/>
      <c r="AH276" s="674"/>
      <c r="AI276" s="674"/>
      <c r="AJ276" s="673"/>
      <c r="AK276" s="677"/>
      <c r="AL276" s="674"/>
      <c r="AM276" s="674"/>
      <c r="AN276" s="673"/>
      <c r="AO276" s="674"/>
      <c r="AP276" s="674"/>
      <c r="AQ276" s="674"/>
      <c r="AR276" s="673"/>
      <c r="AS276" s="1000"/>
      <c r="AT276" s="974"/>
      <c r="AU276" s="974"/>
      <c r="AV276" s="974"/>
      <c r="AW276" s="974"/>
      <c r="AX276" s="974"/>
      <c r="AY276" s="974"/>
      <c r="AZ276" s="974"/>
      <c r="BA276" s="674"/>
      <c r="BB276" s="674"/>
      <c r="BC276" s="674"/>
      <c r="BD276" s="674"/>
      <c r="BE276" s="674"/>
      <c r="BF276" s="674"/>
      <c r="BG276" s="674"/>
      <c r="BH276" s="674"/>
      <c r="BI276" s="673"/>
      <c r="BJ276" s="1001"/>
    </row>
    <row r="277" spans="1:62" s="1002" customFormat="1" ht="11.25" customHeight="1" outlineLevel="1">
      <c r="A277" s="961"/>
      <c r="B277" s="992"/>
      <c r="C277" s="992"/>
      <c r="D277" s="992"/>
      <c r="E277" s="992"/>
      <c r="F277" s="992"/>
      <c r="G277" s="992"/>
      <c r="H277" s="961"/>
      <c r="I277" s="987"/>
      <c r="J277" s="998"/>
      <c r="K277" s="998"/>
      <c r="L277" s="1017"/>
      <c r="M277" s="974"/>
      <c r="N277" s="974"/>
      <c r="O277" s="974"/>
      <c r="P277" s="974"/>
      <c r="Q277" s="975"/>
      <c r="R277" s="974"/>
      <c r="S277" s="974"/>
      <c r="T277" s="999"/>
      <c r="U277" s="975"/>
      <c r="V277" s="974"/>
      <c r="W277" s="974"/>
      <c r="X277" s="999"/>
      <c r="Y277" s="975"/>
      <c r="Z277" s="974"/>
      <c r="AA277" s="974"/>
      <c r="AB277" s="999"/>
      <c r="AC277" s="975"/>
      <c r="AD277" s="974"/>
      <c r="AE277" s="974"/>
      <c r="AF277" s="974"/>
      <c r="AG277" s="677"/>
      <c r="AH277" s="674"/>
      <c r="AI277" s="674"/>
      <c r="AJ277" s="673"/>
      <c r="AK277" s="677"/>
      <c r="AL277" s="674"/>
      <c r="AM277" s="674"/>
      <c r="AN277" s="673"/>
      <c r="AO277" s="674"/>
      <c r="AP277" s="674"/>
      <c r="AQ277" s="674"/>
      <c r="AR277" s="673"/>
      <c r="AS277" s="1000"/>
      <c r="AT277" s="974"/>
      <c r="AU277" s="974"/>
      <c r="AV277" s="974"/>
      <c r="AY277" s="974"/>
      <c r="AZ277" s="974"/>
      <c r="BA277" s="674"/>
      <c r="BB277" s="674"/>
      <c r="BC277" s="674"/>
      <c r="BD277" s="674"/>
      <c r="BE277" s="674"/>
      <c r="BF277" s="674"/>
      <c r="BG277" s="674"/>
      <c r="BH277" s="674"/>
      <c r="BI277" s="673"/>
      <c r="BJ277" s="1001"/>
    </row>
    <row r="278" spans="1:62" s="961" customFormat="1" ht="11.25" customHeight="1">
      <c r="A278" s="475"/>
      <c r="B278" s="940"/>
      <c r="C278" s="940"/>
      <c r="D278" s="940"/>
      <c r="E278" s="940"/>
      <c r="F278" s="940"/>
      <c r="G278" s="940"/>
      <c r="H278" s="475"/>
      <c r="I278" s="1061"/>
      <c r="J278" s="1065"/>
      <c r="K278" s="1065"/>
      <c r="L278" s="1066"/>
      <c r="M278" s="1067"/>
      <c r="N278" s="1067"/>
      <c r="O278" s="1067"/>
      <c r="P278" s="1067"/>
      <c r="Q278" s="1061"/>
      <c r="R278" s="1067"/>
      <c r="S278" s="1067"/>
      <c r="T278" s="1066"/>
      <c r="U278" s="1061"/>
      <c r="V278" s="1067"/>
      <c r="W278" s="1067"/>
      <c r="X278" s="1066"/>
      <c r="Y278" s="1067"/>
      <c r="Z278" s="1067"/>
      <c r="AA278" s="1067"/>
      <c r="AB278" s="1067"/>
      <c r="AC278" s="1061"/>
      <c r="AD278" s="1067"/>
      <c r="AE278" s="1067"/>
      <c r="AF278" s="1067"/>
      <c r="AG278" s="1061"/>
      <c r="AH278" s="1067"/>
      <c r="AI278" s="1067"/>
      <c r="AJ278" s="1066"/>
      <c r="AK278" s="1061"/>
      <c r="AL278" s="1067"/>
      <c r="AM278" s="1067"/>
      <c r="AN278" s="1066"/>
      <c r="AO278" s="1067"/>
      <c r="AP278" s="1067"/>
      <c r="AQ278" s="1067"/>
      <c r="AR278" s="1066"/>
      <c r="AS278" s="959"/>
      <c r="AT278" s="1067"/>
      <c r="AU278" s="1067"/>
      <c r="AV278" s="1490"/>
      <c r="AW278" s="1067"/>
      <c r="AX278" s="1067"/>
      <c r="AY278" s="1067"/>
      <c r="AZ278" s="1067"/>
      <c r="BA278" s="1067"/>
      <c r="BB278" s="1067"/>
      <c r="BC278" s="1067"/>
      <c r="BD278" s="1067"/>
      <c r="BE278" s="1067"/>
      <c r="BF278" s="1067"/>
      <c r="BG278" s="1067"/>
      <c r="BH278" s="1067"/>
      <c r="BI278" s="1066"/>
      <c r="BJ278" s="960"/>
    </row>
    <row r="279" spans="1:62" s="961" customFormat="1" ht="11.25" customHeight="1">
      <c r="A279" s="475"/>
      <c r="B279" s="475"/>
      <c r="C279" s="475"/>
      <c r="D279" s="475"/>
      <c r="E279" s="475"/>
      <c r="F279" s="475"/>
      <c r="G279" s="475"/>
      <c r="H279" s="475"/>
      <c r="I279" s="632" t="s">
        <v>349</v>
      </c>
      <c r="L279" s="659"/>
      <c r="M279" s="631"/>
      <c r="N279" s="631"/>
      <c r="O279" s="1318"/>
      <c r="P279" s="1318"/>
      <c r="Q279" s="1319"/>
      <c r="R279" s="1318"/>
      <c r="S279" s="1318"/>
      <c r="T279" s="1320"/>
      <c r="U279" s="1319"/>
      <c r="V279" s="1318"/>
      <c r="W279" s="1318"/>
      <c r="X279" s="1320"/>
      <c r="Y279" s="1321">
        <f>+Inlinks!Y319</f>
        <v>66.468000000000004</v>
      </c>
      <c r="Z279" s="1321">
        <f>+Inlinks!Z319</f>
        <v>67.293000000000006</v>
      </c>
      <c r="AA279" s="1321">
        <f>+Inlinks!AA319</f>
        <v>73.218000000000004</v>
      </c>
      <c r="AB279" s="1321">
        <f>+Inlinks!AB319</f>
        <v>73.263999999999996</v>
      </c>
      <c r="AC279" s="1322">
        <f>+Inlinks!AC319</f>
        <v>78.158000000000001</v>
      </c>
      <c r="AD279" s="1321">
        <f>+Inlinks!AD319</f>
        <v>73.155000000000001</v>
      </c>
      <c r="AE279" s="1321">
        <f>+Inlinks!AE319</f>
        <v>79.709999999999994</v>
      </c>
      <c r="AF279" s="1321">
        <f>+Inlinks!AF319</f>
        <v>82.905000000000001</v>
      </c>
      <c r="AG279" s="1322">
        <f>+Inlinks!AG319</f>
        <v>91.185000000000002</v>
      </c>
      <c r="AH279" s="1321">
        <f>+Inlinks!AH319</f>
        <v>86.82</v>
      </c>
      <c r="AI279" s="1321">
        <f>+Inlinks!AI319</f>
        <v>87.091999999999999</v>
      </c>
      <c r="AJ279" s="1513">
        <f>+Inlinks!AJ319</f>
        <v>108.56699999999999</v>
      </c>
      <c r="AK279" s="1322">
        <f>+Inlinks!AK319</f>
        <v>107.583</v>
      </c>
      <c r="AL279" s="1321">
        <f>+Inlinks!AL319</f>
        <v>106.605</v>
      </c>
      <c r="AM279" s="1321">
        <f>+Inlinks!AM319</f>
        <v>115.446</v>
      </c>
      <c r="AN279" s="1513">
        <f>+Inlinks!AN319</f>
        <v>120.66200000000001</v>
      </c>
      <c r="AO279" s="631">
        <f t="shared" ref="AO279:AR279" si="636">AO288+AO297</f>
        <v>138.14560867149984</v>
      </c>
      <c r="AP279" s="631">
        <f t="shared" si="636"/>
        <v>124.47797718851351</v>
      </c>
      <c r="AQ279" s="631">
        <f t="shared" si="636"/>
        <v>128.82899875372723</v>
      </c>
      <c r="AR279" s="659">
        <f t="shared" si="636"/>
        <v>142.95671689115844</v>
      </c>
      <c r="AS279" s="1016"/>
      <c r="AT279" s="631"/>
      <c r="AU279" s="631"/>
      <c r="AV279" s="1311">
        <v>186.417</v>
      </c>
      <c r="AW279" s="631">
        <f>+SUM(Y279:AB279)</f>
        <v>280.24300000000005</v>
      </c>
      <c r="AX279" s="631">
        <f>+SUM(AC279:AF279)</f>
        <v>313.928</v>
      </c>
      <c r="AY279" s="1108">
        <f>SUM(AG279:AJ279)</f>
        <v>373.66399999999999</v>
      </c>
      <c r="AZ279" s="1108">
        <f>+SUM(AK279:AN279)</f>
        <v>450.29600000000005</v>
      </c>
      <c r="BA279" s="1108">
        <f>+SUM(AO279:AR279)</f>
        <v>534.40930150489896</v>
      </c>
      <c r="BB279" s="631">
        <f t="shared" ref="BB279:BI279" si="637">BB288+BB297</f>
        <v>586.49129002990753</v>
      </c>
      <c r="BC279" s="631">
        <f t="shared" si="637"/>
        <v>632.92419912524031</v>
      </c>
      <c r="BD279" s="631">
        <f t="shared" si="637"/>
        <v>671.80013907547095</v>
      </c>
      <c r="BE279" s="631">
        <f t="shared" si="637"/>
        <v>708.1443884335423</v>
      </c>
      <c r="BF279" s="631">
        <f t="shared" si="637"/>
        <v>739.87543895164868</v>
      </c>
      <c r="BG279" s="631">
        <f t="shared" si="637"/>
        <v>772.5402987120882</v>
      </c>
      <c r="BH279" s="631">
        <f t="shared" si="637"/>
        <v>807.65576926044218</v>
      </c>
      <c r="BI279" s="659">
        <f t="shared" si="637"/>
        <v>844.39932301934448</v>
      </c>
      <c r="BJ279" s="960"/>
    </row>
    <row r="280" spans="1:62" s="1002" customFormat="1" ht="11.25" customHeight="1">
      <c r="A280" s="961"/>
      <c r="B280" s="992"/>
      <c r="C280" s="992"/>
      <c r="D280" s="992"/>
      <c r="E280" s="992"/>
      <c r="F280" s="992"/>
      <c r="G280" s="992"/>
      <c r="H280" s="961"/>
      <c r="I280" s="990" t="s">
        <v>320</v>
      </c>
      <c r="J280" s="998"/>
      <c r="K280" s="998"/>
      <c r="L280" s="1017"/>
      <c r="M280" s="974"/>
      <c r="N280" s="974"/>
      <c r="O280" s="974"/>
      <c r="P280" s="974"/>
      <c r="Q280" s="975"/>
      <c r="R280" s="974"/>
      <c r="S280" s="974"/>
      <c r="T280" s="999"/>
      <c r="U280" s="975"/>
      <c r="V280" s="974"/>
      <c r="W280" s="974"/>
      <c r="X280" s="999"/>
      <c r="Y280" s="975"/>
      <c r="Z280" s="974"/>
      <c r="AA280" s="974"/>
      <c r="AB280" s="999"/>
      <c r="AC280" s="974">
        <f t="shared" ref="AC280:AN280" si="638">AC279/Y279-1</f>
        <v>0.1758741048324004</v>
      </c>
      <c r="AD280" s="974">
        <f t="shared" si="638"/>
        <v>8.7111586643484396E-2</v>
      </c>
      <c r="AE280" s="974">
        <f t="shared" si="638"/>
        <v>8.8666721298041429E-2</v>
      </c>
      <c r="AF280" s="974">
        <f t="shared" si="638"/>
        <v>0.13159259663682032</v>
      </c>
      <c r="AG280" s="975">
        <f t="shared" si="638"/>
        <v>0.16667519639704187</v>
      </c>
      <c r="AH280" s="974">
        <f t="shared" si="638"/>
        <v>0.18679516095960613</v>
      </c>
      <c r="AI280" s="974">
        <f t="shared" si="638"/>
        <v>9.2610713837661507E-2</v>
      </c>
      <c r="AJ280" s="999">
        <f t="shared" si="638"/>
        <v>0.30953500995114891</v>
      </c>
      <c r="AK280" s="975">
        <f t="shared" si="638"/>
        <v>0.17983220924494159</v>
      </c>
      <c r="AL280" s="974">
        <f t="shared" si="638"/>
        <v>0.22788527988942664</v>
      </c>
      <c r="AM280" s="974">
        <f t="shared" si="638"/>
        <v>0.32556377164377892</v>
      </c>
      <c r="AN280" s="999">
        <f t="shared" si="638"/>
        <v>0.1114058599758676</v>
      </c>
      <c r="AO280" s="974">
        <f t="shared" ref="AO280:AR280" si="639">AO279/AK279-1</f>
        <v>0.28408399720680633</v>
      </c>
      <c r="AP280" s="974">
        <f t="shared" si="639"/>
        <v>0.16765608731779458</v>
      </c>
      <c r="AQ280" s="974">
        <f t="shared" si="639"/>
        <v>0.11592431746207965</v>
      </c>
      <c r="AR280" s="974">
        <f t="shared" si="639"/>
        <v>0.18476999296512919</v>
      </c>
      <c r="AS280" s="1000"/>
      <c r="AT280" s="974"/>
      <c r="AU280" s="974"/>
      <c r="AV280" s="974"/>
      <c r="AW280" s="974">
        <f t="shared" ref="AW280:BI280" si="640">AW279/AV279-1</f>
        <v>0.50331246613774527</v>
      </c>
      <c r="AX280" s="974">
        <f t="shared" si="640"/>
        <v>0.12019925564599276</v>
      </c>
      <c r="AY280" s="974">
        <f t="shared" si="640"/>
        <v>0.19028567059962787</v>
      </c>
      <c r="AZ280" s="974">
        <f t="shared" si="640"/>
        <v>0.20508264108932095</v>
      </c>
      <c r="BA280" s="974">
        <f t="shared" si="640"/>
        <v>0.18679557780859457</v>
      </c>
      <c r="BB280" s="974">
        <f t="shared" si="640"/>
        <v>9.7457114571818826E-2</v>
      </c>
      <c r="BC280" s="974">
        <f t="shared" si="640"/>
        <v>7.9170671218263156E-2</v>
      </c>
      <c r="BD280" s="974">
        <f t="shared" si="640"/>
        <v>6.1422742255645701E-2</v>
      </c>
      <c r="BE280" s="974">
        <f t="shared" si="640"/>
        <v>5.4099794334797613E-2</v>
      </c>
      <c r="BF280" s="974">
        <f t="shared" si="640"/>
        <v>4.4808729739844955E-2</v>
      </c>
      <c r="BG280" s="974">
        <f t="shared" si="640"/>
        <v>4.4149133814636921E-2</v>
      </c>
      <c r="BH280" s="974">
        <f t="shared" si="640"/>
        <v>4.5454548593640176E-2</v>
      </c>
      <c r="BI280" s="999">
        <f t="shared" si="640"/>
        <v>4.5494077003310096E-2</v>
      </c>
      <c r="BJ280" s="1001"/>
    </row>
    <row r="281" spans="1:62" s="1002" customFormat="1" ht="11.25" customHeight="1">
      <c r="A281" s="961"/>
      <c r="B281" s="992"/>
      <c r="C281" s="992"/>
      <c r="D281" s="992"/>
      <c r="E281" s="992"/>
      <c r="F281" s="992"/>
      <c r="G281" s="992"/>
      <c r="H281" s="961"/>
      <c r="I281" s="990" t="s">
        <v>321</v>
      </c>
      <c r="J281" s="998"/>
      <c r="K281" s="998"/>
      <c r="L281" s="1017"/>
      <c r="M281" s="974"/>
      <c r="N281" s="974"/>
      <c r="O281" s="974"/>
      <c r="P281" s="974"/>
      <c r="Q281" s="975"/>
      <c r="R281" s="974"/>
      <c r="S281" s="974"/>
      <c r="T281" s="999"/>
      <c r="U281" s="975"/>
      <c r="V281" s="974"/>
      <c r="W281" s="974"/>
      <c r="X281" s="999"/>
      <c r="Y281" s="975"/>
      <c r="Z281" s="974"/>
      <c r="AA281" s="974"/>
      <c r="AB281" s="999"/>
      <c r="AC281" s="975"/>
      <c r="AD281" s="974"/>
      <c r="AE281" s="974"/>
      <c r="AF281" s="974"/>
      <c r="AG281" s="975">
        <f t="shared" ref="AG281:AN281" si="641">AG280+AC280</f>
        <v>0.34254930122944227</v>
      </c>
      <c r="AH281" s="974">
        <f t="shared" si="641"/>
        <v>0.27390674760309053</v>
      </c>
      <c r="AI281" s="974">
        <f t="shared" si="641"/>
        <v>0.18127743513570294</v>
      </c>
      <c r="AJ281" s="999">
        <f t="shared" si="641"/>
        <v>0.44112760658796923</v>
      </c>
      <c r="AK281" s="975">
        <f t="shared" si="641"/>
        <v>0.34650740564198346</v>
      </c>
      <c r="AL281" s="974">
        <f t="shared" si="641"/>
        <v>0.41468044084903277</v>
      </c>
      <c r="AM281" s="974">
        <f t="shared" si="641"/>
        <v>0.41817448548144043</v>
      </c>
      <c r="AN281" s="999">
        <f t="shared" si="641"/>
        <v>0.42094086992701651</v>
      </c>
      <c r="AO281" s="974">
        <f t="shared" ref="AO281" si="642">AO280+AK280</f>
        <v>0.46391620645174791</v>
      </c>
      <c r="AP281" s="974">
        <f t="shared" ref="AP281" si="643">AP280+AL280</f>
        <v>0.39554136720722122</v>
      </c>
      <c r="AQ281" s="974">
        <f t="shared" ref="AQ281" si="644">AQ280+AM280</f>
        <v>0.44148808910585857</v>
      </c>
      <c r="AR281" s="999">
        <f t="shared" ref="AR281" si="645">AR280+AN280</f>
        <v>0.2961758529409968</v>
      </c>
      <c r="AS281" s="1000"/>
      <c r="AT281" s="974"/>
      <c r="AU281" s="974"/>
      <c r="AV281" s="974"/>
      <c r="AW281" s="1051"/>
      <c r="AX281" s="1051"/>
      <c r="AY281" s="1018">
        <f t="shared" ref="AY281:BI281" si="646">AX280+AY280</f>
        <v>0.31048492624562063</v>
      </c>
      <c r="AZ281" s="1018">
        <f t="shared" si="646"/>
        <v>0.39536831168894881</v>
      </c>
      <c r="BA281" s="1018">
        <f t="shared" si="646"/>
        <v>0.39187821889791552</v>
      </c>
      <c r="BB281" s="1018">
        <f t="shared" si="646"/>
        <v>0.2842526923804134</v>
      </c>
      <c r="BC281" s="1018">
        <f t="shared" si="646"/>
        <v>0.17662778579008198</v>
      </c>
      <c r="BD281" s="1018">
        <f t="shared" si="646"/>
        <v>0.14059341347390886</v>
      </c>
      <c r="BE281" s="1018">
        <f t="shared" si="646"/>
        <v>0.11552253659044331</v>
      </c>
      <c r="BF281" s="1018">
        <f t="shared" si="646"/>
        <v>9.8908524074642568E-2</v>
      </c>
      <c r="BG281" s="1018">
        <f t="shared" si="646"/>
        <v>8.8957863554481875E-2</v>
      </c>
      <c r="BH281" s="1018">
        <f t="shared" si="646"/>
        <v>8.9603682408277097E-2</v>
      </c>
      <c r="BI281" s="1019">
        <f t="shared" si="646"/>
        <v>9.0948625596950272E-2</v>
      </c>
      <c r="BJ281" s="1001"/>
    </row>
    <row r="282" spans="1:62" s="1002" customFormat="1" ht="11.25" customHeight="1">
      <c r="A282" s="961"/>
      <c r="B282" s="992"/>
      <c r="C282" s="992"/>
      <c r="D282" s="992"/>
      <c r="E282" s="992"/>
      <c r="F282" s="992"/>
      <c r="G282" s="992"/>
      <c r="H282" s="961"/>
      <c r="I282" s="990" t="s">
        <v>328</v>
      </c>
      <c r="J282" s="998"/>
      <c r="K282" s="998"/>
      <c r="L282" s="1017"/>
      <c r="M282" s="974"/>
      <c r="N282" s="974"/>
      <c r="O282" s="974"/>
      <c r="P282" s="974"/>
      <c r="Q282" s="975"/>
      <c r="R282" s="974"/>
      <c r="S282" s="974"/>
      <c r="T282" s="999"/>
      <c r="U282" s="975"/>
      <c r="V282" s="974"/>
      <c r="W282" s="974"/>
      <c r="X282" s="999"/>
      <c r="Y282" s="975"/>
      <c r="Z282" s="974">
        <f t="shared" ref="Z282:AF282" si="647">Z279/Y279-1</f>
        <v>1.2411987723415896E-2</v>
      </c>
      <c r="AA282" s="974">
        <f t="shared" si="647"/>
        <v>8.804779100352178E-2</v>
      </c>
      <c r="AB282" s="999">
        <f t="shared" si="647"/>
        <v>6.2826081018307889E-4</v>
      </c>
      <c r="AC282" s="975">
        <f t="shared" si="647"/>
        <v>6.6799519545752473E-2</v>
      </c>
      <c r="AD282" s="974">
        <f t="shared" si="647"/>
        <v>-6.4011361600859851E-2</v>
      </c>
      <c r="AE282" s="681">
        <f t="shared" si="647"/>
        <v>8.9604264916957055E-2</v>
      </c>
      <c r="AF282" s="681">
        <f t="shared" si="647"/>
        <v>4.0082800150545772E-2</v>
      </c>
      <c r="AG282" s="975">
        <f t="shared" ref="AG282:AN282" si="648">AG279/AF279-1</f>
        <v>9.9873349013931634E-2</v>
      </c>
      <c r="AH282" s="974">
        <f t="shared" si="648"/>
        <v>-4.7869715413719427E-2</v>
      </c>
      <c r="AI282" s="974">
        <f t="shared" si="648"/>
        <v>3.1329186823312316E-3</v>
      </c>
      <c r="AJ282" s="999">
        <f t="shared" si="648"/>
        <v>0.24657833096036375</v>
      </c>
      <c r="AK282" s="975">
        <f t="shared" si="648"/>
        <v>-9.063527591256948E-3</v>
      </c>
      <c r="AL282" s="974">
        <f t="shared" si="648"/>
        <v>-9.0906555868491834E-3</v>
      </c>
      <c r="AM282" s="974">
        <f t="shared" si="648"/>
        <v>8.2932320247643077E-2</v>
      </c>
      <c r="AN282" s="999">
        <f t="shared" si="648"/>
        <v>4.5181296883391342E-2</v>
      </c>
      <c r="AO282" s="681">
        <f t="shared" ref="AO282" si="649">AO279/AN279-1</f>
        <v>0.14489738833684029</v>
      </c>
      <c r="AP282" s="681">
        <f t="shared" ref="AP282" si="650">AP279/AO279-1</f>
        <v>-9.8936416542106387E-2</v>
      </c>
      <c r="AQ282" s="681">
        <f t="shared" ref="AQ282" si="651">AQ279/AP279-1</f>
        <v>3.49541474201851E-2</v>
      </c>
      <c r="AR282" s="681">
        <f t="shared" ref="AR282" si="652">AR279/AQ279-1</f>
        <v>0.10966256257597795</v>
      </c>
      <c r="AS282" s="1000"/>
      <c r="AT282" s="974"/>
      <c r="AU282" s="974"/>
      <c r="AV282" s="974"/>
      <c r="AW282" s="1051" t="s">
        <v>462</v>
      </c>
      <c r="AX282" s="1051" t="s">
        <v>462</v>
      </c>
      <c r="AY282" s="1051" t="s">
        <v>462</v>
      </c>
      <c r="AZ282" s="1051" t="s">
        <v>462</v>
      </c>
      <c r="BA282" s="1051" t="s">
        <v>462</v>
      </c>
      <c r="BB282" s="1051" t="s">
        <v>462</v>
      </c>
      <c r="BC282" s="1051" t="s">
        <v>462</v>
      </c>
      <c r="BD282" s="1051" t="s">
        <v>462</v>
      </c>
      <c r="BE282" s="1051" t="s">
        <v>462</v>
      </c>
      <c r="BF282" s="1051" t="s">
        <v>462</v>
      </c>
      <c r="BG282" s="1051" t="s">
        <v>462</v>
      </c>
      <c r="BH282" s="1051" t="s">
        <v>462</v>
      </c>
      <c r="BI282" s="1052" t="s">
        <v>462</v>
      </c>
      <c r="BJ282" s="1001"/>
    </row>
    <row r="283" spans="1:62" s="1030" customFormat="1" ht="11.25" customHeight="1">
      <c r="A283" s="1020"/>
      <c r="B283" s="1021"/>
      <c r="C283" s="1021"/>
      <c r="D283" s="1021"/>
      <c r="E283" s="1021"/>
      <c r="F283" s="1021"/>
      <c r="G283" s="1021"/>
      <c r="H283" s="1020"/>
      <c r="I283" s="1022" t="s">
        <v>329</v>
      </c>
      <c r="J283" s="1023"/>
      <c r="K283" s="1023"/>
      <c r="L283" s="1024"/>
      <c r="M283" s="1025"/>
      <c r="N283" s="1025"/>
      <c r="O283" s="1025"/>
      <c r="P283" s="1025"/>
      <c r="Q283" s="1026"/>
      <c r="R283" s="1025"/>
      <c r="S283" s="1025"/>
      <c r="T283" s="1027"/>
      <c r="U283" s="1026"/>
      <c r="V283" s="1025"/>
      <c r="W283" s="1025"/>
      <c r="X283" s="1027"/>
      <c r="Y283" s="1026"/>
      <c r="Z283" s="1025"/>
      <c r="AA283" s="1025"/>
      <c r="AB283" s="1027"/>
      <c r="AC283" s="1025">
        <f t="shared" ref="AC283:AN283" si="653">AC279-Y279</f>
        <v>11.689999999999998</v>
      </c>
      <c r="AD283" s="1025">
        <f t="shared" si="653"/>
        <v>5.8619999999999948</v>
      </c>
      <c r="AE283" s="1025">
        <f t="shared" si="653"/>
        <v>6.4919999999999902</v>
      </c>
      <c r="AF283" s="1025">
        <f t="shared" si="653"/>
        <v>9.6410000000000053</v>
      </c>
      <c r="AG283" s="1026">
        <f t="shared" si="653"/>
        <v>13.027000000000001</v>
      </c>
      <c r="AH283" s="1025">
        <f t="shared" si="653"/>
        <v>13.664999999999992</v>
      </c>
      <c r="AI283" s="1025">
        <f t="shared" si="653"/>
        <v>7.382000000000005</v>
      </c>
      <c r="AJ283" s="1027">
        <f t="shared" si="653"/>
        <v>25.661999999999992</v>
      </c>
      <c r="AK283" s="1026">
        <f t="shared" si="653"/>
        <v>16.397999999999996</v>
      </c>
      <c r="AL283" s="1025">
        <f t="shared" si="653"/>
        <v>19.785000000000011</v>
      </c>
      <c r="AM283" s="1025">
        <f t="shared" si="653"/>
        <v>28.353999999999999</v>
      </c>
      <c r="AN283" s="1027">
        <f t="shared" si="653"/>
        <v>12.095000000000013</v>
      </c>
      <c r="AO283" s="1025">
        <f t="shared" ref="AO283:AR283" si="654">AO279-AK279</f>
        <v>30.562608671499845</v>
      </c>
      <c r="AP283" s="1025">
        <f t="shared" si="654"/>
        <v>17.872977188513502</v>
      </c>
      <c r="AQ283" s="1025">
        <f t="shared" si="654"/>
        <v>13.382998753727236</v>
      </c>
      <c r="AR283" s="1025">
        <f t="shared" si="654"/>
        <v>22.29471689115843</v>
      </c>
      <c r="AS283" s="1028"/>
      <c r="AT283" s="1025"/>
      <c r="AU283" s="1025"/>
      <c r="AV283" s="1025"/>
      <c r="AW283" s="1025">
        <f>+AW279-AV279</f>
        <v>93.82600000000005</v>
      </c>
      <c r="AX283" s="1025">
        <f>+AX279-AW279</f>
        <v>33.684999999999945</v>
      </c>
      <c r="AY283" s="1025">
        <f>+AY279-AX279</f>
        <v>59.73599999999999</v>
      </c>
      <c r="AZ283" s="1025">
        <f>+AZ279-AY279</f>
        <v>76.632000000000062</v>
      </c>
      <c r="BA283" s="1025">
        <f>+BA279-AZ279</f>
        <v>84.113301504898914</v>
      </c>
      <c r="BB283" s="1025">
        <f t="shared" ref="BB283:BI283" si="655">+BB279-BA279</f>
        <v>52.081988525008569</v>
      </c>
      <c r="BC283" s="1025">
        <f t="shared" si="655"/>
        <v>46.432909095332775</v>
      </c>
      <c r="BD283" s="1025">
        <f t="shared" si="655"/>
        <v>38.875939950230645</v>
      </c>
      <c r="BE283" s="1025">
        <f t="shared" si="655"/>
        <v>36.344249358071352</v>
      </c>
      <c r="BF283" s="1025">
        <f t="shared" si="655"/>
        <v>31.731050518106372</v>
      </c>
      <c r="BG283" s="1025">
        <f t="shared" si="655"/>
        <v>32.664859760439526</v>
      </c>
      <c r="BH283" s="1025">
        <f t="shared" si="655"/>
        <v>35.115470548353983</v>
      </c>
      <c r="BI283" s="1027">
        <f t="shared" si="655"/>
        <v>36.743553758902294</v>
      </c>
      <c r="BJ283" s="1029"/>
    </row>
    <row r="284" spans="1:62" s="1030" customFormat="1" ht="11.25" customHeight="1">
      <c r="A284" s="1020"/>
      <c r="B284" s="1021"/>
      <c r="C284" s="1021"/>
      <c r="D284" s="1021"/>
      <c r="E284" s="1021"/>
      <c r="F284" s="1021"/>
      <c r="G284" s="1021"/>
      <c r="H284" s="1020"/>
      <c r="I284" s="1022" t="s">
        <v>330</v>
      </c>
      <c r="J284" s="1023"/>
      <c r="K284" s="1023"/>
      <c r="L284" s="1024"/>
      <c r="M284" s="1025"/>
      <c r="N284" s="1025"/>
      <c r="O284" s="1025"/>
      <c r="P284" s="1025"/>
      <c r="Q284" s="1026"/>
      <c r="R284" s="1025"/>
      <c r="S284" s="1025"/>
      <c r="T284" s="1027"/>
      <c r="U284" s="1026"/>
      <c r="V284" s="1025"/>
      <c r="W284" s="1025"/>
      <c r="X284" s="1027"/>
      <c r="Y284" s="1026"/>
      <c r="Z284" s="1025">
        <f t="shared" ref="Z284:AF284" si="656">Z279-Y279</f>
        <v>0.82500000000000284</v>
      </c>
      <c r="AA284" s="1025">
        <f t="shared" si="656"/>
        <v>5.9249999999999972</v>
      </c>
      <c r="AB284" s="1027">
        <f t="shared" si="656"/>
        <v>4.5999999999992269E-2</v>
      </c>
      <c r="AC284" s="1026">
        <f t="shared" si="656"/>
        <v>4.8940000000000055</v>
      </c>
      <c r="AD284" s="1025">
        <f t="shared" si="656"/>
        <v>-5.0030000000000001</v>
      </c>
      <c r="AE284" s="1025">
        <f t="shared" si="656"/>
        <v>6.5549999999999926</v>
      </c>
      <c r="AF284" s="1025">
        <f t="shared" si="656"/>
        <v>3.1950000000000074</v>
      </c>
      <c r="AG284" s="1026">
        <f t="shared" ref="AG284:AN284" si="657">AG279-AF279</f>
        <v>8.2800000000000011</v>
      </c>
      <c r="AH284" s="1025">
        <f t="shared" si="657"/>
        <v>-4.3650000000000091</v>
      </c>
      <c r="AI284" s="1025">
        <f t="shared" si="657"/>
        <v>0.27200000000000557</v>
      </c>
      <c r="AJ284" s="1027">
        <f t="shared" si="657"/>
        <v>21.474999999999994</v>
      </c>
      <c r="AK284" s="1026">
        <f t="shared" si="657"/>
        <v>-0.98399999999999466</v>
      </c>
      <c r="AL284" s="1025">
        <f t="shared" si="657"/>
        <v>-0.97799999999999443</v>
      </c>
      <c r="AM284" s="1025">
        <f t="shared" si="657"/>
        <v>8.840999999999994</v>
      </c>
      <c r="AN284" s="1027">
        <f t="shared" si="657"/>
        <v>5.2160000000000082</v>
      </c>
      <c r="AO284" s="1025">
        <f t="shared" ref="AO284" si="658">AO279-AN279</f>
        <v>17.483608671499837</v>
      </c>
      <c r="AP284" s="1025">
        <f t="shared" ref="AP284" si="659">AP279-AO279</f>
        <v>-13.667631482986337</v>
      </c>
      <c r="AQ284" s="1025">
        <f t="shared" ref="AQ284" si="660">AQ279-AP279</f>
        <v>4.3510215652137276</v>
      </c>
      <c r="AR284" s="1025">
        <f t="shared" ref="AR284" si="661">AR279-AQ279</f>
        <v>14.127718137431202</v>
      </c>
      <c r="AS284" s="1028"/>
      <c r="AT284" s="1025"/>
      <c r="AU284" s="1025"/>
      <c r="AV284" s="1025"/>
      <c r="AW284" s="1051" t="s">
        <v>462</v>
      </c>
      <c r="AX284" s="1051" t="s">
        <v>462</v>
      </c>
      <c r="AY284" s="1051" t="s">
        <v>462</v>
      </c>
      <c r="AZ284" s="1051" t="s">
        <v>462</v>
      </c>
      <c r="BA284" s="1051" t="s">
        <v>462</v>
      </c>
      <c r="BB284" s="1051" t="s">
        <v>462</v>
      </c>
      <c r="BC284" s="1051" t="s">
        <v>462</v>
      </c>
      <c r="BD284" s="1051" t="s">
        <v>462</v>
      </c>
      <c r="BE284" s="1051" t="s">
        <v>462</v>
      </c>
      <c r="BF284" s="1051" t="s">
        <v>462</v>
      </c>
      <c r="BG284" s="1051" t="s">
        <v>462</v>
      </c>
      <c r="BH284" s="1051" t="s">
        <v>462</v>
      </c>
      <c r="BI284" s="1052" t="s">
        <v>462</v>
      </c>
      <c r="BJ284" s="1029"/>
    </row>
    <row r="285" spans="1:62" s="1002" customFormat="1" ht="11.25" customHeight="1">
      <c r="A285" s="961"/>
      <c r="B285" s="992"/>
      <c r="C285" s="992"/>
      <c r="D285" s="992"/>
      <c r="E285" s="992"/>
      <c r="F285" s="992"/>
      <c r="G285" s="992"/>
      <c r="H285" s="961"/>
      <c r="I285" s="1031" t="s">
        <v>337</v>
      </c>
      <c r="J285" s="998"/>
      <c r="K285" s="998"/>
      <c r="L285" s="1017"/>
      <c r="M285" s="974"/>
      <c r="N285" s="974"/>
      <c r="O285" s="974"/>
      <c r="P285" s="974"/>
      <c r="Q285" s="975"/>
      <c r="R285" s="974"/>
      <c r="S285" s="974"/>
      <c r="T285" s="999"/>
      <c r="U285" s="975"/>
      <c r="V285" s="974"/>
      <c r="W285" s="974"/>
      <c r="X285" s="999"/>
      <c r="Y285" s="975">
        <f t="shared" ref="Y285:AH285" si="662">+Y279/Y144</f>
        <v>0.57879291878194694</v>
      </c>
      <c r="Z285" s="974">
        <f t="shared" si="662"/>
        <v>0.58304741110417968</v>
      </c>
      <c r="AA285" s="974">
        <f t="shared" si="662"/>
        <v>0.58830902735928647</v>
      </c>
      <c r="AB285" s="999">
        <f t="shared" si="662"/>
        <v>0.55809560083793552</v>
      </c>
      <c r="AC285" s="975">
        <f t="shared" si="662"/>
        <v>0.59117451288878131</v>
      </c>
      <c r="AD285" s="974">
        <f t="shared" si="662"/>
        <v>0.57690032884619935</v>
      </c>
      <c r="AE285" s="974">
        <f t="shared" si="662"/>
        <v>0.58104020118817645</v>
      </c>
      <c r="AF285" s="974">
        <f t="shared" si="662"/>
        <v>0.57213346675408028</v>
      </c>
      <c r="AG285" s="975">
        <f t="shared" si="662"/>
        <v>0.57203349957655025</v>
      </c>
      <c r="AH285" s="974">
        <f t="shared" si="662"/>
        <v>0.56413621920870172</v>
      </c>
      <c r="AI285" s="974">
        <f t="shared" ref="AI285" si="663">+AI279/AI144</f>
        <v>0.55149093534108828</v>
      </c>
      <c r="AJ285" s="999">
        <f>+AJ279/AJ144</f>
        <v>0.5735242844615368</v>
      </c>
      <c r="AK285" s="975">
        <f>+AK279/AK144</f>
        <v>0.56894527531571926</v>
      </c>
      <c r="AL285" s="974">
        <f>+AL279/AL144</f>
        <v>0.55615550755939536</v>
      </c>
      <c r="AM285" s="974">
        <f>+AM279/AM144</f>
        <v>0.55725787766450419</v>
      </c>
      <c r="AN285" s="999">
        <f>+AN279/AN144</f>
        <v>0.54593496486727389</v>
      </c>
      <c r="AO285" s="974">
        <f t="shared" ref="AO285:AR285" si="664">+AO279/AO144</f>
        <v>0.56861088541798088</v>
      </c>
      <c r="AP285" s="974">
        <f t="shared" si="664"/>
        <v>0.55345720045164482</v>
      </c>
      <c r="AQ285" s="974">
        <f t="shared" si="664"/>
        <v>0.553867847526335</v>
      </c>
      <c r="AR285" s="999">
        <f t="shared" si="664"/>
        <v>0.54211278269427865</v>
      </c>
      <c r="AS285" s="1000"/>
      <c r="AT285" s="974"/>
      <c r="AU285" s="974"/>
      <c r="AV285" s="974">
        <f t="shared" ref="AV285:BI285" si="665">+AV279/AV144</f>
        <v>0.59047845298617385</v>
      </c>
      <c r="AW285" s="974">
        <f t="shared" si="665"/>
        <v>0.57664948506641156</v>
      </c>
      <c r="AX285" s="974">
        <f t="shared" si="665"/>
        <v>0.58016096691030394</v>
      </c>
      <c r="AY285" s="974">
        <f t="shared" si="665"/>
        <v>0.5657092939988464</v>
      </c>
      <c r="AZ285" s="974">
        <f>+AZ279/AZ144</f>
        <v>0.55663499229258273</v>
      </c>
      <c r="BA285" s="974">
        <f>+BA279/BA144</f>
        <v>0.55427198924264176</v>
      </c>
      <c r="BB285" s="974">
        <f t="shared" si="665"/>
        <v>0.55094533332617956</v>
      </c>
      <c r="BC285" s="974">
        <f t="shared" si="665"/>
        <v>0.54794533332617956</v>
      </c>
      <c r="BD285" s="974">
        <f t="shared" si="665"/>
        <v>0.54494533332617956</v>
      </c>
      <c r="BE285" s="974">
        <f t="shared" si="665"/>
        <v>0.54294533332617956</v>
      </c>
      <c r="BF285" s="974">
        <f t="shared" si="665"/>
        <v>0.54094533332617956</v>
      </c>
      <c r="BG285" s="974">
        <f t="shared" si="665"/>
        <v>0.53894533332617955</v>
      </c>
      <c r="BH285" s="974">
        <f t="shared" si="665"/>
        <v>0.53794533332617955</v>
      </c>
      <c r="BI285" s="999">
        <f t="shared" si="665"/>
        <v>0.53694533332617955</v>
      </c>
      <c r="BJ285" s="1001"/>
    </row>
    <row r="286" spans="1:62" s="1002" customFormat="1" ht="11.25" customHeight="1">
      <c r="A286" s="961"/>
      <c r="B286" s="992"/>
      <c r="C286" s="992"/>
      <c r="D286" s="992"/>
      <c r="E286" s="992"/>
      <c r="F286" s="992"/>
      <c r="G286" s="992"/>
      <c r="H286" s="961"/>
      <c r="I286" s="1031" t="s">
        <v>104</v>
      </c>
      <c r="J286" s="998"/>
      <c r="K286" s="998"/>
      <c r="L286" s="1017"/>
      <c r="M286" s="974"/>
      <c r="N286" s="974"/>
      <c r="O286" s="974"/>
      <c r="P286" s="974"/>
      <c r="Q286" s="975"/>
      <c r="R286" s="974"/>
      <c r="S286" s="974"/>
      <c r="T286" s="999"/>
      <c r="U286" s="975"/>
      <c r="V286" s="974"/>
      <c r="W286" s="974"/>
      <c r="X286" s="999"/>
      <c r="Y286" s="2257">
        <f t="shared" ref="Y286:AN286" si="666">+(Y285-U285)*10000</f>
        <v>5787.929187819469</v>
      </c>
      <c r="Z286" s="1135">
        <f t="shared" si="666"/>
        <v>5830.4741110417972</v>
      </c>
      <c r="AA286" s="1135">
        <f t="shared" si="666"/>
        <v>5883.0902735928648</v>
      </c>
      <c r="AB286" s="1135">
        <f t="shared" si="666"/>
        <v>5580.9560083793549</v>
      </c>
      <c r="AC286" s="2257">
        <f t="shared" si="666"/>
        <v>123.8159410683437</v>
      </c>
      <c r="AD286" s="1135">
        <f t="shared" si="666"/>
        <v>-61.470822579803297</v>
      </c>
      <c r="AE286" s="1135">
        <f t="shared" si="666"/>
        <v>-72.688261711100211</v>
      </c>
      <c r="AF286" s="1135">
        <f t="shared" si="666"/>
        <v>140.37865916144753</v>
      </c>
      <c r="AG286" s="2257">
        <f t="shared" si="666"/>
        <v>-191.41013312231058</v>
      </c>
      <c r="AH286" s="1135">
        <f t="shared" si="666"/>
        <v>-127.64109637497634</v>
      </c>
      <c r="AI286" s="1135">
        <f t="shared" si="666"/>
        <v>-295.49265847088168</v>
      </c>
      <c r="AJ286" s="2258">
        <f t="shared" si="666"/>
        <v>13.908177074565264</v>
      </c>
      <c r="AK286" s="2257">
        <f t="shared" si="666"/>
        <v>-30.882242608309962</v>
      </c>
      <c r="AL286" s="1135">
        <f t="shared" si="666"/>
        <v>-79.807116493063603</v>
      </c>
      <c r="AM286" s="1135">
        <f t="shared" si="666"/>
        <v>57.669423234159026</v>
      </c>
      <c r="AN286" s="2258">
        <f t="shared" si="666"/>
        <v>-275.89319594262918</v>
      </c>
      <c r="AO286" s="1135">
        <f t="shared" ref="AO286:AR286" si="667">+(AO285-AK285)*10000</f>
        <v>-3.3438989773837413</v>
      </c>
      <c r="AP286" s="1135">
        <f t="shared" si="667"/>
        <v>-26.983071077505414</v>
      </c>
      <c r="AQ286" s="1135">
        <f t="shared" si="667"/>
        <v>-33.900301381691868</v>
      </c>
      <c r="AR286" s="1135">
        <f t="shared" si="667"/>
        <v>-38.221821729952367</v>
      </c>
      <c r="AS286" s="1000"/>
      <c r="AT286" s="974"/>
      <c r="AU286" s="974"/>
      <c r="AV286" s="974"/>
      <c r="AW286" s="974"/>
      <c r="AX286" s="1135">
        <f t="shared" ref="AX286:BI286" si="668">+(AX285-AW285)*10000</f>
        <v>35.114818438923834</v>
      </c>
      <c r="AY286" s="1135">
        <f t="shared" si="668"/>
        <v>-144.51672911457547</v>
      </c>
      <c r="AZ286" s="1135">
        <f t="shared" si="668"/>
        <v>-90.743017062636653</v>
      </c>
      <c r="BA286" s="1135">
        <f t="shared" si="668"/>
        <v>-23.630030499409706</v>
      </c>
      <c r="BB286" s="1135">
        <f t="shared" si="668"/>
        <v>-33.266559164621953</v>
      </c>
      <c r="BC286" s="1135">
        <f t="shared" si="668"/>
        <v>-30.000000000000028</v>
      </c>
      <c r="BD286" s="1135">
        <f t="shared" si="668"/>
        <v>-30.000000000000028</v>
      </c>
      <c r="BE286" s="1135">
        <f t="shared" si="668"/>
        <v>-20.000000000000018</v>
      </c>
      <c r="BF286" s="1135">
        <f t="shared" si="668"/>
        <v>-20.000000000000018</v>
      </c>
      <c r="BG286" s="1135">
        <f t="shared" si="668"/>
        <v>-20.000000000000018</v>
      </c>
      <c r="BH286" s="1135">
        <f t="shared" si="668"/>
        <v>-10.000000000000009</v>
      </c>
      <c r="BI286" s="2258">
        <f t="shared" si="668"/>
        <v>-10.000000000000009</v>
      </c>
      <c r="BJ286" s="1001"/>
    </row>
    <row r="287" spans="1:62" s="1002" customFormat="1" ht="11.25" customHeight="1">
      <c r="A287" s="961"/>
      <c r="B287" s="992"/>
      <c r="C287" s="992"/>
      <c r="D287" s="992"/>
      <c r="E287" s="992"/>
      <c r="F287" s="992"/>
      <c r="G287" s="992"/>
      <c r="H287" s="961"/>
      <c r="I287" s="1031"/>
      <c r="J287" s="998"/>
      <c r="K287" s="998"/>
      <c r="L287" s="1017"/>
      <c r="M287" s="974"/>
      <c r="N287" s="974"/>
      <c r="O287" s="974"/>
      <c r="P287" s="974"/>
      <c r="Q287" s="975"/>
      <c r="R287" s="974"/>
      <c r="S287" s="974"/>
      <c r="T287" s="999"/>
      <c r="U287" s="975"/>
      <c r="V287" s="974"/>
      <c r="W287" s="974"/>
      <c r="X287" s="999"/>
      <c r="Y287" s="2257"/>
      <c r="Z287" s="1135"/>
      <c r="AA287" s="1135"/>
      <c r="AB287" s="1135"/>
      <c r="AC287" s="2257"/>
      <c r="AD287" s="1135"/>
      <c r="AE287" s="1135"/>
      <c r="AF287" s="1135"/>
      <c r="AG287" s="2257"/>
      <c r="AH287" s="1135"/>
      <c r="AI287" s="1135"/>
      <c r="AJ287" s="2258"/>
      <c r="AK287" s="2257"/>
      <c r="AL287" s="1135"/>
      <c r="AM287" s="1135"/>
      <c r="AN287" s="2258"/>
      <c r="AO287" s="1135"/>
      <c r="AP287" s="1135"/>
      <c r="AQ287" s="1135"/>
      <c r="AR287" s="1135"/>
      <c r="AS287" s="1000"/>
      <c r="AT287" s="974"/>
      <c r="AU287" s="974"/>
      <c r="AV287" s="974"/>
      <c r="AW287" s="974"/>
      <c r="AX287" s="1135"/>
      <c r="AY287" s="1135"/>
      <c r="AZ287" s="1135"/>
      <c r="BA287" s="1135"/>
      <c r="BB287" s="1135"/>
      <c r="BC287" s="1135"/>
      <c r="BD287" s="1135"/>
      <c r="BE287" s="1135"/>
      <c r="BF287" s="1135"/>
      <c r="BG287" s="1135"/>
      <c r="BH287" s="1135"/>
      <c r="BI287" s="2258"/>
      <c r="BJ287" s="1001"/>
    </row>
    <row r="288" spans="1:62" s="1119" customFormat="1" ht="11.25" customHeight="1" outlineLevel="1">
      <c r="A288" s="1113"/>
      <c r="B288" s="1114"/>
      <c r="C288" s="1114"/>
      <c r="D288" s="1114"/>
      <c r="E288" s="1114"/>
      <c r="F288" s="1114"/>
      <c r="G288" s="1114"/>
      <c r="H288" s="1113"/>
      <c r="I288" s="1104" t="s">
        <v>350</v>
      </c>
      <c r="J288" s="1115"/>
      <c r="K288" s="1115"/>
      <c r="L288" s="1116"/>
      <c r="M288" s="1058"/>
      <c r="N288" s="1058"/>
      <c r="O288" s="1058"/>
      <c r="P288" s="1058"/>
      <c r="Q288" s="1117"/>
      <c r="R288" s="1058"/>
      <c r="S288" s="1058"/>
      <c r="T288" s="1059"/>
      <c r="U288" s="1117"/>
      <c r="V288" s="1058"/>
      <c r="W288" s="1058"/>
      <c r="X288" s="1109"/>
      <c r="Y288" s="1110"/>
      <c r="Z288" s="1103"/>
      <c r="AA288" s="1103"/>
      <c r="AB288" s="1109"/>
      <c r="AC288" s="1492">
        <f>Inlinks!AC321</f>
        <v>93.484999999999999</v>
      </c>
      <c r="AD288" s="1491">
        <f>Inlinks!AD321</f>
        <v>89.564999999999998</v>
      </c>
      <c r="AE288" s="1491">
        <f>Inlinks!AE321</f>
        <v>94.067999999999998</v>
      </c>
      <c r="AF288" s="1491">
        <f>Inlinks!AF321</f>
        <v>93.159000000000006</v>
      </c>
      <c r="AG288" s="1492">
        <f>Inlinks!AG321</f>
        <v>93.789599999999993</v>
      </c>
      <c r="AH288" s="1491">
        <f>Inlinks!AH321</f>
        <v>87.054450000000003</v>
      </c>
      <c r="AI288" s="1491">
        <f>Inlinks!AI321</f>
        <v>90.072299999999984</v>
      </c>
      <c r="AJ288" s="1514">
        <f>Inlinks!AJ321</f>
        <v>113.57985000000001</v>
      </c>
      <c r="AK288" s="1492">
        <f>Inlinks!AK321</f>
        <v>113.0694</v>
      </c>
      <c r="AL288" s="1491">
        <f>Inlinks!AL321</f>
        <v>111.1296</v>
      </c>
      <c r="AM288" s="1491">
        <f>Inlinks!AM321</f>
        <v>110.60684000000001</v>
      </c>
      <c r="AN288" s="1514">
        <f>Inlinks!AN321</f>
        <v>120.50937</v>
      </c>
      <c r="AO288" s="1504">
        <f t="shared" ref="AO288:AR288" si="669">AO293*AO$154</f>
        <v>120.56350424313547</v>
      </c>
      <c r="AP288" s="1504">
        <f t="shared" si="669"/>
        <v>112.12334455933745</v>
      </c>
      <c r="AQ288" s="1504">
        <f t="shared" si="669"/>
        <v>123.16213104331364</v>
      </c>
      <c r="AR288" s="1505">
        <f t="shared" si="669"/>
        <v>137.14565102850497</v>
      </c>
      <c r="AS288" s="1118"/>
      <c r="AT288" s="1058"/>
      <c r="AU288" s="1058"/>
      <c r="AV288" s="1058"/>
      <c r="AW288" s="674"/>
      <c r="AX288" s="1037">
        <f>+SUM(AC288:AF288)</f>
        <v>370.27699999999999</v>
      </c>
      <c r="AY288" s="1108">
        <f>SUM(AG288:AJ288)</f>
        <v>384.49619999999999</v>
      </c>
      <c r="AZ288" s="1108">
        <f>+SUM(AK288:AN288)</f>
        <v>455.31520999999998</v>
      </c>
      <c r="BA288" s="1108">
        <f>+SUM(AO288:AR288)</f>
        <v>492.99463087429154</v>
      </c>
      <c r="BB288" s="1530">
        <f t="shared" ref="BB288:BI288" si="670">BB293*BB$154</f>
        <v>586.49129002990753</v>
      </c>
      <c r="BC288" s="1530">
        <f t="shared" si="670"/>
        <v>632.92419912524031</v>
      </c>
      <c r="BD288" s="1530">
        <f t="shared" si="670"/>
        <v>671.80013907547095</v>
      </c>
      <c r="BE288" s="1530">
        <f t="shared" si="670"/>
        <v>708.1443884335423</v>
      </c>
      <c r="BF288" s="1530">
        <f t="shared" si="670"/>
        <v>739.87543895164868</v>
      </c>
      <c r="BG288" s="1530">
        <f t="shared" si="670"/>
        <v>772.5402987120882</v>
      </c>
      <c r="BH288" s="1530">
        <f t="shared" si="670"/>
        <v>807.65576926044218</v>
      </c>
      <c r="BI288" s="1531">
        <f t="shared" si="670"/>
        <v>844.39932301934448</v>
      </c>
    </row>
    <row r="289" spans="1:62" s="1002" customFormat="1" ht="11.25" customHeight="1" outlineLevel="1">
      <c r="A289" s="961"/>
      <c r="B289" s="992"/>
      <c r="C289" s="992"/>
      <c r="D289" s="992"/>
      <c r="E289" s="992"/>
      <c r="F289" s="992"/>
      <c r="G289" s="992"/>
      <c r="H289" s="961"/>
      <c r="I289" s="1031" t="s">
        <v>332</v>
      </c>
      <c r="J289" s="998"/>
      <c r="K289" s="998"/>
      <c r="L289" s="1017"/>
      <c r="M289" s="974"/>
      <c r="N289" s="974"/>
      <c r="O289" s="974"/>
      <c r="P289" s="974"/>
      <c r="Q289" s="975"/>
      <c r="R289" s="974"/>
      <c r="S289" s="974"/>
      <c r="T289" s="999"/>
      <c r="U289" s="975"/>
      <c r="V289" s="974"/>
      <c r="W289" s="974"/>
      <c r="X289" s="1120"/>
      <c r="Y289" s="975"/>
      <c r="Z289" s="974"/>
      <c r="AA289" s="974"/>
      <c r="AB289" s="999"/>
      <c r="AC289" s="675">
        <f t="shared" ref="AC289:AN289" si="671">AC288/Y279-1</f>
        <v>0.40646626948305942</v>
      </c>
      <c r="AD289" s="672">
        <f t="shared" si="671"/>
        <v>0.33097053185323877</v>
      </c>
      <c r="AE289" s="1150">
        <f t="shared" si="671"/>
        <v>0.2847660411374251</v>
      </c>
      <c r="AF289" s="1150">
        <f t="shared" si="671"/>
        <v>0.2715521948023587</v>
      </c>
      <c r="AG289" s="675">
        <f t="shared" si="671"/>
        <v>0.19999999999999996</v>
      </c>
      <c r="AH289" s="672">
        <f t="shared" si="671"/>
        <v>0.18999999999999995</v>
      </c>
      <c r="AI289" s="1150">
        <f t="shared" si="671"/>
        <v>0.12999999999999989</v>
      </c>
      <c r="AJ289" s="1537">
        <f t="shared" si="671"/>
        <v>0.37000000000000011</v>
      </c>
      <c r="AK289" s="675">
        <f t="shared" si="671"/>
        <v>0.24</v>
      </c>
      <c r="AL289" s="1150">
        <f t="shared" si="671"/>
        <v>0.28000000000000003</v>
      </c>
      <c r="AM289" s="1150">
        <f t="shared" si="671"/>
        <v>0.27</v>
      </c>
      <c r="AN289" s="1537">
        <f t="shared" si="671"/>
        <v>0.1100000000000001</v>
      </c>
      <c r="AO289" s="1150">
        <f t="shared" ref="AO289:AR289" si="672">AO288/AK279-1</f>
        <v>0.12065571924128782</v>
      </c>
      <c r="AP289" s="1150">
        <f t="shared" si="672"/>
        <v>5.1764406541320307E-2</v>
      </c>
      <c r="AQ289" s="1150">
        <f t="shared" si="672"/>
        <v>6.6837578117159957E-2</v>
      </c>
      <c r="AR289" s="1150">
        <f t="shared" si="672"/>
        <v>0.13661012604220857</v>
      </c>
      <c r="AS289" s="1000"/>
      <c r="AT289" s="974"/>
      <c r="AU289" s="974"/>
      <c r="AV289" s="974"/>
      <c r="AW289" s="974"/>
      <c r="AX289" s="974">
        <f>AX288/AW279-1</f>
        <v>0.32127118250946474</v>
      </c>
      <c r="AY289" s="974">
        <f>AY288/AX279-1</f>
        <v>0.22479103488698038</v>
      </c>
      <c r="AZ289" s="974">
        <f>AZ288/AY279-1</f>
        <v>0.21851505630727064</v>
      </c>
      <c r="BA289" s="974">
        <f>BA288/AZ279-1</f>
        <v>9.4823473613559806E-2</v>
      </c>
      <c r="BB289" s="974">
        <f t="shared" ref="BB289:BI289" si="673">BB288/BA279-1</f>
        <v>9.7457114571818826E-2</v>
      </c>
      <c r="BC289" s="974">
        <f t="shared" si="673"/>
        <v>7.9170671218263156E-2</v>
      </c>
      <c r="BD289" s="974">
        <f t="shared" si="673"/>
        <v>6.1422742255645701E-2</v>
      </c>
      <c r="BE289" s="974">
        <f t="shared" si="673"/>
        <v>5.4099794334797613E-2</v>
      </c>
      <c r="BF289" s="974">
        <f t="shared" si="673"/>
        <v>4.4808729739844955E-2</v>
      </c>
      <c r="BG289" s="974">
        <f t="shared" si="673"/>
        <v>4.4149133814636921E-2</v>
      </c>
      <c r="BH289" s="974">
        <f t="shared" si="673"/>
        <v>4.5454548593640176E-2</v>
      </c>
      <c r="BI289" s="999">
        <f t="shared" si="673"/>
        <v>4.5494077003310096E-2</v>
      </c>
      <c r="BJ289" s="1001"/>
    </row>
    <row r="290" spans="1:62" s="1002" customFormat="1" ht="11.25" customHeight="1" outlineLevel="1">
      <c r="A290" s="961"/>
      <c r="B290" s="991"/>
      <c r="C290" s="991"/>
      <c r="D290" s="991"/>
      <c r="E290" s="991"/>
      <c r="F290" s="991"/>
      <c r="G290" s="991"/>
      <c r="H290" s="961"/>
      <c r="I290" s="1048" t="s">
        <v>321</v>
      </c>
      <c r="J290" s="974"/>
      <c r="K290" s="974"/>
      <c r="L290" s="999"/>
      <c r="M290" s="974"/>
      <c r="N290" s="974"/>
      <c r="O290" s="974"/>
      <c r="P290" s="974"/>
      <c r="Q290" s="975"/>
      <c r="R290" s="974"/>
      <c r="S290" s="974"/>
      <c r="T290" s="999"/>
      <c r="U290" s="975"/>
      <c r="V290" s="974"/>
      <c r="W290" s="974"/>
      <c r="X290" s="999"/>
      <c r="Y290" s="975"/>
      <c r="Z290" s="974"/>
      <c r="AA290" s="974"/>
      <c r="AB290" s="999"/>
      <c r="AC290" s="975"/>
      <c r="AD290" s="974"/>
      <c r="AE290" s="974"/>
      <c r="AF290" s="974"/>
      <c r="AG290" s="975">
        <f t="shared" ref="AG290:AN290" si="674">AG289+AC289</f>
        <v>0.60646626948305937</v>
      </c>
      <c r="AH290" s="974">
        <f t="shared" si="674"/>
        <v>0.52097053185323872</v>
      </c>
      <c r="AI290" s="974">
        <f t="shared" si="674"/>
        <v>0.41476604113742499</v>
      </c>
      <c r="AJ290" s="999">
        <f t="shared" si="674"/>
        <v>0.64155219480235881</v>
      </c>
      <c r="AK290" s="975">
        <f t="shared" si="674"/>
        <v>0.43999999999999995</v>
      </c>
      <c r="AL290" s="974">
        <f t="shared" si="674"/>
        <v>0.47</v>
      </c>
      <c r="AM290" s="974">
        <f t="shared" si="674"/>
        <v>0.39999999999999991</v>
      </c>
      <c r="AN290" s="999">
        <f t="shared" si="674"/>
        <v>0.4800000000000002</v>
      </c>
      <c r="AO290" s="974">
        <f t="shared" ref="AO290" si="675">AO289+AK289</f>
        <v>0.36065571924128781</v>
      </c>
      <c r="AP290" s="974">
        <f t="shared" ref="AP290" si="676">AP289+AL289</f>
        <v>0.33176440654132033</v>
      </c>
      <c r="AQ290" s="974">
        <f t="shared" ref="AQ290" si="677">AQ289+AM289</f>
        <v>0.33683757811715997</v>
      </c>
      <c r="AR290" s="999">
        <f t="shared" ref="AR290" si="678">AR289+AN289</f>
        <v>0.24661012604220867</v>
      </c>
      <c r="AS290" s="1049"/>
      <c r="AT290" s="674"/>
      <c r="AV290" s="974"/>
      <c r="AW290" s="1025"/>
      <c r="AX290" s="1025"/>
      <c r="AY290" s="974"/>
      <c r="AZ290" s="974"/>
      <c r="BA290" s="974"/>
      <c r="BB290" s="974">
        <f t="shared" ref="BB290:BI290" si="679">BB289+BA289</f>
        <v>0.19228058818537863</v>
      </c>
      <c r="BC290" s="974">
        <f t="shared" si="679"/>
        <v>0.17662778579008198</v>
      </c>
      <c r="BD290" s="974">
        <f t="shared" si="679"/>
        <v>0.14059341347390886</v>
      </c>
      <c r="BE290" s="974">
        <f t="shared" si="679"/>
        <v>0.11552253659044331</v>
      </c>
      <c r="BF290" s="974">
        <f t="shared" si="679"/>
        <v>9.8908524074642568E-2</v>
      </c>
      <c r="BG290" s="974">
        <f t="shared" si="679"/>
        <v>8.8957863554481875E-2</v>
      </c>
      <c r="BH290" s="974">
        <f t="shared" si="679"/>
        <v>8.9603682408277097E-2</v>
      </c>
      <c r="BI290" s="999">
        <f t="shared" si="679"/>
        <v>9.0948625596950272E-2</v>
      </c>
      <c r="BJ290" s="1001"/>
    </row>
    <row r="291" spans="1:62" s="1002" customFormat="1" ht="11.25" customHeight="1" outlineLevel="1">
      <c r="A291" s="961"/>
      <c r="B291" s="992"/>
      <c r="C291" s="992"/>
      <c r="D291" s="992"/>
      <c r="E291" s="992"/>
      <c r="F291" s="992"/>
      <c r="G291" s="992"/>
      <c r="H291" s="961"/>
      <c r="I291" s="1050" t="s">
        <v>329</v>
      </c>
      <c r="J291" s="998"/>
      <c r="K291" s="998"/>
      <c r="L291" s="1017"/>
      <c r="M291" s="974"/>
      <c r="N291" s="974"/>
      <c r="O291" s="974"/>
      <c r="P291" s="974"/>
      <c r="Q291" s="975"/>
      <c r="R291" s="974"/>
      <c r="S291" s="974"/>
      <c r="T291" s="999"/>
      <c r="U291" s="975"/>
      <c r="V291" s="974"/>
      <c r="W291" s="974"/>
      <c r="X291" s="999"/>
      <c r="Y291" s="975"/>
      <c r="Z291" s="974"/>
      <c r="AA291" s="974"/>
      <c r="AB291" s="1027"/>
      <c r="AC291" s="1026"/>
      <c r="AD291" s="1025"/>
      <c r="AE291" s="1025"/>
      <c r="AF291" s="1025"/>
      <c r="AG291" s="1026">
        <f t="shared" ref="AG291:AN291" si="680">AG288-AC288</f>
        <v>0.30459999999999354</v>
      </c>
      <c r="AH291" s="1025">
        <f t="shared" si="680"/>
        <v>-2.510549999999995</v>
      </c>
      <c r="AI291" s="1025">
        <f t="shared" si="680"/>
        <v>-3.9957000000000136</v>
      </c>
      <c r="AJ291" s="1027">
        <f t="shared" si="680"/>
        <v>20.420850000000002</v>
      </c>
      <c r="AK291" s="1026">
        <f t="shared" si="680"/>
        <v>19.279800000000009</v>
      </c>
      <c r="AL291" s="1025">
        <f t="shared" si="680"/>
        <v>24.075149999999994</v>
      </c>
      <c r="AM291" s="1025">
        <f t="shared" si="680"/>
        <v>20.534540000000021</v>
      </c>
      <c r="AN291" s="1027">
        <f t="shared" si="680"/>
        <v>6.9295199999999966</v>
      </c>
      <c r="AO291" s="1025">
        <f t="shared" ref="AO291" si="681">AO288-AK288</f>
        <v>7.4941042431354674</v>
      </c>
      <c r="AP291" s="1025">
        <f t="shared" ref="AP291" si="682">AP288-AL288</f>
        <v>0.99374455933745764</v>
      </c>
      <c r="AQ291" s="1025">
        <f t="shared" ref="AQ291" si="683">AQ288-AM288</f>
        <v>12.55529104331363</v>
      </c>
      <c r="AR291" s="1025">
        <f t="shared" ref="AR291" si="684">AR288-AN288</f>
        <v>16.636281028504968</v>
      </c>
      <c r="AS291" s="1000"/>
      <c r="AT291" s="974"/>
      <c r="AU291" s="974"/>
      <c r="AV291" s="974"/>
      <c r="AW291" s="1051"/>
      <c r="AX291" s="1051"/>
      <c r="AY291" s="1025"/>
      <c r="AZ291" s="1025"/>
      <c r="BA291" s="1025"/>
      <c r="BB291" s="1025">
        <f t="shared" ref="BB291:BI291" si="685">BB288-BA288</f>
        <v>93.496659155615987</v>
      </c>
      <c r="BC291" s="1025">
        <f t="shared" si="685"/>
        <v>46.432909095332775</v>
      </c>
      <c r="BD291" s="1025">
        <f t="shared" si="685"/>
        <v>38.875939950230645</v>
      </c>
      <c r="BE291" s="1025">
        <f t="shared" si="685"/>
        <v>36.344249358071352</v>
      </c>
      <c r="BF291" s="1025">
        <f t="shared" si="685"/>
        <v>31.731050518106372</v>
      </c>
      <c r="BG291" s="1025">
        <f t="shared" si="685"/>
        <v>32.664859760439526</v>
      </c>
      <c r="BH291" s="1025">
        <f t="shared" si="685"/>
        <v>35.115470548353983</v>
      </c>
      <c r="BI291" s="1027">
        <f t="shared" si="685"/>
        <v>36.743553758902294</v>
      </c>
      <c r="BJ291" s="1001"/>
    </row>
    <row r="292" spans="1:62" s="1002" customFormat="1" ht="11.25" customHeight="1" outlineLevel="1">
      <c r="A292" s="961"/>
      <c r="B292" s="992"/>
      <c r="C292" s="992"/>
      <c r="D292" s="992"/>
      <c r="E292" s="992"/>
      <c r="F292" s="992"/>
      <c r="G292" s="992"/>
      <c r="H292" s="961"/>
      <c r="I292" s="1050" t="s">
        <v>330</v>
      </c>
      <c r="J292" s="998"/>
      <c r="K292" s="998"/>
      <c r="L292" s="1017"/>
      <c r="M292" s="974"/>
      <c r="N292" s="974"/>
      <c r="O292" s="974"/>
      <c r="P292" s="974"/>
      <c r="Q292" s="975"/>
      <c r="R292" s="974"/>
      <c r="S292" s="974"/>
      <c r="T292" s="999"/>
      <c r="U292" s="975"/>
      <c r="V292" s="974"/>
      <c r="W292" s="974"/>
      <c r="X292" s="999"/>
      <c r="Y292" s="1026"/>
      <c r="Z292" s="1025"/>
      <c r="AA292" s="1025"/>
      <c r="AB292" s="1027"/>
      <c r="AC292" s="1026"/>
      <c r="AD292" s="1025">
        <f t="shared" ref="AD292:AN292" si="686">AD288-AC288</f>
        <v>-3.9200000000000017</v>
      </c>
      <c r="AE292" s="1025">
        <f t="shared" si="686"/>
        <v>4.5030000000000001</v>
      </c>
      <c r="AF292" s="1025">
        <f t="shared" si="686"/>
        <v>-0.90899999999999181</v>
      </c>
      <c r="AG292" s="1026">
        <f t="shared" si="686"/>
        <v>0.63059999999998695</v>
      </c>
      <c r="AH292" s="1025">
        <f t="shared" si="686"/>
        <v>-6.7351499999999902</v>
      </c>
      <c r="AI292" s="1025">
        <f t="shared" si="686"/>
        <v>3.0178499999999815</v>
      </c>
      <c r="AJ292" s="1027">
        <f t="shared" si="686"/>
        <v>23.507550000000023</v>
      </c>
      <c r="AK292" s="1026">
        <f t="shared" si="686"/>
        <v>-0.51045000000000584</v>
      </c>
      <c r="AL292" s="1025">
        <f t="shared" si="686"/>
        <v>-1.9398000000000053</v>
      </c>
      <c r="AM292" s="1025">
        <f t="shared" si="686"/>
        <v>-0.52275999999999101</v>
      </c>
      <c r="AN292" s="1027">
        <f t="shared" si="686"/>
        <v>9.9025299999999987</v>
      </c>
      <c r="AO292" s="1025">
        <f t="shared" ref="AO292:AR292" si="687">AO288-AN288</f>
        <v>5.4134243135464999E-2</v>
      </c>
      <c r="AP292" s="1025">
        <f t="shared" si="687"/>
        <v>-8.4401596837980151</v>
      </c>
      <c r="AQ292" s="1025">
        <f t="shared" si="687"/>
        <v>11.038786483976182</v>
      </c>
      <c r="AR292" s="1025">
        <f t="shared" si="687"/>
        <v>13.983519985191336</v>
      </c>
      <c r="AS292" s="1000"/>
      <c r="AT292" s="974"/>
      <c r="AU292" s="974"/>
      <c r="AV292" s="974"/>
      <c r="AW292" s="974"/>
      <c r="AX292" s="1025"/>
      <c r="AY292" s="1025"/>
      <c r="AZ292" s="1025"/>
      <c r="BA292" s="1025"/>
      <c r="BB292" s="1051" t="s">
        <v>462</v>
      </c>
      <c r="BC292" s="1051" t="s">
        <v>462</v>
      </c>
      <c r="BD292" s="1051" t="s">
        <v>462</v>
      </c>
      <c r="BE292" s="1051" t="s">
        <v>462</v>
      </c>
      <c r="BF292" s="1051" t="s">
        <v>462</v>
      </c>
      <c r="BG292" s="1051" t="s">
        <v>462</v>
      </c>
      <c r="BH292" s="1051" t="s">
        <v>462</v>
      </c>
      <c r="BI292" s="1052" t="s">
        <v>462</v>
      </c>
      <c r="BJ292" s="1001"/>
    </row>
    <row r="293" spans="1:62" s="1002" customFormat="1" ht="11.25" customHeight="1" outlineLevel="1">
      <c r="A293" s="961"/>
      <c r="B293" s="992"/>
      <c r="C293" s="992"/>
      <c r="D293" s="992"/>
      <c r="E293" s="992"/>
      <c r="F293" s="992"/>
      <c r="G293" s="992"/>
      <c r="H293" s="961"/>
      <c r="I293" s="1495" t="s">
        <v>458</v>
      </c>
      <c r="J293" s="998"/>
      <c r="K293" s="998"/>
      <c r="L293" s="1017"/>
      <c r="M293" s="974"/>
      <c r="N293" s="974"/>
      <c r="O293" s="974"/>
      <c r="P293" s="974"/>
      <c r="Q293" s="975"/>
      <c r="R293" s="974"/>
      <c r="S293" s="974"/>
      <c r="T293" s="999"/>
      <c r="U293" s="975"/>
      <c r="V293" s="974"/>
      <c r="W293" s="974"/>
      <c r="X293" s="999"/>
      <c r="Y293" s="1026"/>
      <c r="Z293" s="1025"/>
      <c r="AA293" s="1025"/>
      <c r="AB293" s="1027"/>
      <c r="AC293" s="1326">
        <f t="shared" ref="AC293:AI293" si="688">AC288/AC$154</f>
        <v>0.59059694609227431</v>
      </c>
      <c r="AD293" s="1140">
        <f t="shared" si="688"/>
        <v>0.5766222227944916</v>
      </c>
      <c r="AE293" s="1140">
        <f t="shared" si="688"/>
        <v>0.5810145580996029</v>
      </c>
      <c r="AF293" s="1140">
        <f t="shared" si="688"/>
        <v>0.57243015060555602</v>
      </c>
      <c r="AG293" s="1326">
        <f t="shared" si="688"/>
        <v>0.57067685642660682</v>
      </c>
      <c r="AH293" s="1140">
        <f t="shared" si="688"/>
        <v>0.56452982030647125</v>
      </c>
      <c r="AI293" s="1140">
        <f t="shared" si="688"/>
        <v>0.55174405659045334</v>
      </c>
      <c r="AJ293" s="1327">
        <f>AJ288/AJ$154</f>
        <v>0.57213346675408028</v>
      </c>
      <c r="AK293" s="1326">
        <f>AK288/AK$154</f>
        <v>0.57061088541798088</v>
      </c>
      <c r="AL293" s="1140">
        <f>AL288/AL$154</f>
        <v>0.55545720045164482</v>
      </c>
      <c r="AM293" s="1140">
        <f>AM288/AM$154</f>
        <v>0.555867847526335</v>
      </c>
      <c r="AN293" s="1327">
        <f>AN288/AN$154</f>
        <v>0.54411278269427854</v>
      </c>
      <c r="AO293" s="1500">
        <f>+AK293-0.002</f>
        <v>0.56861088541798088</v>
      </c>
      <c r="AP293" s="1500">
        <f t="shared" ref="AP293:AR293" si="689">+AL293-0.002</f>
        <v>0.55345720045164482</v>
      </c>
      <c r="AQ293" s="1500">
        <f t="shared" si="689"/>
        <v>0.553867847526335</v>
      </c>
      <c r="AR293" s="1500">
        <f t="shared" si="689"/>
        <v>0.54211278269427854</v>
      </c>
      <c r="AS293" s="1000"/>
      <c r="AT293" s="974"/>
      <c r="AU293" s="974"/>
      <c r="AV293" s="974"/>
      <c r="AW293" s="974"/>
      <c r="AX293" s="1140">
        <f>AX288/AX$154</f>
        <v>0.58013323682124274</v>
      </c>
      <c r="AY293" s="1140">
        <f>AY288/AY$154</f>
        <v>0.56516547238452208</v>
      </c>
      <c r="AZ293" s="1140">
        <f>AZ288/AZ$154</f>
        <v>0.55615581379855994</v>
      </c>
      <c r="BA293" s="1140">
        <f>BA288/BA$154</f>
        <v>0.55394533332617957</v>
      </c>
      <c r="BB293" s="1500">
        <f>BA293-0.003</f>
        <v>0.55094533332617956</v>
      </c>
      <c r="BC293" s="1500">
        <f t="shared" ref="BC293:BD293" si="690">BB293-0.003</f>
        <v>0.54794533332617956</v>
      </c>
      <c r="BD293" s="1500">
        <f t="shared" si="690"/>
        <v>0.54494533332617956</v>
      </c>
      <c r="BE293" s="1500">
        <f>BD293-0.002</f>
        <v>0.54294533332617956</v>
      </c>
      <c r="BF293" s="1500">
        <f t="shared" ref="BF293:BG293" si="691">BE293-0.002</f>
        <v>0.54094533332617956</v>
      </c>
      <c r="BG293" s="1500">
        <f t="shared" si="691"/>
        <v>0.53894533332617955</v>
      </c>
      <c r="BH293" s="1500">
        <f>BG293-0.001</f>
        <v>0.53794533332617955</v>
      </c>
      <c r="BI293" s="1501">
        <f>BH293-0.001</f>
        <v>0.53694533332617955</v>
      </c>
      <c r="BJ293" s="1001"/>
    </row>
    <row r="294" spans="1:62" s="1499" customFormat="1" ht="11.25" customHeight="1" outlineLevel="1">
      <c r="A294" s="1493"/>
      <c r="B294" s="1494"/>
      <c r="C294" s="1494"/>
      <c r="D294" s="1494"/>
      <c r="E294" s="1494"/>
      <c r="F294" s="1494"/>
      <c r="G294" s="1494"/>
      <c r="H294" s="1493"/>
      <c r="I294" s="1495" t="s">
        <v>679</v>
      </c>
      <c r="J294" s="1496"/>
      <c r="K294" s="1496"/>
      <c r="L294" s="1497"/>
      <c r="M294" s="1140"/>
      <c r="N294" s="1140"/>
      <c r="O294" s="1140"/>
      <c r="P294" s="1140"/>
      <c r="Q294" s="1326"/>
      <c r="R294" s="1140"/>
      <c r="S294" s="1140"/>
      <c r="T294" s="1327"/>
      <c r="U294" s="1326"/>
      <c r="V294" s="1140"/>
      <c r="W294" s="1140"/>
      <c r="X294" s="1327"/>
      <c r="Y294" s="1326"/>
      <c r="Z294" s="1140"/>
      <c r="AA294" s="1140"/>
      <c r="AB294" s="1327"/>
      <c r="AC294" s="1326"/>
      <c r="AD294" s="1140"/>
      <c r="AE294" s="1140"/>
      <c r="AF294" s="1140"/>
      <c r="AG294" s="2297">
        <f t="shared" ref="AG294:AN294" si="692">+(AG293-AC293)*10000</f>
        <v>-199.20089665667496</v>
      </c>
      <c r="AH294" s="2059">
        <f t="shared" si="692"/>
        <v>-120.92402488020349</v>
      </c>
      <c r="AI294" s="2059">
        <f t="shared" si="692"/>
        <v>-292.70501509149562</v>
      </c>
      <c r="AJ294" s="2247">
        <f t="shared" si="692"/>
        <v>-2.9668385147574305</v>
      </c>
      <c r="AK294" s="2297">
        <f t="shared" si="692"/>
        <v>-0.65971008625931304</v>
      </c>
      <c r="AL294" s="2059">
        <f t="shared" si="692"/>
        <v>-90.726198548264364</v>
      </c>
      <c r="AM294" s="2059">
        <f t="shared" si="692"/>
        <v>41.237909358816658</v>
      </c>
      <c r="AN294" s="2247">
        <f t="shared" si="692"/>
        <v>-280.20684059801738</v>
      </c>
      <c r="AO294" s="2059">
        <f t="shared" ref="AO294" si="693">+(AO293-AK293)*10000</f>
        <v>-20.000000000000018</v>
      </c>
      <c r="AP294" s="2059">
        <f t="shared" ref="AP294" si="694">+(AP293-AL293)*10000</f>
        <v>-20.000000000000018</v>
      </c>
      <c r="AQ294" s="2059">
        <f t="shared" ref="AQ294" si="695">+(AQ293-AM293)*10000</f>
        <v>-20.000000000000018</v>
      </c>
      <c r="AR294" s="2059">
        <f t="shared" ref="AR294" si="696">+(AR293-AN293)*10000</f>
        <v>-20.000000000000018</v>
      </c>
      <c r="AS294" s="1498"/>
      <c r="AT294" s="1140"/>
      <c r="AU294" s="1140"/>
      <c r="AV294" s="1140"/>
      <c r="AW294" s="1140"/>
      <c r="AX294" s="1140"/>
      <c r="AY294" s="2059">
        <f t="shared" ref="AY294:BI294" si="697">+(AY293-AX293)*10000</f>
        <v>-149.67764436720654</v>
      </c>
      <c r="AZ294" s="2059">
        <f t="shared" si="697"/>
        <v>-90.096585859621442</v>
      </c>
      <c r="BA294" s="2059">
        <f t="shared" si="697"/>
        <v>-22.104804723803717</v>
      </c>
      <c r="BB294" s="2059">
        <f t="shared" si="697"/>
        <v>-30.000000000000028</v>
      </c>
      <c r="BC294" s="2059">
        <f t="shared" si="697"/>
        <v>-30.000000000000028</v>
      </c>
      <c r="BD294" s="2059">
        <f t="shared" si="697"/>
        <v>-30.000000000000028</v>
      </c>
      <c r="BE294" s="2059">
        <f t="shared" si="697"/>
        <v>-20.000000000000018</v>
      </c>
      <c r="BF294" s="2059">
        <f t="shared" si="697"/>
        <v>-20.000000000000018</v>
      </c>
      <c r="BG294" s="2059">
        <f t="shared" si="697"/>
        <v>-20.000000000000018</v>
      </c>
      <c r="BH294" s="2059">
        <f t="shared" si="697"/>
        <v>-10.000000000000009</v>
      </c>
      <c r="BI294" s="2247">
        <f t="shared" si="697"/>
        <v>-10.000000000000009</v>
      </c>
    </row>
    <row r="295" spans="1:62" s="1002" customFormat="1" ht="11.25" customHeight="1" outlineLevel="1">
      <c r="A295" s="961"/>
      <c r="B295" s="991"/>
      <c r="C295" s="991"/>
      <c r="D295" s="991"/>
      <c r="E295" s="991"/>
      <c r="F295" s="991"/>
      <c r="G295" s="991"/>
      <c r="H295" s="961"/>
      <c r="I295" s="1004"/>
      <c r="J295" s="974"/>
      <c r="K295" s="974"/>
      <c r="L295" s="999"/>
      <c r="M295" s="974"/>
      <c r="N295" s="974"/>
      <c r="O295" s="974"/>
      <c r="P295" s="974"/>
      <c r="Q295" s="975"/>
      <c r="R295" s="974"/>
      <c r="S295" s="974"/>
      <c r="T295" s="999"/>
      <c r="U295" s="975"/>
      <c r="V295" s="974"/>
      <c r="W295" s="974"/>
      <c r="X295" s="999"/>
      <c r="Y295" s="975"/>
      <c r="Z295" s="974"/>
      <c r="AA295" s="974"/>
      <c r="AB295" s="999"/>
      <c r="AC295" s="975"/>
      <c r="AD295" s="974"/>
      <c r="AE295" s="974"/>
      <c r="AF295" s="974"/>
      <c r="AG295" s="677"/>
      <c r="AH295" s="674"/>
      <c r="AI295" s="674"/>
      <c r="AJ295" s="673"/>
      <c r="AK295" s="677"/>
      <c r="AL295" s="674"/>
      <c r="AM295" s="674"/>
      <c r="AN295" s="673"/>
      <c r="AO295" s="674"/>
      <c r="AP295" s="674"/>
      <c r="AQ295" s="674"/>
      <c r="AR295" s="673"/>
      <c r="AS295" s="1005"/>
      <c r="AT295" s="974"/>
      <c r="AU295" s="974"/>
      <c r="AV295" s="974"/>
      <c r="AW295" s="974"/>
      <c r="AY295" s="974"/>
      <c r="AZ295" s="974"/>
      <c r="BA295" s="974"/>
      <c r="BB295" s="1057"/>
      <c r="BC295" s="1057"/>
      <c r="BD295" s="1057"/>
      <c r="BE295" s="1057"/>
      <c r="BF295" s="1057"/>
      <c r="BG295" s="1057"/>
      <c r="BH295" s="1057"/>
      <c r="BI295" s="1102"/>
      <c r="BJ295" s="1001"/>
    </row>
    <row r="296" spans="1:62" s="1002" customFormat="1" ht="11.25" customHeight="1" outlineLevel="1">
      <c r="A296" s="991"/>
      <c r="B296" s="991"/>
      <c r="C296" s="991"/>
      <c r="D296" s="991"/>
      <c r="E296" s="991"/>
      <c r="F296" s="991"/>
      <c r="G296" s="991"/>
      <c r="H296" s="991"/>
      <c r="I296" s="1031" t="s">
        <v>333</v>
      </c>
      <c r="J296" s="974"/>
      <c r="K296" s="974"/>
      <c r="L296" s="999"/>
      <c r="M296" s="974"/>
      <c r="N296" s="974"/>
      <c r="O296" s="974"/>
      <c r="P296" s="974"/>
      <c r="Q296" s="975"/>
      <c r="R296" s="974"/>
      <c r="S296" s="974"/>
      <c r="T296" s="999"/>
      <c r="U296" s="975"/>
      <c r="V296" s="974"/>
      <c r="W296" s="974"/>
      <c r="X296" s="999"/>
      <c r="Y296" s="975"/>
      <c r="Z296" s="974"/>
      <c r="AA296" s="974"/>
      <c r="AB296" s="999"/>
      <c r="AC296" s="975">
        <f t="shared" ref="AC296:AH296" si="698">AC280-AC289</f>
        <v>-0.23059216465065902</v>
      </c>
      <c r="AD296" s="974">
        <f t="shared" si="698"/>
        <v>-0.24385894520975437</v>
      </c>
      <c r="AE296" s="974">
        <f t="shared" si="698"/>
        <v>-0.19609931983938367</v>
      </c>
      <c r="AF296" s="974">
        <f t="shared" si="698"/>
        <v>-0.13995959816553838</v>
      </c>
      <c r="AG296" s="975">
        <f t="shared" si="698"/>
        <v>-3.3324803602958086E-2</v>
      </c>
      <c r="AH296" s="974">
        <f t="shared" si="698"/>
        <v>-3.2048390403938143E-3</v>
      </c>
      <c r="AI296" s="974">
        <f t="shared" ref="AI296" si="699">AI280-AI289</f>
        <v>-3.7389286162338387E-2</v>
      </c>
      <c r="AJ296" s="999">
        <f>AJ280-AJ289</f>
        <v>-6.0464990048851197E-2</v>
      </c>
      <c r="AK296" s="975">
        <f>AK280-AK289</f>
        <v>-6.0167790755058403E-2</v>
      </c>
      <c r="AL296" s="974">
        <f>AL280-AL289</f>
        <v>-5.2114720110573387E-2</v>
      </c>
      <c r="AM296" s="974">
        <f>AM280-AM289</f>
        <v>5.5563771643778903E-2</v>
      </c>
      <c r="AN296" s="999">
        <f>AN280-AN289</f>
        <v>1.4058599758675072E-3</v>
      </c>
      <c r="AO296" s="974">
        <f t="shared" ref="AO296:AR296" si="700">AO280-AO289</f>
        <v>0.16342827796551851</v>
      </c>
      <c r="AP296" s="974">
        <f t="shared" si="700"/>
        <v>0.11589168077647427</v>
      </c>
      <c r="AQ296" s="974">
        <f t="shared" si="700"/>
        <v>4.9086739344919694E-2</v>
      </c>
      <c r="AR296" s="974">
        <f t="shared" si="700"/>
        <v>4.8159866922920624E-2</v>
      </c>
      <c r="AS296" s="1005"/>
      <c r="AT296" s="974"/>
      <c r="AU296" s="974"/>
      <c r="AV296" s="974"/>
      <c r="AW296" s="1037"/>
      <c r="AX296" s="974">
        <f>AX280-AX289</f>
        <v>-0.20107192686347197</v>
      </c>
      <c r="AY296" s="974">
        <f>AY280-AY289</f>
        <v>-3.4505364287352513E-2</v>
      </c>
      <c r="AZ296" s="974">
        <f>AZ280-AZ289</f>
        <v>-1.3432415217949689E-2</v>
      </c>
      <c r="BA296" s="974">
        <f>BA280-BA289</f>
        <v>9.1972104195034765E-2</v>
      </c>
      <c r="BB296" s="974">
        <f t="shared" ref="BB296:BI296" si="701">BB280-BB289</f>
        <v>0</v>
      </c>
      <c r="BC296" s="974">
        <f t="shared" si="701"/>
        <v>0</v>
      </c>
      <c r="BD296" s="974">
        <f t="shared" si="701"/>
        <v>0</v>
      </c>
      <c r="BE296" s="974">
        <f t="shared" si="701"/>
        <v>0</v>
      </c>
      <c r="BF296" s="974">
        <f t="shared" si="701"/>
        <v>0</v>
      </c>
      <c r="BG296" s="974">
        <f t="shared" si="701"/>
        <v>0</v>
      </c>
      <c r="BH296" s="974">
        <f t="shared" si="701"/>
        <v>0</v>
      </c>
      <c r="BI296" s="999">
        <f t="shared" si="701"/>
        <v>0</v>
      </c>
      <c r="BJ296" s="1001"/>
    </row>
    <row r="297" spans="1:62" s="1042" customFormat="1" ht="11.25" customHeight="1" outlineLevel="1">
      <c r="A297" s="961"/>
      <c r="B297" s="995"/>
      <c r="C297" s="995"/>
      <c r="D297" s="995"/>
      <c r="E297" s="995"/>
      <c r="F297" s="995"/>
      <c r="G297" s="995"/>
      <c r="H297" s="961"/>
      <c r="I297" s="1139" t="s">
        <v>334</v>
      </c>
      <c r="J297" s="1033"/>
      <c r="K297" s="1033"/>
      <c r="L297" s="1034"/>
      <c r="M297" s="1035"/>
      <c r="N297" s="1035"/>
      <c r="O297" s="1035"/>
      <c r="P297" s="1035"/>
      <c r="Q297" s="1036"/>
      <c r="R297" s="1035"/>
      <c r="S297" s="1035"/>
      <c r="T297" s="1055"/>
      <c r="U297" s="1036"/>
      <c r="V297" s="1035"/>
      <c r="W297" s="1035"/>
      <c r="X297" s="1038"/>
      <c r="Y297" s="1039"/>
      <c r="Z297" s="1037"/>
      <c r="AA297" s="1037"/>
      <c r="AB297" s="1038"/>
      <c r="AC297" s="1316">
        <f>Inlinks!AC320</f>
        <v>-15.327</v>
      </c>
      <c r="AD297" s="1317">
        <f>Inlinks!AD320</f>
        <v>-16.41</v>
      </c>
      <c r="AE297" s="1317">
        <f>Inlinks!AE320</f>
        <v>-14.358000000000001</v>
      </c>
      <c r="AF297" s="1317">
        <f>Inlinks!AF320</f>
        <v>-10.254</v>
      </c>
      <c r="AG297" s="1316">
        <f>Inlinks!AG320</f>
        <v>-2.6045999999999907</v>
      </c>
      <c r="AH297" s="1317">
        <f>Inlinks!AH320</f>
        <v>-0.2344500000000096</v>
      </c>
      <c r="AI297" s="1317">
        <f>Inlinks!AI320</f>
        <v>-2.9802999999999855</v>
      </c>
      <c r="AJ297" s="2155">
        <f>Inlinks!AJ320</f>
        <v>-5.0128500000000145</v>
      </c>
      <c r="AK297" s="1316">
        <f>Inlinks!AK320</f>
        <v>-5.4864000000000033</v>
      </c>
      <c r="AL297" s="1317">
        <f>Inlinks!AL320</f>
        <v>-4.5245999999999924</v>
      </c>
      <c r="AM297" s="1317">
        <f>Inlinks!AM320</f>
        <v>4.8391599999999926</v>
      </c>
      <c r="AN297" s="2155">
        <f>Inlinks!AN320</f>
        <v>0.15263000000000204</v>
      </c>
      <c r="AO297" s="1502">
        <f t="shared" ref="AO297:AR297" si="702">AO161*AO293</f>
        <v>17.582104428364374</v>
      </c>
      <c r="AP297" s="1502">
        <f t="shared" si="702"/>
        <v>12.354632629176049</v>
      </c>
      <c r="AQ297" s="1502">
        <f t="shared" si="702"/>
        <v>5.6668677104136052</v>
      </c>
      <c r="AR297" s="1503">
        <f t="shared" si="702"/>
        <v>5.8110658626534528</v>
      </c>
      <c r="AS297" s="1040"/>
      <c r="AT297" s="1035"/>
      <c r="AU297" s="1035"/>
      <c r="AV297" s="1035"/>
      <c r="AW297" s="1035"/>
      <c r="AX297" s="1037">
        <f>+SUM(AC297:AF297)</f>
        <v>-56.348999999999997</v>
      </c>
      <c r="AY297" s="1037">
        <f>SUM(AG297:AJ297)</f>
        <v>-10.8322</v>
      </c>
      <c r="AZ297" s="1037">
        <f>+SUM(AK297:AN297)</f>
        <v>-5.0192100000000011</v>
      </c>
      <c r="BA297" s="1037">
        <f>+SUM(AO297:AR297)</f>
        <v>41.414670630607475</v>
      </c>
      <c r="BB297" s="1046">
        <f t="shared" ref="BB297:BI297" si="703">BB143*BB293</f>
        <v>0</v>
      </c>
      <c r="BC297" s="1046">
        <f t="shared" si="703"/>
        <v>0</v>
      </c>
      <c r="BD297" s="1046">
        <f t="shared" si="703"/>
        <v>0</v>
      </c>
      <c r="BE297" s="1046">
        <f t="shared" si="703"/>
        <v>0</v>
      </c>
      <c r="BF297" s="1046">
        <f t="shared" si="703"/>
        <v>0</v>
      </c>
      <c r="BG297" s="1046">
        <f t="shared" si="703"/>
        <v>0</v>
      </c>
      <c r="BH297" s="1046">
        <f t="shared" si="703"/>
        <v>0</v>
      </c>
      <c r="BI297" s="1047">
        <f t="shared" si="703"/>
        <v>0</v>
      </c>
      <c r="BJ297" s="1041"/>
    </row>
    <row r="298" spans="1:62" s="1002" customFormat="1" ht="11.25" customHeight="1" outlineLevel="1">
      <c r="A298" s="961"/>
      <c r="B298" s="992"/>
      <c r="C298" s="992"/>
      <c r="D298" s="992"/>
      <c r="E298" s="992"/>
      <c r="F298" s="992"/>
      <c r="G298" s="992"/>
      <c r="H298" s="961"/>
      <c r="I298" s="987"/>
      <c r="J298" s="998"/>
      <c r="K298" s="998"/>
      <c r="L298" s="1017"/>
      <c r="M298" s="974"/>
      <c r="N298" s="974"/>
      <c r="O298" s="974"/>
      <c r="P298" s="974"/>
      <c r="Q298" s="975"/>
      <c r="R298" s="974"/>
      <c r="S298" s="974"/>
      <c r="T298" s="999"/>
      <c r="U298" s="975"/>
      <c r="V298" s="974"/>
      <c r="W298" s="974"/>
      <c r="X298" s="999"/>
      <c r="Y298" s="975"/>
      <c r="Z298" s="974"/>
      <c r="AA298" s="974"/>
      <c r="AB298" s="999"/>
      <c r="AC298" s="975"/>
      <c r="AD298" s="974"/>
      <c r="AE298" s="974"/>
      <c r="AF298" s="974"/>
      <c r="AG298" s="677"/>
      <c r="AH298" s="674"/>
      <c r="AI298" s="674"/>
      <c r="AJ298" s="673"/>
      <c r="AK298" s="677"/>
      <c r="AL298" s="674"/>
      <c r="AM298" s="674"/>
      <c r="AN298" s="673"/>
      <c r="AO298" s="674"/>
      <c r="AP298" s="674"/>
      <c r="AQ298" s="674"/>
      <c r="AR298" s="673"/>
      <c r="AS298" s="1000"/>
      <c r="AT298" s="974"/>
      <c r="AU298" s="974"/>
      <c r="AV298" s="974"/>
      <c r="AW298" s="974"/>
      <c r="AX298" s="974"/>
      <c r="AY298" s="974"/>
      <c r="AZ298" s="974"/>
      <c r="BA298" s="974"/>
      <c r="BB298" s="674"/>
      <c r="BC298" s="674"/>
      <c r="BD298" s="674"/>
      <c r="BE298" s="674"/>
      <c r="BF298" s="674"/>
      <c r="BG298" s="674"/>
      <c r="BH298" s="674"/>
      <c r="BI298" s="673"/>
      <c r="BJ298" s="1001"/>
    </row>
    <row r="299" spans="1:62" s="961" customFormat="1" ht="11.25" customHeight="1">
      <c r="A299" s="475"/>
      <c r="B299" s="940"/>
      <c r="C299" s="940"/>
      <c r="D299" s="940"/>
      <c r="E299" s="940"/>
      <c r="F299" s="940"/>
      <c r="G299" s="940"/>
      <c r="H299" s="475"/>
      <c r="I299" s="1061"/>
      <c r="J299" s="1065"/>
      <c r="K299" s="1065"/>
      <c r="L299" s="1066"/>
      <c r="M299" s="1067"/>
      <c r="N299" s="1067"/>
      <c r="O299" s="1068"/>
      <c r="P299" s="1068"/>
      <c r="Q299" s="1069"/>
      <c r="R299" s="1068"/>
      <c r="S299" s="1068"/>
      <c r="T299" s="1070"/>
      <c r="U299" s="1069"/>
      <c r="V299" s="1068"/>
      <c r="W299" s="1068"/>
      <c r="X299" s="1070"/>
      <c r="Y299" s="1067"/>
      <c r="Z299" s="1067"/>
      <c r="AA299" s="1067"/>
      <c r="AB299" s="1067"/>
      <c r="AC299" s="1061"/>
      <c r="AD299" s="1067"/>
      <c r="AE299" s="1067"/>
      <c r="AF299" s="1067"/>
      <c r="AG299" s="1061"/>
      <c r="AH299" s="1067"/>
      <c r="AI299" s="1067"/>
      <c r="AJ299" s="1066"/>
      <c r="AK299" s="1061"/>
      <c r="AL299" s="1067"/>
      <c r="AM299" s="1067"/>
      <c r="AN299" s="1066"/>
      <c r="AO299" s="1067"/>
      <c r="AP299" s="1067"/>
      <c r="AQ299" s="1067"/>
      <c r="AR299" s="1066"/>
      <c r="AS299" s="959"/>
      <c r="AT299" s="1067"/>
      <c r="AU299" s="1067"/>
      <c r="AV299" s="1395"/>
      <c r="AW299" s="1067"/>
      <c r="AX299" s="1067"/>
      <c r="AY299" s="1067"/>
      <c r="AZ299" s="1067"/>
      <c r="BA299" s="1067"/>
      <c r="BB299" s="1071"/>
      <c r="BC299" s="1071"/>
      <c r="BD299" s="1071"/>
      <c r="BE299" s="1071"/>
      <c r="BF299" s="1071"/>
      <c r="BG299" s="1071"/>
      <c r="BH299" s="1071"/>
      <c r="BI299" s="1072"/>
      <c r="BJ299" s="960"/>
    </row>
    <row r="300" spans="1:62" s="961" customFormat="1" ht="11.25" customHeight="1">
      <c r="A300" s="475"/>
      <c r="B300" s="475"/>
      <c r="C300" s="475"/>
      <c r="D300" s="475"/>
      <c r="E300" s="475"/>
      <c r="F300" s="475"/>
      <c r="G300" s="475"/>
      <c r="H300" s="475"/>
      <c r="I300" s="632" t="s">
        <v>351</v>
      </c>
      <c r="L300" s="659"/>
      <c r="M300" s="631"/>
      <c r="N300" s="631"/>
      <c r="O300" s="1318"/>
      <c r="P300" s="1318"/>
      <c r="Q300" s="1319"/>
      <c r="R300" s="1318"/>
      <c r="S300" s="1318"/>
      <c r="T300" s="1320"/>
      <c r="U300" s="1319"/>
      <c r="V300" s="1318"/>
      <c r="W300" s="1318"/>
      <c r="X300" s="1320"/>
      <c r="Y300" s="1321">
        <f>+Inlinks!Y335</f>
        <v>25.129000000000001</v>
      </c>
      <c r="Z300" s="1321">
        <f>+Inlinks!Z335</f>
        <v>28.605</v>
      </c>
      <c r="AA300" s="1321">
        <f>+Inlinks!AA335</f>
        <v>34.768999999999998</v>
      </c>
      <c r="AB300" s="1321">
        <f>+Inlinks!AB335</f>
        <v>32.5</v>
      </c>
      <c r="AC300" s="1322">
        <f>+Inlinks!AC335</f>
        <v>36.485999999999997</v>
      </c>
      <c r="AD300" s="1321">
        <f>+Inlinks!AD335</f>
        <v>37.231000000000002</v>
      </c>
      <c r="AE300" s="1321">
        <f>+Inlinks!AE335</f>
        <v>43.576000000000001</v>
      </c>
      <c r="AF300" s="1321">
        <f>+Inlinks!AF335</f>
        <v>49.505000000000003</v>
      </c>
      <c r="AG300" s="1322">
        <f>+Inlinks!AG335</f>
        <v>56.640999999999998</v>
      </c>
      <c r="AH300" s="1321">
        <f>+Inlinks!AH335</f>
        <v>57.588999999999999</v>
      </c>
      <c r="AI300" s="1321">
        <f>+Inlinks!AI335</f>
        <v>62.978999999999999</v>
      </c>
      <c r="AJ300" s="1513">
        <f>+Inlinks!AJ335</f>
        <v>66.263999999999996</v>
      </c>
      <c r="AK300" s="1322">
        <f>+Inlinks!AK335</f>
        <v>70.242999999999995</v>
      </c>
      <c r="AL300" s="1321">
        <f>+Inlinks!AL335</f>
        <v>70.305999999999997</v>
      </c>
      <c r="AM300" s="1321">
        <f>+Inlinks!AM335</f>
        <v>72.260999999999996</v>
      </c>
      <c r="AN300" s="1513">
        <f>+Inlinks!AN335</f>
        <v>73.057000000000002</v>
      </c>
      <c r="AO300" s="631">
        <f t="shared" ref="AO300" si="704">AO309+AO318</f>
        <v>77.649062858151552</v>
      </c>
      <c r="AP300" s="631">
        <f t="shared" ref="AP300:AR300" si="705">AP309+AP318</f>
        <v>72.78441538556001</v>
      </c>
      <c r="AQ300" s="631">
        <f t="shared" si="705"/>
        <v>72.272934609216577</v>
      </c>
      <c r="AR300" s="631">
        <f t="shared" si="705"/>
        <v>76.235740319564016</v>
      </c>
      <c r="AS300" s="1016"/>
      <c r="AT300" s="631"/>
      <c r="AU300" s="631"/>
      <c r="AV300" s="1311">
        <v>65.364999999999995</v>
      </c>
      <c r="AW300" s="631">
        <f>+SUM(Y300:AB300)</f>
        <v>121.003</v>
      </c>
      <c r="AX300" s="631">
        <f>+SUM(AC300:AF300)</f>
        <v>166.798</v>
      </c>
      <c r="AY300" s="1108">
        <f>SUM(AG300:AJ300)</f>
        <v>243.47300000000001</v>
      </c>
      <c r="AZ300" s="1108">
        <f>+SUM(AK300:AN300)</f>
        <v>285.86699999999996</v>
      </c>
      <c r="BA300" s="1108">
        <f>+SUM(AO300:AR300)</f>
        <v>298.94215317249217</v>
      </c>
      <c r="BB300" s="631">
        <f t="shared" ref="BB300:BI300" si="706">BB309+BB318</f>
        <v>325.46031005228821</v>
      </c>
      <c r="BC300" s="631">
        <f t="shared" si="706"/>
        <v>347.65481348015612</v>
      </c>
      <c r="BD300" s="631">
        <f t="shared" si="706"/>
        <v>368.06126574278454</v>
      </c>
      <c r="BE300" s="631">
        <f t="shared" si="706"/>
        <v>386.05690438059446</v>
      </c>
      <c r="BF300" s="631">
        <f t="shared" si="706"/>
        <v>402.5559127551798</v>
      </c>
      <c r="BG300" s="631">
        <f t="shared" si="706"/>
        <v>417.15013726219564</v>
      </c>
      <c r="BH300" s="631">
        <f t="shared" si="706"/>
        <v>431.68265711126372</v>
      </c>
      <c r="BI300" s="659">
        <f t="shared" si="706"/>
        <v>447.13436430259355</v>
      </c>
      <c r="BJ300" s="960"/>
    </row>
    <row r="301" spans="1:62" s="1002" customFormat="1" ht="11.25" customHeight="1">
      <c r="A301" s="961"/>
      <c r="B301" s="992"/>
      <c r="C301" s="992"/>
      <c r="D301" s="992"/>
      <c r="E301" s="992"/>
      <c r="F301" s="992"/>
      <c r="G301" s="992"/>
      <c r="H301" s="961"/>
      <c r="I301" s="990" t="s">
        <v>320</v>
      </c>
      <c r="J301" s="998"/>
      <c r="K301" s="998"/>
      <c r="L301" s="1017"/>
      <c r="M301" s="974"/>
      <c r="N301" s="974"/>
      <c r="O301" s="974"/>
      <c r="P301" s="974"/>
      <c r="Q301" s="975"/>
      <c r="R301" s="974"/>
      <c r="S301" s="974"/>
      <c r="T301" s="999"/>
      <c r="U301" s="975"/>
      <c r="V301" s="974"/>
      <c r="W301" s="974"/>
      <c r="X301" s="999"/>
      <c r="Y301" s="975"/>
      <c r="Z301" s="974"/>
      <c r="AA301" s="974"/>
      <c r="AB301" s="999"/>
      <c r="AC301" s="974">
        <f t="shared" ref="AC301:AN301" si="707">AC300/Y300-1</f>
        <v>0.45194794858529974</v>
      </c>
      <c r="AD301" s="974">
        <f t="shared" si="707"/>
        <v>0.30155567208529988</v>
      </c>
      <c r="AE301" s="974">
        <f t="shared" si="707"/>
        <v>0.25330035376340998</v>
      </c>
      <c r="AF301" s="974">
        <f t="shared" si="707"/>
        <v>0.52323076923076939</v>
      </c>
      <c r="AG301" s="975">
        <f t="shared" si="707"/>
        <v>0.55240366167845201</v>
      </c>
      <c r="AH301" s="974">
        <f t="shared" si="707"/>
        <v>0.54680239585291823</v>
      </c>
      <c r="AI301" s="974">
        <f t="shared" si="707"/>
        <v>0.44526803745180832</v>
      </c>
      <c r="AJ301" s="999">
        <f t="shared" si="707"/>
        <v>0.33853146146853841</v>
      </c>
      <c r="AK301" s="975">
        <f t="shared" si="707"/>
        <v>0.24014406525308507</v>
      </c>
      <c r="AL301" s="974">
        <f t="shared" si="707"/>
        <v>0.22082342113945375</v>
      </c>
      <c r="AM301" s="974">
        <f t="shared" si="707"/>
        <v>0.1473824608202734</v>
      </c>
      <c r="AN301" s="999">
        <f t="shared" si="707"/>
        <v>0.10251418568151638</v>
      </c>
      <c r="AO301" s="974">
        <f t="shared" ref="AO301" si="708">AO300/AK300-1</f>
        <v>0.10543488828995851</v>
      </c>
      <c r="AP301" s="974">
        <f t="shared" ref="AP301" si="709">AP300/AL300-1</f>
        <v>3.5251833208545635E-2</v>
      </c>
      <c r="AQ301" s="974">
        <f t="shared" ref="AQ301" si="710">AQ300/AM300-1</f>
        <v>1.6515975722142251E-4</v>
      </c>
      <c r="AR301" s="974">
        <f t="shared" ref="AR301" si="711">AR300/AN300-1</f>
        <v>4.3510414054286572E-2</v>
      </c>
      <c r="AS301" s="1000"/>
      <c r="AT301" s="974"/>
      <c r="AU301" s="974"/>
      <c r="AV301" s="974"/>
      <c r="AW301" s="974">
        <f>+AW300/AV300-1</f>
        <v>0.85118947448940574</v>
      </c>
      <c r="AX301" s="974">
        <f>+AX300/AW300-1</f>
        <v>0.37846169103245386</v>
      </c>
      <c r="AY301" s="974">
        <f t="shared" ref="AY301:BI301" si="712">AY300/AX300-1</f>
        <v>0.45968776604036021</v>
      </c>
      <c r="AZ301" s="974">
        <f t="shared" si="712"/>
        <v>0.17412197656413619</v>
      </c>
      <c r="BA301" s="974">
        <f t="shared" si="712"/>
        <v>4.5738588827994198E-2</v>
      </c>
      <c r="BB301" s="974">
        <f t="shared" si="712"/>
        <v>8.8706649759409562E-2</v>
      </c>
      <c r="BC301" s="974">
        <f t="shared" si="712"/>
        <v>6.8194193707681761E-2</v>
      </c>
      <c r="BD301" s="974">
        <f t="shared" si="712"/>
        <v>5.8697453541206812E-2</v>
      </c>
      <c r="BE301" s="974">
        <f t="shared" si="712"/>
        <v>4.8893052088740951E-2</v>
      </c>
      <c r="BF301" s="974">
        <f t="shared" si="712"/>
        <v>4.2737244658419105E-2</v>
      </c>
      <c r="BG301" s="974">
        <f t="shared" si="712"/>
        <v>3.6253906711069872E-2</v>
      </c>
      <c r="BH301" s="974">
        <f t="shared" si="712"/>
        <v>3.4837624516790733E-2</v>
      </c>
      <c r="BI301" s="999">
        <f t="shared" si="712"/>
        <v>3.5794134734829619E-2</v>
      </c>
      <c r="BJ301" s="1001"/>
    </row>
    <row r="302" spans="1:62" s="1002" customFormat="1" ht="11.25" customHeight="1">
      <c r="A302" s="961"/>
      <c r="B302" s="992"/>
      <c r="C302" s="992"/>
      <c r="D302" s="992"/>
      <c r="E302" s="992"/>
      <c r="F302" s="992"/>
      <c r="G302" s="992"/>
      <c r="H302" s="961"/>
      <c r="I302" s="990" t="s">
        <v>321</v>
      </c>
      <c r="J302" s="998"/>
      <c r="K302" s="998"/>
      <c r="L302" s="1017"/>
      <c r="M302" s="974"/>
      <c r="N302" s="974"/>
      <c r="O302" s="974"/>
      <c r="P302" s="974"/>
      <c r="Q302" s="975"/>
      <c r="R302" s="974"/>
      <c r="S302" s="974"/>
      <c r="T302" s="999"/>
      <c r="U302" s="975"/>
      <c r="V302" s="974"/>
      <c r="W302" s="974"/>
      <c r="X302" s="999"/>
      <c r="Y302" s="975"/>
      <c r="Z302" s="974"/>
      <c r="AA302" s="974"/>
      <c r="AB302" s="999"/>
      <c r="AC302" s="975"/>
      <c r="AD302" s="974"/>
      <c r="AE302" s="974"/>
      <c r="AF302" s="974"/>
      <c r="AG302" s="975">
        <f t="shared" ref="AG302:AN302" si="713">AG301+AC301</f>
        <v>1.0043516102637517</v>
      </c>
      <c r="AH302" s="974">
        <f t="shared" si="713"/>
        <v>0.84835806793821811</v>
      </c>
      <c r="AI302" s="974">
        <f t="shared" si="713"/>
        <v>0.6985683912152183</v>
      </c>
      <c r="AJ302" s="999">
        <f t="shared" si="713"/>
        <v>0.8617622306993078</v>
      </c>
      <c r="AK302" s="975">
        <f t="shared" si="713"/>
        <v>0.79254772693153708</v>
      </c>
      <c r="AL302" s="974">
        <f t="shared" si="713"/>
        <v>0.76762581699237198</v>
      </c>
      <c r="AM302" s="974">
        <f t="shared" si="713"/>
        <v>0.59265049827208172</v>
      </c>
      <c r="AN302" s="999">
        <f t="shared" si="713"/>
        <v>0.44104564715005479</v>
      </c>
      <c r="AO302" s="974">
        <f t="shared" ref="AO302" si="714">AO301+AK301</f>
        <v>0.34557895354304358</v>
      </c>
      <c r="AP302" s="974">
        <f t="shared" ref="AP302" si="715">AP301+AL301</f>
        <v>0.25607525434799938</v>
      </c>
      <c r="AQ302" s="974">
        <f t="shared" ref="AQ302" si="716">AQ301+AM301</f>
        <v>0.14754762057749482</v>
      </c>
      <c r="AR302" s="974">
        <f t="shared" ref="AR302" si="717">AR301+AN301</f>
        <v>0.14602459973580295</v>
      </c>
      <c r="AS302" s="1000"/>
      <c r="AT302" s="974"/>
      <c r="AU302" s="974"/>
      <c r="AV302" s="974"/>
      <c r="AW302" s="974"/>
      <c r="AX302" s="974"/>
      <c r="AY302" s="1018">
        <f t="shared" ref="AY302:BI302" si="718">AX301+AY301</f>
        <v>0.83814945707281407</v>
      </c>
      <c r="AZ302" s="1018">
        <f t="shared" si="718"/>
        <v>0.63380974260449641</v>
      </c>
      <c r="BA302" s="1018">
        <f t="shared" si="718"/>
        <v>0.21986056539213039</v>
      </c>
      <c r="BB302" s="1018">
        <f t="shared" si="718"/>
        <v>0.13444523858740376</v>
      </c>
      <c r="BC302" s="1018">
        <f t="shared" si="718"/>
        <v>0.15690084346709132</v>
      </c>
      <c r="BD302" s="1018">
        <f t="shared" si="718"/>
        <v>0.12689164724888857</v>
      </c>
      <c r="BE302" s="1018">
        <f t="shared" si="718"/>
        <v>0.10759050562994776</v>
      </c>
      <c r="BF302" s="1018">
        <f t="shared" si="718"/>
        <v>9.1630296747160056E-2</v>
      </c>
      <c r="BG302" s="1018">
        <f t="shared" si="718"/>
        <v>7.8991151369488977E-2</v>
      </c>
      <c r="BH302" s="1018">
        <f t="shared" si="718"/>
        <v>7.1091531227860605E-2</v>
      </c>
      <c r="BI302" s="1019">
        <f t="shared" si="718"/>
        <v>7.0631759251620352E-2</v>
      </c>
      <c r="BJ302" s="1001"/>
    </row>
    <row r="303" spans="1:62" s="1002" customFormat="1" ht="11.25" customHeight="1">
      <c r="A303" s="961"/>
      <c r="B303" s="992"/>
      <c r="C303" s="992"/>
      <c r="D303" s="992"/>
      <c r="E303" s="992"/>
      <c r="F303" s="992"/>
      <c r="G303" s="992"/>
      <c r="H303" s="961"/>
      <c r="I303" s="990" t="s">
        <v>328</v>
      </c>
      <c r="J303" s="998"/>
      <c r="K303" s="998"/>
      <c r="L303" s="1017"/>
      <c r="M303" s="974"/>
      <c r="N303" s="974"/>
      <c r="O303" s="974"/>
      <c r="P303" s="974"/>
      <c r="Q303" s="975"/>
      <c r="R303" s="974"/>
      <c r="S303" s="974"/>
      <c r="T303" s="999"/>
      <c r="U303" s="975"/>
      <c r="V303" s="974"/>
      <c r="W303" s="974"/>
      <c r="X303" s="999"/>
      <c r="Y303" s="975"/>
      <c r="Z303" s="974">
        <f t="shared" ref="Z303:AF303" si="719">Z300/Y300-1</f>
        <v>0.13832623661904564</v>
      </c>
      <c r="AA303" s="974">
        <f t="shared" si="719"/>
        <v>0.21548680300646739</v>
      </c>
      <c r="AB303" s="999">
        <f t="shared" si="719"/>
        <v>-6.5259282694354104E-2</v>
      </c>
      <c r="AC303" s="975">
        <f t="shared" si="719"/>
        <v>0.12264615384615385</v>
      </c>
      <c r="AD303" s="974">
        <f t="shared" si="719"/>
        <v>2.0418790769062278E-2</v>
      </c>
      <c r="AE303" s="681">
        <f t="shared" si="719"/>
        <v>0.17042249738121451</v>
      </c>
      <c r="AF303" s="681">
        <f t="shared" si="719"/>
        <v>0.13606113456948776</v>
      </c>
      <c r="AG303" s="975">
        <f t="shared" ref="AG303:AN303" si="720">AG300/AF300-1</f>
        <v>0.14414705585294407</v>
      </c>
      <c r="AH303" s="974">
        <f t="shared" si="720"/>
        <v>1.6736992637841785E-2</v>
      </c>
      <c r="AI303" s="974">
        <f t="shared" si="720"/>
        <v>9.3594262793241789E-2</v>
      </c>
      <c r="AJ303" s="999">
        <f t="shared" si="720"/>
        <v>5.2160243890820635E-2</v>
      </c>
      <c r="AK303" s="975">
        <f t="shared" si="720"/>
        <v>6.0047688035735902E-2</v>
      </c>
      <c r="AL303" s="974">
        <f t="shared" si="720"/>
        <v>8.9688652250052847E-4</v>
      </c>
      <c r="AM303" s="974">
        <f t="shared" si="720"/>
        <v>2.7807015048502137E-2</v>
      </c>
      <c r="AN303" s="999">
        <f t="shared" si="720"/>
        <v>1.1015623918849915E-2</v>
      </c>
      <c r="AO303" s="681">
        <f t="shared" ref="AO303" si="721">AO300/AN300-1</f>
        <v>6.2855891401940367E-2</v>
      </c>
      <c r="AP303" s="681">
        <f t="shared" ref="AP303" si="722">AP300/AO300-1</f>
        <v>-6.2649145959149943E-2</v>
      </c>
      <c r="AQ303" s="681">
        <f t="shared" ref="AQ303" si="723">AQ300/AP300-1</f>
        <v>-7.0273392131264822E-3</v>
      </c>
      <c r="AR303" s="681">
        <f t="shared" ref="AR303" si="724">AR300/AQ300-1</f>
        <v>5.4831116679771252E-2</v>
      </c>
      <c r="AS303" s="1000"/>
      <c r="AT303" s="974"/>
      <c r="AU303" s="974"/>
      <c r="AV303" s="974"/>
      <c r="AW303" s="1051" t="s">
        <v>462</v>
      </c>
      <c r="AX303" s="1051" t="s">
        <v>462</v>
      </c>
      <c r="AY303" s="1051" t="s">
        <v>462</v>
      </c>
      <c r="AZ303" s="1051" t="s">
        <v>462</v>
      </c>
      <c r="BA303" s="1051" t="s">
        <v>462</v>
      </c>
      <c r="BB303" s="1051" t="s">
        <v>462</v>
      </c>
      <c r="BC303" s="1051" t="s">
        <v>462</v>
      </c>
      <c r="BD303" s="1051" t="s">
        <v>462</v>
      </c>
      <c r="BE303" s="1051" t="s">
        <v>462</v>
      </c>
      <c r="BF303" s="1051" t="s">
        <v>462</v>
      </c>
      <c r="BG303" s="1051" t="s">
        <v>462</v>
      </c>
      <c r="BH303" s="1051" t="s">
        <v>462</v>
      </c>
      <c r="BI303" s="1052" t="s">
        <v>462</v>
      </c>
      <c r="BJ303" s="1001"/>
    </row>
    <row r="304" spans="1:62" s="1002" customFormat="1" ht="11.25" customHeight="1">
      <c r="A304" s="961"/>
      <c r="B304" s="992"/>
      <c r="C304" s="992"/>
      <c r="D304" s="992"/>
      <c r="E304" s="992"/>
      <c r="F304" s="992"/>
      <c r="G304" s="992"/>
      <c r="H304" s="961"/>
      <c r="I304" s="1022" t="s">
        <v>329</v>
      </c>
      <c r="J304" s="998"/>
      <c r="K304" s="998"/>
      <c r="L304" s="1017"/>
      <c r="M304" s="974"/>
      <c r="N304" s="974"/>
      <c r="O304" s="1025"/>
      <c r="P304" s="1025"/>
      <c r="Q304" s="1026"/>
      <c r="R304" s="1025"/>
      <c r="S304" s="1025"/>
      <c r="T304" s="1027"/>
      <c r="U304" s="1026"/>
      <c r="V304" s="1025"/>
      <c r="W304" s="1025"/>
      <c r="X304" s="1027"/>
      <c r="Y304" s="1026"/>
      <c r="Z304" s="1025"/>
      <c r="AA304" s="1025"/>
      <c r="AB304" s="1027"/>
      <c r="AC304" s="1025">
        <f t="shared" ref="AC304:AN304" si="725">AC300-Y300</f>
        <v>11.356999999999996</v>
      </c>
      <c r="AD304" s="1025">
        <f t="shared" si="725"/>
        <v>8.6260000000000012</v>
      </c>
      <c r="AE304" s="1025">
        <f t="shared" si="725"/>
        <v>8.8070000000000022</v>
      </c>
      <c r="AF304" s="1025">
        <f t="shared" si="725"/>
        <v>17.005000000000003</v>
      </c>
      <c r="AG304" s="1026">
        <f t="shared" si="725"/>
        <v>20.155000000000001</v>
      </c>
      <c r="AH304" s="1025">
        <f t="shared" si="725"/>
        <v>20.357999999999997</v>
      </c>
      <c r="AI304" s="1025">
        <f t="shared" si="725"/>
        <v>19.402999999999999</v>
      </c>
      <c r="AJ304" s="1027">
        <f t="shared" si="725"/>
        <v>16.758999999999993</v>
      </c>
      <c r="AK304" s="1026">
        <f t="shared" si="725"/>
        <v>13.601999999999997</v>
      </c>
      <c r="AL304" s="1025">
        <f t="shared" si="725"/>
        <v>12.716999999999999</v>
      </c>
      <c r="AM304" s="1025">
        <f t="shared" si="725"/>
        <v>9.2819999999999965</v>
      </c>
      <c r="AN304" s="1027">
        <f t="shared" si="725"/>
        <v>6.7930000000000064</v>
      </c>
      <c r="AO304" s="1025">
        <f t="shared" ref="AO304" si="726">AO300-AK300</f>
        <v>7.4060628581515573</v>
      </c>
      <c r="AP304" s="1025">
        <f t="shared" ref="AP304" si="727">AP300-AL300</f>
        <v>2.4784153855600124</v>
      </c>
      <c r="AQ304" s="1025">
        <f t="shared" ref="AQ304" si="728">AQ300-AM300</f>
        <v>1.1934609216581293E-2</v>
      </c>
      <c r="AR304" s="1025">
        <f t="shared" ref="AR304" si="729">AR300-AN300</f>
        <v>3.1787403195640138</v>
      </c>
      <c r="AS304" s="1000"/>
      <c r="AT304" s="974"/>
      <c r="AU304" s="1025"/>
      <c r="AV304" s="1025"/>
      <c r="AW304" s="1025">
        <f>+AW300-AV300</f>
        <v>55.638000000000005</v>
      </c>
      <c r="AX304" s="1025">
        <f>+AX300-AW300</f>
        <v>45.795000000000002</v>
      </c>
      <c r="AY304" s="1025">
        <f>+AY300-AX300</f>
        <v>76.675000000000011</v>
      </c>
      <c r="AZ304" s="1025">
        <f>+AZ300-AY300</f>
        <v>42.393999999999949</v>
      </c>
      <c r="BA304" s="1025">
        <f>+BA300-AZ300</f>
        <v>13.075153172492207</v>
      </c>
      <c r="BB304" s="1025">
        <f t="shared" ref="BB304:BI304" si="730">+BB300-BA300</f>
        <v>26.518156879796038</v>
      </c>
      <c r="BC304" s="1025">
        <f t="shared" si="730"/>
        <v>22.194503427867915</v>
      </c>
      <c r="BD304" s="1025">
        <f t="shared" si="730"/>
        <v>20.40645226262842</v>
      </c>
      <c r="BE304" s="1025">
        <f t="shared" si="730"/>
        <v>17.995638637809918</v>
      </c>
      <c r="BF304" s="1025">
        <f t="shared" si="730"/>
        <v>16.499008374585344</v>
      </c>
      <c r="BG304" s="1025">
        <f t="shared" si="730"/>
        <v>14.594224507015838</v>
      </c>
      <c r="BH304" s="1025">
        <f t="shared" si="730"/>
        <v>14.53251984906808</v>
      </c>
      <c r="BI304" s="1027">
        <f t="shared" si="730"/>
        <v>15.451707191329831</v>
      </c>
      <c r="BJ304" s="1001"/>
    </row>
    <row r="305" spans="1:62" s="1002" customFormat="1" ht="11.25" customHeight="1">
      <c r="A305" s="961"/>
      <c r="B305" s="992"/>
      <c r="C305" s="992"/>
      <c r="D305" s="992"/>
      <c r="E305" s="992"/>
      <c r="F305" s="992"/>
      <c r="G305" s="992"/>
      <c r="H305" s="961"/>
      <c r="I305" s="1022" t="s">
        <v>330</v>
      </c>
      <c r="J305" s="998"/>
      <c r="K305" s="998"/>
      <c r="L305" s="1017"/>
      <c r="M305" s="974"/>
      <c r="N305" s="974"/>
      <c r="O305" s="1025"/>
      <c r="P305" s="1025"/>
      <c r="Q305" s="1026"/>
      <c r="R305" s="1025"/>
      <c r="S305" s="1025"/>
      <c r="T305" s="1027"/>
      <c r="U305" s="1026"/>
      <c r="V305" s="1025"/>
      <c r="W305" s="1025"/>
      <c r="X305" s="1027"/>
      <c r="Y305" s="1026"/>
      <c r="Z305" s="1025">
        <f t="shared" ref="Z305:AF305" si="731">Z300-Y300</f>
        <v>3.4759999999999991</v>
      </c>
      <c r="AA305" s="1025">
        <f t="shared" si="731"/>
        <v>6.1639999999999979</v>
      </c>
      <c r="AB305" s="1027">
        <f t="shared" si="731"/>
        <v>-2.2689999999999984</v>
      </c>
      <c r="AC305" s="1026">
        <f t="shared" si="731"/>
        <v>3.9859999999999971</v>
      </c>
      <c r="AD305" s="1025">
        <f t="shared" si="731"/>
        <v>0.74500000000000455</v>
      </c>
      <c r="AE305" s="1025">
        <f t="shared" si="731"/>
        <v>6.3449999999999989</v>
      </c>
      <c r="AF305" s="1025">
        <f t="shared" si="731"/>
        <v>5.929000000000002</v>
      </c>
      <c r="AG305" s="1026">
        <f t="shared" ref="AG305:AN305" si="732">AG300-AF300</f>
        <v>7.1359999999999957</v>
      </c>
      <c r="AH305" s="1025">
        <f t="shared" si="732"/>
        <v>0.9480000000000004</v>
      </c>
      <c r="AI305" s="1025">
        <f t="shared" si="732"/>
        <v>5.3900000000000006</v>
      </c>
      <c r="AJ305" s="1027">
        <f t="shared" si="732"/>
        <v>3.2849999999999966</v>
      </c>
      <c r="AK305" s="1026">
        <f t="shared" si="732"/>
        <v>3.9789999999999992</v>
      </c>
      <c r="AL305" s="1025">
        <f t="shared" si="732"/>
        <v>6.3000000000002387E-2</v>
      </c>
      <c r="AM305" s="1025">
        <f t="shared" si="732"/>
        <v>1.9549999999999983</v>
      </c>
      <c r="AN305" s="1027">
        <f t="shared" si="732"/>
        <v>0.79600000000000648</v>
      </c>
      <c r="AO305" s="1025">
        <f t="shared" ref="AO305" si="733">AO300-AN300</f>
        <v>4.5920628581515501</v>
      </c>
      <c r="AP305" s="1025">
        <f t="shared" ref="AP305" si="734">AP300-AO300</f>
        <v>-4.8646474725915425</v>
      </c>
      <c r="AQ305" s="1025">
        <f t="shared" ref="AQ305" si="735">AQ300-AP300</f>
        <v>-0.51148077634343281</v>
      </c>
      <c r="AR305" s="1025">
        <f t="shared" ref="AR305" si="736">AR300-AQ300</f>
        <v>3.962805710347439</v>
      </c>
      <c r="AS305" s="1000"/>
      <c r="AT305" s="974"/>
      <c r="AU305" s="1025"/>
      <c r="AV305" s="1025"/>
      <c r="AW305" s="1051" t="s">
        <v>462</v>
      </c>
      <c r="AX305" s="1051" t="s">
        <v>462</v>
      </c>
      <c r="AY305" s="1051" t="s">
        <v>462</v>
      </c>
      <c r="AZ305" s="1051" t="s">
        <v>462</v>
      </c>
      <c r="BA305" s="1051" t="s">
        <v>462</v>
      </c>
      <c r="BB305" s="1051" t="s">
        <v>462</v>
      </c>
      <c r="BC305" s="1051" t="s">
        <v>462</v>
      </c>
      <c r="BD305" s="1051" t="s">
        <v>462</v>
      </c>
      <c r="BE305" s="1051" t="s">
        <v>462</v>
      </c>
      <c r="BF305" s="1051" t="s">
        <v>462</v>
      </c>
      <c r="BG305" s="1051" t="s">
        <v>462</v>
      </c>
      <c r="BH305" s="1051" t="s">
        <v>462</v>
      </c>
      <c r="BI305" s="1052" t="s">
        <v>462</v>
      </c>
      <c r="BJ305" s="1001"/>
    </row>
    <row r="306" spans="1:62" s="1002" customFormat="1" ht="11.25" customHeight="1">
      <c r="A306" s="961"/>
      <c r="B306" s="992"/>
      <c r="C306" s="992"/>
      <c r="D306" s="992"/>
      <c r="E306" s="992"/>
      <c r="F306" s="992"/>
      <c r="G306" s="992"/>
      <c r="H306" s="961"/>
      <c r="I306" s="1031" t="s">
        <v>537</v>
      </c>
      <c r="J306" s="998"/>
      <c r="K306" s="998"/>
      <c r="L306" s="1017"/>
      <c r="M306" s="974"/>
      <c r="N306" s="974"/>
      <c r="O306" s="974"/>
      <c r="P306" s="974"/>
      <c r="Q306" s="975"/>
      <c r="R306" s="974"/>
      <c r="S306" s="974"/>
      <c r="T306" s="999"/>
      <c r="U306" s="975"/>
      <c r="V306" s="974"/>
      <c r="W306" s="974"/>
      <c r="X306" s="999"/>
      <c r="Y306" s="975">
        <f t="shared" ref="Y306:AH306" si="737">+Y300/Y191</f>
        <v>0.5911871265233144</v>
      </c>
      <c r="Z306" s="974">
        <f t="shared" si="737"/>
        <v>0.61034416540422898</v>
      </c>
      <c r="AA306" s="974">
        <f t="shared" si="737"/>
        <v>0.6233014233982288</v>
      </c>
      <c r="AB306" s="999">
        <f t="shared" si="737"/>
        <v>0.60554116748337095</v>
      </c>
      <c r="AC306" s="975">
        <f t="shared" si="737"/>
        <v>0.59481578089338105</v>
      </c>
      <c r="AD306" s="974">
        <f t="shared" si="737"/>
        <v>0.60413455141415284</v>
      </c>
      <c r="AE306" s="974">
        <f t="shared" si="737"/>
        <v>0.60975302595676206</v>
      </c>
      <c r="AF306" s="974">
        <f t="shared" si="737"/>
        <v>0.60386679677970234</v>
      </c>
      <c r="AG306" s="975">
        <f t="shared" si="737"/>
        <v>0.59827407736020444</v>
      </c>
      <c r="AH306" s="974">
        <f t="shared" si="737"/>
        <v>0.59505063029551564</v>
      </c>
      <c r="AI306" s="974">
        <f t="shared" ref="AI306" si="738">+AI300/AI191</f>
        <v>0.59861986369728248</v>
      </c>
      <c r="AJ306" s="999">
        <f>+AJ300/AJ191</f>
        <v>0.59649470244578673</v>
      </c>
      <c r="AK306" s="975">
        <f>+AK300/AK191</f>
        <v>0.58750271825496392</v>
      </c>
      <c r="AL306" s="974">
        <f>+AL300/AL191</f>
        <v>0.58129113337963423</v>
      </c>
      <c r="AM306" s="974">
        <f>+AM300/AM191</f>
        <v>0.56243432778897706</v>
      </c>
      <c r="AN306" s="999">
        <f>+AN300/AN191</f>
        <v>0.56935222419651488</v>
      </c>
      <c r="AO306" s="974">
        <f t="shared" ref="AO306" si="739">+AO300/AO191</f>
        <v>0.58197829687831826</v>
      </c>
      <c r="AP306" s="974">
        <f t="shared" ref="AP306:AR306" si="740">+AP300/AP191</f>
        <v>0.58067975422786977</v>
      </c>
      <c r="AQ306" s="974">
        <f t="shared" si="740"/>
        <v>0.55649615121993168</v>
      </c>
      <c r="AR306" s="974">
        <f t="shared" si="740"/>
        <v>0.56064152818134949</v>
      </c>
      <c r="AS306" s="1000"/>
      <c r="AT306" s="974"/>
      <c r="AU306" s="974"/>
      <c r="AV306" s="974">
        <f t="shared" ref="AV306:BI306" si="741">+AV300/AV191</f>
        <v>0.59201528833177852</v>
      </c>
      <c r="AW306" s="974">
        <f t="shared" si="741"/>
        <v>0.60858740808546175</v>
      </c>
      <c r="AX306" s="974">
        <f t="shared" si="741"/>
        <v>0.60343979277310678</v>
      </c>
      <c r="AY306" s="974">
        <f t="shared" si="741"/>
        <v>0.59711342734518702</v>
      </c>
      <c r="AZ306" s="974">
        <f>+AZ300/AZ191</f>
        <v>0.57483234634680913</v>
      </c>
      <c r="BA306" s="974">
        <f>+BA300/BA191</f>
        <v>0.56982937883355467</v>
      </c>
      <c r="BB306" s="974">
        <f t="shared" si="741"/>
        <v>0.56624511526353272</v>
      </c>
      <c r="BC306" s="974">
        <f t="shared" si="741"/>
        <v>0.56274511526353277</v>
      </c>
      <c r="BD306" s="974">
        <f t="shared" si="741"/>
        <v>0.55924511526353282</v>
      </c>
      <c r="BE306" s="974">
        <f t="shared" si="741"/>
        <v>0.55724511526353282</v>
      </c>
      <c r="BF306" s="974">
        <f t="shared" si="741"/>
        <v>0.55524511526353282</v>
      </c>
      <c r="BG306" s="974">
        <f t="shared" si="741"/>
        <v>0.55324511526353282</v>
      </c>
      <c r="BH306" s="974">
        <f t="shared" si="741"/>
        <v>0.55224511526353282</v>
      </c>
      <c r="BI306" s="999">
        <f t="shared" si="741"/>
        <v>0.55174511526353287</v>
      </c>
      <c r="BJ306" s="1001"/>
    </row>
    <row r="307" spans="1:62" s="1002" customFormat="1" ht="11.25" customHeight="1">
      <c r="A307" s="961"/>
      <c r="B307" s="992"/>
      <c r="C307" s="992"/>
      <c r="D307" s="992"/>
      <c r="E307" s="992"/>
      <c r="F307" s="992"/>
      <c r="G307" s="992"/>
      <c r="H307" s="961"/>
      <c r="I307" s="1031" t="s">
        <v>104</v>
      </c>
      <c r="J307" s="998"/>
      <c r="K307" s="998"/>
      <c r="L307" s="1017"/>
      <c r="M307" s="974"/>
      <c r="N307" s="974"/>
      <c r="O307" s="974"/>
      <c r="P307" s="974"/>
      <c r="Q307" s="975"/>
      <c r="R307" s="974"/>
      <c r="S307" s="974"/>
      <c r="T307" s="999"/>
      <c r="U307" s="975"/>
      <c r="V307" s="974"/>
      <c r="W307" s="974"/>
      <c r="X307" s="999"/>
      <c r="Y307" s="2257">
        <f t="shared" ref="Y307:AN307" si="742">+(Y306-U306)*10000</f>
        <v>5911.8712652331442</v>
      </c>
      <c r="Z307" s="1135">
        <f t="shared" si="742"/>
        <v>6103.4416540422899</v>
      </c>
      <c r="AA307" s="1135">
        <f t="shared" si="742"/>
        <v>6233.0142339822878</v>
      </c>
      <c r="AB307" s="1135">
        <f t="shared" si="742"/>
        <v>6055.4116748337092</v>
      </c>
      <c r="AC307" s="2257">
        <f t="shared" si="742"/>
        <v>36.286543700666527</v>
      </c>
      <c r="AD307" s="1135">
        <f t="shared" si="742"/>
        <v>-62.096139900761351</v>
      </c>
      <c r="AE307" s="1135">
        <f t="shared" si="742"/>
        <v>-135.48397441466741</v>
      </c>
      <c r="AF307" s="1135">
        <f t="shared" si="742"/>
        <v>-16.74370703668604</v>
      </c>
      <c r="AG307" s="2257">
        <f t="shared" si="742"/>
        <v>34.582964668233849</v>
      </c>
      <c r="AH307" s="1135">
        <f t="shared" si="742"/>
        <v>-90.839211186372054</v>
      </c>
      <c r="AI307" s="1135">
        <f t="shared" si="742"/>
        <v>-111.33162259479579</v>
      </c>
      <c r="AJ307" s="2258">
        <f t="shared" si="742"/>
        <v>-73.720943339156136</v>
      </c>
      <c r="AK307" s="2257">
        <f t="shared" si="742"/>
        <v>-107.71359105240519</v>
      </c>
      <c r="AL307" s="1135">
        <f t="shared" si="742"/>
        <v>-137.59496915881408</v>
      </c>
      <c r="AM307" s="1135">
        <f t="shared" si="742"/>
        <v>-361.85535908305422</v>
      </c>
      <c r="AN307" s="2258">
        <f t="shared" si="742"/>
        <v>-271.42478249271852</v>
      </c>
      <c r="AO307" s="1135">
        <f t="shared" ref="AO307" si="743">+(AO306-AK306)*10000</f>
        <v>-55.24421376645661</v>
      </c>
      <c r="AP307" s="1135">
        <f t="shared" ref="AP307" si="744">+(AP306-AL306)*10000</f>
        <v>-6.1137915176445734</v>
      </c>
      <c r="AQ307" s="1135">
        <f t="shared" ref="AQ307" si="745">+(AQ306-AM306)*10000</f>
        <v>-59.381765690453832</v>
      </c>
      <c r="AR307" s="1135">
        <f t="shared" ref="AR307" si="746">+(AR306-AN306)*10000</f>
        <v>-87.106960151653865</v>
      </c>
      <c r="AS307" s="1000"/>
      <c r="AT307" s="974"/>
      <c r="AU307" s="974"/>
      <c r="AV307" s="974"/>
      <c r="AW307" s="974"/>
      <c r="AX307" s="1135">
        <f t="shared" ref="AX307:BI307" si="747">+(AX306-AW306)*10000</f>
        <v>-51.476153123549693</v>
      </c>
      <c r="AY307" s="1135">
        <f t="shared" si="747"/>
        <v>-63.263654279197553</v>
      </c>
      <c r="AZ307" s="1135">
        <f t="shared" si="747"/>
        <v>-222.81080998377888</v>
      </c>
      <c r="BA307" s="1135">
        <f t="shared" si="747"/>
        <v>-50.029675132544639</v>
      </c>
      <c r="BB307" s="1135">
        <f t="shared" si="747"/>
        <v>-35.842635700219503</v>
      </c>
      <c r="BC307" s="1135">
        <f t="shared" si="747"/>
        <v>-34.999999999999474</v>
      </c>
      <c r="BD307" s="1135">
        <f t="shared" si="747"/>
        <v>-34.999999999999474</v>
      </c>
      <c r="BE307" s="1135">
        <f t="shared" si="747"/>
        <v>-20.000000000000018</v>
      </c>
      <c r="BF307" s="1135">
        <f t="shared" si="747"/>
        <v>-20.000000000000018</v>
      </c>
      <c r="BG307" s="1135">
        <f t="shared" si="747"/>
        <v>-20.000000000000018</v>
      </c>
      <c r="BH307" s="1135">
        <f t="shared" si="747"/>
        <v>-10.000000000000009</v>
      </c>
      <c r="BI307" s="2258">
        <f t="shared" si="747"/>
        <v>-4.9999999999994493</v>
      </c>
      <c r="BJ307" s="1001"/>
    </row>
    <row r="308" spans="1:62" s="1002" customFormat="1" ht="11.25" customHeight="1">
      <c r="A308" s="961"/>
      <c r="B308" s="992"/>
      <c r="C308" s="992"/>
      <c r="D308" s="992"/>
      <c r="E308" s="992"/>
      <c r="F308" s="992"/>
      <c r="G308" s="992"/>
      <c r="H308" s="961"/>
      <c r="I308" s="1031"/>
      <c r="J308" s="998"/>
      <c r="K308" s="998"/>
      <c r="L308" s="1017"/>
      <c r="M308" s="974"/>
      <c r="N308" s="974"/>
      <c r="O308" s="974"/>
      <c r="P308" s="974"/>
      <c r="Q308" s="975"/>
      <c r="R308" s="974"/>
      <c r="S308" s="974"/>
      <c r="T308" s="999"/>
      <c r="U308" s="975"/>
      <c r="V308" s="974"/>
      <c r="W308" s="974"/>
      <c r="X308" s="999"/>
      <c r="Y308" s="2257"/>
      <c r="Z308" s="1135"/>
      <c r="AA308" s="1135"/>
      <c r="AB308" s="1135"/>
      <c r="AC308" s="1135"/>
      <c r="AD308" s="1135"/>
      <c r="AE308" s="1135"/>
      <c r="AF308" s="1135"/>
      <c r="AG308" s="2257"/>
      <c r="AH308" s="1135"/>
      <c r="AI308" s="1135"/>
      <c r="AJ308" s="2258"/>
      <c r="AK308" s="2257"/>
      <c r="AL308" s="1135"/>
      <c r="AM308" s="1135"/>
      <c r="AN308" s="2258"/>
      <c r="AO308" s="1135"/>
      <c r="AP308" s="1135"/>
      <c r="AQ308" s="1135"/>
      <c r="AR308" s="1135"/>
      <c r="AS308" s="1000"/>
      <c r="AT308" s="974"/>
      <c r="AU308" s="974"/>
      <c r="AV308" s="974"/>
      <c r="AW308" s="974"/>
      <c r="AX308" s="1135"/>
      <c r="AY308" s="1135"/>
      <c r="AZ308" s="1135"/>
      <c r="BA308" s="1135"/>
      <c r="BB308" s="1135"/>
      <c r="BC308" s="1135"/>
      <c r="BD308" s="1135"/>
      <c r="BE308" s="1135"/>
      <c r="BF308" s="1135"/>
      <c r="BG308" s="1135"/>
      <c r="BH308" s="1135"/>
      <c r="BI308" s="2258"/>
      <c r="BJ308" s="1001"/>
    </row>
    <row r="309" spans="1:62" s="1113" customFormat="1" ht="11.25" customHeight="1" outlineLevel="1">
      <c r="I309" s="1104" t="s">
        <v>352</v>
      </c>
      <c r="J309" s="1103"/>
      <c r="K309" s="1103"/>
      <c r="L309" s="1109"/>
      <c r="M309" s="1103"/>
      <c r="N309" s="1103"/>
      <c r="O309" s="1103"/>
      <c r="P309" s="1103"/>
      <c r="Q309" s="1110"/>
      <c r="R309" s="1103"/>
      <c r="S309" s="1103"/>
      <c r="T309" s="1109"/>
      <c r="U309" s="1110"/>
      <c r="V309" s="1103"/>
      <c r="W309" s="1103"/>
      <c r="X309" s="1109"/>
      <c r="Y309" s="1110"/>
      <c r="Z309" s="1103"/>
      <c r="AA309" s="1103"/>
      <c r="AB309" s="1109"/>
      <c r="AC309" s="1491">
        <f>Inlinks!AC337</f>
        <v>41.312999999999995</v>
      </c>
      <c r="AD309" s="1491">
        <f>Inlinks!AD337</f>
        <v>42.993000000000002</v>
      </c>
      <c r="AE309" s="1491">
        <f>Inlinks!AE337</f>
        <v>50.252000000000002</v>
      </c>
      <c r="AF309" s="1491">
        <f>Inlinks!AF337</f>
        <v>52.717000000000006</v>
      </c>
      <c r="AG309" s="1492">
        <f>Inlinks!AG337</f>
        <v>56.18844</v>
      </c>
      <c r="AH309" s="1491">
        <f>Inlinks!AH337</f>
        <v>53.426485000000007</v>
      </c>
      <c r="AI309" s="1491">
        <f>Inlinks!AI337</f>
        <v>55.341520000000003</v>
      </c>
      <c r="AJ309" s="1514">
        <f>Inlinks!AJ337</f>
        <v>61.386200000000002</v>
      </c>
      <c r="AK309" s="1492">
        <f>Inlinks!AK337</f>
        <v>69.102019999999996</v>
      </c>
      <c r="AL309" s="1491">
        <f>Inlinks!AL337</f>
        <v>71.986249999999998</v>
      </c>
      <c r="AM309" s="1491">
        <f>Inlinks!AM337</f>
        <v>76.204589999999996</v>
      </c>
      <c r="AN309" s="1514">
        <f>Inlinks!AN337</f>
        <v>72.8904</v>
      </c>
      <c r="AO309" s="1504">
        <f t="shared" ref="AO309:AR309" si="748">AO314*AO201</f>
        <v>74.351731436887675</v>
      </c>
      <c r="AP309" s="1504">
        <f t="shared" si="748"/>
        <v>70.77547825554899</v>
      </c>
      <c r="AQ309" s="1504">
        <f t="shared" si="748"/>
        <v>71.165690556346462</v>
      </c>
      <c r="AR309" s="1505">
        <f t="shared" si="748"/>
        <v>73.983432794127367</v>
      </c>
      <c r="AS309" s="1121"/>
      <c r="AT309" s="1103"/>
      <c r="AU309" s="1103"/>
      <c r="AV309" s="1103"/>
      <c r="AW309" s="1037"/>
      <c r="AX309" s="1037">
        <f>+SUM(AC309:AF309)</f>
        <v>187.27500000000001</v>
      </c>
      <c r="AY309" s="1108">
        <f>SUM(AG309:AJ309)</f>
        <v>226.342645</v>
      </c>
      <c r="AZ309" s="1108">
        <f>+SUM(AK309:AN309)</f>
        <v>290.18326000000002</v>
      </c>
      <c r="BA309" s="1108">
        <f>+SUM(AO309:AR309)</f>
        <v>290.27633304291055</v>
      </c>
      <c r="BB309" s="1504">
        <f t="shared" ref="BB309:BI309" si="749">BB314*BB$201</f>
        <v>325.46031005228821</v>
      </c>
      <c r="BC309" s="1504">
        <f t="shared" si="749"/>
        <v>347.65481348015612</v>
      </c>
      <c r="BD309" s="1504">
        <f t="shared" si="749"/>
        <v>368.06126574278454</v>
      </c>
      <c r="BE309" s="1504">
        <f t="shared" si="749"/>
        <v>386.05690438059446</v>
      </c>
      <c r="BF309" s="1504">
        <f t="shared" si="749"/>
        <v>402.5559127551798</v>
      </c>
      <c r="BG309" s="1504">
        <f t="shared" si="749"/>
        <v>417.15013726219564</v>
      </c>
      <c r="BH309" s="1504">
        <f t="shared" si="749"/>
        <v>431.68265711126372</v>
      </c>
      <c r="BI309" s="1505">
        <f t="shared" si="749"/>
        <v>447.13436430259355</v>
      </c>
    </row>
    <row r="310" spans="1:62" s="1002" customFormat="1" ht="11.25" customHeight="1" outlineLevel="1">
      <c r="A310" s="961"/>
      <c r="B310" s="991"/>
      <c r="C310" s="991"/>
      <c r="D310" s="991"/>
      <c r="E310" s="991"/>
      <c r="F310" s="991"/>
      <c r="G310" s="991"/>
      <c r="H310" s="961"/>
      <c r="I310" s="1031" t="s">
        <v>332</v>
      </c>
      <c r="J310" s="974"/>
      <c r="K310" s="974"/>
      <c r="L310" s="999"/>
      <c r="M310" s="974"/>
      <c r="N310" s="974"/>
      <c r="O310" s="974"/>
      <c r="P310" s="974"/>
      <c r="Q310" s="975"/>
      <c r="R310" s="974"/>
      <c r="S310" s="974"/>
      <c r="T310" s="999"/>
      <c r="U310" s="975"/>
      <c r="V310" s="974"/>
      <c r="W310" s="974"/>
      <c r="X310" s="1043"/>
      <c r="Y310" s="975"/>
      <c r="Z310" s="974"/>
      <c r="AA310" s="974"/>
      <c r="AB310" s="999"/>
      <c r="AC310" s="675">
        <f t="shared" ref="AC310:AN310" si="750">AC309/Y300-1</f>
        <v>0.64403677026543016</v>
      </c>
      <c r="AD310" s="672">
        <f t="shared" si="750"/>
        <v>0.50298898793917157</v>
      </c>
      <c r="AE310" s="1150">
        <f t="shared" si="750"/>
        <v>0.4453104777244099</v>
      </c>
      <c r="AF310" s="1150">
        <f t="shared" si="750"/>
        <v>0.62206153846153867</v>
      </c>
      <c r="AG310" s="675">
        <f t="shared" si="750"/>
        <v>0.54</v>
      </c>
      <c r="AH310" s="672">
        <f t="shared" si="750"/>
        <v>0.43500000000000005</v>
      </c>
      <c r="AI310" s="672">
        <f t="shared" si="750"/>
        <v>0.27</v>
      </c>
      <c r="AJ310" s="676">
        <f t="shared" si="750"/>
        <v>0.24</v>
      </c>
      <c r="AK310" s="675">
        <f t="shared" si="750"/>
        <v>0.21999999999999997</v>
      </c>
      <c r="AL310" s="672">
        <f t="shared" si="750"/>
        <v>0.25</v>
      </c>
      <c r="AM310" s="672">
        <f t="shared" si="750"/>
        <v>0.20999999999999996</v>
      </c>
      <c r="AN310" s="676">
        <f t="shared" si="750"/>
        <v>0.10000000000000009</v>
      </c>
      <c r="AO310" s="1150">
        <f t="shared" ref="AO310:AR310" si="751">AO309/AK300-1</f>
        <v>5.8493108735214516E-2</v>
      </c>
      <c r="AP310" s="1150">
        <f t="shared" si="751"/>
        <v>6.6776413897675635E-3</v>
      </c>
      <c r="AQ310" s="1150">
        <f t="shared" si="751"/>
        <v>-1.51576845553415E-2</v>
      </c>
      <c r="AR310" s="1150">
        <f t="shared" si="751"/>
        <v>1.2680958623093819E-2</v>
      </c>
      <c r="AS310" s="1005"/>
      <c r="AT310" s="974"/>
      <c r="AU310" s="974"/>
      <c r="AV310" s="974"/>
      <c r="AW310" s="674"/>
      <c r="AX310" s="974">
        <f>AX309/AW300-1</f>
        <v>0.5476889002751999</v>
      </c>
      <c r="AY310" s="974">
        <f>AY309/AX300-1</f>
        <v>0.35698656458710532</v>
      </c>
      <c r="AZ310" s="974">
        <f>AZ309/AY300-1</f>
        <v>0.19184985604153226</v>
      </c>
      <c r="BA310" s="974">
        <f>BA309/AZ300-1</f>
        <v>1.5424421297003832E-2</v>
      </c>
      <c r="BB310" s="1150">
        <f t="shared" ref="BB310:BI310" si="752">BB309/BA300-1</f>
        <v>8.8706649759409562E-2</v>
      </c>
      <c r="BC310" s="1150">
        <f t="shared" si="752"/>
        <v>6.8194193707681761E-2</v>
      </c>
      <c r="BD310" s="1150">
        <f t="shared" si="752"/>
        <v>5.8697453541206812E-2</v>
      </c>
      <c r="BE310" s="1150">
        <f t="shared" si="752"/>
        <v>4.8893052088740951E-2</v>
      </c>
      <c r="BF310" s="1150">
        <f t="shared" si="752"/>
        <v>4.2737244658419105E-2</v>
      </c>
      <c r="BG310" s="1150">
        <f t="shared" si="752"/>
        <v>3.6253906711069872E-2</v>
      </c>
      <c r="BH310" s="1150">
        <f t="shared" si="752"/>
        <v>3.4837624516790733E-2</v>
      </c>
      <c r="BI310" s="1537">
        <f t="shared" si="752"/>
        <v>3.5794134734829619E-2</v>
      </c>
      <c r="BJ310" s="1001"/>
    </row>
    <row r="311" spans="1:62" s="1002" customFormat="1" ht="11.25" customHeight="1" outlineLevel="1">
      <c r="A311" s="961"/>
      <c r="B311" s="991"/>
      <c r="C311" s="991"/>
      <c r="D311" s="991"/>
      <c r="E311" s="991"/>
      <c r="F311" s="991"/>
      <c r="G311" s="991"/>
      <c r="H311" s="961"/>
      <c r="I311" s="1048" t="s">
        <v>321</v>
      </c>
      <c r="J311" s="974"/>
      <c r="K311" s="974"/>
      <c r="L311" s="999"/>
      <c r="M311" s="974"/>
      <c r="N311" s="974"/>
      <c r="O311" s="974"/>
      <c r="P311" s="974"/>
      <c r="Q311" s="975"/>
      <c r="R311" s="974"/>
      <c r="S311" s="974"/>
      <c r="T311" s="999"/>
      <c r="U311" s="975"/>
      <c r="V311" s="974"/>
      <c r="W311" s="974"/>
      <c r="X311" s="999"/>
      <c r="Y311" s="975"/>
      <c r="Z311" s="974"/>
      <c r="AA311" s="974"/>
      <c r="AB311" s="999"/>
      <c r="AC311" s="975"/>
      <c r="AD311" s="974"/>
      <c r="AE311" s="974"/>
      <c r="AF311" s="974"/>
      <c r="AG311" s="975">
        <f t="shared" ref="AG311:AN311" si="753">AG310+AC310</f>
        <v>1.1840367702654302</v>
      </c>
      <c r="AH311" s="974">
        <f t="shared" si="753"/>
        <v>0.93798898793917163</v>
      </c>
      <c r="AI311" s="974">
        <f t="shared" si="753"/>
        <v>0.71531047772440992</v>
      </c>
      <c r="AJ311" s="999">
        <f t="shared" si="753"/>
        <v>0.86206153846153866</v>
      </c>
      <c r="AK311" s="975">
        <f t="shared" si="753"/>
        <v>0.76</v>
      </c>
      <c r="AL311" s="974">
        <f t="shared" si="753"/>
        <v>0.68500000000000005</v>
      </c>
      <c r="AM311" s="974">
        <f t="shared" si="753"/>
        <v>0.48</v>
      </c>
      <c r="AN311" s="999">
        <f t="shared" si="753"/>
        <v>0.34000000000000008</v>
      </c>
      <c r="AO311" s="974">
        <f t="shared" ref="AO311" si="754">AO310+AK310</f>
        <v>0.27849310873521449</v>
      </c>
      <c r="AP311" s="974">
        <f t="shared" ref="AP311" si="755">AP310+AL310</f>
        <v>0.25667764138976756</v>
      </c>
      <c r="AQ311" s="974">
        <f t="shared" ref="AQ311" si="756">AQ310+AM310</f>
        <v>0.19484231544465846</v>
      </c>
      <c r="AR311" s="999">
        <f t="shared" ref="AR311" si="757">AR310+AN310</f>
        <v>0.11268095862309391</v>
      </c>
      <c r="AS311" s="1049"/>
      <c r="AT311" s="674"/>
      <c r="AV311" s="974"/>
      <c r="AW311" s="974"/>
      <c r="AX311" s="974"/>
      <c r="AY311" s="974"/>
      <c r="AZ311" s="974"/>
      <c r="BA311" s="974"/>
      <c r="BB311" s="974">
        <f t="shared" ref="BB311:BI311" si="758">BB310+BA310</f>
        <v>0.10413107105641339</v>
      </c>
      <c r="BC311" s="974">
        <f t="shared" si="758"/>
        <v>0.15690084346709132</v>
      </c>
      <c r="BD311" s="974">
        <f t="shared" si="758"/>
        <v>0.12689164724888857</v>
      </c>
      <c r="BE311" s="974">
        <f t="shared" si="758"/>
        <v>0.10759050562994776</v>
      </c>
      <c r="BF311" s="974">
        <f t="shared" si="758"/>
        <v>9.1630296747160056E-2</v>
      </c>
      <c r="BG311" s="974">
        <f t="shared" si="758"/>
        <v>7.8991151369488977E-2</v>
      </c>
      <c r="BH311" s="974">
        <f t="shared" si="758"/>
        <v>7.1091531227860605E-2</v>
      </c>
      <c r="BI311" s="999">
        <f t="shared" si="758"/>
        <v>7.0631759251620352E-2</v>
      </c>
      <c r="BJ311" s="1001"/>
    </row>
    <row r="312" spans="1:62" s="1002" customFormat="1" ht="11.25" customHeight="1" outlineLevel="1">
      <c r="A312" s="961"/>
      <c r="B312" s="992"/>
      <c r="C312" s="992"/>
      <c r="D312" s="992"/>
      <c r="E312" s="992"/>
      <c r="F312" s="992"/>
      <c r="G312" s="992"/>
      <c r="H312" s="961"/>
      <c r="I312" s="1050" t="s">
        <v>329</v>
      </c>
      <c r="J312" s="998"/>
      <c r="K312" s="998"/>
      <c r="L312" s="1017"/>
      <c r="M312" s="974"/>
      <c r="N312" s="974"/>
      <c r="O312" s="974"/>
      <c r="P312" s="974"/>
      <c r="Q312" s="975"/>
      <c r="R312" s="974"/>
      <c r="S312" s="974"/>
      <c r="T312" s="999"/>
      <c r="U312" s="975"/>
      <c r="V312" s="974"/>
      <c r="W312" s="974"/>
      <c r="X312" s="999"/>
      <c r="Y312" s="975"/>
      <c r="Z312" s="974"/>
      <c r="AA312" s="974"/>
      <c r="AB312" s="1027"/>
      <c r="AC312" s="1026"/>
      <c r="AD312" s="1025"/>
      <c r="AE312" s="1025"/>
      <c r="AF312" s="1025"/>
      <c r="AG312" s="1026">
        <f t="shared" ref="AG312:AN312" si="759">AG309-AC309</f>
        <v>14.875440000000005</v>
      </c>
      <c r="AH312" s="1025">
        <f t="shared" si="759"/>
        <v>10.433485000000005</v>
      </c>
      <c r="AI312" s="1025">
        <f t="shared" si="759"/>
        <v>5.0895200000000003</v>
      </c>
      <c r="AJ312" s="1027">
        <f t="shared" si="759"/>
        <v>8.6691999999999965</v>
      </c>
      <c r="AK312" s="1026">
        <f t="shared" si="759"/>
        <v>12.913579999999996</v>
      </c>
      <c r="AL312" s="1025">
        <f t="shared" si="759"/>
        <v>18.559764999999992</v>
      </c>
      <c r="AM312" s="1025">
        <f t="shared" si="759"/>
        <v>20.863069999999993</v>
      </c>
      <c r="AN312" s="1027">
        <f t="shared" si="759"/>
        <v>11.504199999999997</v>
      </c>
      <c r="AO312" s="1025">
        <f t="shared" ref="AO312" si="760">AO309-AK309</f>
        <v>5.2497114368876794</v>
      </c>
      <c r="AP312" s="1025">
        <f t="shared" ref="AP312" si="761">AP309-AL309</f>
        <v>-1.2107717444510087</v>
      </c>
      <c r="AQ312" s="1025">
        <f t="shared" ref="AQ312" si="762">AQ309-AM309</f>
        <v>-5.0388994436535341</v>
      </c>
      <c r="AR312" s="1025">
        <f t="shared" ref="AR312" si="763">AR309-AN309</f>
        <v>1.0930327941273674</v>
      </c>
      <c r="AS312" s="1000"/>
      <c r="AT312" s="974"/>
      <c r="AU312" s="974"/>
      <c r="AV312" s="974"/>
      <c r="AW312" s="1025"/>
      <c r="AX312" s="1025"/>
      <c r="AY312" s="1025"/>
      <c r="AZ312" s="1025"/>
      <c r="BA312" s="1025"/>
      <c r="BB312" s="1025">
        <f t="shared" ref="BB312:BI312" si="764">BB309-BA309</f>
        <v>35.183977009377656</v>
      </c>
      <c r="BC312" s="1025">
        <f t="shared" si="764"/>
        <v>22.194503427867915</v>
      </c>
      <c r="BD312" s="1025">
        <f t="shared" si="764"/>
        <v>20.40645226262842</v>
      </c>
      <c r="BE312" s="1025">
        <f t="shared" si="764"/>
        <v>17.995638637809918</v>
      </c>
      <c r="BF312" s="1025">
        <f t="shared" si="764"/>
        <v>16.499008374585344</v>
      </c>
      <c r="BG312" s="1025">
        <f t="shared" si="764"/>
        <v>14.594224507015838</v>
      </c>
      <c r="BH312" s="1025">
        <f t="shared" si="764"/>
        <v>14.53251984906808</v>
      </c>
      <c r="BI312" s="1027">
        <f t="shared" si="764"/>
        <v>15.451707191329831</v>
      </c>
      <c r="BJ312" s="1001"/>
    </row>
    <row r="313" spans="1:62" s="1002" customFormat="1" ht="11.25" customHeight="1" outlineLevel="1">
      <c r="A313" s="961"/>
      <c r="B313" s="992"/>
      <c r="C313" s="992"/>
      <c r="D313" s="992"/>
      <c r="E313" s="992"/>
      <c r="F313" s="992"/>
      <c r="G313" s="992"/>
      <c r="H313" s="961"/>
      <c r="I313" s="1050" t="s">
        <v>330</v>
      </c>
      <c r="J313" s="998"/>
      <c r="K313" s="998"/>
      <c r="L313" s="1017"/>
      <c r="M313" s="974"/>
      <c r="N313" s="974"/>
      <c r="O313" s="974"/>
      <c r="P313" s="974"/>
      <c r="Q313" s="975"/>
      <c r="R313" s="974"/>
      <c r="S313" s="974"/>
      <c r="T313" s="999"/>
      <c r="U313" s="975"/>
      <c r="V313" s="974"/>
      <c r="W313" s="974"/>
      <c r="X313" s="999"/>
      <c r="Y313" s="1026"/>
      <c r="Z313" s="1025"/>
      <c r="AA313" s="1025"/>
      <c r="AB313" s="1027"/>
      <c r="AC313" s="1026"/>
      <c r="AD313" s="1025">
        <f t="shared" ref="AD313:AN313" si="765">AD309-AC309</f>
        <v>1.6800000000000068</v>
      </c>
      <c r="AE313" s="1025">
        <f t="shared" si="765"/>
        <v>7.2590000000000003</v>
      </c>
      <c r="AF313" s="1025">
        <f t="shared" si="765"/>
        <v>2.4650000000000034</v>
      </c>
      <c r="AG313" s="1026">
        <f t="shared" si="765"/>
        <v>3.4714399999999941</v>
      </c>
      <c r="AH313" s="1025">
        <f t="shared" si="765"/>
        <v>-2.7619549999999933</v>
      </c>
      <c r="AI313" s="1025">
        <f t="shared" si="765"/>
        <v>1.915034999999996</v>
      </c>
      <c r="AJ313" s="1027">
        <f t="shared" si="765"/>
        <v>6.0446799999999996</v>
      </c>
      <c r="AK313" s="1026">
        <f t="shared" si="765"/>
        <v>7.7158199999999937</v>
      </c>
      <c r="AL313" s="1025">
        <f t="shared" si="765"/>
        <v>2.8842300000000023</v>
      </c>
      <c r="AM313" s="1025">
        <f t="shared" si="765"/>
        <v>4.2183399999999978</v>
      </c>
      <c r="AN313" s="1027">
        <f t="shared" si="765"/>
        <v>-3.3141899999999964</v>
      </c>
      <c r="AO313" s="1025">
        <f t="shared" ref="AO313:AR313" si="766">AO309-AN309</f>
        <v>1.4613314368876757</v>
      </c>
      <c r="AP313" s="1025">
        <f t="shared" si="766"/>
        <v>-3.5762531813386857</v>
      </c>
      <c r="AQ313" s="1025">
        <f t="shared" si="766"/>
        <v>0.39021230079747227</v>
      </c>
      <c r="AR313" s="1025">
        <f t="shared" si="766"/>
        <v>2.8177422377809052</v>
      </c>
      <c r="AS313" s="1000"/>
      <c r="AT313" s="974"/>
      <c r="AU313" s="974"/>
      <c r="AV313" s="974"/>
      <c r="AW313" s="1051"/>
      <c r="AX313" s="1051"/>
      <c r="AY313" s="1025"/>
      <c r="AZ313" s="1025"/>
      <c r="BA313" s="1025"/>
      <c r="BB313" s="1051" t="s">
        <v>462</v>
      </c>
      <c r="BC313" s="1051" t="s">
        <v>462</v>
      </c>
      <c r="BD313" s="1051" t="s">
        <v>462</v>
      </c>
      <c r="BE313" s="1051" t="s">
        <v>462</v>
      </c>
      <c r="BF313" s="1051" t="s">
        <v>462</v>
      </c>
      <c r="BG313" s="1051" t="s">
        <v>462</v>
      </c>
      <c r="BH313" s="1051" t="s">
        <v>462</v>
      </c>
      <c r="BI313" s="1052" t="s">
        <v>462</v>
      </c>
      <c r="BJ313" s="1001"/>
    </row>
    <row r="314" spans="1:62" s="1002" customFormat="1" ht="11.25" customHeight="1" outlineLevel="1">
      <c r="A314" s="961"/>
      <c r="B314" s="992"/>
      <c r="C314" s="992"/>
      <c r="D314" s="992"/>
      <c r="E314" s="992"/>
      <c r="F314" s="992"/>
      <c r="G314" s="992"/>
      <c r="H314" s="961"/>
      <c r="I314" s="1495" t="s">
        <v>538</v>
      </c>
      <c r="J314" s="998"/>
      <c r="K314" s="998"/>
      <c r="L314" s="1017"/>
      <c r="M314" s="974"/>
      <c r="N314" s="974"/>
      <c r="O314" s="974"/>
      <c r="P314" s="974"/>
      <c r="Q314" s="975"/>
      <c r="R314" s="974"/>
      <c r="S314" s="974"/>
      <c r="T314" s="999"/>
      <c r="U314" s="975"/>
      <c r="V314" s="974"/>
      <c r="W314" s="974"/>
      <c r="X314" s="999"/>
      <c r="Y314" s="1026"/>
      <c r="Z314" s="1025"/>
      <c r="AA314" s="1025"/>
      <c r="AB314" s="1027"/>
      <c r="AC314" s="1326">
        <f t="shared" ref="AC314:AH314" si="767">AC309/AC201</f>
        <v>0.596594847504621</v>
      </c>
      <c r="AD314" s="1140">
        <f t="shared" si="767"/>
        <v>0.60589362721609974</v>
      </c>
      <c r="AE314" s="1140">
        <f t="shared" si="767"/>
        <v>0.61078091765420839</v>
      </c>
      <c r="AF314" s="1140">
        <f t="shared" si="767"/>
        <v>0.60501067321596624</v>
      </c>
      <c r="AG314" s="1326">
        <f t="shared" si="767"/>
        <v>0.59975919304050807</v>
      </c>
      <c r="AH314" s="1140">
        <f t="shared" si="767"/>
        <v>0.59360782418363844</v>
      </c>
      <c r="AI314" s="1140">
        <f t="shared" ref="AI314:AN314" si="768">AI309/AI201</f>
        <v>0.59568180228083667</v>
      </c>
      <c r="AJ314" s="1327">
        <f t="shared" si="768"/>
        <v>0.59428160952923081</v>
      </c>
      <c r="AK314" s="1326">
        <f t="shared" si="768"/>
        <v>0.58697829687831815</v>
      </c>
      <c r="AL314" s="1140">
        <f t="shared" si="768"/>
        <v>0.58567975422786966</v>
      </c>
      <c r="AM314" s="1140">
        <f t="shared" si="768"/>
        <v>0.56149615121993168</v>
      </c>
      <c r="AN314" s="1327">
        <f t="shared" si="768"/>
        <v>0.5656415281813495</v>
      </c>
      <c r="AO314" s="1500">
        <f>AK314-0.005</f>
        <v>0.58197829687831815</v>
      </c>
      <c r="AP314" s="1500">
        <f t="shared" ref="AP314:AR314" si="769">AL314-0.005</f>
        <v>0.58067975422786966</v>
      </c>
      <c r="AQ314" s="1500">
        <f t="shared" si="769"/>
        <v>0.55649615121993168</v>
      </c>
      <c r="AR314" s="1500">
        <f t="shared" si="769"/>
        <v>0.56064152818134949</v>
      </c>
      <c r="AS314" s="1000"/>
      <c r="AT314" s="974"/>
      <c r="AU314" s="974"/>
      <c r="AV314" s="974"/>
      <c r="AW314" s="1051"/>
      <c r="AX314" s="1140">
        <f>AX309/AX201</f>
        <v>0.60486410542124902</v>
      </c>
      <c r="AY314" s="1140">
        <f>AY309/AY201</f>
        <v>0.59581524573208955</v>
      </c>
      <c r="AZ314" s="1140">
        <f>AZ309/AZ201</f>
        <v>0.57437479151238857</v>
      </c>
      <c r="BA314" s="1140">
        <f>BA309/BA201</f>
        <v>0.56974511526353266</v>
      </c>
      <c r="BB314" s="1500">
        <f>BA314-0.0035</f>
        <v>0.56624511526353272</v>
      </c>
      <c r="BC314" s="1500">
        <f t="shared" ref="BC314:BD314" si="770">BB314-0.0035</f>
        <v>0.56274511526353277</v>
      </c>
      <c r="BD314" s="1500">
        <f t="shared" si="770"/>
        <v>0.55924511526353282</v>
      </c>
      <c r="BE314" s="1500">
        <f>BD314-0.002</f>
        <v>0.55724511526353282</v>
      </c>
      <c r="BF314" s="1500">
        <f t="shared" ref="BF314:BG314" si="771">BE314-0.002</f>
        <v>0.55524511526353282</v>
      </c>
      <c r="BG314" s="1500">
        <f t="shared" si="771"/>
        <v>0.55324511526353282</v>
      </c>
      <c r="BH314" s="1500">
        <f>BG314-0.001</f>
        <v>0.55224511526353282</v>
      </c>
      <c r="BI314" s="1501">
        <f>BH314-0.0005</f>
        <v>0.55174511526353287</v>
      </c>
      <c r="BJ314" s="1001"/>
    </row>
    <row r="315" spans="1:62" s="1499" customFormat="1" ht="11.25" customHeight="1" outlineLevel="1">
      <c r="A315" s="1493"/>
      <c r="B315" s="1494"/>
      <c r="C315" s="1494"/>
      <c r="D315" s="1494"/>
      <c r="E315" s="1494"/>
      <c r="F315" s="1494"/>
      <c r="G315" s="1494"/>
      <c r="H315" s="1493"/>
      <c r="I315" s="1495" t="s">
        <v>679</v>
      </c>
      <c r="J315" s="1496"/>
      <c r="K315" s="1496"/>
      <c r="L315" s="1497"/>
      <c r="M315" s="1140"/>
      <c r="N315" s="1140"/>
      <c r="O315" s="1140"/>
      <c r="P315" s="1140"/>
      <c r="Q315" s="1326"/>
      <c r="R315" s="1140"/>
      <c r="S315" s="1140"/>
      <c r="T315" s="1327"/>
      <c r="U315" s="1326"/>
      <c r="V315" s="1140"/>
      <c r="W315" s="1140"/>
      <c r="X315" s="1327"/>
      <c r="Y315" s="1326"/>
      <c r="Z315" s="1140"/>
      <c r="AA315" s="1140"/>
      <c r="AB315" s="1327"/>
      <c r="AC315" s="1326"/>
      <c r="AD315" s="1140"/>
      <c r="AE315" s="1140"/>
      <c r="AF315" s="1140"/>
      <c r="AG315" s="2297">
        <f t="shared" ref="AG315:AN315" si="772">+(AG314-AC314)*10000</f>
        <v>31.643455358870696</v>
      </c>
      <c r="AH315" s="2059">
        <f t="shared" si="772"/>
        <v>-122.85803032461295</v>
      </c>
      <c r="AI315" s="2059">
        <f t="shared" si="772"/>
        <v>-150.9911537337172</v>
      </c>
      <c r="AJ315" s="2247">
        <f t="shared" si="772"/>
        <v>-107.29063686735429</v>
      </c>
      <c r="AK315" s="2297">
        <f t="shared" si="772"/>
        <v>-127.80896162189914</v>
      </c>
      <c r="AL315" s="2059">
        <f t="shared" si="772"/>
        <v>-79.280699557687797</v>
      </c>
      <c r="AM315" s="2059">
        <f t="shared" si="772"/>
        <v>-341.85651060904985</v>
      </c>
      <c r="AN315" s="2247">
        <f t="shared" si="772"/>
        <v>-286.40081347881318</v>
      </c>
      <c r="AO315" s="2059">
        <f t="shared" ref="AO315" si="773">+(AO314-AK314)*10000</f>
        <v>-50.000000000000043</v>
      </c>
      <c r="AP315" s="2059">
        <f t="shared" ref="AP315" si="774">+(AP314-AL314)*10000</f>
        <v>-50.000000000000043</v>
      </c>
      <c r="AQ315" s="2059">
        <f t="shared" ref="AQ315" si="775">+(AQ314-AM314)*10000</f>
        <v>-50.000000000000043</v>
      </c>
      <c r="AR315" s="2059">
        <f t="shared" ref="AR315" si="776">+(AR314-AN314)*10000</f>
        <v>-50.000000000000043</v>
      </c>
      <c r="AS315" s="1498"/>
      <c r="AT315" s="1140"/>
      <c r="AU315" s="1140"/>
      <c r="AV315" s="1140"/>
      <c r="AW315" s="1140"/>
      <c r="AX315" s="1140"/>
      <c r="AY315" s="2059">
        <f t="shared" ref="AY315:BI315" si="777">+(AY314-AX314)*10000</f>
        <v>-90.488596891594725</v>
      </c>
      <c r="AZ315" s="2059">
        <f t="shared" si="777"/>
        <v>-214.40454219700976</v>
      </c>
      <c r="BA315" s="2059">
        <f t="shared" si="777"/>
        <v>-46.296762488559075</v>
      </c>
      <c r="BB315" s="2059">
        <f t="shared" si="777"/>
        <v>-34.999999999999474</v>
      </c>
      <c r="BC315" s="2059">
        <f t="shared" si="777"/>
        <v>-34.999999999999474</v>
      </c>
      <c r="BD315" s="2059">
        <f t="shared" si="777"/>
        <v>-34.999999999999474</v>
      </c>
      <c r="BE315" s="2059">
        <f t="shared" si="777"/>
        <v>-20.000000000000018</v>
      </c>
      <c r="BF315" s="2059">
        <f t="shared" si="777"/>
        <v>-20.000000000000018</v>
      </c>
      <c r="BG315" s="2059">
        <f t="shared" si="777"/>
        <v>-20.000000000000018</v>
      </c>
      <c r="BH315" s="2059">
        <f t="shared" si="777"/>
        <v>-10.000000000000009</v>
      </c>
      <c r="BI315" s="2247">
        <f t="shared" si="777"/>
        <v>-4.9999999999994493</v>
      </c>
    </row>
    <row r="316" spans="1:62" s="1002" customFormat="1" ht="11.25" customHeight="1" outlineLevel="1">
      <c r="A316" s="961"/>
      <c r="B316" s="991"/>
      <c r="C316" s="991"/>
      <c r="D316" s="991"/>
      <c r="E316" s="991"/>
      <c r="F316" s="991"/>
      <c r="G316" s="991"/>
      <c r="H316" s="961"/>
      <c r="I316" s="1004"/>
      <c r="J316" s="974"/>
      <c r="K316" s="974"/>
      <c r="L316" s="999"/>
      <c r="M316" s="974"/>
      <c r="N316" s="974"/>
      <c r="O316" s="974"/>
      <c r="P316" s="974"/>
      <c r="Q316" s="975"/>
      <c r="R316" s="974"/>
      <c r="S316" s="974"/>
      <c r="T316" s="999"/>
      <c r="U316" s="975"/>
      <c r="V316" s="974"/>
      <c r="W316" s="974"/>
      <c r="X316" s="999"/>
      <c r="Y316" s="975"/>
      <c r="Z316" s="974"/>
      <c r="AA316" s="974"/>
      <c r="AB316" s="999"/>
      <c r="AC316" s="975"/>
      <c r="AD316" s="974"/>
      <c r="AE316" s="974"/>
      <c r="AF316" s="974"/>
      <c r="AG316" s="677"/>
      <c r="AH316" s="674"/>
      <c r="AI316" s="674"/>
      <c r="AJ316" s="673"/>
      <c r="AK316" s="677"/>
      <c r="AL316" s="674"/>
      <c r="AM316" s="674"/>
      <c r="AN316" s="673"/>
      <c r="AO316" s="674"/>
      <c r="AP316" s="674"/>
      <c r="AQ316" s="674"/>
      <c r="AR316" s="673"/>
      <c r="AS316" s="1005"/>
      <c r="AT316" s="974"/>
      <c r="AU316" s="974"/>
      <c r="AV316" s="974"/>
      <c r="AW316" s="974"/>
      <c r="AX316" s="1025"/>
      <c r="AY316" s="974"/>
      <c r="AZ316" s="974"/>
      <c r="BA316" s="974"/>
      <c r="BB316" s="1057"/>
      <c r="BC316" s="1057"/>
      <c r="BD316" s="1057"/>
      <c r="BE316" s="1057"/>
      <c r="BF316" s="1057"/>
      <c r="BG316" s="1057"/>
      <c r="BH316" s="1057"/>
      <c r="BI316" s="1102"/>
      <c r="BJ316" s="1001"/>
    </row>
    <row r="317" spans="1:62" s="1002" customFormat="1" ht="11.25" customHeight="1" outlineLevel="1">
      <c r="A317" s="991"/>
      <c r="B317" s="991"/>
      <c r="C317" s="991"/>
      <c r="D317" s="991"/>
      <c r="E317" s="991"/>
      <c r="F317" s="991"/>
      <c r="G317" s="991"/>
      <c r="H317" s="991"/>
      <c r="I317" s="1031" t="s">
        <v>333</v>
      </c>
      <c r="J317" s="974"/>
      <c r="K317" s="974"/>
      <c r="L317" s="999"/>
      <c r="M317" s="974"/>
      <c r="N317" s="974"/>
      <c r="O317" s="974"/>
      <c r="P317" s="974"/>
      <c r="Q317" s="975"/>
      <c r="R317" s="974"/>
      <c r="S317" s="974"/>
      <c r="T317" s="999"/>
      <c r="U317" s="975"/>
      <c r="V317" s="974"/>
      <c r="W317" s="974"/>
      <c r="X317" s="999"/>
      <c r="Y317" s="975"/>
      <c r="Z317" s="974"/>
      <c r="AA317" s="974"/>
      <c r="AB317" s="999"/>
      <c r="AC317" s="975">
        <f t="shared" ref="AC317:AH317" si="778">AC301-AC310</f>
        <v>-0.19208882168013042</v>
      </c>
      <c r="AD317" s="974">
        <f t="shared" si="778"/>
        <v>-0.2014333158538717</v>
      </c>
      <c r="AE317" s="974">
        <f t="shared" si="778"/>
        <v>-0.19201012396099992</v>
      </c>
      <c r="AF317" s="974">
        <f t="shared" si="778"/>
        <v>-9.8830769230769278E-2</v>
      </c>
      <c r="AG317" s="975">
        <f t="shared" si="778"/>
        <v>1.2403661678451972E-2</v>
      </c>
      <c r="AH317" s="974">
        <f t="shared" si="778"/>
        <v>0.11180239585291818</v>
      </c>
      <c r="AI317" s="974">
        <f t="shared" ref="AI317" si="779">AI301-AI310</f>
        <v>0.1752680374518083</v>
      </c>
      <c r="AJ317" s="999">
        <f>AJ301-AJ310</f>
        <v>9.8531461468538417E-2</v>
      </c>
      <c r="AK317" s="975">
        <f>AK301-AK310</f>
        <v>2.0144065253085097E-2</v>
      </c>
      <c r="AL317" s="974">
        <f>AL301-AL310</f>
        <v>-2.9176578860546254E-2</v>
      </c>
      <c r="AM317" s="974">
        <f>AM301-AM310</f>
        <v>-6.2617539179726567E-2</v>
      </c>
      <c r="AN317" s="999">
        <f>AN301-AN310</f>
        <v>2.51418568151629E-3</v>
      </c>
      <c r="AO317" s="974">
        <f t="shared" ref="AO317:AR317" si="780">AO301-AO310</f>
        <v>4.694177955474399E-2</v>
      </c>
      <c r="AP317" s="974">
        <f t="shared" si="780"/>
        <v>2.8574191818778072E-2</v>
      </c>
      <c r="AQ317" s="974">
        <f t="shared" si="780"/>
        <v>1.5322844312562922E-2</v>
      </c>
      <c r="AR317" s="974">
        <f t="shared" si="780"/>
        <v>3.0829455431192754E-2</v>
      </c>
      <c r="AS317" s="1005"/>
      <c r="AT317" s="974"/>
      <c r="AU317" s="974"/>
      <c r="AV317" s="974"/>
      <c r="AW317" s="974"/>
      <c r="AX317" s="974">
        <f>AX301-AX310</f>
        <v>-0.16922720924274604</v>
      </c>
      <c r="AY317" s="974">
        <f>AY301-AY310</f>
        <v>0.1027012014532549</v>
      </c>
      <c r="AZ317" s="974">
        <f>AZ301-AZ310</f>
        <v>-1.7727879477396069E-2</v>
      </c>
      <c r="BA317" s="974">
        <f>BA301-BA310</f>
        <v>3.0314167530990366E-2</v>
      </c>
      <c r="BB317" s="974">
        <f t="shared" ref="BB317:BI317" si="781">BB301-BB310</f>
        <v>0</v>
      </c>
      <c r="BC317" s="974">
        <f t="shared" si="781"/>
        <v>0</v>
      </c>
      <c r="BD317" s="974">
        <f t="shared" si="781"/>
        <v>0</v>
      </c>
      <c r="BE317" s="974">
        <f t="shared" si="781"/>
        <v>0</v>
      </c>
      <c r="BF317" s="974">
        <f t="shared" si="781"/>
        <v>0</v>
      </c>
      <c r="BG317" s="974">
        <f t="shared" si="781"/>
        <v>0</v>
      </c>
      <c r="BH317" s="974">
        <f t="shared" si="781"/>
        <v>0</v>
      </c>
      <c r="BI317" s="999">
        <f t="shared" si="781"/>
        <v>0</v>
      </c>
      <c r="BJ317" s="1001"/>
    </row>
    <row r="318" spans="1:62" s="1042" customFormat="1" ht="11.25" customHeight="1" outlineLevel="1">
      <c r="A318" s="961"/>
      <c r="B318" s="995"/>
      <c r="C318" s="995"/>
      <c r="D318" s="995"/>
      <c r="E318" s="995"/>
      <c r="F318" s="995"/>
      <c r="G318" s="995"/>
      <c r="H318" s="961"/>
      <c r="I318" s="1139" t="s">
        <v>334</v>
      </c>
      <c r="J318" s="1033"/>
      <c r="K318" s="1033"/>
      <c r="L318" s="1034"/>
      <c r="M318" s="1035"/>
      <c r="N318" s="1035"/>
      <c r="O318" s="1035"/>
      <c r="P318" s="1035"/>
      <c r="Q318" s="1036"/>
      <c r="R318" s="1035"/>
      <c r="S318" s="1035"/>
      <c r="T318" s="1055"/>
      <c r="U318" s="1036"/>
      <c r="V318" s="1035"/>
      <c r="W318" s="1035"/>
      <c r="X318" s="1038"/>
      <c r="Y318" s="1039"/>
      <c r="Z318" s="1037"/>
      <c r="AA318" s="1037"/>
      <c r="AB318" s="1038"/>
      <c r="AC318" s="1316">
        <f>Inlinks!AC336</f>
        <v>-4.827</v>
      </c>
      <c r="AD318" s="1317">
        <f>Inlinks!AD336</f>
        <v>-5.7619999999999996</v>
      </c>
      <c r="AE318" s="1317">
        <f>Inlinks!AE336</f>
        <v>-6.6760000000000002</v>
      </c>
      <c r="AF318" s="1317">
        <f>Inlinks!AF336</f>
        <v>-3.2120000000000002</v>
      </c>
      <c r="AG318" s="1316">
        <f>Inlinks!AG336</f>
        <v>0.4525599999999983</v>
      </c>
      <c r="AH318" s="1317">
        <f>Inlinks!AH336</f>
        <v>4.162514999999992</v>
      </c>
      <c r="AI318" s="1317">
        <f>Inlinks!AI336</f>
        <v>7.6374799999999965</v>
      </c>
      <c r="AJ318" s="2155">
        <f>Inlinks!AJ336</f>
        <v>4.8777999999999935</v>
      </c>
      <c r="AK318" s="1316">
        <f>Inlinks!AK336</f>
        <v>1.140979999999999</v>
      </c>
      <c r="AL318" s="1317">
        <f>Inlinks!AL336</f>
        <v>-1.6802500000000009</v>
      </c>
      <c r="AM318" s="1317">
        <f>Inlinks!AM336</f>
        <v>-3.9435900000000004</v>
      </c>
      <c r="AN318" s="2155">
        <f>Inlinks!AN336</f>
        <v>0.16660000000000252</v>
      </c>
      <c r="AO318" s="1502">
        <f t="shared" ref="AO318:AR318" si="782">AO208*AO314</f>
        <v>3.2973314212638729</v>
      </c>
      <c r="AP318" s="1502">
        <f t="shared" si="782"/>
        <v>2.0089371300110135</v>
      </c>
      <c r="AQ318" s="1502">
        <f t="shared" si="782"/>
        <v>1.1072440528701091</v>
      </c>
      <c r="AR318" s="1503">
        <f t="shared" si="782"/>
        <v>2.2523075254366471</v>
      </c>
      <c r="AS318" s="1040"/>
      <c r="AT318" s="1035"/>
      <c r="AU318" s="1035"/>
      <c r="AV318" s="1035"/>
      <c r="AW318" s="1037"/>
      <c r="AX318" s="1037">
        <f>+SUM(AC318:AF318)</f>
        <v>-20.477</v>
      </c>
      <c r="AY318" s="1037">
        <f>+SUM(AG318:AJ318)</f>
        <v>17.13035499999998</v>
      </c>
      <c r="AZ318" s="1037">
        <f>+SUM(AK318:AN318)</f>
        <v>-4.3162599999999998</v>
      </c>
      <c r="BA318" s="1037">
        <f>+SUM(AO318:AR318)</f>
        <v>8.6658201295816433</v>
      </c>
      <c r="BB318" s="1502">
        <f t="shared" ref="BB318:BI318" si="783">BB208*BB314</f>
        <v>0</v>
      </c>
      <c r="BC318" s="1502">
        <f t="shared" si="783"/>
        <v>0</v>
      </c>
      <c r="BD318" s="1502">
        <f t="shared" si="783"/>
        <v>0</v>
      </c>
      <c r="BE318" s="1502">
        <f t="shared" si="783"/>
        <v>0</v>
      </c>
      <c r="BF318" s="1502">
        <f t="shared" si="783"/>
        <v>0</v>
      </c>
      <c r="BG318" s="1502">
        <f t="shared" si="783"/>
        <v>0</v>
      </c>
      <c r="BH318" s="1502">
        <f t="shared" si="783"/>
        <v>0</v>
      </c>
      <c r="BI318" s="1503">
        <f t="shared" si="783"/>
        <v>0</v>
      </c>
      <c r="BJ318" s="1041"/>
    </row>
    <row r="319" spans="1:62" s="1002" customFormat="1" ht="11.25" customHeight="1">
      <c r="A319" s="961"/>
      <c r="B319" s="991"/>
      <c r="C319" s="991"/>
      <c r="D319" s="991"/>
      <c r="E319" s="991"/>
      <c r="F319" s="991"/>
      <c r="G319" s="991"/>
      <c r="H319" s="961"/>
      <c r="I319" s="1004"/>
      <c r="J319" s="974"/>
      <c r="K319" s="974"/>
      <c r="L319" s="999"/>
      <c r="M319" s="974"/>
      <c r="N319" s="974"/>
      <c r="O319" s="974"/>
      <c r="P319" s="974"/>
      <c r="Q319" s="975"/>
      <c r="R319" s="974"/>
      <c r="S319" s="974"/>
      <c r="T319" s="999"/>
      <c r="U319" s="975"/>
      <c r="V319" s="974"/>
      <c r="W319" s="974"/>
      <c r="X319" s="999"/>
      <c r="Y319" s="975"/>
      <c r="Z319" s="974"/>
      <c r="AA319" s="974"/>
      <c r="AB319" s="999"/>
      <c r="AC319" s="975"/>
      <c r="AD319" s="974"/>
      <c r="AE319" s="974"/>
      <c r="AF319" s="974"/>
      <c r="AG319" s="677"/>
      <c r="AH319" s="674"/>
      <c r="AI319" s="674"/>
      <c r="AJ319" s="673"/>
      <c r="AK319" s="674"/>
      <c r="AL319" s="674"/>
      <c r="AM319" s="674"/>
      <c r="AN319" s="673"/>
      <c r="AO319" s="674"/>
      <c r="AP319" s="674"/>
      <c r="AQ319" s="674"/>
      <c r="AR319" s="673"/>
      <c r="AS319" s="1005"/>
      <c r="AT319" s="974"/>
      <c r="AU319" s="974"/>
      <c r="AV319" s="974"/>
      <c r="AW319" s="974"/>
      <c r="AX319" s="974"/>
      <c r="AY319" s="974"/>
      <c r="AZ319" s="974"/>
      <c r="BA319" s="674"/>
      <c r="BB319" s="674"/>
      <c r="BC319" s="674"/>
      <c r="BD319" s="674"/>
      <c r="BE319" s="674"/>
      <c r="BF319" s="674"/>
      <c r="BG319" s="674"/>
      <c r="BH319" s="674"/>
      <c r="BI319" s="673"/>
      <c r="BJ319" s="1001"/>
    </row>
    <row r="320" spans="1:62">
      <c r="A320" s="991"/>
      <c r="B320" s="992"/>
      <c r="C320" s="992"/>
      <c r="D320" s="992"/>
      <c r="E320" s="992"/>
      <c r="F320" s="992"/>
      <c r="G320" s="992"/>
      <c r="H320" s="991"/>
      <c r="I320" s="1084"/>
      <c r="L320" s="1083"/>
      <c r="Q320" s="1084"/>
      <c r="R320" s="1085"/>
      <c r="S320" s="1085"/>
      <c r="T320" s="1083"/>
      <c r="U320" s="1084"/>
      <c r="V320" s="1085"/>
      <c r="W320" s="1085"/>
      <c r="X320" s="1083"/>
      <c r="Y320" s="1084"/>
      <c r="Z320" s="1085"/>
      <c r="AA320" s="1085"/>
      <c r="AB320" s="1083"/>
      <c r="AC320" s="1084"/>
      <c r="AD320" s="1085"/>
      <c r="AE320" s="1085"/>
      <c r="AF320" s="1085"/>
      <c r="AG320" s="1084"/>
      <c r="AI320" s="1085"/>
      <c r="AJ320" s="1083"/>
      <c r="AN320" s="1083"/>
      <c r="AR320" s="1083"/>
      <c r="AS320" s="1086"/>
      <c r="AV320" s="1085"/>
      <c r="AW320" s="1085"/>
      <c r="AX320" s="1085"/>
      <c r="AY320" s="1085"/>
      <c r="AZ320" s="1085"/>
      <c r="BA320" s="1085"/>
      <c r="BB320" s="1085"/>
      <c r="BC320" s="1085"/>
      <c r="BD320" s="1085"/>
      <c r="BE320" s="1085"/>
      <c r="BF320" s="1085"/>
      <c r="BG320" s="1085"/>
      <c r="BH320" s="1085"/>
      <c r="BI320" s="1083"/>
    </row>
    <row r="321" spans="1:62" s="1101" customFormat="1" ht="11.25" customHeight="1" outlineLevel="1">
      <c r="A321" s="1088"/>
      <c r="B321" s="1089"/>
      <c r="C321" s="1089"/>
      <c r="D321" s="1089"/>
      <c r="E321" s="1089"/>
      <c r="F321" s="1089"/>
      <c r="G321" s="1089"/>
      <c r="H321" s="1088"/>
      <c r="I321" s="1090" t="s">
        <v>35</v>
      </c>
      <c r="J321" s="1091"/>
      <c r="K321" s="1091"/>
      <c r="L321" s="1092"/>
      <c r="M321" s="1093"/>
      <c r="N321" s="1093"/>
      <c r="O321" s="1094"/>
      <c r="P321" s="1094"/>
      <c r="Q321" s="1095"/>
      <c r="R321" s="1096"/>
      <c r="S321" s="1096"/>
      <c r="T321" s="1097"/>
      <c r="U321" s="1095"/>
      <c r="V321" s="1094"/>
      <c r="W321" s="1094"/>
      <c r="X321" s="1097"/>
      <c r="Y321" s="1095">
        <f>+Y257+Y279+Y300-Inlinks!Y270</f>
        <v>0</v>
      </c>
      <c r="Z321" s="1094">
        <f>+Z257+Z279+Z300-Inlinks!Z270</f>
        <v>0</v>
      </c>
      <c r="AA321" s="1094">
        <f>+AA257+AA279+AA300-Inlinks!AA270</f>
        <v>0</v>
      </c>
      <c r="AB321" s="1098">
        <f>+AB257+AB279+AB300-Inlinks!AB270</f>
        <v>0</v>
      </c>
      <c r="AC321" s="1095">
        <f>+AC257+AC279+AC300-Inlinks!AC270</f>
        <v>0</v>
      </c>
      <c r="AD321" s="1094">
        <f>+AD257+AD279+AD300-Inlinks!AD270</f>
        <v>0</v>
      </c>
      <c r="AE321" s="1094">
        <f>+AE257+AE279+AE300-Inlinks!AE270</f>
        <v>0</v>
      </c>
      <c r="AF321" s="1094">
        <f>+AF257+AF279+AF300-Inlinks!AF270</f>
        <v>0</v>
      </c>
      <c r="AG321" s="1095">
        <f>+AG257+AG279+AG300-Inlinks!AG270</f>
        <v>0</v>
      </c>
      <c r="AH321" s="1094">
        <f>+AH257+AH279+AH300-Inlinks!AH270</f>
        <v>0</v>
      </c>
      <c r="AI321" s="1094">
        <f>+AI257+AI279+AI300-Inlinks!AI270</f>
        <v>0</v>
      </c>
      <c r="AJ321" s="1098">
        <f>+AJ257+AJ279+AJ300-Inlinks!AJ270</f>
        <v>0</v>
      </c>
      <c r="AK321" s="1095">
        <f>+AK257+AK279+AK300-Inlinks!AK270</f>
        <v>0</v>
      </c>
      <c r="AL321" s="1094">
        <f>+AL257+AL279+AL300-Inlinks!AL270</f>
        <v>0</v>
      </c>
      <c r="AM321" s="1094">
        <f>+AM257+AM279+AM300-Inlinks!AM270</f>
        <v>0</v>
      </c>
      <c r="AN321" s="1098">
        <f>+AN257+AN279+AN300-Inlinks!AN270</f>
        <v>0</v>
      </c>
      <c r="AO321" s="1094"/>
      <c r="AP321" s="1094"/>
      <c r="AQ321" s="1094"/>
      <c r="AR321" s="1098"/>
      <c r="AS321" s="1099"/>
      <c r="AT321" s="1094"/>
      <c r="AU321" s="1094"/>
      <c r="AV321" s="1094"/>
      <c r="AW321" s="1094">
        <f>+AW257+AW279+AW300-Inlinks!AW270</f>
        <v>0</v>
      </c>
      <c r="AX321" s="1094">
        <f>+AX257+AX279+AX300-Inlinks!AX270</f>
        <v>0</v>
      </c>
      <c r="AY321" s="1094">
        <f>+AY257+AY279+AY300-Inlinks!AY270</f>
        <v>0</v>
      </c>
      <c r="AZ321" s="1094"/>
      <c r="BA321" s="1094"/>
      <c r="BB321" s="1094"/>
      <c r="BC321" s="1094"/>
      <c r="BD321" s="1094"/>
      <c r="BE321" s="1094"/>
      <c r="BF321" s="1094"/>
      <c r="BG321" s="1094"/>
      <c r="BH321" s="1094"/>
      <c r="BI321" s="1098"/>
      <c r="BJ321" s="1100"/>
    </row>
    <row r="322" spans="1:62">
      <c r="B322" s="948"/>
      <c r="C322" s="948"/>
      <c r="D322" s="948"/>
      <c r="E322" s="948"/>
      <c r="F322" s="948"/>
      <c r="G322" s="948"/>
      <c r="I322" s="1084"/>
      <c r="L322" s="1083"/>
      <c r="Q322" s="1084"/>
      <c r="R322" s="1085"/>
      <c r="S322" s="1085"/>
      <c r="T322" s="1083"/>
      <c r="U322" s="1084"/>
      <c r="V322" s="1085"/>
      <c r="W322" s="1085"/>
      <c r="X322" s="1083"/>
      <c r="Y322" s="1084"/>
      <c r="Z322" s="1085"/>
      <c r="AA322" s="1085"/>
      <c r="AB322" s="1083"/>
      <c r="AC322" s="1084"/>
      <c r="AD322" s="1085"/>
      <c r="AE322" s="1085"/>
      <c r="AF322" s="1085"/>
      <c r="AG322" s="1084"/>
      <c r="AI322" s="1085"/>
      <c r="AJ322" s="1535"/>
      <c r="AN322" s="1535"/>
      <c r="AR322" s="1083"/>
      <c r="AS322" s="1086"/>
      <c r="AV322" s="1085"/>
      <c r="AW322" s="1085"/>
      <c r="AX322" s="1085"/>
      <c r="AY322" s="1085"/>
      <c r="AZ322" s="1085"/>
      <c r="BA322" s="1085"/>
      <c r="BB322" s="1085"/>
      <c r="BC322" s="1085"/>
      <c r="BD322" s="1085"/>
      <c r="BE322" s="1085"/>
      <c r="BF322" s="1085"/>
      <c r="BG322" s="1085"/>
      <c r="BH322" s="1085"/>
      <c r="BI322" s="1083"/>
    </row>
    <row r="323" spans="1:62" s="475" customFormat="1" ht="11.25" customHeight="1">
      <c r="A323" s="947"/>
      <c r="B323" s="948"/>
      <c r="C323" s="948"/>
      <c r="D323" s="948"/>
      <c r="E323" s="948"/>
      <c r="F323" s="948"/>
      <c r="G323" s="948"/>
      <c r="H323" s="947" t="s">
        <v>326</v>
      </c>
      <c r="I323" s="949" t="s">
        <v>338</v>
      </c>
      <c r="J323" s="950"/>
      <c r="K323" s="950"/>
      <c r="L323" s="952"/>
      <c r="M323" s="950"/>
      <c r="N323" s="950"/>
      <c r="O323" s="950"/>
      <c r="P323" s="950"/>
      <c r="Q323" s="951"/>
      <c r="R323" s="950"/>
      <c r="S323" s="950"/>
      <c r="T323" s="952"/>
      <c r="U323" s="951"/>
      <c r="V323" s="950"/>
      <c r="W323" s="950"/>
      <c r="X323" s="952"/>
      <c r="Y323" s="951"/>
      <c r="Z323" s="950"/>
      <c r="AA323" s="950"/>
      <c r="AB323" s="952"/>
      <c r="AC323" s="951"/>
      <c r="AD323" s="954"/>
      <c r="AE323" s="954"/>
      <c r="AF323" s="954"/>
      <c r="AG323" s="953"/>
      <c r="AH323" s="954"/>
      <c r="AI323" s="954"/>
      <c r="AJ323" s="952"/>
      <c r="AK323" s="954"/>
      <c r="AL323" s="954"/>
      <c r="AM323" s="954"/>
      <c r="AN323" s="952"/>
      <c r="AO323" s="954"/>
      <c r="AP323" s="954"/>
      <c r="AQ323" s="954"/>
      <c r="AR323" s="955"/>
      <c r="AS323" s="956"/>
      <c r="AT323" s="950"/>
      <c r="AU323" s="950"/>
      <c r="AV323" s="950"/>
      <c r="AW323" s="950"/>
      <c r="AX323" s="950"/>
      <c r="AY323" s="950"/>
      <c r="AZ323" s="950"/>
      <c r="BA323" s="954"/>
      <c r="BB323" s="954"/>
      <c r="BC323" s="954"/>
      <c r="BD323" s="954"/>
      <c r="BE323" s="954"/>
      <c r="BF323" s="954"/>
      <c r="BG323" s="954"/>
      <c r="BH323" s="954"/>
      <c r="BI323" s="952"/>
      <c r="BJ323" s="482"/>
    </row>
    <row r="324" spans="1:62" s="961" customFormat="1" ht="11.25" customHeight="1">
      <c r="A324" s="475"/>
      <c r="B324" s="940"/>
      <c r="C324" s="940"/>
      <c r="D324" s="940"/>
      <c r="E324" s="940"/>
      <c r="F324" s="940"/>
      <c r="G324" s="940"/>
      <c r="H324" s="475"/>
      <c r="I324" s="1015" t="s">
        <v>357</v>
      </c>
      <c r="J324" s="1065"/>
      <c r="K324" s="1065"/>
      <c r="L324" s="1066"/>
      <c r="M324" s="1067"/>
      <c r="N324" s="1067"/>
      <c r="O324" s="1068"/>
      <c r="P324" s="1068"/>
      <c r="Q324" s="1069"/>
      <c r="R324" s="1068"/>
      <c r="S324" s="1068"/>
      <c r="T324" s="1070"/>
      <c r="U324" s="1069"/>
      <c r="V324" s="1068"/>
      <c r="W324" s="1068"/>
      <c r="X324" s="1131"/>
      <c r="Y324" s="1067">
        <f t="shared" ref="Y324:AF324" si="784">+Y343+Y361+Y379</f>
        <v>85.913999999999987</v>
      </c>
      <c r="Z324" s="1067">
        <f t="shared" si="784"/>
        <v>91.882000000000005</v>
      </c>
      <c r="AA324" s="1067">
        <f t="shared" si="784"/>
        <v>103.00799999999998</v>
      </c>
      <c r="AB324" s="1067">
        <f t="shared" si="784"/>
        <v>121.95100000000002</v>
      </c>
      <c r="AC324" s="1061">
        <f t="shared" si="784"/>
        <v>118.28399999999999</v>
      </c>
      <c r="AD324" s="1067">
        <f t="shared" si="784"/>
        <v>122.06700000000001</v>
      </c>
      <c r="AE324" s="1067">
        <f t="shared" si="784"/>
        <v>133.70400000000001</v>
      </c>
      <c r="AF324" s="1067">
        <f t="shared" si="784"/>
        <v>159.96200000000002</v>
      </c>
      <c r="AG324" s="1061">
        <f t="shared" ref="AG324:AJ324" si="785">+AG343+AG361+AG379</f>
        <v>162.49800000000002</v>
      </c>
      <c r="AH324" s="1067">
        <f t="shared" si="785"/>
        <v>166.232</v>
      </c>
      <c r="AI324" s="1067">
        <f t="shared" si="785"/>
        <v>176.55700000000002</v>
      </c>
      <c r="AJ324" s="1066">
        <f t="shared" si="785"/>
        <v>224.94799999999998</v>
      </c>
      <c r="AK324" s="1061">
        <f>+AK343+AK361+AK379</f>
        <v>209.97400000000005</v>
      </c>
      <c r="AL324" s="1067">
        <f>+AL343+AL361+AL379</f>
        <v>219.822</v>
      </c>
      <c r="AM324" s="1067">
        <f>+AM343+AM361+AM379</f>
        <v>234.39700000000002</v>
      </c>
      <c r="AN324" s="1066">
        <f t="shared" ref="AN324" si="786">+AN343+AN361+AN379</f>
        <v>276.94400000000002</v>
      </c>
      <c r="AO324" s="1067">
        <f t="shared" ref="AO324:AR324" si="787">+AO343+AO361+AO379</f>
        <v>243.83234783517204</v>
      </c>
      <c r="AP324" s="1067">
        <f t="shared" si="787"/>
        <v>236.07336495108365</v>
      </c>
      <c r="AQ324" s="1067">
        <f t="shared" si="787"/>
        <v>249.4696704209419</v>
      </c>
      <c r="AR324" s="1066">
        <f t="shared" si="787"/>
        <v>322.10455481802757</v>
      </c>
      <c r="AS324" s="959"/>
      <c r="AT324" s="1067"/>
      <c r="AU324" s="1067"/>
      <c r="AV324" s="1067">
        <f>+AV343+AV361+AV379</f>
        <v>0</v>
      </c>
      <c r="AW324" s="1067">
        <f>+AW343+AW361+AW379</f>
        <v>402.755</v>
      </c>
      <c r="AX324" s="1067">
        <f>+AX343+AX361+AX379</f>
        <v>534.01700000000005</v>
      </c>
      <c r="AY324" s="1067">
        <f>+AY343+AY361+AY379</f>
        <v>730.23500000000001</v>
      </c>
      <c r="AZ324" s="1067">
        <f>+AZ343+AZ361+AZ379</f>
        <v>941.13700000000017</v>
      </c>
      <c r="BA324" s="1067">
        <f t="shared" ref="BA324" si="788">+BA343+BA361+BA379</f>
        <v>1051.4799380252252</v>
      </c>
      <c r="BB324" s="1067">
        <f t="shared" ref="BB324:BI324" si="789">+BB343+BB361+BB379</f>
        <v>1168.3288541537995</v>
      </c>
      <c r="BC324" s="1067">
        <f t="shared" si="789"/>
        <v>1274.1493157092186</v>
      </c>
      <c r="BD324" s="1067">
        <f t="shared" si="789"/>
        <v>1369.7661123096773</v>
      </c>
      <c r="BE324" s="1067">
        <f t="shared" si="789"/>
        <v>1456.0947126026431</v>
      </c>
      <c r="BF324" s="1067">
        <f t="shared" si="789"/>
        <v>1535.4075780322046</v>
      </c>
      <c r="BG324" s="1067">
        <f t="shared" si="789"/>
        <v>1614.2099920830576</v>
      </c>
      <c r="BH324" s="1067">
        <f t="shared" si="789"/>
        <v>1690.46156330703</v>
      </c>
      <c r="BI324" s="1066">
        <f t="shared" si="789"/>
        <v>1775.8422113537572</v>
      </c>
      <c r="BJ324" s="960"/>
    </row>
    <row r="325" spans="1:62" s="1042" customFormat="1" ht="11.25" customHeight="1">
      <c r="A325" s="961"/>
      <c r="B325" s="995"/>
      <c r="C325" s="995"/>
      <c r="D325" s="995"/>
      <c r="E325" s="995"/>
      <c r="F325" s="995"/>
      <c r="G325" s="995"/>
      <c r="H325" s="961"/>
      <c r="I325" s="1032" t="s">
        <v>320</v>
      </c>
      <c r="J325" s="1033"/>
      <c r="K325" s="1033"/>
      <c r="L325" s="1034"/>
      <c r="M325" s="1035"/>
      <c r="N325" s="1035"/>
      <c r="O325" s="1035"/>
      <c r="P325" s="1035"/>
      <c r="Q325" s="1036"/>
      <c r="R325" s="1035"/>
      <c r="S325" s="1035"/>
      <c r="T325" s="1055"/>
      <c r="U325" s="1036"/>
      <c r="V325" s="1035"/>
      <c r="W325" s="1035"/>
      <c r="X325" s="1055"/>
      <c r="Y325" s="1036"/>
      <c r="Z325" s="1035"/>
      <c r="AA325" s="1035"/>
      <c r="AB325" s="1055"/>
      <c r="AC325" s="1035">
        <f t="shared" ref="AC325:AK325" si="790">AC324/Y324-1</f>
        <v>0.37677212095816759</v>
      </c>
      <c r="AD325" s="1035">
        <f t="shared" si="790"/>
        <v>0.32851918765372989</v>
      </c>
      <c r="AE325" s="1035">
        <f t="shared" si="790"/>
        <v>0.29799627213420354</v>
      </c>
      <c r="AF325" s="1035">
        <f t="shared" si="790"/>
        <v>0.31169076104336968</v>
      </c>
      <c r="AG325" s="1036">
        <f t="shared" si="790"/>
        <v>0.37379527239525245</v>
      </c>
      <c r="AH325" s="1035">
        <f t="shared" si="790"/>
        <v>0.36180949806253926</v>
      </c>
      <c r="AI325" s="1035">
        <f t="shared" si="790"/>
        <v>0.32050649195237235</v>
      </c>
      <c r="AJ325" s="1055">
        <f t="shared" si="790"/>
        <v>0.40625898650929559</v>
      </c>
      <c r="AK325" s="1036">
        <f t="shared" si="790"/>
        <v>0.29216359585964158</v>
      </c>
      <c r="AL325" s="1035">
        <f>AL324/AH324-1</f>
        <v>0.32238076904567103</v>
      </c>
      <c r="AM325" s="1035">
        <f>AM324/AI324-1</f>
        <v>0.32759958540301426</v>
      </c>
      <c r="AN325" s="1055">
        <f t="shared" ref="AN325" si="791">AN324/AJ324-1</f>
        <v>0.23114675391646089</v>
      </c>
      <c r="AO325" s="1035">
        <f t="shared" ref="AO325:AR325" si="792">AO324/AK324-1</f>
        <v>0.16125019209603098</v>
      </c>
      <c r="AP325" s="1035">
        <f t="shared" si="792"/>
        <v>7.3929656499730045E-2</v>
      </c>
      <c r="AQ325" s="1035">
        <f t="shared" si="792"/>
        <v>6.4304024458256226E-2</v>
      </c>
      <c r="AR325" s="1055">
        <f t="shared" si="792"/>
        <v>0.16306746063474042</v>
      </c>
      <c r="AS325" s="1040"/>
      <c r="AT325" s="1035"/>
      <c r="AU325" s="1035"/>
      <c r="AV325" s="1035"/>
      <c r="AW325" s="1035"/>
      <c r="AX325" s="1035">
        <f>AX324/AW324-1</f>
        <v>0.32591029285794115</v>
      </c>
      <c r="AY325" s="1035">
        <f t="shared" ref="AY325:BI325" si="793">AY324/AX324-1</f>
        <v>0.36743774074608093</v>
      </c>
      <c r="AZ325" s="1035">
        <f t="shared" si="793"/>
        <v>0.28881387498545008</v>
      </c>
      <c r="BA325" s="1035">
        <f t="shared" ref="BA325" si="794">BA324/AZ324-1</f>
        <v>0.11724428858415403</v>
      </c>
      <c r="BB325" s="1035">
        <f t="shared" si="793"/>
        <v>0.11112805095266687</v>
      </c>
      <c r="BC325" s="1035">
        <f t="shared" si="793"/>
        <v>9.0574208776229348E-2</v>
      </c>
      <c r="BD325" s="1035">
        <f t="shared" si="793"/>
        <v>7.5043635327180169E-2</v>
      </c>
      <c r="BE325" s="1035">
        <f t="shared" si="793"/>
        <v>6.3024336430253625E-2</v>
      </c>
      <c r="BF325" s="1035">
        <f t="shared" si="793"/>
        <v>5.4469578622256432E-2</v>
      </c>
      <c r="BG325" s="1035">
        <f t="shared" si="793"/>
        <v>5.1323449993549541E-2</v>
      </c>
      <c r="BH325" s="1035">
        <f t="shared" si="793"/>
        <v>4.7237702404241411E-2</v>
      </c>
      <c r="BI325" s="1055">
        <f t="shared" si="793"/>
        <v>5.0507299248909288E-2</v>
      </c>
      <c r="BJ325" s="1041"/>
    </row>
    <row r="326" spans="1:62" s="1002" customFormat="1" ht="11.25" customHeight="1">
      <c r="A326" s="961"/>
      <c r="B326" s="992"/>
      <c r="C326" s="992"/>
      <c r="D326" s="992"/>
      <c r="E326" s="992"/>
      <c r="F326" s="992"/>
      <c r="G326" s="992"/>
      <c r="H326" s="961"/>
      <c r="I326" s="990" t="s">
        <v>321</v>
      </c>
      <c r="J326" s="998"/>
      <c r="K326" s="998"/>
      <c r="L326" s="1017"/>
      <c r="M326" s="974"/>
      <c r="N326" s="974"/>
      <c r="O326" s="974"/>
      <c r="P326" s="974"/>
      <c r="Q326" s="975"/>
      <c r="R326" s="974"/>
      <c r="S326" s="974"/>
      <c r="T326" s="999"/>
      <c r="U326" s="975"/>
      <c r="V326" s="974"/>
      <c r="W326" s="974"/>
      <c r="X326" s="999"/>
      <c r="Y326" s="975"/>
      <c r="Z326" s="974"/>
      <c r="AA326" s="974"/>
      <c r="AB326" s="999"/>
      <c r="AC326" s="975"/>
      <c r="AD326" s="974"/>
      <c r="AE326" s="974"/>
      <c r="AF326" s="974"/>
      <c r="AG326" s="975">
        <f t="shared" ref="AG326:AN326" si="795">AG325+AC325</f>
        <v>0.75056739335342004</v>
      </c>
      <c r="AH326" s="974">
        <f t="shared" si="795"/>
        <v>0.69032868571626915</v>
      </c>
      <c r="AI326" s="974">
        <f t="shared" si="795"/>
        <v>0.6185027640865759</v>
      </c>
      <c r="AJ326" s="999">
        <f t="shared" si="795"/>
        <v>0.71794974755266527</v>
      </c>
      <c r="AK326" s="975">
        <f t="shared" si="795"/>
        <v>0.66595886825489403</v>
      </c>
      <c r="AL326" s="974">
        <f t="shared" si="795"/>
        <v>0.68419026710821029</v>
      </c>
      <c r="AM326" s="974">
        <f t="shared" si="795"/>
        <v>0.64810607735538661</v>
      </c>
      <c r="AN326" s="999">
        <f t="shared" si="795"/>
        <v>0.63740574042575648</v>
      </c>
      <c r="AO326" s="974">
        <f t="shared" ref="AO326" si="796">AO325+AK325</f>
        <v>0.45341378795567255</v>
      </c>
      <c r="AP326" s="974">
        <f t="shared" ref="AP326" si="797">AP325+AL325</f>
        <v>0.39631042554540108</v>
      </c>
      <c r="AQ326" s="974">
        <f t="shared" ref="AQ326" si="798">AQ325+AM325</f>
        <v>0.39190360986127049</v>
      </c>
      <c r="AR326" s="999">
        <f t="shared" ref="AR326" si="799">AR325+AN325</f>
        <v>0.39421421455120131</v>
      </c>
      <c r="AS326" s="1000"/>
      <c r="AT326" s="974"/>
      <c r="AU326" s="974"/>
      <c r="AV326" s="974"/>
      <c r="AW326" s="974"/>
      <c r="AX326" s="974"/>
      <c r="AY326" s="974">
        <f>AY325+AX325</f>
        <v>0.69334803360402208</v>
      </c>
      <c r="AZ326" s="974">
        <f>AZ325+AY325</f>
        <v>0.65625161573153101</v>
      </c>
      <c r="BA326" s="974">
        <f t="shared" ref="BA326" si="800">BA325+AZ325</f>
        <v>0.40605816356960411</v>
      </c>
      <c r="BB326" s="974">
        <f t="shared" ref="BB326:BI326" si="801">BB325+BA325</f>
        <v>0.2283723395368209</v>
      </c>
      <c r="BC326" s="974">
        <f t="shared" si="801"/>
        <v>0.20170225972889622</v>
      </c>
      <c r="BD326" s="974">
        <f t="shared" si="801"/>
        <v>0.16561784410340952</v>
      </c>
      <c r="BE326" s="974">
        <f t="shared" si="801"/>
        <v>0.13806797175743379</v>
      </c>
      <c r="BF326" s="974">
        <f t="shared" si="801"/>
        <v>0.11749391505251006</v>
      </c>
      <c r="BG326" s="974">
        <f t="shared" si="801"/>
        <v>0.10579302861580597</v>
      </c>
      <c r="BH326" s="974">
        <f t="shared" si="801"/>
        <v>9.8561152397790952E-2</v>
      </c>
      <c r="BI326" s="999">
        <f t="shared" si="801"/>
        <v>9.7745001653150698E-2</v>
      </c>
      <c r="BJ326" s="1001"/>
    </row>
    <row r="327" spans="1:62" s="1002" customFormat="1" ht="11.25" customHeight="1">
      <c r="A327" s="961"/>
      <c r="B327" s="992"/>
      <c r="C327" s="992"/>
      <c r="D327" s="992"/>
      <c r="E327" s="992"/>
      <c r="F327" s="992"/>
      <c r="G327" s="992"/>
      <c r="H327" s="961"/>
      <c r="I327" s="990" t="s">
        <v>328</v>
      </c>
      <c r="J327" s="998"/>
      <c r="K327" s="998"/>
      <c r="L327" s="1017"/>
      <c r="M327" s="974"/>
      <c r="N327" s="974"/>
      <c r="O327" s="974"/>
      <c r="P327" s="974"/>
      <c r="Q327" s="975"/>
      <c r="R327" s="974"/>
      <c r="S327" s="974"/>
      <c r="T327" s="999"/>
      <c r="U327" s="975"/>
      <c r="V327" s="974"/>
      <c r="W327" s="974"/>
      <c r="X327" s="999"/>
      <c r="Y327" s="975"/>
      <c r="Z327" s="974">
        <f t="shared" ref="Z327:AF327" si="802">Z324/Y324-1</f>
        <v>6.9464813650860435E-2</v>
      </c>
      <c r="AA327" s="974">
        <f t="shared" si="802"/>
        <v>0.12109009381598113</v>
      </c>
      <c r="AB327" s="999">
        <f t="shared" si="802"/>
        <v>0.18389833799316602</v>
      </c>
      <c r="AC327" s="975">
        <f t="shared" si="802"/>
        <v>-3.0069454125017714E-2</v>
      </c>
      <c r="AD327" s="974">
        <f t="shared" si="802"/>
        <v>3.1982347570254754E-2</v>
      </c>
      <c r="AE327" s="974">
        <f t="shared" si="802"/>
        <v>9.5332890953328864E-2</v>
      </c>
      <c r="AF327" s="974">
        <f t="shared" si="802"/>
        <v>0.1963890384730449</v>
      </c>
      <c r="AG327" s="975">
        <f t="shared" ref="AG327:AN327" si="803">AG324/AF324-1</f>
        <v>1.5853765269251419E-2</v>
      </c>
      <c r="AH327" s="974">
        <f t="shared" si="803"/>
        <v>2.2978744353776559E-2</v>
      </c>
      <c r="AI327" s="974">
        <f t="shared" si="803"/>
        <v>6.211198806487328E-2</v>
      </c>
      <c r="AJ327" s="999">
        <f t="shared" si="803"/>
        <v>0.27408145811267715</v>
      </c>
      <c r="AK327" s="975">
        <f t="shared" si="803"/>
        <v>-6.6566495367818002E-2</v>
      </c>
      <c r="AL327" s="974">
        <f t="shared" si="803"/>
        <v>4.6901044891272115E-2</v>
      </c>
      <c r="AM327" s="974">
        <f t="shared" si="803"/>
        <v>6.6303645676956791E-2</v>
      </c>
      <c r="AN327" s="999">
        <f t="shared" si="803"/>
        <v>0.1815168282870514</v>
      </c>
      <c r="AO327" s="974">
        <f t="shared" ref="AO327" si="804">AO324/AN324-1</f>
        <v>-0.1195608215553613</v>
      </c>
      <c r="AP327" s="974">
        <f t="shared" ref="AP327" si="805">AP324/AO324-1</f>
        <v>-3.1820974341490449E-2</v>
      </c>
      <c r="AQ327" s="974">
        <f t="shared" ref="AQ327" si="806">AQ324/AP324-1</f>
        <v>5.6746365574253055E-2</v>
      </c>
      <c r="AR327" s="999">
        <f t="shared" ref="AR327" si="807">AR324/AQ324-1</f>
        <v>0.29115717463580015</v>
      </c>
      <c r="AS327" s="1000"/>
      <c r="AT327" s="974"/>
      <c r="AU327" s="974"/>
      <c r="AV327" s="974"/>
      <c r="AW327" s="1051" t="s">
        <v>462</v>
      </c>
      <c r="AX327" s="1051" t="s">
        <v>462</v>
      </c>
      <c r="AY327" s="1051" t="s">
        <v>462</v>
      </c>
      <c r="AZ327" s="1051" t="s">
        <v>462</v>
      </c>
      <c r="BA327" s="1051" t="s">
        <v>462</v>
      </c>
      <c r="BB327" s="1051" t="s">
        <v>462</v>
      </c>
      <c r="BC327" s="1051" t="s">
        <v>462</v>
      </c>
      <c r="BD327" s="1051" t="s">
        <v>462</v>
      </c>
      <c r="BE327" s="1051" t="s">
        <v>462</v>
      </c>
      <c r="BF327" s="1051" t="s">
        <v>462</v>
      </c>
      <c r="BG327" s="1051" t="s">
        <v>462</v>
      </c>
      <c r="BH327" s="1051" t="s">
        <v>462</v>
      </c>
      <c r="BI327" s="1052" t="s">
        <v>462</v>
      </c>
      <c r="BJ327" s="1001"/>
    </row>
    <row r="328" spans="1:62" s="1030" customFormat="1" ht="11.25" customHeight="1">
      <c r="A328" s="1020"/>
      <c r="B328" s="1021"/>
      <c r="C328" s="1021"/>
      <c r="D328" s="1021"/>
      <c r="E328" s="1021"/>
      <c r="F328" s="1021"/>
      <c r="G328" s="1021"/>
      <c r="H328" s="1020"/>
      <c r="I328" s="1022" t="s">
        <v>329</v>
      </c>
      <c r="J328" s="1023"/>
      <c r="K328" s="1023"/>
      <c r="L328" s="1024"/>
      <c r="M328" s="1025"/>
      <c r="N328" s="1025"/>
      <c r="O328" s="1025"/>
      <c r="P328" s="1025"/>
      <c r="Q328" s="1026"/>
      <c r="R328" s="1025"/>
      <c r="S328" s="1025"/>
      <c r="T328" s="1027"/>
      <c r="U328" s="1026"/>
      <c r="V328" s="1025"/>
      <c r="W328" s="1025"/>
      <c r="X328" s="1027"/>
      <c r="Y328" s="1026"/>
      <c r="Z328" s="1025"/>
      <c r="AA328" s="1025"/>
      <c r="AB328" s="1027"/>
      <c r="AC328" s="1026">
        <f t="shared" ref="AC328:AK328" si="808">AC324-Y324</f>
        <v>32.370000000000005</v>
      </c>
      <c r="AD328" s="1025">
        <f t="shared" si="808"/>
        <v>30.185000000000002</v>
      </c>
      <c r="AE328" s="1025">
        <f t="shared" si="808"/>
        <v>30.696000000000026</v>
      </c>
      <c r="AF328" s="1025">
        <f t="shared" si="808"/>
        <v>38.010999999999996</v>
      </c>
      <c r="AG328" s="1026">
        <f t="shared" si="808"/>
        <v>44.214000000000027</v>
      </c>
      <c r="AH328" s="1025">
        <f t="shared" si="808"/>
        <v>44.164999999999992</v>
      </c>
      <c r="AI328" s="1025">
        <f t="shared" si="808"/>
        <v>42.853000000000009</v>
      </c>
      <c r="AJ328" s="1027">
        <f t="shared" si="808"/>
        <v>64.985999999999962</v>
      </c>
      <c r="AK328" s="1026">
        <f t="shared" si="808"/>
        <v>47.476000000000028</v>
      </c>
      <c r="AL328" s="1025">
        <f>AL324-AH324</f>
        <v>53.59</v>
      </c>
      <c r="AM328" s="1025">
        <f>AM324-AI324</f>
        <v>57.84</v>
      </c>
      <c r="AN328" s="1027">
        <f t="shared" ref="AN328" si="809">AN324-AJ324</f>
        <v>51.996000000000038</v>
      </c>
      <c r="AO328" s="1025">
        <f t="shared" ref="AO328:AR328" si="810">AO324-AK324</f>
        <v>33.858347835171998</v>
      </c>
      <c r="AP328" s="1025">
        <f t="shared" si="810"/>
        <v>16.251364951083644</v>
      </c>
      <c r="AQ328" s="1025">
        <f t="shared" si="810"/>
        <v>15.072670420941876</v>
      </c>
      <c r="AR328" s="1027">
        <f t="shared" si="810"/>
        <v>45.160554818027549</v>
      </c>
      <c r="AS328" s="1028"/>
      <c r="AT328" s="1025"/>
      <c r="AU328" s="1025"/>
      <c r="AV328" s="1025"/>
      <c r="AW328" s="1025"/>
      <c r="AX328" s="1025">
        <f>+AX324-AW324</f>
        <v>131.26200000000006</v>
      </c>
      <c r="AY328" s="1025">
        <f t="shared" ref="AY328:BI328" si="811">+AY324-AX324</f>
        <v>196.21799999999996</v>
      </c>
      <c r="AZ328" s="1025">
        <f t="shared" si="811"/>
        <v>210.90200000000016</v>
      </c>
      <c r="BA328" s="1025">
        <f t="shared" ref="BA328" si="812">+BA324-AZ324</f>
        <v>110.34293802522507</v>
      </c>
      <c r="BB328" s="1025">
        <f t="shared" si="811"/>
        <v>116.84891612857427</v>
      </c>
      <c r="BC328" s="1025">
        <f t="shared" si="811"/>
        <v>105.82046155541912</v>
      </c>
      <c r="BD328" s="1025">
        <f t="shared" si="811"/>
        <v>95.616796600458656</v>
      </c>
      <c r="BE328" s="1025">
        <f t="shared" si="811"/>
        <v>86.328600292965803</v>
      </c>
      <c r="BF328" s="1025">
        <f t="shared" si="811"/>
        <v>79.312865429561498</v>
      </c>
      <c r="BG328" s="1025">
        <f t="shared" si="811"/>
        <v>78.802414050853031</v>
      </c>
      <c r="BH328" s="1025">
        <f t="shared" si="811"/>
        <v>76.251571223972405</v>
      </c>
      <c r="BI328" s="1027">
        <f t="shared" si="811"/>
        <v>85.380648046727174</v>
      </c>
      <c r="BJ328" s="1029"/>
    </row>
    <row r="329" spans="1:62" s="1030" customFormat="1" ht="11.25" customHeight="1">
      <c r="A329" s="1020"/>
      <c r="B329" s="1021"/>
      <c r="C329" s="1021"/>
      <c r="D329" s="1021"/>
      <c r="E329" s="1021"/>
      <c r="F329" s="1021"/>
      <c r="G329" s="1021"/>
      <c r="H329" s="1020"/>
      <c r="I329" s="1022" t="s">
        <v>330</v>
      </c>
      <c r="J329" s="1023"/>
      <c r="K329" s="1023"/>
      <c r="L329" s="1024"/>
      <c r="M329" s="1025"/>
      <c r="N329" s="1025"/>
      <c r="O329" s="1025"/>
      <c r="P329" s="1025"/>
      <c r="Q329" s="1026"/>
      <c r="R329" s="1025"/>
      <c r="S329" s="1025"/>
      <c r="T329" s="1027"/>
      <c r="U329" s="1026"/>
      <c r="V329" s="1025"/>
      <c r="W329" s="1025"/>
      <c r="X329" s="1027"/>
      <c r="Y329" s="1026"/>
      <c r="Z329" s="1025">
        <f t="shared" ref="Z329:AF329" si="813">Z324-Y324</f>
        <v>5.9680000000000177</v>
      </c>
      <c r="AA329" s="1025">
        <f t="shared" si="813"/>
        <v>11.125999999999976</v>
      </c>
      <c r="AB329" s="1027">
        <f t="shared" si="813"/>
        <v>18.94300000000004</v>
      </c>
      <c r="AC329" s="1026">
        <f t="shared" si="813"/>
        <v>-3.66700000000003</v>
      </c>
      <c r="AD329" s="1025">
        <f t="shared" si="813"/>
        <v>3.7830000000000155</v>
      </c>
      <c r="AE329" s="1025">
        <f t="shared" si="813"/>
        <v>11.637</v>
      </c>
      <c r="AF329" s="1025">
        <f t="shared" si="813"/>
        <v>26.25800000000001</v>
      </c>
      <c r="AG329" s="1026">
        <f t="shared" ref="AG329:AN329" si="814">AG324-AF324</f>
        <v>2.5360000000000014</v>
      </c>
      <c r="AH329" s="1025">
        <f t="shared" si="814"/>
        <v>3.7339999999999804</v>
      </c>
      <c r="AI329" s="1025">
        <f t="shared" si="814"/>
        <v>10.325000000000017</v>
      </c>
      <c r="AJ329" s="1027">
        <f t="shared" si="814"/>
        <v>48.390999999999963</v>
      </c>
      <c r="AK329" s="1026">
        <f t="shared" si="814"/>
        <v>-14.973999999999933</v>
      </c>
      <c r="AL329" s="1025">
        <f t="shared" si="814"/>
        <v>9.8479999999999563</v>
      </c>
      <c r="AM329" s="1025">
        <f t="shared" si="814"/>
        <v>14.575000000000017</v>
      </c>
      <c r="AN329" s="1027">
        <f t="shared" si="814"/>
        <v>42.546999999999997</v>
      </c>
      <c r="AO329" s="1025">
        <f t="shared" ref="AO329" si="815">AO324-AN324</f>
        <v>-33.111652164827973</v>
      </c>
      <c r="AP329" s="1025">
        <f t="shared" ref="AP329" si="816">AP324-AO324</f>
        <v>-7.7589828840883968</v>
      </c>
      <c r="AQ329" s="1025">
        <f t="shared" ref="AQ329" si="817">AQ324-AP324</f>
        <v>13.396305469858248</v>
      </c>
      <c r="AR329" s="1027">
        <f t="shared" ref="AR329" si="818">AR324-AQ324</f>
        <v>72.634884397085671</v>
      </c>
      <c r="AS329" s="1028"/>
      <c r="AT329" s="1025"/>
      <c r="AU329" s="1025"/>
      <c r="AV329" s="1025"/>
      <c r="AW329" s="1051" t="s">
        <v>462</v>
      </c>
      <c r="AX329" s="1051" t="s">
        <v>462</v>
      </c>
      <c r="AY329" s="1051" t="s">
        <v>462</v>
      </c>
      <c r="AZ329" s="1051" t="s">
        <v>462</v>
      </c>
      <c r="BA329" s="1051" t="s">
        <v>462</v>
      </c>
      <c r="BB329" s="1051" t="s">
        <v>462</v>
      </c>
      <c r="BC329" s="1051" t="s">
        <v>462</v>
      </c>
      <c r="BD329" s="1051" t="s">
        <v>462</v>
      </c>
      <c r="BE329" s="1051" t="s">
        <v>462</v>
      </c>
      <c r="BF329" s="1051" t="s">
        <v>462</v>
      </c>
      <c r="BG329" s="1051" t="s">
        <v>462</v>
      </c>
      <c r="BH329" s="1051" t="s">
        <v>462</v>
      </c>
      <c r="BI329" s="1052" t="s">
        <v>462</v>
      </c>
      <c r="BJ329" s="1029"/>
    </row>
    <row r="330" spans="1:62" s="1002" customFormat="1" ht="11.25" customHeight="1">
      <c r="A330" s="961"/>
      <c r="B330" s="992"/>
      <c r="C330" s="992"/>
      <c r="D330" s="992"/>
      <c r="E330" s="992"/>
      <c r="F330" s="992"/>
      <c r="G330" s="992"/>
      <c r="H330" s="961"/>
      <c r="I330" s="1031" t="s">
        <v>331</v>
      </c>
      <c r="J330" s="998"/>
      <c r="K330" s="998"/>
      <c r="L330" s="1017"/>
      <c r="M330" s="974"/>
      <c r="N330" s="974"/>
      <c r="O330" s="974"/>
      <c r="P330" s="974"/>
      <c r="Q330" s="975"/>
      <c r="R330" s="974"/>
      <c r="S330" s="974"/>
      <c r="T330" s="999"/>
      <c r="U330" s="975"/>
      <c r="V330" s="974"/>
      <c r="W330" s="974"/>
      <c r="X330" s="999"/>
      <c r="Y330" s="975">
        <f t="shared" ref="Y330:AI330" si="819">+Y324/Y83</f>
        <v>0.41130595889525606</v>
      </c>
      <c r="Z330" s="974">
        <f t="shared" si="819"/>
        <v>0.40542377069434155</v>
      </c>
      <c r="AA330" s="974">
        <f t="shared" si="819"/>
        <v>0.39887703537338565</v>
      </c>
      <c r="AB330" s="999">
        <f t="shared" si="819"/>
        <v>0.41411054402711139</v>
      </c>
      <c r="AC330" s="975">
        <f t="shared" si="819"/>
        <v>0.40209129352895578</v>
      </c>
      <c r="AD330" s="974">
        <f t="shared" si="819"/>
        <v>0.4078334547252645</v>
      </c>
      <c r="AE330" s="974">
        <f t="shared" si="819"/>
        <v>0.40190697199059744</v>
      </c>
      <c r="AF330" s="974">
        <f t="shared" si="819"/>
        <v>0.40290868424101678</v>
      </c>
      <c r="AG330" s="975">
        <f t="shared" si="819"/>
        <v>0.40497641139131668</v>
      </c>
      <c r="AH330" s="974">
        <f t="shared" si="819"/>
        <v>0.4082308245804897</v>
      </c>
      <c r="AI330" s="974">
        <f t="shared" si="819"/>
        <v>0.41653867840619824</v>
      </c>
      <c r="AJ330" s="999">
        <f>+AJ324/AJ83</f>
        <v>0.39685617254002553</v>
      </c>
      <c r="AK330" s="975">
        <f>+AK324/AK83</f>
        <v>0.40640102812836904</v>
      </c>
      <c r="AL330" s="974">
        <f>+AL324/AL83</f>
        <v>0.4055591839445632</v>
      </c>
      <c r="AM330" s="974">
        <f>+AM324/AM83</f>
        <v>0.41561741430884103</v>
      </c>
      <c r="AN330" s="999">
        <f>+AN324/AN83</f>
        <v>0.41087724451842716</v>
      </c>
      <c r="AO330" s="974">
        <f t="shared" ref="AO330:AR330" si="820">+AO324/AO83</f>
        <v>0.4065657045222586</v>
      </c>
      <c r="AP330" s="974">
        <f t="shared" si="820"/>
        <v>0.40682761987961941</v>
      </c>
      <c r="AQ330" s="974">
        <f t="shared" si="820"/>
        <v>0.41665950141352504</v>
      </c>
      <c r="AR330" s="999">
        <f t="shared" si="820"/>
        <v>0.41060513466320542</v>
      </c>
      <c r="AS330" s="1000"/>
      <c r="AT330" s="974"/>
      <c r="AU330" s="974"/>
      <c r="AV330" s="974"/>
      <c r="AW330" s="974">
        <f t="shared" ref="AW330:BI330" si="821">+AW324/AW83</f>
        <v>0.40754487491487451</v>
      </c>
      <c r="AX330" s="974">
        <f t="shared" si="821"/>
        <v>0.40358910797554359</v>
      </c>
      <c r="AY330" s="974">
        <f t="shared" si="821"/>
        <v>0.40587867799500432</v>
      </c>
      <c r="AZ330" s="974">
        <f>+AZ324/AZ83</f>
        <v>0.40977919121101519</v>
      </c>
      <c r="BA330" s="974">
        <f t="shared" ref="BA330" si="822">+BA324/BA83</f>
        <v>0.41021904589885466</v>
      </c>
      <c r="BB330" s="974">
        <f t="shared" si="821"/>
        <v>0.410358085881945</v>
      </c>
      <c r="BC330" s="974">
        <f t="shared" si="821"/>
        <v>0.41006087301839328</v>
      </c>
      <c r="BD330" s="974">
        <f t="shared" si="821"/>
        <v>0.41019091915721223</v>
      </c>
      <c r="BE330" s="974">
        <f t="shared" si="821"/>
        <v>0.40934325671231936</v>
      </c>
      <c r="BF330" s="974">
        <f t="shared" si="821"/>
        <v>0.40845016091751651</v>
      </c>
      <c r="BG330" s="974">
        <f t="shared" si="821"/>
        <v>0.4085897815872187</v>
      </c>
      <c r="BH330" s="974">
        <f t="shared" si="821"/>
        <v>0.40823726998517146</v>
      </c>
      <c r="BI330" s="999">
        <f t="shared" si="821"/>
        <v>0.40913337081508044</v>
      </c>
      <c r="BJ330" s="1001"/>
    </row>
    <row r="331" spans="1:62" s="1002" customFormat="1" ht="11.25" customHeight="1">
      <c r="A331" s="961"/>
      <c r="B331" s="992"/>
      <c r="C331" s="992"/>
      <c r="D331" s="992"/>
      <c r="E331" s="992"/>
      <c r="F331" s="992"/>
      <c r="G331" s="992"/>
      <c r="H331" s="961"/>
      <c r="I331" s="1031" t="s">
        <v>104</v>
      </c>
      <c r="J331" s="998"/>
      <c r="K331" s="998"/>
      <c r="L331" s="1017"/>
      <c r="M331" s="974"/>
      <c r="N331" s="974"/>
      <c r="O331" s="974"/>
      <c r="P331" s="974"/>
      <c r="Q331" s="975"/>
      <c r="R331" s="974"/>
      <c r="S331" s="974"/>
      <c r="T331" s="999"/>
      <c r="U331" s="975"/>
      <c r="V331" s="974"/>
      <c r="W331" s="974"/>
      <c r="X331" s="999"/>
      <c r="Y331" s="2257">
        <f t="shared" ref="Y331:AK331" si="823">+(Y330-U330)*10000</f>
        <v>4113.0595889525603</v>
      </c>
      <c r="Z331" s="1135">
        <f t="shared" si="823"/>
        <v>4054.2377069434156</v>
      </c>
      <c r="AA331" s="1135">
        <f t="shared" si="823"/>
        <v>3988.7703537338566</v>
      </c>
      <c r="AB331" s="1135">
        <f t="shared" si="823"/>
        <v>4141.1054402711143</v>
      </c>
      <c r="AC331" s="2257">
        <f t="shared" si="823"/>
        <v>-92.14665366300278</v>
      </c>
      <c r="AD331" s="1135">
        <f t="shared" si="823"/>
        <v>24.096840309229538</v>
      </c>
      <c r="AE331" s="1135">
        <f t="shared" si="823"/>
        <v>30.299366172117924</v>
      </c>
      <c r="AF331" s="1135">
        <f t="shared" si="823"/>
        <v>-112.01859786094614</v>
      </c>
      <c r="AG331" s="2257">
        <f t="shared" si="823"/>
        <v>28.851178623608973</v>
      </c>
      <c r="AH331" s="1135">
        <f t="shared" si="823"/>
        <v>3.9736985522520474</v>
      </c>
      <c r="AI331" s="1135">
        <f t="shared" si="823"/>
        <v>146.31706415600797</v>
      </c>
      <c r="AJ331" s="2258">
        <f t="shared" si="823"/>
        <v>-60.525117009912478</v>
      </c>
      <c r="AK331" s="2257">
        <f t="shared" si="823"/>
        <v>14.246167370523533</v>
      </c>
      <c r="AL331" s="1135">
        <f>+(AL330-AH330)*10000</f>
        <v>-26.716406359265086</v>
      </c>
      <c r="AM331" s="1135">
        <f>+(AM330-AI330)*10000</f>
        <v>-9.2126409735721069</v>
      </c>
      <c r="AN331" s="2258">
        <f t="shared" ref="AN331" si="824">+(AN330-AJ330)*10000</f>
        <v>140.21071978401633</v>
      </c>
      <c r="AO331" s="1135">
        <f t="shared" ref="AO331:AR331" si="825">+(AO330-AK330)*10000</f>
        <v>1.6467639388956234</v>
      </c>
      <c r="AP331" s="1135">
        <f t="shared" si="825"/>
        <v>12.684359350562113</v>
      </c>
      <c r="AQ331" s="1135">
        <f t="shared" si="825"/>
        <v>10.420871046840086</v>
      </c>
      <c r="AR331" s="1135">
        <f t="shared" si="825"/>
        <v>-2.7210985522174713</v>
      </c>
      <c r="AS331" s="1000"/>
      <c r="AT331" s="974"/>
      <c r="AU331" s="974"/>
      <c r="AV331" s="974"/>
      <c r="AW331" s="974"/>
      <c r="AX331" s="1135">
        <f t="shared" ref="AX331:BI331" si="826">+(AX330-AW330)*10000</f>
        <v>-39.557669393309183</v>
      </c>
      <c r="AY331" s="1135">
        <f t="shared" si="826"/>
        <v>22.895700194607294</v>
      </c>
      <c r="AZ331" s="1135">
        <f t="shared" si="826"/>
        <v>39.005132160108701</v>
      </c>
      <c r="BA331" s="1135">
        <f t="shared" ref="BA331" si="827">+(BA330-AZ330)*10000</f>
        <v>4.3985468783946935</v>
      </c>
      <c r="BB331" s="1135">
        <f t="shared" si="826"/>
        <v>1.3903998309033883</v>
      </c>
      <c r="BC331" s="1135">
        <f t="shared" si="826"/>
        <v>-2.9721286355172127</v>
      </c>
      <c r="BD331" s="1135">
        <f t="shared" si="826"/>
        <v>1.3004613881895111</v>
      </c>
      <c r="BE331" s="1135">
        <f t="shared" si="826"/>
        <v>-8.4766244489287157</v>
      </c>
      <c r="BF331" s="1135">
        <f t="shared" si="826"/>
        <v>-8.9309579480284498</v>
      </c>
      <c r="BG331" s="1135">
        <f t="shared" si="826"/>
        <v>1.3962066970218956</v>
      </c>
      <c r="BH331" s="1135">
        <f t="shared" si="826"/>
        <v>-3.5251160204724519</v>
      </c>
      <c r="BI331" s="2258">
        <f t="shared" si="826"/>
        <v>8.9610082990898565</v>
      </c>
      <c r="BJ331" s="1001"/>
    </row>
    <row r="332" spans="1:62" s="1030" customFormat="1" ht="11.25" customHeight="1">
      <c r="A332" s="1020"/>
      <c r="B332" s="1021"/>
      <c r="C332" s="1021"/>
      <c r="D332" s="1021"/>
      <c r="E332" s="1021"/>
      <c r="F332" s="1021"/>
      <c r="G332" s="1021"/>
      <c r="H332" s="1020"/>
      <c r="I332" s="1053"/>
      <c r="J332" s="1023"/>
      <c r="K332" s="1023"/>
      <c r="L332" s="1024"/>
      <c r="M332" s="1025"/>
      <c r="N332" s="1025"/>
      <c r="O332" s="1025"/>
      <c r="P332" s="1025"/>
      <c r="Q332" s="1026"/>
      <c r="R332" s="1025"/>
      <c r="S332" s="1025"/>
      <c r="T332" s="1027"/>
      <c r="U332" s="1026"/>
      <c r="V332" s="1025"/>
      <c r="W332" s="1025"/>
      <c r="X332" s="1027"/>
      <c r="Y332" s="1026"/>
      <c r="Z332" s="939"/>
      <c r="AA332" s="939"/>
      <c r="AB332" s="939"/>
      <c r="AC332" s="1084"/>
      <c r="AD332" s="939"/>
      <c r="AE332" s="939"/>
      <c r="AF332" s="939"/>
      <c r="AG332" s="1026"/>
      <c r="AH332" s="1025"/>
      <c r="AI332" s="1025"/>
      <c r="AJ332" s="1027"/>
      <c r="AK332" s="1026"/>
      <c r="AL332" s="1025"/>
      <c r="AM332" s="1025"/>
      <c r="AN332" s="1027"/>
      <c r="AO332" s="1025"/>
      <c r="AP332" s="1025"/>
      <c r="AQ332" s="1025"/>
      <c r="AR332" s="1027"/>
      <c r="AS332" s="1028"/>
      <c r="AT332" s="1025"/>
      <c r="AU332" s="1025"/>
      <c r="AV332" s="1025"/>
      <c r="AW332" s="939"/>
      <c r="AX332" s="939"/>
      <c r="AY332" s="1025"/>
      <c r="AZ332" s="1025"/>
      <c r="BA332" s="1025"/>
      <c r="BB332" s="1025"/>
      <c r="BC332" s="1025"/>
      <c r="BD332" s="1025"/>
      <c r="BE332" s="1025"/>
      <c r="BF332" s="1025"/>
      <c r="BG332" s="1025"/>
      <c r="BH332" s="1025"/>
      <c r="BI332" s="1027"/>
      <c r="BJ332" s="1029"/>
    </row>
    <row r="333" spans="1:62" s="1113" customFormat="1" ht="11.25" customHeight="1">
      <c r="B333" s="1127"/>
      <c r="C333" s="1127"/>
      <c r="D333" s="1127"/>
      <c r="E333" s="1127"/>
      <c r="F333" s="1127"/>
      <c r="G333" s="1127"/>
      <c r="I333" s="1104" t="s">
        <v>358</v>
      </c>
      <c r="J333" s="1128"/>
      <c r="K333" s="1128"/>
      <c r="L333" s="1129"/>
      <c r="M333" s="1103"/>
      <c r="N333" s="1103"/>
      <c r="O333" s="1103"/>
      <c r="P333" s="1103"/>
      <c r="Q333" s="1110"/>
      <c r="R333" s="1103"/>
      <c r="S333" s="1103"/>
      <c r="T333" s="1109"/>
      <c r="U333" s="1110"/>
      <c r="V333" s="1103"/>
      <c r="W333" s="1103"/>
      <c r="X333" s="1122"/>
      <c r="Y333" s="1123"/>
      <c r="Z333" s="1037"/>
      <c r="AA333" s="1037"/>
      <c r="AB333" s="1038"/>
      <c r="AC333" s="1317">
        <f>+Inlinks!AC290</f>
        <v>133.16900000000001</v>
      </c>
      <c r="AD333" s="1317">
        <f>+Inlinks!AD290</f>
        <v>139.69799999999998</v>
      </c>
      <c r="AE333" s="1317">
        <f>+Inlinks!AE290</f>
        <v>151.20699999999999</v>
      </c>
      <c r="AF333" s="1317">
        <f>+Inlinks!AF290</f>
        <v>172.48499999999996</v>
      </c>
      <c r="AG333" s="1316">
        <f>+Inlinks!AG290</f>
        <v>166.20999999999998</v>
      </c>
      <c r="AH333" s="1317">
        <f>+Inlinks!AH290</f>
        <v>164.53300000000002</v>
      </c>
      <c r="AI333" s="1317">
        <f>+Inlinks!AI290</f>
        <v>173.56800000000001</v>
      </c>
      <c r="AJ333" s="2155">
        <f>+Inlinks!AJ290</f>
        <v>224.75500000000002</v>
      </c>
      <c r="AK333" s="1316">
        <f>+Inlinks!AK290</f>
        <v>211.47500000000005</v>
      </c>
      <c r="AL333" s="1317">
        <f>+Inlinks!AL290</f>
        <v>223.56200000000007</v>
      </c>
      <c r="AM333" s="1317">
        <f>+Inlinks!AM290</f>
        <v>233.18699999999993</v>
      </c>
      <c r="AN333" s="2155">
        <f>+Inlinks!AN290</f>
        <v>270.28799999999995</v>
      </c>
      <c r="AO333" s="1103">
        <f t="shared" ref="AO333:AR333" si="828">AO351+AO369+AO387</f>
        <v>227.93838244462205</v>
      </c>
      <c r="AP333" s="1103">
        <f t="shared" si="828"/>
        <v>224.32744627994722</v>
      </c>
      <c r="AQ333" s="1103">
        <f t="shared" si="828"/>
        <v>244.13163301440619</v>
      </c>
      <c r="AR333" s="1109">
        <f t="shared" si="828"/>
        <v>315.28081861916462</v>
      </c>
      <c r="AS333" s="1130"/>
      <c r="AT333" s="1103"/>
      <c r="AU333" s="1103"/>
      <c r="AV333" s="1103"/>
      <c r="AW333" s="631"/>
      <c r="AX333" s="631">
        <f>+SUM(AC333:AF333)</f>
        <v>596.55899999999997</v>
      </c>
      <c r="AY333" s="1103">
        <f>SUM(AG333:AJ333)</f>
        <v>729.06600000000003</v>
      </c>
      <c r="AZ333" s="1103">
        <f>+SUM(AK333:AN333)</f>
        <v>938.51199999999994</v>
      </c>
      <c r="BA333" s="1103">
        <f>+SUM(AO333:AR333)</f>
        <v>1011.67828035814</v>
      </c>
      <c r="BB333" s="1103">
        <f t="shared" ref="BB333:BI333" si="829">BB351+BB369+BB387</f>
        <v>1168.3288541537995</v>
      </c>
      <c r="BC333" s="1103">
        <f t="shared" si="829"/>
        <v>1274.1493157092186</v>
      </c>
      <c r="BD333" s="1103">
        <f t="shared" si="829"/>
        <v>1369.7661123096773</v>
      </c>
      <c r="BE333" s="1103">
        <f t="shared" si="829"/>
        <v>1456.0947126026431</v>
      </c>
      <c r="BF333" s="1103">
        <f t="shared" si="829"/>
        <v>1535.4075780322046</v>
      </c>
      <c r="BG333" s="1103">
        <f t="shared" si="829"/>
        <v>1614.2099920830576</v>
      </c>
      <c r="BH333" s="1103">
        <f t="shared" si="829"/>
        <v>1690.46156330703</v>
      </c>
      <c r="BI333" s="1109">
        <f t="shared" si="829"/>
        <v>1775.8422113537572</v>
      </c>
    </row>
    <row r="334" spans="1:62" s="1002" customFormat="1" ht="11.25" customHeight="1">
      <c r="A334" s="991"/>
      <c r="B334" s="992"/>
      <c r="C334" s="992"/>
      <c r="D334" s="992"/>
      <c r="E334" s="992"/>
      <c r="F334" s="992"/>
      <c r="G334" s="992"/>
      <c r="H334" s="991"/>
      <c r="I334" s="1076" t="s">
        <v>332</v>
      </c>
      <c r="J334" s="1077"/>
      <c r="K334" s="1077"/>
      <c r="L334" s="1078"/>
      <c r="M334" s="1077"/>
      <c r="N334" s="1077"/>
      <c r="O334" s="1077"/>
      <c r="P334" s="1077"/>
      <c r="Q334" s="1079"/>
      <c r="R334" s="1077"/>
      <c r="S334" s="1077"/>
      <c r="T334" s="1078"/>
      <c r="U334" s="1079"/>
      <c r="V334" s="1077"/>
      <c r="W334" s="1077"/>
      <c r="X334" s="1081"/>
      <c r="Y334" s="1532"/>
      <c r="Z334" s="1077"/>
      <c r="AA334" s="1077"/>
      <c r="AB334" s="1078"/>
      <c r="AC334" s="1079">
        <f t="shared" ref="AC334:AN334" si="830">AC333/Y324-1</f>
        <v>0.55002677095700392</v>
      </c>
      <c r="AD334" s="1077">
        <f t="shared" si="830"/>
        <v>0.52040660847608855</v>
      </c>
      <c r="AE334" s="1077">
        <f t="shared" si="830"/>
        <v>0.46791511338925162</v>
      </c>
      <c r="AF334" s="1077">
        <f t="shared" si="830"/>
        <v>0.41437954588318204</v>
      </c>
      <c r="AG334" s="1079">
        <f t="shared" si="830"/>
        <v>0.40517736972033402</v>
      </c>
      <c r="AH334" s="1077">
        <f t="shared" si="830"/>
        <v>0.34789091236779801</v>
      </c>
      <c r="AI334" s="1077">
        <f t="shared" si="830"/>
        <v>0.29815113983126906</v>
      </c>
      <c r="AJ334" s="1078">
        <f t="shared" si="830"/>
        <v>0.40505244995686485</v>
      </c>
      <c r="AK334" s="1079">
        <f t="shared" si="830"/>
        <v>0.30140063262317085</v>
      </c>
      <c r="AL334" s="1077">
        <f t="shared" si="830"/>
        <v>0.34487944559410977</v>
      </c>
      <c r="AM334" s="1077">
        <f t="shared" si="830"/>
        <v>0.32074627457421623</v>
      </c>
      <c r="AN334" s="1078">
        <f t="shared" si="830"/>
        <v>0.20155769333357032</v>
      </c>
      <c r="AO334" s="1077">
        <f t="shared" ref="AO334:AR334" si="831">AO333/AK324-1</f>
        <v>8.5555270865069089E-2</v>
      </c>
      <c r="AP334" s="1077">
        <f t="shared" si="831"/>
        <v>2.0495884306153345E-2</v>
      </c>
      <c r="AQ334" s="1077">
        <f t="shared" si="831"/>
        <v>4.1530535861833417E-2</v>
      </c>
      <c r="AR334" s="1078">
        <f t="shared" si="831"/>
        <v>0.13842805267189262</v>
      </c>
      <c r="AS334" s="1000"/>
      <c r="AT334" s="974"/>
      <c r="AU334" s="974"/>
      <c r="AV334" s="974"/>
      <c r="AW334" s="1082"/>
      <c r="AX334" s="1077">
        <f>AX333/AW324-1</f>
        <v>0.4811957641742497</v>
      </c>
      <c r="AY334" s="1077">
        <f>AY333/AX324-1</f>
        <v>0.36524867185876086</v>
      </c>
      <c r="AZ334" s="1077">
        <f>AZ333/AY324-1</f>
        <v>0.28521914178312446</v>
      </c>
      <c r="BA334" s="1077">
        <f t="shared" ref="BA334" si="832">BA333/AZ324-1</f>
        <v>7.4953253732601866E-2</v>
      </c>
      <c r="BB334" s="1077">
        <f t="shared" ref="BB334:BI334" si="833">BB333/BA324-1</f>
        <v>0.11112805095266687</v>
      </c>
      <c r="BC334" s="1077">
        <f t="shared" si="833"/>
        <v>9.0574208776229348E-2</v>
      </c>
      <c r="BD334" s="1077">
        <f t="shared" si="833"/>
        <v>7.5043635327180169E-2</v>
      </c>
      <c r="BE334" s="1077">
        <f t="shared" si="833"/>
        <v>6.3024336430253625E-2</v>
      </c>
      <c r="BF334" s="1077">
        <f t="shared" si="833"/>
        <v>5.4469578622256432E-2</v>
      </c>
      <c r="BG334" s="1077">
        <f t="shared" si="833"/>
        <v>5.1323449993549541E-2</v>
      </c>
      <c r="BH334" s="1077">
        <f t="shared" si="833"/>
        <v>4.7237702404241411E-2</v>
      </c>
      <c r="BI334" s="1078">
        <f t="shared" si="833"/>
        <v>5.0507299248909288E-2</v>
      </c>
      <c r="BJ334" s="1001"/>
    </row>
    <row r="335" spans="1:62" s="1002" customFormat="1" ht="11.25" customHeight="1">
      <c r="A335" s="961"/>
      <c r="B335" s="991"/>
      <c r="C335" s="991"/>
      <c r="D335" s="991"/>
      <c r="E335" s="991"/>
      <c r="F335" s="991"/>
      <c r="G335" s="991"/>
      <c r="H335" s="961"/>
      <c r="I335" s="1048" t="s">
        <v>321</v>
      </c>
      <c r="J335" s="974"/>
      <c r="K335" s="974"/>
      <c r="L335" s="999"/>
      <c r="M335" s="974"/>
      <c r="N335" s="974"/>
      <c r="O335" s="974"/>
      <c r="P335" s="974"/>
      <c r="Q335" s="975"/>
      <c r="R335" s="974"/>
      <c r="S335" s="974"/>
      <c r="T335" s="999"/>
      <c r="U335" s="975"/>
      <c r="V335" s="974"/>
      <c r="W335" s="974"/>
      <c r="X335" s="999"/>
      <c r="Y335" s="975"/>
      <c r="Z335" s="974"/>
      <c r="AA335" s="974"/>
      <c r="AB335" s="999"/>
      <c r="AC335" s="975"/>
      <c r="AD335" s="974"/>
      <c r="AE335" s="974"/>
      <c r="AF335" s="974"/>
      <c r="AG335" s="975">
        <f t="shared" ref="AG335:AN335" si="834">AG334+AC334</f>
        <v>0.95520414067733794</v>
      </c>
      <c r="AH335" s="974">
        <f t="shared" si="834"/>
        <v>0.86829752084388656</v>
      </c>
      <c r="AI335" s="974">
        <f t="shared" si="834"/>
        <v>0.76606625322052069</v>
      </c>
      <c r="AJ335" s="999">
        <f t="shared" si="834"/>
        <v>0.81943199584004689</v>
      </c>
      <c r="AK335" s="975">
        <f t="shared" si="834"/>
        <v>0.70657800234350487</v>
      </c>
      <c r="AL335" s="974">
        <f t="shared" si="834"/>
        <v>0.69277035796190778</v>
      </c>
      <c r="AM335" s="974">
        <f t="shared" si="834"/>
        <v>0.61889741440548529</v>
      </c>
      <c r="AN335" s="999">
        <f t="shared" si="834"/>
        <v>0.60661014329043517</v>
      </c>
      <c r="AO335" s="974">
        <f t="shared" ref="AO335" si="835">AO334+AK334</f>
        <v>0.38695590348823994</v>
      </c>
      <c r="AP335" s="974">
        <f t="shared" ref="AP335" si="836">AP334+AL334</f>
        <v>0.36537532990026311</v>
      </c>
      <c r="AQ335" s="974">
        <f t="shared" ref="AQ335" si="837">AQ334+AM334</f>
        <v>0.36227681043604965</v>
      </c>
      <c r="AR335" s="999">
        <f t="shared" ref="AR335" si="838">AR334+AN334</f>
        <v>0.33998574600546294</v>
      </c>
      <c r="AS335" s="1049"/>
      <c r="AT335" s="674"/>
      <c r="AV335" s="974"/>
      <c r="AW335" s="974"/>
      <c r="AX335" s="974"/>
      <c r="AY335" s="974">
        <f t="shared" ref="AY335:BI335" si="839">AY334+AX334</f>
        <v>0.84644443603301056</v>
      </c>
      <c r="AZ335" s="974">
        <f t="shared" si="839"/>
        <v>0.65046781364188533</v>
      </c>
      <c r="BA335" s="974">
        <f t="shared" si="839"/>
        <v>0.36017239551572633</v>
      </c>
      <c r="BB335" s="974">
        <f t="shared" si="839"/>
        <v>0.18608130468526873</v>
      </c>
      <c r="BC335" s="974">
        <f t="shared" si="839"/>
        <v>0.20170225972889622</v>
      </c>
      <c r="BD335" s="974">
        <f t="shared" si="839"/>
        <v>0.16561784410340952</v>
      </c>
      <c r="BE335" s="974">
        <f t="shared" si="839"/>
        <v>0.13806797175743379</v>
      </c>
      <c r="BF335" s="974">
        <f t="shared" si="839"/>
        <v>0.11749391505251006</v>
      </c>
      <c r="BG335" s="974">
        <f t="shared" si="839"/>
        <v>0.10579302861580597</v>
      </c>
      <c r="BH335" s="974">
        <f t="shared" si="839"/>
        <v>9.8561152397790952E-2</v>
      </c>
      <c r="BI335" s="999">
        <f t="shared" si="839"/>
        <v>9.7745001653150698E-2</v>
      </c>
      <c r="BJ335" s="1001"/>
    </row>
    <row r="336" spans="1:62" s="1002" customFormat="1" ht="11.25" customHeight="1">
      <c r="A336" s="961"/>
      <c r="B336" s="992"/>
      <c r="C336" s="992"/>
      <c r="D336" s="992"/>
      <c r="E336" s="992"/>
      <c r="F336" s="992"/>
      <c r="G336" s="992"/>
      <c r="H336" s="961"/>
      <c r="I336" s="1050" t="s">
        <v>329</v>
      </c>
      <c r="J336" s="998"/>
      <c r="K336" s="998"/>
      <c r="L336" s="1017"/>
      <c r="M336" s="974"/>
      <c r="N336" s="974"/>
      <c r="O336" s="974"/>
      <c r="P336" s="974"/>
      <c r="Q336" s="975"/>
      <c r="R336" s="974"/>
      <c r="S336" s="974"/>
      <c r="T336" s="999"/>
      <c r="U336" s="975"/>
      <c r="V336" s="974"/>
      <c r="W336" s="974"/>
      <c r="X336" s="999"/>
      <c r="Y336" s="975"/>
      <c r="Z336" s="974"/>
      <c r="AA336" s="974"/>
      <c r="AB336" s="1027"/>
      <c r="AC336" s="1026"/>
      <c r="AD336" s="1025"/>
      <c r="AE336" s="1025"/>
      <c r="AF336" s="1025"/>
      <c r="AG336" s="1026">
        <f t="shared" ref="AG336:AN336" si="840">AG333-AC333</f>
        <v>33.040999999999968</v>
      </c>
      <c r="AH336" s="1025">
        <f t="shared" si="840"/>
        <v>24.835000000000036</v>
      </c>
      <c r="AI336" s="1025">
        <f t="shared" si="840"/>
        <v>22.361000000000018</v>
      </c>
      <c r="AJ336" s="1027">
        <f t="shared" si="840"/>
        <v>52.270000000000067</v>
      </c>
      <c r="AK336" s="1026">
        <f t="shared" si="840"/>
        <v>45.265000000000072</v>
      </c>
      <c r="AL336" s="1025">
        <f t="shared" si="840"/>
        <v>59.029000000000053</v>
      </c>
      <c r="AM336" s="1025">
        <f t="shared" si="840"/>
        <v>59.618999999999915</v>
      </c>
      <c r="AN336" s="1027">
        <f t="shared" si="840"/>
        <v>45.53299999999993</v>
      </c>
      <c r="AO336" s="1025">
        <f t="shared" ref="AO336" si="841">AO333-AK333</f>
        <v>16.463382444621999</v>
      </c>
      <c r="AP336" s="1025">
        <f t="shared" ref="AP336" si="842">AP333-AL333</f>
        <v>0.76544627994715597</v>
      </c>
      <c r="AQ336" s="1025">
        <f t="shared" ref="AQ336" si="843">AQ333-AM333</f>
        <v>10.944633014406264</v>
      </c>
      <c r="AR336" s="1027">
        <f t="shared" ref="AR336" si="844">AR333-AN333</f>
        <v>44.992818619164666</v>
      </c>
      <c r="AS336" s="1000"/>
      <c r="AT336" s="974"/>
      <c r="AU336" s="974"/>
      <c r="AV336" s="974"/>
      <c r="AW336" s="1025"/>
      <c r="AX336" s="1025"/>
      <c r="AY336" s="1025">
        <f>AY333-AX333</f>
        <v>132.50700000000006</v>
      </c>
      <c r="AZ336" s="1025">
        <f>AZ333-AY333</f>
        <v>209.44599999999991</v>
      </c>
      <c r="BA336" s="1025">
        <f>BA333-AZ333</f>
        <v>73.166280358140057</v>
      </c>
      <c r="BB336" s="1025">
        <f t="shared" ref="BB336:BI336" si="845">BB333-BA333</f>
        <v>156.65057379565951</v>
      </c>
      <c r="BC336" s="1025">
        <f t="shared" si="845"/>
        <v>105.82046155541912</v>
      </c>
      <c r="BD336" s="1025">
        <f t="shared" si="845"/>
        <v>95.616796600458656</v>
      </c>
      <c r="BE336" s="1025">
        <f t="shared" si="845"/>
        <v>86.328600292965803</v>
      </c>
      <c r="BF336" s="1025">
        <f t="shared" si="845"/>
        <v>79.312865429561498</v>
      </c>
      <c r="BG336" s="1025">
        <f t="shared" si="845"/>
        <v>78.802414050853031</v>
      </c>
      <c r="BH336" s="1025">
        <f t="shared" si="845"/>
        <v>76.251571223972405</v>
      </c>
      <c r="BI336" s="1027">
        <f t="shared" si="845"/>
        <v>85.380648046727174</v>
      </c>
      <c r="BJ336" s="1001"/>
    </row>
    <row r="337" spans="1:62" s="1002" customFormat="1" ht="11.25" customHeight="1">
      <c r="A337" s="961"/>
      <c r="B337" s="992"/>
      <c r="C337" s="992"/>
      <c r="D337" s="992"/>
      <c r="E337" s="992"/>
      <c r="F337" s="992"/>
      <c r="G337" s="992"/>
      <c r="H337" s="961"/>
      <c r="I337" s="1050" t="s">
        <v>330</v>
      </c>
      <c r="J337" s="998"/>
      <c r="K337" s="998"/>
      <c r="L337" s="1017"/>
      <c r="M337" s="974"/>
      <c r="N337" s="974"/>
      <c r="O337" s="974"/>
      <c r="P337" s="974"/>
      <c r="Q337" s="975"/>
      <c r="R337" s="974"/>
      <c r="S337" s="974"/>
      <c r="T337" s="999"/>
      <c r="U337" s="975"/>
      <c r="V337" s="974"/>
      <c r="W337" s="974"/>
      <c r="X337" s="999"/>
      <c r="Y337" s="1026"/>
      <c r="Z337" s="1025"/>
      <c r="AA337" s="1025"/>
      <c r="AB337" s="1027"/>
      <c r="AC337" s="1026"/>
      <c r="AD337" s="1025">
        <f t="shared" ref="AD337:AN337" si="846">AD333-AC333</f>
        <v>6.5289999999999679</v>
      </c>
      <c r="AE337" s="1025">
        <f t="shared" si="846"/>
        <v>11.509000000000015</v>
      </c>
      <c r="AF337" s="1025">
        <f t="shared" si="846"/>
        <v>21.277999999999963</v>
      </c>
      <c r="AG337" s="1026">
        <f t="shared" si="846"/>
        <v>-6.2749999999999773</v>
      </c>
      <c r="AH337" s="1025">
        <f t="shared" si="846"/>
        <v>-1.6769999999999641</v>
      </c>
      <c r="AI337" s="1025">
        <f t="shared" si="846"/>
        <v>9.0349999999999966</v>
      </c>
      <c r="AJ337" s="1027">
        <f t="shared" si="846"/>
        <v>51.187000000000012</v>
      </c>
      <c r="AK337" s="1026">
        <f t="shared" si="846"/>
        <v>-13.279999999999973</v>
      </c>
      <c r="AL337" s="1025">
        <f t="shared" si="846"/>
        <v>12.087000000000018</v>
      </c>
      <c r="AM337" s="1025">
        <f t="shared" si="846"/>
        <v>9.6249999999998579</v>
      </c>
      <c r="AN337" s="1027">
        <f t="shared" si="846"/>
        <v>37.101000000000028</v>
      </c>
      <c r="AO337" s="1025">
        <f t="shared" ref="AO337:AR337" si="847">AO333-AN333</f>
        <v>-42.349617555377904</v>
      </c>
      <c r="AP337" s="1025">
        <f t="shared" si="847"/>
        <v>-3.6109361646748255</v>
      </c>
      <c r="AQ337" s="1025">
        <f t="shared" si="847"/>
        <v>19.804186734458966</v>
      </c>
      <c r="AR337" s="1027">
        <f t="shared" si="847"/>
        <v>71.149185604758429</v>
      </c>
      <c r="AS337" s="1000"/>
      <c r="AT337" s="974"/>
      <c r="AU337" s="974"/>
      <c r="AV337" s="974"/>
      <c r="AW337" s="1051"/>
      <c r="AX337" s="1051" t="s">
        <v>462</v>
      </c>
      <c r="AY337" s="1051" t="s">
        <v>462</v>
      </c>
      <c r="AZ337" s="1051" t="s">
        <v>462</v>
      </c>
      <c r="BA337" s="1051" t="s">
        <v>462</v>
      </c>
      <c r="BB337" s="1051" t="s">
        <v>462</v>
      </c>
      <c r="BC337" s="1051" t="s">
        <v>462</v>
      </c>
      <c r="BD337" s="1051" t="s">
        <v>462</v>
      </c>
      <c r="BE337" s="1051" t="s">
        <v>462</v>
      </c>
      <c r="BF337" s="1051" t="s">
        <v>462</v>
      </c>
      <c r="BG337" s="1051" t="s">
        <v>462</v>
      </c>
      <c r="BH337" s="1051" t="s">
        <v>462</v>
      </c>
      <c r="BI337" s="1052" t="s">
        <v>462</v>
      </c>
      <c r="BJ337" s="1001"/>
    </row>
    <row r="338" spans="1:62" s="1002" customFormat="1" ht="11.25" customHeight="1">
      <c r="A338" s="961"/>
      <c r="B338" s="992"/>
      <c r="C338" s="992"/>
      <c r="D338" s="992"/>
      <c r="E338" s="992"/>
      <c r="F338" s="992"/>
      <c r="G338" s="992"/>
      <c r="H338" s="961"/>
      <c r="I338" s="1050"/>
      <c r="J338" s="998"/>
      <c r="K338" s="998"/>
      <c r="L338" s="1017"/>
      <c r="M338" s="974"/>
      <c r="N338" s="974"/>
      <c r="O338" s="974"/>
      <c r="P338" s="974"/>
      <c r="Q338" s="975"/>
      <c r="R338" s="974"/>
      <c r="S338" s="974"/>
      <c r="T338" s="999"/>
      <c r="U338" s="975"/>
      <c r="V338" s="974"/>
      <c r="W338" s="974"/>
      <c r="X338" s="999"/>
      <c r="Y338" s="1026"/>
      <c r="Z338" s="1142"/>
      <c r="AA338" s="1142"/>
      <c r="AB338" s="1143"/>
      <c r="AC338" s="1141"/>
      <c r="AD338" s="1142"/>
      <c r="AE338" s="1142"/>
      <c r="AF338" s="1142"/>
      <c r="AG338" s="1026"/>
      <c r="AH338" s="1025"/>
      <c r="AI338" s="1025"/>
      <c r="AJ338" s="1143"/>
      <c r="AK338" s="1026"/>
      <c r="AL338" s="1025"/>
      <c r="AM338" s="1025"/>
      <c r="AN338" s="1143"/>
      <c r="AO338" s="1025"/>
      <c r="AP338" s="1025"/>
      <c r="AQ338" s="1025"/>
      <c r="AR338" s="1027"/>
      <c r="AS338" s="1000"/>
      <c r="AT338" s="974"/>
      <c r="AU338" s="974"/>
      <c r="AV338" s="974"/>
      <c r="AW338" s="1085"/>
      <c r="AX338" s="1085"/>
      <c r="AY338" s="1025"/>
      <c r="AZ338" s="1025"/>
      <c r="BA338" s="1025"/>
      <c r="BB338" s="1025"/>
      <c r="BC338" s="1025"/>
      <c r="BD338" s="1025"/>
      <c r="BE338" s="1025"/>
      <c r="BF338" s="1025"/>
      <c r="BG338" s="1025"/>
      <c r="BH338" s="1025"/>
      <c r="BI338" s="1027"/>
      <c r="BJ338" s="1001"/>
    </row>
    <row r="339" spans="1:62" s="1002" customFormat="1" ht="11.25" customHeight="1">
      <c r="A339" s="961"/>
      <c r="B339" s="991"/>
      <c r="C339" s="991"/>
      <c r="D339" s="991"/>
      <c r="E339" s="991"/>
      <c r="F339" s="991"/>
      <c r="G339" s="991"/>
      <c r="H339" s="961"/>
      <c r="I339" s="1031" t="s">
        <v>333</v>
      </c>
      <c r="J339" s="974"/>
      <c r="K339" s="974"/>
      <c r="L339" s="999"/>
      <c r="M339" s="974"/>
      <c r="N339" s="974"/>
      <c r="O339" s="974"/>
      <c r="P339" s="974"/>
      <c r="Q339" s="975"/>
      <c r="R339" s="974"/>
      <c r="S339" s="974"/>
      <c r="T339" s="999"/>
      <c r="U339" s="975"/>
      <c r="V339" s="974"/>
      <c r="W339" s="974"/>
      <c r="X339" s="999"/>
      <c r="Y339" s="975"/>
      <c r="Z339" s="974"/>
      <c r="AA339" s="974"/>
      <c r="AB339" s="974"/>
      <c r="AC339" s="975">
        <f t="shared" ref="AC339:AH339" si="848">AC325-AC334</f>
        <v>-0.17325464999883633</v>
      </c>
      <c r="AD339" s="974">
        <f t="shared" si="848"/>
        <v>-0.19188742082235866</v>
      </c>
      <c r="AE339" s="974">
        <f t="shared" si="848"/>
        <v>-0.16991884125504808</v>
      </c>
      <c r="AF339" s="974">
        <f t="shared" si="848"/>
        <v>-0.10268878483981236</v>
      </c>
      <c r="AG339" s="1036">
        <f t="shared" si="848"/>
        <v>-3.138209732508157E-2</v>
      </c>
      <c r="AH339" s="1035">
        <f t="shared" si="848"/>
        <v>1.3918585694741248E-2</v>
      </c>
      <c r="AI339" s="1035">
        <f t="shared" ref="AI339" si="849">AI325-AI334</f>
        <v>2.2355352121103289E-2</v>
      </c>
      <c r="AJ339" s="1055">
        <f>AJ325-AJ334</f>
        <v>1.2065365524307481E-3</v>
      </c>
      <c r="AK339" s="1036">
        <f>AK325-AK334</f>
        <v>-9.2370367635292716E-3</v>
      </c>
      <c r="AL339" s="1035">
        <f>AL325-AL334</f>
        <v>-2.2498676548438734E-2</v>
      </c>
      <c r="AM339" s="1035">
        <f>AM325-AM334</f>
        <v>6.8533108287980316E-3</v>
      </c>
      <c r="AN339" s="1055">
        <f>AN325-AN334</f>
        <v>2.958906058289057E-2</v>
      </c>
      <c r="AO339" s="1035">
        <f t="shared" ref="AO339:AR339" si="850">AO325-AO334</f>
        <v>7.5694921230961887E-2</v>
      </c>
      <c r="AP339" s="1035">
        <f t="shared" si="850"/>
        <v>5.3433772193576701E-2</v>
      </c>
      <c r="AQ339" s="1035">
        <f t="shared" si="850"/>
        <v>2.2773488596422808E-2</v>
      </c>
      <c r="AR339" s="1055">
        <f t="shared" si="850"/>
        <v>2.4639407962847804E-2</v>
      </c>
      <c r="AS339" s="1005"/>
      <c r="AT339" s="974"/>
      <c r="AU339" s="974"/>
      <c r="AV339" s="974"/>
      <c r="AW339" s="974"/>
      <c r="AX339" s="974">
        <f>AX325-AX334</f>
        <v>-0.15528547131630854</v>
      </c>
      <c r="AY339" s="974">
        <f t="shared" ref="AY339:BI339" si="851">AY325-AY334</f>
        <v>2.189068887320067E-3</v>
      </c>
      <c r="AZ339" s="974">
        <f>AZ325-AZ334</f>
        <v>3.5947332023256173E-3</v>
      </c>
      <c r="BA339" s="974">
        <f>BA325-BA334</f>
        <v>4.2291034851552167E-2</v>
      </c>
      <c r="BB339" s="974">
        <f t="shared" si="851"/>
        <v>0</v>
      </c>
      <c r="BC339" s="974">
        <f t="shared" si="851"/>
        <v>0</v>
      </c>
      <c r="BD339" s="974">
        <f t="shared" si="851"/>
        <v>0</v>
      </c>
      <c r="BE339" s="974">
        <f t="shared" si="851"/>
        <v>0</v>
      </c>
      <c r="BF339" s="974">
        <f t="shared" si="851"/>
        <v>0</v>
      </c>
      <c r="BG339" s="974">
        <f t="shared" si="851"/>
        <v>0</v>
      </c>
      <c r="BH339" s="974">
        <f t="shared" si="851"/>
        <v>0</v>
      </c>
      <c r="BI339" s="999">
        <f t="shared" si="851"/>
        <v>0</v>
      </c>
      <c r="BJ339" s="1001"/>
    </row>
    <row r="340" spans="1:62" s="1002" customFormat="1" ht="11.25" customHeight="1">
      <c r="A340" s="961"/>
      <c r="B340" s="992"/>
      <c r="C340" s="992"/>
      <c r="D340" s="992"/>
      <c r="E340" s="992"/>
      <c r="F340" s="992"/>
      <c r="G340" s="992"/>
      <c r="H340" s="961"/>
      <c r="I340" s="1048" t="s">
        <v>334</v>
      </c>
      <c r="J340" s="998"/>
      <c r="K340" s="998"/>
      <c r="L340" s="1017"/>
      <c r="M340" s="974"/>
      <c r="N340" s="974"/>
      <c r="O340" s="974"/>
      <c r="P340" s="974"/>
      <c r="Q340" s="975"/>
      <c r="R340" s="974"/>
      <c r="S340" s="974"/>
      <c r="T340" s="999"/>
      <c r="U340" s="975"/>
      <c r="V340" s="974"/>
      <c r="W340" s="974"/>
      <c r="X340" s="1132"/>
      <c r="Y340" s="1026"/>
      <c r="Z340" s="1037"/>
      <c r="AA340" s="1037"/>
      <c r="AB340" s="1037"/>
      <c r="AC340" s="1316">
        <f>+Inlinks!AC289</f>
        <v>-14.885</v>
      </c>
      <c r="AD340" s="1317">
        <f>+Inlinks!AD289</f>
        <v>-17.631</v>
      </c>
      <c r="AE340" s="1317">
        <f>+Inlinks!AE289</f>
        <v>-17.503</v>
      </c>
      <c r="AF340" s="1317">
        <f>+Inlinks!AF289</f>
        <v>-12.523</v>
      </c>
      <c r="AG340" s="1316">
        <f>+Inlinks!AG289</f>
        <v>-3.7120000000000002</v>
      </c>
      <c r="AH340" s="1317">
        <f>+Inlinks!AH289</f>
        <v>1.6990000000000001</v>
      </c>
      <c r="AI340" s="1317">
        <f>+Inlinks!AI289</f>
        <v>2.9889999999999999</v>
      </c>
      <c r="AJ340" s="2155">
        <f>+Inlinks!AJ289</f>
        <v>0.193</v>
      </c>
      <c r="AK340" s="1316">
        <f>+Inlinks!AK289</f>
        <v>-1.5009999999999999</v>
      </c>
      <c r="AL340" s="1317">
        <f>+Inlinks!AL289</f>
        <v>-3.7399999999999993</v>
      </c>
      <c r="AM340" s="1317">
        <f>+Inlinks!AM289</f>
        <v>1.21</v>
      </c>
      <c r="AN340" s="2155">
        <f>+Inlinks!AN289</f>
        <v>6.6560000000000006</v>
      </c>
      <c r="AO340" s="1025">
        <f t="shared" ref="AO340:AR340" si="852">AO324-AO333</f>
        <v>15.893965390549994</v>
      </c>
      <c r="AP340" s="1025">
        <f t="shared" si="852"/>
        <v>11.745918671136423</v>
      </c>
      <c r="AQ340" s="1025">
        <f t="shared" si="852"/>
        <v>5.3380374065357046</v>
      </c>
      <c r="AR340" s="1027">
        <f t="shared" si="852"/>
        <v>6.8237361988629459</v>
      </c>
      <c r="AS340" s="1000"/>
      <c r="AT340" s="974"/>
      <c r="AU340" s="974"/>
      <c r="AV340" s="974"/>
      <c r="AW340" s="1037"/>
      <c r="AX340" s="1037">
        <f>+SUM(AC340:AF340)</f>
        <v>-62.542000000000002</v>
      </c>
      <c r="AY340" s="1037">
        <f>SUM(AG340:AJ340)</f>
        <v>1.169</v>
      </c>
      <c r="AZ340" s="1037">
        <f>+SUM(AK340:AN340)</f>
        <v>2.6250000000000009</v>
      </c>
      <c r="BA340" s="1037">
        <f>+SUM(AO340:AR340)</f>
        <v>39.801657667085067</v>
      </c>
      <c r="BB340" s="1502">
        <f t="shared" ref="BB340:BI340" si="853">BB324-BB333</f>
        <v>0</v>
      </c>
      <c r="BC340" s="1502">
        <f t="shared" si="853"/>
        <v>0</v>
      </c>
      <c r="BD340" s="1502">
        <f t="shared" si="853"/>
        <v>0</v>
      </c>
      <c r="BE340" s="1502">
        <f t="shared" si="853"/>
        <v>0</v>
      </c>
      <c r="BF340" s="1502">
        <f t="shared" si="853"/>
        <v>0</v>
      </c>
      <c r="BG340" s="1502">
        <f t="shared" si="853"/>
        <v>0</v>
      </c>
      <c r="BH340" s="1502">
        <f t="shared" si="853"/>
        <v>0</v>
      </c>
      <c r="BI340" s="1503">
        <f t="shared" si="853"/>
        <v>0</v>
      </c>
      <c r="BJ340" s="1001"/>
    </row>
    <row r="341" spans="1:62" s="1486" customFormat="1" ht="11.25" customHeight="1">
      <c r="A341" s="1481"/>
      <c r="B341" s="1482"/>
      <c r="C341" s="1482"/>
      <c r="D341" s="1482"/>
      <c r="E341" s="1482"/>
      <c r="F341" s="1482"/>
      <c r="G341" s="1482"/>
      <c r="H341" s="1481"/>
      <c r="I341" s="1506"/>
      <c r="J341" s="1507"/>
      <c r="K341" s="1507"/>
      <c r="L341" s="1508"/>
      <c r="M341" s="1064"/>
      <c r="N341" s="1064"/>
      <c r="O341" s="1064"/>
      <c r="P341" s="1064"/>
      <c r="Q341" s="1463"/>
      <c r="R341" s="1064"/>
      <c r="S341" s="1064"/>
      <c r="T341" s="1483"/>
      <c r="U341" s="1463"/>
      <c r="V341" s="1064"/>
      <c r="W341" s="1064"/>
      <c r="X341" s="1483"/>
      <c r="Y341" s="1064"/>
      <c r="Z341" s="1509"/>
      <c r="AA341" s="1509"/>
      <c r="AB341" s="1509"/>
      <c r="AC341" s="1510"/>
      <c r="AD341" s="1509"/>
      <c r="AE341" s="1509"/>
      <c r="AF341" s="1509"/>
      <c r="AG341" s="1463"/>
      <c r="AH341" s="1064"/>
      <c r="AI341" s="1064"/>
      <c r="AJ341" s="1483"/>
      <c r="AK341" s="1463"/>
      <c r="AL341" s="1064"/>
      <c r="AM341" s="1064"/>
      <c r="AN341" s="1483"/>
      <c r="AO341" s="1064"/>
      <c r="AP341" s="1064"/>
      <c r="AQ341" s="1064"/>
      <c r="AR341" s="1483"/>
      <c r="AS341" s="1484"/>
      <c r="AT341" s="1064"/>
      <c r="AU341" s="1064"/>
      <c r="AV341" s="1064"/>
      <c r="AW341" s="1509"/>
      <c r="AX341" s="1509"/>
      <c r="AY341" s="1064"/>
      <c r="AZ341" s="1064"/>
      <c r="BA341" s="1064"/>
      <c r="BB341" s="1064"/>
      <c r="BC341" s="1064"/>
      <c r="BD341" s="1064"/>
      <c r="BE341" s="1064"/>
      <c r="BF341" s="1064"/>
      <c r="BG341" s="1064"/>
      <c r="BH341" s="1064"/>
      <c r="BI341" s="1483"/>
      <c r="BJ341" s="1485"/>
    </row>
    <row r="342" spans="1:62" s="961" customFormat="1" ht="11.25" customHeight="1">
      <c r="A342" s="475"/>
      <c r="B342" s="940"/>
      <c r="C342" s="940"/>
      <c r="D342" s="940"/>
      <c r="E342" s="940"/>
      <c r="F342" s="940"/>
      <c r="G342" s="940"/>
      <c r="H342" s="475"/>
      <c r="I342" s="1015"/>
      <c r="J342" s="1065"/>
      <c r="K342" s="1065"/>
      <c r="L342" s="1066"/>
      <c r="M342" s="1067"/>
      <c r="N342" s="1067"/>
      <c r="O342" s="1068"/>
      <c r="P342" s="1068"/>
      <c r="Q342" s="1069"/>
      <c r="R342" s="1068"/>
      <c r="S342" s="1068"/>
      <c r="T342" s="1070"/>
      <c r="U342" s="1069"/>
      <c r="V342" s="1068"/>
      <c r="W342" s="1068"/>
      <c r="X342" s="1070"/>
      <c r="Y342" s="1067"/>
      <c r="Z342" s="1067"/>
      <c r="AA342" s="1067"/>
      <c r="AB342" s="1067"/>
      <c r="AC342" s="1061"/>
      <c r="AD342" s="1067"/>
      <c r="AE342" s="1067"/>
      <c r="AF342" s="1067"/>
      <c r="AG342" s="1061"/>
      <c r="AH342" s="1067"/>
      <c r="AI342" s="1067"/>
      <c r="AJ342" s="1066"/>
      <c r="AK342" s="1061"/>
      <c r="AL342" s="1067"/>
      <c r="AM342" s="1067"/>
      <c r="AN342" s="1066"/>
      <c r="AO342" s="1067"/>
      <c r="AP342" s="1067"/>
      <c r="AQ342" s="1067"/>
      <c r="AR342" s="1066"/>
      <c r="AS342" s="959"/>
      <c r="AT342" s="1067"/>
      <c r="AU342" s="1067"/>
      <c r="AV342" s="1067"/>
      <c r="AW342" s="1067"/>
      <c r="AX342" s="1067"/>
      <c r="AY342" s="1067"/>
      <c r="AZ342" s="1067"/>
      <c r="BA342" s="1071"/>
      <c r="BB342" s="1071"/>
      <c r="BC342" s="1071"/>
      <c r="BD342" s="1071"/>
      <c r="BE342" s="1071"/>
      <c r="BF342" s="1071"/>
      <c r="BG342" s="1071"/>
      <c r="BH342" s="1071"/>
      <c r="BI342" s="1072"/>
      <c r="BJ342" s="960"/>
    </row>
    <row r="343" spans="1:62" s="961" customFormat="1" ht="11.25" customHeight="1">
      <c r="A343" s="475"/>
      <c r="B343" s="475"/>
      <c r="C343" s="475"/>
      <c r="D343" s="475"/>
      <c r="E343" s="475"/>
      <c r="F343" s="475"/>
      <c r="G343" s="475"/>
      <c r="H343" s="475"/>
      <c r="I343" s="632" t="s">
        <v>340</v>
      </c>
      <c r="L343" s="659"/>
      <c r="M343" s="631"/>
      <c r="N343" s="631"/>
      <c r="O343" s="631"/>
      <c r="P343" s="631"/>
      <c r="Q343" s="632"/>
      <c r="R343" s="631"/>
      <c r="S343" s="631"/>
      <c r="T343" s="659"/>
      <c r="U343" s="632"/>
      <c r="V343" s="631"/>
      <c r="W343" s="631"/>
      <c r="X343" s="659"/>
      <c r="Y343" s="1321">
        <f>+Inlinks!Y307</f>
        <v>20.166</v>
      </c>
      <c r="Z343" s="1321">
        <f>+Inlinks!Z307</f>
        <v>25.497000000000007</v>
      </c>
      <c r="AA343" s="1321">
        <f>+Inlinks!AA307</f>
        <v>30.757999999999996</v>
      </c>
      <c r="AB343" s="1321">
        <f>+Inlinks!AB307</f>
        <v>42.769000000000005</v>
      </c>
      <c r="AC343" s="1322">
        <f>+Inlinks!AC307</f>
        <v>39.379999999999995</v>
      </c>
      <c r="AD343" s="1321">
        <f>+Inlinks!AD307</f>
        <v>44.019000000000005</v>
      </c>
      <c r="AE343" s="1321">
        <f>+Inlinks!AE307</f>
        <v>48.34</v>
      </c>
      <c r="AF343" s="1321">
        <f>+Inlinks!AF307</f>
        <v>65.487000000000009</v>
      </c>
      <c r="AG343" s="1322">
        <f>+Inlinks!AG307</f>
        <v>56.245000000000005</v>
      </c>
      <c r="AH343" s="1321">
        <f>+Inlinks!AH307</f>
        <v>59.961999999999989</v>
      </c>
      <c r="AI343" s="1321">
        <f>+Inlinks!AI307</f>
        <v>63.5</v>
      </c>
      <c r="AJ343" s="1513">
        <f>+Inlinks!AJ307</f>
        <v>99.391999999999996</v>
      </c>
      <c r="AK343" s="1322">
        <f>+Inlinks!AK307</f>
        <v>79.146000000000015</v>
      </c>
      <c r="AL343" s="1321">
        <f>+Inlinks!AL307</f>
        <v>84.103000000000009</v>
      </c>
      <c r="AM343" s="1321">
        <f>+Inlinks!AM307</f>
        <v>86.456999999999994</v>
      </c>
      <c r="AN343" s="1513">
        <f>+Inlinks!AN307</f>
        <v>121.32800000000003</v>
      </c>
      <c r="AO343" s="631">
        <f t="shared" ref="AO343:AR343" si="854">AO100-AO257</f>
        <v>83.251606753341179</v>
      </c>
      <c r="AP343" s="631">
        <f t="shared" si="854"/>
        <v>83.082435205355949</v>
      </c>
      <c r="AQ343" s="631">
        <f t="shared" si="854"/>
        <v>88.101399424522214</v>
      </c>
      <c r="AR343" s="659">
        <f t="shared" si="854"/>
        <v>141.61463032663917</v>
      </c>
      <c r="AS343" s="1016"/>
      <c r="AT343" s="631"/>
      <c r="AU343" s="631"/>
      <c r="AV343" s="631"/>
      <c r="AW343" s="631">
        <f>+SUM(Y343:AB343)</f>
        <v>119.19000000000001</v>
      </c>
      <c r="AX343" s="631">
        <f>+SUM(AC343:AF343)</f>
        <v>197.226</v>
      </c>
      <c r="AY343" s="631">
        <f>SUM(AG343:AJ343)</f>
        <v>279.09899999999999</v>
      </c>
      <c r="AZ343" s="631">
        <f>+SUM(AK343:AN343)</f>
        <v>371.03400000000005</v>
      </c>
      <c r="BA343" s="631">
        <f>+SUM(AO343:AR343)</f>
        <v>396.05007170985851</v>
      </c>
      <c r="BB343" s="631">
        <f t="shared" ref="BB343:BI343" si="855">BB100-BB257</f>
        <v>440.99303231670547</v>
      </c>
      <c r="BC343" s="631">
        <f t="shared" si="855"/>
        <v>481.85813843000221</v>
      </c>
      <c r="BD343" s="631">
        <f t="shared" si="855"/>
        <v>518.70361824063536</v>
      </c>
      <c r="BE343" s="631">
        <f t="shared" si="855"/>
        <v>553.23589313307798</v>
      </c>
      <c r="BF343" s="631">
        <f t="shared" si="855"/>
        <v>585.0878557613737</v>
      </c>
      <c r="BG343" s="631">
        <f t="shared" si="855"/>
        <v>616.46463137606042</v>
      </c>
      <c r="BH343" s="631">
        <f t="shared" si="855"/>
        <v>646.74184036008796</v>
      </c>
      <c r="BI343" s="659">
        <f t="shared" si="855"/>
        <v>684.37736730343386</v>
      </c>
      <c r="BJ343" s="960"/>
    </row>
    <row r="344" spans="1:62" s="1002" customFormat="1" ht="11.25" customHeight="1">
      <c r="A344" s="961"/>
      <c r="B344" s="992"/>
      <c r="C344" s="992"/>
      <c r="D344" s="992"/>
      <c r="E344" s="992"/>
      <c r="F344" s="992"/>
      <c r="G344" s="992"/>
      <c r="H344" s="961"/>
      <c r="I344" s="990" t="s">
        <v>320</v>
      </c>
      <c r="J344" s="998"/>
      <c r="K344" s="998"/>
      <c r="L344" s="1017"/>
      <c r="M344" s="974"/>
      <c r="N344" s="974"/>
      <c r="O344" s="974"/>
      <c r="P344" s="974"/>
      <c r="Q344" s="975"/>
      <c r="R344" s="974"/>
      <c r="S344" s="974"/>
      <c r="T344" s="999"/>
      <c r="U344" s="975"/>
      <c r="V344" s="974"/>
      <c r="W344" s="974"/>
      <c r="X344" s="999"/>
      <c r="Y344" s="975"/>
      <c r="Z344" s="974"/>
      <c r="AA344" s="974"/>
      <c r="AB344" s="999"/>
      <c r="AC344" s="974">
        <f t="shared" ref="AC344:AN344" si="856">AC343/Y343-1</f>
        <v>0.95279182782901883</v>
      </c>
      <c r="AD344" s="974">
        <f t="shared" si="856"/>
        <v>0.72643840451817843</v>
      </c>
      <c r="AE344" s="974">
        <f t="shared" si="856"/>
        <v>0.57162364262956022</v>
      </c>
      <c r="AF344" s="974">
        <f t="shared" si="856"/>
        <v>0.53117912506722154</v>
      </c>
      <c r="AG344" s="975">
        <f t="shared" si="856"/>
        <v>0.42826307770441874</v>
      </c>
      <c r="AH344" s="974">
        <f t="shared" si="856"/>
        <v>0.36218451123378492</v>
      </c>
      <c r="AI344" s="974">
        <f t="shared" si="856"/>
        <v>0.31361191559784851</v>
      </c>
      <c r="AJ344" s="999">
        <f t="shared" si="856"/>
        <v>0.51773634461801543</v>
      </c>
      <c r="AK344" s="975">
        <f t="shared" si="856"/>
        <v>0.40716508134056384</v>
      </c>
      <c r="AL344" s="974">
        <f t="shared" si="856"/>
        <v>0.40260498315599924</v>
      </c>
      <c r="AM344" s="974">
        <f t="shared" si="856"/>
        <v>0.36152755905511791</v>
      </c>
      <c r="AN344" s="999">
        <f t="shared" si="856"/>
        <v>0.22070186735350972</v>
      </c>
      <c r="AO344" s="974">
        <f t="shared" ref="AO344:AR344" si="857">AO343/AK343-1</f>
        <v>5.1873837633502173E-2</v>
      </c>
      <c r="AP344" s="974">
        <f t="shared" si="857"/>
        <v>-1.2134701433290873E-2</v>
      </c>
      <c r="AQ344" s="974">
        <f t="shared" si="857"/>
        <v>1.9019852927145475E-2</v>
      </c>
      <c r="AR344" s="974">
        <f t="shared" si="857"/>
        <v>0.16720485235592064</v>
      </c>
      <c r="AS344" s="1000"/>
      <c r="AT344" s="974"/>
      <c r="AU344" s="974"/>
      <c r="AV344" s="974"/>
      <c r="AW344" s="1035"/>
      <c r="AX344" s="974">
        <f>AX343/AW343-1</f>
        <v>0.65471935565064165</v>
      </c>
      <c r="AY344" s="974">
        <f t="shared" ref="AY344:BI344" si="858">AY343/AX343-1</f>
        <v>0.41512275257826037</v>
      </c>
      <c r="AZ344" s="974">
        <f t="shared" si="858"/>
        <v>0.32939924542904153</v>
      </c>
      <c r="BA344" s="974">
        <f t="shared" si="858"/>
        <v>6.7422585827332515E-2</v>
      </c>
      <c r="BB344" s="974">
        <f t="shared" si="858"/>
        <v>0.11347797618825228</v>
      </c>
      <c r="BC344" s="974">
        <f t="shared" si="858"/>
        <v>9.2666103812608203E-2</v>
      </c>
      <c r="BD344" s="974">
        <f t="shared" si="858"/>
        <v>7.6465409364431691E-2</v>
      </c>
      <c r="BE344" s="974">
        <f t="shared" si="858"/>
        <v>6.6574193196436315E-2</v>
      </c>
      <c r="BF344" s="974">
        <f t="shared" si="858"/>
        <v>5.7573926463650338E-2</v>
      </c>
      <c r="BG344" s="974">
        <f t="shared" si="858"/>
        <v>5.3627460057013465E-2</v>
      </c>
      <c r="BH344" s="974">
        <f t="shared" si="858"/>
        <v>4.9114267782797816E-2</v>
      </c>
      <c r="BI344" s="999">
        <f t="shared" si="858"/>
        <v>5.8192503708112353E-2</v>
      </c>
      <c r="BJ344" s="1001"/>
    </row>
    <row r="345" spans="1:62" s="1002" customFormat="1" ht="11.25" customHeight="1">
      <c r="A345" s="961"/>
      <c r="B345" s="992"/>
      <c r="C345" s="992"/>
      <c r="D345" s="992"/>
      <c r="E345" s="992"/>
      <c r="F345" s="992"/>
      <c r="G345" s="992"/>
      <c r="H345" s="961"/>
      <c r="I345" s="990" t="s">
        <v>321</v>
      </c>
      <c r="J345" s="998"/>
      <c r="K345" s="998"/>
      <c r="L345" s="1017"/>
      <c r="M345" s="974"/>
      <c r="N345" s="974"/>
      <c r="O345" s="974"/>
      <c r="P345" s="974"/>
      <c r="Q345" s="975"/>
      <c r="R345" s="974"/>
      <c r="S345" s="974"/>
      <c r="T345" s="999"/>
      <c r="U345" s="975"/>
      <c r="V345" s="974"/>
      <c r="W345" s="974"/>
      <c r="X345" s="999"/>
      <c r="Y345" s="975"/>
      <c r="Z345" s="974"/>
      <c r="AA345" s="974"/>
      <c r="AB345" s="999"/>
      <c r="AC345" s="975"/>
      <c r="AD345" s="974"/>
      <c r="AE345" s="974"/>
      <c r="AF345" s="974"/>
      <c r="AG345" s="975">
        <f t="shared" ref="AG345:AN345" si="859">AG344+AC344</f>
        <v>1.3810549055334376</v>
      </c>
      <c r="AH345" s="974">
        <f t="shared" si="859"/>
        <v>1.0886229157519633</v>
      </c>
      <c r="AI345" s="974">
        <f t="shared" si="859"/>
        <v>0.88523555822740874</v>
      </c>
      <c r="AJ345" s="999">
        <f t="shared" si="859"/>
        <v>1.048915469685237</v>
      </c>
      <c r="AK345" s="975">
        <f t="shared" si="859"/>
        <v>0.83542815904498258</v>
      </c>
      <c r="AL345" s="974">
        <f t="shared" si="859"/>
        <v>0.76478949438978416</v>
      </c>
      <c r="AM345" s="974">
        <f t="shared" si="859"/>
        <v>0.67513947465296642</v>
      </c>
      <c r="AN345" s="999">
        <f t="shared" si="859"/>
        <v>0.73843821197152515</v>
      </c>
      <c r="AO345" s="974">
        <f t="shared" ref="AO345" si="860">AO344+AK344</f>
        <v>0.45903891897406601</v>
      </c>
      <c r="AP345" s="974">
        <f t="shared" ref="AP345" si="861">AP344+AL344</f>
        <v>0.39047028172270837</v>
      </c>
      <c r="AQ345" s="974">
        <f t="shared" ref="AQ345" si="862">AQ344+AM344</f>
        <v>0.38054741198226338</v>
      </c>
      <c r="AR345" s="999">
        <f t="shared" ref="AR345" si="863">AR344+AN344</f>
        <v>0.38790671970943036</v>
      </c>
      <c r="AS345" s="1000"/>
      <c r="AT345" s="974"/>
      <c r="AU345" s="974"/>
      <c r="AV345" s="974"/>
      <c r="AW345" s="1018"/>
      <c r="AX345" s="1018"/>
      <c r="AY345" s="1018">
        <f>AY344+AX344</f>
        <v>1.069842108228902</v>
      </c>
      <c r="AZ345" s="1018">
        <f>AZ344+AY344</f>
        <v>0.7445219980073019</v>
      </c>
      <c r="BA345" s="1018">
        <f>BA344+AZ344</f>
        <v>0.39682183125637405</v>
      </c>
      <c r="BB345" s="1018">
        <f t="shared" ref="BB345:BI345" si="864">BB344+BA344</f>
        <v>0.1809005620155848</v>
      </c>
      <c r="BC345" s="1018">
        <f t="shared" si="864"/>
        <v>0.20614408000086049</v>
      </c>
      <c r="BD345" s="1018">
        <f t="shared" si="864"/>
        <v>0.16913151317703989</v>
      </c>
      <c r="BE345" s="1018">
        <f t="shared" si="864"/>
        <v>0.14303960256086801</v>
      </c>
      <c r="BF345" s="1018">
        <f t="shared" si="864"/>
        <v>0.12414811966008665</v>
      </c>
      <c r="BG345" s="1018">
        <f t="shared" si="864"/>
        <v>0.1112013865206638</v>
      </c>
      <c r="BH345" s="1018">
        <f t="shared" si="864"/>
        <v>0.10274172783981128</v>
      </c>
      <c r="BI345" s="1019">
        <f t="shared" si="864"/>
        <v>0.10730677149091017</v>
      </c>
      <c r="BJ345" s="1001"/>
    </row>
    <row r="346" spans="1:62" s="1002" customFormat="1" ht="11.25" customHeight="1">
      <c r="A346" s="961"/>
      <c r="B346" s="992"/>
      <c r="C346" s="992"/>
      <c r="D346" s="992"/>
      <c r="E346" s="992"/>
      <c r="F346" s="992"/>
      <c r="G346" s="992"/>
      <c r="H346" s="961"/>
      <c r="I346" s="990" t="s">
        <v>328</v>
      </c>
      <c r="J346" s="998"/>
      <c r="K346" s="998"/>
      <c r="L346" s="1017"/>
      <c r="M346" s="974"/>
      <c r="N346" s="974"/>
      <c r="O346" s="974"/>
      <c r="P346" s="974"/>
      <c r="Q346" s="975"/>
      <c r="R346" s="974"/>
      <c r="S346" s="974"/>
      <c r="T346" s="999"/>
      <c r="U346" s="975"/>
      <c r="V346" s="974"/>
      <c r="W346" s="974"/>
      <c r="X346" s="999"/>
      <c r="Y346" s="975"/>
      <c r="Z346" s="974">
        <f t="shared" ref="Z346:AF346" si="865">Z343/Y343-1</f>
        <v>0.26435584647426391</v>
      </c>
      <c r="AA346" s="974">
        <f t="shared" si="865"/>
        <v>0.2063380005490838</v>
      </c>
      <c r="AB346" s="999">
        <f t="shared" si="865"/>
        <v>0.39050003251186727</v>
      </c>
      <c r="AC346" s="975">
        <f t="shared" si="865"/>
        <v>-7.9239636185087559E-2</v>
      </c>
      <c r="AD346" s="974">
        <f t="shared" si="865"/>
        <v>0.11780091416962946</v>
      </c>
      <c r="AE346" s="974">
        <f t="shared" si="865"/>
        <v>9.8162157250278215E-2</v>
      </c>
      <c r="AF346" s="974">
        <f t="shared" si="865"/>
        <v>0.35471659081506002</v>
      </c>
      <c r="AG346" s="975">
        <f t="shared" ref="AG346:AN346" si="866">AG343/AF343-1</f>
        <v>-0.14112724662910203</v>
      </c>
      <c r="AH346" s="974">
        <f t="shared" si="866"/>
        <v>6.6085874299937508E-2</v>
      </c>
      <c r="AI346" s="974">
        <f t="shared" si="866"/>
        <v>5.9004035889396844E-2</v>
      </c>
      <c r="AJ346" s="999">
        <f t="shared" si="866"/>
        <v>0.56522834645669295</v>
      </c>
      <c r="AK346" s="975">
        <f t="shared" si="866"/>
        <v>-0.20369848679974223</v>
      </c>
      <c r="AL346" s="974">
        <f t="shared" si="866"/>
        <v>6.2631086852146467E-2</v>
      </c>
      <c r="AM346" s="974">
        <f t="shared" si="866"/>
        <v>2.7989489078867447E-2</v>
      </c>
      <c r="AN346" s="999">
        <f t="shared" si="866"/>
        <v>0.40333344899776824</v>
      </c>
      <c r="AO346" s="974">
        <f t="shared" ref="AO346" si="867">AO343/AN343-1</f>
        <v>-0.31383022259213733</v>
      </c>
      <c r="AP346" s="974">
        <f t="shared" ref="AP346" si="868">AP343/AO343-1</f>
        <v>-2.0320514472045303E-3</v>
      </c>
      <c r="AQ346" s="974">
        <f t="shared" ref="AQ346" si="869">AQ343/AP343-1</f>
        <v>6.040945004513687E-2</v>
      </c>
      <c r="AR346" s="974">
        <f t="shared" ref="AR346" si="870">AR343/AQ343-1</f>
        <v>0.60740500436616274</v>
      </c>
      <c r="AS346" s="1000"/>
      <c r="AT346" s="974"/>
      <c r="AU346" s="974"/>
      <c r="AV346" s="974"/>
      <c r="AW346" s="1051" t="s">
        <v>462</v>
      </c>
      <c r="AX346" s="1051" t="s">
        <v>462</v>
      </c>
      <c r="AY346" s="1051" t="s">
        <v>462</v>
      </c>
      <c r="AZ346" s="1051" t="s">
        <v>462</v>
      </c>
      <c r="BA346" s="1051" t="s">
        <v>462</v>
      </c>
      <c r="BB346" s="1051" t="s">
        <v>462</v>
      </c>
      <c r="BC346" s="1051" t="s">
        <v>462</v>
      </c>
      <c r="BD346" s="1051" t="s">
        <v>462</v>
      </c>
      <c r="BE346" s="1051" t="s">
        <v>462</v>
      </c>
      <c r="BF346" s="1051" t="s">
        <v>462</v>
      </c>
      <c r="BG346" s="1051" t="s">
        <v>462</v>
      </c>
      <c r="BH346" s="1051" t="s">
        <v>462</v>
      </c>
      <c r="BI346" s="1052" t="s">
        <v>462</v>
      </c>
      <c r="BJ346" s="1001"/>
    </row>
    <row r="347" spans="1:62" s="1030" customFormat="1" ht="11.25" customHeight="1">
      <c r="A347" s="1020"/>
      <c r="B347" s="1021"/>
      <c r="C347" s="1021"/>
      <c r="D347" s="1021"/>
      <c r="E347" s="1021"/>
      <c r="F347" s="1021"/>
      <c r="G347" s="1021"/>
      <c r="H347" s="1020"/>
      <c r="I347" s="1022" t="s">
        <v>329</v>
      </c>
      <c r="J347" s="1023"/>
      <c r="K347" s="1023"/>
      <c r="L347" s="1024"/>
      <c r="M347" s="1025"/>
      <c r="N347" s="1025"/>
      <c r="O347" s="1025"/>
      <c r="P347" s="1025"/>
      <c r="Q347" s="1026"/>
      <c r="R347" s="1025"/>
      <c r="S347" s="1025"/>
      <c r="T347" s="1027"/>
      <c r="U347" s="1026"/>
      <c r="V347" s="1025"/>
      <c r="W347" s="1025"/>
      <c r="X347" s="1027"/>
      <c r="Y347" s="1026"/>
      <c r="Z347" s="1025"/>
      <c r="AA347" s="1025"/>
      <c r="AB347" s="1027"/>
      <c r="AC347" s="1026">
        <f t="shared" ref="AC347:AN347" si="871">AC343-Y343</f>
        <v>19.213999999999995</v>
      </c>
      <c r="AD347" s="1025">
        <f t="shared" si="871"/>
        <v>18.521999999999998</v>
      </c>
      <c r="AE347" s="1025">
        <f t="shared" si="871"/>
        <v>17.582000000000008</v>
      </c>
      <c r="AF347" s="1025">
        <f t="shared" si="871"/>
        <v>22.718000000000004</v>
      </c>
      <c r="AG347" s="1026">
        <f t="shared" si="871"/>
        <v>16.865000000000009</v>
      </c>
      <c r="AH347" s="1025">
        <f t="shared" si="871"/>
        <v>15.942999999999984</v>
      </c>
      <c r="AI347" s="1025">
        <f t="shared" si="871"/>
        <v>15.159999999999997</v>
      </c>
      <c r="AJ347" s="1027">
        <f t="shared" si="871"/>
        <v>33.904999999999987</v>
      </c>
      <c r="AK347" s="1026">
        <f t="shared" si="871"/>
        <v>22.90100000000001</v>
      </c>
      <c r="AL347" s="1025">
        <f t="shared" si="871"/>
        <v>24.14100000000002</v>
      </c>
      <c r="AM347" s="1025">
        <f t="shared" si="871"/>
        <v>22.956999999999994</v>
      </c>
      <c r="AN347" s="1027">
        <f t="shared" si="871"/>
        <v>21.936000000000035</v>
      </c>
      <c r="AO347" s="1025">
        <f t="shared" ref="AO347:AR347" si="872">AO343-AK343</f>
        <v>4.1056067533411635</v>
      </c>
      <c r="AP347" s="1025">
        <f t="shared" si="872"/>
        <v>-1.0205647946440592</v>
      </c>
      <c r="AQ347" s="1025">
        <f t="shared" si="872"/>
        <v>1.64439942452222</v>
      </c>
      <c r="AR347" s="1025">
        <f t="shared" si="872"/>
        <v>20.286630326639141</v>
      </c>
      <c r="AS347" s="1028"/>
      <c r="AT347" s="1025"/>
      <c r="AU347" s="1025"/>
      <c r="AV347" s="1025"/>
      <c r="AW347" s="1018"/>
      <c r="AX347" s="1025">
        <f>+AX343-AW343</f>
        <v>78.035999999999987</v>
      </c>
      <c r="AY347" s="1025">
        <f t="shared" ref="AY347:BI347" si="873">+AY343-AX343</f>
        <v>81.87299999999999</v>
      </c>
      <c r="AZ347" s="1025">
        <f t="shared" si="873"/>
        <v>91.935000000000059</v>
      </c>
      <c r="BA347" s="1025">
        <f t="shared" si="873"/>
        <v>25.016071709858466</v>
      </c>
      <c r="BB347" s="1025">
        <f t="shared" si="873"/>
        <v>44.942960606846952</v>
      </c>
      <c r="BC347" s="1025">
        <f t="shared" si="873"/>
        <v>40.865106113296747</v>
      </c>
      <c r="BD347" s="1025">
        <f t="shared" si="873"/>
        <v>36.845479810633151</v>
      </c>
      <c r="BE347" s="1025">
        <f t="shared" si="873"/>
        <v>34.532274892442615</v>
      </c>
      <c r="BF347" s="1025">
        <f t="shared" si="873"/>
        <v>31.851962628295723</v>
      </c>
      <c r="BG347" s="1025">
        <f t="shared" si="873"/>
        <v>31.376775614686721</v>
      </c>
      <c r="BH347" s="1025">
        <f t="shared" si="873"/>
        <v>30.277208984027538</v>
      </c>
      <c r="BI347" s="1027">
        <f t="shared" si="873"/>
        <v>37.635526943345894</v>
      </c>
      <c r="BJ347" s="1029"/>
    </row>
    <row r="348" spans="1:62" s="1030" customFormat="1" ht="11.25" customHeight="1">
      <c r="A348" s="1020"/>
      <c r="B348" s="1021"/>
      <c r="C348" s="1021"/>
      <c r="D348" s="1021"/>
      <c r="E348" s="1021"/>
      <c r="F348" s="1021"/>
      <c r="G348" s="1021"/>
      <c r="H348" s="1020"/>
      <c r="I348" s="1022" t="s">
        <v>330</v>
      </c>
      <c r="J348" s="1023"/>
      <c r="K348" s="1023"/>
      <c r="L348" s="1024"/>
      <c r="M348" s="1025"/>
      <c r="N348" s="1025"/>
      <c r="O348" s="1025"/>
      <c r="P348" s="1025"/>
      <c r="Q348" s="1026"/>
      <c r="R348" s="1025"/>
      <c r="S348" s="1025"/>
      <c r="T348" s="1027"/>
      <c r="U348" s="1026"/>
      <c r="V348" s="1025"/>
      <c r="W348" s="1025"/>
      <c r="X348" s="1027"/>
      <c r="Y348" s="1026"/>
      <c r="Z348" s="1025">
        <f t="shared" ref="Z348:AF348" si="874">Z343-Y343</f>
        <v>5.3310000000000066</v>
      </c>
      <c r="AA348" s="1025">
        <f t="shared" si="874"/>
        <v>5.2609999999999886</v>
      </c>
      <c r="AB348" s="1027">
        <f t="shared" si="874"/>
        <v>12.01100000000001</v>
      </c>
      <c r="AC348" s="1026">
        <f t="shared" si="874"/>
        <v>-3.38900000000001</v>
      </c>
      <c r="AD348" s="1025">
        <f t="shared" si="874"/>
        <v>4.63900000000001</v>
      </c>
      <c r="AE348" s="1025">
        <f t="shared" si="874"/>
        <v>4.320999999999998</v>
      </c>
      <c r="AF348" s="1025">
        <f t="shared" si="874"/>
        <v>17.147000000000006</v>
      </c>
      <c r="AG348" s="1026">
        <f t="shared" ref="AG348:AN348" si="875">AG343-AF343</f>
        <v>-9.2420000000000044</v>
      </c>
      <c r="AH348" s="1025">
        <f t="shared" si="875"/>
        <v>3.7169999999999845</v>
      </c>
      <c r="AI348" s="1025">
        <f t="shared" si="875"/>
        <v>3.5380000000000109</v>
      </c>
      <c r="AJ348" s="1027">
        <f t="shared" si="875"/>
        <v>35.891999999999996</v>
      </c>
      <c r="AK348" s="1026">
        <f t="shared" si="875"/>
        <v>-20.245999999999981</v>
      </c>
      <c r="AL348" s="1025">
        <f t="shared" si="875"/>
        <v>4.9569999999999936</v>
      </c>
      <c r="AM348" s="1025">
        <f t="shared" si="875"/>
        <v>2.353999999999985</v>
      </c>
      <c r="AN348" s="1027">
        <f t="shared" si="875"/>
        <v>34.871000000000038</v>
      </c>
      <c r="AO348" s="1025">
        <f t="shared" ref="AO348" si="876">AO343-AN343</f>
        <v>-38.076393246658853</v>
      </c>
      <c r="AP348" s="1025">
        <f t="shared" ref="AP348" si="877">AP343-AO343</f>
        <v>-0.16917154798522915</v>
      </c>
      <c r="AQ348" s="1025">
        <f t="shared" ref="AQ348" si="878">AQ343-AP343</f>
        <v>5.0189642191662642</v>
      </c>
      <c r="AR348" s="1025">
        <f t="shared" ref="AR348" si="879">AR343-AQ343</f>
        <v>53.513230902116959</v>
      </c>
      <c r="AS348" s="1028"/>
      <c r="AT348" s="1025"/>
      <c r="AU348" s="1025"/>
      <c r="AV348" s="1025"/>
      <c r="AW348" s="1051" t="s">
        <v>462</v>
      </c>
      <c r="AX348" s="1051" t="s">
        <v>462</v>
      </c>
      <c r="AY348" s="1051" t="s">
        <v>462</v>
      </c>
      <c r="AZ348" s="1051" t="s">
        <v>462</v>
      </c>
      <c r="BA348" s="1051" t="s">
        <v>462</v>
      </c>
      <c r="BB348" s="1051" t="s">
        <v>462</v>
      </c>
      <c r="BC348" s="1051" t="s">
        <v>462</v>
      </c>
      <c r="BD348" s="1051" t="s">
        <v>462</v>
      </c>
      <c r="BE348" s="1051" t="s">
        <v>462</v>
      </c>
      <c r="BF348" s="1051" t="s">
        <v>462</v>
      </c>
      <c r="BG348" s="1051" t="s">
        <v>462</v>
      </c>
      <c r="BH348" s="1051" t="s">
        <v>462</v>
      </c>
      <c r="BI348" s="1052" t="s">
        <v>462</v>
      </c>
      <c r="BJ348" s="1029"/>
    </row>
    <row r="349" spans="1:62" s="1002" customFormat="1" ht="11.25" customHeight="1">
      <c r="A349" s="961"/>
      <c r="B349" s="992"/>
      <c r="C349" s="992"/>
      <c r="D349" s="992"/>
      <c r="E349" s="992"/>
      <c r="F349" s="992"/>
      <c r="G349" s="992"/>
      <c r="H349" s="961"/>
      <c r="I349" s="1031" t="s">
        <v>339</v>
      </c>
      <c r="J349" s="998"/>
      <c r="K349" s="998"/>
      <c r="L349" s="1017"/>
      <c r="M349" s="974"/>
      <c r="N349" s="974"/>
      <c r="O349" s="974"/>
      <c r="P349" s="974"/>
      <c r="Q349" s="975"/>
      <c r="R349" s="974"/>
      <c r="S349" s="974"/>
      <c r="T349" s="999"/>
      <c r="U349" s="975"/>
      <c r="V349" s="974"/>
      <c r="W349" s="974"/>
      <c r="X349" s="999"/>
      <c r="Y349" s="975">
        <f>+Y343/Y324</f>
        <v>0.23472309518821149</v>
      </c>
      <c r="Z349" s="974">
        <f>+Z343/Z324</f>
        <v>0.27749722470124732</v>
      </c>
      <c r="AA349" s="974">
        <f t="shared" ref="AA349:AF349" si="880">+AA343/AA324</f>
        <v>0.29859816713264992</v>
      </c>
      <c r="AB349" s="999">
        <f t="shared" si="880"/>
        <v>0.35070643127157625</v>
      </c>
      <c r="AC349" s="975">
        <f t="shared" si="880"/>
        <v>0.3329275303506814</v>
      </c>
      <c r="AD349" s="974">
        <f t="shared" si="880"/>
        <v>0.36061343360613435</v>
      </c>
      <c r="AE349" s="974">
        <f t="shared" si="880"/>
        <v>0.36154490516364507</v>
      </c>
      <c r="AF349" s="974">
        <f t="shared" si="880"/>
        <v>0.409390980357835</v>
      </c>
      <c r="AG349" s="975">
        <f t="shared" ref="AG349:AI349" si="881">+AG343/AG324</f>
        <v>0.34612733695183939</v>
      </c>
      <c r="AH349" s="974">
        <f t="shared" si="881"/>
        <v>0.36071273882284993</v>
      </c>
      <c r="AI349" s="974">
        <f t="shared" si="881"/>
        <v>0.35965722118069515</v>
      </c>
      <c r="AJ349" s="999">
        <f>+AJ343/AJ324</f>
        <v>0.44184433735796719</v>
      </c>
      <c r="AK349" s="975">
        <f>+AK343/AK324</f>
        <v>0.37693238210445101</v>
      </c>
      <c r="AL349" s="974">
        <f>+AL343/AL324</f>
        <v>0.38259591851589014</v>
      </c>
      <c r="AM349" s="974">
        <f>+AM343/AM324</f>
        <v>0.36884857741353339</v>
      </c>
      <c r="AN349" s="999">
        <f>+AN343/AN324</f>
        <v>0.43809578831821605</v>
      </c>
      <c r="AO349" s="974">
        <f t="shared" ref="AO349:AR349" si="882">+AO343/AO324</f>
        <v>0.34142970566652764</v>
      </c>
      <c r="AP349" s="974">
        <f t="shared" si="882"/>
        <v>0.3519348115471278</v>
      </c>
      <c r="AQ349" s="974">
        <f t="shared" si="882"/>
        <v>0.35315475134057212</v>
      </c>
      <c r="AR349" s="974">
        <f t="shared" si="882"/>
        <v>0.43965423092711037</v>
      </c>
      <c r="AS349" s="1000"/>
      <c r="AT349" s="974"/>
      <c r="AU349" s="974"/>
      <c r="AV349" s="974"/>
      <c r="AW349" s="974">
        <f>+AW343/AW324</f>
        <v>0.29593673573264145</v>
      </c>
      <c r="AX349" s="974">
        <f>+AX343/AX324</f>
        <v>0.36932532110400978</v>
      </c>
      <c r="AY349" s="974">
        <f t="shared" ref="AY349:BI349" si="883">+AY343/AY324</f>
        <v>0.38220435887077447</v>
      </c>
      <c r="AZ349" s="974">
        <f>+AZ343/AZ324</f>
        <v>0.39424015844664484</v>
      </c>
      <c r="BA349" s="974">
        <f>+BA343/BA324</f>
        <v>0.37665965596421791</v>
      </c>
      <c r="BB349" s="974">
        <f t="shared" si="883"/>
        <v>0.37745625364710278</v>
      </c>
      <c r="BC349" s="974">
        <f t="shared" si="883"/>
        <v>0.37818027486189065</v>
      </c>
      <c r="BD349" s="974">
        <f t="shared" si="883"/>
        <v>0.37868042841708632</v>
      </c>
      <c r="BE349" s="974">
        <f t="shared" si="883"/>
        <v>0.37994499145197552</v>
      </c>
      <c r="BF349" s="974">
        <f t="shared" si="883"/>
        <v>0.3810635456881285</v>
      </c>
      <c r="BG349" s="974">
        <f t="shared" si="883"/>
        <v>0.3818986590341592</v>
      </c>
      <c r="BH349" s="974">
        <f t="shared" si="883"/>
        <v>0.38258299058564488</v>
      </c>
      <c r="BI349" s="999">
        <f t="shared" si="883"/>
        <v>0.38538185595989433</v>
      </c>
      <c r="BJ349" s="1001"/>
    </row>
    <row r="350" spans="1:62" s="1042" customFormat="1" ht="11.25" customHeight="1">
      <c r="A350" s="961"/>
      <c r="B350" s="995"/>
      <c r="C350" s="995"/>
      <c r="D350" s="995"/>
      <c r="E350" s="995"/>
      <c r="F350" s="995"/>
      <c r="G350" s="995"/>
      <c r="H350" s="961"/>
      <c r="I350" s="1032"/>
      <c r="J350" s="1033"/>
      <c r="K350" s="1033"/>
      <c r="L350" s="1034"/>
      <c r="M350" s="1035"/>
      <c r="N350" s="1035"/>
      <c r="O350" s="1035"/>
      <c r="P350" s="1035"/>
      <c r="Q350" s="1036"/>
      <c r="R350" s="1035"/>
      <c r="S350" s="1035"/>
      <c r="T350" s="1055"/>
      <c r="U350" s="1036"/>
      <c r="V350" s="1035"/>
      <c r="W350" s="1035"/>
      <c r="X350" s="1055"/>
      <c r="Y350" s="1036"/>
      <c r="Z350" s="1035"/>
      <c r="AA350" s="1035"/>
      <c r="AB350" s="1055"/>
      <c r="AC350" s="1510"/>
      <c r="AD350" s="1035"/>
      <c r="AE350" s="1126"/>
      <c r="AF350" s="1126"/>
      <c r="AG350" s="1036"/>
      <c r="AH350" s="1035"/>
      <c r="AI350" s="1035"/>
      <c r="AJ350" s="1055"/>
      <c r="AK350" s="1036"/>
      <c r="AL350" s="1035"/>
      <c r="AM350" s="1035"/>
      <c r="AN350" s="1055"/>
      <c r="AO350" s="1035"/>
      <c r="AP350" s="1035"/>
      <c r="AQ350" s="1035"/>
      <c r="AR350" s="1055"/>
      <c r="AS350" s="1040"/>
      <c r="AT350" s="1035"/>
      <c r="AU350" s="1035"/>
      <c r="AV350" s="1035"/>
      <c r="AW350" s="1037"/>
      <c r="AX350" s="1002"/>
      <c r="AY350" s="1035"/>
      <c r="AZ350" s="1035"/>
      <c r="BA350" s="1035"/>
      <c r="BB350" s="1035"/>
      <c r="BC350" s="1035"/>
      <c r="BD350" s="1035"/>
      <c r="BE350" s="1035"/>
      <c r="BF350" s="1035"/>
      <c r="BG350" s="1035"/>
      <c r="BH350" s="1035"/>
      <c r="BI350" s="1055"/>
      <c r="BJ350" s="1041"/>
    </row>
    <row r="351" spans="1:62" s="1113" customFormat="1" ht="11.25" customHeight="1">
      <c r="B351" s="1127"/>
      <c r="C351" s="1127"/>
      <c r="D351" s="1127"/>
      <c r="E351" s="1127"/>
      <c r="F351" s="1127"/>
      <c r="G351" s="1127"/>
      <c r="I351" s="1104" t="s">
        <v>341</v>
      </c>
      <c r="J351" s="1128"/>
      <c r="K351" s="1128"/>
      <c r="L351" s="1129"/>
      <c r="M351" s="1103"/>
      <c r="N351" s="1103"/>
      <c r="O351" s="1103"/>
      <c r="P351" s="1103"/>
      <c r="Q351" s="1110"/>
      <c r="R351" s="1103"/>
      <c r="S351" s="1103"/>
      <c r="T351" s="1109"/>
      <c r="U351" s="1110"/>
      <c r="V351" s="1103"/>
      <c r="W351" s="1103"/>
      <c r="X351" s="1109"/>
      <c r="Y351" s="1110"/>
      <c r="Z351" s="1103"/>
      <c r="AA351" s="1103"/>
      <c r="AB351" s="1109"/>
      <c r="AC351" s="1491">
        <f>+Inlinks!AC309</f>
        <v>40.429999999999993</v>
      </c>
      <c r="AD351" s="1491">
        <f>+Inlinks!AD309</f>
        <v>45.970000000000006</v>
      </c>
      <c r="AE351" s="1491">
        <f>+Inlinks!AE309</f>
        <v>51.349000000000004</v>
      </c>
      <c r="AF351" s="1491">
        <f>+Inlinks!AF309</f>
        <v>68.486000000000004</v>
      </c>
      <c r="AG351" s="1492">
        <f>+Inlinks!AG309</f>
        <v>58.282399999999996</v>
      </c>
      <c r="AH351" s="1491">
        <f>+Inlinks!AH309</f>
        <v>60.746220000000001</v>
      </c>
      <c r="AI351" s="1491">
        <f>+Inlinks!AI309</f>
        <v>63.325400000000009</v>
      </c>
      <c r="AJ351" s="1514">
        <f>+Inlinks!AJ309</f>
        <v>98.230500000000006</v>
      </c>
      <c r="AK351" s="1492">
        <f>+Inlinks!AK309</f>
        <v>77.618099999999998</v>
      </c>
      <c r="AL351" s="1491">
        <f>+Inlinks!AL309</f>
        <v>83.347179999999994</v>
      </c>
      <c r="AM351" s="1491">
        <f>+Inlinks!AM309</f>
        <v>85.725000000000009</v>
      </c>
      <c r="AN351" s="1514">
        <f>+Inlinks!AN309</f>
        <v>121.25823999999999</v>
      </c>
      <c r="AO351" s="1103">
        <f t="shared" ref="AO351:AR351" si="884">AO109-AO266</f>
        <v>83.065088124645115</v>
      </c>
      <c r="AP351" s="1103">
        <f t="shared" si="884"/>
        <v>82.75522909483368</v>
      </c>
      <c r="AQ351" s="1103">
        <f t="shared" si="884"/>
        <v>88.210364614066322</v>
      </c>
      <c r="AR351" s="1109">
        <f t="shared" si="884"/>
        <v>141.46418940978816</v>
      </c>
      <c r="AS351" s="1130"/>
      <c r="AT351" s="1103"/>
      <c r="AU351" s="1103"/>
      <c r="AV351" s="1103"/>
      <c r="AW351" s="631"/>
      <c r="AX351" s="1037">
        <f>+SUM(AC351:AF351)</f>
        <v>206.23500000000001</v>
      </c>
      <c r="AY351" s="631">
        <f>SUM(AG351:AJ351)</f>
        <v>280.58452</v>
      </c>
      <c r="AZ351" s="631">
        <f>+SUM(AK351:AN351)</f>
        <v>367.94852000000003</v>
      </c>
      <c r="BA351" s="631">
        <f>+SUM(AO351:AR351)</f>
        <v>395.49487124333325</v>
      </c>
      <c r="BB351" s="1103">
        <f t="shared" ref="BB351:BI351" si="885">BB109-BB266</f>
        <v>440.99303231670547</v>
      </c>
      <c r="BC351" s="1103">
        <f t="shared" si="885"/>
        <v>481.85813843000221</v>
      </c>
      <c r="BD351" s="1103">
        <f t="shared" si="885"/>
        <v>518.70361824063536</v>
      </c>
      <c r="BE351" s="1103">
        <f t="shared" si="885"/>
        <v>553.23589313307798</v>
      </c>
      <c r="BF351" s="1103">
        <f t="shared" si="885"/>
        <v>585.0878557613737</v>
      </c>
      <c r="BG351" s="1103">
        <f t="shared" si="885"/>
        <v>616.46463137606042</v>
      </c>
      <c r="BH351" s="1103">
        <f t="shared" si="885"/>
        <v>646.74184036008796</v>
      </c>
      <c r="BI351" s="1109">
        <f t="shared" si="885"/>
        <v>684.37736730343386</v>
      </c>
    </row>
    <row r="352" spans="1:62" s="1002" customFormat="1" ht="11.25" customHeight="1">
      <c r="A352" s="961"/>
      <c r="B352" s="992"/>
      <c r="C352" s="992"/>
      <c r="D352" s="992"/>
      <c r="E352" s="992"/>
      <c r="F352" s="992"/>
      <c r="G352" s="992"/>
      <c r="H352" s="961"/>
      <c r="I352" s="1031" t="s">
        <v>332</v>
      </c>
      <c r="J352" s="998"/>
      <c r="K352" s="998"/>
      <c r="L352" s="1017"/>
      <c r="M352" s="974"/>
      <c r="N352" s="974"/>
      <c r="O352" s="974"/>
      <c r="P352" s="974"/>
      <c r="Q352" s="975"/>
      <c r="R352" s="974"/>
      <c r="S352" s="974"/>
      <c r="T352" s="999"/>
      <c r="U352" s="975"/>
      <c r="V352" s="974"/>
      <c r="W352" s="974"/>
      <c r="X352" s="1043"/>
      <c r="Y352" s="1044"/>
      <c r="Z352" s="1045"/>
      <c r="AA352" s="1045"/>
      <c r="AB352" s="1043"/>
      <c r="AC352" s="675">
        <f t="shared" ref="AC352:AN352" si="886">AC351/Y343-1</f>
        <v>1.0048596647823063</v>
      </c>
      <c r="AD352" s="672">
        <f t="shared" si="886"/>
        <v>0.80295721065223336</v>
      </c>
      <c r="AE352" s="1150">
        <f t="shared" si="886"/>
        <v>0.66945184992522311</v>
      </c>
      <c r="AF352" s="1150">
        <f t="shared" si="886"/>
        <v>0.60130000701442632</v>
      </c>
      <c r="AG352" s="675">
        <f>AG351/AC343-1</f>
        <v>0.48</v>
      </c>
      <c r="AH352" s="672">
        <f t="shared" si="886"/>
        <v>0.37999999999999989</v>
      </c>
      <c r="AI352" s="672">
        <f t="shared" si="886"/>
        <v>0.31000000000000005</v>
      </c>
      <c r="AJ352" s="676">
        <f t="shared" si="886"/>
        <v>0.5</v>
      </c>
      <c r="AK352" s="675">
        <f>AK351/AG343-1</f>
        <v>0.37999999999999989</v>
      </c>
      <c r="AL352" s="672">
        <f t="shared" si="886"/>
        <v>0.39000000000000012</v>
      </c>
      <c r="AM352" s="672">
        <f t="shared" si="886"/>
        <v>0.35000000000000009</v>
      </c>
      <c r="AN352" s="676">
        <f t="shared" si="886"/>
        <v>0.21999999999999997</v>
      </c>
      <c r="AO352" s="1150">
        <f t="shared" ref="AO352:AR352" si="887">AO351/AK343-1</f>
        <v>4.9517197642901634E-2</v>
      </c>
      <c r="AP352" s="1150">
        <f t="shared" si="887"/>
        <v>-1.6025241729383355E-2</v>
      </c>
      <c r="AQ352" s="1150">
        <f t="shared" si="887"/>
        <v>2.0280192628316041E-2</v>
      </c>
      <c r="AR352" s="1150">
        <f t="shared" si="887"/>
        <v>0.16596490018617405</v>
      </c>
      <c r="AS352" s="1000"/>
      <c r="AT352" s="974"/>
      <c r="AU352" s="974"/>
      <c r="AV352" s="974"/>
      <c r="AW352" s="974"/>
      <c r="AX352" s="974">
        <f>AX351/AW343-1</f>
        <v>0.73030455575132147</v>
      </c>
      <c r="AY352" s="974">
        <f t="shared" ref="AY352:BI352" si="888">AY351/AX343-1</f>
        <v>0.42265482238650076</v>
      </c>
      <c r="AZ352" s="974">
        <f t="shared" si="888"/>
        <v>0.31834410012217895</v>
      </c>
      <c r="BA352" s="974">
        <f t="shared" si="888"/>
        <v>6.59262257457085E-2</v>
      </c>
      <c r="BB352" s="974">
        <f t="shared" si="888"/>
        <v>0.11347797618825228</v>
      </c>
      <c r="BC352" s="974">
        <f t="shared" si="888"/>
        <v>9.2666103812608203E-2</v>
      </c>
      <c r="BD352" s="974">
        <f t="shared" si="888"/>
        <v>7.6465409364431691E-2</v>
      </c>
      <c r="BE352" s="974">
        <f t="shared" si="888"/>
        <v>6.6574193196436315E-2</v>
      </c>
      <c r="BF352" s="974">
        <f t="shared" si="888"/>
        <v>5.7573926463650338E-2</v>
      </c>
      <c r="BG352" s="974">
        <f t="shared" si="888"/>
        <v>5.3627460057013465E-2</v>
      </c>
      <c r="BH352" s="974">
        <f t="shared" si="888"/>
        <v>4.9114267782797816E-2</v>
      </c>
      <c r="BI352" s="999">
        <f t="shared" si="888"/>
        <v>5.8192503708112353E-2</v>
      </c>
      <c r="BJ352" s="1001"/>
    </row>
    <row r="353" spans="1:62" s="1002" customFormat="1" ht="11.25" customHeight="1">
      <c r="A353" s="961"/>
      <c r="B353" s="991"/>
      <c r="C353" s="991"/>
      <c r="D353" s="991"/>
      <c r="E353" s="991"/>
      <c r="F353" s="991"/>
      <c r="G353" s="991"/>
      <c r="H353" s="961"/>
      <c r="I353" s="1048" t="s">
        <v>321</v>
      </c>
      <c r="J353" s="974"/>
      <c r="K353" s="974"/>
      <c r="L353" s="999"/>
      <c r="M353" s="974"/>
      <c r="N353" s="974"/>
      <c r="O353" s="974"/>
      <c r="P353" s="974"/>
      <c r="Q353" s="975"/>
      <c r="R353" s="974"/>
      <c r="S353" s="974"/>
      <c r="T353" s="999"/>
      <c r="U353" s="975"/>
      <c r="V353" s="974"/>
      <c r="W353" s="974"/>
      <c r="X353" s="999"/>
      <c r="Y353" s="975"/>
      <c r="Z353" s="974"/>
      <c r="AA353" s="974"/>
      <c r="AB353" s="999"/>
      <c r="AC353" s="975"/>
      <c r="AD353" s="974"/>
      <c r="AE353" s="974"/>
      <c r="AF353" s="974"/>
      <c r="AG353" s="975">
        <f t="shared" ref="AG353:AN353" si="889">AG352+AC352</f>
        <v>1.4848596647823062</v>
      </c>
      <c r="AH353" s="974">
        <f t="shared" si="889"/>
        <v>1.1829572106522332</v>
      </c>
      <c r="AI353" s="974">
        <f t="shared" si="889"/>
        <v>0.97945184992522316</v>
      </c>
      <c r="AJ353" s="999">
        <f t="shared" si="889"/>
        <v>1.1013000070144263</v>
      </c>
      <c r="AK353" s="975">
        <f t="shared" si="889"/>
        <v>0.85999999999999988</v>
      </c>
      <c r="AL353" s="974">
        <f t="shared" si="889"/>
        <v>0.77</v>
      </c>
      <c r="AM353" s="974">
        <f t="shared" si="889"/>
        <v>0.66000000000000014</v>
      </c>
      <c r="AN353" s="999">
        <f t="shared" si="889"/>
        <v>0.72</v>
      </c>
      <c r="AO353" s="974">
        <f t="shared" ref="AO353" si="890">AO352+AK352</f>
        <v>0.42951719764290153</v>
      </c>
      <c r="AP353" s="974">
        <f t="shared" ref="AP353" si="891">AP352+AL352</f>
        <v>0.37397475827061677</v>
      </c>
      <c r="AQ353" s="974">
        <f t="shared" ref="AQ353" si="892">AQ352+AM352</f>
        <v>0.37028019262831613</v>
      </c>
      <c r="AR353" s="999">
        <f t="shared" ref="AR353" si="893">AR352+AN352</f>
        <v>0.38596490018617402</v>
      </c>
      <c r="AS353" s="1049"/>
      <c r="AT353" s="674"/>
      <c r="AV353" s="974"/>
      <c r="AW353" s="1025"/>
      <c r="AX353" s="1025"/>
      <c r="AY353" s="974">
        <f>AY352+AX352</f>
        <v>1.1529593781378222</v>
      </c>
      <c r="AZ353" s="974">
        <f>AZ352+AY352</f>
        <v>0.74099892250867971</v>
      </c>
      <c r="BA353" s="974">
        <f>BA352+AZ352</f>
        <v>0.38427032586788745</v>
      </c>
      <c r="BB353" s="974">
        <f t="shared" ref="BB353:BI353" si="894">BB352+BA352</f>
        <v>0.17940420193396078</v>
      </c>
      <c r="BC353" s="974">
        <f t="shared" si="894"/>
        <v>0.20614408000086049</v>
      </c>
      <c r="BD353" s="974">
        <f t="shared" si="894"/>
        <v>0.16913151317703989</v>
      </c>
      <c r="BE353" s="974">
        <f t="shared" si="894"/>
        <v>0.14303960256086801</v>
      </c>
      <c r="BF353" s="974">
        <f t="shared" si="894"/>
        <v>0.12414811966008665</v>
      </c>
      <c r="BG353" s="974">
        <f t="shared" si="894"/>
        <v>0.1112013865206638</v>
      </c>
      <c r="BH353" s="974">
        <f t="shared" si="894"/>
        <v>0.10274172783981128</v>
      </c>
      <c r="BI353" s="999">
        <f t="shared" si="894"/>
        <v>0.10730677149091017</v>
      </c>
      <c r="BJ353" s="1001"/>
    </row>
    <row r="354" spans="1:62" s="1002" customFormat="1" ht="11.25" customHeight="1">
      <c r="A354" s="961"/>
      <c r="B354" s="992"/>
      <c r="C354" s="992"/>
      <c r="D354" s="992"/>
      <c r="E354" s="992"/>
      <c r="F354" s="992"/>
      <c r="G354" s="992"/>
      <c r="H354" s="961"/>
      <c r="I354" s="1050" t="s">
        <v>329</v>
      </c>
      <c r="J354" s="998"/>
      <c r="K354" s="998"/>
      <c r="L354" s="1017"/>
      <c r="M354" s="974"/>
      <c r="N354" s="974"/>
      <c r="O354" s="974"/>
      <c r="P354" s="974"/>
      <c r="Q354" s="975"/>
      <c r="R354" s="974"/>
      <c r="S354" s="974"/>
      <c r="T354" s="999"/>
      <c r="U354" s="975"/>
      <c r="V354" s="974"/>
      <c r="W354" s="974"/>
      <c r="X354" s="999"/>
      <c r="Y354" s="975"/>
      <c r="Z354" s="974"/>
      <c r="AA354" s="974"/>
      <c r="AB354" s="1027"/>
      <c r="AC354" s="1026"/>
      <c r="AD354" s="1025"/>
      <c r="AE354" s="1025"/>
      <c r="AF354" s="1025"/>
      <c r="AG354" s="1026">
        <f t="shared" ref="AG354:AN354" si="895">AG351-AC351</f>
        <v>17.852400000000003</v>
      </c>
      <c r="AH354" s="1025">
        <f t="shared" si="895"/>
        <v>14.776219999999995</v>
      </c>
      <c r="AI354" s="1025">
        <f t="shared" si="895"/>
        <v>11.976400000000005</v>
      </c>
      <c r="AJ354" s="1027">
        <f t="shared" si="895"/>
        <v>29.744500000000002</v>
      </c>
      <c r="AK354" s="1026">
        <f t="shared" si="895"/>
        <v>19.335700000000003</v>
      </c>
      <c r="AL354" s="1025">
        <f t="shared" si="895"/>
        <v>22.600959999999993</v>
      </c>
      <c r="AM354" s="1025">
        <f t="shared" si="895"/>
        <v>22.3996</v>
      </c>
      <c r="AN354" s="1027">
        <f t="shared" si="895"/>
        <v>23.02773999999998</v>
      </c>
      <c r="AO354" s="1025">
        <f t="shared" ref="AO354" si="896">AO351-AK351</f>
        <v>5.4469881246451166</v>
      </c>
      <c r="AP354" s="1025">
        <f t="shared" ref="AP354" si="897">AP351-AL351</f>
        <v>-0.5919509051663141</v>
      </c>
      <c r="AQ354" s="1025">
        <f t="shared" ref="AQ354" si="898">AQ351-AM351</f>
        <v>2.485364614066313</v>
      </c>
      <c r="AR354" s="1027">
        <f t="shared" ref="AR354" si="899">AR351-AN351</f>
        <v>20.205949409788175</v>
      </c>
      <c r="AS354" s="1000"/>
      <c r="AT354" s="974"/>
      <c r="AU354" s="974"/>
      <c r="AV354" s="974"/>
      <c r="AW354" s="1051"/>
      <c r="AX354" s="1051"/>
      <c r="AY354" s="1025">
        <f>AY351-AX351</f>
        <v>74.349519999999984</v>
      </c>
      <c r="AZ354" s="1025">
        <f>AZ351-AY351</f>
        <v>87.364000000000033</v>
      </c>
      <c r="BA354" s="1025">
        <f>BA351-AZ351</f>
        <v>27.54635124333322</v>
      </c>
      <c r="BB354" s="1025">
        <f t="shared" ref="BB354:BI354" si="900">BB351-BA351</f>
        <v>45.498161073372216</v>
      </c>
      <c r="BC354" s="1025">
        <f t="shared" si="900"/>
        <v>40.865106113296747</v>
      </c>
      <c r="BD354" s="1025">
        <f t="shared" si="900"/>
        <v>36.845479810633151</v>
      </c>
      <c r="BE354" s="1025">
        <f t="shared" si="900"/>
        <v>34.532274892442615</v>
      </c>
      <c r="BF354" s="1025">
        <f t="shared" si="900"/>
        <v>31.851962628295723</v>
      </c>
      <c r="BG354" s="1025">
        <f t="shared" si="900"/>
        <v>31.376775614686721</v>
      </c>
      <c r="BH354" s="1025">
        <f t="shared" si="900"/>
        <v>30.277208984027538</v>
      </c>
      <c r="BI354" s="1027">
        <f t="shared" si="900"/>
        <v>37.635526943345894</v>
      </c>
      <c r="BJ354" s="1001"/>
    </row>
    <row r="355" spans="1:62" s="1002" customFormat="1" ht="11.25" customHeight="1">
      <c r="A355" s="961"/>
      <c r="B355" s="992"/>
      <c r="C355" s="992"/>
      <c r="D355" s="992"/>
      <c r="E355" s="992"/>
      <c r="F355" s="992"/>
      <c r="G355" s="992"/>
      <c r="H355" s="961"/>
      <c r="I355" s="1050" t="s">
        <v>330</v>
      </c>
      <c r="J355" s="998"/>
      <c r="K355" s="998"/>
      <c r="L355" s="1017"/>
      <c r="M355" s="974"/>
      <c r="N355" s="974"/>
      <c r="O355" s="974"/>
      <c r="P355" s="974"/>
      <c r="Q355" s="975"/>
      <c r="R355" s="974"/>
      <c r="S355" s="974"/>
      <c r="T355" s="999"/>
      <c r="U355" s="975"/>
      <c r="V355" s="974"/>
      <c r="W355" s="974"/>
      <c r="X355" s="999"/>
      <c r="Y355" s="1026"/>
      <c r="Z355" s="1025"/>
      <c r="AA355" s="1025"/>
      <c r="AB355" s="1027"/>
      <c r="AC355" s="1026"/>
      <c r="AD355" s="1025">
        <f t="shared" ref="AD355:AN355" si="901">AD351-AC351</f>
        <v>5.5400000000000134</v>
      </c>
      <c r="AE355" s="1025">
        <f t="shared" si="901"/>
        <v>5.3789999999999978</v>
      </c>
      <c r="AF355" s="1025">
        <f t="shared" si="901"/>
        <v>17.137</v>
      </c>
      <c r="AG355" s="1026">
        <f t="shared" si="901"/>
        <v>-10.203600000000009</v>
      </c>
      <c r="AH355" s="1025">
        <f t="shared" si="901"/>
        <v>2.4638200000000055</v>
      </c>
      <c r="AI355" s="1025">
        <f t="shared" si="901"/>
        <v>2.579180000000008</v>
      </c>
      <c r="AJ355" s="1027">
        <f t="shared" si="901"/>
        <v>34.905099999999997</v>
      </c>
      <c r="AK355" s="1026">
        <f t="shared" si="901"/>
        <v>-20.612400000000008</v>
      </c>
      <c r="AL355" s="1025">
        <f t="shared" si="901"/>
        <v>5.7290799999999962</v>
      </c>
      <c r="AM355" s="1025">
        <f t="shared" si="901"/>
        <v>2.377820000000014</v>
      </c>
      <c r="AN355" s="1027">
        <f t="shared" si="901"/>
        <v>35.533239999999978</v>
      </c>
      <c r="AO355" s="1025">
        <f t="shared" ref="AO355:AR355" si="902">AO351-AN351</f>
        <v>-38.193151875354872</v>
      </c>
      <c r="AP355" s="1025">
        <f t="shared" si="902"/>
        <v>-0.30985902981143454</v>
      </c>
      <c r="AQ355" s="1025">
        <f t="shared" si="902"/>
        <v>5.4551355192326412</v>
      </c>
      <c r="AR355" s="1025">
        <f t="shared" si="902"/>
        <v>53.25382479572184</v>
      </c>
      <c r="AS355" s="1000"/>
      <c r="AT355" s="974"/>
      <c r="AU355" s="974"/>
      <c r="AV355" s="974"/>
      <c r="AW355" s="1025"/>
      <c r="AX355" s="1025"/>
      <c r="AY355" s="1051" t="s">
        <v>462</v>
      </c>
      <c r="AZ355" s="1051" t="s">
        <v>462</v>
      </c>
      <c r="BA355" s="1051" t="s">
        <v>462</v>
      </c>
      <c r="BB355" s="1051" t="s">
        <v>462</v>
      </c>
      <c r="BC355" s="1051" t="s">
        <v>462</v>
      </c>
      <c r="BD355" s="1051" t="s">
        <v>462</v>
      </c>
      <c r="BE355" s="1051" t="s">
        <v>462</v>
      </c>
      <c r="BF355" s="1051" t="s">
        <v>462</v>
      </c>
      <c r="BG355" s="1051" t="s">
        <v>462</v>
      </c>
      <c r="BH355" s="1051" t="s">
        <v>462</v>
      </c>
      <c r="BI355" s="1052" t="s">
        <v>462</v>
      </c>
      <c r="BJ355" s="1001"/>
    </row>
    <row r="356" spans="1:62" s="1002" customFormat="1" ht="11.25" customHeight="1">
      <c r="A356" s="961"/>
      <c r="B356" s="992"/>
      <c r="C356" s="992"/>
      <c r="D356" s="992"/>
      <c r="E356" s="992"/>
      <c r="F356" s="992"/>
      <c r="G356" s="992"/>
      <c r="H356" s="961"/>
      <c r="I356" s="1050"/>
      <c r="J356" s="998"/>
      <c r="K356" s="998"/>
      <c r="L356" s="1017"/>
      <c r="M356" s="974"/>
      <c r="N356" s="974"/>
      <c r="O356" s="974"/>
      <c r="P356" s="974"/>
      <c r="Q356" s="975"/>
      <c r="R356" s="974"/>
      <c r="S356" s="974"/>
      <c r="T356" s="999"/>
      <c r="U356" s="975"/>
      <c r="V356" s="974"/>
      <c r="W356" s="974"/>
      <c r="X356" s="999"/>
      <c r="Y356" s="1026"/>
      <c r="Z356" s="1025"/>
      <c r="AA356" s="1025"/>
      <c r="AB356" s="1027"/>
      <c r="AC356" s="975"/>
      <c r="AD356" s="974"/>
      <c r="AE356" s="974"/>
      <c r="AF356" s="974"/>
      <c r="AG356" s="1026"/>
      <c r="AH356" s="1025"/>
      <c r="AI356" s="1025"/>
      <c r="AJ356" s="1027"/>
      <c r="AK356" s="1026"/>
      <c r="AL356" s="1025"/>
      <c r="AM356" s="1025"/>
      <c r="AN356" s="1027"/>
      <c r="AO356" s="1025"/>
      <c r="AP356" s="1025"/>
      <c r="AQ356" s="1025"/>
      <c r="AR356" s="1027"/>
      <c r="AS356" s="1000"/>
      <c r="AT356" s="974"/>
      <c r="AU356" s="974"/>
      <c r="AV356" s="974"/>
      <c r="AW356" s="974"/>
      <c r="AY356" s="1025"/>
      <c r="AZ356" s="1025"/>
      <c r="BA356" s="1025"/>
      <c r="BB356" s="1025"/>
      <c r="BC356" s="1025"/>
      <c r="BD356" s="1025"/>
      <c r="BE356" s="1025"/>
      <c r="BF356" s="1025"/>
      <c r="BG356" s="1025"/>
      <c r="BH356" s="1025"/>
      <c r="BI356" s="1027"/>
      <c r="BJ356" s="1001"/>
    </row>
    <row r="357" spans="1:62" s="1002" customFormat="1" ht="11.25" customHeight="1">
      <c r="A357" s="991"/>
      <c r="B357" s="991"/>
      <c r="C357" s="991"/>
      <c r="D357" s="991"/>
      <c r="E357" s="991"/>
      <c r="F357" s="991"/>
      <c r="G357" s="991"/>
      <c r="H357" s="991"/>
      <c r="I357" s="1031" t="s">
        <v>333</v>
      </c>
      <c r="J357" s="974"/>
      <c r="K357" s="974"/>
      <c r="L357" s="999"/>
      <c r="M357" s="974"/>
      <c r="N357" s="974"/>
      <c r="O357" s="974"/>
      <c r="P357" s="974"/>
      <c r="Q357" s="975"/>
      <c r="R357" s="974"/>
      <c r="S357" s="974"/>
      <c r="T357" s="999"/>
      <c r="U357" s="975"/>
      <c r="V357" s="974"/>
      <c r="W357" s="974"/>
      <c r="X357" s="999"/>
      <c r="Y357" s="975"/>
      <c r="Z357" s="974"/>
      <c r="AA357" s="974"/>
      <c r="AB357" s="999"/>
      <c r="AC357" s="975">
        <f t="shared" ref="AC357:AH357" si="903">AC344-AC352</f>
        <v>-5.2067836953287427E-2</v>
      </c>
      <c r="AD357" s="974">
        <f t="shared" si="903"/>
        <v>-7.6518806134054929E-2</v>
      </c>
      <c r="AE357" s="974">
        <f t="shared" si="903"/>
        <v>-9.7828207295662883E-2</v>
      </c>
      <c r="AF357" s="974">
        <f t="shared" si="903"/>
        <v>-7.0120881947204783E-2</v>
      </c>
      <c r="AG357" s="975">
        <f t="shared" si="903"/>
        <v>-5.1736922295581245E-2</v>
      </c>
      <c r="AH357" s="974">
        <f t="shared" si="903"/>
        <v>-1.7815488766214971E-2</v>
      </c>
      <c r="AI357" s="974">
        <f t="shared" ref="AI357" si="904">AI344-AI352</f>
        <v>3.6119155978484585E-3</v>
      </c>
      <c r="AJ357" s="999">
        <f>AJ344-AJ352</f>
        <v>1.7736344618015432E-2</v>
      </c>
      <c r="AK357" s="975">
        <f>AK344-AK352</f>
        <v>2.7165081340563946E-2</v>
      </c>
      <c r="AL357" s="974">
        <f>AL344-AL352</f>
        <v>1.2604983155999117E-2</v>
      </c>
      <c r="AM357" s="974">
        <f>AM344-AM352</f>
        <v>1.152755905511782E-2</v>
      </c>
      <c r="AN357" s="999">
        <f>AN344-AN352</f>
        <v>7.0186735350974416E-4</v>
      </c>
      <c r="AO357" s="974">
        <f t="shared" ref="AO357:AR357" si="905">AO344-AO352</f>
        <v>2.3566399906005397E-3</v>
      </c>
      <c r="AP357" s="974">
        <f t="shared" si="905"/>
        <v>3.8905402960924818E-3</v>
      </c>
      <c r="AQ357" s="974">
        <f t="shared" si="905"/>
        <v>-1.2603397011705653E-3</v>
      </c>
      <c r="AR357" s="999">
        <f t="shared" si="905"/>
        <v>1.2399521697465943E-3</v>
      </c>
      <c r="AS357" s="1005"/>
      <c r="AT357" s="974"/>
      <c r="AU357" s="974"/>
      <c r="AV357" s="974"/>
      <c r="AW357" s="1037"/>
      <c r="AX357" s="974">
        <f>AX344-AX352</f>
        <v>-7.5585200100679817E-2</v>
      </c>
      <c r="AY357" s="974">
        <f t="shared" ref="AY357:BI357" si="906">AY344-AY352</f>
        <v>-7.5320698082403936E-3</v>
      </c>
      <c r="AZ357" s="974">
        <f>AZ344-AZ352</f>
        <v>1.1055145306862579E-2</v>
      </c>
      <c r="BA357" s="974">
        <f>BA344-BA352</f>
        <v>1.4963600816240152E-3</v>
      </c>
      <c r="BB357" s="974">
        <f t="shared" si="906"/>
        <v>0</v>
      </c>
      <c r="BC357" s="974">
        <f t="shared" si="906"/>
        <v>0</v>
      </c>
      <c r="BD357" s="974">
        <f t="shared" si="906"/>
        <v>0</v>
      </c>
      <c r="BE357" s="974">
        <f t="shared" si="906"/>
        <v>0</v>
      </c>
      <c r="BF357" s="974">
        <f t="shared" si="906"/>
        <v>0</v>
      </c>
      <c r="BG357" s="974">
        <f t="shared" si="906"/>
        <v>0</v>
      </c>
      <c r="BH357" s="974">
        <f t="shared" si="906"/>
        <v>0</v>
      </c>
      <c r="BI357" s="999">
        <f t="shared" si="906"/>
        <v>0</v>
      </c>
      <c r="BJ357" s="1001"/>
    </row>
    <row r="358" spans="1:62" s="1042" customFormat="1" ht="11.25" customHeight="1">
      <c r="A358" s="961"/>
      <c r="B358" s="995"/>
      <c r="C358" s="995"/>
      <c r="D358" s="995"/>
      <c r="E358" s="995"/>
      <c r="F358" s="995"/>
      <c r="G358" s="995"/>
      <c r="H358" s="961"/>
      <c r="I358" s="1139" t="s">
        <v>334</v>
      </c>
      <c r="J358" s="1033"/>
      <c r="K358" s="1033"/>
      <c r="L358" s="1034"/>
      <c r="M358" s="1035"/>
      <c r="N358" s="1035"/>
      <c r="O358" s="1035"/>
      <c r="P358" s="1035"/>
      <c r="Q358" s="1036"/>
      <c r="R358" s="1035"/>
      <c r="S358" s="1035"/>
      <c r="T358" s="1055"/>
      <c r="U358" s="1036"/>
      <c r="V358" s="1035"/>
      <c r="W358" s="1035"/>
      <c r="X358" s="1038"/>
      <c r="Y358" s="1039"/>
      <c r="Z358" s="1037"/>
      <c r="AA358" s="1037"/>
      <c r="AB358" s="1038"/>
      <c r="AC358" s="1316">
        <f>+Inlinks!AC308</f>
        <v>-1.05</v>
      </c>
      <c r="AD358" s="1317">
        <f>+Inlinks!AD308</f>
        <v>-1.9510000000000001</v>
      </c>
      <c r="AE358" s="1317">
        <f>+Inlinks!AE308</f>
        <v>-3.0089999999999999</v>
      </c>
      <c r="AF358" s="1317">
        <f>+Inlinks!AF308</f>
        <v>-2.9990000000000001</v>
      </c>
      <c r="AG358" s="1316">
        <f>+Inlinks!AG308</f>
        <v>-2.037399999999991</v>
      </c>
      <c r="AH358" s="1317">
        <f>+Inlinks!AH308</f>
        <v>-0.78422000000001191</v>
      </c>
      <c r="AI358" s="1317">
        <f>+Inlinks!AI308</f>
        <v>0.17459999999999098</v>
      </c>
      <c r="AJ358" s="2155">
        <f>+Inlinks!AJ308</f>
        <v>1.1614999999999895</v>
      </c>
      <c r="AK358" s="1316">
        <f>+Inlinks!AK308</f>
        <v>1.5279000000000167</v>
      </c>
      <c r="AL358" s="1317">
        <f>+Inlinks!AL308</f>
        <v>0.75582000000001415</v>
      </c>
      <c r="AM358" s="1317">
        <f>+Inlinks!AM308</f>
        <v>0.73199999999998511</v>
      </c>
      <c r="AN358" s="2155">
        <f>+Inlinks!AN308</f>
        <v>6.9760000000044897E-2</v>
      </c>
      <c r="AO358" s="1037">
        <f t="shared" ref="AO358:AR358" si="907">AO343-AO351</f>
        <v>0.18651862869606362</v>
      </c>
      <c r="AP358" s="1037">
        <f t="shared" si="907"/>
        <v>0.327206110522269</v>
      </c>
      <c r="AQ358" s="1037">
        <f t="shared" si="907"/>
        <v>-0.10896518954410794</v>
      </c>
      <c r="AR358" s="1038">
        <f t="shared" si="907"/>
        <v>0.1504409168510108</v>
      </c>
      <c r="AS358" s="1040"/>
      <c r="AT358" s="1035"/>
      <c r="AU358" s="1035"/>
      <c r="AV358" s="1035"/>
      <c r="AW358" s="1035"/>
      <c r="AX358" s="1037">
        <f>+SUM(AC358:AF358)</f>
        <v>-9.0090000000000003</v>
      </c>
      <c r="AY358" s="1037">
        <f>SUM(AG358:AJ358)</f>
        <v>-1.4855200000000224</v>
      </c>
      <c r="AZ358" s="1037">
        <f>+SUM(AK358:AN358)</f>
        <v>3.0854800000000608</v>
      </c>
      <c r="BA358" s="1037">
        <f>+SUM(AO358:AR358)</f>
        <v>0.55520046652523547</v>
      </c>
      <c r="BB358" s="1502">
        <f t="shared" ref="BB358:BI358" si="908">BB343-BB351</f>
        <v>0</v>
      </c>
      <c r="BC358" s="1502">
        <f t="shared" si="908"/>
        <v>0</v>
      </c>
      <c r="BD358" s="1502">
        <f t="shared" si="908"/>
        <v>0</v>
      </c>
      <c r="BE358" s="1502">
        <f t="shared" si="908"/>
        <v>0</v>
      </c>
      <c r="BF358" s="1502">
        <f t="shared" si="908"/>
        <v>0</v>
      </c>
      <c r="BG358" s="1502">
        <f t="shared" si="908"/>
        <v>0</v>
      </c>
      <c r="BH358" s="1502">
        <f t="shared" si="908"/>
        <v>0</v>
      </c>
      <c r="BI358" s="1503">
        <f t="shared" si="908"/>
        <v>0</v>
      </c>
      <c r="BJ358" s="1041"/>
    </row>
    <row r="359" spans="1:62" s="1002" customFormat="1" ht="11.25" customHeight="1">
      <c r="A359" s="961"/>
      <c r="B359" s="992"/>
      <c r="C359" s="992"/>
      <c r="D359" s="992"/>
      <c r="E359" s="992"/>
      <c r="F359" s="992"/>
      <c r="G359" s="992"/>
      <c r="H359" s="961"/>
      <c r="I359" s="987"/>
      <c r="J359" s="998"/>
      <c r="K359" s="998"/>
      <c r="L359" s="1017"/>
      <c r="M359" s="974"/>
      <c r="N359" s="974"/>
      <c r="O359" s="974"/>
      <c r="P359" s="974"/>
      <c r="Q359" s="975"/>
      <c r="R359" s="974"/>
      <c r="S359" s="974"/>
      <c r="T359" s="999"/>
      <c r="U359" s="975"/>
      <c r="V359" s="974"/>
      <c r="W359" s="974"/>
      <c r="X359" s="999"/>
      <c r="Y359" s="975"/>
      <c r="Z359" s="974"/>
      <c r="AA359" s="974"/>
      <c r="AB359" s="999"/>
      <c r="AC359" s="975"/>
      <c r="AD359" s="974"/>
      <c r="AE359" s="974"/>
      <c r="AF359" s="974"/>
      <c r="AG359" s="677"/>
      <c r="AH359" s="674"/>
      <c r="AI359" s="674"/>
      <c r="AJ359" s="673"/>
      <c r="AK359" s="677"/>
      <c r="AL359" s="674"/>
      <c r="AM359" s="674"/>
      <c r="AN359" s="673"/>
      <c r="AO359" s="674"/>
      <c r="AP359" s="674"/>
      <c r="AQ359" s="674"/>
      <c r="AR359" s="673"/>
      <c r="AS359" s="1000"/>
      <c r="AT359" s="974"/>
      <c r="AU359" s="974"/>
      <c r="AV359" s="974"/>
      <c r="AW359" s="974"/>
      <c r="AX359" s="974"/>
      <c r="AY359" s="974"/>
      <c r="AZ359" s="974"/>
      <c r="BA359" s="674"/>
      <c r="BB359" s="674"/>
      <c r="BC359" s="674"/>
      <c r="BD359" s="674"/>
      <c r="BE359" s="674"/>
      <c r="BF359" s="674"/>
      <c r="BG359" s="674"/>
      <c r="BH359" s="674"/>
      <c r="BI359" s="673"/>
      <c r="BJ359" s="1001"/>
    </row>
    <row r="360" spans="1:62" s="961" customFormat="1" ht="11.25" customHeight="1">
      <c r="A360" s="475"/>
      <c r="B360" s="940"/>
      <c r="C360" s="940"/>
      <c r="D360" s="940"/>
      <c r="E360" s="940"/>
      <c r="F360" s="940"/>
      <c r="G360" s="940"/>
      <c r="H360" s="475"/>
      <c r="I360" s="1015"/>
      <c r="J360" s="1065"/>
      <c r="K360" s="1065"/>
      <c r="L360" s="1066"/>
      <c r="M360" s="1067"/>
      <c r="N360" s="1067"/>
      <c r="O360" s="1068"/>
      <c r="P360" s="1068"/>
      <c r="Q360" s="1069"/>
      <c r="R360" s="1068"/>
      <c r="S360" s="1068"/>
      <c r="T360" s="1070"/>
      <c r="U360" s="1069"/>
      <c r="V360" s="1068"/>
      <c r="W360" s="1068"/>
      <c r="X360" s="1070"/>
      <c r="Y360" s="1067"/>
      <c r="Z360" s="1067"/>
      <c r="AA360" s="1067"/>
      <c r="AB360" s="1067"/>
      <c r="AC360" s="1061"/>
      <c r="AD360" s="1067"/>
      <c r="AE360" s="1067"/>
      <c r="AF360" s="1067"/>
      <c r="AG360" s="1061"/>
      <c r="AH360" s="1067"/>
      <c r="AI360" s="1067"/>
      <c r="AJ360" s="1066"/>
      <c r="AK360" s="1061"/>
      <c r="AL360" s="1067"/>
      <c r="AM360" s="1067"/>
      <c r="AN360" s="1066"/>
      <c r="AO360" s="1067"/>
      <c r="AP360" s="1067"/>
      <c r="AQ360" s="1067"/>
      <c r="AR360" s="1066"/>
      <c r="AS360" s="959"/>
      <c r="AT360" s="1067"/>
      <c r="AU360" s="1067"/>
      <c r="AV360" s="1067"/>
      <c r="AW360" s="1067"/>
      <c r="AX360" s="1067"/>
      <c r="AY360" s="1067"/>
      <c r="AZ360" s="1067"/>
      <c r="BA360" s="1071"/>
      <c r="BB360" s="1071"/>
      <c r="BC360" s="1071"/>
      <c r="BD360" s="1071"/>
      <c r="BE360" s="1071"/>
      <c r="BF360" s="1071"/>
      <c r="BG360" s="1071"/>
      <c r="BH360" s="1071"/>
      <c r="BI360" s="1072"/>
      <c r="BJ360" s="960"/>
    </row>
    <row r="361" spans="1:62" s="961" customFormat="1" ht="11.25" customHeight="1">
      <c r="A361" s="475"/>
      <c r="B361" s="475"/>
      <c r="C361" s="475"/>
      <c r="D361" s="475"/>
      <c r="E361" s="475"/>
      <c r="F361" s="475"/>
      <c r="G361" s="475"/>
      <c r="H361" s="475"/>
      <c r="I361" s="632" t="s">
        <v>355</v>
      </c>
      <c r="L361" s="659"/>
      <c r="M361" s="631"/>
      <c r="N361" s="631"/>
      <c r="O361" s="1318"/>
      <c r="P361" s="1318"/>
      <c r="Q361" s="1319"/>
      <c r="R361" s="1318"/>
      <c r="S361" s="1318"/>
      <c r="T361" s="1320"/>
      <c r="U361" s="1319"/>
      <c r="V361" s="1318"/>
      <c r="W361" s="1318"/>
      <c r="X361" s="1320"/>
      <c r="Y361" s="1321">
        <f>+Inlinks!Y324</f>
        <v>48.370999999999995</v>
      </c>
      <c r="Z361" s="1321">
        <f>+Inlinks!Z324</f>
        <v>48.12299999999999</v>
      </c>
      <c r="AA361" s="1321">
        <f>+Inlinks!AA324</f>
        <v>51.236999999999995</v>
      </c>
      <c r="AB361" s="1321">
        <f>+Inlinks!AB324</f>
        <v>58.01100000000001</v>
      </c>
      <c r="AC361" s="1322">
        <f>+Inlinks!AC324</f>
        <v>54.05</v>
      </c>
      <c r="AD361" s="1321">
        <f>+Inlinks!AD324</f>
        <v>53.652000000000001</v>
      </c>
      <c r="AE361" s="1321">
        <f>+Inlinks!AE324</f>
        <v>57.475000000000009</v>
      </c>
      <c r="AF361" s="1321">
        <f>+Inlinks!AF324</f>
        <v>62</v>
      </c>
      <c r="AG361" s="1322">
        <f>+Inlinks!AG324</f>
        <v>68.22</v>
      </c>
      <c r="AH361" s="1321">
        <f>+Inlinks!AH324</f>
        <v>67.079000000000008</v>
      </c>
      <c r="AI361" s="1321">
        <f>+Inlinks!AI324</f>
        <v>70.828999999999994</v>
      </c>
      <c r="AJ361" s="1513">
        <f>+Inlinks!AJ324</f>
        <v>80.731000000000009</v>
      </c>
      <c r="AK361" s="1322">
        <f>+Inlinks!AK324</f>
        <v>81.509000000000015</v>
      </c>
      <c r="AL361" s="1321">
        <f>+Inlinks!AL324</f>
        <v>85.076999999999984</v>
      </c>
      <c r="AM361" s="1321">
        <f>+Inlinks!AM324</f>
        <v>91.722000000000008</v>
      </c>
      <c r="AN361" s="1513">
        <f>+Inlinks!AN324</f>
        <v>100.357</v>
      </c>
      <c r="AO361" s="631">
        <f t="shared" ref="AO361:AR361" si="909">AO144-AO279</f>
        <v>104.8071947556632</v>
      </c>
      <c r="AP361" s="631">
        <f t="shared" si="909"/>
        <v>100.43187507636648</v>
      </c>
      <c r="AQ361" s="631">
        <f t="shared" si="909"/>
        <v>103.76980496650813</v>
      </c>
      <c r="AR361" s="659">
        <f t="shared" si="909"/>
        <v>120.7461904276274</v>
      </c>
      <c r="AS361" s="1016"/>
      <c r="AT361" s="631"/>
      <c r="AU361" s="631"/>
      <c r="AV361" s="631"/>
      <c r="AW361" s="631">
        <f>+SUM(Y361:AB361)</f>
        <v>205.74200000000002</v>
      </c>
      <c r="AX361" s="631">
        <f>+SUM(AC361:AF361)</f>
        <v>227.17700000000002</v>
      </c>
      <c r="AY361" s="631">
        <f>SUM(AG361:AJ361)</f>
        <v>286.85899999999998</v>
      </c>
      <c r="AZ361" s="631">
        <f>+SUM(AK361:AN361)</f>
        <v>358.66499999999996</v>
      </c>
      <c r="BA361" s="631">
        <f>+SUM(AO361:AR361)</f>
        <v>429.75506522616524</v>
      </c>
      <c r="BB361" s="631">
        <f t="shared" ref="BB361:BI361" si="910">BB144-BB279</f>
        <v>478.02682919823633</v>
      </c>
      <c r="BC361" s="631">
        <f t="shared" si="910"/>
        <v>522.16219477324501</v>
      </c>
      <c r="BD361" s="631">
        <f t="shared" si="910"/>
        <v>560.98432202819322</v>
      </c>
      <c r="BE361" s="631">
        <f t="shared" si="910"/>
        <v>596.1202307967659</v>
      </c>
      <c r="BF361" s="631">
        <f t="shared" si="910"/>
        <v>627.86986426093699</v>
      </c>
      <c r="BG361" s="631">
        <f t="shared" si="910"/>
        <v>660.88949637351595</v>
      </c>
      <c r="BH361" s="631">
        <f t="shared" si="910"/>
        <v>693.71568844253875</v>
      </c>
      <c r="BI361" s="659">
        <f t="shared" si="910"/>
        <v>728.19898561777529</v>
      </c>
      <c r="BJ361" s="960"/>
    </row>
    <row r="362" spans="1:62" s="1002" customFormat="1" ht="11.25" customHeight="1">
      <c r="A362" s="961"/>
      <c r="B362" s="992"/>
      <c r="C362" s="992"/>
      <c r="D362" s="992"/>
      <c r="E362" s="992"/>
      <c r="F362" s="992"/>
      <c r="G362" s="992"/>
      <c r="H362" s="961"/>
      <c r="I362" s="990" t="s">
        <v>320</v>
      </c>
      <c r="J362" s="998"/>
      <c r="K362" s="998"/>
      <c r="L362" s="1017"/>
      <c r="M362" s="974"/>
      <c r="N362" s="974"/>
      <c r="O362" s="974"/>
      <c r="P362" s="974"/>
      <c r="Q362" s="975"/>
      <c r="R362" s="974"/>
      <c r="S362" s="974"/>
      <c r="T362" s="999"/>
      <c r="U362" s="975"/>
      <c r="V362" s="974"/>
      <c r="W362" s="974"/>
      <c r="X362" s="999"/>
      <c r="Y362" s="975"/>
      <c r="Z362" s="974"/>
      <c r="AA362" s="974"/>
      <c r="AB362" s="999"/>
      <c r="AC362" s="974">
        <f t="shared" ref="AC362:AN362" si="911">AC361/Y361-1</f>
        <v>0.11740505674887847</v>
      </c>
      <c r="AD362" s="974">
        <f t="shared" si="911"/>
        <v>0.11489308646593122</v>
      </c>
      <c r="AE362" s="974">
        <f t="shared" si="911"/>
        <v>0.12174795557897644</v>
      </c>
      <c r="AF362" s="974">
        <f t="shared" si="911"/>
        <v>6.8762820844322503E-2</v>
      </c>
      <c r="AG362" s="975">
        <f t="shared" si="911"/>
        <v>0.26216466234967628</v>
      </c>
      <c r="AH362" s="974">
        <f t="shared" si="911"/>
        <v>0.25026094087825257</v>
      </c>
      <c r="AI362" s="974">
        <f t="shared" si="911"/>
        <v>0.23234449760765519</v>
      </c>
      <c r="AJ362" s="999">
        <f t="shared" si="911"/>
        <v>0.30211290322580653</v>
      </c>
      <c r="AK362" s="975">
        <f t="shared" si="911"/>
        <v>0.1947962474347702</v>
      </c>
      <c r="AL362" s="974">
        <f t="shared" si="911"/>
        <v>0.26831049956021968</v>
      </c>
      <c r="AM362" s="974">
        <f t="shared" si="911"/>
        <v>0.29497804571573805</v>
      </c>
      <c r="AN362" s="999">
        <f t="shared" si="911"/>
        <v>0.2431036404850675</v>
      </c>
      <c r="AO362" s="974">
        <f t="shared" ref="AO362:AR362" si="912">AO361/AK361-1</f>
        <v>0.28583585561917313</v>
      </c>
      <c r="AP362" s="974">
        <f t="shared" si="912"/>
        <v>0.18048209359011835</v>
      </c>
      <c r="AQ362" s="974">
        <f t="shared" si="912"/>
        <v>0.13135131120677834</v>
      </c>
      <c r="AR362" s="974">
        <f t="shared" si="912"/>
        <v>0.20316659951600191</v>
      </c>
      <c r="AS362" s="1000"/>
      <c r="AT362" s="974"/>
      <c r="AU362" s="974"/>
      <c r="AV362" s="974"/>
      <c r="AW362" s="1035"/>
      <c r="AX362" s="974">
        <f>AX361/AW361-1</f>
        <v>0.10418388078272778</v>
      </c>
      <c r="AY362" s="974">
        <f t="shared" ref="AY362:BI362" si="913">AY361/AX361-1</f>
        <v>0.26271145406445173</v>
      </c>
      <c r="AZ362" s="974">
        <f t="shared" si="913"/>
        <v>0.25031810053022552</v>
      </c>
      <c r="BA362" s="974">
        <f t="shared" si="913"/>
        <v>0.19820742259814939</v>
      </c>
      <c r="BB362" s="974">
        <f t="shared" si="913"/>
        <v>0.11232389767568485</v>
      </c>
      <c r="BC362" s="974">
        <f t="shared" si="913"/>
        <v>9.2328218583534571E-2</v>
      </c>
      <c r="BD362" s="974">
        <f t="shared" si="913"/>
        <v>7.434878978897963E-2</v>
      </c>
      <c r="BE362" s="974">
        <f t="shared" si="913"/>
        <v>6.263260378033686E-2</v>
      </c>
      <c r="BF362" s="974">
        <f t="shared" si="913"/>
        <v>5.3260452881686238E-2</v>
      </c>
      <c r="BG362" s="974">
        <f t="shared" si="913"/>
        <v>5.2589929843895655E-2</v>
      </c>
      <c r="BH362" s="974">
        <f t="shared" si="913"/>
        <v>4.9669713695177808E-2</v>
      </c>
      <c r="BI362" s="999">
        <f t="shared" si="913"/>
        <v>4.9708112054745346E-2</v>
      </c>
      <c r="BJ362" s="1001"/>
    </row>
    <row r="363" spans="1:62" s="1002" customFormat="1" ht="11.25" customHeight="1">
      <c r="A363" s="961"/>
      <c r="B363" s="992"/>
      <c r="C363" s="992"/>
      <c r="D363" s="992"/>
      <c r="E363" s="992"/>
      <c r="F363" s="992"/>
      <c r="G363" s="992"/>
      <c r="H363" s="961"/>
      <c r="I363" s="990" t="s">
        <v>321</v>
      </c>
      <c r="J363" s="998"/>
      <c r="K363" s="998"/>
      <c r="L363" s="1017"/>
      <c r="M363" s="974"/>
      <c r="N363" s="974"/>
      <c r="O363" s="974"/>
      <c r="P363" s="974"/>
      <c r="Q363" s="975"/>
      <c r="R363" s="974"/>
      <c r="S363" s="974"/>
      <c r="T363" s="999"/>
      <c r="U363" s="975"/>
      <c r="V363" s="974"/>
      <c r="W363" s="974"/>
      <c r="X363" s="999"/>
      <c r="Y363" s="975"/>
      <c r="Z363" s="974"/>
      <c r="AA363" s="974"/>
      <c r="AB363" s="999"/>
      <c r="AC363" s="975"/>
      <c r="AD363" s="974"/>
      <c r="AE363" s="974"/>
      <c r="AF363" s="974"/>
      <c r="AG363" s="975">
        <f t="shared" ref="AG363:AN363" si="914">AG362+AC362</f>
        <v>0.37956971909855475</v>
      </c>
      <c r="AH363" s="974">
        <f t="shared" si="914"/>
        <v>0.36515402734418378</v>
      </c>
      <c r="AI363" s="974">
        <f t="shared" si="914"/>
        <v>0.35409245318663163</v>
      </c>
      <c r="AJ363" s="999">
        <f t="shared" si="914"/>
        <v>0.37087572407012903</v>
      </c>
      <c r="AK363" s="975">
        <f t="shared" si="914"/>
        <v>0.45696090978444648</v>
      </c>
      <c r="AL363" s="974">
        <f t="shared" si="914"/>
        <v>0.51857144043847225</v>
      </c>
      <c r="AM363" s="974">
        <f t="shared" si="914"/>
        <v>0.52732254332339323</v>
      </c>
      <c r="AN363" s="999">
        <f t="shared" si="914"/>
        <v>0.54521654371087402</v>
      </c>
      <c r="AO363" s="974">
        <f t="shared" ref="AO363" si="915">AO362+AK362</f>
        <v>0.48063210305394333</v>
      </c>
      <c r="AP363" s="974">
        <f t="shared" ref="AP363" si="916">AP362+AL362</f>
        <v>0.44879259315033804</v>
      </c>
      <c r="AQ363" s="974">
        <f t="shared" ref="AQ363" si="917">AQ362+AM362</f>
        <v>0.42632935692251639</v>
      </c>
      <c r="AR363" s="974">
        <f t="shared" ref="AR363" si="918">AR362+AN362</f>
        <v>0.44627024000106941</v>
      </c>
      <c r="AS363" s="1000"/>
      <c r="AT363" s="974"/>
      <c r="AU363" s="974"/>
      <c r="AV363" s="974"/>
      <c r="AW363" s="1018"/>
      <c r="AX363" s="1018"/>
      <c r="AY363" s="974">
        <f>AY362+AX362</f>
        <v>0.36689533484717951</v>
      </c>
      <c r="AZ363" s="974">
        <f>AZ362+AY362</f>
        <v>0.51302955459467725</v>
      </c>
      <c r="BA363" s="974">
        <f>BA362+AZ362</f>
        <v>0.4485255231283749</v>
      </c>
      <c r="BB363" s="974">
        <f t="shared" ref="BB363:BI363" si="919">BB362+BA362</f>
        <v>0.31053132027383423</v>
      </c>
      <c r="BC363" s="974">
        <f t="shared" si="919"/>
        <v>0.20465211625921942</v>
      </c>
      <c r="BD363" s="974">
        <f t="shared" si="919"/>
        <v>0.1666770083725142</v>
      </c>
      <c r="BE363" s="974">
        <f t="shared" si="919"/>
        <v>0.13698139356931649</v>
      </c>
      <c r="BF363" s="974">
        <f t="shared" si="919"/>
        <v>0.1158930566620231</v>
      </c>
      <c r="BG363" s="974">
        <f t="shared" si="919"/>
        <v>0.10585038272558189</v>
      </c>
      <c r="BH363" s="974">
        <f t="shared" si="919"/>
        <v>0.10225964353907346</v>
      </c>
      <c r="BI363" s="999">
        <f t="shared" si="919"/>
        <v>9.9377825749923154E-2</v>
      </c>
      <c r="BJ363" s="1001"/>
    </row>
    <row r="364" spans="1:62" s="1002" customFormat="1" ht="11.25" customHeight="1">
      <c r="A364" s="961"/>
      <c r="B364" s="992"/>
      <c r="C364" s="992"/>
      <c r="D364" s="992"/>
      <c r="E364" s="992"/>
      <c r="F364" s="992"/>
      <c r="G364" s="992"/>
      <c r="H364" s="961"/>
      <c r="I364" s="990" t="s">
        <v>328</v>
      </c>
      <c r="J364" s="998"/>
      <c r="K364" s="998"/>
      <c r="L364" s="1017"/>
      <c r="M364" s="974"/>
      <c r="N364" s="974"/>
      <c r="O364" s="974"/>
      <c r="P364" s="974"/>
      <c r="Q364" s="975"/>
      <c r="R364" s="974"/>
      <c r="S364" s="974"/>
      <c r="T364" s="999"/>
      <c r="U364" s="975"/>
      <c r="V364" s="974"/>
      <c r="W364" s="974"/>
      <c r="X364" s="999"/>
      <c r="Y364" s="975"/>
      <c r="Z364" s="974">
        <f t="shared" ref="Z364:AF364" si="920">Z361/Y361-1</f>
        <v>-5.1270389282835893E-3</v>
      </c>
      <c r="AA364" s="974">
        <f t="shared" si="920"/>
        <v>6.4709182719281833E-2</v>
      </c>
      <c r="AB364" s="999">
        <f t="shared" si="920"/>
        <v>0.13220914573452802</v>
      </c>
      <c r="AC364" s="975">
        <f t="shared" si="920"/>
        <v>-6.8280153763941476E-2</v>
      </c>
      <c r="AD364" s="974">
        <f t="shared" si="920"/>
        <v>-7.3635522664199371E-3</v>
      </c>
      <c r="AE364" s="974">
        <f t="shared" si="920"/>
        <v>7.1255498397077677E-2</v>
      </c>
      <c r="AF364" s="974">
        <f t="shared" si="920"/>
        <v>7.872988255763369E-2</v>
      </c>
      <c r="AG364" s="975">
        <f t="shared" ref="AG364:AN364" si="921">AG361/AF361-1</f>
        <v>0.10032258064516131</v>
      </c>
      <c r="AH364" s="974">
        <f t="shared" si="921"/>
        <v>-1.6725300498387385E-2</v>
      </c>
      <c r="AI364" s="974">
        <f t="shared" si="921"/>
        <v>5.5904232323081615E-2</v>
      </c>
      <c r="AJ364" s="999">
        <f t="shared" si="921"/>
        <v>0.13980149373844064</v>
      </c>
      <c r="AK364" s="975">
        <f t="shared" si="921"/>
        <v>9.6369424384685765E-3</v>
      </c>
      <c r="AL364" s="974">
        <f t="shared" si="921"/>
        <v>4.3774307131727364E-2</v>
      </c>
      <c r="AM364" s="974">
        <f t="shared" si="921"/>
        <v>7.8105715998448844E-2</v>
      </c>
      <c r="AN364" s="999">
        <f t="shared" si="921"/>
        <v>9.4143171758138688E-2</v>
      </c>
      <c r="AO364" s="974">
        <f t="shared" ref="AO364" si="922">AO361/AN361-1</f>
        <v>4.4343640759122005E-2</v>
      </c>
      <c r="AP364" s="974">
        <f t="shared" ref="AP364" si="923">AP361/AO361-1</f>
        <v>-4.1746367599065137E-2</v>
      </c>
      <c r="AQ364" s="974">
        <f t="shared" ref="AQ364" si="924">AQ361/AP361-1</f>
        <v>3.3235761929203855E-2</v>
      </c>
      <c r="AR364" s="974">
        <f t="shared" ref="AR364" si="925">AR361/AQ361-1</f>
        <v>0.16359658251837739</v>
      </c>
      <c r="AS364" s="1000"/>
      <c r="AT364" s="974"/>
      <c r="AU364" s="974"/>
      <c r="AV364" s="974"/>
      <c r="AW364" s="1051" t="s">
        <v>462</v>
      </c>
      <c r="AX364" s="1051" t="s">
        <v>462</v>
      </c>
      <c r="AY364" s="1051" t="s">
        <v>462</v>
      </c>
      <c r="AZ364" s="1051" t="s">
        <v>462</v>
      </c>
      <c r="BA364" s="1051" t="s">
        <v>462</v>
      </c>
      <c r="BB364" s="1051" t="s">
        <v>462</v>
      </c>
      <c r="BC364" s="1051" t="s">
        <v>462</v>
      </c>
      <c r="BD364" s="1051" t="s">
        <v>462</v>
      </c>
      <c r="BE364" s="1051" t="s">
        <v>462</v>
      </c>
      <c r="BF364" s="1051" t="s">
        <v>462</v>
      </c>
      <c r="BG364" s="1051" t="s">
        <v>462</v>
      </c>
      <c r="BH364" s="1051" t="s">
        <v>462</v>
      </c>
      <c r="BI364" s="1052" t="s">
        <v>462</v>
      </c>
      <c r="BJ364" s="1001"/>
    </row>
    <row r="365" spans="1:62" s="1030" customFormat="1" ht="11.25" customHeight="1">
      <c r="A365" s="1020"/>
      <c r="B365" s="1021"/>
      <c r="C365" s="1021"/>
      <c r="D365" s="1021"/>
      <c r="E365" s="1021"/>
      <c r="F365" s="1021"/>
      <c r="G365" s="1021"/>
      <c r="H365" s="1020"/>
      <c r="I365" s="1022" t="s">
        <v>329</v>
      </c>
      <c r="J365" s="1023"/>
      <c r="K365" s="1023"/>
      <c r="L365" s="1024"/>
      <c r="M365" s="1025"/>
      <c r="N365" s="1025"/>
      <c r="O365" s="1025"/>
      <c r="P365" s="1025"/>
      <c r="Q365" s="1026"/>
      <c r="R365" s="1025"/>
      <c r="S365" s="1025"/>
      <c r="T365" s="1027"/>
      <c r="U365" s="1026"/>
      <c r="V365" s="1025"/>
      <c r="W365" s="1025"/>
      <c r="X365" s="1027"/>
      <c r="Y365" s="1026"/>
      <c r="Z365" s="1025"/>
      <c r="AA365" s="1025"/>
      <c r="AB365" s="1027"/>
      <c r="AC365" s="1026">
        <f t="shared" ref="AC365:AN365" si="926">AC361-Y361</f>
        <v>5.679000000000002</v>
      </c>
      <c r="AD365" s="1025">
        <f t="shared" si="926"/>
        <v>5.5290000000000106</v>
      </c>
      <c r="AE365" s="1025">
        <f t="shared" si="926"/>
        <v>6.2380000000000138</v>
      </c>
      <c r="AF365" s="1025">
        <f t="shared" si="926"/>
        <v>3.9889999999999901</v>
      </c>
      <c r="AG365" s="1026">
        <f t="shared" si="926"/>
        <v>14.170000000000002</v>
      </c>
      <c r="AH365" s="1025">
        <f t="shared" si="926"/>
        <v>13.427000000000007</v>
      </c>
      <c r="AI365" s="1025">
        <f t="shared" si="926"/>
        <v>13.353999999999985</v>
      </c>
      <c r="AJ365" s="1027">
        <f t="shared" si="926"/>
        <v>18.731000000000009</v>
      </c>
      <c r="AK365" s="1026">
        <f t="shared" si="926"/>
        <v>13.289000000000016</v>
      </c>
      <c r="AL365" s="1025">
        <f t="shared" si="926"/>
        <v>17.997999999999976</v>
      </c>
      <c r="AM365" s="1025">
        <f t="shared" si="926"/>
        <v>20.893000000000015</v>
      </c>
      <c r="AN365" s="1027">
        <f t="shared" si="926"/>
        <v>19.625999999999991</v>
      </c>
      <c r="AO365" s="1025">
        <f t="shared" ref="AO365:AR365" si="927">AO361-AK361</f>
        <v>23.298194755663189</v>
      </c>
      <c r="AP365" s="1025">
        <f t="shared" si="927"/>
        <v>15.354875076366497</v>
      </c>
      <c r="AQ365" s="1025">
        <f t="shared" si="927"/>
        <v>12.047804966508124</v>
      </c>
      <c r="AR365" s="1025">
        <f t="shared" si="927"/>
        <v>20.389190427627398</v>
      </c>
      <c r="AS365" s="1028"/>
      <c r="AT365" s="1025"/>
      <c r="AU365" s="1025"/>
      <c r="AV365" s="1025"/>
      <c r="AW365" s="1018"/>
      <c r="AX365" s="1025">
        <f>+AX361-AW361</f>
        <v>21.435000000000002</v>
      </c>
      <c r="AY365" s="1025">
        <f t="shared" ref="AY365:BI365" si="928">+AY361-AX361</f>
        <v>59.68199999999996</v>
      </c>
      <c r="AZ365" s="1025">
        <f t="shared" si="928"/>
        <v>71.805999999999983</v>
      </c>
      <c r="BA365" s="1025">
        <f t="shared" si="928"/>
        <v>71.090065226165279</v>
      </c>
      <c r="BB365" s="1025">
        <f t="shared" si="928"/>
        <v>48.271763972071085</v>
      </c>
      <c r="BC365" s="1025">
        <f t="shared" si="928"/>
        <v>44.135365575008677</v>
      </c>
      <c r="BD365" s="1025">
        <f t="shared" si="928"/>
        <v>38.822127254948214</v>
      </c>
      <c r="BE365" s="1025">
        <f t="shared" si="928"/>
        <v>35.135908768572676</v>
      </c>
      <c r="BF365" s="1025">
        <f t="shared" si="928"/>
        <v>31.749633464171097</v>
      </c>
      <c r="BG365" s="1025">
        <f t="shared" si="928"/>
        <v>33.019632112578961</v>
      </c>
      <c r="BH365" s="1025">
        <f t="shared" si="928"/>
        <v>32.826192069022795</v>
      </c>
      <c r="BI365" s="1027">
        <f t="shared" si="928"/>
        <v>34.483297175236544</v>
      </c>
      <c r="BJ365" s="1029"/>
    </row>
    <row r="366" spans="1:62" s="1030" customFormat="1" ht="11.25" customHeight="1">
      <c r="A366" s="1020"/>
      <c r="B366" s="1021"/>
      <c r="C366" s="1021"/>
      <c r="D366" s="1021"/>
      <c r="E366" s="1021"/>
      <c r="F366" s="1021"/>
      <c r="G366" s="1021"/>
      <c r="H366" s="1020"/>
      <c r="I366" s="1022" t="s">
        <v>330</v>
      </c>
      <c r="J366" s="1023"/>
      <c r="K366" s="1023"/>
      <c r="L366" s="1024"/>
      <c r="M366" s="1025"/>
      <c r="N366" s="1025"/>
      <c r="O366" s="1025"/>
      <c r="P366" s="1025"/>
      <c r="Q366" s="1026"/>
      <c r="R366" s="1025"/>
      <c r="S366" s="1025"/>
      <c r="T366" s="1027"/>
      <c r="U366" s="1026"/>
      <c r="V366" s="1025"/>
      <c r="W366" s="1025"/>
      <c r="X366" s="1027"/>
      <c r="Y366" s="1026"/>
      <c r="Z366" s="1025">
        <f t="shared" ref="Z366:AF366" si="929">Z361-Y361</f>
        <v>-0.24800000000000466</v>
      </c>
      <c r="AA366" s="1025">
        <f t="shared" si="929"/>
        <v>3.1140000000000043</v>
      </c>
      <c r="AB366" s="1027">
        <f t="shared" si="929"/>
        <v>6.7740000000000151</v>
      </c>
      <c r="AC366" s="1026">
        <f t="shared" si="929"/>
        <v>-3.9610000000000127</v>
      </c>
      <c r="AD366" s="1025">
        <f t="shared" si="929"/>
        <v>-0.39799999999999613</v>
      </c>
      <c r="AE366" s="1025">
        <f t="shared" si="929"/>
        <v>3.8230000000000075</v>
      </c>
      <c r="AF366" s="1025">
        <f t="shared" si="929"/>
        <v>4.5249999999999915</v>
      </c>
      <c r="AG366" s="1026">
        <f t="shared" ref="AG366:AN366" si="930">AG361-AF361</f>
        <v>6.2199999999999989</v>
      </c>
      <c r="AH366" s="1025">
        <f t="shared" si="930"/>
        <v>-1.1409999999999911</v>
      </c>
      <c r="AI366" s="1025">
        <f t="shared" si="930"/>
        <v>3.7499999999999858</v>
      </c>
      <c r="AJ366" s="1027">
        <f t="shared" si="930"/>
        <v>9.9020000000000152</v>
      </c>
      <c r="AK366" s="1026">
        <f t="shared" si="930"/>
        <v>0.7780000000000058</v>
      </c>
      <c r="AL366" s="1025">
        <f t="shared" si="930"/>
        <v>3.5679999999999694</v>
      </c>
      <c r="AM366" s="1025">
        <f t="shared" si="930"/>
        <v>6.6450000000000244</v>
      </c>
      <c r="AN366" s="1027">
        <f t="shared" si="930"/>
        <v>8.6349999999999909</v>
      </c>
      <c r="AO366" s="1025">
        <f t="shared" ref="AO366" si="931">AO361-AN361</f>
        <v>4.4501947556632047</v>
      </c>
      <c r="AP366" s="1025">
        <f t="shared" ref="AP366" si="932">AP361-AO361</f>
        <v>-4.3753196792967231</v>
      </c>
      <c r="AQ366" s="1025">
        <f t="shared" ref="AQ366" si="933">AQ361-AP361</f>
        <v>3.3379298901416519</v>
      </c>
      <c r="AR366" s="1025">
        <f t="shared" ref="AR366" si="934">AR361-AQ361</f>
        <v>16.976385461119264</v>
      </c>
      <c r="AS366" s="1028"/>
      <c r="AT366" s="1025"/>
      <c r="AU366" s="1025"/>
      <c r="AV366" s="1025"/>
      <c r="AW366" s="1051" t="s">
        <v>462</v>
      </c>
      <c r="AX366" s="1051" t="s">
        <v>462</v>
      </c>
      <c r="AY366" s="1051" t="s">
        <v>462</v>
      </c>
      <c r="AZ366" s="1051" t="s">
        <v>462</v>
      </c>
      <c r="BA366" s="1051" t="s">
        <v>462</v>
      </c>
      <c r="BB366" s="1051" t="s">
        <v>462</v>
      </c>
      <c r="BC366" s="1051" t="s">
        <v>462</v>
      </c>
      <c r="BD366" s="1051" t="s">
        <v>462</v>
      </c>
      <c r="BE366" s="1051" t="s">
        <v>462</v>
      </c>
      <c r="BF366" s="1051" t="s">
        <v>462</v>
      </c>
      <c r="BG366" s="1051" t="s">
        <v>462</v>
      </c>
      <c r="BH366" s="1051" t="s">
        <v>462</v>
      </c>
      <c r="BI366" s="1052" t="s">
        <v>462</v>
      </c>
      <c r="BJ366" s="1029"/>
    </row>
    <row r="367" spans="1:62" s="1002" customFormat="1" ht="11.25" customHeight="1">
      <c r="A367" s="961"/>
      <c r="B367" s="992"/>
      <c r="C367" s="992"/>
      <c r="D367" s="992"/>
      <c r="E367" s="992"/>
      <c r="F367" s="992"/>
      <c r="G367" s="992"/>
      <c r="H367" s="961"/>
      <c r="I367" s="1031" t="s">
        <v>339</v>
      </c>
      <c r="J367" s="998"/>
      <c r="K367" s="998"/>
      <c r="L367" s="1017"/>
      <c r="M367" s="974"/>
      <c r="N367" s="974"/>
      <c r="O367" s="974"/>
      <c r="P367" s="974"/>
      <c r="Q367" s="975"/>
      <c r="R367" s="974"/>
      <c r="S367" s="974"/>
      <c r="T367" s="999"/>
      <c r="U367" s="975"/>
      <c r="V367" s="974"/>
      <c r="W367" s="974"/>
      <c r="X367" s="999"/>
      <c r="Y367" s="975">
        <f>+Y361/Y324</f>
        <v>0.56301650487696997</v>
      </c>
      <c r="Z367" s="974">
        <f t="shared" ref="Z367:AF367" si="935">+Z361/Z324</f>
        <v>0.52374785050390704</v>
      </c>
      <c r="AA367" s="974">
        <f t="shared" si="935"/>
        <v>0.49740796831314077</v>
      </c>
      <c r="AB367" s="999">
        <f t="shared" si="935"/>
        <v>0.47569105624390123</v>
      </c>
      <c r="AC367" s="975">
        <f t="shared" si="935"/>
        <v>0.45695106692367521</v>
      </c>
      <c r="AD367" s="974">
        <f t="shared" si="935"/>
        <v>0.43952911106195774</v>
      </c>
      <c r="AE367" s="974">
        <f t="shared" si="935"/>
        <v>0.42986746843774309</v>
      </c>
      <c r="AF367" s="974">
        <f t="shared" si="935"/>
        <v>0.38759205311261419</v>
      </c>
      <c r="AG367" s="975">
        <f t="shared" ref="AG367:AI367" si="936">+AG361/AG324</f>
        <v>0.41982055163755855</v>
      </c>
      <c r="AH367" s="974">
        <f t="shared" si="936"/>
        <v>0.40352639684296648</v>
      </c>
      <c r="AI367" s="974">
        <f t="shared" si="936"/>
        <v>0.40116789478751896</v>
      </c>
      <c r="AJ367" s="999">
        <f>+AJ361/AJ324</f>
        <v>0.35888738730728886</v>
      </c>
      <c r="AK367" s="975">
        <f>+AK361/AK324</f>
        <v>0.38818615638126625</v>
      </c>
      <c r="AL367" s="974">
        <f>+AL361/AL324</f>
        <v>0.38702677620984244</v>
      </c>
      <c r="AM367" s="974">
        <f>+AM361/AM324</f>
        <v>0.39131046899064409</v>
      </c>
      <c r="AN367" s="999">
        <f>+AN361/AN324</f>
        <v>0.3623728984921139</v>
      </c>
      <c r="AO367" s="974">
        <f t="shared" ref="AO367:AR367" si="937">+AO361/AO324</f>
        <v>0.42983302127948875</v>
      </c>
      <c r="AP367" s="974">
        <f t="shared" si="937"/>
        <v>0.42542654101269239</v>
      </c>
      <c r="AQ367" s="974">
        <f t="shared" si="937"/>
        <v>0.41596160684147482</v>
      </c>
      <c r="AR367" s="974">
        <f t="shared" si="937"/>
        <v>0.37486644824331267</v>
      </c>
      <c r="AS367" s="1000"/>
      <c r="AT367" s="974"/>
      <c r="AU367" s="974"/>
      <c r="AV367" s="974"/>
      <c r="AW367" s="974">
        <f>+AW361/AW324</f>
        <v>0.51083661282913939</v>
      </c>
      <c r="AX367" s="974">
        <f>+AX361/AX324</f>
        <v>0.42541155056861485</v>
      </c>
      <c r="AY367" s="974">
        <f t="shared" ref="AY367:BI367" si="938">+AY361/AY324</f>
        <v>0.39283107492793412</v>
      </c>
      <c r="AZ367" s="974">
        <f>+AZ361/AZ324</f>
        <v>0.38109754477828406</v>
      </c>
      <c r="BA367" s="974">
        <f>+BA361/BA324</f>
        <v>0.40871446965815084</v>
      </c>
      <c r="BB367" s="974">
        <f t="shared" si="938"/>
        <v>0.40915434682511792</v>
      </c>
      <c r="BC367" s="974">
        <f t="shared" si="938"/>
        <v>0.40981240450817841</v>
      </c>
      <c r="BD367" s="974">
        <f t="shared" si="938"/>
        <v>0.40954752565915842</v>
      </c>
      <c r="BE367" s="974">
        <f t="shared" si="938"/>
        <v>0.40939660424372576</v>
      </c>
      <c r="BF367" s="974">
        <f t="shared" si="938"/>
        <v>0.40892716256202277</v>
      </c>
      <c r="BG367" s="974">
        <f t="shared" si="938"/>
        <v>0.40941977785719874</v>
      </c>
      <c r="BH367" s="974">
        <f t="shared" si="938"/>
        <v>0.41037057777606661</v>
      </c>
      <c r="BI367" s="999">
        <f t="shared" si="938"/>
        <v>0.41005838298136621</v>
      </c>
      <c r="BJ367" s="1001"/>
    </row>
    <row r="368" spans="1:62">
      <c r="I368" s="1084"/>
      <c r="L368" s="1083"/>
      <c r="Q368" s="1084"/>
      <c r="R368" s="1085"/>
      <c r="S368" s="1085"/>
      <c r="T368" s="1083"/>
      <c r="U368" s="1084"/>
      <c r="V368" s="1085"/>
      <c r="W368" s="1085"/>
      <c r="X368" s="1083"/>
      <c r="Y368" s="1036"/>
      <c r="Z368" s="1035"/>
      <c r="AA368" s="1035"/>
      <c r="AB368" s="1055"/>
      <c r="AC368" s="1036"/>
      <c r="AD368" s="1035"/>
      <c r="AE368" s="1126"/>
      <c r="AF368" s="1126"/>
      <c r="AG368" s="1084"/>
      <c r="AI368" s="1085"/>
      <c r="AJ368" s="1083"/>
      <c r="AK368" s="1084"/>
      <c r="AN368" s="1083"/>
      <c r="AR368" s="1083"/>
      <c r="AS368" s="1086"/>
      <c r="AV368" s="1085"/>
      <c r="AW368" s="1037"/>
      <c r="AX368" s="1002"/>
      <c r="AY368" s="1085"/>
      <c r="AZ368" s="1085"/>
      <c r="BA368" s="1085"/>
      <c r="BB368" s="1085"/>
      <c r="BC368" s="1085"/>
      <c r="BD368" s="1085"/>
      <c r="BE368" s="1085"/>
      <c r="BF368" s="1085"/>
      <c r="BG368" s="1085"/>
      <c r="BH368" s="1085"/>
      <c r="BI368" s="1083"/>
    </row>
    <row r="369" spans="1:62" s="1113" customFormat="1" ht="11.25" customHeight="1">
      <c r="B369" s="1127"/>
      <c r="C369" s="1127"/>
      <c r="D369" s="1127"/>
      <c r="E369" s="1127"/>
      <c r="F369" s="1127"/>
      <c r="G369" s="1127"/>
      <c r="I369" s="1104" t="s">
        <v>350</v>
      </c>
      <c r="J369" s="1128"/>
      <c r="K369" s="1128"/>
      <c r="L369" s="1129"/>
      <c r="M369" s="1103"/>
      <c r="N369" s="1103"/>
      <c r="O369" s="1103"/>
      <c r="P369" s="1103"/>
      <c r="Q369" s="1110"/>
      <c r="R369" s="1103"/>
      <c r="S369" s="1103"/>
      <c r="T369" s="1109"/>
      <c r="U369" s="1110"/>
      <c r="V369" s="1103"/>
      <c r="W369" s="1103"/>
      <c r="X369" s="1109"/>
      <c r="Y369" s="1110"/>
      <c r="Z369" s="1103"/>
      <c r="AA369" s="1103"/>
      <c r="AB369" s="1109"/>
      <c r="AC369" s="1491">
        <f>+Inlinks!AC326</f>
        <v>64.804000000000002</v>
      </c>
      <c r="AD369" s="1491">
        <f>+Inlinks!AD326</f>
        <v>65.762</v>
      </c>
      <c r="AE369" s="1491">
        <f>+Inlinks!AE326</f>
        <v>67.835000000000008</v>
      </c>
      <c r="AF369" s="1491">
        <f>+Inlinks!AF326</f>
        <v>69.582999999999998</v>
      </c>
      <c r="AG369" s="1492">
        <f>+Inlinks!AG326</f>
        <v>70.265000000000001</v>
      </c>
      <c r="AH369" s="1491">
        <f>+Inlinks!AH326</f>
        <v>67.064999999999998</v>
      </c>
      <c r="AI369" s="1491">
        <f>+Inlinks!AI326</f>
        <v>72.993250000000018</v>
      </c>
      <c r="AJ369" s="1514">
        <f>+Inlinks!AJ326</f>
        <v>84.32</v>
      </c>
      <c r="AK369" s="1492">
        <f>+Inlinks!AK326</f>
        <v>85.275000000000006</v>
      </c>
      <c r="AL369" s="1491">
        <f>+Inlinks!AL326</f>
        <v>88.544280000000015</v>
      </c>
      <c r="AM369" s="1491">
        <f>+Inlinks!AM326</f>
        <v>87.82795999999999</v>
      </c>
      <c r="AN369" s="1514">
        <f>+Inlinks!AN326</f>
        <v>100.10644000000001</v>
      </c>
      <c r="AO369" s="1103">
        <f t="shared" ref="AO369:AR369" si="939">AO154-AO288</f>
        <v>91.468145756864601</v>
      </c>
      <c r="AP369" s="1103">
        <f t="shared" si="939"/>
        <v>90.463855440662542</v>
      </c>
      <c r="AQ369" s="1103">
        <f t="shared" si="939"/>
        <v>99.205228956686355</v>
      </c>
      <c r="AR369" s="1109">
        <f t="shared" si="939"/>
        <v>115.83796309491902</v>
      </c>
      <c r="AS369" s="1130"/>
      <c r="AT369" s="1103"/>
      <c r="AU369" s="1103"/>
      <c r="AV369" s="1103"/>
      <c r="AW369" s="674"/>
      <c r="AX369" s="1037">
        <f>+SUM(AC369:AF369)</f>
        <v>267.98400000000004</v>
      </c>
      <c r="AY369" s="631">
        <f>SUM(AG369:AJ369)</f>
        <v>294.64324999999997</v>
      </c>
      <c r="AZ369" s="631">
        <f>+SUM(AK369:AN369)</f>
        <v>361.75368000000003</v>
      </c>
      <c r="BA369" s="631">
        <f>+SUM(AO369:AR369)</f>
        <v>396.97519324913253</v>
      </c>
      <c r="BB369" s="1103">
        <f t="shared" ref="BB369:BI369" si="940">BB154-BB288</f>
        <v>478.02682919823633</v>
      </c>
      <c r="BC369" s="1103">
        <f t="shared" si="940"/>
        <v>522.16219477324501</v>
      </c>
      <c r="BD369" s="1103">
        <f t="shared" si="940"/>
        <v>560.98432202819322</v>
      </c>
      <c r="BE369" s="1103">
        <f t="shared" si="940"/>
        <v>596.1202307967659</v>
      </c>
      <c r="BF369" s="1103">
        <f t="shared" si="940"/>
        <v>627.86986426093699</v>
      </c>
      <c r="BG369" s="1103">
        <f t="shared" si="940"/>
        <v>660.88949637351595</v>
      </c>
      <c r="BH369" s="1103">
        <f t="shared" si="940"/>
        <v>693.71568844253875</v>
      </c>
      <c r="BI369" s="1109">
        <f t="shared" si="940"/>
        <v>728.19898561777529</v>
      </c>
    </row>
    <row r="370" spans="1:62" s="1002" customFormat="1" ht="11.25" customHeight="1">
      <c r="A370" s="961"/>
      <c r="B370" s="992"/>
      <c r="C370" s="992"/>
      <c r="D370" s="992"/>
      <c r="E370" s="992"/>
      <c r="F370" s="992"/>
      <c r="G370" s="992"/>
      <c r="H370" s="961"/>
      <c r="I370" s="1031" t="s">
        <v>332</v>
      </c>
      <c r="J370" s="998"/>
      <c r="K370" s="998"/>
      <c r="L370" s="1017"/>
      <c r="M370" s="974"/>
      <c r="N370" s="974"/>
      <c r="O370" s="974"/>
      <c r="P370" s="974"/>
      <c r="Q370" s="975"/>
      <c r="R370" s="974"/>
      <c r="S370" s="974"/>
      <c r="T370" s="999"/>
      <c r="U370" s="975"/>
      <c r="V370" s="974"/>
      <c r="W370" s="974"/>
      <c r="X370" s="1043"/>
      <c r="Y370" s="1044"/>
      <c r="Z370" s="1045"/>
      <c r="AA370" s="1045"/>
      <c r="AB370" s="1043"/>
      <c r="AC370" s="675">
        <f t="shared" ref="AC370:AN370" si="941">AC369/Y361-1</f>
        <v>0.33972834963097731</v>
      </c>
      <c r="AD370" s="672">
        <f t="shared" si="941"/>
        <v>0.36653990815202731</v>
      </c>
      <c r="AE370" s="1150">
        <f t="shared" si="941"/>
        <v>0.32394558619747471</v>
      </c>
      <c r="AF370" s="1150">
        <f t="shared" si="941"/>
        <v>0.19947940907758843</v>
      </c>
      <c r="AG370" s="675">
        <f t="shared" si="941"/>
        <v>0.30000000000000004</v>
      </c>
      <c r="AH370" s="672">
        <f t="shared" si="941"/>
        <v>0.25</v>
      </c>
      <c r="AI370" s="672">
        <f t="shared" si="941"/>
        <v>0.27</v>
      </c>
      <c r="AJ370" s="676">
        <f t="shared" si="941"/>
        <v>0.35999999999999988</v>
      </c>
      <c r="AK370" s="675">
        <f t="shared" si="941"/>
        <v>0.25</v>
      </c>
      <c r="AL370" s="672">
        <f t="shared" si="941"/>
        <v>0.32000000000000006</v>
      </c>
      <c r="AM370" s="672">
        <f t="shared" si="941"/>
        <v>0.24</v>
      </c>
      <c r="AN370" s="676">
        <f t="shared" si="941"/>
        <v>0.24</v>
      </c>
      <c r="AO370" s="1150">
        <f t="shared" ref="AO370:AR370" si="942">AO369/AK361-1</f>
        <v>0.12218461466665742</v>
      </c>
      <c r="AP370" s="1150">
        <f t="shared" si="942"/>
        <v>6.3317411764196585E-2</v>
      </c>
      <c r="AQ370" s="1150">
        <f t="shared" si="942"/>
        <v>8.1585976719722009E-2</v>
      </c>
      <c r="AR370" s="1150">
        <f t="shared" si="942"/>
        <v>0.15425892658129503</v>
      </c>
      <c r="AS370" s="1000"/>
      <c r="AT370" s="974"/>
      <c r="AU370" s="974"/>
      <c r="AV370" s="974"/>
      <c r="AW370" s="974"/>
      <c r="AX370" s="974">
        <f>AX369/AW361-1</f>
        <v>0.30252452100203175</v>
      </c>
      <c r="AY370" s="974">
        <f t="shared" ref="AY370:BI370" si="943">AY369/AX361-1</f>
        <v>0.29697658653824965</v>
      </c>
      <c r="AZ370" s="974">
        <f t="shared" si="943"/>
        <v>0.26108534157896401</v>
      </c>
      <c r="BA370" s="974">
        <f t="shared" si="943"/>
        <v>0.10681330280103318</v>
      </c>
      <c r="BB370" s="974">
        <f t="shared" si="943"/>
        <v>0.11232389767568485</v>
      </c>
      <c r="BC370" s="974">
        <f t="shared" si="943"/>
        <v>9.2328218583534571E-2</v>
      </c>
      <c r="BD370" s="974">
        <f t="shared" si="943"/>
        <v>7.434878978897963E-2</v>
      </c>
      <c r="BE370" s="974">
        <f t="shared" si="943"/>
        <v>6.263260378033686E-2</v>
      </c>
      <c r="BF370" s="974">
        <f t="shared" si="943"/>
        <v>5.3260452881686238E-2</v>
      </c>
      <c r="BG370" s="974">
        <f t="shared" si="943"/>
        <v>5.2589929843895655E-2</v>
      </c>
      <c r="BH370" s="974">
        <f t="shared" si="943"/>
        <v>4.9669713695177808E-2</v>
      </c>
      <c r="BI370" s="999">
        <f t="shared" si="943"/>
        <v>4.9708112054745346E-2</v>
      </c>
      <c r="BJ370" s="1001"/>
    </row>
    <row r="371" spans="1:62" s="1002" customFormat="1" ht="11.25" customHeight="1">
      <c r="A371" s="961"/>
      <c r="B371" s="991"/>
      <c r="C371" s="991"/>
      <c r="D371" s="991"/>
      <c r="E371" s="991"/>
      <c r="F371" s="991"/>
      <c r="G371" s="991"/>
      <c r="H371" s="961"/>
      <c r="I371" s="1048" t="s">
        <v>321</v>
      </c>
      <c r="J371" s="974"/>
      <c r="K371" s="974"/>
      <c r="L371" s="999"/>
      <c r="M371" s="974"/>
      <c r="N371" s="974"/>
      <c r="O371" s="974"/>
      <c r="P371" s="974"/>
      <c r="Q371" s="975"/>
      <c r="R371" s="974"/>
      <c r="S371" s="974"/>
      <c r="T371" s="999"/>
      <c r="U371" s="975"/>
      <c r="V371" s="974"/>
      <c r="W371" s="974"/>
      <c r="X371" s="999"/>
      <c r="Y371" s="975"/>
      <c r="Z371" s="974"/>
      <c r="AA371" s="974"/>
      <c r="AB371" s="999"/>
      <c r="AC371" s="975"/>
      <c r="AD371" s="974"/>
      <c r="AE371" s="974"/>
      <c r="AF371" s="974"/>
      <c r="AG371" s="975">
        <f t="shared" ref="AG371:AN371" si="944">AG370+AC370</f>
        <v>0.63972834963097736</v>
      </c>
      <c r="AH371" s="974">
        <f t="shared" si="944"/>
        <v>0.61653990815202731</v>
      </c>
      <c r="AI371" s="974">
        <f t="shared" si="944"/>
        <v>0.59394558619747473</v>
      </c>
      <c r="AJ371" s="999">
        <f t="shared" si="944"/>
        <v>0.55947940907758831</v>
      </c>
      <c r="AK371" s="975">
        <f t="shared" si="944"/>
        <v>0.55000000000000004</v>
      </c>
      <c r="AL371" s="974">
        <f t="shared" si="944"/>
        <v>0.57000000000000006</v>
      </c>
      <c r="AM371" s="974">
        <f t="shared" si="944"/>
        <v>0.51</v>
      </c>
      <c r="AN371" s="999">
        <f t="shared" si="944"/>
        <v>0.59999999999999987</v>
      </c>
      <c r="AO371" s="974">
        <f t="shared" ref="AO371" si="945">AO370+AK370</f>
        <v>0.37218461466665742</v>
      </c>
      <c r="AP371" s="974">
        <f t="shared" ref="AP371" si="946">AP370+AL370</f>
        <v>0.38331741176419665</v>
      </c>
      <c r="AQ371" s="974">
        <f t="shared" ref="AQ371" si="947">AQ370+AM370</f>
        <v>0.321585976719722</v>
      </c>
      <c r="AR371" s="999">
        <f t="shared" ref="AR371" si="948">AR370+AN370</f>
        <v>0.39425892658129502</v>
      </c>
      <c r="AS371" s="1049"/>
      <c r="AT371" s="674"/>
      <c r="AV371" s="974"/>
      <c r="AW371" s="1025"/>
      <c r="AX371" s="1025"/>
      <c r="AY371" s="974">
        <f>AY370+AX370</f>
        <v>0.59950110754028141</v>
      </c>
      <c r="AZ371" s="974">
        <f>AZ370+AY370</f>
        <v>0.55806192811721367</v>
      </c>
      <c r="BA371" s="974">
        <f>BA370+AZ370</f>
        <v>0.3678986443799972</v>
      </c>
      <c r="BB371" s="974">
        <f t="shared" ref="BB371:BI371" si="949">BB370+BA370</f>
        <v>0.21913720047671803</v>
      </c>
      <c r="BC371" s="974">
        <f t="shared" si="949"/>
        <v>0.20465211625921942</v>
      </c>
      <c r="BD371" s="974">
        <f t="shared" si="949"/>
        <v>0.1666770083725142</v>
      </c>
      <c r="BE371" s="974">
        <f t="shared" si="949"/>
        <v>0.13698139356931649</v>
      </c>
      <c r="BF371" s="974">
        <f t="shared" si="949"/>
        <v>0.1158930566620231</v>
      </c>
      <c r="BG371" s="974">
        <f t="shared" si="949"/>
        <v>0.10585038272558189</v>
      </c>
      <c r="BH371" s="974">
        <f t="shared" si="949"/>
        <v>0.10225964353907346</v>
      </c>
      <c r="BI371" s="999">
        <f t="shared" si="949"/>
        <v>9.9377825749923154E-2</v>
      </c>
      <c r="BJ371" s="1001"/>
    </row>
    <row r="372" spans="1:62" s="1002" customFormat="1" ht="11.25" customHeight="1">
      <c r="A372" s="961"/>
      <c r="B372" s="992"/>
      <c r="C372" s="992"/>
      <c r="D372" s="992"/>
      <c r="E372" s="992"/>
      <c r="F372" s="992"/>
      <c r="G372" s="992"/>
      <c r="H372" s="961"/>
      <c r="I372" s="1050" t="s">
        <v>329</v>
      </c>
      <c r="J372" s="998"/>
      <c r="K372" s="998"/>
      <c r="L372" s="1017"/>
      <c r="M372" s="974"/>
      <c r="N372" s="974"/>
      <c r="O372" s="974"/>
      <c r="P372" s="974"/>
      <c r="Q372" s="975"/>
      <c r="R372" s="974"/>
      <c r="S372" s="974"/>
      <c r="T372" s="999"/>
      <c r="U372" s="975"/>
      <c r="V372" s="974"/>
      <c r="W372" s="974"/>
      <c r="X372" s="999"/>
      <c r="Y372" s="975"/>
      <c r="Z372" s="974"/>
      <c r="AA372" s="974"/>
      <c r="AB372" s="1027"/>
      <c r="AC372" s="1026"/>
      <c r="AD372" s="1025"/>
      <c r="AE372" s="1025"/>
      <c r="AF372" s="1025"/>
      <c r="AG372" s="1026">
        <f t="shared" ref="AG372:AN372" si="950">AG369-AC369</f>
        <v>5.4609999999999985</v>
      </c>
      <c r="AH372" s="1025">
        <f t="shared" si="950"/>
        <v>1.3029999999999973</v>
      </c>
      <c r="AI372" s="1025">
        <f t="shared" si="950"/>
        <v>5.1582500000000095</v>
      </c>
      <c r="AJ372" s="1027">
        <f t="shared" si="950"/>
        <v>14.736999999999995</v>
      </c>
      <c r="AK372" s="1026">
        <f t="shared" si="950"/>
        <v>15.010000000000005</v>
      </c>
      <c r="AL372" s="1025">
        <f t="shared" si="950"/>
        <v>21.479280000000017</v>
      </c>
      <c r="AM372" s="1025">
        <f t="shared" si="950"/>
        <v>14.834709999999973</v>
      </c>
      <c r="AN372" s="1027">
        <f t="shared" si="950"/>
        <v>15.786440000000013</v>
      </c>
      <c r="AO372" s="1025">
        <f t="shared" ref="AO372" si="951">AO369-AK369</f>
        <v>6.1931457568645953</v>
      </c>
      <c r="AP372" s="1025">
        <f t="shared" ref="AP372" si="952">AP369-AL369</f>
        <v>1.9195754406625269</v>
      </c>
      <c r="AQ372" s="1025">
        <f t="shared" ref="AQ372" si="953">AQ369-AM369</f>
        <v>11.377268956686365</v>
      </c>
      <c r="AR372" s="1027">
        <f t="shared" ref="AR372" si="954">AR369-AN369</f>
        <v>15.731523094919012</v>
      </c>
      <c r="AS372" s="1000"/>
      <c r="AT372" s="974"/>
      <c r="AU372" s="974"/>
      <c r="AV372" s="974"/>
      <c r="AW372" s="1051"/>
      <c r="AX372" s="1051"/>
      <c r="AY372" s="1025">
        <f>AY369-AX369</f>
        <v>26.659249999999929</v>
      </c>
      <c r="AZ372" s="1025">
        <f>AZ369-AY369</f>
        <v>67.110430000000065</v>
      </c>
      <c r="BA372" s="1025">
        <f>BA369-AZ369</f>
        <v>35.221513249132499</v>
      </c>
      <c r="BB372" s="1025">
        <f t="shared" ref="BB372:BI372" si="955">BB369-BA369</f>
        <v>81.051635949103797</v>
      </c>
      <c r="BC372" s="1025">
        <f t="shared" si="955"/>
        <v>44.135365575008677</v>
      </c>
      <c r="BD372" s="1025">
        <f t="shared" si="955"/>
        <v>38.822127254948214</v>
      </c>
      <c r="BE372" s="1025">
        <f t="shared" si="955"/>
        <v>35.135908768572676</v>
      </c>
      <c r="BF372" s="1025">
        <f t="shared" si="955"/>
        <v>31.749633464171097</v>
      </c>
      <c r="BG372" s="1025">
        <f t="shared" si="955"/>
        <v>33.019632112578961</v>
      </c>
      <c r="BH372" s="1025">
        <f t="shared" si="955"/>
        <v>32.826192069022795</v>
      </c>
      <c r="BI372" s="1027">
        <f t="shared" si="955"/>
        <v>34.483297175236544</v>
      </c>
      <c r="BJ372" s="1001"/>
    </row>
    <row r="373" spans="1:62" s="1002" customFormat="1" ht="11.25" customHeight="1">
      <c r="A373" s="961"/>
      <c r="B373" s="992"/>
      <c r="C373" s="992"/>
      <c r="D373" s="992"/>
      <c r="E373" s="992"/>
      <c r="F373" s="992"/>
      <c r="G373" s="992"/>
      <c r="H373" s="961"/>
      <c r="I373" s="1050" t="s">
        <v>330</v>
      </c>
      <c r="J373" s="998"/>
      <c r="K373" s="998"/>
      <c r="L373" s="1017"/>
      <c r="M373" s="974"/>
      <c r="N373" s="974"/>
      <c r="O373" s="974"/>
      <c r="P373" s="974"/>
      <c r="Q373" s="975"/>
      <c r="R373" s="974"/>
      <c r="S373" s="974"/>
      <c r="T373" s="999"/>
      <c r="U373" s="975"/>
      <c r="V373" s="974"/>
      <c r="W373" s="974"/>
      <c r="X373" s="999"/>
      <c r="Y373" s="1026"/>
      <c r="Z373" s="1025"/>
      <c r="AA373" s="1025"/>
      <c r="AB373" s="1027"/>
      <c r="AC373" s="1026"/>
      <c r="AD373" s="1025">
        <f t="shared" ref="AD373:AN373" si="956">AD369-AC369</f>
        <v>0.95799999999999841</v>
      </c>
      <c r="AE373" s="1025">
        <f t="shared" si="956"/>
        <v>2.0730000000000075</v>
      </c>
      <c r="AF373" s="1025">
        <f t="shared" si="956"/>
        <v>1.7479999999999905</v>
      </c>
      <c r="AG373" s="1026">
        <f t="shared" si="956"/>
        <v>0.68200000000000216</v>
      </c>
      <c r="AH373" s="1025">
        <f t="shared" si="956"/>
        <v>-3.2000000000000028</v>
      </c>
      <c r="AI373" s="1025">
        <f t="shared" si="956"/>
        <v>5.9282500000000198</v>
      </c>
      <c r="AJ373" s="1027">
        <f t="shared" si="956"/>
        <v>11.326749999999976</v>
      </c>
      <c r="AK373" s="1026">
        <f t="shared" si="956"/>
        <v>0.95500000000001251</v>
      </c>
      <c r="AL373" s="1025">
        <f t="shared" si="956"/>
        <v>3.2692800000000091</v>
      </c>
      <c r="AM373" s="1025">
        <f t="shared" si="956"/>
        <v>-0.71632000000002449</v>
      </c>
      <c r="AN373" s="1027">
        <f t="shared" si="956"/>
        <v>12.278480000000016</v>
      </c>
      <c r="AO373" s="1025">
        <f t="shared" ref="AO373:AR373" si="957">AO369-AN369</f>
        <v>-8.6382942431354053</v>
      </c>
      <c r="AP373" s="1025">
        <f t="shared" si="957"/>
        <v>-1.0042903162020593</v>
      </c>
      <c r="AQ373" s="1025">
        <f t="shared" si="957"/>
        <v>8.7413735160238133</v>
      </c>
      <c r="AR373" s="1027">
        <f t="shared" si="957"/>
        <v>16.632734138232664</v>
      </c>
      <c r="AS373" s="1000"/>
      <c r="AT373" s="974"/>
      <c r="AU373" s="974"/>
      <c r="AV373" s="974"/>
      <c r="AW373" s="1025"/>
      <c r="AX373" s="1025"/>
      <c r="AY373" s="1051" t="s">
        <v>462</v>
      </c>
      <c r="AZ373" s="1051" t="s">
        <v>462</v>
      </c>
      <c r="BA373" s="1051" t="s">
        <v>462</v>
      </c>
      <c r="BB373" s="1051" t="s">
        <v>462</v>
      </c>
      <c r="BC373" s="1051" t="s">
        <v>462</v>
      </c>
      <c r="BD373" s="1051" t="s">
        <v>462</v>
      </c>
      <c r="BE373" s="1051" t="s">
        <v>462</v>
      </c>
      <c r="BF373" s="1051" t="s">
        <v>462</v>
      </c>
      <c r="BG373" s="1051" t="s">
        <v>462</v>
      </c>
      <c r="BH373" s="1051" t="s">
        <v>462</v>
      </c>
      <c r="BI373" s="1052" t="s">
        <v>462</v>
      </c>
      <c r="BJ373" s="1001"/>
    </row>
    <row r="374" spans="1:62" s="1002" customFormat="1" ht="11.25" customHeight="1">
      <c r="A374" s="961"/>
      <c r="B374" s="992"/>
      <c r="C374" s="992"/>
      <c r="D374" s="992"/>
      <c r="E374" s="992"/>
      <c r="F374" s="992"/>
      <c r="G374" s="992"/>
      <c r="H374" s="961"/>
      <c r="I374" s="1050"/>
      <c r="J374" s="998"/>
      <c r="K374" s="998"/>
      <c r="L374" s="1017"/>
      <c r="M374" s="974"/>
      <c r="N374" s="974"/>
      <c r="O374" s="974"/>
      <c r="P374" s="974"/>
      <c r="Q374" s="975"/>
      <c r="R374" s="974"/>
      <c r="S374" s="974"/>
      <c r="T374" s="999"/>
      <c r="U374" s="975"/>
      <c r="V374" s="974"/>
      <c r="W374" s="974"/>
      <c r="X374" s="999"/>
      <c r="Y374" s="1026"/>
      <c r="Z374" s="1025"/>
      <c r="AA374" s="1025"/>
      <c r="AB374" s="1027"/>
      <c r="AC374" s="975"/>
      <c r="AD374" s="974"/>
      <c r="AE374" s="974"/>
      <c r="AF374" s="974"/>
      <c r="AG374" s="1026"/>
      <c r="AH374" s="1025"/>
      <c r="AI374" s="1025"/>
      <c r="AJ374" s="1027"/>
      <c r="AK374" s="1026"/>
      <c r="AL374" s="1025"/>
      <c r="AM374" s="1025"/>
      <c r="AN374" s="1027"/>
      <c r="AO374" s="1025"/>
      <c r="AP374" s="1025"/>
      <c r="AQ374" s="1025"/>
      <c r="AR374" s="1027"/>
      <c r="AS374" s="1000"/>
      <c r="AT374" s="974"/>
      <c r="AU374" s="974"/>
      <c r="AV374" s="974"/>
      <c r="AW374" s="974"/>
      <c r="AY374" s="1025"/>
      <c r="AZ374" s="1025"/>
      <c r="BA374" s="1025"/>
      <c r="BB374" s="1025"/>
      <c r="BC374" s="1025"/>
      <c r="BD374" s="1025"/>
      <c r="BE374" s="1025"/>
      <c r="BF374" s="1025"/>
      <c r="BG374" s="1025"/>
      <c r="BH374" s="1025"/>
      <c r="BI374" s="1027"/>
      <c r="BJ374" s="1001"/>
    </row>
    <row r="375" spans="1:62" s="1002" customFormat="1" ht="11.25" customHeight="1">
      <c r="A375" s="991"/>
      <c r="B375" s="991"/>
      <c r="C375" s="991"/>
      <c r="D375" s="991"/>
      <c r="E375" s="991"/>
      <c r="F375" s="991"/>
      <c r="G375" s="991"/>
      <c r="H375" s="991"/>
      <c r="I375" s="1031" t="s">
        <v>333</v>
      </c>
      <c r="J375" s="974"/>
      <c r="K375" s="974"/>
      <c r="L375" s="999"/>
      <c r="M375" s="974"/>
      <c r="N375" s="974"/>
      <c r="O375" s="974"/>
      <c r="P375" s="974"/>
      <c r="Q375" s="975"/>
      <c r="R375" s="974"/>
      <c r="S375" s="974"/>
      <c r="T375" s="999"/>
      <c r="U375" s="975"/>
      <c r="V375" s="974"/>
      <c r="W375" s="974"/>
      <c r="X375" s="999"/>
      <c r="Y375" s="975"/>
      <c r="Z375" s="974"/>
      <c r="AA375" s="974"/>
      <c r="AB375" s="999"/>
      <c r="AC375" s="975">
        <f t="shared" ref="AC375:AH375" si="958">AC362-AC370</f>
        <v>-0.22232329288209884</v>
      </c>
      <c r="AD375" s="974">
        <f t="shared" si="958"/>
        <v>-0.25164682168609609</v>
      </c>
      <c r="AE375" s="974">
        <f t="shared" si="958"/>
        <v>-0.20219763061849827</v>
      </c>
      <c r="AF375" s="974">
        <f t="shared" si="958"/>
        <v>-0.13071658823326593</v>
      </c>
      <c r="AG375" s="975">
        <f t="shared" si="958"/>
        <v>-3.7835337650323764E-2</v>
      </c>
      <c r="AH375" s="974">
        <f t="shared" si="958"/>
        <v>2.6094087825256906E-4</v>
      </c>
      <c r="AI375" s="974">
        <f t="shared" ref="AI375" si="959">AI362-AI370</f>
        <v>-3.7655502392344831E-2</v>
      </c>
      <c r="AJ375" s="999">
        <f>AJ362-AJ370</f>
        <v>-5.7887096774193347E-2</v>
      </c>
      <c r="AK375" s="975">
        <f>AK362-AK370</f>
        <v>-5.5203752565229802E-2</v>
      </c>
      <c r="AL375" s="974">
        <f>AL362-AL370</f>
        <v>-5.1689500439780378E-2</v>
      </c>
      <c r="AM375" s="974">
        <f>AM362-AM370</f>
        <v>5.4978045715738055E-2</v>
      </c>
      <c r="AN375" s="999">
        <f>AN362-AN370</f>
        <v>3.1036404850675048E-3</v>
      </c>
      <c r="AO375" s="974">
        <f t="shared" ref="AO375:AR375" si="960">AO362-AO370</f>
        <v>0.16365124095251571</v>
      </c>
      <c r="AP375" s="974">
        <f t="shared" si="960"/>
        <v>0.11716468182592177</v>
      </c>
      <c r="AQ375" s="974">
        <f t="shared" si="960"/>
        <v>4.9765334487056334E-2</v>
      </c>
      <c r="AR375" s="974">
        <f t="shared" si="960"/>
        <v>4.8907672934706881E-2</v>
      </c>
      <c r="AS375" s="1005"/>
      <c r="AT375" s="974"/>
      <c r="AU375" s="974"/>
      <c r="AV375" s="974"/>
      <c r="AW375" s="1037"/>
      <c r="AX375" s="974">
        <f>AX362-AX370</f>
        <v>-0.19834064021930398</v>
      </c>
      <c r="AY375" s="974">
        <f t="shared" ref="AY375:BI375" si="961">AY362-AY370</f>
        <v>-3.4265132473797921E-2</v>
      </c>
      <c r="AZ375" s="974">
        <f>AZ362-AZ370</f>
        <v>-1.0767241048738496E-2</v>
      </c>
      <c r="BA375" s="974">
        <f>BA362-BA370</f>
        <v>9.1394119797116202E-2</v>
      </c>
      <c r="BB375" s="974">
        <f t="shared" si="961"/>
        <v>0</v>
      </c>
      <c r="BC375" s="974">
        <f t="shared" si="961"/>
        <v>0</v>
      </c>
      <c r="BD375" s="974">
        <f t="shared" si="961"/>
        <v>0</v>
      </c>
      <c r="BE375" s="974">
        <f t="shared" si="961"/>
        <v>0</v>
      </c>
      <c r="BF375" s="974">
        <f t="shared" si="961"/>
        <v>0</v>
      </c>
      <c r="BG375" s="974">
        <f t="shared" si="961"/>
        <v>0</v>
      </c>
      <c r="BH375" s="974">
        <f t="shared" si="961"/>
        <v>0</v>
      </c>
      <c r="BI375" s="999">
        <f t="shared" si="961"/>
        <v>0</v>
      </c>
      <c r="BJ375" s="1001"/>
    </row>
    <row r="376" spans="1:62" s="1042" customFormat="1" ht="11.25" customHeight="1">
      <c r="A376" s="961"/>
      <c r="B376" s="995"/>
      <c r="C376" s="995"/>
      <c r="D376" s="995"/>
      <c r="E376" s="995"/>
      <c r="F376" s="995"/>
      <c r="G376" s="995"/>
      <c r="H376" s="961"/>
      <c r="I376" s="1139" t="s">
        <v>334</v>
      </c>
      <c r="J376" s="1033"/>
      <c r="K376" s="1033"/>
      <c r="L376" s="1034"/>
      <c r="M376" s="1035"/>
      <c r="N376" s="1035"/>
      <c r="O376" s="1035"/>
      <c r="P376" s="1035"/>
      <c r="Q376" s="1036"/>
      <c r="R376" s="1035"/>
      <c r="S376" s="1035"/>
      <c r="T376" s="1055"/>
      <c r="U376" s="1036"/>
      <c r="V376" s="1035"/>
      <c r="W376" s="1035"/>
      <c r="X376" s="1038"/>
      <c r="Y376" s="1039"/>
      <c r="Z376" s="1037"/>
      <c r="AA376" s="1037"/>
      <c r="AB376" s="1038"/>
      <c r="AC376" s="1316">
        <f>+Inlinks!AC325</f>
        <v>-10.754</v>
      </c>
      <c r="AD376" s="1317">
        <f>+Inlinks!AD325</f>
        <v>-12.11</v>
      </c>
      <c r="AE376" s="1317">
        <f>+Inlinks!AE325</f>
        <v>-10.36</v>
      </c>
      <c r="AF376" s="1317">
        <f>+Inlinks!AF325</f>
        <v>-7.5830000000000002</v>
      </c>
      <c r="AG376" s="1316">
        <f>+Inlinks!AG325</f>
        <v>-2.0450000000000017</v>
      </c>
      <c r="AH376" s="1317">
        <f>+Inlinks!AH325</f>
        <v>1.4000000000010004E-2</v>
      </c>
      <c r="AI376" s="1317">
        <f>+Inlinks!AI325</f>
        <v>-2.164250000000024</v>
      </c>
      <c r="AJ376" s="2155">
        <f>+Inlinks!AJ325</f>
        <v>-3.5889999999999844</v>
      </c>
      <c r="AK376" s="1316">
        <f>+Inlinks!AK325</f>
        <v>-3.7659999999999911</v>
      </c>
      <c r="AL376" s="1317">
        <f>+Inlinks!AL325</f>
        <v>-3.4672800000000308</v>
      </c>
      <c r="AM376" s="1317">
        <f>+Inlinks!AM325</f>
        <v>3.8940400000000182</v>
      </c>
      <c r="AN376" s="2155">
        <f>+Inlinks!AN325</f>
        <v>0.25055999999999301</v>
      </c>
      <c r="AO376" s="1037">
        <f t="shared" ref="AO376:AR376" si="962">AO361-AO369</f>
        <v>13.339048998798603</v>
      </c>
      <c r="AP376" s="1037">
        <f t="shared" si="962"/>
        <v>9.9680196357039392</v>
      </c>
      <c r="AQ376" s="1037">
        <f t="shared" si="962"/>
        <v>4.5645760098217778</v>
      </c>
      <c r="AR376" s="1038">
        <f t="shared" si="962"/>
        <v>4.9082273327083783</v>
      </c>
      <c r="AS376" s="1040"/>
      <c r="AT376" s="1035"/>
      <c r="AU376" s="1035"/>
      <c r="AV376" s="1035"/>
      <c r="AW376" s="1035"/>
      <c r="AX376" s="1037">
        <f>+SUM(AC376:AF376)</f>
        <v>-40.806999999999995</v>
      </c>
      <c r="AY376" s="1037">
        <f>SUM(AG376:AJ376)</f>
        <v>-7.7842500000000001</v>
      </c>
      <c r="AZ376" s="1037">
        <f>+SUM(AK376:AN376)</f>
        <v>-3.0886800000000108</v>
      </c>
      <c r="BA376" s="1037">
        <f>+SUM(AO376:AR376)</f>
        <v>32.779871977032698</v>
      </c>
      <c r="BB376" s="1502">
        <f t="shared" ref="BB376:BI376" si="963">BB361-BB369</f>
        <v>0</v>
      </c>
      <c r="BC376" s="1502">
        <f t="shared" si="963"/>
        <v>0</v>
      </c>
      <c r="BD376" s="1502">
        <f t="shared" si="963"/>
        <v>0</v>
      </c>
      <c r="BE376" s="1502">
        <f t="shared" si="963"/>
        <v>0</v>
      </c>
      <c r="BF376" s="1502">
        <f t="shared" si="963"/>
        <v>0</v>
      </c>
      <c r="BG376" s="1502">
        <f t="shared" si="963"/>
        <v>0</v>
      </c>
      <c r="BH376" s="1502">
        <f t="shared" si="963"/>
        <v>0</v>
      </c>
      <c r="BI376" s="1503">
        <f t="shared" si="963"/>
        <v>0</v>
      </c>
      <c r="BJ376" s="1041"/>
    </row>
    <row r="377" spans="1:62" s="1002" customFormat="1" ht="11.25" customHeight="1">
      <c r="A377" s="961"/>
      <c r="B377" s="992"/>
      <c r="C377" s="992"/>
      <c r="D377" s="992"/>
      <c r="E377" s="992"/>
      <c r="F377" s="992"/>
      <c r="G377" s="992"/>
      <c r="H377" s="961"/>
      <c r="I377" s="987"/>
      <c r="J377" s="998"/>
      <c r="K377" s="998"/>
      <c r="L377" s="1017"/>
      <c r="M377" s="974"/>
      <c r="N377" s="974"/>
      <c r="O377" s="974"/>
      <c r="P377" s="974"/>
      <c r="Q377" s="975"/>
      <c r="R377" s="974"/>
      <c r="S377" s="974"/>
      <c r="T377" s="999"/>
      <c r="U377" s="975"/>
      <c r="V377" s="974"/>
      <c r="W377" s="974"/>
      <c r="X377" s="999"/>
      <c r="Y377" s="975"/>
      <c r="Z377" s="974"/>
      <c r="AA377" s="974"/>
      <c r="AB377" s="999"/>
      <c r="AC377" s="975"/>
      <c r="AD377" s="974"/>
      <c r="AE377" s="974"/>
      <c r="AF377" s="974"/>
      <c r="AG377" s="677"/>
      <c r="AH377" s="674"/>
      <c r="AI377" s="674"/>
      <c r="AJ377" s="673"/>
      <c r="AK377" s="677"/>
      <c r="AL377" s="674"/>
      <c r="AM377" s="674"/>
      <c r="AN377" s="673"/>
      <c r="AO377" s="674"/>
      <c r="AP377" s="674"/>
      <c r="AQ377" s="674"/>
      <c r="AR377" s="673"/>
      <c r="AS377" s="1000"/>
      <c r="AT377" s="974"/>
      <c r="AU377" s="974"/>
      <c r="AV377" s="974"/>
      <c r="AW377" s="974"/>
      <c r="AX377" s="974"/>
      <c r="AY377" s="974"/>
      <c r="AZ377" s="974"/>
      <c r="BA377" s="974"/>
      <c r="BB377" s="674"/>
      <c r="BC377" s="674"/>
      <c r="BD377" s="674"/>
      <c r="BE377" s="674"/>
      <c r="BF377" s="674"/>
      <c r="BG377" s="674"/>
      <c r="BH377" s="674"/>
      <c r="BI377" s="673"/>
      <c r="BJ377" s="1001"/>
    </row>
    <row r="378" spans="1:62" s="961" customFormat="1" ht="11.25" customHeight="1">
      <c r="A378" s="475"/>
      <c r="B378" s="940"/>
      <c r="C378" s="940"/>
      <c r="D378" s="940"/>
      <c r="E378" s="940"/>
      <c r="F378" s="940"/>
      <c r="G378" s="940"/>
      <c r="H378" s="475"/>
      <c r="I378" s="1015"/>
      <c r="J378" s="1065"/>
      <c r="K378" s="1065"/>
      <c r="L378" s="1066"/>
      <c r="M378" s="1067"/>
      <c r="N378" s="1067"/>
      <c r="O378" s="1068"/>
      <c r="P378" s="1068"/>
      <c r="Q378" s="1069"/>
      <c r="R378" s="1068"/>
      <c r="S378" s="1068"/>
      <c r="T378" s="1070"/>
      <c r="U378" s="1069"/>
      <c r="V378" s="1068"/>
      <c r="W378" s="1068"/>
      <c r="X378" s="1070"/>
      <c r="Y378" s="1067"/>
      <c r="Z378" s="1067"/>
      <c r="AA378" s="1067"/>
      <c r="AB378" s="1067"/>
      <c r="AC378" s="1061"/>
      <c r="AD378" s="1067"/>
      <c r="AE378" s="1067"/>
      <c r="AF378" s="1067"/>
      <c r="AG378" s="1061"/>
      <c r="AH378" s="1067"/>
      <c r="AI378" s="1067"/>
      <c r="AJ378" s="1066"/>
      <c r="AK378" s="1061"/>
      <c r="AL378" s="1067"/>
      <c r="AM378" s="1067"/>
      <c r="AN378" s="1066"/>
      <c r="AO378" s="1067"/>
      <c r="AP378" s="1067"/>
      <c r="AQ378" s="1067"/>
      <c r="AR378" s="1066"/>
      <c r="AS378" s="959"/>
      <c r="AT378" s="1067"/>
      <c r="AU378" s="1067"/>
      <c r="AV378" s="1067"/>
      <c r="AW378" s="1067"/>
      <c r="AX378" s="1067"/>
      <c r="AY378" s="1067"/>
      <c r="AZ378" s="1067"/>
      <c r="BA378" s="1067"/>
      <c r="BB378" s="1071"/>
      <c r="BC378" s="1071"/>
      <c r="BD378" s="1071"/>
      <c r="BE378" s="1071"/>
      <c r="BF378" s="1071"/>
      <c r="BG378" s="1071"/>
      <c r="BH378" s="1071"/>
      <c r="BI378" s="1072"/>
      <c r="BJ378" s="960"/>
    </row>
    <row r="379" spans="1:62" s="961" customFormat="1" ht="11.25" customHeight="1">
      <c r="A379" s="475"/>
      <c r="B379" s="475"/>
      <c r="C379" s="475"/>
      <c r="D379" s="475"/>
      <c r="E379" s="475"/>
      <c r="F379" s="475"/>
      <c r="G379" s="475"/>
      <c r="H379" s="475"/>
      <c r="I379" s="632" t="s">
        <v>356</v>
      </c>
      <c r="L379" s="659"/>
      <c r="M379" s="631"/>
      <c r="N379" s="631"/>
      <c r="O379" s="1318"/>
      <c r="P379" s="1318"/>
      <c r="Q379" s="1319"/>
      <c r="R379" s="1318"/>
      <c r="S379" s="1318"/>
      <c r="T379" s="1320"/>
      <c r="U379" s="1319"/>
      <c r="V379" s="1318"/>
      <c r="W379" s="1318"/>
      <c r="X379" s="1320"/>
      <c r="Y379" s="1321">
        <f>+Inlinks!Y340</f>
        <v>17.376999999999999</v>
      </c>
      <c r="Z379" s="1321">
        <f>+Inlinks!Z340</f>
        <v>18.261999999999997</v>
      </c>
      <c r="AA379" s="1321">
        <f>+Inlinks!AA340</f>
        <v>21.012999999999998</v>
      </c>
      <c r="AB379" s="1321">
        <f>+Inlinks!AB340</f>
        <v>21.170999999999999</v>
      </c>
      <c r="AC379" s="1322">
        <f>+Inlinks!AC340</f>
        <v>24.854000000000006</v>
      </c>
      <c r="AD379" s="1321">
        <f>+Inlinks!AD340</f>
        <v>24.396000000000001</v>
      </c>
      <c r="AE379" s="1321">
        <f>+Inlinks!AE340</f>
        <v>27.889000000000003</v>
      </c>
      <c r="AF379" s="1321">
        <f>+Inlinks!AF340</f>
        <v>32.475000000000001</v>
      </c>
      <c r="AG379" s="1322">
        <f>+Inlinks!AG340</f>
        <v>38.033000000000008</v>
      </c>
      <c r="AH379" s="1321">
        <f>+Inlinks!AH340</f>
        <v>39.191000000000003</v>
      </c>
      <c r="AI379" s="1321">
        <f>+Inlinks!AI340</f>
        <v>42.227999999999994</v>
      </c>
      <c r="AJ379" s="1513">
        <f>+Inlinks!AJ340</f>
        <v>44.825000000000003</v>
      </c>
      <c r="AK379" s="1322">
        <f>+Inlinks!AK340</f>
        <v>49.319000000000003</v>
      </c>
      <c r="AL379" s="1321">
        <f>+Inlinks!AL340</f>
        <v>50.641999999999996</v>
      </c>
      <c r="AM379" s="1321">
        <f>+Inlinks!AM340</f>
        <v>56.218000000000018</v>
      </c>
      <c r="AN379" s="1513">
        <f>+Inlinks!AN340</f>
        <v>55.259</v>
      </c>
      <c r="AO379" s="631">
        <f>AO191-AO300</f>
        <v>55.773546326167661</v>
      </c>
      <c r="AP379" s="631">
        <f t="shared" ref="AP379:AR379" si="964">AP191-AP300</f>
        <v>52.559054669361217</v>
      </c>
      <c r="AQ379" s="631">
        <f t="shared" si="964"/>
        <v>57.598466029911549</v>
      </c>
      <c r="AR379" s="631">
        <f t="shared" si="964"/>
        <v>59.743734063761011</v>
      </c>
      <c r="AS379" s="1016"/>
      <c r="AT379" s="631"/>
      <c r="AU379" s="631"/>
      <c r="AV379" s="631"/>
      <c r="AW379" s="631">
        <f>+SUM(Y379:AB379)</f>
        <v>77.822999999999993</v>
      </c>
      <c r="AX379" s="631">
        <f>+SUM(AC379:AF379)</f>
        <v>109.614</v>
      </c>
      <c r="AY379" s="631">
        <f>SUM(AG379:AJ379)</f>
        <v>164.27700000000002</v>
      </c>
      <c r="AZ379" s="631">
        <f>+SUM(AK379:AN379)</f>
        <v>211.43800000000005</v>
      </c>
      <c r="BA379" s="631">
        <f>+SUM(AO379:AR379)</f>
        <v>225.67480108920142</v>
      </c>
      <c r="BB379" s="631">
        <f t="shared" ref="BB379:BI379" si="965">BB191-BB300</f>
        <v>249.30899263885766</v>
      </c>
      <c r="BC379" s="631">
        <f t="shared" si="965"/>
        <v>270.12898250597141</v>
      </c>
      <c r="BD379" s="631">
        <f t="shared" si="965"/>
        <v>290.07817204084853</v>
      </c>
      <c r="BE379" s="631">
        <f t="shared" si="965"/>
        <v>306.73858867279932</v>
      </c>
      <c r="BF379" s="631">
        <f t="shared" si="965"/>
        <v>322.44985800989394</v>
      </c>
      <c r="BG379" s="631">
        <f t="shared" si="965"/>
        <v>336.85586433348107</v>
      </c>
      <c r="BH379" s="631">
        <f t="shared" si="965"/>
        <v>350.00403450440336</v>
      </c>
      <c r="BI379" s="659">
        <f t="shared" si="965"/>
        <v>363.26585843254827</v>
      </c>
      <c r="BJ379" s="960"/>
    </row>
    <row r="380" spans="1:62" s="1002" customFormat="1" ht="11.25" customHeight="1">
      <c r="A380" s="961"/>
      <c r="B380" s="992"/>
      <c r="C380" s="992"/>
      <c r="D380" s="992"/>
      <c r="E380" s="992"/>
      <c r="F380" s="992"/>
      <c r="G380" s="992"/>
      <c r="H380" s="961"/>
      <c r="I380" s="990" t="s">
        <v>320</v>
      </c>
      <c r="J380" s="998"/>
      <c r="K380" s="998"/>
      <c r="L380" s="1017"/>
      <c r="M380" s="974"/>
      <c r="N380" s="974"/>
      <c r="O380" s="974"/>
      <c r="P380" s="974"/>
      <c r="Q380" s="975"/>
      <c r="R380" s="974"/>
      <c r="S380" s="974"/>
      <c r="T380" s="999"/>
      <c r="U380" s="975"/>
      <c r="V380" s="974"/>
      <c r="W380" s="974"/>
      <c r="X380" s="999"/>
      <c r="Y380" s="975"/>
      <c r="Z380" s="974"/>
      <c r="AA380" s="974"/>
      <c r="AB380" s="999"/>
      <c r="AC380" s="974">
        <f t="shared" ref="AC380:AN380" si="966">AC379/Y379-1</f>
        <v>0.43028140645681123</v>
      </c>
      <c r="AD380" s="974">
        <f t="shared" si="966"/>
        <v>0.33588873069762371</v>
      </c>
      <c r="AE380" s="974">
        <f t="shared" si="966"/>
        <v>0.32722600295055471</v>
      </c>
      <c r="AF380" s="974">
        <f t="shared" si="966"/>
        <v>0.53393793396627465</v>
      </c>
      <c r="AG380" s="975">
        <f t="shared" si="966"/>
        <v>0.53025669912287765</v>
      </c>
      <c r="AH380" s="974">
        <f t="shared" si="966"/>
        <v>0.60645187735694384</v>
      </c>
      <c r="AI380" s="974">
        <f t="shared" si="966"/>
        <v>0.51414536197066907</v>
      </c>
      <c r="AJ380" s="999">
        <f t="shared" si="966"/>
        <v>0.3802925327174751</v>
      </c>
      <c r="AK380" s="975">
        <f t="shared" si="966"/>
        <v>0.29674230273709656</v>
      </c>
      <c r="AL380" s="974">
        <f t="shared" si="966"/>
        <v>0.29218443009874706</v>
      </c>
      <c r="AM380" s="974">
        <f t="shared" si="966"/>
        <v>0.33129676991569634</v>
      </c>
      <c r="AN380" s="999">
        <f t="shared" si="966"/>
        <v>0.23277189068600102</v>
      </c>
      <c r="AO380" s="974">
        <f t="shared" ref="AO380" si="967">AO379/AK379-1</f>
        <v>0.13087342253832523</v>
      </c>
      <c r="AP380" s="974">
        <f t="shared" ref="AP380" si="968">AP379/AL379-1</f>
        <v>3.7855034741148152E-2</v>
      </c>
      <c r="AQ380" s="974">
        <f t="shared" ref="AQ380" si="969">AQ379/AM379-1</f>
        <v>2.4555587710547E-2</v>
      </c>
      <c r="AR380" s="974">
        <f t="shared" ref="AR380" si="970">AR379/AN379-1</f>
        <v>8.115843688378388E-2</v>
      </c>
      <c r="AS380" s="1000"/>
      <c r="AT380" s="974"/>
      <c r="AU380" s="974"/>
      <c r="AV380" s="974"/>
      <c r="AW380" s="1035"/>
      <c r="AX380" s="974">
        <f>AX379/AW379-1</f>
        <v>0.40850391272503006</v>
      </c>
      <c r="AY380" s="974">
        <f t="shared" ref="AY380:BI380" si="971">AY379/AX379-1</f>
        <v>0.49868629919535823</v>
      </c>
      <c r="AZ380" s="974">
        <f t="shared" si="971"/>
        <v>0.28708218435934452</v>
      </c>
      <c r="BA380" s="974">
        <f t="shared" si="971"/>
        <v>6.7333218670255102E-2</v>
      </c>
      <c r="BB380" s="974">
        <f t="shared" si="971"/>
        <v>0.10472676362441757</v>
      </c>
      <c r="BC380" s="974">
        <f t="shared" si="971"/>
        <v>8.3510785739177251E-2</v>
      </c>
      <c r="BD380" s="974">
        <f t="shared" si="971"/>
        <v>7.3850607771922983E-2</v>
      </c>
      <c r="BE380" s="974">
        <f t="shared" si="971"/>
        <v>5.7434230623890858E-2</v>
      </c>
      <c r="BF380" s="974">
        <f t="shared" si="971"/>
        <v>5.1220387382866717E-2</v>
      </c>
      <c r="BG380" s="974">
        <f t="shared" si="971"/>
        <v>4.4676733345452746E-2</v>
      </c>
      <c r="BH380" s="974">
        <f t="shared" si="971"/>
        <v>3.9032035843988844E-2</v>
      </c>
      <c r="BI380" s="999">
        <f t="shared" si="971"/>
        <v>3.7890488739432016E-2</v>
      </c>
      <c r="BJ380" s="1001"/>
    </row>
    <row r="381" spans="1:62" s="1002" customFormat="1" ht="11.25" customHeight="1">
      <c r="A381" s="961"/>
      <c r="B381" s="992"/>
      <c r="C381" s="992"/>
      <c r="D381" s="992"/>
      <c r="E381" s="992"/>
      <c r="F381" s="992"/>
      <c r="G381" s="992"/>
      <c r="H381" s="961"/>
      <c r="I381" s="990" t="s">
        <v>321</v>
      </c>
      <c r="J381" s="998"/>
      <c r="K381" s="998"/>
      <c r="L381" s="1017"/>
      <c r="M381" s="974"/>
      <c r="N381" s="974"/>
      <c r="O381" s="974"/>
      <c r="P381" s="974"/>
      <c r="Q381" s="975"/>
      <c r="R381" s="974"/>
      <c r="S381" s="974"/>
      <c r="T381" s="999"/>
      <c r="U381" s="975"/>
      <c r="V381" s="974"/>
      <c r="W381" s="974"/>
      <c r="X381" s="999"/>
      <c r="Y381" s="975"/>
      <c r="Z381" s="974"/>
      <c r="AA381" s="974"/>
      <c r="AB381" s="999"/>
      <c r="AC381" s="975"/>
      <c r="AD381" s="974"/>
      <c r="AE381" s="974"/>
      <c r="AF381" s="974"/>
      <c r="AG381" s="975">
        <f t="shared" ref="AG381:AN381" si="972">AG380+AC380</f>
        <v>0.96053810557968888</v>
      </c>
      <c r="AH381" s="974">
        <f t="shared" si="972"/>
        <v>0.94234060805456754</v>
      </c>
      <c r="AI381" s="974">
        <f t="shared" si="972"/>
        <v>0.84137136492122377</v>
      </c>
      <c r="AJ381" s="999">
        <f t="shared" si="972"/>
        <v>0.91423046668374974</v>
      </c>
      <c r="AK381" s="975">
        <f t="shared" si="972"/>
        <v>0.82699900185997421</v>
      </c>
      <c r="AL381" s="974">
        <f t="shared" si="972"/>
        <v>0.8986363074556909</v>
      </c>
      <c r="AM381" s="974">
        <f t="shared" si="972"/>
        <v>0.84544213188636541</v>
      </c>
      <c r="AN381" s="999">
        <f t="shared" si="972"/>
        <v>0.61306442340347611</v>
      </c>
      <c r="AO381" s="974">
        <f t="shared" ref="AO381" si="973">AO380+AK380</f>
        <v>0.4276157252754218</v>
      </c>
      <c r="AP381" s="974">
        <f t="shared" ref="AP381" si="974">AP380+AL380</f>
        <v>0.33003946483989521</v>
      </c>
      <c r="AQ381" s="974">
        <f t="shared" ref="AQ381" si="975">AQ380+AM380</f>
        <v>0.35585235762624334</v>
      </c>
      <c r="AR381" s="974">
        <f t="shared" ref="AR381" si="976">AR380+AN380</f>
        <v>0.31393032756978489</v>
      </c>
      <c r="AS381" s="1000"/>
      <c r="AT381" s="974"/>
      <c r="AU381" s="974"/>
      <c r="AV381" s="974"/>
      <c r="AW381" s="1018"/>
      <c r="AX381" s="1018"/>
      <c r="AY381" s="974">
        <f>AY380+AX380</f>
        <v>0.90719021192038829</v>
      </c>
      <c r="AZ381" s="974">
        <f>AZ380+AY380</f>
        <v>0.78576848355470275</v>
      </c>
      <c r="BA381" s="974">
        <f>BA380+AZ380</f>
        <v>0.35441540302959962</v>
      </c>
      <c r="BB381" s="974">
        <f t="shared" ref="BB381:BI381" si="977">BB380+BA380</f>
        <v>0.17205998229467268</v>
      </c>
      <c r="BC381" s="974">
        <f t="shared" si="977"/>
        <v>0.18823754936359482</v>
      </c>
      <c r="BD381" s="974">
        <f t="shared" si="977"/>
        <v>0.15736139351110023</v>
      </c>
      <c r="BE381" s="974">
        <f t="shared" si="977"/>
        <v>0.13128483839581384</v>
      </c>
      <c r="BF381" s="974">
        <f t="shared" si="977"/>
        <v>0.10865461800675758</v>
      </c>
      <c r="BG381" s="974">
        <f t="shared" si="977"/>
        <v>9.5897120728319463E-2</v>
      </c>
      <c r="BH381" s="974">
        <f t="shared" si="977"/>
        <v>8.370876918944159E-2</v>
      </c>
      <c r="BI381" s="999">
        <f t="shared" si="977"/>
        <v>7.6922524583420859E-2</v>
      </c>
      <c r="BJ381" s="1001"/>
    </row>
    <row r="382" spans="1:62" s="1002" customFormat="1" ht="11.25" customHeight="1">
      <c r="A382" s="961"/>
      <c r="B382" s="992"/>
      <c r="C382" s="992"/>
      <c r="D382" s="992"/>
      <c r="E382" s="992"/>
      <c r="F382" s="992"/>
      <c r="G382" s="992"/>
      <c r="H382" s="961"/>
      <c r="I382" s="990" t="s">
        <v>328</v>
      </c>
      <c r="J382" s="998"/>
      <c r="K382" s="998"/>
      <c r="L382" s="1017"/>
      <c r="M382" s="974"/>
      <c r="N382" s="974"/>
      <c r="O382" s="974"/>
      <c r="P382" s="974"/>
      <c r="Q382" s="975"/>
      <c r="R382" s="974"/>
      <c r="S382" s="974"/>
      <c r="T382" s="999"/>
      <c r="U382" s="975"/>
      <c r="V382" s="974"/>
      <c r="W382" s="974"/>
      <c r="X382" s="999"/>
      <c r="Y382" s="975"/>
      <c r="Z382" s="974">
        <f t="shared" ref="Z382:AF382" si="978">Z379/Y379-1</f>
        <v>5.0929389422800231E-2</v>
      </c>
      <c r="AA382" s="974">
        <f t="shared" si="978"/>
        <v>0.15064067462490427</v>
      </c>
      <c r="AB382" s="999">
        <f t="shared" si="978"/>
        <v>7.5191548089279525E-3</v>
      </c>
      <c r="AC382" s="975">
        <f t="shared" si="978"/>
        <v>0.17396438524396607</v>
      </c>
      <c r="AD382" s="974">
        <f t="shared" si="978"/>
        <v>-1.8427617284944242E-2</v>
      </c>
      <c r="AE382" s="974">
        <f t="shared" si="978"/>
        <v>0.14317920970650944</v>
      </c>
      <c r="AF382" s="974">
        <f t="shared" si="978"/>
        <v>0.16443759188210394</v>
      </c>
      <c r="AG382" s="975">
        <f t="shared" ref="AG382:AN382" si="979">AG379/AF379-1</f>
        <v>0.17114703618167848</v>
      </c>
      <c r="AH382" s="974">
        <f t="shared" si="979"/>
        <v>3.0447243183550965E-2</v>
      </c>
      <c r="AI382" s="974">
        <f t="shared" si="979"/>
        <v>7.749228139113562E-2</v>
      </c>
      <c r="AJ382" s="999">
        <f t="shared" si="979"/>
        <v>6.1499479018660708E-2</v>
      </c>
      <c r="AK382" s="975">
        <f t="shared" si="979"/>
        <v>0.10025655326268823</v>
      </c>
      <c r="AL382" s="974">
        <f t="shared" si="979"/>
        <v>2.68253614225753E-2</v>
      </c>
      <c r="AM382" s="974">
        <f t="shared" si="979"/>
        <v>0.11010623593065083</v>
      </c>
      <c r="AN382" s="999">
        <f t="shared" si="979"/>
        <v>-1.705859333309645E-2</v>
      </c>
      <c r="AO382" s="974">
        <f t="shared" ref="AO382" si="980">AO379/AN379-1</f>
        <v>9.3115388654818609E-3</v>
      </c>
      <c r="AP382" s="974">
        <f t="shared" ref="AP382" si="981">AP379/AO379-1</f>
        <v>-5.7634700831248331E-2</v>
      </c>
      <c r="AQ382" s="974">
        <f t="shared" ref="AQ382" si="982">AQ379/AP379-1</f>
        <v>9.5880936068053035E-2</v>
      </c>
      <c r="AR382" s="974">
        <f t="shared" ref="AR382" si="983">AR379/AQ379-1</f>
        <v>3.7245228592292623E-2</v>
      </c>
      <c r="AS382" s="1000"/>
      <c r="AT382" s="974"/>
      <c r="AU382" s="974"/>
      <c r="AV382" s="974"/>
      <c r="AW382" s="1051" t="s">
        <v>462</v>
      </c>
      <c r="AX382" s="1051" t="s">
        <v>462</v>
      </c>
      <c r="AY382" s="1051" t="s">
        <v>462</v>
      </c>
      <c r="AZ382" s="1051" t="s">
        <v>462</v>
      </c>
      <c r="BA382" s="1051" t="s">
        <v>462</v>
      </c>
      <c r="BB382" s="1051" t="s">
        <v>462</v>
      </c>
      <c r="BC382" s="1051" t="s">
        <v>462</v>
      </c>
      <c r="BD382" s="1051" t="s">
        <v>462</v>
      </c>
      <c r="BE382" s="1051" t="s">
        <v>462</v>
      </c>
      <c r="BF382" s="1051" t="s">
        <v>462</v>
      </c>
      <c r="BG382" s="1051" t="s">
        <v>462</v>
      </c>
      <c r="BH382" s="1051" t="s">
        <v>462</v>
      </c>
      <c r="BI382" s="1052" t="s">
        <v>462</v>
      </c>
      <c r="BJ382" s="1001"/>
    </row>
    <row r="383" spans="1:62" s="1030" customFormat="1" ht="11.25" customHeight="1">
      <c r="A383" s="1020"/>
      <c r="B383" s="1021"/>
      <c r="C383" s="1021"/>
      <c r="D383" s="1021"/>
      <c r="E383" s="1021"/>
      <c r="F383" s="1021"/>
      <c r="G383" s="1021"/>
      <c r="H383" s="1020"/>
      <c r="I383" s="1022" t="s">
        <v>329</v>
      </c>
      <c r="J383" s="1023"/>
      <c r="K383" s="1023"/>
      <c r="L383" s="1024"/>
      <c r="M383" s="1025"/>
      <c r="N383" s="1025"/>
      <c r="O383" s="1025"/>
      <c r="P383" s="1025"/>
      <c r="Q383" s="1026"/>
      <c r="R383" s="1025"/>
      <c r="S383" s="1025"/>
      <c r="T383" s="1027"/>
      <c r="U383" s="1026"/>
      <c r="V383" s="1025"/>
      <c r="W383" s="1025"/>
      <c r="X383" s="1027"/>
      <c r="Y383" s="1026"/>
      <c r="Z383" s="1025"/>
      <c r="AA383" s="1025"/>
      <c r="AB383" s="1027"/>
      <c r="AC383" s="1026">
        <f t="shared" ref="AC383:AN383" si="984">AC379-Y379</f>
        <v>7.4770000000000074</v>
      </c>
      <c r="AD383" s="1025">
        <f t="shared" si="984"/>
        <v>6.1340000000000039</v>
      </c>
      <c r="AE383" s="1025">
        <f t="shared" si="984"/>
        <v>6.8760000000000048</v>
      </c>
      <c r="AF383" s="1025">
        <f t="shared" si="984"/>
        <v>11.304000000000002</v>
      </c>
      <c r="AG383" s="1026">
        <f t="shared" si="984"/>
        <v>13.179000000000002</v>
      </c>
      <c r="AH383" s="1025">
        <f t="shared" si="984"/>
        <v>14.795000000000002</v>
      </c>
      <c r="AI383" s="1025">
        <f t="shared" si="984"/>
        <v>14.338999999999992</v>
      </c>
      <c r="AJ383" s="1027">
        <f t="shared" si="984"/>
        <v>12.350000000000001</v>
      </c>
      <c r="AK383" s="1026">
        <f t="shared" si="984"/>
        <v>11.285999999999994</v>
      </c>
      <c r="AL383" s="1025">
        <f t="shared" si="984"/>
        <v>11.450999999999993</v>
      </c>
      <c r="AM383" s="1025">
        <f t="shared" si="984"/>
        <v>13.990000000000023</v>
      </c>
      <c r="AN383" s="1027">
        <f t="shared" si="984"/>
        <v>10.433999999999997</v>
      </c>
      <c r="AO383" s="1025">
        <f t="shared" ref="AO383" si="985">AO379-AK379</f>
        <v>6.4545463261676588</v>
      </c>
      <c r="AP383" s="1025">
        <f t="shared" ref="AP383" si="986">AP379-AL379</f>
        <v>1.9170546693612209</v>
      </c>
      <c r="AQ383" s="1025">
        <f t="shared" ref="AQ383" si="987">AQ379-AM379</f>
        <v>1.3804660299115312</v>
      </c>
      <c r="AR383" s="1025">
        <f t="shared" ref="AR383" si="988">AR379-AN379</f>
        <v>4.4847340637610102</v>
      </c>
      <c r="AS383" s="1028"/>
      <c r="AT383" s="1025"/>
      <c r="AU383" s="1025"/>
      <c r="AV383" s="1025"/>
      <c r="AW383" s="1018"/>
      <c r="AX383" s="1025">
        <f>+AX379-AW379</f>
        <v>31.791000000000011</v>
      </c>
      <c r="AY383" s="1025">
        <f t="shared" ref="AY383:BI383" si="989">+AY379-AX379</f>
        <v>54.663000000000011</v>
      </c>
      <c r="AZ383" s="1025">
        <f t="shared" si="989"/>
        <v>47.16100000000003</v>
      </c>
      <c r="BA383" s="1025">
        <f t="shared" si="989"/>
        <v>14.236801089201379</v>
      </c>
      <c r="BB383" s="1025">
        <f t="shared" si="989"/>
        <v>23.634191549656236</v>
      </c>
      <c r="BC383" s="1025">
        <f t="shared" si="989"/>
        <v>20.819989867113748</v>
      </c>
      <c r="BD383" s="1025">
        <f t="shared" si="989"/>
        <v>19.949189534877121</v>
      </c>
      <c r="BE383" s="1025">
        <f t="shared" si="989"/>
        <v>16.660416631950795</v>
      </c>
      <c r="BF383" s="1025">
        <f t="shared" si="989"/>
        <v>15.71126933709462</v>
      </c>
      <c r="BG383" s="1025">
        <f t="shared" si="989"/>
        <v>14.406006323587121</v>
      </c>
      <c r="BH383" s="1025">
        <f t="shared" si="989"/>
        <v>13.148170170922299</v>
      </c>
      <c r="BI383" s="1027">
        <f t="shared" si="989"/>
        <v>13.261823928144906</v>
      </c>
      <c r="BJ383" s="1029"/>
    </row>
    <row r="384" spans="1:62" s="1030" customFormat="1" ht="11.25" customHeight="1">
      <c r="A384" s="1020"/>
      <c r="B384" s="1021"/>
      <c r="C384" s="1021"/>
      <c r="D384" s="1021"/>
      <c r="E384" s="1021"/>
      <c r="F384" s="1021"/>
      <c r="G384" s="1021"/>
      <c r="H384" s="1020"/>
      <c r="I384" s="1022" t="s">
        <v>330</v>
      </c>
      <c r="J384" s="1023"/>
      <c r="K384" s="1023"/>
      <c r="L384" s="1024"/>
      <c r="M384" s="1025"/>
      <c r="N384" s="1025"/>
      <c r="O384" s="1025"/>
      <c r="P384" s="1025"/>
      <c r="Q384" s="1026"/>
      <c r="R384" s="1025"/>
      <c r="S384" s="1025"/>
      <c r="T384" s="1027"/>
      <c r="U384" s="1026"/>
      <c r="V384" s="1025"/>
      <c r="W384" s="1025"/>
      <c r="X384" s="1027"/>
      <c r="Y384" s="1026"/>
      <c r="Z384" s="1025">
        <f t="shared" ref="Z384:AF384" si="990">Z379-Y379</f>
        <v>0.88499999999999801</v>
      </c>
      <c r="AA384" s="1025">
        <f t="shared" si="990"/>
        <v>2.7510000000000012</v>
      </c>
      <c r="AB384" s="1027">
        <f t="shared" si="990"/>
        <v>0.15800000000000125</v>
      </c>
      <c r="AC384" s="1026">
        <f t="shared" si="990"/>
        <v>3.6830000000000069</v>
      </c>
      <c r="AD384" s="1025">
        <f t="shared" si="990"/>
        <v>-0.45800000000000551</v>
      </c>
      <c r="AE384" s="1025">
        <f t="shared" si="990"/>
        <v>3.4930000000000021</v>
      </c>
      <c r="AF384" s="1025">
        <f t="shared" si="990"/>
        <v>4.5859999999999985</v>
      </c>
      <c r="AG384" s="1026">
        <f t="shared" ref="AG384:AN384" si="991">AG379-AF379</f>
        <v>5.5580000000000069</v>
      </c>
      <c r="AH384" s="1025">
        <f t="shared" si="991"/>
        <v>1.1579999999999941</v>
      </c>
      <c r="AI384" s="1025">
        <f t="shared" si="991"/>
        <v>3.0369999999999919</v>
      </c>
      <c r="AJ384" s="1027">
        <f t="shared" si="991"/>
        <v>2.5970000000000084</v>
      </c>
      <c r="AK384" s="1026">
        <f t="shared" si="991"/>
        <v>4.4939999999999998</v>
      </c>
      <c r="AL384" s="1025">
        <f t="shared" si="991"/>
        <v>1.3229999999999933</v>
      </c>
      <c r="AM384" s="1025">
        <f t="shared" si="991"/>
        <v>5.5760000000000218</v>
      </c>
      <c r="AN384" s="1027">
        <f t="shared" si="991"/>
        <v>-0.95900000000001739</v>
      </c>
      <c r="AO384" s="1025">
        <f t="shared" ref="AO384" si="992">AO379-AN379</f>
        <v>0.51454632616766105</v>
      </c>
      <c r="AP384" s="1025">
        <f t="shared" ref="AP384" si="993">AP379-AO379</f>
        <v>-3.2144916568064446</v>
      </c>
      <c r="AQ384" s="1025">
        <f t="shared" ref="AQ384" si="994">AQ379-AP379</f>
        <v>5.0394113605503321</v>
      </c>
      <c r="AR384" s="1025">
        <f t="shared" ref="AR384" si="995">AR379-AQ379</f>
        <v>2.1452680338494616</v>
      </c>
      <c r="AS384" s="1028"/>
      <c r="AT384" s="1025"/>
      <c r="AU384" s="1025"/>
      <c r="AV384" s="1025"/>
      <c r="AW384" s="1051" t="s">
        <v>462</v>
      </c>
      <c r="AX384" s="1051" t="s">
        <v>462</v>
      </c>
      <c r="AY384" s="1051" t="s">
        <v>462</v>
      </c>
      <c r="AZ384" s="1051" t="s">
        <v>462</v>
      </c>
      <c r="BA384" s="1051" t="s">
        <v>462</v>
      </c>
      <c r="BB384" s="1051" t="s">
        <v>462</v>
      </c>
      <c r="BC384" s="1051" t="s">
        <v>462</v>
      </c>
      <c r="BD384" s="1051" t="s">
        <v>462</v>
      </c>
      <c r="BE384" s="1051" t="s">
        <v>462</v>
      </c>
      <c r="BF384" s="1051" t="s">
        <v>462</v>
      </c>
      <c r="BG384" s="1051" t="s">
        <v>462</v>
      </c>
      <c r="BH384" s="1051" t="s">
        <v>462</v>
      </c>
      <c r="BI384" s="1052" t="s">
        <v>462</v>
      </c>
      <c r="BJ384" s="1029"/>
    </row>
    <row r="385" spans="1:62" s="1002" customFormat="1" ht="11.25" customHeight="1">
      <c r="A385" s="961"/>
      <c r="B385" s="992"/>
      <c r="C385" s="992"/>
      <c r="D385" s="992"/>
      <c r="E385" s="992"/>
      <c r="F385" s="992"/>
      <c r="G385" s="992"/>
      <c r="H385" s="961"/>
      <c r="I385" s="1031" t="s">
        <v>339</v>
      </c>
      <c r="J385" s="998"/>
      <c r="K385" s="998"/>
      <c r="L385" s="1017"/>
      <c r="M385" s="974"/>
      <c r="N385" s="974"/>
      <c r="O385" s="974"/>
      <c r="P385" s="974"/>
      <c r="Q385" s="975"/>
      <c r="R385" s="974"/>
      <c r="S385" s="974"/>
      <c r="T385" s="999"/>
      <c r="U385" s="975"/>
      <c r="V385" s="974"/>
      <c r="W385" s="974"/>
      <c r="X385" s="999"/>
      <c r="Y385" s="975">
        <f>+Y379/Y324</f>
        <v>0.20226039993481856</v>
      </c>
      <c r="Z385" s="974">
        <f t="shared" ref="Z385:AF385" si="996">+Z379/Z324</f>
        <v>0.19875492479484552</v>
      </c>
      <c r="AA385" s="974">
        <f t="shared" si="996"/>
        <v>0.2039938645542094</v>
      </c>
      <c r="AB385" s="999">
        <f t="shared" si="996"/>
        <v>0.17360251248452244</v>
      </c>
      <c r="AC385" s="975">
        <f t="shared" si="996"/>
        <v>0.21012140272564345</v>
      </c>
      <c r="AD385" s="974">
        <f t="shared" si="996"/>
        <v>0.19985745533190788</v>
      </c>
      <c r="AE385" s="974">
        <f t="shared" si="996"/>
        <v>0.20858762639861186</v>
      </c>
      <c r="AF385" s="974">
        <f t="shared" si="996"/>
        <v>0.20301696652955076</v>
      </c>
      <c r="AG385" s="975">
        <f t="shared" ref="AG385:AI385" si="997">+AG379/AG324</f>
        <v>0.234052111410602</v>
      </c>
      <c r="AH385" s="974">
        <f t="shared" si="997"/>
        <v>0.23576086433418356</v>
      </c>
      <c r="AI385" s="974">
        <f t="shared" si="997"/>
        <v>0.23917488403178572</v>
      </c>
      <c r="AJ385" s="999">
        <f>+AJ379/AJ324</f>
        <v>0.19926827533474406</v>
      </c>
      <c r="AK385" s="975">
        <f>+AK379/AK324</f>
        <v>0.23488146151428269</v>
      </c>
      <c r="AL385" s="974">
        <f>+AL379/AL324</f>
        <v>0.23037730527426734</v>
      </c>
      <c r="AM385" s="974">
        <f>+AM379/AM324</f>
        <v>0.23984095359582253</v>
      </c>
      <c r="AN385" s="999">
        <f>+AN379/AN324</f>
        <v>0.1995313131896701</v>
      </c>
      <c r="AO385" s="974">
        <f t="shared" ref="AO385" si="998">+AO379/AO324</f>
        <v>0.22873727305398361</v>
      </c>
      <c r="AP385" s="974">
        <f t="shared" ref="AP385:AR385" si="999">+AP379/AP324</f>
        <v>0.22263864744017983</v>
      </c>
      <c r="AQ385" s="974">
        <f t="shared" si="999"/>
        <v>0.23088364181795307</v>
      </c>
      <c r="AR385" s="974">
        <f t="shared" si="999"/>
        <v>0.18547932082957702</v>
      </c>
      <c r="AS385" s="1000"/>
      <c r="AT385" s="974"/>
      <c r="AU385" s="974"/>
      <c r="AV385" s="974"/>
      <c r="AW385" s="974">
        <f>+AW379/AW324</f>
        <v>0.19322665143821924</v>
      </c>
      <c r="AX385" s="974">
        <f>+AX379/AX324</f>
        <v>0.20526312832737534</v>
      </c>
      <c r="AY385" s="974">
        <f t="shared" ref="AY385:BI385" si="1000">+AY379/AY324</f>
        <v>0.22496456620129138</v>
      </c>
      <c r="AZ385" s="974">
        <f>+AZ379/AZ324</f>
        <v>0.22466229677507102</v>
      </c>
      <c r="BA385" s="974">
        <f>+BA379/BA324</f>
        <v>0.2146258743776312</v>
      </c>
      <c r="BB385" s="974">
        <f t="shared" si="1000"/>
        <v>0.21338939952777924</v>
      </c>
      <c r="BC385" s="974">
        <f t="shared" si="1000"/>
        <v>0.21200732062993094</v>
      </c>
      <c r="BD385" s="974">
        <f t="shared" si="1000"/>
        <v>0.21177204592375515</v>
      </c>
      <c r="BE385" s="974">
        <f t="shared" si="1000"/>
        <v>0.21065840430429877</v>
      </c>
      <c r="BF385" s="974">
        <f t="shared" si="1000"/>
        <v>0.21000929174984878</v>
      </c>
      <c r="BG385" s="974">
        <f t="shared" si="1000"/>
        <v>0.20868156310864197</v>
      </c>
      <c r="BH385" s="974">
        <f t="shared" si="1000"/>
        <v>0.20704643163828854</v>
      </c>
      <c r="BI385" s="999">
        <f t="shared" si="1000"/>
        <v>0.20455976105873958</v>
      </c>
      <c r="BJ385" s="1001"/>
    </row>
    <row r="386" spans="1:62" s="1030" customFormat="1" ht="11.25" customHeight="1">
      <c r="A386" s="1020"/>
      <c r="B386" s="1021"/>
      <c r="C386" s="1021"/>
      <c r="D386" s="1021"/>
      <c r="E386" s="1021"/>
      <c r="F386" s="1021"/>
      <c r="G386" s="1021"/>
      <c r="H386" s="1020"/>
      <c r="I386" s="1053"/>
      <c r="J386" s="1023"/>
      <c r="K386" s="1023"/>
      <c r="L386" s="1024"/>
      <c r="M386" s="1025"/>
      <c r="N386" s="1025"/>
      <c r="O386" s="1025"/>
      <c r="P386" s="1025"/>
      <c r="Q386" s="1026"/>
      <c r="R386" s="1025"/>
      <c r="S386" s="1025"/>
      <c r="T386" s="1027"/>
      <c r="U386" s="1026"/>
      <c r="V386" s="1025"/>
      <c r="W386" s="1025"/>
      <c r="X386" s="1027"/>
      <c r="Y386" s="1036"/>
      <c r="Z386" s="1035"/>
      <c r="AA386" s="1035"/>
      <c r="AB386" s="1055"/>
      <c r="AC386" s="1036"/>
      <c r="AD386" s="1035"/>
      <c r="AE386" s="1126"/>
      <c r="AF386" s="1126"/>
      <c r="AG386" s="1026"/>
      <c r="AH386" s="1025"/>
      <c r="AI386" s="1025"/>
      <c r="AJ386" s="1027"/>
      <c r="AK386" s="1026"/>
      <c r="AL386" s="1025"/>
      <c r="AM386" s="1025"/>
      <c r="AN386" s="1027"/>
      <c r="AO386" s="1025"/>
      <c r="AP386" s="1025"/>
      <c r="AQ386" s="1025"/>
      <c r="AR386" s="1025"/>
      <c r="AS386" s="1028"/>
      <c r="AT386" s="1025"/>
      <c r="AU386" s="1025"/>
      <c r="AV386" s="1025"/>
      <c r="AW386" s="1037"/>
      <c r="AX386" s="1002"/>
      <c r="AY386" s="1025"/>
      <c r="AZ386" s="1025"/>
      <c r="BA386" s="1025"/>
      <c r="BB386" s="1025"/>
      <c r="BC386" s="1025"/>
      <c r="BD386" s="1025"/>
      <c r="BE386" s="1025"/>
      <c r="BF386" s="1025"/>
      <c r="BG386" s="1025"/>
      <c r="BH386" s="1025"/>
      <c r="BI386" s="1027"/>
      <c r="BJ386" s="1029"/>
    </row>
    <row r="387" spans="1:62" s="1119" customFormat="1" ht="11.25" customHeight="1">
      <c r="A387" s="1113"/>
      <c r="B387" s="1114"/>
      <c r="C387" s="1114"/>
      <c r="D387" s="1114"/>
      <c r="E387" s="1114"/>
      <c r="F387" s="1114"/>
      <c r="G387" s="1114"/>
      <c r="H387" s="1113"/>
      <c r="I387" s="1104" t="s">
        <v>345</v>
      </c>
      <c r="J387" s="1115"/>
      <c r="K387" s="1115"/>
      <c r="L387" s="1116"/>
      <c r="M387" s="1058"/>
      <c r="N387" s="1058"/>
      <c r="O387" s="1058"/>
      <c r="P387" s="1058"/>
      <c r="Q387" s="1117"/>
      <c r="R387" s="1058"/>
      <c r="S387" s="1058"/>
      <c r="T387" s="1059"/>
      <c r="U387" s="1117"/>
      <c r="V387" s="1058"/>
      <c r="W387" s="1058"/>
      <c r="X387" s="1109"/>
      <c r="Y387" s="1110"/>
      <c r="Z387" s="1103"/>
      <c r="AA387" s="1103"/>
      <c r="AB387" s="1109"/>
      <c r="AC387" s="1491">
        <f>+Inlinks!AC342</f>
        <v>27.935000000000006</v>
      </c>
      <c r="AD387" s="1491">
        <f>+Inlinks!AD342</f>
        <v>27.966000000000001</v>
      </c>
      <c r="AE387" s="1491">
        <f>+Inlinks!AE342</f>
        <v>32.024000000000001</v>
      </c>
      <c r="AF387" s="1491">
        <f>+Inlinks!AF342</f>
        <v>34.416000000000004</v>
      </c>
      <c r="AG387" s="1492">
        <f>+Inlinks!AG342</f>
        <v>37.77808000000001</v>
      </c>
      <c r="AH387" s="1491">
        <f>+Inlinks!AH342</f>
        <v>36.594000000000001</v>
      </c>
      <c r="AI387" s="1491">
        <f>+Inlinks!AI342</f>
        <v>37.371260000000007</v>
      </c>
      <c r="AJ387" s="1514">
        <f>+Inlinks!AJ342</f>
        <v>41.892749999999999</v>
      </c>
      <c r="AK387" s="1492">
        <f>+Inlinks!AK342</f>
        <v>48.682240000000014</v>
      </c>
      <c r="AL387" s="1491">
        <f>+Inlinks!AL342</f>
        <v>51.732120000000009</v>
      </c>
      <c r="AM387" s="1491">
        <f>+Inlinks!AM342</f>
        <v>59.119199999999985</v>
      </c>
      <c r="AN387" s="1514">
        <f>+Inlinks!AN342</f>
        <v>55.134750000000004</v>
      </c>
      <c r="AO387" s="1103">
        <f t="shared" ref="AO387" si="1001">AO201-AO309</f>
        <v>53.405148563112334</v>
      </c>
      <c r="AP387" s="1103">
        <f t="shared" ref="AP387:AR387" si="1002">AP201-AP309</f>
        <v>51.108361744451003</v>
      </c>
      <c r="AQ387" s="1103">
        <f t="shared" si="1002"/>
        <v>56.716039443653528</v>
      </c>
      <c r="AR387" s="1103">
        <f t="shared" si="1002"/>
        <v>57.978666114457411</v>
      </c>
      <c r="AS387" s="1118"/>
      <c r="AT387" s="1058"/>
      <c r="AU387" s="1058"/>
      <c r="AV387" s="1058"/>
      <c r="AW387" s="674"/>
      <c r="AX387" s="1037">
        <f>+SUM(AC387:AF387)</f>
        <v>122.34100000000001</v>
      </c>
      <c r="AY387" s="631">
        <f>SUM(AG387:AJ387)</f>
        <v>153.63609000000002</v>
      </c>
      <c r="AZ387" s="631">
        <f>+SUM(AK387:AN387)</f>
        <v>214.66830999999999</v>
      </c>
      <c r="BA387" s="631">
        <f>+SUM(AO387:AR387)</f>
        <v>219.20821586567428</v>
      </c>
      <c r="BB387" s="1103">
        <f t="shared" ref="BB387:BI387" si="1003">BB201-BB309</f>
        <v>249.30899263885766</v>
      </c>
      <c r="BC387" s="1103">
        <f t="shared" si="1003"/>
        <v>270.12898250597141</v>
      </c>
      <c r="BD387" s="1103">
        <f t="shared" si="1003"/>
        <v>290.07817204084853</v>
      </c>
      <c r="BE387" s="1103">
        <f t="shared" si="1003"/>
        <v>306.73858867279932</v>
      </c>
      <c r="BF387" s="1103">
        <f t="shared" si="1003"/>
        <v>322.44985800989394</v>
      </c>
      <c r="BG387" s="1103">
        <f t="shared" si="1003"/>
        <v>336.85586433348107</v>
      </c>
      <c r="BH387" s="1103">
        <f t="shared" si="1003"/>
        <v>350.00403450440336</v>
      </c>
      <c r="BI387" s="1109">
        <f t="shared" si="1003"/>
        <v>363.26585843254827</v>
      </c>
    </row>
    <row r="388" spans="1:62" s="1002" customFormat="1" ht="11.25" customHeight="1">
      <c r="A388" s="961"/>
      <c r="B388" s="992"/>
      <c r="C388" s="992"/>
      <c r="D388" s="992"/>
      <c r="E388" s="992"/>
      <c r="F388" s="992"/>
      <c r="G388" s="992"/>
      <c r="H388" s="961"/>
      <c r="I388" s="1031" t="s">
        <v>332</v>
      </c>
      <c r="J388" s="998"/>
      <c r="K388" s="998"/>
      <c r="L388" s="1017"/>
      <c r="M388" s="974"/>
      <c r="N388" s="974"/>
      <c r="O388" s="974"/>
      <c r="P388" s="974"/>
      <c r="Q388" s="975"/>
      <c r="R388" s="974"/>
      <c r="S388" s="974"/>
      <c r="T388" s="999"/>
      <c r="U388" s="975"/>
      <c r="V388" s="974"/>
      <c r="W388" s="974"/>
      <c r="X388" s="1043"/>
      <c r="Y388" s="1044"/>
      <c r="Z388" s="1045"/>
      <c r="AA388" s="1045"/>
      <c r="AB388" s="1043"/>
      <c r="AC388" s="675">
        <f t="shared" ref="AC388:AN388" si="1004">AC387/Y379-1</f>
        <v>0.60758473844737337</v>
      </c>
      <c r="AD388" s="672">
        <f t="shared" si="1004"/>
        <v>0.53137662906581995</v>
      </c>
      <c r="AE388" s="1150">
        <f t="shared" si="1004"/>
        <v>0.52400894684243116</v>
      </c>
      <c r="AF388" s="1150">
        <f t="shared" si="1004"/>
        <v>0.62561995182088737</v>
      </c>
      <c r="AG388" s="675">
        <f t="shared" si="1004"/>
        <v>0.52</v>
      </c>
      <c r="AH388" s="672">
        <f t="shared" si="1004"/>
        <v>0.5</v>
      </c>
      <c r="AI388" s="672">
        <f t="shared" si="1004"/>
        <v>0.34000000000000008</v>
      </c>
      <c r="AJ388" s="676">
        <f t="shared" si="1004"/>
        <v>0.29000000000000004</v>
      </c>
      <c r="AK388" s="675">
        <f t="shared" si="1004"/>
        <v>0.28000000000000003</v>
      </c>
      <c r="AL388" s="672">
        <f t="shared" si="1004"/>
        <v>0.32000000000000006</v>
      </c>
      <c r="AM388" s="672">
        <f t="shared" si="1004"/>
        <v>0.39999999999999991</v>
      </c>
      <c r="AN388" s="676">
        <f t="shared" si="1004"/>
        <v>0.22999999999999998</v>
      </c>
      <c r="AO388" s="1150">
        <f t="shared" ref="AO388" si="1005">AO387/AK379-1</f>
        <v>8.2851407431463242E-2</v>
      </c>
      <c r="AP388" s="1150">
        <f t="shared" ref="AP388" si="1006">AP387/AL379-1</f>
        <v>9.2089914389441585E-3</v>
      </c>
      <c r="AQ388" s="1150">
        <f t="shared" ref="AQ388" si="1007">AQ387/AM379-1</f>
        <v>8.8590743828225182E-3</v>
      </c>
      <c r="AR388" s="1150">
        <f t="shared" ref="AR388" si="1008">AR387/AN379-1</f>
        <v>4.9216708852085844E-2</v>
      </c>
      <c r="AS388" s="1000"/>
      <c r="AT388" s="974"/>
      <c r="AU388" s="974"/>
      <c r="AV388" s="974"/>
      <c r="AW388" s="974"/>
      <c r="AX388" s="974">
        <f>AX387/AW379-1</f>
        <v>0.57204168433496538</v>
      </c>
      <c r="AY388" s="974">
        <f t="shared" ref="AY388:BI388" si="1009">AY387/AX379-1</f>
        <v>0.40161010454868928</v>
      </c>
      <c r="AZ388" s="974">
        <f t="shared" si="1009"/>
        <v>0.30674598391740759</v>
      </c>
      <c r="BA388" s="974">
        <f t="shared" si="1009"/>
        <v>3.674938216249779E-2</v>
      </c>
      <c r="BB388" s="974">
        <f t="shared" si="1009"/>
        <v>0.10472676362441757</v>
      </c>
      <c r="BC388" s="974">
        <f t="shared" si="1009"/>
        <v>8.3510785739177251E-2</v>
      </c>
      <c r="BD388" s="974">
        <f t="shared" si="1009"/>
        <v>7.3850607771922983E-2</v>
      </c>
      <c r="BE388" s="974">
        <f t="shared" si="1009"/>
        <v>5.7434230623890858E-2</v>
      </c>
      <c r="BF388" s="974">
        <f t="shared" si="1009"/>
        <v>5.1220387382866717E-2</v>
      </c>
      <c r="BG388" s="974">
        <f t="shared" si="1009"/>
        <v>4.4676733345452746E-2</v>
      </c>
      <c r="BH388" s="974">
        <f t="shared" si="1009"/>
        <v>3.9032035843988844E-2</v>
      </c>
      <c r="BI388" s="999">
        <f t="shared" si="1009"/>
        <v>3.7890488739432016E-2</v>
      </c>
      <c r="BJ388" s="1001"/>
    </row>
    <row r="389" spans="1:62" s="1002" customFormat="1" ht="11.25" customHeight="1">
      <c r="A389" s="961"/>
      <c r="B389" s="991"/>
      <c r="C389" s="991"/>
      <c r="D389" s="991"/>
      <c r="E389" s="991"/>
      <c r="F389" s="991"/>
      <c r="G389" s="991"/>
      <c r="H389" s="961"/>
      <c r="I389" s="1048" t="s">
        <v>321</v>
      </c>
      <c r="J389" s="974"/>
      <c r="K389" s="974"/>
      <c r="L389" s="999"/>
      <c r="M389" s="974"/>
      <c r="N389" s="974"/>
      <c r="O389" s="974"/>
      <c r="P389" s="974"/>
      <c r="Q389" s="975"/>
      <c r="R389" s="974"/>
      <c r="S389" s="974"/>
      <c r="T389" s="999"/>
      <c r="U389" s="975"/>
      <c r="V389" s="974"/>
      <c r="W389" s="974"/>
      <c r="X389" s="999"/>
      <c r="Y389" s="975"/>
      <c r="Z389" s="974"/>
      <c r="AA389" s="974"/>
      <c r="AB389" s="999"/>
      <c r="AC389" s="975"/>
      <c r="AD389" s="974"/>
      <c r="AE389" s="974"/>
      <c r="AF389" s="974"/>
      <c r="AG389" s="975">
        <f t="shared" ref="AG389:AN389" si="1010">AG388+AC388</f>
        <v>1.1275847384473734</v>
      </c>
      <c r="AH389" s="974">
        <f t="shared" si="1010"/>
        <v>1.0313766290658199</v>
      </c>
      <c r="AI389" s="974">
        <f t="shared" si="1010"/>
        <v>0.86400894684243124</v>
      </c>
      <c r="AJ389" s="999">
        <f t="shared" si="1010"/>
        <v>0.9156199518208874</v>
      </c>
      <c r="AK389" s="975">
        <f t="shared" si="1010"/>
        <v>0.8</v>
      </c>
      <c r="AL389" s="974">
        <f t="shared" si="1010"/>
        <v>0.82000000000000006</v>
      </c>
      <c r="AM389" s="974">
        <f t="shared" si="1010"/>
        <v>0.74</v>
      </c>
      <c r="AN389" s="999">
        <f t="shared" si="1010"/>
        <v>0.52</v>
      </c>
      <c r="AO389" s="974">
        <f t="shared" ref="AO389" si="1011">AO388+AK388</f>
        <v>0.36285140743146327</v>
      </c>
      <c r="AP389" s="974">
        <f t="shared" ref="AP389" si="1012">AP388+AL388</f>
        <v>0.32920899143894422</v>
      </c>
      <c r="AQ389" s="974">
        <f t="shared" ref="AQ389" si="1013">AQ388+AM388</f>
        <v>0.40885907438282243</v>
      </c>
      <c r="AR389" s="974">
        <f t="shared" ref="AR389" si="1014">AR388+AN388</f>
        <v>0.27921670885208583</v>
      </c>
      <c r="AS389" s="1049"/>
      <c r="AT389" s="674"/>
      <c r="AV389" s="974"/>
      <c r="AW389" s="1025"/>
      <c r="AX389" s="1025"/>
      <c r="AY389" s="974">
        <f>AY388+AX388</f>
        <v>0.97365178888365467</v>
      </c>
      <c r="AZ389" s="974">
        <f>AZ388+AY388</f>
        <v>0.70835608846609688</v>
      </c>
      <c r="BA389" s="974">
        <f>BA388+AZ388</f>
        <v>0.34349536607990538</v>
      </c>
      <c r="BB389" s="974">
        <f t="shared" ref="BB389:BI389" si="1015">BB388+BA388</f>
        <v>0.14147614578691536</v>
      </c>
      <c r="BC389" s="974">
        <f t="shared" si="1015"/>
        <v>0.18823754936359482</v>
      </c>
      <c r="BD389" s="974">
        <f t="shared" si="1015"/>
        <v>0.15736139351110023</v>
      </c>
      <c r="BE389" s="974">
        <f t="shared" si="1015"/>
        <v>0.13128483839581384</v>
      </c>
      <c r="BF389" s="974">
        <f t="shared" si="1015"/>
        <v>0.10865461800675758</v>
      </c>
      <c r="BG389" s="974">
        <f t="shared" si="1015"/>
        <v>9.5897120728319463E-2</v>
      </c>
      <c r="BH389" s="974">
        <f t="shared" si="1015"/>
        <v>8.370876918944159E-2</v>
      </c>
      <c r="BI389" s="999">
        <f t="shared" si="1015"/>
        <v>7.6922524583420859E-2</v>
      </c>
      <c r="BJ389" s="1001"/>
    </row>
    <row r="390" spans="1:62" s="1002" customFormat="1" ht="11.25" customHeight="1">
      <c r="A390" s="961"/>
      <c r="B390" s="992"/>
      <c r="C390" s="992"/>
      <c r="D390" s="992"/>
      <c r="E390" s="992"/>
      <c r="F390" s="992"/>
      <c r="G390" s="992"/>
      <c r="H390" s="961"/>
      <c r="I390" s="1050" t="s">
        <v>329</v>
      </c>
      <c r="J390" s="998"/>
      <c r="K390" s="998"/>
      <c r="L390" s="1017"/>
      <c r="M390" s="974"/>
      <c r="N390" s="974"/>
      <c r="O390" s="974"/>
      <c r="P390" s="974"/>
      <c r="Q390" s="975"/>
      <c r="R390" s="974"/>
      <c r="S390" s="974"/>
      <c r="T390" s="999"/>
      <c r="U390" s="975"/>
      <c r="V390" s="974"/>
      <c r="W390" s="974"/>
      <c r="X390" s="999"/>
      <c r="Y390" s="975"/>
      <c r="Z390" s="974"/>
      <c r="AA390" s="974"/>
      <c r="AB390" s="1027"/>
      <c r="AC390" s="1026"/>
      <c r="AD390" s="1025"/>
      <c r="AE390" s="1025"/>
      <c r="AF390" s="1025"/>
      <c r="AG390" s="1026">
        <f t="shared" ref="AG390:AN390" si="1016">AG387-AC387</f>
        <v>9.843080000000004</v>
      </c>
      <c r="AH390" s="1025">
        <f t="shared" si="1016"/>
        <v>8.6280000000000001</v>
      </c>
      <c r="AI390" s="1025">
        <f t="shared" si="1016"/>
        <v>5.3472600000000057</v>
      </c>
      <c r="AJ390" s="1027">
        <f t="shared" si="1016"/>
        <v>7.4767499999999956</v>
      </c>
      <c r="AK390" s="1026">
        <f t="shared" si="1016"/>
        <v>10.904160000000005</v>
      </c>
      <c r="AL390" s="1025">
        <f t="shared" si="1016"/>
        <v>15.138120000000008</v>
      </c>
      <c r="AM390" s="1025">
        <f t="shared" si="1016"/>
        <v>21.747939999999979</v>
      </c>
      <c r="AN390" s="1027">
        <f t="shared" si="1016"/>
        <v>13.242000000000004</v>
      </c>
      <c r="AO390" s="1025">
        <f t="shared" ref="AO390" si="1017">AO387-AK387</f>
        <v>4.7229085631123198</v>
      </c>
      <c r="AP390" s="1025">
        <f t="shared" ref="AP390" si="1018">AP387-AL387</f>
        <v>-0.62375825554900644</v>
      </c>
      <c r="AQ390" s="1025">
        <f t="shared" ref="AQ390" si="1019">AQ387-AM387</f>
        <v>-2.4031605563464566</v>
      </c>
      <c r="AR390" s="1025">
        <f t="shared" ref="AR390" si="1020">AR387-AN387</f>
        <v>2.8439161144574072</v>
      </c>
      <c r="AS390" s="1000"/>
      <c r="AT390" s="974"/>
      <c r="AU390" s="974"/>
      <c r="AV390" s="974"/>
      <c r="AW390" s="1051"/>
      <c r="AX390" s="1051"/>
      <c r="AY390" s="1025">
        <f>AY387-AX387</f>
        <v>31.295090000000016</v>
      </c>
      <c r="AZ390" s="1025">
        <f>AZ387-AY387</f>
        <v>61.032219999999967</v>
      </c>
      <c r="BA390" s="1025">
        <f>BA387-AZ387</f>
        <v>4.5399058656742852</v>
      </c>
      <c r="BB390" s="1025">
        <f t="shared" ref="BB390:BI390" si="1021">BB387-BA387</f>
        <v>30.100776773183384</v>
      </c>
      <c r="BC390" s="1025">
        <f t="shared" si="1021"/>
        <v>20.819989867113748</v>
      </c>
      <c r="BD390" s="1025">
        <f t="shared" si="1021"/>
        <v>19.949189534877121</v>
      </c>
      <c r="BE390" s="1025">
        <f t="shared" si="1021"/>
        <v>16.660416631950795</v>
      </c>
      <c r="BF390" s="1025">
        <f t="shared" si="1021"/>
        <v>15.71126933709462</v>
      </c>
      <c r="BG390" s="1025">
        <f t="shared" si="1021"/>
        <v>14.406006323587121</v>
      </c>
      <c r="BH390" s="1025">
        <f t="shared" si="1021"/>
        <v>13.148170170922299</v>
      </c>
      <c r="BI390" s="1027">
        <f t="shared" si="1021"/>
        <v>13.261823928144906</v>
      </c>
      <c r="BJ390" s="1001"/>
    </row>
    <row r="391" spans="1:62" s="1002" customFormat="1" ht="11.25" customHeight="1">
      <c r="A391" s="961"/>
      <c r="B391" s="992"/>
      <c r="C391" s="992"/>
      <c r="D391" s="992"/>
      <c r="E391" s="992"/>
      <c r="F391" s="992"/>
      <c r="G391" s="992"/>
      <c r="H391" s="961"/>
      <c r="I391" s="1050" t="s">
        <v>330</v>
      </c>
      <c r="J391" s="998"/>
      <c r="K391" s="998"/>
      <c r="L391" s="1017"/>
      <c r="M391" s="974"/>
      <c r="N391" s="974"/>
      <c r="O391" s="974"/>
      <c r="P391" s="974"/>
      <c r="Q391" s="975"/>
      <c r="R391" s="974"/>
      <c r="S391" s="974"/>
      <c r="T391" s="999"/>
      <c r="U391" s="975"/>
      <c r="V391" s="974"/>
      <c r="W391" s="974"/>
      <c r="X391" s="999"/>
      <c r="Y391" s="1026"/>
      <c r="Z391" s="1025"/>
      <c r="AA391" s="1025"/>
      <c r="AB391" s="1027"/>
      <c r="AC391" s="1026"/>
      <c r="AD391" s="1025">
        <f t="shared" ref="AD391:AN391" si="1022">AD387-AC387</f>
        <v>3.0999999999995254E-2</v>
      </c>
      <c r="AE391" s="1025">
        <f t="shared" si="1022"/>
        <v>4.0579999999999998</v>
      </c>
      <c r="AF391" s="1025">
        <f t="shared" si="1022"/>
        <v>2.392000000000003</v>
      </c>
      <c r="AG391" s="1026">
        <f t="shared" si="1022"/>
        <v>3.362080000000006</v>
      </c>
      <c r="AH391" s="1025">
        <f t="shared" si="1022"/>
        <v>-1.1840800000000087</v>
      </c>
      <c r="AI391" s="1025">
        <f t="shared" si="1022"/>
        <v>0.77726000000000539</v>
      </c>
      <c r="AJ391" s="1027">
        <f t="shared" si="1022"/>
        <v>4.5214899999999929</v>
      </c>
      <c r="AK391" s="1026">
        <f t="shared" si="1022"/>
        <v>6.7894900000000149</v>
      </c>
      <c r="AL391" s="1025">
        <f t="shared" si="1022"/>
        <v>3.0498799999999946</v>
      </c>
      <c r="AM391" s="1025">
        <f t="shared" si="1022"/>
        <v>7.3870799999999761</v>
      </c>
      <c r="AN391" s="1027">
        <f t="shared" si="1022"/>
        <v>-3.9844499999999812</v>
      </c>
      <c r="AO391" s="1025">
        <f t="shared" ref="AO391" si="1023">AO387-AN387</f>
        <v>-1.7296014368876698</v>
      </c>
      <c r="AP391" s="1025">
        <f t="shared" ref="AP391" si="1024">AP387-AO387</f>
        <v>-2.2967868186613316</v>
      </c>
      <c r="AQ391" s="1025">
        <f t="shared" ref="AQ391" si="1025">AQ387-AP387</f>
        <v>5.6076776992025259</v>
      </c>
      <c r="AR391" s="1025">
        <f t="shared" ref="AR391" si="1026">AR387-AQ387</f>
        <v>1.2626266708038827</v>
      </c>
      <c r="AS391" s="1000"/>
      <c r="AT391" s="974"/>
      <c r="AU391" s="974"/>
      <c r="AV391" s="974"/>
      <c r="AW391" s="1025"/>
      <c r="AX391" s="1529" t="s">
        <v>462</v>
      </c>
      <c r="AY391" s="1018" t="s">
        <v>462</v>
      </c>
      <c r="AZ391" s="1018" t="s">
        <v>462</v>
      </c>
      <c r="BA391" s="1018" t="s">
        <v>462</v>
      </c>
      <c r="BB391" s="1018" t="s">
        <v>462</v>
      </c>
      <c r="BC391" s="1018" t="s">
        <v>462</v>
      </c>
      <c r="BD391" s="1018" t="s">
        <v>462</v>
      </c>
      <c r="BE391" s="1018" t="s">
        <v>462</v>
      </c>
      <c r="BF391" s="1018" t="s">
        <v>462</v>
      </c>
      <c r="BG391" s="1018" t="s">
        <v>462</v>
      </c>
      <c r="BH391" s="1018" t="s">
        <v>462</v>
      </c>
      <c r="BI391" s="1019" t="s">
        <v>462</v>
      </c>
      <c r="BJ391" s="1001"/>
    </row>
    <row r="392" spans="1:62" s="1002" customFormat="1" ht="11.25" customHeight="1">
      <c r="A392" s="961"/>
      <c r="B392" s="992"/>
      <c r="C392" s="992"/>
      <c r="D392" s="992"/>
      <c r="E392" s="992"/>
      <c r="F392" s="992"/>
      <c r="G392" s="992"/>
      <c r="H392" s="961"/>
      <c r="I392" s="1050"/>
      <c r="J392" s="998"/>
      <c r="K392" s="998"/>
      <c r="L392" s="1017"/>
      <c r="M392" s="974"/>
      <c r="N392" s="974"/>
      <c r="O392" s="974"/>
      <c r="P392" s="974"/>
      <c r="Q392" s="975"/>
      <c r="R392" s="974"/>
      <c r="S392" s="974"/>
      <c r="T392" s="999"/>
      <c r="U392" s="975"/>
      <c r="V392" s="974"/>
      <c r="W392" s="974"/>
      <c r="X392" s="999"/>
      <c r="Y392" s="1026"/>
      <c r="Z392" s="1025"/>
      <c r="AA392" s="1025"/>
      <c r="AB392" s="1027"/>
      <c r="AC392" s="975"/>
      <c r="AD392" s="974"/>
      <c r="AE392" s="974"/>
      <c r="AF392" s="974"/>
      <c r="AG392" s="1026"/>
      <c r="AH392" s="1025"/>
      <c r="AI392" s="1025"/>
      <c r="AJ392" s="1027"/>
      <c r="AK392" s="1026"/>
      <c r="AL392" s="1025"/>
      <c r="AM392" s="1025"/>
      <c r="AN392" s="1027"/>
      <c r="AO392" s="1025"/>
      <c r="AP392" s="1025"/>
      <c r="AQ392" s="1025"/>
      <c r="AR392" s="1025"/>
      <c r="AS392" s="1000"/>
      <c r="AT392" s="974"/>
      <c r="AU392" s="974"/>
      <c r="AV392" s="974"/>
      <c r="AW392" s="974"/>
      <c r="AY392" s="1025"/>
      <c r="AZ392" s="1025"/>
      <c r="BA392" s="1025"/>
      <c r="BB392" s="1025"/>
      <c r="BC392" s="1025"/>
      <c r="BD392" s="1025"/>
      <c r="BE392" s="1025"/>
      <c r="BF392" s="1025"/>
      <c r="BG392" s="1025"/>
      <c r="BH392" s="1025"/>
      <c r="BI392" s="1027"/>
      <c r="BJ392" s="1001"/>
    </row>
    <row r="393" spans="1:62" s="1002" customFormat="1" ht="11.25" customHeight="1">
      <c r="A393" s="991"/>
      <c r="B393" s="991"/>
      <c r="C393" s="991"/>
      <c r="D393" s="991"/>
      <c r="E393" s="991"/>
      <c r="F393" s="991"/>
      <c r="G393" s="991"/>
      <c r="H393" s="991"/>
      <c r="I393" s="1031" t="s">
        <v>333</v>
      </c>
      <c r="J393" s="974"/>
      <c r="K393" s="974"/>
      <c r="L393" s="999"/>
      <c r="M393" s="974"/>
      <c r="N393" s="974"/>
      <c r="O393" s="974"/>
      <c r="P393" s="974"/>
      <c r="Q393" s="975"/>
      <c r="R393" s="974"/>
      <c r="S393" s="974"/>
      <c r="T393" s="999"/>
      <c r="U393" s="975"/>
      <c r="V393" s="974"/>
      <c r="W393" s="974"/>
      <c r="X393" s="999"/>
      <c r="Y393" s="975"/>
      <c r="Z393" s="974"/>
      <c r="AA393" s="974"/>
      <c r="AB393" s="999"/>
      <c r="AC393" s="975">
        <f t="shared" ref="AC393:AH393" si="1027">AC380-AC388</f>
        <v>-0.17730333199056214</v>
      </c>
      <c r="AD393" s="974">
        <f t="shared" si="1027"/>
        <v>-0.19548789836819624</v>
      </c>
      <c r="AE393" s="974">
        <f t="shared" si="1027"/>
        <v>-0.19678294389187645</v>
      </c>
      <c r="AF393" s="974">
        <f t="shared" si="1027"/>
        <v>-9.1682017854612718E-2</v>
      </c>
      <c r="AG393" s="975">
        <f t="shared" si="1027"/>
        <v>1.0256699122877633E-2</v>
      </c>
      <c r="AH393" s="974">
        <f t="shared" si="1027"/>
        <v>0.10645187735694384</v>
      </c>
      <c r="AI393" s="974">
        <f t="shared" ref="AI393" si="1028">AI380-AI388</f>
        <v>0.17414536197066899</v>
      </c>
      <c r="AJ393" s="999">
        <f>AJ380-AJ388</f>
        <v>9.029253271747506E-2</v>
      </c>
      <c r="AK393" s="975">
        <f>AK380-AK388</f>
        <v>1.6742302737096537E-2</v>
      </c>
      <c r="AL393" s="974">
        <f>AL380-AL388</f>
        <v>-2.7815569901253001E-2</v>
      </c>
      <c r="AM393" s="974">
        <f>AM380-AM388</f>
        <v>-6.8703230084303568E-2</v>
      </c>
      <c r="AN393" s="999">
        <f>AN380-AN388</f>
        <v>2.7718906860010328E-3</v>
      </c>
      <c r="AO393" s="974">
        <f t="shared" ref="AO393" si="1029">AO380-AO388</f>
        <v>4.8022015106861993E-2</v>
      </c>
      <c r="AP393" s="974">
        <f t="shared" ref="AP393:AR393" si="1030">AP380-AP388</f>
        <v>2.8646043302203994E-2</v>
      </c>
      <c r="AQ393" s="974">
        <f t="shared" si="1030"/>
        <v>1.5696513327724482E-2</v>
      </c>
      <c r="AR393" s="974">
        <f t="shared" si="1030"/>
        <v>3.1941728031698036E-2</v>
      </c>
      <c r="AS393" s="1005"/>
      <c r="AT393" s="974"/>
      <c r="AU393" s="974"/>
      <c r="AV393" s="974"/>
      <c r="AW393" s="1037"/>
      <c r="AX393" s="974">
        <f>AX380-AX388</f>
        <v>-0.16353777160993532</v>
      </c>
      <c r="AY393" s="974">
        <f t="shared" ref="AY393:BI393" si="1031">AY380-AY388</f>
        <v>9.7076194646668945E-2</v>
      </c>
      <c r="AZ393" s="974">
        <f>AZ380-AZ388</f>
        <v>-1.9663799558063078E-2</v>
      </c>
      <c r="BA393" s="974">
        <f>BA380-BA388</f>
        <v>3.0583836507757312E-2</v>
      </c>
      <c r="BB393" s="974">
        <f t="shared" si="1031"/>
        <v>0</v>
      </c>
      <c r="BC393" s="974">
        <f t="shared" si="1031"/>
        <v>0</v>
      </c>
      <c r="BD393" s="974">
        <f t="shared" si="1031"/>
        <v>0</v>
      </c>
      <c r="BE393" s="974">
        <f t="shared" si="1031"/>
        <v>0</v>
      </c>
      <c r="BF393" s="974">
        <f t="shared" si="1031"/>
        <v>0</v>
      </c>
      <c r="BG393" s="974">
        <f t="shared" si="1031"/>
        <v>0</v>
      </c>
      <c r="BH393" s="974">
        <f t="shared" si="1031"/>
        <v>0</v>
      </c>
      <c r="BI393" s="999">
        <f t="shared" si="1031"/>
        <v>0</v>
      </c>
      <c r="BJ393" s="1001"/>
    </row>
    <row r="394" spans="1:62" s="1042" customFormat="1" ht="11.25" customHeight="1">
      <c r="A394" s="961"/>
      <c r="B394" s="995"/>
      <c r="C394" s="995"/>
      <c r="D394" s="995"/>
      <c r="E394" s="995"/>
      <c r="F394" s="995"/>
      <c r="G394" s="995"/>
      <c r="H394" s="961"/>
      <c r="I394" s="1139" t="s">
        <v>334</v>
      </c>
      <c r="J394" s="1033"/>
      <c r="K394" s="1033"/>
      <c r="L394" s="1034"/>
      <c r="M394" s="1035"/>
      <c r="N394" s="1035"/>
      <c r="O394" s="1035"/>
      <c r="P394" s="1035"/>
      <c r="Q394" s="1036"/>
      <c r="R394" s="1035"/>
      <c r="S394" s="1035"/>
      <c r="T394" s="1055"/>
      <c r="U394" s="1036"/>
      <c r="V394" s="1035"/>
      <c r="W394" s="1035"/>
      <c r="X394" s="1038"/>
      <c r="Y394" s="1039"/>
      <c r="Z394" s="1037"/>
      <c r="AA394" s="1037"/>
      <c r="AB394" s="1038"/>
      <c r="AC394" s="1316">
        <f>+Inlinks!AC341</f>
        <v>-3.081</v>
      </c>
      <c r="AD394" s="1317">
        <f>+Inlinks!AD341</f>
        <v>-3.57</v>
      </c>
      <c r="AE394" s="1317">
        <f>+Inlinks!AE341</f>
        <v>-4.1349999999999998</v>
      </c>
      <c r="AF394" s="1317">
        <f>+Inlinks!AF341</f>
        <v>-1.9410000000000001</v>
      </c>
      <c r="AG394" s="1316">
        <f>+Inlinks!AG341</f>
        <v>0.25491999999999848</v>
      </c>
      <c r="AH394" s="1317">
        <f>+Inlinks!AH341</f>
        <v>2.5970000000000013</v>
      </c>
      <c r="AI394" s="1317">
        <f>+Inlinks!AI341</f>
        <v>4.8567399999999878</v>
      </c>
      <c r="AJ394" s="2155">
        <f>+Inlinks!AJ341</f>
        <v>2.9322500000000034</v>
      </c>
      <c r="AK394" s="1316">
        <f>+Inlinks!AK341</f>
        <v>0.63675999999998822</v>
      </c>
      <c r="AL394" s="1317">
        <f>+Inlinks!AL341</f>
        <v>-1.0901200000000131</v>
      </c>
      <c r="AM394" s="1317">
        <f>+Inlinks!AM341</f>
        <v>-2.9011999999999674</v>
      </c>
      <c r="AN394" s="2155">
        <f>+Inlinks!AN341</f>
        <v>0.12424999999999642</v>
      </c>
      <c r="AO394" s="1037">
        <f t="shared" ref="AO394" si="1032">AO379-AO387</f>
        <v>2.3683977630553272</v>
      </c>
      <c r="AP394" s="1037">
        <f t="shared" ref="AP394:AR394" si="1033">AP379-AP387</f>
        <v>1.4506929249102143</v>
      </c>
      <c r="AQ394" s="1037">
        <f t="shared" si="1033"/>
        <v>0.88242658625802051</v>
      </c>
      <c r="AR394" s="1037">
        <f t="shared" si="1033"/>
        <v>1.7650679493035994</v>
      </c>
      <c r="AS394" s="1040"/>
      <c r="AT394" s="1035"/>
      <c r="AU394" s="1035"/>
      <c r="AV394" s="1035"/>
      <c r="AW394" s="1035"/>
      <c r="AX394" s="1037">
        <f>+SUM(AC394:AF394)</f>
        <v>-12.727</v>
      </c>
      <c r="AY394" s="1037">
        <f>SUM(AG394:AJ394)</f>
        <v>10.640909999999991</v>
      </c>
      <c r="AZ394" s="1037">
        <f>+SUM(AK394:AN394)</f>
        <v>-3.2303099999999958</v>
      </c>
      <c r="BA394" s="1037">
        <f>+SUM(AO394:AR394)</f>
        <v>6.4665852235271615</v>
      </c>
      <c r="BB394" s="1502">
        <f t="shared" ref="BB394:BI394" si="1034">BB379-BB387</f>
        <v>0</v>
      </c>
      <c r="BC394" s="1502">
        <f t="shared" si="1034"/>
        <v>0</v>
      </c>
      <c r="BD394" s="1502">
        <f t="shared" si="1034"/>
        <v>0</v>
      </c>
      <c r="BE394" s="1502">
        <f t="shared" si="1034"/>
        <v>0</v>
      </c>
      <c r="BF394" s="1502">
        <f t="shared" si="1034"/>
        <v>0</v>
      </c>
      <c r="BG394" s="1502">
        <f t="shared" si="1034"/>
        <v>0</v>
      </c>
      <c r="BH394" s="1502">
        <f t="shared" si="1034"/>
        <v>0</v>
      </c>
      <c r="BI394" s="1503">
        <f t="shared" si="1034"/>
        <v>0</v>
      </c>
      <c r="BJ394" s="1041"/>
    </row>
    <row r="395" spans="1:62" s="1002" customFormat="1" ht="11.25" customHeight="1">
      <c r="A395" s="961"/>
      <c r="B395" s="992"/>
      <c r="C395" s="992"/>
      <c r="D395" s="992"/>
      <c r="E395" s="992"/>
      <c r="F395" s="992"/>
      <c r="G395" s="992"/>
      <c r="H395" s="961"/>
      <c r="I395" s="987"/>
      <c r="J395" s="998"/>
      <c r="K395" s="998"/>
      <c r="L395" s="1017"/>
      <c r="M395" s="974"/>
      <c r="N395" s="974"/>
      <c r="O395" s="974"/>
      <c r="P395" s="974"/>
      <c r="Q395" s="975"/>
      <c r="R395" s="974"/>
      <c r="S395" s="974"/>
      <c r="T395" s="999"/>
      <c r="U395" s="975"/>
      <c r="V395" s="974"/>
      <c r="W395" s="974"/>
      <c r="X395" s="999"/>
      <c r="Y395" s="975"/>
      <c r="Z395" s="974"/>
      <c r="AA395" s="974"/>
      <c r="AB395" s="999"/>
      <c r="AC395" s="1025"/>
      <c r="AD395" s="1025"/>
      <c r="AE395" s="1025"/>
      <c r="AF395" s="1025"/>
      <c r="AG395" s="677"/>
      <c r="AH395" s="674"/>
      <c r="AI395" s="674"/>
      <c r="AJ395" s="673"/>
      <c r="AK395" s="677"/>
      <c r="AL395" s="674"/>
      <c r="AM395" s="674"/>
      <c r="AN395" s="673"/>
      <c r="AO395" s="674"/>
      <c r="AP395" s="674"/>
      <c r="AQ395" s="674"/>
      <c r="AR395" s="673"/>
      <c r="AS395" s="1000"/>
      <c r="AT395" s="974"/>
      <c r="AU395" s="974"/>
      <c r="AV395" s="974"/>
      <c r="AW395" s="1094"/>
      <c r="AX395" s="1094"/>
      <c r="AY395" s="974"/>
      <c r="AZ395" s="674"/>
      <c r="BA395" s="674"/>
      <c r="BB395" s="674"/>
      <c r="BC395" s="674"/>
      <c r="BD395" s="674"/>
      <c r="BE395" s="674"/>
      <c r="BF395" s="674"/>
      <c r="BG395" s="674"/>
      <c r="BH395" s="674"/>
      <c r="BI395" s="673"/>
      <c r="BJ395" s="1001"/>
    </row>
    <row r="396" spans="1:62">
      <c r="A396" s="530"/>
      <c r="B396" s="948"/>
      <c r="C396" s="948"/>
      <c r="D396" s="948"/>
      <c r="E396" s="948"/>
      <c r="F396" s="948"/>
      <c r="G396" s="948"/>
      <c r="H396" s="530"/>
      <c r="I396" s="1084"/>
      <c r="L396" s="1083"/>
      <c r="Q396" s="1084"/>
      <c r="R396" s="1085"/>
      <c r="S396" s="1085"/>
      <c r="T396" s="1083"/>
      <c r="U396" s="1084"/>
      <c r="V396" s="1085"/>
      <c r="W396" s="1085"/>
      <c r="X396" s="1083"/>
      <c r="Y396" s="1084"/>
      <c r="Z396" s="1085"/>
      <c r="AA396" s="1085"/>
      <c r="AB396" s="1083"/>
      <c r="AC396" s="1084"/>
      <c r="AD396" s="1085"/>
      <c r="AE396" s="1085"/>
      <c r="AF396" s="1085"/>
      <c r="AG396" s="1084"/>
      <c r="AI396" s="1085"/>
      <c r="AJ396" s="1083"/>
      <c r="AK396" s="1084"/>
      <c r="AN396" s="1083"/>
      <c r="AO396" s="1084"/>
      <c r="AR396" s="1083"/>
      <c r="AS396" s="1086"/>
      <c r="AV396" s="1085"/>
      <c r="AW396" s="1085"/>
      <c r="AX396" s="1085"/>
      <c r="AY396" s="1085"/>
      <c r="AZ396" s="1085"/>
      <c r="BA396" s="1085"/>
      <c r="BB396" s="1085"/>
      <c r="BC396" s="1085"/>
      <c r="BD396" s="1085"/>
      <c r="BE396" s="1085"/>
      <c r="BF396" s="1085"/>
      <c r="BG396" s="1085"/>
      <c r="BH396" s="1085"/>
      <c r="BI396" s="1083"/>
    </row>
    <row r="397" spans="1:62" s="1101" customFormat="1" ht="11.25" customHeight="1" outlineLevel="1">
      <c r="A397" s="1088"/>
      <c r="B397" s="1089"/>
      <c r="C397" s="1089"/>
      <c r="D397" s="1089"/>
      <c r="E397" s="1089"/>
      <c r="F397" s="1089"/>
      <c r="G397" s="1089"/>
      <c r="H397" s="1088"/>
      <c r="I397" s="1090" t="s">
        <v>35</v>
      </c>
      <c r="J397" s="1091"/>
      <c r="K397" s="1091"/>
      <c r="L397" s="1092"/>
      <c r="M397" s="1093"/>
      <c r="N397" s="1093"/>
      <c r="O397" s="1094"/>
      <c r="P397" s="1094"/>
      <c r="Q397" s="1095"/>
      <c r="R397" s="1096"/>
      <c r="S397" s="1096"/>
      <c r="T397" s="1097"/>
      <c r="U397" s="1095"/>
      <c r="V397" s="1094"/>
      <c r="W397" s="1094"/>
      <c r="X397" s="1097"/>
      <c r="Y397" s="1095">
        <f>+Y379+Y361+Y343-Inlinks!Y277</f>
        <v>0</v>
      </c>
      <c r="Z397" s="1094">
        <f>+Z379+Z361+Z343-Inlinks!Z277</f>
        <v>0</v>
      </c>
      <c r="AA397" s="1094">
        <f>+AA379+AA361+AA343-Inlinks!AA277</f>
        <v>0</v>
      </c>
      <c r="AB397" s="1098">
        <f>+AB379+AB361+AB343-Inlinks!AB277</f>
        <v>0</v>
      </c>
      <c r="AC397" s="1095">
        <f>+AC379+AC361+AC343-Inlinks!AC277</f>
        <v>0</v>
      </c>
      <c r="AD397" s="1094">
        <f>+AD379+AD361+AD343-Inlinks!AD277</f>
        <v>0</v>
      </c>
      <c r="AE397" s="1094">
        <f>+AE379+AE361+AE343-Inlinks!AE277</f>
        <v>0</v>
      </c>
      <c r="AF397" s="1094">
        <f>+AF379+AF361+AF343-Inlinks!AF277</f>
        <v>0</v>
      </c>
      <c r="AG397" s="1095">
        <f>+AG379+AG361+AG343-Inlinks!AG277</f>
        <v>0</v>
      </c>
      <c r="AH397" s="1094">
        <f>+AH379+AH361+AH343-Inlinks!AH277</f>
        <v>0</v>
      </c>
      <c r="AI397" s="1094">
        <f>+AI379+AI361+AI343-Inlinks!AI277</f>
        <v>0</v>
      </c>
      <c r="AJ397" s="1098">
        <f>+AJ379+AJ361+AJ343-Inlinks!AJ277</f>
        <v>0</v>
      </c>
      <c r="AK397" s="1095">
        <f>+AK379+AK361+AK343-Inlinks!AK277</f>
        <v>0</v>
      </c>
      <c r="AL397" s="1094">
        <f>+AL379+AL361+AL343-Inlinks!AL277</f>
        <v>0</v>
      </c>
      <c r="AM397" s="1094">
        <f>+AM379+AM361+AM343-Inlinks!AM277</f>
        <v>0</v>
      </c>
      <c r="AN397" s="1098">
        <f>+AN379+AN361+AN343-Inlinks!AN277</f>
        <v>0</v>
      </c>
      <c r="AO397" s="1095"/>
      <c r="AP397" s="1094"/>
      <c r="AQ397" s="1094"/>
      <c r="AR397" s="1098"/>
      <c r="AS397" s="1099"/>
      <c r="AT397" s="1094"/>
      <c r="AU397" s="1094"/>
      <c r="AV397" s="1094"/>
      <c r="AW397" s="1094">
        <f>+AW379+AW361+AW343-Inlinks!AW277</f>
        <v>0</v>
      </c>
      <c r="AX397" s="1094">
        <f>+AX379+AX361+AX343-Inlinks!AX277</f>
        <v>0</v>
      </c>
      <c r="AY397" s="1094">
        <f>+AY379+AY361+AY343-Inlinks!AY277</f>
        <v>0</v>
      </c>
      <c r="AZ397" s="1094"/>
      <c r="BA397" s="1094"/>
      <c r="BB397" s="1094"/>
      <c r="BC397" s="1094"/>
      <c r="BD397" s="1094"/>
      <c r="BE397" s="1094"/>
      <c r="BF397" s="1094"/>
      <c r="BG397" s="1094"/>
      <c r="BH397" s="1094"/>
      <c r="BI397" s="1098"/>
      <c r="BJ397" s="1100"/>
    </row>
    <row r="398" spans="1:62">
      <c r="A398" s="631"/>
      <c r="B398" s="1133"/>
      <c r="C398" s="1133"/>
      <c r="D398" s="1133"/>
      <c r="E398" s="1133"/>
      <c r="F398" s="1133"/>
      <c r="G398" s="1133"/>
      <c r="H398" s="631"/>
      <c r="I398" s="1533"/>
      <c r="J398" s="1534"/>
      <c r="K398" s="1534"/>
      <c r="L398" s="1535"/>
      <c r="M398" s="1534"/>
      <c r="N398" s="1534"/>
      <c r="O398" s="1534"/>
      <c r="P398" s="1534"/>
      <c r="Q398" s="1533"/>
      <c r="R398" s="1534"/>
      <c r="S398" s="1534"/>
      <c r="T398" s="1535"/>
      <c r="U398" s="1533"/>
      <c r="V398" s="1534"/>
      <c r="W398" s="1534"/>
      <c r="X398" s="1535"/>
      <c r="Y398" s="1533"/>
      <c r="Z398" s="1534"/>
      <c r="AA398" s="1534"/>
      <c r="AB398" s="1535"/>
      <c r="AC398" s="1533"/>
      <c r="AD398" s="1534"/>
      <c r="AE398" s="1534"/>
      <c r="AF398" s="1534"/>
      <c r="AG398" s="1533"/>
      <c r="AH398" s="1534"/>
      <c r="AI398" s="1534"/>
      <c r="AJ398" s="1535"/>
      <c r="AK398" s="1534"/>
      <c r="AL398" s="1534"/>
      <c r="AM398" s="1534"/>
      <c r="AN398" s="1535"/>
      <c r="AO398" s="1534"/>
      <c r="AP398" s="1534"/>
      <c r="AQ398" s="1534"/>
      <c r="AR398" s="1535"/>
      <c r="AS398" s="1536"/>
      <c r="AT398" s="1534"/>
      <c r="AU398" s="1534"/>
      <c r="AV398" s="1534"/>
      <c r="AW398" s="1534"/>
      <c r="AX398" s="1534"/>
      <c r="AY398" s="1534"/>
      <c r="AZ398" s="1534"/>
      <c r="BA398" s="1534"/>
      <c r="BB398" s="1534"/>
      <c r="BC398" s="1534"/>
      <c r="BD398" s="1534"/>
      <c r="BE398" s="1534"/>
      <c r="BF398" s="1534"/>
      <c r="BG398" s="1534"/>
      <c r="BH398" s="1534"/>
      <c r="BI398" s="1535"/>
    </row>
    <row r="399" spans="1:62">
      <c r="A399" s="974"/>
      <c r="B399" s="1134"/>
      <c r="C399" s="1134"/>
      <c r="D399" s="1134"/>
      <c r="E399" s="1134"/>
      <c r="F399" s="1134"/>
      <c r="G399" s="1134"/>
      <c r="H399" s="974"/>
      <c r="I399" s="1085"/>
    </row>
    <row r="400" spans="1:62">
      <c r="A400" s="1135"/>
      <c r="B400" s="1136"/>
      <c r="C400" s="1136"/>
      <c r="D400" s="1136"/>
      <c r="E400" s="1136"/>
      <c r="F400" s="1136"/>
      <c r="G400" s="1136"/>
      <c r="H400" s="1135"/>
      <c r="I400" s="1085"/>
    </row>
    <row r="401" spans="1:9">
      <c r="A401" s="1135"/>
      <c r="B401" s="1136"/>
      <c r="C401" s="1136"/>
      <c r="D401" s="1136"/>
      <c r="E401" s="1136"/>
      <c r="F401" s="1136"/>
      <c r="G401" s="1136"/>
      <c r="H401" s="1135"/>
      <c r="I401" s="1085"/>
    </row>
    <row r="402" spans="1:9">
      <c r="B402" s="948"/>
      <c r="C402" s="948"/>
      <c r="D402" s="948"/>
      <c r="E402" s="948"/>
      <c r="F402" s="948"/>
      <c r="G402" s="948"/>
      <c r="I402" s="1085"/>
    </row>
    <row r="403" spans="1:9">
      <c r="B403" s="948"/>
      <c r="C403" s="948"/>
      <c r="D403" s="948"/>
      <c r="E403" s="948"/>
      <c r="F403" s="948"/>
      <c r="G403" s="948"/>
      <c r="I403" s="1085"/>
    </row>
    <row r="404" spans="1:9">
      <c r="A404" s="648"/>
      <c r="B404" s="1133"/>
      <c r="C404" s="1133"/>
      <c r="D404" s="1133"/>
      <c r="E404" s="1133"/>
      <c r="F404" s="1133"/>
      <c r="G404" s="1133"/>
      <c r="H404" s="648"/>
      <c r="I404" s="1085"/>
    </row>
    <row r="405" spans="1:9">
      <c r="A405" s="648"/>
      <c r="B405" s="1133"/>
      <c r="C405" s="1133"/>
      <c r="D405" s="1133"/>
      <c r="E405" s="1133"/>
      <c r="F405" s="1133"/>
      <c r="G405" s="1133"/>
      <c r="H405" s="648"/>
      <c r="I405" s="1085"/>
    </row>
    <row r="406" spans="1:9">
      <c r="A406" s="648"/>
      <c r="B406" s="1133"/>
      <c r="C406" s="1133"/>
      <c r="D406" s="1133"/>
      <c r="E406" s="1133"/>
      <c r="F406" s="1133"/>
      <c r="G406" s="1133"/>
      <c r="H406" s="648"/>
      <c r="I406" s="1085"/>
    </row>
    <row r="407" spans="1:9">
      <c r="A407" s="648"/>
      <c r="B407" s="1133"/>
      <c r="C407" s="1133"/>
      <c r="D407" s="1133"/>
      <c r="E407" s="1133"/>
      <c r="F407" s="1133"/>
      <c r="G407" s="1133"/>
      <c r="H407" s="648"/>
      <c r="I407" s="1085"/>
    </row>
    <row r="408" spans="1:9">
      <c r="B408" s="948"/>
      <c r="C408" s="948"/>
      <c r="D408" s="948"/>
      <c r="E408" s="948"/>
      <c r="F408" s="948"/>
      <c r="G408" s="948"/>
      <c r="I408" s="1085"/>
    </row>
    <row r="409" spans="1:9">
      <c r="B409" s="948"/>
      <c r="C409" s="948"/>
      <c r="D409" s="948"/>
      <c r="E409" s="948"/>
      <c r="F409" s="948"/>
      <c r="G409" s="948"/>
      <c r="I409" s="1085"/>
    </row>
    <row r="410" spans="1:9">
      <c r="A410" s="491"/>
      <c r="B410" s="940"/>
      <c r="C410" s="940"/>
      <c r="D410" s="940"/>
      <c r="E410" s="940"/>
      <c r="F410" s="940"/>
      <c r="G410" s="940"/>
      <c r="H410" s="491"/>
      <c r="I410" s="1085"/>
    </row>
    <row r="411" spans="1:9">
      <c r="A411" s="1002"/>
      <c r="B411" s="1137"/>
      <c r="C411" s="1137"/>
      <c r="D411" s="1137"/>
      <c r="E411" s="1137"/>
      <c r="F411" s="1137"/>
      <c r="G411" s="1137"/>
      <c r="H411" s="1002"/>
    </row>
    <row r="412" spans="1:9">
      <c r="A412" s="1002"/>
      <c r="B412" s="1137"/>
      <c r="C412" s="1137"/>
      <c r="D412" s="1137"/>
      <c r="E412" s="1137"/>
      <c r="F412" s="1137"/>
      <c r="G412" s="1137"/>
      <c r="H412" s="1002"/>
    </row>
    <row r="413" spans="1:9">
      <c r="A413" s="1002"/>
      <c r="B413" s="1137"/>
      <c r="C413" s="1137"/>
      <c r="D413" s="1137"/>
      <c r="E413" s="1137"/>
      <c r="F413" s="1137"/>
      <c r="G413" s="1137"/>
      <c r="H413" s="1002"/>
    </row>
    <row r="414" spans="1:9">
      <c r="A414" s="1002"/>
      <c r="B414" s="1137"/>
      <c r="C414" s="1137"/>
      <c r="D414" s="1137"/>
      <c r="E414" s="1137"/>
      <c r="F414" s="1137"/>
      <c r="G414" s="1137"/>
      <c r="H414" s="1002"/>
    </row>
    <row r="415" spans="1:9">
      <c r="A415" s="1002"/>
      <c r="B415" s="1137"/>
      <c r="C415" s="1137"/>
      <c r="D415" s="1137"/>
      <c r="E415" s="1137"/>
      <c r="F415" s="1137"/>
      <c r="G415" s="1137"/>
      <c r="H415" s="1002"/>
    </row>
    <row r="416" spans="1:9">
      <c r="A416" s="1002"/>
      <c r="B416" s="1137"/>
      <c r="C416" s="1137"/>
      <c r="D416" s="1137"/>
      <c r="E416" s="1137"/>
      <c r="F416" s="1137"/>
      <c r="G416" s="1137"/>
      <c r="H416" s="1002"/>
    </row>
    <row r="417" spans="1:8">
      <c r="A417" s="1002"/>
      <c r="B417" s="1137"/>
      <c r="C417" s="1137"/>
      <c r="D417" s="1137"/>
      <c r="E417" s="1137"/>
      <c r="F417" s="1137"/>
      <c r="G417" s="1137"/>
      <c r="H417" s="1002"/>
    </row>
    <row r="418" spans="1:8">
      <c r="A418" s="1002"/>
      <c r="B418" s="1137"/>
      <c r="C418" s="1137"/>
      <c r="D418" s="1137"/>
      <c r="E418" s="1137"/>
      <c r="F418" s="1137"/>
      <c r="G418" s="1137"/>
      <c r="H418" s="1002"/>
    </row>
    <row r="419" spans="1:8">
      <c r="A419" s="1002"/>
      <c r="B419" s="1137"/>
      <c r="C419" s="1137"/>
      <c r="D419" s="1137"/>
      <c r="E419" s="1137"/>
      <c r="F419" s="1137"/>
      <c r="G419" s="1137"/>
      <c r="H419" s="1002"/>
    </row>
    <row r="420" spans="1:8">
      <c r="A420" s="1002"/>
      <c r="B420" s="1137"/>
      <c r="C420" s="1137"/>
      <c r="D420" s="1137"/>
      <c r="E420" s="1137"/>
      <c r="F420" s="1137"/>
      <c r="G420" s="1137"/>
      <c r="H420" s="1002"/>
    </row>
    <row r="421" spans="1:8">
      <c r="A421" s="1002"/>
      <c r="B421" s="1137"/>
      <c r="C421" s="1137"/>
      <c r="D421" s="1137"/>
      <c r="E421" s="1137"/>
      <c r="F421" s="1137"/>
      <c r="G421" s="1137"/>
      <c r="H421" s="1002"/>
    </row>
    <row r="422" spans="1:8">
      <c r="A422" s="1002"/>
      <c r="B422" s="1137"/>
      <c r="C422" s="1137"/>
      <c r="D422" s="1137"/>
      <c r="E422" s="1137"/>
      <c r="F422" s="1137"/>
      <c r="G422" s="1137"/>
      <c r="H422" s="1002"/>
    </row>
    <row r="423" spans="1:8">
      <c r="A423" s="1002"/>
      <c r="B423" s="1137"/>
      <c r="C423" s="1137"/>
      <c r="D423" s="1137"/>
      <c r="E423" s="1137"/>
      <c r="F423" s="1137"/>
      <c r="G423" s="1137"/>
      <c r="H423" s="1002"/>
    </row>
    <row r="424" spans="1:8">
      <c r="A424" s="1002"/>
      <c r="B424" s="1137"/>
      <c r="C424" s="1137"/>
      <c r="D424" s="1137"/>
      <c r="E424" s="1137"/>
      <c r="F424" s="1137"/>
      <c r="G424" s="1137"/>
      <c r="H424" s="1002"/>
    </row>
    <row r="425" spans="1:8">
      <c r="A425" s="1002"/>
      <c r="B425" s="1137"/>
      <c r="C425" s="1137"/>
      <c r="D425" s="1137"/>
      <c r="E425" s="1137"/>
      <c r="F425" s="1137"/>
      <c r="G425" s="1137"/>
      <c r="H425" s="1002"/>
    </row>
    <row r="426" spans="1:8">
      <c r="A426" s="1002"/>
      <c r="B426" s="1137"/>
      <c r="C426" s="1137"/>
      <c r="D426" s="1137"/>
      <c r="E426" s="1137"/>
      <c r="F426" s="1137"/>
      <c r="G426" s="1137"/>
      <c r="H426" s="1002"/>
    </row>
    <row r="427" spans="1:8">
      <c r="A427" s="1042"/>
      <c r="B427" s="1137"/>
      <c r="C427" s="1137"/>
      <c r="D427" s="1137"/>
      <c r="E427" s="1137"/>
      <c r="F427" s="1137"/>
      <c r="G427" s="1137"/>
      <c r="H427" s="1042"/>
    </row>
    <row r="428" spans="1:8">
      <c r="A428" s="1002"/>
      <c r="B428" s="1137"/>
      <c r="C428" s="1137"/>
      <c r="D428" s="1137"/>
      <c r="E428" s="1137"/>
      <c r="F428" s="1137"/>
      <c r="G428" s="1137"/>
      <c r="H428" s="1002"/>
    </row>
    <row r="429" spans="1:8">
      <c r="A429" s="1002"/>
      <c r="B429" s="1137"/>
      <c r="C429" s="1137"/>
      <c r="D429" s="1137"/>
      <c r="E429" s="1137"/>
      <c r="F429" s="1137"/>
      <c r="G429" s="1137"/>
      <c r="H429" s="1002"/>
    </row>
    <row r="430" spans="1:8">
      <c r="A430" s="1002"/>
      <c r="B430" s="1137"/>
      <c r="C430" s="1137"/>
      <c r="D430" s="1137"/>
      <c r="E430" s="1137"/>
      <c r="F430" s="1137"/>
      <c r="G430" s="1137"/>
      <c r="H430" s="1002"/>
    </row>
    <row r="431" spans="1:8">
      <c r="A431" s="1002"/>
      <c r="B431" s="1137"/>
      <c r="C431" s="1137"/>
      <c r="D431" s="1137"/>
      <c r="E431" s="1137"/>
      <c r="F431" s="1137"/>
      <c r="G431" s="1137"/>
      <c r="H431" s="1002"/>
    </row>
    <row r="432" spans="1:8">
      <c r="A432" s="1002"/>
      <c r="B432" s="1137"/>
      <c r="C432" s="1137"/>
      <c r="D432" s="1137"/>
      <c r="E432" s="1137"/>
      <c r="F432" s="1137"/>
      <c r="G432" s="1137"/>
      <c r="H432" s="1002"/>
    </row>
    <row r="433" spans="1:8">
      <c r="A433" s="1002"/>
      <c r="B433" s="1137"/>
      <c r="C433" s="1137"/>
      <c r="D433" s="1137"/>
      <c r="E433" s="1137"/>
      <c r="F433" s="1137"/>
      <c r="G433" s="1137"/>
      <c r="H433" s="1002"/>
    </row>
    <row r="434" spans="1:8">
      <c r="A434" s="1042"/>
      <c r="B434" s="1137"/>
      <c r="C434" s="1137"/>
      <c r="D434" s="1137"/>
      <c r="E434" s="1137"/>
      <c r="F434" s="1137"/>
      <c r="G434" s="1137"/>
      <c r="H434" s="1042"/>
    </row>
    <row r="435" spans="1:8">
      <c r="A435" s="1002"/>
      <c r="B435" s="1137"/>
      <c r="C435" s="1137"/>
      <c r="D435" s="1137"/>
      <c r="E435" s="1137"/>
      <c r="F435" s="1137"/>
      <c r="G435" s="1137"/>
      <c r="H435" s="1002"/>
    </row>
    <row r="436" spans="1:8">
      <c r="A436" s="1002"/>
      <c r="B436" s="1137"/>
      <c r="C436" s="1137"/>
      <c r="D436" s="1137"/>
      <c r="E436" s="1137"/>
      <c r="F436" s="1137"/>
      <c r="G436" s="1137"/>
      <c r="H436" s="1002"/>
    </row>
    <row r="437" spans="1:8">
      <c r="A437" s="1002"/>
      <c r="B437" s="1137"/>
      <c r="C437" s="1137"/>
      <c r="D437" s="1137"/>
      <c r="E437" s="1137"/>
      <c r="F437" s="1137"/>
      <c r="G437" s="1137"/>
      <c r="H437" s="1002"/>
    </row>
    <row r="438" spans="1:8">
      <c r="A438" s="1002"/>
      <c r="B438" s="1137"/>
      <c r="C438" s="1137"/>
      <c r="D438" s="1137"/>
      <c r="E438" s="1137"/>
      <c r="F438" s="1137"/>
      <c r="G438" s="1137"/>
      <c r="H438" s="1002"/>
    </row>
    <row r="439" spans="1:8">
      <c r="A439" s="1002"/>
      <c r="B439" s="1137"/>
      <c r="C439" s="1137"/>
      <c r="D439" s="1137"/>
      <c r="E439" s="1137"/>
      <c r="F439" s="1137"/>
      <c r="G439" s="1137"/>
      <c r="H439" s="1002"/>
    </row>
    <row r="440" spans="1:8">
      <c r="A440" s="1002"/>
      <c r="B440" s="1137"/>
      <c r="C440" s="1137"/>
      <c r="D440" s="1137"/>
      <c r="E440" s="1137"/>
      <c r="F440" s="1137"/>
      <c r="G440" s="1137"/>
      <c r="H440" s="1002"/>
    </row>
    <row r="441" spans="1:8">
      <c r="B441" s="948"/>
      <c r="C441" s="948"/>
      <c r="D441" s="948"/>
      <c r="E441" s="948"/>
      <c r="F441" s="948"/>
      <c r="G441" s="948"/>
    </row>
    <row r="442" spans="1:8">
      <c r="A442" s="530"/>
      <c r="B442" s="948"/>
      <c r="C442" s="948"/>
      <c r="D442" s="948"/>
      <c r="E442" s="948"/>
      <c r="F442" s="948"/>
      <c r="G442" s="948"/>
      <c r="H442" s="530"/>
    </row>
    <row r="443" spans="1:8">
      <c r="A443" s="974"/>
      <c r="B443" s="1134"/>
      <c r="C443" s="1134"/>
      <c r="D443" s="1134"/>
      <c r="E443" s="1134"/>
      <c r="F443" s="1134"/>
      <c r="G443" s="1134"/>
      <c r="H443" s="974"/>
    </row>
    <row r="444" spans="1:8">
      <c r="A444" s="974"/>
      <c r="B444" s="1134"/>
      <c r="C444" s="1134"/>
      <c r="D444" s="1134"/>
      <c r="E444" s="1134"/>
      <c r="F444" s="1134"/>
      <c r="G444" s="1134"/>
      <c r="H444" s="974"/>
    </row>
    <row r="445" spans="1:8">
      <c r="A445" s="974"/>
      <c r="B445" s="1134"/>
      <c r="C445" s="1134"/>
      <c r="D445" s="1134"/>
      <c r="E445" s="1134"/>
      <c r="F445" s="1134"/>
      <c r="G445" s="1134"/>
      <c r="H445" s="974"/>
    </row>
    <row r="446" spans="1:8">
      <c r="B446" s="948"/>
      <c r="C446" s="948"/>
      <c r="D446" s="948"/>
      <c r="E446" s="948"/>
      <c r="F446" s="948"/>
      <c r="G446" s="948"/>
    </row>
    <row r="447" spans="1:8">
      <c r="B447" s="948"/>
      <c r="C447" s="948"/>
      <c r="D447" s="948"/>
      <c r="E447" s="948"/>
      <c r="F447" s="948"/>
      <c r="G447" s="948"/>
    </row>
    <row r="448" spans="1:8">
      <c r="A448" s="491"/>
      <c r="B448" s="940"/>
      <c r="C448" s="940"/>
      <c r="D448" s="940"/>
      <c r="E448" s="940"/>
      <c r="F448" s="940"/>
      <c r="G448" s="940"/>
      <c r="H448" s="491"/>
    </row>
    <row r="449" spans="1:8">
      <c r="A449" s="475"/>
      <c r="B449" s="940"/>
      <c r="C449" s="940"/>
      <c r="D449" s="940"/>
      <c r="E449" s="940"/>
      <c r="F449" s="940"/>
      <c r="G449" s="940"/>
      <c r="H449" s="475"/>
    </row>
    <row r="450" spans="1:8">
      <c r="A450" s="961"/>
      <c r="B450" s="992"/>
      <c r="C450" s="992"/>
      <c r="D450" s="992"/>
      <c r="E450" s="992"/>
      <c r="F450" s="992"/>
      <c r="G450" s="992"/>
      <c r="H450" s="961"/>
    </row>
    <row r="451" spans="1:8">
      <c r="A451" s="991"/>
      <c r="B451" s="992"/>
      <c r="C451" s="992"/>
      <c r="D451" s="992"/>
      <c r="E451" s="992"/>
      <c r="F451" s="992"/>
      <c r="G451" s="992"/>
      <c r="H451" s="991"/>
    </row>
    <row r="452" spans="1:8">
      <c r="A452" s="961"/>
      <c r="B452" s="992"/>
      <c r="C452" s="992"/>
      <c r="D452" s="992"/>
      <c r="E452" s="992"/>
      <c r="F452" s="992"/>
      <c r="G452" s="992"/>
      <c r="H452" s="961"/>
    </row>
    <row r="453" spans="1:8">
      <c r="A453" s="991"/>
      <c r="B453" s="992"/>
      <c r="C453" s="992"/>
      <c r="D453" s="992"/>
      <c r="E453" s="992"/>
      <c r="F453" s="992"/>
      <c r="G453" s="992"/>
      <c r="H453" s="991"/>
    </row>
    <row r="454" spans="1:8">
      <c r="A454" s="991"/>
      <c r="B454" s="992"/>
      <c r="C454" s="992"/>
      <c r="D454" s="992"/>
      <c r="E454" s="992"/>
      <c r="F454" s="992"/>
      <c r="G454" s="992"/>
      <c r="H454" s="991"/>
    </row>
    <row r="455" spans="1:8">
      <c r="A455" s="991"/>
      <c r="B455" s="992"/>
      <c r="C455" s="992"/>
      <c r="D455" s="992"/>
      <c r="E455" s="992"/>
      <c r="F455" s="992"/>
      <c r="G455" s="992"/>
      <c r="H455" s="991"/>
    </row>
    <row r="456" spans="1:8">
      <c r="A456" s="991"/>
      <c r="B456" s="992"/>
      <c r="C456" s="992"/>
      <c r="D456" s="992"/>
      <c r="E456" s="992"/>
      <c r="F456" s="992"/>
      <c r="G456" s="992"/>
      <c r="H456" s="991"/>
    </row>
    <row r="457" spans="1:8">
      <c r="A457" s="961"/>
      <c r="B457" s="992"/>
      <c r="C457" s="992"/>
      <c r="D457" s="992"/>
      <c r="E457" s="992"/>
      <c r="F457" s="992"/>
      <c r="G457" s="992"/>
      <c r="H457" s="961"/>
    </row>
    <row r="458" spans="1:8">
      <c r="A458" s="991"/>
      <c r="B458" s="992"/>
      <c r="C458" s="992"/>
      <c r="D458" s="992"/>
      <c r="E458" s="992"/>
      <c r="F458" s="992"/>
      <c r="G458" s="992"/>
      <c r="H458" s="991"/>
    </row>
    <row r="459" spans="1:8">
      <c r="A459" s="991"/>
      <c r="B459" s="992"/>
      <c r="C459" s="992"/>
      <c r="D459" s="992"/>
      <c r="E459" s="992"/>
      <c r="F459" s="992"/>
      <c r="G459" s="992"/>
      <c r="H459" s="991"/>
    </row>
    <row r="460" spans="1:8">
      <c r="A460" s="991"/>
      <c r="B460" s="992"/>
      <c r="C460" s="992"/>
      <c r="D460" s="992"/>
      <c r="E460" s="992"/>
      <c r="F460" s="992"/>
      <c r="G460" s="992"/>
      <c r="H460" s="991"/>
    </row>
    <row r="461" spans="1:8">
      <c r="A461" s="991"/>
      <c r="B461" s="992"/>
      <c r="C461" s="992"/>
      <c r="D461" s="992"/>
      <c r="E461" s="992"/>
      <c r="F461" s="992"/>
      <c r="G461" s="992"/>
      <c r="H461" s="991"/>
    </row>
    <row r="462" spans="1:8">
      <c r="A462" s="991"/>
      <c r="B462" s="992"/>
      <c r="C462" s="992"/>
      <c r="D462" s="992"/>
      <c r="E462" s="992"/>
      <c r="F462" s="992"/>
      <c r="G462" s="992"/>
      <c r="H462" s="991"/>
    </row>
    <row r="463" spans="1:8">
      <c r="A463" s="475"/>
      <c r="B463" s="940"/>
      <c r="C463" s="940"/>
      <c r="D463" s="940"/>
      <c r="E463" s="940"/>
      <c r="F463" s="940"/>
      <c r="G463" s="940"/>
      <c r="H463" s="475"/>
    </row>
    <row r="464" spans="1:8">
      <c r="B464" s="948"/>
      <c r="C464" s="948"/>
      <c r="D464" s="948"/>
      <c r="E464" s="948"/>
      <c r="F464" s="948"/>
      <c r="G464" s="948"/>
    </row>
    <row r="465" spans="1:8">
      <c r="B465" s="948"/>
      <c r="C465" s="948"/>
      <c r="D465" s="948"/>
      <c r="E465" s="948"/>
      <c r="F465" s="948"/>
      <c r="G465" s="948"/>
    </row>
    <row r="466" spans="1:8">
      <c r="A466" s="974"/>
      <c r="B466" s="1134"/>
      <c r="C466" s="1134"/>
      <c r="D466" s="1134"/>
      <c r="E466" s="1134"/>
      <c r="F466" s="1134"/>
      <c r="G466" s="1134"/>
      <c r="H466" s="974"/>
    </row>
    <row r="467" spans="1:8">
      <c r="A467" s="648"/>
      <c r="B467" s="1133"/>
      <c r="C467" s="1133"/>
      <c r="D467" s="1133"/>
      <c r="E467" s="1133"/>
      <c r="F467" s="1133"/>
      <c r="G467" s="1133"/>
      <c r="H467" s="648"/>
    </row>
    <row r="468" spans="1:8">
      <c r="A468" s="974"/>
      <c r="B468" s="1134"/>
      <c r="C468" s="1134"/>
      <c r="D468" s="1134"/>
      <c r="E468" s="1134"/>
      <c r="F468" s="1134"/>
      <c r="G468" s="1134"/>
      <c r="H468" s="974"/>
    </row>
    <row r="469" spans="1:8">
      <c r="B469" s="948"/>
      <c r="C469" s="948"/>
      <c r="D469" s="948"/>
      <c r="E469" s="948"/>
      <c r="F469" s="948"/>
      <c r="G469" s="948"/>
      <c r="H469" s="948"/>
    </row>
  </sheetData>
  <pageMargins left="0.7" right="0.7" top="0.75" bottom="0.75" header="0.3" footer="0.3"/>
  <pageSetup orientation="portrait" r:id="rId1"/>
  <ignoredErrors>
    <ignoredError sqref="Y5 AC5" numberStoredAsText="1"/>
  </ignoredError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pageSetUpPr autoPageBreaks="0"/>
  </sheetPr>
  <dimension ref="A1:BK700"/>
  <sheetViews>
    <sheetView showGridLines="0" zoomScale="85" zoomScaleNormal="85" workbookViewId="0">
      <pane xSplit="24" ySplit="8" topLeftCell="AH9" activePane="bottomRight" state="frozen"/>
      <selection activeCell="H1" sqref="H1"/>
      <selection pane="topRight" activeCell="Y1" sqref="Y1"/>
      <selection pane="bottomLeft" activeCell="H9" sqref="H9"/>
      <selection pane="bottomRight" activeCell="AS19" sqref="AS19"/>
    </sheetView>
  </sheetViews>
  <sheetFormatPr defaultRowHeight="11.25" outlineLevelRow="2" outlineLevelCol="1"/>
  <cols>
    <col min="1" max="1" width="1.7109375" style="13" hidden="1" customWidth="1" outlineLevel="1"/>
    <col min="2" max="2" width="14.85546875" style="47" hidden="1" customWidth="1" outlineLevel="1"/>
    <col min="3" max="7" width="10.7109375" style="47" hidden="1" customWidth="1" outlineLevel="1"/>
    <col min="8" max="8" width="1.7109375" style="15" customWidth="1" collapsed="1"/>
    <col min="9" max="9" width="9.140625" style="13"/>
    <col min="10" max="11" width="9.140625" style="13" customWidth="1"/>
    <col min="12" max="12" width="10.5703125" style="13" hidden="1" customWidth="1"/>
    <col min="13" max="13" width="9.140625" style="933" hidden="1" customWidth="1" outlineLevel="1"/>
    <col min="14" max="24" width="9.140625" style="13" hidden="1" customWidth="1" outlineLevel="1"/>
    <col min="25" max="25" width="9.140625" style="933" hidden="1" customWidth="1" outlineLevel="1" collapsed="1"/>
    <col min="26" max="28" width="9.140625" style="13" hidden="1" customWidth="1" outlineLevel="1"/>
    <col min="29" max="29" width="9.140625" style="933" customWidth="1" collapsed="1"/>
    <col min="30" max="32" width="9.140625" style="13" customWidth="1"/>
    <col min="33" max="34" width="9.140625" style="933" customWidth="1"/>
    <col min="35" max="44" width="9.140625" style="13" customWidth="1"/>
    <col min="45" max="45" width="9.140625" style="35"/>
    <col min="46" max="48" width="9.140625" style="13" hidden="1" customWidth="1" outlineLevel="1"/>
    <col min="49" max="49" width="10" style="13" customWidth="1" collapsed="1"/>
    <col min="50" max="50" width="10" style="13" customWidth="1"/>
    <col min="51" max="51" width="11.28515625" style="13" customWidth="1"/>
    <col min="52" max="52" width="10.7109375" style="13" bestFit="1" customWidth="1"/>
    <col min="53" max="53" width="10.5703125" style="13" bestFit="1" customWidth="1"/>
    <col min="54" max="61" width="9.85546875" style="13" customWidth="1"/>
    <col min="62" max="63" width="9.140625" style="15" customWidth="1"/>
    <col min="64" max="16384" width="9.140625" style="15"/>
  </cols>
  <sheetData>
    <row r="1" spans="1:61" ht="11.25" customHeight="1">
      <c r="A1" s="12"/>
      <c r="B1" s="414"/>
      <c r="C1" s="414"/>
      <c r="D1" s="414"/>
      <c r="E1" s="414"/>
      <c r="F1" s="414"/>
      <c r="G1" s="414"/>
      <c r="I1" s="20"/>
      <c r="J1" s="20"/>
      <c r="K1" s="1"/>
      <c r="L1" s="1761"/>
      <c r="M1" s="1964"/>
      <c r="N1" s="8"/>
      <c r="O1" s="8"/>
      <c r="P1" s="37"/>
      <c r="Q1" s="8"/>
      <c r="R1" s="8"/>
      <c r="S1" s="8"/>
      <c r="T1" s="37"/>
      <c r="U1" s="8"/>
      <c r="V1" s="8"/>
      <c r="W1" s="8"/>
      <c r="X1" s="37"/>
      <c r="Y1" s="1964"/>
      <c r="Z1" s="8"/>
      <c r="AA1" s="8"/>
      <c r="AB1" s="37"/>
      <c r="AC1" s="2250"/>
      <c r="AD1" s="37"/>
      <c r="AE1" s="37"/>
      <c r="AF1" s="37"/>
      <c r="AG1" s="2148"/>
      <c r="AH1" s="2148"/>
      <c r="AI1" s="456"/>
      <c r="AJ1" s="456"/>
      <c r="AK1" s="2359"/>
      <c r="AL1" s="2425"/>
      <c r="AM1" s="2425"/>
      <c r="AN1" s="2426"/>
      <c r="AO1" s="2425"/>
      <c r="AP1" s="2425"/>
      <c r="AQ1" s="2425"/>
      <c r="AR1" s="2426"/>
      <c r="AT1" s="2427"/>
      <c r="AU1" s="2427"/>
      <c r="AV1" s="2427"/>
      <c r="AW1" s="2427"/>
      <c r="AX1" s="2427"/>
      <c r="AY1" s="2427"/>
      <c r="AZ1" s="2394"/>
      <c r="BA1" s="2428"/>
      <c r="BB1" s="2427"/>
      <c r="BC1" s="2427"/>
      <c r="BD1" s="2427"/>
      <c r="BE1" s="2427"/>
      <c r="BF1" s="2427"/>
      <c r="BG1" s="2427"/>
      <c r="BH1" s="2427"/>
      <c r="BI1" s="2427"/>
    </row>
    <row r="2" spans="1:61" ht="11.25" customHeight="1">
      <c r="A2" s="12"/>
      <c r="B2" s="415"/>
      <c r="C2" s="415"/>
      <c r="D2" s="415"/>
      <c r="E2" s="415"/>
      <c r="F2" s="415"/>
      <c r="G2" s="415"/>
      <c r="I2" s="2057">
        <f>DCF!$K$2</f>
        <v>35</v>
      </c>
      <c r="J2" s="20"/>
      <c r="K2" s="1"/>
      <c r="L2" s="1"/>
      <c r="M2" s="1964"/>
      <c r="N2" s="8"/>
      <c r="O2" s="8"/>
      <c r="P2" s="37"/>
      <c r="Q2" s="8"/>
      <c r="R2" s="8"/>
      <c r="S2" s="8"/>
      <c r="T2" s="37"/>
      <c r="U2" s="8"/>
      <c r="V2" s="8"/>
      <c r="W2" s="8"/>
      <c r="X2" s="37"/>
      <c r="Y2" s="1964"/>
      <c r="Z2" s="8"/>
      <c r="AA2" s="8"/>
      <c r="AB2" s="37"/>
      <c r="AC2" s="2250"/>
      <c r="AD2" s="37"/>
      <c r="AE2" s="37"/>
      <c r="AF2" s="2056"/>
      <c r="AG2" s="2148"/>
      <c r="AH2" s="2148"/>
      <c r="AI2" s="2197"/>
      <c r="AJ2" s="456"/>
      <c r="AK2" s="456"/>
      <c r="AL2" s="2429"/>
      <c r="AM2" s="2425"/>
      <c r="AN2" s="2426"/>
      <c r="AO2" s="2429"/>
      <c r="AP2" s="2429"/>
      <c r="AQ2" s="2425"/>
      <c r="AR2" s="2426"/>
      <c r="AT2" s="2427"/>
      <c r="AU2" s="2427"/>
      <c r="AV2" s="2427"/>
      <c r="AW2" s="2427"/>
      <c r="AX2" s="2427"/>
      <c r="AY2" s="2351"/>
      <c r="AZ2" s="2430"/>
      <c r="BA2" s="2430"/>
      <c r="BB2" s="1575"/>
      <c r="BC2" s="1575"/>
      <c r="BD2" s="1575"/>
      <c r="BE2" s="1575"/>
      <c r="BF2" s="2427"/>
      <c r="BG2" s="2427"/>
      <c r="BH2" s="2427"/>
      <c r="BI2" s="2427"/>
    </row>
    <row r="3" spans="1:61" ht="11.25" customHeight="1">
      <c r="A3" s="12"/>
      <c r="B3" s="415"/>
      <c r="C3" s="415"/>
      <c r="D3" s="415"/>
      <c r="E3" s="415"/>
      <c r="F3" s="415"/>
      <c r="G3" s="415"/>
      <c r="I3" s="20"/>
      <c r="J3" s="20"/>
      <c r="K3" s="1"/>
      <c r="L3" s="1"/>
      <c r="M3" s="1964"/>
      <c r="N3" s="8"/>
      <c r="O3" s="8"/>
      <c r="P3" s="37"/>
      <c r="Q3" s="8"/>
      <c r="R3" s="8"/>
      <c r="S3" s="8"/>
      <c r="T3" s="37"/>
      <c r="U3" s="8"/>
      <c r="V3" s="8"/>
      <c r="W3" s="8"/>
      <c r="X3" s="37"/>
      <c r="Y3" s="1964"/>
      <c r="Z3" s="8"/>
      <c r="AA3" s="8"/>
      <c r="AB3" s="37"/>
      <c r="AC3" s="2250"/>
      <c r="AD3" s="37"/>
      <c r="AE3" s="37"/>
      <c r="AF3" s="37"/>
      <c r="AG3" s="2148"/>
      <c r="AH3" s="2148"/>
      <c r="AI3" s="456"/>
      <c r="AJ3" s="456"/>
      <c r="AK3" s="456"/>
      <c r="AL3" s="2429"/>
      <c r="AM3" s="2430"/>
      <c r="AN3" s="2430"/>
      <c r="AO3" s="2454"/>
      <c r="AP3" s="2429"/>
      <c r="AQ3" s="2430"/>
      <c r="AR3" s="2430"/>
      <c r="AS3" s="433"/>
      <c r="AT3" s="2439"/>
      <c r="AU3" s="2439"/>
      <c r="AV3" s="2439"/>
      <c r="AW3" s="2439"/>
      <c r="AX3" s="2439"/>
      <c r="AY3" s="2439"/>
      <c r="AZ3" s="2440"/>
      <c r="BA3" s="2440"/>
      <c r="BB3" s="1694"/>
      <c r="BC3" s="2440"/>
      <c r="BD3" s="2440"/>
      <c r="BE3" s="2440"/>
      <c r="BF3" s="2440"/>
      <c r="BG3" s="2440"/>
      <c r="BH3" s="2440"/>
      <c r="BI3" s="2440"/>
    </row>
    <row r="4" spans="1:61" ht="11.25" customHeight="1">
      <c r="A4" s="12"/>
      <c r="B4" s="415"/>
      <c r="C4" s="415"/>
      <c r="D4" s="415"/>
      <c r="E4" s="415"/>
      <c r="F4" s="415"/>
      <c r="G4" s="415"/>
      <c r="I4" s="20"/>
      <c r="J4" s="20"/>
      <c r="K4" s="1"/>
      <c r="L4" s="1"/>
      <c r="M4" s="1964"/>
      <c r="N4" s="8"/>
      <c r="O4" s="8"/>
      <c r="P4" s="8"/>
      <c r="Q4" s="8"/>
      <c r="R4" s="8"/>
      <c r="S4" s="8"/>
      <c r="T4" s="8"/>
      <c r="U4" s="8"/>
      <c r="V4" s="8"/>
      <c r="W4" s="8"/>
      <c r="X4" s="8"/>
      <c r="Y4" s="1964"/>
      <c r="Z4" s="8"/>
      <c r="AA4" s="8"/>
      <c r="AB4" s="8"/>
      <c r="AC4" s="1964"/>
      <c r="AD4" s="8"/>
      <c r="AE4" s="8"/>
      <c r="AF4" s="8"/>
      <c r="AG4" s="2149"/>
      <c r="AH4" s="2149"/>
      <c r="AI4" s="457"/>
      <c r="AJ4" s="457"/>
      <c r="AK4" s="457"/>
      <c r="AL4" s="2441"/>
      <c r="AM4" s="2441"/>
      <c r="AN4" s="2441"/>
      <c r="AO4" s="2441"/>
      <c r="AP4" s="2441"/>
      <c r="AQ4" s="2441"/>
      <c r="AR4" s="2441"/>
      <c r="AS4" s="434"/>
      <c r="AT4" s="2442"/>
      <c r="AU4" s="2442"/>
      <c r="AV4" s="2442"/>
      <c r="AW4" s="2442"/>
      <c r="AX4" s="2442"/>
      <c r="AY4" s="2461">
        <f>Model!AY40</f>
        <v>0.41348398210153964</v>
      </c>
      <c r="AZ4" s="2461">
        <f>Model!AZ40</f>
        <v>0.40351442850233749</v>
      </c>
      <c r="BA4" s="2461">
        <f>Model!BA40</f>
        <v>0.19628416213017932</v>
      </c>
      <c r="BB4" s="2461">
        <f>Model!BB40</f>
        <v>0.31094217227393844</v>
      </c>
      <c r="BC4" s="2461">
        <f>Model!BC40</f>
        <v>0.39148533773385141</v>
      </c>
      <c r="BD4" s="2461">
        <f>Model!BD40</f>
        <v>0.33373458382986254</v>
      </c>
      <c r="BE4" s="2461">
        <f>Model!BE40</f>
        <v>0.30831388605909144</v>
      </c>
      <c r="BF4" s="2461">
        <f>Model!BF40</f>
        <v>0.23063319539113603</v>
      </c>
      <c r="BG4" s="2461">
        <f>Model!BG40</f>
        <v>0.22891717912400436</v>
      </c>
      <c r="BH4" s="2461">
        <f>Model!BH40</f>
        <v>0.18196620214828554</v>
      </c>
      <c r="BI4" s="2461">
        <f>Model!BI40</f>
        <v>0.2330156476873903</v>
      </c>
    </row>
    <row r="5" spans="1:61" ht="11.25" hidden="1" customHeight="1" outlineLevel="1">
      <c r="A5" s="24"/>
      <c r="B5" s="415"/>
      <c r="C5" s="415"/>
      <c r="D5" s="415"/>
      <c r="E5" s="415"/>
      <c r="F5" s="415"/>
      <c r="G5" s="415"/>
      <c r="I5" s="6"/>
      <c r="J5" s="6"/>
      <c r="K5" s="6"/>
      <c r="L5" s="6"/>
      <c r="M5" s="1965" t="s">
        <v>226</v>
      </c>
      <c r="N5" s="7" t="str">
        <f t="shared" ref="N5:AF5" si="0">+YEAR(N$6)&amp;"-Q"&amp;N8</f>
        <v>2011-Q2</v>
      </c>
      <c r="O5" s="7" t="str">
        <f t="shared" si="0"/>
        <v>2011-Q3</v>
      </c>
      <c r="P5" s="7" t="str">
        <f t="shared" si="0"/>
        <v>2011-Q4</v>
      </c>
      <c r="Q5" s="7" t="str">
        <f t="shared" si="0"/>
        <v>2012-Q1</v>
      </c>
      <c r="R5" s="7" t="str">
        <f t="shared" si="0"/>
        <v>2012-Q2</v>
      </c>
      <c r="S5" s="7" t="str">
        <f t="shared" si="0"/>
        <v>2012-Q3</v>
      </c>
      <c r="T5" s="7" t="str">
        <f t="shared" si="0"/>
        <v>2012-Q4</v>
      </c>
      <c r="U5" s="7" t="str">
        <f t="shared" si="0"/>
        <v>2013-Q1</v>
      </c>
      <c r="V5" s="7" t="str">
        <f t="shared" si="0"/>
        <v>2013-Q2</v>
      </c>
      <c r="W5" s="7" t="str">
        <f t="shared" si="0"/>
        <v>2013-Q3</v>
      </c>
      <c r="X5" s="7" t="str">
        <f t="shared" si="0"/>
        <v>2013-Q4</v>
      </c>
      <c r="Y5" s="1970" t="str">
        <f t="shared" si="0"/>
        <v>2014-Q1</v>
      </c>
      <c r="Z5" s="7" t="str">
        <f t="shared" si="0"/>
        <v>2014-Q2</v>
      </c>
      <c r="AA5" s="7" t="str">
        <f t="shared" si="0"/>
        <v>2014-Q3</v>
      </c>
      <c r="AB5" s="7" t="str">
        <f t="shared" si="0"/>
        <v>2014-Q4</v>
      </c>
      <c r="AC5" s="1970" t="str">
        <f t="shared" si="0"/>
        <v>2015-Q1</v>
      </c>
      <c r="AD5" s="7" t="str">
        <f t="shared" si="0"/>
        <v>2015-Q2</v>
      </c>
      <c r="AE5" s="7" t="str">
        <f t="shared" si="0"/>
        <v>2015-Q3</v>
      </c>
      <c r="AF5" s="7" t="str">
        <f t="shared" si="0"/>
        <v>2015-Q4</v>
      </c>
      <c r="AG5" s="1970" t="str">
        <f t="shared" ref="AG5:AN5" si="1">+YEAR(AG$6)&amp;"-Q"&amp;AG8</f>
        <v>2016-Q1</v>
      </c>
      <c r="AH5" s="1970" t="str">
        <f t="shared" si="1"/>
        <v>2016-Q2</v>
      </c>
      <c r="AI5" s="7" t="str">
        <f t="shared" si="1"/>
        <v>2016-Q3</v>
      </c>
      <c r="AJ5" s="7" t="str">
        <f t="shared" si="1"/>
        <v>2016-Q4</v>
      </c>
      <c r="AK5" s="7" t="str">
        <f t="shared" si="1"/>
        <v>2017-Q1</v>
      </c>
      <c r="AL5" s="7" t="str">
        <f t="shared" si="1"/>
        <v>2017-Q2</v>
      </c>
      <c r="AM5" s="7" t="str">
        <f t="shared" si="1"/>
        <v>2017-Q3</v>
      </c>
      <c r="AN5" s="7" t="str">
        <f t="shared" si="1"/>
        <v>2017-Q4</v>
      </c>
      <c r="AO5" s="7" t="str">
        <f t="shared" ref="AO5:AR5" si="2">+YEAR(AO$6)&amp;"-Q"&amp;AO8</f>
        <v>2018-Q1</v>
      </c>
      <c r="AP5" s="7" t="str">
        <f t="shared" si="2"/>
        <v>2018-Q2</v>
      </c>
      <c r="AQ5" s="7" t="str">
        <f t="shared" si="2"/>
        <v>2018-Q3</v>
      </c>
      <c r="AR5" s="7" t="str">
        <f t="shared" si="2"/>
        <v>2018-Q4</v>
      </c>
      <c r="AS5" s="435"/>
      <c r="AT5" s="7" t="s">
        <v>227</v>
      </c>
      <c r="AU5" s="7" t="str">
        <f t="shared" ref="AU5:BI5" si="3">+YEAR(AU$8)&amp;"-FY"</f>
        <v>2012-FY</v>
      </c>
      <c r="AV5" s="7" t="str">
        <f t="shared" si="3"/>
        <v>2013-FY</v>
      </c>
      <c r="AW5" s="7" t="str">
        <f t="shared" si="3"/>
        <v>2014-FY</v>
      </c>
      <c r="AX5" s="7" t="str">
        <f t="shared" si="3"/>
        <v>2015-FY</v>
      </c>
      <c r="AY5" s="7" t="str">
        <f t="shared" si="3"/>
        <v>2016-FY</v>
      </c>
      <c r="AZ5" s="7" t="str">
        <f t="shared" si="3"/>
        <v>2017-FY</v>
      </c>
      <c r="BA5" s="7" t="str">
        <f t="shared" si="3"/>
        <v>2018-FY</v>
      </c>
      <c r="BB5" s="7" t="str">
        <f t="shared" si="3"/>
        <v>2019-FY</v>
      </c>
      <c r="BC5" s="7" t="str">
        <f t="shared" si="3"/>
        <v>2020-FY</v>
      </c>
      <c r="BD5" s="7" t="str">
        <f t="shared" si="3"/>
        <v>2021-FY</v>
      </c>
      <c r="BE5" s="7" t="str">
        <f t="shared" si="3"/>
        <v>2022-FY</v>
      </c>
      <c r="BF5" s="7" t="str">
        <f t="shared" si="3"/>
        <v>2023-FY</v>
      </c>
      <c r="BG5" s="7" t="str">
        <f t="shared" si="3"/>
        <v>2024-FY</v>
      </c>
      <c r="BH5" s="7" t="str">
        <f t="shared" si="3"/>
        <v>2025-FY</v>
      </c>
      <c r="BI5" s="7" t="str">
        <f t="shared" si="3"/>
        <v>2026-FY</v>
      </c>
    </row>
    <row r="6" spans="1:61" ht="11.25" hidden="1" customHeight="1" outlineLevel="1">
      <c r="A6" s="24"/>
      <c r="B6" s="415"/>
      <c r="C6" s="415"/>
      <c r="D6" s="415"/>
      <c r="E6" s="415"/>
      <c r="F6" s="415"/>
      <c r="G6" s="415"/>
      <c r="I6" s="6" t="s">
        <v>34</v>
      </c>
      <c r="J6" s="6"/>
      <c r="K6" s="6"/>
      <c r="L6" s="6"/>
      <c r="M6" s="1966">
        <v>40633</v>
      </c>
      <c r="N6" s="18">
        <f t="shared" ref="N6:AF6" si="4">+EOMONTH(M6,3)</f>
        <v>40724</v>
      </c>
      <c r="O6" s="18">
        <f t="shared" si="4"/>
        <v>40816</v>
      </c>
      <c r="P6" s="18">
        <f t="shared" si="4"/>
        <v>40908</v>
      </c>
      <c r="Q6" s="18">
        <f t="shared" si="4"/>
        <v>40999</v>
      </c>
      <c r="R6" s="18">
        <f t="shared" si="4"/>
        <v>41090</v>
      </c>
      <c r="S6" s="18">
        <f t="shared" si="4"/>
        <v>41182</v>
      </c>
      <c r="T6" s="18">
        <f t="shared" si="4"/>
        <v>41274</v>
      </c>
      <c r="U6" s="18">
        <f t="shared" si="4"/>
        <v>41364</v>
      </c>
      <c r="V6" s="18">
        <f t="shared" si="4"/>
        <v>41455</v>
      </c>
      <c r="W6" s="18">
        <f t="shared" si="4"/>
        <v>41547</v>
      </c>
      <c r="X6" s="18">
        <f t="shared" si="4"/>
        <v>41639</v>
      </c>
      <c r="Y6" s="1971">
        <f t="shared" si="4"/>
        <v>41729</v>
      </c>
      <c r="Z6" s="18">
        <f t="shared" si="4"/>
        <v>41820</v>
      </c>
      <c r="AA6" s="18">
        <f t="shared" si="4"/>
        <v>41912</v>
      </c>
      <c r="AB6" s="18">
        <f t="shared" si="4"/>
        <v>42004</v>
      </c>
      <c r="AC6" s="1971">
        <f t="shared" si="4"/>
        <v>42094</v>
      </c>
      <c r="AD6" s="18">
        <f t="shared" si="4"/>
        <v>42185</v>
      </c>
      <c r="AE6" s="18">
        <f t="shared" si="4"/>
        <v>42277</v>
      </c>
      <c r="AF6" s="18">
        <f t="shared" si="4"/>
        <v>42369</v>
      </c>
      <c r="AG6" s="1971">
        <f t="shared" ref="AG6:AN6" si="5">+EOMONTH(AF6,3)</f>
        <v>42460</v>
      </c>
      <c r="AH6" s="1971">
        <f t="shared" si="5"/>
        <v>42551</v>
      </c>
      <c r="AI6" s="18">
        <f t="shared" si="5"/>
        <v>42643</v>
      </c>
      <c r="AJ6" s="18">
        <f t="shared" si="5"/>
        <v>42735</v>
      </c>
      <c r="AK6" s="18">
        <f t="shared" si="5"/>
        <v>42825</v>
      </c>
      <c r="AL6" s="18">
        <f t="shared" si="5"/>
        <v>42916</v>
      </c>
      <c r="AM6" s="18">
        <f t="shared" si="5"/>
        <v>43008</v>
      </c>
      <c r="AN6" s="18">
        <f t="shared" si="5"/>
        <v>43100</v>
      </c>
      <c r="AO6" s="18">
        <f t="shared" ref="AO6" si="6">+EOMONTH(AN6,3)</f>
        <v>43190</v>
      </c>
      <c r="AP6" s="18">
        <f t="shared" ref="AP6" si="7">+EOMONTH(AO6,3)</f>
        <v>43281</v>
      </c>
      <c r="AQ6" s="18">
        <f t="shared" ref="AQ6" si="8">+EOMONTH(AP6,3)</f>
        <v>43373</v>
      </c>
      <c r="AR6" s="18">
        <f t="shared" ref="AR6" si="9">+EOMONTH(AQ6,3)</f>
        <v>43465</v>
      </c>
      <c r="AS6" s="436"/>
      <c r="AT6" s="18">
        <v>40908</v>
      </c>
      <c r="AU6" s="18">
        <f t="shared" ref="AU6:BI6" si="10">+EOMONTH(AT6,12)</f>
        <v>41274</v>
      </c>
      <c r="AV6" s="18">
        <f t="shared" si="10"/>
        <v>41639</v>
      </c>
      <c r="AW6" s="18">
        <f t="shared" si="10"/>
        <v>42004</v>
      </c>
      <c r="AX6" s="18">
        <f t="shared" si="10"/>
        <v>42369</v>
      </c>
      <c r="AY6" s="18">
        <f t="shared" si="10"/>
        <v>42735</v>
      </c>
      <c r="AZ6" s="18">
        <f t="shared" si="10"/>
        <v>43100</v>
      </c>
      <c r="BA6" s="18">
        <f t="shared" si="10"/>
        <v>43465</v>
      </c>
      <c r="BB6" s="18">
        <f t="shared" si="10"/>
        <v>43830</v>
      </c>
      <c r="BC6" s="18">
        <f t="shared" si="10"/>
        <v>44196</v>
      </c>
      <c r="BD6" s="18">
        <f t="shared" si="10"/>
        <v>44561</v>
      </c>
      <c r="BE6" s="18">
        <f t="shared" si="10"/>
        <v>44926</v>
      </c>
      <c r="BF6" s="18">
        <f t="shared" si="10"/>
        <v>45291</v>
      </c>
      <c r="BG6" s="18">
        <f t="shared" si="10"/>
        <v>45657</v>
      </c>
      <c r="BH6" s="18">
        <f t="shared" si="10"/>
        <v>46022</v>
      </c>
      <c r="BI6" s="18">
        <f t="shared" si="10"/>
        <v>46387</v>
      </c>
    </row>
    <row r="7" spans="1:61" ht="11.25" customHeight="1" collapsed="1">
      <c r="A7" s="12"/>
      <c r="B7" s="416"/>
      <c r="C7" s="416"/>
      <c r="D7" s="416"/>
      <c r="E7" s="416"/>
      <c r="F7" s="416"/>
      <c r="G7" s="416"/>
      <c r="H7" s="45"/>
      <c r="I7" s="2" t="s">
        <v>166</v>
      </c>
      <c r="J7" s="2"/>
      <c r="K7" s="2"/>
      <c r="L7" s="2"/>
      <c r="M7" s="234">
        <f>+P$6</f>
        <v>40908</v>
      </c>
      <c r="N7" s="234"/>
      <c r="O7" s="234"/>
      <c r="P7" s="278"/>
      <c r="Q7" s="234">
        <f>+T$6</f>
        <v>41274</v>
      </c>
      <c r="R7" s="234"/>
      <c r="S7" s="234"/>
      <c r="T7" s="278"/>
      <c r="U7" s="234">
        <f>+X$6</f>
        <v>41639</v>
      </c>
      <c r="V7" s="234"/>
      <c r="W7" s="234"/>
      <c r="X7" s="234"/>
      <c r="Y7" s="234">
        <f>+AB$6</f>
        <v>42004</v>
      </c>
      <c r="Z7" s="234"/>
      <c r="AA7" s="234"/>
      <c r="AB7" s="234"/>
      <c r="AC7" s="234">
        <f>+AF$6</f>
        <v>42369</v>
      </c>
      <c r="AD7" s="234"/>
      <c r="AE7" s="234"/>
      <c r="AF7" s="234"/>
      <c r="AG7" s="234">
        <f>+AJ$6</f>
        <v>42735</v>
      </c>
      <c r="AH7" s="234"/>
      <c r="AI7" s="234"/>
      <c r="AJ7" s="234"/>
      <c r="AK7" s="432">
        <f>+AN$6</f>
        <v>43100</v>
      </c>
      <c r="AL7" s="234"/>
      <c r="AM7" s="234"/>
      <c r="AN7" s="234"/>
      <c r="AO7" s="432">
        <f>+AR$6</f>
        <v>43465</v>
      </c>
      <c r="AP7" s="234"/>
      <c r="AQ7" s="234"/>
      <c r="AR7" s="234"/>
      <c r="AT7" s="35"/>
      <c r="AU7" s="35"/>
      <c r="AV7" s="35"/>
      <c r="AW7" s="35"/>
      <c r="AX7" s="35"/>
      <c r="AY7" s="35"/>
      <c r="AZ7" s="35"/>
      <c r="BA7" s="35"/>
      <c r="BB7" s="35"/>
      <c r="BC7" s="35"/>
      <c r="BD7" s="35"/>
      <c r="BE7" s="35"/>
      <c r="BF7" s="35"/>
      <c r="BG7" s="35"/>
      <c r="BH7" s="35"/>
      <c r="BI7" s="35"/>
    </row>
    <row r="8" spans="1:61" ht="11.25" customHeight="1" thickBot="1">
      <c r="A8" s="12"/>
      <c r="B8" s="417"/>
      <c r="C8" s="417"/>
      <c r="D8" s="417"/>
      <c r="E8" s="417"/>
      <c r="F8" s="417"/>
      <c r="G8" s="417"/>
      <c r="H8" s="45"/>
      <c r="I8" s="1762" t="s">
        <v>11</v>
      </c>
      <c r="J8" s="1762"/>
      <c r="K8" s="1762"/>
      <c r="L8" s="1762"/>
      <c r="M8" s="235">
        <v>1</v>
      </c>
      <c r="N8" s="235">
        <v>2</v>
      </c>
      <c r="O8" s="235">
        <v>3</v>
      </c>
      <c r="P8" s="279">
        <v>4</v>
      </c>
      <c r="Q8" s="235">
        <v>1</v>
      </c>
      <c r="R8" s="235">
        <v>2</v>
      </c>
      <c r="S8" s="235">
        <v>3</v>
      </c>
      <c r="T8" s="279">
        <v>4</v>
      </c>
      <c r="U8" s="235">
        <v>1</v>
      </c>
      <c r="V8" s="235">
        <v>2</v>
      </c>
      <c r="W8" s="235">
        <v>3</v>
      </c>
      <c r="X8" s="235">
        <v>4</v>
      </c>
      <c r="Y8" s="235">
        <v>1</v>
      </c>
      <c r="Z8" s="235">
        <v>2</v>
      </c>
      <c r="AA8" s="235">
        <v>3</v>
      </c>
      <c r="AB8" s="235">
        <v>4</v>
      </c>
      <c r="AC8" s="235">
        <v>1</v>
      </c>
      <c r="AD8" s="235">
        <v>2</v>
      </c>
      <c r="AE8" s="235">
        <v>3</v>
      </c>
      <c r="AF8" s="235">
        <v>4</v>
      </c>
      <c r="AG8" s="235">
        <v>1</v>
      </c>
      <c r="AH8" s="235">
        <v>2</v>
      </c>
      <c r="AI8" s="235">
        <v>3</v>
      </c>
      <c r="AJ8" s="235">
        <v>4</v>
      </c>
      <c r="AK8" s="235">
        <v>1</v>
      </c>
      <c r="AL8" s="235">
        <v>2</v>
      </c>
      <c r="AM8" s="235">
        <v>3</v>
      </c>
      <c r="AN8" s="235">
        <v>4</v>
      </c>
      <c r="AO8" s="235">
        <v>1</v>
      </c>
      <c r="AP8" s="235">
        <v>2</v>
      </c>
      <c r="AQ8" s="235">
        <v>3</v>
      </c>
      <c r="AR8" s="235">
        <v>4</v>
      </c>
      <c r="AS8" s="437"/>
      <c r="AT8" s="236">
        <v>40908</v>
      </c>
      <c r="AU8" s="236">
        <f t="shared" ref="AU8:BI8" si="11">+EOMONTH(AT8,12)</f>
        <v>41274</v>
      </c>
      <c r="AV8" s="236">
        <f t="shared" si="11"/>
        <v>41639</v>
      </c>
      <c r="AW8" s="236">
        <f t="shared" si="11"/>
        <v>42004</v>
      </c>
      <c r="AX8" s="236">
        <f t="shared" si="11"/>
        <v>42369</v>
      </c>
      <c r="AY8" s="236">
        <f t="shared" si="11"/>
        <v>42735</v>
      </c>
      <c r="AZ8" s="455">
        <f t="shared" si="11"/>
        <v>43100</v>
      </c>
      <c r="BA8" s="455">
        <f t="shared" si="11"/>
        <v>43465</v>
      </c>
      <c r="BB8" s="455">
        <f t="shared" si="11"/>
        <v>43830</v>
      </c>
      <c r="BC8" s="455">
        <f t="shared" si="11"/>
        <v>44196</v>
      </c>
      <c r="BD8" s="455">
        <f t="shared" si="11"/>
        <v>44561</v>
      </c>
      <c r="BE8" s="455">
        <f t="shared" si="11"/>
        <v>44926</v>
      </c>
      <c r="BF8" s="455">
        <f t="shared" si="11"/>
        <v>45291</v>
      </c>
      <c r="BG8" s="455">
        <f t="shared" si="11"/>
        <v>45657</v>
      </c>
      <c r="BH8" s="455">
        <f t="shared" si="11"/>
        <v>46022</v>
      </c>
      <c r="BI8" s="455">
        <f t="shared" si="11"/>
        <v>46387</v>
      </c>
    </row>
    <row r="9" spans="1:61" s="1555" customFormat="1" ht="11.25" customHeight="1">
      <c r="A9" s="1195"/>
      <c r="B9" s="423"/>
      <c r="C9" s="423"/>
      <c r="D9" s="423"/>
      <c r="E9" s="423"/>
      <c r="F9" s="423"/>
      <c r="G9" s="423"/>
      <c r="H9" s="186"/>
      <c r="I9" s="2" t="s">
        <v>194</v>
      </c>
      <c r="J9" s="1190"/>
      <c r="K9" s="2"/>
      <c r="L9" s="2"/>
      <c r="M9" s="844"/>
      <c r="N9" s="844"/>
      <c r="O9" s="844"/>
      <c r="P9" s="844"/>
      <c r="Q9" s="844"/>
      <c r="R9" s="844"/>
      <c r="S9" s="844"/>
      <c r="T9" s="844"/>
      <c r="U9" s="844"/>
      <c r="V9" s="844"/>
      <c r="W9" s="844"/>
      <c r="X9" s="844"/>
      <c r="Y9" s="908">
        <f>Model!Y10</f>
        <v>208.881</v>
      </c>
      <c r="Z9" s="908">
        <f>Model!Z10</f>
        <v>226.63300000000001</v>
      </c>
      <c r="AA9" s="908">
        <f>Model!AA10</f>
        <v>258.245</v>
      </c>
      <c r="AB9" s="908">
        <f>Model!AB10</f>
        <v>294.48899999999998</v>
      </c>
      <c r="AC9" s="908">
        <f>Model!AC10</f>
        <v>294.17200000000003</v>
      </c>
      <c r="AD9" s="908">
        <f>Model!AD10</f>
        <v>299.30599999999998</v>
      </c>
      <c r="AE9" s="908">
        <f>Model!AE10</f>
        <v>332.67399999999998</v>
      </c>
      <c r="AF9" s="908">
        <f>Model!AF10</f>
        <v>397.01799999999997</v>
      </c>
      <c r="AG9" s="908">
        <f>Model!AG10</f>
        <v>401.25299999999999</v>
      </c>
      <c r="AH9" s="908">
        <f>Model!AH10</f>
        <v>407.20100000000002</v>
      </c>
      <c r="AI9" s="908">
        <f>Model!AI10</f>
        <v>423.86700000000002</v>
      </c>
      <c r="AJ9" s="908">
        <f>Model!AJ10</f>
        <v>566.82500000000005</v>
      </c>
      <c r="AK9" s="908">
        <f>Model!AK10</f>
        <v>516.66700000000003</v>
      </c>
      <c r="AL9" s="908">
        <f>Model!AL10</f>
        <v>542.02200000000005</v>
      </c>
      <c r="AM9" s="908">
        <f>Model!AM10</f>
        <v>563.97299999999996</v>
      </c>
      <c r="AN9" s="908">
        <f>Model!AN10</f>
        <v>674.03099999999995</v>
      </c>
      <c r="AO9" s="908">
        <f>Model!AO10</f>
        <v>599.73663573441604</v>
      </c>
      <c r="AP9" s="908">
        <f>Model!AP10</f>
        <v>580.27860797882386</v>
      </c>
      <c r="AQ9" s="908">
        <f>Model!AQ10</f>
        <v>598.73750526415802</v>
      </c>
      <c r="AR9" s="908">
        <f>Model!AR10</f>
        <v>784.46304643080134</v>
      </c>
      <c r="AS9" s="908"/>
      <c r="AT9" s="908">
        <f>Model!AT10</f>
        <v>199.642</v>
      </c>
      <c r="AU9" s="908">
        <f>Model!AU10</f>
        <v>349.209</v>
      </c>
      <c r="AV9" s="908">
        <f>Model!AV10</f>
        <v>589.41800000000001</v>
      </c>
      <c r="AW9" s="908">
        <f>Model!AW10</f>
        <v>988.24800000000005</v>
      </c>
      <c r="AX9" s="908">
        <f>Model!AX10</f>
        <v>1323.17</v>
      </c>
      <c r="AY9" s="908">
        <f>Model!AY10</f>
        <v>1799.146</v>
      </c>
      <c r="AZ9" s="908">
        <f>Model!AZ10</f>
        <v>2296.6930000000002</v>
      </c>
      <c r="BA9" s="908">
        <f>Model!BA10</f>
        <v>2563.2157954081995</v>
      </c>
      <c r="BB9" s="908">
        <f>Model!BB10</f>
        <v>2847.0959738561442</v>
      </c>
      <c r="BC9" s="908">
        <f>Model!BC10</f>
        <v>3107.2199264719088</v>
      </c>
      <c r="BD9" s="908">
        <f>Model!BD10</f>
        <v>3339.3379724837168</v>
      </c>
      <c r="BE9" s="908">
        <f>Model!BE10</f>
        <v>3557.1484047335016</v>
      </c>
      <c r="BF9" s="908">
        <f>Model!BF10</f>
        <v>3759.1063119749115</v>
      </c>
      <c r="BG9" s="908">
        <f>Model!BG10</f>
        <v>3950.6861522881327</v>
      </c>
      <c r="BH9" s="908">
        <f>Model!BH10</f>
        <v>4140.8800410810927</v>
      </c>
      <c r="BI9" s="908">
        <f>Model!BI10</f>
        <v>4340.4971044427466</v>
      </c>
    </row>
    <row r="10" spans="1:61" s="1555" customFormat="1" ht="11.25" customHeight="1">
      <c r="A10" s="1195"/>
      <c r="B10" s="423"/>
      <c r="C10" s="423"/>
      <c r="D10" s="423"/>
      <c r="E10" s="423"/>
      <c r="F10" s="423"/>
      <c r="G10" s="423"/>
      <c r="H10" s="186"/>
      <c r="I10" s="2" t="s">
        <v>302</v>
      </c>
      <c r="J10" s="1190"/>
      <c r="K10" s="2"/>
      <c r="L10" s="2"/>
      <c r="M10" s="844"/>
      <c r="N10" s="844"/>
      <c r="O10" s="844"/>
      <c r="P10" s="844"/>
      <c r="Q10" s="844"/>
      <c r="R10" s="844"/>
      <c r="S10" s="844"/>
      <c r="T10" s="844"/>
      <c r="U10" s="844"/>
      <c r="V10" s="844"/>
      <c r="W10" s="844"/>
      <c r="X10" s="844"/>
      <c r="Y10" s="908">
        <f>Model!Y12</f>
        <v>85.914000000000001</v>
      </c>
      <c r="Z10" s="908">
        <f>Model!Z12</f>
        <v>91.882000000000005</v>
      </c>
      <c r="AA10" s="908">
        <f>Model!AA12</f>
        <v>103.00800000000001</v>
      </c>
      <c r="AB10" s="908">
        <f>Model!AB12</f>
        <v>121.95099999999996</v>
      </c>
      <c r="AC10" s="908">
        <f>Model!AC12</f>
        <v>118.28400000000002</v>
      </c>
      <c r="AD10" s="908">
        <f>Model!AD12</f>
        <v>122.06699999999998</v>
      </c>
      <c r="AE10" s="908">
        <f>Model!AE12</f>
        <v>133.70399999999998</v>
      </c>
      <c r="AF10" s="908">
        <f>Model!AF12</f>
        <v>159.96199999999996</v>
      </c>
      <c r="AG10" s="908">
        <f>Model!AG12</f>
        <v>162.49799999999999</v>
      </c>
      <c r="AH10" s="908">
        <f>Model!AH12</f>
        <v>166.23200000000003</v>
      </c>
      <c r="AI10" s="908">
        <f>Model!AI12</f>
        <v>176.55700000000002</v>
      </c>
      <c r="AJ10" s="908">
        <f>Model!AJ12</f>
        <v>224.94800000000004</v>
      </c>
      <c r="AK10" s="908">
        <f>Model!AK12</f>
        <v>209.97400000000005</v>
      </c>
      <c r="AL10" s="908">
        <f>Model!AL12</f>
        <v>219.82200000000006</v>
      </c>
      <c r="AM10" s="908">
        <f>Model!AM12</f>
        <v>234.39699999999993</v>
      </c>
      <c r="AN10" s="908">
        <f>Model!AN12</f>
        <v>276.94399999999996</v>
      </c>
      <c r="AO10" s="908">
        <f>Model!AO12</f>
        <v>243.83234783517196</v>
      </c>
      <c r="AP10" s="908">
        <f>Model!AP12</f>
        <v>236.0733649510837</v>
      </c>
      <c r="AQ10" s="908">
        <f>Model!AQ12</f>
        <v>249.46967042094184</v>
      </c>
      <c r="AR10" s="908">
        <f>Model!AR12</f>
        <v>322.10455481802762</v>
      </c>
      <c r="AS10" s="908"/>
      <c r="AT10" s="908">
        <f>Model!AT12</f>
        <v>89.698999999999998</v>
      </c>
      <c r="AU10" s="908">
        <f>Model!AU12</f>
        <v>146.62800000000001</v>
      </c>
      <c r="AV10" s="908">
        <f>Model!AV12</f>
        <v>237.65899999999999</v>
      </c>
      <c r="AW10" s="908">
        <f>Model!AW12</f>
        <v>402.755</v>
      </c>
      <c r="AX10" s="908">
        <f>Model!AX12</f>
        <v>534.01700000000005</v>
      </c>
      <c r="AY10" s="908">
        <f>Model!AY12</f>
        <v>730.2349999999999</v>
      </c>
      <c r="AZ10" s="908">
        <f>Model!AZ12</f>
        <v>941.13700000000017</v>
      </c>
      <c r="BA10" s="908">
        <f>Model!BA12</f>
        <v>1051.4799380252252</v>
      </c>
      <c r="BB10" s="908">
        <f>Model!BB12</f>
        <v>1168.3288541537995</v>
      </c>
      <c r="BC10" s="908">
        <f>Model!BC12</f>
        <v>1274.1493157092191</v>
      </c>
      <c r="BD10" s="908">
        <f>Model!BD12</f>
        <v>1369.7661123096768</v>
      </c>
      <c r="BE10" s="908">
        <f>Model!BE12</f>
        <v>1456.0947126026431</v>
      </c>
      <c r="BF10" s="908">
        <f>Model!BF12</f>
        <v>1535.4075780322046</v>
      </c>
      <c r="BG10" s="908">
        <f>Model!BG12</f>
        <v>1614.2099920830574</v>
      </c>
      <c r="BH10" s="908">
        <f>Model!BH12</f>
        <v>1690.4615633070298</v>
      </c>
      <c r="BI10" s="908">
        <f>Model!BI12</f>
        <v>1775.8422113537581</v>
      </c>
    </row>
    <row r="11" spans="1:61" s="1555" customFormat="1" ht="11.25" customHeight="1">
      <c r="A11" s="1195"/>
      <c r="B11" s="423"/>
      <c r="C11" s="423"/>
      <c r="D11" s="423"/>
      <c r="E11" s="423"/>
      <c r="F11" s="423"/>
      <c r="G11" s="423"/>
      <c r="H11" s="186"/>
      <c r="I11" s="2" t="s">
        <v>40</v>
      </c>
      <c r="J11" s="1190"/>
      <c r="K11" s="2"/>
      <c r="L11" s="2"/>
      <c r="M11" s="844"/>
      <c r="N11" s="844"/>
      <c r="O11" s="844"/>
      <c r="P11" s="844"/>
      <c r="Q11" s="844"/>
      <c r="R11" s="844"/>
      <c r="S11" s="844"/>
      <c r="T11" s="844"/>
      <c r="U11" s="844"/>
      <c r="V11" s="844"/>
      <c r="W11" s="844"/>
      <c r="X11" s="844"/>
      <c r="Y11" s="908">
        <f>Model!Y37</f>
        <v>19.862999999999996</v>
      </c>
      <c r="Z11" s="908">
        <f>Model!Z37</f>
        <v>18.161000000000008</v>
      </c>
      <c r="AA11" s="908">
        <f>Model!AA37</f>
        <v>26.405000000000008</v>
      </c>
      <c r="AB11" s="908">
        <f>Model!AB37</f>
        <v>40.919999999999952</v>
      </c>
      <c r="AC11" s="908">
        <f>Model!AC37</f>
        <v>31.806000000000033</v>
      </c>
      <c r="AD11" s="908">
        <f>Model!AD37</f>
        <v>23.667999999999985</v>
      </c>
      <c r="AE11" s="908">
        <f>Model!AE37</f>
        <v>34.486999999999981</v>
      </c>
      <c r="AF11" s="908">
        <f>Model!AF37</f>
        <v>53.476999999999947</v>
      </c>
      <c r="AG11" s="908">
        <f>Model!AG37</f>
        <v>48.842999999999982</v>
      </c>
      <c r="AH11" s="908">
        <f>Model!AH37</f>
        <v>39.201000000000015</v>
      </c>
      <c r="AI11" s="908">
        <f>Model!AI37</f>
        <v>53.532000000000025</v>
      </c>
      <c r="AJ11" s="908">
        <f>Model!AJ37</f>
        <v>82.995000000000033</v>
      </c>
      <c r="AK11" s="908">
        <f>Model!AK37</f>
        <v>56.543000000000049</v>
      </c>
      <c r="AL11" s="908">
        <f>Model!AL37</f>
        <v>54.08600000000007</v>
      </c>
      <c r="AM11" s="908">
        <f>Model!AM37</f>
        <v>79.115999999999943</v>
      </c>
      <c r="AN11" s="908">
        <f>Model!AN37</f>
        <v>119.92799999999994</v>
      </c>
      <c r="AO11" s="908">
        <f>Model!AO37</f>
        <v>68.786121651893438</v>
      </c>
      <c r="AP11" s="908">
        <f>Model!AP37</f>
        <v>48.623899586067417</v>
      </c>
      <c r="AQ11" s="908">
        <f>Model!AQ37</f>
        <v>72.947586267440528</v>
      </c>
      <c r="AR11" s="908">
        <f>Model!AR37</f>
        <v>140.9739636318622</v>
      </c>
      <c r="AS11" s="908"/>
      <c r="AT11" s="908">
        <f>Model!AT37</f>
        <v>19.307000000000009</v>
      </c>
      <c r="AU11" s="908">
        <f>Model!AU37</f>
        <v>22.324999999999996</v>
      </c>
      <c r="AV11" s="908">
        <f>Model!AV37</f>
        <v>38.435999999999993</v>
      </c>
      <c r="AW11" s="908">
        <f>Model!AW37</f>
        <v>105.34899999999998</v>
      </c>
      <c r="AX11" s="908">
        <f>Model!AX37</f>
        <v>143.43800000000007</v>
      </c>
      <c r="AY11" s="908">
        <f>Model!AY37</f>
        <v>224.57099999999991</v>
      </c>
      <c r="AZ11" s="908">
        <f>Model!AZ37</f>
        <v>309.673</v>
      </c>
      <c r="BA11" s="908">
        <f>Model!BA37</f>
        <v>331.33157113726361</v>
      </c>
      <c r="BB11" s="908">
        <f>Model!BB37</f>
        <v>367.66482694613774</v>
      </c>
      <c r="BC11" s="908">
        <f>Model!BC37</f>
        <v>409.09198607731321</v>
      </c>
      <c r="BD11" s="908">
        <f>Model!BD37</f>
        <v>441.00261789791159</v>
      </c>
      <c r="BE11" s="908">
        <f>Model!BE37</f>
        <v>467.61892413227804</v>
      </c>
      <c r="BF11" s="908">
        <f>Model!BF37</f>
        <v>485.91110372192497</v>
      </c>
      <c r="BG11" s="908">
        <f>Model!BG37</f>
        <v>503.950330054608</v>
      </c>
      <c r="BH11" s="908">
        <f>Model!BH37</f>
        <v>517.82553887807376</v>
      </c>
      <c r="BI11" s="908">
        <f>Model!BI37</f>
        <v>537.72056588265127</v>
      </c>
    </row>
    <row r="12" spans="1:61" s="1766" customFormat="1" ht="11.25" customHeight="1">
      <c r="A12" s="1642"/>
      <c r="B12" s="419"/>
      <c r="C12" s="419"/>
      <c r="D12" s="419"/>
      <c r="E12" s="419"/>
      <c r="F12" s="419"/>
      <c r="G12" s="419"/>
      <c r="H12" s="427"/>
      <c r="I12" s="1644" t="s">
        <v>486</v>
      </c>
      <c r="J12" s="1644"/>
      <c r="K12" s="1643"/>
      <c r="L12" s="1643"/>
      <c r="M12" s="1550"/>
      <c r="N12" s="1550"/>
      <c r="O12" s="1550"/>
      <c r="P12" s="1550"/>
      <c r="Q12" s="1550"/>
      <c r="R12" s="1550"/>
      <c r="S12" s="1550"/>
      <c r="T12" s="1550"/>
      <c r="U12" s="1550"/>
      <c r="V12" s="1550"/>
      <c r="W12" s="1550"/>
      <c r="X12" s="1550"/>
      <c r="Y12" s="1226">
        <f t="shared" ref="Y12:AV12" si="12">Y11/Y10</f>
        <v>0.23119631259166137</v>
      </c>
      <c r="Z12" s="1226">
        <f t="shared" si="12"/>
        <v>0.19765568881826698</v>
      </c>
      <c r="AA12" s="1226">
        <f t="shared" si="12"/>
        <v>0.2563393134513825</v>
      </c>
      <c r="AB12" s="1226">
        <f t="shared" si="12"/>
        <v>0.33554460398028685</v>
      </c>
      <c r="AC12" s="1226">
        <f t="shared" si="12"/>
        <v>0.26889520137973039</v>
      </c>
      <c r="AD12" s="1226">
        <f t="shared" si="12"/>
        <v>0.19389351749449063</v>
      </c>
      <c r="AE12" s="1226">
        <f t="shared" si="12"/>
        <v>0.25793543947825037</v>
      </c>
      <c r="AF12" s="1226">
        <f t="shared" si="12"/>
        <v>0.33431064877908478</v>
      </c>
      <c r="AG12" s="1226">
        <f t="shared" si="12"/>
        <v>0.30057600708931792</v>
      </c>
      <c r="AH12" s="1226">
        <f t="shared" si="12"/>
        <v>0.23582102122335055</v>
      </c>
      <c r="AI12" s="1226">
        <f t="shared" si="12"/>
        <v>0.30319953329519655</v>
      </c>
      <c r="AJ12" s="1226">
        <f t="shared" si="12"/>
        <v>0.36895193555844025</v>
      </c>
      <c r="AK12" s="1226">
        <f t="shared" ref="AK12:AN12" si="13">AK11/AK10</f>
        <v>0.2692857210892779</v>
      </c>
      <c r="AL12" s="1226">
        <f t="shared" si="13"/>
        <v>0.24604452693542983</v>
      </c>
      <c r="AM12" s="1226">
        <f t="shared" si="13"/>
        <v>0.33752991719177278</v>
      </c>
      <c r="AN12" s="1226">
        <f t="shared" si="13"/>
        <v>0.4330406147091107</v>
      </c>
      <c r="AO12" s="1226">
        <f t="shared" ref="AO12:AR12" si="14">AO11/AO10</f>
        <v>0.28210416814093969</v>
      </c>
      <c r="AP12" s="1226">
        <f t="shared" si="14"/>
        <v>0.20596944342341492</v>
      </c>
      <c r="AQ12" s="1226">
        <f t="shared" si="14"/>
        <v>0.29241064111862841</v>
      </c>
      <c r="AR12" s="1226">
        <f t="shared" si="14"/>
        <v>0.43766522864448526</v>
      </c>
      <c r="AS12" s="1226"/>
      <c r="AT12" s="1226">
        <f t="shared" si="12"/>
        <v>0.21524208742572393</v>
      </c>
      <c r="AU12" s="1226">
        <f t="shared" si="12"/>
        <v>0.15225604932209397</v>
      </c>
      <c r="AV12" s="1226">
        <f t="shared" si="12"/>
        <v>0.16172751715693492</v>
      </c>
      <c r="AW12" s="1226">
        <f>AW11/AW10</f>
        <v>0.26157093021812261</v>
      </c>
      <c r="AX12" s="1226">
        <f t="shared" ref="AX12:BI12" si="15">AX11/AX10</f>
        <v>0.26860193589342674</v>
      </c>
      <c r="AY12" s="1226">
        <f t="shared" si="15"/>
        <v>0.30753250665881521</v>
      </c>
      <c r="AZ12" s="1226">
        <f>AZ11/AZ10</f>
        <v>0.32904136167210507</v>
      </c>
      <c r="BA12" s="1226">
        <f>BA11/BA10</f>
        <v>0.31510974118967439</v>
      </c>
      <c r="BB12" s="1226">
        <f t="shared" si="15"/>
        <v>0.31469292711462737</v>
      </c>
      <c r="BC12" s="1226">
        <f t="shared" si="15"/>
        <v>0.32107067910608555</v>
      </c>
      <c r="BD12" s="1226">
        <f t="shared" si="15"/>
        <v>0.32195468550050516</v>
      </c>
      <c r="BE12" s="1226">
        <f t="shared" si="15"/>
        <v>0.32114595299673176</v>
      </c>
      <c r="BF12" s="1226">
        <f t="shared" si="15"/>
        <v>0.31647043473933745</v>
      </c>
      <c r="BG12" s="1226">
        <f t="shared" si="15"/>
        <v>0.31219626475257117</v>
      </c>
      <c r="BH12" s="1226">
        <f t="shared" si="15"/>
        <v>0.30632198336710942</v>
      </c>
      <c r="BI12" s="1226">
        <f t="shared" si="15"/>
        <v>0.30279749092839542</v>
      </c>
    </row>
    <row r="13" spans="1:61" s="1766" customFormat="1" ht="11.25" customHeight="1">
      <c r="A13" s="1642"/>
      <c r="B13" s="419"/>
      <c r="C13" s="419"/>
      <c r="D13" s="419"/>
      <c r="E13" s="419"/>
      <c r="F13" s="419"/>
      <c r="G13" s="419"/>
      <c r="H13" s="427"/>
      <c r="I13" s="1572" t="s">
        <v>104</v>
      </c>
      <c r="J13" s="1644"/>
      <c r="K13" s="1643"/>
      <c r="L13" s="1643"/>
      <c r="M13" s="1550"/>
      <c r="N13" s="1550"/>
      <c r="O13" s="1550"/>
      <c r="P13" s="1550"/>
      <c r="Q13" s="1550"/>
      <c r="R13" s="1550"/>
      <c r="S13" s="1550"/>
      <c r="T13" s="1550"/>
      <c r="U13" s="1550"/>
      <c r="V13" s="1550"/>
      <c r="W13" s="1550"/>
      <c r="X13" s="1550"/>
      <c r="Y13" s="1226"/>
      <c r="Z13" s="1575"/>
      <c r="AA13" s="1575"/>
      <c r="AB13" s="1575"/>
      <c r="AC13" s="1575">
        <f>+(AC12-Y12)*10000</f>
        <v>376.98888788069013</v>
      </c>
      <c r="AD13" s="1575">
        <f t="shared" ref="AD13:AJ13" si="16">+(AD12-Z12)*10000</f>
        <v>-37.62171323776348</v>
      </c>
      <c r="AE13" s="1575">
        <f t="shared" si="16"/>
        <v>15.961260268678723</v>
      </c>
      <c r="AF13" s="1575">
        <f t="shared" si="16"/>
        <v>-12.339552012020638</v>
      </c>
      <c r="AG13" s="1575">
        <f t="shared" si="16"/>
        <v>316.80805709587531</v>
      </c>
      <c r="AH13" s="1575">
        <f t="shared" si="16"/>
        <v>419.27503728859921</v>
      </c>
      <c r="AI13" s="1575">
        <f t="shared" si="16"/>
        <v>452.64093816946183</v>
      </c>
      <c r="AJ13" s="1575">
        <f t="shared" si="16"/>
        <v>346.4128677935546</v>
      </c>
      <c r="AK13" s="1575">
        <f t="shared" ref="AK13:AN13" si="17">+(AK12-AG12)*10000</f>
        <v>-312.90286000040027</v>
      </c>
      <c r="AL13" s="1575">
        <f t="shared" si="17"/>
        <v>102.23505712079279</v>
      </c>
      <c r="AM13" s="1575">
        <f t="shared" si="17"/>
        <v>343.30383896576222</v>
      </c>
      <c r="AN13" s="1575">
        <f t="shared" si="17"/>
        <v>640.88679150670453</v>
      </c>
      <c r="AO13" s="1575">
        <f t="shared" ref="AO13" si="18">+(AO12-AK12)*10000</f>
        <v>128.18447051661798</v>
      </c>
      <c r="AP13" s="1575">
        <f t="shared" ref="AP13" si="19">+(AP12-AL12)*10000</f>
        <v>-400.75083512014913</v>
      </c>
      <c r="AQ13" s="1575">
        <f t="shared" ref="AQ13" si="20">+(AQ12-AM12)*10000</f>
        <v>-451.19276073144363</v>
      </c>
      <c r="AR13" s="1575">
        <f t="shared" ref="AR13" si="21">+(AR12-AN12)*10000</f>
        <v>46.246139353745555</v>
      </c>
      <c r="AS13" s="1575"/>
      <c r="AT13" s="1575">
        <f t="shared" ref="AT13:BI13" si="22">+(AT12-AS12)*10000</f>
        <v>2152.4208742572391</v>
      </c>
      <c r="AU13" s="1575">
        <f t="shared" si="22"/>
        <v>-629.8603810362996</v>
      </c>
      <c r="AV13" s="1575">
        <f t="shared" si="22"/>
        <v>94.714678348409578</v>
      </c>
      <c r="AW13" s="1575">
        <f t="shared" si="22"/>
        <v>998.43413061187687</v>
      </c>
      <c r="AX13" s="1575">
        <f t="shared" si="22"/>
        <v>70.310056753041252</v>
      </c>
      <c r="AY13" s="1575">
        <f t="shared" si="22"/>
        <v>389.30570765388472</v>
      </c>
      <c r="AZ13" s="1575">
        <f t="shared" si="22"/>
        <v>215.08855013289863</v>
      </c>
      <c r="BA13" s="1575">
        <f t="shared" si="22"/>
        <v>-139.31620482430685</v>
      </c>
      <c r="BB13" s="1575">
        <f t="shared" si="22"/>
        <v>-4.1681407504701173</v>
      </c>
      <c r="BC13" s="1575">
        <f t="shared" si="22"/>
        <v>63.777519914581802</v>
      </c>
      <c r="BD13" s="1575">
        <f t="shared" si="22"/>
        <v>8.8400639441960074</v>
      </c>
      <c r="BE13" s="1575">
        <f t="shared" si="22"/>
        <v>-8.0873250377339048</v>
      </c>
      <c r="BF13" s="1575">
        <f t="shared" si="22"/>
        <v>-46.755182573943173</v>
      </c>
      <c r="BG13" s="1575">
        <f t="shared" si="22"/>
        <v>-42.741699867662739</v>
      </c>
      <c r="BH13" s="1575">
        <f t="shared" si="22"/>
        <v>-58.742813854617552</v>
      </c>
      <c r="BI13" s="1575">
        <f t="shared" si="22"/>
        <v>-35.244924387139996</v>
      </c>
    </row>
    <row r="14" spans="1:61" s="1766" customFormat="1" ht="11.25" customHeight="1">
      <c r="A14" s="1642"/>
      <c r="B14" s="419"/>
      <c r="C14" s="419"/>
      <c r="D14" s="419"/>
      <c r="E14" s="419"/>
      <c r="F14" s="419"/>
      <c r="G14" s="419"/>
      <c r="H14" s="427"/>
      <c r="I14" s="1644" t="s">
        <v>487</v>
      </c>
      <c r="J14" s="1644"/>
      <c r="K14" s="1643"/>
      <c r="L14" s="1643"/>
      <c r="M14" s="1550"/>
      <c r="N14" s="1550"/>
      <c r="O14" s="1550"/>
      <c r="P14" s="1550"/>
      <c r="Q14" s="1550"/>
      <c r="R14" s="1550"/>
      <c r="S14" s="1550"/>
      <c r="T14" s="1550"/>
      <c r="U14" s="1550"/>
      <c r="V14" s="1550"/>
      <c r="W14" s="1550"/>
      <c r="X14" s="1550"/>
      <c r="Y14" s="1226">
        <f t="shared" ref="Y14:AV14" si="23">Y11/Y9</f>
        <v>9.5092421043560665E-2</v>
      </c>
      <c r="Z14" s="1226">
        <f t="shared" si="23"/>
        <v>8.0133961073630092E-2</v>
      </c>
      <c r="AA14" s="1226">
        <f t="shared" si="23"/>
        <v>0.10224786539913651</v>
      </c>
      <c r="AB14" s="1226">
        <f t="shared" si="23"/>
        <v>0.1389525584996382</v>
      </c>
      <c r="AC14" s="1226">
        <f t="shared" si="23"/>
        <v>0.10812041934650486</v>
      </c>
      <c r="AD14" s="1226">
        <f t="shared" si="23"/>
        <v>7.9076263088611612E-2</v>
      </c>
      <c r="AE14" s="1226">
        <f t="shared" si="23"/>
        <v>0.10366605144976759</v>
      </c>
      <c r="AF14" s="1226">
        <f t="shared" si="23"/>
        <v>0.1346966636273417</v>
      </c>
      <c r="AG14" s="1226">
        <f t="shared" si="23"/>
        <v>0.12172619270136294</v>
      </c>
      <c r="AH14" s="1226">
        <f t="shared" si="23"/>
        <v>9.6269409947421572E-2</v>
      </c>
      <c r="AI14" s="1226">
        <f t="shared" si="23"/>
        <v>0.12629433289215727</v>
      </c>
      <c r="AJ14" s="1226">
        <f t="shared" si="23"/>
        <v>0.14642085299695679</v>
      </c>
      <c r="AK14" s="1226">
        <f t="shared" ref="AK14:AN14" si="24">AK11/AK9</f>
        <v>0.10943799391097175</v>
      </c>
      <c r="AL14" s="1226">
        <f t="shared" si="24"/>
        <v>9.9785617557959019E-2</v>
      </c>
      <c r="AM14" s="1226">
        <f t="shared" si="24"/>
        <v>0.14028331143512179</v>
      </c>
      <c r="AN14" s="1226">
        <f t="shared" si="24"/>
        <v>0.1779265345362453</v>
      </c>
      <c r="AO14" s="1226">
        <f t="shared" ref="AO14:AR14" si="25">AO11/AO9</f>
        <v>0.11469387986888681</v>
      </c>
      <c r="AP14" s="1226">
        <f t="shared" si="25"/>
        <v>8.3794058435877838E-2</v>
      </c>
      <c r="AQ14" s="1226">
        <f t="shared" si="25"/>
        <v>0.12183567193649687</v>
      </c>
      <c r="AR14" s="1226">
        <f t="shared" si="25"/>
        <v>0.17970759014497151</v>
      </c>
      <c r="AS14" s="1226"/>
      <c r="AT14" s="1226">
        <f t="shared" si="23"/>
        <v>9.6708107512447322E-2</v>
      </c>
      <c r="AU14" s="1226">
        <f t="shared" si="23"/>
        <v>6.393019652987178E-2</v>
      </c>
      <c r="AV14" s="1226">
        <f t="shared" si="23"/>
        <v>6.5210088595869131E-2</v>
      </c>
      <c r="AW14" s="1226">
        <f>AW11/AW9</f>
        <v>0.10660178416753686</v>
      </c>
      <c r="AX14" s="1226">
        <f t="shared" ref="AX14:BI14" si="26">AX11/AX9</f>
        <v>0.10840481570773224</v>
      </c>
      <c r="AY14" s="1226">
        <f t="shared" si="26"/>
        <v>0.12482088724316977</v>
      </c>
      <c r="AZ14" s="1226">
        <f>AZ11/AZ9</f>
        <v>0.13483430306096633</v>
      </c>
      <c r="BA14" s="1226">
        <f>BA11/BA9</f>
        <v>0.12926401738426324</v>
      </c>
      <c r="BB14" s="1226">
        <f t="shared" si="26"/>
        <v>0.12913678721134492</v>
      </c>
      <c r="BC14" s="1226">
        <f t="shared" si="26"/>
        <v>0.1316585229748499</v>
      </c>
      <c r="BD14" s="1226">
        <f t="shared" si="26"/>
        <v>0.13206288837242333</v>
      </c>
      <c r="BE14" s="1226">
        <f t="shared" si="26"/>
        <v>0.13145893027966363</v>
      </c>
      <c r="BF14" s="1226">
        <f t="shared" si="26"/>
        <v>0.12926239999491879</v>
      </c>
      <c r="BG14" s="1226">
        <f t="shared" si="26"/>
        <v>0.12756020362759854</v>
      </c>
      <c r="BH14" s="1226">
        <f t="shared" si="26"/>
        <v>0.12505205022623184</v>
      </c>
      <c r="BI14" s="1226">
        <f t="shared" si="26"/>
        <v>0.12388455813788324</v>
      </c>
    </row>
    <row r="15" spans="1:61" s="1766" customFormat="1" ht="11.25" customHeight="1">
      <c r="A15" s="1642"/>
      <c r="B15" s="419"/>
      <c r="C15" s="419"/>
      <c r="D15" s="419"/>
      <c r="E15" s="419"/>
      <c r="F15" s="419"/>
      <c r="G15" s="419"/>
      <c r="H15" s="427"/>
      <c r="I15" s="1572" t="s">
        <v>104</v>
      </c>
      <c r="J15" s="1644"/>
      <c r="K15" s="1643"/>
      <c r="L15" s="1643"/>
      <c r="M15" s="1550"/>
      <c r="N15" s="1550"/>
      <c r="O15" s="1550"/>
      <c r="P15" s="1550"/>
      <c r="Q15" s="1550"/>
      <c r="R15" s="1550"/>
      <c r="S15" s="1550"/>
      <c r="T15" s="1550"/>
      <c r="U15" s="1550"/>
      <c r="V15" s="1550"/>
      <c r="W15" s="1550"/>
      <c r="X15" s="1550"/>
      <c r="Y15" s="1575"/>
      <c r="Z15" s="1575"/>
      <c r="AA15" s="1575"/>
      <c r="AB15" s="1575"/>
      <c r="AC15" s="1575">
        <f>+(AC14-Y14)*10000</f>
        <v>130.27998302944195</v>
      </c>
      <c r="AD15" s="1575">
        <f t="shared" ref="AD15:AJ15" si="27">+(AD14-Z14)*10000</f>
        <v>-10.576979850184799</v>
      </c>
      <c r="AE15" s="1575">
        <f t="shared" si="27"/>
        <v>14.181860506310844</v>
      </c>
      <c r="AF15" s="1575">
        <f t="shared" si="27"/>
        <v>-42.558948722964949</v>
      </c>
      <c r="AG15" s="1575">
        <f t="shared" si="27"/>
        <v>136.05773354858076</v>
      </c>
      <c r="AH15" s="1575">
        <f t="shared" si="27"/>
        <v>171.93146858809959</v>
      </c>
      <c r="AI15" s="1575">
        <f t="shared" si="27"/>
        <v>226.28281442389681</v>
      </c>
      <c r="AJ15" s="1575">
        <f t="shared" si="27"/>
        <v>117.24189369615084</v>
      </c>
      <c r="AK15" s="1575">
        <f t="shared" ref="AK15:AN15" si="28">+(AK14-AG14)*10000</f>
        <v>-122.88198790391183</v>
      </c>
      <c r="AL15" s="1575">
        <f t="shared" si="28"/>
        <v>35.162076105374474</v>
      </c>
      <c r="AM15" s="1575">
        <f t="shared" si="28"/>
        <v>139.8897854296452</v>
      </c>
      <c r="AN15" s="1575">
        <f t="shared" si="28"/>
        <v>315.05681539288508</v>
      </c>
      <c r="AO15" s="1575">
        <f t="shared" ref="AO15" si="29">+(AO14-AK14)*10000</f>
        <v>52.55885957915055</v>
      </c>
      <c r="AP15" s="1575">
        <f t="shared" ref="AP15" si="30">+(AP14-AL14)*10000</f>
        <v>-159.91559122081182</v>
      </c>
      <c r="AQ15" s="1575">
        <f t="shared" ref="AQ15" si="31">+(AQ14-AM14)*10000</f>
        <v>-184.4763949862492</v>
      </c>
      <c r="AR15" s="1575">
        <f t="shared" ref="AR15" si="32">+(AR14-AN14)*10000</f>
        <v>17.810556087262121</v>
      </c>
      <c r="AS15" s="1575"/>
      <c r="AT15" s="1575">
        <f t="shared" ref="AT15:BA15" si="33">+(AT14-AS14)*10000</f>
        <v>967.08107512447327</v>
      </c>
      <c r="AU15" s="1575">
        <f t="shared" si="33"/>
        <v>-327.77910982575543</v>
      </c>
      <c r="AV15" s="1575">
        <f t="shared" si="33"/>
        <v>12.798920659973511</v>
      </c>
      <c r="AW15" s="1575">
        <f t="shared" si="33"/>
        <v>413.91695571667731</v>
      </c>
      <c r="AX15" s="1575">
        <f t="shared" si="33"/>
        <v>18.030315401953711</v>
      </c>
      <c r="AY15" s="1575">
        <f t="shared" si="33"/>
        <v>164.16071535437533</v>
      </c>
      <c r="AZ15" s="1575">
        <f t="shared" si="33"/>
        <v>100.13415817796565</v>
      </c>
      <c r="BA15" s="1575">
        <f t="shared" si="33"/>
        <v>-55.702856767030909</v>
      </c>
      <c r="BB15" s="1575">
        <f t="shared" ref="BB15:BI15" si="34">+(BB14-BA14)*10000</f>
        <v>-1.272301729183245</v>
      </c>
      <c r="BC15" s="1575">
        <f t="shared" si="34"/>
        <v>25.217357635049787</v>
      </c>
      <c r="BD15" s="1575">
        <f t="shared" si="34"/>
        <v>4.0436539757343626</v>
      </c>
      <c r="BE15" s="1575">
        <f t="shared" si="34"/>
        <v>-6.0395809275970436</v>
      </c>
      <c r="BF15" s="1575">
        <f t="shared" si="34"/>
        <v>-21.96530284744841</v>
      </c>
      <c r="BG15" s="1575">
        <f t="shared" si="34"/>
        <v>-17.021963673202468</v>
      </c>
      <c r="BH15" s="1575">
        <f t="shared" si="34"/>
        <v>-25.081534013667028</v>
      </c>
      <c r="BI15" s="1575">
        <f t="shared" si="34"/>
        <v>-11.674920883485985</v>
      </c>
    </row>
    <row r="16" spans="1:61" ht="11.25" customHeight="1">
      <c r="B16" s="422"/>
      <c r="C16" s="422"/>
      <c r="D16" s="422"/>
      <c r="E16" s="422"/>
      <c r="F16" s="422"/>
      <c r="G16" s="422"/>
      <c r="AU16" s="1741"/>
    </row>
    <row r="17" spans="1:61" ht="11.25" customHeight="1">
      <c r="A17" s="33"/>
      <c r="B17" s="422"/>
      <c r="C17" s="422"/>
      <c r="D17" s="422"/>
      <c r="E17" s="422"/>
      <c r="F17" s="422"/>
      <c r="G17" s="422"/>
      <c r="H17" s="33"/>
      <c r="I17" s="148" t="s">
        <v>128</v>
      </c>
      <c r="J17" s="74"/>
      <c r="K17" s="74"/>
      <c r="L17" s="74"/>
      <c r="M17" s="75"/>
      <c r="N17" s="75"/>
      <c r="O17" s="75"/>
      <c r="P17" s="149"/>
      <c r="Q17" s="150"/>
      <c r="R17" s="75"/>
      <c r="S17" s="75"/>
      <c r="T17" s="149"/>
      <c r="U17" s="150"/>
      <c r="V17" s="75"/>
      <c r="W17" s="75"/>
      <c r="X17" s="75"/>
      <c r="Y17" s="75"/>
      <c r="Z17" s="75"/>
      <c r="AA17" s="75"/>
      <c r="AB17" s="75"/>
      <c r="AC17" s="75"/>
      <c r="AD17" s="75"/>
      <c r="AE17" s="75"/>
      <c r="AF17" s="75"/>
      <c r="AG17" s="469"/>
      <c r="AH17" s="469"/>
      <c r="AI17" s="469"/>
      <c r="AJ17" s="469"/>
      <c r="AK17" s="469"/>
      <c r="AL17" s="469"/>
      <c r="AM17" s="469"/>
      <c r="AN17" s="469"/>
      <c r="AO17" s="469"/>
      <c r="AP17" s="469"/>
      <c r="AQ17" s="469"/>
      <c r="AR17" s="469"/>
      <c r="AS17" s="454"/>
      <c r="AT17" s="1763"/>
      <c r="AU17" s="1763"/>
      <c r="AV17" s="1763"/>
      <c r="AW17" s="1763"/>
      <c r="AX17" s="1763"/>
      <c r="AY17" s="1763"/>
      <c r="AZ17" s="1763"/>
      <c r="BA17" s="1763"/>
      <c r="BB17" s="1763"/>
      <c r="BC17" s="1763"/>
      <c r="BD17" s="1763"/>
      <c r="BE17" s="1763"/>
      <c r="BF17" s="1763"/>
      <c r="BG17" s="1763"/>
      <c r="BH17" s="1763"/>
      <c r="BI17" s="1763"/>
    </row>
    <row r="18" spans="1:61" ht="11.25" customHeight="1">
      <c r="A18" s="12"/>
      <c r="B18" s="416"/>
      <c r="C18" s="416"/>
      <c r="D18" s="416"/>
      <c r="E18" s="416"/>
      <c r="F18" s="416"/>
      <c r="G18" s="416"/>
      <c r="H18" s="45"/>
      <c r="I18" s="53" t="s">
        <v>119</v>
      </c>
      <c r="J18" s="9"/>
      <c r="K18" s="5"/>
      <c r="L18" s="5"/>
      <c r="M18" s="136"/>
      <c r="N18" s="136"/>
      <c r="O18" s="136"/>
      <c r="P18" s="146"/>
      <c r="Q18" s="272"/>
      <c r="R18" s="136"/>
      <c r="S18" s="136"/>
      <c r="T18" s="146"/>
      <c r="U18" s="272"/>
      <c r="V18" s="136"/>
      <c r="W18" s="136"/>
      <c r="X18" s="136"/>
      <c r="Y18" s="1402">
        <f>Inlinks!Y12</f>
        <v>122.967</v>
      </c>
      <c r="Z18" s="1402">
        <f>Inlinks!Z12</f>
        <v>134.751</v>
      </c>
      <c r="AA18" s="1402">
        <f>Inlinks!AA12</f>
        <v>155.23699999999999</v>
      </c>
      <c r="AB18" s="1402">
        <f>Inlinks!AB12</f>
        <v>172.53800000000001</v>
      </c>
      <c r="AC18" s="1402">
        <f>Inlinks!AC12</f>
        <v>175.88800000000001</v>
      </c>
      <c r="AD18" s="1402">
        <f>Inlinks!AD12</f>
        <v>177.239</v>
      </c>
      <c r="AE18" s="1402">
        <f>Inlinks!AE12</f>
        <v>198.97</v>
      </c>
      <c r="AF18" s="1402">
        <f>Inlinks!AF12</f>
        <v>237.05600000000001</v>
      </c>
      <c r="AG18" s="1402">
        <f>Inlinks!AG12</f>
        <v>238.755</v>
      </c>
      <c r="AH18" s="1402">
        <f>Inlinks!AH12</f>
        <v>240.96899999999999</v>
      </c>
      <c r="AI18" s="1402">
        <f>Inlinks!AI12</f>
        <v>247.31</v>
      </c>
      <c r="AJ18" s="1402">
        <f>Inlinks!AJ12</f>
        <v>341.87700000000001</v>
      </c>
      <c r="AK18" s="1402">
        <f>Inlinks!AK12</f>
        <v>306.69299999999998</v>
      </c>
      <c r="AL18" s="1402">
        <f>Inlinks!AL12</f>
        <v>322.2</v>
      </c>
      <c r="AM18" s="1402">
        <f>Inlinks!AM12</f>
        <v>329.57600000000002</v>
      </c>
      <c r="AN18" s="1402">
        <f>Inlinks!AN12</f>
        <v>397.08699999999999</v>
      </c>
      <c r="AO18" s="1230">
        <f>'Revenue Drivers'!AO238</f>
        <v>355.90428789924408</v>
      </c>
      <c r="AP18" s="1230">
        <f>'Revenue Drivers'!AP238</f>
        <v>344.20524302774015</v>
      </c>
      <c r="AQ18" s="1230">
        <f>'Revenue Drivers'!AQ238</f>
        <v>349.26783484321618</v>
      </c>
      <c r="AR18" s="1230">
        <f>'Revenue Drivers'!AR238</f>
        <v>462.35849161277372</v>
      </c>
      <c r="AS18" s="210"/>
      <c r="AT18" s="210">
        <v>109.943</v>
      </c>
      <c r="AU18" s="210">
        <v>202.58099999999999</v>
      </c>
      <c r="AV18" s="1825">
        <f>Inlinks!AV358</f>
        <v>351.75900000000001</v>
      </c>
      <c r="AW18" s="1383">
        <f>SUM(Y18:AB18)</f>
        <v>585.49300000000005</v>
      </c>
      <c r="AX18" s="1383">
        <f>SUM(AC18:AF18)</f>
        <v>789.15300000000002</v>
      </c>
      <c r="AY18" s="1383">
        <f>SUM(AG18:AJ18)</f>
        <v>1068.9110000000001</v>
      </c>
      <c r="AZ18" s="1383">
        <f>SUM(AK18:AN18)</f>
        <v>1355.556</v>
      </c>
      <c r="BA18" s="1383">
        <f>SUM(AO18:AR18)</f>
        <v>1511.7358573829742</v>
      </c>
      <c r="BB18" s="1384">
        <f>'Revenue Drivers'!BB238</f>
        <v>1678.7671197023446</v>
      </c>
      <c r="BC18" s="1384">
        <f>'Revenue Drivers'!BC238</f>
        <v>1833.0706107626897</v>
      </c>
      <c r="BD18" s="1384">
        <f>'Revenue Drivers'!BD238</f>
        <v>1969.57186017404</v>
      </c>
      <c r="BE18" s="1384">
        <f>'Revenue Drivers'!BE238</f>
        <v>2101.0536921308585</v>
      </c>
      <c r="BF18" s="1384">
        <f>'Revenue Drivers'!BF238</f>
        <v>2223.6987339427069</v>
      </c>
      <c r="BG18" s="1384">
        <f>'Revenue Drivers'!BG238</f>
        <v>2336.4761602050753</v>
      </c>
      <c r="BH18" s="1384">
        <f>'Revenue Drivers'!BH238</f>
        <v>2450.4184777740629</v>
      </c>
      <c r="BI18" s="1385">
        <f>'Revenue Drivers'!BI238</f>
        <v>2564.6548930889885</v>
      </c>
    </row>
    <row r="19" spans="1:61" ht="11.25" customHeight="1">
      <c r="A19" s="12"/>
      <c r="B19" s="416"/>
      <c r="C19" s="416"/>
      <c r="D19" s="416"/>
      <c r="E19" s="416"/>
      <c r="F19" s="416"/>
      <c r="G19" s="416"/>
      <c r="H19" s="45"/>
      <c r="I19" s="53" t="s">
        <v>120</v>
      </c>
      <c r="J19" s="9"/>
      <c r="K19" s="5"/>
      <c r="L19" s="5"/>
      <c r="M19" s="136"/>
      <c r="N19" s="136"/>
      <c r="O19" s="136"/>
      <c r="P19" s="146"/>
      <c r="Q19" s="272"/>
      <c r="R19" s="136"/>
      <c r="S19" s="136"/>
      <c r="T19" s="146"/>
      <c r="U19" s="272"/>
      <c r="V19" s="136"/>
      <c r="W19" s="136"/>
      <c r="X19" s="136"/>
      <c r="Y19" s="1402">
        <f>Inlinks!Y13</f>
        <v>10.196999999999999</v>
      </c>
      <c r="Z19" s="1402">
        <f>Inlinks!Z13</f>
        <v>11.382</v>
      </c>
      <c r="AA19" s="1402">
        <f>Inlinks!AA13</f>
        <v>12.406000000000001</v>
      </c>
      <c r="AB19" s="1402">
        <f>Inlinks!AB13</f>
        <v>13.962</v>
      </c>
      <c r="AC19" s="1402">
        <f>Inlinks!AC13</f>
        <v>12.968999999999999</v>
      </c>
      <c r="AD19" s="1402">
        <f>Inlinks!AD13</f>
        <v>14.243</v>
      </c>
      <c r="AE19" s="1402">
        <f>Inlinks!AE13</f>
        <v>17.206</v>
      </c>
      <c r="AF19" s="1402">
        <f>Inlinks!AF13</f>
        <v>17.782</v>
      </c>
      <c r="AG19" s="1402">
        <f>Inlinks!AG13</f>
        <v>18.338000000000001</v>
      </c>
      <c r="AH19" s="1402">
        <f>Inlinks!AH13</f>
        <v>20.279</v>
      </c>
      <c r="AI19" s="1402">
        <f>Inlinks!AI13</f>
        <v>22.332000000000001</v>
      </c>
      <c r="AJ19" s="1402">
        <f>Inlinks!AJ13</f>
        <v>24.309000000000001</v>
      </c>
      <c r="AK19" s="1402">
        <f>Inlinks!AK13</f>
        <v>27.155000000000001</v>
      </c>
      <c r="AL19" s="1402">
        <f>Inlinks!AL13</f>
        <v>32.808</v>
      </c>
      <c r="AM19" s="1402">
        <f>Inlinks!AM13</f>
        <v>29.951000000000001</v>
      </c>
      <c r="AN19" s="1402">
        <f>Inlinks!AN13</f>
        <v>31.727</v>
      </c>
      <c r="AO19" s="1230">
        <f>AO94+AO51</f>
        <v>34.363930908935615</v>
      </c>
      <c r="AP19" s="1230">
        <f>AP94+AP51</f>
        <v>37.752106542851635</v>
      </c>
      <c r="AQ19" s="1230">
        <f>AQ94+AQ51</f>
        <v>34.614551151270675</v>
      </c>
      <c r="AR19" s="1230">
        <f>AR94+AR51</f>
        <v>37.208276738869955</v>
      </c>
      <c r="AS19" s="210"/>
      <c r="AT19" s="210">
        <v>7.9139999999999997</v>
      </c>
      <c r="AU19" s="210">
        <v>16.265000000000001</v>
      </c>
      <c r="AV19" s="210">
        <v>29.15</v>
      </c>
      <c r="AW19" s="451">
        <f>SUM(Y19:AB19)</f>
        <v>47.947000000000003</v>
      </c>
      <c r="AX19" s="451">
        <f>SUM(AC19:AF19)</f>
        <v>62.2</v>
      </c>
      <c r="AY19" s="451">
        <f>SUM(AG19:AJ19)</f>
        <v>85.25800000000001</v>
      </c>
      <c r="AZ19" s="451">
        <f>SUM(AK19:AN19)</f>
        <v>121.64100000000001</v>
      </c>
      <c r="BA19" s="451">
        <f>SUM(AO19:AR19)</f>
        <v>143.93886534192788</v>
      </c>
      <c r="BB19" s="1386">
        <f t="shared" ref="BB19:BI19" si="35">BB94+BB51</f>
        <v>160.23723209635847</v>
      </c>
      <c r="BC19" s="1386">
        <f t="shared" si="35"/>
        <v>175.57285057272969</v>
      </c>
      <c r="BD19" s="1386">
        <f t="shared" si="35"/>
        <v>187.3475768350857</v>
      </c>
      <c r="BE19" s="1386">
        <f t="shared" si="35"/>
        <v>197.91503384008098</v>
      </c>
      <c r="BF19" s="1386">
        <f t="shared" si="35"/>
        <v>207.40107678274387</v>
      </c>
      <c r="BG19" s="1386">
        <f t="shared" si="35"/>
        <v>216.39170571942478</v>
      </c>
      <c r="BH19" s="1386">
        <f t="shared" si="35"/>
        <v>225.02811415083687</v>
      </c>
      <c r="BI19" s="1387">
        <f t="shared" si="35"/>
        <v>234.33774943812804</v>
      </c>
    </row>
    <row r="20" spans="1:61" ht="11.25" customHeight="1">
      <c r="A20" s="12"/>
      <c r="B20" s="420"/>
      <c r="C20" s="420"/>
      <c r="D20" s="420"/>
      <c r="E20" s="420"/>
      <c r="F20" s="420"/>
      <c r="G20" s="420"/>
      <c r="H20" s="45"/>
      <c r="I20" s="53" t="s">
        <v>129</v>
      </c>
      <c r="J20" s="9"/>
      <c r="K20" s="5"/>
      <c r="L20" s="5"/>
      <c r="M20" s="136"/>
      <c r="N20" s="136"/>
      <c r="O20" s="136"/>
      <c r="P20" s="146"/>
      <c r="Q20" s="272"/>
      <c r="R20" s="136"/>
      <c r="S20" s="136"/>
      <c r="T20" s="146"/>
      <c r="U20" s="272"/>
      <c r="V20" s="136"/>
      <c r="W20" s="136"/>
      <c r="X20" s="136"/>
      <c r="Y20" s="1402">
        <f>Inlinks!Y17</f>
        <v>13.734</v>
      </c>
      <c r="Z20" s="1402">
        <f>Inlinks!Z17</f>
        <v>14.846</v>
      </c>
      <c r="AA20" s="1402">
        <f>Inlinks!AA17</f>
        <v>16.248000000000001</v>
      </c>
      <c r="AB20" s="1402">
        <f>Inlinks!AB17</f>
        <v>15.247</v>
      </c>
      <c r="AC20" s="1402">
        <f>Inlinks!AC17</f>
        <v>17.846</v>
      </c>
      <c r="AD20" s="1402">
        <f>Inlinks!AD17</f>
        <v>19.853000000000002</v>
      </c>
      <c r="AE20" s="1402">
        <f>Inlinks!AE17</f>
        <v>22.442</v>
      </c>
      <c r="AF20" s="1402">
        <f>Inlinks!AF17</f>
        <v>26.664999999999999</v>
      </c>
      <c r="AG20" s="1402">
        <f>Inlinks!AG17</f>
        <v>27.161999999999999</v>
      </c>
      <c r="AH20" s="1402">
        <f>Inlinks!AH17</f>
        <v>30.234999999999999</v>
      </c>
      <c r="AI20" s="1402">
        <f>Inlinks!AI17</f>
        <v>30.701000000000001</v>
      </c>
      <c r="AJ20" s="1402">
        <f>Inlinks!AJ17</f>
        <v>35.552</v>
      </c>
      <c r="AK20" s="1402">
        <f>Inlinks!AK17</f>
        <v>39.521000000000001</v>
      </c>
      <c r="AL20" s="1402">
        <f>Inlinks!AL17</f>
        <v>43.610999999999997</v>
      </c>
      <c r="AM20" s="1402">
        <f>Inlinks!AM17</f>
        <v>43.86</v>
      </c>
      <c r="AN20" s="1402">
        <f>Inlinks!AN17</f>
        <v>46.933</v>
      </c>
      <c r="AO20" s="1230">
        <f>AO131+AO30+AO41+AO52+AO74</f>
        <v>47.455595853076325</v>
      </c>
      <c r="AP20" s="1230">
        <f>AP131+AP30+AP41+AP52+AP74</f>
        <v>52.174660506290806</v>
      </c>
      <c r="AQ20" s="1230">
        <f>AQ131+AQ30+AQ41+AQ52+AQ74</f>
        <v>51.198591472125294</v>
      </c>
      <c r="AR20" s="1230">
        <f>AR131+AR30+AR41+AR52+AR74</f>
        <v>52.97512039524841</v>
      </c>
      <c r="AS20" s="210"/>
      <c r="AT20" s="210">
        <v>12.217000000000001</v>
      </c>
      <c r="AU20" s="210">
        <v>18.350999999999999</v>
      </c>
      <c r="AV20" s="210">
        <v>42.716000000000001</v>
      </c>
      <c r="AW20" s="451">
        <f>SUM(Y20:AB20)</f>
        <v>60.075000000000003</v>
      </c>
      <c r="AX20" s="451">
        <f>SUM(AC20:AF20)</f>
        <v>86.805999999999997</v>
      </c>
      <c r="AY20" s="451">
        <f>SUM(AG20:AJ20)</f>
        <v>123.65</v>
      </c>
      <c r="AZ20" s="451">
        <f>SUM(AK20:AN20)</f>
        <v>173.92500000000001</v>
      </c>
      <c r="BA20" s="451">
        <f>SUM(AO20:AR20)</f>
        <v>203.80396822674084</v>
      </c>
      <c r="BB20" s="1386">
        <f t="shared" ref="BB20:BI20" si="36">BB131+BB30+BB41+BB52+BB74</f>
        <v>230.03005193085372</v>
      </c>
      <c r="BC20" s="1386">
        <f t="shared" si="36"/>
        <v>256.17860268752162</v>
      </c>
      <c r="BD20" s="1386">
        <f t="shared" si="36"/>
        <v>285.83864126262068</v>
      </c>
      <c r="BE20" s="1386">
        <f t="shared" si="36"/>
        <v>310.89054165726168</v>
      </c>
      <c r="BF20" s="1386">
        <f t="shared" si="36"/>
        <v>335.87729419804373</v>
      </c>
      <c r="BG20" s="1386">
        <f t="shared" si="36"/>
        <v>360.30430200041059</v>
      </c>
      <c r="BH20" s="1386">
        <f t="shared" si="36"/>
        <v>386.12085312264611</v>
      </c>
      <c r="BI20" s="1387">
        <f t="shared" si="36"/>
        <v>412.83067315149435</v>
      </c>
    </row>
    <row r="21" spans="1:61" ht="11.25" customHeight="1">
      <c r="A21" s="12"/>
      <c r="B21" s="420"/>
      <c r="C21" s="420"/>
      <c r="D21" s="420"/>
      <c r="E21" s="420"/>
      <c r="F21" s="420"/>
      <c r="G21" s="420"/>
      <c r="H21" s="45"/>
      <c r="I21" s="53" t="s">
        <v>121</v>
      </c>
      <c r="J21" s="9"/>
      <c r="K21" s="5"/>
      <c r="L21" s="5"/>
      <c r="M21" s="136"/>
      <c r="N21" s="136"/>
      <c r="O21" s="136"/>
      <c r="P21" s="146"/>
      <c r="Q21" s="272"/>
      <c r="R21" s="136"/>
      <c r="S21" s="136"/>
      <c r="T21" s="146"/>
      <c r="U21" s="272"/>
      <c r="V21" s="136"/>
      <c r="W21" s="136"/>
      <c r="X21" s="136"/>
      <c r="Y21" s="1402">
        <f>Inlinks!Y18</f>
        <v>37.281999999999996</v>
      </c>
      <c r="Z21" s="1402">
        <f>Inlinks!Z18</f>
        <v>43.576000000000001</v>
      </c>
      <c r="AA21" s="1402">
        <f>Inlinks!AA18</f>
        <v>46.067999999999998</v>
      </c>
      <c r="AB21" s="1402">
        <f>Inlinks!AB18</f>
        <v>50.002000000000002</v>
      </c>
      <c r="AC21" s="1402">
        <f>Inlinks!AC18</f>
        <v>53.082999999999998</v>
      </c>
      <c r="AD21" s="1402">
        <f>Inlinks!AD18</f>
        <v>59.726999999999997</v>
      </c>
      <c r="AE21" s="1402">
        <f>Inlinks!AE18</f>
        <v>56.31</v>
      </c>
      <c r="AF21" s="1402">
        <f>Inlinks!AF18</f>
        <v>60.41</v>
      </c>
      <c r="AG21" s="1402">
        <f>Inlinks!AG18</f>
        <v>64.472999999999999</v>
      </c>
      <c r="AH21" s="1402">
        <f>Inlinks!AH18</f>
        <v>69.224999999999994</v>
      </c>
      <c r="AI21" s="1402">
        <f>Inlinks!AI18</f>
        <v>68.164000000000001</v>
      </c>
      <c r="AJ21" s="1402">
        <f>Inlinks!AJ18</f>
        <v>80.991</v>
      </c>
      <c r="AK21" s="1402">
        <f>Inlinks!AK18</f>
        <v>90.73</v>
      </c>
      <c r="AL21" s="1402">
        <f>Inlinks!AL18</f>
        <v>97.9</v>
      </c>
      <c r="AM21" s="1402">
        <f>Inlinks!AM18</f>
        <v>95.183999999999997</v>
      </c>
      <c r="AN21" s="1402">
        <f>Inlinks!AN18</f>
        <v>96.834000000000003</v>
      </c>
      <c r="AO21" s="1230">
        <f>AO205+AO31+AO42+AO53+AO75</f>
        <v>104.50510071642127</v>
      </c>
      <c r="AP21" s="1230">
        <f>AP205+AP31+AP42+AP53+AP75</f>
        <v>112.94670092526201</v>
      </c>
      <c r="AQ21" s="1230">
        <f>AQ205+AQ31+AQ42+AQ53+AQ75</f>
        <v>110.01255017711664</v>
      </c>
      <c r="AR21" s="1230">
        <f>AR205+AR31+AR42+AR53+AR75</f>
        <v>113.76241272793219</v>
      </c>
      <c r="AS21" s="210"/>
      <c r="AT21" s="210">
        <v>42.874000000000002</v>
      </c>
      <c r="AU21" s="210">
        <v>74.563000000000002</v>
      </c>
      <c r="AV21" s="210">
        <v>109.953</v>
      </c>
      <c r="AW21" s="451">
        <f>SUM(Y21:AB21)</f>
        <v>176.928</v>
      </c>
      <c r="AX21" s="451">
        <f>SUM(AC21:AF21)</f>
        <v>229.53</v>
      </c>
      <c r="AY21" s="451">
        <f>SUM(AG21:AJ21)</f>
        <v>282.85299999999995</v>
      </c>
      <c r="AZ21" s="451">
        <f>SUM(AK21:AN21)</f>
        <v>380.64799999999997</v>
      </c>
      <c r="BA21" s="451">
        <f>SUM(AO21:AR21)</f>
        <v>441.22676454673211</v>
      </c>
      <c r="BB21" s="1386">
        <f t="shared" ref="BB21:BI21" si="37">BB205+BB31+BB42+BB53+BB75</f>
        <v>495.77785276771249</v>
      </c>
      <c r="BC21" s="1386">
        <f t="shared" si="37"/>
        <v>534.3901178394209</v>
      </c>
      <c r="BD21" s="1386">
        <f t="shared" si="37"/>
        <v>571.07229729051187</v>
      </c>
      <c r="BE21" s="1386">
        <f t="shared" si="37"/>
        <v>608.33501549183256</v>
      </c>
      <c r="BF21" s="1386">
        <f t="shared" si="37"/>
        <v>646.65059002488056</v>
      </c>
      <c r="BG21" s="1386">
        <f t="shared" si="37"/>
        <v>688.19680793380815</v>
      </c>
      <c r="BH21" s="1386">
        <f t="shared" si="37"/>
        <v>733.14082797865683</v>
      </c>
      <c r="BI21" s="1387">
        <f t="shared" si="37"/>
        <v>780.03312865687167</v>
      </c>
    </row>
    <row r="22" spans="1:61" ht="11.25" customHeight="1">
      <c r="A22" s="12"/>
      <c r="B22" s="420"/>
      <c r="C22" s="420"/>
      <c r="D22" s="420"/>
      <c r="E22" s="420"/>
      <c r="F22" s="420"/>
      <c r="G22" s="420"/>
      <c r="H22" s="45"/>
      <c r="I22" s="119" t="s">
        <v>33</v>
      </c>
      <c r="J22" s="268"/>
      <c r="K22" s="120"/>
      <c r="L22" s="120"/>
      <c r="M22" s="269"/>
      <c r="N22" s="269"/>
      <c r="O22" s="269"/>
      <c r="P22" s="271"/>
      <c r="Q22" s="270"/>
      <c r="R22" s="269"/>
      <c r="S22" s="269"/>
      <c r="T22" s="271"/>
      <c r="U22" s="270"/>
      <c r="V22" s="269"/>
      <c r="W22" s="269"/>
      <c r="X22" s="269"/>
      <c r="Y22" s="1553">
        <f>Inlinks!Y19</f>
        <v>16.181000000000001</v>
      </c>
      <c r="Z22" s="1553">
        <f>Inlinks!Z19</f>
        <v>15.195</v>
      </c>
      <c r="AA22" s="1553">
        <f>Inlinks!AA19</f>
        <v>16.143999999999998</v>
      </c>
      <c r="AB22" s="1553">
        <f>Inlinks!AB19</f>
        <v>17.202000000000002</v>
      </c>
      <c r="AC22" s="1553">
        <f>Inlinks!AC19</f>
        <v>17.545999999999999</v>
      </c>
      <c r="AD22" s="1553">
        <f>Inlinks!AD19</f>
        <v>20.404</v>
      </c>
      <c r="AE22" s="1553">
        <f>Inlinks!AE19</f>
        <v>19.914999999999999</v>
      </c>
      <c r="AF22" s="1553">
        <f>Inlinks!AF19</f>
        <v>21.28</v>
      </c>
      <c r="AG22" s="1553">
        <f>Inlinks!AG19</f>
        <v>24.736999999999998</v>
      </c>
      <c r="AH22" s="1553">
        <f>Inlinks!AH19</f>
        <v>28.61</v>
      </c>
      <c r="AI22" s="1553">
        <f>Inlinks!AI19</f>
        <v>32.491999999999997</v>
      </c>
      <c r="AJ22" s="1553">
        <f>Inlinks!AJ19</f>
        <v>31.63</v>
      </c>
      <c r="AK22" s="1553">
        <f>Inlinks!AK19</f>
        <v>31.515999999999998</v>
      </c>
      <c r="AL22" s="1553">
        <f>Inlinks!AL19</f>
        <v>32.238999999999997</v>
      </c>
      <c r="AM22" s="1553">
        <f>Inlinks!AM19</f>
        <v>32.389000000000003</v>
      </c>
      <c r="AN22" s="1553">
        <f>Inlinks!AN19</f>
        <v>30.934000000000001</v>
      </c>
      <c r="AO22" s="1231">
        <f>AO275+AO32+AO43+AO54+AO76</f>
        <v>35.318598704845286</v>
      </c>
      <c r="AP22" s="1231">
        <f>AP275+AP32+AP43+AP54+AP76</f>
        <v>35.597997390611852</v>
      </c>
      <c r="AQ22" s="1231">
        <f>AQ275+AQ32+AQ43+AQ54+AQ76</f>
        <v>34.999391352988688</v>
      </c>
      <c r="AR22" s="1231">
        <f>AR275+AR32+AR43+AR54+AR76</f>
        <v>33.739781324114887</v>
      </c>
      <c r="AS22" s="210"/>
      <c r="AT22" s="1394">
        <v>12.927</v>
      </c>
      <c r="AU22" s="1394">
        <v>25.959</v>
      </c>
      <c r="AV22" s="1394">
        <v>41.680999999999997</v>
      </c>
      <c r="AW22" s="1212">
        <f>SUM(Y22:AB22)</f>
        <v>64.721999999999994</v>
      </c>
      <c r="AX22" s="1212">
        <f>SUM(AC22:AF22)</f>
        <v>79.14500000000001</v>
      </c>
      <c r="AY22" s="1212">
        <f>SUM(AG22:AJ22)</f>
        <v>117.46899999999999</v>
      </c>
      <c r="AZ22" s="1212">
        <f>SUM(AK22:AN22)</f>
        <v>127.078</v>
      </c>
      <c r="BA22" s="1212">
        <f>SUM(AO22:AR22)</f>
        <v>139.65576877256072</v>
      </c>
      <c r="BB22" s="1388">
        <f t="shared" ref="BB22:BI22" si="38">BB275+BB32+BB43+BB54+BB76</f>
        <v>148.59589041273702</v>
      </c>
      <c r="BC22" s="1388">
        <f t="shared" si="38"/>
        <v>158.39275853223353</v>
      </c>
      <c r="BD22" s="1388">
        <f t="shared" si="38"/>
        <v>170.24642919690203</v>
      </c>
      <c r="BE22" s="1388">
        <f t="shared" si="38"/>
        <v>180.67758373200346</v>
      </c>
      <c r="BF22" s="1388">
        <f t="shared" si="38"/>
        <v>190.7756764390742</v>
      </c>
      <c r="BG22" s="1388">
        <f t="shared" si="38"/>
        <v>201.95950462157933</v>
      </c>
      <c r="BH22" s="1388">
        <f t="shared" si="38"/>
        <v>214.25910917870632</v>
      </c>
      <c r="BI22" s="1389">
        <f t="shared" si="38"/>
        <v>226.59019471938416</v>
      </c>
    </row>
    <row r="23" spans="1:61" ht="11.25" customHeight="1">
      <c r="A23" s="12"/>
      <c r="B23" s="416"/>
      <c r="C23" s="416"/>
      <c r="D23" s="416"/>
      <c r="E23" s="416"/>
      <c r="F23" s="416"/>
      <c r="G23" s="416"/>
      <c r="I23" s="260" t="s">
        <v>629</v>
      </c>
      <c r="J23" s="120"/>
      <c r="K23" s="120"/>
      <c r="L23" s="120"/>
      <c r="M23" s="262"/>
      <c r="N23" s="262"/>
      <c r="O23" s="262"/>
      <c r="P23" s="263"/>
      <c r="Q23" s="261"/>
      <c r="R23" s="262"/>
      <c r="S23" s="262"/>
      <c r="T23" s="263"/>
      <c r="U23" s="261"/>
      <c r="V23" s="262"/>
      <c r="W23" s="262"/>
      <c r="X23" s="262"/>
      <c r="Y23" s="262">
        <f t="shared" ref="Y23:AF23" si="39">SUM(Y18:Y22)</f>
        <v>200.36100000000002</v>
      </c>
      <c r="Z23" s="262">
        <f t="shared" si="39"/>
        <v>219.75</v>
      </c>
      <c r="AA23" s="262">
        <f t="shared" si="39"/>
        <v>246.10300000000001</v>
      </c>
      <c r="AB23" s="262">
        <f t="shared" si="39"/>
        <v>268.95100000000002</v>
      </c>
      <c r="AC23" s="262">
        <f t="shared" si="39"/>
        <v>277.33199999999999</v>
      </c>
      <c r="AD23" s="262">
        <f t="shared" si="39"/>
        <v>291.46600000000001</v>
      </c>
      <c r="AE23" s="262">
        <f t="shared" si="39"/>
        <v>314.84300000000002</v>
      </c>
      <c r="AF23" s="262">
        <f t="shared" si="39"/>
        <v>363.19299999999998</v>
      </c>
      <c r="AG23" s="262">
        <f t="shared" ref="AG23:AK23" si="40">SUM(AG18:AG22)</f>
        <v>373.46500000000003</v>
      </c>
      <c r="AH23" s="262">
        <f t="shared" si="40"/>
        <v>389.31799999999998</v>
      </c>
      <c r="AI23" s="262">
        <f t="shared" si="40"/>
        <v>400.99900000000002</v>
      </c>
      <c r="AJ23" s="262">
        <f>SUM(AJ18:AJ22)</f>
        <v>514.35900000000004</v>
      </c>
      <c r="AK23" s="262">
        <f t="shared" si="40"/>
        <v>495.61500000000001</v>
      </c>
      <c r="AL23" s="262">
        <f>SUM(AL18:AL22)</f>
        <v>528.75800000000004</v>
      </c>
      <c r="AM23" s="262">
        <f>SUM(AM18:AM22)</f>
        <v>530.96</v>
      </c>
      <c r="AN23" s="262">
        <f>SUM(AN18:AN22)</f>
        <v>603.51499999999987</v>
      </c>
      <c r="AO23" s="262">
        <f t="shared" ref="AO23:AR23" si="41">SUM(AO18:AO22)</f>
        <v>577.54751408252253</v>
      </c>
      <c r="AP23" s="262">
        <f t="shared" si="41"/>
        <v>582.67670839275638</v>
      </c>
      <c r="AQ23" s="262">
        <f t="shared" si="41"/>
        <v>580.09291899671757</v>
      </c>
      <c r="AR23" s="262">
        <f t="shared" si="41"/>
        <v>700.04408279893914</v>
      </c>
      <c r="AS23" s="64"/>
      <c r="AT23" s="262">
        <f t="shared" ref="AT23:AY23" si="42">SUM(AT18:AT22)</f>
        <v>185.875</v>
      </c>
      <c r="AU23" s="262">
        <f t="shared" si="42"/>
        <v>337.71899999999999</v>
      </c>
      <c r="AV23" s="262">
        <f t="shared" si="42"/>
        <v>575.25900000000001</v>
      </c>
      <c r="AW23" s="262">
        <f t="shared" si="42"/>
        <v>935.16500000000008</v>
      </c>
      <c r="AX23" s="262">
        <f t="shared" si="42"/>
        <v>1246.8340000000001</v>
      </c>
      <c r="AY23" s="262">
        <f t="shared" si="42"/>
        <v>1678.1410000000001</v>
      </c>
      <c r="AZ23" s="262">
        <f>SUM(AZ18:AZ22)</f>
        <v>2158.848</v>
      </c>
      <c r="BA23" s="262">
        <f>SUM(BA18:BA22)</f>
        <v>2440.361224270936</v>
      </c>
      <c r="BB23" s="262">
        <f t="shared" ref="BB23:BI23" si="43">SUM(BB18:BB22)</f>
        <v>2713.4081469100061</v>
      </c>
      <c r="BC23" s="262">
        <f t="shared" si="43"/>
        <v>2957.6049403945954</v>
      </c>
      <c r="BD23" s="262">
        <f t="shared" si="43"/>
        <v>3184.0768047591605</v>
      </c>
      <c r="BE23" s="262">
        <f t="shared" si="43"/>
        <v>3398.8718668520369</v>
      </c>
      <c r="BF23" s="262">
        <f t="shared" si="43"/>
        <v>3604.4033713874496</v>
      </c>
      <c r="BG23" s="262">
        <f t="shared" si="43"/>
        <v>3803.3284804802984</v>
      </c>
      <c r="BH23" s="262">
        <f t="shared" si="43"/>
        <v>4008.967382204909</v>
      </c>
      <c r="BI23" s="263">
        <f t="shared" si="43"/>
        <v>4218.4466390548669</v>
      </c>
    </row>
    <row r="24" spans="1:61" ht="11.25" customHeight="1">
      <c r="B24" s="420"/>
      <c r="C24" s="420"/>
      <c r="D24" s="420"/>
      <c r="E24" s="420"/>
      <c r="F24" s="420"/>
      <c r="G24" s="420"/>
    </row>
    <row r="25" spans="1:61" ht="11.25" customHeight="1">
      <c r="A25" s="12"/>
      <c r="B25" s="416"/>
      <c r="C25" s="416"/>
      <c r="D25" s="416"/>
      <c r="E25" s="416"/>
      <c r="F25" s="416"/>
      <c r="G25" s="416"/>
      <c r="I25" s="1614" t="s">
        <v>483</v>
      </c>
      <c r="J25" s="208"/>
      <c r="K25" s="208"/>
      <c r="L25" s="208"/>
      <c r="M25" s="1407"/>
      <c r="N25" s="1407"/>
      <c r="O25" s="1407"/>
      <c r="P25" s="1419"/>
      <c r="Q25" s="1615"/>
      <c r="R25" s="1407"/>
      <c r="S25" s="1407"/>
      <c r="T25" s="1419"/>
      <c r="U25" s="1615"/>
      <c r="V25" s="1407"/>
      <c r="W25" s="1407"/>
      <c r="X25" s="1407"/>
      <c r="Y25" s="1407">
        <f>Y18+Y19</f>
        <v>133.16399999999999</v>
      </c>
      <c r="Z25" s="1407">
        <f t="shared" ref="Z25:AI25" si="44">Z18+Z19</f>
        <v>146.13300000000001</v>
      </c>
      <c r="AA25" s="1407">
        <f t="shared" si="44"/>
        <v>167.643</v>
      </c>
      <c r="AB25" s="1407">
        <f t="shared" si="44"/>
        <v>186.5</v>
      </c>
      <c r="AC25" s="1407">
        <f t="shared" si="44"/>
        <v>188.857</v>
      </c>
      <c r="AD25" s="1407">
        <f t="shared" si="44"/>
        <v>191.482</v>
      </c>
      <c r="AE25" s="1407">
        <f t="shared" si="44"/>
        <v>216.17599999999999</v>
      </c>
      <c r="AF25" s="1407">
        <f t="shared" si="44"/>
        <v>254.83800000000002</v>
      </c>
      <c r="AG25" s="1407">
        <f t="shared" si="44"/>
        <v>257.09300000000002</v>
      </c>
      <c r="AH25" s="1407">
        <f t="shared" si="44"/>
        <v>261.24799999999999</v>
      </c>
      <c r="AI25" s="1407">
        <f t="shared" si="44"/>
        <v>269.642</v>
      </c>
      <c r="AJ25" s="1407">
        <f t="shared" ref="AJ25:AM25" si="45">AJ18+AJ19</f>
        <v>366.18600000000004</v>
      </c>
      <c r="AK25" s="1407">
        <f t="shared" si="45"/>
        <v>333.84799999999996</v>
      </c>
      <c r="AL25" s="1407">
        <f t="shared" si="45"/>
        <v>355.00799999999998</v>
      </c>
      <c r="AM25" s="1407">
        <f t="shared" si="45"/>
        <v>359.52700000000004</v>
      </c>
      <c r="AN25" s="1407">
        <f t="shared" ref="AN25" si="46">AN18+AN19</f>
        <v>428.81399999999996</v>
      </c>
      <c r="AO25" s="1407">
        <f t="shared" ref="AO25:AR25" si="47">AO18+AO19</f>
        <v>390.26821880817971</v>
      </c>
      <c r="AP25" s="1407">
        <f t="shared" si="47"/>
        <v>381.95734957059176</v>
      </c>
      <c r="AQ25" s="1407">
        <f t="shared" si="47"/>
        <v>383.88238599448687</v>
      </c>
      <c r="AR25" s="1407">
        <f t="shared" si="47"/>
        <v>499.56676835164365</v>
      </c>
      <c r="AS25" s="38"/>
      <c r="AT25" s="1407">
        <f>AT18+AT19</f>
        <v>117.857</v>
      </c>
      <c r="AU25" s="1407">
        <f>AU18+AU19</f>
        <v>218.846</v>
      </c>
      <c r="AV25" s="1407">
        <f>AV18+AV19</f>
        <v>380.90899999999999</v>
      </c>
      <c r="AW25" s="1407">
        <f t="shared" ref="AW25:BI25" si="48">AW18+AW19</f>
        <v>633.44000000000005</v>
      </c>
      <c r="AX25" s="1407">
        <f t="shared" si="48"/>
        <v>851.35300000000007</v>
      </c>
      <c r="AY25" s="1407">
        <f t="shared" si="48"/>
        <v>1154.1690000000001</v>
      </c>
      <c r="AZ25" s="1407">
        <f>AZ18+AZ19</f>
        <v>1477.1970000000001</v>
      </c>
      <c r="BA25" s="1407">
        <f>BA18+BA19</f>
        <v>1655.674722724902</v>
      </c>
      <c r="BB25" s="1407">
        <f t="shared" si="48"/>
        <v>1839.0043517987031</v>
      </c>
      <c r="BC25" s="1407">
        <f t="shared" si="48"/>
        <v>2008.6434613354195</v>
      </c>
      <c r="BD25" s="1407">
        <f t="shared" si="48"/>
        <v>2156.9194370091259</v>
      </c>
      <c r="BE25" s="1407">
        <f t="shared" si="48"/>
        <v>2298.9687259709394</v>
      </c>
      <c r="BF25" s="1407">
        <f t="shared" si="48"/>
        <v>2431.0998107254509</v>
      </c>
      <c r="BG25" s="1407">
        <f t="shared" si="48"/>
        <v>2552.8678659245002</v>
      </c>
      <c r="BH25" s="1407">
        <f t="shared" si="48"/>
        <v>2675.4465919248996</v>
      </c>
      <c r="BI25" s="1419">
        <f t="shared" si="48"/>
        <v>2798.9926425271165</v>
      </c>
    </row>
    <row r="26" spans="1:61" s="35" customFormat="1" ht="11.25" customHeight="1">
      <c r="A26" s="22"/>
      <c r="B26" s="416"/>
      <c r="C26" s="416"/>
      <c r="D26" s="416"/>
      <c r="E26" s="416"/>
      <c r="F26" s="416"/>
      <c r="G26" s="416"/>
      <c r="I26" s="155" t="s">
        <v>490</v>
      </c>
      <c r="J26" s="5"/>
      <c r="K26" s="5"/>
      <c r="L26" s="5"/>
      <c r="M26" s="54"/>
      <c r="N26" s="54"/>
      <c r="O26" s="54"/>
      <c r="P26" s="54"/>
      <c r="Q26" s="54"/>
      <c r="R26" s="54"/>
      <c r="S26" s="54"/>
      <c r="T26" s="54"/>
      <c r="U26" s="54"/>
      <c r="V26" s="54"/>
      <c r="W26" s="54"/>
      <c r="X26" s="54"/>
      <c r="Y26" s="54">
        <f>Y9-Y25</f>
        <v>75.717000000000013</v>
      </c>
      <c r="Z26" s="54">
        <f t="shared" ref="Z26:BI26" si="49">Z9-Z25</f>
        <v>80.5</v>
      </c>
      <c r="AA26" s="54">
        <f t="shared" si="49"/>
        <v>90.602000000000004</v>
      </c>
      <c r="AB26" s="54">
        <f t="shared" si="49"/>
        <v>107.98899999999998</v>
      </c>
      <c r="AC26" s="54">
        <f t="shared" si="49"/>
        <v>105.31500000000003</v>
      </c>
      <c r="AD26" s="54">
        <f t="shared" si="49"/>
        <v>107.82399999999998</v>
      </c>
      <c r="AE26" s="54">
        <f t="shared" si="49"/>
        <v>116.49799999999999</v>
      </c>
      <c r="AF26" s="54">
        <f t="shared" si="49"/>
        <v>142.17999999999995</v>
      </c>
      <c r="AG26" s="54">
        <f t="shared" si="49"/>
        <v>144.15999999999997</v>
      </c>
      <c r="AH26" s="54">
        <f t="shared" si="49"/>
        <v>145.95300000000003</v>
      </c>
      <c r="AI26" s="54">
        <f t="shared" si="49"/>
        <v>154.22500000000002</v>
      </c>
      <c r="AJ26" s="54">
        <f t="shared" ref="AJ26:AM26" si="50">AJ9-AJ25</f>
        <v>200.63900000000001</v>
      </c>
      <c r="AK26" s="54">
        <f t="shared" si="50"/>
        <v>182.81900000000007</v>
      </c>
      <c r="AL26" s="54">
        <f t="shared" si="50"/>
        <v>187.01400000000007</v>
      </c>
      <c r="AM26" s="54">
        <f t="shared" si="50"/>
        <v>204.44599999999991</v>
      </c>
      <c r="AN26" s="54">
        <f t="shared" ref="AN26" si="51">AN9-AN25</f>
        <v>245.21699999999998</v>
      </c>
      <c r="AO26" s="54">
        <f t="shared" ref="AO26:AR26" si="52">AO9-AO25</f>
        <v>209.46841692623633</v>
      </c>
      <c r="AP26" s="54">
        <f t="shared" si="52"/>
        <v>198.3212584082321</v>
      </c>
      <c r="AQ26" s="54">
        <f t="shared" si="52"/>
        <v>214.85511926967115</v>
      </c>
      <c r="AR26" s="54">
        <f t="shared" si="52"/>
        <v>284.8962780791577</v>
      </c>
      <c r="AS26" s="64"/>
      <c r="AT26" s="54">
        <f t="shared" si="49"/>
        <v>81.784999999999997</v>
      </c>
      <c r="AU26" s="54">
        <f t="shared" si="49"/>
        <v>130.363</v>
      </c>
      <c r="AV26" s="54">
        <f t="shared" si="49"/>
        <v>208.50900000000001</v>
      </c>
      <c r="AW26" s="54">
        <f t="shared" si="49"/>
        <v>354.80799999999999</v>
      </c>
      <c r="AX26" s="54">
        <f t="shared" si="49"/>
        <v>471.81700000000001</v>
      </c>
      <c r="AY26" s="54">
        <f t="shared" si="49"/>
        <v>644.97699999999986</v>
      </c>
      <c r="AZ26" s="54">
        <f>AZ9-AZ25</f>
        <v>819.49600000000009</v>
      </c>
      <c r="BA26" s="54">
        <f>BA9-BA25</f>
        <v>907.54107268329744</v>
      </c>
      <c r="BB26" s="54">
        <f t="shared" si="49"/>
        <v>1008.0916220574411</v>
      </c>
      <c r="BC26" s="54">
        <f t="shared" si="49"/>
        <v>1098.5764651364893</v>
      </c>
      <c r="BD26" s="54">
        <f t="shared" si="49"/>
        <v>1182.418535474591</v>
      </c>
      <c r="BE26" s="54">
        <f t="shared" si="49"/>
        <v>1258.1796787625622</v>
      </c>
      <c r="BF26" s="54">
        <f t="shared" si="49"/>
        <v>1328.0065012494606</v>
      </c>
      <c r="BG26" s="54">
        <f t="shared" si="49"/>
        <v>1397.8182863636325</v>
      </c>
      <c r="BH26" s="54">
        <f t="shared" si="49"/>
        <v>1465.4334491561931</v>
      </c>
      <c r="BI26" s="40">
        <f t="shared" si="49"/>
        <v>1541.5044619156301</v>
      </c>
    </row>
    <row r="27" spans="1:61" s="35" customFormat="1" ht="11.25" customHeight="1">
      <c r="A27" s="22"/>
      <c r="B27" s="416"/>
      <c r="C27" s="416"/>
      <c r="D27" s="416"/>
      <c r="E27" s="416"/>
      <c r="F27" s="416"/>
      <c r="G27" s="416"/>
      <c r="I27" s="1871" t="s">
        <v>491</v>
      </c>
      <c r="J27" s="120"/>
      <c r="K27" s="120"/>
      <c r="L27" s="120"/>
      <c r="M27" s="1870"/>
      <c r="N27" s="1870"/>
      <c r="O27" s="1870"/>
      <c r="P27" s="1870"/>
      <c r="Q27" s="1870"/>
      <c r="R27" s="1870"/>
      <c r="S27" s="1870"/>
      <c r="T27" s="1870"/>
      <c r="U27" s="1870"/>
      <c r="V27" s="1870"/>
      <c r="W27" s="1870"/>
      <c r="X27" s="1870"/>
      <c r="Y27" s="1868">
        <f t="shared" ref="Y27:AE27" si="53">Y26/Y9</f>
        <v>0.36248868973243142</v>
      </c>
      <c r="Z27" s="1868">
        <f t="shared" si="53"/>
        <v>0.35519981644332466</v>
      </c>
      <c r="AA27" s="1868">
        <f t="shared" si="53"/>
        <v>0.3508373831051908</v>
      </c>
      <c r="AB27" s="1868">
        <f t="shared" si="53"/>
        <v>0.3666996050786277</v>
      </c>
      <c r="AC27" s="1868">
        <f t="shared" si="53"/>
        <v>0.3580048407054377</v>
      </c>
      <c r="AD27" s="1868">
        <f t="shared" si="53"/>
        <v>0.36024670404201714</v>
      </c>
      <c r="AE27" s="1868">
        <f t="shared" si="53"/>
        <v>0.35018666923174036</v>
      </c>
      <c r="AF27" s="1868">
        <f>AF26/AF9</f>
        <v>0.35811978298213171</v>
      </c>
      <c r="AG27" s="1868">
        <f t="shared" ref="AG27:BI27" si="54">AG26/AG9</f>
        <v>0.35927457240195082</v>
      </c>
      <c r="AH27" s="1868">
        <f t="shared" si="54"/>
        <v>0.35842986633136958</v>
      </c>
      <c r="AI27" s="1868">
        <f t="shared" si="54"/>
        <v>0.36385234047472442</v>
      </c>
      <c r="AJ27" s="1868">
        <f t="shared" ref="AJ27:AM27" si="55">AJ26/AJ9</f>
        <v>0.3539699201693644</v>
      </c>
      <c r="AK27" s="1868">
        <f t="shared" si="55"/>
        <v>0.35384299752064691</v>
      </c>
      <c r="AL27" s="1868">
        <f t="shared" si="55"/>
        <v>0.34503027552387183</v>
      </c>
      <c r="AM27" s="1868">
        <f t="shared" si="55"/>
        <v>0.36251026201608927</v>
      </c>
      <c r="AN27" s="1868">
        <f t="shared" ref="AN27" si="56">AN26/AN9</f>
        <v>0.36380670918696617</v>
      </c>
      <c r="AO27" s="1868">
        <f t="shared" ref="AO27:AR27" si="57">AO26/AO9</f>
        <v>0.34926733576935615</v>
      </c>
      <c r="AP27" s="1868">
        <f t="shared" si="57"/>
        <v>0.34176903246357387</v>
      </c>
      <c r="AQ27" s="1868">
        <f t="shared" si="57"/>
        <v>0.35884693606237156</v>
      </c>
      <c r="AR27" s="1868">
        <f t="shared" si="57"/>
        <v>0.36317361203360243</v>
      </c>
      <c r="AS27" s="1140"/>
      <c r="AT27" s="1868">
        <f t="shared" si="54"/>
        <v>0.40965828833612167</v>
      </c>
      <c r="AU27" s="1868">
        <f t="shared" si="54"/>
        <v>0.37330939351505832</v>
      </c>
      <c r="AV27" s="1868">
        <f t="shared" si="54"/>
        <v>0.35375404212290773</v>
      </c>
      <c r="AW27" s="1868">
        <f t="shared" si="54"/>
        <v>0.35902728869676437</v>
      </c>
      <c r="AX27" s="1868">
        <f t="shared" si="54"/>
        <v>0.35658078704928314</v>
      </c>
      <c r="AY27" s="1868">
        <f t="shared" si="54"/>
        <v>0.35849063944782683</v>
      </c>
      <c r="AZ27" s="1868">
        <f>AZ26/AZ9</f>
        <v>0.35681564754192224</v>
      </c>
      <c r="BA27" s="1868">
        <f>BA26/BA9</f>
        <v>0.35406346758204527</v>
      </c>
      <c r="BB27" s="1868">
        <f t="shared" si="54"/>
        <v>0.35407714784270816</v>
      </c>
      <c r="BC27" s="1868">
        <f t="shared" si="54"/>
        <v>0.3535560697770973</v>
      </c>
      <c r="BD27" s="1868">
        <f t="shared" si="54"/>
        <v>0.35408770996460037</v>
      </c>
      <c r="BE27" s="1868">
        <f t="shared" si="54"/>
        <v>0.35370457895102181</v>
      </c>
      <c r="BF27" s="1868">
        <f t="shared" si="54"/>
        <v>0.35327718639374406</v>
      </c>
      <c r="BG27" s="1868">
        <f t="shared" si="54"/>
        <v>0.35381658589965526</v>
      </c>
      <c r="BH27" s="1868">
        <f t="shared" si="54"/>
        <v>0.35389420476271527</v>
      </c>
      <c r="BI27" s="1869">
        <f t="shared" si="54"/>
        <v>0.35514468154760714</v>
      </c>
    </row>
    <row r="28" spans="1:61" ht="11.25" customHeight="1">
      <c r="B28" s="420"/>
      <c r="C28" s="420"/>
      <c r="D28" s="420"/>
      <c r="E28" s="420"/>
      <c r="F28" s="420"/>
      <c r="G28" s="420"/>
      <c r="AF28" s="1767"/>
    </row>
    <row r="29" spans="1:61" ht="11.25" customHeight="1">
      <c r="A29" s="33"/>
      <c r="B29" s="416"/>
      <c r="C29" s="416"/>
      <c r="D29" s="416"/>
      <c r="E29" s="416"/>
      <c r="F29" s="416"/>
      <c r="G29" s="416"/>
      <c r="H29" s="33"/>
      <c r="I29" s="148" t="s">
        <v>122</v>
      </c>
      <c r="J29" s="74"/>
      <c r="K29" s="74"/>
      <c r="L29" s="74"/>
      <c r="M29" s="75"/>
      <c r="N29" s="75"/>
      <c r="O29" s="75"/>
      <c r="P29" s="149"/>
      <c r="Q29" s="150"/>
      <c r="R29" s="75"/>
      <c r="S29" s="75"/>
      <c r="T29" s="149"/>
      <c r="U29" s="150"/>
      <c r="V29" s="75"/>
      <c r="W29" s="75"/>
      <c r="X29" s="75"/>
      <c r="Y29" s="75"/>
      <c r="Z29" s="75"/>
      <c r="AA29" s="75"/>
      <c r="AB29" s="75"/>
      <c r="AC29" s="75"/>
      <c r="AD29" s="75"/>
      <c r="AE29" s="75"/>
      <c r="AF29" s="75"/>
      <c r="AG29" s="469"/>
      <c r="AH29" s="469"/>
      <c r="AI29" s="469"/>
      <c r="AJ29" s="469"/>
      <c r="AK29" s="469"/>
      <c r="AL29" s="469"/>
      <c r="AM29" s="469"/>
      <c r="AN29" s="469"/>
      <c r="AO29" s="469"/>
      <c r="AP29" s="469"/>
      <c r="AQ29" s="469"/>
      <c r="AR29" s="469"/>
      <c r="AS29" s="454"/>
      <c r="AT29" s="1763"/>
      <c r="AU29" s="1763"/>
      <c r="AV29" s="1763"/>
      <c r="AW29" s="1763"/>
      <c r="AX29" s="1763"/>
      <c r="AY29" s="1763"/>
      <c r="AZ29" s="1763"/>
      <c r="BA29" s="1763"/>
      <c r="BB29" s="1763"/>
      <c r="BC29" s="1763"/>
      <c r="BD29" s="1763"/>
      <c r="BE29" s="1763"/>
      <c r="BF29" s="1763"/>
      <c r="BG29" s="1763"/>
      <c r="BH29" s="1763"/>
      <c r="BI29" s="1763"/>
    </row>
    <row r="30" spans="1:61" ht="11.25" customHeight="1">
      <c r="A30" s="12"/>
      <c r="B30" s="416"/>
      <c r="C30" s="416"/>
      <c r="D30" s="416"/>
      <c r="E30" s="416"/>
      <c r="F30" s="416"/>
      <c r="G30" s="416"/>
      <c r="H30" s="45"/>
      <c r="I30" s="53" t="s">
        <v>123</v>
      </c>
      <c r="J30" s="9"/>
      <c r="K30" s="5"/>
      <c r="L30" s="5"/>
      <c r="M30" s="136"/>
      <c r="N30" s="136"/>
      <c r="O30" s="136"/>
      <c r="P30" s="146"/>
      <c r="Q30" s="272"/>
      <c r="R30" s="136"/>
      <c r="S30" s="136"/>
      <c r="T30" s="146"/>
      <c r="U30" s="272"/>
      <c r="V30" s="136"/>
      <c r="W30" s="136"/>
      <c r="X30" s="136"/>
      <c r="Y30" s="1402">
        <f>Inlinks!Y41</f>
        <v>0.82899999999999996</v>
      </c>
      <c r="Z30" s="1402">
        <f>Inlinks!Z41</f>
        <v>0.66800000000000004</v>
      </c>
      <c r="AA30" s="1402">
        <f>Inlinks!AA41</f>
        <v>1.3149999999999999</v>
      </c>
      <c r="AB30" s="1402">
        <f>Inlinks!AB41</f>
        <v>0.87</v>
      </c>
      <c r="AC30" s="1402">
        <f>Inlinks!AC41</f>
        <v>1.478</v>
      </c>
      <c r="AD30" s="1402">
        <f>Inlinks!AD41</f>
        <v>1.1619999999999999</v>
      </c>
      <c r="AE30" s="1402">
        <f>Inlinks!AE41</f>
        <v>1.714</v>
      </c>
      <c r="AF30" s="1402">
        <f>Inlinks!AF41</f>
        <v>2.1669999999999998</v>
      </c>
      <c r="AG30" s="1402">
        <f>Inlinks!AG41</f>
        <v>2.4020000000000001</v>
      </c>
      <c r="AH30" s="1402">
        <f>Inlinks!AH41</f>
        <v>2.1789999999999998</v>
      </c>
      <c r="AI30" s="1402">
        <f>Inlinks!AI41</f>
        <v>4.6669999999999998</v>
      </c>
      <c r="AJ30" s="1402">
        <f>Inlinks!AJ41</f>
        <v>2.86</v>
      </c>
      <c r="AK30" s="1402">
        <f>Inlinks!AK41</f>
        <v>3.9159999999999999</v>
      </c>
      <c r="AL30" s="1402">
        <f>Inlinks!AL41</f>
        <v>4.4610000000000003</v>
      </c>
      <c r="AM30" s="1402">
        <f>Inlinks!AM41</f>
        <v>6.3609999999999998</v>
      </c>
      <c r="AN30" s="1402">
        <f>Inlinks!AN41</f>
        <v>6.3550000000000004</v>
      </c>
      <c r="AO30" s="138">
        <f t="shared" ref="AO30:AO32" si="58">AO$33*(AN30/AN$33)</f>
        <v>6.5028195856137607</v>
      </c>
      <c r="AP30" s="138">
        <f t="shared" ref="AP30:AP32" si="59">AP$33*(AO30/AO$33)</f>
        <v>6.1854422400312741</v>
      </c>
      <c r="AQ30" s="138">
        <f t="shared" ref="AQ30:AQ32" si="60">AQ$33*(AP30/AP$33)</f>
        <v>7.7723289679437055</v>
      </c>
      <c r="AR30" s="138">
        <f t="shared" ref="AR30:AR32" si="61">AR$33*(AQ30/AQ$33)</f>
        <v>8.2182720875684137</v>
      </c>
      <c r="AS30" s="210"/>
      <c r="AT30" s="210">
        <v>0.252</v>
      </c>
      <c r="AU30" s="210">
        <v>0.55100000000000005</v>
      </c>
      <c r="AV30" s="210">
        <v>2.7210000000000001</v>
      </c>
      <c r="AW30" s="1383">
        <f>SUM(Y30:AB30)</f>
        <v>3.6819999999999999</v>
      </c>
      <c r="AX30" s="1383">
        <f>SUM(AC30:AF30)</f>
        <v>6.520999999999999</v>
      </c>
      <c r="AY30" s="1383">
        <f>SUM(AG30:AJ30)</f>
        <v>12.107999999999999</v>
      </c>
      <c r="AZ30" s="1383">
        <f>SUM(AK30:AN30)</f>
        <v>21.093</v>
      </c>
      <c r="BA30" s="1383">
        <f>SUM(AO30:AR30)</f>
        <v>28.678862881157158</v>
      </c>
      <c r="BB30" s="1383">
        <f t="shared" ref="BB30:BI30" si="62">BB$33*(BA30/BA$33)</f>
        <v>31.784316360437849</v>
      </c>
      <c r="BC30" s="1383">
        <f t="shared" si="62"/>
        <v>34.889769839718539</v>
      </c>
      <c r="BD30" s="1383">
        <f t="shared" si="62"/>
        <v>39.547950058639579</v>
      </c>
      <c r="BE30" s="1383">
        <f t="shared" si="62"/>
        <v>43.585039581704471</v>
      </c>
      <c r="BF30" s="1383">
        <f t="shared" si="62"/>
        <v>47.311583756841301</v>
      </c>
      <c r="BG30" s="1383">
        <f t="shared" si="62"/>
        <v>52.280309323690403</v>
      </c>
      <c r="BH30" s="1383">
        <f t="shared" si="62"/>
        <v>58.491216282251777</v>
      </c>
      <c r="BI30" s="299">
        <f t="shared" si="62"/>
        <v>64.702123240813165</v>
      </c>
    </row>
    <row r="31" spans="1:61" ht="11.25" customHeight="1">
      <c r="A31" s="12"/>
      <c r="B31" s="420"/>
      <c r="C31" s="420"/>
      <c r="D31" s="420"/>
      <c r="E31" s="420"/>
      <c r="F31" s="420"/>
      <c r="G31" s="420"/>
      <c r="H31" s="45"/>
      <c r="I31" s="53" t="s">
        <v>124</v>
      </c>
      <c r="J31" s="9"/>
      <c r="K31" s="5"/>
      <c r="L31" s="5"/>
      <c r="M31" s="136"/>
      <c r="N31" s="136"/>
      <c r="O31" s="136"/>
      <c r="P31" s="146"/>
      <c r="Q31" s="272"/>
      <c r="R31" s="136"/>
      <c r="S31" s="136"/>
      <c r="T31" s="146"/>
      <c r="U31" s="272"/>
      <c r="V31" s="136"/>
      <c r="W31" s="136"/>
      <c r="X31" s="136"/>
      <c r="Y31" s="1402">
        <f>Inlinks!Y42</f>
        <v>2.5609999999999999</v>
      </c>
      <c r="Z31" s="1402">
        <f>Inlinks!Z42</f>
        <v>2.8119999999999998</v>
      </c>
      <c r="AA31" s="1402">
        <f>Inlinks!AA42</f>
        <v>3.3650000000000002</v>
      </c>
      <c r="AB31" s="1402">
        <f>Inlinks!AB42</f>
        <v>3.5529999999999999</v>
      </c>
      <c r="AC31" s="1402">
        <f>Inlinks!AC42</f>
        <v>3.4540000000000002</v>
      </c>
      <c r="AD31" s="1402">
        <f>Inlinks!AD42</f>
        <v>2.903</v>
      </c>
      <c r="AE31" s="1402">
        <f>Inlinks!AE42</f>
        <v>1.7150000000000001</v>
      </c>
      <c r="AF31" s="1402">
        <f>Inlinks!AF42</f>
        <v>3.6059999999999999</v>
      </c>
      <c r="AG31" s="1402">
        <f>Inlinks!AG42</f>
        <v>3.39</v>
      </c>
      <c r="AH31" s="1402">
        <f>Inlinks!AH42</f>
        <v>2.488</v>
      </c>
      <c r="AI31" s="1402">
        <f>Inlinks!AI42</f>
        <v>5.1429999999999998</v>
      </c>
      <c r="AJ31" s="1402">
        <f>Inlinks!AJ42</f>
        <v>5.8159999999999998</v>
      </c>
      <c r="AK31" s="1402">
        <f>Inlinks!AK42</f>
        <v>6.71</v>
      </c>
      <c r="AL31" s="1402">
        <f>Inlinks!AL42</f>
        <v>6.4009999999999998</v>
      </c>
      <c r="AM31" s="1402">
        <f>Inlinks!AM42</f>
        <v>9.8970000000000002</v>
      </c>
      <c r="AN31" s="1402">
        <f>Inlinks!AN42</f>
        <v>8.3770000000000007</v>
      </c>
      <c r="AO31" s="138">
        <f t="shared" si="58"/>
        <v>8.5718520328381533</v>
      </c>
      <c r="AP31" s="138">
        <f t="shared" si="59"/>
        <v>8.1534932564503499</v>
      </c>
      <c r="AQ31" s="138">
        <f t="shared" si="60"/>
        <v>10.245287138389363</v>
      </c>
      <c r="AR31" s="138">
        <f t="shared" si="61"/>
        <v>10.833118060985143</v>
      </c>
      <c r="AS31" s="210"/>
      <c r="AT31" s="210">
        <v>1.2509999999999999</v>
      </c>
      <c r="AU31" s="210">
        <v>2.3130000000000002</v>
      </c>
      <c r="AV31" s="210">
        <v>3.7189999999999999</v>
      </c>
      <c r="AW31" s="451">
        <f>SUM(Y31:AB31)</f>
        <v>12.291</v>
      </c>
      <c r="AX31" s="451">
        <f>SUM(AC31:AF31)</f>
        <v>11.678000000000001</v>
      </c>
      <c r="AY31" s="451">
        <f>SUM(AG31:AJ31)</f>
        <v>16.837</v>
      </c>
      <c r="AZ31" s="451">
        <f>SUM(AK31:AN31)</f>
        <v>31.385000000000005</v>
      </c>
      <c r="BA31" s="451">
        <f>SUM(AO31:AR31)</f>
        <v>37.803750488663013</v>
      </c>
      <c r="BB31" s="451">
        <f t="shared" ref="BB31:BI31" si="63">BB$33*(BA31/BA$33)</f>
        <v>41.897280590304916</v>
      </c>
      <c r="BC31" s="451">
        <f t="shared" si="63"/>
        <v>45.99081069194682</v>
      </c>
      <c r="BD31" s="451">
        <f t="shared" si="63"/>
        <v>52.131105844409682</v>
      </c>
      <c r="BE31" s="451">
        <f t="shared" si="63"/>
        <v>57.452694976544159</v>
      </c>
      <c r="BF31" s="451">
        <f t="shared" si="63"/>
        <v>62.364931098514447</v>
      </c>
      <c r="BG31" s="451">
        <f t="shared" si="63"/>
        <v>68.914579261141498</v>
      </c>
      <c r="BH31" s="451">
        <f t="shared" si="63"/>
        <v>77.101639464425318</v>
      </c>
      <c r="BI31" s="140">
        <f t="shared" si="63"/>
        <v>85.288699667709139</v>
      </c>
    </row>
    <row r="32" spans="1:61" ht="11.25" customHeight="1">
      <c r="A32" s="12"/>
      <c r="B32" s="419"/>
      <c r="C32" s="419"/>
      <c r="D32" s="419"/>
      <c r="E32" s="419"/>
      <c r="F32" s="419"/>
      <c r="G32" s="419"/>
      <c r="H32" s="45"/>
      <c r="I32" s="119" t="s">
        <v>33</v>
      </c>
      <c r="J32" s="268"/>
      <c r="K32" s="120"/>
      <c r="L32" s="120"/>
      <c r="M32" s="269"/>
      <c r="N32" s="269"/>
      <c r="O32" s="269"/>
      <c r="P32" s="271"/>
      <c r="Q32" s="270"/>
      <c r="R32" s="269"/>
      <c r="S32" s="269"/>
      <c r="T32" s="271"/>
      <c r="U32" s="270"/>
      <c r="V32" s="269"/>
      <c r="W32" s="269"/>
      <c r="X32" s="269"/>
      <c r="Y32" s="1553">
        <f>Inlinks!Y43</f>
        <v>1.0680000000000001</v>
      </c>
      <c r="Z32" s="1553">
        <f>Inlinks!Z43</f>
        <v>-0.23300000000000001</v>
      </c>
      <c r="AA32" s="1553">
        <f>Inlinks!AA43</f>
        <v>1.0740000000000001</v>
      </c>
      <c r="AB32" s="1553">
        <f>Inlinks!AB43</f>
        <v>1.7190000000000001</v>
      </c>
      <c r="AC32" s="1553">
        <f>Inlinks!AC43</f>
        <v>1.385</v>
      </c>
      <c r="AD32" s="1553">
        <f>Inlinks!AD43</f>
        <v>1.26</v>
      </c>
      <c r="AE32" s="1553">
        <f>Inlinks!AE43</f>
        <v>1.171</v>
      </c>
      <c r="AF32" s="1553">
        <f>Inlinks!AF43</f>
        <v>1.9750000000000001</v>
      </c>
      <c r="AG32" s="1553">
        <f>Inlinks!AG43</f>
        <v>2.5779999999999998</v>
      </c>
      <c r="AH32" s="1553">
        <f>Inlinks!AH43</f>
        <v>3.028</v>
      </c>
      <c r="AI32" s="1553">
        <f>Inlinks!AI43</f>
        <v>4.1550000000000002</v>
      </c>
      <c r="AJ32" s="1553">
        <f>Inlinks!AJ43</f>
        <v>4.5529999999999999</v>
      </c>
      <c r="AK32" s="1553">
        <f>Inlinks!AK43</f>
        <v>4.3140000000000001</v>
      </c>
      <c r="AL32" s="1553">
        <f>Inlinks!AL43</f>
        <v>4.056</v>
      </c>
      <c r="AM32" s="1553">
        <f>Inlinks!AM43</f>
        <v>5.77</v>
      </c>
      <c r="AN32" s="1553">
        <f>Inlinks!AN43</f>
        <v>5.7320000000000002</v>
      </c>
      <c r="AO32" s="470">
        <f t="shared" si="58"/>
        <v>5.8653283815480837</v>
      </c>
      <c r="AP32" s="470">
        <f t="shared" si="59"/>
        <v>5.5790645035183726</v>
      </c>
      <c r="AQ32" s="470">
        <f t="shared" si="60"/>
        <v>7.0103838936669263</v>
      </c>
      <c r="AR32" s="470">
        <f t="shared" si="61"/>
        <v>7.412609851446442</v>
      </c>
      <c r="AS32" s="210"/>
      <c r="AT32" s="1394">
        <v>0.438</v>
      </c>
      <c r="AU32" s="1394">
        <v>1.7050000000000001</v>
      </c>
      <c r="AV32" s="1394">
        <v>2.69</v>
      </c>
      <c r="AW32" s="1212">
        <f>SUM(Y32:AB32)</f>
        <v>3.6280000000000001</v>
      </c>
      <c r="AX32" s="1212">
        <f>SUM(AC32:AF32)</f>
        <v>5.7910000000000004</v>
      </c>
      <c r="AY32" s="1212">
        <f>SUM(AG32:AJ32)</f>
        <v>14.314</v>
      </c>
      <c r="AZ32" s="1212">
        <f>SUM(AK32:AN32)</f>
        <v>19.872</v>
      </c>
      <c r="BA32" s="1212">
        <f>SUM(AO32:AR32)</f>
        <v>25.867386630179823</v>
      </c>
      <c r="BB32" s="1212">
        <f t="shared" ref="BB32:BI32" si="64">BB$33*(BA32/BA$33)</f>
        <v>28.668403049257229</v>
      </c>
      <c r="BC32" s="1212">
        <f t="shared" si="64"/>
        <v>31.469419468334632</v>
      </c>
      <c r="BD32" s="1212">
        <f t="shared" si="64"/>
        <v>35.670944096950741</v>
      </c>
      <c r="BE32" s="1212">
        <f t="shared" si="64"/>
        <v>39.312265441751364</v>
      </c>
      <c r="BF32" s="1212">
        <f t="shared" si="64"/>
        <v>42.673485144644246</v>
      </c>
      <c r="BG32" s="1212">
        <f t="shared" si="64"/>
        <v>47.155111415168093</v>
      </c>
      <c r="BH32" s="1212">
        <f t="shared" si="64"/>
        <v>52.757144253322899</v>
      </c>
      <c r="BI32" s="273">
        <f t="shared" si="64"/>
        <v>58.359177091477711</v>
      </c>
    </row>
    <row r="33" spans="1:61" ht="11.25" customHeight="1">
      <c r="A33" s="12"/>
      <c r="B33" s="420"/>
      <c r="C33" s="420"/>
      <c r="D33" s="420"/>
      <c r="E33" s="420"/>
      <c r="F33" s="420"/>
      <c r="G33" s="420"/>
      <c r="I33" s="176" t="s">
        <v>380</v>
      </c>
      <c r="J33" s="5"/>
      <c r="K33" s="5"/>
      <c r="L33" s="5"/>
      <c r="M33" s="54"/>
      <c r="N33" s="54"/>
      <c r="O33" s="54"/>
      <c r="P33" s="40"/>
      <c r="Q33" s="100"/>
      <c r="R33" s="54"/>
      <c r="S33" s="54"/>
      <c r="T33" s="40"/>
      <c r="U33" s="100"/>
      <c r="V33" s="54"/>
      <c r="W33" s="54"/>
      <c r="X33" s="54"/>
      <c r="Y33" s="241">
        <f t="shared" ref="Y33:AF33" si="65">SUM(Y30:Y32)</f>
        <v>4.4580000000000002</v>
      </c>
      <c r="Z33" s="54">
        <f t="shared" si="65"/>
        <v>3.2469999999999999</v>
      </c>
      <c r="AA33" s="54">
        <f t="shared" si="65"/>
        <v>5.7539999999999996</v>
      </c>
      <c r="AB33" s="54">
        <f t="shared" si="65"/>
        <v>6.1420000000000003</v>
      </c>
      <c r="AC33" s="54">
        <f t="shared" si="65"/>
        <v>6.3170000000000002</v>
      </c>
      <c r="AD33" s="54">
        <f t="shared" si="65"/>
        <v>5.3249999999999993</v>
      </c>
      <c r="AE33" s="54">
        <f t="shared" si="65"/>
        <v>4.6000000000000005</v>
      </c>
      <c r="AF33" s="54">
        <f t="shared" si="65"/>
        <v>7.7479999999999993</v>
      </c>
      <c r="AG33" s="54">
        <f t="shared" ref="AG33:AL33" si="66">SUM(AG30:AG32)</f>
        <v>8.3699999999999992</v>
      </c>
      <c r="AH33" s="54">
        <f t="shared" si="66"/>
        <v>7.6950000000000003</v>
      </c>
      <c r="AI33" s="54">
        <f t="shared" si="66"/>
        <v>13.965</v>
      </c>
      <c r="AJ33" s="54">
        <f t="shared" si="66"/>
        <v>13.228999999999999</v>
      </c>
      <c r="AK33" s="54">
        <f t="shared" si="66"/>
        <v>14.94</v>
      </c>
      <c r="AL33" s="54">
        <f t="shared" si="66"/>
        <v>14.917999999999999</v>
      </c>
      <c r="AM33" s="54">
        <f t="shared" ref="AM33:AN33" si="67">SUM(AM30:AM32)</f>
        <v>22.027999999999999</v>
      </c>
      <c r="AN33" s="54">
        <f t="shared" si="67"/>
        <v>20.464000000000002</v>
      </c>
      <c r="AO33" s="64">
        <f t="shared" ref="AO33:AR33" si="68">AK33+AO37</f>
        <v>20.939999999999998</v>
      </c>
      <c r="AP33" s="64">
        <f t="shared" si="68"/>
        <v>19.917999999999999</v>
      </c>
      <c r="AQ33" s="64">
        <f t="shared" si="68"/>
        <v>25.027999999999999</v>
      </c>
      <c r="AR33" s="64">
        <f t="shared" si="68"/>
        <v>26.464000000000002</v>
      </c>
      <c r="AS33" s="64"/>
      <c r="AT33" s="54">
        <f>SUM(AT30:AT32)</f>
        <v>1.9409999999999998</v>
      </c>
      <c r="AU33" s="54">
        <f>SUM(AU30:AU32)</f>
        <v>4.5690000000000008</v>
      </c>
      <c r="AV33" s="54">
        <f>SUM(AV30:AV32)</f>
        <v>9.129999999999999</v>
      </c>
      <c r="AW33" s="54">
        <f>SUM(AW30:AW32)</f>
        <v>19.600999999999999</v>
      </c>
      <c r="AX33" s="54">
        <f>SUM(AX30:AX32)</f>
        <v>23.99</v>
      </c>
      <c r="AY33" s="54">
        <f>SUM(AG33:AJ33)</f>
        <v>43.259</v>
      </c>
      <c r="AZ33" s="54">
        <f>SUM(AK33:AN33)</f>
        <v>72.349999999999994</v>
      </c>
      <c r="BA33" s="54">
        <f>SUM(AO33:AR33)</f>
        <v>92.35</v>
      </c>
      <c r="BB33" s="54">
        <f t="shared" ref="BB33:BI33" si="69">BA33+BB37</f>
        <v>102.35</v>
      </c>
      <c r="BC33" s="54">
        <f t="shared" si="69"/>
        <v>112.35</v>
      </c>
      <c r="BD33" s="54">
        <f t="shared" si="69"/>
        <v>127.35</v>
      </c>
      <c r="BE33" s="54">
        <f t="shared" si="69"/>
        <v>140.35</v>
      </c>
      <c r="BF33" s="54">
        <f t="shared" si="69"/>
        <v>152.35</v>
      </c>
      <c r="BG33" s="54">
        <f t="shared" si="69"/>
        <v>168.35</v>
      </c>
      <c r="BH33" s="54">
        <f t="shared" si="69"/>
        <v>188.35</v>
      </c>
      <c r="BI33" s="40">
        <f t="shared" si="69"/>
        <v>208.35</v>
      </c>
    </row>
    <row r="34" spans="1:61" ht="11.25" customHeight="1">
      <c r="A34" s="12"/>
      <c r="B34" s="420"/>
      <c r="C34" s="420"/>
      <c r="D34" s="420"/>
      <c r="E34" s="420"/>
      <c r="F34" s="420"/>
      <c r="G34" s="420"/>
      <c r="I34" s="176" t="s">
        <v>777</v>
      </c>
      <c r="J34" s="5"/>
      <c r="K34" s="5"/>
      <c r="L34" s="5"/>
      <c r="M34" s="54"/>
      <c r="N34" s="54"/>
      <c r="O34" s="54"/>
      <c r="P34" s="54"/>
      <c r="Q34" s="54"/>
      <c r="R34" s="54"/>
      <c r="S34" s="54"/>
      <c r="T34" s="54"/>
      <c r="U34" s="54"/>
      <c r="V34" s="54"/>
      <c r="W34" s="54"/>
      <c r="X34" s="54"/>
      <c r="Y34" s="54"/>
      <c r="Z34" s="54"/>
      <c r="AA34" s="54"/>
      <c r="AB34" s="54"/>
      <c r="AC34" s="2455">
        <f>AC33/AC10</f>
        <v>5.3405363362754039E-2</v>
      </c>
      <c r="AD34" s="2455">
        <f t="shared" ref="AD34:AR34" si="70">AD33/AD10</f>
        <v>4.3623583769569173E-2</v>
      </c>
      <c r="AE34" s="2455">
        <f t="shared" si="70"/>
        <v>3.4404355890624072E-2</v>
      </c>
      <c r="AF34" s="2455">
        <f t="shared" si="70"/>
        <v>4.8436503669621545E-2</v>
      </c>
      <c r="AG34" s="2455">
        <f t="shared" si="70"/>
        <v>5.150832625632315E-2</v>
      </c>
      <c r="AH34" s="2455">
        <f t="shared" si="70"/>
        <v>4.6290726213966016E-2</v>
      </c>
      <c r="AI34" s="2455">
        <f t="shared" si="70"/>
        <v>7.9096269193518226E-2</v>
      </c>
      <c r="AJ34" s="2455">
        <f t="shared" si="70"/>
        <v>5.8809147002862869E-2</v>
      </c>
      <c r="AK34" s="2455">
        <f t="shared" si="70"/>
        <v>7.1151666396791963E-2</v>
      </c>
      <c r="AL34" s="2455">
        <f t="shared" si="70"/>
        <v>6.786399905377985E-2</v>
      </c>
      <c r="AM34" s="2455">
        <f t="shared" si="70"/>
        <v>9.397731199631397E-2</v>
      </c>
      <c r="AN34" s="2455">
        <f t="shared" si="70"/>
        <v>7.3892194811947559E-2</v>
      </c>
      <c r="AO34" s="2455">
        <f t="shared" si="70"/>
        <v>8.5878679288915405E-2</v>
      </c>
      <c r="AP34" s="2455">
        <f t="shared" si="70"/>
        <v>8.4372076469224594E-2</v>
      </c>
      <c r="AQ34" s="2455">
        <f t="shared" si="70"/>
        <v>0.10032482088010572</v>
      </c>
      <c r="AR34" s="2455">
        <f t="shared" si="70"/>
        <v>8.2159657801022995E-2</v>
      </c>
      <c r="AS34" s="64"/>
      <c r="AT34" s="54"/>
      <c r="AU34" s="54"/>
      <c r="AV34" s="54"/>
      <c r="AW34" s="2455">
        <f t="shared" ref="AW34" si="71">AW33/AW10</f>
        <v>4.8667303944085111E-2</v>
      </c>
      <c r="AX34" s="2455">
        <f t="shared" ref="AX34" si="72">AX33/AX10</f>
        <v>4.4923663478878009E-2</v>
      </c>
      <c r="AY34" s="2455">
        <f t="shared" ref="AY34" si="73">AY33/AY10</f>
        <v>5.9239833752148287E-2</v>
      </c>
      <c r="AZ34" s="2455">
        <f t="shared" ref="AZ34" si="74">AZ33/AZ10</f>
        <v>7.6875098949462178E-2</v>
      </c>
      <c r="BA34" s="2455">
        <f t="shared" ref="BA34" si="75">BA33/BA10</f>
        <v>8.782858964807419E-2</v>
      </c>
      <c r="BB34" s="2455">
        <f t="shared" ref="BB34" si="76">BB33/BB10</f>
        <v>8.7603759537489417E-2</v>
      </c>
      <c r="BC34" s="2455">
        <f t="shared" ref="BC34" si="77">BC33/BC10</f>
        <v>8.8176478702155531E-2</v>
      </c>
      <c r="BD34" s="2455">
        <f t="shared" ref="BD34" si="78">BD33/BD10</f>
        <v>9.2972076660054428E-2</v>
      </c>
      <c r="BE34" s="2455">
        <f t="shared" ref="BE34" si="79">BE33/BE10</f>
        <v>9.6387960745449405E-2</v>
      </c>
      <c r="BF34" s="2455">
        <f t="shared" ref="BF34" si="80">BF33/BF10</f>
        <v>9.9224467939160135E-2</v>
      </c>
      <c r="BG34" s="2455">
        <f t="shared" ref="BG34" si="81">BG33/BG10</f>
        <v>0.10429250272621143</v>
      </c>
      <c r="BH34" s="2455">
        <f t="shared" ref="BH34" si="82">BH33/BH10</f>
        <v>0.11141927393577239</v>
      </c>
      <c r="BI34" s="2456">
        <f t="shared" ref="BI34" si="83">BI33/BI10</f>
        <v>0.11732461288954882</v>
      </c>
    </row>
    <row r="35" spans="1:61" ht="11.25" customHeight="1">
      <c r="A35" s="12"/>
      <c r="B35" s="420"/>
      <c r="C35" s="420"/>
      <c r="D35" s="420"/>
      <c r="E35" s="420"/>
      <c r="F35" s="420"/>
      <c r="G35" s="420"/>
      <c r="I35" s="177" t="s">
        <v>377</v>
      </c>
      <c r="J35" s="5"/>
      <c r="K35" s="5"/>
      <c r="L35" s="5"/>
      <c r="M35" s="48"/>
      <c r="N35" s="48"/>
      <c r="O35" s="48"/>
      <c r="P35" s="48"/>
      <c r="Q35" s="48"/>
      <c r="R35" s="48"/>
      <c r="S35" s="48"/>
      <c r="T35" s="48"/>
      <c r="U35" s="48"/>
      <c r="V35" s="48"/>
      <c r="W35" s="48"/>
      <c r="X35" s="48"/>
      <c r="Y35" s="48"/>
      <c r="Z35" s="48"/>
      <c r="AA35" s="48"/>
      <c r="AB35" s="48"/>
      <c r="AC35" s="1220">
        <f t="shared" ref="AC35:AN35" si="84">AC33/Y33-1</f>
        <v>0.41700314042171382</v>
      </c>
      <c r="AD35" s="1220">
        <f t="shared" si="84"/>
        <v>0.63997536187249748</v>
      </c>
      <c r="AE35" s="1220">
        <f t="shared" si="84"/>
        <v>-0.20055613486270407</v>
      </c>
      <c r="AF35" s="1220">
        <f t="shared" si="84"/>
        <v>0.26147834581569507</v>
      </c>
      <c r="AG35" s="1220">
        <f t="shared" si="84"/>
        <v>0.32499604242520164</v>
      </c>
      <c r="AH35" s="1220">
        <f t="shared" si="84"/>
        <v>0.44507042253521156</v>
      </c>
      <c r="AI35" s="1220">
        <f t="shared" si="84"/>
        <v>2.035869565217391</v>
      </c>
      <c r="AJ35" s="1220">
        <f t="shared" si="84"/>
        <v>0.70740836344863189</v>
      </c>
      <c r="AK35" s="1220">
        <f t="shared" si="84"/>
        <v>0.78494623655913998</v>
      </c>
      <c r="AL35" s="1220">
        <f t="shared" si="84"/>
        <v>0.93866146848602972</v>
      </c>
      <c r="AM35" s="1220">
        <f t="shared" si="84"/>
        <v>0.57737200143215173</v>
      </c>
      <c r="AN35" s="1220">
        <f t="shared" si="84"/>
        <v>0.5469045279310607</v>
      </c>
      <c r="AO35" s="1140">
        <f t="shared" ref="AO35:AR35" si="85">AO33/AK33-1</f>
        <v>0.40160642570281113</v>
      </c>
      <c r="AP35" s="1140">
        <f t="shared" si="85"/>
        <v>0.33516557179246553</v>
      </c>
      <c r="AQ35" s="1140">
        <f t="shared" si="85"/>
        <v>0.1361903032504086</v>
      </c>
      <c r="AR35" s="1140">
        <f t="shared" si="85"/>
        <v>0.29319781078967933</v>
      </c>
      <c r="AS35" s="38"/>
      <c r="AT35" s="48"/>
      <c r="AU35" s="1140">
        <f t="shared" ref="AU35:BA35" si="86">AU33/AT33-1</f>
        <v>1.353941267387945</v>
      </c>
      <c r="AV35" s="1140">
        <f t="shared" si="86"/>
        <v>0.99824906981834038</v>
      </c>
      <c r="AW35" s="1140">
        <f t="shared" si="86"/>
        <v>1.1468784227820374</v>
      </c>
      <c r="AX35" s="1140">
        <f t="shared" si="86"/>
        <v>0.22391714708433241</v>
      </c>
      <c r="AY35" s="1140">
        <f t="shared" si="86"/>
        <v>0.80320967069612359</v>
      </c>
      <c r="AZ35" s="1140">
        <f t="shared" si="86"/>
        <v>0.6724843385191519</v>
      </c>
      <c r="BA35" s="1140">
        <f t="shared" si="86"/>
        <v>0.27643400138217</v>
      </c>
      <c r="BB35" s="1140">
        <f t="shared" ref="BB35:BI35" si="87">BB33/BA33-1</f>
        <v>0.10828370330265291</v>
      </c>
      <c r="BC35" s="1140">
        <f t="shared" si="87"/>
        <v>9.7703957010258913E-2</v>
      </c>
      <c r="BD35" s="1140">
        <f t="shared" si="87"/>
        <v>0.13351134846461954</v>
      </c>
      <c r="BE35" s="1140">
        <f t="shared" si="87"/>
        <v>0.10208087946603839</v>
      </c>
      <c r="BF35" s="1140">
        <f t="shared" si="87"/>
        <v>8.5500534378339932E-2</v>
      </c>
      <c r="BG35" s="1140">
        <f t="shared" si="87"/>
        <v>0.10502133245815548</v>
      </c>
      <c r="BH35" s="1140">
        <f t="shared" si="87"/>
        <v>0.11880011880011887</v>
      </c>
      <c r="BI35" s="1327">
        <f t="shared" si="87"/>
        <v>0.10618529333687277</v>
      </c>
    </row>
    <row r="36" spans="1:61" ht="11.25" customHeight="1">
      <c r="A36" s="12"/>
      <c r="B36" s="420"/>
      <c r="C36" s="420"/>
      <c r="D36" s="420"/>
      <c r="E36" s="420"/>
      <c r="F36" s="420"/>
      <c r="G36" s="420"/>
      <c r="I36" s="177" t="s">
        <v>369</v>
      </c>
      <c r="J36" s="5"/>
      <c r="K36" s="5"/>
      <c r="L36" s="5"/>
      <c r="M36" s="48"/>
      <c r="N36" s="48"/>
      <c r="O36" s="48"/>
      <c r="P36" s="48"/>
      <c r="Q36" s="48"/>
      <c r="R36" s="48"/>
      <c r="S36" s="48"/>
      <c r="T36" s="48"/>
      <c r="U36" s="48"/>
      <c r="V36" s="48"/>
      <c r="W36" s="48"/>
      <c r="X36" s="48"/>
      <c r="Y36" s="48"/>
      <c r="Z36" s="1220">
        <f t="shared" ref="Z36:AN36" si="88">Z33/Y33-1</f>
        <v>-0.2716464782413639</v>
      </c>
      <c r="AA36" s="1220">
        <f t="shared" si="88"/>
        <v>0.77209732060363412</v>
      </c>
      <c r="AB36" s="1220">
        <f t="shared" si="88"/>
        <v>6.7431352102885089E-2</v>
      </c>
      <c r="AC36" s="1220">
        <f t="shared" si="88"/>
        <v>2.8492347769456083E-2</v>
      </c>
      <c r="AD36" s="1220">
        <f t="shared" si="88"/>
        <v>-0.15703656799113519</v>
      </c>
      <c r="AE36" s="1220">
        <f t="shared" si="88"/>
        <v>-0.13615023474178378</v>
      </c>
      <c r="AF36" s="1220">
        <f t="shared" si="88"/>
        <v>0.68434782608695621</v>
      </c>
      <c r="AG36" s="1220">
        <f t="shared" si="88"/>
        <v>8.02787816210635E-2</v>
      </c>
      <c r="AH36" s="1220">
        <f t="shared" si="88"/>
        <v>-8.0645161290322509E-2</v>
      </c>
      <c r="AI36" s="1220">
        <f t="shared" si="88"/>
        <v>0.81481481481481466</v>
      </c>
      <c r="AJ36" s="1220">
        <f t="shared" si="88"/>
        <v>-5.2703186537773061E-2</v>
      </c>
      <c r="AK36" s="1220">
        <f t="shared" si="88"/>
        <v>0.12933706251417343</v>
      </c>
      <c r="AL36" s="1220">
        <f t="shared" si="88"/>
        <v>-1.4725568942436373E-3</v>
      </c>
      <c r="AM36" s="1220">
        <f t="shared" si="88"/>
        <v>0.47660544308888597</v>
      </c>
      <c r="AN36" s="1220">
        <f t="shared" si="88"/>
        <v>-7.1000544761212869E-2</v>
      </c>
      <c r="AO36" s="1140">
        <f t="shared" ref="AO36:AR36" si="89">AO33/AN33-1</f>
        <v>2.3260359655981055E-2</v>
      </c>
      <c r="AP36" s="1140">
        <f t="shared" si="89"/>
        <v>-4.8806112702960758E-2</v>
      </c>
      <c r="AQ36" s="1140">
        <f t="shared" si="89"/>
        <v>0.25655186263681085</v>
      </c>
      <c r="AR36" s="1140">
        <f t="shared" si="89"/>
        <v>5.737573917212746E-2</v>
      </c>
      <c r="AS36" s="38"/>
      <c r="AT36" s="48"/>
      <c r="AU36" s="48"/>
      <c r="AV36" s="48"/>
      <c r="AW36" s="138" t="s">
        <v>462</v>
      </c>
      <c r="AX36" s="138" t="s">
        <v>462</v>
      </c>
      <c r="AY36" s="138" t="s">
        <v>462</v>
      </c>
      <c r="AZ36" s="138" t="s">
        <v>462</v>
      </c>
      <c r="BA36" s="138" t="s">
        <v>462</v>
      </c>
      <c r="BB36" s="138" t="s">
        <v>462</v>
      </c>
      <c r="BC36" s="138" t="s">
        <v>462</v>
      </c>
      <c r="BD36" s="138" t="s">
        <v>462</v>
      </c>
      <c r="BE36" s="138" t="s">
        <v>462</v>
      </c>
      <c r="BF36" s="138" t="s">
        <v>462</v>
      </c>
      <c r="BG36" s="138" t="s">
        <v>462</v>
      </c>
      <c r="BH36" s="138" t="s">
        <v>462</v>
      </c>
      <c r="BI36" s="139" t="s">
        <v>462</v>
      </c>
    </row>
    <row r="37" spans="1:61" ht="11.25" customHeight="1">
      <c r="A37" s="12"/>
      <c r="B37" s="420"/>
      <c r="C37" s="420"/>
      <c r="D37" s="420"/>
      <c r="E37" s="420"/>
      <c r="F37" s="420"/>
      <c r="G37" s="420"/>
      <c r="I37" s="177" t="s">
        <v>378</v>
      </c>
      <c r="J37" s="5"/>
      <c r="K37" s="5"/>
      <c r="L37" s="5"/>
      <c r="M37" s="48"/>
      <c r="N37" s="48"/>
      <c r="O37" s="48"/>
      <c r="P37" s="48"/>
      <c r="Q37" s="48"/>
      <c r="R37" s="48"/>
      <c r="S37" s="48"/>
      <c r="T37" s="48"/>
      <c r="U37" s="48"/>
      <c r="V37" s="48"/>
      <c r="W37" s="48"/>
      <c r="X37" s="48"/>
      <c r="Y37" s="48"/>
      <c r="Z37" s="48"/>
      <c r="AA37" s="48"/>
      <c r="AB37" s="48"/>
      <c r="AC37" s="38">
        <f t="shared" ref="AC37:AN37" si="90">AC33-Y33</f>
        <v>1.859</v>
      </c>
      <c r="AD37" s="38">
        <f t="shared" si="90"/>
        <v>2.0779999999999994</v>
      </c>
      <c r="AE37" s="38">
        <f t="shared" si="90"/>
        <v>-1.153999999999999</v>
      </c>
      <c r="AF37" s="38">
        <f t="shared" si="90"/>
        <v>1.605999999999999</v>
      </c>
      <c r="AG37" s="38">
        <f t="shared" si="90"/>
        <v>2.052999999999999</v>
      </c>
      <c r="AH37" s="38">
        <f t="shared" si="90"/>
        <v>2.370000000000001</v>
      </c>
      <c r="AI37" s="38">
        <f t="shared" si="90"/>
        <v>9.3649999999999984</v>
      </c>
      <c r="AJ37" s="38">
        <f t="shared" si="90"/>
        <v>5.4809999999999999</v>
      </c>
      <c r="AK37" s="38">
        <f t="shared" si="90"/>
        <v>6.57</v>
      </c>
      <c r="AL37" s="38">
        <f t="shared" si="90"/>
        <v>7.222999999999999</v>
      </c>
      <c r="AM37" s="38">
        <f t="shared" si="90"/>
        <v>8.0629999999999988</v>
      </c>
      <c r="AN37" s="38">
        <f t="shared" si="90"/>
        <v>7.235000000000003</v>
      </c>
      <c r="AO37" s="1228">
        <v>6</v>
      </c>
      <c r="AP37" s="1228">
        <v>5</v>
      </c>
      <c r="AQ37" s="1228">
        <v>3</v>
      </c>
      <c r="AR37" s="1228">
        <v>6</v>
      </c>
      <c r="AS37" s="38"/>
      <c r="AT37" s="48"/>
      <c r="AU37" s="48">
        <f t="shared" ref="AU37:BA37" si="91">AU33-AT33</f>
        <v>2.628000000000001</v>
      </c>
      <c r="AV37" s="48">
        <f t="shared" si="91"/>
        <v>4.5609999999999982</v>
      </c>
      <c r="AW37" s="48">
        <f t="shared" si="91"/>
        <v>10.471</v>
      </c>
      <c r="AX37" s="48">
        <f t="shared" si="91"/>
        <v>4.3889999999999993</v>
      </c>
      <c r="AY37" s="48">
        <f t="shared" si="91"/>
        <v>19.269000000000002</v>
      </c>
      <c r="AZ37" s="48">
        <f t="shared" si="91"/>
        <v>29.090999999999994</v>
      </c>
      <c r="BA37" s="48">
        <f t="shared" si="91"/>
        <v>20</v>
      </c>
      <c r="BB37" s="1228">
        <v>10</v>
      </c>
      <c r="BC37" s="1228">
        <v>10</v>
      </c>
      <c r="BD37" s="1228">
        <v>15</v>
      </c>
      <c r="BE37" s="1228">
        <f t="shared" ref="BE37" si="92">BD37-2</f>
        <v>13</v>
      </c>
      <c r="BF37" s="1228">
        <f>BE37-1</f>
        <v>12</v>
      </c>
      <c r="BG37" s="1228">
        <v>16</v>
      </c>
      <c r="BH37" s="1228">
        <v>20</v>
      </c>
      <c r="BI37" s="1456">
        <v>20</v>
      </c>
    </row>
    <row r="38" spans="1:61" s="35" customFormat="1" ht="11.25" customHeight="1">
      <c r="A38" s="22"/>
      <c r="B38" s="420"/>
      <c r="C38" s="420"/>
      <c r="D38" s="420"/>
      <c r="E38" s="420"/>
      <c r="F38" s="420"/>
      <c r="G38" s="420"/>
      <c r="I38" s="1872" t="s">
        <v>379</v>
      </c>
      <c r="J38" s="120"/>
      <c r="K38" s="120"/>
      <c r="L38" s="120"/>
      <c r="M38" s="1870"/>
      <c r="N38" s="1870"/>
      <c r="O38" s="1870"/>
      <c r="P38" s="1870"/>
      <c r="Q38" s="1870"/>
      <c r="R38" s="1870"/>
      <c r="S38" s="1870"/>
      <c r="T38" s="1870"/>
      <c r="U38" s="1870"/>
      <c r="V38" s="1870"/>
      <c r="W38" s="1870"/>
      <c r="X38" s="1870"/>
      <c r="Y38" s="1870"/>
      <c r="Z38" s="1870">
        <f t="shared" ref="Z38:AR38" si="93">Z33-Y33</f>
        <v>-1.2110000000000003</v>
      </c>
      <c r="AA38" s="1870">
        <f t="shared" si="93"/>
        <v>2.5069999999999997</v>
      </c>
      <c r="AB38" s="1870">
        <f t="shared" si="93"/>
        <v>0.38800000000000079</v>
      </c>
      <c r="AC38" s="1870">
        <f t="shared" si="93"/>
        <v>0.17499999999999982</v>
      </c>
      <c r="AD38" s="1870">
        <f t="shared" si="93"/>
        <v>-0.99200000000000088</v>
      </c>
      <c r="AE38" s="1870">
        <f t="shared" si="93"/>
        <v>-0.72499999999999876</v>
      </c>
      <c r="AF38" s="1870">
        <f t="shared" si="93"/>
        <v>3.1479999999999988</v>
      </c>
      <c r="AG38" s="1870">
        <f t="shared" si="93"/>
        <v>0.62199999999999989</v>
      </c>
      <c r="AH38" s="1870">
        <f t="shared" si="93"/>
        <v>-0.67499999999999893</v>
      </c>
      <c r="AI38" s="1870">
        <f t="shared" si="93"/>
        <v>6.27</v>
      </c>
      <c r="AJ38" s="1870">
        <f t="shared" si="93"/>
        <v>-0.73600000000000065</v>
      </c>
      <c r="AK38" s="1870">
        <f t="shared" si="93"/>
        <v>1.7110000000000003</v>
      </c>
      <c r="AL38" s="1870">
        <f t="shared" si="93"/>
        <v>-2.2000000000000242E-2</v>
      </c>
      <c r="AM38" s="1870">
        <f t="shared" si="93"/>
        <v>7.1099999999999994</v>
      </c>
      <c r="AN38" s="1870">
        <f t="shared" si="93"/>
        <v>-1.5639999999999965</v>
      </c>
      <c r="AO38" s="1870">
        <f t="shared" si="93"/>
        <v>0.47599999999999554</v>
      </c>
      <c r="AP38" s="1870">
        <f t="shared" si="93"/>
        <v>-1.0219999999999985</v>
      </c>
      <c r="AQ38" s="1870">
        <f t="shared" si="93"/>
        <v>5.1099999999999994</v>
      </c>
      <c r="AR38" s="1870">
        <f t="shared" si="93"/>
        <v>1.4360000000000035</v>
      </c>
      <c r="AS38" s="38"/>
      <c r="AT38" s="1870"/>
      <c r="AU38" s="1870"/>
      <c r="AV38" s="1870"/>
      <c r="AW38" s="470" t="s">
        <v>462</v>
      </c>
      <c r="AX38" s="470" t="s">
        <v>462</v>
      </c>
      <c r="AY38" s="470" t="s">
        <v>462</v>
      </c>
      <c r="AZ38" s="470" t="s">
        <v>462</v>
      </c>
      <c r="BA38" s="470" t="s">
        <v>462</v>
      </c>
      <c r="BB38" s="470" t="s">
        <v>462</v>
      </c>
      <c r="BC38" s="470" t="s">
        <v>462</v>
      </c>
      <c r="BD38" s="470" t="s">
        <v>462</v>
      </c>
      <c r="BE38" s="470" t="s">
        <v>462</v>
      </c>
      <c r="BF38" s="470" t="s">
        <v>462</v>
      </c>
      <c r="BG38" s="470" t="s">
        <v>462</v>
      </c>
      <c r="BH38" s="470" t="s">
        <v>462</v>
      </c>
      <c r="BI38" s="854" t="s">
        <v>462</v>
      </c>
    </row>
    <row r="39" spans="1:61" ht="11.25" customHeight="1">
      <c r="B39" s="420"/>
      <c r="C39" s="420"/>
      <c r="D39" s="420"/>
      <c r="E39" s="420"/>
      <c r="F39" s="420"/>
      <c r="G39" s="420"/>
    </row>
    <row r="40" spans="1:61" ht="11.25" customHeight="1">
      <c r="A40" s="33"/>
      <c r="B40" s="419"/>
      <c r="C40" s="419"/>
      <c r="D40" s="419"/>
      <c r="E40" s="419"/>
      <c r="F40" s="419"/>
      <c r="G40" s="419"/>
      <c r="H40" s="33"/>
      <c r="I40" s="148" t="s">
        <v>125</v>
      </c>
      <c r="J40" s="74"/>
      <c r="K40" s="74"/>
      <c r="L40" s="74"/>
      <c r="M40" s="75"/>
      <c r="N40" s="75"/>
      <c r="O40" s="75"/>
      <c r="P40" s="149"/>
      <c r="Q40" s="150"/>
      <c r="R40" s="75"/>
      <c r="S40" s="75"/>
      <c r="T40" s="149"/>
      <c r="U40" s="150"/>
      <c r="V40" s="75"/>
      <c r="W40" s="75"/>
      <c r="X40" s="75"/>
      <c r="Y40" s="75"/>
      <c r="Z40" s="75"/>
      <c r="AA40" s="75"/>
      <c r="AB40" s="75"/>
      <c r="AC40" s="75"/>
      <c r="AD40" s="75"/>
      <c r="AE40" s="75"/>
      <c r="AF40" s="75"/>
      <c r="AG40" s="75"/>
      <c r="AH40" s="469"/>
      <c r="AI40" s="469"/>
      <c r="AJ40" s="469"/>
      <c r="AK40" s="469"/>
      <c r="AL40" s="469"/>
      <c r="AM40" s="469"/>
      <c r="AN40" s="469"/>
      <c r="AO40" s="469"/>
      <c r="AP40" s="469"/>
      <c r="AQ40" s="469"/>
      <c r="AR40" s="469"/>
      <c r="AS40" s="454"/>
      <c r="AT40" s="1763"/>
      <c r="AU40" s="1763"/>
      <c r="AV40" s="1763"/>
      <c r="AW40" s="1763"/>
      <c r="AX40" s="1763"/>
      <c r="AY40" s="1763"/>
      <c r="AZ40" s="1763"/>
      <c r="BA40" s="1763"/>
      <c r="BB40" s="1763"/>
      <c r="BC40" s="1763"/>
      <c r="BD40" s="1763"/>
      <c r="BE40" s="1763"/>
      <c r="BF40" s="1763"/>
      <c r="BG40" s="1763"/>
      <c r="BH40" s="1763"/>
      <c r="BI40" s="1763"/>
    </row>
    <row r="41" spans="1:61" ht="11.25" customHeight="1">
      <c r="A41" s="12"/>
      <c r="B41" s="422"/>
      <c r="C41" s="422"/>
      <c r="D41" s="422"/>
      <c r="E41" s="422"/>
      <c r="F41" s="422"/>
      <c r="G41" s="422"/>
      <c r="H41" s="45"/>
      <c r="I41" s="53" t="s">
        <v>123</v>
      </c>
      <c r="J41" s="9"/>
      <c r="K41" s="5"/>
      <c r="L41" s="5"/>
      <c r="M41" s="136"/>
      <c r="N41" s="136"/>
      <c r="O41" s="136"/>
      <c r="P41" s="146"/>
      <c r="Q41" s="272"/>
      <c r="R41" s="136"/>
      <c r="S41" s="136"/>
      <c r="T41" s="146"/>
      <c r="U41" s="272"/>
      <c r="V41" s="136"/>
      <c r="W41" s="136"/>
      <c r="X41" s="136"/>
      <c r="Y41" s="1402">
        <f>Inlinks!Y47</f>
        <v>6.8000000000000005E-2</v>
      </c>
      <c r="Z41" s="1402">
        <f>Inlinks!Z47</f>
        <v>1.7999999999999999E-2</v>
      </c>
      <c r="AA41" s="1402">
        <f>Inlinks!AA47</f>
        <v>4.2000000000000003E-2</v>
      </c>
      <c r="AB41" s="1402">
        <f>Inlinks!AB47</f>
        <v>3.7999999999999999E-2</v>
      </c>
      <c r="AC41" s="1402">
        <f>Inlinks!AC47</f>
        <v>4.2000000000000003E-2</v>
      </c>
      <c r="AD41" s="1402">
        <f>Inlinks!AD47</f>
        <v>0.04</v>
      </c>
      <c r="AE41" s="1402">
        <f>Inlinks!AE47</f>
        <v>4.1000000000000002E-2</v>
      </c>
      <c r="AF41" s="1402">
        <f>Inlinks!AF47</f>
        <v>0.04</v>
      </c>
      <c r="AG41" s="1402">
        <f>Inlinks!AG47</f>
        <v>5.1999999999999998E-2</v>
      </c>
      <c r="AH41" s="1402">
        <f>Inlinks!AH47</f>
        <v>5.2999999999999999E-2</v>
      </c>
      <c r="AI41" s="1402">
        <f>Inlinks!AI47</f>
        <v>5.5E-2</v>
      </c>
      <c r="AJ41" s="1402">
        <f>Inlinks!AJ47</f>
        <v>5.1999999999999998E-2</v>
      </c>
      <c r="AK41" s="1402">
        <f>Inlinks!AK47</f>
        <v>0.14599999999999999</v>
      </c>
      <c r="AL41" s="1402">
        <f>Inlinks!AL47</f>
        <v>0.151</v>
      </c>
      <c r="AM41" s="1402">
        <f>Inlinks!AM47</f>
        <v>0.161</v>
      </c>
      <c r="AN41" s="1402">
        <f>Inlinks!AN47</f>
        <v>0.16200000000000001</v>
      </c>
      <c r="AO41" s="138">
        <f t="shared" ref="AO41:AO43" si="94">AO$44*(AN41/AN$44)</f>
        <v>0.24728971962616825</v>
      </c>
      <c r="AP41" s="138">
        <f t="shared" ref="AP41:AP43" si="95">AP$44*(AO41/AO$44)</f>
        <v>0.25183177570093462</v>
      </c>
      <c r="AQ41" s="138">
        <f t="shared" ref="AQ41:AQ43" si="96">AQ$44*(AP41/AP$44)</f>
        <v>0.26242990654205611</v>
      </c>
      <c r="AR41" s="138">
        <f t="shared" ref="AR41:AR43" si="97">AR$44*(AQ41/AQ$44)</f>
        <v>0.26293457943925236</v>
      </c>
      <c r="AS41" s="210"/>
      <c r="AT41" s="210">
        <v>0</v>
      </c>
      <c r="AU41" s="210">
        <v>0</v>
      </c>
      <c r="AV41" s="210">
        <v>0.14499999999999999</v>
      </c>
      <c r="AW41" s="1383">
        <f>SUM(Y41:AB41)</f>
        <v>0.16600000000000001</v>
      </c>
      <c r="AX41" s="1383">
        <f>SUM(AC41:AF41)</f>
        <v>0.16300000000000001</v>
      </c>
      <c r="AY41" s="1383">
        <f>SUM(AG41:AJ41)</f>
        <v>0.21199999999999999</v>
      </c>
      <c r="AZ41" s="1383">
        <f>SUM(AK41:AN41)</f>
        <v>0.62</v>
      </c>
      <c r="BA41" s="1383">
        <f>SUM(AO41:AR41)</f>
        <v>1.0244859813084113</v>
      </c>
      <c r="BB41" s="1383">
        <f t="shared" ref="BB41:BI41" si="98">BB$44*(BA41/BA$44)</f>
        <v>1.276822429906542</v>
      </c>
      <c r="BC41" s="1383">
        <f t="shared" si="98"/>
        <v>1.5291588785046728</v>
      </c>
      <c r="BD41" s="1383">
        <f t="shared" si="98"/>
        <v>1.7814953271028036</v>
      </c>
      <c r="BE41" s="1383">
        <f t="shared" si="98"/>
        <v>2.0338317757009343</v>
      </c>
      <c r="BF41" s="1383">
        <f t="shared" si="98"/>
        <v>2.2861682242990651</v>
      </c>
      <c r="BG41" s="1383">
        <f t="shared" si="98"/>
        <v>2.5385046728971963</v>
      </c>
      <c r="BH41" s="1383">
        <f t="shared" si="98"/>
        <v>2.790841121495327</v>
      </c>
      <c r="BI41" s="299">
        <f t="shared" si="98"/>
        <v>3.0431775700934578</v>
      </c>
    </row>
    <row r="42" spans="1:61" ht="11.25" customHeight="1">
      <c r="A42" s="12"/>
      <c r="B42" s="422"/>
      <c r="C42" s="422"/>
      <c r="D42" s="422"/>
      <c r="E42" s="422"/>
      <c r="F42" s="422"/>
      <c r="G42" s="422"/>
      <c r="H42" s="45"/>
      <c r="I42" s="53" t="s">
        <v>124</v>
      </c>
      <c r="J42" s="9"/>
      <c r="K42" s="5"/>
      <c r="L42" s="5"/>
      <c r="M42" s="136"/>
      <c r="N42" s="136"/>
      <c r="O42" s="136"/>
      <c r="P42" s="146"/>
      <c r="Q42" s="272"/>
      <c r="R42" s="136"/>
      <c r="S42" s="136"/>
      <c r="T42" s="146"/>
      <c r="U42" s="272"/>
      <c r="V42" s="136"/>
      <c r="W42" s="136"/>
      <c r="X42" s="136"/>
      <c r="Y42" s="1402">
        <f>Inlinks!Y48</f>
        <v>3.5999999999999997E-2</v>
      </c>
      <c r="Z42" s="1402">
        <f>Inlinks!Z48</f>
        <v>5.6000000000000001E-2</v>
      </c>
      <c r="AA42" s="1402">
        <f>Inlinks!AA48</f>
        <v>0.05</v>
      </c>
      <c r="AB42" s="1402">
        <f>Inlinks!AB48</f>
        <v>4.4999999999999998E-2</v>
      </c>
      <c r="AC42" s="1402">
        <f>Inlinks!AC48</f>
        <v>3.9E-2</v>
      </c>
      <c r="AD42" s="1402">
        <f>Inlinks!AD48</f>
        <v>3.9E-2</v>
      </c>
      <c r="AE42" s="1402">
        <f>Inlinks!AE48</f>
        <v>3.6999999999999998E-2</v>
      </c>
      <c r="AF42" s="1402">
        <f>Inlinks!AF48</f>
        <v>3.7999999999999999E-2</v>
      </c>
      <c r="AG42" s="1402">
        <f>Inlinks!AG48</f>
        <v>3.4000000000000002E-2</v>
      </c>
      <c r="AH42" s="1402">
        <f>Inlinks!AH48</f>
        <v>3.5000000000000003E-2</v>
      </c>
      <c r="AI42" s="1402">
        <f>Inlinks!AI48</f>
        <v>3.7999999999999999E-2</v>
      </c>
      <c r="AJ42" s="1402">
        <f>Inlinks!AJ48</f>
        <v>3.6999999999999998E-2</v>
      </c>
      <c r="AK42" s="1402">
        <f>Inlinks!AK48</f>
        <v>5.8999999999999997E-2</v>
      </c>
      <c r="AL42" s="1402">
        <f>Inlinks!AL48</f>
        <v>0.06</v>
      </c>
      <c r="AM42" s="1402">
        <f>Inlinks!AM48</f>
        <v>6.5000000000000002E-2</v>
      </c>
      <c r="AN42" s="1402">
        <f>Inlinks!AN48</f>
        <v>6.3E-2</v>
      </c>
      <c r="AO42" s="138">
        <f t="shared" si="94"/>
        <v>9.6168224299065422E-2</v>
      </c>
      <c r="AP42" s="138">
        <f t="shared" si="95"/>
        <v>9.7934579439252337E-2</v>
      </c>
      <c r="AQ42" s="138">
        <f t="shared" si="96"/>
        <v>0.10205607476635514</v>
      </c>
      <c r="AR42" s="138">
        <f t="shared" si="97"/>
        <v>0.10225233644859813</v>
      </c>
      <c r="AS42" s="210"/>
      <c r="AT42" s="210">
        <v>0</v>
      </c>
      <c r="AU42" s="210">
        <v>0</v>
      </c>
      <c r="AV42" s="210">
        <v>0.13900000000000001</v>
      </c>
      <c r="AW42" s="451">
        <f>SUM(Y42:AB42)</f>
        <v>0.187</v>
      </c>
      <c r="AX42" s="451">
        <f>SUM(AC42:AF42)</f>
        <v>0.153</v>
      </c>
      <c r="AY42" s="451">
        <f>SUM(AG42:AJ42)</f>
        <v>0.14400000000000002</v>
      </c>
      <c r="AZ42" s="451">
        <f>SUM(AK42:AN42)</f>
        <v>0.247</v>
      </c>
      <c r="BA42" s="451">
        <f>SUM(AO42:AR42)</f>
        <v>0.39841121495327103</v>
      </c>
      <c r="BB42" s="451">
        <f t="shared" ref="BB42:BI42" si="99">BB$44*(BA42/BA$44)</f>
        <v>0.49654205607476631</v>
      </c>
      <c r="BC42" s="451">
        <f t="shared" si="99"/>
        <v>0.5946728971962616</v>
      </c>
      <c r="BD42" s="451">
        <f t="shared" si="99"/>
        <v>0.69280373831775699</v>
      </c>
      <c r="BE42" s="451">
        <f t="shared" si="99"/>
        <v>0.79093457943925238</v>
      </c>
      <c r="BF42" s="451">
        <f t="shared" si="99"/>
        <v>0.88906542056074767</v>
      </c>
      <c r="BG42" s="451">
        <f t="shared" si="99"/>
        <v>0.98719626168224306</v>
      </c>
      <c r="BH42" s="451">
        <f t="shared" si="99"/>
        <v>1.0853271028037383</v>
      </c>
      <c r="BI42" s="140">
        <f t="shared" si="99"/>
        <v>1.1834579439252337</v>
      </c>
    </row>
    <row r="43" spans="1:61" ht="11.25" customHeight="1">
      <c r="A43" s="12"/>
      <c r="B43" s="416"/>
      <c r="C43" s="416"/>
      <c r="D43" s="416"/>
      <c r="E43" s="416"/>
      <c r="F43" s="416"/>
      <c r="G43" s="416"/>
      <c r="H43" s="45"/>
      <c r="I43" s="119" t="s">
        <v>33</v>
      </c>
      <c r="J43" s="268"/>
      <c r="K43" s="120"/>
      <c r="L43" s="120"/>
      <c r="M43" s="269"/>
      <c r="N43" s="269"/>
      <c r="O43" s="269"/>
      <c r="P43" s="271"/>
      <c r="Q43" s="270"/>
      <c r="R43" s="269"/>
      <c r="S43" s="269"/>
      <c r="T43" s="271"/>
      <c r="U43" s="270"/>
      <c r="V43" s="269"/>
      <c r="W43" s="269"/>
      <c r="X43" s="269"/>
      <c r="Y43" s="1553">
        <f>Inlinks!Y49</f>
        <v>4.4999999999999998E-2</v>
      </c>
      <c r="Z43" s="1553">
        <f>Inlinks!Z49</f>
        <v>2.5999999999999999E-2</v>
      </c>
      <c r="AA43" s="1553">
        <f>Inlinks!AA49</f>
        <v>3.3000000000000002E-2</v>
      </c>
      <c r="AB43" s="1553">
        <f>Inlinks!AB49</f>
        <v>4.5999999999999999E-2</v>
      </c>
      <c r="AC43" s="1553">
        <f>Inlinks!AC49</f>
        <v>3.1E-2</v>
      </c>
      <c r="AD43" s="1553">
        <f>Inlinks!AD49</f>
        <v>3.1E-2</v>
      </c>
      <c r="AE43" s="1553">
        <f>Inlinks!AE49</f>
        <v>3.2000000000000001E-2</v>
      </c>
      <c r="AF43" s="1553">
        <f>Inlinks!AF49</f>
        <v>3.1E-2</v>
      </c>
      <c r="AG43" s="1553">
        <f>Inlinks!AG49</f>
        <v>4.2999999999999997E-2</v>
      </c>
      <c r="AH43" s="1553">
        <f>Inlinks!AH49</f>
        <v>4.2999999999999997E-2</v>
      </c>
      <c r="AI43" s="1553">
        <f>Inlinks!AI49</f>
        <v>3.9E-2</v>
      </c>
      <c r="AJ43" s="1553">
        <f>Inlinks!AJ49</f>
        <v>4.3999999999999997E-2</v>
      </c>
      <c r="AK43" s="1553">
        <f>Inlinks!AK49</f>
        <v>8.5000000000000006E-2</v>
      </c>
      <c r="AL43" s="1553">
        <f>Inlinks!AL49</f>
        <v>8.7999999999999995E-2</v>
      </c>
      <c r="AM43" s="1553">
        <f>Inlinks!AM49</f>
        <v>9.4E-2</v>
      </c>
      <c r="AN43" s="1553">
        <f>Inlinks!AN49</f>
        <v>9.6000000000000002E-2</v>
      </c>
      <c r="AO43" s="470">
        <f t="shared" si="94"/>
        <v>0.14654205607476634</v>
      </c>
      <c r="AP43" s="470">
        <f t="shared" si="95"/>
        <v>0.14923364485981308</v>
      </c>
      <c r="AQ43" s="470">
        <f t="shared" si="96"/>
        <v>0.15551401869158879</v>
      </c>
      <c r="AR43" s="470">
        <f t="shared" si="97"/>
        <v>0.15581308411214953</v>
      </c>
      <c r="AS43" s="210"/>
      <c r="AT43" s="1394">
        <v>8.5000000000000006E-2</v>
      </c>
      <c r="AU43" s="1394">
        <v>0.14099999999999999</v>
      </c>
      <c r="AV43" s="1394">
        <v>0.1</v>
      </c>
      <c r="AW43" s="1212">
        <f>SUM(Y43:AB43)</f>
        <v>0.15</v>
      </c>
      <c r="AX43" s="1212">
        <f>SUM(AC43:AF43)</f>
        <v>0.125</v>
      </c>
      <c r="AY43" s="1212">
        <f>SUM(AG43:AJ43)</f>
        <v>0.16899999999999998</v>
      </c>
      <c r="AZ43" s="1212">
        <f>SUM(AK43:AN43)</f>
        <v>0.36299999999999999</v>
      </c>
      <c r="BA43" s="1212">
        <f>SUM(AO43:AR43)</f>
        <v>0.60710280373831771</v>
      </c>
      <c r="BB43" s="1212">
        <f t="shared" ref="BB43:BI43" si="100">BB$44*(BA43/BA$44)</f>
        <v>0.75663551401869145</v>
      </c>
      <c r="BC43" s="1212">
        <f t="shared" si="100"/>
        <v>0.90616822429906529</v>
      </c>
      <c r="BD43" s="1212">
        <f t="shared" si="100"/>
        <v>1.055700934579439</v>
      </c>
      <c r="BE43" s="1212">
        <f t="shared" si="100"/>
        <v>1.2052336448598129</v>
      </c>
      <c r="BF43" s="1212">
        <f t="shared" si="100"/>
        <v>1.3547663551401867</v>
      </c>
      <c r="BG43" s="1212">
        <f t="shared" si="100"/>
        <v>1.5042990654205604</v>
      </c>
      <c r="BH43" s="1212">
        <f t="shared" si="100"/>
        <v>1.6538317757009342</v>
      </c>
      <c r="BI43" s="273">
        <f t="shared" si="100"/>
        <v>1.8033644859813081</v>
      </c>
    </row>
    <row r="44" spans="1:61" ht="11.25" customHeight="1">
      <c r="A44" s="12"/>
      <c r="B44" s="416"/>
      <c r="C44" s="416"/>
      <c r="D44" s="416"/>
      <c r="E44" s="416"/>
      <c r="F44" s="416"/>
      <c r="G44" s="416"/>
      <c r="I44" s="930" t="s">
        <v>381</v>
      </c>
      <c r="J44" s="5"/>
      <c r="K44" s="5"/>
      <c r="L44" s="5"/>
      <c r="M44" s="54"/>
      <c r="N44" s="54"/>
      <c r="O44" s="54"/>
      <c r="P44" s="40"/>
      <c r="Q44" s="100"/>
      <c r="R44" s="54"/>
      <c r="S44" s="54"/>
      <c r="T44" s="40"/>
      <c r="U44" s="100"/>
      <c r="V44" s="54"/>
      <c r="W44" s="54"/>
      <c r="X44" s="54"/>
      <c r="Y44" s="54">
        <f t="shared" ref="Y44:AF44" si="101">SUM(Y41:Y43)</f>
        <v>0.14900000000000002</v>
      </c>
      <c r="Z44" s="54">
        <f t="shared" si="101"/>
        <v>9.9999999999999992E-2</v>
      </c>
      <c r="AA44" s="54">
        <f t="shared" si="101"/>
        <v>0.125</v>
      </c>
      <c r="AB44" s="54">
        <f t="shared" si="101"/>
        <v>0.129</v>
      </c>
      <c r="AC44" s="241">
        <f t="shared" si="101"/>
        <v>0.112</v>
      </c>
      <c r="AD44" s="54">
        <f t="shared" si="101"/>
        <v>0.11</v>
      </c>
      <c r="AE44" s="54">
        <f t="shared" si="101"/>
        <v>0.11</v>
      </c>
      <c r="AF44" s="54">
        <f t="shared" si="101"/>
        <v>0.109</v>
      </c>
      <c r="AG44" s="241">
        <f t="shared" ref="AG44:AL44" si="102">SUM(AG41:AG43)</f>
        <v>0.129</v>
      </c>
      <c r="AH44" s="241">
        <f t="shared" si="102"/>
        <v>0.13100000000000001</v>
      </c>
      <c r="AI44" s="241">
        <f t="shared" si="102"/>
        <v>0.13200000000000001</v>
      </c>
      <c r="AJ44" s="241">
        <f t="shared" si="102"/>
        <v>0.13300000000000001</v>
      </c>
      <c r="AK44" s="241">
        <f t="shared" si="102"/>
        <v>0.28999999999999998</v>
      </c>
      <c r="AL44" s="241">
        <f t="shared" si="102"/>
        <v>0.29899999999999999</v>
      </c>
      <c r="AM44" s="241">
        <f t="shared" ref="AM44:AN44" si="103">SUM(AM41:AM43)</f>
        <v>0.32</v>
      </c>
      <c r="AN44" s="241">
        <f t="shared" si="103"/>
        <v>0.32100000000000001</v>
      </c>
      <c r="AO44" s="64">
        <f t="shared" ref="AO44:AR44" si="104">AK44+AO47</f>
        <v>0.49</v>
      </c>
      <c r="AP44" s="64">
        <f t="shared" si="104"/>
        <v>0.499</v>
      </c>
      <c r="AQ44" s="64">
        <f t="shared" si="104"/>
        <v>0.52</v>
      </c>
      <c r="AR44" s="64">
        <f t="shared" si="104"/>
        <v>0.52100000000000002</v>
      </c>
      <c r="AS44" s="64"/>
      <c r="AT44" s="54">
        <f t="shared" ref="AT44:AY44" si="105">SUM(AT41:AT43)</f>
        <v>8.5000000000000006E-2</v>
      </c>
      <c r="AU44" s="54">
        <f t="shared" si="105"/>
        <v>0.14099999999999999</v>
      </c>
      <c r="AV44" s="54">
        <f t="shared" si="105"/>
        <v>0.38400000000000001</v>
      </c>
      <c r="AW44" s="54">
        <f t="shared" si="105"/>
        <v>0.503</v>
      </c>
      <c r="AX44" s="54">
        <f t="shared" si="105"/>
        <v>0.441</v>
      </c>
      <c r="AY44" s="54">
        <f t="shared" si="105"/>
        <v>0.52499999999999991</v>
      </c>
      <c r="AZ44" s="54">
        <f>SUM(AZ41:AZ43)</f>
        <v>1.23</v>
      </c>
      <c r="BA44" s="54">
        <f>SUM(BA41:BA43)</f>
        <v>2.0300000000000002</v>
      </c>
      <c r="BB44" s="54">
        <f t="shared" ref="BB44:BI44" si="106">BA44+BB47</f>
        <v>2.5300000000000002</v>
      </c>
      <c r="BC44" s="54">
        <f t="shared" si="106"/>
        <v>3.0300000000000002</v>
      </c>
      <c r="BD44" s="54">
        <f t="shared" si="106"/>
        <v>3.5300000000000002</v>
      </c>
      <c r="BE44" s="54">
        <f t="shared" si="106"/>
        <v>4.03</v>
      </c>
      <c r="BF44" s="54">
        <f t="shared" si="106"/>
        <v>4.53</v>
      </c>
      <c r="BG44" s="54">
        <f t="shared" si="106"/>
        <v>5.03</v>
      </c>
      <c r="BH44" s="54">
        <f t="shared" si="106"/>
        <v>5.53</v>
      </c>
      <c r="BI44" s="932">
        <f t="shared" si="106"/>
        <v>6.03</v>
      </c>
    </row>
    <row r="45" spans="1:61" s="35" customFormat="1" ht="11.25" customHeight="1">
      <c r="A45" s="22"/>
      <c r="B45" s="420"/>
      <c r="C45" s="420"/>
      <c r="D45" s="420"/>
      <c r="E45" s="420"/>
      <c r="F45" s="420"/>
      <c r="G45" s="420"/>
      <c r="I45" s="177" t="s">
        <v>377</v>
      </c>
      <c r="J45" s="5"/>
      <c r="K45" s="5"/>
      <c r="L45" s="5"/>
      <c r="M45" s="48"/>
      <c r="N45" s="48"/>
      <c r="O45" s="48"/>
      <c r="P45" s="48"/>
      <c r="Q45" s="48"/>
      <c r="R45" s="48"/>
      <c r="S45" s="48"/>
      <c r="T45" s="48"/>
      <c r="U45" s="48"/>
      <c r="V45" s="48"/>
      <c r="W45" s="48"/>
      <c r="X45" s="48"/>
      <c r="Y45" s="48"/>
      <c r="Z45" s="48"/>
      <c r="AA45" s="48"/>
      <c r="AB45" s="48"/>
      <c r="AC45" s="1220">
        <f t="shared" ref="AC45:AN45" si="107">AC44/Y44-1</f>
        <v>-0.2483221476510068</v>
      </c>
      <c r="AD45" s="1220">
        <f t="shared" si="107"/>
        <v>0.10000000000000009</v>
      </c>
      <c r="AE45" s="1220">
        <f t="shared" si="107"/>
        <v>-0.12</v>
      </c>
      <c r="AF45" s="1220">
        <f t="shared" si="107"/>
        <v>-0.15503875968992253</v>
      </c>
      <c r="AG45" s="1220">
        <f t="shared" si="107"/>
        <v>0.15178571428571419</v>
      </c>
      <c r="AH45" s="1220">
        <f t="shared" si="107"/>
        <v>0.19090909090909092</v>
      </c>
      <c r="AI45" s="1220">
        <f t="shared" si="107"/>
        <v>0.19999999999999996</v>
      </c>
      <c r="AJ45" s="1220">
        <f t="shared" si="107"/>
        <v>0.22018348623853212</v>
      </c>
      <c r="AK45" s="1220">
        <f t="shared" si="107"/>
        <v>1.248062015503876</v>
      </c>
      <c r="AL45" s="1220">
        <f t="shared" si="107"/>
        <v>1.282442748091603</v>
      </c>
      <c r="AM45" s="1220">
        <f t="shared" si="107"/>
        <v>1.4242424242424243</v>
      </c>
      <c r="AN45" s="1220">
        <f t="shared" si="107"/>
        <v>1.4135338345864663</v>
      </c>
      <c r="AO45" s="1140">
        <f t="shared" ref="AO45:AR45" si="108">AO44/AK44-1</f>
        <v>0.68965517241379315</v>
      </c>
      <c r="AP45" s="1140">
        <f t="shared" si="108"/>
        <v>0.66889632107023411</v>
      </c>
      <c r="AQ45" s="1140">
        <f t="shared" si="108"/>
        <v>0.625</v>
      </c>
      <c r="AR45" s="1140">
        <f t="shared" si="108"/>
        <v>0.6230529595015577</v>
      </c>
      <c r="AS45" s="38"/>
      <c r="AT45" s="48"/>
      <c r="AU45" s="1140">
        <f t="shared" ref="AU45:BA45" si="109">AU44/AT44-1</f>
        <v>0.65882352941176436</v>
      </c>
      <c r="AV45" s="1140">
        <f t="shared" si="109"/>
        <v>1.7234042553191493</v>
      </c>
      <c r="AW45" s="1140">
        <f t="shared" si="109"/>
        <v>0.30989583333333326</v>
      </c>
      <c r="AX45" s="1140">
        <f t="shared" si="109"/>
        <v>-0.12326043737574555</v>
      </c>
      <c r="AY45" s="1140">
        <f t="shared" si="109"/>
        <v>0.19047619047619024</v>
      </c>
      <c r="AZ45" s="1140">
        <f t="shared" si="109"/>
        <v>1.3428571428571434</v>
      </c>
      <c r="BA45" s="1140">
        <f t="shared" si="109"/>
        <v>0.65040650406504086</v>
      </c>
      <c r="BB45" s="1140">
        <f t="shared" ref="BB45:BI45" si="110">BB44/BA44-1</f>
        <v>0.24630541871921174</v>
      </c>
      <c r="BC45" s="1140">
        <f t="shared" si="110"/>
        <v>0.19762845849802368</v>
      </c>
      <c r="BD45" s="1140">
        <f t="shared" si="110"/>
        <v>0.16501650165016502</v>
      </c>
      <c r="BE45" s="1140">
        <f t="shared" si="110"/>
        <v>0.14164305949008504</v>
      </c>
      <c r="BF45" s="1140">
        <f t="shared" si="110"/>
        <v>0.12406947890818865</v>
      </c>
      <c r="BG45" s="1140">
        <f t="shared" si="110"/>
        <v>0.11037527593818974</v>
      </c>
      <c r="BH45" s="1140">
        <f t="shared" si="110"/>
        <v>9.9403578528826975E-2</v>
      </c>
      <c r="BI45" s="1327">
        <f t="shared" si="110"/>
        <v>9.0415913200723397E-2</v>
      </c>
    </row>
    <row r="46" spans="1:61" ht="11.25" customHeight="1">
      <c r="A46" s="12"/>
      <c r="B46" s="420"/>
      <c r="C46" s="420"/>
      <c r="D46" s="420"/>
      <c r="E46" s="420"/>
      <c r="F46" s="420"/>
      <c r="G46" s="420"/>
      <c r="I46" s="177" t="s">
        <v>369</v>
      </c>
      <c r="J46" s="5"/>
      <c r="K46" s="5"/>
      <c r="L46" s="5"/>
      <c r="M46" s="48"/>
      <c r="N46" s="48"/>
      <c r="O46" s="48"/>
      <c r="P46" s="48"/>
      <c r="Q46" s="48"/>
      <c r="R46" s="48"/>
      <c r="S46" s="48"/>
      <c r="T46" s="48"/>
      <c r="U46" s="48"/>
      <c r="V46" s="48"/>
      <c r="W46" s="48"/>
      <c r="X46" s="48"/>
      <c r="Y46" s="48"/>
      <c r="Z46" s="1220">
        <f t="shared" ref="Z46:AN46" si="111">Z44/Y44-1</f>
        <v>-0.32885906040268476</v>
      </c>
      <c r="AA46" s="1220">
        <f t="shared" si="111"/>
        <v>0.25</v>
      </c>
      <c r="AB46" s="1220">
        <f t="shared" si="111"/>
        <v>3.2000000000000028E-2</v>
      </c>
      <c r="AC46" s="1220">
        <f t="shared" si="111"/>
        <v>-0.13178294573643412</v>
      </c>
      <c r="AD46" s="1220">
        <f t="shared" si="111"/>
        <v>-1.7857142857142905E-2</v>
      </c>
      <c r="AE46" s="1220">
        <f t="shared" si="111"/>
        <v>0</v>
      </c>
      <c r="AF46" s="1220">
        <f t="shared" si="111"/>
        <v>-9.0909090909091494E-3</v>
      </c>
      <c r="AG46" s="1220">
        <f t="shared" si="111"/>
        <v>0.1834862385321101</v>
      </c>
      <c r="AH46" s="1220">
        <f t="shared" si="111"/>
        <v>1.5503875968992276E-2</v>
      </c>
      <c r="AI46" s="1220">
        <f t="shared" si="111"/>
        <v>7.6335877862594437E-3</v>
      </c>
      <c r="AJ46" s="1220">
        <f t="shared" si="111"/>
        <v>7.575757575757569E-3</v>
      </c>
      <c r="AK46" s="1220">
        <f t="shared" si="111"/>
        <v>1.1804511278195484</v>
      </c>
      <c r="AL46" s="1220">
        <f t="shared" si="111"/>
        <v>3.1034482758620641E-2</v>
      </c>
      <c r="AM46" s="1220">
        <f t="shared" si="111"/>
        <v>7.0234113712374757E-2</v>
      </c>
      <c r="AN46" s="1220">
        <f t="shared" si="111"/>
        <v>3.1250000000000444E-3</v>
      </c>
      <c r="AO46" s="1140">
        <f t="shared" ref="AO46:AR46" si="112">AO44/AN44-1</f>
        <v>0.52647975077881615</v>
      </c>
      <c r="AP46" s="1140">
        <f t="shared" si="112"/>
        <v>1.8367346938775508E-2</v>
      </c>
      <c r="AQ46" s="1140">
        <f t="shared" si="112"/>
        <v>4.2084168336673278E-2</v>
      </c>
      <c r="AR46" s="1140">
        <f t="shared" si="112"/>
        <v>1.9230769230769162E-3</v>
      </c>
      <c r="AS46" s="38"/>
      <c r="AT46" s="48"/>
      <c r="AU46" s="48"/>
      <c r="AV46" s="48"/>
      <c r="AW46" s="138" t="s">
        <v>462</v>
      </c>
      <c r="AX46" s="138" t="s">
        <v>462</v>
      </c>
      <c r="AY46" s="138" t="s">
        <v>462</v>
      </c>
      <c r="AZ46" s="138" t="s">
        <v>462</v>
      </c>
      <c r="BA46" s="138" t="s">
        <v>462</v>
      </c>
      <c r="BB46" s="138" t="s">
        <v>462</v>
      </c>
      <c r="BC46" s="138" t="s">
        <v>462</v>
      </c>
      <c r="BD46" s="138" t="s">
        <v>462</v>
      </c>
      <c r="BE46" s="138" t="s">
        <v>462</v>
      </c>
      <c r="BF46" s="138" t="s">
        <v>462</v>
      </c>
      <c r="BG46" s="138" t="s">
        <v>462</v>
      </c>
      <c r="BH46" s="138" t="s">
        <v>462</v>
      </c>
      <c r="BI46" s="139" t="s">
        <v>462</v>
      </c>
    </row>
    <row r="47" spans="1:61" ht="11.25" customHeight="1">
      <c r="A47" s="12"/>
      <c r="B47" s="420"/>
      <c r="C47" s="420"/>
      <c r="D47" s="420"/>
      <c r="E47" s="420"/>
      <c r="F47" s="420"/>
      <c r="G47" s="420"/>
      <c r="I47" s="177" t="s">
        <v>378</v>
      </c>
      <c r="J47" s="5"/>
      <c r="K47" s="5"/>
      <c r="L47" s="5"/>
      <c r="M47" s="48"/>
      <c r="N47" s="48"/>
      <c r="O47" s="48"/>
      <c r="P47" s="48"/>
      <c r="Q47" s="48"/>
      <c r="R47" s="48"/>
      <c r="S47" s="48"/>
      <c r="T47" s="48"/>
      <c r="U47" s="48"/>
      <c r="V47" s="48"/>
      <c r="W47" s="48"/>
      <c r="X47" s="48"/>
      <c r="Y47" s="48"/>
      <c r="Z47" s="48"/>
      <c r="AA47" s="48"/>
      <c r="AB47" s="48"/>
      <c r="AC47" s="38">
        <f t="shared" ref="AC47:AN47" si="113">AC44-Y44</f>
        <v>-3.7000000000000019E-2</v>
      </c>
      <c r="AD47" s="38">
        <f t="shared" si="113"/>
        <v>1.0000000000000009E-2</v>
      </c>
      <c r="AE47" s="38">
        <f t="shared" si="113"/>
        <v>-1.4999999999999999E-2</v>
      </c>
      <c r="AF47" s="38">
        <f t="shared" si="113"/>
        <v>-2.0000000000000004E-2</v>
      </c>
      <c r="AG47" s="38">
        <f t="shared" si="113"/>
        <v>1.7000000000000001E-2</v>
      </c>
      <c r="AH47" s="38">
        <f t="shared" si="113"/>
        <v>2.1000000000000005E-2</v>
      </c>
      <c r="AI47" s="38">
        <f t="shared" si="113"/>
        <v>2.2000000000000006E-2</v>
      </c>
      <c r="AJ47" s="38">
        <f t="shared" si="113"/>
        <v>2.4000000000000007E-2</v>
      </c>
      <c r="AK47" s="38">
        <f t="shared" si="113"/>
        <v>0.16099999999999998</v>
      </c>
      <c r="AL47" s="38">
        <f t="shared" si="113"/>
        <v>0.16799999999999998</v>
      </c>
      <c r="AM47" s="38">
        <f t="shared" si="113"/>
        <v>0.188</v>
      </c>
      <c r="AN47" s="38">
        <f t="shared" si="113"/>
        <v>0.188</v>
      </c>
      <c r="AO47" s="1228">
        <v>0.2</v>
      </c>
      <c r="AP47" s="1228">
        <v>0.2</v>
      </c>
      <c r="AQ47" s="1228">
        <v>0.2</v>
      </c>
      <c r="AR47" s="1228">
        <v>0.2</v>
      </c>
      <c r="AS47" s="38"/>
      <c r="AT47" s="48"/>
      <c r="AU47" s="48">
        <f t="shared" ref="AU47:BA47" si="114">AU44-AT44</f>
        <v>5.599999999999998E-2</v>
      </c>
      <c r="AV47" s="48">
        <f t="shared" si="114"/>
        <v>0.24300000000000002</v>
      </c>
      <c r="AW47" s="48">
        <f t="shared" si="114"/>
        <v>0.11899999999999999</v>
      </c>
      <c r="AX47" s="48">
        <f t="shared" si="114"/>
        <v>-6.2E-2</v>
      </c>
      <c r="AY47" s="48">
        <f t="shared" si="114"/>
        <v>8.3999999999999908E-2</v>
      </c>
      <c r="AZ47" s="48">
        <f t="shared" si="114"/>
        <v>0.70500000000000007</v>
      </c>
      <c r="BA47" s="48">
        <f t="shared" si="114"/>
        <v>0.80000000000000027</v>
      </c>
      <c r="BB47" s="1228">
        <v>0.5</v>
      </c>
      <c r="BC47" s="1228">
        <v>0.5</v>
      </c>
      <c r="BD47" s="1228">
        <v>0.5</v>
      </c>
      <c r="BE47" s="1228">
        <v>0.5</v>
      </c>
      <c r="BF47" s="1228">
        <v>0.5</v>
      </c>
      <c r="BG47" s="1228">
        <v>0.5</v>
      </c>
      <c r="BH47" s="1228">
        <v>0.5</v>
      </c>
      <c r="BI47" s="1228">
        <v>0.5</v>
      </c>
    </row>
    <row r="48" spans="1:61" s="35" customFormat="1" ht="11.25" customHeight="1">
      <c r="A48" s="22"/>
      <c r="B48" s="420"/>
      <c r="C48" s="420"/>
      <c r="D48" s="420"/>
      <c r="E48" s="420"/>
      <c r="F48" s="420"/>
      <c r="G48" s="420"/>
      <c r="I48" s="1872" t="s">
        <v>379</v>
      </c>
      <c r="J48" s="120"/>
      <c r="K48" s="120"/>
      <c r="L48" s="120"/>
      <c r="M48" s="1870"/>
      <c r="N48" s="1870"/>
      <c r="O48" s="1870"/>
      <c r="P48" s="1870"/>
      <c r="Q48" s="1870"/>
      <c r="R48" s="1870"/>
      <c r="S48" s="1870"/>
      <c r="T48" s="1870"/>
      <c r="U48" s="1870"/>
      <c r="V48" s="1870"/>
      <c r="W48" s="1870"/>
      <c r="X48" s="1870"/>
      <c r="Y48" s="1870"/>
      <c r="Z48" s="1870">
        <f t="shared" ref="Z48:AN48" si="115">Z44-Y44</f>
        <v>-4.900000000000003E-2</v>
      </c>
      <c r="AA48" s="1870">
        <f t="shared" si="115"/>
        <v>2.5000000000000008E-2</v>
      </c>
      <c r="AB48" s="1870">
        <f t="shared" si="115"/>
        <v>4.0000000000000036E-3</v>
      </c>
      <c r="AC48" s="1870">
        <f t="shared" si="115"/>
        <v>-1.7000000000000001E-2</v>
      </c>
      <c r="AD48" s="1870">
        <f t="shared" si="115"/>
        <v>-2.0000000000000018E-3</v>
      </c>
      <c r="AE48" s="1870">
        <f t="shared" si="115"/>
        <v>0</v>
      </c>
      <c r="AF48" s="1870">
        <f t="shared" si="115"/>
        <v>-1.0000000000000009E-3</v>
      </c>
      <c r="AG48" s="1870">
        <f t="shared" si="115"/>
        <v>2.0000000000000004E-2</v>
      </c>
      <c r="AH48" s="1870">
        <f t="shared" si="115"/>
        <v>2.0000000000000018E-3</v>
      </c>
      <c r="AI48" s="1870">
        <f t="shared" si="115"/>
        <v>1.0000000000000009E-3</v>
      </c>
      <c r="AJ48" s="1870">
        <f t="shared" si="115"/>
        <v>1.0000000000000009E-3</v>
      </c>
      <c r="AK48" s="1870">
        <f t="shared" si="115"/>
        <v>0.15699999999999997</v>
      </c>
      <c r="AL48" s="1870">
        <f t="shared" si="115"/>
        <v>9.000000000000008E-3</v>
      </c>
      <c r="AM48" s="1870">
        <f t="shared" si="115"/>
        <v>2.1000000000000019E-2</v>
      </c>
      <c r="AN48" s="1870">
        <f t="shared" si="115"/>
        <v>1.0000000000000009E-3</v>
      </c>
      <c r="AO48" s="1870">
        <f t="shared" ref="AO48:AR48" si="116">AO44-AN44</f>
        <v>0.16899999999999998</v>
      </c>
      <c r="AP48" s="1870">
        <f t="shared" si="116"/>
        <v>9.000000000000008E-3</v>
      </c>
      <c r="AQ48" s="1870">
        <f t="shared" si="116"/>
        <v>2.1000000000000019E-2</v>
      </c>
      <c r="AR48" s="1870">
        <f t="shared" si="116"/>
        <v>1.0000000000000009E-3</v>
      </c>
      <c r="AS48" s="38"/>
      <c r="AT48" s="1870"/>
      <c r="AU48" s="1870"/>
      <c r="AV48" s="1870"/>
      <c r="AW48" s="470" t="s">
        <v>462</v>
      </c>
      <c r="AX48" s="470" t="s">
        <v>462</v>
      </c>
      <c r="AY48" s="470" t="s">
        <v>462</v>
      </c>
      <c r="AZ48" s="470" t="s">
        <v>462</v>
      </c>
      <c r="BA48" s="470" t="s">
        <v>462</v>
      </c>
      <c r="BB48" s="470" t="s">
        <v>462</v>
      </c>
      <c r="BC48" s="470" t="s">
        <v>462</v>
      </c>
      <c r="BD48" s="470" t="s">
        <v>462</v>
      </c>
      <c r="BE48" s="470" t="s">
        <v>462</v>
      </c>
      <c r="BF48" s="470" t="s">
        <v>462</v>
      </c>
      <c r="BG48" s="470" t="s">
        <v>462</v>
      </c>
      <c r="BH48" s="470" t="s">
        <v>462</v>
      </c>
      <c r="BI48" s="854" t="s">
        <v>462</v>
      </c>
    </row>
    <row r="49" spans="1:61" ht="11.25" customHeight="1">
      <c r="B49" s="416"/>
      <c r="C49" s="416"/>
      <c r="D49" s="416"/>
      <c r="E49" s="416"/>
      <c r="F49" s="416"/>
      <c r="G49" s="416"/>
    </row>
    <row r="50" spans="1:61" ht="11.25" customHeight="1">
      <c r="A50" s="33"/>
      <c r="B50" s="425"/>
      <c r="C50" s="425"/>
      <c r="D50" s="425"/>
      <c r="E50" s="425"/>
      <c r="F50" s="425"/>
      <c r="G50" s="425"/>
      <c r="H50" s="33"/>
      <c r="I50" s="148" t="s">
        <v>126</v>
      </c>
      <c r="J50" s="74"/>
      <c r="K50" s="74"/>
      <c r="L50" s="74"/>
      <c r="M50" s="75"/>
      <c r="N50" s="75"/>
      <c r="O50" s="75"/>
      <c r="P50" s="149"/>
      <c r="Q50" s="150"/>
      <c r="R50" s="75"/>
      <c r="S50" s="75"/>
      <c r="T50" s="149"/>
      <c r="U50" s="150"/>
      <c r="V50" s="75"/>
      <c r="W50" s="75"/>
      <c r="X50" s="75"/>
      <c r="Y50" s="75"/>
      <c r="Z50" s="75"/>
      <c r="AA50" s="75"/>
      <c r="AB50" s="75"/>
      <c r="AC50" s="75"/>
      <c r="AD50" s="75"/>
      <c r="AE50" s="75"/>
      <c r="AF50" s="75"/>
      <c r="AG50" s="469"/>
      <c r="AH50" s="469"/>
      <c r="AI50" s="469"/>
      <c r="AJ50" s="469"/>
      <c r="AK50" s="469"/>
      <c r="AL50" s="469"/>
      <c r="AM50" s="469"/>
      <c r="AN50" s="469"/>
      <c r="AO50" s="469"/>
      <c r="AP50" s="469"/>
      <c r="AQ50" s="469"/>
      <c r="AR50" s="469"/>
      <c r="AS50" s="454"/>
      <c r="AT50" s="1763"/>
      <c r="AU50" s="1763"/>
      <c r="AV50" s="1763"/>
      <c r="AW50" s="1763"/>
      <c r="AX50" s="1763"/>
      <c r="AY50" s="1763"/>
      <c r="AZ50" s="1763"/>
      <c r="BA50" s="1763"/>
      <c r="BB50" s="1763"/>
      <c r="BC50" s="1763"/>
      <c r="BD50" s="1763"/>
      <c r="BE50" s="1763"/>
      <c r="BF50" s="1763"/>
      <c r="BG50" s="1763"/>
      <c r="BH50" s="1763"/>
      <c r="BI50" s="1763"/>
    </row>
    <row r="51" spans="1:61" ht="11.25" customHeight="1">
      <c r="A51" s="12"/>
      <c r="B51" s="426"/>
      <c r="C51" s="426"/>
      <c r="D51" s="426"/>
      <c r="E51" s="426"/>
      <c r="F51" s="426"/>
      <c r="G51" s="426"/>
      <c r="H51" s="45"/>
      <c r="I51" s="53" t="s">
        <v>1</v>
      </c>
      <c r="J51" s="9"/>
      <c r="K51" s="5"/>
      <c r="L51" s="5"/>
      <c r="M51" s="136"/>
      <c r="N51" s="136"/>
      <c r="O51" s="136"/>
      <c r="P51" s="146"/>
      <c r="Q51" s="272"/>
      <c r="R51" s="136"/>
      <c r="S51" s="136"/>
      <c r="T51" s="146"/>
      <c r="U51" s="272"/>
      <c r="V51" s="136"/>
      <c r="W51" s="136"/>
      <c r="X51" s="136"/>
      <c r="Y51" s="1402">
        <f>Inlinks!Y53</f>
        <v>4.532</v>
      </c>
      <c r="Z51" s="1402">
        <f>Inlinks!Z53</f>
        <v>4.9539999999999997</v>
      </c>
      <c r="AA51" s="1402">
        <f>Inlinks!AA53</f>
        <v>5.6379999999999999</v>
      </c>
      <c r="AB51" s="1402">
        <f>Inlinks!AB53</f>
        <v>6.3310000000000004</v>
      </c>
      <c r="AC51" s="1402">
        <f>Inlinks!AC53</f>
        <v>5.9710000000000001</v>
      </c>
      <c r="AD51" s="1402">
        <f>Inlinks!AD53</f>
        <v>6.8129999999999997</v>
      </c>
      <c r="AE51" s="1402">
        <f>Inlinks!AE53</f>
        <v>8.5030000000000001</v>
      </c>
      <c r="AF51" s="1402">
        <f>Inlinks!AF53</f>
        <v>8.5790000000000006</v>
      </c>
      <c r="AG51" s="1402">
        <f>Inlinks!AG53</f>
        <v>8.2200000000000006</v>
      </c>
      <c r="AH51" s="1402">
        <f>Inlinks!AH53</f>
        <v>9.2200000000000006</v>
      </c>
      <c r="AI51" s="1402">
        <f>Inlinks!AI53</f>
        <v>10.406000000000001</v>
      </c>
      <c r="AJ51" s="1402">
        <f>Inlinks!AJ53</f>
        <v>10.622999999999999</v>
      </c>
      <c r="AK51" s="1402">
        <f>Inlinks!AK53</f>
        <v>11.090999999999999</v>
      </c>
      <c r="AL51" s="2147">
        <f>Inlinks!AL53+Inlinks!AL66</f>
        <v>15.5</v>
      </c>
      <c r="AM51" s="2147">
        <f>Inlinks!AM53+Inlinks!AM66</f>
        <v>14.32</v>
      </c>
      <c r="AN51" s="1402">
        <f>Inlinks!AN53</f>
        <v>15.574999999999999</v>
      </c>
      <c r="AO51" s="138">
        <f t="shared" ref="AO51:AO54" si="117">AO$55*(AN51/AN$55)</f>
        <v>15.953440170940173</v>
      </c>
      <c r="AP51" s="138">
        <f t="shared" ref="AP51:AP54" si="118">AP$55*(AO51/AO$55)</f>
        <v>19.400605413105414</v>
      </c>
      <c r="AQ51" s="138">
        <f t="shared" ref="AQ51:AQ54" si="119">AQ$55*(AP51/AP$55)</f>
        <v>18.227884615384614</v>
      </c>
      <c r="AR51" s="138">
        <f t="shared" ref="AR51:AR54" si="120">AR$55*(AQ51/AQ$55)</f>
        <v>18.744515669515668</v>
      </c>
      <c r="AS51" s="210"/>
      <c r="AT51" s="210">
        <v>2.7949999999999999</v>
      </c>
      <c r="AU51" s="210">
        <v>4.6859999999999999</v>
      </c>
      <c r="AV51" s="210">
        <v>10.417</v>
      </c>
      <c r="AW51" s="1383">
        <f>SUM(Y51:AB51)</f>
        <v>21.455000000000002</v>
      </c>
      <c r="AX51" s="1383">
        <f>SUM(AC51:AF51)</f>
        <v>29.866</v>
      </c>
      <c r="AY51" s="1383">
        <f>SUM(AG51:AJ51)</f>
        <v>38.469000000000001</v>
      </c>
      <c r="AZ51" s="1383">
        <f>SUM(AK51:AN51)</f>
        <v>56.486000000000004</v>
      </c>
      <c r="BA51" s="1383">
        <f>SUM(AO51:AR51)</f>
        <v>72.326445868945868</v>
      </c>
      <c r="BB51" s="138">
        <f t="shared" ref="BB51:BI51" si="121">BB$55*(BA51/BA$55)</f>
        <v>81.834992877492866</v>
      </c>
      <c r="BC51" s="138">
        <f t="shared" si="121"/>
        <v>91.343539886039878</v>
      </c>
      <c r="BD51" s="138">
        <f t="shared" si="121"/>
        <v>98.167158585673917</v>
      </c>
      <c r="BE51" s="138">
        <f t="shared" si="121"/>
        <v>104.57017362052993</v>
      </c>
      <c r="BF51" s="138">
        <f t="shared" si="121"/>
        <v>110.50716893851281</v>
      </c>
      <c r="BG51" s="138">
        <f t="shared" si="121"/>
        <v>116.13907823335367</v>
      </c>
      <c r="BH51" s="138">
        <f t="shared" si="121"/>
        <v>121.73024444564265</v>
      </c>
      <c r="BI51" s="138">
        <f t="shared" si="121"/>
        <v>127.59842552731229</v>
      </c>
    </row>
    <row r="52" spans="1:61" ht="11.25" customHeight="1">
      <c r="A52" s="12"/>
      <c r="B52" s="421"/>
      <c r="C52" s="421"/>
      <c r="D52" s="421"/>
      <c r="E52" s="421"/>
      <c r="F52" s="421"/>
      <c r="G52" s="421"/>
      <c r="H52" s="45"/>
      <c r="I52" s="53" t="s">
        <v>123</v>
      </c>
      <c r="J52" s="9"/>
      <c r="K52" s="5"/>
      <c r="L52" s="5"/>
      <c r="M52" s="136"/>
      <c r="N52" s="136"/>
      <c r="O52" s="136"/>
      <c r="P52" s="146"/>
      <c r="Q52" s="272"/>
      <c r="R52" s="136"/>
      <c r="S52" s="136"/>
      <c r="T52" s="146"/>
      <c r="U52" s="272"/>
      <c r="V52" s="136"/>
      <c r="W52" s="136"/>
      <c r="X52" s="136"/>
      <c r="Y52" s="1402">
        <f>Inlinks!Y54</f>
        <v>0.56399999999999995</v>
      </c>
      <c r="Z52" s="1402">
        <f>Inlinks!Z54</f>
        <v>1.7170000000000001</v>
      </c>
      <c r="AA52" s="1402">
        <f>Inlinks!AA54</f>
        <v>1.4059999999999999</v>
      </c>
      <c r="AB52" s="1402">
        <f>Inlinks!AB54</f>
        <v>1.262</v>
      </c>
      <c r="AC52" s="1402">
        <f>Inlinks!AC54</f>
        <v>1.1439999999999999</v>
      </c>
      <c r="AD52" s="1402">
        <f>Inlinks!AD54</f>
        <v>1.9770000000000001</v>
      </c>
      <c r="AE52" s="1402">
        <f>Inlinks!AE54</f>
        <v>1.69</v>
      </c>
      <c r="AF52" s="1402">
        <f>Inlinks!AF54</f>
        <v>3.1829999999999998</v>
      </c>
      <c r="AG52" s="1402">
        <f>Inlinks!AG54</f>
        <v>2.0070000000000001</v>
      </c>
      <c r="AH52" s="1402">
        <f>Inlinks!AH54</f>
        <v>1.4570000000000001</v>
      </c>
      <c r="AI52" s="1402">
        <f>Inlinks!AI54</f>
        <v>1.64</v>
      </c>
      <c r="AJ52" s="1402">
        <f>Inlinks!AJ54</f>
        <v>2.1059999999999999</v>
      </c>
      <c r="AK52" s="1402">
        <f>Inlinks!AK54</f>
        <v>2.944</v>
      </c>
      <c r="AL52" s="2147">
        <f>Inlinks!AL54</f>
        <v>3.0920000000000001</v>
      </c>
      <c r="AM52" s="2147">
        <f>Inlinks!AM54</f>
        <v>2.8220000000000001</v>
      </c>
      <c r="AN52" s="1402">
        <f>Inlinks!AN54</f>
        <v>2.3690000000000002</v>
      </c>
      <c r="AO52" s="138">
        <f t="shared" si="117"/>
        <v>2.4265617826617834</v>
      </c>
      <c r="AP52" s="138">
        <f t="shared" si="118"/>
        <v>2.9508850223850231</v>
      </c>
      <c r="AQ52" s="138">
        <f t="shared" si="119"/>
        <v>2.7725109890109896</v>
      </c>
      <c r="AR52" s="138">
        <f t="shared" si="120"/>
        <v>2.8510919820919827</v>
      </c>
      <c r="AS52" s="210"/>
      <c r="AT52" s="210">
        <v>7.0999999999999994E-2</v>
      </c>
      <c r="AU52" s="210">
        <v>0.21299999999999999</v>
      </c>
      <c r="AV52" s="210">
        <v>1.2150000000000001</v>
      </c>
      <c r="AW52" s="451">
        <f>SUM(Y52:AB52)</f>
        <v>4.9489999999999998</v>
      </c>
      <c r="AX52" s="451">
        <f>SUM(AC52:AF52)</f>
        <v>7.9939999999999998</v>
      </c>
      <c r="AY52" s="451">
        <f>SUM(AG52:AJ52)</f>
        <v>7.21</v>
      </c>
      <c r="AZ52" s="451">
        <f>SUM(AK52:AN52)</f>
        <v>11.227</v>
      </c>
      <c r="BA52" s="451">
        <f>SUM(AO52:AR52)</f>
        <v>11.001049776149779</v>
      </c>
      <c r="BB52" s="138">
        <f t="shared" ref="BB52:BI52" si="122">BB$55*(BA52/BA$55)</f>
        <v>12.447325722425726</v>
      </c>
      <c r="BC52" s="138">
        <f t="shared" si="122"/>
        <v>13.893601668701672</v>
      </c>
      <c r="BD52" s="138">
        <f t="shared" si="122"/>
        <v>14.931492692742315</v>
      </c>
      <c r="BE52" s="138">
        <f t="shared" si="122"/>
        <v>15.905408751655568</v>
      </c>
      <c r="BF52" s="138">
        <f t="shared" si="122"/>
        <v>16.808441939989528</v>
      </c>
      <c r="BG52" s="138">
        <f t="shared" si="122"/>
        <v>17.665070711705614</v>
      </c>
      <c r="BH52" s="138">
        <f t="shared" si="122"/>
        <v>18.515502349388605</v>
      </c>
      <c r="BI52" s="138">
        <f t="shared" si="122"/>
        <v>19.408068704603714</v>
      </c>
    </row>
    <row r="53" spans="1:61" ht="11.25" customHeight="1">
      <c r="A53" s="12"/>
      <c r="B53" s="420"/>
      <c r="C53" s="420"/>
      <c r="D53" s="420"/>
      <c r="E53" s="420"/>
      <c r="F53" s="420"/>
      <c r="G53" s="420"/>
      <c r="H53" s="45"/>
      <c r="I53" s="53" t="s">
        <v>124</v>
      </c>
      <c r="J53" s="9"/>
      <c r="K53" s="5"/>
      <c r="L53" s="5"/>
      <c r="M53" s="136"/>
      <c r="N53" s="136"/>
      <c r="O53" s="136"/>
      <c r="P53" s="146"/>
      <c r="Q53" s="272"/>
      <c r="R53" s="136"/>
      <c r="S53" s="136"/>
      <c r="T53" s="146"/>
      <c r="U53" s="272"/>
      <c r="V53" s="136"/>
      <c r="W53" s="136"/>
      <c r="X53" s="136"/>
      <c r="Y53" s="1402">
        <f>Inlinks!Y55</f>
        <v>0.82099999999999995</v>
      </c>
      <c r="Z53" s="1402">
        <f>Inlinks!Z55</f>
        <v>0.83399999999999996</v>
      </c>
      <c r="AA53" s="1402">
        <f>Inlinks!AA55</f>
        <v>0.92900000000000005</v>
      </c>
      <c r="AB53" s="1402">
        <f>Inlinks!AB55</f>
        <v>1.08</v>
      </c>
      <c r="AC53" s="1402">
        <f>Inlinks!AC55</f>
        <v>0.99199999999999999</v>
      </c>
      <c r="AD53" s="1402">
        <f>Inlinks!AD55</f>
        <v>1.1120000000000001</v>
      </c>
      <c r="AE53" s="1402">
        <f>Inlinks!AE55</f>
        <v>1.33</v>
      </c>
      <c r="AF53" s="1402">
        <f>Inlinks!AF55</f>
        <v>1.744</v>
      </c>
      <c r="AG53" s="1402">
        <f>Inlinks!AG55</f>
        <v>1.7709999999999999</v>
      </c>
      <c r="AH53" s="1402">
        <f>Inlinks!AH55</f>
        <v>2.0190000000000001</v>
      </c>
      <c r="AI53" s="1402">
        <f>Inlinks!AI55</f>
        <v>1.8129999999999999</v>
      </c>
      <c r="AJ53" s="1402">
        <f>Inlinks!AJ55</f>
        <v>2.153</v>
      </c>
      <c r="AK53" s="1402">
        <f>Inlinks!AK55</f>
        <v>4.9610000000000003</v>
      </c>
      <c r="AL53" s="2147">
        <f>Inlinks!AL55+Inlinks!AL68</f>
        <v>5.6150000000000002</v>
      </c>
      <c r="AM53" s="2147">
        <f>Inlinks!AM55+Inlinks!AM68</f>
        <v>5.1020000000000003</v>
      </c>
      <c r="AN53" s="1402">
        <f>Inlinks!AN55</f>
        <v>4.8559999999999999</v>
      </c>
      <c r="AO53" s="138">
        <f t="shared" si="117"/>
        <v>4.973990720390721</v>
      </c>
      <c r="AP53" s="138">
        <f t="shared" si="118"/>
        <v>6.0487537647537648</v>
      </c>
      <c r="AQ53" s="138">
        <f t="shared" si="119"/>
        <v>5.6831208791208789</v>
      </c>
      <c r="AR53" s="138">
        <f t="shared" si="120"/>
        <v>5.8441969881969875</v>
      </c>
      <c r="AS53" s="210"/>
      <c r="AT53" s="210">
        <v>0.316</v>
      </c>
      <c r="AU53" s="210">
        <v>1.0880000000000001</v>
      </c>
      <c r="AV53" s="210">
        <v>2.379</v>
      </c>
      <c r="AW53" s="451">
        <f>SUM(Y53:AB53)</f>
        <v>3.6639999999999997</v>
      </c>
      <c r="AX53" s="451">
        <f>SUM(AC53:AF53)</f>
        <v>5.1779999999999999</v>
      </c>
      <c r="AY53" s="451">
        <f>SUM(AG53:AJ53)</f>
        <v>7.7560000000000002</v>
      </c>
      <c r="AZ53" s="451">
        <f>SUM(AK53:AN53)</f>
        <v>20.533999999999999</v>
      </c>
      <c r="BA53" s="451">
        <f>SUM(AO53:AR53)</f>
        <v>22.550062352462351</v>
      </c>
      <c r="BB53" s="138">
        <f t="shared" ref="BB53:BI53" si="123">BB$55*(BA53/BA$55)</f>
        <v>25.514653317053316</v>
      </c>
      <c r="BC53" s="138">
        <f t="shared" si="123"/>
        <v>28.479244281644281</v>
      </c>
      <c r="BD53" s="138">
        <f t="shared" si="123"/>
        <v>30.606723729825525</v>
      </c>
      <c r="BE53" s="138">
        <f t="shared" si="123"/>
        <v>32.60306665176843</v>
      </c>
      <c r="BF53" s="138">
        <f t="shared" si="123"/>
        <v>34.454113153477891</v>
      </c>
      <c r="BG53" s="138">
        <f t="shared" si="123"/>
        <v>36.210039415805163</v>
      </c>
      <c r="BH53" s="138">
        <f t="shared" si="123"/>
        <v>37.953262730532316</v>
      </c>
      <c r="BI53" s="138">
        <f t="shared" si="123"/>
        <v>39.782854212560423</v>
      </c>
    </row>
    <row r="54" spans="1:61" ht="11.25" customHeight="1">
      <c r="A54" s="12"/>
      <c r="B54" s="420"/>
      <c r="C54" s="420"/>
      <c r="D54" s="420"/>
      <c r="E54" s="420"/>
      <c r="F54" s="420"/>
      <c r="G54" s="420"/>
      <c r="H54" s="45"/>
      <c r="I54" s="119" t="s">
        <v>33</v>
      </c>
      <c r="J54" s="268"/>
      <c r="K54" s="120"/>
      <c r="L54" s="120"/>
      <c r="M54" s="269"/>
      <c r="N54" s="269"/>
      <c r="O54" s="269"/>
      <c r="P54" s="271"/>
      <c r="Q54" s="270"/>
      <c r="R54" s="269"/>
      <c r="S54" s="269"/>
      <c r="T54" s="271"/>
      <c r="U54" s="270"/>
      <c r="V54" s="269"/>
      <c r="W54" s="269"/>
      <c r="X54" s="269"/>
      <c r="Y54" s="1402">
        <f>Inlinks!Y56</f>
        <v>0.25600000000000001</v>
      </c>
      <c r="Z54" s="1402">
        <f>Inlinks!Z56</f>
        <v>0.27800000000000002</v>
      </c>
      <c r="AA54" s="1402">
        <f>Inlinks!AA56</f>
        <v>0.28299999999999997</v>
      </c>
      <c r="AB54" s="1402">
        <f>Inlinks!AB56</f>
        <v>0.32800000000000001</v>
      </c>
      <c r="AC54" s="1402">
        <f>Inlinks!AC56</f>
        <v>0.32100000000000001</v>
      </c>
      <c r="AD54" s="1402">
        <f>Inlinks!AD56</f>
        <v>0.376</v>
      </c>
      <c r="AE54" s="1402">
        <f>Inlinks!AE56</f>
        <v>0.36899999999999999</v>
      </c>
      <c r="AF54" s="1402">
        <f>Inlinks!AF56</f>
        <v>0.46100000000000002</v>
      </c>
      <c r="AG54" s="1402">
        <f>Inlinks!AG56</f>
        <v>0.51800000000000002</v>
      </c>
      <c r="AH54" s="1402">
        <f>Inlinks!AH56</f>
        <v>0.60399999999999998</v>
      </c>
      <c r="AI54" s="1402">
        <f>Inlinks!AI56</f>
        <v>0.91200000000000003</v>
      </c>
      <c r="AJ54" s="1402">
        <f>Inlinks!AJ56</f>
        <v>1.3080000000000001</v>
      </c>
      <c r="AK54" s="1402">
        <f>Inlinks!AK56</f>
        <v>1.171</v>
      </c>
      <c r="AL54" s="2147">
        <f>Inlinks!AL56+Inlinks!AL69</f>
        <v>1.3980000000000001</v>
      </c>
      <c r="AM54" s="2147">
        <f>Inlinks!AM56+Inlinks!AM69</f>
        <v>1.5109999999999999</v>
      </c>
      <c r="AN54" s="1402">
        <f>Inlinks!AN56</f>
        <v>1.77</v>
      </c>
      <c r="AO54" s="470">
        <f t="shared" si="117"/>
        <v>1.8130073260073263</v>
      </c>
      <c r="AP54" s="470">
        <f t="shared" si="118"/>
        <v>2.2047557997557998</v>
      </c>
      <c r="AQ54" s="470">
        <f t="shared" si="119"/>
        <v>2.0714835164835166</v>
      </c>
      <c r="AR54" s="470">
        <f t="shared" si="120"/>
        <v>2.1301953601953603</v>
      </c>
      <c r="AS54" s="210"/>
      <c r="AT54" s="1394">
        <v>0.33200000000000002</v>
      </c>
      <c r="AU54" s="1394">
        <v>0.13800000000000001</v>
      </c>
      <c r="AV54" s="1394">
        <v>0.752</v>
      </c>
      <c r="AW54" s="1212">
        <f>SUM(Y54:AB54)</f>
        <v>1.145</v>
      </c>
      <c r="AX54" s="1212">
        <f>SUM(AC54:AF54)</f>
        <v>1.5270000000000001</v>
      </c>
      <c r="AY54" s="1212">
        <f>SUM(AG54:AJ54)</f>
        <v>3.3419999999999996</v>
      </c>
      <c r="AZ54" s="1212">
        <f>SUM(AK54:AN54)</f>
        <v>5.85</v>
      </c>
      <c r="BA54" s="1212">
        <f>SUM(AO54:AR54)</f>
        <v>8.219442002442003</v>
      </c>
      <c r="BB54" s="470">
        <f t="shared" ref="BB54:BI54" si="124">BB$55*(BA54/BA$55)</f>
        <v>9.3000280830280833</v>
      </c>
      <c r="BC54" s="470">
        <f t="shared" si="124"/>
        <v>10.380614163614164</v>
      </c>
      <c r="BD54" s="470">
        <f t="shared" si="124"/>
        <v>11.156075165113505</v>
      </c>
      <c r="BE54" s="470">
        <f t="shared" si="124"/>
        <v>11.883737226859582</v>
      </c>
      <c r="BF54" s="470">
        <f t="shared" si="124"/>
        <v>12.558439102482676</v>
      </c>
      <c r="BG54" s="470">
        <f t="shared" si="124"/>
        <v>13.198469885909214</v>
      </c>
      <c r="BH54" s="470">
        <f t="shared" si="124"/>
        <v>13.833870476326647</v>
      </c>
      <c r="BI54" s="470">
        <f t="shared" si="124"/>
        <v>14.500752050294881</v>
      </c>
    </row>
    <row r="55" spans="1:61" ht="11.25" customHeight="1">
      <c r="A55" s="12"/>
      <c r="B55" s="420"/>
      <c r="C55" s="420"/>
      <c r="D55" s="420"/>
      <c r="E55" s="420"/>
      <c r="F55" s="420"/>
      <c r="G55" s="420"/>
      <c r="I55" s="1551" t="s">
        <v>382</v>
      </c>
      <c r="J55" s="2"/>
      <c r="K55" s="2"/>
      <c r="L55" s="2"/>
      <c r="M55" s="65"/>
      <c r="N55" s="65"/>
      <c r="O55" s="65"/>
      <c r="P55" s="85"/>
      <c r="Q55" s="108"/>
      <c r="R55" s="65"/>
      <c r="S55" s="65"/>
      <c r="T55" s="85"/>
      <c r="U55" s="108"/>
      <c r="V55" s="65"/>
      <c r="W55" s="65"/>
      <c r="X55" s="65"/>
      <c r="Y55" s="1764">
        <f t="shared" ref="Y55:AF55" si="125">SUM(Y51:Y54)</f>
        <v>6.173</v>
      </c>
      <c r="Z55" s="1764">
        <f t="shared" si="125"/>
        <v>7.7829999999999995</v>
      </c>
      <c r="AA55" s="1764">
        <f t="shared" si="125"/>
        <v>8.2560000000000002</v>
      </c>
      <c r="AB55" s="1764">
        <f t="shared" si="125"/>
        <v>9.0009999999999994</v>
      </c>
      <c r="AC55" s="1764">
        <f t="shared" si="125"/>
        <v>8.427999999999999</v>
      </c>
      <c r="AD55" s="1764">
        <f t="shared" si="125"/>
        <v>10.277999999999999</v>
      </c>
      <c r="AE55" s="1764">
        <f t="shared" si="125"/>
        <v>11.891999999999999</v>
      </c>
      <c r="AF55" s="1764">
        <f t="shared" si="125"/>
        <v>13.967000000000001</v>
      </c>
      <c r="AG55" s="1764">
        <f t="shared" ref="AG55:AL55" si="126">SUM(AG51:AG54)</f>
        <v>12.516000000000002</v>
      </c>
      <c r="AH55" s="1764">
        <f t="shared" si="126"/>
        <v>13.3</v>
      </c>
      <c r="AI55" s="1764">
        <f t="shared" si="126"/>
        <v>14.771000000000003</v>
      </c>
      <c r="AJ55" s="1764">
        <f t="shared" si="126"/>
        <v>16.190000000000001</v>
      </c>
      <c r="AK55" s="1764">
        <f t="shared" si="126"/>
        <v>20.167000000000002</v>
      </c>
      <c r="AL55" s="1764">
        <f t="shared" si="126"/>
        <v>25.605</v>
      </c>
      <c r="AM55" s="1764">
        <f t="shared" ref="AM55:AN55" si="127">SUM(AM51:AM54)</f>
        <v>23.754999999999999</v>
      </c>
      <c r="AN55" s="1764">
        <f t="shared" si="127"/>
        <v>24.569999999999997</v>
      </c>
      <c r="AO55" s="64">
        <f t="shared" ref="AO55:AR55" si="128">AK55+AO58</f>
        <v>25.167000000000002</v>
      </c>
      <c r="AP55" s="64">
        <f t="shared" si="128"/>
        <v>30.605</v>
      </c>
      <c r="AQ55" s="64">
        <f t="shared" si="128"/>
        <v>28.754999999999999</v>
      </c>
      <c r="AR55" s="64">
        <f t="shared" si="128"/>
        <v>29.569999999999997</v>
      </c>
      <c r="AS55" s="452"/>
      <c r="AT55" s="65">
        <f t="shared" ref="AT55:AY55" si="129">SUM(AT51:AT54)</f>
        <v>3.5139999999999998</v>
      </c>
      <c r="AU55" s="65">
        <f t="shared" si="129"/>
        <v>6.125</v>
      </c>
      <c r="AV55" s="65">
        <f t="shared" si="129"/>
        <v>14.763</v>
      </c>
      <c r="AW55" s="65">
        <f t="shared" si="129"/>
        <v>31.213000000000005</v>
      </c>
      <c r="AX55" s="65">
        <f t="shared" si="129"/>
        <v>44.564999999999998</v>
      </c>
      <c r="AY55" s="65">
        <f t="shared" si="129"/>
        <v>56.777000000000001</v>
      </c>
      <c r="AZ55" s="65">
        <f>SUM(AZ51:AZ54)</f>
        <v>94.097000000000008</v>
      </c>
      <c r="BA55" s="65">
        <f>SUM(BA51:BA54)</f>
        <v>114.09700000000001</v>
      </c>
      <c r="BB55" s="64">
        <f>BA55+BB58</f>
        <v>129.09700000000001</v>
      </c>
      <c r="BC55" s="64">
        <f>BB55+BC58</f>
        <v>144.09700000000001</v>
      </c>
      <c r="BD55" s="64">
        <f t="shared" ref="BD55:BI55" si="130">BD67*BD60</f>
        <v>154.86145017335528</v>
      </c>
      <c r="BE55" s="64">
        <f t="shared" si="130"/>
        <v>164.96238625081352</v>
      </c>
      <c r="BF55" s="64">
        <f t="shared" si="130"/>
        <v>174.32816313446293</v>
      </c>
      <c r="BG55" s="64">
        <f t="shared" si="130"/>
        <v>183.21265824677369</v>
      </c>
      <c r="BH55" s="64">
        <f t="shared" si="130"/>
        <v>192.03288000189025</v>
      </c>
      <c r="BI55" s="64">
        <f t="shared" si="130"/>
        <v>201.29010049477134</v>
      </c>
    </row>
    <row r="56" spans="1:61" s="35" customFormat="1" ht="11.25" customHeight="1">
      <c r="A56" s="22"/>
      <c r="B56" s="420"/>
      <c r="C56" s="420"/>
      <c r="D56" s="420"/>
      <c r="E56" s="420"/>
      <c r="F56" s="420"/>
      <c r="G56" s="420"/>
      <c r="I56" s="177" t="s">
        <v>377</v>
      </c>
      <c r="J56" s="5"/>
      <c r="K56" s="5"/>
      <c r="L56" s="5"/>
      <c r="M56" s="48"/>
      <c r="N56" s="48"/>
      <c r="O56" s="48"/>
      <c r="P56" s="48"/>
      <c r="Q56" s="48"/>
      <c r="R56" s="48"/>
      <c r="S56" s="48"/>
      <c r="T56" s="48"/>
      <c r="U56" s="48"/>
      <c r="V56" s="48"/>
      <c r="W56" s="48"/>
      <c r="X56" s="48"/>
      <c r="Y56" s="48"/>
      <c r="Z56" s="48"/>
      <c r="AA56" s="48"/>
      <c r="AB56" s="48"/>
      <c r="AC56" s="1220">
        <f t="shared" ref="AC56:AN56" si="131">AC55/Y55-1</f>
        <v>0.36530050218694288</v>
      </c>
      <c r="AD56" s="1220">
        <f t="shared" si="131"/>
        <v>0.3205704741102402</v>
      </c>
      <c r="AE56" s="1220">
        <f t="shared" si="131"/>
        <v>0.44040697674418605</v>
      </c>
      <c r="AF56" s="1220">
        <f t="shared" si="131"/>
        <v>0.55171647594711715</v>
      </c>
      <c r="AG56" s="1220">
        <f t="shared" si="131"/>
        <v>0.48504983388704348</v>
      </c>
      <c r="AH56" s="1220">
        <f t="shared" si="131"/>
        <v>0.29402607511188972</v>
      </c>
      <c r="AI56" s="1220">
        <f t="shared" si="131"/>
        <v>0.24209552640430565</v>
      </c>
      <c r="AJ56" s="1220">
        <f t="shared" si="131"/>
        <v>0.15916087921529321</v>
      </c>
      <c r="AK56" s="1220">
        <f t="shared" si="131"/>
        <v>0.61129753914988805</v>
      </c>
      <c r="AL56" s="1220">
        <f t="shared" si="131"/>
        <v>0.925187969924812</v>
      </c>
      <c r="AM56" s="1220">
        <f t="shared" si="131"/>
        <v>0.60821880712206311</v>
      </c>
      <c r="AN56" s="1220">
        <f t="shared" si="131"/>
        <v>0.51760345892526227</v>
      </c>
      <c r="AO56" s="1140">
        <f t="shared" ref="AO56:AR56" si="132">AO55/AK55-1</f>
        <v>0.24792978628452422</v>
      </c>
      <c r="AP56" s="1140">
        <f t="shared" si="132"/>
        <v>0.19527436047646951</v>
      </c>
      <c r="AQ56" s="1140">
        <f t="shared" si="132"/>
        <v>0.2104820037886761</v>
      </c>
      <c r="AR56" s="1140">
        <f t="shared" si="132"/>
        <v>0.20350020350020359</v>
      </c>
      <c r="AS56" s="38"/>
      <c r="AT56" s="48"/>
      <c r="AU56" s="1140">
        <f t="shared" ref="AU56:BA56" si="133">AU55/AT55-1</f>
        <v>0.74302788844621515</v>
      </c>
      <c r="AV56" s="1140">
        <f t="shared" si="133"/>
        <v>1.4102857142857141</v>
      </c>
      <c r="AW56" s="1140">
        <f t="shared" si="133"/>
        <v>1.1142721669037461</v>
      </c>
      <c r="AX56" s="1140">
        <f t="shared" si="133"/>
        <v>0.42777048024861397</v>
      </c>
      <c r="AY56" s="1140">
        <f t="shared" si="133"/>
        <v>0.27402670256928086</v>
      </c>
      <c r="AZ56" s="1140">
        <f t="shared" si="133"/>
        <v>0.65730841714074373</v>
      </c>
      <c r="BA56" s="1140">
        <f t="shared" si="133"/>
        <v>0.21254662741638941</v>
      </c>
      <c r="BB56" s="1140">
        <f t="shared" ref="BB56:BI56" si="134">BB55/BA55-1</f>
        <v>0.13146708502414617</v>
      </c>
      <c r="BC56" s="1140">
        <f t="shared" si="134"/>
        <v>0.11619170081411645</v>
      </c>
      <c r="BD56" s="1140">
        <f t="shared" si="134"/>
        <v>7.4702805563996888E-2</v>
      </c>
      <c r="BE56" s="1140">
        <f t="shared" si="134"/>
        <v>6.522563275851434E-2</v>
      </c>
      <c r="BF56" s="1140">
        <f t="shared" si="134"/>
        <v>5.6775226744170793E-2</v>
      </c>
      <c r="BG56" s="1140">
        <f t="shared" si="134"/>
        <v>5.0964198512537306E-2</v>
      </c>
      <c r="BH56" s="1140">
        <f t="shared" si="134"/>
        <v>4.8141988875224806E-2</v>
      </c>
      <c r="BI56" s="1140">
        <f t="shared" si="134"/>
        <v>4.8206434714669566E-2</v>
      </c>
    </row>
    <row r="57" spans="1:61" ht="11.25" customHeight="1">
      <c r="A57" s="12"/>
      <c r="B57" s="420"/>
      <c r="C57" s="420"/>
      <c r="D57" s="420"/>
      <c r="E57" s="420"/>
      <c r="F57" s="420"/>
      <c r="G57" s="420"/>
      <c r="I57" s="177" t="s">
        <v>369</v>
      </c>
      <c r="J57" s="5"/>
      <c r="K57" s="5"/>
      <c r="L57" s="5"/>
      <c r="M57" s="48"/>
      <c r="N57" s="48"/>
      <c r="O57" s="48"/>
      <c r="P57" s="48"/>
      <c r="Q57" s="48"/>
      <c r="R57" s="48"/>
      <c r="S57" s="48"/>
      <c r="T57" s="48"/>
      <c r="U57" s="48"/>
      <c r="V57" s="48"/>
      <c r="W57" s="48"/>
      <c r="X57" s="48"/>
      <c r="Y57" s="48"/>
      <c r="Z57" s="1220">
        <f t="shared" ref="Z57:AN57" si="135">Z55/Y55-1</f>
        <v>0.2608132188563097</v>
      </c>
      <c r="AA57" s="1220">
        <f t="shared" si="135"/>
        <v>6.0773480662983603E-2</v>
      </c>
      <c r="AB57" s="1220">
        <f t="shared" si="135"/>
        <v>9.0237403100775104E-2</v>
      </c>
      <c r="AC57" s="1220">
        <f t="shared" si="135"/>
        <v>-6.3659593378513568E-2</v>
      </c>
      <c r="AD57" s="1220">
        <f t="shared" si="135"/>
        <v>0.21950640721404846</v>
      </c>
      <c r="AE57" s="1220">
        <f t="shared" si="135"/>
        <v>0.15703444249854059</v>
      </c>
      <c r="AF57" s="1220">
        <f t="shared" si="135"/>
        <v>0.17448705011772625</v>
      </c>
      <c r="AG57" s="1140">
        <f t="shared" si="135"/>
        <v>-0.10388773537624396</v>
      </c>
      <c r="AH57" s="1140">
        <f t="shared" si="135"/>
        <v>6.263982102908261E-2</v>
      </c>
      <c r="AI57" s="1140">
        <f t="shared" si="135"/>
        <v>0.11060150375939859</v>
      </c>
      <c r="AJ57" s="1140">
        <f t="shared" si="135"/>
        <v>9.6066617019836098E-2</v>
      </c>
      <c r="AK57" s="1140">
        <f t="shared" si="135"/>
        <v>0.24564546016059285</v>
      </c>
      <c r="AL57" s="1140">
        <f t="shared" si="135"/>
        <v>0.26964843556304841</v>
      </c>
      <c r="AM57" s="1140">
        <f t="shared" si="135"/>
        <v>-7.2251513376293763E-2</v>
      </c>
      <c r="AN57" s="1140">
        <f t="shared" si="135"/>
        <v>3.4308566617554215E-2</v>
      </c>
      <c r="AO57" s="1140">
        <f t="shared" ref="AO57:AR57" si="136">AO55/AN55-1</f>
        <v>2.4297924297924434E-2</v>
      </c>
      <c r="AP57" s="1140">
        <f t="shared" si="136"/>
        <v>0.21607660825684416</v>
      </c>
      <c r="AQ57" s="1140">
        <f t="shared" si="136"/>
        <v>-6.0447639274628373E-2</v>
      </c>
      <c r="AR57" s="1140">
        <f t="shared" si="136"/>
        <v>2.8342896887497693E-2</v>
      </c>
      <c r="AS57" s="38"/>
      <c r="AT57" s="48"/>
      <c r="AU57" s="48"/>
      <c r="AV57" s="48"/>
      <c r="AW57" s="138" t="s">
        <v>462</v>
      </c>
      <c r="AX57" s="138" t="s">
        <v>462</v>
      </c>
      <c r="AY57" s="138" t="s">
        <v>462</v>
      </c>
      <c r="AZ57" s="138" t="s">
        <v>462</v>
      </c>
      <c r="BA57" s="138" t="s">
        <v>462</v>
      </c>
      <c r="BB57" s="138" t="s">
        <v>462</v>
      </c>
      <c r="BC57" s="138" t="s">
        <v>462</v>
      </c>
      <c r="BD57" s="138" t="s">
        <v>462</v>
      </c>
      <c r="BE57" s="138" t="s">
        <v>462</v>
      </c>
      <c r="BF57" s="138" t="s">
        <v>462</v>
      </c>
      <c r="BG57" s="138" t="s">
        <v>462</v>
      </c>
      <c r="BH57" s="138" t="s">
        <v>462</v>
      </c>
      <c r="BI57" s="138" t="s">
        <v>462</v>
      </c>
    </row>
    <row r="58" spans="1:61" ht="11.25" customHeight="1">
      <c r="A58" s="12"/>
      <c r="B58" s="420"/>
      <c r="C58" s="420"/>
      <c r="D58" s="420"/>
      <c r="E58" s="420"/>
      <c r="F58" s="420"/>
      <c r="G58" s="420"/>
      <c r="I58" s="177" t="s">
        <v>378</v>
      </c>
      <c r="J58" s="5"/>
      <c r="K58" s="5"/>
      <c r="L58" s="5"/>
      <c r="M58" s="48"/>
      <c r="N58" s="48"/>
      <c r="O58" s="48"/>
      <c r="P58" s="48"/>
      <c r="Q58" s="48"/>
      <c r="R58" s="48"/>
      <c r="S58" s="48"/>
      <c r="T58" s="48"/>
      <c r="U58" s="48"/>
      <c r="V58" s="48"/>
      <c r="W58" s="48"/>
      <c r="X58" s="48"/>
      <c r="Y58" s="48"/>
      <c r="Z58" s="48"/>
      <c r="AA58" s="48"/>
      <c r="AB58" s="48"/>
      <c r="AC58" s="38">
        <f t="shared" ref="AC58:AN58" si="137">AC55-Y55</f>
        <v>2.254999999999999</v>
      </c>
      <c r="AD58" s="38">
        <f t="shared" si="137"/>
        <v>2.4949999999999992</v>
      </c>
      <c r="AE58" s="38">
        <f t="shared" si="137"/>
        <v>3.6359999999999992</v>
      </c>
      <c r="AF58" s="38">
        <f t="shared" si="137"/>
        <v>4.9660000000000011</v>
      </c>
      <c r="AG58" s="38">
        <f t="shared" si="137"/>
        <v>4.0880000000000027</v>
      </c>
      <c r="AH58" s="38">
        <f t="shared" si="137"/>
        <v>3.022000000000002</v>
      </c>
      <c r="AI58" s="38">
        <f t="shared" si="137"/>
        <v>2.8790000000000031</v>
      </c>
      <c r="AJ58" s="38">
        <f t="shared" si="137"/>
        <v>2.2230000000000008</v>
      </c>
      <c r="AK58" s="38">
        <f t="shared" si="137"/>
        <v>7.6509999999999998</v>
      </c>
      <c r="AL58" s="38">
        <f t="shared" si="137"/>
        <v>12.305</v>
      </c>
      <c r="AM58" s="38">
        <f t="shared" si="137"/>
        <v>8.9839999999999964</v>
      </c>
      <c r="AN58" s="38">
        <f t="shared" si="137"/>
        <v>8.3799999999999955</v>
      </c>
      <c r="AO58" s="1228">
        <v>5</v>
      </c>
      <c r="AP58" s="1228">
        <v>5</v>
      </c>
      <c r="AQ58" s="1228">
        <v>5</v>
      </c>
      <c r="AR58" s="1228">
        <v>5</v>
      </c>
      <c r="AS58" s="38"/>
      <c r="AT58" s="48"/>
      <c r="AU58" s="48">
        <f t="shared" ref="AU58:BA58" si="138">AU55-AT55</f>
        <v>2.6110000000000002</v>
      </c>
      <c r="AV58" s="48">
        <f t="shared" si="138"/>
        <v>8.6379999999999999</v>
      </c>
      <c r="AW58" s="48">
        <f t="shared" si="138"/>
        <v>16.450000000000003</v>
      </c>
      <c r="AX58" s="48">
        <f t="shared" si="138"/>
        <v>13.351999999999993</v>
      </c>
      <c r="AY58" s="48">
        <f t="shared" si="138"/>
        <v>12.212000000000003</v>
      </c>
      <c r="AZ58" s="48">
        <f t="shared" si="138"/>
        <v>37.320000000000007</v>
      </c>
      <c r="BA58" s="48">
        <f t="shared" si="138"/>
        <v>20</v>
      </c>
      <c r="BB58" s="1228">
        <v>15</v>
      </c>
      <c r="BC58" s="1228">
        <v>15</v>
      </c>
      <c r="BD58" s="48">
        <f t="shared" ref="BD58:BI58" si="139">BD55-BC55</f>
        <v>10.764450173355272</v>
      </c>
      <c r="BE58" s="48">
        <f t="shared" si="139"/>
        <v>10.100936077458243</v>
      </c>
      <c r="BF58" s="48">
        <f t="shared" si="139"/>
        <v>9.3657768836494029</v>
      </c>
      <c r="BG58" s="48">
        <f t="shared" si="139"/>
        <v>8.8844951123107592</v>
      </c>
      <c r="BH58" s="48">
        <f t="shared" si="139"/>
        <v>8.8202217551165631</v>
      </c>
      <c r="BI58" s="48">
        <f t="shared" si="139"/>
        <v>9.2572204928810891</v>
      </c>
    </row>
    <row r="59" spans="1:61" s="35" customFormat="1" ht="11.25" customHeight="1">
      <c r="A59" s="22"/>
      <c r="B59" s="420"/>
      <c r="C59" s="420"/>
      <c r="D59" s="420"/>
      <c r="E59" s="420"/>
      <c r="F59" s="420"/>
      <c r="G59" s="420"/>
      <c r="I59" s="177" t="s">
        <v>379</v>
      </c>
      <c r="J59" s="5"/>
      <c r="K59" s="5"/>
      <c r="L59" s="5"/>
      <c r="M59" s="48"/>
      <c r="N59" s="48"/>
      <c r="O59" s="48"/>
      <c r="P59" s="48"/>
      <c r="Q59" s="48"/>
      <c r="R59" s="48"/>
      <c r="S59" s="48"/>
      <c r="T59" s="48"/>
      <c r="U59" s="48"/>
      <c r="V59" s="48"/>
      <c r="W59" s="48"/>
      <c r="X59" s="48"/>
      <c r="Y59" s="48"/>
      <c r="Z59" s="48">
        <f t="shared" ref="Z59:AN59" si="140">Z55-Y55</f>
        <v>1.6099999999999994</v>
      </c>
      <c r="AA59" s="48">
        <f t="shared" si="140"/>
        <v>0.47300000000000075</v>
      </c>
      <c r="AB59" s="48">
        <f t="shared" si="140"/>
        <v>0.74499999999999922</v>
      </c>
      <c r="AC59" s="48">
        <f t="shared" si="140"/>
        <v>-0.5730000000000004</v>
      </c>
      <c r="AD59" s="48">
        <f t="shared" si="140"/>
        <v>1.8499999999999996</v>
      </c>
      <c r="AE59" s="48">
        <f t="shared" si="140"/>
        <v>1.6140000000000008</v>
      </c>
      <c r="AF59" s="48">
        <f t="shared" si="140"/>
        <v>2.0750000000000011</v>
      </c>
      <c r="AG59" s="48">
        <f t="shared" si="140"/>
        <v>-1.4509999999999987</v>
      </c>
      <c r="AH59" s="48">
        <f t="shared" si="140"/>
        <v>0.78399999999999892</v>
      </c>
      <c r="AI59" s="48">
        <f t="shared" si="140"/>
        <v>1.4710000000000019</v>
      </c>
      <c r="AJ59" s="48">
        <f t="shared" si="140"/>
        <v>1.4189999999999987</v>
      </c>
      <c r="AK59" s="48">
        <f t="shared" si="140"/>
        <v>3.9770000000000003</v>
      </c>
      <c r="AL59" s="48">
        <f t="shared" si="140"/>
        <v>5.4379999999999988</v>
      </c>
      <c r="AM59" s="48">
        <f t="shared" si="140"/>
        <v>-1.8500000000000014</v>
      </c>
      <c r="AN59" s="48">
        <f t="shared" si="140"/>
        <v>0.81499999999999773</v>
      </c>
      <c r="AO59" s="48">
        <f t="shared" ref="AO59:AR59" si="141">AO55-AN55</f>
        <v>0.59700000000000486</v>
      </c>
      <c r="AP59" s="48">
        <f t="shared" si="141"/>
        <v>5.4379999999999988</v>
      </c>
      <c r="AQ59" s="48">
        <f t="shared" si="141"/>
        <v>-1.8500000000000014</v>
      </c>
      <c r="AR59" s="48">
        <f t="shared" si="141"/>
        <v>0.81499999999999773</v>
      </c>
      <c r="AS59" s="38"/>
      <c r="AT59" s="48"/>
      <c r="AU59" s="48"/>
      <c r="AV59" s="48"/>
      <c r="AW59" s="138" t="s">
        <v>462</v>
      </c>
      <c r="AX59" s="138" t="s">
        <v>462</v>
      </c>
      <c r="AY59" s="138" t="s">
        <v>462</v>
      </c>
      <c r="AZ59" s="138" t="s">
        <v>462</v>
      </c>
      <c r="BA59" s="138" t="s">
        <v>462</v>
      </c>
      <c r="BB59" s="138" t="s">
        <v>462</v>
      </c>
      <c r="BC59" s="138" t="s">
        <v>462</v>
      </c>
      <c r="BD59" s="138" t="s">
        <v>462</v>
      </c>
      <c r="BE59" s="138" t="s">
        <v>462</v>
      </c>
      <c r="BF59" s="138" t="s">
        <v>462</v>
      </c>
      <c r="BG59" s="138" t="s">
        <v>462</v>
      </c>
      <c r="BH59" s="138" t="s">
        <v>462</v>
      </c>
      <c r="BI59" s="138" t="s">
        <v>462</v>
      </c>
    </row>
    <row r="60" spans="1:61" s="1555" customFormat="1" ht="11.25" customHeight="1">
      <c r="A60" s="1195"/>
      <c r="B60" s="1194"/>
      <c r="C60" s="1194"/>
      <c r="D60" s="1194"/>
      <c r="E60" s="1194"/>
      <c r="F60" s="1194"/>
      <c r="G60" s="1194"/>
      <c r="I60" s="176" t="s">
        <v>383</v>
      </c>
      <c r="J60" s="2"/>
      <c r="K60" s="2"/>
      <c r="L60" s="2"/>
      <c r="M60" s="54"/>
      <c r="N60" s="54"/>
      <c r="O60" s="54"/>
      <c r="P60" s="54"/>
      <c r="Q60" s="54"/>
      <c r="R60" s="54"/>
      <c r="S60" s="54"/>
      <c r="T60" s="54"/>
      <c r="U60" s="54"/>
      <c r="V60" s="54"/>
      <c r="W60" s="54"/>
      <c r="X60" s="54"/>
      <c r="Y60" s="1552"/>
      <c r="Z60" s="1552"/>
      <c r="AA60" s="1552"/>
      <c r="AB60" s="1552">
        <f>AB55/AB67</f>
        <v>0.63647291755055857</v>
      </c>
      <c r="AC60" s="1552"/>
      <c r="AD60" s="1552"/>
      <c r="AE60" s="1552"/>
      <c r="AF60" s="1552">
        <f t="shared" ref="AF60:AI60" si="142">AF55/AF67</f>
        <v>1.0673238575576953</v>
      </c>
      <c r="AG60" s="1552">
        <f t="shared" si="142"/>
        <v>0.91928020565552715</v>
      </c>
      <c r="AH60" s="1552">
        <f t="shared" si="142"/>
        <v>0.52026286966046009</v>
      </c>
      <c r="AI60" s="1552">
        <f t="shared" si="142"/>
        <v>0.93534701114488361</v>
      </c>
      <c r="AJ60" s="1552">
        <f>AJ55/AJ67</f>
        <v>0.53675032324370919</v>
      </c>
      <c r="AK60" s="1552">
        <f>AK55/AK67</f>
        <v>0.86676408647440595</v>
      </c>
      <c r="AL60" s="1552">
        <f>AL55/AL67</f>
        <v>0.85327246067715279</v>
      </c>
      <c r="AM60" s="1552">
        <f>AM55/AM67</f>
        <v>1.1312443449688081</v>
      </c>
      <c r="AN60" s="1552">
        <f>AN55/AN67</f>
        <v>0.51264396594892336</v>
      </c>
      <c r="AO60" s="1552">
        <f t="shared" ref="AO60:AR60" si="143">AO55/AO67</f>
        <v>0.8392683888380903</v>
      </c>
      <c r="AP60" s="1552">
        <f t="shared" si="143"/>
        <v>1.0548381270369653</v>
      </c>
      <c r="AQ60" s="1552">
        <f t="shared" si="143"/>
        <v>0.96052108802883596</v>
      </c>
      <c r="AR60" s="1552">
        <f t="shared" si="143"/>
        <v>0.75389147097596032</v>
      </c>
      <c r="AS60" s="64"/>
      <c r="AT60" s="54"/>
      <c r="AU60" s="54"/>
      <c r="AV60" s="54"/>
      <c r="AW60" s="1552">
        <f t="shared" ref="AW60:BC60" si="144">AW55/AW67</f>
        <v>0.64167506115987916</v>
      </c>
      <c r="AX60" s="1552">
        <f t="shared" si="144"/>
        <v>0.58935160083050098</v>
      </c>
      <c r="AY60" s="1552">
        <f t="shared" si="144"/>
        <v>0.66691333662226604</v>
      </c>
      <c r="AZ60" s="1552">
        <f>AZ55/AZ67</f>
        <v>0.7700119474313023</v>
      </c>
      <c r="BA60" s="1552">
        <f>BA55/BA67</f>
        <v>0.89026448888459464</v>
      </c>
      <c r="BB60" s="1552">
        <f t="shared" si="144"/>
        <v>0.90686791864728988</v>
      </c>
      <c r="BC60" s="1552">
        <f t="shared" si="144"/>
        <v>0.92749791395432302</v>
      </c>
      <c r="BD60" s="1500">
        <f>+BC60</f>
        <v>0.92749791395432302</v>
      </c>
      <c r="BE60" s="1500">
        <f t="shared" ref="BE60:BI60" si="145">+BD60</f>
        <v>0.92749791395432302</v>
      </c>
      <c r="BF60" s="1500">
        <f t="shared" si="145"/>
        <v>0.92749791395432302</v>
      </c>
      <c r="BG60" s="1500">
        <f t="shared" si="145"/>
        <v>0.92749791395432302</v>
      </c>
      <c r="BH60" s="1500">
        <f t="shared" si="145"/>
        <v>0.92749791395432302</v>
      </c>
      <c r="BI60" s="1500">
        <f t="shared" si="145"/>
        <v>0.92749791395432302</v>
      </c>
    </row>
    <row r="61" spans="1:61" s="35" customFormat="1" ht="11.25" customHeight="1">
      <c r="A61" s="22"/>
      <c r="B61" s="420"/>
      <c r="C61" s="420"/>
      <c r="D61" s="420"/>
      <c r="E61" s="420"/>
      <c r="F61" s="420"/>
      <c r="G61" s="420"/>
      <c r="I61" s="1229" t="s">
        <v>376</v>
      </c>
      <c r="J61" s="5"/>
      <c r="K61" s="5"/>
      <c r="L61" s="5"/>
      <c r="M61" s="48"/>
      <c r="N61" s="48"/>
      <c r="O61" s="48"/>
      <c r="P61" s="48"/>
      <c r="Q61" s="48"/>
      <c r="R61" s="48"/>
      <c r="S61" s="48"/>
      <c r="T61" s="48"/>
      <c r="U61" s="48"/>
      <c r="V61" s="48"/>
      <c r="W61" s="48"/>
      <c r="X61" s="48"/>
      <c r="Y61" s="1220">
        <f>Y55/Y$10</f>
        <v>7.1850920688129996E-2</v>
      </c>
      <c r="Z61" s="1220">
        <f>Z55/Z$10</f>
        <v>8.4706471343679923E-2</v>
      </c>
      <c r="AA61" s="1220">
        <f>AA55/AA$10</f>
        <v>8.0149114631873242E-2</v>
      </c>
      <c r="AB61" s="1220">
        <f>AB55/AB$10</f>
        <v>7.3808332854999159E-2</v>
      </c>
      <c r="AC61" s="1220">
        <f t="shared" ref="AC61:AH61" si="146">AC55/AC$10</f>
        <v>7.1252240370633366E-2</v>
      </c>
      <c r="AD61" s="1220">
        <f t="shared" si="146"/>
        <v>8.4199660841996607E-2</v>
      </c>
      <c r="AE61" s="1220">
        <f t="shared" si="146"/>
        <v>8.8942739185065525E-2</v>
      </c>
      <c r="AF61" s="1220">
        <f t="shared" si="146"/>
        <v>8.7314487190707821E-2</v>
      </c>
      <c r="AG61" s="1220">
        <f t="shared" si="146"/>
        <v>7.7022486430602236E-2</v>
      </c>
      <c r="AH61" s="1220">
        <f t="shared" si="146"/>
        <v>8.0008662592040036E-2</v>
      </c>
      <c r="AI61" s="1220">
        <f t="shared" ref="AI61" si="147">AI55/AI$10</f>
        <v>8.3661367150551946E-2</v>
      </c>
      <c r="AJ61" s="1220">
        <f>AJ55/AJ$10</f>
        <v>7.1972189128154063E-2</v>
      </c>
      <c r="AK61" s="1220">
        <f>AK55/AK$10</f>
        <v>9.6045224646861022E-2</v>
      </c>
      <c r="AL61" s="1220">
        <f>AL55/AL$10</f>
        <v>0.11648060703660232</v>
      </c>
      <c r="AM61" s="1220">
        <f>AM55/AM$10</f>
        <v>0.10134515373490277</v>
      </c>
      <c r="AN61" s="1220">
        <f>AN55/AN$10</f>
        <v>8.8718296839794333E-2</v>
      </c>
      <c r="AO61" s="1220">
        <f t="shared" ref="AO61:AR61" si="148">AO55/AO$10</f>
        <v>0.10321436111099018</v>
      </c>
      <c r="AP61" s="1220">
        <f t="shared" si="148"/>
        <v>0.12964190181447027</v>
      </c>
      <c r="AQ61" s="1220">
        <f t="shared" si="148"/>
        <v>0.11526451272204891</v>
      </c>
      <c r="AR61" s="1220">
        <f t="shared" si="148"/>
        <v>9.1802489464036033E-2</v>
      </c>
      <c r="AS61" s="38"/>
      <c r="AT61" s="48"/>
      <c r="AU61" s="48"/>
      <c r="AV61" s="48"/>
      <c r="AW61" s="1220">
        <f t="shared" ref="AW61:BI61" si="149">AW55/AW$10</f>
        <v>7.7498727514245649E-2</v>
      </c>
      <c r="AX61" s="1220">
        <f t="shared" si="149"/>
        <v>8.3452399455448037E-2</v>
      </c>
      <c r="AY61" s="1220">
        <f t="shared" si="149"/>
        <v>7.7751682677494244E-2</v>
      </c>
      <c r="AZ61" s="1220">
        <f>AZ55/AZ$10</f>
        <v>9.9982255505840265E-2</v>
      </c>
      <c r="BA61" s="1220">
        <f>BA55/BA$10</f>
        <v>0.10851086727749132</v>
      </c>
      <c r="BB61" s="1220">
        <f t="shared" si="149"/>
        <v>0.1104971425990354</v>
      </c>
      <c r="BC61" s="1220">
        <f t="shared" si="149"/>
        <v>0.11309271073915893</v>
      </c>
      <c r="BD61" s="1220">
        <f t="shared" si="149"/>
        <v>0.11305685604400775</v>
      </c>
      <c r="BE61" s="1220">
        <f t="shared" si="149"/>
        <v>0.11329097264281494</v>
      </c>
      <c r="BF61" s="1220">
        <f t="shared" si="149"/>
        <v>0.11353868876815355</v>
      </c>
      <c r="BG61" s="1220">
        <f t="shared" si="149"/>
        <v>0.1134998910583789</v>
      </c>
      <c r="BH61" s="1220">
        <f t="shared" si="149"/>
        <v>0.11359789785827405</v>
      </c>
      <c r="BI61" s="1220">
        <f t="shared" si="149"/>
        <v>0.11334909104414412</v>
      </c>
    </row>
    <row r="62" spans="1:61" ht="11.25" customHeight="1">
      <c r="B62" s="416"/>
      <c r="C62" s="416"/>
      <c r="D62" s="416"/>
      <c r="E62" s="416"/>
      <c r="F62" s="416"/>
      <c r="G62" s="416"/>
    </row>
    <row r="63" spans="1:61" ht="11.25" customHeight="1">
      <c r="A63" s="15"/>
      <c r="I63" s="15"/>
      <c r="J63" s="15"/>
      <c r="K63" s="15"/>
      <c r="L63" s="15"/>
      <c r="M63" s="35"/>
      <c r="N63" s="15"/>
      <c r="O63" s="15"/>
      <c r="P63" s="15"/>
      <c r="Q63" s="15"/>
      <c r="R63" s="15"/>
      <c r="S63" s="15"/>
      <c r="T63" s="15"/>
      <c r="U63" s="15"/>
      <c r="V63" s="15"/>
      <c r="W63" s="15"/>
      <c r="X63" s="15"/>
      <c r="Y63" s="35"/>
      <c r="Z63" s="15"/>
      <c r="AA63" s="15"/>
      <c r="AB63" s="15"/>
      <c r="AC63" s="35"/>
      <c r="AD63" s="15"/>
      <c r="AE63" s="15"/>
      <c r="AF63" s="15"/>
      <c r="AG63" s="35"/>
      <c r="AH63" s="35"/>
      <c r="AI63" s="15"/>
      <c r="AJ63" s="15"/>
      <c r="AK63" s="15"/>
      <c r="AL63" s="15"/>
      <c r="AM63" s="15"/>
      <c r="AN63" s="15"/>
      <c r="AO63" s="15"/>
      <c r="AP63" s="15"/>
      <c r="AQ63" s="15"/>
      <c r="AR63" s="15"/>
      <c r="AT63" s="15"/>
      <c r="AU63" s="15"/>
      <c r="AV63" s="15"/>
      <c r="AW63" s="1996"/>
      <c r="AX63" s="1996"/>
      <c r="AY63" s="1996"/>
      <c r="AZ63" s="1996"/>
      <c r="BA63" s="1996"/>
      <c r="BB63" s="1996"/>
      <c r="BC63" s="1996"/>
      <c r="BD63" s="1996"/>
      <c r="BE63" s="1996"/>
      <c r="BF63" s="1996"/>
      <c r="BG63" s="1996"/>
      <c r="BH63" s="1996"/>
      <c r="BI63" s="1996"/>
    </row>
    <row r="64" spans="1:61" ht="11.25" customHeight="1">
      <c r="A64" s="12"/>
      <c r="B64" s="422"/>
      <c r="C64" s="422"/>
      <c r="D64" s="422"/>
      <c r="E64" s="422"/>
      <c r="F64" s="422"/>
      <c r="G64" s="422"/>
      <c r="I64" s="148" t="s">
        <v>429</v>
      </c>
      <c r="J64" s="1410"/>
      <c r="K64" s="1410"/>
      <c r="L64" s="1410"/>
      <c r="M64" s="1410"/>
      <c r="N64" s="1410"/>
      <c r="O64" s="1412"/>
      <c r="P64" s="1413"/>
      <c r="Q64" s="1411"/>
      <c r="R64" s="1410"/>
      <c r="S64" s="1412"/>
      <c r="T64" s="1413"/>
      <c r="U64" s="1411"/>
      <c r="V64" s="1410"/>
      <c r="W64" s="1412"/>
      <c r="X64" s="1412"/>
      <c r="Y64" s="1410"/>
      <c r="Z64" s="1410"/>
      <c r="AA64" s="1412"/>
      <c r="AB64" s="1412"/>
      <c r="AC64" s="1412"/>
      <c r="AD64" s="1412"/>
      <c r="AE64" s="1412"/>
      <c r="AF64" s="1412"/>
      <c r="AG64" s="1412"/>
      <c r="AH64" s="1412"/>
      <c r="AI64" s="1412"/>
      <c r="AJ64" s="1412"/>
      <c r="AK64" s="1412"/>
      <c r="AL64" s="1412"/>
      <c r="AM64" s="1412"/>
      <c r="AN64" s="1412"/>
      <c r="AO64" s="1412"/>
      <c r="AP64" s="1412"/>
      <c r="AQ64" s="1412"/>
      <c r="AR64" s="1412"/>
      <c r="AT64" s="929"/>
      <c r="AU64" s="929"/>
      <c r="AV64" s="929"/>
      <c r="AW64" s="929"/>
      <c r="AX64" s="929"/>
      <c r="AY64" s="929"/>
      <c r="AZ64" s="929"/>
      <c r="BA64" s="929"/>
      <c r="BB64" s="929"/>
      <c r="BC64" s="929"/>
      <c r="BD64" s="929"/>
      <c r="BE64" s="929"/>
      <c r="BF64" s="929"/>
      <c r="BG64" s="929"/>
      <c r="BH64" s="929"/>
      <c r="BI64" s="929"/>
    </row>
    <row r="65" spans="1:61" ht="11.25" customHeight="1">
      <c r="I65" s="1414" t="s">
        <v>194</v>
      </c>
      <c r="J65" s="933"/>
      <c r="K65" s="933"/>
      <c r="L65" s="933"/>
      <c r="M65" s="1409"/>
      <c r="N65" s="1409"/>
      <c r="O65" s="1409"/>
      <c r="P65" s="1415"/>
      <c r="Q65" s="1409"/>
      <c r="R65" s="1409"/>
      <c r="S65" s="1409"/>
      <c r="T65" s="1415"/>
      <c r="U65" s="1409"/>
      <c r="V65" s="1409"/>
      <c r="W65" s="1409"/>
      <c r="X65" s="1409"/>
      <c r="Y65" s="1409">
        <f>Model!Y10</f>
        <v>208.881</v>
      </c>
      <c r="Z65" s="1409">
        <f>Model!Z10</f>
        <v>226.63300000000001</v>
      </c>
      <c r="AA65" s="1409">
        <f>Model!AA10</f>
        <v>258.245</v>
      </c>
      <c r="AB65" s="1409">
        <f>Model!AB10</f>
        <v>294.48899999999998</v>
      </c>
      <c r="AC65" s="1409">
        <f>Model!AC10</f>
        <v>294.17200000000003</v>
      </c>
      <c r="AD65" s="1409">
        <f>Model!AD10</f>
        <v>299.30599999999998</v>
      </c>
      <c r="AE65" s="1409">
        <f>Model!AE10</f>
        <v>332.67399999999998</v>
      </c>
      <c r="AF65" s="1409">
        <f>Model!AF10</f>
        <v>397.01799999999997</v>
      </c>
      <c r="AG65" s="1409">
        <f>Model!AG10</f>
        <v>401.25299999999999</v>
      </c>
      <c r="AH65" s="1409">
        <f>Model!AH10</f>
        <v>407.20100000000002</v>
      </c>
      <c r="AI65" s="1409">
        <f>Model!AI10</f>
        <v>423.86700000000002</v>
      </c>
      <c r="AJ65" s="1409">
        <f>Model!AJ10</f>
        <v>566.82500000000005</v>
      </c>
      <c r="AK65" s="1409">
        <f>Model!AK10</f>
        <v>516.66700000000003</v>
      </c>
      <c r="AL65" s="1409">
        <f>Model!AL10</f>
        <v>542.02200000000005</v>
      </c>
      <c r="AM65" s="1409">
        <f>Model!AM10</f>
        <v>563.97299999999996</v>
      </c>
      <c r="AN65" s="1409">
        <f>Model!AN10</f>
        <v>674.03099999999995</v>
      </c>
      <c r="AO65" s="1409">
        <f>Model!AO10</f>
        <v>599.73663573441604</v>
      </c>
      <c r="AP65" s="1409">
        <f>Model!AP10</f>
        <v>580.27860797882386</v>
      </c>
      <c r="AQ65" s="1409">
        <f>Model!AQ10</f>
        <v>598.73750526415802</v>
      </c>
      <c r="AR65" s="1409">
        <f>Model!AR10</f>
        <v>784.46304643080134</v>
      </c>
      <c r="AV65" s="1409">
        <f>Model!AV10</f>
        <v>589.41800000000001</v>
      </c>
      <c r="AW65" s="1409">
        <f>Model!AW10</f>
        <v>988.24800000000005</v>
      </c>
      <c r="AX65" s="1409">
        <f>Model!AX10</f>
        <v>1323.17</v>
      </c>
      <c r="AY65" s="1409">
        <f>Model!AY10</f>
        <v>1799.146</v>
      </c>
      <c r="AZ65" s="1409">
        <f>Model!AZ10</f>
        <v>2296.6930000000002</v>
      </c>
      <c r="BA65" s="1409">
        <f>Model!BA10</f>
        <v>2563.2157954081995</v>
      </c>
      <c r="BB65" s="1409">
        <f>Model!BB10</f>
        <v>2847.0959738561442</v>
      </c>
      <c r="BC65" s="1409">
        <f>Model!BC10</f>
        <v>3107.2199264719088</v>
      </c>
      <c r="BD65" s="1409">
        <f>Model!BD10</f>
        <v>3339.3379724837168</v>
      </c>
      <c r="BE65" s="1409">
        <f>Model!BE10</f>
        <v>3557.1484047335016</v>
      </c>
      <c r="BF65" s="1409">
        <f>Model!BF10</f>
        <v>3759.1063119749115</v>
      </c>
      <c r="BG65" s="1409">
        <f>Model!BG10</f>
        <v>3950.6861522881327</v>
      </c>
      <c r="BH65" s="1409">
        <f>Model!BH10</f>
        <v>4140.8800410810927</v>
      </c>
      <c r="BI65" s="1409">
        <f>Model!BI10</f>
        <v>4340.4971044427466</v>
      </c>
    </row>
    <row r="66" spans="1:61" ht="11.25" customHeight="1">
      <c r="I66" s="123"/>
      <c r="J66" s="933"/>
      <c r="K66" s="933"/>
      <c r="L66" s="933"/>
      <c r="N66" s="933"/>
      <c r="O66" s="933"/>
      <c r="P66" s="1742"/>
      <c r="Q66" s="933"/>
      <c r="R66" s="933"/>
      <c r="S66" s="933"/>
      <c r="T66" s="1742"/>
      <c r="U66" s="933"/>
      <c r="V66" s="933"/>
      <c r="W66" s="933"/>
      <c r="X66" s="933"/>
      <c r="Z66" s="933"/>
      <c r="AA66" s="933"/>
      <c r="AB66" s="933"/>
      <c r="AD66" s="933"/>
      <c r="AE66" s="933"/>
      <c r="AF66" s="933"/>
      <c r="AG66" s="64"/>
      <c r="AH66" s="454"/>
      <c r="AI66" s="454"/>
      <c r="AJ66" s="454"/>
      <c r="AK66" s="64"/>
      <c r="AL66" s="454"/>
      <c r="AM66" s="454"/>
      <c r="AN66" s="454"/>
      <c r="AO66" s="64"/>
      <c r="AP66" s="454"/>
      <c r="AQ66" s="454"/>
      <c r="AR66" s="454"/>
    </row>
    <row r="67" spans="1:61" s="1664" customFormat="1" ht="11.25" customHeight="1">
      <c r="A67" s="14"/>
      <c r="B67" s="186"/>
      <c r="C67" s="186"/>
      <c r="D67" s="186"/>
      <c r="E67" s="186"/>
      <c r="F67" s="186"/>
      <c r="G67" s="186"/>
      <c r="I67" s="1417" t="s">
        <v>430</v>
      </c>
      <c r="J67" s="1697"/>
      <c r="K67" s="1697"/>
      <c r="L67" s="1697"/>
      <c r="M67" s="1697"/>
      <c r="N67" s="1697"/>
      <c r="O67" s="1697"/>
      <c r="P67" s="1768"/>
      <c r="Q67" s="1697"/>
      <c r="R67" s="1697"/>
      <c r="S67" s="1697"/>
      <c r="T67" s="1768"/>
      <c r="U67" s="1697"/>
      <c r="V67" s="1697"/>
      <c r="W67" s="1697"/>
      <c r="X67" s="1697"/>
      <c r="Y67" s="1697"/>
      <c r="Z67" s="1697"/>
      <c r="AA67" s="1697"/>
      <c r="AB67" s="293">
        <f>-Model!AB216</f>
        <v>14.141999999999999</v>
      </c>
      <c r="AC67" s="1406"/>
      <c r="AD67" s="1406"/>
      <c r="AE67" s="1406"/>
      <c r="AF67" s="293">
        <f>-Model!AF216</f>
        <v>13.086</v>
      </c>
      <c r="AG67" s="293">
        <f>-Model!AG216</f>
        <v>13.615</v>
      </c>
      <c r="AH67" s="1406">
        <f>-Model!AH216</f>
        <v>25.564</v>
      </c>
      <c r="AI67" s="1406">
        <f>-Model!AI216</f>
        <v>15.792</v>
      </c>
      <c r="AJ67" s="1406">
        <f>-Model!AJ216</f>
        <v>30.163</v>
      </c>
      <c r="AK67" s="293">
        <f>-Model!AK216</f>
        <v>23.266999999999999</v>
      </c>
      <c r="AL67" s="293">
        <f>-Model!AL216</f>
        <v>30.007999999999999</v>
      </c>
      <c r="AM67" s="293">
        <f>-Model!AM216</f>
        <v>20.998999999999999</v>
      </c>
      <c r="AN67" s="1406">
        <f>-Model!AN216</f>
        <v>47.927999999999997</v>
      </c>
      <c r="AO67" s="1406">
        <f t="shared" ref="AO67:AR67" si="150">AO69*AO65</f>
        <v>29.986831786720803</v>
      </c>
      <c r="AP67" s="1406">
        <f t="shared" si="150"/>
        <v>29.013930398941195</v>
      </c>
      <c r="AQ67" s="1406">
        <f t="shared" si="150"/>
        <v>29.936875263207902</v>
      </c>
      <c r="AR67" s="1406">
        <f t="shared" si="150"/>
        <v>39.22315232154007</v>
      </c>
      <c r="AS67" s="1555"/>
      <c r="AT67" s="293"/>
      <c r="AU67" s="293"/>
      <c r="AV67" s="293">
        <f>-Model!AV216</f>
        <v>34.616</v>
      </c>
      <c r="AW67" s="293">
        <f>-Model!AW216</f>
        <v>48.643000000000001</v>
      </c>
      <c r="AX67" s="293">
        <f>-Model!AX216</f>
        <v>75.617000000000004</v>
      </c>
      <c r="AY67" s="293">
        <f>-Model!AY216</f>
        <v>85.134</v>
      </c>
      <c r="AZ67" s="293">
        <f>-Model!AZ216</f>
        <v>122.202</v>
      </c>
      <c r="BA67" s="293">
        <f>-Model!BA216</f>
        <v>128.16078977040996</v>
      </c>
      <c r="BB67" s="1406">
        <f t="shared" ref="BB67:BI67" si="151">BB69*BB65</f>
        <v>142.35479869280721</v>
      </c>
      <c r="BC67" s="1406">
        <f t="shared" si="151"/>
        <v>155.36099632359543</v>
      </c>
      <c r="BD67" s="1406">
        <f t="shared" si="151"/>
        <v>166.96689862418583</v>
      </c>
      <c r="BE67" s="1406">
        <f t="shared" si="151"/>
        <v>177.85742023667507</v>
      </c>
      <c r="BF67" s="1406">
        <f t="shared" si="151"/>
        <v>187.95531559874556</v>
      </c>
      <c r="BG67" s="1406">
        <f t="shared" si="151"/>
        <v>197.53430761440663</v>
      </c>
      <c r="BH67" s="1406">
        <f t="shared" si="151"/>
        <v>207.04400205405463</v>
      </c>
      <c r="BI67" s="1406">
        <f t="shared" si="151"/>
        <v>217.02485522213732</v>
      </c>
    </row>
    <row r="68" spans="1:61" ht="11.25" customHeight="1">
      <c r="I68" s="1418" t="s">
        <v>431</v>
      </c>
      <c r="J68" s="933"/>
      <c r="K68" s="933"/>
      <c r="L68" s="933"/>
      <c r="N68" s="933"/>
      <c r="O68" s="933"/>
      <c r="P68" s="1742"/>
      <c r="Q68" s="933"/>
      <c r="R68" s="933"/>
      <c r="S68" s="933"/>
      <c r="T68" s="1742"/>
      <c r="U68" s="933"/>
      <c r="V68" s="933"/>
      <c r="W68" s="933"/>
      <c r="X68" s="933"/>
      <c r="Z68" s="933"/>
      <c r="AA68" s="933"/>
      <c r="AB68" s="933"/>
      <c r="AD68" s="933"/>
      <c r="AE68" s="933"/>
      <c r="AF68" s="1407">
        <f t="shared" ref="AF68:AN68" si="152">AF67-AB67</f>
        <v>-1.0559999999999992</v>
      </c>
      <c r="AG68" s="1407">
        <f t="shared" si="152"/>
        <v>13.615</v>
      </c>
      <c r="AH68" s="1407">
        <f t="shared" si="152"/>
        <v>25.564</v>
      </c>
      <c r="AI68" s="1407">
        <f t="shared" si="152"/>
        <v>15.792</v>
      </c>
      <c r="AJ68" s="1407">
        <f t="shared" si="152"/>
        <v>17.076999999999998</v>
      </c>
      <c r="AK68" s="1407">
        <f t="shared" si="152"/>
        <v>9.6519999999999992</v>
      </c>
      <c r="AL68" s="1407">
        <f t="shared" si="152"/>
        <v>4.4439999999999991</v>
      </c>
      <c r="AM68" s="1407">
        <f t="shared" si="152"/>
        <v>5.206999999999999</v>
      </c>
      <c r="AN68" s="1407">
        <f t="shared" si="152"/>
        <v>17.764999999999997</v>
      </c>
      <c r="AO68" s="1407">
        <f t="shared" ref="AO68" si="153">AO67-AK67</f>
        <v>6.7198317867208033</v>
      </c>
      <c r="AP68" s="1407">
        <f t="shared" ref="AP68" si="154">AP67-AL67</f>
        <v>-0.99406960105880415</v>
      </c>
      <c r="AQ68" s="1407">
        <f t="shared" ref="AQ68" si="155">AQ67-AM67</f>
        <v>8.9378752632079035</v>
      </c>
      <c r="AR68" s="1407">
        <f t="shared" ref="AR68" si="156">AR67-AN67</f>
        <v>-8.7048476784599274</v>
      </c>
      <c r="AW68" s="1407">
        <f t="shared" ref="AW68:BI68" si="157">AW67-AV67</f>
        <v>14.027000000000001</v>
      </c>
      <c r="AX68" s="1407">
        <f t="shared" si="157"/>
        <v>26.974000000000004</v>
      </c>
      <c r="AY68" s="1407">
        <f t="shared" si="157"/>
        <v>9.5169999999999959</v>
      </c>
      <c r="AZ68" s="1407">
        <f t="shared" si="157"/>
        <v>37.067999999999998</v>
      </c>
      <c r="BA68" s="1407">
        <f t="shared" si="157"/>
        <v>5.9587897704099646</v>
      </c>
      <c r="BB68" s="1407">
        <f t="shared" si="157"/>
        <v>14.194008922397245</v>
      </c>
      <c r="BC68" s="1407">
        <f t="shared" si="157"/>
        <v>13.006197630788222</v>
      </c>
      <c r="BD68" s="1407">
        <f t="shared" si="157"/>
        <v>11.605902300590401</v>
      </c>
      <c r="BE68" s="1407">
        <f t="shared" si="157"/>
        <v>10.890521612489238</v>
      </c>
      <c r="BF68" s="1407">
        <f t="shared" si="157"/>
        <v>10.097895362070489</v>
      </c>
      <c r="BG68" s="1407">
        <f t="shared" si="157"/>
        <v>9.5789920156610719</v>
      </c>
      <c r="BH68" s="1407">
        <f t="shared" si="157"/>
        <v>9.5096944396480012</v>
      </c>
      <c r="BI68" s="1407">
        <f t="shared" si="157"/>
        <v>9.9808531680826889</v>
      </c>
    </row>
    <row r="69" spans="1:61" ht="11.25" customHeight="1">
      <c r="I69" s="1233" t="s">
        <v>465</v>
      </c>
      <c r="J69" s="933"/>
      <c r="K69" s="933"/>
      <c r="L69" s="933"/>
      <c r="N69" s="933"/>
      <c r="O69" s="933"/>
      <c r="P69" s="1742"/>
      <c r="Q69" s="933"/>
      <c r="R69" s="933"/>
      <c r="S69" s="933"/>
      <c r="T69" s="1742"/>
      <c r="U69" s="933"/>
      <c r="V69" s="933"/>
      <c r="W69" s="933"/>
      <c r="X69" s="933"/>
      <c r="Z69" s="933"/>
      <c r="AA69" s="933"/>
      <c r="AB69" s="933"/>
      <c r="AD69" s="933"/>
      <c r="AE69" s="933"/>
      <c r="AF69" s="42">
        <f t="shared" ref="AF69:AK69" si="158">AF67/AF65</f>
        <v>3.2960722183880832E-2</v>
      </c>
      <c r="AG69" s="49">
        <f t="shared" si="158"/>
        <v>3.39312104831615E-2</v>
      </c>
      <c r="AH69" s="49">
        <f t="shared" si="158"/>
        <v>6.2779806532891613E-2</v>
      </c>
      <c r="AI69" s="49">
        <f t="shared" si="158"/>
        <v>3.7256969757022834E-2</v>
      </c>
      <c r="AJ69" s="49">
        <f t="shared" si="158"/>
        <v>5.3213954924359368E-2</v>
      </c>
      <c r="AK69" s="49">
        <f t="shared" si="158"/>
        <v>4.5032874172339241E-2</v>
      </c>
      <c r="AL69" s="49">
        <f>AL67/AL65</f>
        <v>5.536306644379748E-2</v>
      </c>
      <c r="AM69" s="49">
        <f>AM67/AM65</f>
        <v>3.7234051984758133E-2</v>
      </c>
      <c r="AN69" s="49">
        <f t="shared" ref="AN69" si="159">AN67/AN65</f>
        <v>7.1106521806860515E-2</v>
      </c>
      <c r="AO69" s="1420">
        <v>0.05</v>
      </c>
      <c r="AP69" s="1420">
        <v>0.05</v>
      </c>
      <c r="AQ69" s="1420">
        <v>0.05</v>
      </c>
      <c r="AR69" s="1420">
        <v>0.05</v>
      </c>
      <c r="AV69" s="42">
        <f t="shared" ref="AV69:BA69" si="160">AV67/AV65</f>
        <v>5.8729119232870393E-2</v>
      </c>
      <c r="AW69" s="42">
        <f t="shared" si="160"/>
        <v>4.9221450486112796E-2</v>
      </c>
      <c r="AX69" s="42">
        <f t="shared" si="160"/>
        <v>5.7148363400016625E-2</v>
      </c>
      <c r="AY69" s="42">
        <f t="shared" si="160"/>
        <v>4.7319116958823799E-2</v>
      </c>
      <c r="AZ69" s="42">
        <f t="shared" si="160"/>
        <v>5.320780792208623E-2</v>
      </c>
      <c r="BA69" s="42">
        <f t="shared" si="160"/>
        <v>4.9999999999999996E-2</v>
      </c>
      <c r="BB69" s="1408">
        <f t="shared" ref="BB69:BI69" si="161">+BA69</f>
        <v>4.9999999999999996E-2</v>
      </c>
      <c r="BC69" s="1408">
        <f t="shared" si="161"/>
        <v>4.9999999999999996E-2</v>
      </c>
      <c r="BD69" s="1408">
        <f t="shared" si="161"/>
        <v>4.9999999999999996E-2</v>
      </c>
      <c r="BE69" s="1408">
        <f t="shared" si="161"/>
        <v>4.9999999999999996E-2</v>
      </c>
      <c r="BF69" s="1408">
        <f t="shared" si="161"/>
        <v>4.9999999999999996E-2</v>
      </c>
      <c r="BG69" s="1408">
        <f t="shared" si="161"/>
        <v>4.9999999999999996E-2</v>
      </c>
      <c r="BH69" s="1408">
        <f t="shared" si="161"/>
        <v>4.9999999999999996E-2</v>
      </c>
      <c r="BI69" s="1408">
        <f t="shared" si="161"/>
        <v>4.9999999999999996E-2</v>
      </c>
    </row>
    <row r="70" spans="1:61" ht="11.25" customHeight="1">
      <c r="I70" s="1421" t="s">
        <v>45</v>
      </c>
      <c r="J70" s="1693"/>
      <c r="K70" s="1693"/>
      <c r="L70" s="1693"/>
      <c r="M70" s="1693"/>
      <c r="N70" s="1693"/>
      <c r="O70" s="1693"/>
      <c r="P70" s="1769"/>
      <c r="Q70" s="1693"/>
      <c r="R70" s="1693"/>
      <c r="S70" s="1693"/>
      <c r="T70" s="1769"/>
      <c r="U70" s="1693"/>
      <c r="V70" s="1693"/>
      <c r="W70" s="1693"/>
      <c r="X70" s="1693"/>
      <c r="Y70" s="1693"/>
      <c r="Z70" s="1693"/>
      <c r="AA70" s="1693"/>
      <c r="AB70" s="1693"/>
      <c r="AC70" s="1693"/>
      <c r="AD70" s="1693"/>
      <c r="AE70" s="1693"/>
      <c r="AF70" s="1422">
        <f t="shared" ref="AF70:AN70" si="162">IF(ISERROR(+AF67/AB67-1),"NA",(IF(AF67&lt;=0,"NM",AF67/AB67-1)))</f>
        <v>-7.4671192193466185E-2</v>
      </c>
      <c r="AG70" s="1422" t="str">
        <f t="shared" si="162"/>
        <v>NA</v>
      </c>
      <c r="AH70" s="1422" t="str">
        <f t="shared" si="162"/>
        <v>NA</v>
      </c>
      <c r="AI70" s="1422" t="str">
        <f t="shared" si="162"/>
        <v>NA</v>
      </c>
      <c r="AJ70" s="1422">
        <f t="shared" si="162"/>
        <v>1.304982423964542</v>
      </c>
      <c r="AK70" s="1422">
        <f t="shared" si="162"/>
        <v>0.70892398090341535</v>
      </c>
      <c r="AL70" s="1422">
        <f t="shared" si="162"/>
        <v>0.17383820998278821</v>
      </c>
      <c r="AM70" s="1422">
        <f t="shared" si="162"/>
        <v>0.329723910840932</v>
      </c>
      <c r="AN70" s="1422">
        <f t="shared" si="162"/>
        <v>0.58896661472665168</v>
      </c>
      <c r="AO70" s="1422">
        <f t="shared" ref="AO70" si="163">IF(ISERROR(+AO67/AK67-1),"NA",(IF(AO67&lt;=0,"NM",AO67/AK67-1)))</f>
        <v>0.28881384736841031</v>
      </c>
      <c r="AP70" s="1422">
        <f t="shared" ref="AP70" si="164">IF(ISERROR(+AP67/AL67-1),"NA",(IF(AP67&lt;=0,"NM",AP67/AL67-1)))</f>
        <v>-3.3126819550080122E-2</v>
      </c>
      <c r="AQ70" s="1422">
        <f t="shared" ref="AQ70" si="165">IF(ISERROR(+AQ67/AM67-1),"NA",(IF(AQ67&lt;=0,"NM",AQ67/AM67-1)))</f>
        <v>0.42563337602780638</v>
      </c>
      <c r="AR70" s="1422">
        <f t="shared" ref="AR70" si="166">IF(ISERROR(+AR67/AN67-1),"NA",(IF(AR67&lt;=0,"NM",AR67/AN67-1)))</f>
        <v>-0.18162342844391433</v>
      </c>
      <c r="AT70" s="1693"/>
      <c r="AU70" s="1693"/>
      <c r="AV70" s="1693"/>
      <c r="AW70" s="1422">
        <f t="shared" ref="AW70:BI70" si="167">IF(ISERROR(+AW67/AV67-1),"NA",(IF(AW67&lt;=0,"NM",AW67/AV67-1)))</f>
        <v>0.40521724058238973</v>
      </c>
      <c r="AX70" s="1422">
        <f t="shared" si="167"/>
        <v>0.55452994264334032</v>
      </c>
      <c r="AY70" s="1422">
        <f t="shared" si="167"/>
        <v>0.12585794199716993</v>
      </c>
      <c r="AZ70" s="1422">
        <f t="shared" si="167"/>
        <v>0.4354077101980407</v>
      </c>
      <c r="BA70" s="1422">
        <f t="shared" si="167"/>
        <v>4.8761802347015326E-2</v>
      </c>
      <c r="BB70" s="1422">
        <f t="shared" si="167"/>
        <v>0.11075157189515372</v>
      </c>
      <c r="BC70" s="1422">
        <f t="shared" si="167"/>
        <v>9.1364658938226428E-2</v>
      </c>
      <c r="BD70" s="1422">
        <f t="shared" si="167"/>
        <v>7.4702805563996888E-2</v>
      </c>
      <c r="BE70" s="1422">
        <f t="shared" si="167"/>
        <v>6.522563275851434E-2</v>
      </c>
      <c r="BF70" s="1422">
        <f t="shared" si="167"/>
        <v>5.6775226744170793E-2</v>
      </c>
      <c r="BG70" s="1422">
        <f t="shared" si="167"/>
        <v>5.0964198512537306E-2</v>
      </c>
      <c r="BH70" s="1422">
        <f t="shared" si="167"/>
        <v>4.8141988875224806E-2</v>
      </c>
      <c r="BI70" s="1422">
        <f t="shared" si="167"/>
        <v>4.8206434714669566E-2</v>
      </c>
    </row>
    <row r="71" spans="1:61" s="35" customFormat="1" ht="11.25" customHeight="1">
      <c r="A71" s="933"/>
      <c r="B71" s="47"/>
      <c r="C71" s="47"/>
      <c r="D71" s="47"/>
      <c r="E71" s="47"/>
      <c r="F71" s="47"/>
      <c r="G71" s="47"/>
      <c r="I71" s="9"/>
      <c r="J71" s="933"/>
      <c r="K71" s="933"/>
      <c r="L71" s="933"/>
      <c r="M71" s="933"/>
      <c r="N71" s="933"/>
      <c r="O71" s="933"/>
      <c r="P71" s="933"/>
      <c r="Q71" s="933"/>
      <c r="R71" s="933"/>
      <c r="S71" s="933"/>
      <c r="T71" s="933"/>
      <c r="U71" s="933"/>
      <c r="V71" s="933"/>
      <c r="W71" s="933"/>
      <c r="X71" s="933"/>
      <c r="Y71" s="933"/>
      <c r="Z71" s="933"/>
      <c r="AA71" s="933"/>
      <c r="AB71" s="933"/>
      <c r="AC71" s="933"/>
      <c r="AD71" s="933"/>
      <c r="AE71" s="933"/>
      <c r="AF71" s="1550"/>
      <c r="AG71" s="1550"/>
      <c r="AH71" s="1550"/>
      <c r="AI71" s="1550"/>
      <c r="AJ71" s="1550"/>
      <c r="AK71" s="1550"/>
      <c r="AL71" s="1550"/>
      <c r="AM71" s="1550"/>
      <c r="AN71" s="1550"/>
      <c r="AO71" s="1550"/>
      <c r="AP71" s="1550"/>
      <c r="AQ71" s="1550"/>
      <c r="AR71" s="1550"/>
      <c r="AT71" s="933"/>
      <c r="AU71" s="933"/>
      <c r="AV71" s="933"/>
      <c r="AW71" s="1550"/>
      <c r="AX71" s="1550"/>
      <c r="AY71" s="1550"/>
      <c r="AZ71" s="1550"/>
      <c r="BA71" s="1550"/>
      <c r="BB71" s="1550"/>
      <c r="BC71" s="1550"/>
      <c r="BD71" s="1550"/>
      <c r="BE71" s="1550"/>
      <c r="BF71" s="1550"/>
      <c r="BG71" s="1550"/>
      <c r="BH71" s="1550"/>
      <c r="BI71" s="1550"/>
    </row>
    <row r="72" spans="1:61" s="35" customFormat="1" ht="11.25" customHeight="1">
      <c r="A72" s="933"/>
      <c r="B72" s="47"/>
      <c r="C72" s="47"/>
      <c r="D72" s="47"/>
      <c r="E72" s="47"/>
      <c r="F72" s="47"/>
      <c r="G72" s="47"/>
      <c r="I72" s="268"/>
      <c r="J72" s="1693"/>
      <c r="K72" s="1693"/>
      <c r="L72" s="1693"/>
      <c r="M72" s="1693"/>
      <c r="N72" s="1693"/>
      <c r="O72" s="1693"/>
      <c r="P72" s="1693"/>
      <c r="Q72" s="1693"/>
      <c r="R72" s="1693"/>
      <c r="S72" s="1693"/>
      <c r="T72" s="1693"/>
      <c r="U72" s="1693"/>
      <c r="V72" s="1693"/>
      <c r="W72" s="1693"/>
      <c r="X72" s="1693"/>
      <c r="Y72" s="1693"/>
      <c r="Z72" s="1693"/>
      <c r="AA72" s="1693"/>
      <c r="AB72" s="1693"/>
      <c r="AC72" s="1693"/>
      <c r="AD72" s="1693"/>
      <c r="AE72" s="1693"/>
      <c r="AF72" s="1422"/>
      <c r="AG72" s="1422"/>
      <c r="AH72" s="1422"/>
      <c r="AI72" s="1422"/>
      <c r="AJ72" s="1422"/>
      <c r="AK72" s="1422"/>
      <c r="AL72" s="1422"/>
      <c r="AM72" s="1422"/>
      <c r="AN72" s="1422"/>
      <c r="AO72" s="1422"/>
      <c r="AP72" s="1422"/>
      <c r="AQ72" s="1422"/>
      <c r="AR72" s="1422"/>
      <c r="AT72" s="1693"/>
      <c r="AU72" s="1693"/>
      <c r="AV72" s="1693"/>
      <c r="AW72" s="1422"/>
      <c r="AX72" s="1422"/>
      <c r="AY72" s="1422"/>
      <c r="AZ72" s="1422"/>
      <c r="BA72" s="1422"/>
      <c r="BB72" s="1422"/>
      <c r="BC72" s="1422"/>
      <c r="BD72" s="1422"/>
      <c r="BE72" s="1422"/>
      <c r="BF72" s="1422"/>
      <c r="BG72" s="1422"/>
      <c r="BH72" s="1422"/>
      <c r="BI72" s="1422"/>
    </row>
    <row r="73" spans="1:61" ht="11.25" customHeight="1">
      <c r="A73" s="33"/>
      <c r="B73" s="420"/>
      <c r="C73" s="420"/>
      <c r="D73" s="420"/>
      <c r="E73" s="420"/>
      <c r="F73" s="420"/>
      <c r="G73" s="420"/>
      <c r="H73" s="33"/>
      <c r="I73" s="148" t="s">
        <v>127</v>
      </c>
      <c r="J73" s="74"/>
      <c r="K73" s="74"/>
      <c r="L73" s="74"/>
      <c r="M73" s="75"/>
      <c r="N73" s="75"/>
      <c r="O73" s="75"/>
      <c r="P73" s="149"/>
      <c r="Q73" s="150"/>
      <c r="R73" s="75"/>
      <c r="S73" s="75"/>
      <c r="T73" s="149"/>
      <c r="U73" s="150"/>
      <c r="V73" s="75"/>
      <c r="W73" s="75"/>
      <c r="X73" s="75"/>
      <c r="Y73" s="75"/>
      <c r="Z73" s="75"/>
      <c r="AA73" s="75"/>
      <c r="AB73" s="75"/>
      <c r="AC73" s="75"/>
      <c r="AD73" s="75"/>
      <c r="AE73" s="75"/>
      <c r="AF73" s="75"/>
      <c r="AG73" s="469"/>
      <c r="AH73" s="469"/>
      <c r="AI73" s="469"/>
      <c r="AJ73" s="469"/>
      <c r="AK73" s="469"/>
      <c r="AL73" s="469"/>
      <c r="AM73" s="469"/>
      <c r="AN73" s="469"/>
      <c r="AO73" s="469"/>
      <c r="AP73" s="469"/>
      <c r="AQ73" s="469"/>
      <c r="AR73" s="469"/>
      <c r="AS73" s="454"/>
      <c r="AT73" s="1763"/>
      <c r="AU73" s="1763"/>
      <c r="AV73" s="1763"/>
      <c r="AW73" s="1763"/>
      <c r="AX73" s="1763"/>
      <c r="AY73" s="1763"/>
      <c r="AZ73" s="1763"/>
      <c r="BA73" s="1763"/>
      <c r="BB73" s="1763"/>
      <c r="BC73" s="1763"/>
      <c r="BD73" s="1763"/>
      <c r="BE73" s="1763"/>
      <c r="BF73" s="1763"/>
      <c r="BG73" s="1763"/>
      <c r="BH73" s="1763"/>
      <c r="BI73" s="1763"/>
    </row>
    <row r="74" spans="1:61" ht="11.25" customHeight="1">
      <c r="A74" s="12"/>
      <c r="B74" s="419"/>
      <c r="C74" s="419"/>
      <c r="D74" s="419"/>
      <c r="E74" s="419"/>
      <c r="F74" s="419"/>
      <c r="G74" s="419"/>
      <c r="H74" s="45"/>
      <c r="I74" s="53" t="s">
        <v>123</v>
      </c>
      <c r="J74" s="9"/>
      <c r="K74" s="5"/>
      <c r="L74" s="5"/>
      <c r="M74" s="136"/>
      <c r="N74" s="136"/>
      <c r="O74" s="136"/>
      <c r="P74" s="146"/>
      <c r="Q74" s="272"/>
      <c r="R74" s="136"/>
      <c r="S74" s="136"/>
      <c r="T74" s="146"/>
      <c r="U74" s="272"/>
      <c r="V74" s="136"/>
      <c r="W74" s="136"/>
      <c r="X74" s="136"/>
      <c r="Y74" s="1402">
        <f>Inlinks!Y60</f>
        <v>0.56299999999999994</v>
      </c>
      <c r="Z74" s="1402">
        <f>Inlinks!Z60</f>
        <v>0.14799999999999999</v>
      </c>
      <c r="AA74" s="1402">
        <f>Inlinks!AA60</f>
        <v>0.128</v>
      </c>
      <c r="AB74" s="1402">
        <f>Inlinks!AB60</f>
        <v>0.11</v>
      </c>
      <c r="AC74" s="1402">
        <f>Inlinks!AC60</f>
        <v>0.109</v>
      </c>
      <c r="AD74" s="1402">
        <f>Inlinks!AD60</f>
        <v>0.115</v>
      </c>
      <c r="AE74" s="1402">
        <f>Inlinks!AE60</f>
        <v>5.3999999999999999E-2</v>
      </c>
      <c r="AF74" s="1402">
        <f>Inlinks!AF60</f>
        <v>4.5999999999999999E-2</v>
      </c>
      <c r="AG74" s="1402">
        <f>Inlinks!AG60</f>
        <v>0.04</v>
      </c>
      <c r="AH74" s="1402">
        <f>Inlinks!AH60</f>
        <v>4.3999999999999997E-2</v>
      </c>
      <c r="AI74" s="1402">
        <f>Inlinks!AI60</f>
        <v>3.0000000000000001E-3</v>
      </c>
      <c r="AJ74" s="1402">
        <f>Inlinks!AJ60</f>
        <v>-3.0000000000000001E-3</v>
      </c>
      <c r="AK74" s="1402">
        <f>Inlinks!AK60</f>
        <v>4.3999999999999997E-2</v>
      </c>
      <c r="AL74" s="1402">
        <f>Inlinks!AL60</f>
        <v>0</v>
      </c>
      <c r="AM74" s="1402">
        <f>Inlinks!AM60</f>
        <v>0</v>
      </c>
      <c r="AN74" s="1402">
        <f>Inlinks!AN60</f>
        <v>0</v>
      </c>
      <c r="AO74" s="138">
        <f t="shared" ref="AO74:AO76" si="168">IFERROR(AO$77*(AN74/AN$77),0)</f>
        <v>0</v>
      </c>
      <c r="AP74" s="138">
        <f t="shared" ref="AP74:AP76" si="169">IFERROR(AP$77*(AO74/AO$77),0)</f>
        <v>0</v>
      </c>
      <c r="AQ74" s="138">
        <f t="shared" ref="AQ74:AQ76" si="170">IFERROR(AQ$77*(AP74/AP$77),0)</f>
        <v>0</v>
      </c>
      <c r="AR74" s="138">
        <f t="shared" ref="AR74:AR76" si="171">IFERROR(AR$77*(AQ74/AQ$77),0)</f>
        <v>0</v>
      </c>
      <c r="AS74" s="210"/>
      <c r="AT74" s="210">
        <v>0</v>
      </c>
      <c r="AU74" s="210">
        <v>0</v>
      </c>
      <c r="AV74" s="210">
        <v>3.137</v>
      </c>
      <c r="AW74" s="1383">
        <f>SUM(Y74:AB74)</f>
        <v>0.94899999999999995</v>
      </c>
      <c r="AX74" s="1383">
        <f>SUM(AC74:AF74)</f>
        <v>0.32400000000000001</v>
      </c>
      <c r="AY74" s="1383">
        <f>SUM(AG74:AJ74)</f>
        <v>8.3999999999999991E-2</v>
      </c>
      <c r="AZ74" s="1383">
        <f>SUM(AK74:AN74)</f>
        <v>4.3999999999999997E-2</v>
      </c>
      <c r="BA74" s="1383">
        <f>SUM(AO74:AR74)</f>
        <v>0</v>
      </c>
      <c r="BB74" s="1383">
        <f t="shared" ref="BB74:BI74" si="172">IFERROR(BB$77*(BA74/BA$77),0)</f>
        <v>0</v>
      </c>
      <c r="BC74" s="1383">
        <f t="shared" si="172"/>
        <v>0</v>
      </c>
      <c r="BD74" s="1383">
        <f t="shared" si="172"/>
        <v>0</v>
      </c>
      <c r="BE74" s="1383">
        <f t="shared" si="172"/>
        <v>0</v>
      </c>
      <c r="BF74" s="1383">
        <f t="shared" si="172"/>
        <v>0</v>
      </c>
      <c r="BG74" s="1383">
        <f t="shared" si="172"/>
        <v>0</v>
      </c>
      <c r="BH74" s="1383">
        <f t="shared" si="172"/>
        <v>0</v>
      </c>
      <c r="BI74" s="299">
        <f t="shared" si="172"/>
        <v>0</v>
      </c>
    </row>
    <row r="75" spans="1:61" ht="11.25" customHeight="1">
      <c r="A75" s="12"/>
      <c r="B75" s="420"/>
      <c r="C75" s="420"/>
      <c r="D75" s="420"/>
      <c r="E75" s="420"/>
      <c r="F75" s="420"/>
      <c r="G75" s="420"/>
      <c r="H75" s="45"/>
      <c r="I75" s="53" t="s">
        <v>124</v>
      </c>
      <c r="J75" s="9"/>
      <c r="K75" s="5"/>
      <c r="L75" s="5"/>
      <c r="M75" s="136"/>
      <c r="N75" s="136"/>
      <c r="O75" s="136"/>
      <c r="P75" s="146"/>
      <c r="Q75" s="272"/>
      <c r="R75" s="136"/>
      <c r="S75" s="136"/>
      <c r="T75" s="146"/>
      <c r="U75" s="272"/>
      <c r="V75" s="136"/>
      <c r="W75" s="136"/>
      <c r="X75" s="136"/>
      <c r="Y75" s="1402">
        <f>Inlinks!Y61</f>
        <v>0</v>
      </c>
      <c r="Z75" s="1402">
        <f>Inlinks!Z61</f>
        <v>0</v>
      </c>
      <c r="AA75" s="1402">
        <f>Inlinks!AA61</f>
        <v>0</v>
      </c>
      <c r="AB75" s="1402">
        <f>Inlinks!AB61</f>
        <v>0</v>
      </c>
      <c r="AC75" s="1402">
        <f>Inlinks!AC61</f>
        <v>0</v>
      </c>
      <c r="AD75" s="1402">
        <f>Inlinks!AD61</f>
        <v>0</v>
      </c>
      <c r="AE75" s="1402">
        <f>Inlinks!AE61</f>
        <v>0</v>
      </c>
      <c r="AF75" s="1402">
        <f>Inlinks!AF61</f>
        <v>0</v>
      </c>
      <c r="AG75" s="1402">
        <f>Inlinks!AG61</f>
        <v>0</v>
      </c>
      <c r="AH75" s="1402">
        <f>Inlinks!AH61</f>
        <v>0</v>
      </c>
      <c r="AI75" s="1402">
        <f>Inlinks!AI61</f>
        <v>0</v>
      </c>
      <c r="AJ75" s="1402">
        <f>Inlinks!AJ61</f>
        <v>0</v>
      </c>
      <c r="AK75" s="1402">
        <f>Inlinks!AK61</f>
        <v>4.3999999999999997E-2</v>
      </c>
      <c r="AL75" s="1402">
        <f>Inlinks!AL61</f>
        <v>0</v>
      </c>
      <c r="AM75" s="1402">
        <f>Inlinks!AM61</f>
        <v>0</v>
      </c>
      <c r="AN75" s="1402">
        <f>Inlinks!AN61</f>
        <v>0</v>
      </c>
      <c r="AO75" s="138">
        <f t="shared" si="168"/>
        <v>0</v>
      </c>
      <c r="AP75" s="138">
        <f t="shared" si="169"/>
        <v>0</v>
      </c>
      <c r="AQ75" s="138">
        <f t="shared" si="170"/>
        <v>0</v>
      </c>
      <c r="AR75" s="138">
        <f t="shared" si="171"/>
        <v>0</v>
      </c>
      <c r="AS75" s="210"/>
      <c r="AT75" s="210">
        <v>0</v>
      </c>
      <c r="AU75" s="210">
        <v>0</v>
      </c>
      <c r="AV75" s="210">
        <v>0</v>
      </c>
      <c r="AW75" s="451">
        <f>SUM(Y75:AB75)</f>
        <v>0</v>
      </c>
      <c r="AX75" s="451">
        <f>SUM(AC75:AF75)</f>
        <v>0</v>
      </c>
      <c r="AY75" s="451">
        <f>SUM(AG75:AJ75)</f>
        <v>0</v>
      </c>
      <c r="AZ75" s="451">
        <f>SUM(AK75:AN75)</f>
        <v>4.3999999999999997E-2</v>
      </c>
      <c r="BA75" s="451">
        <f>SUM(AO75:AR75)</f>
        <v>0</v>
      </c>
      <c r="BB75" s="451">
        <f t="shared" ref="BB75:BI75" si="173">IFERROR(BB$77*(BA75/BA$77),0)</f>
        <v>0</v>
      </c>
      <c r="BC75" s="451">
        <f t="shared" si="173"/>
        <v>0</v>
      </c>
      <c r="BD75" s="451">
        <f t="shared" si="173"/>
        <v>0</v>
      </c>
      <c r="BE75" s="451">
        <f t="shared" si="173"/>
        <v>0</v>
      </c>
      <c r="BF75" s="451">
        <f t="shared" si="173"/>
        <v>0</v>
      </c>
      <c r="BG75" s="451">
        <f t="shared" si="173"/>
        <v>0</v>
      </c>
      <c r="BH75" s="451">
        <f t="shared" si="173"/>
        <v>0</v>
      </c>
      <c r="BI75" s="140">
        <f t="shared" si="173"/>
        <v>0</v>
      </c>
    </row>
    <row r="76" spans="1:61" ht="11.25" customHeight="1">
      <c r="A76" s="12"/>
      <c r="B76" s="420"/>
      <c r="C76" s="420"/>
      <c r="D76" s="420"/>
      <c r="E76" s="420"/>
      <c r="F76" s="420"/>
      <c r="G76" s="420"/>
      <c r="H76" s="45"/>
      <c r="I76" s="119" t="s">
        <v>33</v>
      </c>
      <c r="J76" s="268"/>
      <c r="K76" s="120"/>
      <c r="L76" s="120"/>
      <c r="M76" s="269"/>
      <c r="N76" s="269"/>
      <c r="O76" s="269"/>
      <c r="P76" s="271"/>
      <c r="Q76" s="270"/>
      <c r="R76" s="269"/>
      <c r="S76" s="269"/>
      <c r="T76" s="271"/>
      <c r="U76" s="270"/>
      <c r="V76" s="269"/>
      <c r="W76" s="269"/>
      <c r="X76" s="269"/>
      <c r="Y76" s="1402">
        <f>Inlinks!Y62</f>
        <v>0</v>
      </c>
      <c r="Z76" s="1402">
        <f>Inlinks!Z62</f>
        <v>0</v>
      </c>
      <c r="AA76" s="1402">
        <f>Inlinks!AA62</f>
        <v>0</v>
      </c>
      <c r="AB76" s="1402">
        <f>Inlinks!AB62</f>
        <v>0</v>
      </c>
      <c r="AC76" s="1402">
        <f>Inlinks!AC62</f>
        <v>0</v>
      </c>
      <c r="AD76" s="1402">
        <f>Inlinks!AD62</f>
        <v>0</v>
      </c>
      <c r="AE76" s="1402">
        <f>Inlinks!AE62</f>
        <v>0</v>
      </c>
      <c r="AF76" s="1402">
        <f>Inlinks!AF62</f>
        <v>-2.218</v>
      </c>
      <c r="AG76" s="1402">
        <f>Inlinks!AG62</f>
        <v>0</v>
      </c>
      <c r="AH76" s="1402">
        <f>Inlinks!AH62</f>
        <v>0.14799999999999999</v>
      </c>
      <c r="AI76" s="1402">
        <f>Inlinks!AI62</f>
        <v>1.7929999999999999</v>
      </c>
      <c r="AJ76" s="1402">
        <f>Inlinks!AJ62</f>
        <v>0.98</v>
      </c>
      <c r="AK76" s="1402">
        <f>Inlinks!AK62</f>
        <v>6.0000000000000001E-3</v>
      </c>
      <c r="AL76" s="1402">
        <f>Inlinks!AL62</f>
        <v>0</v>
      </c>
      <c r="AM76" s="1402">
        <f>Inlinks!AM62</f>
        <v>0</v>
      </c>
      <c r="AN76" s="1402">
        <f>Inlinks!AN62</f>
        <v>0</v>
      </c>
      <c r="AO76" s="470">
        <f t="shared" si="168"/>
        <v>0</v>
      </c>
      <c r="AP76" s="470">
        <f t="shared" si="169"/>
        <v>0</v>
      </c>
      <c r="AQ76" s="470">
        <f t="shared" si="170"/>
        <v>0</v>
      </c>
      <c r="AR76" s="470">
        <f t="shared" si="171"/>
        <v>0</v>
      </c>
      <c r="AS76" s="210"/>
      <c r="AT76" s="1394">
        <v>0</v>
      </c>
      <c r="AU76" s="1394">
        <v>0</v>
      </c>
      <c r="AV76" s="1394">
        <v>0</v>
      </c>
      <c r="AW76" s="1212">
        <f>SUM(Y76:AB76)</f>
        <v>0</v>
      </c>
      <c r="AX76" s="1212">
        <f>SUM(AC76:AF76)</f>
        <v>-2.218</v>
      </c>
      <c r="AY76" s="1212">
        <f>SUM(AG76:AJ76)</f>
        <v>2.9209999999999998</v>
      </c>
      <c r="AZ76" s="1212">
        <f>SUM(AK76:AN76)</f>
        <v>6.0000000000000001E-3</v>
      </c>
      <c r="BA76" s="1212">
        <f>SUM(AO76:AR76)</f>
        <v>0</v>
      </c>
      <c r="BB76" s="1212">
        <f t="shared" ref="BB76:BI76" si="174">IFERROR(BB$77*(BA76/BA$77),0)</f>
        <v>0</v>
      </c>
      <c r="BC76" s="1212">
        <f t="shared" si="174"/>
        <v>0</v>
      </c>
      <c r="BD76" s="1212">
        <f t="shared" si="174"/>
        <v>0</v>
      </c>
      <c r="BE76" s="1212">
        <f t="shared" si="174"/>
        <v>0</v>
      </c>
      <c r="BF76" s="1212">
        <f t="shared" si="174"/>
        <v>0</v>
      </c>
      <c r="BG76" s="1212">
        <f t="shared" si="174"/>
        <v>0</v>
      </c>
      <c r="BH76" s="1212">
        <f t="shared" si="174"/>
        <v>0</v>
      </c>
      <c r="BI76" s="273">
        <f t="shared" si="174"/>
        <v>0</v>
      </c>
    </row>
    <row r="77" spans="1:61" ht="11.25" customHeight="1">
      <c r="A77" s="12"/>
      <c r="B77" s="419"/>
      <c r="C77" s="419"/>
      <c r="D77" s="419"/>
      <c r="E77" s="419"/>
      <c r="F77" s="419"/>
      <c r="G77" s="419"/>
      <c r="I77" s="260" t="s">
        <v>107</v>
      </c>
      <c r="J77" s="120"/>
      <c r="K77" s="120"/>
      <c r="L77" s="120"/>
      <c r="M77" s="262"/>
      <c r="N77" s="262"/>
      <c r="O77" s="262"/>
      <c r="P77" s="263"/>
      <c r="Q77" s="261"/>
      <c r="R77" s="262"/>
      <c r="S77" s="262"/>
      <c r="T77" s="263"/>
      <c r="U77" s="261"/>
      <c r="V77" s="262"/>
      <c r="W77" s="262"/>
      <c r="X77" s="262"/>
      <c r="Y77" s="293">
        <f t="shared" ref="Y77:AF77" si="175">SUM(Y74:Y76)</f>
        <v>0.56299999999999994</v>
      </c>
      <c r="Z77" s="293">
        <f t="shared" si="175"/>
        <v>0.14799999999999999</v>
      </c>
      <c r="AA77" s="293">
        <f t="shared" si="175"/>
        <v>0.128</v>
      </c>
      <c r="AB77" s="293">
        <f t="shared" si="175"/>
        <v>0.11</v>
      </c>
      <c r="AC77" s="293">
        <f t="shared" si="175"/>
        <v>0.109</v>
      </c>
      <c r="AD77" s="293">
        <f t="shared" si="175"/>
        <v>0.115</v>
      </c>
      <c r="AE77" s="293">
        <f t="shared" si="175"/>
        <v>5.3999999999999999E-2</v>
      </c>
      <c r="AF77" s="293">
        <f t="shared" si="175"/>
        <v>-2.1720000000000002</v>
      </c>
      <c r="AG77" s="293">
        <f t="shared" ref="AG77:AL77" si="176">SUM(AG74:AG76)</f>
        <v>0.04</v>
      </c>
      <c r="AH77" s="293">
        <f t="shared" si="176"/>
        <v>0.192</v>
      </c>
      <c r="AI77" s="293">
        <f t="shared" si="176"/>
        <v>1.7959999999999998</v>
      </c>
      <c r="AJ77" s="293">
        <f t="shared" si="176"/>
        <v>0.97699999999999998</v>
      </c>
      <c r="AK77" s="293">
        <f t="shared" si="176"/>
        <v>9.4E-2</v>
      </c>
      <c r="AL77" s="293">
        <f t="shared" si="176"/>
        <v>0</v>
      </c>
      <c r="AM77" s="293">
        <f t="shared" ref="AM77:AN77" si="177">SUM(AM74:AM76)</f>
        <v>0</v>
      </c>
      <c r="AN77" s="293">
        <f t="shared" si="177"/>
        <v>0</v>
      </c>
      <c r="AO77" s="2414">
        <v>0</v>
      </c>
      <c r="AP77" s="2414">
        <v>0</v>
      </c>
      <c r="AQ77" s="2414">
        <v>0</v>
      </c>
      <c r="AR77" s="1227">
        <v>0</v>
      </c>
      <c r="AS77" s="64"/>
      <c r="AT77" s="262">
        <f t="shared" ref="AT77:AY77" si="178">SUM(AT74:AT76)</f>
        <v>0</v>
      </c>
      <c r="AU77" s="262">
        <f t="shared" si="178"/>
        <v>0</v>
      </c>
      <c r="AV77" s="262">
        <f t="shared" si="178"/>
        <v>3.137</v>
      </c>
      <c r="AW77" s="262">
        <f t="shared" si="178"/>
        <v>0.94899999999999995</v>
      </c>
      <c r="AX77" s="262">
        <f t="shared" si="178"/>
        <v>-1.8939999999999999</v>
      </c>
      <c r="AY77" s="262">
        <f t="shared" si="178"/>
        <v>3.0049999999999999</v>
      </c>
      <c r="AZ77" s="262">
        <f>SUM(AZ74:AZ76)</f>
        <v>9.4E-2</v>
      </c>
      <c r="BA77" s="262">
        <f>SUM(BA74:BA76)</f>
        <v>0</v>
      </c>
      <c r="BB77" s="1227">
        <v>0</v>
      </c>
      <c r="BC77" s="1227">
        <v>0</v>
      </c>
      <c r="BD77" s="1227">
        <v>0</v>
      </c>
      <c r="BE77" s="1227">
        <v>0</v>
      </c>
      <c r="BF77" s="1227">
        <v>0</v>
      </c>
      <c r="BG77" s="1227">
        <v>0</v>
      </c>
      <c r="BH77" s="1227">
        <v>0</v>
      </c>
      <c r="BI77" s="1227">
        <v>0</v>
      </c>
    </row>
    <row r="78" spans="1:61" ht="11.25" customHeight="1">
      <c r="A78" s="12"/>
      <c r="B78" s="420"/>
      <c r="C78" s="420"/>
      <c r="D78" s="420"/>
      <c r="E78" s="420"/>
      <c r="F78" s="420"/>
      <c r="G78" s="420"/>
      <c r="I78" s="1229" t="s">
        <v>378</v>
      </c>
      <c r="J78" s="5"/>
      <c r="K78" s="5"/>
      <c r="L78" s="5"/>
      <c r="M78" s="48"/>
      <c r="N78" s="48"/>
      <c r="O78" s="48"/>
      <c r="P78" s="48"/>
      <c r="Q78" s="48"/>
      <c r="R78" s="48"/>
      <c r="S78" s="48"/>
      <c r="T78" s="48"/>
      <c r="U78" s="48"/>
      <c r="V78" s="48"/>
      <c r="W78" s="48"/>
      <c r="X78" s="48"/>
      <c r="Y78" s="48"/>
      <c r="Z78" s="48"/>
      <c r="AA78" s="48"/>
      <c r="AB78" s="48"/>
      <c r="AC78" s="38">
        <f t="shared" ref="AC78:AN78" si="179">AC77-Y77</f>
        <v>-0.45399999999999996</v>
      </c>
      <c r="AD78" s="38">
        <f t="shared" si="179"/>
        <v>-3.2999999999999988E-2</v>
      </c>
      <c r="AE78" s="38">
        <f t="shared" si="179"/>
        <v>-7.400000000000001E-2</v>
      </c>
      <c r="AF78" s="38">
        <f t="shared" si="179"/>
        <v>-2.282</v>
      </c>
      <c r="AG78" s="38">
        <f t="shared" si="179"/>
        <v>-6.9000000000000006E-2</v>
      </c>
      <c r="AH78" s="38">
        <f t="shared" si="179"/>
        <v>7.6999999999999999E-2</v>
      </c>
      <c r="AI78" s="38">
        <f t="shared" si="179"/>
        <v>1.7419999999999998</v>
      </c>
      <c r="AJ78" s="38">
        <f t="shared" si="179"/>
        <v>3.149</v>
      </c>
      <c r="AK78" s="38">
        <f t="shared" si="179"/>
        <v>5.3999999999999999E-2</v>
      </c>
      <c r="AL78" s="38">
        <f t="shared" si="179"/>
        <v>-0.192</v>
      </c>
      <c r="AM78" s="38">
        <f t="shared" si="179"/>
        <v>-1.7959999999999998</v>
      </c>
      <c r="AN78" s="38">
        <f t="shared" si="179"/>
        <v>-0.97699999999999998</v>
      </c>
      <c r="AO78" s="38">
        <f t="shared" ref="AO78:AR78" si="180">AO77-AK77</f>
        <v>-9.4E-2</v>
      </c>
      <c r="AP78" s="38">
        <f t="shared" si="180"/>
        <v>0</v>
      </c>
      <c r="AQ78" s="38">
        <f t="shared" si="180"/>
        <v>0</v>
      </c>
      <c r="AR78" s="38">
        <f t="shared" si="180"/>
        <v>0</v>
      </c>
      <c r="AS78" s="38"/>
      <c r="AT78" s="48"/>
      <c r="AU78" s="48"/>
      <c r="AV78" s="48"/>
      <c r="AW78" s="48"/>
      <c r="AX78" s="48"/>
      <c r="AY78" s="48"/>
      <c r="AZ78" s="48"/>
      <c r="BA78" s="48"/>
      <c r="BB78" s="48"/>
      <c r="BC78" s="48"/>
      <c r="BD78" s="48"/>
      <c r="BE78" s="48"/>
      <c r="BF78" s="48"/>
      <c r="BG78" s="48"/>
      <c r="BH78" s="48"/>
      <c r="BI78" s="48"/>
    </row>
    <row r="79" spans="1:61" s="35" customFormat="1" ht="11.25" customHeight="1">
      <c r="A79" s="22"/>
      <c r="B79" s="420"/>
      <c r="C79" s="420"/>
      <c r="D79" s="420"/>
      <c r="E79" s="420"/>
      <c r="F79" s="420"/>
      <c r="G79" s="420"/>
      <c r="I79" s="1229" t="s">
        <v>379</v>
      </c>
      <c r="J79" s="5"/>
      <c r="K79" s="5"/>
      <c r="L79" s="5"/>
      <c r="M79" s="48"/>
      <c r="N79" s="48"/>
      <c r="O79" s="48"/>
      <c r="P79" s="48"/>
      <c r="Q79" s="48"/>
      <c r="R79" s="48"/>
      <c r="S79" s="48"/>
      <c r="T79" s="48"/>
      <c r="U79" s="48"/>
      <c r="V79" s="48"/>
      <c r="W79" s="48"/>
      <c r="X79" s="48"/>
      <c r="Y79" s="48"/>
      <c r="Z79" s="48">
        <f t="shared" ref="Z79:AN79" si="181">Z77-Y77</f>
        <v>-0.41499999999999992</v>
      </c>
      <c r="AA79" s="48">
        <f t="shared" si="181"/>
        <v>-1.999999999999999E-2</v>
      </c>
      <c r="AB79" s="48">
        <f t="shared" si="181"/>
        <v>-1.8000000000000002E-2</v>
      </c>
      <c r="AC79" s="48">
        <f t="shared" si="181"/>
        <v>-1.0000000000000009E-3</v>
      </c>
      <c r="AD79" s="48">
        <f t="shared" si="181"/>
        <v>6.0000000000000053E-3</v>
      </c>
      <c r="AE79" s="48">
        <f t="shared" si="181"/>
        <v>-6.1000000000000006E-2</v>
      </c>
      <c r="AF79" s="48">
        <f t="shared" si="181"/>
        <v>-2.226</v>
      </c>
      <c r="AG79" s="48">
        <f t="shared" si="181"/>
        <v>2.2120000000000002</v>
      </c>
      <c r="AH79" s="48">
        <f t="shared" si="181"/>
        <v>0.152</v>
      </c>
      <c r="AI79" s="48">
        <f t="shared" si="181"/>
        <v>1.6039999999999999</v>
      </c>
      <c r="AJ79" s="48">
        <f t="shared" si="181"/>
        <v>-0.81899999999999984</v>
      </c>
      <c r="AK79" s="48">
        <f t="shared" si="181"/>
        <v>-0.88300000000000001</v>
      </c>
      <c r="AL79" s="48">
        <f t="shared" si="181"/>
        <v>-9.4E-2</v>
      </c>
      <c r="AM79" s="48">
        <f t="shared" si="181"/>
        <v>0</v>
      </c>
      <c r="AN79" s="48">
        <f t="shared" si="181"/>
        <v>0</v>
      </c>
      <c r="AO79" s="48">
        <f t="shared" ref="AO79:AR79" si="182">AO77-AN77</f>
        <v>0</v>
      </c>
      <c r="AP79" s="48">
        <f t="shared" si="182"/>
        <v>0</v>
      </c>
      <c r="AQ79" s="48">
        <f t="shared" si="182"/>
        <v>0</v>
      </c>
      <c r="AR79" s="48">
        <f t="shared" si="182"/>
        <v>0</v>
      </c>
      <c r="AS79" s="38"/>
      <c r="AT79" s="48"/>
      <c r="AU79" s="48"/>
      <c r="AV79" s="48"/>
      <c r="AW79" s="48"/>
      <c r="AX79" s="48"/>
      <c r="AY79" s="48"/>
      <c r="AZ79" s="48"/>
      <c r="BA79" s="48"/>
      <c r="BB79" s="48"/>
      <c r="BC79" s="48"/>
      <c r="BD79" s="48"/>
      <c r="BE79" s="48"/>
      <c r="BF79" s="48"/>
      <c r="BG79" s="48"/>
      <c r="BH79" s="48"/>
      <c r="BI79" s="48"/>
    </row>
    <row r="80" spans="1:61" s="35" customFormat="1" ht="11.25" customHeight="1">
      <c r="A80" s="22"/>
      <c r="B80" s="420"/>
      <c r="C80" s="420"/>
      <c r="D80" s="420"/>
      <c r="E80" s="420"/>
      <c r="F80" s="420"/>
      <c r="G80" s="420"/>
      <c r="I80" s="1229"/>
      <c r="J80" s="5"/>
      <c r="K80" s="5"/>
      <c r="L80" s="5"/>
      <c r="M80" s="48"/>
      <c r="N80" s="48"/>
      <c r="O80" s="48"/>
      <c r="P80" s="48"/>
      <c r="Q80" s="48"/>
      <c r="R80" s="48"/>
      <c r="S80" s="48"/>
      <c r="T80" s="48"/>
      <c r="U80" s="48"/>
      <c r="V80" s="48"/>
      <c r="W80" s="48"/>
      <c r="X80" s="48"/>
      <c r="Y80" s="48"/>
      <c r="Z80" s="48"/>
      <c r="AA80" s="48"/>
      <c r="AB80" s="48"/>
      <c r="AC80" s="48"/>
      <c r="AD80" s="48"/>
      <c r="AE80" s="48"/>
      <c r="AF80" s="48"/>
      <c r="AG80" s="48"/>
      <c r="AH80" s="48"/>
      <c r="AI80" s="48"/>
      <c r="AJ80" s="48"/>
      <c r="AK80" s="48"/>
      <c r="AL80" s="48"/>
      <c r="AM80" s="48"/>
      <c r="AN80" s="48"/>
      <c r="AO80" s="48"/>
      <c r="AP80" s="48"/>
      <c r="AQ80" s="48"/>
      <c r="AR80" s="48"/>
      <c r="AS80" s="38"/>
      <c r="AT80" s="48"/>
      <c r="AU80" s="48"/>
      <c r="AV80" s="48"/>
      <c r="AW80" s="48"/>
      <c r="AX80" s="48"/>
      <c r="AY80" s="48"/>
      <c r="AZ80" s="48"/>
      <c r="BA80" s="48"/>
      <c r="BB80" s="48"/>
      <c r="BC80" s="48"/>
      <c r="BD80" s="48"/>
      <c r="BE80" s="48"/>
      <c r="BF80" s="48"/>
      <c r="BG80" s="48"/>
      <c r="BH80" s="48"/>
      <c r="BI80" s="48"/>
    </row>
    <row r="81" spans="1:61" ht="11.25" customHeight="1">
      <c r="A81" s="33"/>
      <c r="B81" s="420"/>
      <c r="C81" s="420"/>
      <c r="D81" s="420"/>
      <c r="E81" s="420"/>
      <c r="F81" s="420"/>
      <c r="G81" s="420"/>
      <c r="H81" s="33"/>
      <c r="I81" s="148" t="s">
        <v>773</v>
      </c>
      <c r="J81" s="74"/>
      <c r="K81" s="74"/>
      <c r="L81" s="74"/>
      <c r="M81" s="75"/>
      <c r="N81" s="75"/>
      <c r="O81" s="75"/>
      <c r="P81" s="149"/>
      <c r="Q81" s="150"/>
      <c r="R81" s="75"/>
      <c r="S81" s="75"/>
      <c r="T81" s="149"/>
      <c r="U81" s="150"/>
      <c r="V81" s="75"/>
      <c r="W81" s="75"/>
      <c r="X81" s="75"/>
      <c r="Y81" s="75"/>
      <c r="Z81" s="75"/>
      <c r="AA81" s="75"/>
      <c r="AB81" s="75"/>
      <c r="AC81" s="75"/>
      <c r="AD81" s="75"/>
      <c r="AE81" s="75"/>
      <c r="AF81" s="75"/>
      <c r="AG81" s="469"/>
      <c r="AH81" s="469"/>
      <c r="AI81" s="469"/>
      <c r="AJ81" s="469"/>
      <c r="AK81" s="469"/>
      <c r="AL81" s="469"/>
      <c r="AM81" s="469"/>
      <c r="AN81" s="469"/>
      <c r="AO81" s="469"/>
      <c r="AP81" s="469"/>
      <c r="AQ81" s="469"/>
      <c r="AR81" s="469"/>
      <c r="AS81" s="454"/>
      <c r="AT81" s="1763"/>
      <c r="AU81" s="1763"/>
      <c r="AV81" s="1763"/>
      <c r="AW81" s="1763"/>
      <c r="AX81" s="1763"/>
      <c r="AY81" s="1763"/>
      <c r="AZ81" s="1763"/>
      <c r="BA81" s="1763"/>
      <c r="BB81" s="1763"/>
      <c r="BC81" s="1763"/>
      <c r="BD81" s="1763"/>
      <c r="BE81" s="1763"/>
      <c r="BF81" s="1763"/>
      <c r="BG81" s="1763"/>
      <c r="BH81" s="1763"/>
      <c r="BI81" s="1763"/>
    </row>
    <row r="82" spans="1:61" ht="11.25" customHeight="1">
      <c r="A82" s="12"/>
      <c r="B82" s="419"/>
      <c r="C82" s="419"/>
      <c r="D82" s="419"/>
      <c r="E82" s="419"/>
      <c r="F82" s="419"/>
      <c r="G82" s="419"/>
      <c r="H82" s="45"/>
      <c r="I82" s="53" t="s">
        <v>123</v>
      </c>
      <c r="J82" s="9"/>
      <c r="K82" s="5"/>
      <c r="L82" s="5"/>
      <c r="M82" s="136"/>
      <c r="N82" s="136"/>
      <c r="O82" s="136"/>
      <c r="P82" s="146"/>
      <c r="Q82" s="272"/>
      <c r="R82" s="136"/>
      <c r="S82" s="136"/>
      <c r="T82" s="146"/>
      <c r="U82" s="272"/>
      <c r="V82" s="136"/>
      <c r="W82" s="136"/>
      <c r="X82" s="136"/>
      <c r="Y82" s="1402">
        <f>Inlinks!Y68</f>
        <v>0</v>
      </c>
      <c r="Z82" s="1402">
        <f>Inlinks!Z68</f>
        <v>0</v>
      </c>
      <c r="AA82" s="1402">
        <f>Inlinks!AA68</f>
        <v>0</v>
      </c>
      <c r="AB82" s="1402">
        <f>Inlinks!AB68</f>
        <v>0</v>
      </c>
      <c r="AC82" s="1402">
        <f>Inlinks!AC67</f>
        <v>0</v>
      </c>
      <c r="AD82" s="1402">
        <f>Inlinks!AD67</f>
        <v>0</v>
      </c>
      <c r="AE82" s="1402">
        <f>Inlinks!AE67</f>
        <v>0</v>
      </c>
      <c r="AF82" s="1402">
        <f>Inlinks!AF67</f>
        <v>0</v>
      </c>
      <c r="AG82" s="1402">
        <f>Inlinks!AG67</f>
        <v>0</v>
      </c>
      <c r="AH82" s="1402">
        <f>Inlinks!AH67</f>
        <v>0</v>
      </c>
      <c r="AI82" s="1402">
        <f>Inlinks!AI67</f>
        <v>0</v>
      </c>
      <c r="AJ82" s="1402">
        <f>Inlinks!AJ67</f>
        <v>0</v>
      </c>
      <c r="AK82" s="1402">
        <f>Inlinks!AK67</f>
        <v>4.3999999999999997E-2</v>
      </c>
      <c r="AL82" s="1402">
        <f>Inlinks!AL67</f>
        <v>0</v>
      </c>
      <c r="AM82" s="1402">
        <f>Inlinks!AM67</f>
        <v>0</v>
      </c>
      <c r="AN82" s="1402">
        <f>Inlinks!AN67</f>
        <v>2.911</v>
      </c>
      <c r="AO82" s="138">
        <f t="shared" ref="AO82:AO84" si="183">IFERROR(AO$77*(AN82/AN$77),0)</f>
        <v>0</v>
      </c>
      <c r="AP82" s="138">
        <f t="shared" ref="AP82:AP84" si="184">IFERROR(AP$77*(AO82/AO$77),0)</f>
        <v>0</v>
      </c>
      <c r="AQ82" s="138">
        <f t="shared" ref="AQ82:AQ84" si="185">IFERROR(AQ$77*(AP82/AP$77),0)</f>
        <v>0</v>
      </c>
      <c r="AR82" s="138">
        <f t="shared" ref="AR82:AR84" si="186">IFERROR(AR$77*(AQ82/AQ$77),0)</f>
        <v>0</v>
      </c>
      <c r="AS82" s="210"/>
      <c r="AT82" s="210">
        <v>0</v>
      </c>
      <c r="AU82" s="210">
        <v>0</v>
      </c>
      <c r="AV82" s="210">
        <v>3.137</v>
      </c>
      <c r="AW82" s="1383">
        <f>SUM(Y82:AB82)</f>
        <v>0</v>
      </c>
      <c r="AX82" s="1383">
        <f>SUM(AC82:AF82)</f>
        <v>0</v>
      </c>
      <c r="AY82" s="1383">
        <f>SUM(AG82:AJ82)</f>
        <v>0</v>
      </c>
      <c r="AZ82" s="1383">
        <f>SUM(AK82:AN82)</f>
        <v>2.9550000000000001</v>
      </c>
      <c r="BA82" s="1383">
        <f>SUM(AO82:AR82)</f>
        <v>0</v>
      </c>
      <c r="BB82" s="1383">
        <f t="shared" ref="BB82:BB84" si="187">IFERROR(BB$77*(BA82/BA$77),0)</f>
        <v>0</v>
      </c>
      <c r="BC82" s="1383">
        <f t="shared" ref="BC82:BC84" si="188">IFERROR(BC$77*(BB82/BB$77),0)</f>
        <v>0</v>
      </c>
      <c r="BD82" s="1383">
        <f t="shared" ref="BD82:BD84" si="189">IFERROR(BD$77*(BC82/BC$77),0)</f>
        <v>0</v>
      </c>
      <c r="BE82" s="1383">
        <f t="shared" ref="BE82:BE84" si="190">IFERROR(BE$77*(BD82/BD$77),0)</f>
        <v>0</v>
      </c>
      <c r="BF82" s="1383">
        <f t="shared" ref="BF82:BF84" si="191">IFERROR(BF$77*(BE82/BE$77),0)</f>
        <v>0</v>
      </c>
      <c r="BG82" s="1383">
        <f t="shared" ref="BG82:BG84" si="192">IFERROR(BG$77*(BF82/BF$77),0)</f>
        <v>0</v>
      </c>
      <c r="BH82" s="1383">
        <f t="shared" ref="BH82:BH84" si="193">IFERROR(BH$77*(BG82/BG$77),0)</f>
        <v>0</v>
      </c>
      <c r="BI82" s="299">
        <f t="shared" ref="BI82:BI84" si="194">IFERROR(BI$77*(BH82/BH$77),0)</f>
        <v>0</v>
      </c>
    </row>
    <row r="83" spans="1:61" ht="11.25" customHeight="1">
      <c r="A83" s="12"/>
      <c r="B83" s="420"/>
      <c r="C83" s="420"/>
      <c r="D83" s="420"/>
      <c r="E83" s="420"/>
      <c r="F83" s="420"/>
      <c r="G83" s="420"/>
      <c r="H83" s="45"/>
      <c r="I83" s="53" t="s">
        <v>124</v>
      </c>
      <c r="J83" s="9"/>
      <c r="K83" s="5"/>
      <c r="L83" s="5"/>
      <c r="M83" s="136"/>
      <c r="N83" s="136"/>
      <c r="O83" s="136"/>
      <c r="P83" s="146"/>
      <c r="Q83" s="272"/>
      <c r="R83" s="136"/>
      <c r="S83" s="136"/>
      <c r="T83" s="146"/>
      <c r="U83" s="272"/>
      <c r="V83" s="136"/>
      <c r="W83" s="136"/>
      <c r="X83" s="136"/>
      <c r="Y83" s="1402">
        <f>Inlinks!Y69</f>
        <v>0</v>
      </c>
      <c r="Z83" s="1402">
        <f>Inlinks!Z69</f>
        <v>0</v>
      </c>
      <c r="AA83" s="1402">
        <f>Inlinks!AA69</f>
        <v>0</v>
      </c>
      <c r="AB83" s="1402">
        <f>Inlinks!AB69</f>
        <v>0</v>
      </c>
      <c r="AC83" s="1402">
        <f>Inlinks!AC68</f>
        <v>0</v>
      </c>
      <c r="AD83" s="1402">
        <f>Inlinks!AD68</f>
        <v>0</v>
      </c>
      <c r="AE83" s="1402">
        <f>Inlinks!AE68</f>
        <v>0</v>
      </c>
      <c r="AF83" s="1402">
        <f>Inlinks!AF68</f>
        <v>0</v>
      </c>
      <c r="AG83" s="1402">
        <f>Inlinks!AG68</f>
        <v>0</v>
      </c>
      <c r="AH83" s="1402">
        <f>Inlinks!AH68</f>
        <v>0</v>
      </c>
      <c r="AI83" s="1402">
        <f>Inlinks!AI68</f>
        <v>0</v>
      </c>
      <c r="AJ83" s="1402">
        <f>Inlinks!AJ68</f>
        <v>0</v>
      </c>
      <c r="AK83" s="1402">
        <f>Inlinks!AK68</f>
        <v>4.3999999999999997E-2</v>
      </c>
      <c r="AL83" s="1402">
        <f>Inlinks!AL68</f>
        <v>0.69</v>
      </c>
      <c r="AM83" s="1402">
        <f>Inlinks!AM68</f>
        <v>0</v>
      </c>
      <c r="AN83" s="1402">
        <f>Inlinks!AN68</f>
        <v>1.135</v>
      </c>
      <c r="AO83" s="138">
        <f t="shared" si="183"/>
        <v>0</v>
      </c>
      <c r="AP83" s="138">
        <f t="shared" si="184"/>
        <v>0</v>
      </c>
      <c r="AQ83" s="138">
        <f t="shared" si="185"/>
        <v>0</v>
      </c>
      <c r="AR83" s="138">
        <f t="shared" si="186"/>
        <v>0</v>
      </c>
      <c r="AS83" s="210"/>
      <c r="AT83" s="210">
        <v>0</v>
      </c>
      <c r="AU83" s="210">
        <v>0</v>
      </c>
      <c r="AV83" s="210">
        <v>0</v>
      </c>
      <c r="AW83" s="451">
        <f>SUM(Y83:AB83)</f>
        <v>0</v>
      </c>
      <c r="AX83" s="451">
        <f>SUM(AC83:AF83)</f>
        <v>0</v>
      </c>
      <c r="AY83" s="451">
        <f>SUM(AG83:AJ83)</f>
        <v>0</v>
      </c>
      <c r="AZ83" s="451">
        <f>SUM(AK83:AN83)</f>
        <v>1.869</v>
      </c>
      <c r="BA83" s="451">
        <f>SUM(AO83:AR83)</f>
        <v>0</v>
      </c>
      <c r="BB83" s="451">
        <f t="shared" si="187"/>
        <v>0</v>
      </c>
      <c r="BC83" s="451">
        <f t="shared" si="188"/>
        <v>0</v>
      </c>
      <c r="BD83" s="451">
        <f t="shared" si="189"/>
        <v>0</v>
      </c>
      <c r="BE83" s="451">
        <f t="shared" si="190"/>
        <v>0</v>
      </c>
      <c r="BF83" s="451">
        <f t="shared" si="191"/>
        <v>0</v>
      </c>
      <c r="BG83" s="451">
        <f t="shared" si="192"/>
        <v>0</v>
      </c>
      <c r="BH83" s="451">
        <f t="shared" si="193"/>
        <v>0</v>
      </c>
      <c r="BI83" s="140">
        <f t="shared" si="194"/>
        <v>0</v>
      </c>
    </row>
    <row r="84" spans="1:61" ht="11.25" customHeight="1">
      <c r="A84" s="12"/>
      <c r="B84" s="420"/>
      <c r="C84" s="420"/>
      <c r="D84" s="420"/>
      <c r="E84" s="420"/>
      <c r="F84" s="420"/>
      <c r="G84" s="420"/>
      <c r="H84" s="45"/>
      <c r="I84" s="119" t="s">
        <v>33</v>
      </c>
      <c r="J84" s="268"/>
      <c r="K84" s="120"/>
      <c r="L84" s="120"/>
      <c r="M84" s="269"/>
      <c r="N84" s="269"/>
      <c r="O84" s="269"/>
      <c r="P84" s="271"/>
      <c r="Q84" s="270"/>
      <c r="R84" s="269"/>
      <c r="S84" s="269"/>
      <c r="T84" s="271"/>
      <c r="U84" s="270"/>
      <c r="V84" s="269"/>
      <c r="W84" s="269"/>
      <c r="X84" s="269"/>
      <c r="Y84" s="1402">
        <f>Inlinks!Y70</f>
        <v>0</v>
      </c>
      <c r="Z84" s="1402">
        <f>Inlinks!Z70</f>
        <v>0</v>
      </c>
      <c r="AA84" s="1402">
        <f>Inlinks!AA70</f>
        <v>0</v>
      </c>
      <c r="AB84" s="1402">
        <f>Inlinks!AB70</f>
        <v>0</v>
      </c>
      <c r="AC84" s="1402">
        <f>Inlinks!AC69</f>
        <v>0</v>
      </c>
      <c r="AD84" s="1402">
        <f>Inlinks!AD69</f>
        <v>0</v>
      </c>
      <c r="AE84" s="1402">
        <f>Inlinks!AE69</f>
        <v>0</v>
      </c>
      <c r="AF84" s="1402">
        <f>Inlinks!AF69</f>
        <v>0</v>
      </c>
      <c r="AG84" s="1402">
        <f>Inlinks!AG69</f>
        <v>0</v>
      </c>
      <c r="AH84" s="1402">
        <f>Inlinks!AH69</f>
        <v>0</v>
      </c>
      <c r="AI84" s="1402">
        <f>Inlinks!AI69</f>
        <v>0</v>
      </c>
      <c r="AJ84" s="1402">
        <f>Inlinks!AJ69</f>
        <v>0</v>
      </c>
      <c r="AK84" s="1402">
        <f>Inlinks!AK69</f>
        <v>0</v>
      </c>
      <c r="AL84" s="1402">
        <f>Inlinks!AL69</f>
        <v>0.112</v>
      </c>
      <c r="AM84" s="1402">
        <f>Inlinks!AM69</f>
        <v>0</v>
      </c>
      <c r="AN84" s="1402">
        <f>Inlinks!AN69</f>
        <v>1.0999999999999999E-2</v>
      </c>
      <c r="AO84" s="470">
        <f t="shared" si="183"/>
        <v>0</v>
      </c>
      <c r="AP84" s="470">
        <f t="shared" si="184"/>
        <v>0</v>
      </c>
      <c r="AQ84" s="470">
        <f t="shared" si="185"/>
        <v>0</v>
      </c>
      <c r="AR84" s="470">
        <f t="shared" si="186"/>
        <v>0</v>
      </c>
      <c r="AS84" s="210"/>
      <c r="AT84" s="1394">
        <v>0</v>
      </c>
      <c r="AU84" s="1394">
        <v>0</v>
      </c>
      <c r="AV84" s="1394">
        <v>0</v>
      </c>
      <c r="AW84" s="1212">
        <f>SUM(Y84:AB84)</f>
        <v>0</v>
      </c>
      <c r="AX84" s="1212">
        <f>SUM(AC84:AF84)</f>
        <v>0</v>
      </c>
      <c r="AY84" s="1212">
        <f>SUM(AG84:AJ84)</f>
        <v>0</v>
      </c>
      <c r="AZ84" s="1212">
        <f>SUM(AK84:AN84)</f>
        <v>0.123</v>
      </c>
      <c r="BA84" s="1212">
        <f>SUM(AO84:AR84)</f>
        <v>0</v>
      </c>
      <c r="BB84" s="1212">
        <f t="shared" si="187"/>
        <v>0</v>
      </c>
      <c r="BC84" s="1212">
        <f t="shared" si="188"/>
        <v>0</v>
      </c>
      <c r="BD84" s="1212">
        <f t="shared" si="189"/>
        <v>0</v>
      </c>
      <c r="BE84" s="1212">
        <f t="shared" si="190"/>
        <v>0</v>
      </c>
      <c r="BF84" s="1212">
        <f t="shared" si="191"/>
        <v>0</v>
      </c>
      <c r="BG84" s="1212">
        <f t="shared" si="192"/>
        <v>0</v>
      </c>
      <c r="BH84" s="1212">
        <f t="shared" si="193"/>
        <v>0</v>
      </c>
      <c r="BI84" s="273">
        <f t="shared" si="194"/>
        <v>0</v>
      </c>
    </row>
    <row r="85" spans="1:61" ht="11.25" customHeight="1">
      <c r="A85" s="12"/>
      <c r="B85" s="419"/>
      <c r="C85" s="419"/>
      <c r="D85" s="419"/>
      <c r="E85" s="419"/>
      <c r="F85" s="419"/>
      <c r="G85" s="419"/>
      <c r="I85" s="260" t="s">
        <v>107</v>
      </c>
      <c r="J85" s="120"/>
      <c r="K85" s="120"/>
      <c r="L85" s="120"/>
      <c r="M85" s="262"/>
      <c r="N85" s="262"/>
      <c r="O85" s="262"/>
      <c r="P85" s="263"/>
      <c r="Q85" s="261"/>
      <c r="R85" s="262"/>
      <c r="S85" s="262"/>
      <c r="T85" s="263"/>
      <c r="U85" s="261"/>
      <c r="V85" s="262"/>
      <c r="W85" s="262"/>
      <c r="X85" s="262"/>
      <c r="Y85" s="293">
        <f t="shared" ref="Y85:AN85" si="195">SUM(Y82:Y84)</f>
        <v>0</v>
      </c>
      <c r="Z85" s="293">
        <f t="shared" si="195"/>
        <v>0</v>
      </c>
      <c r="AA85" s="293">
        <f t="shared" si="195"/>
        <v>0</v>
      </c>
      <c r="AB85" s="293">
        <f t="shared" si="195"/>
        <v>0</v>
      </c>
      <c r="AC85" s="293">
        <f t="shared" si="195"/>
        <v>0</v>
      </c>
      <c r="AD85" s="293">
        <f t="shared" si="195"/>
        <v>0</v>
      </c>
      <c r="AE85" s="293">
        <f t="shared" si="195"/>
        <v>0</v>
      </c>
      <c r="AF85" s="293">
        <f t="shared" si="195"/>
        <v>0</v>
      </c>
      <c r="AG85" s="293">
        <f t="shared" si="195"/>
        <v>0</v>
      </c>
      <c r="AH85" s="293">
        <f t="shared" si="195"/>
        <v>0</v>
      </c>
      <c r="AI85" s="293">
        <f t="shared" si="195"/>
        <v>0</v>
      </c>
      <c r="AJ85" s="293">
        <f t="shared" si="195"/>
        <v>0</v>
      </c>
      <c r="AK85" s="293">
        <f t="shared" si="195"/>
        <v>8.7999999999999995E-2</v>
      </c>
      <c r="AL85" s="293">
        <f t="shared" si="195"/>
        <v>0.80199999999999994</v>
      </c>
      <c r="AM85" s="293">
        <f t="shared" si="195"/>
        <v>0</v>
      </c>
      <c r="AN85" s="293">
        <f t="shared" si="195"/>
        <v>4.0570000000000004</v>
      </c>
      <c r="AO85" s="2414">
        <v>0</v>
      </c>
      <c r="AP85" s="2414">
        <v>0</v>
      </c>
      <c r="AQ85" s="2414">
        <v>0</v>
      </c>
      <c r="AR85" s="1227">
        <v>0</v>
      </c>
      <c r="AS85" s="64"/>
      <c r="AT85" s="262">
        <f t="shared" ref="AT85:AY85" si="196">SUM(AT82:AT84)</f>
        <v>0</v>
      </c>
      <c r="AU85" s="262">
        <f t="shared" si="196"/>
        <v>0</v>
      </c>
      <c r="AV85" s="262">
        <f t="shared" si="196"/>
        <v>3.137</v>
      </c>
      <c r="AW85" s="262">
        <f t="shared" si="196"/>
        <v>0</v>
      </c>
      <c r="AX85" s="262">
        <f t="shared" si="196"/>
        <v>0</v>
      </c>
      <c r="AY85" s="262">
        <f t="shared" si="196"/>
        <v>0</v>
      </c>
      <c r="AZ85" s="262">
        <f>SUM(AZ82:AZ84)</f>
        <v>4.9470000000000001</v>
      </c>
      <c r="BA85" s="262">
        <f>SUM(BA82:BA84)</f>
        <v>0</v>
      </c>
      <c r="BB85" s="1227">
        <v>0</v>
      </c>
      <c r="BC85" s="1227">
        <v>0</v>
      </c>
      <c r="BD85" s="1227">
        <v>0</v>
      </c>
      <c r="BE85" s="1227">
        <v>0</v>
      </c>
      <c r="BF85" s="1227">
        <v>0</v>
      </c>
      <c r="BG85" s="1227">
        <v>0</v>
      </c>
      <c r="BH85" s="1227">
        <v>0</v>
      </c>
      <c r="BI85" s="1227">
        <v>0</v>
      </c>
    </row>
    <row r="86" spans="1:61" ht="11.25" customHeight="1">
      <c r="A86" s="12"/>
      <c r="B86" s="420"/>
      <c r="C86" s="420"/>
      <c r="D86" s="420"/>
      <c r="E86" s="420"/>
      <c r="F86" s="420"/>
      <c r="G86" s="420"/>
      <c r="I86" s="1229" t="s">
        <v>378</v>
      </c>
      <c r="J86" s="5"/>
      <c r="K86" s="5"/>
      <c r="L86" s="5"/>
      <c r="M86" s="48"/>
      <c r="N86" s="48"/>
      <c r="O86" s="48"/>
      <c r="P86" s="48"/>
      <c r="Q86" s="48"/>
      <c r="R86" s="48"/>
      <c r="S86" s="48"/>
      <c r="T86" s="48"/>
      <c r="U86" s="48"/>
      <c r="V86" s="48"/>
      <c r="W86" s="48"/>
      <c r="X86" s="48"/>
      <c r="Y86" s="48"/>
      <c r="Z86" s="48"/>
      <c r="AA86" s="48"/>
      <c r="AB86" s="48"/>
      <c r="AC86" s="38">
        <f t="shared" ref="AC86" si="197">AC85-Y85</f>
        <v>0</v>
      </c>
      <c r="AD86" s="38">
        <f t="shared" ref="AD86" si="198">AD85-Z85</f>
        <v>0</v>
      </c>
      <c r="AE86" s="38">
        <f t="shared" ref="AE86" si="199">AE85-AA85</f>
        <v>0</v>
      </c>
      <c r="AF86" s="38">
        <f t="shared" ref="AF86" si="200">AF85-AB85</f>
        <v>0</v>
      </c>
      <c r="AG86" s="38">
        <f t="shared" ref="AG86" si="201">AG85-AC85</f>
        <v>0</v>
      </c>
      <c r="AH86" s="38">
        <f t="shared" ref="AH86" si="202">AH85-AD85</f>
        <v>0</v>
      </c>
      <c r="AI86" s="38">
        <f t="shared" ref="AI86" si="203">AI85-AE85</f>
        <v>0</v>
      </c>
      <c r="AJ86" s="38">
        <f t="shared" ref="AJ86" si="204">AJ85-AF85</f>
        <v>0</v>
      </c>
      <c r="AK86" s="38">
        <f t="shared" ref="AK86" si="205">AK85-AG85</f>
        <v>8.7999999999999995E-2</v>
      </c>
      <c r="AL86" s="38">
        <f t="shared" ref="AL86" si="206">AL85-AH85</f>
        <v>0.80199999999999994</v>
      </c>
      <c r="AM86" s="38">
        <f t="shared" ref="AM86" si="207">AM85-AI85</f>
        <v>0</v>
      </c>
      <c r="AN86" s="38">
        <f t="shared" ref="AN86" si="208">AN85-AJ85</f>
        <v>4.0570000000000004</v>
      </c>
      <c r="AO86" s="38">
        <f t="shared" ref="AO86" si="209">AO85-AK85</f>
        <v>-8.7999999999999995E-2</v>
      </c>
      <c r="AP86" s="38">
        <f t="shared" ref="AP86" si="210">AP85-AL85</f>
        <v>-0.80199999999999994</v>
      </c>
      <c r="AQ86" s="38">
        <f t="shared" ref="AQ86" si="211">AQ85-AM85</f>
        <v>0</v>
      </c>
      <c r="AR86" s="38">
        <f t="shared" ref="AR86" si="212">AR85-AN85</f>
        <v>-4.0570000000000004</v>
      </c>
      <c r="AS86" s="38"/>
      <c r="AT86" s="48"/>
      <c r="AU86" s="48"/>
      <c r="AV86" s="48"/>
      <c r="AW86" s="48"/>
      <c r="AX86" s="48"/>
      <c r="AY86" s="48"/>
      <c r="AZ86" s="48"/>
      <c r="BA86" s="48"/>
      <c r="BB86" s="48"/>
      <c r="BC86" s="48"/>
      <c r="BD86" s="48"/>
      <c r="BE86" s="48"/>
      <c r="BF86" s="48"/>
      <c r="BG86" s="48"/>
      <c r="BH86" s="48"/>
      <c r="BI86" s="48"/>
    </row>
    <row r="87" spans="1:61" s="35" customFormat="1" ht="11.25" customHeight="1">
      <c r="A87" s="22"/>
      <c r="B87" s="420"/>
      <c r="C87" s="420"/>
      <c r="D87" s="420"/>
      <c r="E87" s="420"/>
      <c r="F87" s="420"/>
      <c r="G87" s="420"/>
      <c r="I87" s="1229" t="s">
        <v>379</v>
      </c>
      <c r="J87" s="5"/>
      <c r="K87" s="5"/>
      <c r="L87" s="5"/>
      <c r="M87" s="48"/>
      <c r="N87" s="48"/>
      <c r="O87" s="48"/>
      <c r="P87" s="48"/>
      <c r="Q87" s="48"/>
      <c r="R87" s="48"/>
      <c r="S87" s="48"/>
      <c r="T87" s="48"/>
      <c r="U87" s="48"/>
      <c r="V87" s="48"/>
      <c r="W87" s="48"/>
      <c r="X87" s="48"/>
      <c r="Y87" s="48"/>
      <c r="Z87" s="48">
        <f t="shared" ref="Z87" si="213">Z85-Y85</f>
        <v>0</v>
      </c>
      <c r="AA87" s="48">
        <f t="shared" ref="AA87" si="214">AA85-Z85</f>
        <v>0</v>
      </c>
      <c r="AB87" s="48">
        <f t="shared" ref="AB87" si="215">AB85-AA85</f>
        <v>0</v>
      </c>
      <c r="AC87" s="48">
        <f t="shared" ref="AC87" si="216">AC85-AB85</f>
        <v>0</v>
      </c>
      <c r="AD87" s="48">
        <f t="shared" ref="AD87" si="217">AD85-AC85</f>
        <v>0</v>
      </c>
      <c r="AE87" s="48">
        <f t="shared" ref="AE87" si="218">AE85-AD85</f>
        <v>0</v>
      </c>
      <c r="AF87" s="48">
        <f t="shared" ref="AF87" si="219">AF85-AE85</f>
        <v>0</v>
      </c>
      <c r="AG87" s="48">
        <f t="shared" ref="AG87" si="220">AG85-AF85</f>
        <v>0</v>
      </c>
      <c r="AH87" s="48">
        <f t="shared" ref="AH87" si="221">AH85-AG85</f>
        <v>0</v>
      </c>
      <c r="AI87" s="48">
        <f t="shared" ref="AI87" si="222">AI85-AH85</f>
        <v>0</v>
      </c>
      <c r="AJ87" s="48">
        <f t="shared" ref="AJ87" si="223">AJ85-AI85</f>
        <v>0</v>
      </c>
      <c r="AK87" s="48">
        <f t="shared" ref="AK87" si="224">AK85-AJ85</f>
        <v>8.7999999999999995E-2</v>
      </c>
      <c r="AL87" s="48">
        <f t="shared" ref="AL87" si="225">AL85-AK85</f>
        <v>0.71399999999999997</v>
      </c>
      <c r="AM87" s="48">
        <f t="shared" ref="AM87" si="226">AM85-AL85</f>
        <v>-0.80199999999999994</v>
      </c>
      <c r="AN87" s="48">
        <f t="shared" ref="AN87" si="227">AN85-AM85</f>
        <v>4.0570000000000004</v>
      </c>
      <c r="AO87" s="48">
        <f t="shared" ref="AO87" si="228">AO85-AN85</f>
        <v>-4.0570000000000004</v>
      </c>
      <c r="AP87" s="48">
        <f t="shared" ref="AP87" si="229">AP85-AO85</f>
        <v>0</v>
      </c>
      <c r="AQ87" s="48">
        <f t="shared" ref="AQ87" si="230">AQ85-AP85</f>
        <v>0</v>
      </c>
      <c r="AR87" s="48">
        <f t="shared" ref="AR87" si="231">AR85-AQ85</f>
        <v>0</v>
      </c>
      <c r="AS87" s="38"/>
      <c r="AT87" s="48"/>
      <c r="AU87" s="48"/>
      <c r="AV87" s="48"/>
      <c r="AW87" s="48"/>
      <c r="AX87" s="48"/>
      <c r="AY87" s="48"/>
      <c r="AZ87" s="48"/>
      <c r="BA87" s="48"/>
      <c r="BB87" s="48"/>
      <c r="BC87" s="48"/>
      <c r="BD87" s="48"/>
      <c r="BE87" s="48"/>
      <c r="BF87" s="48"/>
      <c r="BG87" s="48"/>
      <c r="BH87" s="48"/>
      <c r="BI87" s="48"/>
    </row>
    <row r="88" spans="1:61" s="35" customFormat="1" ht="11.25" customHeight="1">
      <c r="A88" s="22"/>
      <c r="B88" s="420"/>
      <c r="C88" s="420"/>
      <c r="D88" s="420"/>
      <c r="E88" s="420"/>
      <c r="F88" s="420"/>
      <c r="G88" s="420"/>
      <c r="I88" s="1229"/>
      <c r="J88" s="5"/>
      <c r="K88" s="5"/>
      <c r="L88" s="5"/>
      <c r="M88" s="48"/>
      <c r="N88" s="48"/>
      <c r="O88" s="48"/>
      <c r="P88" s="48"/>
      <c r="Q88" s="48"/>
      <c r="R88" s="48"/>
      <c r="S88" s="48"/>
      <c r="T88" s="48"/>
      <c r="U88" s="48"/>
      <c r="V88" s="48"/>
      <c r="W88" s="48"/>
      <c r="X88" s="48"/>
      <c r="Y88" s="48"/>
      <c r="Z88" s="48"/>
      <c r="AA88" s="48"/>
      <c r="AB88" s="48"/>
      <c r="AC88" s="48"/>
      <c r="AD88" s="48"/>
      <c r="AE88" s="48"/>
      <c r="AF88" s="48"/>
      <c r="AG88" s="48"/>
      <c r="AH88" s="48"/>
      <c r="AI88" s="48"/>
      <c r="AJ88" s="48"/>
      <c r="AK88" s="48"/>
      <c r="AL88" s="48"/>
      <c r="AM88" s="48"/>
      <c r="AN88" s="48"/>
      <c r="AO88" s="48"/>
      <c r="AP88" s="48"/>
      <c r="AQ88" s="48"/>
      <c r="AR88" s="48"/>
      <c r="AS88" s="38"/>
      <c r="AT88" s="48"/>
      <c r="AU88" s="48"/>
      <c r="AV88" s="48"/>
      <c r="AW88" s="48"/>
      <c r="AX88" s="48"/>
      <c r="AY88" s="48"/>
      <c r="AZ88" s="48"/>
      <c r="BA88" s="48"/>
      <c r="BB88" s="48"/>
      <c r="BC88" s="48"/>
      <c r="BD88" s="48"/>
      <c r="BE88" s="48"/>
      <c r="BF88" s="48"/>
      <c r="BG88" s="48"/>
      <c r="BH88" s="48"/>
      <c r="BI88" s="48"/>
    </row>
    <row r="89" spans="1:61" ht="11.25" customHeight="1">
      <c r="B89" s="419"/>
      <c r="C89" s="419"/>
      <c r="D89" s="419"/>
      <c r="E89" s="419"/>
      <c r="F89" s="419"/>
      <c r="G89" s="419"/>
      <c r="AK89" s="933"/>
      <c r="AO89" s="933"/>
    </row>
    <row r="90" spans="1:61" ht="11.25" customHeight="1">
      <c r="A90" s="33"/>
      <c r="B90" s="422"/>
      <c r="C90" s="422"/>
      <c r="D90" s="422"/>
      <c r="E90" s="422"/>
      <c r="F90" s="422"/>
      <c r="G90" s="422"/>
      <c r="H90" s="33"/>
      <c r="I90" s="148" t="s">
        <v>618</v>
      </c>
      <c r="J90" s="74"/>
      <c r="K90" s="74"/>
      <c r="L90" s="74"/>
      <c r="M90" s="75"/>
      <c r="N90" s="75"/>
      <c r="O90" s="75"/>
      <c r="P90" s="149"/>
      <c r="Q90" s="150"/>
      <c r="R90" s="75"/>
      <c r="S90" s="75"/>
      <c r="T90" s="149"/>
      <c r="U90" s="150"/>
      <c r="V90" s="75"/>
      <c r="W90" s="75"/>
      <c r="X90" s="75"/>
      <c r="Y90" s="75"/>
      <c r="Z90" s="75"/>
      <c r="AA90" s="75"/>
      <c r="AB90" s="75"/>
      <c r="AC90" s="75"/>
      <c r="AD90" s="75"/>
      <c r="AE90" s="75"/>
      <c r="AF90" s="75"/>
      <c r="AG90" s="75"/>
      <c r="AH90" s="469"/>
      <c r="AI90" s="469"/>
      <c r="AJ90" s="469"/>
      <c r="AK90" s="75"/>
      <c r="AL90" s="469"/>
      <c r="AM90" s="469"/>
      <c r="AN90" s="469"/>
      <c r="AO90" s="75"/>
      <c r="AP90" s="469"/>
      <c r="AQ90" s="469"/>
      <c r="AR90" s="469"/>
      <c r="AS90" s="454"/>
      <c r="AT90" s="1765"/>
      <c r="AU90" s="1765"/>
      <c r="AV90" s="1765"/>
      <c r="AW90" s="1765"/>
      <c r="AX90" s="1765"/>
      <c r="AY90" s="1765"/>
      <c r="AZ90" s="1765"/>
      <c r="BA90" s="1765"/>
      <c r="BB90" s="1765"/>
      <c r="BC90" s="1765"/>
      <c r="BD90" s="1765"/>
      <c r="BE90" s="1765"/>
      <c r="BF90" s="1765"/>
      <c r="BG90" s="1765"/>
      <c r="BH90" s="1765"/>
      <c r="BI90" s="1765"/>
    </row>
    <row r="91" spans="1:61" ht="11.25" customHeight="1">
      <c r="A91" s="15"/>
      <c r="B91" s="1232"/>
      <c r="C91" s="1232"/>
      <c r="D91" s="1232"/>
      <c r="E91" s="1232"/>
      <c r="F91" s="1232"/>
      <c r="G91" s="1232"/>
      <c r="I91" s="1235" t="s">
        <v>194</v>
      </c>
      <c r="J91" s="186"/>
      <c r="K91" s="186"/>
      <c r="L91" s="186"/>
      <c r="M91" s="64"/>
      <c r="N91" s="64"/>
      <c r="O91" s="64"/>
      <c r="P91" s="1163"/>
      <c r="Q91" s="1164"/>
      <c r="R91" s="64"/>
      <c r="S91" s="64"/>
      <c r="T91" s="1163"/>
      <c r="U91" s="1164"/>
      <c r="V91" s="64"/>
      <c r="W91" s="64"/>
      <c r="X91" s="64"/>
      <c r="Y91" s="64">
        <f>Model!Y$10</f>
        <v>208.881</v>
      </c>
      <c r="Z91" s="64">
        <f>Model!Z$10</f>
        <v>226.63300000000001</v>
      </c>
      <c r="AA91" s="64">
        <f>Model!AA$10</f>
        <v>258.245</v>
      </c>
      <c r="AB91" s="64">
        <f>Model!AB$10</f>
        <v>294.48899999999998</v>
      </c>
      <c r="AC91" s="64">
        <f>Model!AC$10</f>
        <v>294.17200000000003</v>
      </c>
      <c r="AD91" s="64">
        <f>Model!AD$10</f>
        <v>299.30599999999998</v>
      </c>
      <c r="AE91" s="64">
        <f>Model!AE$10</f>
        <v>332.67399999999998</v>
      </c>
      <c r="AF91" s="64">
        <f>Model!AF$10</f>
        <v>397.01799999999997</v>
      </c>
      <c r="AG91" s="64">
        <f>Model!AG$10</f>
        <v>401.25299999999999</v>
      </c>
      <c r="AH91" s="64">
        <f>Model!AH$10</f>
        <v>407.20100000000002</v>
      </c>
      <c r="AI91" s="64">
        <f>Model!AI$10</f>
        <v>423.86700000000002</v>
      </c>
      <c r="AJ91" s="64">
        <f>Model!AJ$10</f>
        <v>566.82500000000005</v>
      </c>
      <c r="AK91" s="64">
        <f>Model!AK$10</f>
        <v>516.66700000000003</v>
      </c>
      <c r="AL91" s="64">
        <f>Model!AL$10</f>
        <v>542.02200000000005</v>
      </c>
      <c r="AM91" s="64">
        <f>Model!AM$10</f>
        <v>563.97299999999996</v>
      </c>
      <c r="AN91" s="64">
        <f>Model!AN$10</f>
        <v>674.03099999999995</v>
      </c>
      <c r="AO91" s="1873">
        <f>Model!AO$10</f>
        <v>599.73663573441604</v>
      </c>
      <c r="AP91" s="1873">
        <f>Model!AP$10</f>
        <v>580.27860797882386</v>
      </c>
      <c r="AQ91" s="1873">
        <f>Model!AQ$10</f>
        <v>598.73750526415802</v>
      </c>
      <c r="AR91" s="1873">
        <f>Model!AR$10</f>
        <v>784.46304643080134</v>
      </c>
      <c r="AS91" s="64"/>
      <c r="AT91" s="64">
        <f>Model!AT$10</f>
        <v>199.642</v>
      </c>
      <c r="AU91" s="64">
        <f>Model!AU$10</f>
        <v>349.209</v>
      </c>
      <c r="AV91" s="64">
        <f>Model!AV$10</f>
        <v>589.41800000000001</v>
      </c>
      <c r="AW91" s="64">
        <f>Model!AW$10</f>
        <v>988.24800000000005</v>
      </c>
      <c r="AX91" s="64">
        <f>Model!AX$10</f>
        <v>1323.17</v>
      </c>
      <c r="AY91" s="64">
        <f>Model!AY$10</f>
        <v>1799.146</v>
      </c>
      <c r="AZ91" s="64">
        <f>Model!AZ$10</f>
        <v>2296.6930000000002</v>
      </c>
      <c r="BA91" s="64">
        <f>Model!BA$10</f>
        <v>2563.2157954081995</v>
      </c>
      <c r="BB91" s="64">
        <f>Model!BB$10</f>
        <v>2847.0959738561442</v>
      </c>
      <c r="BC91" s="64">
        <f>Model!BC$10</f>
        <v>3107.2199264719088</v>
      </c>
      <c r="BD91" s="64">
        <f>Model!BD$10</f>
        <v>3339.3379724837168</v>
      </c>
      <c r="BE91" s="64">
        <f>Model!BE$10</f>
        <v>3557.1484047335016</v>
      </c>
      <c r="BF91" s="64">
        <f>Model!BF$10</f>
        <v>3759.1063119749115</v>
      </c>
      <c r="BG91" s="64">
        <f>Model!BG$10</f>
        <v>3950.6861522881327</v>
      </c>
      <c r="BH91" s="64">
        <f>Model!BH$10</f>
        <v>4140.8800410810927</v>
      </c>
      <c r="BI91" s="64">
        <f>Model!BI$10</f>
        <v>4340.4971044427466</v>
      </c>
    </row>
    <row r="92" spans="1:61" ht="11.25" customHeight="1">
      <c r="A92" s="15"/>
      <c r="B92" s="1232"/>
      <c r="C92" s="1232"/>
      <c r="D92" s="1232"/>
      <c r="E92" s="1232"/>
      <c r="F92" s="1232"/>
      <c r="G92" s="1232"/>
      <c r="I92" s="1235" t="s">
        <v>302</v>
      </c>
      <c r="J92" s="186"/>
      <c r="K92" s="186"/>
      <c r="L92" s="186"/>
      <c r="M92" s="64"/>
      <c r="N92" s="64"/>
      <c r="O92" s="64"/>
      <c r="P92" s="1163"/>
      <c r="Q92" s="1164"/>
      <c r="R92" s="64"/>
      <c r="S92" s="64"/>
      <c r="T92" s="1163"/>
      <c r="U92" s="1164"/>
      <c r="V92" s="64"/>
      <c r="W92" s="64"/>
      <c r="X92" s="64"/>
      <c r="Y92" s="64">
        <f>Model!Y12</f>
        <v>85.914000000000001</v>
      </c>
      <c r="Z92" s="64">
        <f>Model!Z12</f>
        <v>91.882000000000005</v>
      </c>
      <c r="AA92" s="64">
        <f>Model!AA12</f>
        <v>103.00800000000001</v>
      </c>
      <c r="AB92" s="64">
        <f>Model!AB12</f>
        <v>121.95099999999996</v>
      </c>
      <c r="AC92" s="64">
        <f>Model!AC12</f>
        <v>118.28400000000002</v>
      </c>
      <c r="AD92" s="64">
        <f>Model!AD12</f>
        <v>122.06699999999998</v>
      </c>
      <c r="AE92" s="64">
        <f>Model!AE12</f>
        <v>133.70399999999998</v>
      </c>
      <c r="AF92" s="64">
        <f>Model!AF12</f>
        <v>159.96199999999996</v>
      </c>
      <c r="AG92" s="64">
        <f>Model!AG12</f>
        <v>162.49799999999999</v>
      </c>
      <c r="AH92" s="64">
        <f>Model!AH12</f>
        <v>166.23200000000003</v>
      </c>
      <c r="AI92" s="64">
        <f>Model!AI12</f>
        <v>176.55700000000002</v>
      </c>
      <c r="AJ92" s="64">
        <f>Model!AJ12</f>
        <v>224.94800000000004</v>
      </c>
      <c r="AK92" s="64">
        <f>Model!AK12</f>
        <v>209.97400000000005</v>
      </c>
      <c r="AL92" s="64">
        <f>Model!AL12</f>
        <v>219.82200000000006</v>
      </c>
      <c r="AM92" s="64">
        <f>Model!AM12</f>
        <v>234.39699999999993</v>
      </c>
      <c r="AN92" s="64">
        <f>Model!AN12</f>
        <v>276.94399999999996</v>
      </c>
      <c r="AO92" s="64">
        <f>Model!AO12</f>
        <v>243.83234783517196</v>
      </c>
      <c r="AP92" s="64">
        <f>Model!AP12</f>
        <v>236.0733649510837</v>
      </c>
      <c r="AQ92" s="64">
        <f>Model!AQ12</f>
        <v>249.46967042094184</v>
      </c>
      <c r="AR92" s="64">
        <f>Model!AR12</f>
        <v>322.10455481802762</v>
      </c>
      <c r="AS92" s="64"/>
      <c r="AT92" s="64">
        <f>Model!AT12</f>
        <v>89.698999999999998</v>
      </c>
      <c r="AU92" s="64">
        <f>Model!AU12</f>
        <v>146.62800000000001</v>
      </c>
      <c r="AV92" s="64">
        <f>Model!AV12</f>
        <v>237.65899999999999</v>
      </c>
      <c r="AW92" s="64">
        <f>Model!AW12</f>
        <v>402.755</v>
      </c>
      <c r="AX92" s="64">
        <f>Model!AX12</f>
        <v>534.01700000000005</v>
      </c>
      <c r="AY92" s="64">
        <f>Model!AY12</f>
        <v>730.2349999999999</v>
      </c>
      <c r="AZ92" s="64">
        <f>Model!AZ12</f>
        <v>941.13700000000017</v>
      </c>
      <c r="BA92" s="64">
        <f>Model!BA12</f>
        <v>1051.4799380252252</v>
      </c>
      <c r="BB92" s="64">
        <f>Model!BB12</f>
        <v>1168.3288541537995</v>
      </c>
      <c r="BC92" s="64">
        <f>Model!BC12</f>
        <v>1274.1493157092191</v>
      </c>
      <c r="BD92" s="64">
        <f>Model!BD12</f>
        <v>1369.7661123096768</v>
      </c>
      <c r="BE92" s="64">
        <f>Model!BE12</f>
        <v>1456.0947126026431</v>
      </c>
      <c r="BF92" s="64">
        <f>Model!BF12</f>
        <v>1535.4075780322046</v>
      </c>
      <c r="BG92" s="64">
        <f>Model!BG12</f>
        <v>1614.2099920830574</v>
      </c>
      <c r="BH92" s="64">
        <f>Model!BH12</f>
        <v>1690.4615633070298</v>
      </c>
      <c r="BI92" s="64">
        <f>Model!BI12</f>
        <v>1775.8422113537581</v>
      </c>
    </row>
    <row r="93" spans="1:61" ht="11.25" customHeight="1">
      <c r="A93" s="15"/>
      <c r="B93" s="1232"/>
      <c r="C93" s="1232"/>
      <c r="D93" s="1232"/>
      <c r="E93" s="1232"/>
      <c r="F93" s="1232"/>
      <c r="G93" s="1232"/>
      <c r="I93" s="1235"/>
      <c r="J93" s="186"/>
      <c r="K93" s="186"/>
      <c r="L93" s="186"/>
      <c r="M93" s="64"/>
      <c r="N93" s="64"/>
      <c r="O93" s="64"/>
      <c r="P93" s="1163"/>
      <c r="Q93" s="1164"/>
      <c r="R93" s="64"/>
      <c r="S93" s="64"/>
      <c r="T93" s="1163"/>
      <c r="U93" s="1164"/>
      <c r="V93" s="64"/>
      <c r="W93" s="64"/>
      <c r="X93" s="64"/>
      <c r="Y93" s="64"/>
      <c r="Z93" s="64"/>
      <c r="AA93" s="64"/>
      <c r="AB93" s="64"/>
      <c r="AC93" s="64"/>
      <c r="AD93" s="64"/>
      <c r="AE93" s="64"/>
      <c r="AF93" s="64"/>
      <c r="AG93" s="64"/>
      <c r="AH93" s="64"/>
      <c r="AI93" s="64"/>
      <c r="AJ93" s="64"/>
      <c r="AK93" s="64"/>
      <c r="AL93" s="64"/>
      <c r="AM93" s="64"/>
      <c r="AN93" s="64"/>
      <c r="AO93" s="64"/>
      <c r="AP93" s="64"/>
      <c r="AQ93" s="64"/>
      <c r="AR93" s="64"/>
      <c r="AS93" s="64"/>
      <c r="AT93" s="64"/>
      <c r="AU93" s="64"/>
      <c r="AV93" s="64"/>
      <c r="AW93" s="64"/>
      <c r="AX93" s="64"/>
      <c r="AY93" s="64"/>
      <c r="AZ93" s="64"/>
      <c r="BA93" s="64"/>
      <c r="BB93" s="64"/>
      <c r="BC93" s="64"/>
      <c r="BD93" s="64"/>
      <c r="BE93" s="64"/>
      <c r="BF93" s="64"/>
      <c r="BG93" s="64"/>
      <c r="BH93" s="64"/>
      <c r="BI93" s="64"/>
    </row>
    <row r="94" spans="1:61" s="1664" customFormat="1" ht="11.25" customHeight="1">
      <c r="A94" s="1196"/>
      <c r="B94" s="1197"/>
      <c r="C94" s="1197"/>
      <c r="D94" s="1197"/>
      <c r="E94" s="1197"/>
      <c r="F94" s="1197"/>
      <c r="G94" s="1197"/>
      <c r="H94" s="1558"/>
      <c r="I94" s="1892" t="s">
        <v>619</v>
      </c>
      <c r="J94" s="1893"/>
      <c r="K94" s="1894"/>
      <c r="L94" s="1894"/>
      <c r="M94" s="1895"/>
      <c r="N94" s="1895"/>
      <c r="O94" s="1895"/>
      <c r="P94" s="1896"/>
      <c r="Q94" s="1897"/>
      <c r="R94" s="1895"/>
      <c r="S94" s="1895"/>
      <c r="T94" s="1896"/>
      <c r="U94" s="1897"/>
      <c r="V94" s="1895"/>
      <c r="W94" s="1895"/>
      <c r="X94" s="1895"/>
      <c r="Y94" s="1899">
        <f t="shared" ref="Y94:AN94" si="232">Y19-Y51</f>
        <v>5.6649999999999991</v>
      </c>
      <c r="Z94" s="1899">
        <f t="shared" si="232"/>
        <v>6.4279999999999999</v>
      </c>
      <c r="AA94" s="1899">
        <f t="shared" si="232"/>
        <v>6.7680000000000007</v>
      </c>
      <c r="AB94" s="1899">
        <f t="shared" si="232"/>
        <v>7.6309999999999993</v>
      </c>
      <c r="AC94" s="1899">
        <f t="shared" si="232"/>
        <v>6.9979999999999993</v>
      </c>
      <c r="AD94" s="1899">
        <f t="shared" si="232"/>
        <v>7.4300000000000006</v>
      </c>
      <c r="AE94" s="1899">
        <f t="shared" si="232"/>
        <v>8.7029999999999994</v>
      </c>
      <c r="AF94" s="1899">
        <f t="shared" si="232"/>
        <v>9.2029999999999994</v>
      </c>
      <c r="AG94" s="1899">
        <f t="shared" si="232"/>
        <v>10.118</v>
      </c>
      <c r="AH94" s="1899">
        <f t="shared" si="232"/>
        <v>11.058999999999999</v>
      </c>
      <c r="AI94" s="1899">
        <f t="shared" si="232"/>
        <v>11.926</v>
      </c>
      <c r="AJ94" s="1899">
        <f t="shared" si="232"/>
        <v>13.686000000000002</v>
      </c>
      <c r="AK94" s="1899">
        <f t="shared" si="232"/>
        <v>16.064</v>
      </c>
      <c r="AL94" s="1899">
        <f t="shared" si="232"/>
        <v>17.308</v>
      </c>
      <c r="AM94" s="1899">
        <f t="shared" si="232"/>
        <v>15.631</v>
      </c>
      <c r="AN94" s="1899">
        <f t="shared" si="232"/>
        <v>16.152000000000001</v>
      </c>
      <c r="AO94" s="1901">
        <f t="shared" ref="AO94:AR94" si="233">AO92-AO122</f>
        <v>18.410490737995445</v>
      </c>
      <c r="AP94" s="1901">
        <f t="shared" si="233"/>
        <v>18.351501129746225</v>
      </c>
      <c r="AQ94" s="1901">
        <f t="shared" si="233"/>
        <v>16.386666535886064</v>
      </c>
      <c r="AR94" s="1901">
        <f t="shared" si="233"/>
        <v>18.463761069354291</v>
      </c>
      <c r="AS94" s="887"/>
      <c r="AT94" s="1899">
        <f>AT19-AT51</f>
        <v>5.1189999999999998</v>
      </c>
      <c r="AU94" s="1899">
        <f>AU19-AU51</f>
        <v>11.579000000000001</v>
      </c>
      <c r="AV94" s="1899">
        <f>AV19-AV51</f>
        <v>18.732999999999997</v>
      </c>
      <c r="AW94" s="1899">
        <f>SUM(Y94:AB94)</f>
        <v>26.492000000000001</v>
      </c>
      <c r="AX94" s="1899">
        <f>+SUM(AC94:AF94)</f>
        <v>32.334000000000003</v>
      </c>
      <c r="AY94" s="1899">
        <f>+SUM(AG94:AJ94)</f>
        <v>46.789000000000001</v>
      </c>
      <c r="AZ94" s="1899">
        <f>SUM(AK94:AN94)</f>
        <v>65.155000000000001</v>
      </c>
      <c r="BA94" s="1899">
        <f>SUM(AO94:AR94)</f>
        <v>71.612419472982026</v>
      </c>
      <c r="BB94" s="1901">
        <f t="shared" ref="BB94:BI94" si="234">BB92-BB122</f>
        <v>78.402239218865589</v>
      </c>
      <c r="BC94" s="1901">
        <f t="shared" si="234"/>
        <v>84.229310686689814</v>
      </c>
      <c r="BD94" s="1901">
        <f t="shared" si="234"/>
        <v>89.180418249411787</v>
      </c>
      <c r="BE94" s="1901">
        <f t="shared" si="234"/>
        <v>93.344860219551038</v>
      </c>
      <c r="BF94" s="1901">
        <f t="shared" si="234"/>
        <v>96.89390784423108</v>
      </c>
      <c r="BG94" s="1901">
        <f t="shared" si="234"/>
        <v>100.25262748607111</v>
      </c>
      <c r="BH94" s="1901">
        <f t="shared" si="234"/>
        <v>103.29786970519422</v>
      </c>
      <c r="BI94" s="1901">
        <f t="shared" si="234"/>
        <v>106.73932391081576</v>
      </c>
    </row>
    <row r="95" spans="1:61" ht="11.25" customHeight="1">
      <c r="A95" s="12"/>
      <c r="B95" s="416"/>
      <c r="C95" s="416"/>
      <c r="D95" s="416"/>
      <c r="E95" s="416"/>
      <c r="F95" s="416"/>
      <c r="G95" s="416"/>
      <c r="H95" s="45"/>
      <c r="I95" s="205" t="s">
        <v>371</v>
      </c>
      <c r="J95" s="9"/>
      <c r="K95" s="5"/>
      <c r="L95" s="5"/>
      <c r="M95" s="136"/>
      <c r="N95" s="136"/>
      <c r="O95" s="136"/>
      <c r="P95" s="146"/>
      <c r="Q95" s="272"/>
      <c r="R95" s="136"/>
      <c r="S95" s="136"/>
      <c r="T95" s="146"/>
      <c r="U95" s="272"/>
      <c r="V95" s="136"/>
      <c r="W95" s="136"/>
      <c r="X95" s="136"/>
      <c r="Y95" s="138"/>
      <c r="Z95" s="138"/>
      <c r="AA95" s="138"/>
      <c r="AB95" s="138"/>
      <c r="AC95" s="1199">
        <f t="shared" ref="AC95:AN95" si="235">AC94/Y94-1</f>
        <v>0.23530450132391878</v>
      </c>
      <c r="AD95" s="1199">
        <f t="shared" si="235"/>
        <v>0.15588052271313013</v>
      </c>
      <c r="AE95" s="1199">
        <f t="shared" si="235"/>
        <v>0.28590425531914865</v>
      </c>
      <c r="AF95" s="1199">
        <f t="shared" si="235"/>
        <v>0.20600183462193677</v>
      </c>
      <c r="AG95" s="1199">
        <f t="shared" si="235"/>
        <v>0.4458416690482998</v>
      </c>
      <c r="AH95" s="1199">
        <f t="shared" si="235"/>
        <v>0.48842530282637941</v>
      </c>
      <c r="AI95" s="1199">
        <f t="shared" si="235"/>
        <v>0.37033206940135588</v>
      </c>
      <c r="AJ95" s="1199">
        <f t="shared" si="235"/>
        <v>0.48712376399000346</v>
      </c>
      <c r="AK95" s="1199">
        <f t="shared" si="235"/>
        <v>0.58766554655070169</v>
      </c>
      <c r="AL95" s="1199">
        <f t="shared" si="235"/>
        <v>0.56506013201916994</v>
      </c>
      <c r="AM95" s="1199">
        <f t="shared" si="235"/>
        <v>0.31066577226228409</v>
      </c>
      <c r="AN95" s="1199">
        <f t="shared" si="235"/>
        <v>0.18018412976764564</v>
      </c>
      <c r="AO95" s="1199">
        <f t="shared" ref="AO95:AR95" si="236">AO94/AK94-1</f>
        <v>0.14607138558238586</v>
      </c>
      <c r="AP95" s="1199">
        <f t="shared" si="236"/>
        <v>6.0290104561256275E-2</v>
      </c>
      <c r="AQ95" s="1199">
        <f t="shared" si="236"/>
        <v>4.834409416454899E-2</v>
      </c>
      <c r="AR95" s="1199">
        <f t="shared" si="236"/>
        <v>0.14312537576487672</v>
      </c>
      <c r="AS95" s="210"/>
      <c r="AT95" s="451"/>
      <c r="AU95" s="1226">
        <f t="shared" ref="AU95:BA95" si="237">+AU94/AT94-1</f>
        <v>1.2619652275835125</v>
      </c>
      <c r="AV95" s="1226">
        <f t="shared" si="237"/>
        <v>0.6178426461697899</v>
      </c>
      <c r="AW95" s="1226">
        <f t="shared" si="237"/>
        <v>0.41418886457054427</v>
      </c>
      <c r="AX95" s="1226">
        <f t="shared" si="237"/>
        <v>0.22051940208364806</v>
      </c>
      <c r="AY95" s="1226">
        <f t="shared" si="237"/>
        <v>0.44705263808993623</v>
      </c>
      <c r="AZ95" s="1226">
        <f t="shared" si="237"/>
        <v>0.39252815832781218</v>
      </c>
      <c r="BA95" s="1226">
        <f t="shared" si="237"/>
        <v>9.9108579126421903E-2</v>
      </c>
      <c r="BB95" s="1226">
        <f t="shared" ref="BB95:BI95" si="238">+BB94/BA94-1</f>
        <v>9.4813438728253319E-2</v>
      </c>
      <c r="BC95" s="1226">
        <f t="shared" si="238"/>
        <v>7.4322768404069706E-2</v>
      </c>
      <c r="BD95" s="1226">
        <f t="shared" si="238"/>
        <v>5.8781290293811628E-2</v>
      </c>
      <c r="BE95" s="1226">
        <f t="shared" si="238"/>
        <v>4.6696820354581892E-2</v>
      </c>
      <c r="BF95" s="1226">
        <f t="shared" si="238"/>
        <v>3.8020814604387887E-2</v>
      </c>
      <c r="BG95" s="1226">
        <f t="shared" si="238"/>
        <v>3.466388874767623E-2</v>
      </c>
      <c r="BH95" s="1226">
        <f t="shared" si="238"/>
        <v>3.037568486218678E-2</v>
      </c>
      <c r="BI95" s="1226">
        <f t="shared" si="238"/>
        <v>3.3315829411034725E-2</v>
      </c>
    </row>
    <row r="96" spans="1:61" ht="11.25" customHeight="1">
      <c r="A96" s="12"/>
      <c r="B96" s="416"/>
      <c r="C96" s="416"/>
      <c r="D96" s="416"/>
      <c r="E96" s="416"/>
      <c r="F96" s="416"/>
      <c r="G96" s="416"/>
      <c r="H96" s="45"/>
      <c r="I96" s="205" t="s">
        <v>369</v>
      </c>
      <c r="J96" s="9"/>
      <c r="K96" s="5"/>
      <c r="L96" s="5"/>
      <c r="M96" s="136"/>
      <c r="N96" s="136"/>
      <c r="O96" s="136"/>
      <c r="P96" s="146"/>
      <c r="Q96" s="272"/>
      <c r="R96" s="136"/>
      <c r="S96" s="136"/>
      <c r="T96" s="146"/>
      <c r="U96" s="272"/>
      <c r="V96" s="136"/>
      <c r="W96" s="136"/>
      <c r="X96" s="136"/>
      <c r="Y96" s="138"/>
      <c r="Z96" s="1199">
        <f t="shared" ref="Z96:AN96" si="239">Z94/Y94-1</f>
        <v>0.13468667255075029</v>
      </c>
      <c r="AA96" s="1199">
        <f t="shared" si="239"/>
        <v>5.2893590541381652E-2</v>
      </c>
      <c r="AB96" s="1199">
        <f t="shared" si="239"/>
        <v>0.12751182033096908</v>
      </c>
      <c r="AC96" s="1199">
        <f t="shared" si="239"/>
        <v>-8.2951120429825664E-2</v>
      </c>
      <c r="AD96" s="1199">
        <f t="shared" si="239"/>
        <v>6.1731923406687761E-2</v>
      </c>
      <c r="AE96" s="1199">
        <f t="shared" si="239"/>
        <v>0.17133243606998638</v>
      </c>
      <c r="AF96" s="1199">
        <f t="shared" si="239"/>
        <v>5.7451453521774054E-2</v>
      </c>
      <c r="AG96" s="1199">
        <f t="shared" si="239"/>
        <v>9.9424100836683849E-2</v>
      </c>
      <c r="AH96" s="1199">
        <f t="shared" si="239"/>
        <v>9.300256967780185E-2</v>
      </c>
      <c r="AI96" s="1199">
        <f t="shared" si="239"/>
        <v>7.8397685143322349E-2</v>
      </c>
      <c r="AJ96" s="1199">
        <f t="shared" si="239"/>
        <v>0.1475767231259435</v>
      </c>
      <c r="AK96" s="1199">
        <f t="shared" si="239"/>
        <v>0.17375420137366637</v>
      </c>
      <c r="AL96" s="1199">
        <f t="shared" si="239"/>
        <v>7.7440239043824688E-2</v>
      </c>
      <c r="AM96" s="1199">
        <f t="shared" si="239"/>
        <v>-9.6891610815807661E-2</v>
      </c>
      <c r="AN96" s="1199">
        <f t="shared" si="239"/>
        <v>3.333120081888552E-2</v>
      </c>
      <c r="AO96" s="1199">
        <f t="shared" ref="AO96:AR96" si="240">AO94/AN94-1</f>
        <v>0.13982731166390816</v>
      </c>
      <c r="AP96" s="1199">
        <f t="shared" si="240"/>
        <v>-3.2041301390993704E-3</v>
      </c>
      <c r="AQ96" s="1199">
        <f t="shared" si="240"/>
        <v>-0.10706669606854835</v>
      </c>
      <c r="AR96" s="1199">
        <f t="shared" si="240"/>
        <v>0.12675515968543594</v>
      </c>
      <c r="AS96" s="210"/>
      <c r="AT96" s="451"/>
      <c r="AU96" s="138" t="s">
        <v>462</v>
      </c>
      <c r="AV96" s="138" t="s">
        <v>462</v>
      </c>
      <c r="AW96" s="138" t="s">
        <v>462</v>
      </c>
      <c r="AX96" s="138" t="s">
        <v>462</v>
      </c>
      <c r="AY96" s="138" t="s">
        <v>462</v>
      </c>
      <c r="AZ96" s="138" t="s">
        <v>462</v>
      </c>
      <c r="BA96" s="138" t="s">
        <v>462</v>
      </c>
      <c r="BB96" s="138" t="s">
        <v>462</v>
      </c>
      <c r="BC96" s="138" t="s">
        <v>462</v>
      </c>
      <c r="BD96" s="138" t="s">
        <v>462</v>
      </c>
      <c r="BE96" s="138" t="s">
        <v>462</v>
      </c>
      <c r="BF96" s="138" t="s">
        <v>462</v>
      </c>
      <c r="BG96" s="138" t="s">
        <v>462</v>
      </c>
      <c r="BH96" s="138" t="s">
        <v>462</v>
      </c>
      <c r="BI96" s="138" t="s">
        <v>462</v>
      </c>
    </row>
    <row r="97" spans="1:61" ht="11.25" customHeight="1">
      <c r="A97" s="12"/>
      <c r="B97" s="416"/>
      <c r="C97" s="416"/>
      <c r="D97" s="416"/>
      <c r="E97" s="416"/>
      <c r="F97" s="416"/>
      <c r="G97" s="416"/>
      <c r="H97" s="45"/>
      <c r="I97" s="205" t="s">
        <v>370</v>
      </c>
      <c r="J97" s="9"/>
      <c r="K97" s="5"/>
      <c r="L97" s="5"/>
      <c r="M97" s="136"/>
      <c r="N97" s="136"/>
      <c r="O97" s="136"/>
      <c r="P97" s="146"/>
      <c r="Q97" s="272"/>
      <c r="R97" s="136"/>
      <c r="S97" s="136"/>
      <c r="T97" s="146"/>
      <c r="U97" s="272"/>
      <c r="V97" s="136"/>
      <c r="W97" s="136"/>
      <c r="X97" s="136"/>
      <c r="Y97" s="138"/>
      <c r="Z97" s="138"/>
      <c r="AA97" s="138"/>
      <c r="AB97" s="138"/>
      <c r="AC97" s="138">
        <f t="shared" ref="AC97:AN97" si="241">AC94-Y94</f>
        <v>1.3330000000000002</v>
      </c>
      <c r="AD97" s="138">
        <f t="shared" si="241"/>
        <v>1.0020000000000007</v>
      </c>
      <c r="AE97" s="138">
        <f t="shared" si="241"/>
        <v>1.9349999999999987</v>
      </c>
      <c r="AF97" s="138">
        <f t="shared" si="241"/>
        <v>1.5720000000000001</v>
      </c>
      <c r="AG97" s="138">
        <f t="shared" si="241"/>
        <v>3.120000000000001</v>
      </c>
      <c r="AH97" s="138">
        <f t="shared" si="241"/>
        <v>3.6289999999999987</v>
      </c>
      <c r="AI97" s="138">
        <f t="shared" si="241"/>
        <v>3.2230000000000008</v>
      </c>
      <c r="AJ97" s="138">
        <f t="shared" si="241"/>
        <v>4.4830000000000023</v>
      </c>
      <c r="AK97" s="138">
        <f t="shared" si="241"/>
        <v>5.9459999999999997</v>
      </c>
      <c r="AL97" s="138">
        <f t="shared" si="241"/>
        <v>6.2490000000000006</v>
      </c>
      <c r="AM97" s="138">
        <f t="shared" si="241"/>
        <v>3.7050000000000001</v>
      </c>
      <c r="AN97" s="138">
        <f t="shared" si="241"/>
        <v>2.4659999999999993</v>
      </c>
      <c r="AO97" s="138">
        <f t="shared" ref="AO97:AR97" si="242">AO94-AK94</f>
        <v>2.3464907379954454</v>
      </c>
      <c r="AP97" s="138">
        <f t="shared" si="242"/>
        <v>1.0435011297462253</v>
      </c>
      <c r="AQ97" s="138">
        <f t="shared" si="242"/>
        <v>0.75566653588606414</v>
      </c>
      <c r="AR97" s="138">
        <f t="shared" si="242"/>
        <v>2.31176106935429</v>
      </c>
      <c r="AS97" s="210"/>
      <c r="AT97" s="451"/>
      <c r="AU97" s="451">
        <f t="shared" ref="AU97:BA97" si="243">+AU94-AT94</f>
        <v>6.4600000000000009</v>
      </c>
      <c r="AV97" s="451">
        <f t="shared" si="243"/>
        <v>7.1539999999999964</v>
      </c>
      <c r="AW97" s="451">
        <f t="shared" si="243"/>
        <v>7.7590000000000039</v>
      </c>
      <c r="AX97" s="451">
        <f t="shared" si="243"/>
        <v>5.8420000000000023</v>
      </c>
      <c r="AY97" s="451">
        <f t="shared" si="243"/>
        <v>14.454999999999998</v>
      </c>
      <c r="AZ97" s="451">
        <f t="shared" si="243"/>
        <v>18.366</v>
      </c>
      <c r="BA97" s="451">
        <f t="shared" si="243"/>
        <v>6.4574194729820249</v>
      </c>
      <c r="BB97" s="451">
        <f t="shared" ref="BB97:BI97" si="244">+BB94-BA94</f>
        <v>6.7898197458835625</v>
      </c>
      <c r="BC97" s="451">
        <f t="shared" si="244"/>
        <v>5.8270714678242257</v>
      </c>
      <c r="BD97" s="451">
        <f t="shared" si="244"/>
        <v>4.9511075627219725</v>
      </c>
      <c r="BE97" s="451">
        <f t="shared" si="244"/>
        <v>4.1644419701392508</v>
      </c>
      <c r="BF97" s="451">
        <f t="shared" si="244"/>
        <v>3.5490476246800426</v>
      </c>
      <c r="BG97" s="451">
        <f t="shared" si="244"/>
        <v>3.3587196418400254</v>
      </c>
      <c r="BH97" s="451">
        <f t="shared" si="244"/>
        <v>3.0452422191231108</v>
      </c>
      <c r="BI97" s="451">
        <f t="shared" si="244"/>
        <v>3.4414542056215396</v>
      </c>
    </row>
    <row r="98" spans="1:61" ht="11.25" customHeight="1">
      <c r="A98" s="12"/>
      <c r="B98" s="416"/>
      <c r="C98" s="416"/>
      <c r="D98" s="416"/>
      <c r="E98" s="416"/>
      <c r="F98" s="416"/>
      <c r="G98" s="416"/>
      <c r="H98" s="45"/>
      <c r="I98" s="205" t="s">
        <v>372</v>
      </c>
      <c r="J98" s="9"/>
      <c r="K98" s="5"/>
      <c r="L98" s="5"/>
      <c r="M98" s="136"/>
      <c r="N98" s="136"/>
      <c r="O98" s="136"/>
      <c r="P98" s="146"/>
      <c r="Q98" s="272"/>
      <c r="R98" s="136"/>
      <c r="S98" s="136"/>
      <c r="T98" s="146"/>
      <c r="U98" s="272"/>
      <c r="V98" s="136"/>
      <c r="W98" s="136"/>
      <c r="X98" s="136"/>
      <c r="Y98" s="138"/>
      <c r="Z98" s="138">
        <f t="shared" ref="Z98:AN98" si="245">Z94-Y94</f>
        <v>0.76300000000000079</v>
      </c>
      <c r="AA98" s="138">
        <f t="shared" si="245"/>
        <v>0.34000000000000075</v>
      </c>
      <c r="AB98" s="138">
        <f t="shared" si="245"/>
        <v>0.86299999999999866</v>
      </c>
      <c r="AC98" s="138">
        <f t="shared" si="245"/>
        <v>-0.63300000000000001</v>
      </c>
      <c r="AD98" s="138">
        <f t="shared" si="245"/>
        <v>0.43200000000000127</v>
      </c>
      <c r="AE98" s="138">
        <f t="shared" si="245"/>
        <v>1.2729999999999988</v>
      </c>
      <c r="AF98" s="138">
        <f t="shared" si="245"/>
        <v>0.5</v>
      </c>
      <c r="AG98" s="138">
        <f t="shared" si="245"/>
        <v>0.91500000000000092</v>
      </c>
      <c r="AH98" s="138">
        <f t="shared" si="245"/>
        <v>0.94099999999999895</v>
      </c>
      <c r="AI98" s="138">
        <f t="shared" si="245"/>
        <v>0.86700000000000088</v>
      </c>
      <c r="AJ98" s="138">
        <f t="shared" si="245"/>
        <v>1.7600000000000016</v>
      </c>
      <c r="AK98" s="138">
        <f t="shared" si="245"/>
        <v>2.3779999999999983</v>
      </c>
      <c r="AL98" s="138">
        <f t="shared" si="245"/>
        <v>1.2439999999999998</v>
      </c>
      <c r="AM98" s="138">
        <f t="shared" si="245"/>
        <v>-1.6769999999999996</v>
      </c>
      <c r="AN98" s="138">
        <f t="shared" si="245"/>
        <v>0.5210000000000008</v>
      </c>
      <c r="AO98" s="138">
        <f t="shared" ref="AO98:AR98" si="246">AO94-AN94</f>
        <v>2.2584907379954444</v>
      </c>
      <c r="AP98" s="138">
        <f t="shared" si="246"/>
        <v>-5.8989608249220282E-2</v>
      </c>
      <c r="AQ98" s="138">
        <f t="shared" si="246"/>
        <v>-1.9648345938601608</v>
      </c>
      <c r="AR98" s="138">
        <f t="shared" si="246"/>
        <v>2.0770945334682267</v>
      </c>
      <c r="AS98" s="210"/>
      <c r="AT98" s="451"/>
      <c r="AU98" s="138" t="s">
        <v>462</v>
      </c>
      <c r="AV98" s="138" t="s">
        <v>462</v>
      </c>
      <c r="AW98" s="138" t="s">
        <v>462</v>
      </c>
      <c r="AX98" s="138" t="s">
        <v>462</v>
      </c>
      <c r="AY98" s="138" t="s">
        <v>462</v>
      </c>
      <c r="AZ98" s="138" t="s">
        <v>462</v>
      </c>
      <c r="BA98" s="138" t="s">
        <v>462</v>
      </c>
      <c r="BB98" s="138" t="s">
        <v>462</v>
      </c>
      <c r="BC98" s="138" t="s">
        <v>462</v>
      </c>
      <c r="BD98" s="138" t="s">
        <v>462</v>
      </c>
      <c r="BE98" s="138" t="s">
        <v>462</v>
      </c>
      <c r="BF98" s="138" t="s">
        <v>462</v>
      </c>
      <c r="BG98" s="138" t="s">
        <v>462</v>
      </c>
      <c r="BH98" s="138" t="s">
        <v>462</v>
      </c>
      <c r="BI98" s="138" t="s">
        <v>462</v>
      </c>
    </row>
    <row r="99" spans="1:61" s="1770" customFormat="1" ht="11.25" customHeight="1">
      <c r="A99" s="1216"/>
      <c r="B99" s="1217"/>
      <c r="C99" s="1217"/>
      <c r="D99" s="1217"/>
      <c r="E99" s="1217"/>
      <c r="F99" s="1217"/>
      <c r="G99" s="1217"/>
      <c r="H99" s="1499"/>
      <c r="I99" s="1218" t="s">
        <v>375</v>
      </c>
      <c r="J99" s="1219"/>
      <c r="K99" s="1220"/>
      <c r="L99" s="1220"/>
      <c r="M99" s="1222"/>
      <c r="N99" s="1222"/>
      <c r="O99" s="1222"/>
      <c r="P99" s="1223"/>
      <c r="Q99" s="1221"/>
      <c r="R99" s="1222"/>
      <c r="S99" s="1222"/>
      <c r="T99" s="1223"/>
      <c r="U99" s="1221"/>
      <c r="V99" s="1222"/>
      <c r="W99" s="1222"/>
      <c r="X99" s="1222"/>
      <c r="Y99" s="1199">
        <f t="shared" ref="Y99:AH99" si="247">Y94/Y91</f>
        <v>2.7120705090458198E-2</v>
      </c>
      <c r="Z99" s="1199">
        <f t="shared" si="247"/>
        <v>2.8363036274505475E-2</v>
      </c>
      <c r="AA99" s="1199">
        <f t="shared" si="247"/>
        <v>2.6207671010087322E-2</v>
      </c>
      <c r="AB99" s="1199">
        <f t="shared" si="247"/>
        <v>2.5912682646890037E-2</v>
      </c>
      <c r="AC99" s="1199">
        <f t="shared" si="247"/>
        <v>2.3788803829052386E-2</v>
      </c>
      <c r="AD99" s="1199">
        <f t="shared" si="247"/>
        <v>2.4824093068632105E-2</v>
      </c>
      <c r="AE99" s="1199">
        <f t="shared" si="247"/>
        <v>2.616074595549998E-2</v>
      </c>
      <c r="AF99" s="1199">
        <f t="shared" si="247"/>
        <v>2.3180309205124202E-2</v>
      </c>
      <c r="AG99" s="1199">
        <f t="shared" si="247"/>
        <v>2.5216010846024831E-2</v>
      </c>
      <c r="AH99" s="1199">
        <f t="shared" si="247"/>
        <v>2.7158577704868108E-2</v>
      </c>
      <c r="AI99" s="1199">
        <f t="shared" ref="AI99" si="248">AI94/AI91</f>
        <v>2.8136184227599694E-2</v>
      </c>
      <c r="AJ99" s="1199">
        <f>AJ94/AJ91</f>
        <v>2.414501830370926E-2</v>
      </c>
      <c r="AK99" s="1199">
        <f>AK94/AK91</f>
        <v>3.1091592844133646E-2</v>
      </c>
      <c r="AL99" s="1199">
        <f>AL94/AL91</f>
        <v>3.1932283191457168E-2</v>
      </c>
      <c r="AM99" s="1199">
        <f>AM94/AM91</f>
        <v>2.7715865830456425E-2</v>
      </c>
      <c r="AN99" s="1199">
        <f>AN94/AN91</f>
        <v>2.3963289522292004E-2</v>
      </c>
      <c r="AO99" s="1199">
        <f t="shared" ref="AO99:AR99" si="249">AO94/AO91</f>
        <v>3.0697625659387336E-2</v>
      </c>
      <c r="AP99" s="1199">
        <f t="shared" si="249"/>
        <v>3.16253276915835E-2</v>
      </c>
      <c r="AQ99" s="1199">
        <f t="shared" si="249"/>
        <v>2.7368698957077029E-2</v>
      </c>
      <c r="AR99" s="1199">
        <f t="shared" si="249"/>
        <v>2.3536814325877883E-2</v>
      </c>
      <c r="AS99" s="1224"/>
      <c r="AT99" s="1226"/>
      <c r="AU99" s="1226">
        <f t="shared" ref="AU99:BI99" si="250">AU94/AU91</f>
        <v>3.3157793756747392E-2</v>
      </c>
      <c r="AV99" s="1226">
        <f t="shared" si="250"/>
        <v>3.1782198711271116E-2</v>
      </c>
      <c r="AW99" s="1226">
        <f t="shared" si="250"/>
        <v>2.6807036290485788E-2</v>
      </c>
      <c r="AX99" s="1226">
        <f t="shared" si="250"/>
        <v>2.443676927378946E-2</v>
      </c>
      <c r="AY99" s="1226">
        <f t="shared" si="250"/>
        <v>2.6006227398999306E-2</v>
      </c>
      <c r="AZ99" s="1226">
        <f>AZ94/AZ91</f>
        <v>2.8369050630624119E-2</v>
      </c>
      <c r="BA99" s="1226">
        <f>BA94/BA91</f>
        <v>2.7938505841478532E-2</v>
      </c>
      <c r="BB99" s="1199">
        <f t="shared" si="250"/>
        <v>2.7537617255900426E-2</v>
      </c>
      <c r="BC99" s="1199">
        <f t="shared" si="250"/>
        <v>2.7107611524082861E-2</v>
      </c>
      <c r="BD99" s="1199">
        <f t="shared" si="250"/>
        <v>2.6706017475398455E-2</v>
      </c>
      <c r="BE99" s="1199">
        <f t="shared" si="250"/>
        <v>2.6241486044084335E-2</v>
      </c>
      <c r="BF99" s="1199">
        <f t="shared" si="250"/>
        <v>2.5775782806559198E-2</v>
      </c>
      <c r="BG99" s="1199">
        <f t="shared" si="250"/>
        <v>2.5376003970350173E-2</v>
      </c>
      <c r="BH99" s="1199">
        <f t="shared" si="250"/>
        <v>2.4945873505242962E-2</v>
      </c>
      <c r="BI99" s="1199">
        <f t="shared" si="250"/>
        <v>2.4591497550260306E-2</v>
      </c>
    </row>
    <row r="100" spans="1:61" s="1664" customFormat="1" ht="11.25" customHeight="1">
      <c r="A100" s="11"/>
      <c r="B100" s="423"/>
      <c r="C100" s="423"/>
      <c r="D100" s="423"/>
      <c r="E100" s="423"/>
      <c r="F100" s="423"/>
      <c r="G100" s="423"/>
      <c r="H100" s="1558"/>
      <c r="I100" s="1233" t="s">
        <v>376</v>
      </c>
      <c r="J100" s="1190"/>
      <c r="K100" s="2"/>
      <c r="L100" s="2"/>
      <c r="M100" s="1192"/>
      <c r="N100" s="1192"/>
      <c r="O100" s="1192"/>
      <c r="P100" s="1193"/>
      <c r="Q100" s="1191"/>
      <c r="R100" s="1192"/>
      <c r="S100" s="1192"/>
      <c r="T100" s="1193"/>
      <c r="U100" s="1191"/>
      <c r="V100" s="1192"/>
      <c r="W100" s="1192"/>
      <c r="X100" s="1192"/>
      <c r="Y100" s="1234">
        <f>Y94/Y$92</f>
        <v>6.5938031054310106E-2</v>
      </c>
      <c r="Z100" s="1234">
        <f t="shared" ref="Z100:AH100" si="251">Z94/Z$92</f>
        <v>6.9959295618293019E-2</v>
      </c>
      <c r="AA100" s="1234">
        <f t="shared" si="251"/>
        <v>6.5703634669151911E-2</v>
      </c>
      <c r="AB100" s="1234">
        <f t="shared" si="251"/>
        <v>6.2574312633762758E-2</v>
      </c>
      <c r="AC100" s="1234">
        <f t="shared" si="251"/>
        <v>5.9162693179128187E-2</v>
      </c>
      <c r="AD100" s="1234">
        <f t="shared" si="251"/>
        <v>6.0868211719793244E-2</v>
      </c>
      <c r="AE100" s="1234">
        <f t="shared" si="251"/>
        <v>6.509154550350027E-2</v>
      </c>
      <c r="AF100" s="1234">
        <f t="shared" si="251"/>
        <v>5.7532413948312731E-2</v>
      </c>
      <c r="AG100" s="1234">
        <f t="shared" si="251"/>
        <v>6.226538172777512E-2</v>
      </c>
      <c r="AH100" s="1234">
        <f t="shared" si="251"/>
        <v>6.6527503729727114E-2</v>
      </c>
      <c r="AI100" s="1234">
        <f t="shared" ref="AI100:AL100" si="252">AI94/AI$92</f>
        <v>6.7547590863007406E-2</v>
      </c>
      <c r="AJ100" s="1234">
        <f t="shared" si="252"/>
        <v>6.0840727634831157E-2</v>
      </c>
      <c r="AK100" s="1234">
        <f t="shared" si="252"/>
        <v>7.6504710106965607E-2</v>
      </c>
      <c r="AL100" s="1234">
        <f t="shared" si="252"/>
        <v>7.8736432204237955E-2</v>
      </c>
      <c r="AM100" s="1234">
        <f t="shared" ref="AM100:AN100" si="253">AM94/AM$92</f>
        <v>6.6686007073469389E-2</v>
      </c>
      <c r="AN100" s="1234">
        <f t="shared" si="253"/>
        <v>5.8322260095903876E-2</v>
      </c>
      <c r="AO100" s="1234">
        <f t="shared" ref="AO100:AR100" si="254">AO94/AO$92</f>
        <v>7.5504710106965536E-2</v>
      </c>
      <c r="AP100" s="1234">
        <f t="shared" si="254"/>
        <v>7.7736432204237885E-2</v>
      </c>
      <c r="AQ100" s="1234">
        <f t="shared" si="254"/>
        <v>6.5686007073469402E-2</v>
      </c>
      <c r="AR100" s="1234">
        <f t="shared" si="254"/>
        <v>5.7322260095903826E-2</v>
      </c>
      <c r="AS100" s="887"/>
      <c r="AT100" s="1445"/>
      <c r="AU100" s="1445">
        <f>AU94/AU$92</f>
        <v>7.8968546253103081E-2</v>
      </c>
      <c r="AV100" s="1445">
        <f>AV94/AV$92</f>
        <v>7.8823019536394576E-2</v>
      </c>
      <c r="AW100" s="1445">
        <f t="shared" ref="AW100:BI100" si="255">AW94/AW$92</f>
        <v>6.5776961179873625E-2</v>
      </c>
      <c r="AX100" s="1445">
        <f t="shared" si="255"/>
        <v>6.0548634219509866E-2</v>
      </c>
      <c r="AY100" s="1445">
        <f t="shared" si="255"/>
        <v>6.407389402041809E-2</v>
      </c>
      <c r="AZ100" s="1445">
        <f>AZ94/AZ$92</f>
        <v>6.923009083693446E-2</v>
      </c>
      <c r="BA100" s="1445">
        <f>BA94/BA$92</f>
        <v>6.810631081319217E-2</v>
      </c>
      <c r="BB100" s="1234">
        <f t="shared" si="255"/>
        <v>6.710631081319221E-2</v>
      </c>
      <c r="BC100" s="1234">
        <f t="shared" si="255"/>
        <v>6.6106310813192223E-2</v>
      </c>
      <c r="BD100" s="1234">
        <f t="shared" si="255"/>
        <v>6.5106310813192222E-2</v>
      </c>
      <c r="BE100" s="1234">
        <f t="shared" si="255"/>
        <v>6.410631081319236E-2</v>
      </c>
      <c r="BF100" s="1234">
        <f t="shared" si="255"/>
        <v>6.3106310813192276E-2</v>
      </c>
      <c r="BG100" s="1234">
        <f t="shared" si="255"/>
        <v>6.2106310813192338E-2</v>
      </c>
      <c r="BH100" s="1234">
        <f t="shared" si="255"/>
        <v>6.110631081319224E-2</v>
      </c>
      <c r="BI100" s="1234">
        <f t="shared" si="255"/>
        <v>6.0106310813192322E-2</v>
      </c>
    </row>
    <row r="101" spans="1:61" ht="11.25" customHeight="1">
      <c r="A101" s="12"/>
      <c r="B101" s="420"/>
      <c r="C101" s="420"/>
      <c r="D101" s="420"/>
      <c r="E101" s="420"/>
      <c r="F101" s="420"/>
      <c r="G101" s="420"/>
      <c r="H101" s="45"/>
      <c r="I101" s="53"/>
      <c r="J101" s="9"/>
      <c r="K101" s="5"/>
      <c r="L101" s="5"/>
      <c r="M101" s="136"/>
      <c r="N101" s="136"/>
      <c r="O101" s="136"/>
      <c r="P101" s="146"/>
      <c r="Q101" s="272"/>
      <c r="R101" s="136"/>
      <c r="S101" s="136"/>
      <c r="T101" s="146"/>
      <c r="U101" s="272"/>
      <c r="V101" s="136"/>
      <c r="W101" s="136"/>
      <c r="X101" s="136"/>
      <c r="Y101" s="138"/>
      <c r="Z101" s="138"/>
      <c r="AA101" s="138"/>
      <c r="AB101" s="138"/>
      <c r="AC101" s="138"/>
      <c r="AD101" s="138"/>
      <c r="AE101" s="138"/>
      <c r="AF101" s="138"/>
      <c r="AG101" s="138"/>
      <c r="AH101" s="138"/>
      <c r="AI101" s="138"/>
      <c r="AJ101" s="138"/>
      <c r="AK101" s="138"/>
      <c r="AL101" s="138"/>
      <c r="AM101" s="138"/>
      <c r="AN101" s="138"/>
      <c r="AO101" s="138"/>
      <c r="AP101" s="138"/>
      <c r="AQ101" s="138"/>
      <c r="AR101" s="138"/>
      <c r="AS101" s="210"/>
      <c r="AT101" s="451"/>
      <c r="AU101" s="451"/>
      <c r="AV101" s="451"/>
      <c r="AW101" s="451">
        <f>AW92-AW94</f>
        <v>376.26299999999998</v>
      </c>
      <c r="AX101" s="451"/>
      <c r="AY101" s="451"/>
      <c r="AZ101" s="451"/>
      <c r="BA101" s="451"/>
      <c r="BB101" s="451"/>
      <c r="BC101" s="451"/>
      <c r="BD101" s="451"/>
      <c r="BE101" s="451"/>
      <c r="BF101" s="451"/>
      <c r="BG101" s="451"/>
      <c r="BH101" s="451"/>
      <c r="BI101" s="451"/>
    </row>
    <row r="102" spans="1:61" ht="11.25" hidden="1" customHeight="1" outlineLevel="1">
      <c r="A102" s="12"/>
      <c r="B102" s="420"/>
      <c r="C102" s="420"/>
      <c r="D102" s="420"/>
      <c r="E102" s="420"/>
      <c r="F102" s="420"/>
      <c r="G102" s="420"/>
      <c r="H102" s="45"/>
      <c r="I102" s="1822" t="s">
        <v>603</v>
      </c>
      <c r="J102" s="9"/>
      <c r="K102" s="5"/>
      <c r="L102" s="5"/>
      <c r="M102" s="136"/>
      <c r="N102" s="136"/>
      <c r="O102" s="136"/>
      <c r="P102" s="146"/>
      <c r="Q102" s="272"/>
      <c r="R102" s="136"/>
      <c r="S102" s="136"/>
      <c r="T102" s="146"/>
      <c r="U102" s="272"/>
      <c r="V102" s="136"/>
      <c r="W102" s="136"/>
      <c r="X102" s="136"/>
      <c r="Y102" s="138"/>
      <c r="Z102" s="138"/>
      <c r="AA102" s="138"/>
      <c r="AB102" s="138"/>
      <c r="AC102" s="1236"/>
      <c r="AD102" s="1236"/>
      <c r="AE102" s="1236"/>
      <c r="AF102" s="1236"/>
      <c r="AG102" s="1236"/>
      <c r="AH102" s="1236"/>
      <c r="AI102" s="1236"/>
      <c r="AJ102" s="1236"/>
      <c r="AK102" s="1236"/>
      <c r="AL102" s="1236"/>
      <c r="AM102" s="1236"/>
      <c r="AN102" s="1236"/>
      <c r="AO102" s="1236"/>
      <c r="AP102" s="1236"/>
      <c r="AQ102" s="1236"/>
      <c r="AR102" s="1236"/>
      <c r="AS102" s="210"/>
      <c r="AT102" s="451"/>
      <c r="AU102" s="451"/>
      <c r="AV102" s="451"/>
      <c r="AW102" s="138"/>
      <c r="AX102" s="138"/>
      <c r="AY102" s="138"/>
      <c r="AZ102" s="138"/>
      <c r="BA102" s="138"/>
      <c r="BB102" s="138"/>
      <c r="BC102" s="138"/>
      <c r="BD102" s="138"/>
      <c r="BE102" s="138"/>
      <c r="BF102" s="138"/>
      <c r="BG102" s="138"/>
      <c r="BH102" s="138"/>
      <c r="BI102" s="138"/>
    </row>
    <row r="103" spans="1:61" ht="4.5" hidden="1" customHeight="1" outlineLevel="1">
      <c r="A103" s="12"/>
      <c r="B103" s="420"/>
      <c r="C103" s="420"/>
      <c r="D103" s="420"/>
      <c r="E103" s="420"/>
      <c r="F103" s="420"/>
      <c r="G103" s="420"/>
      <c r="H103" s="45"/>
      <c r="I103" s="1822"/>
      <c r="J103" s="9"/>
      <c r="K103" s="5"/>
      <c r="L103" s="5"/>
      <c r="M103" s="136"/>
      <c r="N103" s="136"/>
      <c r="O103" s="136"/>
      <c r="P103" s="146"/>
      <c r="Q103" s="272"/>
      <c r="R103" s="136"/>
      <c r="S103" s="136"/>
      <c r="T103" s="146"/>
      <c r="U103" s="272"/>
      <c r="V103" s="136"/>
      <c r="W103" s="136"/>
      <c r="X103" s="136"/>
      <c r="Y103" s="138"/>
      <c r="Z103" s="138"/>
      <c r="AA103" s="138"/>
      <c r="AB103" s="138"/>
      <c r="AC103" s="1236"/>
      <c r="AD103" s="1236"/>
      <c r="AE103" s="1236"/>
      <c r="AF103" s="1236"/>
      <c r="AG103" s="1236"/>
      <c r="AH103" s="1236"/>
      <c r="AI103" s="1236"/>
      <c r="AJ103" s="1236"/>
      <c r="AK103" s="1236"/>
      <c r="AL103" s="1236"/>
      <c r="AM103" s="1236"/>
      <c r="AN103" s="1236"/>
      <c r="AO103" s="1236"/>
      <c r="AP103" s="1236"/>
      <c r="AQ103" s="1236"/>
      <c r="AR103" s="1236"/>
      <c r="AS103" s="210"/>
      <c r="AT103" s="451"/>
      <c r="AU103" s="451"/>
      <c r="AV103" s="451"/>
      <c r="AW103" s="138"/>
      <c r="AX103" s="138"/>
      <c r="AY103" s="138"/>
      <c r="AZ103" s="138"/>
      <c r="BA103" s="138"/>
      <c r="BB103" s="138"/>
      <c r="BC103" s="138"/>
      <c r="BD103" s="138"/>
      <c r="BE103" s="138"/>
      <c r="BF103" s="138"/>
      <c r="BG103" s="138"/>
      <c r="BH103" s="138"/>
      <c r="BI103" s="138"/>
    </row>
    <row r="104" spans="1:61" s="1664" customFormat="1" ht="11.25" hidden="1" customHeight="1" outlineLevel="1">
      <c r="A104" s="1874"/>
      <c r="B104" s="1875"/>
      <c r="C104" s="1875"/>
      <c r="D104" s="1875"/>
      <c r="E104" s="1875"/>
      <c r="F104" s="1875"/>
      <c r="G104" s="1875"/>
      <c r="H104" s="1558"/>
      <c r="I104" s="1876" t="s">
        <v>565</v>
      </c>
      <c r="J104" s="1877"/>
      <c r="K104" s="1878"/>
      <c r="L104" s="1878"/>
      <c r="M104" s="1880"/>
      <c r="N104" s="1880"/>
      <c r="O104" s="1880"/>
      <c r="P104" s="1881"/>
      <c r="Q104" s="1879"/>
      <c r="R104" s="1880"/>
      <c r="S104" s="1880"/>
      <c r="T104" s="1881"/>
      <c r="U104" s="1879"/>
      <c r="V104" s="1880"/>
      <c r="W104" s="1880"/>
      <c r="X104" s="1880"/>
      <c r="Y104" s="1883"/>
      <c r="Z104" s="1883"/>
      <c r="AA104" s="1883"/>
      <c r="AB104" s="1883"/>
      <c r="AC104" s="1884"/>
      <c r="AD104" s="1884"/>
      <c r="AE104" s="1884"/>
      <c r="AF104" s="1884"/>
      <c r="AG104" s="1884"/>
      <c r="AH104" s="1884"/>
      <c r="AI104" s="1884"/>
      <c r="AJ104" s="1884"/>
      <c r="AK104" s="1884"/>
      <c r="AL104" s="1884"/>
      <c r="AM104" s="1884"/>
      <c r="AN104" s="1884"/>
      <c r="AO104" s="1884"/>
      <c r="AP104" s="1884"/>
      <c r="AQ104" s="1884"/>
      <c r="AR104" s="1884"/>
      <c r="AS104" s="887"/>
      <c r="AT104" s="1883"/>
      <c r="AU104" s="1883"/>
      <c r="AV104" s="1883">
        <f>AV399</f>
        <v>16.166</v>
      </c>
      <c r="AW104" s="1883">
        <f>AW399</f>
        <v>24.78</v>
      </c>
      <c r="AX104" s="1883">
        <f>AX399</f>
        <v>30.428000000000001</v>
      </c>
      <c r="AY104" s="1883">
        <f>AY399</f>
        <v>41.978000000000002</v>
      </c>
      <c r="AZ104" s="1883">
        <f>AZ91*AZ107</f>
        <v>48.230553000000008</v>
      </c>
      <c r="BA104" s="1883">
        <f>BA91*BA107</f>
        <v>53.827531703572191</v>
      </c>
      <c r="BB104" s="1883">
        <f t="shared" ref="BB104:BI104" si="256">BB91*BB107</f>
        <v>56.941919477122887</v>
      </c>
      <c r="BC104" s="1883">
        <f t="shared" si="256"/>
        <v>62.144398529438178</v>
      </c>
      <c r="BD104" s="1883">
        <f t="shared" si="256"/>
        <v>66.786759449674335</v>
      </c>
      <c r="BE104" s="1883">
        <f t="shared" si="256"/>
        <v>71.142968094670039</v>
      </c>
      <c r="BF104" s="1883">
        <f t="shared" si="256"/>
        <v>75.182126239498231</v>
      </c>
      <c r="BG104" s="1883">
        <f t="shared" si="256"/>
        <v>79.01372304576266</v>
      </c>
      <c r="BH104" s="1883">
        <f t="shared" si="256"/>
        <v>82.817600821621852</v>
      </c>
      <c r="BI104" s="1883">
        <f t="shared" si="256"/>
        <v>86.809942088854939</v>
      </c>
    </row>
    <row r="105" spans="1:61" s="1770" customFormat="1" ht="11.25" hidden="1" customHeight="1" outlineLevel="1">
      <c r="A105" s="1216"/>
      <c r="B105" s="1217"/>
      <c r="C105" s="1217"/>
      <c r="D105" s="1217"/>
      <c r="E105" s="1217"/>
      <c r="F105" s="1217"/>
      <c r="G105" s="1217"/>
      <c r="H105" s="1499"/>
      <c r="I105" s="1837" t="s">
        <v>276</v>
      </c>
      <c r="J105" s="1219"/>
      <c r="K105" s="1220"/>
      <c r="L105" s="1220"/>
      <c r="M105" s="1222"/>
      <c r="N105" s="1222"/>
      <c r="O105" s="1222"/>
      <c r="P105" s="1223"/>
      <c r="Q105" s="1221"/>
      <c r="R105" s="1222"/>
      <c r="S105" s="1222"/>
      <c r="T105" s="1223"/>
      <c r="U105" s="1221"/>
      <c r="V105" s="1222"/>
      <c r="W105" s="1222"/>
      <c r="X105" s="1222"/>
      <c r="Y105" s="1199"/>
      <c r="Z105" s="1199"/>
      <c r="AA105" s="1199"/>
      <c r="AB105" s="1199"/>
      <c r="AC105" s="1199"/>
      <c r="AD105" s="1199"/>
      <c r="AE105" s="1199"/>
      <c r="AF105" s="1199"/>
      <c r="AG105" s="1199"/>
      <c r="AH105" s="1199"/>
      <c r="AI105" s="1199"/>
      <c r="AJ105" s="1199"/>
      <c r="AK105" s="1199"/>
      <c r="AL105" s="1199"/>
      <c r="AM105" s="1199"/>
      <c r="AN105" s="1199"/>
      <c r="AO105" s="1199"/>
      <c r="AP105" s="1199"/>
      <c r="AQ105" s="1199"/>
      <c r="AR105" s="1199"/>
      <c r="AS105" s="1224"/>
      <c r="AT105" s="1226"/>
      <c r="AU105" s="1226"/>
      <c r="AV105" s="1226"/>
      <c r="AW105" s="1770">
        <f>AW104/AV104-1</f>
        <v>0.53284671532846728</v>
      </c>
      <c r="AX105" s="1770">
        <f>AX104/AW104-1</f>
        <v>0.22792574656981435</v>
      </c>
      <c r="AY105" s="1770">
        <f>AY104/AX104-1</f>
        <v>0.37958459313789938</v>
      </c>
      <c r="AZ105" s="1770">
        <f t="shared" ref="AZ105:BI105" si="257">AZ104/AY104-1</f>
        <v>0.14894833007765995</v>
      </c>
      <c r="BA105" s="1770">
        <f t="shared" si="257"/>
        <v>0.11604633070601911</v>
      </c>
      <c r="BB105" s="1770">
        <f t="shared" si="257"/>
        <v>5.7858639900146391E-2</v>
      </c>
      <c r="BC105" s="1770">
        <f t="shared" si="257"/>
        <v>9.1364658938226428E-2</v>
      </c>
      <c r="BD105" s="1770">
        <f t="shared" si="257"/>
        <v>7.4702805563996888E-2</v>
      </c>
      <c r="BE105" s="1770">
        <f t="shared" si="257"/>
        <v>6.5225632758514562E-2</v>
      </c>
      <c r="BF105" s="1770">
        <f t="shared" si="257"/>
        <v>5.6775226744170793E-2</v>
      </c>
      <c r="BG105" s="1770">
        <f t="shared" si="257"/>
        <v>5.0964198512537306E-2</v>
      </c>
      <c r="BH105" s="1770">
        <f t="shared" si="257"/>
        <v>4.8141988875224806E-2</v>
      </c>
      <c r="BI105" s="1770">
        <f t="shared" si="257"/>
        <v>4.8206434714669566E-2</v>
      </c>
    </row>
    <row r="106" spans="1:61" ht="11.25" hidden="1" customHeight="1" outlineLevel="1">
      <c r="A106" s="12"/>
      <c r="B106" s="420"/>
      <c r="C106" s="420"/>
      <c r="D106" s="420"/>
      <c r="E106" s="420"/>
      <c r="F106" s="420"/>
      <c r="G106" s="420"/>
      <c r="H106" s="45"/>
      <c r="I106" s="1837" t="s">
        <v>604</v>
      </c>
      <c r="J106" s="9"/>
      <c r="K106" s="5"/>
      <c r="L106" s="5"/>
      <c r="M106" s="136"/>
      <c r="N106" s="136"/>
      <c r="O106" s="136"/>
      <c r="P106" s="146"/>
      <c r="Q106" s="272"/>
      <c r="R106" s="136"/>
      <c r="S106" s="136"/>
      <c r="T106" s="146"/>
      <c r="U106" s="272"/>
      <c r="V106" s="136"/>
      <c r="W106" s="136"/>
      <c r="X106" s="136"/>
      <c r="Y106" s="138"/>
      <c r="Z106" s="138"/>
      <c r="AA106" s="138"/>
      <c r="AB106" s="138"/>
      <c r="AC106" s="1236"/>
      <c r="AD106" s="1236"/>
      <c r="AE106" s="1236"/>
      <c r="AF106" s="1236"/>
      <c r="AG106" s="1236"/>
      <c r="AH106" s="1236"/>
      <c r="AI106" s="1236"/>
      <c r="AJ106" s="1236"/>
      <c r="AK106" s="1236"/>
      <c r="AL106" s="1236"/>
      <c r="AM106" s="1236"/>
      <c r="AN106" s="1236"/>
      <c r="AO106" s="1236"/>
      <c r="AP106" s="1236"/>
      <c r="AQ106" s="1236"/>
      <c r="AR106" s="1236"/>
      <c r="AS106" s="210"/>
      <c r="AT106" s="451"/>
      <c r="AU106" s="451"/>
      <c r="AV106" s="1527"/>
      <c r="AW106" s="1527">
        <f>AW104-AV104</f>
        <v>8.6140000000000008</v>
      </c>
      <c r="AX106" s="1527">
        <f>AX104-AW104</f>
        <v>5.6479999999999997</v>
      </c>
      <c r="AY106" s="1527">
        <f>AY104-AX104</f>
        <v>11.55</v>
      </c>
      <c r="AZ106" s="1527">
        <f t="shared" ref="AZ106:BI106" si="258">AZ104-AY104</f>
        <v>6.252553000000006</v>
      </c>
      <c r="BA106" s="1527">
        <f t="shared" si="258"/>
        <v>5.5969787035721836</v>
      </c>
      <c r="BB106" s="1527">
        <f t="shared" si="258"/>
        <v>3.1143877735506962</v>
      </c>
      <c r="BC106" s="1527">
        <f t="shared" si="258"/>
        <v>5.2024790523152902</v>
      </c>
      <c r="BD106" s="1527">
        <f t="shared" si="258"/>
        <v>4.6423609202361575</v>
      </c>
      <c r="BE106" s="1527">
        <f t="shared" si="258"/>
        <v>4.3562086449957036</v>
      </c>
      <c r="BF106" s="1527">
        <f t="shared" si="258"/>
        <v>4.0391581448281926</v>
      </c>
      <c r="BG106" s="1527">
        <f t="shared" si="258"/>
        <v>3.8315968062644288</v>
      </c>
      <c r="BH106" s="1527">
        <f t="shared" si="258"/>
        <v>3.803877775859192</v>
      </c>
      <c r="BI106" s="1527">
        <f t="shared" si="258"/>
        <v>3.9923412672330869</v>
      </c>
    </row>
    <row r="107" spans="1:61" s="1771" customFormat="1" ht="11.25" hidden="1" customHeight="1" outlineLevel="1">
      <c r="A107" s="1562"/>
      <c r="B107" s="1563"/>
      <c r="C107" s="1563"/>
      <c r="D107" s="1563"/>
      <c r="E107" s="1563"/>
      <c r="F107" s="1563"/>
      <c r="G107" s="1563"/>
      <c r="H107" s="1493"/>
      <c r="I107" s="1843" t="s">
        <v>375</v>
      </c>
      <c r="J107" s="1565"/>
      <c r="K107" s="1552"/>
      <c r="L107" s="1552"/>
      <c r="M107" s="1567"/>
      <c r="N107" s="1567"/>
      <c r="O107" s="1567"/>
      <c r="P107" s="1568"/>
      <c r="Q107" s="1566"/>
      <c r="R107" s="1567"/>
      <c r="S107" s="1567"/>
      <c r="T107" s="1568"/>
      <c r="U107" s="1566"/>
      <c r="V107" s="1567"/>
      <c r="W107" s="1567"/>
      <c r="X107" s="1567"/>
      <c r="Y107" s="1234"/>
      <c r="Z107" s="1234"/>
      <c r="AA107" s="1234"/>
      <c r="AB107" s="1234"/>
      <c r="AC107" s="1234"/>
      <c r="AD107" s="1234"/>
      <c r="AE107" s="1234"/>
      <c r="AF107" s="1234"/>
      <c r="AG107" s="1234"/>
      <c r="AH107" s="1234"/>
      <c r="AI107" s="1234"/>
      <c r="AJ107" s="1234"/>
      <c r="AK107" s="1234"/>
      <c r="AL107" s="1234"/>
      <c r="AM107" s="1234"/>
      <c r="AN107" s="1234"/>
      <c r="AO107" s="1234"/>
      <c r="AP107" s="1234"/>
      <c r="AQ107" s="1234"/>
      <c r="AR107" s="1234"/>
      <c r="AS107" s="1569"/>
      <c r="AT107" s="1445"/>
      <c r="AU107" s="1445"/>
      <c r="AV107" s="1445">
        <f>AV104/AV$91</f>
        <v>2.7427055162889496E-2</v>
      </c>
      <c r="AW107" s="1445">
        <f>AW104/AW$91</f>
        <v>2.5074677611287854E-2</v>
      </c>
      <c r="AX107" s="1445">
        <f>AX104/AX$91</f>
        <v>2.2996289214537814E-2</v>
      </c>
      <c r="AY107" s="1445">
        <f>AY104/AY$91</f>
        <v>2.3332180934732369E-2</v>
      </c>
      <c r="AZ107" s="1841">
        <v>2.1000000000000001E-2</v>
      </c>
      <c r="BA107" s="1841">
        <v>2.1000000000000001E-2</v>
      </c>
      <c r="BB107" s="1841">
        <v>0.02</v>
      </c>
      <c r="BC107" s="1841">
        <v>0.02</v>
      </c>
      <c r="BD107" s="1841">
        <f t="shared" ref="BD107:BI107" si="259">+BC107</f>
        <v>0.02</v>
      </c>
      <c r="BE107" s="1841">
        <f t="shared" si="259"/>
        <v>0.02</v>
      </c>
      <c r="BF107" s="1841">
        <f t="shared" si="259"/>
        <v>0.02</v>
      </c>
      <c r="BG107" s="1841">
        <f t="shared" si="259"/>
        <v>0.02</v>
      </c>
      <c r="BH107" s="1841">
        <f t="shared" si="259"/>
        <v>0.02</v>
      </c>
      <c r="BI107" s="1841">
        <f t="shared" si="259"/>
        <v>0.02</v>
      </c>
    </row>
    <row r="108" spans="1:61" s="1770" customFormat="1" ht="11.25" hidden="1" customHeight="1" outlineLevel="1">
      <c r="A108" s="1216"/>
      <c r="B108" s="1217"/>
      <c r="C108" s="1217"/>
      <c r="D108" s="1217"/>
      <c r="E108" s="1217"/>
      <c r="F108" s="1217"/>
      <c r="G108" s="1217"/>
      <c r="H108" s="1499"/>
      <c r="I108" s="1837"/>
      <c r="J108" s="1219"/>
      <c r="K108" s="1220"/>
      <c r="L108" s="1220"/>
      <c r="M108" s="1222"/>
      <c r="N108" s="1222"/>
      <c r="O108" s="1222"/>
      <c r="P108" s="1223"/>
      <c r="Q108" s="1221"/>
      <c r="R108" s="1222"/>
      <c r="S108" s="1222"/>
      <c r="T108" s="1223"/>
      <c r="U108" s="1221"/>
      <c r="V108" s="1222"/>
      <c r="W108" s="1222"/>
      <c r="X108" s="1222"/>
      <c r="Y108" s="1199"/>
      <c r="Z108" s="1199"/>
      <c r="AA108" s="1199"/>
      <c r="AB108" s="1199"/>
      <c r="AC108" s="1199"/>
      <c r="AD108" s="1199"/>
      <c r="AE108" s="1199"/>
      <c r="AF108" s="1199"/>
      <c r="AG108" s="1199"/>
      <c r="AH108" s="1199"/>
      <c r="AI108" s="1199"/>
      <c r="AJ108" s="1199"/>
      <c r="AK108" s="1199"/>
      <c r="AL108" s="1199"/>
      <c r="AM108" s="1199"/>
      <c r="AN108" s="1199"/>
      <c r="AO108" s="1199"/>
      <c r="AP108" s="1199"/>
      <c r="AQ108" s="1199"/>
      <c r="AR108" s="1199"/>
      <c r="AS108" s="1224"/>
      <c r="AT108" s="1226"/>
      <c r="AU108" s="1226"/>
      <c r="AV108" s="1226"/>
      <c r="AW108" s="1226"/>
      <c r="AX108" s="1226"/>
      <c r="AY108" s="1199"/>
      <c r="AZ108" s="1199"/>
      <c r="BA108" s="1199"/>
      <c r="BB108" s="1199"/>
      <c r="BC108" s="1199"/>
      <c r="BD108" s="1199"/>
      <c r="BE108" s="1199"/>
      <c r="BF108" s="1199"/>
      <c r="BG108" s="1199"/>
      <c r="BH108" s="1199"/>
      <c r="BI108" s="1199"/>
    </row>
    <row r="109" spans="1:61" s="1664" customFormat="1" ht="11.25" hidden="1" customHeight="1" outlineLevel="1">
      <c r="A109" s="1874"/>
      <c r="B109" s="1875"/>
      <c r="C109" s="1875"/>
      <c r="D109" s="1875"/>
      <c r="E109" s="1875"/>
      <c r="F109" s="1875"/>
      <c r="G109" s="1875"/>
      <c r="H109" s="1558"/>
      <c r="I109" s="1876" t="s">
        <v>567</v>
      </c>
      <c r="J109" s="1877"/>
      <c r="K109" s="1878"/>
      <c r="L109" s="1878"/>
      <c r="M109" s="1880"/>
      <c r="N109" s="1880"/>
      <c r="O109" s="1880"/>
      <c r="P109" s="1881"/>
      <c r="Q109" s="1879"/>
      <c r="R109" s="1880"/>
      <c r="S109" s="1880"/>
      <c r="T109" s="1881"/>
      <c r="U109" s="1879"/>
      <c r="V109" s="1880"/>
      <c r="W109" s="1880"/>
      <c r="X109" s="1880"/>
      <c r="Y109" s="1883"/>
      <c r="Z109" s="1883"/>
      <c r="AA109" s="1883"/>
      <c r="AB109" s="1883"/>
      <c r="AC109" s="1884"/>
      <c r="AD109" s="1884"/>
      <c r="AE109" s="1884"/>
      <c r="AF109" s="1884"/>
      <c r="AG109" s="1884"/>
      <c r="AH109" s="1884"/>
      <c r="AI109" s="1884"/>
      <c r="AJ109" s="1884"/>
      <c r="AK109" s="1884"/>
      <c r="AL109" s="1884"/>
      <c r="AM109" s="1884"/>
      <c r="AN109" s="1884"/>
      <c r="AO109" s="1884"/>
      <c r="AP109" s="1884"/>
      <c r="AQ109" s="1884"/>
      <c r="AR109" s="1884"/>
      <c r="AS109" s="887"/>
      <c r="AT109" s="1883"/>
      <c r="AU109" s="1883"/>
      <c r="AV109" s="1883">
        <f>AV401</f>
        <v>2.0670000000000002</v>
      </c>
      <c r="AW109" s="1883">
        <f>AW401</f>
        <v>0.6</v>
      </c>
      <c r="AX109" s="1883">
        <f>AX401</f>
        <v>0.25700000000000001</v>
      </c>
      <c r="AY109" s="1883">
        <f>AY401</f>
        <v>0.122</v>
      </c>
      <c r="AZ109" s="1883">
        <f>AY109+AZ111</f>
        <v>0.122</v>
      </c>
      <c r="BA109" s="1883">
        <f>AZ109+BA111</f>
        <v>0.122</v>
      </c>
      <c r="BB109" s="1883">
        <f t="shared" ref="BB109:BI109" si="260">BA109+BB111</f>
        <v>0.122</v>
      </c>
      <c r="BC109" s="1883">
        <f t="shared" si="260"/>
        <v>0.122</v>
      </c>
      <c r="BD109" s="1883">
        <f t="shared" si="260"/>
        <v>0.122</v>
      </c>
      <c r="BE109" s="1883">
        <f t="shared" si="260"/>
        <v>0.122</v>
      </c>
      <c r="BF109" s="1883">
        <f t="shared" si="260"/>
        <v>0.122</v>
      </c>
      <c r="BG109" s="1883">
        <f t="shared" si="260"/>
        <v>0.122</v>
      </c>
      <c r="BH109" s="1883">
        <f t="shared" si="260"/>
        <v>0.122</v>
      </c>
      <c r="BI109" s="1883">
        <f t="shared" si="260"/>
        <v>0.122</v>
      </c>
    </row>
    <row r="110" spans="1:61" s="1770" customFormat="1" ht="11.25" hidden="1" customHeight="1" outlineLevel="1">
      <c r="A110" s="1216"/>
      <c r="B110" s="1217"/>
      <c r="C110" s="1217"/>
      <c r="D110" s="1217"/>
      <c r="E110" s="1217"/>
      <c r="F110" s="1217"/>
      <c r="G110" s="1217"/>
      <c r="H110" s="1499"/>
      <c r="I110" s="1837" t="s">
        <v>276</v>
      </c>
      <c r="J110" s="1219"/>
      <c r="K110" s="1220"/>
      <c r="L110" s="1220"/>
      <c r="M110" s="1222"/>
      <c r="N110" s="1222"/>
      <c r="O110" s="1222"/>
      <c r="P110" s="1223"/>
      <c r="Q110" s="1221"/>
      <c r="R110" s="1222"/>
      <c r="S110" s="1222"/>
      <c r="T110" s="1223"/>
      <c r="U110" s="1221"/>
      <c r="V110" s="1222"/>
      <c r="W110" s="1222"/>
      <c r="X110" s="1222"/>
      <c r="Y110" s="1199"/>
      <c r="Z110" s="1199"/>
      <c r="AA110" s="1199"/>
      <c r="AB110" s="1199"/>
      <c r="AC110" s="1199"/>
      <c r="AD110" s="1199"/>
      <c r="AE110" s="1199"/>
      <c r="AF110" s="1199"/>
      <c r="AG110" s="1199"/>
      <c r="AH110" s="1199"/>
      <c r="AI110" s="1199"/>
      <c r="AJ110" s="1199"/>
      <c r="AK110" s="1199"/>
      <c r="AL110" s="1199"/>
      <c r="AM110" s="1199"/>
      <c r="AN110" s="1199"/>
      <c r="AO110" s="1199"/>
      <c r="AP110" s="1199"/>
      <c r="AQ110" s="1199"/>
      <c r="AR110" s="1199"/>
      <c r="AS110" s="1224"/>
      <c r="AT110" s="1226"/>
      <c r="AU110" s="1226"/>
      <c r="AV110" s="1226"/>
      <c r="AW110" s="1770">
        <f>AW109/AV109-1</f>
        <v>-0.70972423802612483</v>
      </c>
      <c r="AX110" s="1770">
        <f>AX109/AW109-1</f>
        <v>-0.57166666666666666</v>
      </c>
      <c r="AY110" s="1770">
        <f>AY109/AX109-1</f>
        <v>-0.52529182879377434</v>
      </c>
      <c r="AZ110" s="1770">
        <f t="shared" ref="AZ110:BI110" si="261">AZ109/AY109-1</f>
        <v>0</v>
      </c>
      <c r="BA110" s="1770">
        <f t="shared" si="261"/>
        <v>0</v>
      </c>
      <c r="BB110" s="1770">
        <f t="shared" si="261"/>
        <v>0</v>
      </c>
      <c r="BC110" s="1770">
        <f t="shared" si="261"/>
        <v>0</v>
      </c>
      <c r="BD110" s="1770">
        <f t="shared" si="261"/>
        <v>0</v>
      </c>
      <c r="BE110" s="1770">
        <f t="shared" si="261"/>
        <v>0</v>
      </c>
      <c r="BF110" s="1770">
        <f t="shared" si="261"/>
        <v>0</v>
      </c>
      <c r="BG110" s="1770">
        <f t="shared" si="261"/>
        <v>0</v>
      </c>
      <c r="BH110" s="1770">
        <f t="shared" si="261"/>
        <v>0</v>
      </c>
      <c r="BI110" s="1770">
        <f t="shared" si="261"/>
        <v>0</v>
      </c>
    </row>
    <row r="111" spans="1:61" ht="11.25" hidden="1" customHeight="1" outlineLevel="1">
      <c r="A111" s="12"/>
      <c r="B111" s="420"/>
      <c r="C111" s="420"/>
      <c r="D111" s="420"/>
      <c r="E111" s="420"/>
      <c r="F111" s="420"/>
      <c r="G111" s="420"/>
      <c r="H111" s="45"/>
      <c r="I111" s="1837" t="s">
        <v>604</v>
      </c>
      <c r="J111" s="9"/>
      <c r="K111" s="5"/>
      <c r="L111" s="5"/>
      <c r="M111" s="136"/>
      <c r="N111" s="136"/>
      <c r="O111" s="136"/>
      <c r="P111" s="146"/>
      <c r="Q111" s="272"/>
      <c r="R111" s="136"/>
      <c r="S111" s="136"/>
      <c r="T111" s="146"/>
      <c r="U111" s="272"/>
      <c r="V111" s="136"/>
      <c r="W111" s="136"/>
      <c r="X111" s="136"/>
      <c r="Y111" s="138"/>
      <c r="Z111" s="138"/>
      <c r="AA111" s="138"/>
      <c r="AB111" s="138"/>
      <c r="AC111" s="1236"/>
      <c r="AD111" s="1236"/>
      <c r="AE111" s="1236"/>
      <c r="AF111" s="1236"/>
      <c r="AG111" s="1236"/>
      <c r="AH111" s="1236"/>
      <c r="AI111" s="1236"/>
      <c r="AJ111" s="1236"/>
      <c r="AK111" s="1236"/>
      <c r="AL111" s="1236"/>
      <c r="AM111" s="1236"/>
      <c r="AN111" s="1236"/>
      <c r="AO111" s="1236"/>
      <c r="AP111" s="1236"/>
      <c r="AQ111" s="1236"/>
      <c r="AR111" s="1236"/>
      <c r="AS111" s="210"/>
      <c r="AT111" s="451"/>
      <c r="AU111" s="451"/>
      <c r="AV111" s="1527"/>
      <c r="AW111" s="1527">
        <f>AW109-AV109</f>
        <v>-1.4670000000000001</v>
      </c>
      <c r="AX111" s="1527">
        <f>AX109-AW109</f>
        <v>-0.34299999999999997</v>
      </c>
      <c r="AY111" s="1527">
        <f>AY109-AX109</f>
        <v>-0.13500000000000001</v>
      </c>
      <c r="AZ111" s="1842">
        <v>0</v>
      </c>
      <c r="BA111" s="1842">
        <v>0</v>
      </c>
      <c r="BB111" s="1842">
        <f t="shared" ref="BB111:BI111" si="262">BA111</f>
        <v>0</v>
      </c>
      <c r="BC111" s="1842">
        <f t="shared" si="262"/>
        <v>0</v>
      </c>
      <c r="BD111" s="1842">
        <f t="shared" si="262"/>
        <v>0</v>
      </c>
      <c r="BE111" s="1842">
        <f t="shared" si="262"/>
        <v>0</v>
      </c>
      <c r="BF111" s="1842">
        <f t="shared" si="262"/>
        <v>0</v>
      </c>
      <c r="BG111" s="1842">
        <f t="shared" si="262"/>
        <v>0</v>
      </c>
      <c r="BH111" s="1842">
        <f t="shared" si="262"/>
        <v>0</v>
      </c>
      <c r="BI111" s="1842">
        <f t="shared" si="262"/>
        <v>0</v>
      </c>
    </row>
    <row r="112" spans="1:61" ht="11.25" hidden="1" customHeight="1" outlineLevel="1">
      <c r="A112" s="12"/>
      <c r="B112" s="420"/>
      <c r="C112" s="420"/>
      <c r="D112" s="420"/>
      <c r="E112" s="420"/>
      <c r="F112" s="420"/>
      <c r="G112" s="420"/>
      <c r="H112" s="45"/>
      <c r="I112" s="1837" t="s">
        <v>375</v>
      </c>
      <c r="J112" s="9"/>
      <c r="K112" s="5"/>
      <c r="L112" s="5"/>
      <c r="M112" s="136"/>
      <c r="N112" s="136"/>
      <c r="O112" s="136"/>
      <c r="P112" s="146"/>
      <c r="Q112" s="272"/>
      <c r="R112" s="136"/>
      <c r="S112" s="136"/>
      <c r="T112" s="146"/>
      <c r="U112" s="272"/>
      <c r="V112" s="136"/>
      <c r="W112" s="136"/>
      <c r="X112" s="136"/>
      <c r="Y112" s="138"/>
      <c r="Z112" s="138"/>
      <c r="AA112" s="138"/>
      <c r="AB112" s="138"/>
      <c r="AC112" s="1236"/>
      <c r="AD112" s="1236"/>
      <c r="AE112" s="1236"/>
      <c r="AF112" s="1236"/>
      <c r="AG112" s="1236"/>
      <c r="AH112" s="1236"/>
      <c r="AI112" s="1236"/>
      <c r="AJ112" s="1236"/>
      <c r="AK112" s="1236"/>
      <c r="AL112" s="1236"/>
      <c r="AM112" s="1236"/>
      <c r="AN112" s="1236"/>
      <c r="AO112" s="1236"/>
      <c r="AP112" s="1236"/>
      <c r="AQ112" s="1236"/>
      <c r="AR112" s="1236"/>
      <c r="AS112" s="210"/>
      <c r="AT112" s="451"/>
      <c r="AU112" s="451"/>
      <c r="AV112" s="1226">
        <f t="shared" ref="AV112:BI112" si="263">AV109/AV$91</f>
        <v>3.5068491291409495E-3</v>
      </c>
      <c r="AW112" s="1226">
        <f t="shared" si="263"/>
        <v>6.0713505112077121E-4</v>
      </c>
      <c r="AX112" s="1226">
        <f t="shared" si="263"/>
        <v>1.9423052215512745E-4</v>
      </c>
      <c r="AY112" s="1226">
        <f>AY109/AY$91</f>
        <v>6.7809949831753506E-5</v>
      </c>
      <c r="AZ112" s="1226">
        <f>AZ109/AZ$91</f>
        <v>5.3119855374662605E-5</v>
      </c>
      <c r="BA112" s="1226">
        <f>BA109/BA$91</f>
        <v>4.7596460750028716E-5</v>
      </c>
      <c r="BB112" s="1226">
        <f t="shared" si="263"/>
        <v>4.2850680525097155E-5</v>
      </c>
      <c r="BC112" s="1226">
        <f t="shared" si="263"/>
        <v>3.9263393929931711E-5</v>
      </c>
      <c r="BD112" s="1226">
        <f t="shared" si="263"/>
        <v>3.6534187616014026E-5</v>
      </c>
      <c r="BE112" s="1226">
        <f t="shared" si="263"/>
        <v>3.4297135266455135E-5</v>
      </c>
      <c r="BF112" s="1226">
        <f t="shared" si="263"/>
        <v>3.2454522398411548E-5</v>
      </c>
      <c r="BG112" s="1226">
        <f t="shared" si="263"/>
        <v>3.088071167823362E-5</v>
      </c>
      <c r="BH112" s="1226">
        <f t="shared" si="263"/>
        <v>2.9462336215890107E-5</v>
      </c>
      <c r="BI112" s="1226">
        <f t="shared" si="263"/>
        <v>2.8107379653617562E-5</v>
      </c>
    </row>
    <row r="113" spans="1:62" ht="11.25" hidden="1" customHeight="1" outlineLevel="1">
      <c r="A113" s="12"/>
      <c r="B113" s="420"/>
      <c r="C113" s="420"/>
      <c r="D113" s="420"/>
      <c r="E113" s="420"/>
      <c r="F113" s="420"/>
      <c r="G113" s="420"/>
      <c r="H113" s="45"/>
      <c r="I113" s="1838"/>
      <c r="J113" s="9"/>
      <c r="K113" s="5"/>
      <c r="L113" s="5"/>
      <c r="M113" s="136"/>
      <c r="N113" s="136"/>
      <c r="O113" s="136"/>
      <c r="P113" s="146"/>
      <c r="Q113" s="272"/>
      <c r="R113" s="136"/>
      <c r="S113" s="136"/>
      <c r="T113" s="146"/>
      <c r="U113" s="272"/>
      <c r="V113" s="136"/>
      <c r="W113" s="136"/>
      <c r="X113" s="136"/>
      <c r="Y113" s="138"/>
      <c r="Z113" s="138"/>
      <c r="AA113" s="138"/>
      <c r="AB113" s="138"/>
      <c r="AC113" s="1236"/>
      <c r="AD113" s="1236"/>
      <c r="AE113" s="1236"/>
      <c r="AF113" s="1236"/>
      <c r="AG113" s="1236"/>
      <c r="AH113" s="1236"/>
      <c r="AI113" s="1236"/>
      <c r="AJ113" s="1236"/>
      <c r="AK113" s="1236"/>
      <c r="AL113" s="1236"/>
      <c r="AM113" s="1236"/>
      <c r="AN113" s="1236"/>
      <c r="AO113" s="1236"/>
      <c r="AP113" s="1236"/>
      <c r="AQ113" s="1236"/>
      <c r="AR113" s="1236"/>
      <c r="AS113" s="210"/>
      <c r="AT113" s="451"/>
      <c r="AU113" s="451"/>
      <c r="AV113" s="1839"/>
      <c r="AW113" s="1839"/>
      <c r="AX113" s="1839"/>
      <c r="AY113" s="138"/>
      <c r="AZ113" s="138"/>
      <c r="BA113" s="138"/>
      <c r="BB113" s="138"/>
      <c r="BC113" s="138"/>
      <c r="BD113" s="138"/>
      <c r="BE113" s="138"/>
      <c r="BF113" s="138"/>
      <c r="BG113" s="138"/>
      <c r="BH113" s="138"/>
      <c r="BI113" s="138"/>
    </row>
    <row r="114" spans="1:62" s="1664" customFormat="1" ht="11.25" hidden="1" customHeight="1" outlineLevel="1">
      <c r="A114" s="1937"/>
      <c r="B114" s="1942"/>
      <c r="C114" s="1942"/>
      <c r="D114" s="1942"/>
      <c r="E114" s="1942"/>
      <c r="F114" s="1942"/>
      <c r="G114" s="1942"/>
      <c r="H114" s="1558"/>
      <c r="I114" s="1943" t="s">
        <v>568</v>
      </c>
      <c r="J114" s="1938"/>
      <c r="K114" s="1939"/>
      <c r="L114" s="1939"/>
      <c r="M114" s="1903"/>
      <c r="N114" s="1903"/>
      <c r="O114" s="1903"/>
      <c r="P114" s="1941"/>
      <c r="Q114" s="1940"/>
      <c r="R114" s="1903"/>
      <c r="S114" s="1903"/>
      <c r="T114" s="1941"/>
      <c r="U114" s="1940"/>
      <c r="V114" s="1903"/>
      <c r="W114" s="1903"/>
      <c r="X114" s="1903"/>
      <c r="Y114" s="1903"/>
      <c r="Z114" s="1903"/>
      <c r="AA114" s="1903"/>
      <c r="AB114" s="1903"/>
      <c r="AC114" s="1944"/>
      <c r="AD114" s="1944"/>
      <c r="AE114" s="1944"/>
      <c r="AF114" s="1944"/>
      <c r="AG114" s="1944"/>
      <c r="AH114" s="1944"/>
      <c r="AI114" s="1944"/>
      <c r="AJ114" s="1944"/>
      <c r="AK114" s="1944"/>
      <c r="AL114" s="1944"/>
      <c r="AM114" s="1944"/>
      <c r="AN114" s="1944"/>
      <c r="AO114" s="1944"/>
      <c r="AP114" s="1944"/>
      <c r="AQ114" s="1944"/>
      <c r="AR114" s="1944"/>
      <c r="AS114" s="908"/>
      <c r="AT114" s="1903"/>
      <c r="AU114" s="1903"/>
      <c r="AV114" s="1903">
        <f t="shared" ref="AV114:BA114" si="264">AV119-AV109-AV104</f>
        <v>0.49999999999999645</v>
      </c>
      <c r="AW114" s="1903">
        <f t="shared" si="264"/>
        <v>1.1119999999999983</v>
      </c>
      <c r="AX114" s="1903">
        <f t="shared" si="264"/>
        <v>1.6490000000000045</v>
      </c>
      <c r="AY114" s="1903">
        <f t="shared" si="264"/>
        <v>4.6890000000000001</v>
      </c>
      <c r="AZ114" s="1903">
        <f t="shared" si="264"/>
        <v>16.802446999999994</v>
      </c>
      <c r="BA114" s="1903">
        <f t="shared" si="264"/>
        <v>17.662887769409835</v>
      </c>
      <c r="BB114" s="1903">
        <f t="shared" ref="BB114:BI114" si="265">BB119-BB109-BB104</f>
        <v>21.338319741742701</v>
      </c>
      <c r="BC114" s="1903">
        <f t="shared" si="265"/>
        <v>21.962912157251637</v>
      </c>
      <c r="BD114" s="1903">
        <f t="shared" si="265"/>
        <v>22.271658799737452</v>
      </c>
      <c r="BE114" s="1903">
        <f t="shared" si="265"/>
        <v>22.079892124880999</v>
      </c>
      <c r="BF114" s="1903">
        <f t="shared" si="265"/>
        <v>21.589781604732849</v>
      </c>
      <c r="BG114" s="1903">
        <f t="shared" si="265"/>
        <v>21.116904440308446</v>
      </c>
      <c r="BH114" s="1903">
        <f t="shared" si="265"/>
        <v>20.358268883572364</v>
      </c>
      <c r="BI114" s="1903">
        <f t="shared" si="265"/>
        <v>19.807381821960817</v>
      </c>
      <c r="BJ114" s="1937"/>
    </row>
    <row r="115" spans="1:62" s="1770" customFormat="1" ht="11.25" hidden="1" customHeight="1" outlineLevel="1">
      <c r="A115" s="1216"/>
      <c r="B115" s="1217"/>
      <c r="C115" s="1217"/>
      <c r="D115" s="1217"/>
      <c r="E115" s="1217"/>
      <c r="F115" s="1217"/>
      <c r="G115" s="1217"/>
      <c r="H115" s="1499"/>
      <c r="I115" s="1837" t="s">
        <v>276</v>
      </c>
      <c r="J115" s="1219"/>
      <c r="K115" s="1220"/>
      <c r="L115" s="1220"/>
      <c r="M115" s="1222"/>
      <c r="N115" s="1222"/>
      <c r="O115" s="1222"/>
      <c r="P115" s="1223"/>
      <c r="Q115" s="1221"/>
      <c r="R115" s="1222"/>
      <c r="S115" s="1222"/>
      <c r="T115" s="1223"/>
      <c r="U115" s="1221"/>
      <c r="V115" s="1222"/>
      <c r="W115" s="1222"/>
      <c r="X115" s="1222"/>
      <c r="Y115" s="1199"/>
      <c r="Z115" s="1199"/>
      <c r="AA115" s="1199"/>
      <c r="AB115" s="1199"/>
      <c r="AC115" s="1199"/>
      <c r="AD115" s="1199"/>
      <c r="AE115" s="1199"/>
      <c r="AF115" s="1199"/>
      <c r="AG115" s="1199"/>
      <c r="AH115" s="1199"/>
      <c r="AI115" s="1199"/>
      <c r="AJ115" s="1199"/>
      <c r="AK115" s="1199"/>
      <c r="AL115" s="1199"/>
      <c r="AM115" s="1199"/>
      <c r="AN115" s="1199"/>
      <c r="AO115" s="1199"/>
      <c r="AP115" s="1199"/>
      <c r="AQ115" s="1199"/>
      <c r="AR115" s="1199"/>
      <c r="AS115" s="1224"/>
      <c r="AT115" s="1226"/>
      <c r="AU115" s="1226"/>
      <c r="AV115" s="1226"/>
      <c r="AW115" s="1770">
        <f>AW114/AV114-1</f>
        <v>1.2240000000000126</v>
      </c>
      <c r="AX115" s="1770">
        <f>AX114/AW114-1</f>
        <v>0.48291366906475441</v>
      </c>
      <c r="AY115" s="1770">
        <f>AY114/AX114-1</f>
        <v>1.8435415403274633</v>
      </c>
      <c r="AZ115" s="1770">
        <f t="shared" ref="AZ115:BI115" si="266">AZ114/AY114-1</f>
        <v>2.5833753465557674</v>
      </c>
      <c r="BA115" s="1770">
        <f t="shared" si="266"/>
        <v>5.1209253593232029E-2</v>
      </c>
      <c r="BB115" s="1770">
        <f t="shared" si="266"/>
        <v>0.20808782914299595</v>
      </c>
      <c r="BC115" s="1770">
        <f t="shared" si="266"/>
        <v>2.9270927751967601E-2</v>
      </c>
      <c r="BD115" s="1770">
        <f t="shared" si="266"/>
        <v>1.4057636814063024E-2</v>
      </c>
      <c r="BE115" s="1770">
        <f t="shared" si="266"/>
        <v>-8.6103453981933864E-3</v>
      </c>
      <c r="BF115" s="1770">
        <f t="shared" si="266"/>
        <v>-2.2197142874437414E-2</v>
      </c>
      <c r="BG115" s="1770">
        <f t="shared" si="266"/>
        <v>-2.190282296884094E-2</v>
      </c>
      <c r="BH115" s="1770">
        <f t="shared" si="266"/>
        <v>-3.5925509767803843E-2</v>
      </c>
      <c r="BI115" s="1770">
        <f t="shared" si="266"/>
        <v>-2.705962205146395E-2</v>
      </c>
    </row>
    <row r="116" spans="1:62" ht="11.25" hidden="1" customHeight="1" outlineLevel="1">
      <c r="A116" s="12"/>
      <c r="B116" s="420"/>
      <c r="C116" s="420"/>
      <c r="D116" s="420"/>
      <c r="E116" s="420"/>
      <c r="F116" s="420"/>
      <c r="G116" s="420"/>
      <c r="H116" s="45"/>
      <c r="I116" s="1837" t="s">
        <v>604</v>
      </c>
      <c r="J116" s="9"/>
      <c r="K116" s="5"/>
      <c r="L116" s="5"/>
      <c r="M116" s="136"/>
      <c r="N116" s="136"/>
      <c r="O116" s="136"/>
      <c r="P116" s="146"/>
      <c r="Q116" s="272"/>
      <c r="R116" s="136"/>
      <c r="S116" s="136"/>
      <c r="T116" s="146"/>
      <c r="U116" s="272"/>
      <c r="V116" s="136"/>
      <c r="W116" s="136"/>
      <c r="X116" s="136"/>
      <c r="Y116" s="138"/>
      <c r="Z116" s="138"/>
      <c r="AA116" s="138"/>
      <c r="AB116" s="138"/>
      <c r="AC116" s="1236"/>
      <c r="AD116" s="1236"/>
      <c r="AE116" s="1236"/>
      <c r="AF116" s="1236"/>
      <c r="AG116" s="1236"/>
      <c r="AH116" s="1236"/>
      <c r="AI116" s="1236"/>
      <c r="AJ116" s="1236"/>
      <c r="AK116" s="1236"/>
      <c r="AL116" s="1236"/>
      <c r="AM116" s="1236"/>
      <c r="AN116" s="1236"/>
      <c r="AO116" s="1236"/>
      <c r="AP116" s="1236"/>
      <c r="AQ116" s="1236"/>
      <c r="AR116" s="1236"/>
      <c r="AS116" s="210"/>
      <c r="AT116" s="451"/>
      <c r="AU116" s="451"/>
      <c r="AV116" s="1527"/>
      <c r="AW116" s="1527">
        <f>AW114-AV114</f>
        <v>0.61200000000000188</v>
      </c>
      <c r="AX116" s="1527">
        <f>AX114-AW114</f>
        <v>0.53700000000000614</v>
      </c>
      <c r="AY116" s="1527">
        <f>AY114-AX114</f>
        <v>3.0399999999999956</v>
      </c>
      <c r="AZ116" s="1527">
        <f t="shared" ref="AZ116:BI116" si="267">AZ114-AY114</f>
        <v>12.113446999999994</v>
      </c>
      <c r="BA116" s="1527">
        <f t="shared" si="267"/>
        <v>0.86044076940984127</v>
      </c>
      <c r="BB116" s="1527">
        <f t="shared" si="267"/>
        <v>3.6754319723328663</v>
      </c>
      <c r="BC116" s="1527">
        <f t="shared" si="267"/>
        <v>0.62459241550893552</v>
      </c>
      <c r="BD116" s="1527">
        <f t="shared" si="267"/>
        <v>0.30874664248581496</v>
      </c>
      <c r="BE116" s="1527">
        <f t="shared" si="267"/>
        <v>-0.19176667485645282</v>
      </c>
      <c r="BF116" s="1527">
        <f t="shared" si="267"/>
        <v>-0.49011052014814993</v>
      </c>
      <c r="BG116" s="1527">
        <f t="shared" si="267"/>
        <v>-0.47287716442440342</v>
      </c>
      <c r="BH116" s="1527">
        <f t="shared" si="267"/>
        <v>-0.75863555673608118</v>
      </c>
      <c r="BI116" s="1527">
        <f t="shared" si="267"/>
        <v>-0.55088706161154732</v>
      </c>
    </row>
    <row r="117" spans="1:62" ht="11.25" hidden="1" customHeight="1" outlineLevel="1">
      <c r="A117" s="12"/>
      <c r="B117" s="420"/>
      <c r="C117" s="420"/>
      <c r="D117" s="420"/>
      <c r="E117" s="420"/>
      <c r="F117" s="420"/>
      <c r="G117" s="420"/>
      <c r="H117" s="45"/>
      <c r="I117" s="1837" t="s">
        <v>375</v>
      </c>
      <c r="J117" s="9"/>
      <c r="K117" s="5"/>
      <c r="L117" s="5"/>
      <c r="M117" s="136"/>
      <c r="N117" s="136"/>
      <c r="O117" s="136"/>
      <c r="P117" s="146"/>
      <c r="Q117" s="272"/>
      <c r="R117" s="136"/>
      <c r="S117" s="136"/>
      <c r="T117" s="146"/>
      <c r="U117" s="272"/>
      <c r="V117" s="136"/>
      <c r="W117" s="136"/>
      <c r="X117" s="136"/>
      <c r="Y117" s="138"/>
      <c r="Z117" s="138"/>
      <c r="AA117" s="138"/>
      <c r="AB117" s="138"/>
      <c r="AC117" s="1236"/>
      <c r="AD117" s="1236"/>
      <c r="AE117" s="1236"/>
      <c r="AF117" s="1236"/>
      <c r="AG117" s="1236"/>
      <c r="AH117" s="1236"/>
      <c r="AI117" s="1236"/>
      <c r="AJ117" s="1236"/>
      <c r="AK117" s="1236"/>
      <c r="AL117" s="1236"/>
      <c r="AM117" s="1236"/>
      <c r="AN117" s="1236"/>
      <c r="AO117" s="1236"/>
      <c r="AP117" s="1236"/>
      <c r="AQ117" s="1236"/>
      <c r="AR117" s="1236"/>
      <c r="AS117" s="210"/>
      <c r="AT117" s="451"/>
      <c r="AU117" s="451"/>
      <c r="AV117" s="1226">
        <f t="shared" ref="AV117:BI117" si="268">AV114/AV$91</f>
        <v>8.4829441924066864E-4</v>
      </c>
      <c r="AW117" s="1226">
        <f t="shared" si="268"/>
        <v>1.1252236280771611E-3</v>
      </c>
      <c r="AX117" s="1226">
        <f t="shared" si="268"/>
        <v>1.2462495370965216E-3</v>
      </c>
      <c r="AY117" s="1226">
        <f>AY114/AY$91</f>
        <v>2.606236514435182E-3</v>
      </c>
      <c r="AZ117" s="1226">
        <f>AZ114/AZ$91</f>
        <v>7.3159307752494532E-3</v>
      </c>
      <c r="BA117" s="1226">
        <f>BA114/BA$91</f>
        <v>6.890909380728504E-3</v>
      </c>
      <c r="BB117" s="1226">
        <f t="shared" si="268"/>
        <v>7.4947665753753289E-3</v>
      </c>
      <c r="BC117" s="1226">
        <f t="shared" si="268"/>
        <v>7.0683481301529287E-3</v>
      </c>
      <c r="BD117" s="1226">
        <f t="shared" si="268"/>
        <v>6.6694832877824415E-3</v>
      </c>
      <c r="BE117" s="1226">
        <f t="shared" si="268"/>
        <v>6.2071889088178784E-3</v>
      </c>
      <c r="BF117" s="1226">
        <f t="shared" si="268"/>
        <v>5.7433282841607858E-3</v>
      </c>
      <c r="BG117" s="1226">
        <f t="shared" si="268"/>
        <v>5.3451232586719383E-3</v>
      </c>
      <c r="BH117" s="1226">
        <f t="shared" si="268"/>
        <v>4.9164111690270717E-3</v>
      </c>
      <c r="BI117" s="1226">
        <f t="shared" si="268"/>
        <v>4.5633901706066873E-3</v>
      </c>
    </row>
    <row r="118" spans="1:62" ht="11.25" hidden="1" customHeight="1" outlineLevel="1">
      <c r="A118" s="12"/>
      <c r="B118" s="420"/>
      <c r="C118" s="420"/>
      <c r="D118" s="420"/>
      <c r="E118" s="420"/>
      <c r="F118" s="420"/>
      <c r="G118" s="420"/>
      <c r="H118" s="45"/>
      <c r="I118" s="1838"/>
      <c r="J118" s="9"/>
      <c r="K118" s="5"/>
      <c r="L118" s="5"/>
      <c r="M118" s="136"/>
      <c r="N118" s="136"/>
      <c r="O118" s="136"/>
      <c r="P118" s="136"/>
      <c r="Q118" s="136"/>
      <c r="R118" s="136"/>
      <c r="S118" s="136"/>
      <c r="T118" s="136"/>
      <c r="U118" s="136"/>
      <c r="V118" s="136"/>
      <c r="W118" s="136"/>
      <c r="X118" s="136"/>
      <c r="Y118" s="138"/>
      <c r="Z118" s="138"/>
      <c r="AA118" s="138"/>
      <c r="AB118" s="138"/>
      <c r="AC118" s="1236"/>
      <c r="AD118" s="1236"/>
      <c r="AE118" s="1236"/>
      <c r="AF118" s="1236"/>
      <c r="AG118" s="1236"/>
      <c r="AH118" s="1236"/>
      <c r="AI118" s="1236"/>
      <c r="AJ118" s="1236"/>
      <c r="AK118" s="1236"/>
      <c r="AL118" s="1236"/>
      <c r="AM118" s="1236"/>
      <c r="AN118" s="1236"/>
      <c r="AO118" s="1236"/>
      <c r="AP118" s="1236"/>
      <c r="AQ118" s="1236"/>
      <c r="AR118" s="1236"/>
      <c r="AS118" s="210"/>
      <c r="AT118" s="451"/>
      <c r="AU118" s="451"/>
      <c r="AV118" s="1839"/>
      <c r="AW118" s="1839"/>
      <c r="AX118" s="1839"/>
      <c r="AY118" s="1839"/>
      <c r="AZ118" s="1839"/>
      <c r="BA118" s="1839"/>
      <c r="BB118" s="1839"/>
      <c r="BC118" s="1839"/>
      <c r="BD118" s="1839"/>
      <c r="BE118" s="1839"/>
      <c r="BF118" s="1839"/>
      <c r="BG118" s="1839"/>
      <c r="BH118" s="1839"/>
      <c r="BI118" s="1839"/>
    </row>
    <row r="119" spans="1:62" s="1664" customFormat="1" hidden="1" outlineLevel="1">
      <c r="A119" s="1885"/>
      <c r="B119" s="1886"/>
      <c r="C119" s="1886"/>
      <c r="D119" s="1886"/>
      <c r="E119" s="1886"/>
      <c r="F119" s="1886"/>
      <c r="G119" s="1886"/>
      <c r="H119" s="1558"/>
      <c r="I119" s="1887" t="s">
        <v>601</v>
      </c>
      <c r="J119" s="1888"/>
      <c r="K119" s="1888"/>
      <c r="L119" s="1888"/>
      <c r="M119" s="1888"/>
      <c r="N119" s="1888"/>
      <c r="O119" s="1888"/>
      <c r="P119" s="1888"/>
      <c r="Q119" s="1888"/>
      <c r="R119" s="1888"/>
      <c r="S119" s="1888"/>
      <c r="T119" s="1888"/>
      <c r="U119" s="1888"/>
      <c r="V119" s="1888"/>
      <c r="W119" s="1888"/>
      <c r="X119" s="1888"/>
      <c r="Y119" s="1888"/>
      <c r="Z119" s="1888"/>
      <c r="AA119" s="1888"/>
      <c r="AB119" s="1888"/>
      <c r="AC119" s="1888"/>
      <c r="AD119" s="1888"/>
      <c r="AE119" s="1888"/>
      <c r="AF119" s="1888"/>
      <c r="AG119" s="1888"/>
      <c r="AH119" s="1888"/>
      <c r="AI119" s="1888"/>
      <c r="AJ119" s="1888"/>
      <c r="AK119" s="1888"/>
      <c r="AL119" s="1888"/>
      <c r="AM119" s="1888"/>
      <c r="AN119" s="1888"/>
      <c r="AO119" s="1888"/>
      <c r="AP119" s="1888"/>
      <c r="AQ119" s="1888"/>
      <c r="AR119" s="1888"/>
      <c r="AS119" s="1555"/>
      <c r="AT119" s="1888"/>
      <c r="AU119" s="1889"/>
      <c r="AV119" s="1945">
        <f t="shared" ref="AV119:BI119" si="269">AV94</f>
        <v>18.732999999999997</v>
      </c>
      <c r="AW119" s="1945">
        <f t="shared" si="269"/>
        <v>26.492000000000001</v>
      </c>
      <c r="AX119" s="1945">
        <f t="shared" si="269"/>
        <v>32.334000000000003</v>
      </c>
      <c r="AY119" s="1945">
        <f>AY94</f>
        <v>46.789000000000001</v>
      </c>
      <c r="AZ119" s="1945">
        <f>AZ94</f>
        <v>65.155000000000001</v>
      </c>
      <c r="BA119" s="1945">
        <f>BA94</f>
        <v>71.612419472982026</v>
      </c>
      <c r="BB119" s="1945">
        <f t="shared" si="269"/>
        <v>78.402239218865589</v>
      </c>
      <c r="BC119" s="1945">
        <f t="shared" si="269"/>
        <v>84.229310686689814</v>
      </c>
      <c r="BD119" s="1945">
        <f t="shared" si="269"/>
        <v>89.180418249411787</v>
      </c>
      <c r="BE119" s="1945">
        <f t="shared" si="269"/>
        <v>93.344860219551038</v>
      </c>
      <c r="BF119" s="1945">
        <f t="shared" si="269"/>
        <v>96.89390784423108</v>
      </c>
      <c r="BG119" s="1945">
        <f t="shared" si="269"/>
        <v>100.25262748607111</v>
      </c>
      <c r="BH119" s="1945">
        <f t="shared" si="269"/>
        <v>103.29786970519422</v>
      </c>
      <c r="BI119" s="1945">
        <f t="shared" si="269"/>
        <v>106.73932391081576</v>
      </c>
    </row>
    <row r="120" spans="1:62" s="1835" customFormat="1" ht="11.25" hidden="1" customHeight="1" outlineLevel="1">
      <c r="A120" s="1826"/>
      <c r="B120" s="1827"/>
      <c r="C120" s="1827"/>
      <c r="D120" s="1827"/>
      <c r="E120" s="1827"/>
      <c r="F120" s="1827"/>
      <c r="G120" s="1827"/>
      <c r="H120" s="1890"/>
      <c r="I120" s="1828" t="s">
        <v>35</v>
      </c>
      <c r="J120" s="1829"/>
      <c r="K120" s="1830"/>
      <c r="L120" s="1830"/>
      <c r="M120" s="1832"/>
      <c r="N120" s="1832"/>
      <c r="O120" s="1832"/>
      <c r="P120" s="1833"/>
      <c r="Q120" s="1831"/>
      <c r="R120" s="1832"/>
      <c r="S120" s="1832"/>
      <c r="T120" s="1833"/>
      <c r="U120" s="1831"/>
      <c r="V120" s="1832"/>
      <c r="W120" s="1832"/>
      <c r="X120" s="1832"/>
      <c r="Y120" s="1832"/>
      <c r="Z120" s="1832"/>
      <c r="AA120" s="1832"/>
      <c r="AB120" s="1832"/>
      <c r="AC120" s="1832"/>
      <c r="AD120" s="1832"/>
      <c r="AE120" s="1832"/>
      <c r="AF120" s="1832"/>
      <c r="AG120" s="1832"/>
      <c r="AH120" s="1832"/>
      <c r="AI120" s="1832"/>
      <c r="AJ120" s="1832"/>
      <c r="AK120" s="1832"/>
      <c r="AL120" s="1832"/>
      <c r="AM120" s="1832"/>
      <c r="AN120" s="1832"/>
      <c r="AO120" s="1832"/>
      <c r="AP120" s="1832"/>
      <c r="AQ120" s="1832"/>
      <c r="AR120" s="1832"/>
      <c r="AS120" s="1834"/>
      <c r="AT120" s="1834"/>
      <c r="AU120" s="1834"/>
      <c r="AV120" s="1836"/>
      <c r="AW120" s="1836"/>
      <c r="AX120" s="1836"/>
      <c r="AY120" s="1836"/>
      <c r="AZ120" s="1836"/>
      <c r="BA120" s="1836"/>
      <c r="BB120" s="1836"/>
      <c r="BC120" s="1836"/>
      <c r="BD120" s="1836"/>
      <c r="BE120" s="1836"/>
      <c r="BF120" s="1836"/>
      <c r="BG120" s="1836"/>
      <c r="BH120" s="1836"/>
      <c r="BI120" s="1836"/>
    </row>
    <row r="121" spans="1:62" ht="11.25" hidden="1" customHeight="1" outlineLevel="1">
      <c r="A121" s="12"/>
      <c r="B121" s="420"/>
      <c r="C121" s="420"/>
      <c r="D121" s="420"/>
      <c r="E121" s="420"/>
      <c r="F121" s="420"/>
      <c r="G121" s="420"/>
      <c r="H121" s="45"/>
      <c r="I121" s="53"/>
      <c r="J121" s="9"/>
      <c r="K121" s="5"/>
      <c r="L121" s="5"/>
      <c r="M121" s="136"/>
      <c r="N121" s="136"/>
      <c r="O121" s="136"/>
      <c r="P121" s="146"/>
      <c r="Q121" s="272"/>
      <c r="R121" s="136"/>
      <c r="S121" s="136"/>
      <c r="T121" s="146"/>
      <c r="U121" s="272"/>
      <c r="V121" s="136"/>
      <c r="W121" s="136"/>
      <c r="X121" s="136"/>
      <c r="Y121" s="138"/>
      <c r="Z121" s="138"/>
      <c r="AA121" s="138"/>
      <c r="AB121" s="138"/>
      <c r="AC121" s="138"/>
      <c r="AD121" s="138"/>
      <c r="AE121" s="138"/>
      <c r="AF121" s="138"/>
      <c r="AG121" s="138"/>
      <c r="AH121" s="138"/>
      <c r="AI121" s="138"/>
      <c r="AJ121" s="138"/>
      <c r="AK121" s="138"/>
      <c r="AL121" s="138"/>
      <c r="AM121" s="138"/>
      <c r="AN121" s="138"/>
      <c r="AO121" s="138"/>
      <c r="AP121" s="138"/>
      <c r="AQ121" s="138"/>
      <c r="AR121" s="138"/>
      <c r="AS121" s="210"/>
      <c r="AT121" s="451"/>
      <c r="AU121" s="451"/>
      <c r="AV121" s="451"/>
      <c r="AW121" s="451"/>
      <c r="AX121" s="451"/>
      <c r="AY121" s="451"/>
      <c r="AZ121" s="451"/>
      <c r="BA121" s="451"/>
      <c r="BB121" s="451"/>
      <c r="BC121" s="451"/>
      <c r="BD121" s="451"/>
      <c r="BE121" s="451"/>
      <c r="BF121" s="451"/>
      <c r="BG121" s="451"/>
      <c r="BH121" s="451"/>
      <c r="BI121" s="451"/>
    </row>
    <row r="122" spans="1:62" s="1664" customFormat="1" ht="11.25" customHeight="1" collapsed="1">
      <c r="A122" s="11"/>
      <c r="B122" s="1194"/>
      <c r="C122" s="1194"/>
      <c r="D122" s="1194"/>
      <c r="E122" s="1194"/>
      <c r="F122" s="1194"/>
      <c r="G122" s="1194"/>
      <c r="H122" s="1558"/>
      <c r="I122" s="196" t="s">
        <v>384</v>
      </c>
      <c r="J122" s="1190"/>
      <c r="K122" s="2"/>
      <c r="L122" s="2"/>
      <c r="M122" s="1192"/>
      <c r="N122" s="1192"/>
      <c r="O122" s="1192"/>
      <c r="P122" s="1193"/>
      <c r="Q122" s="1191"/>
      <c r="R122" s="1192"/>
      <c r="S122" s="1192"/>
      <c r="T122" s="1193"/>
      <c r="U122" s="1191"/>
      <c r="V122" s="1192"/>
      <c r="W122" s="1192"/>
      <c r="X122" s="1192"/>
      <c r="Y122" s="844">
        <f>Model!Y14</f>
        <v>80.248999999999995</v>
      </c>
      <c r="Z122" s="844">
        <f>Model!Z14</f>
        <v>85.454000000000008</v>
      </c>
      <c r="AA122" s="844">
        <f>Model!AA14</f>
        <v>96.240000000000009</v>
      </c>
      <c r="AB122" s="844">
        <f>Model!AB14</f>
        <v>114.31999999999996</v>
      </c>
      <c r="AC122" s="844">
        <f>Model!AC14</f>
        <v>111.28600000000002</v>
      </c>
      <c r="AD122" s="844">
        <f>Model!AD14</f>
        <v>114.63699999999997</v>
      </c>
      <c r="AE122" s="844">
        <f>Model!AE14</f>
        <v>125.00099999999998</v>
      </c>
      <c r="AF122" s="844">
        <f>Model!AF14</f>
        <v>150.75899999999996</v>
      </c>
      <c r="AG122" s="844">
        <f>Model!AG14</f>
        <v>152.38</v>
      </c>
      <c r="AH122" s="844">
        <f>Model!AH14</f>
        <v>155.17300000000003</v>
      </c>
      <c r="AI122" s="844">
        <f>Model!AI14</f>
        <v>164.63100000000003</v>
      </c>
      <c r="AJ122" s="844">
        <f>Model!AJ14</f>
        <v>211.26200000000003</v>
      </c>
      <c r="AK122" s="844">
        <f>Model!AK14</f>
        <v>193.91000000000005</v>
      </c>
      <c r="AL122" s="844">
        <f>Model!AL14</f>
        <v>202.51400000000007</v>
      </c>
      <c r="AM122" s="844">
        <f>Model!AM14</f>
        <v>218.76599999999993</v>
      </c>
      <c r="AN122" s="844">
        <f>Model!AN14</f>
        <v>260.79199999999997</v>
      </c>
      <c r="AO122" s="2141">
        <f t="shared" ref="AO122:AR122" si="270">AO123*AO92</f>
        <v>225.42185709717651</v>
      </c>
      <c r="AP122" s="2141">
        <f t="shared" si="270"/>
        <v>217.72186382133748</v>
      </c>
      <c r="AQ122" s="2141">
        <f t="shared" si="270"/>
        <v>233.08300388505577</v>
      </c>
      <c r="AR122" s="2141">
        <f t="shared" si="270"/>
        <v>303.64079374867333</v>
      </c>
      <c r="AS122" s="887"/>
      <c r="AT122" s="908"/>
      <c r="AU122" s="908"/>
      <c r="AV122" s="908"/>
      <c r="AW122" s="908">
        <f>SUM(Y122:AB122)</f>
        <v>376.26299999999992</v>
      </c>
      <c r="AX122" s="908">
        <f>+SUM(AC122:AF122)</f>
        <v>501.68299999999994</v>
      </c>
      <c r="AY122" s="908">
        <f>+SUM(AG122:AJ122)</f>
        <v>683.44600000000003</v>
      </c>
      <c r="AZ122" s="908">
        <f>SUM(AK122:AN122)</f>
        <v>875.98199999999997</v>
      </c>
      <c r="BA122" s="908">
        <f>SUM(AO122:AR122)</f>
        <v>979.86751855224304</v>
      </c>
      <c r="BB122" s="844">
        <f t="shared" ref="BB122:BI122" si="271">BB123*BB92</f>
        <v>1089.9266149349339</v>
      </c>
      <c r="BC122" s="844">
        <f t="shared" si="271"/>
        <v>1189.9200050225293</v>
      </c>
      <c r="BD122" s="844">
        <f t="shared" si="271"/>
        <v>1280.585694060265</v>
      </c>
      <c r="BE122" s="844">
        <f t="shared" si="271"/>
        <v>1362.749852383092</v>
      </c>
      <c r="BF122" s="844">
        <f t="shared" si="271"/>
        <v>1438.5136701879735</v>
      </c>
      <c r="BG122" s="844">
        <f t="shared" si="271"/>
        <v>1513.9573645969863</v>
      </c>
      <c r="BH122" s="844">
        <f t="shared" si="271"/>
        <v>1587.1636936018356</v>
      </c>
      <c r="BI122" s="844">
        <f t="shared" si="271"/>
        <v>1669.1028874429423</v>
      </c>
    </row>
    <row r="123" spans="1:62" ht="11.25" customHeight="1">
      <c r="A123" s="12"/>
      <c r="B123" s="420"/>
      <c r="C123" s="420"/>
      <c r="D123" s="420"/>
      <c r="E123" s="420"/>
      <c r="F123" s="420"/>
      <c r="G123" s="420"/>
      <c r="H123" s="45"/>
      <c r="I123" s="205" t="s">
        <v>388</v>
      </c>
      <c r="J123" s="9"/>
      <c r="K123" s="5"/>
      <c r="L123" s="5"/>
      <c r="M123" s="136"/>
      <c r="N123" s="136"/>
      <c r="O123" s="136"/>
      <c r="P123" s="146"/>
      <c r="Q123" s="272"/>
      <c r="R123" s="136"/>
      <c r="S123" s="136"/>
      <c r="T123" s="146"/>
      <c r="U123" s="272"/>
      <c r="V123" s="136"/>
      <c r="W123" s="136"/>
      <c r="X123" s="136"/>
      <c r="Y123" s="1199">
        <f t="shared" ref="Y123:AG123" si="272">Y122/Y92</f>
        <v>0.93406196894568982</v>
      </c>
      <c r="Z123" s="1199">
        <f t="shared" si="272"/>
        <v>0.93004070438170705</v>
      </c>
      <c r="AA123" s="1199">
        <f t="shared" si="272"/>
        <v>0.93429636533084814</v>
      </c>
      <c r="AB123" s="1199">
        <f t="shared" si="272"/>
        <v>0.93742568736623721</v>
      </c>
      <c r="AC123" s="1199">
        <f t="shared" si="272"/>
        <v>0.94083730682087174</v>
      </c>
      <c r="AD123" s="1199">
        <f t="shared" si="272"/>
        <v>0.93913178828020671</v>
      </c>
      <c r="AE123" s="1199">
        <f t="shared" si="272"/>
        <v>0.93490845449649973</v>
      </c>
      <c r="AF123" s="1199">
        <f t="shared" si="272"/>
        <v>0.94246758605168723</v>
      </c>
      <c r="AG123" s="1199">
        <f t="shared" si="272"/>
        <v>0.93773461827222493</v>
      </c>
      <c r="AH123" s="1199">
        <f t="shared" ref="AH123:AM123" si="273">AH122/AH92</f>
        <v>0.93347249627027284</v>
      </c>
      <c r="AI123" s="1199">
        <f t="shared" si="273"/>
        <v>0.93245240913699268</v>
      </c>
      <c r="AJ123" s="1199">
        <f t="shared" si="273"/>
        <v>0.93915927236516883</v>
      </c>
      <c r="AK123" s="1199">
        <f t="shared" si="273"/>
        <v>0.92349528989303442</v>
      </c>
      <c r="AL123" s="1199">
        <f t="shared" si="273"/>
        <v>0.92126356779576213</v>
      </c>
      <c r="AM123" s="1199">
        <f t="shared" si="273"/>
        <v>0.93331399292653061</v>
      </c>
      <c r="AN123" s="1199">
        <f t="shared" ref="AN123" si="274">AN122/AN92</f>
        <v>0.9416777399040962</v>
      </c>
      <c r="AO123" s="1226">
        <f t="shared" ref="AO123:AR123" si="275">AK123+(AO124/10000)</f>
        <v>0.92449528989303442</v>
      </c>
      <c r="AP123" s="1226">
        <f t="shared" si="275"/>
        <v>0.92226356779576213</v>
      </c>
      <c r="AQ123" s="1226">
        <f t="shared" si="275"/>
        <v>0.93431399292653061</v>
      </c>
      <c r="AR123" s="1226">
        <f t="shared" si="275"/>
        <v>0.9426777399040962</v>
      </c>
      <c r="AS123" s="210"/>
      <c r="AT123" s="451"/>
      <c r="AU123" s="451"/>
      <c r="AV123" s="451"/>
      <c r="AW123" s="1199">
        <f>AW122/AW92</f>
        <v>0.93422303882012614</v>
      </c>
      <c r="AX123" s="1199">
        <f>AX122/AX92</f>
        <v>0.93945136578048993</v>
      </c>
      <c r="AY123" s="1199">
        <f>AY122/AY92</f>
        <v>0.93592610597958203</v>
      </c>
      <c r="AZ123" s="1199">
        <f>AZ122/AZ92</f>
        <v>0.93076990916306535</v>
      </c>
      <c r="BA123" s="1199">
        <f>BA122/BA92</f>
        <v>0.93189368918680771</v>
      </c>
      <c r="BB123" s="1226">
        <f t="shared" ref="BB123:BI123" si="276">BA123+(BB124/10000)</f>
        <v>0.93289368918680771</v>
      </c>
      <c r="BC123" s="1226">
        <f t="shared" si="276"/>
        <v>0.93389368918680771</v>
      </c>
      <c r="BD123" s="1226">
        <f t="shared" si="276"/>
        <v>0.93489368918680771</v>
      </c>
      <c r="BE123" s="1226">
        <f t="shared" si="276"/>
        <v>0.93589368918680771</v>
      </c>
      <c r="BF123" s="1226">
        <f t="shared" si="276"/>
        <v>0.93689368918680771</v>
      </c>
      <c r="BG123" s="1226">
        <f t="shared" si="276"/>
        <v>0.93789368918680771</v>
      </c>
      <c r="BH123" s="1226">
        <f t="shared" si="276"/>
        <v>0.93889368918680771</v>
      </c>
      <c r="BI123" s="1226">
        <f t="shared" si="276"/>
        <v>0.93989368918680771</v>
      </c>
    </row>
    <row r="124" spans="1:62" ht="11.25" customHeight="1">
      <c r="A124" s="12"/>
      <c r="B124" s="420"/>
      <c r="C124" s="420"/>
      <c r="D124" s="420"/>
      <c r="E124" s="420"/>
      <c r="F124" s="420"/>
      <c r="G124" s="420"/>
      <c r="H124" s="45"/>
      <c r="I124" s="205" t="s">
        <v>386</v>
      </c>
      <c r="J124" s="9"/>
      <c r="K124" s="5"/>
      <c r="L124" s="5"/>
      <c r="M124" s="136"/>
      <c r="N124" s="136"/>
      <c r="O124" s="136"/>
      <c r="P124" s="146"/>
      <c r="Q124" s="272"/>
      <c r="R124" s="136"/>
      <c r="S124" s="136"/>
      <c r="T124" s="146"/>
      <c r="U124" s="272"/>
      <c r="V124" s="136"/>
      <c r="W124" s="136"/>
      <c r="X124" s="136"/>
      <c r="Y124" s="138"/>
      <c r="Z124" s="138"/>
      <c r="AA124" s="138"/>
      <c r="AB124" s="138"/>
      <c r="AC124" s="1236">
        <f t="shared" ref="AC124:AN124" si="277">(AC123-Y123)*10000</f>
        <v>67.753378751819199</v>
      </c>
      <c r="AD124" s="1236">
        <f t="shared" si="277"/>
        <v>90.91083898499663</v>
      </c>
      <c r="AE124" s="1236">
        <f t="shared" si="277"/>
        <v>6.1208916565158589</v>
      </c>
      <c r="AF124" s="1236">
        <f t="shared" si="277"/>
        <v>50.41898685450019</v>
      </c>
      <c r="AG124" s="1236">
        <f t="shared" si="277"/>
        <v>-31.026885486468146</v>
      </c>
      <c r="AH124" s="1236">
        <f t="shared" si="277"/>
        <v>-56.592920099338698</v>
      </c>
      <c r="AI124" s="1236">
        <f t="shared" si="277"/>
        <v>-24.56045359507053</v>
      </c>
      <c r="AJ124" s="1236">
        <f t="shared" si="277"/>
        <v>-33.083136865184045</v>
      </c>
      <c r="AK124" s="1236">
        <f t="shared" si="277"/>
        <v>-142.39328379190508</v>
      </c>
      <c r="AL124" s="1236">
        <f t="shared" si="277"/>
        <v>-122.08928474510716</v>
      </c>
      <c r="AM124" s="1236">
        <f t="shared" si="277"/>
        <v>8.6158378953793413</v>
      </c>
      <c r="AN124" s="1236">
        <f t="shared" si="277"/>
        <v>25.184675389273714</v>
      </c>
      <c r="AO124" s="1554">
        <v>10</v>
      </c>
      <c r="AP124" s="1554">
        <v>10</v>
      </c>
      <c r="AQ124" s="1554">
        <v>10</v>
      </c>
      <c r="AR124" s="1554">
        <v>10</v>
      </c>
      <c r="AS124" s="210"/>
      <c r="AT124" s="451"/>
      <c r="AU124" s="451"/>
      <c r="AV124" s="451"/>
      <c r="AW124" s="451"/>
      <c r="AX124" s="1236">
        <f>(AX123-AW123)*10000</f>
        <v>52.28326960363794</v>
      </c>
      <c r="AY124" s="1236">
        <f>(AY123-AX123)*10000</f>
        <v>-35.25259800907898</v>
      </c>
      <c r="AZ124" s="1236">
        <f>(AZ123-AY123)*10000</f>
        <v>-51.561968165166896</v>
      </c>
      <c r="BA124" s="1236">
        <f>(BA123-AZ123)*10000</f>
        <v>11.237800237423601</v>
      </c>
      <c r="BB124" s="1554">
        <v>10</v>
      </c>
      <c r="BC124" s="1554">
        <v>10</v>
      </c>
      <c r="BD124" s="1554">
        <v>10</v>
      </c>
      <c r="BE124" s="1554">
        <v>10</v>
      </c>
      <c r="BF124" s="1554">
        <v>10</v>
      </c>
      <c r="BG124" s="1554">
        <v>10</v>
      </c>
      <c r="BH124" s="1554">
        <v>10</v>
      </c>
      <c r="BI124" s="1554">
        <v>10</v>
      </c>
    </row>
    <row r="125" spans="1:62" ht="11.25" customHeight="1">
      <c r="A125" s="12"/>
      <c r="B125" s="420"/>
      <c r="C125" s="420"/>
      <c r="D125" s="420"/>
      <c r="E125" s="420"/>
      <c r="F125" s="420"/>
      <c r="G125" s="420"/>
      <c r="H125" s="45"/>
      <c r="I125" s="205" t="s">
        <v>387</v>
      </c>
      <c r="J125" s="9"/>
      <c r="K125" s="5"/>
      <c r="L125" s="5"/>
      <c r="M125" s="136"/>
      <c r="N125" s="136"/>
      <c r="O125" s="136"/>
      <c r="P125" s="146"/>
      <c r="Q125" s="272"/>
      <c r="R125" s="136"/>
      <c r="S125" s="136"/>
      <c r="T125" s="146"/>
      <c r="U125" s="272"/>
      <c r="V125" s="136"/>
      <c r="W125" s="136"/>
      <c r="X125" s="136"/>
      <c r="Y125" s="138"/>
      <c r="Z125" s="138"/>
      <c r="AA125" s="138"/>
      <c r="AB125" s="138"/>
      <c r="AC125" s="1236">
        <f t="shared" ref="AC125:AN125" si="278">(AC123-AB123)*10000</f>
        <v>34.116194546345291</v>
      </c>
      <c r="AD125" s="1236">
        <f t="shared" si="278"/>
        <v>-17.055185406650295</v>
      </c>
      <c r="AE125" s="1236">
        <f t="shared" si="278"/>
        <v>-42.23333783706984</v>
      </c>
      <c r="AF125" s="1236">
        <f t="shared" si="278"/>
        <v>75.591315551875041</v>
      </c>
      <c r="AG125" s="1236">
        <f t="shared" si="278"/>
        <v>-47.329677794623052</v>
      </c>
      <c r="AH125" s="1236">
        <f t="shared" si="278"/>
        <v>-42.621220019520848</v>
      </c>
      <c r="AI125" s="1236">
        <f t="shared" si="278"/>
        <v>-10.200871332801675</v>
      </c>
      <c r="AJ125" s="1236">
        <f t="shared" si="278"/>
        <v>67.068632281761523</v>
      </c>
      <c r="AK125" s="1236">
        <f t="shared" si="278"/>
        <v>-156.63982472134407</v>
      </c>
      <c r="AL125" s="1236">
        <f t="shared" si="278"/>
        <v>-22.317220972722929</v>
      </c>
      <c r="AM125" s="1236">
        <f t="shared" si="278"/>
        <v>120.50425130768483</v>
      </c>
      <c r="AN125" s="1236">
        <f t="shared" si="278"/>
        <v>83.637469775655887</v>
      </c>
      <c r="AO125" s="1236">
        <f t="shared" ref="AO125:AR125" si="279">(AO123-AN123)*10000</f>
        <v>-171.82450011061778</v>
      </c>
      <c r="AP125" s="1236">
        <f t="shared" si="279"/>
        <v>-22.317220972722929</v>
      </c>
      <c r="AQ125" s="1236">
        <f t="shared" si="279"/>
        <v>120.50425130768483</v>
      </c>
      <c r="AR125" s="1236">
        <f t="shared" si="279"/>
        <v>83.637469775655887</v>
      </c>
      <c r="AS125" s="210"/>
      <c r="AT125" s="451"/>
      <c r="AU125" s="451"/>
      <c r="AV125" s="451"/>
      <c r="AW125" s="138" t="s">
        <v>462</v>
      </c>
      <c r="AX125" s="138" t="s">
        <v>462</v>
      </c>
      <c r="AY125" s="138" t="s">
        <v>462</v>
      </c>
      <c r="AZ125" s="138" t="s">
        <v>462</v>
      </c>
      <c r="BA125" s="138" t="s">
        <v>462</v>
      </c>
      <c r="BB125" s="138" t="s">
        <v>462</v>
      </c>
      <c r="BC125" s="138" t="s">
        <v>462</v>
      </c>
      <c r="BD125" s="138" t="s">
        <v>462</v>
      </c>
      <c r="BE125" s="138" t="s">
        <v>462</v>
      </c>
      <c r="BF125" s="138" t="s">
        <v>462</v>
      </c>
      <c r="BG125" s="138" t="s">
        <v>462</v>
      </c>
      <c r="BH125" s="138" t="s">
        <v>462</v>
      </c>
      <c r="BI125" s="138" t="s">
        <v>462</v>
      </c>
    </row>
    <row r="126" spans="1:62" ht="11.25" customHeight="1">
      <c r="A126" s="12"/>
      <c r="B126" s="420"/>
      <c r="C126" s="420"/>
      <c r="D126" s="420"/>
      <c r="E126" s="420"/>
      <c r="F126" s="420"/>
      <c r="G126" s="420"/>
      <c r="H126" s="45"/>
      <c r="I126" s="205"/>
      <c r="J126" s="9"/>
      <c r="K126" s="5"/>
      <c r="L126" s="5"/>
      <c r="M126" s="269"/>
      <c r="N126" s="136"/>
      <c r="O126" s="136"/>
      <c r="P126" s="146"/>
      <c r="Q126" s="272"/>
      <c r="R126" s="136"/>
      <c r="S126" s="136"/>
      <c r="T126" s="146"/>
      <c r="U126" s="272"/>
      <c r="V126" s="136"/>
      <c r="W126" s="136"/>
      <c r="X126" s="136"/>
      <c r="Y126" s="138"/>
      <c r="Z126" s="138"/>
      <c r="AA126" s="138"/>
      <c r="AB126" s="138"/>
      <c r="AC126" s="1236"/>
      <c r="AD126" s="1236"/>
      <c r="AE126" s="1236"/>
      <c r="AF126" s="1236"/>
      <c r="AG126" s="1236"/>
      <c r="AH126" s="1236"/>
      <c r="AI126" s="1236"/>
      <c r="AJ126" s="1236"/>
      <c r="AK126" s="1236"/>
      <c r="AL126" s="1236"/>
      <c r="AM126" s="1236"/>
      <c r="AN126" s="1236"/>
      <c r="AO126" s="1236"/>
      <c r="AP126" s="1236"/>
      <c r="AQ126" s="1236"/>
      <c r="AR126" s="1236"/>
      <c r="AS126" s="210"/>
      <c r="AT126" s="451"/>
      <c r="AU126" s="451"/>
      <c r="AV126" s="451"/>
      <c r="AW126" s="138"/>
      <c r="AX126" s="138"/>
      <c r="AY126" s="138"/>
      <c r="AZ126" s="138"/>
      <c r="BA126" s="138"/>
      <c r="BB126" s="138"/>
      <c r="BC126" s="138"/>
      <c r="BD126" s="138"/>
      <c r="BE126" s="138"/>
      <c r="BF126" s="138"/>
      <c r="BG126" s="138"/>
      <c r="BH126" s="138"/>
      <c r="BI126" s="138"/>
    </row>
    <row r="127" spans="1:62" ht="11.25" customHeight="1">
      <c r="A127" s="33"/>
      <c r="B127" s="422"/>
      <c r="C127" s="422"/>
      <c r="D127" s="422"/>
      <c r="E127" s="422"/>
      <c r="F127" s="422"/>
      <c r="G127" s="422"/>
      <c r="H127" s="33"/>
      <c r="I127" s="148" t="s">
        <v>617</v>
      </c>
      <c r="J127" s="74"/>
      <c r="K127" s="74"/>
      <c r="L127" s="74"/>
      <c r="M127" s="75"/>
      <c r="N127" s="75"/>
      <c r="O127" s="75"/>
      <c r="P127" s="149"/>
      <c r="Q127" s="150"/>
      <c r="R127" s="75"/>
      <c r="S127" s="75"/>
      <c r="T127" s="149"/>
      <c r="U127" s="150"/>
      <c r="V127" s="75"/>
      <c r="W127" s="75"/>
      <c r="X127" s="75"/>
      <c r="Y127" s="75"/>
      <c r="Z127" s="75"/>
      <c r="AA127" s="75"/>
      <c r="AB127" s="75"/>
      <c r="AC127" s="75"/>
      <c r="AD127" s="75"/>
      <c r="AE127" s="75"/>
      <c r="AF127" s="75"/>
      <c r="AG127" s="469"/>
      <c r="AH127" s="469"/>
      <c r="AI127" s="469"/>
      <c r="AJ127" s="469"/>
      <c r="AK127" s="469"/>
      <c r="AL127" s="469"/>
      <c r="AM127" s="469"/>
      <c r="AN127" s="469"/>
      <c r="AO127" s="469"/>
      <c r="AP127" s="469"/>
      <c r="AQ127" s="469"/>
      <c r="AR127" s="469"/>
      <c r="AS127" s="454"/>
      <c r="AT127" s="1765"/>
      <c r="AU127" s="1765"/>
      <c r="AV127" s="1765"/>
      <c r="AW127" s="1765"/>
      <c r="AX127" s="1765"/>
      <c r="AY127" s="1765"/>
      <c r="AZ127" s="1765"/>
      <c r="BA127" s="1765"/>
      <c r="BB127" s="1765"/>
      <c r="BC127" s="1765"/>
      <c r="BD127" s="1765"/>
      <c r="BE127" s="1765"/>
      <c r="BF127" s="1765"/>
      <c r="BG127" s="1765"/>
      <c r="BH127" s="1765"/>
      <c r="BI127" s="1765"/>
    </row>
    <row r="128" spans="1:62" ht="11.25" customHeight="1">
      <c r="A128" s="33"/>
      <c r="B128" s="1232"/>
      <c r="C128" s="1232"/>
      <c r="D128" s="1232"/>
      <c r="E128" s="1232"/>
      <c r="F128" s="1232"/>
      <c r="G128" s="1232"/>
      <c r="H128" s="33"/>
      <c r="I128" s="1235" t="s">
        <v>194</v>
      </c>
      <c r="J128" s="124"/>
      <c r="K128" s="124"/>
      <c r="L128" s="124"/>
      <c r="M128" s="454"/>
      <c r="N128" s="454"/>
      <c r="O128" s="454"/>
      <c r="P128" s="1416"/>
      <c r="Q128" s="1862"/>
      <c r="R128" s="454"/>
      <c r="S128" s="454"/>
      <c r="T128" s="1416"/>
      <c r="U128" s="1862"/>
      <c r="V128" s="454"/>
      <c r="W128" s="454"/>
      <c r="X128" s="454"/>
      <c r="Y128" s="452">
        <f>Model!Y$10</f>
        <v>208.881</v>
      </c>
      <c r="Z128" s="452">
        <f>Model!Z$10</f>
        <v>226.63300000000001</v>
      </c>
      <c r="AA128" s="452">
        <f>Model!AA$10</f>
        <v>258.245</v>
      </c>
      <c r="AB128" s="452">
        <f>Model!AB$10</f>
        <v>294.48899999999998</v>
      </c>
      <c r="AC128" s="1972">
        <f>Model!AC$10</f>
        <v>294.17200000000003</v>
      </c>
      <c r="AD128" s="1972">
        <f>Model!AD$10</f>
        <v>299.30599999999998</v>
      </c>
      <c r="AE128" s="1972">
        <f>Model!AE$10</f>
        <v>332.67399999999998</v>
      </c>
      <c r="AF128" s="1972">
        <f>Model!AF$10</f>
        <v>397.01799999999997</v>
      </c>
      <c r="AG128" s="452">
        <f>Model!AG$10</f>
        <v>401.25299999999999</v>
      </c>
      <c r="AH128" s="452">
        <f>Model!AH$10</f>
        <v>407.20100000000002</v>
      </c>
      <c r="AI128" s="452">
        <f>Model!AI$10</f>
        <v>423.86700000000002</v>
      </c>
      <c r="AJ128" s="452">
        <f>Model!AJ$10</f>
        <v>566.82500000000005</v>
      </c>
      <c r="AK128" s="452">
        <f>Model!AK$10</f>
        <v>516.66700000000003</v>
      </c>
      <c r="AL128" s="452">
        <f>Model!AL$10</f>
        <v>542.02200000000005</v>
      </c>
      <c r="AM128" s="452">
        <f>Model!AM$10</f>
        <v>563.97299999999996</v>
      </c>
      <c r="AN128" s="452">
        <f>Model!AN$10</f>
        <v>674.03099999999995</v>
      </c>
      <c r="AO128" s="452">
        <f>Model!AO$10</f>
        <v>599.73663573441604</v>
      </c>
      <c r="AP128" s="452">
        <f>Model!AP$10</f>
        <v>580.27860797882386</v>
      </c>
      <c r="AQ128" s="452">
        <f>Model!AQ$10</f>
        <v>598.73750526415802</v>
      </c>
      <c r="AR128" s="452">
        <f>Model!AR$10</f>
        <v>784.46304643080134</v>
      </c>
      <c r="AS128" s="454"/>
      <c r="AT128" s="452">
        <f>Model!AT$10</f>
        <v>199.642</v>
      </c>
      <c r="AU128" s="452">
        <f>Model!AU$10</f>
        <v>349.209</v>
      </c>
      <c r="AV128" s="452">
        <f>Model!AV$10</f>
        <v>589.41800000000001</v>
      </c>
      <c r="AW128" s="452">
        <f>Model!AW$10</f>
        <v>988.24800000000005</v>
      </c>
      <c r="AX128" s="452">
        <f>Model!AX$10</f>
        <v>1323.17</v>
      </c>
      <c r="AY128" s="452">
        <f>Model!AY$10</f>
        <v>1799.146</v>
      </c>
      <c r="AZ128" s="452">
        <f>Model!AZ$10</f>
        <v>2296.6930000000002</v>
      </c>
      <c r="BA128" s="452">
        <f>Model!BA$10</f>
        <v>2563.2157954081995</v>
      </c>
      <c r="BB128" s="452">
        <f>Model!BB$10</f>
        <v>2847.0959738561442</v>
      </c>
      <c r="BC128" s="452">
        <f>Model!BC$10</f>
        <v>3107.2199264719088</v>
      </c>
      <c r="BD128" s="452">
        <f>Model!BD$10</f>
        <v>3339.3379724837168</v>
      </c>
      <c r="BE128" s="452">
        <f>Model!BE$10</f>
        <v>3557.1484047335016</v>
      </c>
      <c r="BF128" s="452">
        <f>Model!BF$10</f>
        <v>3759.1063119749115</v>
      </c>
      <c r="BG128" s="452">
        <f>Model!BG$10</f>
        <v>3950.6861522881327</v>
      </c>
      <c r="BH128" s="452">
        <f>Model!BH$10</f>
        <v>4140.8800410810927</v>
      </c>
      <c r="BI128" s="452">
        <f>Model!BI$10</f>
        <v>4340.4971044427466</v>
      </c>
    </row>
    <row r="129" spans="1:61" ht="11.25" customHeight="1">
      <c r="A129" s="33"/>
      <c r="B129" s="1232"/>
      <c r="C129" s="1232"/>
      <c r="D129" s="1232"/>
      <c r="E129" s="1232"/>
      <c r="F129" s="1232"/>
      <c r="G129" s="1232"/>
      <c r="H129" s="33"/>
      <c r="I129" s="1235" t="s">
        <v>302</v>
      </c>
      <c r="J129" s="124"/>
      <c r="K129" s="124"/>
      <c r="L129" s="124"/>
      <c r="M129" s="454"/>
      <c r="N129" s="454"/>
      <c r="O129" s="454"/>
      <c r="P129" s="1416"/>
      <c r="Q129" s="1862"/>
      <c r="R129" s="454"/>
      <c r="S129" s="454"/>
      <c r="T129" s="1416"/>
      <c r="U129" s="1862"/>
      <c r="V129" s="454"/>
      <c r="W129" s="454"/>
      <c r="X129" s="454"/>
      <c r="Y129" s="452">
        <f>Model!Y$12</f>
        <v>85.914000000000001</v>
      </c>
      <c r="Z129" s="452">
        <f>Model!Z$12</f>
        <v>91.882000000000005</v>
      </c>
      <c r="AA129" s="452">
        <f>Model!AA$12</f>
        <v>103.00800000000001</v>
      </c>
      <c r="AB129" s="452">
        <f>Model!AB$12</f>
        <v>121.95099999999996</v>
      </c>
      <c r="AC129" s="452">
        <f>Model!AC$12</f>
        <v>118.28400000000002</v>
      </c>
      <c r="AD129" s="452">
        <f>Model!AD$12</f>
        <v>122.06699999999998</v>
      </c>
      <c r="AE129" s="452">
        <f>Model!AE$12</f>
        <v>133.70399999999998</v>
      </c>
      <c r="AF129" s="452">
        <f>Model!AF$12</f>
        <v>159.96199999999996</v>
      </c>
      <c r="AG129" s="452">
        <f>Model!AG$12</f>
        <v>162.49799999999999</v>
      </c>
      <c r="AH129" s="452">
        <f>Model!AH$12</f>
        <v>166.23200000000003</v>
      </c>
      <c r="AI129" s="452">
        <f>Model!AI$12</f>
        <v>176.55700000000002</v>
      </c>
      <c r="AJ129" s="452">
        <f>Model!AJ$12</f>
        <v>224.94800000000004</v>
      </c>
      <c r="AK129" s="452">
        <f>Model!AK$12</f>
        <v>209.97400000000005</v>
      </c>
      <c r="AL129" s="452">
        <f>Model!AL$12</f>
        <v>219.82200000000006</v>
      </c>
      <c r="AM129" s="452">
        <f>Model!AM$12</f>
        <v>234.39699999999993</v>
      </c>
      <c r="AN129" s="452">
        <f>Model!AN$12</f>
        <v>276.94399999999996</v>
      </c>
      <c r="AO129" s="452">
        <f>Model!AO$12</f>
        <v>243.83234783517196</v>
      </c>
      <c r="AP129" s="452">
        <f>Model!AP$12</f>
        <v>236.0733649510837</v>
      </c>
      <c r="AQ129" s="452">
        <f>Model!AQ$12</f>
        <v>249.46967042094184</v>
      </c>
      <c r="AR129" s="452">
        <f>Model!AR$12</f>
        <v>322.10455481802762</v>
      </c>
      <c r="AS129" s="454"/>
      <c r="AT129" s="452">
        <f>Model!AT$12</f>
        <v>89.698999999999998</v>
      </c>
      <c r="AU129" s="452">
        <f>Model!AU$12</f>
        <v>146.62800000000001</v>
      </c>
      <c r="AV129" s="452">
        <f>Model!AV$12</f>
        <v>237.65899999999999</v>
      </c>
      <c r="AW129" s="452">
        <f>Model!AW$12</f>
        <v>402.755</v>
      </c>
      <c r="AX129" s="452">
        <f>Model!AX$12</f>
        <v>534.01700000000005</v>
      </c>
      <c r="AY129" s="452">
        <f>Model!AY$12</f>
        <v>730.2349999999999</v>
      </c>
      <c r="AZ129" s="452">
        <f>Model!AZ$12</f>
        <v>941.13700000000017</v>
      </c>
      <c r="BA129" s="452">
        <f>Model!BA$12</f>
        <v>1051.4799380252252</v>
      </c>
      <c r="BB129" s="452">
        <f>Model!BB$12</f>
        <v>1168.3288541537995</v>
      </c>
      <c r="BC129" s="452">
        <f>Model!BC$12</f>
        <v>1274.1493157092191</v>
      </c>
      <c r="BD129" s="452">
        <f>Model!BD$12</f>
        <v>1369.7661123096768</v>
      </c>
      <c r="BE129" s="452">
        <f>Model!BE$12</f>
        <v>1456.0947126026431</v>
      </c>
      <c r="BF129" s="452">
        <f>Model!BF$12</f>
        <v>1535.4075780322046</v>
      </c>
      <c r="BG129" s="452">
        <f>Model!BG$12</f>
        <v>1614.2099920830574</v>
      </c>
      <c r="BH129" s="452">
        <f>Model!BH$12</f>
        <v>1690.4615633070298</v>
      </c>
      <c r="BI129" s="452">
        <f>Model!BI$12</f>
        <v>1775.8422113537581</v>
      </c>
    </row>
    <row r="130" spans="1:61" ht="11.25" customHeight="1">
      <c r="A130" s="33"/>
      <c r="B130" s="1232"/>
      <c r="C130" s="1232"/>
      <c r="D130" s="1232"/>
      <c r="E130" s="1232"/>
      <c r="F130" s="1232"/>
      <c r="G130" s="1232"/>
      <c r="H130" s="33"/>
      <c r="I130" s="1235"/>
      <c r="J130" s="124"/>
      <c r="K130" s="124"/>
      <c r="L130" s="124"/>
      <c r="M130" s="454"/>
      <c r="N130" s="454"/>
      <c r="O130" s="454"/>
      <c r="P130" s="1416"/>
      <c r="Q130" s="1862"/>
      <c r="R130" s="454"/>
      <c r="S130" s="454"/>
      <c r="T130" s="1416"/>
      <c r="U130" s="1862"/>
      <c r="V130" s="454"/>
      <c r="W130" s="454"/>
      <c r="X130" s="454"/>
      <c r="Y130" s="454"/>
      <c r="Z130" s="454"/>
      <c r="AA130" s="454"/>
      <c r="AB130" s="454"/>
      <c r="AC130" s="2152"/>
      <c r="AD130" s="2152"/>
      <c r="AE130" s="2152"/>
      <c r="AF130" s="2152"/>
      <c r="AG130" s="64"/>
      <c r="AH130" s="64"/>
      <c r="AI130" s="64"/>
      <c r="AJ130" s="64"/>
      <c r="AK130" s="64"/>
      <c r="AL130" s="64"/>
      <c r="AM130" s="64"/>
      <c r="AN130" s="64"/>
      <c r="AO130" s="64"/>
      <c r="AP130" s="64"/>
      <c r="AQ130" s="64"/>
      <c r="AR130" s="64"/>
      <c r="AS130" s="454"/>
      <c r="AT130" s="452"/>
      <c r="AU130" s="452"/>
      <c r="AV130" s="452"/>
      <c r="AW130" s="452"/>
      <c r="AX130" s="452"/>
      <c r="AY130" s="452"/>
      <c r="AZ130" s="452"/>
      <c r="BA130" s="452"/>
      <c r="BB130" s="452"/>
      <c r="BC130" s="452"/>
      <c r="BD130" s="452"/>
      <c r="BE130" s="452"/>
      <c r="BF130" s="452"/>
      <c r="BG130" s="452"/>
      <c r="BH130" s="452"/>
      <c r="BI130" s="452"/>
    </row>
    <row r="131" spans="1:61" s="1664" customFormat="1" ht="11.25" customHeight="1">
      <c r="A131" s="1196"/>
      <c r="B131" s="1197"/>
      <c r="C131" s="1197"/>
      <c r="D131" s="1197"/>
      <c r="E131" s="1197"/>
      <c r="F131" s="1197"/>
      <c r="G131" s="1197"/>
      <c r="H131" s="1558"/>
      <c r="I131" s="1902" t="s">
        <v>123</v>
      </c>
      <c r="J131" s="1893"/>
      <c r="K131" s="1894"/>
      <c r="L131" s="1894"/>
      <c r="M131" s="1895"/>
      <c r="N131" s="1895"/>
      <c r="O131" s="1895"/>
      <c r="P131" s="1896"/>
      <c r="Q131" s="1897"/>
      <c r="R131" s="1895"/>
      <c r="S131" s="1895"/>
      <c r="T131" s="1896"/>
      <c r="U131" s="1897"/>
      <c r="V131" s="1895"/>
      <c r="W131" s="1895"/>
      <c r="X131" s="1895"/>
      <c r="Y131" s="1899">
        <f t="shared" ref="Y131:AM131" si="280">Y20-Y30-Y41-Y52-Y74</f>
        <v>11.709999999999999</v>
      </c>
      <c r="Z131" s="1899">
        <f t="shared" si="280"/>
        <v>12.295</v>
      </c>
      <c r="AA131" s="1899">
        <f t="shared" si="280"/>
        <v>13.357000000000001</v>
      </c>
      <c r="AB131" s="1899">
        <f t="shared" si="280"/>
        <v>12.967000000000001</v>
      </c>
      <c r="AC131" s="1899">
        <f t="shared" si="280"/>
        <v>15.072999999999997</v>
      </c>
      <c r="AD131" s="1899">
        <f t="shared" si="280"/>
        <v>16.559000000000005</v>
      </c>
      <c r="AE131" s="1899">
        <f t="shared" si="280"/>
        <v>18.943000000000001</v>
      </c>
      <c r="AF131" s="1899">
        <f t="shared" si="280"/>
        <v>21.228999999999999</v>
      </c>
      <c r="AG131" s="1899">
        <f t="shared" si="280"/>
        <v>22.660999999999998</v>
      </c>
      <c r="AH131" s="1899">
        <f t="shared" si="280"/>
        <v>26.501999999999999</v>
      </c>
      <c r="AI131" s="1899">
        <f t="shared" si="280"/>
        <v>24.335999999999999</v>
      </c>
      <c r="AJ131" s="1899">
        <f t="shared" si="280"/>
        <v>30.536999999999999</v>
      </c>
      <c r="AK131" s="1899">
        <f t="shared" si="280"/>
        <v>32.471000000000004</v>
      </c>
      <c r="AL131" s="1899">
        <f t="shared" si="280"/>
        <v>35.906999999999996</v>
      </c>
      <c r="AM131" s="1899">
        <f t="shared" si="280"/>
        <v>34.515999999999998</v>
      </c>
      <c r="AN131" s="1899">
        <f>AN20-AN30-AN41-AN52-AN74-AN82</f>
        <v>35.136000000000003</v>
      </c>
      <c r="AO131" s="1901">
        <f t="shared" ref="AO131:AR131" si="281">AO141*(AO143/1000000)</f>
        <v>38.278924765174615</v>
      </c>
      <c r="AP131" s="1901">
        <f t="shared" si="281"/>
        <v>42.786501468173576</v>
      </c>
      <c r="AQ131" s="1901">
        <f t="shared" si="281"/>
        <v>40.391321608628544</v>
      </c>
      <c r="AR131" s="1901">
        <f t="shared" si="281"/>
        <v>41.642821746148762</v>
      </c>
      <c r="AS131" s="887"/>
      <c r="AT131" s="1899">
        <f>AT20-AT30-AT41-AT52</f>
        <v>11.894</v>
      </c>
      <c r="AU131" s="1899">
        <f>AU20-AU30-AU41-AU52</f>
        <v>17.587</v>
      </c>
      <c r="AV131" s="1899">
        <f>AV20-AV30-AV41-AV52</f>
        <v>38.634999999999998</v>
      </c>
      <c r="AW131" s="1899">
        <f>SUM(Y131:AB131)</f>
        <v>50.329000000000001</v>
      </c>
      <c r="AX131" s="1899">
        <f>+SUM(AC131:AF131)</f>
        <v>71.804000000000002</v>
      </c>
      <c r="AY131" s="1899">
        <f>+SUM(AG131:AJ131)</f>
        <v>104.036</v>
      </c>
      <c r="AZ131" s="1899">
        <f>SUM(AK131:AN131)</f>
        <v>138.03</v>
      </c>
      <c r="BA131" s="1899">
        <f>SUM(AO131:AR131)</f>
        <v>163.09956958812549</v>
      </c>
      <c r="BB131" s="1899">
        <f t="shared" ref="BB131:BI131" si="282">BB141*(BB143/1000000)</f>
        <v>184.52158741808361</v>
      </c>
      <c r="BC131" s="1899">
        <f t="shared" si="282"/>
        <v>205.86607230059676</v>
      </c>
      <c r="BD131" s="1899">
        <f t="shared" si="282"/>
        <v>229.57770318413597</v>
      </c>
      <c r="BE131" s="1899">
        <f t="shared" si="282"/>
        <v>249.36626154820073</v>
      </c>
      <c r="BF131" s="1899">
        <f t="shared" si="282"/>
        <v>269.47110027691389</v>
      </c>
      <c r="BG131" s="1899">
        <f t="shared" si="282"/>
        <v>287.82041729211738</v>
      </c>
      <c r="BH131" s="1899">
        <f t="shared" si="282"/>
        <v>306.3232933695104</v>
      </c>
      <c r="BI131" s="1899">
        <f t="shared" si="282"/>
        <v>325.677303635984</v>
      </c>
    </row>
    <row r="132" spans="1:61" ht="11.25" customHeight="1">
      <c r="A132" s="12"/>
      <c r="B132" s="416"/>
      <c r="C132" s="416"/>
      <c r="D132" s="416"/>
      <c r="E132" s="416"/>
      <c r="F132" s="416"/>
      <c r="G132" s="416"/>
      <c r="H132" s="45"/>
      <c r="I132" s="205" t="s">
        <v>371</v>
      </c>
      <c r="J132" s="9"/>
      <c r="K132" s="5"/>
      <c r="L132" s="5"/>
      <c r="M132" s="136"/>
      <c r="N132" s="136"/>
      <c r="O132" s="136"/>
      <c r="P132" s="146"/>
      <c r="Q132" s="272"/>
      <c r="R132" s="136"/>
      <c r="S132" s="136"/>
      <c r="T132" s="146"/>
      <c r="U132" s="272"/>
      <c r="V132" s="136"/>
      <c r="W132" s="136"/>
      <c r="X132" s="136"/>
      <c r="Y132" s="138"/>
      <c r="Z132" s="138"/>
      <c r="AA132" s="138"/>
      <c r="AB132" s="138"/>
      <c r="AC132" s="1199">
        <f t="shared" ref="AC132:AN132" si="283">AC131/Y131-1</f>
        <v>0.28719043552519197</v>
      </c>
      <c r="AD132" s="1199">
        <f t="shared" si="283"/>
        <v>0.34680764538430298</v>
      </c>
      <c r="AE132" s="1199">
        <f t="shared" si="283"/>
        <v>0.41820768136557618</v>
      </c>
      <c r="AF132" s="1199">
        <f t="shared" si="283"/>
        <v>0.63715585717590795</v>
      </c>
      <c r="AG132" s="1199">
        <f t="shared" si="283"/>
        <v>0.50341670536721317</v>
      </c>
      <c r="AH132" s="1199">
        <f t="shared" si="283"/>
        <v>0.60045896491333961</v>
      </c>
      <c r="AI132" s="1199">
        <f t="shared" si="283"/>
        <v>0.28469619384469169</v>
      </c>
      <c r="AJ132" s="1199">
        <f t="shared" si="283"/>
        <v>0.43845682792406615</v>
      </c>
      <c r="AK132" s="1199">
        <f t="shared" si="283"/>
        <v>0.43290234323286736</v>
      </c>
      <c r="AL132" s="1199">
        <f t="shared" si="283"/>
        <v>0.35487887706588173</v>
      </c>
      <c r="AM132" s="1199">
        <f t="shared" si="283"/>
        <v>0.41831032215647612</v>
      </c>
      <c r="AN132" s="1199">
        <f t="shared" si="283"/>
        <v>0.15060418508694373</v>
      </c>
      <c r="AO132" s="1199">
        <f t="shared" ref="AO132:AR132" si="284">AO131/AK131-1</f>
        <v>0.17886497998751527</v>
      </c>
      <c r="AP132" s="1199">
        <f t="shared" si="284"/>
        <v>0.19159220954614931</v>
      </c>
      <c r="AQ132" s="1199">
        <f t="shared" si="284"/>
        <v>0.17022023434431999</v>
      </c>
      <c r="AR132" s="1199">
        <f t="shared" si="284"/>
        <v>0.18518959887718456</v>
      </c>
      <c r="AS132" s="210"/>
      <c r="AT132" s="451"/>
      <c r="AU132" s="1226">
        <f t="shared" ref="AU132:BA132" si="285">+AU131/AT131-1</f>
        <v>0.47864469480410277</v>
      </c>
      <c r="AV132" s="1226">
        <f t="shared" si="285"/>
        <v>1.1967930858020126</v>
      </c>
      <c r="AW132" s="1226">
        <f t="shared" si="285"/>
        <v>0.30267891807946179</v>
      </c>
      <c r="AX132" s="1226">
        <f t="shared" si="285"/>
        <v>0.42669236424327917</v>
      </c>
      <c r="AY132" s="1226">
        <f t="shared" si="285"/>
        <v>0.44888864130132022</v>
      </c>
      <c r="AZ132" s="1226">
        <f t="shared" si="285"/>
        <v>0.32675227805759555</v>
      </c>
      <c r="BA132" s="1226">
        <f t="shared" si="285"/>
        <v>0.18162406424781197</v>
      </c>
      <c r="BB132" s="1199">
        <f t="shared" ref="BB132:BI132" si="286">BB131/BA131-1</f>
        <v>0.13134319044529086</v>
      </c>
      <c r="BC132" s="1199">
        <f t="shared" si="286"/>
        <v>0.11567473042680598</v>
      </c>
      <c r="BD132" s="1199">
        <f t="shared" si="286"/>
        <v>0.1151798867028293</v>
      </c>
      <c r="BE132" s="1199">
        <f t="shared" si="286"/>
        <v>8.6195471466116391E-2</v>
      </c>
      <c r="BF132" s="1199">
        <f>BF131/BE131-1</f>
        <v>8.0623732352129052E-2</v>
      </c>
      <c r="BG132" s="1199">
        <f t="shared" si="286"/>
        <v>6.8093821550241795E-2</v>
      </c>
      <c r="BH132" s="1199">
        <f t="shared" si="286"/>
        <v>6.4286183209212311E-2</v>
      </c>
      <c r="BI132" s="1199">
        <f t="shared" si="286"/>
        <v>6.3181647251119522E-2</v>
      </c>
    </row>
    <row r="133" spans="1:61" ht="11.25" customHeight="1">
      <c r="A133" s="12"/>
      <c r="B133" s="416"/>
      <c r="C133" s="416"/>
      <c r="D133" s="416"/>
      <c r="E133" s="416"/>
      <c r="F133" s="416"/>
      <c r="G133" s="416"/>
      <c r="H133" s="45"/>
      <c r="I133" s="205" t="s">
        <v>369</v>
      </c>
      <c r="J133" s="9"/>
      <c r="K133" s="5"/>
      <c r="L133" s="5"/>
      <c r="M133" s="136"/>
      <c r="N133" s="136"/>
      <c r="O133" s="136"/>
      <c r="P133" s="146"/>
      <c r="Q133" s="272"/>
      <c r="R133" s="136"/>
      <c r="S133" s="136"/>
      <c r="T133" s="146"/>
      <c r="U133" s="272"/>
      <c r="V133" s="136"/>
      <c r="W133" s="136"/>
      <c r="X133" s="136"/>
      <c r="Y133" s="138"/>
      <c r="Z133" s="1199">
        <f t="shared" ref="Z133:AN133" si="287">Z131/Y131-1</f>
        <v>4.9957301451750702E-2</v>
      </c>
      <c r="AA133" s="1199">
        <f t="shared" si="287"/>
        <v>8.6376575843839065E-2</v>
      </c>
      <c r="AB133" s="1199">
        <f t="shared" si="287"/>
        <v>-2.9198173242494629E-2</v>
      </c>
      <c r="AC133" s="1199">
        <f t="shared" si="287"/>
        <v>0.16241227731934882</v>
      </c>
      <c r="AD133" s="1199">
        <f t="shared" si="287"/>
        <v>9.8586877197638589E-2</v>
      </c>
      <c r="AE133" s="1199">
        <f t="shared" si="287"/>
        <v>0.14397004650039236</v>
      </c>
      <c r="AF133" s="1199">
        <f t="shared" si="287"/>
        <v>0.12067782294251161</v>
      </c>
      <c r="AG133" s="1199">
        <f t="shared" si="287"/>
        <v>6.7454896603702519E-2</v>
      </c>
      <c r="AH133" s="1199">
        <f t="shared" si="287"/>
        <v>0.16949825691717058</v>
      </c>
      <c r="AI133" s="1199">
        <f t="shared" si="287"/>
        <v>-8.1729680778809155E-2</v>
      </c>
      <c r="AJ133" s="1199">
        <f t="shared" si="287"/>
        <v>0.25480769230769229</v>
      </c>
      <c r="AK133" s="1199">
        <f t="shared" si="287"/>
        <v>6.333300586174162E-2</v>
      </c>
      <c r="AL133" s="1199">
        <f t="shared" si="287"/>
        <v>0.10581749869113954</v>
      </c>
      <c r="AM133" s="1199">
        <f t="shared" si="287"/>
        <v>-3.8738964547302746E-2</v>
      </c>
      <c r="AN133" s="1199">
        <f t="shared" si="287"/>
        <v>1.7962683972650551E-2</v>
      </c>
      <c r="AO133" s="1199">
        <f t="shared" ref="AO133:AR133" si="288">AO131/AN131-1</f>
        <v>8.9450272232884043E-2</v>
      </c>
      <c r="AP133" s="1199">
        <f t="shared" si="288"/>
        <v>0.11775609504841311</v>
      </c>
      <c r="AQ133" s="1199">
        <f t="shared" si="288"/>
        <v>-5.5979801511153449E-2</v>
      </c>
      <c r="AR133" s="1199">
        <f t="shared" si="288"/>
        <v>3.0984381983006681E-2</v>
      </c>
      <c r="AS133" s="210"/>
      <c r="AT133" s="451"/>
      <c r="AU133" s="451"/>
      <c r="AV133" s="451"/>
      <c r="AW133" s="138" t="s">
        <v>462</v>
      </c>
      <c r="AX133" s="138" t="s">
        <v>462</v>
      </c>
      <c r="AY133" s="138" t="s">
        <v>462</v>
      </c>
      <c r="AZ133" s="138" t="s">
        <v>462</v>
      </c>
      <c r="BA133" s="138" t="s">
        <v>462</v>
      </c>
      <c r="BB133" s="138" t="s">
        <v>462</v>
      </c>
      <c r="BC133" s="138" t="s">
        <v>462</v>
      </c>
      <c r="BD133" s="138" t="s">
        <v>462</v>
      </c>
      <c r="BE133" s="138" t="s">
        <v>462</v>
      </c>
      <c r="BF133" s="138" t="s">
        <v>462</v>
      </c>
      <c r="BG133" s="138" t="s">
        <v>462</v>
      </c>
      <c r="BH133" s="138" t="s">
        <v>462</v>
      </c>
      <c r="BI133" s="138" t="s">
        <v>462</v>
      </c>
    </row>
    <row r="134" spans="1:61" ht="11.25" customHeight="1">
      <c r="A134" s="12"/>
      <c r="B134" s="416"/>
      <c r="C134" s="416"/>
      <c r="D134" s="416"/>
      <c r="E134" s="416"/>
      <c r="F134" s="416"/>
      <c r="G134" s="416"/>
      <c r="H134" s="45"/>
      <c r="I134" s="205" t="s">
        <v>370</v>
      </c>
      <c r="J134" s="9"/>
      <c r="K134" s="5"/>
      <c r="L134" s="5"/>
      <c r="M134" s="136"/>
      <c r="N134" s="136"/>
      <c r="O134" s="136"/>
      <c r="P134" s="146"/>
      <c r="Q134" s="272"/>
      <c r="R134" s="136"/>
      <c r="S134" s="136"/>
      <c r="T134" s="146"/>
      <c r="U134" s="272"/>
      <c r="V134" s="136"/>
      <c r="W134" s="136"/>
      <c r="X134" s="136"/>
      <c r="Y134" s="138"/>
      <c r="Z134" s="138"/>
      <c r="AA134" s="138"/>
      <c r="AB134" s="138"/>
      <c r="AC134" s="138">
        <f t="shared" ref="AC134:AN134" si="289">AC131-Y131</f>
        <v>3.3629999999999978</v>
      </c>
      <c r="AD134" s="138">
        <f t="shared" si="289"/>
        <v>4.2640000000000047</v>
      </c>
      <c r="AE134" s="138">
        <f t="shared" si="289"/>
        <v>5.5860000000000003</v>
      </c>
      <c r="AF134" s="138">
        <f t="shared" si="289"/>
        <v>8.2619999999999987</v>
      </c>
      <c r="AG134" s="138">
        <f t="shared" si="289"/>
        <v>7.588000000000001</v>
      </c>
      <c r="AH134" s="138">
        <f t="shared" si="289"/>
        <v>9.9429999999999943</v>
      </c>
      <c r="AI134" s="138">
        <f t="shared" si="289"/>
        <v>5.3929999999999971</v>
      </c>
      <c r="AJ134" s="138">
        <f t="shared" si="289"/>
        <v>9.3079999999999998</v>
      </c>
      <c r="AK134" s="138">
        <f t="shared" si="289"/>
        <v>9.8100000000000058</v>
      </c>
      <c r="AL134" s="138">
        <f t="shared" si="289"/>
        <v>9.4049999999999976</v>
      </c>
      <c r="AM134" s="138">
        <f t="shared" si="289"/>
        <v>10.18</v>
      </c>
      <c r="AN134" s="138">
        <f t="shared" si="289"/>
        <v>4.5990000000000038</v>
      </c>
      <c r="AO134" s="138">
        <f t="shared" ref="AO134:AR134" si="290">AO131-AK131</f>
        <v>5.8079247651746115</v>
      </c>
      <c r="AP134" s="138">
        <f t="shared" si="290"/>
        <v>6.8795014681735793</v>
      </c>
      <c r="AQ134" s="138">
        <f t="shared" si="290"/>
        <v>5.8753216086285462</v>
      </c>
      <c r="AR134" s="138">
        <f t="shared" si="290"/>
        <v>6.5068217461487592</v>
      </c>
      <c r="AS134" s="210"/>
      <c r="AT134" s="451"/>
      <c r="AU134" s="451">
        <f t="shared" ref="AU134:BA134" si="291">+AU131-AT131</f>
        <v>5.6929999999999996</v>
      </c>
      <c r="AV134" s="451">
        <f t="shared" si="291"/>
        <v>21.047999999999998</v>
      </c>
      <c r="AW134" s="451">
        <f t="shared" si="291"/>
        <v>11.694000000000003</v>
      </c>
      <c r="AX134" s="451">
        <f t="shared" si="291"/>
        <v>21.475000000000001</v>
      </c>
      <c r="AY134" s="451">
        <f t="shared" si="291"/>
        <v>32.231999999999999</v>
      </c>
      <c r="AZ134" s="451">
        <f t="shared" si="291"/>
        <v>33.994</v>
      </c>
      <c r="BA134" s="451">
        <f t="shared" si="291"/>
        <v>25.069569588125489</v>
      </c>
      <c r="BB134" s="138">
        <f t="shared" ref="BB134:BI134" si="292">BB131-BA131</f>
        <v>21.422017829958122</v>
      </c>
      <c r="BC134" s="138">
        <f t="shared" si="292"/>
        <v>21.344484882513143</v>
      </c>
      <c r="BD134" s="138">
        <f t="shared" si="292"/>
        <v>23.711630883539215</v>
      </c>
      <c r="BE134" s="138">
        <f t="shared" si="292"/>
        <v>19.788558364064755</v>
      </c>
      <c r="BF134" s="138">
        <f t="shared" si="292"/>
        <v>20.104838728713162</v>
      </c>
      <c r="BG134" s="138">
        <f t="shared" si="292"/>
        <v>18.349317015203496</v>
      </c>
      <c r="BH134" s="138">
        <f t="shared" si="292"/>
        <v>18.502876077393012</v>
      </c>
      <c r="BI134" s="138">
        <f t="shared" si="292"/>
        <v>19.354010266473608</v>
      </c>
    </row>
    <row r="135" spans="1:61" ht="11.25" customHeight="1">
      <c r="A135" s="12"/>
      <c r="B135" s="416"/>
      <c r="C135" s="416"/>
      <c r="D135" s="416"/>
      <c r="E135" s="416"/>
      <c r="F135" s="416"/>
      <c r="G135" s="416"/>
      <c r="H135" s="45"/>
      <c r="I135" s="205" t="s">
        <v>372</v>
      </c>
      <c r="J135" s="9"/>
      <c r="K135" s="5"/>
      <c r="L135" s="5"/>
      <c r="M135" s="136"/>
      <c r="N135" s="136"/>
      <c r="O135" s="136"/>
      <c r="P135" s="146"/>
      <c r="Q135" s="272"/>
      <c r="R135" s="136"/>
      <c r="S135" s="136"/>
      <c r="T135" s="146"/>
      <c r="U135" s="272"/>
      <c r="V135" s="136"/>
      <c r="W135" s="136"/>
      <c r="X135" s="136"/>
      <c r="Y135" s="138"/>
      <c r="Z135" s="138">
        <f t="shared" ref="Z135:AN135" si="293">Z131-Y131</f>
        <v>0.58500000000000085</v>
      </c>
      <c r="AA135" s="138">
        <f t="shared" si="293"/>
        <v>1.0620000000000012</v>
      </c>
      <c r="AB135" s="138">
        <f t="shared" si="293"/>
        <v>-0.39000000000000057</v>
      </c>
      <c r="AC135" s="138">
        <f t="shared" si="293"/>
        <v>2.1059999999999963</v>
      </c>
      <c r="AD135" s="138">
        <f t="shared" si="293"/>
        <v>1.4860000000000078</v>
      </c>
      <c r="AE135" s="138">
        <f t="shared" si="293"/>
        <v>2.3839999999999968</v>
      </c>
      <c r="AF135" s="138">
        <f t="shared" si="293"/>
        <v>2.2859999999999978</v>
      </c>
      <c r="AG135" s="138">
        <f t="shared" si="293"/>
        <v>1.4319999999999986</v>
      </c>
      <c r="AH135" s="138">
        <f t="shared" si="293"/>
        <v>3.8410000000000011</v>
      </c>
      <c r="AI135" s="138">
        <f t="shared" si="293"/>
        <v>-2.1660000000000004</v>
      </c>
      <c r="AJ135" s="138">
        <f t="shared" si="293"/>
        <v>6.2010000000000005</v>
      </c>
      <c r="AK135" s="138">
        <f t="shared" si="293"/>
        <v>1.9340000000000046</v>
      </c>
      <c r="AL135" s="138">
        <f t="shared" si="293"/>
        <v>3.4359999999999928</v>
      </c>
      <c r="AM135" s="138">
        <f t="shared" si="293"/>
        <v>-1.3909999999999982</v>
      </c>
      <c r="AN135" s="138">
        <f t="shared" si="293"/>
        <v>0.62000000000000455</v>
      </c>
      <c r="AO135" s="138">
        <f t="shared" ref="AO135:AR135" si="294">AO131-AN131</f>
        <v>3.1429247651746124</v>
      </c>
      <c r="AP135" s="138">
        <f t="shared" si="294"/>
        <v>4.5075767029989606</v>
      </c>
      <c r="AQ135" s="138">
        <f t="shared" si="294"/>
        <v>-2.3951798595450313</v>
      </c>
      <c r="AR135" s="138">
        <f t="shared" si="294"/>
        <v>1.2515001375202175</v>
      </c>
      <c r="AS135" s="210"/>
      <c r="AT135" s="451"/>
      <c r="AU135" s="451"/>
      <c r="AV135" s="451"/>
      <c r="AW135" s="138" t="s">
        <v>462</v>
      </c>
      <c r="AX135" s="138" t="s">
        <v>462</v>
      </c>
      <c r="AY135" s="138" t="s">
        <v>462</v>
      </c>
      <c r="AZ135" s="138" t="s">
        <v>462</v>
      </c>
      <c r="BA135" s="138" t="s">
        <v>462</v>
      </c>
      <c r="BB135" s="138" t="s">
        <v>462</v>
      </c>
      <c r="BC135" s="138" t="s">
        <v>462</v>
      </c>
      <c r="BD135" s="138" t="s">
        <v>462</v>
      </c>
      <c r="BE135" s="138" t="s">
        <v>462</v>
      </c>
      <c r="BF135" s="138" t="s">
        <v>462</v>
      </c>
      <c r="BG135" s="138" t="s">
        <v>462</v>
      </c>
      <c r="BH135" s="138" t="s">
        <v>462</v>
      </c>
      <c r="BI135" s="138" t="s">
        <v>462</v>
      </c>
    </row>
    <row r="136" spans="1:61" s="1770" customFormat="1" ht="11.25" customHeight="1">
      <c r="A136" s="1216"/>
      <c r="B136" s="1217"/>
      <c r="C136" s="1217"/>
      <c r="D136" s="1217"/>
      <c r="E136" s="1217"/>
      <c r="F136" s="1217"/>
      <c r="G136" s="1217"/>
      <c r="H136" s="1499"/>
      <c r="I136" s="1218" t="s">
        <v>375</v>
      </c>
      <c r="J136" s="1219"/>
      <c r="K136" s="1220"/>
      <c r="L136" s="1220"/>
      <c r="M136" s="1222"/>
      <c r="N136" s="1222"/>
      <c r="O136" s="1222"/>
      <c r="P136" s="1223"/>
      <c r="Q136" s="1221"/>
      <c r="R136" s="1222"/>
      <c r="S136" s="1222"/>
      <c r="T136" s="1223"/>
      <c r="U136" s="1221"/>
      <c r="V136" s="1222"/>
      <c r="W136" s="1222"/>
      <c r="X136" s="1222"/>
      <c r="Y136" s="1199">
        <f t="shared" ref="Y136:AG136" si="295">Y131/Y$91</f>
        <v>5.6060627821582616E-2</v>
      </c>
      <c r="Z136" s="1199">
        <f t="shared" si="295"/>
        <v>5.4250704884107784E-2</v>
      </c>
      <c r="AA136" s="1199">
        <f t="shared" si="295"/>
        <v>5.1722201785126529E-2</v>
      </c>
      <c r="AB136" s="1199">
        <f t="shared" si="295"/>
        <v>4.403220493804523E-2</v>
      </c>
      <c r="AC136" s="1199">
        <f t="shared" si="295"/>
        <v>5.1238731082495936E-2</v>
      </c>
      <c r="AD136" s="1199">
        <f t="shared" si="295"/>
        <v>5.5324651026040256E-2</v>
      </c>
      <c r="AE136" s="1199">
        <f t="shared" si="295"/>
        <v>5.6941630545218447E-2</v>
      </c>
      <c r="AF136" s="1199">
        <f t="shared" si="295"/>
        <v>5.3471127253676157E-2</v>
      </c>
      <c r="AG136" s="1199">
        <f t="shared" si="295"/>
        <v>5.6475590213655717E-2</v>
      </c>
      <c r="AH136" s="1199">
        <f t="shared" ref="AH136:AL136" si="296">AH131/AH$91</f>
        <v>6.508333722166694E-2</v>
      </c>
      <c r="AI136" s="1199">
        <f t="shared" si="296"/>
        <v>5.7414236069333061E-2</v>
      </c>
      <c r="AJ136" s="1199">
        <f t="shared" si="296"/>
        <v>5.3873770564107082E-2</v>
      </c>
      <c r="AK136" s="1199">
        <f t="shared" si="296"/>
        <v>6.2847056227705658E-2</v>
      </c>
      <c r="AL136" s="1199">
        <f t="shared" si="296"/>
        <v>6.6246388522975069E-2</v>
      </c>
      <c r="AM136" s="1199">
        <f t="shared" ref="AM136:AN136" si="297">AM131/AM$91</f>
        <v>6.1201511419872942E-2</v>
      </c>
      <c r="AN136" s="1199">
        <f t="shared" si="297"/>
        <v>5.2128166211939816E-2</v>
      </c>
      <c r="AO136" s="1199">
        <f t="shared" ref="AO136:AR136" si="298">AO131/AO$91</f>
        <v>6.3826223852907718E-2</v>
      </c>
      <c r="AP136" s="1199">
        <f t="shared" si="298"/>
        <v>7.3734411160190458E-2</v>
      </c>
      <c r="AQ136" s="1199">
        <f t="shared" si="298"/>
        <v>6.7460817559454919E-2</v>
      </c>
      <c r="AR136" s="1199">
        <f t="shared" si="298"/>
        <v>5.3084491277973968E-2</v>
      </c>
      <c r="AS136" s="1224"/>
      <c r="AT136" s="1226">
        <f t="shared" ref="AT136:AZ136" si="299">AT131/AT$91</f>
        <v>5.957664218951924E-2</v>
      </c>
      <c r="AU136" s="1226">
        <f t="shared" si="299"/>
        <v>5.0362390430945363E-2</v>
      </c>
      <c r="AV136" s="1226">
        <f t="shared" si="299"/>
        <v>6.5547709774726931E-2</v>
      </c>
      <c r="AW136" s="1226">
        <f t="shared" si="299"/>
        <v>5.0927499979762161E-2</v>
      </c>
      <c r="AX136" s="1226">
        <f t="shared" si="299"/>
        <v>5.4266647520726741E-2</v>
      </c>
      <c r="AY136" s="1226">
        <f t="shared" si="299"/>
        <v>5.7825212628658265E-2</v>
      </c>
      <c r="AZ136" s="1226">
        <f t="shared" si="299"/>
        <v>6.0099456043972786E-2</v>
      </c>
      <c r="BA136" s="1226">
        <f t="shared" ref="BA136" si="300">BA131/BA$91</f>
        <v>6.3630838215145841E-2</v>
      </c>
      <c r="BB136" s="1199">
        <f t="shared" ref="BB136:BI136" si="301">BB131/BB$91</f>
        <v>6.4810455675705633E-2</v>
      </c>
      <c r="BC136" s="1199">
        <f t="shared" si="301"/>
        <v>6.6254104045460102E-2</v>
      </c>
      <c r="BD136" s="1199">
        <f t="shared" si="301"/>
        <v>6.8749466234285281E-2</v>
      </c>
      <c r="BE136" s="1199">
        <f t="shared" si="301"/>
        <v>7.0102855764007127E-2</v>
      </c>
      <c r="BF136" s="1199">
        <f t="shared" si="301"/>
        <v>7.1684884095587764E-2</v>
      </c>
      <c r="BG136" s="1199">
        <f t="shared" si="301"/>
        <v>7.2853273127104629E-2</v>
      </c>
      <c r="BH136" s="1199">
        <f t="shared" si="301"/>
        <v>7.397540868861685E-2</v>
      </c>
      <c r="BI136" s="1199">
        <f t="shared" si="301"/>
        <v>7.5032259162812184E-2</v>
      </c>
    </row>
    <row r="137" spans="1:61" s="1664" customFormat="1" ht="11.25" customHeight="1">
      <c r="A137" s="11"/>
      <c r="B137" s="423"/>
      <c r="C137" s="423"/>
      <c r="D137" s="423"/>
      <c r="E137" s="423"/>
      <c r="F137" s="423"/>
      <c r="G137" s="423"/>
      <c r="H137" s="1558"/>
      <c r="I137" s="1233" t="s">
        <v>376</v>
      </c>
      <c r="J137" s="1190"/>
      <c r="K137" s="2"/>
      <c r="L137" s="2"/>
      <c r="M137" s="1192"/>
      <c r="N137" s="1192"/>
      <c r="O137" s="1192"/>
      <c r="P137" s="1193"/>
      <c r="Q137" s="1191"/>
      <c r="R137" s="1192"/>
      <c r="S137" s="1192"/>
      <c r="T137" s="1193"/>
      <c r="U137" s="1191"/>
      <c r="V137" s="1192"/>
      <c r="W137" s="1192"/>
      <c r="X137" s="1192"/>
      <c r="Y137" s="844">
        <f t="shared" ref="Y137:AG137" si="302">Y131/Y92</f>
        <v>0.13629908978746186</v>
      </c>
      <c r="Z137" s="1234">
        <f t="shared" si="302"/>
        <v>0.13381293398054026</v>
      </c>
      <c r="AA137" s="1234">
        <f t="shared" si="302"/>
        <v>0.12966954022988506</v>
      </c>
      <c r="AB137" s="1234">
        <f t="shared" si="302"/>
        <v>0.10632959139326455</v>
      </c>
      <c r="AC137" s="1234">
        <f t="shared" si="302"/>
        <v>0.12743059078150887</v>
      </c>
      <c r="AD137" s="1234">
        <f t="shared" si="302"/>
        <v>0.13565500913432793</v>
      </c>
      <c r="AE137" s="1234">
        <f t="shared" si="302"/>
        <v>0.14167863339915041</v>
      </c>
      <c r="AF137" s="1234">
        <f t="shared" si="302"/>
        <v>0.13271276928270467</v>
      </c>
      <c r="AG137" s="1234">
        <f t="shared" si="302"/>
        <v>0.13945402404952675</v>
      </c>
      <c r="AH137" s="1234">
        <f t="shared" ref="AH137:AI137" si="303">AH131/AH92</f>
        <v>0.15942778767024396</v>
      </c>
      <c r="AI137" s="1234">
        <f t="shared" si="303"/>
        <v>0.13783650605753381</v>
      </c>
      <c r="AJ137" s="1234">
        <f>AJ131/AJ92</f>
        <v>0.13575137365079926</v>
      </c>
      <c r="AK137" s="1234">
        <f>AK131/AK92</f>
        <v>0.15464295579452692</v>
      </c>
      <c r="AL137" s="1234">
        <f>AL131/AL92</f>
        <v>0.16334579796380702</v>
      </c>
      <c r="AM137" s="1234">
        <f>AM131/AM92</f>
        <v>0.14725444438282062</v>
      </c>
      <c r="AN137" s="1234">
        <f>AN131/AN92</f>
        <v>0.12687041423536891</v>
      </c>
      <c r="AO137" s="1234">
        <f t="shared" ref="AO137:AR137" si="304">AO131/AO92</f>
        <v>0.15698870599011233</v>
      </c>
      <c r="AP137" s="1234">
        <f t="shared" si="304"/>
        <v>0.1812423924953977</v>
      </c>
      <c r="AQ137" s="1234">
        <f t="shared" si="304"/>
        <v>0.16190874642386138</v>
      </c>
      <c r="AR137" s="1234">
        <f t="shared" si="304"/>
        <v>0.12928355443366765</v>
      </c>
      <c r="AS137" s="887"/>
      <c r="AT137" s="1445">
        <f t="shared" ref="AT137:BI137" si="305">AT131/AT92</f>
        <v>0.1325990256301631</v>
      </c>
      <c r="AU137" s="1445">
        <f t="shared" si="305"/>
        <v>0.11994298496876447</v>
      </c>
      <c r="AV137" s="1445">
        <f t="shared" si="305"/>
        <v>0.16256485132058959</v>
      </c>
      <c r="AW137" s="1445">
        <f t="shared" si="305"/>
        <v>0.124961825427369</v>
      </c>
      <c r="AX137" s="1445">
        <f t="shared" si="305"/>
        <v>0.13446013890943545</v>
      </c>
      <c r="AY137" s="1445">
        <f>AY131/AY92</f>
        <v>0.1424692051189001</v>
      </c>
      <c r="AZ137" s="1445">
        <f>AZ131/AZ92</f>
        <v>0.14666302568063946</v>
      </c>
      <c r="BA137" s="1445">
        <f>BA131/BA92</f>
        <v>0.15511429528027068</v>
      </c>
      <c r="BB137" s="1234">
        <f t="shared" si="305"/>
        <v>0.15793634366047513</v>
      </c>
      <c r="BC137" s="1234">
        <f t="shared" si="305"/>
        <v>0.1615713870913216</v>
      </c>
      <c r="BD137" s="1234">
        <f t="shared" si="305"/>
        <v>0.16760357926874528</v>
      </c>
      <c r="BE137" s="1234">
        <f t="shared" si="305"/>
        <v>0.17125689653970388</v>
      </c>
      <c r="BF137" s="1234">
        <f t="shared" si="305"/>
        <v>0.17550460485695338</v>
      </c>
      <c r="BG137" s="1234">
        <f t="shared" si="305"/>
        <v>0.17830419753547647</v>
      </c>
      <c r="BH137" s="1234">
        <f t="shared" si="305"/>
        <v>0.18120689639949802</v>
      </c>
      <c r="BI137" s="1234">
        <f t="shared" si="305"/>
        <v>0.18339315371252157</v>
      </c>
    </row>
    <row r="138" spans="1:61" ht="11.25" customHeight="1">
      <c r="A138" s="12"/>
      <c r="B138" s="416"/>
      <c r="C138" s="416"/>
      <c r="D138" s="416"/>
      <c r="E138" s="416"/>
      <c r="F138" s="416"/>
      <c r="G138" s="416"/>
      <c r="H138" s="45"/>
      <c r="I138" s="53"/>
      <c r="J138" s="9"/>
      <c r="K138" s="5"/>
      <c r="L138" s="5"/>
      <c r="M138" s="136"/>
      <c r="N138" s="136"/>
      <c r="O138" s="136"/>
      <c r="P138" s="146"/>
      <c r="Q138" s="272"/>
      <c r="R138" s="136"/>
      <c r="S138" s="136"/>
      <c r="T138" s="146"/>
      <c r="U138" s="272"/>
      <c r="V138" s="136"/>
      <c r="W138" s="136"/>
      <c r="X138" s="136"/>
      <c r="Y138" s="138"/>
      <c r="Z138" s="138"/>
      <c r="AA138" s="138"/>
      <c r="AB138" s="138"/>
      <c r="AC138" s="138"/>
      <c r="AD138" s="138"/>
      <c r="AE138" s="138"/>
      <c r="AF138" s="138"/>
      <c r="AG138" s="138"/>
      <c r="AH138" s="138"/>
      <c r="AI138" s="138"/>
      <c r="AJ138" s="138"/>
      <c r="AK138" s="138"/>
      <c r="AL138" s="451"/>
      <c r="AM138" s="451"/>
      <c r="AN138" s="138"/>
      <c r="AO138" s="138"/>
      <c r="AP138" s="138"/>
      <c r="AQ138" s="138"/>
      <c r="AR138" s="138"/>
      <c r="AS138" s="210"/>
      <c r="AT138" s="451"/>
      <c r="AU138" s="451"/>
      <c r="AV138" s="451"/>
      <c r="AW138" s="451"/>
      <c r="AX138" s="451"/>
      <c r="AY138" s="451"/>
      <c r="AZ138" s="451"/>
      <c r="BA138" s="451"/>
      <c r="BB138" s="138"/>
      <c r="BC138" s="138"/>
      <c r="BD138" s="138"/>
      <c r="BE138" s="138"/>
      <c r="BF138" s="138"/>
      <c r="BG138" s="138"/>
      <c r="BH138" s="138"/>
      <c r="BI138" s="138"/>
    </row>
    <row r="139" spans="1:61" s="1664" customFormat="1" ht="11.25" customHeight="1">
      <c r="A139" s="11"/>
      <c r="B139" s="423"/>
      <c r="C139" s="423"/>
      <c r="D139" s="423"/>
      <c r="E139" s="423"/>
      <c r="F139" s="423"/>
      <c r="G139" s="423"/>
      <c r="H139" s="1558"/>
      <c r="I139" s="1906" t="s">
        <v>611</v>
      </c>
      <c r="J139" s="1877"/>
      <c r="K139" s="1878"/>
      <c r="L139" s="1878"/>
      <c r="M139" s="1880"/>
      <c r="N139" s="1880"/>
      <c r="O139" s="1880"/>
      <c r="P139" s="1881"/>
      <c r="Q139" s="1879"/>
      <c r="R139" s="1880"/>
      <c r="S139" s="1880"/>
      <c r="T139" s="1881"/>
      <c r="U139" s="1882"/>
      <c r="V139" s="1883"/>
      <c r="W139" s="1905">
        <f>Inlinks!W346</f>
        <v>189</v>
      </c>
      <c r="X139" s="1905">
        <f>Inlinks!X346</f>
        <v>192</v>
      </c>
      <c r="Y139" s="1907">
        <f>Inlinks!Y346</f>
        <v>202</v>
      </c>
      <c r="Z139" s="1907">
        <f>Inlinks!Z346</f>
        <v>226</v>
      </c>
      <c r="AA139" s="1907">
        <f>Inlinks!AA346</f>
        <v>231</v>
      </c>
      <c r="AB139" s="1907">
        <f>Inlinks!AB346</f>
        <v>250</v>
      </c>
      <c r="AC139" s="1907">
        <f>Inlinks!AC346</f>
        <v>298</v>
      </c>
      <c r="AD139" s="1907">
        <f>Inlinks!AD346</f>
        <v>320</v>
      </c>
      <c r="AE139" s="1907">
        <f>Inlinks!AE346</f>
        <v>360</v>
      </c>
      <c r="AF139" s="1907">
        <f>Inlinks!AF346</f>
        <v>400</v>
      </c>
      <c r="AG139" s="1907">
        <f>Inlinks!AG346</f>
        <v>440</v>
      </c>
      <c r="AH139" s="1907">
        <f>Inlinks!AH346</f>
        <v>470</v>
      </c>
      <c r="AI139" s="1907">
        <f>Inlinks!AI346</f>
        <v>480</v>
      </c>
      <c r="AJ139" s="1907">
        <f>Inlinks!AJ346</f>
        <v>603</v>
      </c>
      <c r="AK139" s="1907">
        <f>Inlinks!AK346</f>
        <v>602</v>
      </c>
      <c r="AL139" s="1907">
        <f>Inlinks!AL346</f>
        <v>643</v>
      </c>
      <c r="AM139" s="1907">
        <f>Inlinks!AM346</f>
        <v>649</v>
      </c>
      <c r="AN139" s="1907">
        <f>Inlinks!AN346</f>
        <v>661.44395280235983</v>
      </c>
      <c r="AO139" s="1905">
        <f t="shared" ref="AO139:AR139" si="306">AN139+AO140</f>
        <v>691.44395280235983</v>
      </c>
      <c r="AP139" s="1905">
        <f t="shared" si="306"/>
        <v>721.44395280235983</v>
      </c>
      <c r="AQ139" s="1905">
        <f t="shared" si="306"/>
        <v>746.44395280235983</v>
      </c>
      <c r="AR139" s="1905">
        <f t="shared" si="306"/>
        <v>761.44395280235983</v>
      </c>
      <c r="AS139" s="887"/>
      <c r="AT139" s="1883"/>
      <c r="AU139" s="1883"/>
      <c r="AV139" s="1905">
        <f>X139</f>
        <v>192</v>
      </c>
      <c r="AW139" s="1905">
        <f>AB139</f>
        <v>250</v>
      </c>
      <c r="AX139" s="1905">
        <f>AF139</f>
        <v>400</v>
      </c>
      <c r="AY139" s="1905">
        <f>AJ139</f>
        <v>603</v>
      </c>
      <c r="AZ139" s="1905">
        <f>AN139</f>
        <v>661.44395280235983</v>
      </c>
      <c r="BA139" s="1905">
        <f>AR139</f>
        <v>761.44395280235983</v>
      </c>
      <c r="BB139" s="1905">
        <f t="shared" ref="BB139:BI139" si="307">BA139+BB140</f>
        <v>801.44395280235983</v>
      </c>
      <c r="BC139" s="1905">
        <f t="shared" si="307"/>
        <v>891.44395280235983</v>
      </c>
      <c r="BD139" s="1905">
        <f t="shared" si="307"/>
        <v>941.44395280235983</v>
      </c>
      <c r="BE139" s="1905">
        <f t="shared" si="307"/>
        <v>991.44395280235983</v>
      </c>
      <c r="BF139" s="1905">
        <f t="shared" si="307"/>
        <v>1036.4439528023599</v>
      </c>
      <c r="BG139" s="1905">
        <f t="shared" si="307"/>
        <v>1066.4439528023599</v>
      </c>
      <c r="BH139" s="1905">
        <f t="shared" si="307"/>
        <v>1106.4439528023599</v>
      </c>
      <c r="BI139" s="1905">
        <f t="shared" si="307"/>
        <v>1136.4439528023599</v>
      </c>
    </row>
    <row r="140" spans="1:61" ht="11.25" customHeight="1">
      <c r="A140" s="12"/>
      <c r="B140" s="416"/>
      <c r="C140" s="416"/>
      <c r="D140" s="416"/>
      <c r="E140" s="416"/>
      <c r="F140" s="416"/>
      <c r="G140" s="416"/>
      <c r="H140" s="45"/>
      <c r="I140" s="1850" t="s">
        <v>373</v>
      </c>
      <c r="J140" s="9"/>
      <c r="K140" s="5"/>
      <c r="L140" s="5"/>
      <c r="M140" s="136"/>
      <c r="N140" s="136"/>
      <c r="O140" s="136"/>
      <c r="P140" s="146"/>
      <c r="Q140" s="272"/>
      <c r="R140" s="136"/>
      <c r="S140" s="136"/>
      <c r="T140" s="146"/>
      <c r="U140" s="272"/>
      <c r="V140" s="136"/>
      <c r="W140" s="1201"/>
      <c r="X140" s="1202">
        <f t="shared" ref="X140:AN140" si="308">X139-W139</f>
        <v>3</v>
      </c>
      <c r="Y140" s="1202">
        <f t="shared" si="308"/>
        <v>10</v>
      </c>
      <c r="Z140" s="1202">
        <f t="shared" si="308"/>
        <v>24</v>
      </c>
      <c r="AA140" s="1202">
        <f t="shared" si="308"/>
        <v>5</v>
      </c>
      <c r="AB140" s="1202">
        <f t="shared" si="308"/>
        <v>19</v>
      </c>
      <c r="AC140" s="1202">
        <f t="shared" si="308"/>
        <v>48</v>
      </c>
      <c r="AD140" s="1202">
        <f t="shared" si="308"/>
        <v>22</v>
      </c>
      <c r="AE140" s="1202">
        <f t="shared" si="308"/>
        <v>40</v>
      </c>
      <c r="AF140" s="1202">
        <f t="shared" si="308"/>
        <v>40</v>
      </c>
      <c r="AG140" s="1202">
        <f t="shared" si="308"/>
        <v>40</v>
      </c>
      <c r="AH140" s="1202">
        <f t="shared" si="308"/>
        <v>30</v>
      </c>
      <c r="AI140" s="1202">
        <f t="shared" si="308"/>
        <v>10</v>
      </c>
      <c r="AJ140" s="1202">
        <f t="shared" si="308"/>
        <v>123</v>
      </c>
      <c r="AK140" s="1202">
        <f t="shared" si="308"/>
        <v>-1</v>
      </c>
      <c r="AL140" s="1202">
        <f t="shared" si="308"/>
        <v>41</v>
      </c>
      <c r="AM140" s="1225">
        <f t="shared" si="308"/>
        <v>6</v>
      </c>
      <c r="AN140" s="1202">
        <f t="shared" si="308"/>
        <v>12.443952802359831</v>
      </c>
      <c r="AO140" s="1214">
        <v>30</v>
      </c>
      <c r="AP140" s="1214">
        <v>30</v>
      </c>
      <c r="AQ140" s="1214">
        <v>25</v>
      </c>
      <c r="AR140" s="1214">
        <v>15</v>
      </c>
      <c r="AS140" s="210"/>
      <c r="AT140" s="451"/>
      <c r="AU140" s="451"/>
      <c r="AV140" s="451"/>
      <c r="AW140" s="1225">
        <f>AW139-AV139</f>
        <v>58</v>
      </c>
      <c r="AX140" s="1225">
        <f>AX139-AW139</f>
        <v>150</v>
      </c>
      <c r="AY140" s="1225">
        <f>AY139-AX139</f>
        <v>203</v>
      </c>
      <c r="AZ140" s="1225">
        <f>AZ139-AY139</f>
        <v>58.443952802359831</v>
      </c>
      <c r="BA140" s="1225">
        <f>BA139-AZ139</f>
        <v>100</v>
      </c>
      <c r="BB140" s="1932">
        <v>40</v>
      </c>
      <c r="BC140" s="1932">
        <v>90</v>
      </c>
      <c r="BD140" s="1932">
        <v>50</v>
      </c>
      <c r="BE140" s="1932">
        <v>50</v>
      </c>
      <c r="BF140" s="1932">
        <v>45</v>
      </c>
      <c r="BG140" s="1932">
        <v>30</v>
      </c>
      <c r="BH140" s="1932">
        <v>40</v>
      </c>
      <c r="BI140" s="1932">
        <v>30</v>
      </c>
    </row>
    <row r="141" spans="1:61" ht="11.25" customHeight="1">
      <c r="A141" s="12"/>
      <c r="B141" s="416"/>
      <c r="C141" s="416"/>
      <c r="D141" s="416"/>
      <c r="E141" s="416"/>
      <c r="F141" s="416"/>
      <c r="G141" s="416"/>
      <c r="H141" s="45"/>
      <c r="I141" s="1849"/>
      <c r="J141" s="1852" t="s">
        <v>540</v>
      </c>
      <c r="K141" s="5"/>
      <c r="L141" s="5"/>
      <c r="M141" s="136"/>
      <c r="N141" s="136"/>
      <c r="O141" s="136"/>
      <c r="P141" s="146"/>
      <c r="Q141" s="272"/>
      <c r="R141" s="136"/>
      <c r="S141" s="136"/>
      <c r="T141" s="146"/>
      <c r="U141" s="272"/>
      <c r="V141" s="136"/>
      <c r="W141" s="136"/>
      <c r="X141" s="1201">
        <f t="shared" ref="X141:AE141" si="309">AVERAGE(W139:X139)</f>
        <v>190.5</v>
      </c>
      <c r="Y141" s="1202">
        <f t="shared" si="309"/>
        <v>197</v>
      </c>
      <c r="Z141" s="1202">
        <f t="shared" si="309"/>
        <v>214</v>
      </c>
      <c r="AA141" s="1202">
        <f t="shared" si="309"/>
        <v>228.5</v>
      </c>
      <c r="AB141" s="1202">
        <f t="shared" si="309"/>
        <v>240.5</v>
      </c>
      <c r="AC141" s="1202">
        <f t="shared" si="309"/>
        <v>274</v>
      </c>
      <c r="AD141" s="1202">
        <f t="shared" si="309"/>
        <v>309</v>
      </c>
      <c r="AE141" s="1202">
        <f t="shared" si="309"/>
        <v>340</v>
      </c>
      <c r="AF141" s="1202">
        <f t="shared" ref="AF141:AN141" si="310">AVERAGE(AE139:AF139)</f>
        <v>380</v>
      </c>
      <c r="AG141" s="1202">
        <f t="shared" si="310"/>
        <v>420</v>
      </c>
      <c r="AH141" s="1202">
        <f t="shared" si="310"/>
        <v>455</v>
      </c>
      <c r="AI141" s="1202">
        <f t="shared" si="310"/>
        <v>475</v>
      </c>
      <c r="AJ141" s="1202">
        <f t="shared" si="310"/>
        <v>541.5</v>
      </c>
      <c r="AK141" s="1202">
        <f t="shared" si="310"/>
        <v>602.5</v>
      </c>
      <c r="AL141" s="1202">
        <f t="shared" si="310"/>
        <v>622.5</v>
      </c>
      <c r="AM141" s="1202">
        <f t="shared" si="310"/>
        <v>646</v>
      </c>
      <c r="AN141" s="1202">
        <f t="shared" si="310"/>
        <v>655.22197640117997</v>
      </c>
      <c r="AO141" s="1202">
        <f t="shared" ref="AO141" si="311">AVERAGE(AN139:AO139)</f>
        <v>676.44395280235983</v>
      </c>
      <c r="AP141" s="1202">
        <f t="shared" ref="AP141" si="312">AVERAGE(AO139:AP139)</f>
        <v>706.44395280235983</v>
      </c>
      <c r="AQ141" s="1202">
        <f t="shared" ref="AQ141" si="313">AVERAGE(AP139:AQ139)</f>
        <v>733.94395280235983</v>
      </c>
      <c r="AR141" s="1202">
        <f t="shared" ref="AR141" si="314">AVERAGE(AQ139:AR139)</f>
        <v>753.94395280235983</v>
      </c>
      <c r="AS141" s="210"/>
      <c r="AT141" s="451"/>
      <c r="AU141" s="451"/>
      <c r="AV141" s="451"/>
      <c r="AW141" s="1225">
        <f>AVERAGE(AV139:AW139)</f>
        <v>221</v>
      </c>
      <c r="AX141" s="1225">
        <f>AVERAGE(AW139:AX139)</f>
        <v>325</v>
      </c>
      <c r="AY141" s="1225">
        <f>AVERAGE(AX139:AY139)</f>
        <v>501.5</v>
      </c>
      <c r="AZ141" s="1225">
        <f>AVERAGE(AY139:AZ139)</f>
        <v>632.22197640117997</v>
      </c>
      <c r="BA141" s="1225">
        <f>AVERAGE(AZ139:BA139)</f>
        <v>711.44395280235983</v>
      </c>
      <c r="BB141" s="1225">
        <f t="shared" ref="BB141:BI141" si="315">AVERAGE(BA139:BB139)</f>
        <v>781.44395280235983</v>
      </c>
      <c r="BC141" s="1225">
        <f t="shared" si="315"/>
        <v>846.44395280235983</v>
      </c>
      <c r="BD141" s="1225">
        <f t="shared" si="315"/>
        <v>916.44395280235983</v>
      </c>
      <c r="BE141" s="1225">
        <f t="shared" si="315"/>
        <v>966.44395280235983</v>
      </c>
      <c r="BF141" s="1225">
        <f t="shared" si="315"/>
        <v>1013.9439528023599</v>
      </c>
      <c r="BG141" s="1225">
        <f t="shared" si="315"/>
        <v>1051.4439528023599</v>
      </c>
      <c r="BH141" s="1225">
        <f t="shared" si="315"/>
        <v>1086.4439528023599</v>
      </c>
      <c r="BI141" s="1225">
        <f t="shared" si="315"/>
        <v>1121.4439528023599</v>
      </c>
    </row>
    <row r="142" spans="1:61" ht="11.25" customHeight="1">
      <c r="A142" s="12"/>
      <c r="B142" s="416"/>
      <c r="C142" s="416"/>
      <c r="D142" s="416"/>
      <c r="E142" s="416"/>
      <c r="F142" s="416"/>
      <c r="G142" s="416"/>
      <c r="H142" s="45"/>
      <c r="I142" s="1849"/>
      <c r="J142" s="1852"/>
      <c r="K142" s="5"/>
      <c r="L142" s="5"/>
      <c r="M142" s="136"/>
      <c r="N142" s="136"/>
      <c r="O142" s="136"/>
      <c r="P142" s="146"/>
      <c r="Q142" s="272"/>
      <c r="R142" s="136"/>
      <c r="S142" s="136"/>
      <c r="T142" s="146"/>
      <c r="U142" s="272"/>
      <c r="V142" s="136"/>
      <c r="W142" s="136"/>
      <c r="X142" s="1201"/>
      <c r="Y142" s="1202"/>
      <c r="Z142" s="1202"/>
      <c r="AA142" s="1202"/>
      <c r="AB142" s="1202"/>
      <c r="AC142" s="1202"/>
      <c r="AD142" s="1202"/>
      <c r="AE142" s="1202"/>
      <c r="AF142" s="1202"/>
      <c r="AG142" s="1202"/>
      <c r="AH142" s="1202"/>
      <c r="AI142" s="1202"/>
      <c r="AJ142" s="1202"/>
      <c r="AK142" s="1202"/>
      <c r="AL142" s="1202"/>
      <c r="AM142" s="1202"/>
      <c r="AN142" s="1202"/>
      <c r="AO142" s="1202"/>
      <c r="AP142" s="1202"/>
      <c r="AQ142" s="1202"/>
      <c r="AR142" s="1202"/>
      <c r="AS142" s="210"/>
      <c r="AT142" s="451"/>
      <c r="AU142" s="451"/>
      <c r="AV142" s="451"/>
      <c r="AW142" s="1225"/>
      <c r="AX142" s="1225"/>
      <c r="AY142" s="1225"/>
      <c r="AZ142" s="1225"/>
      <c r="BA142" s="1225"/>
      <c r="BB142" s="1225"/>
      <c r="BC142" s="1225"/>
      <c r="BD142" s="1225"/>
      <c r="BE142" s="1225"/>
      <c r="BF142" s="1225"/>
      <c r="BG142" s="1225"/>
      <c r="BH142" s="1225"/>
      <c r="BI142" s="1225"/>
    </row>
    <row r="143" spans="1:61" s="1664" customFormat="1" ht="11.25" customHeight="1">
      <c r="A143" s="11"/>
      <c r="B143" s="423"/>
      <c r="C143" s="423"/>
      <c r="D143" s="423"/>
      <c r="E143" s="423"/>
      <c r="F143" s="423"/>
      <c r="G143" s="423"/>
      <c r="H143" s="1558"/>
      <c r="I143" s="1906" t="s">
        <v>612</v>
      </c>
      <c r="J143" s="1877"/>
      <c r="K143" s="1878"/>
      <c r="L143" s="1878"/>
      <c r="M143" s="1880"/>
      <c r="N143" s="1880"/>
      <c r="O143" s="1880"/>
      <c r="P143" s="1881"/>
      <c r="Q143" s="1879"/>
      <c r="R143" s="1880"/>
      <c r="S143" s="1880"/>
      <c r="T143" s="1881"/>
      <c r="U143" s="1879"/>
      <c r="V143" s="1880"/>
      <c r="W143" s="1880"/>
      <c r="X143" s="1880"/>
      <c r="Y143" s="1905">
        <f t="shared" ref="Y143:AF143" si="316">Y131/(Y141/1000000)</f>
        <v>59441.624365482232</v>
      </c>
      <c r="Z143" s="1905">
        <f t="shared" si="316"/>
        <v>57453.271028037387</v>
      </c>
      <c r="AA143" s="1905">
        <f t="shared" si="316"/>
        <v>58455.142231947488</v>
      </c>
      <c r="AB143" s="1905">
        <f t="shared" si="316"/>
        <v>53916.839916839919</v>
      </c>
      <c r="AC143" s="1905">
        <f t="shared" si="316"/>
        <v>55010.948905109479</v>
      </c>
      <c r="AD143" s="1905">
        <f t="shared" si="316"/>
        <v>53588.996763754061</v>
      </c>
      <c r="AE143" s="1905">
        <f t="shared" si="316"/>
        <v>55714.705882352944</v>
      </c>
      <c r="AF143" s="1905">
        <f t="shared" si="316"/>
        <v>55865.789473684206</v>
      </c>
      <c r="AG143" s="1905">
        <f t="shared" ref="AG143:AL143" si="317">AG131/(AG141/1000000)</f>
        <v>53954.761904761894</v>
      </c>
      <c r="AH143" s="1905">
        <f t="shared" si="317"/>
        <v>58246.153846153844</v>
      </c>
      <c r="AI143" s="1905">
        <f t="shared" si="317"/>
        <v>51233.684210526313</v>
      </c>
      <c r="AJ143" s="1905">
        <f t="shared" si="317"/>
        <v>56393.351800554017</v>
      </c>
      <c r="AK143" s="1905">
        <f t="shared" si="317"/>
        <v>53893.77593360997</v>
      </c>
      <c r="AL143" s="1905">
        <f t="shared" si="317"/>
        <v>57681.927710843367</v>
      </c>
      <c r="AM143" s="1905">
        <f t="shared" ref="AM143:AN143" si="318">AM131/(AM141/1000000)</f>
        <v>53430.340557275544</v>
      </c>
      <c r="AN143" s="1905">
        <f t="shared" si="318"/>
        <v>53624.574976842501</v>
      </c>
      <c r="AO143" s="1905">
        <f t="shared" ref="AO143:AR143" si="319">AK143*(1+AO144)</f>
        <v>56588.46473029047</v>
      </c>
      <c r="AP143" s="1905">
        <f t="shared" si="319"/>
        <v>60566.024096385539</v>
      </c>
      <c r="AQ143" s="1905">
        <f t="shared" si="319"/>
        <v>55033.250773993808</v>
      </c>
      <c r="AR143" s="1905">
        <f t="shared" si="319"/>
        <v>55233.312226147777</v>
      </c>
      <c r="AS143" s="887"/>
      <c r="AT143" s="1883"/>
      <c r="AU143" s="1883"/>
      <c r="AV143" s="1883"/>
      <c r="AW143" s="1905">
        <f>AW131/(AW141/1000000)</f>
        <v>227733.03167420815</v>
      </c>
      <c r="AX143" s="1905">
        <f>AX131/(AX141/1000000)</f>
        <v>220935.38461538462</v>
      </c>
      <c r="AY143" s="1905">
        <f>AY131/(AY141/1000000)</f>
        <v>207449.65104685942</v>
      </c>
      <c r="AZ143" s="1905">
        <f>AZ131/(AZ141/1000000)</f>
        <v>218325.21669954146</v>
      </c>
      <c r="BA143" s="1905">
        <f>BA131/(BA141/1000000)</f>
        <v>229251.46660630169</v>
      </c>
      <c r="BB143" s="1905">
        <f t="shared" ref="BB143:BI143" si="320">BA143*(1+BB144)</f>
        <v>236129.01060449076</v>
      </c>
      <c r="BC143" s="1905">
        <f t="shared" si="320"/>
        <v>243212.88092262548</v>
      </c>
      <c r="BD143" s="1905">
        <f t="shared" si="320"/>
        <v>250509.26735030426</v>
      </c>
      <c r="BE143" s="1905">
        <f t="shared" si="320"/>
        <v>258024.5453708134</v>
      </c>
      <c r="BF143" s="1905">
        <f t="shared" si="320"/>
        <v>265765.28173193784</v>
      </c>
      <c r="BG143" s="1905">
        <f t="shared" si="320"/>
        <v>273738.24018389598</v>
      </c>
      <c r="BH143" s="1905">
        <f t="shared" si="320"/>
        <v>281950.38738941285</v>
      </c>
      <c r="BI143" s="1905">
        <f t="shared" si="320"/>
        <v>290408.89901109523</v>
      </c>
    </row>
    <row r="144" spans="1:61" ht="11.25" customHeight="1">
      <c r="A144" s="12"/>
      <c r="B144" s="416"/>
      <c r="C144" s="416"/>
      <c r="D144" s="416"/>
      <c r="E144" s="416"/>
      <c r="F144" s="416"/>
      <c r="G144" s="416"/>
      <c r="H144" s="45"/>
      <c r="I144" s="1850" t="s">
        <v>371</v>
      </c>
      <c r="J144" s="9"/>
      <c r="K144" s="5"/>
      <c r="L144" s="5"/>
      <c r="M144" s="136"/>
      <c r="N144" s="136"/>
      <c r="O144" s="136"/>
      <c r="P144" s="146"/>
      <c r="Q144" s="272"/>
      <c r="R144" s="136"/>
      <c r="S144" s="136"/>
      <c r="T144" s="146"/>
      <c r="U144" s="272"/>
      <c r="V144" s="136"/>
      <c r="W144" s="136"/>
      <c r="X144" s="136"/>
      <c r="Y144" s="138"/>
      <c r="Z144" s="138"/>
      <c r="AA144" s="138"/>
      <c r="AB144" s="138"/>
      <c r="AC144" s="1199">
        <f t="shared" ref="AC144:AN144" si="321">AC143/Y143-1</f>
        <v>-7.453826350925985E-2</v>
      </c>
      <c r="AD144" s="1199">
        <f t="shared" si="321"/>
        <v>-6.7259430057473035E-2</v>
      </c>
      <c r="AE144" s="1199">
        <f t="shared" si="321"/>
        <v>-4.6881014141076038E-2</v>
      </c>
      <c r="AF144" s="1199">
        <f t="shared" si="321"/>
        <v>3.6147325396857388E-2</v>
      </c>
      <c r="AG144" s="1199">
        <f t="shared" si="321"/>
        <v>-1.9199577927104028E-2</v>
      </c>
      <c r="AH144" s="1199">
        <f t="shared" si="321"/>
        <v>8.6905099248839379E-2</v>
      </c>
      <c r="AI144" s="1199">
        <f t="shared" si="321"/>
        <v>-8.0427987563799541E-2</v>
      </c>
      <c r="AJ144" s="1199">
        <f t="shared" si="321"/>
        <v>9.4433880168887097E-3</v>
      </c>
      <c r="AK144" s="1199">
        <f t="shared" si="321"/>
        <v>-1.130316750532101E-3</v>
      </c>
      <c r="AL144" s="1199">
        <f t="shared" si="321"/>
        <v>-9.6869251968254577E-3</v>
      </c>
      <c r="AM144" s="1199">
        <f t="shared" si="321"/>
        <v>4.2875236879761802E-2</v>
      </c>
      <c r="AN144" s="1199">
        <f t="shared" si="321"/>
        <v>-4.9097575074165345E-2</v>
      </c>
      <c r="AO144" s="1215">
        <v>0.05</v>
      </c>
      <c r="AP144" s="1215">
        <v>0.05</v>
      </c>
      <c r="AQ144" s="1215">
        <v>0.03</v>
      </c>
      <c r="AR144" s="1215">
        <v>0.03</v>
      </c>
      <c r="AS144" s="210"/>
      <c r="AT144" s="451"/>
      <c r="AU144" s="451"/>
      <c r="AV144" s="451"/>
      <c r="AW144" s="451"/>
      <c r="AX144" s="1226">
        <f>+AX143/AW143-1</f>
        <v>-2.9849192314570061E-2</v>
      </c>
      <c r="AY144" s="1226">
        <f>+AY143/AX143-1</f>
        <v>-6.1039265358067696E-2</v>
      </c>
      <c r="AZ144" s="1226">
        <f>+AZ143/AY143-1</f>
        <v>5.2425085305279451E-2</v>
      </c>
      <c r="BA144" s="1226">
        <f>+BA143/AZ143-1</f>
        <v>5.0045753174709606E-2</v>
      </c>
      <c r="BB144" s="1841">
        <v>0.03</v>
      </c>
      <c r="BC144" s="1841">
        <v>0.03</v>
      </c>
      <c r="BD144" s="1841">
        <v>0.03</v>
      </c>
      <c r="BE144" s="1841">
        <v>0.03</v>
      </c>
      <c r="BF144" s="1841">
        <v>0.03</v>
      </c>
      <c r="BG144" s="1841">
        <v>0.03</v>
      </c>
      <c r="BH144" s="1841">
        <v>0.03</v>
      </c>
      <c r="BI144" s="1841">
        <v>0.03</v>
      </c>
    </row>
    <row r="145" spans="1:61" ht="11.25" customHeight="1">
      <c r="A145" s="12"/>
      <c r="B145" s="416"/>
      <c r="C145" s="416"/>
      <c r="D145" s="416"/>
      <c r="E145" s="416"/>
      <c r="F145" s="416"/>
      <c r="G145" s="416"/>
      <c r="H145" s="45"/>
      <c r="I145" s="1850" t="s">
        <v>369</v>
      </c>
      <c r="J145" s="9"/>
      <c r="K145" s="5"/>
      <c r="L145" s="5"/>
      <c r="M145" s="136"/>
      <c r="N145" s="136"/>
      <c r="O145" s="136"/>
      <c r="P145" s="146"/>
      <c r="Q145" s="272"/>
      <c r="R145" s="136"/>
      <c r="S145" s="136"/>
      <c r="T145" s="146"/>
      <c r="U145" s="272"/>
      <c r="V145" s="136"/>
      <c r="W145" s="136"/>
      <c r="X145" s="136"/>
      <c r="Y145" s="138"/>
      <c r="Z145" s="1199">
        <f t="shared" ref="Z145:AK145" si="322">Z143/Y143-1</f>
        <v>-3.3450521560771551E-2</v>
      </c>
      <c r="AA145" s="1199">
        <f t="shared" si="322"/>
        <v>1.7438018514579934E-2</v>
      </c>
      <c r="AB145" s="1199">
        <f t="shared" si="322"/>
        <v>-7.7637349629563479E-2</v>
      </c>
      <c r="AC145" s="1199">
        <f t="shared" si="322"/>
        <v>2.0292528085049E-2</v>
      </c>
      <c r="AD145" s="1199">
        <f t="shared" si="322"/>
        <v>-2.5848529604682868E-2</v>
      </c>
      <c r="AE145" s="1199">
        <f t="shared" si="322"/>
        <v>3.966689520182709E-2</v>
      </c>
      <c r="AF145" s="1199">
        <f t="shared" si="322"/>
        <v>2.7117363169839592E-3</v>
      </c>
      <c r="AG145" s="1199">
        <f t="shared" si="322"/>
        <v>-3.420747450141215E-2</v>
      </c>
      <c r="AH145" s="1199">
        <f t="shared" si="322"/>
        <v>7.9536852538926839E-2</v>
      </c>
      <c r="AI145" s="1199">
        <f t="shared" si="322"/>
        <v>-0.12039369421970136</v>
      </c>
      <c r="AJ145" s="1199">
        <f t="shared" si="322"/>
        <v>0.10070850202429149</v>
      </c>
      <c r="AK145" s="1199">
        <f t="shared" si="322"/>
        <v>-4.4323945769073614E-2</v>
      </c>
      <c r="AL145" s="1199">
        <f>AL143/AK143-1</f>
        <v>7.0289225640821629E-2</v>
      </c>
      <c r="AM145" s="1199">
        <f>AM143/AL143-1</f>
        <v>-7.3707438747207199E-2</v>
      </c>
      <c r="AN145" s="1199">
        <f t="shared" ref="AN145" si="323">AN143/AM143-1</f>
        <v>3.6352832031596449E-3</v>
      </c>
      <c r="AO145" s="1199">
        <f t="shared" ref="AO145:AR145" si="324">AO143/AN143-1</f>
        <v>5.5271109462926571E-2</v>
      </c>
      <c r="AP145" s="1199">
        <f t="shared" si="324"/>
        <v>7.0289225640821629E-2</v>
      </c>
      <c r="AQ145" s="1199">
        <f t="shared" si="324"/>
        <v>-9.1351106580593866E-2</v>
      </c>
      <c r="AR145" s="1199">
        <f t="shared" si="324"/>
        <v>3.6352832031596449E-3</v>
      </c>
      <c r="AS145" s="210"/>
      <c r="AT145" s="451"/>
      <c r="AU145" s="451"/>
      <c r="AV145" s="451"/>
      <c r="AW145" s="138" t="s">
        <v>462</v>
      </c>
      <c r="AX145" s="138" t="s">
        <v>462</v>
      </c>
      <c r="AY145" s="138" t="s">
        <v>462</v>
      </c>
      <c r="AZ145" s="138" t="s">
        <v>462</v>
      </c>
      <c r="BA145" s="138" t="s">
        <v>462</v>
      </c>
      <c r="BB145" s="138" t="s">
        <v>462</v>
      </c>
      <c r="BC145" s="138" t="s">
        <v>462</v>
      </c>
      <c r="BD145" s="138" t="s">
        <v>462</v>
      </c>
      <c r="BE145" s="138" t="s">
        <v>462</v>
      </c>
      <c r="BF145" s="138" t="s">
        <v>462</v>
      </c>
      <c r="BG145" s="138" t="s">
        <v>462</v>
      </c>
      <c r="BH145" s="138" t="s">
        <v>462</v>
      </c>
      <c r="BI145" s="138" t="s">
        <v>462</v>
      </c>
    </row>
    <row r="146" spans="1:61" ht="11.25" customHeight="1">
      <c r="A146" s="12"/>
      <c r="B146" s="416"/>
      <c r="C146" s="416"/>
      <c r="D146" s="416"/>
      <c r="E146" s="416"/>
      <c r="F146" s="416"/>
      <c r="G146" s="416"/>
      <c r="H146" s="45"/>
      <c r="I146" s="1850" t="s">
        <v>370</v>
      </c>
      <c r="J146" s="9"/>
      <c r="K146" s="5"/>
      <c r="L146" s="5"/>
      <c r="M146" s="136"/>
      <c r="N146" s="136"/>
      <c r="O146" s="136"/>
      <c r="P146" s="146"/>
      <c r="Q146" s="272"/>
      <c r="R146" s="136"/>
      <c r="S146" s="136"/>
      <c r="T146" s="146"/>
      <c r="U146" s="272"/>
      <c r="V146" s="136"/>
      <c r="W146" s="136"/>
      <c r="X146" s="136"/>
      <c r="Y146" s="138"/>
      <c r="Z146" s="138"/>
      <c r="AA146" s="138"/>
      <c r="AB146" s="138"/>
      <c r="AC146" s="1202">
        <f t="shared" ref="AC146:AK146" si="325">AC143-Y143</f>
        <v>-4430.6754603727532</v>
      </c>
      <c r="AD146" s="1202">
        <f t="shared" si="325"/>
        <v>-3864.2742642833255</v>
      </c>
      <c r="AE146" s="1202">
        <f t="shared" si="325"/>
        <v>-2740.4363495945436</v>
      </c>
      <c r="AF146" s="1202">
        <f t="shared" si="325"/>
        <v>1948.9495568442871</v>
      </c>
      <c r="AG146" s="1202">
        <f t="shared" si="325"/>
        <v>-1056.1870003475851</v>
      </c>
      <c r="AH146" s="1202">
        <f t="shared" si="325"/>
        <v>4657.1570823997827</v>
      </c>
      <c r="AI146" s="1202">
        <f t="shared" si="325"/>
        <v>-4481.0216718266311</v>
      </c>
      <c r="AJ146" s="1202">
        <f t="shared" si="325"/>
        <v>527.56232686981093</v>
      </c>
      <c r="AK146" s="1202">
        <f t="shared" si="325"/>
        <v>-60.985971151923877</v>
      </c>
      <c r="AL146" s="1202">
        <f>AL143-AH143</f>
        <v>-564.22613531047682</v>
      </c>
      <c r="AM146" s="1202">
        <f>AM143-AI143</f>
        <v>2196.6563467492306</v>
      </c>
      <c r="AN146" s="1202">
        <f t="shared" ref="AN146" si="326">AN143-AJ143</f>
        <v>-2768.776823711516</v>
      </c>
      <c r="AO146" s="1202">
        <f t="shared" ref="AO146:AR146" si="327">AO143-AK143</f>
        <v>2694.6887966805007</v>
      </c>
      <c r="AP146" s="1202">
        <f t="shared" si="327"/>
        <v>2884.0963855421724</v>
      </c>
      <c r="AQ146" s="1202">
        <f t="shared" si="327"/>
        <v>1602.9102167182646</v>
      </c>
      <c r="AR146" s="1202">
        <f t="shared" si="327"/>
        <v>1608.7372493052753</v>
      </c>
      <c r="AS146" s="210"/>
      <c r="AT146" s="451"/>
      <c r="AU146" s="451"/>
      <c r="AV146" s="451"/>
      <c r="AW146" s="451"/>
      <c r="AX146" s="1225">
        <f>+AX143-AW143</f>
        <v>-6797.6470588235243</v>
      </c>
      <c r="AY146" s="1225">
        <f>+AY143-AX143</f>
        <v>-13485.733568525204</v>
      </c>
      <c r="AZ146" s="1225">
        <f>+AZ143-AY143</f>
        <v>10875.565652682038</v>
      </c>
      <c r="BA146" s="1225">
        <f>+BA143-AZ143</f>
        <v>10926.249906760233</v>
      </c>
      <c r="BB146" s="1202">
        <f t="shared" ref="BB146:BI146" si="328">BB143-BA143</f>
        <v>6877.5439981890668</v>
      </c>
      <c r="BC146" s="1202">
        <f t="shared" si="328"/>
        <v>7083.8703181347228</v>
      </c>
      <c r="BD146" s="1202">
        <f t="shared" si="328"/>
        <v>7296.386427678779</v>
      </c>
      <c r="BE146" s="1202">
        <f t="shared" si="328"/>
        <v>7515.2780205091403</v>
      </c>
      <c r="BF146" s="1202">
        <f t="shared" si="328"/>
        <v>7740.7363611244364</v>
      </c>
      <c r="BG146" s="1202">
        <f t="shared" si="328"/>
        <v>7972.9584519581404</v>
      </c>
      <c r="BH146" s="1202">
        <f t="shared" si="328"/>
        <v>8212.1472055168706</v>
      </c>
      <c r="BI146" s="1202">
        <f t="shared" si="328"/>
        <v>8458.5116216823808</v>
      </c>
    </row>
    <row r="147" spans="1:61" ht="11.25" customHeight="1">
      <c r="A147" s="12"/>
      <c r="B147" s="416"/>
      <c r="C147" s="416"/>
      <c r="D147" s="416"/>
      <c r="E147" s="416"/>
      <c r="F147" s="416"/>
      <c r="G147" s="416"/>
      <c r="H147" s="45"/>
      <c r="I147" s="1850" t="s">
        <v>372</v>
      </c>
      <c r="J147" s="9"/>
      <c r="K147" s="5"/>
      <c r="L147" s="5"/>
      <c r="M147" s="136"/>
      <c r="N147" s="136"/>
      <c r="O147" s="136"/>
      <c r="P147" s="146"/>
      <c r="Q147" s="272"/>
      <c r="R147" s="136"/>
      <c r="S147" s="136"/>
      <c r="T147" s="146"/>
      <c r="U147" s="272"/>
      <c r="V147" s="136"/>
      <c r="W147" s="136"/>
      <c r="X147" s="136"/>
      <c r="Y147" s="138"/>
      <c r="Z147" s="1202">
        <f t="shared" ref="Z147:AK147" si="329">Z143-Y143</f>
        <v>-1988.3533374448452</v>
      </c>
      <c r="AA147" s="1202">
        <f t="shared" si="329"/>
        <v>1001.871203910101</v>
      </c>
      <c r="AB147" s="1202">
        <f t="shared" si="329"/>
        <v>-4538.3023151075686</v>
      </c>
      <c r="AC147" s="1202">
        <f t="shared" si="329"/>
        <v>1094.1089882695596</v>
      </c>
      <c r="AD147" s="1202">
        <f t="shared" si="329"/>
        <v>-1421.9521413554176</v>
      </c>
      <c r="AE147" s="1202">
        <f t="shared" si="329"/>
        <v>2125.7091185988829</v>
      </c>
      <c r="AF147" s="1202">
        <f t="shared" si="329"/>
        <v>151.08359133126214</v>
      </c>
      <c r="AG147" s="1202">
        <f t="shared" si="329"/>
        <v>-1911.0275689223126</v>
      </c>
      <c r="AH147" s="1202">
        <f t="shared" si="329"/>
        <v>4291.3919413919502</v>
      </c>
      <c r="AI147" s="1202">
        <f t="shared" si="329"/>
        <v>-7012.4696356275308</v>
      </c>
      <c r="AJ147" s="1202">
        <f t="shared" si="329"/>
        <v>5159.6675900277041</v>
      </c>
      <c r="AK147" s="1202">
        <f t="shared" si="329"/>
        <v>-2499.5758669440474</v>
      </c>
      <c r="AL147" s="1202">
        <f>AL143-AK143</f>
        <v>3788.1517772333973</v>
      </c>
      <c r="AM147" s="1202">
        <f>AM143-AL143</f>
        <v>-4251.5871535678234</v>
      </c>
      <c r="AN147" s="1202">
        <f t="shared" ref="AN147" si="330">AN143-AM143</f>
        <v>194.23441956695751</v>
      </c>
      <c r="AO147" s="1202">
        <f t="shared" ref="AO147:AR147" si="331">AO143-AN143</f>
        <v>2963.8897534479693</v>
      </c>
      <c r="AP147" s="1202">
        <f t="shared" si="331"/>
        <v>3977.559366095069</v>
      </c>
      <c r="AQ147" s="1202">
        <f t="shared" si="331"/>
        <v>-5532.7733223917312</v>
      </c>
      <c r="AR147" s="1202">
        <f t="shared" si="331"/>
        <v>200.06145215396828</v>
      </c>
      <c r="AS147" s="210"/>
      <c r="AT147" s="451"/>
      <c r="AU147" s="451"/>
      <c r="AV147" s="451"/>
      <c r="AW147" s="138" t="s">
        <v>462</v>
      </c>
      <c r="AX147" s="138" t="s">
        <v>462</v>
      </c>
      <c r="AY147" s="138" t="s">
        <v>462</v>
      </c>
      <c r="AZ147" s="138" t="s">
        <v>462</v>
      </c>
      <c r="BA147" s="138" t="s">
        <v>462</v>
      </c>
      <c r="BB147" s="138" t="s">
        <v>462</v>
      </c>
      <c r="BC147" s="138" t="s">
        <v>462</v>
      </c>
      <c r="BD147" s="138" t="s">
        <v>462</v>
      </c>
      <c r="BE147" s="138" t="s">
        <v>462</v>
      </c>
      <c r="BF147" s="138" t="s">
        <v>462</v>
      </c>
      <c r="BG147" s="138" t="s">
        <v>462</v>
      </c>
      <c r="BH147" s="138" t="s">
        <v>462</v>
      </c>
      <c r="BI147" s="138" t="s">
        <v>462</v>
      </c>
    </row>
    <row r="148" spans="1:61" ht="11.25" customHeight="1">
      <c r="A148" s="12"/>
      <c r="B148" s="416"/>
      <c r="C148" s="416"/>
      <c r="D148" s="416"/>
      <c r="E148" s="416"/>
      <c r="F148" s="416"/>
      <c r="G148" s="416"/>
      <c r="H148" s="45"/>
      <c r="I148" s="53"/>
      <c r="J148" s="9"/>
      <c r="K148" s="5"/>
      <c r="L148" s="5"/>
      <c r="M148" s="136"/>
      <c r="N148" s="136"/>
      <c r="O148" s="136"/>
      <c r="P148" s="146"/>
      <c r="Q148" s="272"/>
      <c r="R148" s="136"/>
      <c r="S148" s="136"/>
      <c r="T148" s="146"/>
      <c r="U148" s="272"/>
      <c r="V148" s="136"/>
      <c r="W148" s="136"/>
      <c r="X148" s="136"/>
      <c r="Y148" s="138"/>
      <c r="Z148" s="138"/>
      <c r="AA148" s="138"/>
      <c r="AB148" s="138"/>
      <c r="AC148" s="138"/>
      <c r="AD148" s="138"/>
      <c r="AE148" s="138"/>
      <c r="AF148" s="138"/>
      <c r="AG148" s="138"/>
      <c r="AH148" s="138"/>
      <c r="AI148" s="138"/>
      <c r="AJ148" s="138"/>
      <c r="AK148" s="138"/>
      <c r="AL148" s="138"/>
      <c r="AM148" s="138"/>
      <c r="AN148" s="138"/>
      <c r="AO148" s="138"/>
      <c r="AP148" s="138"/>
      <c r="AQ148" s="138"/>
      <c r="AR148" s="138"/>
      <c r="AS148" s="210"/>
      <c r="AT148" s="451"/>
      <c r="AU148" s="451"/>
      <c r="AV148" s="451"/>
      <c r="AW148" s="451"/>
      <c r="AX148" s="451"/>
      <c r="AY148" s="451"/>
      <c r="AZ148" s="451"/>
      <c r="BA148" s="451"/>
      <c r="BB148" s="451"/>
      <c r="BC148" s="451"/>
      <c r="BD148" s="451"/>
      <c r="BE148" s="451"/>
      <c r="BF148" s="451"/>
      <c r="BG148" s="451"/>
      <c r="BH148" s="451"/>
      <c r="BI148" s="451"/>
    </row>
    <row r="149" spans="1:61" ht="11.25" hidden="1" customHeight="1" outlineLevel="1">
      <c r="A149" s="12"/>
      <c r="B149" s="416"/>
      <c r="C149" s="416"/>
      <c r="D149" s="416"/>
      <c r="E149" s="416"/>
      <c r="F149" s="416"/>
      <c r="G149" s="416"/>
      <c r="H149" s="45"/>
      <c r="I149" s="53"/>
      <c r="J149" s="9"/>
      <c r="K149" s="5"/>
      <c r="L149" s="5"/>
      <c r="M149" s="136"/>
      <c r="N149" s="136"/>
      <c r="O149" s="136"/>
      <c r="P149" s="146"/>
      <c r="Q149" s="272"/>
      <c r="R149" s="136"/>
      <c r="S149" s="136"/>
      <c r="T149" s="146"/>
      <c r="U149" s="272"/>
      <c r="V149" s="136"/>
      <c r="W149" s="136"/>
      <c r="X149" s="136"/>
      <c r="Y149" s="138"/>
      <c r="Z149" s="138"/>
      <c r="AA149" s="138"/>
      <c r="AB149" s="138"/>
      <c r="AC149" s="138"/>
      <c r="AD149" s="138"/>
      <c r="AE149" s="138"/>
      <c r="AF149" s="138"/>
      <c r="AG149" s="138"/>
      <c r="AH149" s="138"/>
      <c r="AI149" s="138"/>
      <c r="AJ149" s="138"/>
      <c r="AK149" s="138"/>
      <c r="AL149" s="138"/>
      <c r="AM149" s="138"/>
      <c r="AN149" s="138"/>
      <c r="AO149" s="138"/>
      <c r="AP149" s="138"/>
      <c r="AQ149" s="138"/>
      <c r="AR149" s="138"/>
      <c r="AS149" s="210"/>
      <c r="AT149" s="451"/>
      <c r="AU149" s="451"/>
      <c r="AV149" s="451"/>
      <c r="AW149" s="451"/>
      <c r="AX149" s="451"/>
      <c r="AY149" s="451"/>
      <c r="AZ149" s="451"/>
      <c r="BA149" s="451"/>
      <c r="BB149" s="451"/>
      <c r="BC149" s="451"/>
      <c r="BD149" s="451"/>
      <c r="BE149" s="451"/>
      <c r="BF149" s="451"/>
      <c r="BG149" s="451"/>
      <c r="BH149" s="451"/>
      <c r="BI149" s="451"/>
    </row>
    <row r="150" spans="1:61" ht="11.25" hidden="1" customHeight="1" outlineLevel="1">
      <c r="A150" s="12"/>
      <c r="B150" s="416"/>
      <c r="C150" s="416"/>
      <c r="D150" s="416"/>
      <c r="E150" s="416"/>
      <c r="F150" s="416"/>
      <c r="G150" s="416"/>
      <c r="H150" s="45"/>
      <c r="I150" s="1844" t="s">
        <v>606</v>
      </c>
      <c r="J150" s="9"/>
      <c r="K150" s="5"/>
      <c r="L150" s="5"/>
      <c r="M150" s="136"/>
      <c r="N150" s="136"/>
      <c r="O150" s="136"/>
      <c r="P150" s="146"/>
      <c r="Q150" s="272"/>
      <c r="R150" s="136"/>
      <c r="S150" s="136"/>
      <c r="T150" s="146"/>
      <c r="U150" s="272"/>
      <c r="V150" s="136"/>
      <c r="W150" s="136"/>
      <c r="X150" s="136"/>
      <c r="Y150" s="138"/>
      <c r="Z150" s="138"/>
      <c r="AA150" s="138"/>
      <c r="AB150" s="138"/>
      <c r="AC150" s="138"/>
      <c r="AD150" s="138"/>
      <c r="AE150" s="138"/>
      <c r="AF150" s="138"/>
      <c r="AG150" s="138"/>
      <c r="AH150" s="138"/>
      <c r="AI150" s="138"/>
      <c r="AJ150" s="138"/>
      <c r="AK150" s="138"/>
      <c r="AL150" s="138"/>
      <c r="AM150" s="138"/>
      <c r="AN150" s="138"/>
      <c r="AO150" s="138"/>
      <c r="AP150" s="138"/>
      <c r="AQ150" s="138"/>
      <c r="AR150" s="138"/>
      <c r="AS150" s="210"/>
      <c r="AT150" s="451"/>
      <c r="AU150" s="451"/>
      <c r="AV150" s="451"/>
      <c r="AW150" s="451"/>
      <c r="AX150" s="451"/>
      <c r="AY150" s="451"/>
      <c r="AZ150" s="451"/>
      <c r="BA150" s="451"/>
      <c r="BB150" s="451"/>
      <c r="BC150" s="451"/>
      <c r="BD150" s="451"/>
      <c r="BE150" s="451"/>
      <c r="BF150" s="451"/>
      <c r="BG150" s="451"/>
      <c r="BH150" s="451"/>
      <c r="BI150" s="451"/>
    </row>
    <row r="151" spans="1:61" ht="4.5" hidden="1" customHeight="1" outlineLevel="1">
      <c r="A151" s="12"/>
      <c r="B151" s="420"/>
      <c r="C151" s="420"/>
      <c r="D151" s="420"/>
      <c r="E151" s="420"/>
      <c r="F151" s="420"/>
      <c r="G151" s="420"/>
      <c r="H151" s="45"/>
      <c r="I151" s="1822"/>
      <c r="J151" s="9"/>
      <c r="K151" s="5"/>
      <c r="L151" s="5"/>
      <c r="M151" s="136"/>
      <c r="N151" s="136"/>
      <c r="O151" s="136"/>
      <c r="P151" s="146"/>
      <c r="Q151" s="272"/>
      <c r="R151" s="136"/>
      <c r="S151" s="136"/>
      <c r="T151" s="146"/>
      <c r="U151" s="272"/>
      <c r="V151" s="136"/>
      <c r="W151" s="136"/>
      <c r="X151" s="136"/>
      <c r="Y151" s="138"/>
      <c r="Z151" s="138"/>
      <c r="AA151" s="138"/>
      <c r="AB151" s="138"/>
      <c r="AC151" s="1236"/>
      <c r="AD151" s="1236"/>
      <c r="AE151" s="1236"/>
      <c r="AF151" s="1236"/>
      <c r="AG151" s="1236"/>
      <c r="AH151" s="1236"/>
      <c r="AI151" s="1236"/>
      <c r="AJ151" s="1236"/>
      <c r="AK151" s="1236"/>
      <c r="AL151" s="1236"/>
      <c r="AM151" s="1236"/>
      <c r="AN151" s="1236"/>
      <c r="AO151" s="1236"/>
      <c r="AP151" s="1236"/>
      <c r="AQ151" s="1236"/>
      <c r="AR151" s="1236"/>
      <c r="AS151" s="210"/>
      <c r="AT151" s="451"/>
      <c r="AU151" s="451"/>
      <c r="AV151" s="451"/>
      <c r="AW151" s="138"/>
      <c r="AX151" s="138"/>
      <c r="AY151" s="138"/>
      <c r="AZ151" s="138"/>
      <c r="BA151" s="138"/>
      <c r="BB151" s="138"/>
      <c r="BC151" s="138"/>
      <c r="BD151" s="138"/>
      <c r="BE151" s="138"/>
      <c r="BF151" s="138"/>
      <c r="BG151" s="138"/>
      <c r="BH151" s="138"/>
      <c r="BI151" s="138"/>
    </row>
    <row r="152" spans="1:61" ht="11.25" hidden="1" customHeight="1" outlineLevel="2">
      <c r="A152" s="12"/>
      <c r="B152" s="416"/>
      <c r="C152" s="416"/>
      <c r="D152" s="416"/>
      <c r="E152" s="416"/>
      <c r="F152" s="416"/>
      <c r="G152" s="416"/>
      <c r="H152" s="45"/>
      <c r="I152" s="1923" t="s">
        <v>571</v>
      </c>
      <c r="J152" s="1916"/>
      <c r="K152" s="1917"/>
      <c r="L152" s="1917"/>
      <c r="M152" s="1919"/>
      <c r="N152" s="1919"/>
      <c r="O152" s="1919"/>
      <c r="P152" s="1920"/>
      <c r="Q152" s="1918"/>
      <c r="R152" s="1919"/>
      <c r="S152" s="1919"/>
      <c r="T152" s="1920"/>
      <c r="U152" s="1918"/>
      <c r="V152" s="1919"/>
      <c r="W152" s="1919"/>
      <c r="X152" s="1919"/>
      <c r="Y152" s="1921"/>
      <c r="Z152" s="1921"/>
      <c r="AA152" s="1921"/>
      <c r="AB152" s="1921"/>
      <c r="AC152" s="1921"/>
      <c r="AD152" s="1921"/>
      <c r="AE152" s="1921"/>
      <c r="AF152" s="1921"/>
      <c r="AG152" s="1921"/>
      <c r="AH152" s="1921"/>
      <c r="AI152" s="1921"/>
      <c r="AJ152" s="1921"/>
      <c r="AK152" s="1921"/>
      <c r="AL152" s="1921"/>
      <c r="AM152" s="1921"/>
      <c r="AN152" s="1921"/>
      <c r="AO152" s="1921"/>
      <c r="AP152" s="1921"/>
      <c r="AQ152" s="1921"/>
      <c r="AR152" s="1921"/>
      <c r="AS152" s="210"/>
      <c r="AT152" s="1921"/>
      <c r="AU152" s="1921"/>
      <c r="AV152" s="1921">
        <f>AV409</f>
        <v>31.486000000000001</v>
      </c>
      <c r="AW152" s="1921">
        <f>AW409</f>
        <v>41.456000000000003</v>
      </c>
      <c r="AX152" s="1921">
        <f>AX409</f>
        <v>54.941000000000003</v>
      </c>
      <c r="AY152" s="1921">
        <f>AY409</f>
        <v>79.221999999999994</v>
      </c>
      <c r="AZ152" s="1921"/>
      <c r="BA152" s="1921"/>
      <c r="BB152" s="1921"/>
      <c r="BC152" s="1921"/>
      <c r="BD152" s="1921"/>
      <c r="BE152" s="1921"/>
      <c r="BF152" s="1921"/>
      <c r="BG152" s="1921"/>
      <c r="BH152" s="1921"/>
      <c r="BI152" s="1921"/>
    </row>
    <row r="153" spans="1:61" ht="11.25" hidden="1" customHeight="1" outlineLevel="2">
      <c r="A153" s="12"/>
      <c r="B153" s="416"/>
      <c r="C153" s="416"/>
      <c r="D153" s="416"/>
      <c r="E153" s="416"/>
      <c r="F153" s="416"/>
      <c r="G153" s="416"/>
      <c r="H153" s="45"/>
      <c r="I153" s="1850" t="s">
        <v>371</v>
      </c>
      <c r="J153" s="9"/>
      <c r="K153" s="5"/>
      <c r="L153" s="5"/>
      <c r="M153" s="136"/>
      <c r="N153" s="136"/>
      <c r="O153" s="136"/>
      <c r="P153" s="146"/>
      <c r="Q153" s="272"/>
      <c r="R153" s="136"/>
      <c r="S153" s="136"/>
      <c r="T153" s="146"/>
      <c r="U153" s="272"/>
      <c r="V153" s="136"/>
      <c r="W153" s="136"/>
      <c r="X153" s="136"/>
      <c r="Y153" s="138"/>
      <c r="Z153" s="138"/>
      <c r="AA153" s="138"/>
      <c r="AB153" s="138"/>
      <c r="AC153" s="138"/>
      <c r="AD153" s="138"/>
      <c r="AE153" s="138"/>
      <c r="AF153" s="138"/>
      <c r="AG153" s="138"/>
      <c r="AH153" s="138"/>
      <c r="AI153" s="138"/>
      <c r="AJ153" s="138"/>
      <c r="AK153" s="138"/>
      <c r="AL153" s="138"/>
      <c r="AM153" s="138"/>
      <c r="AN153" s="138"/>
      <c r="AO153" s="138"/>
      <c r="AP153" s="138"/>
      <c r="AQ153" s="138"/>
      <c r="AR153" s="138"/>
      <c r="AS153" s="210"/>
      <c r="AT153" s="451"/>
      <c r="AU153" s="451"/>
      <c r="AV153" s="451"/>
      <c r="AW153" s="1226">
        <f>AW152/AV152-1</f>
        <v>0.31664866924982538</v>
      </c>
      <c r="AX153" s="1226">
        <f>AX152/AW152-1</f>
        <v>0.3252846391354689</v>
      </c>
      <c r="AY153" s="1226">
        <f>AY152/AX152-1</f>
        <v>0.44194681567499661</v>
      </c>
      <c r="AZ153" s="451"/>
      <c r="BA153" s="451"/>
      <c r="BB153" s="451"/>
      <c r="BC153" s="451"/>
      <c r="BD153" s="451"/>
      <c r="BE153" s="451"/>
      <c r="BF153" s="451"/>
      <c r="BG153" s="451"/>
      <c r="BH153" s="451"/>
      <c r="BI153" s="451"/>
    </row>
    <row r="154" spans="1:61" ht="11.25" hidden="1" customHeight="1" outlineLevel="2">
      <c r="A154" s="12"/>
      <c r="B154" s="416"/>
      <c r="C154" s="416"/>
      <c r="D154" s="416"/>
      <c r="E154" s="416"/>
      <c r="F154" s="416"/>
      <c r="G154" s="416"/>
      <c r="H154" s="45"/>
      <c r="I154" s="1850" t="s">
        <v>370</v>
      </c>
      <c r="J154" s="9"/>
      <c r="K154" s="5"/>
      <c r="L154" s="5"/>
      <c r="M154" s="136"/>
      <c r="N154" s="136"/>
      <c r="O154" s="136"/>
      <c r="P154" s="146"/>
      <c r="Q154" s="272"/>
      <c r="R154" s="136"/>
      <c r="S154" s="136"/>
      <c r="T154" s="146"/>
      <c r="U154" s="272"/>
      <c r="V154" s="136"/>
      <c r="W154" s="136"/>
      <c r="X154" s="136"/>
      <c r="Y154" s="138"/>
      <c r="Z154" s="138"/>
      <c r="AA154" s="138"/>
      <c r="AB154" s="138"/>
      <c r="AC154" s="138"/>
      <c r="AD154" s="138"/>
      <c r="AE154" s="138"/>
      <c r="AF154" s="138"/>
      <c r="AG154" s="138"/>
      <c r="AH154" s="138"/>
      <c r="AI154" s="138"/>
      <c r="AJ154" s="138"/>
      <c r="AK154" s="138"/>
      <c r="AL154" s="138"/>
      <c r="AM154" s="138"/>
      <c r="AN154" s="138"/>
      <c r="AO154" s="138"/>
      <c r="AP154" s="138"/>
      <c r="AQ154" s="138"/>
      <c r="AR154" s="138"/>
      <c r="AS154" s="210"/>
      <c r="AT154" s="451"/>
      <c r="AU154" s="451"/>
      <c r="AV154" s="451"/>
      <c r="AW154" s="451">
        <f>AW152-AV152</f>
        <v>9.9700000000000024</v>
      </c>
      <c r="AX154" s="451">
        <f>AX152-AW152</f>
        <v>13.484999999999999</v>
      </c>
      <c r="AY154" s="451">
        <f>AY152-AX152</f>
        <v>24.280999999999992</v>
      </c>
      <c r="AZ154" s="451"/>
      <c r="BA154" s="451"/>
      <c r="BB154" s="451"/>
      <c r="BC154" s="451"/>
      <c r="BD154" s="451"/>
      <c r="BE154" s="451"/>
      <c r="BF154" s="451"/>
      <c r="BG154" s="451"/>
      <c r="BH154" s="451"/>
      <c r="BI154" s="451"/>
    </row>
    <row r="155" spans="1:61" ht="11.25" hidden="1" customHeight="1" outlineLevel="2">
      <c r="A155" s="12"/>
      <c r="B155" s="416"/>
      <c r="C155" s="416"/>
      <c r="D155" s="416"/>
      <c r="E155" s="416"/>
      <c r="F155" s="416"/>
      <c r="G155" s="416"/>
      <c r="H155" s="45"/>
      <c r="I155" s="1850"/>
      <c r="J155" s="9"/>
      <c r="K155" s="5"/>
      <c r="L155" s="5"/>
      <c r="M155" s="136"/>
      <c r="N155" s="136"/>
      <c r="O155" s="136"/>
      <c r="P155" s="146"/>
      <c r="Q155" s="272"/>
      <c r="R155" s="136"/>
      <c r="S155" s="136"/>
      <c r="T155" s="146"/>
      <c r="U155" s="272"/>
      <c r="V155" s="136"/>
      <c r="W155" s="136"/>
      <c r="X155" s="136"/>
      <c r="Y155" s="138"/>
      <c r="Z155" s="138"/>
      <c r="AA155" s="138"/>
      <c r="AB155" s="138"/>
      <c r="AC155" s="138"/>
      <c r="AD155" s="138"/>
      <c r="AE155" s="138"/>
      <c r="AF155" s="138"/>
      <c r="AG155" s="138"/>
      <c r="AH155" s="138"/>
      <c r="AI155" s="138"/>
      <c r="AJ155" s="138"/>
      <c r="AK155" s="138"/>
      <c r="AL155" s="138"/>
      <c r="AM155" s="138"/>
      <c r="AN155" s="138"/>
      <c r="AO155" s="138"/>
      <c r="AP155" s="138"/>
      <c r="AQ155" s="138"/>
      <c r="AR155" s="138"/>
      <c r="AS155" s="210"/>
      <c r="AT155" s="451"/>
      <c r="AU155" s="451"/>
      <c r="AV155" s="451"/>
      <c r="AW155" s="451"/>
      <c r="AX155" s="451"/>
      <c r="AY155" s="451"/>
      <c r="AZ155" s="451"/>
      <c r="BA155" s="451"/>
      <c r="BB155" s="451"/>
      <c r="BC155" s="451"/>
      <c r="BD155" s="451"/>
      <c r="BE155" s="451"/>
      <c r="BF155" s="451"/>
      <c r="BG155" s="451"/>
      <c r="BH155" s="451"/>
      <c r="BI155" s="451"/>
    </row>
    <row r="156" spans="1:61" ht="11.25" hidden="1" customHeight="1" outlineLevel="2">
      <c r="A156" s="12"/>
      <c r="B156" s="416"/>
      <c r="C156" s="416"/>
      <c r="D156" s="416"/>
      <c r="E156" s="416"/>
      <c r="F156" s="416"/>
      <c r="G156" s="416"/>
      <c r="H156" s="45"/>
      <c r="I156" s="1850" t="s">
        <v>621</v>
      </c>
      <c r="J156" s="9"/>
      <c r="K156" s="5"/>
      <c r="L156" s="5"/>
      <c r="M156" s="136"/>
      <c r="N156" s="136"/>
      <c r="O156" s="136"/>
      <c r="P156" s="146"/>
      <c r="Q156" s="272"/>
      <c r="R156" s="136"/>
      <c r="S156" s="136"/>
      <c r="T156" s="146"/>
      <c r="U156" s="272"/>
      <c r="V156" s="136"/>
      <c r="W156" s="136"/>
      <c r="X156" s="136"/>
      <c r="Y156" s="138"/>
      <c r="Z156" s="138"/>
      <c r="AA156" s="138"/>
      <c r="AB156" s="138"/>
      <c r="AC156" s="138"/>
      <c r="AD156" s="138"/>
      <c r="AE156" s="138"/>
      <c r="AF156" s="138"/>
      <c r="AG156" s="138"/>
      <c r="AH156" s="138"/>
      <c r="AI156" s="138"/>
      <c r="AJ156" s="138"/>
      <c r="AK156" s="138"/>
      <c r="AL156" s="138"/>
      <c r="AM156" s="138"/>
      <c r="AN156" s="138"/>
      <c r="AO156" s="138"/>
      <c r="AP156" s="138"/>
      <c r="AQ156" s="138"/>
      <c r="AR156" s="138"/>
      <c r="AS156" s="210"/>
      <c r="AT156" s="451"/>
      <c r="AU156" s="451"/>
      <c r="AV156" s="1225">
        <f>AV152/(AV139/1000000)</f>
        <v>163989.58333333334</v>
      </c>
      <c r="AW156" s="1225">
        <f>AW152/(AW139/1000000)</f>
        <v>165824</v>
      </c>
      <c r="AX156" s="1225">
        <f>AX152/(AX139/1000000)</f>
        <v>137352.5</v>
      </c>
      <c r="AY156" s="1225">
        <f>AY152/(AY139/1000000)</f>
        <v>131379.76782752899</v>
      </c>
      <c r="AZ156" s="451"/>
      <c r="BA156" s="451"/>
      <c r="BB156" s="451"/>
      <c r="BC156" s="451"/>
      <c r="BD156" s="451"/>
      <c r="BE156" s="451"/>
      <c r="BF156" s="451"/>
      <c r="BG156" s="451"/>
      <c r="BH156" s="451"/>
      <c r="BI156" s="451"/>
    </row>
    <row r="157" spans="1:61" ht="11.25" hidden="1" customHeight="1" outlineLevel="2">
      <c r="A157" s="12"/>
      <c r="B157" s="416"/>
      <c r="C157" s="416"/>
      <c r="D157" s="416"/>
      <c r="E157" s="416"/>
      <c r="F157" s="416"/>
      <c r="G157" s="416"/>
      <c r="H157" s="45"/>
      <c r="I157" s="1850" t="s">
        <v>371</v>
      </c>
      <c r="J157" s="9"/>
      <c r="K157" s="5"/>
      <c r="L157" s="5"/>
      <c r="M157" s="136"/>
      <c r="N157" s="136"/>
      <c r="O157" s="136"/>
      <c r="P157" s="146"/>
      <c r="Q157" s="272"/>
      <c r="R157" s="136"/>
      <c r="S157" s="136"/>
      <c r="T157" s="146"/>
      <c r="U157" s="272"/>
      <c r="V157" s="136"/>
      <c r="W157" s="136"/>
      <c r="X157" s="136"/>
      <c r="Y157" s="138"/>
      <c r="Z157" s="138"/>
      <c r="AA157" s="138"/>
      <c r="AB157" s="138"/>
      <c r="AC157" s="138"/>
      <c r="AD157" s="138"/>
      <c r="AE157" s="138"/>
      <c r="AF157" s="138"/>
      <c r="AG157" s="138"/>
      <c r="AH157" s="138"/>
      <c r="AI157" s="138"/>
      <c r="AJ157" s="138"/>
      <c r="AK157" s="138"/>
      <c r="AL157" s="138"/>
      <c r="AM157" s="138"/>
      <c r="AN157" s="138"/>
      <c r="AO157" s="138"/>
      <c r="AP157" s="138"/>
      <c r="AQ157" s="138"/>
      <c r="AR157" s="138"/>
      <c r="AS157" s="210"/>
      <c r="AT157" s="451"/>
      <c r="AU157" s="451"/>
      <c r="AV157" s="1225"/>
      <c r="AW157" s="1226">
        <f>AW156/AV156-1</f>
        <v>1.1186177983865786E-2</v>
      </c>
      <c r="AX157" s="1226">
        <f>AX156/AW156-1</f>
        <v>-0.17169710054033194</v>
      </c>
      <c r="AY157" s="1226">
        <f>AY156/AX156-1</f>
        <v>-4.3484699386403647E-2</v>
      </c>
      <c r="AZ157" s="451"/>
      <c r="BA157" s="451"/>
      <c r="BB157" s="451"/>
      <c r="BC157" s="451"/>
      <c r="BD157" s="451"/>
      <c r="BE157" s="451"/>
      <c r="BF157" s="451"/>
      <c r="BG157" s="451"/>
      <c r="BH157" s="451"/>
      <c r="BI157" s="451"/>
    </row>
    <row r="158" spans="1:61" s="1857" customFormat="1" ht="11.25" hidden="1" customHeight="1" outlineLevel="2">
      <c r="A158" s="1926"/>
      <c r="B158" s="1927"/>
      <c r="C158" s="1927"/>
      <c r="D158" s="1927"/>
      <c r="E158" s="1927"/>
      <c r="F158" s="1927"/>
      <c r="G158" s="1927"/>
      <c r="H158" s="1859"/>
      <c r="I158" s="1928" t="s">
        <v>370</v>
      </c>
      <c r="J158" s="1929"/>
      <c r="K158" s="1930"/>
      <c r="L158" s="1930"/>
      <c r="M158" s="1201"/>
      <c r="N158" s="1201"/>
      <c r="O158" s="1201"/>
      <c r="P158" s="1853"/>
      <c r="Q158" s="1931"/>
      <c r="R158" s="1201"/>
      <c r="S158" s="1201"/>
      <c r="T158" s="1853"/>
      <c r="U158" s="1931"/>
      <c r="V158" s="1201"/>
      <c r="W158" s="1201"/>
      <c r="X158" s="1201"/>
      <c r="Y158" s="1202"/>
      <c r="Z158" s="1202"/>
      <c r="AA158" s="1202"/>
      <c r="AB158" s="1202"/>
      <c r="AC158" s="1202"/>
      <c r="AD158" s="1202"/>
      <c r="AE158" s="1202"/>
      <c r="AF158" s="1202"/>
      <c r="AG158" s="1202"/>
      <c r="AH158" s="1202"/>
      <c r="AI158" s="1202"/>
      <c r="AJ158" s="1202"/>
      <c r="AK158" s="1202"/>
      <c r="AL158" s="1202"/>
      <c r="AM158" s="1202"/>
      <c r="AN158" s="1202"/>
      <c r="AO158" s="1202"/>
      <c r="AP158" s="1202"/>
      <c r="AQ158" s="1202"/>
      <c r="AR158" s="1202"/>
      <c r="AS158" s="1744"/>
      <c r="AT158" s="1225"/>
      <c r="AU158" s="1225"/>
      <c r="AV158" s="1225"/>
      <c r="AW158" s="1225">
        <f>AW156-AV156</f>
        <v>1834.416666666657</v>
      </c>
      <c r="AX158" s="1225">
        <f>AX156-AW156</f>
        <v>-28471.5</v>
      </c>
      <c r="AY158" s="1225">
        <f>AY156-AX156</f>
        <v>-5972.7321724710055</v>
      </c>
      <c r="AZ158" s="1225"/>
      <c r="BA158" s="1225"/>
      <c r="BB158" s="1225"/>
      <c r="BC158" s="1225"/>
      <c r="BD158" s="1225"/>
      <c r="BE158" s="1225"/>
      <c r="BF158" s="1225"/>
      <c r="BG158" s="1225"/>
      <c r="BH158" s="1225"/>
      <c r="BI158" s="1225"/>
    </row>
    <row r="159" spans="1:61" ht="11.25" hidden="1" customHeight="1" outlineLevel="2">
      <c r="A159" s="12"/>
      <c r="B159" s="416"/>
      <c r="C159" s="416"/>
      <c r="D159" s="416"/>
      <c r="E159" s="416"/>
      <c r="F159" s="416"/>
      <c r="G159" s="416"/>
      <c r="H159" s="45"/>
      <c r="I159" s="1850"/>
      <c r="J159" s="9"/>
      <c r="K159" s="5"/>
      <c r="L159" s="5"/>
      <c r="M159" s="136"/>
      <c r="N159" s="136"/>
      <c r="O159" s="136"/>
      <c r="P159" s="146"/>
      <c r="Q159" s="272"/>
      <c r="R159" s="136"/>
      <c r="S159" s="136"/>
      <c r="T159" s="146"/>
      <c r="U159" s="272"/>
      <c r="V159" s="136"/>
      <c r="W159" s="136"/>
      <c r="X159" s="136"/>
      <c r="Y159" s="138"/>
      <c r="Z159" s="138"/>
      <c r="AA159" s="138"/>
      <c r="AB159" s="138"/>
      <c r="AC159" s="138"/>
      <c r="AD159" s="138"/>
      <c r="AE159" s="138"/>
      <c r="AF159" s="138"/>
      <c r="AG159" s="138"/>
      <c r="AH159" s="138"/>
      <c r="AI159" s="138"/>
      <c r="AJ159" s="138"/>
      <c r="AK159" s="138"/>
      <c r="AL159" s="138"/>
      <c r="AM159" s="138"/>
      <c r="AN159" s="138"/>
      <c r="AO159" s="138"/>
      <c r="AP159" s="138"/>
      <c r="AQ159" s="138"/>
      <c r="AR159" s="138"/>
      <c r="AS159" s="210"/>
      <c r="AT159" s="451"/>
      <c r="AU159" s="451"/>
      <c r="AV159" s="451"/>
      <c r="AW159" s="451"/>
      <c r="AX159" s="451"/>
      <c r="AY159" s="451"/>
      <c r="AZ159" s="451"/>
      <c r="BA159" s="451"/>
      <c r="BB159" s="451"/>
      <c r="BC159" s="451"/>
      <c r="BD159" s="451"/>
      <c r="BE159" s="451"/>
      <c r="BF159" s="451"/>
      <c r="BG159" s="451"/>
      <c r="BH159" s="451"/>
      <c r="BI159" s="451"/>
    </row>
    <row r="160" spans="1:61" ht="11.25" hidden="1" customHeight="1" outlineLevel="2">
      <c r="A160" s="12"/>
      <c r="B160" s="416"/>
      <c r="C160" s="416"/>
      <c r="D160" s="416"/>
      <c r="E160" s="416"/>
      <c r="F160" s="416"/>
      <c r="G160" s="416"/>
      <c r="H160" s="45"/>
      <c r="I160" s="1923" t="s">
        <v>573</v>
      </c>
      <c r="J160" s="1916"/>
      <c r="K160" s="1917"/>
      <c r="L160" s="1917"/>
      <c r="M160" s="1919"/>
      <c r="N160" s="1919"/>
      <c r="O160" s="1919"/>
      <c r="P160" s="1920"/>
      <c r="Q160" s="1918"/>
      <c r="R160" s="1919"/>
      <c r="S160" s="1919"/>
      <c r="T160" s="1920"/>
      <c r="U160" s="1918"/>
      <c r="V160" s="1919"/>
      <c r="W160" s="1919"/>
      <c r="X160" s="1919"/>
      <c r="Y160" s="1921"/>
      <c r="Z160" s="1921"/>
      <c r="AA160" s="1921"/>
      <c r="AB160" s="1921"/>
      <c r="AC160" s="1921"/>
      <c r="AD160" s="1921"/>
      <c r="AE160" s="1921"/>
      <c r="AF160" s="1921"/>
      <c r="AG160" s="1921"/>
      <c r="AH160" s="1921"/>
      <c r="AI160" s="1921"/>
      <c r="AJ160" s="1921"/>
      <c r="AK160" s="1921"/>
      <c r="AL160" s="1921"/>
      <c r="AM160" s="1921"/>
      <c r="AN160" s="1921"/>
      <c r="AO160" s="1921"/>
      <c r="AP160" s="1921"/>
      <c r="AQ160" s="1921"/>
      <c r="AR160" s="1921"/>
      <c r="AS160" s="210"/>
      <c r="AT160" s="1921"/>
      <c r="AU160" s="1921"/>
      <c r="AV160" s="1921">
        <f>AV411</f>
        <v>-2.57</v>
      </c>
      <c r="AW160" s="1921">
        <f>AW411</f>
        <v>-5.0629999999999997</v>
      </c>
      <c r="AX160" s="1921">
        <f>AX411</f>
        <v>-3.3860000000000001</v>
      </c>
      <c r="AY160" s="1921">
        <f>AY411</f>
        <v>-4.9409999999999998</v>
      </c>
      <c r="AZ160" s="1921"/>
      <c r="BA160" s="1921"/>
      <c r="BB160" s="1921"/>
      <c r="BC160" s="1921"/>
      <c r="BD160" s="1921"/>
      <c r="BE160" s="1921"/>
      <c r="BF160" s="1921"/>
      <c r="BG160" s="1921"/>
      <c r="BH160" s="1921"/>
      <c r="BI160" s="1921"/>
    </row>
    <row r="161" spans="1:61" ht="11.25" hidden="1" customHeight="1" outlineLevel="2">
      <c r="A161" s="12"/>
      <c r="B161" s="416"/>
      <c r="C161" s="416"/>
      <c r="D161" s="416"/>
      <c r="E161" s="416"/>
      <c r="F161" s="416"/>
      <c r="G161" s="416"/>
      <c r="H161" s="45"/>
      <c r="I161" s="1850" t="s">
        <v>371</v>
      </c>
      <c r="J161" s="9"/>
      <c r="K161" s="5"/>
      <c r="L161" s="5"/>
      <c r="M161" s="136"/>
      <c r="N161" s="136"/>
      <c r="O161" s="136"/>
      <c r="P161" s="146"/>
      <c r="Q161" s="272"/>
      <c r="R161" s="136"/>
      <c r="S161" s="136"/>
      <c r="T161" s="146"/>
      <c r="U161" s="272"/>
      <c r="V161" s="136"/>
      <c r="W161" s="136"/>
      <c r="X161" s="136"/>
      <c r="Y161" s="138"/>
      <c r="Z161" s="138"/>
      <c r="AA161" s="138"/>
      <c r="AB161" s="138"/>
      <c r="AC161" s="138"/>
      <c r="AD161" s="138"/>
      <c r="AE161" s="138"/>
      <c r="AF161" s="138"/>
      <c r="AG161" s="138"/>
      <c r="AH161" s="138"/>
      <c r="AI161" s="138"/>
      <c r="AJ161" s="138"/>
      <c r="AK161" s="138"/>
      <c r="AL161" s="138"/>
      <c r="AM161" s="138"/>
      <c r="AN161" s="138"/>
      <c r="AO161" s="138"/>
      <c r="AP161" s="138"/>
      <c r="AQ161" s="138"/>
      <c r="AR161" s="138"/>
      <c r="AS161" s="210"/>
      <c r="AT161" s="451"/>
      <c r="AU161" s="451"/>
      <c r="AV161" s="451"/>
      <c r="AW161" s="1226" t="s">
        <v>462</v>
      </c>
      <c r="AX161" s="1226" t="s">
        <v>462</v>
      </c>
      <c r="AY161" s="1226" t="s">
        <v>462</v>
      </c>
      <c r="AZ161" s="451"/>
      <c r="BA161" s="451"/>
      <c r="BB161" s="451"/>
      <c r="BC161" s="451"/>
      <c r="BD161" s="451"/>
      <c r="BE161" s="451"/>
      <c r="BF161" s="451"/>
      <c r="BG161" s="451"/>
      <c r="BH161" s="451"/>
      <c r="BI161" s="451"/>
    </row>
    <row r="162" spans="1:61" ht="11.25" hidden="1" customHeight="1" outlineLevel="2">
      <c r="A162" s="12"/>
      <c r="B162" s="416"/>
      <c r="C162" s="416"/>
      <c r="D162" s="416"/>
      <c r="E162" s="416"/>
      <c r="F162" s="416"/>
      <c r="G162" s="416"/>
      <c r="H162" s="45"/>
      <c r="I162" s="1850" t="s">
        <v>370</v>
      </c>
      <c r="J162" s="9"/>
      <c r="K162" s="5"/>
      <c r="L162" s="5"/>
      <c r="M162" s="136"/>
      <c r="N162" s="136"/>
      <c r="O162" s="136"/>
      <c r="P162" s="146"/>
      <c r="Q162" s="272"/>
      <c r="R162" s="136"/>
      <c r="S162" s="136"/>
      <c r="T162" s="146"/>
      <c r="U162" s="272"/>
      <c r="V162" s="136"/>
      <c r="W162" s="136"/>
      <c r="X162" s="136"/>
      <c r="Y162" s="138"/>
      <c r="Z162" s="138"/>
      <c r="AA162" s="138"/>
      <c r="AB162" s="138"/>
      <c r="AC162" s="138"/>
      <c r="AD162" s="138"/>
      <c r="AE162" s="138"/>
      <c r="AF162" s="138"/>
      <c r="AG162" s="138"/>
      <c r="AH162" s="138"/>
      <c r="AI162" s="138"/>
      <c r="AJ162" s="138"/>
      <c r="AK162" s="138"/>
      <c r="AL162" s="138"/>
      <c r="AM162" s="138"/>
      <c r="AN162" s="138"/>
      <c r="AO162" s="138"/>
      <c r="AP162" s="138"/>
      <c r="AQ162" s="138"/>
      <c r="AR162" s="138"/>
      <c r="AS162" s="210"/>
      <c r="AT162" s="451"/>
      <c r="AU162" s="451"/>
      <c r="AV162" s="451"/>
      <c r="AW162" s="451">
        <f>AW160-AV160</f>
        <v>-2.4929999999999999</v>
      </c>
      <c r="AX162" s="451">
        <f>AX160-AW160</f>
        <v>1.6769999999999996</v>
      </c>
      <c r="AY162" s="451">
        <f>AY160-AX160</f>
        <v>-1.5549999999999997</v>
      </c>
      <c r="AZ162" s="451"/>
      <c r="BA162" s="451"/>
      <c r="BB162" s="451"/>
      <c r="BC162" s="451"/>
      <c r="BD162" s="451"/>
      <c r="BE162" s="451"/>
      <c r="BF162" s="451"/>
      <c r="BG162" s="451"/>
      <c r="BH162" s="451"/>
      <c r="BI162" s="451"/>
    </row>
    <row r="163" spans="1:61" ht="11.25" hidden="1" customHeight="1" outlineLevel="2">
      <c r="A163" s="12"/>
      <c r="B163" s="416"/>
      <c r="C163" s="416"/>
      <c r="D163" s="416"/>
      <c r="E163" s="416"/>
      <c r="F163" s="416"/>
      <c r="G163" s="416"/>
      <c r="H163" s="45"/>
      <c r="I163" s="1850"/>
      <c r="J163" s="9"/>
      <c r="K163" s="5"/>
      <c r="L163" s="5"/>
      <c r="M163" s="136"/>
      <c r="N163" s="136"/>
      <c r="O163" s="136"/>
      <c r="P163" s="146"/>
      <c r="Q163" s="272"/>
      <c r="R163" s="136"/>
      <c r="S163" s="136"/>
      <c r="T163" s="146"/>
      <c r="U163" s="272"/>
      <c r="V163" s="136"/>
      <c r="W163" s="136"/>
      <c r="X163" s="136"/>
      <c r="Y163" s="138"/>
      <c r="Z163" s="138"/>
      <c r="AA163" s="138"/>
      <c r="AB163" s="138"/>
      <c r="AC163" s="138"/>
      <c r="AD163" s="138"/>
      <c r="AE163" s="138"/>
      <c r="AF163" s="138"/>
      <c r="AG163" s="138"/>
      <c r="AH163" s="138"/>
      <c r="AI163" s="138"/>
      <c r="AJ163" s="138"/>
      <c r="AK163" s="138"/>
      <c r="AL163" s="138"/>
      <c r="AM163" s="138"/>
      <c r="AN163" s="138"/>
      <c r="AO163" s="138"/>
      <c r="AP163" s="138"/>
      <c r="AQ163" s="138"/>
      <c r="AR163" s="138"/>
      <c r="AS163" s="210"/>
      <c r="AT163" s="451"/>
      <c r="AU163" s="451"/>
      <c r="AV163" s="451"/>
      <c r="AW163" s="451"/>
      <c r="AX163" s="451"/>
      <c r="AY163" s="451"/>
      <c r="AZ163" s="451"/>
      <c r="BA163" s="451"/>
      <c r="BB163" s="451"/>
      <c r="BC163" s="451"/>
      <c r="BD163" s="451"/>
      <c r="BE163" s="451"/>
      <c r="BF163" s="451"/>
      <c r="BG163" s="451"/>
      <c r="BH163" s="451"/>
      <c r="BI163" s="451"/>
    </row>
    <row r="164" spans="1:61" s="1664" customFormat="1" ht="11.25" hidden="1" customHeight="1" outlineLevel="1">
      <c r="A164" s="11"/>
      <c r="B164" s="423"/>
      <c r="C164" s="423"/>
      <c r="D164" s="423"/>
      <c r="E164" s="423"/>
      <c r="F164" s="423"/>
      <c r="G164" s="423"/>
      <c r="H164" s="1558"/>
      <c r="I164" s="1935" t="s">
        <v>570</v>
      </c>
      <c r="J164" s="1911"/>
      <c r="K164" s="1912"/>
      <c r="L164" s="1912"/>
      <c r="M164" s="1914"/>
      <c r="N164" s="1914"/>
      <c r="O164" s="1914"/>
      <c r="P164" s="1915"/>
      <c r="Q164" s="1913"/>
      <c r="R164" s="1914"/>
      <c r="S164" s="1914"/>
      <c r="T164" s="1915"/>
      <c r="U164" s="1913"/>
      <c r="V164" s="1914"/>
      <c r="W164" s="1914"/>
      <c r="X164" s="1914"/>
      <c r="Y164" s="1904"/>
      <c r="Z164" s="1904"/>
      <c r="AA164" s="1904"/>
      <c r="AB164" s="1904"/>
      <c r="AC164" s="1904"/>
      <c r="AD164" s="1904"/>
      <c r="AE164" s="1904"/>
      <c r="AF164" s="1904"/>
      <c r="AG164" s="1904"/>
      <c r="AH164" s="1904"/>
      <c r="AI164" s="1904"/>
      <c r="AJ164" s="1904"/>
      <c r="AK164" s="1904"/>
      <c r="AL164" s="1904"/>
      <c r="AM164" s="1904"/>
      <c r="AN164" s="1904"/>
      <c r="AO164" s="1904"/>
      <c r="AP164" s="1904"/>
      <c r="AQ164" s="1904"/>
      <c r="AR164" s="1904"/>
      <c r="AS164" s="887"/>
      <c r="AT164" s="1904"/>
      <c r="AU164" s="1904"/>
      <c r="AV164" s="1904">
        <f>AV152+AV160</f>
        <v>28.916</v>
      </c>
      <c r="AW164" s="1904">
        <f>AW152+AW160</f>
        <v>36.393000000000001</v>
      </c>
      <c r="AX164" s="1904">
        <f>AX152+AX160</f>
        <v>51.555</v>
      </c>
      <c r="AY164" s="1904">
        <f>AY152+AY160</f>
        <v>74.280999999999992</v>
      </c>
      <c r="AZ164" s="1904">
        <f>AZ139*(AZ168/1000000)</f>
        <v>83.110070685363723</v>
      </c>
      <c r="BA164" s="1904">
        <f t="shared" ref="BA164:BI164" si="332">BA139*(BA168/1000000)</f>
        <v>97.588516278175462</v>
      </c>
      <c r="BB164" s="1904">
        <f t="shared" si="332"/>
        <v>104.7693142288136</v>
      </c>
      <c r="BC164" s="1904">
        <f t="shared" si="332"/>
        <v>118.86531891293616</v>
      </c>
      <c r="BD164" s="1904">
        <f t="shared" si="332"/>
        <v>128.04297571760441</v>
      </c>
      <c r="BE164" s="1904">
        <f t="shared" si="332"/>
        <v>137.54019266689426</v>
      </c>
      <c r="BF164" s="1904">
        <f t="shared" si="332"/>
        <v>146.65857264550499</v>
      </c>
      <c r="BG164" s="1904">
        <f t="shared" si="332"/>
        <v>153.92169586360063</v>
      </c>
      <c r="BH164" s="1904">
        <f t="shared" si="332"/>
        <v>162.88886418152498</v>
      </c>
      <c r="BI164" s="1904">
        <f t="shared" si="332"/>
        <v>170.65152328165451</v>
      </c>
    </row>
    <row r="165" spans="1:61" ht="11.25" hidden="1" customHeight="1" outlineLevel="1">
      <c r="A165" s="12"/>
      <c r="B165" s="416"/>
      <c r="C165" s="416"/>
      <c r="D165" s="416"/>
      <c r="E165" s="416"/>
      <c r="F165" s="416"/>
      <c r="G165" s="416"/>
      <c r="H165" s="45"/>
      <c r="I165" s="1837" t="s">
        <v>276</v>
      </c>
      <c r="J165" s="9"/>
      <c r="K165" s="5"/>
      <c r="L165" s="5"/>
      <c r="M165" s="136"/>
      <c r="N165" s="136"/>
      <c r="O165" s="136"/>
      <c r="P165" s="146"/>
      <c r="Q165" s="272"/>
      <c r="R165" s="136"/>
      <c r="S165" s="136"/>
      <c r="T165" s="146"/>
      <c r="U165" s="272"/>
      <c r="V165" s="136"/>
      <c r="W165" s="136"/>
      <c r="X165" s="136"/>
      <c r="Y165" s="138"/>
      <c r="Z165" s="138"/>
      <c r="AA165" s="138"/>
      <c r="AB165" s="138"/>
      <c r="AC165" s="138"/>
      <c r="AD165" s="138"/>
      <c r="AE165" s="138"/>
      <c r="AF165" s="138"/>
      <c r="AG165" s="138"/>
      <c r="AH165" s="138"/>
      <c r="AI165" s="138"/>
      <c r="AJ165" s="138"/>
      <c r="AK165" s="138"/>
      <c r="AL165" s="138"/>
      <c r="AM165" s="138"/>
      <c r="AN165" s="138"/>
      <c r="AO165" s="138"/>
      <c r="AP165" s="138"/>
      <c r="AQ165" s="138"/>
      <c r="AR165" s="138"/>
      <c r="AS165" s="210"/>
      <c r="AT165" s="451"/>
      <c r="AU165" s="451"/>
      <c r="AV165" s="451"/>
      <c r="AW165" s="1226">
        <f>AW164/AV164-1</f>
        <v>0.25857656660672301</v>
      </c>
      <c r="AX165" s="1226">
        <f>AX164/AW164-1</f>
        <v>0.41661858049624922</v>
      </c>
      <c r="AY165" s="1226">
        <f>AY164/AX164-1</f>
        <v>0.44081078459897172</v>
      </c>
      <c r="AZ165" s="1226">
        <f t="shared" ref="AZ165:BI165" si="333">AZ164/AY164-1</f>
        <v>0.1188604176756336</v>
      </c>
      <c r="BA165" s="1226">
        <f t="shared" si="333"/>
        <v>0.17420807699254537</v>
      </c>
      <c r="BB165" s="1226">
        <f t="shared" si="333"/>
        <v>7.3582407280066819E-2</v>
      </c>
      <c r="BC165" s="1226">
        <f t="shared" si="333"/>
        <v>0.13454325618030905</v>
      </c>
      <c r="BD165" s="1226">
        <f t="shared" si="333"/>
        <v>7.7210551307993258E-2</v>
      </c>
      <c r="BE165" s="1226">
        <f t="shared" si="333"/>
        <v>7.4172104295949337E-2</v>
      </c>
      <c r="BF165" s="1226">
        <f t="shared" si="333"/>
        <v>6.6296111716917183E-2</v>
      </c>
      <c r="BG165" s="1226">
        <f t="shared" si="333"/>
        <v>4.9524027726982389E-2</v>
      </c>
      <c r="BH165" s="1226">
        <f t="shared" si="333"/>
        <v>5.825798804783644E-2</v>
      </c>
      <c r="BI165" s="1226">
        <f t="shared" si="333"/>
        <v>4.7656168143444866E-2</v>
      </c>
    </row>
    <row r="166" spans="1:61" ht="11.25" hidden="1" customHeight="1" outlineLevel="1">
      <c r="A166" s="12"/>
      <c r="B166" s="416"/>
      <c r="C166" s="416"/>
      <c r="D166" s="416"/>
      <c r="E166" s="416"/>
      <c r="F166" s="416"/>
      <c r="G166" s="416"/>
      <c r="H166" s="45"/>
      <c r="I166" s="1837" t="s">
        <v>604</v>
      </c>
      <c r="J166" s="9"/>
      <c r="K166" s="5"/>
      <c r="L166" s="5"/>
      <c r="M166" s="136"/>
      <c r="N166" s="136"/>
      <c r="O166" s="136"/>
      <c r="P166" s="146"/>
      <c r="Q166" s="272"/>
      <c r="R166" s="136"/>
      <c r="S166" s="136"/>
      <c r="T166" s="146"/>
      <c r="U166" s="272"/>
      <c r="V166" s="136"/>
      <c r="W166" s="136"/>
      <c r="X166" s="136"/>
      <c r="Y166" s="138"/>
      <c r="Z166" s="138"/>
      <c r="AA166" s="138"/>
      <c r="AB166" s="138"/>
      <c r="AC166" s="138"/>
      <c r="AD166" s="138"/>
      <c r="AE166" s="138"/>
      <c r="AF166" s="138"/>
      <c r="AG166" s="138"/>
      <c r="AH166" s="138"/>
      <c r="AI166" s="138"/>
      <c r="AJ166" s="138"/>
      <c r="AK166" s="138"/>
      <c r="AL166" s="138"/>
      <c r="AM166" s="138"/>
      <c r="AN166" s="138"/>
      <c r="AO166" s="138"/>
      <c r="AP166" s="138"/>
      <c r="AQ166" s="138"/>
      <c r="AR166" s="138"/>
      <c r="AS166" s="210"/>
      <c r="AT166" s="451"/>
      <c r="AU166" s="451"/>
      <c r="AV166" s="451"/>
      <c r="AW166" s="451">
        <f>AW164-AV164</f>
        <v>7.4770000000000003</v>
      </c>
      <c r="AX166" s="451">
        <f>AX164-AW164</f>
        <v>15.161999999999999</v>
      </c>
      <c r="AY166" s="451">
        <f>AY164-AX164</f>
        <v>22.725999999999992</v>
      </c>
      <c r="AZ166" s="451">
        <f t="shared" ref="AZ166:BI166" si="334">AZ164-AY164</f>
        <v>8.8290706853637317</v>
      </c>
      <c r="BA166" s="451">
        <f t="shared" si="334"/>
        <v>14.478445592811738</v>
      </c>
      <c r="BB166" s="451">
        <f t="shared" si="334"/>
        <v>7.1807979506381372</v>
      </c>
      <c r="BC166" s="451">
        <f t="shared" si="334"/>
        <v>14.096004684122562</v>
      </c>
      <c r="BD166" s="451">
        <f t="shared" si="334"/>
        <v>9.1776568046682456</v>
      </c>
      <c r="BE166" s="451">
        <f t="shared" si="334"/>
        <v>9.4972169492898502</v>
      </c>
      <c r="BF166" s="451">
        <f t="shared" si="334"/>
        <v>9.1183799786107329</v>
      </c>
      <c r="BG166" s="451">
        <f t="shared" si="334"/>
        <v>7.2631232180956431</v>
      </c>
      <c r="BH166" s="451">
        <f t="shared" si="334"/>
        <v>8.9671683179243473</v>
      </c>
      <c r="BI166" s="451">
        <f t="shared" si="334"/>
        <v>7.7626591001295253</v>
      </c>
    </row>
    <row r="167" spans="1:61" ht="11.25" hidden="1" customHeight="1" outlineLevel="1">
      <c r="A167" s="12"/>
      <c r="B167" s="416"/>
      <c r="C167" s="416"/>
      <c r="D167" s="416"/>
      <c r="E167" s="416"/>
      <c r="F167" s="416"/>
      <c r="G167" s="416"/>
      <c r="H167" s="45"/>
      <c r="I167" s="1845"/>
      <c r="J167" s="9"/>
      <c r="K167" s="5"/>
      <c r="L167" s="5"/>
      <c r="M167" s="136"/>
      <c r="N167" s="136"/>
      <c r="O167" s="136"/>
      <c r="P167" s="146"/>
      <c r="Q167" s="272"/>
      <c r="R167" s="136"/>
      <c r="S167" s="136"/>
      <c r="T167" s="146"/>
      <c r="U167" s="272"/>
      <c r="V167" s="136"/>
      <c r="W167" s="136"/>
      <c r="X167" s="136"/>
      <c r="Y167" s="138"/>
      <c r="Z167" s="138"/>
      <c r="AA167" s="138"/>
      <c r="AB167" s="138"/>
      <c r="AC167" s="138"/>
      <c r="AD167" s="138"/>
      <c r="AE167" s="138"/>
      <c r="AF167" s="138"/>
      <c r="AG167" s="138"/>
      <c r="AH167" s="138"/>
      <c r="AI167" s="138"/>
      <c r="AJ167" s="138"/>
      <c r="AK167" s="138"/>
      <c r="AL167" s="138"/>
      <c r="AM167" s="138"/>
      <c r="AN167" s="138"/>
      <c r="AO167" s="138"/>
      <c r="AP167" s="138"/>
      <c r="AQ167" s="138"/>
      <c r="AR167" s="138"/>
      <c r="AS167" s="210"/>
      <c r="AT167" s="451"/>
      <c r="AU167" s="451"/>
      <c r="AV167" s="451"/>
      <c r="AW167" s="451"/>
      <c r="AX167" s="451"/>
      <c r="AY167" s="451"/>
      <c r="AZ167" s="451"/>
      <c r="BA167" s="451"/>
      <c r="BB167" s="451"/>
      <c r="BC167" s="451"/>
      <c r="BD167" s="451"/>
      <c r="BE167" s="451"/>
      <c r="BF167" s="451"/>
      <c r="BG167" s="451"/>
      <c r="BH167" s="451"/>
      <c r="BI167" s="451"/>
    </row>
    <row r="168" spans="1:61" ht="11.25" hidden="1" customHeight="1" outlineLevel="1">
      <c r="A168" s="12"/>
      <c r="B168" s="416"/>
      <c r="C168" s="416"/>
      <c r="D168" s="416"/>
      <c r="E168" s="416"/>
      <c r="F168" s="416"/>
      <c r="G168" s="416"/>
      <c r="H168" s="45"/>
      <c r="I168" s="1906" t="s">
        <v>613</v>
      </c>
      <c r="J168" s="1916"/>
      <c r="K168" s="1917"/>
      <c r="L168" s="1917"/>
      <c r="M168" s="1919"/>
      <c r="N168" s="1919"/>
      <c r="O168" s="1919"/>
      <c r="P168" s="1920"/>
      <c r="Q168" s="1918"/>
      <c r="R168" s="1919"/>
      <c r="S168" s="1919"/>
      <c r="T168" s="1920"/>
      <c r="U168" s="1918"/>
      <c r="V168" s="1919"/>
      <c r="W168" s="1919"/>
      <c r="X168" s="1919"/>
      <c r="Y168" s="1921"/>
      <c r="Z168" s="1921"/>
      <c r="AA168" s="1921"/>
      <c r="AB168" s="1921"/>
      <c r="AC168" s="1921"/>
      <c r="AD168" s="1921"/>
      <c r="AE168" s="1921"/>
      <c r="AF168" s="1921"/>
      <c r="AG168" s="1921"/>
      <c r="AH168" s="1921"/>
      <c r="AI168" s="1921"/>
      <c r="AJ168" s="1921"/>
      <c r="AK168" s="1921"/>
      <c r="AL168" s="1921"/>
      <c r="AM168" s="1921"/>
      <c r="AN168" s="1921"/>
      <c r="AO168" s="1921"/>
      <c r="AP168" s="1921"/>
      <c r="AQ168" s="1921"/>
      <c r="AR168" s="1921"/>
      <c r="AS168" s="210"/>
      <c r="AT168" s="1921"/>
      <c r="AU168" s="1921"/>
      <c r="AV168" s="1905">
        <f>AV164/(AV139/1000000)</f>
        <v>150604.16666666666</v>
      </c>
      <c r="AW168" s="1905">
        <f>AW164/(AW139/1000000)</f>
        <v>145572</v>
      </c>
      <c r="AX168" s="1905">
        <f>AX164/(AX139/1000000)</f>
        <v>128887.5</v>
      </c>
      <c r="AY168" s="1905">
        <f>AY164/(AY139/1000000)</f>
        <v>123185.73797678274</v>
      </c>
      <c r="AZ168" s="1922">
        <f>AY168*(1+AZ169)</f>
        <v>125649.45273631839</v>
      </c>
      <c r="BA168" s="1922">
        <f t="shared" ref="BA168:BI168" si="335">AZ168*(1+BA169)</f>
        <v>128162.44179104475</v>
      </c>
      <c r="BB168" s="1922">
        <f t="shared" si="335"/>
        <v>130725.69062686565</v>
      </c>
      <c r="BC168" s="1922">
        <f t="shared" si="335"/>
        <v>133340.20443940297</v>
      </c>
      <c r="BD168" s="1922">
        <f t="shared" si="335"/>
        <v>136007.00852819101</v>
      </c>
      <c r="BE168" s="1922">
        <f t="shared" si="335"/>
        <v>138727.14869875484</v>
      </c>
      <c r="BF168" s="1922">
        <f t="shared" si="335"/>
        <v>141501.69167272994</v>
      </c>
      <c r="BG168" s="1922">
        <f t="shared" si="335"/>
        <v>144331.72550618454</v>
      </c>
      <c r="BH168" s="1922">
        <f t="shared" si="335"/>
        <v>147218.36001630823</v>
      </c>
      <c r="BI168" s="1922">
        <f t="shared" si="335"/>
        <v>150162.7272166344</v>
      </c>
    </row>
    <row r="169" spans="1:61" ht="11.25" hidden="1" customHeight="1" outlineLevel="1">
      <c r="A169" s="12"/>
      <c r="B169" s="416"/>
      <c r="C169" s="416"/>
      <c r="D169" s="416"/>
      <c r="E169" s="416"/>
      <c r="F169" s="416"/>
      <c r="G169" s="416"/>
      <c r="H169" s="45"/>
      <c r="I169" s="1850" t="s">
        <v>371</v>
      </c>
      <c r="J169" s="9"/>
      <c r="K169" s="5"/>
      <c r="L169" s="5"/>
      <c r="M169" s="136"/>
      <c r="N169" s="136"/>
      <c r="O169" s="136"/>
      <c r="P169" s="146"/>
      <c r="Q169" s="272"/>
      <c r="R169" s="136"/>
      <c r="S169" s="136"/>
      <c r="T169" s="146"/>
      <c r="U169" s="272"/>
      <c r="V169" s="136"/>
      <c r="W169" s="136"/>
      <c r="X169" s="136"/>
      <c r="Y169" s="138"/>
      <c r="Z169" s="138"/>
      <c r="AA169" s="138"/>
      <c r="AB169" s="138"/>
      <c r="AC169" s="138"/>
      <c r="AD169" s="138"/>
      <c r="AE169" s="138"/>
      <c r="AF169" s="138"/>
      <c r="AG169" s="138"/>
      <c r="AH169" s="138"/>
      <c r="AI169" s="138"/>
      <c r="AJ169" s="138"/>
      <c r="AK169" s="138"/>
      <c r="AL169" s="138"/>
      <c r="AM169" s="138"/>
      <c r="AN169" s="138"/>
      <c r="AO169" s="138"/>
      <c r="AP169" s="138"/>
      <c r="AQ169" s="138"/>
      <c r="AR169" s="138"/>
      <c r="AS169" s="210"/>
      <c r="AT169" s="451"/>
      <c r="AU169" s="451"/>
      <c r="AV169" s="451"/>
      <c r="AW169" s="1226">
        <f>+AW168/AV168-1</f>
        <v>-3.3413196846036719E-2</v>
      </c>
      <c r="AX169" s="1226">
        <f>+AX168/AW168-1</f>
        <v>-0.11461338718984415</v>
      </c>
      <c r="AY169" s="1226">
        <f>+AY168/AX168-1</f>
        <v>-4.4238285506486341E-2</v>
      </c>
      <c r="AZ169" s="1841">
        <v>0.02</v>
      </c>
      <c r="BA169" s="1841">
        <v>0.02</v>
      </c>
      <c r="BB169" s="1841">
        <v>0.02</v>
      </c>
      <c r="BC169" s="1841">
        <v>0.02</v>
      </c>
      <c r="BD169" s="1841">
        <v>0.02</v>
      </c>
      <c r="BE169" s="1841">
        <v>0.02</v>
      </c>
      <c r="BF169" s="1841">
        <v>0.02</v>
      </c>
      <c r="BG169" s="1841">
        <v>0.02</v>
      </c>
      <c r="BH169" s="1841">
        <v>0.02</v>
      </c>
      <c r="BI169" s="1841">
        <v>0.02</v>
      </c>
    </row>
    <row r="170" spans="1:61" s="1857" customFormat="1" ht="11.25" hidden="1" customHeight="1" outlineLevel="1">
      <c r="A170" s="1926"/>
      <c r="B170" s="1927"/>
      <c r="C170" s="1927"/>
      <c r="D170" s="1927"/>
      <c r="E170" s="1927"/>
      <c r="F170" s="1927"/>
      <c r="G170" s="1927"/>
      <c r="H170" s="1859"/>
      <c r="I170" s="1928" t="s">
        <v>370</v>
      </c>
      <c r="J170" s="1929"/>
      <c r="K170" s="1930"/>
      <c r="L170" s="1930"/>
      <c r="M170" s="1201"/>
      <c r="N170" s="1201"/>
      <c r="O170" s="1201"/>
      <c r="P170" s="1853"/>
      <c r="Q170" s="1931"/>
      <c r="R170" s="1201"/>
      <c r="S170" s="1201"/>
      <c r="T170" s="1853"/>
      <c r="U170" s="1931"/>
      <c r="V170" s="1201"/>
      <c r="W170" s="1201"/>
      <c r="X170" s="1201"/>
      <c r="Y170" s="1202"/>
      <c r="Z170" s="1202"/>
      <c r="AA170" s="1202"/>
      <c r="AB170" s="1202"/>
      <c r="AC170" s="1202"/>
      <c r="AD170" s="1202"/>
      <c r="AE170" s="1202"/>
      <c r="AF170" s="1202"/>
      <c r="AG170" s="1202"/>
      <c r="AH170" s="1202"/>
      <c r="AI170" s="1202"/>
      <c r="AJ170" s="1202"/>
      <c r="AK170" s="1202"/>
      <c r="AL170" s="1202"/>
      <c r="AM170" s="1202"/>
      <c r="AN170" s="1202"/>
      <c r="AO170" s="1202"/>
      <c r="AP170" s="1202"/>
      <c r="AQ170" s="1202"/>
      <c r="AR170" s="1202"/>
      <c r="AS170" s="1744"/>
      <c r="AT170" s="1225"/>
      <c r="AU170" s="1225"/>
      <c r="AV170" s="1225"/>
      <c r="AW170" s="1225">
        <f>+AW168-AV168</f>
        <v>-5032.166666666657</v>
      </c>
      <c r="AX170" s="1225">
        <f>+AX168-AW168</f>
        <v>-16684.5</v>
      </c>
      <c r="AY170" s="1225">
        <f>+AY168-AX168</f>
        <v>-5701.762023217263</v>
      </c>
      <c r="AZ170" s="1225">
        <f t="shared" ref="AZ170:BI170" si="336">+AZ168-AY168</f>
        <v>2463.714759535651</v>
      </c>
      <c r="BA170" s="1225">
        <f t="shared" si="336"/>
        <v>2512.989054726364</v>
      </c>
      <c r="BB170" s="1225">
        <f t="shared" si="336"/>
        <v>2563.2488358208939</v>
      </c>
      <c r="BC170" s="1225">
        <f t="shared" si="336"/>
        <v>2614.5138125373196</v>
      </c>
      <c r="BD170" s="1225">
        <f t="shared" si="336"/>
        <v>2666.8040887880488</v>
      </c>
      <c r="BE170" s="1225">
        <f t="shared" si="336"/>
        <v>2720.1401705638273</v>
      </c>
      <c r="BF170" s="1225">
        <f t="shared" si="336"/>
        <v>2774.542973975098</v>
      </c>
      <c r="BG170" s="1225">
        <f t="shared" si="336"/>
        <v>2830.0338334545959</v>
      </c>
      <c r="BH170" s="1225">
        <f t="shared" si="336"/>
        <v>2886.6345101236948</v>
      </c>
      <c r="BI170" s="1225">
        <f t="shared" si="336"/>
        <v>2944.3672003261745</v>
      </c>
    </row>
    <row r="171" spans="1:61" ht="11.25" hidden="1" customHeight="1" outlineLevel="1">
      <c r="A171" s="12"/>
      <c r="B171" s="416"/>
      <c r="C171" s="416"/>
      <c r="D171" s="416"/>
      <c r="E171" s="416"/>
      <c r="F171" s="416"/>
      <c r="G171" s="416"/>
      <c r="H171" s="45"/>
      <c r="I171" s="1849"/>
      <c r="J171" s="9"/>
      <c r="K171" s="5"/>
      <c r="L171" s="5"/>
      <c r="M171" s="136"/>
      <c r="N171" s="136"/>
      <c r="O171" s="136"/>
      <c r="P171" s="146"/>
      <c r="Q171" s="272"/>
      <c r="R171" s="136"/>
      <c r="S171" s="136"/>
      <c r="T171" s="146"/>
      <c r="U171" s="272"/>
      <c r="V171" s="136"/>
      <c r="W171" s="136"/>
      <c r="X171" s="136"/>
      <c r="Y171" s="138"/>
      <c r="Z171" s="138"/>
      <c r="AA171" s="138"/>
      <c r="AB171" s="138"/>
      <c r="AC171" s="138"/>
      <c r="AD171" s="138"/>
      <c r="AE171" s="138"/>
      <c r="AF171" s="138"/>
      <c r="AG171" s="138"/>
      <c r="AH171" s="138"/>
      <c r="AI171" s="138"/>
      <c r="AJ171" s="138"/>
      <c r="AK171" s="138"/>
      <c r="AL171" s="138"/>
      <c r="AM171" s="138"/>
      <c r="AN171" s="138"/>
      <c r="AO171" s="138"/>
      <c r="AP171" s="138"/>
      <c r="AQ171" s="138"/>
      <c r="AR171" s="138"/>
      <c r="AS171" s="210"/>
      <c r="AT171" s="451"/>
      <c r="AU171" s="451"/>
      <c r="AV171" s="451"/>
      <c r="AW171" s="451"/>
      <c r="AX171" s="451"/>
      <c r="AY171" s="451"/>
      <c r="AZ171" s="451"/>
      <c r="BA171" s="138"/>
      <c r="BB171" s="138"/>
      <c r="BC171" s="138"/>
      <c r="BD171" s="138"/>
      <c r="BE171" s="138"/>
      <c r="BF171" s="138"/>
      <c r="BG171" s="138"/>
      <c r="BH171" s="138"/>
      <c r="BI171" s="138"/>
    </row>
    <row r="172" spans="1:61" ht="11.25" hidden="1" customHeight="1" outlineLevel="1">
      <c r="A172" s="12"/>
      <c r="B172" s="416"/>
      <c r="C172" s="416"/>
      <c r="D172" s="416"/>
      <c r="E172" s="416"/>
      <c r="F172" s="416"/>
      <c r="G172" s="416"/>
      <c r="H172" s="45"/>
      <c r="I172" s="1849"/>
      <c r="J172" s="9"/>
      <c r="K172" s="5"/>
      <c r="L172" s="5"/>
      <c r="M172" s="136"/>
      <c r="N172" s="136"/>
      <c r="O172" s="136"/>
      <c r="P172" s="146"/>
      <c r="Q172" s="272"/>
      <c r="R172" s="136"/>
      <c r="S172" s="136"/>
      <c r="T172" s="146"/>
      <c r="U172" s="272"/>
      <c r="V172" s="136"/>
      <c r="W172" s="136"/>
      <c r="X172" s="136"/>
      <c r="Y172" s="138"/>
      <c r="Z172" s="138"/>
      <c r="AA172" s="138"/>
      <c r="AB172" s="138"/>
      <c r="AC172" s="138"/>
      <c r="AD172" s="138"/>
      <c r="AE172" s="138"/>
      <c r="AF172" s="138"/>
      <c r="AG172" s="138"/>
      <c r="AH172" s="138"/>
      <c r="AI172" s="138"/>
      <c r="AJ172" s="138"/>
      <c r="AK172" s="138"/>
      <c r="AL172" s="138"/>
      <c r="AM172" s="138"/>
      <c r="AN172" s="138"/>
      <c r="AO172" s="138"/>
      <c r="AP172" s="138"/>
      <c r="AQ172" s="138"/>
      <c r="AR172" s="138"/>
      <c r="AS172" s="210"/>
      <c r="AT172" s="451"/>
      <c r="AU172" s="451"/>
      <c r="AV172" s="451"/>
      <c r="AW172" s="451"/>
      <c r="AX172" s="451"/>
      <c r="AY172" s="451"/>
      <c r="AZ172" s="451"/>
      <c r="BA172" s="138"/>
      <c r="BB172" s="138"/>
      <c r="BC172" s="138"/>
      <c r="BD172" s="138"/>
      <c r="BE172" s="138"/>
      <c r="BF172" s="138"/>
      <c r="BG172" s="138"/>
      <c r="BH172" s="138"/>
      <c r="BI172" s="138"/>
    </row>
    <row r="173" spans="1:61" ht="11.25" hidden="1" customHeight="1" outlineLevel="2">
      <c r="A173" s="12"/>
      <c r="B173" s="416"/>
      <c r="C173" s="416"/>
      <c r="D173" s="416"/>
      <c r="E173" s="416"/>
      <c r="F173" s="416"/>
      <c r="G173" s="416"/>
      <c r="H173" s="45"/>
      <c r="I173" s="1923" t="s">
        <v>575</v>
      </c>
      <c r="J173" s="1916"/>
      <c r="K173" s="1917"/>
      <c r="L173" s="1917"/>
      <c r="M173" s="1919"/>
      <c r="N173" s="1919"/>
      <c r="O173" s="1919"/>
      <c r="P173" s="1920"/>
      <c r="Q173" s="1918"/>
      <c r="R173" s="1919"/>
      <c r="S173" s="1919"/>
      <c r="T173" s="1920"/>
      <c r="U173" s="1918"/>
      <c r="V173" s="1919"/>
      <c r="W173" s="1919"/>
      <c r="X173" s="1919"/>
      <c r="Y173" s="1921"/>
      <c r="Z173" s="1921"/>
      <c r="AA173" s="1921"/>
      <c r="AB173" s="1921"/>
      <c r="AC173" s="1921"/>
      <c r="AD173" s="1921"/>
      <c r="AE173" s="1921"/>
      <c r="AF173" s="1921"/>
      <c r="AG173" s="1921"/>
      <c r="AH173" s="1921"/>
      <c r="AI173" s="1921"/>
      <c r="AJ173" s="1921"/>
      <c r="AK173" s="1921"/>
      <c r="AL173" s="1921"/>
      <c r="AM173" s="1921"/>
      <c r="AN173" s="1921"/>
      <c r="AO173" s="1921"/>
      <c r="AP173" s="1921"/>
      <c r="AQ173" s="1921"/>
      <c r="AR173" s="1921"/>
      <c r="AS173" s="210"/>
      <c r="AT173" s="1921"/>
      <c r="AU173" s="1921"/>
      <c r="AV173" s="1921">
        <f>AV413</f>
        <v>5.09</v>
      </c>
      <c r="AW173" s="1921">
        <f>AW413</f>
        <v>8.218</v>
      </c>
      <c r="AX173" s="1921">
        <f>AX413</f>
        <v>12.592000000000001</v>
      </c>
      <c r="AY173" s="1921">
        <f>AY413</f>
        <v>14.712999999999999</v>
      </c>
      <c r="AZ173" s="1921">
        <f>AY173+AZ175</f>
        <v>19.713000000000001</v>
      </c>
      <c r="BA173" s="1921">
        <f t="shared" ref="BA173:BI173" si="337">AZ173+BA175</f>
        <v>24.713000000000001</v>
      </c>
      <c r="BB173" s="1921">
        <f t="shared" si="337"/>
        <v>29.713000000000001</v>
      </c>
      <c r="BC173" s="1921">
        <f t="shared" si="337"/>
        <v>34.713000000000001</v>
      </c>
      <c r="BD173" s="1921">
        <f t="shared" si="337"/>
        <v>39.713000000000001</v>
      </c>
      <c r="BE173" s="1921">
        <f t="shared" si="337"/>
        <v>44.713000000000001</v>
      </c>
      <c r="BF173" s="1921">
        <f t="shared" si="337"/>
        <v>49.713000000000001</v>
      </c>
      <c r="BG173" s="1921">
        <f t="shared" si="337"/>
        <v>54.713000000000001</v>
      </c>
      <c r="BH173" s="1921">
        <f t="shared" si="337"/>
        <v>59.713000000000001</v>
      </c>
      <c r="BI173" s="1921">
        <f t="shared" si="337"/>
        <v>64.712999999999994</v>
      </c>
    </row>
    <row r="174" spans="1:61" ht="11.25" hidden="1" customHeight="1" outlineLevel="2">
      <c r="A174" s="15"/>
      <c r="H174" s="45"/>
      <c r="I174" s="1837" t="s">
        <v>276</v>
      </c>
      <c r="J174" s="56"/>
      <c r="K174" s="47"/>
      <c r="L174" s="47"/>
      <c r="M174" s="210"/>
      <c r="N174" s="210"/>
      <c r="O174" s="210"/>
      <c r="P174" s="274"/>
      <c r="Q174" s="1405"/>
      <c r="R174" s="210"/>
      <c r="S174" s="210"/>
      <c r="T174" s="274"/>
      <c r="U174" s="1405"/>
      <c r="V174" s="210"/>
      <c r="W174" s="210"/>
      <c r="X174" s="210"/>
      <c r="Y174" s="451"/>
      <c r="Z174" s="451"/>
      <c r="AA174" s="451"/>
      <c r="AB174" s="451"/>
      <c r="AC174" s="451"/>
      <c r="AD174" s="451"/>
      <c r="AE174" s="451"/>
      <c r="AF174" s="451"/>
      <c r="AG174" s="451"/>
      <c r="AH174" s="451"/>
      <c r="AI174" s="451"/>
      <c r="AJ174" s="451"/>
      <c r="AK174" s="451"/>
      <c r="AL174" s="451"/>
      <c r="AM174" s="451"/>
      <c r="AN174" s="451"/>
      <c r="AO174" s="451"/>
      <c r="AP174" s="451"/>
      <c r="AQ174" s="451"/>
      <c r="AR174" s="451"/>
      <c r="AS174" s="210"/>
      <c r="AT174" s="451"/>
      <c r="AU174" s="451"/>
      <c r="AV174" s="1226"/>
      <c r="AW174" s="1226">
        <f>AW173/AV173-1</f>
        <v>0.61453831041257367</v>
      </c>
      <c r="AX174" s="1226">
        <f>AX173/AW173-1</f>
        <v>0.53224628863470436</v>
      </c>
      <c r="AY174" s="1226">
        <f>AY173/AX173-1</f>
        <v>0.16844027954256657</v>
      </c>
      <c r="AZ174" s="1226">
        <f t="shared" ref="AZ174:BI174" si="338">AZ173/AY173-1</f>
        <v>0.33983551960850966</v>
      </c>
      <c r="BA174" s="1226">
        <f t="shared" si="338"/>
        <v>0.25363973012732721</v>
      </c>
      <c r="BB174" s="1226">
        <f t="shared" si="338"/>
        <v>0.2023226641848419</v>
      </c>
      <c r="BC174" s="1226">
        <f t="shared" si="338"/>
        <v>0.16827651196446003</v>
      </c>
      <c r="BD174" s="1226">
        <f t="shared" si="338"/>
        <v>0.1440382565609426</v>
      </c>
      <c r="BE174" s="1226">
        <f t="shared" si="338"/>
        <v>0.12590335658348661</v>
      </c>
      <c r="BF174" s="1226">
        <f t="shared" si="338"/>
        <v>0.11182430165723622</v>
      </c>
      <c r="BG174" s="1226">
        <f t="shared" si="338"/>
        <v>0.10057731378110346</v>
      </c>
      <c r="BH174" s="1226">
        <f t="shared" si="338"/>
        <v>9.1385959461188326E-2</v>
      </c>
      <c r="BI174" s="1226">
        <f t="shared" si="338"/>
        <v>8.3733860298427443E-2</v>
      </c>
    </row>
    <row r="175" spans="1:61" ht="11.25" hidden="1" customHeight="1" outlineLevel="2">
      <c r="A175" s="12"/>
      <c r="B175" s="416"/>
      <c r="C175" s="416"/>
      <c r="D175" s="416"/>
      <c r="E175" s="416"/>
      <c r="F175" s="416"/>
      <c r="G175" s="416"/>
      <c r="H175" s="45"/>
      <c r="I175" s="1837" t="s">
        <v>604</v>
      </c>
      <c r="J175" s="9"/>
      <c r="K175" s="5"/>
      <c r="L175" s="5"/>
      <c r="M175" s="136"/>
      <c r="N175" s="136"/>
      <c r="O175" s="136"/>
      <c r="P175" s="146"/>
      <c r="Q175" s="272"/>
      <c r="R175" s="136"/>
      <c r="S175" s="136"/>
      <c r="T175" s="146"/>
      <c r="U175" s="272"/>
      <c r="V175" s="136"/>
      <c r="W175" s="136"/>
      <c r="X175" s="136"/>
      <c r="Y175" s="138"/>
      <c r="Z175" s="138"/>
      <c r="AA175" s="138"/>
      <c r="AB175" s="138"/>
      <c r="AC175" s="138"/>
      <c r="AD175" s="138"/>
      <c r="AE175" s="138"/>
      <c r="AF175" s="138"/>
      <c r="AG175" s="138"/>
      <c r="AH175" s="138"/>
      <c r="AI175" s="138"/>
      <c r="AJ175" s="138"/>
      <c r="AK175" s="138"/>
      <c r="AL175" s="138"/>
      <c r="AM175" s="138"/>
      <c r="AN175" s="138"/>
      <c r="AO175" s="138"/>
      <c r="AP175" s="138"/>
      <c r="AQ175" s="138"/>
      <c r="AR175" s="138"/>
      <c r="AS175" s="210"/>
      <c r="AT175" s="451"/>
      <c r="AU175" s="451"/>
      <c r="AV175" s="451"/>
      <c r="AW175" s="451">
        <f>AW173-AV173</f>
        <v>3.1280000000000001</v>
      </c>
      <c r="AX175" s="451">
        <f>AX173-AW173</f>
        <v>4.3740000000000006</v>
      </c>
      <c r="AY175" s="451">
        <f>AY173-AX173</f>
        <v>2.1209999999999987</v>
      </c>
      <c r="AZ175" s="1842">
        <v>5</v>
      </c>
      <c r="BA175" s="1842">
        <f t="shared" ref="BA175:BI175" si="339">AZ175</f>
        <v>5</v>
      </c>
      <c r="BB175" s="1842">
        <f t="shared" si="339"/>
        <v>5</v>
      </c>
      <c r="BC175" s="1842">
        <f t="shared" si="339"/>
        <v>5</v>
      </c>
      <c r="BD175" s="1842">
        <f t="shared" si="339"/>
        <v>5</v>
      </c>
      <c r="BE175" s="1842">
        <f t="shared" si="339"/>
        <v>5</v>
      </c>
      <c r="BF175" s="1842">
        <f t="shared" si="339"/>
        <v>5</v>
      </c>
      <c r="BG175" s="1842">
        <f t="shared" si="339"/>
        <v>5</v>
      </c>
      <c r="BH175" s="1842">
        <f t="shared" si="339"/>
        <v>5</v>
      </c>
      <c r="BI175" s="1842">
        <f t="shared" si="339"/>
        <v>5</v>
      </c>
    </row>
    <row r="176" spans="1:61" ht="11.25" hidden="1" customHeight="1" outlineLevel="2">
      <c r="A176" s="12"/>
      <c r="B176" s="416"/>
      <c r="C176" s="416"/>
      <c r="D176" s="416"/>
      <c r="E176" s="416"/>
      <c r="F176" s="416"/>
      <c r="G176" s="416"/>
      <c r="H176" s="45"/>
      <c r="I176" s="1837"/>
      <c r="J176" s="9"/>
      <c r="K176" s="5"/>
      <c r="L176" s="5"/>
      <c r="M176" s="136"/>
      <c r="N176" s="136"/>
      <c r="O176" s="136"/>
      <c r="P176" s="146"/>
      <c r="Q176" s="272"/>
      <c r="R176" s="136"/>
      <c r="S176" s="136"/>
      <c r="T176" s="146"/>
      <c r="U176" s="272"/>
      <c r="V176" s="136"/>
      <c r="W176" s="136"/>
      <c r="X176" s="136"/>
      <c r="Y176" s="138"/>
      <c r="Z176" s="138"/>
      <c r="AA176" s="138"/>
      <c r="AB176" s="138"/>
      <c r="AC176" s="138"/>
      <c r="AD176" s="138"/>
      <c r="AE176" s="138"/>
      <c r="AF176" s="138"/>
      <c r="AG176" s="138"/>
      <c r="AH176" s="138"/>
      <c r="AI176" s="138"/>
      <c r="AJ176" s="138"/>
      <c r="AK176" s="138"/>
      <c r="AL176" s="138"/>
      <c r="AM176" s="138"/>
      <c r="AN176" s="138"/>
      <c r="AO176" s="138"/>
      <c r="AP176" s="138"/>
      <c r="AQ176" s="138"/>
      <c r="AR176" s="138"/>
      <c r="AS176" s="210"/>
      <c r="AT176" s="451"/>
      <c r="AU176" s="451"/>
      <c r="AV176" s="451"/>
      <c r="AW176" s="451"/>
      <c r="AX176" s="451"/>
      <c r="AY176" s="451"/>
      <c r="AZ176" s="451"/>
      <c r="BA176" s="451"/>
      <c r="BB176" s="451"/>
      <c r="BC176" s="451"/>
      <c r="BD176" s="451"/>
      <c r="BE176" s="451"/>
      <c r="BF176" s="451"/>
      <c r="BG176" s="451"/>
      <c r="BH176" s="451"/>
      <c r="BI176" s="451"/>
    </row>
    <row r="177" spans="1:61" ht="11.25" hidden="1" customHeight="1" outlineLevel="2">
      <c r="A177" s="12"/>
      <c r="B177" s="416"/>
      <c r="C177" s="416"/>
      <c r="D177" s="416"/>
      <c r="E177" s="416"/>
      <c r="F177" s="416"/>
      <c r="G177" s="416"/>
      <c r="H177" s="45"/>
      <c r="I177" s="1923" t="s">
        <v>576</v>
      </c>
      <c r="J177" s="1916"/>
      <c r="K177" s="1917"/>
      <c r="L177" s="1917"/>
      <c r="M177" s="1919"/>
      <c r="N177" s="1919"/>
      <c r="O177" s="1919"/>
      <c r="P177" s="1920"/>
      <c r="Q177" s="1918"/>
      <c r="R177" s="1919"/>
      <c r="S177" s="1919"/>
      <c r="T177" s="1920"/>
      <c r="U177" s="1918"/>
      <c r="V177" s="1919"/>
      <c r="W177" s="1919"/>
      <c r="X177" s="1919"/>
      <c r="Y177" s="1921"/>
      <c r="Z177" s="1921"/>
      <c r="AA177" s="1921"/>
      <c r="AB177" s="1921"/>
      <c r="AC177" s="1921"/>
      <c r="AD177" s="1921"/>
      <c r="AE177" s="1921"/>
      <c r="AF177" s="1921"/>
      <c r="AG177" s="1921"/>
      <c r="AH177" s="1921"/>
      <c r="AI177" s="1921"/>
      <c r="AJ177" s="1921"/>
      <c r="AK177" s="1921"/>
      <c r="AL177" s="1921"/>
      <c r="AM177" s="1921"/>
      <c r="AN177" s="1921"/>
      <c r="AO177" s="1921"/>
      <c r="AP177" s="1921"/>
      <c r="AQ177" s="1921"/>
      <c r="AR177" s="1921"/>
      <c r="AS177" s="210"/>
      <c r="AT177" s="1921"/>
      <c r="AU177" s="1921"/>
      <c r="AV177" s="1921">
        <f>AV414</f>
        <v>4.431</v>
      </c>
      <c r="AW177" s="1921">
        <f>AW414</f>
        <v>5.7649999999999997</v>
      </c>
      <c r="AX177" s="1921">
        <f>AX414</f>
        <v>7.1070000000000002</v>
      </c>
      <c r="AY177" s="1921">
        <f>AY414</f>
        <v>10.939</v>
      </c>
      <c r="AZ177" s="1921">
        <f>AY177+AZ179</f>
        <v>12.239000000000001</v>
      </c>
      <c r="BA177" s="1921">
        <f t="shared" ref="BA177:BI177" si="340">AZ177+BA179</f>
        <v>13.539000000000001</v>
      </c>
      <c r="BB177" s="1921">
        <f t="shared" si="340"/>
        <v>14.839000000000002</v>
      </c>
      <c r="BC177" s="1921">
        <f t="shared" si="340"/>
        <v>16.139000000000003</v>
      </c>
      <c r="BD177" s="1921">
        <f t="shared" si="340"/>
        <v>17.439000000000004</v>
      </c>
      <c r="BE177" s="1921">
        <f t="shared" si="340"/>
        <v>18.739000000000004</v>
      </c>
      <c r="BF177" s="1921">
        <f t="shared" si="340"/>
        <v>20.039000000000005</v>
      </c>
      <c r="BG177" s="1921">
        <f t="shared" si="340"/>
        <v>21.339000000000006</v>
      </c>
      <c r="BH177" s="1921">
        <f t="shared" si="340"/>
        <v>22.639000000000006</v>
      </c>
      <c r="BI177" s="1921">
        <f t="shared" si="340"/>
        <v>23.939000000000007</v>
      </c>
    </row>
    <row r="178" spans="1:61" ht="11.25" hidden="1" customHeight="1" outlineLevel="2">
      <c r="A178" s="15"/>
      <c r="H178" s="45"/>
      <c r="I178" s="1837" t="s">
        <v>276</v>
      </c>
      <c r="J178" s="56"/>
      <c r="K178" s="47"/>
      <c r="L178" s="47"/>
      <c r="M178" s="210"/>
      <c r="N178" s="210"/>
      <c r="O178" s="210"/>
      <c r="P178" s="274"/>
      <c r="Q178" s="1405"/>
      <c r="R178" s="210"/>
      <c r="S178" s="210"/>
      <c r="T178" s="274"/>
      <c r="U178" s="1405"/>
      <c r="V178" s="210"/>
      <c r="W178" s="210"/>
      <c r="X178" s="210"/>
      <c r="Y178" s="451"/>
      <c r="Z178" s="451"/>
      <c r="AA178" s="451"/>
      <c r="AB178" s="451"/>
      <c r="AC178" s="451"/>
      <c r="AD178" s="451"/>
      <c r="AE178" s="451"/>
      <c r="AF178" s="451"/>
      <c r="AG178" s="451"/>
      <c r="AH178" s="451"/>
      <c r="AI178" s="451"/>
      <c r="AJ178" s="451"/>
      <c r="AK178" s="451"/>
      <c r="AL178" s="451"/>
      <c r="AM178" s="451"/>
      <c r="AN178" s="451"/>
      <c r="AO178" s="451"/>
      <c r="AP178" s="451"/>
      <c r="AQ178" s="451"/>
      <c r="AR178" s="451"/>
      <c r="AS178" s="210"/>
      <c r="AT178" s="451"/>
      <c r="AU178" s="451"/>
      <c r="AV178" s="1226"/>
      <c r="AW178" s="1226">
        <f t="shared" ref="AW178:BI178" si="341">AW177/AV177-1</f>
        <v>0.30106070864364698</v>
      </c>
      <c r="AX178" s="1226">
        <f t="shared" si="341"/>
        <v>0.23278404163052913</v>
      </c>
      <c r="AY178" s="1226">
        <f t="shared" si="341"/>
        <v>0.53918671732095125</v>
      </c>
      <c r="AZ178" s="1226">
        <f t="shared" si="341"/>
        <v>0.11884084468415756</v>
      </c>
      <c r="BA178" s="1226">
        <f t="shared" si="341"/>
        <v>0.10621782825394233</v>
      </c>
      <c r="BB178" s="1226">
        <f t="shared" si="341"/>
        <v>9.6018908338872944E-2</v>
      </c>
      <c r="BC178" s="1226">
        <f t="shared" si="341"/>
        <v>8.7606981602533995E-2</v>
      </c>
      <c r="BD178" s="1226">
        <f t="shared" si="341"/>
        <v>8.0550219964062197E-2</v>
      </c>
      <c r="BE178" s="1226">
        <f t="shared" si="341"/>
        <v>7.4545558804977485E-2</v>
      </c>
      <c r="BF178" s="1226">
        <f t="shared" si="341"/>
        <v>6.9374032765889382E-2</v>
      </c>
      <c r="BG178" s="1226">
        <f t="shared" si="341"/>
        <v>6.4873496681471243E-2</v>
      </c>
      <c r="BH178" s="1226">
        <f t="shared" si="341"/>
        <v>6.0921317774966122E-2</v>
      </c>
      <c r="BI178" s="1226">
        <f t="shared" si="341"/>
        <v>5.7423031052608264E-2</v>
      </c>
    </row>
    <row r="179" spans="1:61" ht="11.25" hidden="1" customHeight="1" outlineLevel="2">
      <c r="A179" s="12"/>
      <c r="B179" s="416"/>
      <c r="C179" s="416"/>
      <c r="D179" s="416"/>
      <c r="E179" s="416"/>
      <c r="F179" s="416"/>
      <c r="G179" s="416"/>
      <c r="H179" s="45"/>
      <c r="I179" s="1837" t="s">
        <v>604</v>
      </c>
      <c r="J179" s="9"/>
      <c r="K179" s="5"/>
      <c r="L179" s="5"/>
      <c r="M179" s="136"/>
      <c r="N179" s="136"/>
      <c r="O179" s="136"/>
      <c r="P179" s="146"/>
      <c r="Q179" s="272"/>
      <c r="R179" s="136"/>
      <c r="S179" s="136"/>
      <c r="T179" s="146"/>
      <c r="U179" s="272"/>
      <c r="V179" s="136"/>
      <c r="W179" s="136"/>
      <c r="X179" s="136"/>
      <c r="Y179" s="138"/>
      <c r="Z179" s="138"/>
      <c r="AA179" s="138"/>
      <c r="AB179" s="138"/>
      <c r="AC179" s="138"/>
      <c r="AD179" s="138"/>
      <c r="AE179" s="138"/>
      <c r="AF179" s="138"/>
      <c r="AG179" s="138"/>
      <c r="AH179" s="138"/>
      <c r="AI179" s="138"/>
      <c r="AJ179" s="138"/>
      <c r="AK179" s="138"/>
      <c r="AL179" s="138"/>
      <c r="AM179" s="138"/>
      <c r="AN179" s="138"/>
      <c r="AO179" s="138"/>
      <c r="AP179" s="138"/>
      <c r="AQ179" s="138"/>
      <c r="AR179" s="138"/>
      <c r="AS179" s="210"/>
      <c r="AT179" s="451"/>
      <c r="AU179" s="451"/>
      <c r="AV179" s="451"/>
      <c r="AW179" s="451">
        <f>AW177-AV177</f>
        <v>1.3339999999999996</v>
      </c>
      <c r="AX179" s="451">
        <f>AX177-AW177</f>
        <v>1.3420000000000005</v>
      </c>
      <c r="AY179" s="451">
        <f>AY177-AX177</f>
        <v>3.8319999999999999</v>
      </c>
      <c r="AZ179" s="1842">
        <v>1.3</v>
      </c>
      <c r="BA179" s="1842">
        <f t="shared" ref="BA179:BI179" si="342">AZ179</f>
        <v>1.3</v>
      </c>
      <c r="BB179" s="1842">
        <f t="shared" si="342"/>
        <v>1.3</v>
      </c>
      <c r="BC179" s="1842">
        <f t="shared" si="342"/>
        <v>1.3</v>
      </c>
      <c r="BD179" s="1842">
        <f t="shared" si="342"/>
        <v>1.3</v>
      </c>
      <c r="BE179" s="1842">
        <f t="shared" si="342"/>
        <v>1.3</v>
      </c>
      <c r="BF179" s="1842">
        <f t="shared" si="342"/>
        <v>1.3</v>
      </c>
      <c r="BG179" s="1842">
        <f t="shared" si="342"/>
        <v>1.3</v>
      </c>
      <c r="BH179" s="1842">
        <f t="shared" si="342"/>
        <v>1.3</v>
      </c>
      <c r="BI179" s="1842">
        <f t="shared" si="342"/>
        <v>1.3</v>
      </c>
    </row>
    <row r="180" spans="1:61" ht="11.25" hidden="1" customHeight="1" outlineLevel="2">
      <c r="A180" s="15"/>
      <c r="H180" s="45"/>
      <c r="I180" s="1837"/>
      <c r="J180" s="56"/>
      <c r="K180" s="47"/>
      <c r="L180" s="47"/>
      <c r="M180" s="210"/>
      <c r="N180" s="210"/>
      <c r="O180" s="210"/>
      <c r="P180" s="274"/>
      <c r="Q180" s="1405"/>
      <c r="R180" s="210"/>
      <c r="S180" s="210"/>
      <c r="T180" s="274"/>
      <c r="U180" s="1405"/>
      <c r="V180" s="210"/>
      <c r="W180" s="210"/>
      <c r="X180" s="210"/>
      <c r="Y180" s="451"/>
      <c r="Z180" s="451"/>
      <c r="AA180" s="451"/>
      <c r="AB180" s="451"/>
      <c r="AC180" s="451"/>
      <c r="AD180" s="451"/>
      <c r="AE180" s="451"/>
      <c r="AF180" s="451"/>
      <c r="AG180" s="451"/>
      <c r="AH180" s="451"/>
      <c r="AI180" s="451"/>
      <c r="AJ180" s="451"/>
      <c r="AK180" s="451"/>
      <c r="AL180" s="451"/>
      <c r="AM180" s="451"/>
      <c r="AN180" s="451"/>
      <c r="AO180" s="451"/>
      <c r="AP180" s="451"/>
      <c r="AQ180" s="451"/>
      <c r="AR180" s="451"/>
      <c r="AS180" s="210"/>
      <c r="AT180" s="451"/>
      <c r="AU180" s="451"/>
      <c r="AV180" s="451"/>
      <c r="AW180" s="451"/>
      <c r="AX180" s="451"/>
      <c r="AY180" s="451"/>
      <c r="AZ180" s="210"/>
      <c r="BA180" s="210"/>
      <c r="BB180" s="210"/>
      <c r="BC180" s="210"/>
      <c r="BD180" s="210"/>
      <c r="BE180" s="210"/>
      <c r="BF180" s="210"/>
      <c r="BG180" s="210"/>
      <c r="BH180" s="210"/>
      <c r="BI180" s="210"/>
    </row>
    <row r="181" spans="1:61" ht="11.25" hidden="1" customHeight="1" outlineLevel="2">
      <c r="A181" s="12"/>
      <c r="B181" s="416"/>
      <c r="C181" s="416"/>
      <c r="D181" s="416"/>
      <c r="E181" s="416"/>
      <c r="F181" s="416"/>
      <c r="G181" s="416"/>
      <c r="H181" s="45"/>
      <c r="I181" s="1923" t="s">
        <v>577</v>
      </c>
      <c r="J181" s="1916"/>
      <c r="K181" s="1917"/>
      <c r="L181" s="1917"/>
      <c r="M181" s="1919"/>
      <c r="N181" s="1919"/>
      <c r="O181" s="1919"/>
      <c r="P181" s="1920"/>
      <c r="Q181" s="1918"/>
      <c r="R181" s="1919"/>
      <c r="S181" s="1919"/>
      <c r="T181" s="1920"/>
      <c r="U181" s="1918"/>
      <c r="V181" s="1919"/>
      <c r="W181" s="1919"/>
      <c r="X181" s="1919"/>
      <c r="Y181" s="1921"/>
      <c r="Z181" s="1921"/>
      <c r="AA181" s="1921"/>
      <c r="AB181" s="1921"/>
      <c r="AC181" s="1921"/>
      <c r="AD181" s="1921"/>
      <c r="AE181" s="1921"/>
      <c r="AF181" s="1921"/>
      <c r="AG181" s="1921"/>
      <c r="AH181" s="1921"/>
      <c r="AI181" s="1921"/>
      <c r="AJ181" s="1921"/>
      <c r="AK181" s="1921"/>
      <c r="AL181" s="1921"/>
      <c r="AM181" s="1921"/>
      <c r="AN181" s="1921"/>
      <c r="AO181" s="1921"/>
      <c r="AP181" s="1921"/>
      <c r="AQ181" s="1921"/>
      <c r="AR181" s="1921"/>
      <c r="AS181" s="210"/>
      <c r="AT181" s="1921"/>
      <c r="AU181" s="1921"/>
      <c r="AV181" s="1921">
        <f>AV415</f>
        <v>0.40500000000000003</v>
      </c>
      <c r="AW181" s="1921">
        <f>AW415</f>
        <v>0.76500000000000001</v>
      </c>
      <c r="AX181" s="1921">
        <f>AX415</f>
        <v>1.2010000000000001</v>
      </c>
      <c r="AY181" s="1921">
        <f>AY415</f>
        <v>2.423</v>
      </c>
      <c r="AZ181" s="1921">
        <f>AY181+AZ183</f>
        <v>2.823</v>
      </c>
      <c r="BA181" s="1921">
        <f t="shared" ref="BA181:BI181" si="343">AZ181+BA183</f>
        <v>3.2229999999999999</v>
      </c>
      <c r="BB181" s="1921">
        <f t="shared" si="343"/>
        <v>3.6229999999999998</v>
      </c>
      <c r="BC181" s="1921">
        <f t="shared" si="343"/>
        <v>4.0229999999999997</v>
      </c>
      <c r="BD181" s="1921">
        <f t="shared" si="343"/>
        <v>4.423</v>
      </c>
      <c r="BE181" s="1921">
        <f t="shared" si="343"/>
        <v>4.8230000000000004</v>
      </c>
      <c r="BF181" s="1921">
        <f t="shared" si="343"/>
        <v>5.2230000000000008</v>
      </c>
      <c r="BG181" s="1921">
        <f t="shared" si="343"/>
        <v>5.6230000000000011</v>
      </c>
      <c r="BH181" s="1921">
        <f t="shared" si="343"/>
        <v>6.0230000000000015</v>
      </c>
      <c r="BI181" s="1921">
        <f t="shared" si="343"/>
        <v>6.4230000000000018</v>
      </c>
    </row>
    <row r="182" spans="1:61" ht="11.25" hidden="1" customHeight="1" outlineLevel="2">
      <c r="A182" s="15"/>
      <c r="H182" s="45"/>
      <c r="I182" s="1837" t="s">
        <v>276</v>
      </c>
      <c r="J182" s="56"/>
      <c r="K182" s="47"/>
      <c r="L182" s="47"/>
      <c r="M182" s="210"/>
      <c r="N182" s="210"/>
      <c r="O182" s="210"/>
      <c r="P182" s="274"/>
      <c r="Q182" s="1405"/>
      <c r="R182" s="210"/>
      <c r="S182" s="210"/>
      <c r="T182" s="274"/>
      <c r="U182" s="1405"/>
      <c r="V182" s="210"/>
      <c r="W182" s="210"/>
      <c r="X182" s="210"/>
      <c r="Y182" s="451"/>
      <c r="Z182" s="451"/>
      <c r="AA182" s="451"/>
      <c r="AB182" s="451"/>
      <c r="AC182" s="451"/>
      <c r="AD182" s="451"/>
      <c r="AE182" s="451"/>
      <c r="AF182" s="451"/>
      <c r="AG182" s="451"/>
      <c r="AH182" s="451"/>
      <c r="AI182" s="451"/>
      <c r="AJ182" s="451"/>
      <c r="AK182" s="451"/>
      <c r="AL182" s="451"/>
      <c r="AM182" s="451"/>
      <c r="AN182" s="451"/>
      <c r="AO182" s="451"/>
      <c r="AP182" s="451"/>
      <c r="AQ182" s="451"/>
      <c r="AR182" s="451"/>
      <c r="AS182" s="210"/>
      <c r="AT182" s="451"/>
      <c r="AU182" s="451"/>
      <c r="AV182" s="1226"/>
      <c r="AW182" s="1226">
        <f t="shared" ref="AW182:BI182" si="344">AW181/AV181-1</f>
        <v>0.88888888888888884</v>
      </c>
      <c r="AX182" s="1226">
        <f t="shared" si="344"/>
        <v>0.56993464052287579</v>
      </c>
      <c r="AY182" s="1226">
        <f t="shared" si="344"/>
        <v>1.0174854288093256</v>
      </c>
      <c r="AZ182" s="1226">
        <f t="shared" si="344"/>
        <v>0.16508460586050355</v>
      </c>
      <c r="BA182" s="1226">
        <f t="shared" si="344"/>
        <v>0.14169323414806945</v>
      </c>
      <c r="BB182" s="1226">
        <f t="shared" si="344"/>
        <v>0.12410797393732542</v>
      </c>
      <c r="BC182" s="1226">
        <f t="shared" si="344"/>
        <v>0.11040574109853707</v>
      </c>
      <c r="BD182" s="1226">
        <f t="shared" si="344"/>
        <v>9.9428287347750555E-2</v>
      </c>
      <c r="BE182" s="1226">
        <f t="shared" si="344"/>
        <v>9.0436355414876823E-2</v>
      </c>
      <c r="BF182" s="1226">
        <f t="shared" si="344"/>
        <v>8.2935931992535794E-2</v>
      </c>
      <c r="BG182" s="1226">
        <f t="shared" si="344"/>
        <v>7.6584338502776239E-2</v>
      </c>
      <c r="BH182" s="1226">
        <f t="shared" si="344"/>
        <v>7.113640405477506E-2</v>
      </c>
      <c r="BI182" s="1226">
        <f t="shared" si="344"/>
        <v>6.6412086999833919E-2</v>
      </c>
    </row>
    <row r="183" spans="1:61" ht="11.25" hidden="1" customHeight="1" outlineLevel="2">
      <c r="A183" s="12"/>
      <c r="B183" s="416"/>
      <c r="C183" s="416"/>
      <c r="D183" s="416"/>
      <c r="E183" s="416"/>
      <c r="F183" s="416"/>
      <c r="G183" s="416"/>
      <c r="H183" s="45"/>
      <c r="I183" s="1837" t="s">
        <v>604</v>
      </c>
      <c r="J183" s="9"/>
      <c r="K183" s="5"/>
      <c r="L183" s="5"/>
      <c r="M183" s="136"/>
      <c r="N183" s="136"/>
      <c r="O183" s="136"/>
      <c r="P183" s="146"/>
      <c r="Q183" s="272"/>
      <c r="R183" s="136"/>
      <c r="S183" s="136"/>
      <c r="T183" s="146"/>
      <c r="U183" s="272"/>
      <c r="V183" s="136"/>
      <c r="W183" s="136"/>
      <c r="X183" s="136"/>
      <c r="Y183" s="138"/>
      <c r="Z183" s="138"/>
      <c r="AA183" s="138"/>
      <c r="AB183" s="138"/>
      <c r="AC183" s="138"/>
      <c r="AD183" s="138"/>
      <c r="AE183" s="138"/>
      <c r="AF183" s="138"/>
      <c r="AG183" s="138"/>
      <c r="AH183" s="138"/>
      <c r="AI183" s="138"/>
      <c r="AJ183" s="138"/>
      <c r="AK183" s="138"/>
      <c r="AL183" s="138"/>
      <c r="AM183" s="138"/>
      <c r="AN183" s="138"/>
      <c r="AO183" s="138"/>
      <c r="AP183" s="138"/>
      <c r="AQ183" s="138"/>
      <c r="AR183" s="138"/>
      <c r="AS183" s="210"/>
      <c r="AT183" s="451"/>
      <c r="AU183" s="451"/>
      <c r="AV183" s="451"/>
      <c r="AW183" s="451">
        <f>AW181-AV181</f>
        <v>0.36</v>
      </c>
      <c r="AX183" s="451">
        <f>AX181-AW181</f>
        <v>0.43600000000000005</v>
      </c>
      <c r="AY183" s="451">
        <f>AY181-AX181</f>
        <v>1.222</v>
      </c>
      <c r="AZ183" s="1842">
        <v>0.4</v>
      </c>
      <c r="BA183" s="1842">
        <f t="shared" ref="BA183:BI183" si="345">AZ183</f>
        <v>0.4</v>
      </c>
      <c r="BB183" s="1842">
        <f t="shared" si="345"/>
        <v>0.4</v>
      </c>
      <c r="BC183" s="1842">
        <f t="shared" si="345"/>
        <v>0.4</v>
      </c>
      <c r="BD183" s="1842">
        <f t="shared" si="345"/>
        <v>0.4</v>
      </c>
      <c r="BE183" s="1842">
        <f t="shared" si="345"/>
        <v>0.4</v>
      </c>
      <c r="BF183" s="1842">
        <f t="shared" si="345"/>
        <v>0.4</v>
      </c>
      <c r="BG183" s="1842">
        <f t="shared" si="345"/>
        <v>0.4</v>
      </c>
      <c r="BH183" s="1842">
        <f t="shared" si="345"/>
        <v>0.4</v>
      </c>
      <c r="BI183" s="1842">
        <f t="shared" si="345"/>
        <v>0.4</v>
      </c>
    </row>
    <row r="184" spans="1:61" ht="11.25" hidden="1" customHeight="1" outlineLevel="2">
      <c r="A184" s="12"/>
      <c r="B184" s="416"/>
      <c r="C184" s="416"/>
      <c r="D184" s="416"/>
      <c r="E184" s="416"/>
      <c r="F184" s="416"/>
      <c r="G184" s="416"/>
      <c r="H184" s="45"/>
      <c r="I184" s="1845"/>
      <c r="J184" s="9"/>
      <c r="K184" s="5"/>
      <c r="L184" s="5"/>
      <c r="M184" s="136"/>
      <c r="N184" s="136"/>
      <c r="O184" s="136"/>
      <c r="P184" s="146"/>
      <c r="Q184" s="272"/>
      <c r="R184" s="136"/>
      <c r="S184" s="136"/>
      <c r="T184" s="146"/>
      <c r="U184" s="272"/>
      <c r="V184" s="136"/>
      <c r="W184" s="136"/>
      <c r="X184" s="136"/>
      <c r="Y184" s="138"/>
      <c r="Z184" s="138"/>
      <c r="AA184" s="138"/>
      <c r="AB184" s="138"/>
      <c r="AC184" s="138"/>
      <c r="AD184" s="138"/>
      <c r="AE184" s="138"/>
      <c r="AF184" s="138"/>
      <c r="AG184" s="138"/>
      <c r="AH184" s="138"/>
      <c r="AI184" s="138"/>
      <c r="AJ184" s="138"/>
      <c r="AK184" s="138"/>
      <c r="AL184" s="138"/>
      <c r="AM184" s="138"/>
      <c r="AN184" s="138"/>
      <c r="AO184" s="138"/>
      <c r="AP184" s="138"/>
      <c r="AQ184" s="138"/>
      <c r="AR184" s="138"/>
      <c r="AS184" s="210"/>
      <c r="AT184" s="451"/>
      <c r="AU184" s="451"/>
      <c r="AV184" s="451"/>
      <c r="AW184" s="451"/>
      <c r="AX184" s="451"/>
      <c r="AY184" s="451"/>
      <c r="AZ184" s="451"/>
      <c r="BA184" s="451"/>
      <c r="BB184" s="451"/>
      <c r="BC184" s="451"/>
      <c r="BD184" s="451"/>
      <c r="BE184" s="451"/>
      <c r="BF184" s="451"/>
      <c r="BG184" s="451"/>
      <c r="BH184" s="451"/>
      <c r="BI184" s="451"/>
    </row>
    <row r="185" spans="1:61" ht="11.25" hidden="1" customHeight="1" outlineLevel="2">
      <c r="A185" s="12"/>
      <c r="B185" s="416"/>
      <c r="C185" s="416"/>
      <c r="D185" s="416"/>
      <c r="E185" s="416"/>
      <c r="F185" s="416"/>
      <c r="G185" s="416"/>
      <c r="H185" s="45"/>
      <c r="I185" s="1923" t="s">
        <v>578</v>
      </c>
      <c r="J185" s="1916"/>
      <c r="K185" s="1917"/>
      <c r="L185" s="1917"/>
      <c r="M185" s="1919"/>
      <c r="N185" s="1919"/>
      <c r="O185" s="1919"/>
      <c r="P185" s="1920"/>
      <c r="Q185" s="1918"/>
      <c r="R185" s="1919"/>
      <c r="S185" s="1919"/>
      <c r="T185" s="1920"/>
      <c r="U185" s="1918"/>
      <c r="V185" s="1919"/>
      <c r="W185" s="1919"/>
      <c r="X185" s="1919"/>
      <c r="Y185" s="1921"/>
      <c r="Z185" s="1921"/>
      <c r="AA185" s="1921"/>
      <c r="AB185" s="1921"/>
      <c r="AC185" s="1921"/>
      <c r="AD185" s="1921"/>
      <c r="AE185" s="1921"/>
      <c r="AF185" s="1921"/>
      <c r="AG185" s="1921"/>
      <c r="AH185" s="1921"/>
      <c r="AI185" s="1921"/>
      <c r="AJ185" s="1921"/>
      <c r="AK185" s="1921"/>
      <c r="AL185" s="1921"/>
      <c r="AM185" s="1921"/>
      <c r="AN185" s="1921"/>
      <c r="AO185" s="1921"/>
      <c r="AP185" s="1921"/>
      <c r="AQ185" s="1921"/>
      <c r="AR185" s="1921"/>
      <c r="AS185" s="210"/>
      <c r="AT185" s="1921"/>
      <c r="AU185" s="1921"/>
      <c r="AV185" s="1921">
        <f>AV416</f>
        <v>3.5999999999999997E-2</v>
      </c>
      <c r="AW185" s="1921">
        <f>AW416</f>
        <v>9.7000000000000003E-2</v>
      </c>
      <c r="AX185" s="1921">
        <f>AX416</f>
        <v>0.161</v>
      </c>
      <c r="AY185" s="1921">
        <f>AY416</f>
        <v>0.95299999999999996</v>
      </c>
      <c r="AZ185" s="1921">
        <f>AY185+AZ187</f>
        <v>1.0529999999999999</v>
      </c>
      <c r="BA185" s="1921">
        <f t="shared" ref="BA185:BI185" si="346">AZ185+BA187</f>
        <v>1.153</v>
      </c>
      <c r="BB185" s="1921">
        <f t="shared" si="346"/>
        <v>1.2530000000000001</v>
      </c>
      <c r="BC185" s="1921">
        <f t="shared" si="346"/>
        <v>1.3530000000000002</v>
      </c>
      <c r="BD185" s="1921">
        <f t="shared" si="346"/>
        <v>1.4530000000000003</v>
      </c>
      <c r="BE185" s="1921">
        <f t="shared" si="346"/>
        <v>1.5530000000000004</v>
      </c>
      <c r="BF185" s="1921">
        <f t="shared" si="346"/>
        <v>1.6530000000000005</v>
      </c>
      <c r="BG185" s="1921">
        <f t="shared" si="346"/>
        <v>1.7530000000000006</v>
      </c>
      <c r="BH185" s="1921">
        <f t="shared" si="346"/>
        <v>1.8530000000000006</v>
      </c>
      <c r="BI185" s="1921">
        <f t="shared" si="346"/>
        <v>1.9530000000000007</v>
      </c>
    </row>
    <row r="186" spans="1:61" ht="11.25" hidden="1" customHeight="1" outlineLevel="2">
      <c r="A186" s="15"/>
      <c r="H186" s="45"/>
      <c r="I186" s="1837" t="s">
        <v>276</v>
      </c>
      <c r="J186" s="56"/>
      <c r="K186" s="47"/>
      <c r="L186" s="47"/>
      <c r="M186" s="210"/>
      <c r="N186" s="210"/>
      <c r="O186" s="210"/>
      <c r="P186" s="274"/>
      <c r="Q186" s="1405"/>
      <c r="R186" s="210"/>
      <c r="S186" s="210"/>
      <c r="T186" s="274"/>
      <c r="U186" s="1405"/>
      <c r="V186" s="210"/>
      <c r="W186" s="210"/>
      <c r="X186" s="210"/>
      <c r="Y186" s="451"/>
      <c r="Z186" s="451"/>
      <c r="AA186" s="451"/>
      <c r="AB186" s="451"/>
      <c r="AC186" s="451"/>
      <c r="AD186" s="451"/>
      <c r="AE186" s="451"/>
      <c r="AF186" s="451"/>
      <c r="AG186" s="451"/>
      <c r="AH186" s="451"/>
      <c r="AI186" s="451"/>
      <c r="AJ186" s="451"/>
      <c r="AK186" s="451"/>
      <c r="AL186" s="451"/>
      <c r="AM186" s="451"/>
      <c r="AN186" s="451"/>
      <c r="AO186" s="451"/>
      <c r="AP186" s="451"/>
      <c r="AQ186" s="451"/>
      <c r="AR186" s="451"/>
      <c r="AS186" s="210"/>
      <c r="AT186" s="451"/>
      <c r="AU186" s="451"/>
      <c r="AV186" s="1226"/>
      <c r="AW186" s="1226">
        <f t="shared" ref="AW186:BI186" si="347">AW185/AV185-1</f>
        <v>1.6944444444444446</v>
      </c>
      <c r="AX186" s="1226">
        <f t="shared" si="347"/>
        <v>0.65979381443298979</v>
      </c>
      <c r="AY186" s="1226">
        <f t="shared" si="347"/>
        <v>4.9192546583850927</v>
      </c>
      <c r="AZ186" s="1226">
        <f t="shared" si="347"/>
        <v>0.10493179433368316</v>
      </c>
      <c r="BA186" s="1226">
        <f t="shared" si="347"/>
        <v>9.4966761633428431E-2</v>
      </c>
      <c r="BB186" s="1226">
        <f t="shared" si="347"/>
        <v>8.6730268863833615E-2</v>
      </c>
      <c r="BC186" s="1226">
        <f t="shared" si="347"/>
        <v>7.9808459696727896E-2</v>
      </c>
      <c r="BD186" s="1226">
        <f t="shared" si="347"/>
        <v>7.3909830007391042E-2</v>
      </c>
      <c r="BE186" s="1226">
        <f t="shared" si="347"/>
        <v>6.882312456985562E-2</v>
      </c>
      <c r="BF186" s="1226">
        <f t="shared" si="347"/>
        <v>6.4391500321957507E-2</v>
      </c>
      <c r="BG186" s="1226">
        <f t="shared" si="347"/>
        <v>6.0496067755595906E-2</v>
      </c>
      <c r="BH186" s="1226">
        <f t="shared" si="347"/>
        <v>5.704506560182554E-2</v>
      </c>
      <c r="BI186" s="1226">
        <f t="shared" si="347"/>
        <v>5.3966540744738278E-2</v>
      </c>
    </row>
    <row r="187" spans="1:61" ht="11.25" hidden="1" customHeight="1" outlineLevel="2">
      <c r="A187" s="12"/>
      <c r="B187" s="416"/>
      <c r="C187" s="416"/>
      <c r="D187" s="416"/>
      <c r="E187" s="416"/>
      <c r="F187" s="416"/>
      <c r="G187" s="416"/>
      <c r="H187" s="45"/>
      <c r="I187" s="1837" t="s">
        <v>604</v>
      </c>
      <c r="J187" s="9"/>
      <c r="K187" s="5"/>
      <c r="L187" s="5"/>
      <c r="M187" s="136"/>
      <c r="N187" s="136"/>
      <c r="O187" s="136"/>
      <c r="P187" s="146"/>
      <c r="Q187" s="272"/>
      <c r="R187" s="136"/>
      <c r="S187" s="136"/>
      <c r="T187" s="146"/>
      <c r="U187" s="272"/>
      <c r="V187" s="136"/>
      <c r="W187" s="136"/>
      <c r="X187" s="136"/>
      <c r="Y187" s="138"/>
      <c r="Z187" s="138"/>
      <c r="AA187" s="138"/>
      <c r="AB187" s="138"/>
      <c r="AC187" s="138"/>
      <c r="AD187" s="138"/>
      <c r="AE187" s="138"/>
      <c r="AF187" s="138"/>
      <c r="AG187" s="138"/>
      <c r="AH187" s="138"/>
      <c r="AI187" s="138"/>
      <c r="AJ187" s="138"/>
      <c r="AK187" s="138"/>
      <c r="AL187" s="138"/>
      <c r="AM187" s="138"/>
      <c r="AN187" s="138"/>
      <c r="AO187" s="138"/>
      <c r="AP187" s="138"/>
      <c r="AQ187" s="138"/>
      <c r="AR187" s="138"/>
      <c r="AS187" s="210"/>
      <c r="AT187" s="451"/>
      <c r="AU187" s="451"/>
      <c r="AV187" s="451"/>
      <c r="AW187" s="451">
        <f>AW185-AV185</f>
        <v>6.1000000000000006E-2</v>
      </c>
      <c r="AX187" s="451">
        <f>AX185-AW185</f>
        <v>6.4000000000000001E-2</v>
      </c>
      <c r="AY187" s="451">
        <f>AY185-AX185</f>
        <v>0.79199999999999993</v>
      </c>
      <c r="AZ187" s="1842">
        <v>0.1</v>
      </c>
      <c r="BA187" s="1842">
        <f t="shared" ref="BA187:BI187" si="348">AZ187</f>
        <v>0.1</v>
      </c>
      <c r="BB187" s="1842">
        <f t="shared" si="348"/>
        <v>0.1</v>
      </c>
      <c r="BC187" s="1842">
        <f t="shared" si="348"/>
        <v>0.1</v>
      </c>
      <c r="BD187" s="1842">
        <f t="shared" si="348"/>
        <v>0.1</v>
      </c>
      <c r="BE187" s="1842">
        <f t="shared" si="348"/>
        <v>0.1</v>
      </c>
      <c r="BF187" s="1842">
        <f t="shared" si="348"/>
        <v>0.1</v>
      </c>
      <c r="BG187" s="1842">
        <f t="shared" si="348"/>
        <v>0.1</v>
      </c>
      <c r="BH187" s="1842">
        <f t="shared" si="348"/>
        <v>0.1</v>
      </c>
      <c r="BI187" s="1842">
        <f t="shared" si="348"/>
        <v>0.1</v>
      </c>
    </row>
    <row r="188" spans="1:61" ht="11.25" hidden="1" customHeight="1" outlineLevel="2">
      <c r="A188" s="12"/>
      <c r="B188" s="416"/>
      <c r="C188" s="416"/>
      <c r="D188" s="416"/>
      <c r="E188" s="416"/>
      <c r="F188" s="416"/>
      <c r="G188" s="416"/>
      <c r="H188" s="45"/>
      <c r="I188" s="1824"/>
      <c r="J188" s="9"/>
      <c r="K188" s="5"/>
      <c r="L188" s="5"/>
      <c r="M188" s="136"/>
      <c r="N188" s="136"/>
      <c r="O188" s="136"/>
      <c r="P188" s="146"/>
      <c r="Q188" s="272"/>
      <c r="R188" s="136"/>
      <c r="S188" s="136"/>
      <c r="T188" s="146"/>
      <c r="U188" s="272"/>
      <c r="V188" s="136"/>
      <c r="W188" s="136"/>
      <c r="X188" s="136"/>
      <c r="Y188" s="138"/>
      <c r="Z188" s="138"/>
      <c r="AA188" s="138"/>
      <c r="AB188" s="138"/>
      <c r="AC188" s="138"/>
      <c r="AD188" s="138"/>
      <c r="AE188" s="138"/>
      <c r="AF188" s="138"/>
      <c r="AG188" s="138"/>
      <c r="AH188" s="138"/>
      <c r="AI188" s="138"/>
      <c r="AJ188" s="138"/>
      <c r="AK188" s="138"/>
      <c r="AL188" s="138"/>
      <c r="AM188" s="138"/>
      <c r="AN188" s="138"/>
      <c r="AO188" s="138"/>
      <c r="AP188" s="138"/>
      <c r="AQ188" s="138"/>
      <c r="AR188" s="138"/>
      <c r="AS188" s="210"/>
      <c r="AT188" s="451"/>
      <c r="AU188" s="451"/>
      <c r="AV188" s="1847"/>
      <c r="AW188" s="451"/>
      <c r="AX188" s="451"/>
      <c r="AY188" s="451"/>
      <c r="AZ188" s="451"/>
      <c r="BA188" s="451"/>
      <c r="BB188" s="451"/>
      <c r="BC188" s="451"/>
      <c r="BD188" s="451"/>
      <c r="BE188" s="451"/>
      <c r="BF188" s="451"/>
      <c r="BG188" s="451"/>
      <c r="BH188" s="451"/>
      <c r="BI188" s="451"/>
    </row>
    <row r="189" spans="1:61" ht="11.25" hidden="1" customHeight="1" outlineLevel="2">
      <c r="A189" s="12"/>
      <c r="B189" s="416"/>
      <c r="C189" s="416"/>
      <c r="D189" s="416"/>
      <c r="E189" s="416"/>
      <c r="F189" s="416"/>
      <c r="G189" s="416"/>
      <c r="H189" s="45"/>
      <c r="I189" s="1934" t="s">
        <v>579</v>
      </c>
      <c r="J189" s="1916"/>
      <c r="K189" s="1917"/>
      <c r="L189" s="1917"/>
      <c r="M189" s="1919"/>
      <c r="N189" s="1919"/>
      <c r="O189" s="1919"/>
      <c r="P189" s="1920"/>
      <c r="Q189" s="1918"/>
      <c r="R189" s="1919"/>
      <c r="S189" s="1919"/>
      <c r="T189" s="1920"/>
      <c r="U189" s="1918"/>
      <c r="V189" s="1919"/>
      <c r="W189" s="1919"/>
      <c r="X189" s="1919"/>
      <c r="Y189" s="1921"/>
      <c r="Z189" s="1921"/>
      <c r="AA189" s="1921"/>
      <c r="AB189" s="1921"/>
      <c r="AC189" s="1921"/>
      <c r="AD189" s="1921"/>
      <c r="AE189" s="1921"/>
      <c r="AF189" s="1921"/>
      <c r="AG189" s="1921"/>
      <c r="AH189" s="1921"/>
      <c r="AI189" s="1921"/>
      <c r="AJ189" s="1921"/>
      <c r="AK189" s="1921"/>
      <c r="AL189" s="1921"/>
      <c r="AM189" s="1921"/>
      <c r="AN189" s="1921"/>
      <c r="AO189" s="1921"/>
      <c r="AP189" s="1921"/>
      <c r="AQ189" s="1921"/>
      <c r="AR189" s="1921"/>
      <c r="AS189" s="210"/>
      <c r="AT189" s="1921"/>
      <c r="AU189" s="1921"/>
      <c r="AV189" s="1936">
        <f>AV417</f>
        <v>8.0000000000000002E-3</v>
      </c>
      <c r="AW189" s="1936">
        <f>AW417</f>
        <v>4.2999999999999997E-2</v>
      </c>
      <c r="AX189" s="1936">
        <f>AX417</f>
        <v>0.02</v>
      </c>
      <c r="AY189" s="1936">
        <f>AY417</f>
        <v>0.83899999999999997</v>
      </c>
      <c r="AZ189" s="1880">
        <v>0</v>
      </c>
      <c r="BA189" s="1880">
        <f t="shared" ref="BA189:BI189" si="349">AZ189</f>
        <v>0</v>
      </c>
      <c r="BB189" s="1880">
        <f t="shared" si="349"/>
        <v>0</v>
      </c>
      <c r="BC189" s="1880">
        <f t="shared" si="349"/>
        <v>0</v>
      </c>
      <c r="BD189" s="1880">
        <f t="shared" si="349"/>
        <v>0</v>
      </c>
      <c r="BE189" s="1880">
        <f t="shared" si="349"/>
        <v>0</v>
      </c>
      <c r="BF189" s="1880">
        <f t="shared" si="349"/>
        <v>0</v>
      </c>
      <c r="BG189" s="1880">
        <f t="shared" si="349"/>
        <v>0</v>
      </c>
      <c r="BH189" s="1880">
        <f t="shared" si="349"/>
        <v>0</v>
      </c>
      <c r="BI189" s="1880">
        <f t="shared" si="349"/>
        <v>0</v>
      </c>
    </row>
    <row r="190" spans="1:61" ht="11.25" hidden="1" customHeight="1" outlineLevel="2">
      <c r="A190" s="15"/>
      <c r="H190" s="45"/>
      <c r="I190" s="1824"/>
      <c r="J190" s="56"/>
      <c r="K190" s="47"/>
      <c r="L190" s="47"/>
      <c r="M190" s="210"/>
      <c r="N190" s="210"/>
      <c r="O190" s="210"/>
      <c r="P190" s="274"/>
      <c r="Q190" s="1405"/>
      <c r="R190" s="210"/>
      <c r="S190" s="210"/>
      <c r="T190" s="274"/>
      <c r="U190" s="1405"/>
      <c r="V190" s="210"/>
      <c r="W190" s="210"/>
      <c r="X190" s="210"/>
      <c r="Y190" s="451"/>
      <c r="Z190" s="451"/>
      <c r="AA190" s="451"/>
      <c r="AB190" s="451"/>
      <c r="AC190" s="451"/>
      <c r="AD190" s="451"/>
      <c r="AE190" s="451"/>
      <c r="AF190" s="451"/>
      <c r="AG190" s="451"/>
      <c r="AH190" s="451"/>
      <c r="AI190" s="451"/>
      <c r="AJ190" s="451"/>
      <c r="AK190" s="451"/>
      <c r="AL190" s="451"/>
      <c r="AM190" s="451"/>
      <c r="AN190" s="451"/>
      <c r="AO190" s="451"/>
      <c r="AP190" s="451"/>
      <c r="AQ190" s="451"/>
      <c r="AR190" s="451"/>
      <c r="AS190" s="210"/>
      <c r="AT190" s="451"/>
      <c r="AU190" s="451"/>
      <c r="AV190" s="1865"/>
      <c r="AW190" s="1865"/>
      <c r="AX190" s="1865"/>
      <c r="AY190" s="1865"/>
      <c r="AZ190" s="1933"/>
      <c r="BA190" s="1933"/>
      <c r="BB190" s="1933"/>
      <c r="BC190" s="1933"/>
      <c r="BD190" s="1933"/>
      <c r="BE190" s="1933"/>
      <c r="BF190" s="1933"/>
      <c r="BG190" s="1933"/>
      <c r="BH190" s="1933"/>
      <c r="BI190" s="1933"/>
    </row>
    <row r="191" spans="1:61" s="1664" customFormat="1" ht="11.25" hidden="1" customHeight="1" outlineLevel="1">
      <c r="A191" s="11"/>
      <c r="B191" s="423"/>
      <c r="C191" s="423"/>
      <c r="D191" s="423"/>
      <c r="E191" s="423"/>
      <c r="F191" s="423"/>
      <c r="G191" s="423"/>
      <c r="H191" s="1558"/>
      <c r="I191" s="1935" t="s">
        <v>574</v>
      </c>
      <c r="J191" s="1911"/>
      <c r="K191" s="1912"/>
      <c r="L191" s="1912"/>
      <c r="M191" s="1914"/>
      <c r="N191" s="1914"/>
      <c r="O191" s="1914"/>
      <c r="P191" s="1915"/>
      <c r="Q191" s="1913"/>
      <c r="R191" s="1914"/>
      <c r="S191" s="1914"/>
      <c r="T191" s="1915"/>
      <c r="U191" s="1913"/>
      <c r="V191" s="1914"/>
      <c r="W191" s="1914"/>
      <c r="X191" s="1914"/>
      <c r="Y191" s="1904"/>
      <c r="Z191" s="1904"/>
      <c r="AA191" s="1904"/>
      <c r="AB191" s="1904"/>
      <c r="AC191" s="1904"/>
      <c r="AD191" s="1904"/>
      <c r="AE191" s="1904"/>
      <c r="AF191" s="1904"/>
      <c r="AG191" s="1904"/>
      <c r="AH191" s="1904"/>
      <c r="AI191" s="1904"/>
      <c r="AJ191" s="1904"/>
      <c r="AK191" s="1904"/>
      <c r="AL191" s="1904"/>
      <c r="AM191" s="1904"/>
      <c r="AN191" s="1904"/>
      <c r="AO191" s="1904"/>
      <c r="AP191" s="1904"/>
      <c r="AQ191" s="1904"/>
      <c r="AR191" s="1904"/>
      <c r="AS191" s="887"/>
      <c r="AT191" s="1904"/>
      <c r="AU191" s="1904"/>
      <c r="AV191" s="1904">
        <f t="shared" ref="AV191:BI191" si="350">AV173+AV177+AV181+AV185+AV189</f>
        <v>9.9699999999999989</v>
      </c>
      <c r="AW191" s="1904">
        <f t="shared" si="350"/>
        <v>14.888</v>
      </c>
      <c r="AX191" s="1904">
        <f t="shared" si="350"/>
        <v>21.081000000000003</v>
      </c>
      <c r="AY191" s="1904">
        <f>AY173+AY177+AY181+AY185+AY189</f>
        <v>29.867000000000001</v>
      </c>
      <c r="AZ191" s="1904">
        <f>AZ173+AZ177+AZ181+AZ185+AZ189</f>
        <v>35.827999999999996</v>
      </c>
      <c r="BA191" s="1904">
        <f t="shared" si="350"/>
        <v>42.628</v>
      </c>
      <c r="BB191" s="1904">
        <f t="shared" si="350"/>
        <v>49.428000000000004</v>
      </c>
      <c r="BC191" s="1904">
        <f t="shared" si="350"/>
        <v>56.228000000000002</v>
      </c>
      <c r="BD191" s="1904">
        <f t="shared" si="350"/>
        <v>63.028000000000006</v>
      </c>
      <c r="BE191" s="1904">
        <f t="shared" si="350"/>
        <v>69.828000000000003</v>
      </c>
      <c r="BF191" s="1904">
        <f t="shared" si="350"/>
        <v>76.628000000000014</v>
      </c>
      <c r="BG191" s="1904">
        <f t="shared" si="350"/>
        <v>83.428000000000011</v>
      </c>
      <c r="BH191" s="1904">
        <f t="shared" si="350"/>
        <v>90.227999999999994</v>
      </c>
      <c r="BI191" s="1904">
        <f t="shared" si="350"/>
        <v>97.028000000000006</v>
      </c>
    </row>
    <row r="192" spans="1:61" ht="11.25" hidden="1" customHeight="1" outlineLevel="1">
      <c r="A192" s="12"/>
      <c r="B192" s="416"/>
      <c r="C192" s="416"/>
      <c r="D192" s="416"/>
      <c r="E192" s="416"/>
      <c r="F192" s="416"/>
      <c r="G192" s="416"/>
      <c r="H192" s="45"/>
      <c r="I192" s="1837" t="s">
        <v>276</v>
      </c>
      <c r="J192" s="9"/>
      <c r="K192" s="5"/>
      <c r="L192" s="5"/>
      <c r="M192" s="136"/>
      <c r="N192" s="136"/>
      <c r="O192" s="136"/>
      <c r="P192" s="146"/>
      <c r="Q192" s="272"/>
      <c r="R192" s="136"/>
      <c r="S192" s="136"/>
      <c r="T192" s="146"/>
      <c r="U192" s="272"/>
      <c r="V192" s="136"/>
      <c r="W192" s="136"/>
      <c r="X192" s="136"/>
      <c r="Y192" s="138"/>
      <c r="Z192" s="138"/>
      <c r="AA192" s="138"/>
      <c r="AB192" s="138"/>
      <c r="AC192" s="138"/>
      <c r="AD192" s="138"/>
      <c r="AE192" s="138"/>
      <c r="AF192" s="138"/>
      <c r="AG192" s="138"/>
      <c r="AH192" s="138"/>
      <c r="AI192" s="138"/>
      <c r="AJ192" s="138"/>
      <c r="AK192" s="138"/>
      <c r="AL192" s="138"/>
      <c r="AM192" s="138"/>
      <c r="AN192" s="138"/>
      <c r="AO192" s="138"/>
      <c r="AP192" s="138"/>
      <c r="AQ192" s="138"/>
      <c r="AR192" s="138"/>
      <c r="AS192" s="210"/>
      <c r="AT192" s="451"/>
      <c r="AU192" s="451"/>
      <c r="AV192" s="451"/>
      <c r="AW192" s="1226">
        <f>AW191/AV191-1</f>
        <v>0.49327983951855581</v>
      </c>
      <c r="AX192" s="1226">
        <f>AX191/AW191-1</f>
        <v>0.41597259537882891</v>
      </c>
      <c r="AY192" s="1226">
        <f>AY191/AX191-1</f>
        <v>0.41677339784640188</v>
      </c>
      <c r="AZ192" s="1226">
        <f t="shared" ref="AZ192:BI192" si="351">AZ191/AY191-1</f>
        <v>0.19958482606220884</v>
      </c>
      <c r="BA192" s="1226">
        <f t="shared" si="351"/>
        <v>0.18979569052138001</v>
      </c>
      <c r="BB192" s="1226">
        <f t="shared" si="351"/>
        <v>0.15951956460542371</v>
      </c>
      <c r="BC192" s="1226">
        <f t="shared" si="351"/>
        <v>0.13757384478433266</v>
      </c>
      <c r="BD192" s="1226">
        <f t="shared" si="351"/>
        <v>0.12093618837589815</v>
      </c>
      <c r="BE192" s="1226">
        <f t="shared" si="351"/>
        <v>0.10788855746652271</v>
      </c>
      <c r="BF192" s="1226">
        <f t="shared" si="351"/>
        <v>9.7382138970040888E-2</v>
      </c>
      <c r="BG192" s="1226">
        <f t="shared" si="351"/>
        <v>8.8740408205877586E-2</v>
      </c>
      <c r="BH192" s="1226">
        <f t="shared" si="351"/>
        <v>8.1507407584983316E-2</v>
      </c>
      <c r="BI192" s="1226">
        <f t="shared" si="351"/>
        <v>7.5364631821607686E-2</v>
      </c>
    </row>
    <row r="193" spans="1:63" ht="11.25" hidden="1" customHeight="1" outlineLevel="1">
      <c r="A193" s="12"/>
      <c r="B193" s="416"/>
      <c r="C193" s="416"/>
      <c r="D193" s="416"/>
      <c r="E193" s="416"/>
      <c r="F193" s="416"/>
      <c r="G193" s="416"/>
      <c r="H193" s="45"/>
      <c r="I193" s="1837" t="s">
        <v>604</v>
      </c>
      <c r="J193" s="9"/>
      <c r="K193" s="5"/>
      <c r="L193" s="5"/>
      <c r="M193" s="136"/>
      <c r="N193" s="136"/>
      <c r="O193" s="136"/>
      <c r="P193" s="146"/>
      <c r="Q193" s="272"/>
      <c r="R193" s="136"/>
      <c r="S193" s="136"/>
      <c r="T193" s="146"/>
      <c r="U193" s="272"/>
      <c r="V193" s="136"/>
      <c r="W193" s="136"/>
      <c r="X193" s="136"/>
      <c r="Y193" s="138"/>
      <c r="Z193" s="138"/>
      <c r="AA193" s="138"/>
      <c r="AB193" s="138"/>
      <c r="AC193" s="138"/>
      <c r="AD193" s="138"/>
      <c r="AE193" s="138"/>
      <c r="AF193" s="138"/>
      <c r="AG193" s="138"/>
      <c r="AH193" s="138"/>
      <c r="AI193" s="138"/>
      <c r="AJ193" s="138"/>
      <c r="AK193" s="138"/>
      <c r="AL193" s="138"/>
      <c r="AM193" s="138"/>
      <c r="AN193" s="138"/>
      <c r="AO193" s="138"/>
      <c r="AP193" s="138"/>
      <c r="AQ193" s="138"/>
      <c r="AR193" s="138"/>
      <c r="AS193" s="210"/>
      <c r="AT193" s="451"/>
      <c r="AU193" s="451"/>
      <c r="AV193" s="451"/>
      <c r="AW193" s="451">
        <f>AW191-AV191</f>
        <v>4.918000000000001</v>
      </c>
      <c r="AX193" s="451">
        <f>AX191-AW191</f>
        <v>6.1930000000000032</v>
      </c>
      <c r="AY193" s="451">
        <f>AY191-AX191</f>
        <v>8.7859999999999978</v>
      </c>
      <c r="AZ193" s="451">
        <f t="shared" ref="AZ193:BI193" si="352">AZ191-AY191</f>
        <v>5.960999999999995</v>
      </c>
      <c r="BA193" s="451">
        <f t="shared" si="352"/>
        <v>6.8000000000000043</v>
      </c>
      <c r="BB193" s="451">
        <f t="shared" si="352"/>
        <v>6.8000000000000043</v>
      </c>
      <c r="BC193" s="451">
        <f t="shared" si="352"/>
        <v>6.7999999999999972</v>
      </c>
      <c r="BD193" s="451">
        <f t="shared" si="352"/>
        <v>6.8000000000000043</v>
      </c>
      <c r="BE193" s="451">
        <f t="shared" si="352"/>
        <v>6.7999999999999972</v>
      </c>
      <c r="BF193" s="451">
        <f t="shared" si="352"/>
        <v>6.8000000000000114</v>
      </c>
      <c r="BG193" s="451">
        <f t="shared" si="352"/>
        <v>6.7999999999999972</v>
      </c>
      <c r="BH193" s="451">
        <f t="shared" si="352"/>
        <v>6.7999999999999829</v>
      </c>
      <c r="BI193" s="451">
        <f t="shared" si="352"/>
        <v>6.8000000000000114</v>
      </c>
    </row>
    <row r="194" spans="1:63" ht="11.25" hidden="1" customHeight="1" outlineLevel="1">
      <c r="A194" s="12"/>
      <c r="B194" s="416"/>
      <c r="C194" s="416"/>
      <c r="D194" s="416"/>
      <c r="E194" s="416"/>
      <c r="F194" s="416"/>
      <c r="G194" s="416"/>
      <c r="H194" s="45"/>
      <c r="I194" s="1848"/>
      <c r="J194" s="9"/>
      <c r="K194" s="5"/>
      <c r="L194" s="5"/>
      <c r="M194" s="136"/>
      <c r="N194" s="136"/>
      <c r="O194" s="136"/>
      <c r="P194" s="146"/>
      <c r="Q194" s="272"/>
      <c r="R194" s="136"/>
      <c r="S194" s="136"/>
      <c r="T194" s="146"/>
      <c r="U194" s="272"/>
      <c r="V194" s="136"/>
      <c r="W194" s="136"/>
      <c r="X194" s="136"/>
      <c r="Y194" s="138"/>
      <c r="Z194" s="138"/>
      <c r="AA194" s="138"/>
      <c r="AB194" s="138"/>
      <c r="AC194" s="138"/>
      <c r="AD194" s="138"/>
      <c r="AE194" s="138"/>
      <c r="AF194" s="138"/>
      <c r="AG194" s="138"/>
      <c r="AH194" s="138"/>
      <c r="AI194" s="138"/>
      <c r="AJ194" s="138"/>
      <c r="AK194" s="138"/>
      <c r="AL194" s="138"/>
      <c r="AM194" s="138"/>
      <c r="AN194" s="138"/>
      <c r="AO194" s="138"/>
      <c r="AP194" s="138"/>
      <c r="AQ194" s="138"/>
      <c r="AR194" s="138"/>
      <c r="AS194" s="210"/>
      <c r="AT194" s="451"/>
      <c r="AU194" s="451"/>
      <c r="AV194" s="451"/>
      <c r="AW194" s="451"/>
      <c r="AX194" s="451"/>
      <c r="AY194" s="451"/>
      <c r="AZ194" s="451"/>
      <c r="BA194" s="451"/>
      <c r="BB194" s="451"/>
      <c r="BC194" s="451"/>
      <c r="BD194" s="451"/>
      <c r="BE194" s="451"/>
      <c r="BF194" s="451"/>
      <c r="BG194" s="451"/>
      <c r="BH194" s="451"/>
      <c r="BI194" s="451"/>
    </row>
    <row r="195" spans="1:63" s="1664" customFormat="1" ht="11.25" hidden="1" customHeight="1" outlineLevel="1">
      <c r="A195" s="1937"/>
      <c r="B195" s="1942"/>
      <c r="C195" s="1942"/>
      <c r="D195" s="1942"/>
      <c r="E195" s="1942"/>
      <c r="F195" s="1942"/>
      <c r="G195" s="1942"/>
      <c r="H195" s="1558"/>
      <c r="I195" s="1943" t="s">
        <v>580</v>
      </c>
      <c r="J195" s="1938"/>
      <c r="K195" s="1939"/>
      <c r="L195" s="1939"/>
      <c r="M195" s="1903"/>
      <c r="N195" s="1903"/>
      <c r="O195" s="1903"/>
      <c r="P195" s="1941"/>
      <c r="Q195" s="1940"/>
      <c r="R195" s="1903"/>
      <c r="S195" s="1903"/>
      <c r="T195" s="1941"/>
      <c r="U195" s="1940"/>
      <c r="V195" s="1903"/>
      <c r="W195" s="1903"/>
      <c r="X195" s="1903"/>
      <c r="Y195" s="1903"/>
      <c r="Z195" s="1903"/>
      <c r="AA195" s="1903"/>
      <c r="AB195" s="1903"/>
      <c r="AC195" s="1944"/>
      <c r="AD195" s="1944"/>
      <c r="AE195" s="1944"/>
      <c r="AF195" s="1944"/>
      <c r="AG195" s="1944"/>
      <c r="AH195" s="1944"/>
      <c r="AI195" s="1944"/>
      <c r="AJ195" s="1944"/>
      <c r="AK195" s="1944"/>
      <c r="AL195" s="1944"/>
      <c r="AM195" s="1944"/>
      <c r="AN195" s="1944"/>
      <c r="AO195" s="1944"/>
      <c r="AP195" s="1944"/>
      <c r="AQ195" s="1944"/>
      <c r="AR195" s="1944"/>
      <c r="AS195" s="908"/>
      <c r="AT195" s="1903"/>
      <c r="AU195" s="1903"/>
      <c r="AV195" s="1903">
        <f t="shared" ref="AV195:BH195" si="353">AV197-AV191-AV164</f>
        <v>-0.25100000000000122</v>
      </c>
      <c r="AW195" s="1903">
        <f t="shared" si="353"/>
        <v>-0.95199999999999818</v>
      </c>
      <c r="AX195" s="1903">
        <f t="shared" si="353"/>
        <v>-0.83200000000000074</v>
      </c>
      <c r="AY195" s="1903">
        <f>AY197-AY191-AY164</f>
        <v>-0.11199999999999477</v>
      </c>
      <c r="AZ195" s="1903">
        <f>AZ197-AZ191-AZ164</f>
        <v>19.091929314636275</v>
      </c>
      <c r="BA195" s="1903">
        <f t="shared" si="353"/>
        <v>22.883053309950029</v>
      </c>
      <c r="BB195" s="1903">
        <f t="shared" si="353"/>
        <v>30.324273189270016</v>
      </c>
      <c r="BC195" s="1903">
        <f t="shared" si="353"/>
        <v>30.772753387660586</v>
      </c>
      <c r="BD195" s="1903">
        <f t="shared" si="353"/>
        <v>38.506727466531572</v>
      </c>
      <c r="BE195" s="1903">
        <f t="shared" si="353"/>
        <v>41.998068881306466</v>
      </c>
      <c r="BF195" s="1903">
        <f t="shared" si="353"/>
        <v>46.184527631408884</v>
      </c>
      <c r="BG195" s="1903">
        <f t="shared" si="353"/>
        <v>50.470721428516754</v>
      </c>
      <c r="BH195" s="1903">
        <f t="shared" si="353"/>
        <v>53.206429187985407</v>
      </c>
      <c r="BI195" s="1903">
        <f>BI197-BI191-BI164</f>
        <v>57.997780354329478</v>
      </c>
      <c r="BJ195" s="1937"/>
    </row>
    <row r="196" spans="1:63" s="1664" customFormat="1" ht="11.25" hidden="1" customHeight="1" outlineLevel="1">
      <c r="A196" s="11"/>
      <c r="B196" s="423"/>
      <c r="C196" s="423"/>
      <c r="D196" s="423"/>
      <c r="E196" s="423"/>
      <c r="F196" s="423"/>
      <c r="G196" s="423"/>
      <c r="H196" s="1558"/>
      <c r="I196" s="1823"/>
      <c r="J196" s="1190"/>
      <c r="K196" s="2"/>
      <c r="L196" s="2"/>
      <c r="M196" s="1192"/>
      <c r="N196" s="1192"/>
      <c r="O196" s="1192"/>
      <c r="P196" s="1193"/>
      <c r="Q196" s="1191"/>
      <c r="R196" s="1192"/>
      <c r="S196" s="1192"/>
      <c r="T196" s="1193"/>
      <c r="U196" s="1191"/>
      <c r="V196" s="1192"/>
      <c r="W196" s="1192"/>
      <c r="X196" s="1192"/>
      <c r="Y196" s="844"/>
      <c r="Z196" s="844"/>
      <c r="AA196" s="844"/>
      <c r="AB196" s="844"/>
      <c r="AC196" s="844"/>
      <c r="AD196" s="844"/>
      <c r="AE196" s="844"/>
      <c r="AF196" s="844"/>
      <c r="AG196" s="844"/>
      <c r="AH196" s="844"/>
      <c r="AI196" s="844"/>
      <c r="AJ196" s="844"/>
      <c r="AK196" s="844"/>
      <c r="AL196" s="844"/>
      <c r="AM196" s="844"/>
      <c r="AN196" s="844"/>
      <c r="AO196" s="844"/>
      <c r="AP196" s="844"/>
      <c r="AQ196" s="844"/>
      <c r="AR196" s="844"/>
      <c r="AS196" s="887"/>
      <c r="AT196" s="908"/>
      <c r="AU196" s="908"/>
      <c r="AV196" s="908"/>
      <c r="AW196" s="908"/>
      <c r="AX196" s="908"/>
      <c r="AY196" s="908"/>
      <c r="AZ196" s="908"/>
      <c r="BA196" s="908"/>
      <c r="BB196" s="908"/>
      <c r="BC196" s="908"/>
      <c r="BD196" s="908"/>
      <c r="BE196" s="908"/>
      <c r="BF196" s="908"/>
      <c r="BG196" s="908"/>
      <c r="BH196" s="908"/>
      <c r="BI196" s="908"/>
    </row>
    <row r="197" spans="1:63" s="1664" customFormat="1" ht="11.25" hidden="1" customHeight="1" outlineLevel="1">
      <c r="A197" s="1196"/>
      <c r="B197" s="1197"/>
      <c r="C197" s="1197"/>
      <c r="D197" s="1197"/>
      <c r="E197" s="1197"/>
      <c r="F197" s="1197"/>
      <c r="G197" s="1197"/>
      <c r="H197" s="1558"/>
      <c r="I197" s="1902" t="s">
        <v>582</v>
      </c>
      <c r="J197" s="1893"/>
      <c r="K197" s="1894"/>
      <c r="L197" s="1894"/>
      <c r="M197" s="1899"/>
      <c r="N197" s="1899"/>
      <c r="O197" s="1899"/>
      <c r="P197" s="1900"/>
      <c r="Q197" s="1898"/>
      <c r="R197" s="1899"/>
      <c r="S197" s="1899"/>
      <c r="T197" s="1900"/>
      <c r="U197" s="1898"/>
      <c r="V197" s="1899"/>
      <c r="W197" s="1899"/>
      <c r="X197" s="1899"/>
      <c r="Y197" s="1899"/>
      <c r="Z197" s="1899"/>
      <c r="AA197" s="1899"/>
      <c r="AB197" s="1899"/>
      <c r="AC197" s="1899"/>
      <c r="AD197" s="1899"/>
      <c r="AE197" s="1899"/>
      <c r="AF197" s="1899"/>
      <c r="AG197" s="1899"/>
      <c r="AH197" s="1899"/>
      <c r="AI197" s="1899"/>
      <c r="AJ197" s="1899"/>
      <c r="AK197" s="1899"/>
      <c r="AL197" s="1899"/>
      <c r="AM197" s="1899"/>
      <c r="AN197" s="1899"/>
      <c r="AO197" s="1899"/>
      <c r="AP197" s="1899"/>
      <c r="AQ197" s="1899"/>
      <c r="AR197" s="1899"/>
      <c r="AS197" s="908"/>
      <c r="AT197" s="1899"/>
      <c r="AU197" s="1899"/>
      <c r="AV197" s="1899">
        <f>AV131</f>
        <v>38.634999999999998</v>
      </c>
      <c r="AW197" s="1899">
        <f t="shared" ref="AW197:BI197" si="354">AW131</f>
        <v>50.329000000000001</v>
      </c>
      <c r="AX197" s="1899">
        <f t="shared" si="354"/>
        <v>71.804000000000002</v>
      </c>
      <c r="AY197" s="1899">
        <f>AY131</f>
        <v>104.036</v>
      </c>
      <c r="AZ197" s="1899">
        <f>AZ131</f>
        <v>138.03</v>
      </c>
      <c r="BA197" s="1899">
        <f t="shared" si="354"/>
        <v>163.09956958812549</v>
      </c>
      <c r="BB197" s="1899">
        <f t="shared" si="354"/>
        <v>184.52158741808361</v>
      </c>
      <c r="BC197" s="1899">
        <f t="shared" si="354"/>
        <v>205.86607230059676</v>
      </c>
      <c r="BD197" s="1899">
        <f t="shared" si="354"/>
        <v>229.57770318413597</v>
      </c>
      <c r="BE197" s="1899">
        <f t="shared" si="354"/>
        <v>249.36626154820073</v>
      </c>
      <c r="BF197" s="1899">
        <f t="shared" si="354"/>
        <v>269.47110027691389</v>
      </c>
      <c r="BG197" s="1899">
        <f t="shared" si="354"/>
        <v>287.82041729211738</v>
      </c>
      <c r="BH197" s="1899">
        <f t="shared" si="354"/>
        <v>306.3232933695104</v>
      </c>
      <c r="BI197" s="1899">
        <f t="shared" si="354"/>
        <v>325.677303635984</v>
      </c>
    </row>
    <row r="198" spans="1:63" s="1835" customFormat="1" ht="11.25" hidden="1" customHeight="1" outlineLevel="1">
      <c r="A198" s="1826"/>
      <c r="B198" s="1863"/>
      <c r="C198" s="1863"/>
      <c r="D198" s="1863"/>
      <c r="E198" s="1863"/>
      <c r="F198" s="1863"/>
      <c r="G198" s="1863"/>
      <c r="H198" s="1890"/>
      <c r="I198" s="1828" t="s">
        <v>35</v>
      </c>
      <c r="J198" s="1829"/>
      <c r="K198" s="1830"/>
      <c r="L198" s="1830"/>
      <c r="M198" s="1832"/>
      <c r="N198" s="1832"/>
      <c r="O198" s="1832"/>
      <c r="P198" s="1833"/>
      <c r="Q198" s="1831"/>
      <c r="R198" s="1832"/>
      <c r="S198" s="1832"/>
      <c r="T198" s="1833"/>
      <c r="U198" s="1831"/>
      <c r="V198" s="1832"/>
      <c r="W198" s="1832"/>
      <c r="X198" s="1832"/>
      <c r="Y198" s="1832"/>
      <c r="Z198" s="1832"/>
      <c r="AA198" s="1832"/>
      <c r="AB198" s="1832"/>
      <c r="AC198" s="1832"/>
      <c r="AD198" s="1832"/>
      <c r="AE198" s="1832"/>
      <c r="AF198" s="1832"/>
      <c r="AG198" s="1832"/>
      <c r="AH198" s="1832"/>
      <c r="AI198" s="1832"/>
      <c r="AJ198" s="1832"/>
      <c r="AK198" s="1832"/>
      <c r="AL198" s="1832"/>
      <c r="AM198" s="1832"/>
      <c r="AN198" s="1832"/>
      <c r="AO198" s="1832"/>
      <c r="AP198" s="1832"/>
      <c r="AQ198" s="1832"/>
      <c r="AR198" s="1832"/>
      <c r="AS198" s="1834"/>
      <c r="AT198" s="1834"/>
      <c r="AU198" s="1834"/>
      <c r="AV198" s="1864"/>
      <c r="AW198" s="1864"/>
      <c r="AX198" s="1864"/>
      <c r="AY198" s="1834"/>
      <c r="AZ198" s="1834"/>
      <c r="BA198" s="1834"/>
      <c r="BB198" s="1834"/>
      <c r="BC198" s="1834"/>
      <c r="BD198" s="1834"/>
      <c r="BE198" s="1834"/>
      <c r="BF198" s="1834"/>
      <c r="BG198" s="1834"/>
      <c r="BH198" s="1834"/>
      <c r="BI198" s="1834"/>
    </row>
    <row r="199" spans="1:63" ht="11.25" customHeight="1" collapsed="1">
      <c r="A199" s="12"/>
      <c r="B199" s="416"/>
      <c r="C199" s="416"/>
      <c r="D199" s="416"/>
      <c r="E199" s="416"/>
      <c r="F199" s="416"/>
      <c r="G199" s="416"/>
      <c r="H199" s="45"/>
      <c r="I199" s="53"/>
      <c r="J199" s="9"/>
      <c r="K199" s="5"/>
      <c r="L199" s="5"/>
      <c r="M199" s="136"/>
      <c r="N199" s="136"/>
      <c r="O199" s="136"/>
      <c r="P199" s="146"/>
      <c r="Q199" s="272"/>
      <c r="R199" s="136"/>
      <c r="S199" s="136"/>
      <c r="T199" s="146"/>
      <c r="U199" s="272"/>
      <c r="V199" s="136"/>
      <c r="W199" s="136"/>
      <c r="X199" s="136"/>
      <c r="Y199" s="138"/>
      <c r="Z199" s="138"/>
      <c r="AA199" s="138"/>
      <c r="AB199" s="138"/>
      <c r="AC199" s="138"/>
      <c r="AD199" s="138"/>
      <c r="AE199" s="138"/>
      <c r="AF199" s="138"/>
      <c r="AG199" s="138"/>
      <c r="AH199" s="138"/>
      <c r="AI199" s="138"/>
      <c r="AJ199" s="138"/>
      <c r="AK199" s="138"/>
      <c r="AL199" s="138"/>
      <c r="AM199" s="138"/>
      <c r="AN199" s="138"/>
      <c r="AO199" s="138"/>
      <c r="AP199" s="138"/>
      <c r="AQ199" s="138"/>
      <c r="AR199" s="138"/>
      <c r="AS199" s="210"/>
      <c r="AT199" s="451"/>
      <c r="AU199" s="451"/>
      <c r="AV199" s="451"/>
      <c r="AW199" s="451"/>
      <c r="AX199" s="451"/>
      <c r="AY199" s="451"/>
      <c r="AZ199" s="451"/>
      <c r="BA199" s="451"/>
      <c r="BB199" s="451"/>
      <c r="BC199" s="451"/>
      <c r="BD199" s="451"/>
      <c r="BE199" s="451"/>
      <c r="BF199" s="451"/>
      <c r="BG199" s="451"/>
      <c r="BH199" s="451"/>
      <c r="BI199" s="451"/>
    </row>
    <row r="200" spans="1:63" ht="11.25" customHeight="1">
      <c r="A200" s="12"/>
      <c r="B200" s="416"/>
      <c r="C200" s="416"/>
      <c r="D200" s="416"/>
      <c r="E200" s="416"/>
      <c r="F200" s="416"/>
      <c r="G200" s="416"/>
      <c r="H200" s="45"/>
      <c r="I200" s="53"/>
      <c r="J200" s="9"/>
      <c r="K200" s="5"/>
      <c r="L200" s="5"/>
      <c r="M200" s="136"/>
      <c r="N200" s="136"/>
      <c r="O200" s="136"/>
      <c r="P200" s="146"/>
      <c r="Q200" s="272"/>
      <c r="R200" s="136"/>
      <c r="S200" s="136"/>
      <c r="T200" s="146"/>
      <c r="U200" s="272"/>
      <c r="V200" s="136"/>
      <c r="W200" s="136"/>
      <c r="X200" s="136"/>
      <c r="Y200" s="138"/>
      <c r="Z200" s="138"/>
      <c r="AA200" s="138"/>
      <c r="AB200" s="138"/>
      <c r="AC200" s="138"/>
      <c r="AD200" s="138"/>
      <c r="AE200" s="138"/>
      <c r="AF200" s="138"/>
      <c r="AG200" s="138"/>
      <c r="AH200" s="138"/>
      <c r="AI200" s="138"/>
      <c r="AJ200" s="138"/>
      <c r="AK200" s="138"/>
      <c r="AL200" s="138"/>
      <c r="AM200" s="138"/>
      <c r="AN200" s="138"/>
      <c r="AO200" s="138"/>
      <c r="AP200" s="138"/>
      <c r="AQ200" s="138"/>
      <c r="AR200" s="138"/>
      <c r="AS200" s="210"/>
      <c r="AT200" s="451"/>
      <c r="AU200" s="451"/>
      <c r="AV200" s="451"/>
      <c r="AW200" s="451"/>
      <c r="AX200" s="451"/>
      <c r="AY200" s="451"/>
      <c r="AZ200" s="451"/>
      <c r="BA200" s="451"/>
      <c r="BB200" s="451"/>
      <c r="BC200" s="451"/>
      <c r="BD200" s="451"/>
      <c r="BE200" s="451"/>
      <c r="BF200" s="451"/>
      <c r="BG200" s="451"/>
      <c r="BH200" s="451"/>
      <c r="BI200" s="451"/>
    </row>
    <row r="201" spans="1:63" ht="11.25" customHeight="1">
      <c r="A201" s="33"/>
      <c r="B201" s="422"/>
      <c r="C201" s="422"/>
      <c r="D201" s="422"/>
      <c r="E201" s="422"/>
      <c r="F201" s="422"/>
      <c r="G201" s="422"/>
      <c r="H201" s="33"/>
      <c r="I201" s="148" t="s">
        <v>620</v>
      </c>
      <c r="J201" s="74"/>
      <c r="K201" s="74"/>
      <c r="L201" s="74"/>
      <c r="M201" s="75"/>
      <c r="N201" s="75"/>
      <c r="O201" s="75"/>
      <c r="P201" s="149"/>
      <c r="Q201" s="150"/>
      <c r="R201" s="75"/>
      <c r="S201" s="75"/>
      <c r="T201" s="149"/>
      <c r="U201" s="150"/>
      <c r="V201" s="75"/>
      <c r="W201" s="75"/>
      <c r="X201" s="75"/>
      <c r="Y201" s="75"/>
      <c r="Z201" s="75"/>
      <c r="AA201" s="75"/>
      <c r="AB201" s="75"/>
      <c r="AC201" s="75"/>
      <c r="AD201" s="75"/>
      <c r="AE201" s="75"/>
      <c r="AF201" s="75"/>
      <c r="AG201" s="469"/>
      <c r="AH201" s="469"/>
      <c r="AI201" s="469"/>
      <c r="AJ201" s="469"/>
      <c r="AK201" s="469"/>
      <c r="AL201" s="469"/>
      <c r="AM201" s="469"/>
      <c r="AN201" s="469"/>
      <c r="AO201" s="469"/>
      <c r="AP201" s="469"/>
      <c r="AQ201" s="469"/>
      <c r="AR201" s="469"/>
      <c r="AS201" s="454"/>
      <c r="AT201" s="1765"/>
      <c r="AU201" s="1765"/>
      <c r="AV201" s="1765"/>
      <c r="AW201" s="1765"/>
      <c r="AX201" s="1765"/>
      <c r="AY201" s="1765"/>
      <c r="AZ201" s="1765"/>
      <c r="BA201" s="1765"/>
      <c r="BB201" s="1765"/>
      <c r="BC201" s="1765"/>
      <c r="BD201" s="1765"/>
      <c r="BE201" s="1765"/>
      <c r="BF201" s="1765"/>
      <c r="BG201" s="1765"/>
      <c r="BH201" s="1765"/>
      <c r="BI201" s="1765"/>
    </row>
    <row r="202" spans="1:63" ht="11.25" customHeight="1">
      <c r="A202" s="33"/>
      <c r="B202" s="1232"/>
      <c r="C202" s="1232"/>
      <c r="D202" s="1232"/>
      <c r="E202" s="1232"/>
      <c r="F202" s="1232"/>
      <c r="G202" s="1232"/>
      <c r="H202" s="33"/>
      <c r="I202" s="1235" t="s">
        <v>194</v>
      </c>
      <c r="J202" s="124"/>
      <c r="K202" s="124"/>
      <c r="L202" s="124"/>
      <c r="M202" s="454"/>
      <c r="N202" s="454"/>
      <c r="O202" s="454"/>
      <c r="P202" s="1416"/>
      <c r="Q202" s="1862"/>
      <c r="R202" s="454"/>
      <c r="S202" s="454"/>
      <c r="T202" s="1416"/>
      <c r="U202" s="1862"/>
      <c r="V202" s="454"/>
      <c r="W202" s="454"/>
      <c r="X202" s="454"/>
      <c r="Y202" s="452">
        <f>Model!Y$10</f>
        <v>208.881</v>
      </c>
      <c r="Z202" s="452">
        <f>Model!Z$10</f>
        <v>226.63300000000001</v>
      </c>
      <c r="AA202" s="452">
        <f>Model!AA$10</f>
        <v>258.245</v>
      </c>
      <c r="AB202" s="452">
        <f>Model!AB$10</f>
        <v>294.48899999999998</v>
      </c>
      <c r="AC202" s="452">
        <f>Model!AC$10</f>
        <v>294.17200000000003</v>
      </c>
      <c r="AD202" s="452">
        <f>Model!AD$10</f>
        <v>299.30599999999998</v>
      </c>
      <c r="AE202" s="452">
        <f>Model!AE$10</f>
        <v>332.67399999999998</v>
      </c>
      <c r="AF202" s="452">
        <f>Model!AF$10</f>
        <v>397.01799999999997</v>
      </c>
      <c r="AG202" s="452">
        <f>Model!AG$10</f>
        <v>401.25299999999999</v>
      </c>
      <c r="AH202" s="452">
        <f>Model!AH$10</f>
        <v>407.20100000000002</v>
      </c>
      <c r="AI202" s="452">
        <f>Model!AI$10</f>
        <v>423.86700000000002</v>
      </c>
      <c r="AJ202" s="452">
        <f>Model!AJ$10</f>
        <v>566.82500000000005</v>
      </c>
      <c r="AK202" s="452">
        <f>Model!AK$10</f>
        <v>516.66700000000003</v>
      </c>
      <c r="AL202" s="452">
        <f>Model!AL$10</f>
        <v>542.02200000000005</v>
      </c>
      <c r="AM202" s="452">
        <f>Model!AM$10</f>
        <v>563.97299999999996</v>
      </c>
      <c r="AN202" s="452">
        <f>Model!AN$10</f>
        <v>674.03099999999995</v>
      </c>
      <c r="AO202" s="452">
        <f>Model!AO$10</f>
        <v>599.73663573441604</v>
      </c>
      <c r="AP202" s="452">
        <f>Model!AP$10</f>
        <v>580.27860797882386</v>
      </c>
      <c r="AQ202" s="452">
        <f>Model!AQ$10</f>
        <v>598.73750526415802</v>
      </c>
      <c r="AR202" s="452">
        <f>Model!AR$10</f>
        <v>784.46304643080134</v>
      </c>
      <c r="AS202" s="452"/>
      <c r="AT202" s="452">
        <f>Model!AT$10</f>
        <v>199.642</v>
      </c>
      <c r="AU202" s="452">
        <f>Model!AU$10</f>
        <v>349.209</v>
      </c>
      <c r="AV202" s="452">
        <f>Model!AV$10</f>
        <v>589.41800000000001</v>
      </c>
      <c r="AW202" s="452">
        <f>Model!AW$10</f>
        <v>988.24800000000005</v>
      </c>
      <c r="AX202" s="452">
        <f>Model!AX$10</f>
        <v>1323.17</v>
      </c>
      <c r="AY202" s="452">
        <f>Model!AY$10</f>
        <v>1799.146</v>
      </c>
      <c r="AZ202" s="452">
        <f>Model!AZ$10</f>
        <v>2296.6930000000002</v>
      </c>
      <c r="BA202" s="452">
        <f>Model!BA$10</f>
        <v>2563.2157954081995</v>
      </c>
      <c r="BB202" s="452">
        <f>Model!BB$10</f>
        <v>2847.0959738561442</v>
      </c>
      <c r="BC202" s="452">
        <f>Model!BC$10</f>
        <v>3107.2199264719088</v>
      </c>
      <c r="BD202" s="452">
        <f>Model!BD$10</f>
        <v>3339.3379724837168</v>
      </c>
      <c r="BE202" s="452">
        <f>Model!BE$10</f>
        <v>3557.1484047335016</v>
      </c>
      <c r="BF202" s="452">
        <f>Model!BF$10</f>
        <v>3759.1063119749115</v>
      </c>
      <c r="BG202" s="452">
        <f>Model!BG$10</f>
        <v>3950.6861522881327</v>
      </c>
      <c r="BH202" s="452">
        <f>Model!BH$10</f>
        <v>4140.8800410810927</v>
      </c>
      <c r="BI202" s="452">
        <f>Model!BI$10</f>
        <v>4340.4971044427466</v>
      </c>
    </row>
    <row r="203" spans="1:63" ht="11.25" customHeight="1">
      <c r="A203" s="33"/>
      <c r="B203" s="1232"/>
      <c r="C203" s="1232"/>
      <c r="D203" s="1232"/>
      <c r="E203" s="1232"/>
      <c r="F203" s="1232"/>
      <c r="G203" s="1232"/>
      <c r="H203" s="33"/>
      <c r="I203" s="1235" t="s">
        <v>302</v>
      </c>
      <c r="J203" s="124"/>
      <c r="K203" s="124"/>
      <c r="L203" s="124"/>
      <c r="M203" s="454"/>
      <c r="N203" s="454"/>
      <c r="O203" s="454"/>
      <c r="P203" s="1416"/>
      <c r="Q203" s="1862"/>
      <c r="R203" s="454"/>
      <c r="S203" s="454"/>
      <c r="T203" s="1416"/>
      <c r="U203" s="1862"/>
      <c r="V203" s="454"/>
      <c r="W203" s="454"/>
      <c r="X203" s="454"/>
      <c r="Y203" s="452">
        <f>Model!Y$12</f>
        <v>85.914000000000001</v>
      </c>
      <c r="Z203" s="452">
        <f>Model!Z$12</f>
        <v>91.882000000000005</v>
      </c>
      <c r="AA203" s="452">
        <f>Model!AA$12</f>
        <v>103.00800000000001</v>
      </c>
      <c r="AB203" s="452">
        <f>Model!AB$12</f>
        <v>121.95099999999996</v>
      </c>
      <c r="AC203" s="452">
        <f>Model!AC$12</f>
        <v>118.28400000000002</v>
      </c>
      <c r="AD203" s="452">
        <f>Model!AD$12</f>
        <v>122.06699999999998</v>
      </c>
      <c r="AE203" s="452">
        <f>Model!AE$12</f>
        <v>133.70399999999998</v>
      </c>
      <c r="AF203" s="452">
        <f>Model!AF$12</f>
        <v>159.96199999999996</v>
      </c>
      <c r="AG203" s="452">
        <f>Model!AG$12</f>
        <v>162.49799999999999</v>
      </c>
      <c r="AH203" s="452">
        <f>Model!AH$12</f>
        <v>166.23200000000003</v>
      </c>
      <c r="AI203" s="452">
        <f>Model!AI$12</f>
        <v>176.55700000000002</v>
      </c>
      <c r="AJ203" s="452">
        <f>Model!AJ$12</f>
        <v>224.94800000000004</v>
      </c>
      <c r="AK203" s="452">
        <f>Model!AK$12</f>
        <v>209.97400000000005</v>
      </c>
      <c r="AL203" s="452">
        <f>Model!AL$12</f>
        <v>219.82200000000006</v>
      </c>
      <c r="AM203" s="452">
        <f>Model!AM$12</f>
        <v>234.39699999999993</v>
      </c>
      <c r="AN203" s="452">
        <f>Model!AN$12</f>
        <v>276.94399999999996</v>
      </c>
      <c r="AO203" s="452">
        <f>Model!AO$12</f>
        <v>243.83234783517196</v>
      </c>
      <c r="AP203" s="452">
        <f>Model!AP$12</f>
        <v>236.0733649510837</v>
      </c>
      <c r="AQ203" s="452">
        <f>Model!AQ$12</f>
        <v>249.46967042094184</v>
      </c>
      <c r="AR203" s="452">
        <f>Model!AR$12</f>
        <v>322.10455481802762</v>
      </c>
      <c r="AS203" s="452"/>
      <c r="AT203" s="452">
        <f>Model!AT$12</f>
        <v>89.698999999999998</v>
      </c>
      <c r="AU203" s="452">
        <f>Model!AU$12</f>
        <v>146.62800000000001</v>
      </c>
      <c r="AV203" s="452">
        <f>Model!AV$12</f>
        <v>237.65899999999999</v>
      </c>
      <c r="AW203" s="452">
        <f>Model!AW$12</f>
        <v>402.755</v>
      </c>
      <c r="AX203" s="452">
        <f>Model!AX$12</f>
        <v>534.01700000000005</v>
      </c>
      <c r="AY203" s="452">
        <f>Model!AY$12</f>
        <v>730.2349999999999</v>
      </c>
      <c r="AZ203" s="452">
        <f>Model!AZ$12</f>
        <v>941.13700000000017</v>
      </c>
      <c r="BA203" s="452">
        <f>Model!BA$12</f>
        <v>1051.4799380252252</v>
      </c>
      <c r="BB203" s="452">
        <f>Model!BB$12</f>
        <v>1168.3288541537995</v>
      </c>
      <c r="BC203" s="452">
        <f>Model!BC$12</f>
        <v>1274.1493157092191</v>
      </c>
      <c r="BD203" s="452">
        <f>Model!BD$12</f>
        <v>1369.7661123096768</v>
      </c>
      <c r="BE203" s="452">
        <f>Model!BE$12</f>
        <v>1456.0947126026431</v>
      </c>
      <c r="BF203" s="452">
        <f>Model!BF$12</f>
        <v>1535.4075780322046</v>
      </c>
      <c r="BG203" s="452">
        <f>Model!BG$12</f>
        <v>1614.2099920830574</v>
      </c>
      <c r="BH203" s="452">
        <f>Model!BH$12</f>
        <v>1690.4615633070298</v>
      </c>
      <c r="BI203" s="452">
        <f>Model!BI$12</f>
        <v>1775.8422113537581</v>
      </c>
    </row>
    <row r="204" spans="1:63" ht="11.25" customHeight="1">
      <c r="A204" s="33"/>
      <c r="B204" s="1232"/>
      <c r="C204" s="1232"/>
      <c r="D204" s="1232"/>
      <c r="E204" s="1232"/>
      <c r="F204" s="1232"/>
      <c r="G204" s="1232"/>
      <c r="H204" s="33"/>
      <c r="I204" s="1235"/>
      <c r="J204" s="124"/>
      <c r="K204" s="124"/>
      <c r="L204" s="124"/>
      <c r="M204" s="454"/>
      <c r="N204" s="454"/>
      <c r="O204" s="454"/>
      <c r="P204" s="1416"/>
      <c r="Q204" s="1862"/>
      <c r="R204" s="454"/>
      <c r="S204" s="454"/>
      <c r="T204" s="1416"/>
      <c r="U204" s="1862"/>
      <c r="V204" s="454"/>
      <c r="W204" s="454"/>
      <c r="X204" s="454"/>
      <c r="Y204" s="452"/>
      <c r="Z204" s="452"/>
      <c r="AA204" s="452"/>
      <c r="AB204" s="452"/>
      <c r="AC204" s="452"/>
      <c r="AD204" s="452"/>
      <c r="AE204" s="452"/>
      <c r="AF204" s="452"/>
      <c r="AG204" s="452"/>
      <c r="AH204" s="452"/>
      <c r="AI204" s="452"/>
      <c r="AJ204" s="452"/>
      <c r="AK204" s="452"/>
      <c r="AL204" s="452"/>
      <c r="AM204" s="452"/>
      <c r="AN204" s="452"/>
      <c r="AO204" s="452"/>
      <c r="AP204" s="452"/>
      <c r="AQ204" s="452"/>
      <c r="AR204" s="452"/>
      <c r="AS204" s="454"/>
      <c r="AT204" s="452"/>
      <c r="AU204" s="452"/>
      <c r="AV204" s="452"/>
      <c r="AW204" s="452"/>
      <c r="AX204" s="452"/>
      <c r="AY204" s="452"/>
      <c r="AZ204" s="452"/>
      <c r="BA204" s="452"/>
      <c r="BB204" s="452"/>
      <c r="BC204" s="452"/>
      <c r="BD204" s="452"/>
      <c r="BE204" s="452"/>
      <c r="BF204" s="452"/>
      <c r="BG204" s="452"/>
      <c r="BH204" s="452"/>
      <c r="BI204" s="452"/>
    </row>
    <row r="205" spans="1:63" s="1664" customFormat="1" ht="11.25" customHeight="1">
      <c r="A205" s="1196"/>
      <c r="B205" s="1197"/>
      <c r="C205" s="1197"/>
      <c r="D205" s="1197"/>
      <c r="E205" s="1197"/>
      <c r="F205" s="1197"/>
      <c r="G205" s="1197"/>
      <c r="H205" s="1558"/>
      <c r="I205" s="1902" t="s">
        <v>124</v>
      </c>
      <c r="J205" s="1893"/>
      <c r="K205" s="1894"/>
      <c r="L205" s="1894"/>
      <c r="M205" s="1895"/>
      <c r="N205" s="1895"/>
      <c r="O205" s="1895"/>
      <c r="P205" s="1896"/>
      <c r="Q205" s="1897"/>
      <c r="R205" s="1895"/>
      <c r="S205" s="1895"/>
      <c r="T205" s="1896"/>
      <c r="U205" s="1897"/>
      <c r="V205" s="1895"/>
      <c r="W205" s="1895"/>
      <c r="X205" s="1895"/>
      <c r="Y205" s="1899">
        <f t="shared" ref="Y205:AM205" si="355">Y21-Y31-Y42-Y53-Y75</f>
        <v>33.863999999999997</v>
      </c>
      <c r="Z205" s="1899">
        <f t="shared" si="355"/>
        <v>39.874000000000002</v>
      </c>
      <c r="AA205" s="1899">
        <f t="shared" si="355"/>
        <v>41.723999999999997</v>
      </c>
      <c r="AB205" s="1899">
        <f t="shared" si="355"/>
        <v>45.324000000000005</v>
      </c>
      <c r="AC205" s="1899">
        <f t="shared" si="355"/>
        <v>48.597999999999999</v>
      </c>
      <c r="AD205" s="1899">
        <f t="shared" si="355"/>
        <v>55.672999999999995</v>
      </c>
      <c r="AE205" s="1899">
        <f t="shared" si="355"/>
        <v>53.228000000000002</v>
      </c>
      <c r="AF205" s="1899">
        <f t="shared" si="355"/>
        <v>55.021999999999998</v>
      </c>
      <c r="AG205" s="1899">
        <f t="shared" si="355"/>
        <v>59.277999999999999</v>
      </c>
      <c r="AH205" s="1899">
        <f t="shared" si="355"/>
        <v>64.682999999999993</v>
      </c>
      <c r="AI205" s="1899">
        <f t="shared" si="355"/>
        <v>61.17</v>
      </c>
      <c r="AJ205" s="1899">
        <f t="shared" si="355"/>
        <v>72.984999999999985</v>
      </c>
      <c r="AK205" s="1899">
        <f t="shared" si="355"/>
        <v>78.956000000000017</v>
      </c>
      <c r="AL205" s="1899">
        <f t="shared" si="355"/>
        <v>85.824000000000012</v>
      </c>
      <c r="AM205" s="1899">
        <f t="shared" si="355"/>
        <v>80.11999999999999</v>
      </c>
      <c r="AN205" s="1899">
        <f>AN21-AN31-AN42-AN53-AN75-AN83</f>
        <v>82.403000000000006</v>
      </c>
      <c r="AO205" s="1901">
        <f t="shared" ref="AO205:AR205" si="356">AO213*(AO217/1000000)</f>
        <v>90.863089738893336</v>
      </c>
      <c r="AP205" s="1901">
        <f t="shared" si="356"/>
        <v>98.646519324618637</v>
      </c>
      <c r="AQ205" s="1901">
        <f t="shared" si="356"/>
        <v>93.982086084840049</v>
      </c>
      <c r="AR205" s="1901">
        <f t="shared" si="356"/>
        <v>96.982845342301459</v>
      </c>
      <c r="AS205" s="887"/>
      <c r="AT205" s="1899">
        <f>AT21-AT31-AT42-AT53</f>
        <v>41.307000000000002</v>
      </c>
      <c r="AU205" s="1899">
        <f>AU21-AU31-AU42-AU53</f>
        <v>71.162000000000006</v>
      </c>
      <c r="AV205" s="1899">
        <f>AV21-AV31-AV42-AV53</f>
        <v>103.71600000000001</v>
      </c>
      <c r="AW205" s="1899">
        <f>+SUM(Y205:AB205)</f>
        <v>160.786</v>
      </c>
      <c r="AX205" s="1899">
        <f>+SUM(AC205:AF205)</f>
        <v>212.52099999999999</v>
      </c>
      <c r="AY205" s="1899">
        <f>+SUM(AG205:AJ205)</f>
        <v>258.11599999999999</v>
      </c>
      <c r="AZ205" s="1899">
        <f>+SUM(AK205:AN205)</f>
        <v>327.30300000000005</v>
      </c>
      <c r="BA205" s="1899">
        <f>+SUM(AO205:AR205)</f>
        <v>380.47454049065345</v>
      </c>
      <c r="BB205" s="1899">
        <f t="shared" ref="BB205:BI205" si="357">BB213*(BB217/1000000)</f>
        <v>427.86937680427951</v>
      </c>
      <c r="BC205" s="1899">
        <f t="shared" si="357"/>
        <v>459.32538996863349</v>
      </c>
      <c r="BD205" s="1899">
        <f t="shared" si="357"/>
        <v>487.64166397795896</v>
      </c>
      <c r="BE205" s="1899">
        <f t="shared" si="357"/>
        <v>517.4883192840806</v>
      </c>
      <c r="BF205" s="1899">
        <f t="shared" si="357"/>
        <v>548.94248035232738</v>
      </c>
      <c r="BG205" s="1899">
        <f t="shared" si="357"/>
        <v>582.08499299517928</v>
      </c>
      <c r="BH205" s="1899">
        <f t="shared" si="357"/>
        <v>617.00059868089556</v>
      </c>
      <c r="BI205" s="1899">
        <f t="shared" si="357"/>
        <v>653.77811683267691</v>
      </c>
      <c r="BK205" s="15"/>
    </row>
    <row r="206" spans="1:63" ht="11.25" customHeight="1">
      <c r="A206" s="12"/>
      <c r="B206" s="416"/>
      <c r="C206" s="416"/>
      <c r="D206" s="416"/>
      <c r="E206" s="416"/>
      <c r="F206" s="416"/>
      <c r="G206" s="416"/>
      <c r="H206" s="45"/>
      <c r="I206" s="205" t="s">
        <v>371</v>
      </c>
      <c r="J206" s="9"/>
      <c r="K206" s="5"/>
      <c r="L206" s="5"/>
      <c r="M206" s="136"/>
      <c r="N206" s="136"/>
      <c r="O206" s="136"/>
      <c r="P206" s="146"/>
      <c r="Q206" s="272"/>
      <c r="R206" s="136"/>
      <c r="S206" s="136"/>
      <c r="T206" s="146"/>
      <c r="U206" s="272"/>
      <c r="V206" s="136"/>
      <c r="W206" s="136"/>
      <c r="X206" s="136"/>
      <c r="Y206" s="138"/>
      <c r="Z206" s="138"/>
      <c r="AA206" s="138"/>
      <c r="AB206" s="138"/>
      <c r="AC206" s="1199">
        <f t="shared" ref="AC206:AN206" si="358">AC205/Y205-1</f>
        <v>0.43509331443420751</v>
      </c>
      <c r="AD206" s="1199">
        <f t="shared" si="358"/>
        <v>0.39622310277373707</v>
      </c>
      <c r="AE206" s="1199">
        <f t="shared" si="358"/>
        <v>0.27571661393921976</v>
      </c>
      <c r="AF206" s="1199">
        <f t="shared" si="358"/>
        <v>0.21397052334304112</v>
      </c>
      <c r="AG206" s="1199">
        <f t="shared" si="358"/>
        <v>0.21976213012881196</v>
      </c>
      <c r="AH206" s="1199">
        <f t="shared" si="358"/>
        <v>0.16183787473281486</v>
      </c>
      <c r="AI206" s="1199">
        <f t="shared" si="358"/>
        <v>0.14920718418877277</v>
      </c>
      <c r="AJ206" s="1199">
        <f t="shared" si="358"/>
        <v>0.32646941223510573</v>
      </c>
      <c r="AK206" s="1199">
        <f t="shared" si="358"/>
        <v>0.33196126724923269</v>
      </c>
      <c r="AL206" s="1199">
        <f t="shared" si="358"/>
        <v>0.32684012800890527</v>
      </c>
      <c r="AM206" s="1199">
        <f t="shared" si="358"/>
        <v>0.30979238188654556</v>
      </c>
      <c r="AN206" s="1199">
        <f t="shared" si="358"/>
        <v>0.12904021374255015</v>
      </c>
      <c r="AO206" s="1199">
        <f t="shared" ref="AO206:AR206" si="359">AO205/AK205-1</f>
        <v>0.15080664849907954</v>
      </c>
      <c r="AP206" s="1199">
        <f t="shared" si="359"/>
        <v>0.14940482061682769</v>
      </c>
      <c r="AQ206" s="1199">
        <f t="shared" si="359"/>
        <v>0.17301655123365034</v>
      </c>
      <c r="AR206" s="1199">
        <f t="shared" si="359"/>
        <v>0.17693342890794583</v>
      </c>
      <c r="AS206" s="210"/>
      <c r="AT206" s="451"/>
      <c r="AU206" s="1226">
        <f t="shared" ref="AU206:BA206" si="360">+AU205/AT205-1</f>
        <v>0.72275885443145227</v>
      </c>
      <c r="AV206" s="1226">
        <f t="shared" si="360"/>
        <v>0.45746325285967226</v>
      </c>
      <c r="AW206" s="1226">
        <f t="shared" si="360"/>
        <v>0.55025261290446981</v>
      </c>
      <c r="AX206" s="1226">
        <f t="shared" si="360"/>
        <v>0.32176308882614157</v>
      </c>
      <c r="AY206" s="1226">
        <f t="shared" si="360"/>
        <v>0.21454350393608168</v>
      </c>
      <c r="AZ206" s="1226">
        <f t="shared" si="360"/>
        <v>0.26804614979311658</v>
      </c>
      <c r="BA206" s="1226">
        <f t="shared" si="360"/>
        <v>0.1624535689885318</v>
      </c>
      <c r="BB206" s="1199">
        <f t="shared" ref="BB206:BI206" si="361">BB205/BA205-1</f>
        <v>0.1245676944704539</v>
      </c>
      <c r="BC206" s="1199">
        <f t="shared" si="361"/>
        <v>7.351779507871381E-2</v>
      </c>
      <c r="BD206" s="1199">
        <f t="shared" si="361"/>
        <v>6.1647526193270297E-2</v>
      </c>
      <c r="BE206" s="1199">
        <f t="shared" si="361"/>
        <v>6.1206122263315565E-2</v>
      </c>
      <c r="BF206" s="1199">
        <f t="shared" si="361"/>
        <v>6.0782359516369455E-2</v>
      </c>
      <c r="BG206" s="1199">
        <f t="shared" si="361"/>
        <v>6.0375201098628928E-2</v>
      </c>
      <c r="BH206" s="1199">
        <f t="shared" si="361"/>
        <v>5.9983689849233857E-2</v>
      </c>
      <c r="BI206" s="1199">
        <f t="shared" si="361"/>
        <v>5.9606940788078822E-2</v>
      </c>
    </row>
    <row r="207" spans="1:63" ht="11.25" customHeight="1">
      <c r="A207" s="12"/>
      <c r="B207" s="416"/>
      <c r="C207" s="416"/>
      <c r="D207" s="416"/>
      <c r="E207" s="416"/>
      <c r="F207" s="416"/>
      <c r="G207" s="416"/>
      <c r="H207" s="45"/>
      <c r="I207" s="205" t="s">
        <v>369</v>
      </c>
      <c r="J207" s="9"/>
      <c r="K207" s="5"/>
      <c r="L207" s="5"/>
      <c r="M207" s="136"/>
      <c r="N207" s="136"/>
      <c r="O207" s="136"/>
      <c r="P207" s="146"/>
      <c r="Q207" s="272"/>
      <c r="R207" s="136"/>
      <c r="S207" s="136"/>
      <c r="T207" s="146"/>
      <c r="U207" s="272"/>
      <c r="V207" s="136"/>
      <c r="W207" s="136"/>
      <c r="X207" s="136"/>
      <c r="Y207" s="138"/>
      <c r="Z207" s="1199">
        <f t="shared" ref="Z207:AN207" si="362">Z205/Y205-1</f>
        <v>0.17747460429955142</v>
      </c>
      <c r="AA207" s="1199">
        <f t="shared" si="362"/>
        <v>4.639614786577706E-2</v>
      </c>
      <c r="AB207" s="1199">
        <f t="shared" si="362"/>
        <v>8.6281276962899334E-2</v>
      </c>
      <c r="AC207" s="1199">
        <f t="shared" si="362"/>
        <v>7.2235460241814264E-2</v>
      </c>
      <c r="AD207" s="1199">
        <f t="shared" si="362"/>
        <v>0.1455821227210996</v>
      </c>
      <c r="AE207" s="1199">
        <f t="shared" si="362"/>
        <v>-4.391715912560834E-2</v>
      </c>
      <c r="AF207" s="1199">
        <f t="shared" si="362"/>
        <v>3.3704065529420513E-2</v>
      </c>
      <c r="AG207" s="1199">
        <f t="shared" si="362"/>
        <v>7.7350877830685949E-2</v>
      </c>
      <c r="AH207" s="1199">
        <f t="shared" si="362"/>
        <v>9.1180539154492202E-2</v>
      </c>
      <c r="AI207" s="1199">
        <f t="shared" si="362"/>
        <v>-5.4311024535039998E-2</v>
      </c>
      <c r="AJ207" s="1199">
        <f t="shared" si="362"/>
        <v>0.19315023704430256</v>
      </c>
      <c r="AK207" s="1199">
        <f t="shared" si="362"/>
        <v>8.1811331095430928E-2</v>
      </c>
      <c r="AL207" s="1199">
        <f t="shared" si="362"/>
        <v>8.6985156289578924E-2</v>
      </c>
      <c r="AM207" s="1199">
        <f t="shared" si="362"/>
        <v>-6.6461595824012232E-2</v>
      </c>
      <c r="AN207" s="1199">
        <f t="shared" si="362"/>
        <v>2.8494757863205322E-2</v>
      </c>
      <c r="AO207" s="1199">
        <f t="shared" ref="AO207:AR207" si="363">AO205/AN205-1</f>
        <v>0.10266725409139621</v>
      </c>
      <c r="AP207" s="1199">
        <f t="shared" si="363"/>
        <v>8.5661071047572479E-2</v>
      </c>
      <c r="AQ207" s="1199">
        <f t="shared" si="363"/>
        <v>-4.7284316483881428E-2</v>
      </c>
      <c r="AR207" s="1199">
        <f t="shared" si="363"/>
        <v>3.1929055658038275E-2</v>
      </c>
      <c r="AS207" s="210"/>
      <c r="AT207" s="451"/>
      <c r="AU207" s="451"/>
      <c r="AV207" s="451"/>
      <c r="AW207" s="138" t="s">
        <v>462</v>
      </c>
      <c r="AX207" s="138" t="s">
        <v>462</v>
      </c>
      <c r="AY207" s="138" t="s">
        <v>462</v>
      </c>
      <c r="AZ207" s="138" t="s">
        <v>462</v>
      </c>
      <c r="BA207" s="138" t="s">
        <v>462</v>
      </c>
      <c r="BB207" s="138" t="s">
        <v>462</v>
      </c>
      <c r="BC207" s="138" t="s">
        <v>462</v>
      </c>
      <c r="BD207" s="138" t="s">
        <v>462</v>
      </c>
      <c r="BE207" s="138" t="s">
        <v>462</v>
      </c>
      <c r="BF207" s="138" t="s">
        <v>462</v>
      </c>
      <c r="BG207" s="138" t="s">
        <v>462</v>
      </c>
      <c r="BH207" s="138" t="s">
        <v>462</v>
      </c>
      <c r="BI207" s="138" t="s">
        <v>462</v>
      </c>
    </row>
    <row r="208" spans="1:63" ht="11.25" customHeight="1">
      <c r="A208" s="12"/>
      <c r="B208" s="416"/>
      <c r="C208" s="416"/>
      <c r="D208" s="416"/>
      <c r="E208" s="416"/>
      <c r="F208" s="416"/>
      <c r="G208" s="416"/>
      <c r="H208" s="45"/>
      <c r="I208" s="205" t="s">
        <v>370</v>
      </c>
      <c r="J208" s="9"/>
      <c r="K208" s="5"/>
      <c r="L208" s="5"/>
      <c r="M208" s="136"/>
      <c r="N208" s="136"/>
      <c r="O208" s="136"/>
      <c r="P208" s="146"/>
      <c r="Q208" s="272"/>
      <c r="R208" s="136"/>
      <c r="S208" s="136"/>
      <c r="T208" s="146"/>
      <c r="U208" s="272"/>
      <c r="V208" s="136"/>
      <c r="W208" s="136"/>
      <c r="X208" s="136"/>
      <c r="Y208" s="138"/>
      <c r="Z208" s="138"/>
      <c r="AA208" s="138"/>
      <c r="AB208" s="138"/>
      <c r="AC208" s="138">
        <f t="shared" ref="AC208:AN208" si="364">AC205-Y205</f>
        <v>14.734000000000002</v>
      </c>
      <c r="AD208" s="138">
        <f t="shared" si="364"/>
        <v>15.798999999999992</v>
      </c>
      <c r="AE208" s="138">
        <f t="shared" si="364"/>
        <v>11.504000000000005</v>
      </c>
      <c r="AF208" s="138">
        <f t="shared" si="364"/>
        <v>9.6979999999999933</v>
      </c>
      <c r="AG208" s="138">
        <f t="shared" si="364"/>
        <v>10.68</v>
      </c>
      <c r="AH208" s="138">
        <f t="shared" si="364"/>
        <v>9.009999999999998</v>
      </c>
      <c r="AI208" s="138">
        <f t="shared" si="364"/>
        <v>7.9420000000000002</v>
      </c>
      <c r="AJ208" s="138">
        <f t="shared" si="364"/>
        <v>17.962999999999987</v>
      </c>
      <c r="AK208" s="138">
        <f t="shared" si="364"/>
        <v>19.678000000000019</v>
      </c>
      <c r="AL208" s="138">
        <f t="shared" si="364"/>
        <v>21.14100000000002</v>
      </c>
      <c r="AM208" s="138">
        <f t="shared" si="364"/>
        <v>18.949999999999989</v>
      </c>
      <c r="AN208" s="138">
        <f t="shared" si="364"/>
        <v>9.4180000000000206</v>
      </c>
      <c r="AO208" s="138">
        <f t="shared" ref="AO208:AR208" si="365">AO205-AK205</f>
        <v>11.907089738893319</v>
      </c>
      <c r="AP208" s="138">
        <f t="shared" si="365"/>
        <v>12.822519324618625</v>
      </c>
      <c r="AQ208" s="138">
        <f t="shared" si="365"/>
        <v>13.862086084840058</v>
      </c>
      <c r="AR208" s="138">
        <f t="shared" si="365"/>
        <v>14.579845342301454</v>
      </c>
      <c r="AS208" s="210"/>
      <c r="AT208" s="451"/>
      <c r="AU208" s="451">
        <f t="shared" ref="AU208:BA208" si="366">+AU205-AT205</f>
        <v>29.855000000000004</v>
      </c>
      <c r="AV208" s="451">
        <f t="shared" si="366"/>
        <v>32.554000000000002</v>
      </c>
      <c r="AW208" s="451">
        <f t="shared" si="366"/>
        <v>57.069999999999993</v>
      </c>
      <c r="AX208" s="451">
        <f t="shared" si="366"/>
        <v>51.734999999999985</v>
      </c>
      <c r="AY208" s="451">
        <f t="shared" si="366"/>
        <v>45.594999999999999</v>
      </c>
      <c r="AZ208" s="451">
        <f t="shared" si="366"/>
        <v>69.187000000000069</v>
      </c>
      <c r="BA208" s="451">
        <f t="shared" si="366"/>
        <v>53.171540490653399</v>
      </c>
      <c r="BB208" s="138">
        <f t="shared" ref="BB208:BI208" si="367">BB205-BA205</f>
        <v>47.394836313626058</v>
      </c>
      <c r="BC208" s="138">
        <f t="shared" si="367"/>
        <v>31.456013164353976</v>
      </c>
      <c r="BD208" s="138">
        <f t="shared" si="367"/>
        <v>28.316274009325468</v>
      </c>
      <c r="BE208" s="138">
        <f t="shared" si="367"/>
        <v>29.846655306121647</v>
      </c>
      <c r="BF208" s="138">
        <f t="shared" si="367"/>
        <v>31.454161068246776</v>
      </c>
      <c r="BG208" s="138">
        <f t="shared" si="367"/>
        <v>33.142512642851898</v>
      </c>
      <c r="BH208" s="138">
        <f t="shared" si="367"/>
        <v>34.915605685716287</v>
      </c>
      <c r="BI208" s="138">
        <f t="shared" si="367"/>
        <v>36.777518151781351</v>
      </c>
    </row>
    <row r="209" spans="1:63" ht="11.25" customHeight="1">
      <c r="A209" s="12"/>
      <c r="B209" s="416"/>
      <c r="C209" s="416"/>
      <c r="D209" s="416"/>
      <c r="E209" s="416"/>
      <c r="F209" s="416"/>
      <c r="G209" s="416"/>
      <c r="H209" s="45"/>
      <c r="I209" s="205" t="s">
        <v>372</v>
      </c>
      <c r="J209" s="9"/>
      <c r="K209" s="5"/>
      <c r="L209" s="5"/>
      <c r="M209" s="136"/>
      <c r="N209" s="136"/>
      <c r="O209" s="136"/>
      <c r="P209" s="146"/>
      <c r="Q209" s="272"/>
      <c r="R209" s="136"/>
      <c r="S209" s="136"/>
      <c r="T209" s="146"/>
      <c r="U209" s="272"/>
      <c r="V209" s="136"/>
      <c r="W209" s="136"/>
      <c r="X209" s="136"/>
      <c r="Y209" s="138"/>
      <c r="Z209" s="138">
        <f t="shared" ref="Z209:AN209" si="368">Z205-Y205</f>
        <v>6.0100000000000051</v>
      </c>
      <c r="AA209" s="138">
        <f t="shared" si="368"/>
        <v>1.8499999999999943</v>
      </c>
      <c r="AB209" s="138">
        <f t="shared" si="368"/>
        <v>3.6000000000000085</v>
      </c>
      <c r="AC209" s="138">
        <f t="shared" si="368"/>
        <v>3.2739999999999938</v>
      </c>
      <c r="AD209" s="138">
        <f t="shared" si="368"/>
        <v>7.0749999999999957</v>
      </c>
      <c r="AE209" s="138">
        <f t="shared" si="368"/>
        <v>-2.4449999999999932</v>
      </c>
      <c r="AF209" s="138">
        <f t="shared" si="368"/>
        <v>1.7939999999999969</v>
      </c>
      <c r="AG209" s="138">
        <f t="shared" si="368"/>
        <v>4.2560000000000002</v>
      </c>
      <c r="AH209" s="138">
        <f t="shared" si="368"/>
        <v>5.404999999999994</v>
      </c>
      <c r="AI209" s="138">
        <f t="shared" si="368"/>
        <v>-3.512999999999991</v>
      </c>
      <c r="AJ209" s="138">
        <f t="shared" si="368"/>
        <v>11.814999999999984</v>
      </c>
      <c r="AK209" s="138">
        <f t="shared" si="368"/>
        <v>5.9710000000000321</v>
      </c>
      <c r="AL209" s="138">
        <f t="shared" si="368"/>
        <v>6.867999999999995</v>
      </c>
      <c r="AM209" s="138">
        <f t="shared" si="368"/>
        <v>-5.7040000000000219</v>
      </c>
      <c r="AN209" s="138">
        <f t="shared" si="368"/>
        <v>2.2830000000000155</v>
      </c>
      <c r="AO209" s="138">
        <f t="shared" ref="AO209:AR209" si="369">AO205-AN205</f>
        <v>8.4600897388933305</v>
      </c>
      <c r="AP209" s="138">
        <f t="shared" si="369"/>
        <v>7.7834295857253011</v>
      </c>
      <c r="AQ209" s="138">
        <f t="shared" si="369"/>
        <v>-4.6644332397785888</v>
      </c>
      <c r="AR209" s="138">
        <f t="shared" si="369"/>
        <v>3.0007592574614108</v>
      </c>
      <c r="AS209" s="210"/>
      <c r="AT209" s="451"/>
      <c r="AU209" s="451"/>
      <c r="AV209" s="451"/>
      <c r="AW209" s="138" t="s">
        <v>462</v>
      </c>
      <c r="AX209" s="138" t="s">
        <v>462</v>
      </c>
      <c r="AY209" s="138" t="s">
        <v>462</v>
      </c>
      <c r="AZ209" s="138" t="s">
        <v>462</v>
      </c>
      <c r="BA209" s="138" t="s">
        <v>462</v>
      </c>
      <c r="BB209" s="138" t="s">
        <v>462</v>
      </c>
      <c r="BC209" s="138" t="s">
        <v>462</v>
      </c>
      <c r="BD209" s="138" t="s">
        <v>462</v>
      </c>
      <c r="BE209" s="138" t="s">
        <v>462</v>
      </c>
      <c r="BF209" s="138" t="s">
        <v>462</v>
      </c>
      <c r="BG209" s="138" t="s">
        <v>462</v>
      </c>
      <c r="BH209" s="138" t="s">
        <v>462</v>
      </c>
      <c r="BI209" s="138" t="s">
        <v>462</v>
      </c>
    </row>
    <row r="210" spans="1:63" s="1771" customFormat="1" ht="11.25" customHeight="1">
      <c r="A210" s="1562"/>
      <c r="B210" s="1563"/>
      <c r="C210" s="1563"/>
      <c r="D210" s="1563"/>
      <c r="E210" s="1563"/>
      <c r="F210" s="1563"/>
      <c r="G210" s="1563"/>
      <c r="H210" s="1493"/>
      <c r="I210" s="1564" t="s">
        <v>375</v>
      </c>
      <c r="J210" s="1565"/>
      <c r="K210" s="1552"/>
      <c r="L210" s="1552"/>
      <c r="M210" s="1567"/>
      <c r="N210" s="1567"/>
      <c r="O210" s="1567"/>
      <c r="P210" s="1568"/>
      <c r="Q210" s="1566"/>
      <c r="R210" s="1567"/>
      <c r="S210" s="1567"/>
      <c r="T210" s="1568"/>
      <c r="U210" s="1566"/>
      <c r="V210" s="1567"/>
      <c r="W210" s="1567"/>
      <c r="X210" s="1567"/>
      <c r="Y210" s="1234">
        <f t="shared" ref="Y210:AG210" si="370">Y205/Y$91</f>
        <v>0.16212101627242304</v>
      </c>
      <c r="Z210" s="1234">
        <f t="shared" si="370"/>
        <v>0.17594083827156681</v>
      </c>
      <c r="AA210" s="1234">
        <f t="shared" si="370"/>
        <v>0.16156750372708087</v>
      </c>
      <c r="AB210" s="1234">
        <f t="shared" si="370"/>
        <v>0.15390727667247336</v>
      </c>
      <c r="AC210" s="1234">
        <f t="shared" si="370"/>
        <v>0.16520267054648299</v>
      </c>
      <c r="AD210" s="1234">
        <f t="shared" si="370"/>
        <v>0.18600696277388357</v>
      </c>
      <c r="AE210" s="1234">
        <f t="shared" si="370"/>
        <v>0.16000048095132172</v>
      </c>
      <c r="AF210" s="1234">
        <f t="shared" si="370"/>
        <v>0.13858817484345798</v>
      </c>
      <c r="AG210" s="1234">
        <f t="shared" si="370"/>
        <v>0.14773222879330497</v>
      </c>
      <c r="AH210" s="1234">
        <f t="shared" ref="AH210:AL210" si="371">AH205/AH$91</f>
        <v>0.1588478417292688</v>
      </c>
      <c r="AI210" s="1234">
        <f t="shared" si="371"/>
        <v>0.14431413627387837</v>
      </c>
      <c r="AJ210" s="1234">
        <f t="shared" si="371"/>
        <v>0.12876108146253248</v>
      </c>
      <c r="AK210" s="1234">
        <f t="shared" si="371"/>
        <v>0.15281796592389299</v>
      </c>
      <c r="AL210" s="1234">
        <f t="shared" si="371"/>
        <v>0.15834043636605158</v>
      </c>
      <c r="AM210" s="1234">
        <f t="shared" ref="AM210:AN210" si="372">AM205/AM$91</f>
        <v>0.14206353850272974</v>
      </c>
      <c r="AN210" s="1234">
        <f t="shared" si="372"/>
        <v>0.12225402095749308</v>
      </c>
      <c r="AO210" s="1234">
        <f t="shared" ref="AO210:AR210" si="373">AO205/AO$91</f>
        <v>0.15150498456314188</v>
      </c>
      <c r="AP210" s="1234">
        <f t="shared" si="373"/>
        <v>0.16999854547148591</v>
      </c>
      <c r="AQ210" s="1234">
        <f t="shared" si="373"/>
        <v>0.15696709369054129</v>
      </c>
      <c r="AR210" s="1234">
        <f t="shared" si="373"/>
        <v>0.1236295906908044</v>
      </c>
      <c r="AS210" s="1569"/>
      <c r="AT210" s="1445">
        <f t="shared" ref="AT210:AY210" si="374">AT205/AT$91</f>
        <v>0.20690536059546591</v>
      </c>
      <c r="AU210" s="1445">
        <f t="shared" si="374"/>
        <v>0.20378054402950671</v>
      </c>
      <c r="AV210" s="1445">
        <f t="shared" si="374"/>
        <v>0.17596340797193163</v>
      </c>
      <c r="AW210" s="1445">
        <f t="shared" si="374"/>
        <v>0.16269802721584056</v>
      </c>
      <c r="AX210" s="1445">
        <f t="shared" si="374"/>
        <v>0.16061503812813166</v>
      </c>
      <c r="AY210" s="1445">
        <f t="shared" si="374"/>
        <v>0.14346584435059745</v>
      </c>
      <c r="AZ210" s="1445">
        <f>AZ205/AZ$91</f>
        <v>0.14251055757125572</v>
      </c>
      <c r="BA210" s="1445">
        <f>BA205/BA$91</f>
        <v>0.14843640600695573</v>
      </c>
      <c r="BB210" s="1234">
        <f t="shared" ref="BB210:BI210" si="375">BB205/BB$91</f>
        <v>0.15028273747469342</v>
      </c>
      <c r="BC210" s="1234">
        <f t="shared" si="375"/>
        <v>0.14782519449473738</v>
      </c>
      <c r="BD210" s="1234">
        <f t="shared" si="375"/>
        <v>0.14602944296029527</v>
      </c>
      <c r="BE210" s="1234">
        <f t="shared" si="375"/>
        <v>0.14547841709259537</v>
      </c>
      <c r="BF210" s="1445">
        <f t="shared" si="375"/>
        <v>0.14603004937732952</v>
      </c>
      <c r="BG210" s="1445">
        <f t="shared" si="375"/>
        <v>0.14733769541730138</v>
      </c>
      <c r="BH210" s="1445">
        <f t="shared" si="375"/>
        <v>0.14900228757165598</v>
      </c>
      <c r="BI210" s="1445">
        <f t="shared" si="375"/>
        <v>0.15062286671346875</v>
      </c>
      <c r="BK210" s="15"/>
    </row>
    <row r="211" spans="1:63" ht="11.25" customHeight="1">
      <c r="A211" s="12"/>
      <c r="B211" s="416"/>
      <c r="C211" s="416"/>
      <c r="D211" s="416"/>
      <c r="E211" s="416"/>
      <c r="F211" s="416"/>
      <c r="G211" s="416"/>
      <c r="H211" s="45"/>
      <c r="I211" s="205" t="s">
        <v>376</v>
      </c>
      <c r="J211" s="9"/>
      <c r="K211" s="5"/>
      <c r="L211" s="5"/>
      <c r="M211" s="136"/>
      <c r="N211" s="136"/>
      <c r="O211" s="136"/>
      <c r="P211" s="146"/>
      <c r="Q211" s="272"/>
      <c r="R211" s="136"/>
      <c r="S211" s="136"/>
      <c r="T211" s="146"/>
      <c r="U211" s="272"/>
      <c r="V211" s="136"/>
      <c r="W211" s="136"/>
      <c r="X211" s="136"/>
      <c r="Y211" s="1199">
        <f t="shared" ref="Y211:AG211" si="376">Y205/Y$92</f>
        <v>0.39416160346392903</v>
      </c>
      <c r="Z211" s="1199">
        <f t="shared" si="376"/>
        <v>0.43396965673363663</v>
      </c>
      <c r="AA211" s="1199">
        <f t="shared" si="376"/>
        <v>0.4050559179869524</v>
      </c>
      <c r="AB211" s="1199">
        <f t="shared" si="376"/>
        <v>0.37165746898344432</v>
      </c>
      <c r="AC211" s="1199">
        <f t="shared" si="376"/>
        <v>0.41085861147746094</v>
      </c>
      <c r="AD211" s="1199">
        <f t="shared" si="376"/>
        <v>0.45608559233863372</v>
      </c>
      <c r="AE211" s="1199">
        <f t="shared" si="376"/>
        <v>0.39810327290133435</v>
      </c>
      <c r="AF211" s="1199">
        <f t="shared" si="376"/>
        <v>0.34396919268326237</v>
      </c>
      <c r="AG211" s="1199">
        <f t="shared" si="376"/>
        <v>0.36479218205762531</v>
      </c>
      <c r="AH211" s="1199">
        <f t="shared" ref="AH211:AL211" si="377">AH205/AH$92</f>
        <v>0.38911280619856575</v>
      </c>
      <c r="AI211" s="1199">
        <f t="shared" si="377"/>
        <v>0.34646034991532476</v>
      </c>
      <c r="AJ211" s="1199">
        <f t="shared" si="377"/>
        <v>0.32445276241620274</v>
      </c>
      <c r="AK211" s="1199">
        <f t="shared" si="377"/>
        <v>0.37602750816767788</v>
      </c>
      <c r="AL211" s="1199">
        <f t="shared" si="377"/>
        <v>0.39042498021126176</v>
      </c>
      <c r="AM211" s="1199">
        <f t="shared" ref="AM211:AN211" si="378">AM205/AM$92</f>
        <v>0.34181324846307765</v>
      </c>
      <c r="AN211" s="1199">
        <f t="shared" si="378"/>
        <v>0.29754390779363343</v>
      </c>
      <c r="AO211" s="1199">
        <f t="shared" ref="AO211:AR211" si="379">AO205/AO$92</f>
        <v>0.37264575658483101</v>
      </c>
      <c r="AP211" s="1199">
        <f t="shared" si="379"/>
        <v>0.41786382527761651</v>
      </c>
      <c r="AQ211" s="1199">
        <f t="shared" si="379"/>
        <v>0.3767275032923228</v>
      </c>
      <c r="AR211" s="1199">
        <f t="shared" si="379"/>
        <v>0.30109119505339421</v>
      </c>
      <c r="AS211" s="210"/>
      <c r="AT211" s="1226">
        <f t="shared" ref="AT211:AY211" si="380">AT205/AT$92</f>
        <v>0.46050680609594313</v>
      </c>
      <c r="AU211" s="1226">
        <f t="shared" si="380"/>
        <v>0.48532340344272579</v>
      </c>
      <c r="AV211" s="1226">
        <f t="shared" si="380"/>
        <v>0.43640678451058035</v>
      </c>
      <c r="AW211" s="1226">
        <f t="shared" si="380"/>
        <v>0.39921540390560017</v>
      </c>
      <c r="AX211" s="1226">
        <f t="shared" si="380"/>
        <v>0.39796673139619143</v>
      </c>
      <c r="AY211" s="1226">
        <f t="shared" si="380"/>
        <v>0.35346977342910163</v>
      </c>
      <c r="AZ211" s="1226">
        <f>AZ205/AZ$92</f>
        <v>0.34777402227305909</v>
      </c>
      <c r="BA211" s="1226">
        <f>BA205/BA$92</f>
        <v>0.36184669505460959</v>
      </c>
      <c r="BB211" s="1199">
        <f t="shared" ref="BB211:BI211" si="381">BB205/BB$92</f>
        <v>0.36622340985850077</v>
      </c>
      <c r="BC211" s="1199">
        <f t="shared" si="381"/>
        <v>0.36049573178396521</v>
      </c>
      <c r="BD211" s="1199">
        <f t="shared" si="381"/>
        <v>0.35600359769136475</v>
      </c>
      <c r="BE211" s="1199">
        <f t="shared" si="381"/>
        <v>0.35539468333012147</v>
      </c>
      <c r="BF211" s="1199">
        <f t="shared" si="381"/>
        <v>0.35752232059181194</v>
      </c>
      <c r="BG211" s="1199">
        <f t="shared" si="381"/>
        <v>0.36060053887042764</v>
      </c>
      <c r="BH211" s="1199">
        <f t="shared" si="381"/>
        <v>0.36498942778318166</v>
      </c>
      <c r="BI211" s="1199">
        <f t="shared" si="381"/>
        <v>0.36815101738925865</v>
      </c>
    </row>
    <row r="212" spans="1:63" ht="11.25" customHeight="1">
      <c r="A212" s="12"/>
      <c r="B212" s="416"/>
      <c r="C212" s="416"/>
      <c r="D212" s="416"/>
      <c r="E212" s="416"/>
      <c r="F212" s="416"/>
      <c r="G212" s="416"/>
      <c r="H212" s="45"/>
      <c r="I212" s="53"/>
      <c r="J212" s="9"/>
      <c r="K212" s="5"/>
      <c r="L212" s="5"/>
      <c r="M212" s="136"/>
      <c r="N212" s="136"/>
      <c r="O212" s="136"/>
      <c r="P212" s="146"/>
      <c r="Q212" s="272"/>
      <c r="R212" s="136"/>
      <c r="S212" s="136"/>
      <c r="T212" s="146"/>
      <c r="U212" s="272"/>
      <c r="V212" s="136"/>
      <c r="W212" s="136"/>
      <c r="X212" s="136"/>
      <c r="Y212" s="138"/>
      <c r="Z212" s="138"/>
      <c r="AA212" s="138"/>
      <c r="AB212" s="138"/>
      <c r="AC212" s="138"/>
      <c r="AD212" s="138"/>
      <c r="AE212" s="138"/>
      <c r="AF212" s="138"/>
      <c r="AG212" s="138"/>
      <c r="AH212" s="138"/>
      <c r="AI212" s="138"/>
      <c r="AJ212" s="138"/>
      <c r="AK212" s="138"/>
      <c r="AL212" s="451"/>
      <c r="AM212" s="451"/>
      <c r="AN212" s="138"/>
      <c r="AO212" s="138"/>
      <c r="AP212" s="138"/>
      <c r="AQ212" s="138"/>
      <c r="AR212" s="138"/>
      <c r="AS212" s="210"/>
      <c r="AT212" s="451"/>
      <c r="AU212" s="451"/>
      <c r="AV212" s="451"/>
      <c r="AW212" s="451"/>
      <c r="AX212" s="451"/>
      <c r="AY212" s="1226"/>
      <c r="AZ212" s="1226"/>
      <c r="BA212" s="1226"/>
      <c r="BB212" s="138"/>
      <c r="BC212" s="138"/>
      <c r="BD212" s="138"/>
      <c r="BE212" s="138"/>
      <c r="BF212" s="138"/>
      <c r="BG212" s="138"/>
      <c r="BH212" s="138"/>
      <c r="BI212" s="138"/>
    </row>
    <row r="213" spans="1:63" s="1664" customFormat="1" ht="11.25" customHeight="1">
      <c r="A213" s="11"/>
      <c r="B213" s="423"/>
      <c r="C213" s="423"/>
      <c r="D213" s="423"/>
      <c r="E213" s="423"/>
      <c r="F213" s="423"/>
      <c r="G213" s="423"/>
      <c r="H213" s="1558"/>
      <c r="I213" s="1906" t="s">
        <v>541</v>
      </c>
      <c r="J213" s="1877"/>
      <c r="K213" s="1878"/>
      <c r="L213" s="1878"/>
      <c r="M213" s="1880"/>
      <c r="N213" s="1880"/>
      <c r="O213" s="1880"/>
      <c r="P213" s="1881"/>
      <c r="Q213" s="1879"/>
      <c r="R213" s="1880"/>
      <c r="S213" s="1880"/>
      <c r="T213" s="1881"/>
      <c r="U213" s="1879"/>
      <c r="V213" s="1880"/>
      <c r="W213" s="1905">
        <f>Inlinks!W348</f>
        <v>452</v>
      </c>
      <c r="X213" s="1905">
        <f>Inlinks!X348</f>
        <v>491</v>
      </c>
      <c r="Y213" s="1907">
        <f>Inlinks!Y348</f>
        <v>570</v>
      </c>
      <c r="Z213" s="1907">
        <f>Inlinks!Z348</f>
        <v>701</v>
      </c>
      <c r="AA213" s="1907">
        <f>Inlinks!AA348</f>
        <v>754</v>
      </c>
      <c r="AB213" s="1907">
        <f>Inlinks!AB348</f>
        <v>833</v>
      </c>
      <c r="AC213" s="1907">
        <f>Inlinks!AC348</f>
        <v>966</v>
      </c>
      <c r="AD213" s="1907">
        <f>Inlinks!AD348</f>
        <v>1037</v>
      </c>
      <c r="AE213" s="1907">
        <f>Inlinks!AE348</f>
        <v>1085</v>
      </c>
      <c r="AF213" s="1907">
        <f>Inlinks!AF348</f>
        <v>1120</v>
      </c>
      <c r="AG213" s="1907">
        <f>Inlinks!AG348</f>
        <v>1190</v>
      </c>
      <c r="AH213" s="1907">
        <f>Inlinks!AH348</f>
        <v>1250</v>
      </c>
      <c r="AI213" s="1907">
        <f>Inlinks!AI348</f>
        <v>1350</v>
      </c>
      <c r="AJ213" s="1907">
        <f>Inlinks!AJ348</f>
        <v>1489</v>
      </c>
      <c r="AK213" s="1907">
        <f>Inlinks!AK348</f>
        <v>1549</v>
      </c>
      <c r="AL213" s="1907">
        <f>Inlinks!AL348</f>
        <v>1597</v>
      </c>
      <c r="AM213" s="1907">
        <f>Inlinks!AM348</f>
        <v>1601</v>
      </c>
      <c r="AN213" s="1907">
        <f>Inlinks!AN348</f>
        <v>1631.6976401179943</v>
      </c>
      <c r="AO213" s="1905">
        <f t="shared" ref="AO213:AR213" si="382">AN213+AO214</f>
        <v>1681.6976401179943</v>
      </c>
      <c r="AP213" s="1905">
        <f t="shared" si="382"/>
        <v>1731.6976401179943</v>
      </c>
      <c r="AQ213" s="1905">
        <f t="shared" si="382"/>
        <v>1771.6976401179943</v>
      </c>
      <c r="AR213" s="1905">
        <f t="shared" si="382"/>
        <v>1811.6976401179943</v>
      </c>
      <c r="AS213" s="887"/>
      <c r="AT213" s="1883"/>
      <c r="AU213" s="1883"/>
      <c r="AV213" s="1883">
        <f>X213</f>
        <v>491</v>
      </c>
      <c r="AW213" s="1905">
        <f>AB213</f>
        <v>833</v>
      </c>
      <c r="AX213" s="1905">
        <f>AF213</f>
        <v>1120</v>
      </c>
      <c r="AY213" s="1905">
        <f>AJ213</f>
        <v>1489</v>
      </c>
      <c r="AZ213" s="1905">
        <f>AN213</f>
        <v>1631.6976401179943</v>
      </c>
      <c r="BA213" s="1905">
        <f>AR213</f>
        <v>1811.6976401179943</v>
      </c>
      <c r="BB213" s="1905">
        <f t="shared" ref="BB213:BI213" si="383">BA213+BB214</f>
        <v>1861.6976401179943</v>
      </c>
      <c r="BC213" s="1905">
        <f t="shared" si="383"/>
        <v>1921.6976401179943</v>
      </c>
      <c r="BD213" s="1905">
        <f t="shared" si="383"/>
        <v>1961.6976401179943</v>
      </c>
      <c r="BE213" s="1905">
        <f t="shared" si="383"/>
        <v>2001.6976401179943</v>
      </c>
      <c r="BF213" s="1905">
        <f t="shared" si="383"/>
        <v>2041.6976401179943</v>
      </c>
      <c r="BG213" s="1905">
        <f t="shared" si="383"/>
        <v>2081.6976401179945</v>
      </c>
      <c r="BH213" s="1905">
        <f t="shared" si="383"/>
        <v>2121.6976401179945</v>
      </c>
      <c r="BI213" s="1905">
        <f t="shared" si="383"/>
        <v>2161.6976401179945</v>
      </c>
    </row>
    <row r="214" spans="1:63" ht="11.25" customHeight="1">
      <c r="A214" s="12"/>
      <c r="B214" s="416"/>
      <c r="C214" s="416"/>
      <c r="D214" s="416"/>
      <c r="E214" s="416"/>
      <c r="F214" s="416"/>
      <c r="G214" s="416"/>
      <c r="H214" s="45"/>
      <c r="I214" s="1850" t="s">
        <v>373</v>
      </c>
      <c r="J214" s="9"/>
      <c r="K214" s="5"/>
      <c r="L214" s="5"/>
      <c r="M214" s="136"/>
      <c r="N214" s="136"/>
      <c r="O214" s="136"/>
      <c r="P214" s="146"/>
      <c r="Q214" s="272"/>
      <c r="R214" s="136"/>
      <c r="S214" s="136"/>
      <c r="T214" s="146"/>
      <c r="U214" s="272"/>
      <c r="V214" s="136"/>
      <c r="W214" s="1201"/>
      <c r="X214" s="1202">
        <f t="shared" ref="X214:AN214" si="384">X213-W213</f>
        <v>39</v>
      </c>
      <c r="Y214" s="1202">
        <f t="shared" si="384"/>
        <v>79</v>
      </c>
      <c r="Z214" s="1202">
        <f t="shared" si="384"/>
        <v>131</v>
      </c>
      <c r="AA214" s="1202">
        <f t="shared" si="384"/>
        <v>53</v>
      </c>
      <c r="AB214" s="1202">
        <f t="shared" si="384"/>
        <v>79</v>
      </c>
      <c r="AC214" s="1202">
        <f t="shared" si="384"/>
        <v>133</v>
      </c>
      <c r="AD214" s="1202">
        <f t="shared" si="384"/>
        <v>71</v>
      </c>
      <c r="AE214" s="1202">
        <f t="shared" si="384"/>
        <v>48</v>
      </c>
      <c r="AF214" s="1202">
        <f t="shared" si="384"/>
        <v>35</v>
      </c>
      <c r="AG214" s="1202">
        <f t="shared" si="384"/>
        <v>70</v>
      </c>
      <c r="AH214" s="1202">
        <f t="shared" si="384"/>
        <v>60</v>
      </c>
      <c r="AI214" s="1202">
        <f t="shared" si="384"/>
        <v>100</v>
      </c>
      <c r="AJ214" s="1202">
        <f t="shared" si="384"/>
        <v>139</v>
      </c>
      <c r="AK214" s="1202">
        <f t="shared" si="384"/>
        <v>60</v>
      </c>
      <c r="AL214" s="1202">
        <f t="shared" si="384"/>
        <v>48</v>
      </c>
      <c r="AM214" s="1225">
        <f t="shared" si="384"/>
        <v>4</v>
      </c>
      <c r="AN214" s="1202">
        <f t="shared" si="384"/>
        <v>30.697640117994297</v>
      </c>
      <c r="AO214" s="1214">
        <v>50</v>
      </c>
      <c r="AP214" s="1214">
        <v>50</v>
      </c>
      <c r="AQ214" s="1214">
        <v>40</v>
      </c>
      <c r="AR214" s="1214">
        <v>40</v>
      </c>
      <c r="AS214" s="210"/>
      <c r="AT214" s="451"/>
      <c r="AU214" s="451"/>
      <c r="AV214" s="1225"/>
      <c r="AW214" s="1225">
        <f>AW213-AV213</f>
        <v>342</v>
      </c>
      <c r="AX214" s="1225">
        <f>AX213-AW213</f>
        <v>287</v>
      </c>
      <c r="AY214" s="1225">
        <f>AY213-AX213</f>
        <v>369</v>
      </c>
      <c r="AZ214" s="1225">
        <f>AZ213-AY213</f>
        <v>142.6976401179943</v>
      </c>
      <c r="BA214" s="1225">
        <f>BA213-AZ213</f>
        <v>180</v>
      </c>
      <c r="BB214" s="1214">
        <v>50</v>
      </c>
      <c r="BC214" s="1214">
        <v>60</v>
      </c>
      <c r="BD214" s="1214">
        <v>40</v>
      </c>
      <c r="BE214" s="1214">
        <v>40</v>
      </c>
      <c r="BF214" s="1214">
        <v>40</v>
      </c>
      <c r="BG214" s="1214">
        <v>40</v>
      </c>
      <c r="BH214" s="1214">
        <v>40</v>
      </c>
      <c r="BI214" s="1214">
        <v>40</v>
      </c>
    </row>
    <row r="215" spans="1:63" ht="11.25" customHeight="1">
      <c r="A215" s="15"/>
      <c r="H215" s="45"/>
      <c r="I215" s="1854" t="s">
        <v>540</v>
      </c>
      <c r="J215" s="56"/>
      <c r="K215" s="47"/>
      <c r="L215" s="47"/>
      <c r="M215" s="210"/>
      <c r="N215" s="210"/>
      <c r="O215" s="210"/>
      <c r="P215" s="274"/>
      <c r="Q215" s="1405"/>
      <c r="R215" s="210"/>
      <c r="S215" s="210"/>
      <c r="T215" s="274"/>
      <c r="U215" s="1405"/>
      <c r="V215" s="210"/>
      <c r="W215" s="1744"/>
      <c r="X215" s="1225"/>
      <c r="Y215" s="1225"/>
      <c r="Z215" s="1225">
        <f t="shared" ref="Z215:AK215" si="385">AVERAGE(Y213:Z213)</f>
        <v>635.5</v>
      </c>
      <c r="AA215" s="1225">
        <f t="shared" si="385"/>
        <v>727.5</v>
      </c>
      <c r="AB215" s="1225">
        <f t="shared" si="385"/>
        <v>793.5</v>
      </c>
      <c r="AC215" s="1225">
        <f t="shared" si="385"/>
        <v>899.5</v>
      </c>
      <c r="AD215" s="1225">
        <f t="shared" si="385"/>
        <v>1001.5</v>
      </c>
      <c r="AE215" s="1225">
        <f t="shared" si="385"/>
        <v>1061</v>
      </c>
      <c r="AF215" s="1225">
        <f t="shared" si="385"/>
        <v>1102.5</v>
      </c>
      <c r="AG215" s="1225">
        <f t="shared" si="385"/>
        <v>1155</v>
      </c>
      <c r="AH215" s="1225">
        <f t="shared" si="385"/>
        <v>1220</v>
      </c>
      <c r="AI215" s="1225">
        <f t="shared" si="385"/>
        <v>1300</v>
      </c>
      <c r="AJ215" s="1225">
        <f t="shared" si="385"/>
        <v>1419.5</v>
      </c>
      <c r="AK215" s="1225">
        <f t="shared" si="385"/>
        <v>1519</v>
      </c>
      <c r="AL215" s="1225">
        <f>AVERAGE(AK213:AL213)</f>
        <v>1573</v>
      </c>
      <c r="AM215" s="1225">
        <f>AVERAGE(AL213:AM213)</f>
        <v>1599</v>
      </c>
      <c r="AN215" s="1225">
        <f t="shared" ref="AN215" si="386">AVERAGE(AM213:AN213)</f>
        <v>1616.3488200589973</v>
      </c>
      <c r="AO215" s="1225">
        <f t="shared" ref="AO215:AR215" si="387">AVERAGE(AN213:AO213)</f>
        <v>1656.6976401179943</v>
      </c>
      <c r="AP215" s="1225">
        <f t="shared" si="387"/>
        <v>1706.6976401179943</v>
      </c>
      <c r="AQ215" s="1225">
        <f t="shared" si="387"/>
        <v>1751.6976401179943</v>
      </c>
      <c r="AR215" s="1225">
        <f t="shared" si="387"/>
        <v>1791.6976401179943</v>
      </c>
      <c r="AS215" s="210"/>
      <c r="AT215" s="451"/>
      <c r="AU215" s="451"/>
      <c r="AV215" s="451"/>
      <c r="AW215" s="1225">
        <f>AVERAGE(AV213:AW213)</f>
        <v>662</v>
      </c>
      <c r="AX215" s="1225">
        <f>AVERAGE(AW213:AX213)</f>
        <v>976.5</v>
      </c>
      <c r="AY215" s="1225">
        <f>AVERAGE(AX213:AY213)</f>
        <v>1304.5</v>
      </c>
      <c r="AZ215" s="1225">
        <f>AVERAGE(AY213:AZ213)</f>
        <v>1560.3488200589973</v>
      </c>
      <c r="BA215" s="1225">
        <f>AVERAGE(AZ213:BA213)</f>
        <v>1721.6976401179943</v>
      </c>
      <c r="BB215" s="1225">
        <f t="shared" ref="BB215:BI215" si="388">AVERAGE(BA213:BB213)</f>
        <v>1836.6976401179943</v>
      </c>
      <c r="BC215" s="1225">
        <f t="shared" si="388"/>
        <v>1891.6976401179943</v>
      </c>
      <c r="BD215" s="1225">
        <f t="shared" si="388"/>
        <v>1941.6976401179943</v>
      </c>
      <c r="BE215" s="1225">
        <f t="shared" si="388"/>
        <v>1981.6976401179943</v>
      </c>
      <c r="BF215" s="1225">
        <f t="shared" si="388"/>
        <v>2021.6976401179943</v>
      </c>
      <c r="BG215" s="1225">
        <f t="shared" si="388"/>
        <v>2061.6976401179945</v>
      </c>
      <c r="BH215" s="1225">
        <f t="shared" si="388"/>
        <v>2101.6976401179945</v>
      </c>
      <c r="BI215" s="1225">
        <f t="shared" si="388"/>
        <v>2141.6976401179945</v>
      </c>
    </row>
    <row r="216" spans="1:63" ht="11.25" customHeight="1">
      <c r="A216" s="12"/>
      <c r="B216" s="416"/>
      <c r="C216" s="416"/>
      <c r="D216" s="416"/>
      <c r="E216" s="416"/>
      <c r="F216" s="416"/>
      <c r="G216" s="416"/>
      <c r="H216" s="45"/>
      <c r="I216" s="1849"/>
      <c r="J216" s="9"/>
      <c r="K216" s="5"/>
      <c r="L216" s="5"/>
      <c r="M216" s="136"/>
      <c r="N216" s="136"/>
      <c r="O216" s="136"/>
      <c r="P216" s="146"/>
      <c r="Q216" s="272"/>
      <c r="R216" s="136"/>
      <c r="S216" s="136"/>
      <c r="T216" s="146"/>
      <c r="U216" s="272"/>
      <c r="V216" s="136"/>
      <c r="W216" s="136"/>
      <c r="X216" s="136"/>
      <c r="Y216" s="138"/>
      <c r="Z216" s="138"/>
      <c r="AA216" s="138"/>
      <c r="AB216" s="138"/>
      <c r="AC216" s="138"/>
      <c r="AD216" s="138"/>
      <c r="AE216" s="138"/>
      <c r="AF216" s="138"/>
      <c r="AG216" s="138"/>
      <c r="AH216" s="138"/>
      <c r="AI216"/>
      <c r="AJ216" s="138"/>
      <c r="AK216" s="138"/>
      <c r="AL216" s="138"/>
      <c r="AM216" s="138"/>
      <c r="AN216" s="138"/>
      <c r="AO216" s="138"/>
      <c r="AP216" s="138"/>
      <c r="AQ216" s="138"/>
      <c r="AR216" s="138"/>
      <c r="AS216" s="210"/>
      <c r="AT216" s="451"/>
      <c r="AU216" s="451"/>
      <c r="AV216" s="451"/>
      <c r="AW216" s="451"/>
      <c r="AX216" s="451"/>
      <c r="AY216" s="451"/>
      <c r="AZ216" s="451"/>
      <c r="BA216" s="451"/>
      <c r="BB216" s="138"/>
      <c r="BC216" s="138"/>
      <c r="BD216" s="138"/>
      <c r="BE216" s="138"/>
      <c r="BF216" s="138"/>
      <c r="BG216" s="138"/>
      <c r="BH216" s="138"/>
      <c r="BI216" s="138"/>
    </row>
    <row r="217" spans="1:63" s="1664" customFormat="1" ht="11.25" customHeight="1">
      <c r="A217" s="11"/>
      <c r="B217" s="423"/>
      <c r="C217" s="423"/>
      <c r="D217" s="423"/>
      <c r="E217" s="423"/>
      <c r="F217" s="423"/>
      <c r="G217" s="423"/>
      <c r="H217" s="1558"/>
      <c r="I217" s="1906" t="s">
        <v>367</v>
      </c>
      <c r="J217" s="1877"/>
      <c r="K217" s="1878"/>
      <c r="L217" s="1878"/>
      <c r="M217" s="1880"/>
      <c r="N217" s="1880"/>
      <c r="O217" s="1880"/>
      <c r="P217" s="1881"/>
      <c r="Q217" s="1879"/>
      <c r="R217" s="1880"/>
      <c r="S217" s="1880"/>
      <c r="T217" s="1881"/>
      <c r="U217" s="1879"/>
      <c r="V217" s="1880"/>
      <c r="W217" s="1880"/>
      <c r="X217" s="1880"/>
      <c r="Y217" s="1905">
        <f t="shared" ref="Y217:AF217" si="389">Y205/(Y213/1000000)</f>
        <v>59410.526315789473</v>
      </c>
      <c r="Z217" s="1905">
        <f t="shared" si="389"/>
        <v>56881.597717546363</v>
      </c>
      <c r="AA217" s="1905">
        <f t="shared" si="389"/>
        <v>55336.870026525197</v>
      </c>
      <c r="AB217" s="1905">
        <f t="shared" si="389"/>
        <v>54410.564225690287</v>
      </c>
      <c r="AC217" s="1905">
        <f t="shared" si="389"/>
        <v>50308.488612836438</v>
      </c>
      <c r="AD217" s="1905">
        <f t="shared" si="389"/>
        <v>53686.595949855349</v>
      </c>
      <c r="AE217" s="1905">
        <f t="shared" si="389"/>
        <v>49058.06451612903</v>
      </c>
      <c r="AF217" s="1905">
        <f t="shared" si="389"/>
        <v>49126.785714285717</v>
      </c>
      <c r="AG217" s="1905">
        <f t="shared" ref="AG217:AL217" si="390">AG205/(AG213/1000000)</f>
        <v>49813.445378151257</v>
      </c>
      <c r="AH217" s="1905">
        <f t="shared" si="390"/>
        <v>51746.399999999994</v>
      </c>
      <c r="AI217" s="1905">
        <f t="shared" si="390"/>
        <v>45311.111111111109</v>
      </c>
      <c r="AJ217" s="1905">
        <f t="shared" si="390"/>
        <v>49016.118200134304</v>
      </c>
      <c r="AK217" s="1905">
        <f t="shared" si="390"/>
        <v>50972.240154938678</v>
      </c>
      <c r="AL217" s="1905">
        <f t="shared" si="390"/>
        <v>53740.763932373207</v>
      </c>
      <c r="AM217" s="1905">
        <f t="shared" ref="AM217:AN217" si="391">AM205/(AM213/1000000)</f>
        <v>50043.722673329161</v>
      </c>
      <c r="AN217" s="1905">
        <f t="shared" si="391"/>
        <v>50501.390682921578</v>
      </c>
      <c r="AO217" s="1905">
        <f t="shared" ref="AO217:AR217" si="392">AK217*(1+AO218)</f>
        <v>54030.574564235001</v>
      </c>
      <c r="AP217" s="1905">
        <f t="shared" si="392"/>
        <v>56965.209768315603</v>
      </c>
      <c r="AQ217" s="1905">
        <f t="shared" si="392"/>
        <v>53046.346033728914</v>
      </c>
      <c r="AR217" s="1905">
        <f t="shared" si="392"/>
        <v>53531.474123896878</v>
      </c>
      <c r="AS217" s="887"/>
      <c r="AT217" s="1883"/>
      <c r="AU217" s="1883"/>
      <c r="AV217" s="1883"/>
      <c r="AW217" s="1905">
        <f>AW205/(AW215/1000000)</f>
        <v>242879.15407854982</v>
      </c>
      <c r="AX217" s="1905">
        <f t="shared" ref="AX217:BA217" si="393">AX205/(AX215/1000000)</f>
        <v>217635.43266769071</v>
      </c>
      <c r="AY217" s="1905">
        <f t="shared" si="393"/>
        <v>197865.84898428514</v>
      </c>
      <c r="AZ217" s="1905">
        <f t="shared" si="393"/>
        <v>209762.7118964493</v>
      </c>
      <c r="BA217" s="1905">
        <f t="shared" si="393"/>
        <v>220988.01300824116</v>
      </c>
      <c r="BB217" s="1905">
        <f t="shared" ref="BB217:BI217" si="394">BA217*(1+BB218)</f>
        <v>229827.53352857081</v>
      </c>
      <c r="BC217" s="1905">
        <f t="shared" si="394"/>
        <v>239020.63486971366</v>
      </c>
      <c r="BD217" s="1905">
        <f t="shared" si="394"/>
        <v>248581.46026450221</v>
      </c>
      <c r="BE217" s="1905">
        <f t="shared" si="394"/>
        <v>258524.71867508232</v>
      </c>
      <c r="BF217" s="1905">
        <f t="shared" si="394"/>
        <v>268865.70742208563</v>
      </c>
      <c r="BG217" s="1905">
        <f t="shared" si="394"/>
        <v>279620.33571896906</v>
      </c>
      <c r="BH217" s="1905">
        <f t="shared" si="394"/>
        <v>290805.14914772782</v>
      </c>
      <c r="BI217" s="1905">
        <f t="shared" si="394"/>
        <v>302437.35511363694</v>
      </c>
    </row>
    <row r="218" spans="1:63" ht="11.25" customHeight="1">
      <c r="A218" s="12"/>
      <c r="B218" s="416"/>
      <c r="C218" s="416"/>
      <c r="D218" s="416"/>
      <c r="E218" s="416"/>
      <c r="F218" s="416"/>
      <c r="G218" s="416"/>
      <c r="H218" s="45"/>
      <c r="I218" s="1850" t="s">
        <v>371</v>
      </c>
      <c r="J218" s="9"/>
      <c r="K218" s="5"/>
      <c r="L218" s="5"/>
      <c r="M218" s="136"/>
      <c r="N218" s="136"/>
      <c r="O218" s="136"/>
      <c r="P218" s="146"/>
      <c r="Q218" s="272"/>
      <c r="R218" s="136"/>
      <c r="S218" s="136"/>
      <c r="T218" s="146"/>
      <c r="U218" s="272"/>
      <c r="V218" s="136"/>
      <c r="W218" s="136"/>
      <c r="X218" s="136"/>
      <c r="Y218" s="138"/>
      <c r="Z218" s="138"/>
      <c r="AA218" s="138"/>
      <c r="AB218" s="138"/>
      <c r="AC218" s="1199">
        <f t="shared" ref="AC218:AN218" si="395">AC217/Y217-1</f>
        <v>-0.15320580825310748</v>
      </c>
      <c r="AD218" s="1199">
        <f t="shared" si="395"/>
        <v>-5.6169339397888374E-2</v>
      </c>
      <c r="AE218" s="1199">
        <f t="shared" si="395"/>
        <v>-0.11346513648832113</v>
      </c>
      <c r="AF218" s="1199">
        <f t="shared" si="395"/>
        <v>-9.7109423263613159E-2</v>
      </c>
      <c r="AG218" s="1199">
        <f t="shared" si="395"/>
        <v>-9.8401531895527805E-3</v>
      </c>
      <c r="AH218" s="1199">
        <f t="shared" si="395"/>
        <v>-3.613929912165692E-2</v>
      </c>
      <c r="AI218" s="1199">
        <f t="shared" si="395"/>
        <v>-7.637792974457891E-2</v>
      </c>
      <c r="AJ218" s="1199">
        <f t="shared" si="395"/>
        <v>-2.2526919386715027E-3</v>
      </c>
      <c r="AK218" s="1199">
        <f t="shared" si="395"/>
        <v>2.3262690785401441E-2</v>
      </c>
      <c r="AL218" s="1199">
        <f t="shared" si="395"/>
        <v>3.8541114596826409E-2</v>
      </c>
      <c r="AM218" s="1199">
        <f t="shared" si="395"/>
        <v>0.10444704281501349</v>
      </c>
      <c r="AN218" s="1199">
        <f t="shared" si="395"/>
        <v>3.0301715789138095E-2</v>
      </c>
      <c r="AO218" s="1215">
        <v>0.06</v>
      </c>
      <c r="AP218" s="1215">
        <v>0.06</v>
      </c>
      <c r="AQ218" s="1215">
        <v>0.06</v>
      </c>
      <c r="AR218" s="1215">
        <v>0.06</v>
      </c>
      <c r="AS218" s="210"/>
      <c r="AT218" s="451"/>
      <c r="AU218" s="451"/>
      <c r="AV218" s="451"/>
      <c r="AW218" s="451"/>
      <c r="AX218" s="1226">
        <f>+AX217/AW217-1</f>
        <v>-0.10393531510199105</v>
      </c>
      <c r="AY218" s="1226">
        <f>+AY217/AX217-1</f>
        <v>-9.083807466954108E-2</v>
      </c>
      <c r="AZ218" s="1226">
        <f>+AZ217/AY217-1</f>
        <v>6.0125903349339538E-2</v>
      </c>
      <c r="BA218" s="1226">
        <f>+BA217/AZ217-1</f>
        <v>5.351428292619187E-2</v>
      </c>
      <c r="BB218" s="1841">
        <v>0.04</v>
      </c>
      <c r="BC218" s="1841">
        <v>0.04</v>
      </c>
      <c r="BD218" s="1841">
        <v>0.04</v>
      </c>
      <c r="BE218" s="1841">
        <v>0.04</v>
      </c>
      <c r="BF218" s="1841">
        <v>0.04</v>
      </c>
      <c r="BG218" s="1841">
        <v>0.04</v>
      </c>
      <c r="BH218" s="1841">
        <v>0.04</v>
      </c>
      <c r="BI218" s="1841">
        <v>0.04</v>
      </c>
    </row>
    <row r="219" spans="1:63" ht="11.25" customHeight="1">
      <c r="A219" s="12"/>
      <c r="B219" s="416"/>
      <c r="C219" s="416"/>
      <c r="D219" s="416"/>
      <c r="E219" s="416"/>
      <c r="F219" s="416"/>
      <c r="G219" s="416"/>
      <c r="H219" s="45"/>
      <c r="I219" s="1850" t="s">
        <v>369</v>
      </c>
      <c r="J219" s="9"/>
      <c r="K219" s="5"/>
      <c r="L219" s="5"/>
      <c r="M219" s="136"/>
      <c r="N219" s="136"/>
      <c r="O219" s="136"/>
      <c r="P219" s="146"/>
      <c r="Q219" s="272"/>
      <c r="R219" s="136"/>
      <c r="S219" s="136"/>
      <c r="T219" s="146"/>
      <c r="U219" s="272"/>
      <c r="V219" s="136"/>
      <c r="W219" s="136"/>
      <c r="X219" s="136"/>
      <c r="Y219" s="138"/>
      <c r="Z219" s="1199">
        <f t="shared" ref="Z219:AK219" si="396">Z217/Y217-1</f>
        <v>-4.2567012195800058E-2</v>
      </c>
      <c r="AA219" s="1199">
        <f t="shared" si="396"/>
        <v>-2.7156897010729764E-2</v>
      </c>
      <c r="AB219" s="1199">
        <f t="shared" si="396"/>
        <v>-1.6739396362513759E-2</v>
      </c>
      <c r="AC219" s="1199">
        <f t="shared" si="396"/>
        <v>-7.5391161095826886E-2</v>
      </c>
      <c r="AD219" s="1199">
        <f t="shared" si="396"/>
        <v>6.7147859738266424E-2</v>
      </c>
      <c r="AE219" s="1199">
        <f t="shared" si="396"/>
        <v>-8.6213911532954768E-2</v>
      </c>
      <c r="AF219" s="1199">
        <f t="shared" si="396"/>
        <v>1.4008134816263507E-3</v>
      </c>
      <c r="AG219" s="1199">
        <f t="shared" si="396"/>
        <v>1.3977296781821913E-2</v>
      </c>
      <c r="AH219" s="1199">
        <f t="shared" si="396"/>
        <v>3.8803873275076617E-2</v>
      </c>
      <c r="AI219" s="1199">
        <f t="shared" si="396"/>
        <v>-0.12436205975466674</v>
      </c>
      <c r="AJ219" s="1199">
        <f t="shared" si="396"/>
        <v>8.1768179993155332E-2</v>
      </c>
      <c r="AK219" s="1199">
        <f t="shared" si="396"/>
        <v>3.9907728858035396E-2</v>
      </c>
      <c r="AL219" s="1199">
        <f>AL217/AK217-1</f>
        <v>5.4314343827525313E-2</v>
      </c>
      <c r="AM219" s="1199">
        <f>AM217/AL217-1</f>
        <v>-6.8793984091784832E-2</v>
      </c>
      <c r="AN219" s="1199">
        <f t="shared" ref="AN219" si="397">AN217/AM217-1</f>
        <v>9.1453629974720396E-3</v>
      </c>
      <c r="AO219" s="1199">
        <f t="shared" ref="AO219:AR219" si="398">AO217/AN217-1</f>
        <v>6.9882904878239671E-2</v>
      </c>
      <c r="AP219" s="1199">
        <f t="shared" si="398"/>
        <v>5.4314343827525313E-2</v>
      </c>
      <c r="AQ219" s="1199">
        <f t="shared" si="398"/>
        <v>-6.8793984091784832E-2</v>
      </c>
      <c r="AR219" s="1199">
        <f t="shared" si="398"/>
        <v>9.1453629974720396E-3</v>
      </c>
      <c r="AS219" s="210"/>
      <c r="AT219" s="451"/>
      <c r="AU219" s="451"/>
      <c r="AV219" s="451"/>
      <c r="AW219" s="138" t="s">
        <v>462</v>
      </c>
      <c r="AX219" s="138" t="s">
        <v>462</v>
      </c>
      <c r="AY219" s="138" t="s">
        <v>462</v>
      </c>
      <c r="AZ219" s="138" t="s">
        <v>462</v>
      </c>
      <c r="BA219" s="138" t="s">
        <v>462</v>
      </c>
      <c r="BB219" s="138" t="s">
        <v>462</v>
      </c>
      <c r="BC219" s="138" t="s">
        <v>462</v>
      </c>
      <c r="BD219" s="138" t="s">
        <v>462</v>
      </c>
      <c r="BE219" s="138" t="s">
        <v>462</v>
      </c>
      <c r="BF219" s="138" t="s">
        <v>462</v>
      </c>
      <c r="BG219" s="138" t="s">
        <v>462</v>
      </c>
      <c r="BH219" s="138" t="s">
        <v>462</v>
      </c>
      <c r="BI219" s="138" t="s">
        <v>462</v>
      </c>
    </row>
    <row r="220" spans="1:63" ht="11.25" customHeight="1">
      <c r="A220" s="12"/>
      <c r="B220" s="416"/>
      <c r="C220" s="416"/>
      <c r="D220" s="416"/>
      <c r="E220" s="416"/>
      <c r="F220" s="416"/>
      <c r="G220" s="416"/>
      <c r="H220" s="45"/>
      <c r="I220" s="1850" t="s">
        <v>370</v>
      </c>
      <c r="J220" s="9"/>
      <c r="K220" s="5"/>
      <c r="L220" s="5"/>
      <c r="M220" s="136"/>
      <c r="N220" s="136"/>
      <c r="O220" s="136"/>
      <c r="P220" s="146"/>
      <c r="Q220" s="272"/>
      <c r="R220" s="136"/>
      <c r="S220" s="136"/>
      <c r="T220" s="146"/>
      <c r="U220" s="272"/>
      <c r="V220" s="136"/>
      <c r="W220" s="136"/>
      <c r="X220" s="136"/>
      <c r="Y220" s="138"/>
      <c r="Z220" s="138"/>
      <c r="AA220" s="138"/>
      <c r="AB220" s="138"/>
      <c r="AC220" s="138">
        <f t="shared" ref="AC220:AK220" si="399">AC217-Y217</f>
        <v>-9102.0377029530355</v>
      </c>
      <c r="AD220" s="138">
        <f t="shared" si="399"/>
        <v>-3195.0017676910138</v>
      </c>
      <c r="AE220" s="138">
        <f t="shared" si="399"/>
        <v>-6278.8055103961669</v>
      </c>
      <c r="AF220" s="138">
        <f t="shared" si="399"/>
        <v>-5283.7785114045691</v>
      </c>
      <c r="AG220" s="138">
        <f t="shared" si="399"/>
        <v>-495.04323468518123</v>
      </c>
      <c r="AH220" s="138">
        <f t="shared" si="399"/>
        <v>-1940.1959498553551</v>
      </c>
      <c r="AI220" s="138">
        <f t="shared" si="399"/>
        <v>-3746.9534050179209</v>
      </c>
      <c r="AJ220" s="138">
        <f t="shared" si="399"/>
        <v>-110.66751415141334</v>
      </c>
      <c r="AK220" s="138">
        <f t="shared" si="399"/>
        <v>1158.7947767874211</v>
      </c>
      <c r="AL220" s="138">
        <f>AL217-AH217</f>
        <v>1994.3639323732132</v>
      </c>
      <c r="AM220" s="138">
        <f>AM217-AI217</f>
        <v>4732.6115622180514</v>
      </c>
      <c r="AN220" s="138">
        <f t="shared" ref="AN220" si="400">AN217-AJ217</f>
        <v>1485.2724827872735</v>
      </c>
      <c r="AO220" s="138">
        <f t="shared" ref="AO220:AR220" si="401">AO217-AK217</f>
        <v>3058.3344092963234</v>
      </c>
      <c r="AP220" s="138">
        <f t="shared" si="401"/>
        <v>3224.4458359423952</v>
      </c>
      <c r="AQ220" s="138">
        <f t="shared" si="401"/>
        <v>3002.6233603997534</v>
      </c>
      <c r="AR220" s="138">
        <f t="shared" si="401"/>
        <v>3030.0834409753006</v>
      </c>
      <c r="AS220" s="210"/>
      <c r="AT220" s="451"/>
      <c r="AU220" s="451"/>
      <c r="AV220" s="451"/>
      <c r="AW220" s="451"/>
      <c r="AX220" s="451">
        <f>+AX217-AW217</f>
        <v>-25243.721410859114</v>
      </c>
      <c r="AY220" s="451">
        <f>+AY217-AX217</f>
        <v>-19769.583683405566</v>
      </c>
      <c r="AZ220" s="451">
        <f>+AZ217-AY217</f>
        <v>11896.862912164157</v>
      </c>
      <c r="BA220" s="451">
        <f>+BA217-AZ217</f>
        <v>11225.301111791865</v>
      </c>
      <c r="BB220" s="138">
        <f t="shared" ref="BB220:BI220" si="402">BB217-BA217</f>
        <v>8839.52052032965</v>
      </c>
      <c r="BC220" s="138">
        <f t="shared" si="402"/>
        <v>9193.101341142843</v>
      </c>
      <c r="BD220" s="138">
        <f t="shared" si="402"/>
        <v>9560.8253947885532</v>
      </c>
      <c r="BE220" s="138">
        <f t="shared" si="402"/>
        <v>9943.258410580107</v>
      </c>
      <c r="BF220" s="138">
        <f t="shared" si="402"/>
        <v>10340.988747003314</v>
      </c>
      <c r="BG220" s="138">
        <f t="shared" si="402"/>
        <v>10754.628296883428</v>
      </c>
      <c r="BH220" s="138">
        <f t="shared" si="402"/>
        <v>11184.81342875876</v>
      </c>
      <c r="BI220" s="138">
        <f t="shared" si="402"/>
        <v>11632.205965909117</v>
      </c>
    </row>
    <row r="221" spans="1:63" ht="11.25" customHeight="1">
      <c r="A221" s="12"/>
      <c r="B221" s="416"/>
      <c r="C221" s="416"/>
      <c r="D221" s="416"/>
      <c r="E221" s="416"/>
      <c r="F221" s="416"/>
      <c r="G221" s="416"/>
      <c r="H221" s="45"/>
      <c r="I221" s="1850" t="s">
        <v>372</v>
      </c>
      <c r="J221" s="9"/>
      <c r="K221" s="5"/>
      <c r="L221" s="5"/>
      <c r="M221" s="136"/>
      <c r="N221" s="136"/>
      <c r="O221" s="136"/>
      <c r="P221" s="146"/>
      <c r="Q221" s="272"/>
      <c r="R221" s="136"/>
      <c r="S221" s="136"/>
      <c r="T221" s="146"/>
      <c r="U221" s="272"/>
      <c r="V221" s="136"/>
      <c r="W221" s="136"/>
      <c r="X221" s="136"/>
      <c r="Y221" s="138"/>
      <c r="Z221" s="138">
        <f t="shared" ref="Z221:AK221" si="403">Z217-Y217</f>
        <v>-2528.9285982431102</v>
      </c>
      <c r="AA221" s="138">
        <f t="shared" si="403"/>
        <v>-1544.7276910211658</v>
      </c>
      <c r="AB221" s="138">
        <f t="shared" si="403"/>
        <v>-926.30580083491077</v>
      </c>
      <c r="AC221" s="138">
        <f t="shared" si="403"/>
        <v>-4102.0756128538487</v>
      </c>
      <c r="AD221" s="138">
        <f t="shared" si="403"/>
        <v>3378.1073370189115</v>
      </c>
      <c r="AE221" s="138">
        <f t="shared" si="403"/>
        <v>-4628.5314337263189</v>
      </c>
      <c r="AF221" s="138">
        <f t="shared" si="403"/>
        <v>68.721198156687024</v>
      </c>
      <c r="AG221" s="138">
        <f t="shared" si="403"/>
        <v>686.65966386553919</v>
      </c>
      <c r="AH221" s="138">
        <f t="shared" si="403"/>
        <v>1932.9546218487376</v>
      </c>
      <c r="AI221" s="138">
        <f t="shared" si="403"/>
        <v>-6435.2888888888847</v>
      </c>
      <c r="AJ221" s="138">
        <f t="shared" si="403"/>
        <v>3705.0070890231946</v>
      </c>
      <c r="AK221" s="138">
        <f t="shared" si="403"/>
        <v>1956.1219548043737</v>
      </c>
      <c r="AL221" s="138">
        <f>AL217-AK217</f>
        <v>2768.5237774345296</v>
      </c>
      <c r="AM221" s="138">
        <f>AM217-AL217</f>
        <v>-3697.0412590440465</v>
      </c>
      <c r="AN221" s="138">
        <f t="shared" ref="AN221" si="404">AN217-AM217</f>
        <v>457.66800959241664</v>
      </c>
      <c r="AO221" s="138">
        <f t="shared" ref="AO221:AR221" si="405">AO217-AN217</f>
        <v>3529.1838813134236</v>
      </c>
      <c r="AP221" s="138">
        <f t="shared" si="405"/>
        <v>2934.6352040806014</v>
      </c>
      <c r="AQ221" s="138">
        <f t="shared" si="405"/>
        <v>-3918.8637345866882</v>
      </c>
      <c r="AR221" s="138">
        <f t="shared" si="405"/>
        <v>485.12809016796382</v>
      </c>
      <c r="AS221" s="210"/>
      <c r="AT221" s="451"/>
      <c r="AU221" s="451"/>
      <c r="AV221" s="451"/>
      <c r="AW221" s="138" t="s">
        <v>462</v>
      </c>
      <c r="AX221" s="138" t="s">
        <v>462</v>
      </c>
      <c r="AY221" s="138" t="s">
        <v>462</v>
      </c>
      <c r="AZ221" s="138" t="s">
        <v>462</v>
      </c>
      <c r="BA221" s="138" t="s">
        <v>462</v>
      </c>
      <c r="BB221" s="138" t="s">
        <v>462</v>
      </c>
      <c r="BC221" s="138" t="s">
        <v>462</v>
      </c>
      <c r="BD221" s="138" t="s">
        <v>462</v>
      </c>
      <c r="BE221" s="138" t="s">
        <v>462</v>
      </c>
      <c r="BF221" s="138" t="s">
        <v>462</v>
      </c>
      <c r="BG221" s="138" t="s">
        <v>462</v>
      </c>
      <c r="BH221" s="138" t="s">
        <v>462</v>
      </c>
      <c r="BI221" s="138" t="s">
        <v>462</v>
      </c>
    </row>
    <row r="222" spans="1:63" ht="11.25" customHeight="1">
      <c r="A222" s="12"/>
      <c r="B222" s="416"/>
      <c r="C222" s="416"/>
      <c r="D222" s="416"/>
      <c r="E222" s="416"/>
      <c r="F222" s="416"/>
      <c r="G222" s="416"/>
      <c r="H222" s="45"/>
      <c r="I222" s="1849"/>
      <c r="J222" s="9"/>
      <c r="K222" s="5"/>
      <c r="L222" s="5"/>
      <c r="M222" s="136"/>
      <c r="N222" s="136"/>
      <c r="O222" s="136"/>
      <c r="P222" s="146"/>
      <c r="Q222" s="272"/>
      <c r="R222" s="136"/>
      <c r="S222" s="136"/>
      <c r="T222" s="146"/>
      <c r="U222" s="272"/>
      <c r="V222" s="136"/>
      <c r="W222" s="136"/>
      <c r="X222" s="136"/>
      <c r="Y222" s="138"/>
      <c r="Z222" s="138"/>
      <c r="AA222" s="138"/>
      <c r="AB222" s="138"/>
      <c r="AC222" s="138"/>
      <c r="AD222" s="138"/>
      <c r="AE222" s="138"/>
      <c r="AF222" s="138"/>
      <c r="AG222" s="138"/>
      <c r="AH222" s="138"/>
      <c r="AI222" s="451"/>
      <c r="AJ222" s="138"/>
      <c r="AK222" s="138"/>
      <c r="AL222" s="138"/>
      <c r="AM222" s="138"/>
      <c r="AN222" s="138"/>
      <c r="AO222" s="138"/>
      <c r="AP222" s="138"/>
      <c r="AQ222" s="138"/>
      <c r="AR222" s="138"/>
      <c r="AS222" s="210"/>
      <c r="AT222" s="451"/>
      <c r="AU222" s="451"/>
      <c r="AV222" s="451"/>
      <c r="AW222" s="451"/>
      <c r="AX222" s="451"/>
      <c r="AY222" s="1226"/>
      <c r="AZ222" s="451"/>
      <c r="BA222" s="451"/>
      <c r="BB222" s="451"/>
      <c r="BC222" s="451"/>
      <c r="BD222" s="451"/>
      <c r="BE222" s="451"/>
      <c r="BF222" s="451"/>
      <c r="BG222" s="451"/>
      <c r="BH222" s="451"/>
      <c r="BI222" s="451"/>
    </row>
    <row r="223" spans="1:63" s="1772" customFormat="1" ht="11.25" customHeight="1">
      <c r="A223" s="1723"/>
      <c r="B223" s="1724"/>
      <c r="C223" s="1724"/>
      <c r="D223" s="1724"/>
      <c r="E223" s="1724"/>
      <c r="F223" s="1724"/>
      <c r="G223" s="1724"/>
      <c r="H223" s="1891"/>
      <c r="I223" s="1946" t="s">
        <v>529</v>
      </c>
      <c r="J223" s="1947"/>
      <c r="K223" s="1948"/>
      <c r="L223" s="1948"/>
      <c r="M223" s="1950"/>
      <c r="N223" s="1950"/>
      <c r="O223" s="1950"/>
      <c r="P223" s="1951"/>
      <c r="Q223" s="1949"/>
      <c r="R223" s="1950"/>
      <c r="S223" s="1950"/>
      <c r="T223" s="1951"/>
      <c r="U223" s="1949"/>
      <c r="V223" s="1950">
        <v>173</v>
      </c>
      <c r="W223" s="1952">
        <f>W213*W225</f>
        <v>193.31975560081466</v>
      </c>
      <c r="X223" s="1950">
        <v>210</v>
      </c>
      <c r="Y223" s="1950">
        <v>250</v>
      </c>
      <c r="Z223" s="1952">
        <f>Z213*Z225</f>
        <v>307.45614035087715</v>
      </c>
      <c r="AA223" s="1952">
        <f>AA213*AA225</f>
        <v>330.70175438596488</v>
      </c>
      <c r="AB223" s="1950">
        <v>360</v>
      </c>
      <c r="AC223" s="1952">
        <f>AC213*AC225</f>
        <v>427.13899159663868</v>
      </c>
      <c r="AD223" s="1952">
        <f>AD213*AD225</f>
        <v>468.90326530612248</v>
      </c>
      <c r="AE223" s="1952">
        <f>AE213*AE225</f>
        <v>501.45756302521011</v>
      </c>
      <c r="AF223" s="1950">
        <v>530</v>
      </c>
      <c r="AG223" s="1950">
        <v>540</v>
      </c>
      <c r="AH223" s="1950">
        <v>570</v>
      </c>
      <c r="AI223" s="1950">
        <v>640</v>
      </c>
      <c r="AJ223" s="1952">
        <f t="shared" ref="AJ223:AR223" si="406">AJ213*AJ225</f>
        <v>705.89629629629633</v>
      </c>
      <c r="AK223" s="1952">
        <f t="shared" si="406"/>
        <v>728.03</v>
      </c>
      <c r="AL223" s="1952">
        <f t="shared" si="406"/>
        <v>750.58999999999992</v>
      </c>
      <c r="AM223" s="1952">
        <f t="shared" si="406"/>
        <v>752.46999999999991</v>
      </c>
      <c r="AN223" s="1952">
        <f t="shared" ref="AN223" si="407">AN213*AN225</f>
        <v>766.89789085545726</v>
      </c>
      <c r="AO223" s="1952">
        <f t="shared" si="406"/>
        <v>790.39789085545726</v>
      </c>
      <c r="AP223" s="1952">
        <f t="shared" si="406"/>
        <v>813.89789085545726</v>
      </c>
      <c r="AQ223" s="1952">
        <f t="shared" si="406"/>
        <v>832.69789085545722</v>
      </c>
      <c r="AR223" s="1952">
        <f t="shared" si="406"/>
        <v>851.49789085545729</v>
      </c>
      <c r="AS223" s="1725"/>
      <c r="AT223" s="1905"/>
      <c r="AU223" s="1905"/>
      <c r="AV223" s="1905">
        <f>X223</f>
        <v>210</v>
      </c>
      <c r="AW223" s="1905">
        <f>AB223</f>
        <v>360</v>
      </c>
      <c r="AX223" s="1905">
        <f>AF223</f>
        <v>530</v>
      </c>
      <c r="AY223" s="1905">
        <f>AJ223</f>
        <v>705.89629629629633</v>
      </c>
      <c r="AZ223" s="1905">
        <f>AN223</f>
        <v>766.89789085545726</v>
      </c>
      <c r="BA223" s="1905">
        <f>AR223</f>
        <v>851.49789085545729</v>
      </c>
      <c r="BB223" s="1905">
        <f t="shared" ref="BB223:BI223" si="408">BB213*BB225</f>
        <v>874.99789085545729</v>
      </c>
      <c r="BC223" s="1905">
        <f t="shared" si="408"/>
        <v>903.19789085545722</v>
      </c>
      <c r="BD223" s="1905">
        <f t="shared" si="408"/>
        <v>921.99789085545729</v>
      </c>
      <c r="BE223" s="1905">
        <f t="shared" si="408"/>
        <v>940.79789085545724</v>
      </c>
      <c r="BF223" s="1905">
        <f t="shared" si="408"/>
        <v>959.59789085545731</v>
      </c>
      <c r="BG223" s="1905">
        <f t="shared" si="408"/>
        <v>978.39789085545738</v>
      </c>
      <c r="BH223" s="1905">
        <f t="shared" si="408"/>
        <v>997.19789085545733</v>
      </c>
      <c r="BI223" s="1905">
        <f t="shared" si="408"/>
        <v>1015.9978908554574</v>
      </c>
    </row>
    <row r="224" spans="1:63" ht="11.25" customHeight="1">
      <c r="A224" s="12"/>
      <c r="B224" s="416"/>
      <c r="C224" s="416"/>
      <c r="D224" s="416"/>
      <c r="E224" s="416"/>
      <c r="F224" s="416"/>
      <c r="G224" s="416"/>
      <c r="H224" s="45"/>
      <c r="I224" s="1850" t="s">
        <v>373</v>
      </c>
      <c r="J224" s="9"/>
      <c r="K224" s="5"/>
      <c r="L224" s="5"/>
      <c r="M224" s="138"/>
      <c r="N224" s="138"/>
      <c r="O224" s="138"/>
      <c r="P224" s="139"/>
      <c r="Q224" s="143"/>
      <c r="R224" s="138"/>
      <c r="S224" s="138"/>
      <c r="T224" s="139"/>
      <c r="U224" s="143"/>
      <c r="V224" s="138"/>
      <c r="W224" s="1202">
        <f t="shared" ref="W224:AC224" si="409">W223-V223</f>
        <v>20.319755600814659</v>
      </c>
      <c r="X224" s="1202">
        <f t="shared" si="409"/>
        <v>16.680244399185341</v>
      </c>
      <c r="Y224" s="1202">
        <f>Y223-X223</f>
        <v>40</v>
      </c>
      <c r="Z224" s="1202">
        <f t="shared" si="409"/>
        <v>57.456140350877149</v>
      </c>
      <c r="AA224" s="1202">
        <f t="shared" si="409"/>
        <v>23.245614035087726</v>
      </c>
      <c r="AB224" s="1202">
        <f t="shared" si="409"/>
        <v>29.298245614035125</v>
      </c>
      <c r="AC224" s="1202">
        <f t="shared" si="409"/>
        <v>67.138991596638675</v>
      </c>
      <c r="AD224" s="1202">
        <f>AD223-AC223</f>
        <v>41.764273709483803</v>
      </c>
      <c r="AE224" s="1202">
        <f t="shared" ref="AE224:AK224" si="410">AE223-AD223</f>
        <v>32.554297719087629</v>
      </c>
      <c r="AF224" s="1202">
        <f t="shared" si="410"/>
        <v>28.542436974789894</v>
      </c>
      <c r="AG224" s="1202">
        <f t="shared" si="410"/>
        <v>10</v>
      </c>
      <c r="AH224" s="1202">
        <f t="shared" si="410"/>
        <v>30</v>
      </c>
      <c r="AI224" s="1202">
        <f t="shared" si="410"/>
        <v>70</v>
      </c>
      <c r="AJ224" s="1225">
        <f t="shared" si="410"/>
        <v>65.896296296296327</v>
      </c>
      <c r="AK224" s="1202">
        <f t="shared" si="410"/>
        <v>22.133703703703645</v>
      </c>
      <c r="AL224" s="1202">
        <f>AL223-AK223</f>
        <v>22.559999999999945</v>
      </c>
      <c r="AM224" s="1225">
        <f>AM223-AL223</f>
        <v>1.8799999999999955</v>
      </c>
      <c r="AN224" s="1225">
        <f t="shared" ref="AN224" si="411">AN223-AM223</f>
        <v>14.427890855457349</v>
      </c>
      <c r="AO224" s="1202">
        <f t="shared" ref="AO224" si="412">AO223-AN223</f>
        <v>23.5</v>
      </c>
      <c r="AP224" s="1202">
        <f>AP223-AO223</f>
        <v>23.5</v>
      </c>
      <c r="AQ224" s="1225">
        <f>AQ223-AP223</f>
        <v>18.799999999999955</v>
      </c>
      <c r="AR224" s="1202">
        <f>AR223-AQ223</f>
        <v>18.800000000000068</v>
      </c>
      <c r="AS224" s="451"/>
      <c r="AT224" s="451"/>
      <c r="AU224" s="451"/>
      <c r="AV224" s="15"/>
      <c r="AW224" s="1202">
        <f>AW223-AV223</f>
        <v>150</v>
      </c>
      <c r="AX224" s="1202">
        <f>AX223-AW223</f>
        <v>170</v>
      </c>
      <c r="AY224" s="1202">
        <f>AY223-AX223</f>
        <v>175.89629629629633</v>
      </c>
      <c r="AZ224" s="1202">
        <f>AZ223-AY223</f>
        <v>61.001594559160935</v>
      </c>
      <c r="BA224" s="1202">
        <f>BA223-AZ223</f>
        <v>84.600000000000023</v>
      </c>
      <c r="BB224" s="1202">
        <f t="shared" ref="BB224:BI224" si="413">BB223-BA223</f>
        <v>23.5</v>
      </c>
      <c r="BC224" s="1202">
        <f t="shared" si="413"/>
        <v>28.199999999999932</v>
      </c>
      <c r="BD224" s="1202">
        <f t="shared" si="413"/>
        <v>18.800000000000068</v>
      </c>
      <c r="BE224" s="1202">
        <f t="shared" si="413"/>
        <v>18.799999999999955</v>
      </c>
      <c r="BF224" s="1202">
        <f t="shared" si="413"/>
        <v>18.800000000000068</v>
      </c>
      <c r="BG224" s="1202">
        <f t="shared" si="413"/>
        <v>18.800000000000068</v>
      </c>
      <c r="BH224" s="1202">
        <f t="shared" si="413"/>
        <v>18.799999999999955</v>
      </c>
      <c r="BI224" s="1202">
        <f t="shared" si="413"/>
        <v>18.800000000000068</v>
      </c>
    </row>
    <row r="225" spans="1:61" s="1682" customFormat="1" ht="11.25" customHeight="1">
      <c r="A225" s="1680"/>
      <c r="B225" s="1681"/>
      <c r="C225" s="1681"/>
      <c r="D225" s="1681"/>
      <c r="E225" s="1681"/>
      <c r="F225" s="1681"/>
      <c r="G225" s="1681"/>
      <c r="H225" s="1627"/>
      <c r="I225" s="1855" t="s">
        <v>528</v>
      </c>
      <c r="J225" s="1726"/>
      <c r="K225" s="1616"/>
      <c r="L225" s="1616"/>
      <c r="M225" s="1711"/>
      <c r="N225" s="1711"/>
      <c r="O225" s="1711"/>
      <c r="P225" s="1728"/>
      <c r="Q225" s="1727"/>
      <c r="R225" s="1711"/>
      <c r="S225" s="1711"/>
      <c r="T225" s="1728"/>
      <c r="U225" s="1727"/>
      <c r="V225" s="1711"/>
      <c r="W225" s="1712">
        <f>X225</f>
        <v>0.42769857433808556</v>
      </c>
      <c r="X225" s="1953">
        <f>X223/X213</f>
        <v>0.42769857433808556</v>
      </c>
      <c r="Y225" s="1953">
        <f>Y223/Y213</f>
        <v>0.43859649122807015</v>
      </c>
      <c r="Z225" s="1712">
        <f>Y225</f>
        <v>0.43859649122807015</v>
      </c>
      <c r="AA225" s="1712">
        <f>Z225</f>
        <v>0.43859649122807015</v>
      </c>
      <c r="AB225" s="1953">
        <f>AB223/AB213</f>
        <v>0.43217286914765907</v>
      </c>
      <c r="AC225" s="1712">
        <f>AB225+0.01</f>
        <v>0.44217286914765908</v>
      </c>
      <c r="AD225" s="1712">
        <f>AC225+0.01</f>
        <v>0.45217286914765908</v>
      </c>
      <c r="AE225" s="1712">
        <f>AD225+0.01</f>
        <v>0.46217286914765909</v>
      </c>
      <c r="AF225" s="1953">
        <f>AF223/AF213</f>
        <v>0.4732142857142857</v>
      </c>
      <c r="AG225" s="1953">
        <f>AG223/AG213</f>
        <v>0.45378151260504201</v>
      </c>
      <c r="AH225" s="1953">
        <f>AH223/AH213</f>
        <v>0.45600000000000002</v>
      </c>
      <c r="AI225" s="1730">
        <f>AI223/AI213</f>
        <v>0.47407407407407409</v>
      </c>
      <c r="AJ225" s="2422">
        <f>AI225</f>
        <v>0.47407407407407409</v>
      </c>
      <c r="AK225" s="1712">
        <v>0.47</v>
      </c>
      <c r="AL225" s="1712">
        <v>0.47</v>
      </c>
      <c r="AM225" s="1712">
        <v>0.47</v>
      </c>
      <c r="AN225" s="1712">
        <v>0.47</v>
      </c>
      <c r="AO225" s="1712">
        <v>0.47</v>
      </c>
      <c r="AP225" s="1712">
        <v>0.47</v>
      </c>
      <c r="AQ225" s="1712">
        <v>0.47</v>
      </c>
      <c r="AR225" s="1712">
        <v>0.47</v>
      </c>
      <c r="AS225" s="1729"/>
      <c r="AT225" s="1730"/>
      <c r="AU225" s="1730"/>
      <c r="AV225" s="1730">
        <f t="shared" ref="AV225:BA225" si="414">AV223/AV213</f>
        <v>0.42769857433808556</v>
      </c>
      <c r="AW225" s="1730">
        <f t="shared" si="414"/>
        <v>0.43217286914765907</v>
      </c>
      <c r="AX225" s="1730">
        <f t="shared" si="414"/>
        <v>0.4732142857142857</v>
      </c>
      <c r="AY225" s="1730">
        <f t="shared" si="414"/>
        <v>0.47407407407407409</v>
      </c>
      <c r="AZ225" s="1730">
        <f t="shared" si="414"/>
        <v>0.47</v>
      </c>
      <c r="BA225" s="1730">
        <f t="shared" si="414"/>
        <v>0.47</v>
      </c>
      <c r="BB225" s="1731">
        <f t="shared" ref="BB225:BI225" si="415">BA225</f>
        <v>0.47</v>
      </c>
      <c r="BC225" s="1731">
        <f t="shared" si="415"/>
        <v>0.47</v>
      </c>
      <c r="BD225" s="1731">
        <f t="shared" si="415"/>
        <v>0.47</v>
      </c>
      <c r="BE225" s="1731">
        <f t="shared" si="415"/>
        <v>0.47</v>
      </c>
      <c r="BF225" s="1731">
        <f t="shared" si="415"/>
        <v>0.47</v>
      </c>
      <c r="BG225" s="1731">
        <f t="shared" si="415"/>
        <v>0.47</v>
      </c>
      <c r="BH225" s="1731">
        <f t="shared" si="415"/>
        <v>0.47</v>
      </c>
      <c r="BI225" s="1731">
        <f t="shared" si="415"/>
        <v>0.47</v>
      </c>
    </row>
    <row r="226" spans="1:61" s="1703" customFormat="1" ht="11.25" customHeight="1">
      <c r="B226" s="211"/>
      <c r="C226" s="211"/>
      <c r="D226" s="211"/>
      <c r="E226" s="211"/>
      <c r="F226" s="211"/>
      <c r="G226" s="211"/>
      <c r="H226" s="1736"/>
      <c r="I226" s="1745" t="s">
        <v>540</v>
      </c>
      <c r="J226" s="1954"/>
      <c r="K226" s="211"/>
      <c r="L226" s="211"/>
      <c r="M226" s="1738"/>
      <c r="N226" s="1738"/>
      <c r="O226" s="1738"/>
      <c r="P226" s="1746"/>
      <c r="Q226" s="1747"/>
      <c r="R226" s="1738"/>
      <c r="S226" s="1738"/>
      <c r="T226" s="1746"/>
      <c r="U226" s="1747"/>
      <c r="V226" s="1738"/>
      <c r="W226" s="1738">
        <f t="shared" ref="W226:AK226" si="416">AVERAGE(V223:W223)</f>
        <v>183.15987780040734</v>
      </c>
      <c r="X226" s="1738">
        <f t="shared" si="416"/>
        <v>201.65987780040734</v>
      </c>
      <c r="Y226" s="1738">
        <f t="shared" si="416"/>
        <v>230</v>
      </c>
      <c r="Z226" s="1738">
        <f t="shared" si="416"/>
        <v>278.72807017543857</v>
      </c>
      <c r="AA226" s="1738">
        <f t="shared" si="416"/>
        <v>319.07894736842104</v>
      </c>
      <c r="AB226" s="1738">
        <f t="shared" si="416"/>
        <v>345.35087719298247</v>
      </c>
      <c r="AC226" s="1738">
        <f t="shared" si="416"/>
        <v>393.56949579831934</v>
      </c>
      <c r="AD226" s="1738">
        <f t="shared" si="416"/>
        <v>448.0211284513806</v>
      </c>
      <c r="AE226" s="1738">
        <f t="shared" si="416"/>
        <v>485.18041416566632</v>
      </c>
      <c r="AF226" s="1738">
        <f t="shared" si="416"/>
        <v>515.72878151260511</v>
      </c>
      <c r="AG226" s="1738">
        <f t="shared" si="416"/>
        <v>535</v>
      </c>
      <c r="AH226" s="1738">
        <f t="shared" si="416"/>
        <v>555</v>
      </c>
      <c r="AI226" s="1738">
        <f t="shared" si="416"/>
        <v>605</v>
      </c>
      <c r="AJ226" s="1738">
        <f t="shared" si="416"/>
        <v>672.94814814814822</v>
      </c>
      <c r="AK226" s="1738">
        <f t="shared" si="416"/>
        <v>716.96314814814809</v>
      </c>
      <c r="AL226" s="1738">
        <f>AVERAGE(AK223:AL223)</f>
        <v>739.31</v>
      </c>
      <c r="AM226" s="1738">
        <f>AVERAGE(AL223:AM223)</f>
        <v>751.53</v>
      </c>
      <c r="AN226" s="1738">
        <f t="shared" ref="AN226" si="417">AVERAGE(AM223:AN223)</f>
        <v>759.68394542772853</v>
      </c>
      <c r="AO226" s="1738">
        <f t="shared" ref="AO226" si="418">AVERAGE(AN223:AO223)</f>
        <v>778.64789085545726</v>
      </c>
      <c r="AP226" s="1738">
        <f>AVERAGE(AO223:AP223)</f>
        <v>802.14789085545726</v>
      </c>
      <c r="AQ226" s="1738">
        <f>AVERAGE(AP223:AQ223)</f>
        <v>823.29789085545724</v>
      </c>
      <c r="AR226" s="1738">
        <f>AVERAGE(AQ223:AR223)</f>
        <v>842.09789085545731</v>
      </c>
      <c r="AS226" s="1738"/>
      <c r="AT226" s="1738"/>
      <c r="AU226" s="1738"/>
      <c r="AV226" s="1738"/>
      <c r="AW226" s="1738">
        <f>AVERAGE(AV223:AW223)</f>
        <v>285</v>
      </c>
      <c r="AX226" s="1738">
        <f t="shared" ref="AX226:BI226" si="419">AVERAGE(AW223:AX223)</f>
        <v>445</v>
      </c>
      <c r="AY226" s="1738">
        <f t="shared" si="419"/>
        <v>617.94814814814822</v>
      </c>
      <c r="AZ226" s="1738">
        <f t="shared" si="419"/>
        <v>736.39709357587685</v>
      </c>
      <c r="BA226" s="1738">
        <f t="shared" si="419"/>
        <v>809.19789085545722</v>
      </c>
      <c r="BB226" s="1738">
        <f t="shared" si="419"/>
        <v>863.24789085545729</v>
      </c>
      <c r="BC226" s="1738">
        <f t="shared" si="419"/>
        <v>889.09789085545731</v>
      </c>
      <c r="BD226" s="1738">
        <f t="shared" si="419"/>
        <v>912.59789085545731</v>
      </c>
      <c r="BE226" s="1738">
        <f t="shared" si="419"/>
        <v>931.39789085545726</v>
      </c>
      <c r="BF226" s="1738">
        <f t="shared" si="419"/>
        <v>950.19789085545722</v>
      </c>
      <c r="BG226" s="1738">
        <f t="shared" si="419"/>
        <v>968.9978908554574</v>
      </c>
      <c r="BH226" s="1738">
        <f t="shared" si="419"/>
        <v>987.79789085545735</v>
      </c>
      <c r="BI226" s="1738">
        <f t="shared" si="419"/>
        <v>1006.5978908554573</v>
      </c>
    </row>
    <row r="227" spans="1:61" ht="11.25" customHeight="1">
      <c r="A227" s="12"/>
      <c r="B227" s="416"/>
      <c r="C227" s="416"/>
      <c r="D227" s="416"/>
      <c r="E227" s="416"/>
      <c r="F227" s="416"/>
      <c r="G227" s="416"/>
      <c r="H227" s="45"/>
      <c r="I227" s="53"/>
      <c r="J227" s="9"/>
      <c r="K227" s="5"/>
      <c r="L227" s="5"/>
      <c r="M227" s="136"/>
      <c r="N227" s="136"/>
      <c r="O227" s="136"/>
      <c r="P227" s="146"/>
      <c r="Q227" s="272"/>
      <c r="R227" s="136"/>
      <c r="S227" s="136"/>
      <c r="T227" s="146"/>
      <c r="U227" s="272"/>
      <c r="V227" s="136"/>
      <c r="W227" s="136"/>
      <c r="X227" s="136"/>
      <c r="Y227" s="138"/>
      <c r="Z227" s="138"/>
      <c r="AA227" s="138"/>
      <c r="AB227" s="138"/>
      <c r="AC227" s="138"/>
      <c r="AD227" s="138"/>
      <c r="AE227" s="138"/>
      <c r="AF227" s="138"/>
      <c r="AG227" s="138"/>
      <c r="AH227" s="138"/>
      <c r="AI227" s="138"/>
      <c r="AJ227" s="138"/>
      <c r="AK227" s="138"/>
      <c r="AL227" s="138"/>
      <c r="AM227" s="138"/>
      <c r="AN227" s="138"/>
      <c r="AO227" s="138"/>
      <c r="AP227" s="138"/>
      <c r="AQ227" s="138"/>
      <c r="AR227" s="138"/>
      <c r="AS227" s="210"/>
      <c r="AT227" s="451"/>
      <c r="AU227" s="451"/>
      <c r="AV227" s="451"/>
      <c r="AW227" s="451"/>
      <c r="AX227" s="451"/>
      <c r="AY227" s="451"/>
      <c r="AZ227" s="451"/>
      <c r="BA227" s="451"/>
      <c r="BB227" s="451"/>
      <c r="BC227" s="451"/>
      <c r="BD227" s="451"/>
      <c r="BE227" s="451"/>
      <c r="BF227" s="451"/>
      <c r="BG227" s="451"/>
      <c r="BH227" s="451"/>
      <c r="BI227" s="451"/>
    </row>
    <row r="228" spans="1:61" ht="11.25" hidden="1" customHeight="1" outlineLevel="1">
      <c r="A228" s="12"/>
      <c r="B228" s="416"/>
      <c r="C228" s="416"/>
      <c r="D228" s="416"/>
      <c r="E228" s="416"/>
      <c r="F228" s="416"/>
      <c r="G228" s="416"/>
      <c r="H228" s="45"/>
      <c r="I228" s="53"/>
      <c r="J228" s="9"/>
      <c r="K228" s="5"/>
      <c r="L228" s="5"/>
      <c r="M228" s="136"/>
      <c r="N228" s="136"/>
      <c r="O228" s="136"/>
      <c r="P228" s="146"/>
      <c r="Q228" s="272"/>
      <c r="R228" s="136"/>
      <c r="S228" s="136"/>
      <c r="T228" s="146"/>
      <c r="U228" s="272"/>
      <c r="V228" s="136"/>
      <c r="W228" s="136"/>
      <c r="X228" s="136"/>
      <c r="Y228" s="138"/>
      <c r="Z228" s="138"/>
      <c r="AA228" s="138"/>
      <c r="AB228" s="138"/>
      <c r="AC228" s="138"/>
      <c r="AD228" s="138"/>
      <c r="AE228" s="138"/>
      <c r="AF228" s="138"/>
      <c r="AG228" s="138"/>
      <c r="AH228" s="138"/>
      <c r="AI228" s="138"/>
      <c r="AJ228" s="138"/>
      <c r="AK228" s="138"/>
      <c r="AL228" s="138"/>
      <c r="AM228" s="138"/>
      <c r="AN228" s="138"/>
      <c r="AO228" s="138"/>
      <c r="AP228" s="138"/>
      <c r="AQ228" s="138"/>
      <c r="AR228" s="138"/>
      <c r="AS228" s="210"/>
      <c r="AT228" s="451"/>
      <c r="AU228" s="451"/>
      <c r="AV228" s="451"/>
      <c r="AW228" s="451"/>
      <c r="AX228" s="451"/>
      <c r="AY228" s="451"/>
      <c r="AZ228" s="451"/>
      <c r="BA228" s="451"/>
      <c r="BB228" s="451"/>
      <c r="BC228" s="451"/>
      <c r="BD228" s="451"/>
      <c r="BE228" s="451"/>
      <c r="BF228" s="451"/>
      <c r="BG228" s="451"/>
      <c r="BH228" s="451"/>
      <c r="BI228" s="451"/>
    </row>
    <row r="229" spans="1:61" ht="11.25" hidden="1" customHeight="1" outlineLevel="1">
      <c r="A229" s="12"/>
      <c r="B229" s="416"/>
      <c r="C229" s="416"/>
      <c r="D229" s="416"/>
      <c r="E229" s="416"/>
      <c r="F229" s="416"/>
      <c r="G229" s="416"/>
      <c r="H229" s="45"/>
      <c r="I229" s="1844" t="s">
        <v>607</v>
      </c>
      <c r="J229" s="9"/>
      <c r="K229" s="5"/>
      <c r="L229" s="5"/>
      <c r="M229" s="136"/>
      <c r="N229" s="136"/>
      <c r="O229" s="136"/>
      <c r="P229" s="146"/>
      <c r="Q229" s="272"/>
      <c r="R229" s="136"/>
      <c r="S229" s="136"/>
      <c r="T229" s="146"/>
      <c r="U229" s="272"/>
      <c r="V229" s="136"/>
      <c r="W229" s="136"/>
      <c r="X229" s="136"/>
      <c r="Y229" s="138"/>
      <c r="Z229" s="138"/>
      <c r="AA229" s="138"/>
      <c r="AB229" s="138"/>
      <c r="AC229" s="138"/>
      <c r="AD229" s="138"/>
      <c r="AE229" s="138"/>
      <c r="AF229" s="138"/>
      <c r="AG229" s="138"/>
      <c r="AH229" s="138"/>
      <c r="AI229" s="138"/>
      <c r="AJ229" s="138"/>
      <c r="AK229" s="138"/>
      <c r="AL229" s="138"/>
      <c r="AM229" s="138"/>
      <c r="AN229" s="138"/>
      <c r="AO229" s="138"/>
      <c r="AP229" s="138"/>
      <c r="AQ229" s="138"/>
      <c r="AR229" s="138"/>
      <c r="AS229" s="210"/>
      <c r="AT229" s="451"/>
      <c r="AU229" s="451"/>
      <c r="AV229" s="451"/>
      <c r="AW229" s="451"/>
      <c r="AX229" s="451"/>
      <c r="AY229" s="451"/>
      <c r="AZ229" s="451"/>
      <c r="BA229" s="451"/>
      <c r="BB229" s="451"/>
      <c r="BC229" s="451"/>
      <c r="BD229" s="451"/>
      <c r="BE229" s="451"/>
      <c r="BF229" s="451"/>
      <c r="BG229" s="451"/>
      <c r="BH229" s="451"/>
      <c r="BI229" s="451"/>
    </row>
    <row r="230" spans="1:61" ht="4.5" hidden="1" customHeight="1" outlineLevel="2">
      <c r="A230" s="12"/>
      <c r="B230" s="420"/>
      <c r="C230" s="420"/>
      <c r="D230" s="420"/>
      <c r="E230" s="420"/>
      <c r="F230" s="420"/>
      <c r="G230" s="420"/>
      <c r="H230" s="45"/>
      <c r="I230" s="1822"/>
      <c r="J230" s="9"/>
      <c r="K230" s="5"/>
      <c r="L230" s="5"/>
      <c r="M230" s="136"/>
      <c r="N230" s="136"/>
      <c r="O230" s="136"/>
      <c r="P230" s="146"/>
      <c r="Q230" s="272"/>
      <c r="R230" s="136"/>
      <c r="S230" s="136"/>
      <c r="T230" s="146"/>
      <c r="U230" s="272"/>
      <c r="V230" s="136"/>
      <c r="W230" s="136"/>
      <c r="X230" s="136"/>
      <c r="Y230" s="138"/>
      <c r="Z230" s="138"/>
      <c r="AA230" s="138"/>
      <c r="AB230" s="138"/>
      <c r="AC230" s="1236"/>
      <c r="AD230" s="1236"/>
      <c r="AE230" s="1236"/>
      <c r="AF230" s="1236"/>
      <c r="AG230" s="1236"/>
      <c r="AH230" s="1236"/>
      <c r="AI230" s="1236"/>
      <c r="AJ230" s="1236"/>
      <c r="AK230" s="1236"/>
      <c r="AL230" s="1236"/>
      <c r="AM230" s="1236"/>
      <c r="AN230" s="1236"/>
      <c r="AO230" s="1236"/>
      <c r="AP230" s="1236"/>
      <c r="AQ230" s="1236"/>
      <c r="AR230" s="1236"/>
      <c r="AS230" s="210"/>
      <c r="AT230" s="451"/>
      <c r="AU230" s="451"/>
      <c r="AV230" s="451"/>
      <c r="AW230" s="138"/>
      <c r="AX230" s="138"/>
      <c r="AY230" s="138"/>
      <c r="AZ230" s="138"/>
      <c r="BA230" s="138"/>
      <c r="BB230" s="138"/>
      <c r="BC230" s="138"/>
      <c r="BD230" s="138"/>
      <c r="BE230" s="138"/>
      <c r="BF230" s="138"/>
      <c r="BG230" s="138"/>
      <c r="BH230" s="138"/>
      <c r="BI230" s="138"/>
    </row>
    <row r="231" spans="1:61" ht="11.25" hidden="1" customHeight="1" outlineLevel="2">
      <c r="A231" s="12"/>
      <c r="B231" s="416"/>
      <c r="C231" s="416"/>
      <c r="D231" s="416"/>
      <c r="E231" s="416"/>
      <c r="F231" s="416"/>
      <c r="G231" s="416"/>
      <c r="H231" s="45"/>
      <c r="I231" s="1923" t="s">
        <v>571</v>
      </c>
      <c r="J231" s="1916"/>
      <c r="K231" s="1917"/>
      <c r="L231" s="1917"/>
      <c r="M231" s="1919"/>
      <c r="N231" s="1919"/>
      <c r="O231" s="1919"/>
      <c r="P231" s="1920"/>
      <c r="Q231" s="1918"/>
      <c r="R231" s="1919"/>
      <c r="S231" s="1919"/>
      <c r="T231" s="1920"/>
      <c r="U231" s="1918"/>
      <c r="V231" s="1919"/>
      <c r="W231" s="1919"/>
      <c r="X231" s="1919"/>
      <c r="Y231" s="1921"/>
      <c r="Z231" s="1921"/>
      <c r="AA231" s="1921"/>
      <c r="AB231" s="1921"/>
      <c r="AC231" s="1921"/>
      <c r="AD231" s="1921"/>
      <c r="AE231" s="1921"/>
      <c r="AF231" s="1921"/>
      <c r="AG231" s="1921"/>
      <c r="AH231" s="1921"/>
      <c r="AI231" s="1921"/>
      <c r="AJ231" s="1921"/>
      <c r="AK231" s="1921"/>
      <c r="AL231" s="1921"/>
      <c r="AM231" s="1921"/>
      <c r="AN231" s="1921"/>
      <c r="AO231" s="1921"/>
      <c r="AP231" s="1921"/>
      <c r="AQ231" s="1921"/>
      <c r="AR231" s="1921"/>
      <c r="AS231" s="210"/>
      <c r="AT231" s="1921"/>
      <c r="AU231" s="1921"/>
      <c r="AV231" s="1921">
        <f>AV426</f>
        <v>64.007000000000005</v>
      </c>
      <c r="AW231" s="1921">
        <f>AW426</f>
        <v>107.318</v>
      </c>
      <c r="AX231" s="1921">
        <f>AX426</f>
        <v>138.74799999999999</v>
      </c>
      <c r="AY231" s="1921">
        <f>AY426</f>
        <v>168.227</v>
      </c>
      <c r="AZ231" s="1921"/>
      <c r="BA231" s="1921"/>
      <c r="BB231" s="1921"/>
      <c r="BC231" s="1921"/>
      <c r="BD231" s="1921"/>
      <c r="BE231" s="1921"/>
      <c r="BF231" s="1921"/>
      <c r="BG231" s="1921"/>
      <c r="BH231" s="1921"/>
      <c r="BI231" s="1921"/>
    </row>
    <row r="232" spans="1:61" ht="11.25" hidden="1" customHeight="1" outlineLevel="2">
      <c r="A232" s="12"/>
      <c r="B232" s="416"/>
      <c r="C232" s="416"/>
      <c r="D232" s="416"/>
      <c r="E232" s="416"/>
      <c r="F232" s="416"/>
      <c r="G232" s="416"/>
      <c r="H232" s="45"/>
      <c r="I232" s="1837" t="s">
        <v>276</v>
      </c>
      <c r="J232" s="9"/>
      <c r="K232" s="5"/>
      <c r="L232" s="5"/>
      <c r="M232" s="136"/>
      <c r="N232" s="136"/>
      <c r="O232" s="136"/>
      <c r="P232" s="146"/>
      <c r="Q232" s="272"/>
      <c r="R232" s="136"/>
      <c r="S232" s="136"/>
      <c r="T232" s="146"/>
      <c r="U232" s="272"/>
      <c r="V232" s="136"/>
      <c r="W232" s="136"/>
      <c r="X232" s="136"/>
      <c r="Y232" s="138"/>
      <c r="Z232" s="138"/>
      <c r="AA232" s="138"/>
      <c r="AB232" s="138"/>
      <c r="AC232" s="138"/>
      <c r="AD232" s="138"/>
      <c r="AE232" s="138"/>
      <c r="AF232" s="138"/>
      <c r="AG232" s="138"/>
      <c r="AH232" s="138"/>
      <c r="AI232" s="138"/>
      <c r="AJ232" s="138"/>
      <c r="AK232" s="138"/>
      <c r="AL232" s="138"/>
      <c r="AM232" s="138"/>
      <c r="AN232" s="138"/>
      <c r="AO232" s="138"/>
      <c r="AP232" s="138"/>
      <c r="AQ232" s="138"/>
      <c r="AR232" s="138"/>
      <c r="AS232" s="210"/>
      <c r="AT232" s="451"/>
      <c r="AU232" s="451"/>
      <c r="AV232" s="451"/>
      <c r="AW232" s="1226">
        <f>AW231/AV231-1</f>
        <v>0.67666036527254825</v>
      </c>
      <c r="AX232" s="1226">
        <f>AX231/AW231-1</f>
        <v>0.29286792523155469</v>
      </c>
      <c r="AY232" s="1226">
        <f>AY231/AX231-1</f>
        <v>0.21246432381007296</v>
      </c>
      <c r="AZ232" s="451"/>
      <c r="BA232" s="451"/>
      <c r="BB232" s="451"/>
      <c r="BC232" s="451"/>
      <c r="BD232" s="451"/>
      <c r="BE232" s="451"/>
      <c r="BF232" s="451"/>
      <c r="BG232" s="451"/>
      <c r="BH232" s="451"/>
      <c r="BI232" s="451"/>
    </row>
    <row r="233" spans="1:61" ht="11.25" hidden="1" customHeight="1" outlineLevel="2">
      <c r="A233" s="12"/>
      <c r="B233" s="416"/>
      <c r="C233" s="416"/>
      <c r="D233" s="416"/>
      <c r="E233" s="416"/>
      <c r="F233" s="416"/>
      <c r="G233" s="416"/>
      <c r="H233" s="45"/>
      <c r="I233" s="1837" t="s">
        <v>604</v>
      </c>
      <c r="J233" s="9"/>
      <c r="K233" s="5"/>
      <c r="L233" s="5"/>
      <c r="M233" s="136"/>
      <c r="N233" s="136"/>
      <c r="O233" s="136"/>
      <c r="P233" s="146"/>
      <c r="Q233" s="272"/>
      <c r="R233" s="136"/>
      <c r="S233" s="136"/>
      <c r="T233" s="146"/>
      <c r="U233" s="272"/>
      <c r="V233" s="136"/>
      <c r="W233" s="136"/>
      <c r="X233" s="136"/>
      <c r="Y233" s="138"/>
      <c r="Z233" s="138"/>
      <c r="AA233" s="138"/>
      <c r="AB233" s="138"/>
      <c r="AC233" s="138"/>
      <c r="AD233" s="138"/>
      <c r="AE233" s="138"/>
      <c r="AF233" s="138"/>
      <c r="AG233" s="138"/>
      <c r="AH233" s="138"/>
      <c r="AI233" s="138"/>
      <c r="AJ233" s="138"/>
      <c r="AK233" s="138"/>
      <c r="AL233" s="138"/>
      <c r="AM233" s="138"/>
      <c r="AN233" s="138"/>
      <c r="AO233" s="138"/>
      <c r="AP233" s="138"/>
      <c r="AQ233" s="138"/>
      <c r="AR233" s="138"/>
      <c r="AS233" s="210"/>
      <c r="AT233" s="451"/>
      <c r="AU233" s="451"/>
      <c r="AV233" s="451"/>
      <c r="AW233" s="451">
        <f>AW231-AV231</f>
        <v>43.310999999999993</v>
      </c>
      <c r="AX233" s="451">
        <f>AX231-AW231</f>
        <v>31.429999999999993</v>
      </c>
      <c r="AY233" s="451">
        <f>AY231-AX231</f>
        <v>29.479000000000013</v>
      </c>
      <c r="AZ233" s="451"/>
      <c r="BA233" s="451"/>
      <c r="BB233" s="451"/>
      <c r="BC233" s="451"/>
      <c r="BD233" s="451"/>
      <c r="BE233" s="451"/>
      <c r="BF233" s="451"/>
      <c r="BG233" s="451"/>
      <c r="BH233" s="451"/>
      <c r="BI233" s="451"/>
    </row>
    <row r="234" spans="1:61" ht="11.25" hidden="1" customHeight="1" outlineLevel="2">
      <c r="A234" s="12"/>
      <c r="B234" s="416"/>
      <c r="C234" s="416"/>
      <c r="D234" s="416"/>
      <c r="E234" s="416"/>
      <c r="F234" s="416"/>
      <c r="G234" s="416"/>
      <c r="H234" s="45"/>
      <c r="I234" s="1837"/>
      <c r="J234" s="9"/>
      <c r="K234" s="5"/>
      <c r="L234" s="5"/>
      <c r="M234" s="136"/>
      <c r="N234" s="136"/>
      <c r="O234" s="136"/>
      <c r="P234" s="146"/>
      <c r="Q234" s="272"/>
      <c r="R234" s="136"/>
      <c r="S234" s="136"/>
      <c r="T234" s="146"/>
      <c r="U234" s="272"/>
      <c r="V234" s="136"/>
      <c r="W234" s="136"/>
      <c r="X234" s="136"/>
      <c r="Y234" s="138"/>
      <c r="Z234" s="138"/>
      <c r="AA234" s="138"/>
      <c r="AB234" s="138"/>
      <c r="AC234" s="138"/>
      <c r="AD234" s="138"/>
      <c r="AE234" s="138"/>
      <c r="AF234" s="138"/>
      <c r="AG234" s="138"/>
      <c r="AH234" s="138"/>
      <c r="AI234" s="138"/>
      <c r="AJ234" s="138"/>
      <c r="AK234" s="138"/>
      <c r="AL234" s="138"/>
      <c r="AM234" s="138"/>
      <c r="AN234" s="138"/>
      <c r="AO234" s="138"/>
      <c r="AP234" s="138"/>
      <c r="AQ234" s="138"/>
      <c r="AR234" s="138"/>
      <c r="AS234" s="210"/>
      <c r="AT234" s="451"/>
      <c r="AU234" s="451"/>
      <c r="AV234" s="451"/>
      <c r="AW234" s="451"/>
      <c r="AX234" s="451"/>
      <c r="AY234" s="451"/>
      <c r="AZ234" s="451"/>
      <c r="BA234" s="451"/>
      <c r="BB234" s="451"/>
      <c r="BC234" s="451"/>
      <c r="BD234" s="451"/>
      <c r="BE234" s="451"/>
      <c r="BF234" s="451"/>
      <c r="BG234" s="451"/>
      <c r="BH234" s="451"/>
      <c r="BI234" s="451"/>
    </row>
    <row r="235" spans="1:61" s="1664" customFormat="1" ht="11.25" hidden="1" customHeight="1" outlineLevel="1">
      <c r="A235" s="11"/>
      <c r="B235" s="423"/>
      <c r="C235" s="423"/>
      <c r="D235" s="423"/>
      <c r="E235" s="423"/>
      <c r="F235" s="423"/>
      <c r="G235" s="423"/>
      <c r="H235" s="1558"/>
      <c r="I235" s="1935" t="s">
        <v>570</v>
      </c>
      <c r="J235" s="1911"/>
      <c r="K235" s="1912"/>
      <c r="L235" s="1912"/>
      <c r="M235" s="1914"/>
      <c r="N235" s="1914"/>
      <c r="O235" s="1914"/>
      <c r="P235" s="1915"/>
      <c r="Q235" s="1913"/>
      <c r="R235" s="1914"/>
      <c r="S235" s="1914"/>
      <c r="T235" s="1915"/>
      <c r="U235" s="1913"/>
      <c r="V235" s="1914"/>
      <c r="W235" s="1914"/>
      <c r="X235" s="1914"/>
      <c r="Y235" s="1904"/>
      <c r="Z235" s="1904"/>
      <c r="AA235" s="1904"/>
      <c r="AB235" s="1904"/>
      <c r="AC235" s="1904"/>
      <c r="AD235" s="1904"/>
      <c r="AE235" s="1904"/>
      <c r="AF235" s="1904"/>
      <c r="AG235" s="1904"/>
      <c r="AH235" s="1904"/>
      <c r="AI235" s="1904"/>
      <c r="AJ235" s="1904"/>
      <c r="AK235" s="1904"/>
      <c r="AL235" s="1904"/>
      <c r="AM235" s="1904"/>
      <c r="AN235" s="1904"/>
      <c r="AO235" s="1904"/>
      <c r="AP235" s="1904"/>
      <c r="AQ235" s="1904"/>
      <c r="AR235" s="1904"/>
      <c r="AS235" s="887"/>
      <c r="AT235" s="1904"/>
      <c r="AU235" s="1904"/>
      <c r="AV235" s="1904">
        <f>AV231</f>
        <v>64.007000000000005</v>
      </c>
      <c r="AW235" s="1904">
        <f>AW231</f>
        <v>107.318</v>
      </c>
      <c r="AX235" s="1904">
        <f>AX231</f>
        <v>138.74799999999999</v>
      </c>
      <c r="AY235" s="1904">
        <f>AY231</f>
        <v>168.227</v>
      </c>
      <c r="AZ235" s="1904">
        <f>AZ213*(AZ239/1000000)</f>
        <v>184.3489582969307</v>
      </c>
      <c r="BA235" s="1904">
        <f t="shared" ref="BA235:BI235" si="420">BA213*(BA239/1000000)</f>
        <v>206.73218501891949</v>
      </c>
      <c r="BB235" s="1904">
        <f t="shared" si="420"/>
        <v>215.62423257089904</v>
      </c>
      <c r="BC235" s="1904">
        <f t="shared" si="420"/>
        <v>225.91211295747794</v>
      </c>
      <c r="BD235" s="1904">
        <f t="shared" si="420"/>
        <v>234.07367441949719</v>
      </c>
      <c r="BE235" s="1904">
        <f t="shared" si="420"/>
        <v>242.42925249996162</v>
      </c>
      <c r="BF235" s="1904">
        <f t="shared" si="420"/>
        <v>250.98283134609559</v>
      </c>
      <c r="BG235" s="1904">
        <f t="shared" si="420"/>
        <v>259.73847097580108</v>
      </c>
      <c r="BH235" s="1904">
        <f t="shared" si="420"/>
        <v>268.70030865734486</v>
      </c>
      <c r="BI235" s="1904">
        <f t="shared" si="420"/>
        <v>277.87256031336545</v>
      </c>
    </row>
    <row r="236" spans="1:61" ht="11.25" hidden="1" customHeight="1" outlineLevel="1">
      <c r="A236" s="12"/>
      <c r="B236" s="416"/>
      <c r="C236" s="416"/>
      <c r="D236" s="416"/>
      <c r="E236" s="416"/>
      <c r="F236" s="416"/>
      <c r="G236" s="416"/>
      <c r="H236" s="45"/>
      <c r="I236" s="1837" t="s">
        <v>276</v>
      </c>
      <c r="J236" s="9"/>
      <c r="K236" s="5"/>
      <c r="L236" s="5"/>
      <c r="M236" s="136"/>
      <c r="N236" s="136"/>
      <c r="O236" s="136"/>
      <c r="P236" s="146"/>
      <c r="Q236" s="272"/>
      <c r="R236" s="136"/>
      <c r="S236" s="136"/>
      <c r="T236" s="146"/>
      <c r="U236" s="272"/>
      <c r="V236" s="136"/>
      <c r="W236" s="136"/>
      <c r="X236" s="136"/>
      <c r="Y236" s="138"/>
      <c r="Z236" s="138"/>
      <c r="AA236" s="138"/>
      <c r="AB236" s="138"/>
      <c r="AC236" s="138"/>
      <c r="AD236" s="138"/>
      <c r="AE236" s="138"/>
      <c r="AF236" s="138"/>
      <c r="AG236" s="138"/>
      <c r="AH236" s="138"/>
      <c r="AI236" s="138"/>
      <c r="AJ236" s="138"/>
      <c r="AK236" s="138"/>
      <c r="AL236" s="138"/>
      <c r="AM236" s="138"/>
      <c r="AN236" s="138"/>
      <c r="AO236" s="138"/>
      <c r="AP236" s="138"/>
      <c r="AQ236" s="138"/>
      <c r="AR236" s="138"/>
      <c r="AS236" s="210"/>
      <c r="AT236" s="451"/>
      <c r="AU236" s="451"/>
      <c r="AV236" s="451"/>
      <c r="AW236" s="1226">
        <f t="shared" ref="AW236:BI236" si="421">AW235/AV235-1</f>
        <v>0.67666036527254825</v>
      </c>
      <c r="AX236" s="1226">
        <f t="shared" si="421"/>
        <v>0.29286792523155469</v>
      </c>
      <c r="AY236" s="1226">
        <f t="shared" si="421"/>
        <v>0.21246432381007296</v>
      </c>
      <c r="AZ236" s="1226">
        <f t="shared" si="421"/>
        <v>9.5834546754865135E-2</v>
      </c>
      <c r="BA236" s="1226">
        <f t="shared" si="421"/>
        <v>0.12141770112926897</v>
      </c>
      <c r="BB236" s="1226">
        <f t="shared" si="421"/>
        <v>4.3012400566296849E-2</v>
      </c>
      <c r="BC236" s="1226">
        <f t="shared" si="421"/>
        <v>4.771207885086004E-2</v>
      </c>
      <c r="BD236" s="1226">
        <f t="shared" si="421"/>
        <v>3.6127152967470266E-2</v>
      </c>
      <c r="BE236" s="1226">
        <f t="shared" si="421"/>
        <v>3.5696359708909053E-2</v>
      </c>
      <c r="BF236" s="1226">
        <f t="shared" si="421"/>
        <v>3.5282783566456422E-2</v>
      </c>
      <c r="BG236" s="1226">
        <f t="shared" si="421"/>
        <v>3.488541261068101E-2</v>
      </c>
      <c r="BH236" s="1226">
        <f t="shared" si="421"/>
        <v>3.4503312689396326E-2</v>
      </c>
      <c r="BI236" s="1226">
        <f t="shared" si="421"/>
        <v>3.4135620096057862E-2</v>
      </c>
    </row>
    <row r="237" spans="1:61" ht="11.25" hidden="1" customHeight="1" outlineLevel="1">
      <c r="A237" s="12"/>
      <c r="B237" s="416"/>
      <c r="C237" s="416"/>
      <c r="D237" s="416"/>
      <c r="E237" s="416"/>
      <c r="F237" s="416"/>
      <c r="G237" s="416"/>
      <c r="H237" s="45"/>
      <c r="I237" s="1837" t="s">
        <v>604</v>
      </c>
      <c r="J237" s="9"/>
      <c r="K237" s="5"/>
      <c r="L237" s="5"/>
      <c r="M237" s="136"/>
      <c r="N237" s="136"/>
      <c r="O237" s="136"/>
      <c r="P237" s="146"/>
      <c r="Q237" s="272"/>
      <c r="R237" s="136"/>
      <c r="S237" s="136"/>
      <c r="T237" s="146"/>
      <c r="U237" s="272"/>
      <c r="V237" s="136"/>
      <c r="W237" s="136"/>
      <c r="X237" s="136"/>
      <c r="Y237" s="138"/>
      <c r="Z237" s="138"/>
      <c r="AA237" s="138"/>
      <c r="AB237" s="138"/>
      <c r="AC237" s="138"/>
      <c r="AD237" s="138"/>
      <c r="AE237" s="138"/>
      <c r="AF237" s="138"/>
      <c r="AG237" s="138"/>
      <c r="AH237" s="138"/>
      <c r="AI237" s="138"/>
      <c r="AJ237" s="138"/>
      <c r="AK237" s="138"/>
      <c r="AL237" s="138"/>
      <c r="AM237" s="138"/>
      <c r="AN237" s="138"/>
      <c r="AO237" s="138"/>
      <c r="AP237" s="138"/>
      <c r="AQ237" s="138"/>
      <c r="AR237" s="138"/>
      <c r="AS237" s="210"/>
      <c r="AT237" s="451"/>
      <c r="AU237" s="451"/>
      <c r="AV237" s="451"/>
      <c r="AW237" s="451">
        <f t="shared" ref="AW237:BI237" si="422">AW235-AV235</f>
        <v>43.310999999999993</v>
      </c>
      <c r="AX237" s="451">
        <f t="shared" si="422"/>
        <v>31.429999999999993</v>
      </c>
      <c r="AY237" s="451">
        <f t="shared" si="422"/>
        <v>29.479000000000013</v>
      </c>
      <c r="AZ237" s="451">
        <f t="shared" si="422"/>
        <v>16.1219582969307</v>
      </c>
      <c r="BA237" s="451">
        <f t="shared" si="422"/>
        <v>22.383226721988791</v>
      </c>
      <c r="BB237" s="451">
        <f t="shared" si="422"/>
        <v>8.8920475519795446</v>
      </c>
      <c r="BC237" s="451">
        <f t="shared" si="422"/>
        <v>10.287880386578905</v>
      </c>
      <c r="BD237" s="451">
        <f t="shared" si="422"/>
        <v>8.1615614620192503</v>
      </c>
      <c r="BE237" s="451">
        <f t="shared" si="422"/>
        <v>8.3555780804644257</v>
      </c>
      <c r="BF237" s="451">
        <f t="shared" si="422"/>
        <v>8.5535788461339735</v>
      </c>
      <c r="BG237" s="451">
        <f t="shared" si="422"/>
        <v>8.7556396297054846</v>
      </c>
      <c r="BH237" s="451">
        <f t="shared" si="422"/>
        <v>8.9618376815437841</v>
      </c>
      <c r="BI237" s="451">
        <f t="shared" si="422"/>
        <v>9.1722516560205918</v>
      </c>
    </row>
    <row r="238" spans="1:61" ht="11.25" hidden="1" customHeight="1" outlineLevel="1">
      <c r="A238" s="12"/>
      <c r="B238" s="416"/>
      <c r="C238" s="416"/>
      <c r="D238" s="416"/>
      <c r="E238" s="416"/>
      <c r="F238" s="416"/>
      <c r="G238" s="416"/>
      <c r="H238" s="45"/>
      <c r="I238" s="1837"/>
      <c r="J238" s="9"/>
      <c r="K238" s="5"/>
      <c r="L238" s="5"/>
      <c r="M238" s="136"/>
      <c r="N238" s="136"/>
      <c r="O238" s="136"/>
      <c r="P238" s="146"/>
      <c r="Q238" s="272"/>
      <c r="R238" s="136"/>
      <c r="S238" s="136"/>
      <c r="T238" s="146"/>
      <c r="U238" s="272"/>
      <c r="V238" s="136"/>
      <c r="W238" s="136"/>
      <c r="X238" s="136"/>
      <c r="Y238" s="138"/>
      <c r="Z238" s="138"/>
      <c r="AA238" s="138"/>
      <c r="AB238" s="138"/>
      <c r="AC238" s="138"/>
      <c r="AD238" s="138"/>
      <c r="AE238" s="138"/>
      <c r="AF238" s="138"/>
      <c r="AG238" s="138"/>
      <c r="AH238" s="138"/>
      <c r="AI238" s="138"/>
      <c r="AJ238" s="138"/>
      <c r="AK238" s="138"/>
      <c r="AL238" s="138"/>
      <c r="AM238" s="138"/>
      <c r="AN238" s="138"/>
      <c r="AO238" s="138"/>
      <c r="AP238" s="138"/>
      <c r="AQ238" s="138"/>
      <c r="AR238" s="138"/>
      <c r="AS238" s="210"/>
      <c r="AT238" s="451"/>
      <c r="AU238" s="451"/>
      <c r="AV238" s="451"/>
      <c r="AW238" s="451"/>
      <c r="AX238" s="451"/>
      <c r="AY238" s="451"/>
      <c r="AZ238" s="451"/>
      <c r="BA238" s="451"/>
      <c r="BB238" s="451"/>
      <c r="BC238" s="451"/>
      <c r="BD238" s="451"/>
      <c r="BE238" s="451"/>
      <c r="BF238" s="451"/>
      <c r="BG238" s="451"/>
      <c r="BH238" s="451"/>
      <c r="BI238" s="451"/>
    </row>
    <row r="239" spans="1:61" ht="11.25" hidden="1" customHeight="1" outlineLevel="1">
      <c r="A239" s="12"/>
      <c r="B239" s="416"/>
      <c r="C239" s="416"/>
      <c r="D239" s="416"/>
      <c r="E239" s="416"/>
      <c r="F239" s="416"/>
      <c r="G239" s="416"/>
      <c r="H239" s="45"/>
      <c r="I239" s="1906" t="s">
        <v>615</v>
      </c>
      <c r="J239" s="1916"/>
      <c r="K239" s="1917"/>
      <c r="L239" s="1917"/>
      <c r="M239" s="1919"/>
      <c r="N239" s="1919"/>
      <c r="O239" s="1919"/>
      <c r="P239" s="1920"/>
      <c r="Q239" s="1918"/>
      <c r="R239" s="1919"/>
      <c r="S239" s="1919"/>
      <c r="T239" s="1920"/>
      <c r="U239" s="1918"/>
      <c r="V239" s="1919"/>
      <c r="W239" s="1919"/>
      <c r="X239" s="1919"/>
      <c r="Y239" s="1921"/>
      <c r="Z239" s="1921"/>
      <c r="AA239" s="1921"/>
      <c r="AB239" s="1921"/>
      <c r="AC239" s="1921"/>
      <c r="AD239" s="1921"/>
      <c r="AE239" s="1921"/>
      <c r="AF239" s="1921"/>
      <c r="AG239" s="1921"/>
      <c r="AH239" s="1921"/>
      <c r="AI239" s="1921"/>
      <c r="AJ239" s="1921"/>
      <c r="AK239" s="1921"/>
      <c r="AL239" s="1921"/>
      <c r="AM239" s="1921"/>
      <c r="AN239" s="1921"/>
      <c r="AO239" s="1921"/>
      <c r="AP239" s="1921"/>
      <c r="AQ239" s="1921"/>
      <c r="AR239" s="1921"/>
      <c r="AS239" s="210"/>
      <c r="AT239" s="1921"/>
      <c r="AU239" s="1921"/>
      <c r="AV239" s="1905">
        <f>AV235/(AV213/1000000)</f>
        <v>130360.48879837069</v>
      </c>
      <c r="AW239" s="1905">
        <f>AW235/(AW213/1000000)</f>
        <v>128833.13325330132</v>
      </c>
      <c r="AX239" s="1905">
        <f>AX235/(AX213/1000000)</f>
        <v>123882.14285714286</v>
      </c>
      <c r="AY239" s="1905">
        <f>AY235/(AY213/1000000)</f>
        <v>112979.8522498321</v>
      </c>
      <c r="AZ239" s="1922">
        <f>AY239*(1+AZ240)</f>
        <v>112979.8522498321</v>
      </c>
      <c r="BA239" s="1922">
        <f t="shared" ref="BA239:BI239" si="423">AZ239*(1+BA240)</f>
        <v>114109.65077233042</v>
      </c>
      <c r="BB239" s="1922">
        <f t="shared" si="423"/>
        <v>115821.29553391537</v>
      </c>
      <c r="BC239" s="1922">
        <f t="shared" si="423"/>
        <v>117558.61496692408</v>
      </c>
      <c r="BD239" s="1922">
        <f t="shared" si="423"/>
        <v>119321.99419142793</v>
      </c>
      <c r="BE239" s="1922">
        <f t="shared" si="423"/>
        <v>121111.82410429935</v>
      </c>
      <c r="BF239" s="1922">
        <f t="shared" si="423"/>
        <v>122928.50146586382</v>
      </c>
      <c r="BG239" s="1922">
        <f t="shared" si="423"/>
        <v>124772.42898785177</v>
      </c>
      <c r="BH239" s="1922">
        <f t="shared" si="423"/>
        <v>126644.01542266954</v>
      </c>
      <c r="BI239" s="1922">
        <f t="shared" si="423"/>
        <v>128543.67565400958</v>
      </c>
    </row>
    <row r="240" spans="1:61" ht="11.25" hidden="1" customHeight="1" outlineLevel="1">
      <c r="A240" s="12"/>
      <c r="B240" s="416"/>
      <c r="C240" s="416"/>
      <c r="D240" s="416"/>
      <c r="E240" s="416"/>
      <c r="F240" s="416"/>
      <c r="G240" s="416"/>
      <c r="H240" s="45"/>
      <c r="I240" s="1850" t="s">
        <v>371</v>
      </c>
      <c r="J240" s="9"/>
      <c r="K240" s="5"/>
      <c r="L240" s="5"/>
      <c r="M240" s="136"/>
      <c r="N240" s="136"/>
      <c r="O240" s="136"/>
      <c r="P240" s="146"/>
      <c r="Q240" s="272"/>
      <c r="R240" s="136"/>
      <c r="S240" s="136"/>
      <c r="T240" s="146"/>
      <c r="U240" s="272"/>
      <c r="V240" s="136"/>
      <c r="W240" s="136"/>
      <c r="X240" s="136"/>
      <c r="Y240" s="138"/>
      <c r="Z240" s="138"/>
      <c r="AA240" s="138"/>
      <c r="AB240" s="138"/>
      <c r="AC240" s="138"/>
      <c r="AD240" s="138"/>
      <c r="AE240" s="138"/>
      <c r="AF240" s="138"/>
      <c r="AG240" s="138"/>
      <c r="AH240" s="138"/>
      <c r="AI240" s="138"/>
      <c r="AJ240" s="138"/>
      <c r="AK240" s="138"/>
      <c r="AL240" s="138"/>
      <c r="AM240" s="138"/>
      <c r="AN240" s="138"/>
      <c r="AO240" s="138"/>
      <c r="AP240" s="138"/>
      <c r="AQ240" s="138"/>
      <c r="AR240" s="138"/>
      <c r="AS240" s="210"/>
      <c r="AT240" s="451"/>
      <c r="AU240" s="451"/>
      <c r="AV240" s="451"/>
      <c r="AW240" s="1226">
        <f>AW239/AV239-1</f>
        <v>-1.1716399341151096E-2</v>
      </c>
      <c r="AX240" s="1226">
        <f>AX239/AW239-1</f>
        <v>-3.8429480609031064E-2</v>
      </c>
      <c r="AY240" s="1226">
        <f>AY239/AX239-1</f>
        <v>-8.8005344078387115E-2</v>
      </c>
      <c r="AZ240" s="1841">
        <v>0</v>
      </c>
      <c r="BA240" s="1841">
        <v>0.01</v>
      </c>
      <c r="BB240" s="1841">
        <v>1.4999999999999999E-2</v>
      </c>
      <c r="BC240" s="1841">
        <v>1.4999999999999999E-2</v>
      </c>
      <c r="BD240" s="1841">
        <v>1.4999999999999999E-2</v>
      </c>
      <c r="BE240" s="1841">
        <v>1.4999999999999999E-2</v>
      </c>
      <c r="BF240" s="1841">
        <v>1.4999999999999999E-2</v>
      </c>
      <c r="BG240" s="1841">
        <v>1.4999999999999999E-2</v>
      </c>
      <c r="BH240" s="1841">
        <v>1.4999999999999999E-2</v>
      </c>
      <c r="BI240" s="1841">
        <v>1.4999999999999999E-2</v>
      </c>
    </row>
    <row r="241" spans="1:61" s="1857" customFormat="1" ht="11.25" hidden="1" customHeight="1" outlineLevel="1">
      <c r="A241" s="1926"/>
      <c r="B241" s="1927"/>
      <c r="C241" s="1927"/>
      <c r="D241" s="1927"/>
      <c r="E241" s="1927"/>
      <c r="F241" s="1927"/>
      <c r="G241" s="1927"/>
      <c r="H241" s="1859"/>
      <c r="I241" s="1928" t="s">
        <v>370</v>
      </c>
      <c r="J241" s="1929"/>
      <c r="K241" s="1930"/>
      <c r="L241" s="1930"/>
      <c r="M241" s="1201"/>
      <c r="N241" s="1201"/>
      <c r="O241" s="1201"/>
      <c r="P241" s="1853"/>
      <c r="Q241" s="1931"/>
      <c r="R241" s="1201"/>
      <c r="S241" s="1201"/>
      <c r="T241" s="1853"/>
      <c r="U241" s="1931"/>
      <c r="V241" s="1201"/>
      <c r="W241" s="1201"/>
      <c r="X241" s="1201"/>
      <c r="Y241" s="1202"/>
      <c r="Z241" s="1202"/>
      <c r="AA241" s="1202"/>
      <c r="AB241" s="1202"/>
      <c r="AC241" s="1202"/>
      <c r="AD241" s="1202"/>
      <c r="AE241" s="1202"/>
      <c r="AF241" s="1202"/>
      <c r="AG241" s="1202"/>
      <c r="AH241" s="1202"/>
      <c r="AI241" s="1202"/>
      <c r="AJ241" s="1202"/>
      <c r="AK241" s="1202"/>
      <c r="AL241" s="1202"/>
      <c r="AM241" s="1202"/>
      <c r="AN241" s="1202"/>
      <c r="AO241" s="1202"/>
      <c r="AP241" s="1202"/>
      <c r="AQ241" s="1202"/>
      <c r="AR241" s="1202"/>
      <c r="AS241" s="1744"/>
      <c r="AT241" s="1225"/>
      <c r="AU241" s="1225"/>
      <c r="AV241" s="1225"/>
      <c r="AW241" s="1225">
        <f>AW239-AV239</f>
        <v>-1527.3555450693675</v>
      </c>
      <c r="AX241" s="1225">
        <f>AX239-AW239</f>
        <v>-4950.9903961584641</v>
      </c>
      <c r="AY241" s="1225">
        <f>AY239-AX239</f>
        <v>-10902.290607310759</v>
      </c>
      <c r="AZ241" s="1225">
        <f t="shared" ref="AZ241:BI241" si="424">+AZ239-AY239</f>
        <v>0</v>
      </c>
      <c r="BA241" s="1225">
        <f t="shared" si="424"/>
        <v>1129.7985224983277</v>
      </c>
      <c r="BB241" s="1225">
        <f t="shared" si="424"/>
        <v>1711.6447615849465</v>
      </c>
      <c r="BC241" s="1225">
        <f t="shared" si="424"/>
        <v>1737.3194330087135</v>
      </c>
      <c r="BD241" s="1225">
        <f t="shared" si="424"/>
        <v>1763.3792245038494</v>
      </c>
      <c r="BE241" s="1225">
        <f t="shared" si="424"/>
        <v>1789.8299128714134</v>
      </c>
      <c r="BF241" s="1225">
        <f t="shared" si="424"/>
        <v>1816.6773615644779</v>
      </c>
      <c r="BG241" s="1225">
        <f t="shared" si="424"/>
        <v>1843.9275219879491</v>
      </c>
      <c r="BH241" s="1225">
        <f t="shared" si="424"/>
        <v>1871.5864348177711</v>
      </c>
      <c r="BI241" s="1225">
        <f t="shared" si="424"/>
        <v>1899.6602313400363</v>
      </c>
    </row>
    <row r="242" spans="1:61" s="1857" customFormat="1" ht="11.25" hidden="1" customHeight="1" outlineLevel="1">
      <c r="A242" s="1926"/>
      <c r="B242" s="1927"/>
      <c r="C242" s="1927"/>
      <c r="D242" s="1927"/>
      <c r="E242" s="1927"/>
      <c r="F242" s="1927"/>
      <c r="G242" s="1927"/>
      <c r="H242" s="1859"/>
      <c r="I242" s="1928"/>
      <c r="J242" s="1929"/>
      <c r="K242" s="1930"/>
      <c r="L242" s="1930"/>
      <c r="M242" s="1201"/>
      <c r="N242" s="1201"/>
      <c r="O242" s="1201"/>
      <c r="P242" s="1853"/>
      <c r="Q242" s="1931"/>
      <c r="R242" s="1201"/>
      <c r="S242" s="1201"/>
      <c r="T242" s="1853"/>
      <c r="U242" s="1931"/>
      <c r="V242" s="1201"/>
      <c r="W242" s="1201"/>
      <c r="X242" s="1201"/>
      <c r="Y242" s="1202"/>
      <c r="Z242" s="1202"/>
      <c r="AA242" s="1202"/>
      <c r="AB242" s="1202"/>
      <c r="AC242" s="1202"/>
      <c r="AD242" s="1202"/>
      <c r="AE242" s="1202"/>
      <c r="AF242" s="1202"/>
      <c r="AG242" s="1202"/>
      <c r="AH242" s="1202"/>
      <c r="AI242" s="1202"/>
      <c r="AJ242" s="1202"/>
      <c r="AK242" s="1202"/>
      <c r="AL242" s="1202"/>
      <c r="AM242" s="1202"/>
      <c r="AN242" s="1202"/>
      <c r="AO242" s="1202"/>
      <c r="AP242" s="1202"/>
      <c r="AQ242" s="1202"/>
      <c r="AR242" s="1202"/>
      <c r="AS242" s="1744"/>
      <c r="AT242" s="1225"/>
      <c r="AU242" s="1225"/>
      <c r="AV242" s="1225"/>
      <c r="AW242" s="1225"/>
      <c r="AX242" s="1225"/>
      <c r="AY242" s="1225"/>
      <c r="AZ242" s="1225"/>
      <c r="BA242" s="1225"/>
      <c r="BB242" s="1225"/>
      <c r="BC242" s="1225"/>
      <c r="BD242" s="1225"/>
      <c r="BE242" s="1225"/>
      <c r="BF242" s="1225"/>
      <c r="BG242" s="1225"/>
      <c r="BH242" s="1225"/>
      <c r="BI242" s="1225"/>
    </row>
    <row r="243" spans="1:61" ht="11.25" hidden="1" customHeight="1" outlineLevel="1">
      <c r="A243" s="12"/>
      <c r="B243" s="416"/>
      <c r="C243" s="416"/>
      <c r="D243" s="416"/>
      <c r="E243" s="416"/>
      <c r="F243" s="416"/>
      <c r="G243" s="416"/>
      <c r="H243" s="45"/>
      <c r="I243" s="1848"/>
      <c r="J243" s="9"/>
      <c r="K243" s="5"/>
      <c r="L243" s="5"/>
      <c r="M243" s="136"/>
      <c r="N243" s="136"/>
      <c r="O243" s="136"/>
      <c r="P243" s="146"/>
      <c r="Q243" s="272"/>
      <c r="R243" s="136"/>
      <c r="S243" s="136"/>
      <c r="T243" s="146"/>
      <c r="U243" s="272"/>
      <c r="V243" s="136"/>
      <c r="W243" s="136"/>
      <c r="X243" s="136"/>
      <c r="Y243" s="138"/>
      <c r="Z243" s="138"/>
      <c r="AA243" s="138"/>
      <c r="AB243" s="138"/>
      <c r="AC243" s="138"/>
      <c r="AD243" s="138"/>
      <c r="AE243" s="138"/>
      <c r="AF243" s="138"/>
      <c r="AG243" s="138"/>
      <c r="AH243" s="138"/>
      <c r="AI243" s="138"/>
      <c r="AJ243" s="138"/>
      <c r="AK243" s="138"/>
      <c r="AL243" s="138"/>
      <c r="AM243" s="138"/>
      <c r="AN243" s="138"/>
      <c r="AO243" s="138"/>
      <c r="AP243" s="138"/>
      <c r="AQ243" s="138"/>
      <c r="AR243" s="138"/>
      <c r="AS243" s="210"/>
      <c r="AT243" s="451"/>
      <c r="AU243" s="451"/>
      <c r="AV243" s="451"/>
      <c r="AW243" s="451"/>
      <c r="AX243" s="451"/>
      <c r="AY243" s="451"/>
      <c r="AZ243" s="451"/>
      <c r="BA243" s="451"/>
      <c r="BB243" s="451"/>
      <c r="BC243" s="451"/>
      <c r="BD243" s="451"/>
      <c r="BE243" s="451"/>
      <c r="BF243" s="451"/>
      <c r="BG243" s="451"/>
      <c r="BH243" s="451"/>
      <c r="BI243" s="451"/>
    </row>
    <row r="244" spans="1:61" ht="11.25" hidden="1" customHeight="1" outlineLevel="2">
      <c r="A244" s="12"/>
      <c r="B244" s="416"/>
      <c r="C244" s="416"/>
      <c r="D244" s="416"/>
      <c r="E244" s="416"/>
      <c r="F244" s="416"/>
      <c r="G244" s="416"/>
      <c r="H244" s="45"/>
      <c r="I244" s="1923" t="s">
        <v>575</v>
      </c>
      <c r="J244" s="1916"/>
      <c r="K244" s="1917"/>
      <c r="L244" s="1917"/>
      <c r="M244" s="1919"/>
      <c r="N244" s="1919"/>
      <c r="O244" s="1919"/>
      <c r="P244" s="1920"/>
      <c r="Q244" s="1918"/>
      <c r="R244" s="1919"/>
      <c r="S244" s="1919"/>
      <c r="T244" s="1920"/>
      <c r="U244" s="1918"/>
      <c r="V244" s="1919"/>
      <c r="W244" s="1919"/>
      <c r="X244" s="1919"/>
      <c r="Y244" s="1921"/>
      <c r="Z244" s="1921"/>
      <c r="AA244" s="1921"/>
      <c r="AB244" s="1921"/>
      <c r="AC244" s="1921"/>
      <c r="AD244" s="1921"/>
      <c r="AE244" s="1921"/>
      <c r="AF244" s="1921"/>
      <c r="AG244" s="1921"/>
      <c r="AH244" s="1921"/>
      <c r="AI244" s="1921"/>
      <c r="AJ244" s="1921"/>
      <c r="AK244" s="1921"/>
      <c r="AL244" s="1921"/>
      <c r="AM244" s="1921"/>
      <c r="AN244" s="1921"/>
      <c r="AO244" s="1921"/>
      <c r="AP244" s="1921"/>
      <c r="AQ244" s="1921"/>
      <c r="AR244" s="1921"/>
      <c r="AS244" s="210"/>
      <c r="AT244" s="1921"/>
      <c r="AU244" s="1921"/>
      <c r="AV244" s="1921">
        <f>AV429</f>
        <v>12.336</v>
      </c>
      <c r="AW244" s="1921">
        <f>AW429</f>
        <v>17.363</v>
      </c>
      <c r="AX244" s="1921">
        <f>AX429</f>
        <v>20.856000000000002</v>
      </c>
      <c r="AY244" s="1921">
        <f>AY429</f>
        <v>22.46</v>
      </c>
      <c r="AZ244" s="1921">
        <f>AY244+AZ246</f>
        <v>25.46</v>
      </c>
      <c r="BA244" s="1921">
        <f t="shared" ref="BA244:BI244" si="425">AZ244+BA246</f>
        <v>28.46</v>
      </c>
      <c r="BB244" s="1921">
        <f t="shared" si="425"/>
        <v>31.46</v>
      </c>
      <c r="BC244" s="1921">
        <f t="shared" si="425"/>
        <v>34.46</v>
      </c>
      <c r="BD244" s="1921">
        <f t="shared" si="425"/>
        <v>37.46</v>
      </c>
      <c r="BE244" s="1921">
        <f t="shared" si="425"/>
        <v>40.46</v>
      </c>
      <c r="BF244" s="1921">
        <f t="shared" si="425"/>
        <v>43.46</v>
      </c>
      <c r="BG244" s="1921">
        <f t="shared" si="425"/>
        <v>46.46</v>
      </c>
      <c r="BH244" s="1921">
        <f t="shared" si="425"/>
        <v>49.46</v>
      </c>
      <c r="BI244" s="1921">
        <f t="shared" si="425"/>
        <v>52.46</v>
      </c>
    </row>
    <row r="245" spans="1:61" ht="11.25" hidden="1" customHeight="1" outlineLevel="2">
      <c r="A245" s="15"/>
      <c r="H245" s="45"/>
      <c r="I245" s="1837" t="s">
        <v>276</v>
      </c>
      <c r="J245" s="56"/>
      <c r="K245" s="47"/>
      <c r="L245" s="47"/>
      <c r="M245" s="210"/>
      <c r="N245" s="210"/>
      <c r="O245" s="210"/>
      <c r="P245" s="274"/>
      <c r="Q245" s="1405"/>
      <c r="R245" s="210"/>
      <c r="S245" s="210"/>
      <c r="T245" s="274"/>
      <c r="U245" s="1405"/>
      <c r="V245" s="210"/>
      <c r="W245" s="210"/>
      <c r="X245" s="210"/>
      <c r="Y245" s="451"/>
      <c r="Z245" s="451"/>
      <c r="AA245" s="451"/>
      <c r="AB245" s="451"/>
      <c r="AC245" s="451"/>
      <c r="AD245" s="451"/>
      <c r="AE245" s="451"/>
      <c r="AF245" s="451"/>
      <c r="AG245" s="451"/>
      <c r="AH245" s="451"/>
      <c r="AI245" s="451"/>
      <c r="AJ245" s="451"/>
      <c r="AK245" s="451"/>
      <c r="AL245" s="451"/>
      <c r="AM245" s="451"/>
      <c r="AN245" s="451"/>
      <c r="AO245" s="451"/>
      <c r="AP245" s="451"/>
      <c r="AQ245" s="451"/>
      <c r="AR245" s="451"/>
      <c r="AS245" s="210"/>
      <c r="AT245" s="451"/>
      <c r="AU245" s="451"/>
      <c r="AV245" s="1226"/>
      <c r="AW245" s="1226">
        <f t="shared" ref="AW245:BI245" si="426">AW244/AV244-1</f>
        <v>0.40750648508430598</v>
      </c>
      <c r="AX245" s="1226">
        <f t="shared" si="426"/>
        <v>0.20117491216955607</v>
      </c>
      <c r="AY245" s="1226">
        <f t="shared" si="426"/>
        <v>7.690832374376666E-2</v>
      </c>
      <c r="AZ245" s="1226">
        <f t="shared" si="426"/>
        <v>0.13357079252003556</v>
      </c>
      <c r="BA245" s="1226">
        <f t="shared" si="426"/>
        <v>0.11783189316575027</v>
      </c>
      <c r="BB245" s="1226">
        <f t="shared" si="426"/>
        <v>0.10541110330288128</v>
      </c>
      <c r="BC245" s="1226">
        <f t="shared" si="426"/>
        <v>9.5359186268277218E-2</v>
      </c>
      <c r="BD245" s="1226">
        <f t="shared" si="426"/>
        <v>8.7057457922228743E-2</v>
      </c>
      <c r="BE245" s="1226">
        <f t="shared" si="426"/>
        <v>8.0085424452749576E-2</v>
      </c>
      <c r="BF245" s="1226">
        <f t="shared" si="426"/>
        <v>7.4147305981216105E-2</v>
      </c>
      <c r="BG245" s="1226">
        <f t="shared" si="426"/>
        <v>6.902899217671421E-2</v>
      </c>
      <c r="BH245" s="1226">
        <f t="shared" si="426"/>
        <v>6.4571674558760117E-2</v>
      </c>
      <c r="BI245" s="1226">
        <f t="shared" si="426"/>
        <v>6.0655074807925535E-2</v>
      </c>
    </row>
    <row r="246" spans="1:61" ht="11.25" hidden="1" customHeight="1" outlineLevel="2">
      <c r="A246" s="12"/>
      <c r="B246" s="416"/>
      <c r="C246" s="416"/>
      <c r="D246" s="416"/>
      <c r="E246" s="416"/>
      <c r="F246" s="416"/>
      <c r="G246" s="416"/>
      <c r="H246" s="45"/>
      <c r="I246" s="1837" t="s">
        <v>604</v>
      </c>
      <c r="J246" s="9"/>
      <c r="K246" s="5"/>
      <c r="L246" s="5"/>
      <c r="M246" s="136"/>
      <c r="N246" s="136"/>
      <c r="O246" s="136"/>
      <c r="P246" s="146"/>
      <c r="Q246" s="272"/>
      <c r="R246" s="136"/>
      <c r="S246" s="136"/>
      <c r="T246" s="146"/>
      <c r="U246" s="272"/>
      <c r="V246" s="136"/>
      <c r="W246" s="136"/>
      <c r="X246" s="136"/>
      <c r="Y246" s="138"/>
      <c r="Z246" s="138"/>
      <c r="AA246" s="138"/>
      <c r="AB246" s="138"/>
      <c r="AC246" s="138"/>
      <c r="AD246" s="138"/>
      <c r="AE246" s="138"/>
      <c r="AF246" s="138"/>
      <c r="AG246" s="138"/>
      <c r="AH246" s="138"/>
      <c r="AI246" s="138"/>
      <c r="AJ246" s="138"/>
      <c r="AK246" s="138"/>
      <c r="AL246" s="138"/>
      <c r="AM246" s="138"/>
      <c r="AN246" s="138"/>
      <c r="AO246" s="138"/>
      <c r="AP246" s="138"/>
      <c r="AQ246" s="138"/>
      <c r="AR246" s="138"/>
      <c r="AS246" s="210"/>
      <c r="AT246" s="451"/>
      <c r="AU246" s="451"/>
      <c r="AV246" s="451"/>
      <c r="AW246" s="451">
        <f>AW244-AV244</f>
        <v>5.0269999999999992</v>
      </c>
      <c r="AX246" s="451">
        <f>AX244-AW244</f>
        <v>3.4930000000000021</v>
      </c>
      <c r="AY246" s="451">
        <f>AY244-AX244</f>
        <v>1.6039999999999992</v>
      </c>
      <c r="AZ246" s="1390">
        <v>3</v>
      </c>
      <c r="BA246" s="1390">
        <f t="shared" ref="BA246:BI246" si="427">AZ246</f>
        <v>3</v>
      </c>
      <c r="BB246" s="1390">
        <f t="shared" si="427"/>
        <v>3</v>
      </c>
      <c r="BC246" s="1390">
        <f t="shared" si="427"/>
        <v>3</v>
      </c>
      <c r="BD246" s="1390">
        <f t="shared" si="427"/>
        <v>3</v>
      </c>
      <c r="BE246" s="1390">
        <f t="shared" si="427"/>
        <v>3</v>
      </c>
      <c r="BF246" s="1390">
        <f t="shared" si="427"/>
        <v>3</v>
      </c>
      <c r="BG246" s="1390">
        <f t="shared" si="427"/>
        <v>3</v>
      </c>
      <c r="BH246" s="1390">
        <f t="shared" si="427"/>
        <v>3</v>
      </c>
      <c r="BI246" s="1390">
        <f t="shared" si="427"/>
        <v>3</v>
      </c>
    </row>
    <row r="247" spans="1:61" ht="11.25" hidden="1" customHeight="1" outlineLevel="2">
      <c r="A247" s="12"/>
      <c r="B247" s="416"/>
      <c r="C247" s="416"/>
      <c r="D247" s="416"/>
      <c r="E247" s="416"/>
      <c r="F247" s="416"/>
      <c r="G247" s="416"/>
      <c r="H247" s="45"/>
      <c r="I247" s="1845"/>
      <c r="J247" s="9"/>
      <c r="K247" s="5"/>
      <c r="L247" s="5"/>
      <c r="M247" s="136"/>
      <c r="N247" s="136"/>
      <c r="O247" s="136"/>
      <c r="P247" s="146"/>
      <c r="Q247" s="272"/>
      <c r="R247" s="136"/>
      <c r="S247" s="136"/>
      <c r="T247" s="146"/>
      <c r="U247" s="272"/>
      <c r="V247" s="136"/>
      <c r="W247" s="136"/>
      <c r="X247" s="136"/>
      <c r="Y247" s="138"/>
      <c r="Z247" s="138"/>
      <c r="AA247" s="138"/>
      <c r="AB247" s="138"/>
      <c r="AC247" s="138"/>
      <c r="AD247" s="138"/>
      <c r="AE247" s="138"/>
      <c r="AF247" s="138"/>
      <c r="AG247" s="138"/>
      <c r="AH247" s="138"/>
      <c r="AI247" s="138"/>
      <c r="AJ247" s="138"/>
      <c r="AK247" s="138"/>
      <c r="AL247" s="138"/>
      <c r="AM247" s="138"/>
      <c r="AN247" s="138"/>
      <c r="AO247" s="138"/>
      <c r="AP247" s="138"/>
      <c r="AQ247" s="138"/>
      <c r="AR247" s="138"/>
      <c r="AS247" s="210"/>
      <c r="AT247" s="451"/>
      <c r="AU247" s="451"/>
      <c r="AV247" s="451"/>
      <c r="AW247" s="451"/>
      <c r="AX247" s="451"/>
      <c r="AY247" s="451"/>
      <c r="AZ247" s="451"/>
      <c r="BA247" s="451"/>
      <c r="BB247" s="451"/>
      <c r="BC247" s="451"/>
      <c r="BD247" s="451"/>
      <c r="BE247" s="451"/>
      <c r="BF247" s="451"/>
      <c r="BG247" s="451"/>
      <c r="BH247" s="451"/>
      <c r="BI247" s="451"/>
    </row>
    <row r="248" spans="1:61" ht="11.25" hidden="1" customHeight="1" outlineLevel="2">
      <c r="A248" s="12"/>
      <c r="B248" s="416"/>
      <c r="C248" s="416"/>
      <c r="D248" s="416"/>
      <c r="E248" s="416"/>
      <c r="F248" s="416"/>
      <c r="G248" s="416"/>
      <c r="H248" s="45"/>
      <c r="I248" s="1923" t="s">
        <v>576</v>
      </c>
      <c r="J248" s="1916"/>
      <c r="K248" s="1917"/>
      <c r="L248" s="1917"/>
      <c r="M248" s="1919"/>
      <c r="N248" s="1919"/>
      <c r="O248" s="1919"/>
      <c r="P248" s="1920"/>
      <c r="Q248" s="1918"/>
      <c r="R248" s="1919"/>
      <c r="S248" s="1919"/>
      <c r="T248" s="1920"/>
      <c r="U248" s="1918"/>
      <c r="V248" s="1919"/>
      <c r="W248" s="1919"/>
      <c r="X248" s="1919"/>
      <c r="Y248" s="1921"/>
      <c r="Z248" s="1921"/>
      <c r="AA248" s="1921"/>
      <c r="AB248" s="1921"/>
      <c r="AC248" s="1921"/>
      <c r="AD248" s="1921"/>
      <c r="AE248" s="1921"/>
      <c r="AF248" s="1921"/>
      <c r="AG248" s="1921"/>
      <c r="AH248" s="1921"/>
      <c r="AI248" s="1921"/>
      <c r="AJ248" s="1921"/>
      <c r="AK248" s="1921"/>
      <c r="AL248" s="1921"/>
      <c r="AM248" s="1921"/>
      <c r="AN248" s="1921"/>
      <c r="AO248" s="1921"/>
      <c r="AP248" s="1921"/>
      <c r="AQ248" s="1921"/>
      <c r="AR248" s="1921"/>
      <c r="AS248" s="210"/>
      <c r="AT248" s="1921"/>
      <c r="AU248" s="1921"/>
      <c r="AV248" s="1921">
        <f>AV430</f>
        <v>8.7759999999999998</v>
      </c>
      <c r="AW248" s="1921">
        <f>AW430</f>
        <v>15.683999999999999</v>
      </c>
      <c r="AX248" s="1921">
        <f>AX430</f>
        <v>25.542000000000002</v>
      </c>
      <c r="AY248" s="1921">
        <f>AY430</f>
        <v>29.968</v>
      </c>
      <c r="AZ248" s="1921">
        <f>AY248+AZ250</f>
        <v>39.468000000000004</v>
      </c>
      <c r="BA248" s="1921">
        <f t="shared" ref="BA248:BI248" si="428">AZ248+BA250</f>
        <v>48.968000000000004</v>
      </c>
      <c r="BB248" s="1921">
        <f t="shared" si="428"/>
        <v>58.468000000000004</v>
      </c>
      <c r="BC248" s="1921">
        <f t="shared" si="428"/>
        <v>67.968000000000004</v>
      </c>
      <c r="BD248" s="1921">
        <f t="shared" si="428"/>
        <v>77.468000000000004</v>
      </c>
      <c r="BE248" s="1921">
        <f t="shared" si="428"/>
        <v>86.968000000000004</v>
      </c>
      <c r="BF248" s="1921">
        <f t="shared" si="428"/>
        <v>96.468000000000004</v>
      </c>
      <c r="BG248" s="1921">
        <f t="shared" si="428"/>
        <v>105.968</v>
      </c>
      <c r="BH248" s="1921">
        <f t="shared" si="428"/>
        <v>115.468</v>
      </c>
      <c r="BI248" s="1921">
        <f t="shared" si="428"/>
        <v>124.968</v>
      </c>
    </row>
    <row r="249" spans="1:61" ht="11.25" hidden="1" customHeight="1" outlineLevel="2">
      <c r="A249" s="15"/>
      <c r="H249" s="45"/>
      <c r="I249" s="1837" t="s">
        <v>276</v>
      </c>
      <c r="J249" s="56"/>
      <c r="K249" s="47"/>
      <c r="L249" s="47"/>
      <c r="M249" s="210"/>
      <c r="N249" s="210"/>
      <c r="O249" s="210"/>
      <c r="P249" s="274"/>
      <c r="Q249" s="1405"/>
      <c r="R249" s="210"/>
      <c r="S249" s="210"/>
      <c r="T249" s="274"/>
      <c r="U249" s="1405"/>
      <c r="V249" s="210"/>
      <c r="W249" s="210"/>
      <c r="X249" s="210"/>
      <c r="Y249" s="451"/>
      <c r="Z249" s="451"/>
      <c r="AA249" s="451"/>
      <c r="AB249" s="451"/>
      <c r="AC249" s="451"/>
      <c r="AD249" s="451"/>
      <c r="AE249" s="451"/>
      <c r="AF249" s="451"/>
      <c r="AG249" s="451"/>
      <c r="AH249" s="451"/>
      <c r="AI249" s="451"/>
      <c r="AJ249" s="451"/>
      <c r="AK249" s="451"/>
      <c r="AL249" s="451"/>
      <c r="AM249" s="451"/>
      <c r="AN249" s="451"/>
      <c r="AO249" s="451"/>
      <c r="AP249" s="451"/>
      <c r="AQ249" s="451"/>
      <c r="AR249" s="451"/>
      <c r="AS249" s="210"/>
      <c r="AT249" s="451"/>
      <c r="AU249" s="451"/>
      <c r="AV249" s="1226"/>
      <c r="AW249" s="1226">
        <f t="shared" ref="AW249:BI249" si="429">AW248/AV248-1</f>
        <v>0.7871467639015497</v>
      </c>
      <c r="AX249" s="1226">
        <f t="shared" si="429"/>
        <v>0.62853863810252508</v>
      </c>
      <c r="AY249" s="1226">
        <f t="shared" si="429"/>
        <v>0.17328321979484773</v>
      </c>
      <c r="AZ249" s="1226">
        <f t="shared" si="429"/>
        <v>0.31700480512546725</v>
      </c>
      <c r="BA249" s="1226">
        <f t="shared" si="429"/>
        <v>0.24070132765784935</v>
      </c>
      <c r="BB249" s="1226">
        <f t="shared" si="429"/>
        <v>0.19400424767194901</v>
      </c>
      <c r="BC249" s="1226">
        <f t="shared" si="429"/>
        <v>0.1624820414585757</v>
      </c>
      <c r="BD249" s="1226">
        <f t="shared" si="429"/>
        <v>0.1397716572504708</v>
      </c>
      <c r="BE249" s="1226">
        <f t="shared" si="429"/>
        <v>0.12263128001239232</v>
      </c>
      <c r="BF249" s="1226">
        <f t="shared" si="429"/>
        <v>0.10923558090332075</v>
      </c>
      <c r="BG249" s="1226">
        <f t="shared" si="429"/>
        <v>9.8478251855537602E-2</v>
      </c>
      <c r="BH249" s="1226">
        <f t="shared" si="429"/>
        <v>8.9649705571493321E-2</v>
      </c>
      <c r="BI249" s="1226">
        <f t="shared" si="429"/>
        <v>8.2273876745072139E-2</v>
      </c>
    </row>
    <row r="250" spans="1:61" ht="11.25" hidden="1" customHeight="1" outlineLevel="2">
      <c r="A250" s="12"/>
      <c r="B250" s="416"/>
      <c r="C250" s="416"/>
      <c r="D250" s="416"/>
      <c r="E250" s="416"/>
      <c r="F250" s="416"/>
      <c r="G250" s="416"/>
      <c r="H250" s="45"/>
      <c r="I250" s="1837" t="s">
        <v>604</v>
      </c>
      <c r="J250" s="9"/>
      <c r="K250" s="5"/>
      <c r="L250" s="5"/>
      <c r="M250" s="136"/>
      <c r="N250" s="136"/>
      <c r="O250" s="136"/>
      <c r="P250" s="146"/>
      <c r="Q250" s="272"/>
      <c r="R250" s="136"/>
      <c r="S250" s="136"/>
      <c r="T250" s="146"/>
      <c r="U250" s="272"/>
      <c r="V250" s="136"/>
      <c r="W250" s="136"/>
      <c r="X250" s="136"/>
      <c r="Y250" s="138"/>
      <c r="Z250" s="138"/>
      <c r="AA250" s="138"/>
      <c r="AB250" s="138"/>
      <c r="AC250" s="138"/>
      <c r="AD250" s="138"/>
      <c r="AE250" s="138"/>
      <c r="AF250" s="138"/>
      <c r="AG250" s="138"/>
      <c r="AH250" s="138"/>
      <c r="AI250" s="138"/>
      <c r="AJ250" s="138"/>
      <c r="AK250" s="138"/>
      <c r="AL250" s="138"/>
      <c r="AM250" s="138"/>
      <c r="AN250" s="138"/>
      <c r="AO250" s="138"/>
      <c r="AP250" s="138"/>
      <c r="AQ250" s="138"/>
      <c r="AR250" s="138"/>
      <c r="AS250" s="210"/>
      <c r="AT250" s="451"/>
      <c r="AU250" s="451"/>
      <c r="AV250" s="451"/>
      <c r="AW250" s="451">
        <f>AW248-AV248</f>
        <v>6.9079999999999995</v>
      </c>
      <c r="AX250" s="451">
        <f>AX248-AW248</f>
        <v>9.8580000000000023</v>
      </c>
      <c r="AY250" s="451">
        <f>AY248-AX248</f>
        <v>4.4259999999999984</v>
      </c>
      <c r="AZ250" s="1390">
        <v>9.5</v>
      </c>
      <c r="BA250" s="1390">
        <f t="shared" ref="BA250:BI250" si="430">AZ250</f>
        <v>9.5</v>
      </c>
      <c r="BB250" s="1390">
        <f t="shared" si="430"/>
        <v>9.5</v>
      </c>
      <c r="BC250" s="1390">
        <f t="shared" si="430"/>
        <v>9.5</v>
      </c>
      <c r="BD250" s="1390">
        <f t="shared" si="430"/>
        <v>9.5</v>
      </c>
      <c r="BE250" s="1390">
        <f t="shared" si="430"/>
        <v>9.5</v>
      </c>
      <c r="BF250" s="1390">
        <f t="shared" si="430"/>
        <v>9.5</v>
      </c>
      <c r="BG250" s="1390">
        <f t="shared" si="430"/>
        <v>9.5</v>
      </c>
      <c r="BH250" s="1390">
        <f t="shared" si="430"/>
        <v>9.5</v>
      </c>
      <c r="BI250" s="1390">
        <f t="shared" si="430"/>
        <v>9.5</v>
      </c>
    </row>
    <row r="251" spans="1:61" ht="11.25" hidden="1" customHeight="1" outlineLevel="2">
      <c r="A251" s="12"/>
      <c r="B251" s="416"/>
      <c r="C251" s="416"/>
      <c r="D251" s="416"/>
      <c r="E251" s="416"/>
      <c r="F251" s="416"/>
      <c r="G251" s="416"/>
      <c r="H251" s="45"/>
      <c r="I251" s="1845"/>
      <c r="J251" s="9"/>
      <c r="K251" s="5"/>
      <c r="L251" s="5"/>
      <c r="M251" s="136"/>
      <c r="N251" s="136"/>
      <c r="O251" s="136"/>
      <c r="P251" s="146"/>
      <c r="Q251" s="272"/>
      <c r="R251" s="136"/>
      <c r="S251" s="136"/>
      <c r="T251" s="146"/>
      <c r="U251" s="272"/>
      <c r="V251" s="136"/>
      <c r="W251" s="136"/>
      <c r="X251" s="136"/>
      <c r="Y251" s="138"/>
      <c r="Z251" s="138"/>
      <c r="AA251" s="138"/>
      <c r="AB251" s="138"/>
      <c r="AC251" s="138"/>
      <c r="AD251" s="138"/>
      <c r="AE251" s="138"/>
      <c r="AF251" s="138"/>
      <c r="AG251" s="138"/>
      <c r="AH251" s="138"/>
      <c r="AI251" s="138"/>
      <c r="AJ251" s="138"/>
      <c r="AK251" s="138"/>
      <c r="AL251" s="138"/>
      <c r="AM251" s="138"/>
      <c r="AN251" s="138"/>
      <c r="AO251" s="138"/>
      <c r="AP251" s="138"/>
      <c r="AQ251" s="138"/>
      <c r="AR251" s="138"/>
      <c r="AS251" s="210"/>
      <c r="AT251" s="451"/>
      <c r="AU251" s="451"/>
      <c r="AV251" s="451"/>
      <c r="AW251" s="451"/>
      <c r="AX251" s="451"/>
      <c r="AY251" s="451"/>
      <c r="AZ251" s="451"/>
      <c r="BA251" s="451"/>
      <c r="BB251" s="451"/>
      <c r="BC251" s="451"/>
      <c r="BD251" s="451"/>
      <c r="BE251" s="451"/>
      <c r="BF251" s="451"/>
      <c r="BG251" s="451"/>
      <c r="BH251" s="451"/>
      <c r="BI251" s="451"/>
    </row>
    <row r="252" spans="1:61" ht="11.25" hidden="1" customHeight="1" outlineLevel="2">
      <c r="A252" s="12"/>
      <c r="B252" s="416"/>
      <c r="C252" s="416"/>
      <c r="D252" s="416"/>
      <c r="E252" s="416"/>
      <c r="F252" s="416"/>
      <c r="G252" s="416"/>
      <c r="H252" s="45"/>
      <c r="I252" s="1923" t="s">
        <v>578</v>
      </c>
      <c r="J252" s="1916"/>
      <c r="K252" s="1917"/>
      <c r="L252" s="1917"/>
      <c r="M252" s="1919"/>
      <c r="N252" s="1919"/>
      <c r="O252" s="1919"/>
      <c r="P252" s="1920"/>
      <c r="Q252" s="1918"/>
      <c r="R252" s="1919"/>
      <c r="S252" s="1919"/>
      <c r="T252" s="1920"/>
      <c r="U252" s="1918"/>
      <c r="V252" s="1919"/>
      <c r="W252" s="1919"/>
      <c r="X252" s="1919"/>
      <c r="Y252" s="1921"/>
      <c r="Z252" s="1921"/>
      <c r="AA252" s="1921"/>
      <c r="AB252" s="1921"/>
      <c r="AC252" s="1921"/>
      <c r="AD252" s="1921"/>
      <c r="AE252" s="1921"/>
      <c r="AF252" s="1921"/>
      <c r="AG252" s="1921"/>
      <c r="AH252" s="1921"/>
      <c r="AI252" s="1921"/>
      <c r="AJ252" s="1921"/>
      <c r="AK252" s="1921"/>
      <c r="AL252" s="1921"/>
      <c r="AM252" s="1921"/>
      <c r="AN252" s="1921"/>
      <c r="AO252" s="1921"/>
      <c r="AP252" s="1921"/>
      <c r="AQ252" s="1921"/>
      <c r="AR252" s="1921"/>
      <c r="AS252" s="210"/>
      <c r="AT252" s="1921"/>
      <c r="AU252" s="1921"/>
      <c r="AV252" s="1921">
        <f>AV431</f>
        <v>4.2709999999999999</v>
      </c>
      <c r="AW252" s="1921">
        <f>AW431</f>
        <v>9.4429999999999996</v>
      </c>
      <c r="AX252" s="1921">
        <f>AX431</f>
        <v>12.478</v>
      </c>
      <c r="AY252" s="1921">
        <f>AY431</f>
        <v>15.225</v>
      </c>
      <c r="AZ252" s="1921">
        <f>AY252+AZ254</f>
        <v>18.225000000000001</v>
      </c>
      <c r="BA252" s="1921">
        <f t="shared" ref="BA252:BI252" si="431">AZ252+BA254</f>
        <v>21.225000000000001</v>
      </c>
      <c r="BB252" s="1921">
        <f t="shared" si="431"/>
        <v>24.225000000000001</v>
      </c>
      <c r="BC252" s="1921">
        <f t="shared" si="431"/>
        <v>27.225000000000001</v>
      </c>
      <c r="BD252" s="1921">
        <f t="shared" si="431"/>
        <v>30.225000000000001</v>
      </c>
      <c r="BE252" s="1921">
        <f t="shared" si="431"/>
        <v>33.225000000000001</v>
      </c>
      <c r="BF252" s="1921">
        <f t="shared" si="431"/>
        <v>36.225000000000001</v>
      </c>
      <c r="BG252" s="1921">
        <f t="shared" si="431"/>
        <v>39.225000000000001</v>
      </c>
      <c r="BH252" s="1921">
        <f t="shared" si="431"/>
        <v>42.225000000000001</v>
      </c>
      <c r="BI252" s="1921">
        <f t="shared" si="431"/>
        <v>45.225000000000001</v>
      </c>
    </row>
    <row r="253" spans="1:61" ht="11.25" hidden="1" customHeight="1" outlineLevel="2">
      <c r="A253" s="15"/>
      <c r="H253" s="45"/>
      <c r="I253" s="1837" t="s">
        <v>276</v>
      </c>
      <c r="J253" s="56"/>
      <c r="K253" s="47"/>
      <c r="L253" s="47"/>
      <c r="M253" s="210"/>
      <c r="N253" s="210"/>
      <c r="O253" s="210"/>
      <c r="P253" s="274"/>
      <c r="Q253" s="1405"/>
      <c r="R253" s="210"/>
      <c r="S253" s="210"/>
      <c r="T253" s="274"/>
      <c r="U253" s="1405"/>
      <c r="V253" s="210"/>
      <c r="W253" s="210"/>
      <c r="X253" s="210"/>
      <c r="Y253" s="451"/>
      <c r="Z253" s="451"/>
      <c r="AA253" s="451"/>
      <c r="AB253" s="451"/>
      <c r="AC253" s="451"/>
      <c r="AD253" s="451"/>
      <c r="AE253" s="451"/>
      <c r="AF253" s="451"/>
      <c r="AG253" s="451"/>
      <c r="AH253" s="451"/>
      <c r="AI253" s="451"/>
      <c r="AJ253" s="451"/>
      <c r="AK253" s="451"/>
      <c r="AL253" s="451"/>
      <c r="AM253" s="451"/>
      <c r="AN253" s="451"/>
      <c r="AO253" s="451"/>
      <c r="AP253" s="451"/>
      <c r="AQ253" s="451"/>
      <c r="AR253" s="451"/>
      <c r="AS253" s="210"/>
      <c r="AT253" s="451"/>
      <c r="AU253" s="451"/>
      <c r="AV253" s="1226"/>
      <c r="AW253" s="1226">
        <f t="shared" ref="AW253:BI253" si="432">AW252/AV252-1</f>
        <v>1.2109576211660031</v>
      </c>
      <c r="AX253" s="1226">
        <f t="shared" si="432"/>
        <v>0.32140209679127407</v>
      </c>
      <c r="AY253" s="1226">
        <f t="shared" si="432"/>
        <v>0.22014745952877068</v>
      </c>
      <c r="AZ253" s="1226">
        <f t="shared" si="432"/>
        <v>0.19704433497536966</v>
      </c>
      <c r="BA253" s="1226">
        <f t="shared" si="432"/>
        <v>0.1646090534979423</v>
      </c>
      <c r="BB253" s="1226">
        <f t="shared" si="432"/>
        <v>0.14134275618374548</v>
      </c>
      <c r="BC253" s="1226">
        <f t="shared" si="432"/>
        <v>0.12383900928792579</v>
      </c>
      <c r="BD253" s="1226">
        <f t="shared" si="432"/>
        <v>0.11019283746556474</v>
      </c>
      <c r="BE253" s="1226">
        <f t="shared" si="432"/>
        <v>9.9255583126550917E-2</v>
      </c>
      <c r="BF253" s="1226">
        <f t="shared" si="432"/>
        <v>9.0293453724604955E-2</v>
      </c>
      <c r="BG253" s="1226">
        <f t="shared" si="432"/>
        <v>8.2815734989648115E-2</v>
      </c>
      <c r="BH253" s="1226">
        <f t="shared" si="432"/>
        <v>7.6481835564053524E-2</v>
      </c>
      <c r="BI253" s="1226">
        <f t="shared" si="432"/>
        <v>7.104795737122549E-2</v>
      </c>
    </row>
    <row r="254" spans="1:61" ht="11.25" hidden="1" customHeight="1" outlineLevel="2">
      <c r="A254" s="12"/>
      <c r="B254" s="416"/>
      <c r="C254" s="416"/>
      <c r="D254" s="416"/>
      <c r="E254" s="416"/>
      <c r="F254" s="416"/>
      <c r="G254" s="416"/>
      <c r="H254" s="45"/>
      <c r="I254" s="1837" t="s">
        <v>604</v>
      </c>
      <c r="J254" s="9"/>
      <c r="K254" s="5"/>
      <c r="L254" s="5"/>
      <c r="M254" s="136"/>
      <c r="N254" s="136"/>
      <c r="O254" s="136"/>
      <c r="P254" s="146"/>
      <c r="Q254" s="272"/>
      <c r="R254" s="136"/>
      <c r="S254" s="136"/>
      <c r="T254" s="146"/>
      <c r="U254" s="272"/>
      <c r="V254" s="136"/>
      <c r="W254" s="136"/>
      <c r="X254" s="136"/>
      <c r="Y254" s="138"/>
      <c r="Z254" s="138"/>
      <c r="AA254" s="138"/>
      <c r="AB254" s="138"/>
      <c r="AC254" s="138"/>
      <c r="AD254" s="138"/>
      <c r="AE254" s="138"/>
      <c r="AF254" s="138"/>
      <c r="AG254" s="138"/>
      <c r="AH254" s="138"/>
      <c r="AI254" s="138"/>
      <c r="AJ254" s="138"/>
      <c r="AK254" s="138"/>
      <c r="AL254" s="138"/>
      <c r="AM254" s="138"/>
      <c r="AN254" s="138"/>
      <c r="AO254" s="138"/>
      <c r="AP254" s="138"/>
      <c r="AQ254" s="138"/>
      <c r="AR254" s="138"/>
      <c r="AS254" s="210"/>
      <c r="AT254" s="451"/>
      <c r="AU254" s="451"/>
      <c r="AV254" s="451"/>
      <c r="AW254" s="451">
        <f>AW252-AV252</f>
        <v>5.1719999999999997</v>
      </c>
      <c r="AX254" s="451">
        <f>AX252-AW252</f>
        <v>3.0350000000000001</v>
      </c>
      <c r="AY254" s="451">
        <f>AY252-AX252</f>
        <v>2.7469999999999999</v>
      </c>
      <c r="AZ254" s="1390">
        <v>3</v>
      </c>
      <c r="BA254" s="1390">
        <f t="shared" ref="BA254:BI254" si="433">AZ254</f>
        <v>3</v>
      </c>
      <c r="BB254" s="1390">
        <f t="shared" si="433"/>
        <v>3</v>
      </c>
      <c r="BC254" s="1390">
        <f t="shared" si="433"/>
        <v>3</v>
      </c>
      <c r="BD254" s="1390">
        <f t="shared" si="433"/>
        <v>3</v>
      </c>
      <c r="BE254" s="1390">
        <f t="shared" si="433"/>
        <v>3</v>
      </c>
      <c r="BF254" s="1390">
        <f t="shared" si="433"/>
        <v>3</v>
      </c>
      <c r="BG254" s="1390">
        <f t="shared" si="433"/>
        <v>3</v>
      </c>
      <c r="BH254" s="1390">
        <f t="shared" si="433"/>
        <v>3</v>
      </c>
      <c r="BI254" s="1390">
        <f t="shared" si="433"/>
        <v>3</v>
      </c>
    </row>
    <row r="255" spans="1:61" ht="11.25" hidden="1" customHeight="1" outlineLevel="2">
      <c r="A255" s="12"/>
      <c r="B255" s="416"/>
      <c r="C255" s="416"/>
      <c r="D255" s="416"/>
      <c r="E255" s="416"/>
      <c r="F255" s="416"/>
      <c r="G255" s="416"/>
      <c r="H255" s="45"/>
      <c r="I255" s="1824"/>
      <c r="J255" s="9"/>
      <c r="K255" s="5"/>
      <c r="L255" s="5"/>
      <c r="M255" s="136"/>
      <c r="N255" s="136"/>
      <c r="O255" s="136"/>
      <c r="P255" s="146"/>
      <c r="Q255" s="272"/>
      <c r="R255" s="136"/>
      <c r="S255" s="136"/>
      <c r="T255" s="146"/>
      <c r="U255" s="272"/>
      <c r="V255" s="136"/>
      <c r="W255" s="136"/>
      <c r="X255" s="136"/>
      <c r="Y255" s="138"/>
      <c r="Z255" s="138"/>
      <c r="AA255" s="138"/>
      <c r="AB255" s="138"/>
      <c r="AC255" s="138"/>
      <c r="AD255" s="138"/>
      <c r="AE255" s="138"/>
      <c r="AF255" s="138"/>
      <c r="AG255" s="138"/>
      <c r="AH255" s="138"/>
      <c r="AI255" s="138"/>
      <c r="AJ255" s="138"/>
      <c r="AK255" s="138"/>
      <c r="AL255" s="138"/>
      <c r="AM255" s="138"/>
      <c r="AN255" s="138"/>
      <c r="AO255" s="138"/>
      <c r="AP255" s="138"/>
      <c r="AQ255" s="138"/>
      <c r="AR255" s="138"/>
      <c r="AS255" s="210"/>
      <c r="AT255" s="451"/>
      <c r="AU255" s="451"/>
      <c r="AV255" s="451"/>
      <c r="AW255" s="451"/>
      <c r="AX255" s="451"/>
      <c r="AY255" s="451"/>
      <c r="AZ255" s="451"/>
      <c r="BA255" s="451"/>
      <c r="BB255" s="451"/>
      <c r="BC255" s="451"/>
      <c r="BD255" s="451"/>
      <c r="BE255" s="451"/>
      <c r="BF255" s="451"/>
      <c r="BG255" s="451"/>
      <c r="BH255" s="451"/>
      <c r="BI255" s="451"/>
    </row>
    <row r="256" spans="1:61" ht="11.25" hidden="1" customHeight="1" outlineLevel="2">
      <c r="A256" s="12"/>
      <c r="B256" s="416"/>
      <c r="C256" s="416"/>
      <c r="D256" s="416"/>
      <c r="E256" s="416"/>
      <c r="F256" s="416"/>
      <c r="G256" s="416"/>
      <c r="H256" s="45"/>
      <c r="I256" s="1923" t="s">
        <v>579</v>
      </c>
      <c r="J256" s="1916"/>
      <c r="K256" s="1917"/>
      <c r="L256" s="1917"/>
      <c r="M256" s="1919"/>
      <c r="N256" s="1919"/>
      <c r="O256" s="1919"/>
      <c r="P256" s="1920"/>
      <c r="Q256" s="1918"/>
      <c r="R256" s="1919"/>
      <c r="S256" s="1919"/>
      <c r="T256" s="1920"/>
      <c r="U256" s="1918"/>
      <c r="V256" s="1919"/>
      <c r="W256" s="1919"/>
      <c r="X256" s="1919"/>
      <c r="Y256" s="1921"/>
      <c r="Z256" s="1921"/>
      <c r="AA256" s="1921"/>
      <c r="AB256" s="1921"/>
      <c r="AC256" s="1921"/>
      <c r="AD256" s="1921"/>
      <c r="AE256" s="1921"/>
      <c r="AF256" s="1921"/>
      <c r="AG256" s="1921"/>
      <c r="AH256" s="1921"/>
      <c r="AI256" s="1921"/>
      <c r="AJ256" s="1921"/>
      <c r="AK256" s="1921"/>
      <c r="AL256" s="1921"/>
      <c r="AM256" s="1921"/>
      <c r="AN256" s="1921"/>
      <c r="AO256" s="1921"/>
      <c r="AP256" s="1921"/>
      <c r="AQ256" s="1921"/>
      <c r="AR256" s="1921"/>
      <c r="AS256" s="210"/>
      <c r="AT256" s="1921"/>
      <c r="AU256" s="1921"/>
      <c r="AV256" s="1921">
        <f>AV432</f>
        <v>13.371</v>
      </c>
      <c r="AW256" s="1921">
        <f>AW432</f>
        <v>9.5869999999999997</v>
      </c>
      <c r="AX256" s="1921">
        <f>AX432</f>
        <v>12.157999999999999</v>
      </c>
      <c r="AY256" s="1921">
        <f>AY432</f>
        <v>16.474</v>
      </c>
      <c r="AZ256" s="1921">
        <f>AY256+AZ258</f>
        <v>16.574000000000002</v>
      </c>
      <c r="BA256" s="1921">
        <f t="shared" ref="BA256:BI256" si="434">AZ256+BA258</f>
        <v>16.674000000000003</v>
      </c>
      <c r="BB256" s="1921">
        <f t="shared" si="434"/>
        <v>16.774000000000004</v>
      </c>
      <c r="BC256" s="1921">
        <f t="shared" si="434"/>
        <v>16.874000000000006</v>
      </c>
      <c r="BD256" s="1921">
        <f t="shared" si="434"/>
        <v>16.974000000000007</v>
      </c>
      <c r="BE256" s="1921">
        <f t="shared" si="434"/>
        <v>17.074000000000009</v>
      </c>
      <c r="BF256" s="1921">
        <f t="shared" si="434"/>
        <v>17.17400000000001</v>
      </c>
      <c r="BG256" s="1921">
        <f t="shared" si="434"/>
        <v>17.274000000000012</v>
      </c>
      <c r="BH256" s="1921">
        <f t="shared" si="434"/>
        <v>17.374000000000013</v>
      </c>
      <c r="BI256" s="1921">
        <f t="shared" si="434"/>
        <v>17.474000000000014</v>
      </c>
    </row>
    <row r="257" spans="1:62" ht="11.25" hidden="1" customHeight="1" outlineLevel="2">
      <c r="A257" s="15"/>
      <c r="H257" s="45"/>
      <c r="I257" s="1837" t="s">
        <v>276</v>
      </c>
      <c r="J257" s="56"/>
      <c r="K257" s="47"/>
      <c r="L257" s="47"/>
      <c r="M257" s="210"/>
      <c r="N257" s="210"/>
      <c r="O257" s="210"/>
      <c r="P257" s="274"/>
      <c r="Q257" s="1405"/>
      <c r="R257" s="210"/>
      <c r="S257" s="210"/>
      <c r="T257" s="274"/>
      <c r="U257" s="1405"/>
      <c r="V257" s="210"/>
      <c r="W257" s="210"/>
      <c r="X257" s="210"/>
      <c r="Y257" s="451"/>
      <c r="Z257" s="451"/>
      <c r="AA257" s="451"/>
      <c r="AB257" s="451"/>
      <c r="AC257" s="451"/>
      <c r="AD257" s="451"/>
      <c r="AE257" s="451"/>
      <c r="AF257" s="451"/>
      <c r="AG257" s="451"/>
      <c r="AH257" s="451"/>
      <c r="AI257" s="451"/>
      <c r="AJ257" s="451"/>
      <c r="AK257" s="451"/>
      <c r="AL257" s="451"/>
      <c r="AM257" s="451"/>
      <c r="AN257" s="451"/>
      <c r="AO257" s="451"/>
      <c r="AP257" s="451"/>
      <c r="AQ257" s="451"/>
      <c r="AR257" s="451"/>
      <c r="AS257" s="210"/>
      <c r="AT257" s="451"/>
      <c r="AU257" s="451"/>
      <c r="AV257" s="1226"/>
      <c r="AW257" s="1226">
        <f t="shared" ref="AW257:BI257" si="435">AW256/AV256-1</f>
        <v>-0.28300052352105309</v>
      </c>
      <c r="AX257" s="1226">
        <f t="shared" si="435"/>
        <v>0.26817565453217895</v>
      </c>
      <c r="AY257" s="1226">
        <f t="shared" si="435"/>
        <v>0.35499259746668876</v>
      </c>
      <c r="AZ257" s="1226">
        <f t="shared" si="435"/>
        <v>6.0701711788273549E-3</v>
      </c>
      <c r="BA257" s="1226">
        <f t="shared" si="435"/>
        <v>6.0335465186438508E-3</v>
      </c>
      <c r="BB257" s="1226">
        <f t="shared" si="435"/>
        <v>5.9973611610892874E-3</v>
      </c>
      <c r="BC257" s="1226">
        <f t="shared" si="435"/>
        <v>5.9616072493144934E-3</v>
      </c>
      <c r="BD257" s="1226">
        <f t="shared" si="435"/>
        <v>5.9262771127179814E-3</v>
      </c>
      <c r="BE257" s="1226">
        <f t="shared" si="435"/>
        <v>5.8913632614587819E-3</v>
      </c>
      <c r="BF257" s="1226">
        <f t="shared" si="435"/>
        <v>5.8568583811644537E-3</v>
      </c>
      <c r="BG257" s="1226">
        <f t="shared" si="435"/>
        <v>5.8227553278211719E-3</v>
      </c>
      <c r="BH257" s="1226">
        <f t="shared" si="435"/>
        <v>5.7890471228436713E-3</v>
      </c>
      <c r="BI257" s="1226">
        <f t="shared" si="435"/>
        <v>5.7557269483137219E-3</v>
      </c>
    </row>
    <row r="258" spans="1:62" ht="11.25" hidden="1" customHeight="1" outlineLevel="2">
      <c r="A258" s="12"/>
      <c r="B258" s="416"/>
      <c r="C258" s="416"/>
      <c r="D258" s="416"/>
      <c r="E258" s="416"/>
      <c r="F258" s="416"/>
      <c r="G258" s="416"/>
      <c r="H258" s="45"/>
      <c r="I258" s="1837" t="s">
        <v>604</v>
      </c>
      <c r="J258" s="9"/>
      <c r="K258" s="5"/>
      <c r="L258" s="5"/>
      <c r="M258" s="136"/>
      <c r="N258" s="136"/>
      <c r="O258" s="136"/>
      <c r="P258" s="146"/>
      <c r="Q258" s="272"/>
      <c r="R258" s="136"/>
      <c r="S258" s="136"/>
      <c r="T258" s="146"/>
      <c r="U258" s="272"/>
      <c r="V258" s="136"/>
      <c r="W258" s="136"/>
      <c r="X258" s="136"/>
      <c r="Y258" s="138"/>
      <c r="Z258" s="138"/>
      <c r="AA258" s="138"/>
      <c r="AB258" s="138"/>
      <c r="AC258" s="138"/>
      <c r="AD258" s="138"/>
      <c r="AE258" s="138"/>
      <c r="AF258" s="138"/>
      <c r="AG258" s="138"/>
      <c r="AH258" s="138"/>
      <c r="AI258" s="138"/>
      <c r="AJ258" s="138"/>
      <c r="AK258" s="138"/>
      <c r="AL258" s="138"/>
      <c r="AM258" s="138"/>
      <c r="AN258" s="138"/>
      <c r="AO258" s="138"/>
      <c r="AP258" s="138"/>
      <c r="AQ258" s="138"/>
      <c r="AR258" s="138"/>
      <c r="AS258" s="210"/>
      <c r="AT258" s="451"/>
      <c r="AU258" s="451"/>
      <c r="AV258" s="451"/>
      <c r="AW258" s="451">
        <f>AW256-AV256</f>
        <v>-3.7840000000000007</v>
      </c>
      <c r="AX258" s="451">
        <f>AX256-AW256</f>
        <v>2.5709999999999997</v>
      </c>
      <c r="AY258" s="451">
        <f>AY256-AX256</f>
        <v>4.3160000000000007</v>
      </c>
      <c r="AZ258" s="1390">
        <v>0.1</v>
      </c>
      <c r="BA258" s="1390">
        <f t="shared" ref="BA258:BI258" si="436">AZ258</f>
        <v>0.1</v>
      </c>
      <c r="BB258" s="1390">
        <f t="shared" si="436"/>
        <v>0.1</v>
      </c>
      <c r="BC258" s="1390">
        <f t="shared" si="436"/>
        <v>0.1</v>
      </c>
      <c r="BD258" s="1390">
        <f t="shared" si="436"/>
        <v>0.1</v>
      </c>
      <c r="BE258" s="1390">
        <f t="shared" si="436"/>
        <v>0.1</v>
      </c>
      <c r="BF258" s="1390">
        <f t="shared" si="436"/>
        <v>0.1</v>
      </c>
      <c r="BG258" s="1390">
        <f t="shared" si="436"/>
        <v>0.1</v>
      </c>
      <c r="BH258" s="1390">
        <f t="shared" si="436"/>
        <v>0.1</v>
      </c>
      <c r="BI258" s="1390">
        <f t="shared" si="436"/>
        <v>0.1</v>
      </c>
    </row>
    <row r="259" spans="1:62" ht="11.25" hidden="1" customHeight="1" outlineLevel="2">
      <c r="A259" s="15"/>
      <c r="H259" s="45"/>
      <c r="I259" s="1837"/>
      <c r="J259" s="56"/>
      <c r="K259" s="47"/>
      <c r="L259" s="47"/>
      <c r="M259" s="210"/>
      <c r="N259" s="210"/>
      <c r="O259" s="210"/>
      <c r="P259" s="274"/>
      <c r="Q259" s="1405"/>
      <c r="R259" s="210"/>
      <c r="S259" s="210"/>
      <c r="T259" s="274"/>
      <c r="U259" s="1405"/>
      <c r="V259" s="210"/>
      <c r="W259" s="210"/>
      <c r="X259" s="210"/>
      <c r="Y259" s="451"/>
      <c r="Z259" s="451"/>
      <c r="AA259" s="451"/>
      <c r="AB259" s="451"/>
      <c r="AC259" s="451"/>
      <c r="AD259" s="451"/>
      <c r="AE259" s="451"/>
      <c r="AF259" s="451"/>
      <c r="AG259" s="451"/>
      <c r="AH259" s="451"/>
      <c r="AI259" s="451"/>
      <c r="AJ259" s="451"/>
      <c r="AK259" s="451"/>
      <c r="AL259" s="451"/>
      <c r="AM259" s="451"/>
      <c r="AN259" s="451"/>
      <c r="AO259" s="451"/>
      <c r="AP259" s="451"/>
      <c r="AQ259" s="451"/>
      <c r="AR259" s="451"/>
      <c r="AS259" s="210"/>
      <c r="AT259" s="451"/>
      <c r="AU259" s="451"/>
      <c r="AV259" s="451"/>
      <c r="AW259" s="451"/>
      <c r="AX259" s="451"/>
      <c r="AY259" s="451"/>
      <c r="AZ259" s="210"/>
      <c r="BA259" s="210"/>
      <c r="BB259" s="210"/>
      <c r="BC259" s="210"/>
      <c r="BD259" s="210"/>
      <c r="BE259" s="210"/>
      <c r="BF259" s="210"/>
      <c r="BG259" s="210"/>
      <c r="BH259" s="210"/>
      <c r="BI259" s="210"/>
    </row>
    <row r="260" spans="1:62" s="1664" customFormat="1" ht="11.25" hidden="1" customHeight="1" outlineLevel="1">
      <c r="A260" s="11"/>
      <c r="B260" s="423"/>
      <c r="C260" s="423"/>
      <c r="D260" s="423"/>
      <c r="E260" s="423"/>
      <c r="F260" s="423"/>
      <c r="G260" s="423"/>
      <c r="H260" s="1558"/>
      <c r="I260" s="1935" t="s">
        <v>574</v>
      </c>
      <c r="J260" s="1911"/>
      <c r="K260" s="1912"/>
      <c r="L260" s="1912"/>
      <c r="M260" s="1914"/>
      <c r="N260" s="1914"/>
      <c r="O260" s="1914"/>
      <c r="P260" s="1915"/>
      <c r="Q260" s="1913"/>
      <c r="R260" s="1914"/>
      <c r="S260" s="1914"/>
      <c r="T260" s="1915"/>
      <c r="U260" s="1913"/>
      <c r="V260" s="1914"/>
      <c r="W260" s="1914"/>
      <c r="X260" s="1914"/>
      <c r="Y260" s="1904"/>
      <c r="Z260" s="1904"/>
      <c r="AA260" s="1904"/>
      <c r="AB260" s="1904"/>
      <c r="AC260" s="1904"/>
      <c r="AD260" s="1904"/>
      <c r="AE260" s="1904"/>
      <c r="AF260" s="1904"/>
      <c r="AG260" s="1904"/>
      <c r="AH260" s="1904"/>
      <c r="AI260" s="1904"/>
      <c r="AJ260" s="1904"/>
      <c r="AK260" s="1904"/>
      <c r="AL260" s="1904"/>
      <c r="AM260" s="1904"/>
      <c r="AN260" s="1904"/>
      <c r="AO260" s="1904"/>
      <c r="AP260" s="1904"/>
      <c r="AQ260" s="1904"/>
      <c r="AR260" s="1904"/>
      <c r="AS260" s="887"/>
      <c r="AT260" s="1904"/>
      <c r="AU260" s="1904"/>
      <c r="AV260" s="1904">
        <f>AV244+AV248+AV252+AV256</f>
        <v>38.754000000000005</v>
      </c>
      <c r="AW260" s="1904">
        <f>AW244+AW248+AW252+AW256</f>
        <v>52.076999999999998</v>
      </c>
      <c r="AX260" s="1904">
        <f>AX244+AX248+AX252+AX256</f>
        <v>71.034000000000006</v>
      </c>
      <c r="AY260" s="1904">
        <f>AY244+AY248+AY252+AY256</f>
        <v>84.126999999999995</v>
      </c>
      <c r="AZ260" s="1904">
        <f>AZ244+AZ248+AZ252+AZ256</f>
        <v>99.72699999999999</v>
      </c>
      <c r="BA260" s="1904">
        <f t="shared" ref="BA260:BI260" si="437">BA244+BA248+BA252+BA256</f>
        <v>115.327</v>
      </c>
      <c r="BB260" s="1904">
        <f t="shared" si="437"/>
        <v>130.92699999999999</v>
      </c>
      <c r="BC260" s="1904">
        <f t="shared" si="437"/>
        <v>146.52699999999999</v>
      </c>
      <c r="BD260" s="1904">
        <f t="shared" si="437"/>
        <v>162.12700000000001</v>
      </c>
      <c r="BE260" s="1904">
        <f t="shared" si="437"/>
        <v>177.727</v>
      </c>
      <c r="BF260" s="1904">
        <f t="shared" si="437"/>
        <v>193.327</v>
      </c>
      <c r="BG260" s="1904">
        <f t="shared" si="437"/>
        <v>208.92699999999999</v>
      </c>
      <c r="BH260" s="1904">
        <f t="shared" si="437"/>
        <v>224.52700000000002</v>
      </c>
      <c r="BI260" s="1904">
        <f t="shared" si="437"/>
        <v>240.12700000000001</v>
      </c>
    </row>
    <row r="261" spans="1:62" ht="11.25" hidden="1" customHeight="1" outlineLevel="1">
      <c r="A261" s="12"/>
      <c r="B261" s="416"/>
      <c r="C261" s="416"/>
      <c r="D261" s="416"/>
      <c r="E261" s="416"/>
      <c r="F261" s="416"/>
      <c r="G261" s="416"/>
      <c r="H261" s="45"/>
      <c r="I261" s="1837" t="s">
        <v>276</v>
      </c>
      <c r="J261" s="9"/>
      <c r="K261" s="5"/>
      <c r="L261" s="5"/>
      <c r="M261" s="136"/>
      <c r="N261" s="136"/>
      <c r="O261" s="136"/>
      <c r="P261" s="146"/>
      <c r="Q261" s="272"/>
      <c r="R261" s="136"/>
      <c r="S261" s="136"/>
      <c r="T261" s="146"/>
      <c r="U261" s="272"/>
      <c r="V261" s="136"/>
      <c r="W261" s="136"/>
      <c r="X261" s="136"/>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210"/>
      <c r="AT261" s="451"/>
      <c r="AU261" s="451"/>
      <c r="AV261" s="451"/>
      <c r="AW261" s="1226">
        <f>AW260/AV260-1</f>
        <v>0.34378386747174461</v>
      </c>
      <c r="AX261" s="1226">
        <f>AX260/AW260-1</f>
        <v>0.36401866466962396</v>
      </c>
      <c r="AY261" s="1226">
        <f>AY260/AX260-1</f>
        <v>0.18432018470028422</v>
      </c>
      <c r="AZ261" s="1226">
        <f t="shared" ref="AZ261:BI261" si="438">AZ260/AY260-1</f>
        <v>0.18543392727661745</v>
      </c>
      <c r="BA261" s="1226">
        <f t="shared" si="438"/>
        <v>0.15642704583513001</v>
      </c>
      <c r="BB261" s="1226">
        <f t="shared" si="438"/>
        <v>0.13526754359343429</v>
      </c>
      <c r="BC261" s="1226">
        <f t="shared" si="438"/>
        <v>0.11915036623461916</v>
      </c>
      <c r="BD261" s="1226">
        <f t="shared" si="438"/>
        <v>0.10646502009868497</v>
      </c>
      <c r="BE261" s="1226">
        <f t="shared" si="438"/>
        <v>9.6220863890653652E-2</v>
      </c>
      <c r="BF261" s="1226">
        <f t="shared" si="438"/>
        <v>8.777507075458435E-2</v>
      </c>
      <c r="BG261" s="1226">
        <f t="shared" si="438"/>
        <v>8.0692298540814278E-2</v>
      </c>
      <c r="BH261" s="1226">
        <f t="shared" si="438"/>
        <v>7.4667228266332319E-2</v>
      </c>
      <c r="BI261" s="1226">
        <f t="shared" si="438"/>
        <v>6.9479394460354449E-2</v>
      </c>
    </row>
    <row r="262" spans="1:62" ht="11.25" hidden="1" customHeight="1" outlineLevel="1">
      <c r="A262" s="12"/>
      <c r="B262" s="416"/>
      <c r="C262" s="416"/>
      <c r="D262" s="416"/>
      <c r="E262" s="416"/>
      <c r="F262" s="416"/>
      <c r="G262" s="416"/>
      <c r="H262" s="45"/>
      <c r="I262" s="1837" t="s">
        <v>604</v>
      </c>
      <c r="J262" s="9"/>
      <c r="K262" s="5"/>
      <c r="L262" s="5"/>
      <c r="M262" s="136"/>
      <c r="N262" s="136"/>
      <c r="O262" s="136"/>
      <c r="P262" s="146"/>
      <c r="Q262" s="272"/>
      <c r="R262" s="136"/>
      <c r="S262" s="136"/>
      <c r="T262" s="146"/>
      <c r="U262" s="272"/>
      <c r="V262" s="136"/>
      <c r="W262" s="136"/>
      <c r="X262" s="136"/>
      <c r="Y262" s="138"/>
      <c r="Z262" s="138"/>
      <c r="AA262" s="138"/>
      <c r="AB262" s="138"/>
      <c r="AC262" s="138"/>
      <c r="AD262" s="138"/>
      <c r="AE262" s="138"/>
      <c r="AF262" s="138"/>
      <c r="AG262" s="138"/>
      <c r="AH262" s="138"/>
      <c r="AI262" s="138"/>
      <c r="AJ262" s="138"/>
      <c r="AK262" s="138"/>
      <c r="AL262" s="138"/>
      <c r="AM262" s="138"/>
      <c r="AN262" s="138"/>
      <c r="AO262" s="138"/>
      <c r="AP262" s="138"/>
      <c r="AQ262" s="138"/>
      <c r="AR262" s="138"/>
      <c r="AS262" s="210"/>
      <c r="AT262" s="451"/>
      <c r="AU262" s="451"/>
      <c r="AV262" s="451"/>
      <c r="AW262" s="451">
        <f>AW260-AV260</f>
        <v>13.322999999999993</v>
      </c>
      <c r="AX262" s="451">
        <f>AX260-AW260</f>
        <v>18.957000000000008</v>
      </c>
      <c r="AY262" s="451">
        <f>AY260-AX260</f>
        <v>13.092999999999989</v>
      </c>
      <c r="AZ262" s="451">
        <f t="shared" ref="AZ262:BI262" si="439">AZ260-AY260</f>
        <v>15.599999999999994</v>
      </c>
      <c r="BA262" s="451">
        <f t="shared" si="439"/>
        <v>15.600000000000009</v>
      </c>
      <c r="BB262" s="451">
        <f t="shared" si="439"/>
        <v>15.599999999999994</v>
      </c>
      <c r="BC262" s="451">
        <f t="shared" si="439"/>
        <v>15.599999999999994</v>
      </c>
      <c r="BD262" s="451">
        <f t="shared" si="439"/>
        <v>15.600000000000023</v>
      </c>
      <c r="BE262" s="451">
        <f t="shared" si="439"/>
        <v>15.599999999999994</v>
      </c>
      <c r="BF262" s="451">
        <f t="shared" si="439"/>
        <v>15.599999999999994</v>
      </c>
      <c r="BG262" s="451">
        <f t="shared" si="439"/>
        <v>15.599999999999994</v>
      </c>
      <c r="BH262" s="451">
        <f t="shared" si="439"/>
        <v>15.600000000000023</v>
      </c>
      <c r="BI262" s="451">
        <f t="shared" si="439"/>
        <v>15.599999999999994</v>
      </c>
    </row>
    <row r="263" spans="1:62" ht="11.25" hidden="1" customHeight="1" outlineLevel="1">
      <c r="A263" s="12"/>
      <c r="B263" s="416"/>
      <c r="C263" s="416"/>
      <c r="D263" s="416"/>
      <c r="E263" s="416"/>
      <c r="F263" s="416"/>
      <c r="G263" s="416"/>
      <c r="H263" s="45"/>
      <c r="I263" s="1824"/>
      <c r="J263" s="9"/>
      <c r="K263" s="5"/>
      <c r="L263" s="5"/>
      <c r="M263" s="136"/>
      <c r="N263" s="136"/>
      <c r="O263" s="136"/>
      <c r="P263" s="146"/>
      <c r="Q263" s="272"/>
      <c r="R263" s="136"/>
      <c r="S263" s="136"/>
      <c r="T263" s="146"/>
      <c r="U263" s="272"/>
      <c r="V263" s="136"/>
      <c r="W263" s="136"/>
      <c r="X263" s="136"/>
      <c r="Y263" s="138"/>
      <c r="Z263" s="138"/>
      <c r="AA263" s="138"/>
      <c r="AB263" s="138"/>
      <c r="AC263" s="138"/>
      <c r="AD263" s="138"/>
      <c r="AE263" s="138"/>
      <c r="AF263" s="138"/>
      <c r="AG263" s="138"/>
      <c r="AH263" s="138"/>
      <c r="AI263" s="138"/>
      <c r="AJ263" s="138"/>
      <c r="AK263" s="138"/>
      <c r="AL263" s="138"/>
      <c r="AM263" s="138"/>
      <c r="AN263" s="138"/>
      <c r="AO263" s="138"/>
      <c r="AP263" s="138"/>
      <c r="AQ263" s="138"/>
      <c r="AR263" s="138"/>
      <c r="AS263" s="210"/>
      <c r="AT263" s="451"/>
      <c r="AU263" s="451"/>
      <c r="AV263" s="451"/>
      <c r="AW263" s="451"/>
      <c r="AX263" s="451"/>
      <c r="AY263" s="451"/>
      <c r="AZ263" s="451"/>
      <c r="BA263" s="451"/>
      <c r="BB263" s="451"/>
      <c r="BC263" s="451"/>
      <c r="BD263" s="451"/>
      <c r="BE263" s="451"/>
      <c r="BF263" s="451"/>
      <c r="BG263" s="451"/>
      <c r="BH263" s="451"/>
      <c r="BI263" s="451"/>
    </row>
    <row r="264" spans="1:62" s="1664" customFormat="1" ht="11.25" hidden="1" customHeight="1" outlineLevel="1">
      <c r="A264" s="1937"/>
      <c r="B264" s="1942"/>
      <c r="C264" s="1942"/>
      <c r="D264" s="1942"/>
      <c r="E264" s="1942"/>
      <c r="F264" s="1942"/>
      <c r="G264" s="1942"/>
      <c r="H264" s="1558"/>
      <c r="I264" s="1943" t="s">
        <v>580</v>
      </c>
      <c r="J264" s="1938"/>
      <c r="K264" s="1939"/>
      <c r="L264" s="1939"/>
      <c r="M264" s="1903"/>
      <c r="N264" s="1903"/>
      <c r="O264" s="1903"/>
      <c r="P264" s="1941"/>
      <c r="Q264" s="1940"/>
      <c r="R264" s="1903"/>
      <c r="S264" s="1903"/>
      <c r="T264" s="1941"/>
      <c r="U264" s="1940"/>
      <c r="V264" s="1903"/>
      <c r="W264" s="1903"/>
      <c r="X264" s="1903"/>
      <c r="Y264" s="1903"/>
      <c r="Z264" s="1903"/>
      <c r="AA264" s="1903"/>
      <c r="AB264" s="1903"/>
      <c r="AC264" s="1944"/>
      <c r="AD264" s="1944"/>
      <c r="AE264" s="1944"/>
      <c r="AF264" s="1944"/>
      <c r="AG264" s="1944"/>
      <c r="AH264" s="1944"/>
      <c r="AI264" s="1944"/>
      <c r="AJ264" s="1944"/>
      <c r="AK264" s="1944"/>
      <c r="AL264" s="1944"/>
      <c r="AM264" s="1944"/>
      <c r="AN264" s="1944"/>
      <c r="AO264" s="1944"/>
      <c r="AP264" s="1944"/>
      <c r="AQ264" s="1944"/>
      <c r="AR264" s="1944"/>
      <c r="AS264" s="908"/>
      <c r="AT264" s="1903"/>
      <c r="AU264" s="1903"/>
      <c r="AV264" s="1903">
        <f t="shared" ref="AV264:BI264" si="440">AV268-AV260-AV235</f>
        <v>0.95499999999999829</v>
      </c>
      <c r="AW264" s="1903">
        <f t="shared" si="440"/>
        <v>1.3910000000000053</v>
      </c>
      <c r="AX264" s="1903">
        <f t="shared" si="440"/>
        <v>2.7389999999999759</v>
      </c>
      <c r="AY264" s="1903">
        <f>AY268-AY260-AY235</f>
        <v>5.761999999999972</v>
      </c>
      <c r="AZ264" s="1903">
        <f>AZ268-AZ260-AZ235</f>
        <v>43.227041703069375</v>
      </c>
      <c r="BA264" s="1903">
        <f t="shared" si="440"/>
        <v>58.41535547173396</v>
      </c>
      <c r="BB264" s="1903">
        <f t="shared" si="440"/>
        <v>81.318144233380508</v>
      </c>
      <c r="BC264" s="1903">
        <f t="shared" si="440"/>
        <v>86.886277011155556</v>
      </c>
      <c r="BD264" s="1903">
        <f t="shared" si="440"/>
        <v>91.440989558461752</v>
      </c>
      <c r="BE264" s="1903">
        <f t="shared" si="440"/>
        <v>97.332066784119007</v>
      </c>
      <c r="BF264" s="1903">
        <f t="shared" si="440"/>
        <v>104.63264900623179</v>
      </c>
      <c r="BG264" s="1903">
        <f t="shared" si="440"/>
        <v>113.41952201937818</v>
      </c>
      <c r="BH264" s="1903">
        <f t="shared" si="440"/>
        <v>123.77329002355066</v>
      </c>
      <c r="BI264" s="1903">
        <f t="shared" si="440"/>
        <v>135.77855651931145</v>
      </c>
      <c r="BJ264" s="1937"/>
    </row>
    <row r="265" spans="1:62" s="1664" customFormat="1" ht="11.25" hidden="1" customHeight="1" outlineLevel="1">
      <c r="A265" s="11"/>
      <c r="B265" s="423"/>
      <c r="C265" s="423"/>
      <c r="D265" s="423"/>
      <c r="E265" s="423"/>
      <c r="F265" s="423"/>
      <c r="G265" s="423"/>
      <c r="H265" s="1558"/>
      <c r="I265" s="1837" t="s">
        <v>276</v>
      </c>
      <c r="J265" s="1190"/>
      <c r="K265" s="2"/>
      <c r="L265" s="2"/>
      <c r="M265" s="1192"/>
      <c r="N265" s="1192"/>
      <c r="O265" s="1192"/>
      <c r="P265" s="1193"/>
      <c r="Q265" s="1191"/>
      <c r="R265" s="1192"/>
      <c r="S265" s="1192"/>
      <c r="T265" s="1193"/>
      <c r="U265" s="1191"/>
      <c r="V265" s="1192"/>
      <c r="W265" s="1192"/>
      <c r="X265" s="1192"/>
      <c r="Y265" s="844"/>
      <c r="Z265" s="844"/>
      <c r="AA265" s="844"/>
      <c r="AB265" s="844"/>
      <c r="AC265" s="844"/>
      <c r="AD265" s="844"/>
      <c r="AE265" s="844"/>
      <c r="AF265" s="844"/>
      <c r="AG265" s="844"/>
      <c r="AH265" s="844"/>
      <c r="AI265" s="844"/>
      <c r="AJ265" s="844"/>
      <c r="AK265" s="844"/>
      <c r="AL265" s="844"/>
      <c r="AM265" s="844"/>
      <c r="AN265" s="844"/>
      <c r="AO265" s="844"/>
      <c r="AP265" s="844"/>
      <c r="AQ265" s="844"/>
      <c r="AR265" s="844"/>
      <c r="AS265" s="887"/>
      <c r="AT265" s="908"/>
      <c r="AU265" s="908"/>
      <c r="AV265" s="908"/>
      <c r="AW265" s="1226">
        <f>AW264/AV264-1</f>
        <v>0.45654450261780921</v>
      </c>
      <c r="AX265" s="1226">
        <f>AX264/AW264-1</f>
        <v>0.96908698777855173</v>
      </c>
      <c r="AY265" s="1226">
        <f>AY264/AX264-1</f>
        <v>1.1036874771814613</v>
      </c>
      <c r="AZ265" s="1226">
        <f>AZ264/AY264-1</f>
        <v>6.5020898478079809</v>
      </c>
      <c r="BA265" s="1226">
        <f t="shared" ref="BA265:BI265" si="441">BA264/AZ264-1</f>
        <v>0.35136139717805692</v>
      </c>
      <c r="BB265" s="1226">
        <f t="shared" si="441"/>
        <v>0.39206795159756846</v>
      </c>
      <c r="BC265" s="1226">
        <f t="shared" si="441"/>
        <v>6.8473436405467991E-2</v>
      </c>
      <c r="BD265" s="1226">
        <f t="shared" si="441"/>
        <v>5.2421541168364394E-2</v>
      </c>
      <c r="BE265" s="1226">
        <f t="shared" si="441"/>
        <v>6.4424906752467592E-2</v>
      </c>
      <c r="BF265" s="1226">
        <f t="shared" si="441"/>
        <v>7.5006957761467818E-2</v>
      </c>
      <c r="BG265" s="1226">
        <f t="shared" si="441"/>
        <v>8.3978309797194006E-2</v>
      </c>
      <c r="BH265" s="1226">
        <f t="shared" si="441"/>
        <v>9.1287353533402227E-2</v>
      </c>
      <c r="BI265" s="1226">
        <f t="shared" si="441"/>
        <v>9.6994000025987237E-2</v>
      </c>
    </row>
    <row r="266" spans="1:62" s="1664" customFormat="1" ht="11.25" hidden="1" customHeight="1" outlineLevel="1">
      <c r="A266" s="11"/>
      <c r="B266" s="423"/>
      <c r="C266" s="423"/>
      <c r="D266" s="423"/>
      <c r="E266" s="423"/>
      <c r="F266" s="423"/>
      <c r="G266" s="423"/>
      <c r="H266" s="1558"/>
      <c r="I266" s="1837" t="s">
        <v>604</v>
      </c>
      <c r="J266" s="1190"/>
      <c r="K266" s="2"/>
      <c r="L266" s="2"/>
      <c r="M266" s="1192"/>
      <c r="N266" s="1192"/>
      <c r="O266" s="1192"/>
      <c r="P266" s="1193"/>
      <c r="Q266" s="1191"/>
      <c r="R266" s="1192"/>
      <c r="S266" s="1192"/>
      <c r="T266" s="1193"/>
      <c r="U266" s="1191"/>
      <c r="V266" s="1192"/>
      <c r="W266" s="1192"/>
      <c r="X266" s="1192"/>
      <c r="Y266" s="844"/>
      <c r="Z266" s="844"/>
      <c r="AA266" s="844"/>
      <c r="AB266" s="844"/>
      <c r="AC266" s="844"/>
      <c r="AD266" s="844"/>
      <c r="AE266" s="844"/>
      <c r="AF266" s="844"/>
      <c r="AG266" s="844"/>
      <c r="AH266" s="844"/>
      <c r="AI266" s="844"/>
      <c r="AJ266" s="844"/>
      <c r="AK266" s="844"/>
      <c r="AL266" s="844"/>
      <c r="AM266" s="844"/>
      <c r="AN266" s="844"/>
      <c r="AO266" s="844"/>
      <c r="AP266" s="844"/>
      <c r="AQ266" s="844"/>
      <c r="AR266" s="844"/>
      <c r="AS266" s="887"/>
      <c r="AT266" s="908"/>
      <c r="AU266" s="908"/>
      <c r="AV266" s="908"/>
      <c r="AW266" s="451">
        <f>AW264-AV264</f>
        <v>0.43600000000000705</v>
      </c>
      <c r="AX266" s="451">
        <f>AX264-AW264</f>
        <v>1.3479999999999706</v>
      </c>
      <c r="AY266" s="451">
        <f>AY264-AX264</f>
        <v>3.0229999999999961</v>
      </c>
      <c r="AZ266" s="451">
        <f t="shared" ref="AZ266:BI266" si="442">AZ264-AY264</f>
        <v>37.465041703069403</v>
      </c>
      <c r="BA266" s="451">
        <f t="shared" si="442"/>
        <v>15.188313768664585</v>
      </c>
      <c r="BB266" s="451">
        <f t="shared" si="442"/>
        <v>22.902788761646548</v>
      </c>
      <c r="BC266" s="451">
        <f t="shared" si="442"/>
        <v>5.5681327777750482</v>
      </c>
      <c r="BD266" s="451">
        <f t="shared" si="442"/>
        <v>4.5547125473061953</v>
      </c>
      <c r="BE266" s="451">
        <f t="shared" si="442"/>
        <v>5.8910772256572557</v>
      </c>
      <c r="BF266" s="451">
        <f t="shared" si="442"/>
        <v>7.3005822221127801</v>
      </c>
      <c r="BG266" s="451">
        <f t="shared" si="442"/>
        <v>8.7868730131463906</v>
      </c>
      <c r="BH266" s="451">
        <f t="shared" si="442"/>
        <v>10.35376800417248</v>
      </c>
      <c r="BI266" s="451">
        <f t="shared" si="442"/>
        <v>12.005266495760793</v>
      </c>
    </row>
    <row r="267" spans="1:62" ht="11.25" hidden="1" customHeight="1" outlineLevel="1">
      <c r="A267" s="12"/>
      <c r="B267" s="416"/>
      <c r="C267" s="416"/>
      <c r="D267" s="416"/>
      <c r="E267" s="416"/>
      <c r="F267" s="416"/>
      <c r="G267" s="416"/>
      <c r="H267" s="45"/>
      <c r="I267" s="1848"/>
      <c r="J267" s="9"/>
      <c r="K267" s="5"/>
      <c r="L267" s="5"/>
      <c r="M267" s="136"/>
      <c r="N267" s="136"/>
      <c r="O267" s="136"/>
      <c r="P267" s="146"/>
      <c r="Q267" s="272"/>
      <c r="R267" s="136"/>
      <c r="S267" s="136"/>
      <c r="T267" s="146"/>
      <c r="U267" s="272"/>
      <c r="V267" s="136"/>
      <c r="W267" s="136"/>
      <c r="X267" s="136"/>
      <c r="Y267" s="138"/>
      <c r="Z267" s="138"/>
      <c r="AA267" s="138"/>
      <c r="AB267" s="138"/>
      <c r="AC267" s="138"/>
      <c r="AD267" s="138"/>
      <c r="AE267" s="138"/>
      <c r="AF267" s="138"/>
      <c r="AG267" s="138"/>
      <c r="AH267" s="138"/>
      <c r="AI267" s="138"/>
      <c r="AJ267" s="138"/>
      <c r="AK267" s="138"/>
      <c r="AL267" s="138"/>
      <c r="AM267" s="138"/>
      <c r="AN267" s="138"/>
      <c r="AO267" s="138"/>
      <c r="AP267" s="138"/>
      <c r="AQ267" s="138"/>
      <c r="AR267" s="138"/>
      <c r="AS267" s="210"/>
      <c r="AT267" s="451"/>
      <c r="AU267" s="451"/>
      <c r="AV267" s="451"/>
      <c r="AW267" s="451"/>
      <c r="AX267" s="451"/>
      <c r="AY267" s="451"/>
      <c r="AZ267" s="451"/>
      <c r="BA267" s="451"/>
      <c r="BB267" s="451"/>
      <c r="BC267" s="451"/>
      <c r="BD267" s="451"/>
      <c r="BE267" s="451"/>
      <c r="BF267" s="451"/>
      <c r="BG267" s="451"/>
      <c r="BH267" s="451"/>
      <c r="BI267" s="451"/>
    </row>
    <row r="268" spans="1:62" s="1664" customFormat="1" ht="11.25" hidden="1" customHeight="1" outlineLevel="1">
      <c r="A268" s="1196"/>
      <c r="B268" s="1197"/>
      <c r="C268" s="1197"/>
      <c r="D268" s="1197"/>
      <c r="E268" s="1197"/>
      <c r="F268" s="1197"/>
      <c r="G268" s="1197"/>
      <c r="H268" s="1558"/>
      <c r="I268" s="1902" t="s">
        <v>583</v>
      </c>
      <c r="J268" s="1893"/>
      <c r="K268" s="1894"/>
      <c r="L268" s="1894"/>
      <c r="M268" s="1899"/>
      <c r="N268" s="1899"/>
      <c r="O268" s="1899"/>
      <c r="P268" s="1900"/>
      <c r="Q268" s="1898"/>
      <c r="R268" s="1899"/>
      <c r="S268" s="1899"/>
      <c r="T268" s="1900"/>
      <c r="U268" s="1898"/>
      <c r="V268" s="1899"/>
      <c r="W268" s="1899"/>
      <c r="X268" s="1899"/>
      <c r="Y268" s="1899"/>
      <c r="Z268" s="1899"/>
      <c r="AA268" s="1899"/>
      <c r="AB268" s="1899"/>
      <c r="AC268" s="1899"/>
      <c r="AD268" s="1899"/>
      <c r="AE268" s="1899"/>
      <c r="AF268" s="1899"/>
      <c r="AG268" s="1899"/>
      <c r="AH268" s="1899"/>
      <c r="AI268" s="1899"/>
      <c r="AJ268" s="1899"/>
      <c r="AK268" s="1899"/>
      <c r="AL268" s="1899"/>
      <c r="AM268" s="1899"/>
      <c r="AN268" s="1899"/>
      <c r="AO268" s="1899"/>
      <c r="AP268" s="1899"/>
      <c r="AQ268" s="1899"/>
      <c r="AR268" s="1899"/>
      <c r="AS268" s="908"/>
      <c r="AT268" s="1899"/>
      <c r="AU268" s="1899"/>
      <c r="AV268" s="1899">
        <f t="shared" ref="AV268:BI268" si="443">AV205</f>
        <v>103.71600000000001</v>
      </c>
      <c r="AW268" s="1899">
        <f t="shared" si="443"/>
        <v>160.786</v>
      </c>
      <c r="AX268" s="1899">
        <f t="shared" si="443"/>
        <v>212.52099999999999</v>
      </c>
      <c r="AY268" s="1899">
        <f>AY205</f>
        <v>258.11599999999999</v>
      </c>
      <c r="AZ268" s="1899">
        <f>AZ205</f>
        <v>327.30300000000005</v>
      </c>
      <c r="BA268" s="1899">
        <f t="shared" si="443"/>
        <v>380.47454049065345</v>
      </c>
      <c r="BB268" s="1899">
        <f t="shared" si="443"/>
        <v>427.86937680427951</v>
      </c>
      <c r="BC268" s="1899">
        <f t="shared" si="443"/>
        <v>459.32538996863349</v>
      </c>
      <c r="BD268" s="1899">
        <f t="shared" si="443"/>
        <v>487.64166397795896</v>
      </c>
      <c r="BE268" s="1899">
        <f t="shared" si="443"/>
        <v>517.4883192840806</v>
      </c>
      <c r="BF268" s="1899">
        <f t="shared" si="443"/>
        <v>548.94248035232738</v>
      </c>
      <c r="BG268" s="1899">
        <f t="shared" si="443"/>
        <v>582.08499299517928</v>
      </c>
      <c r="BH268" s="1899">
        <f t="shared" si="443"/>
        <v>617.00059868089556</v>
      </c>
      <c r="BI268" s="1899">
        <f t="shared" si="443"/>
        <v>653.77811683267691</v>
      </c>
    </row>
    <row r="269" spans="1:62" s="1835" customFormat="1" ht="11.25" hidden="1" customHeight="1" outlineLevel="1">
      <c r="A269" s="1826"/>
      <c r="B269" s="1863"/>
      <c r="C269" s="1863"/>
      <c r="D269" s="1863"/>
      <c r="E269" s="1863"/>
      <c r="F269" s="1863"/>
      <c r="G269" s="1863"/>
      <c r="H269" s="1890"/>
      <c r="I269" s="1828" t="s">
        <v>35</v>
      </c>
      <c r="J269" s="1829"/>
      <c r="K269" s="1830"/>
      <c r="L269" s="1830"/>
      <c r="M269" s="1832"/>
      <c r="N269" s="1832"/>
      <c r="O269" s="1832"/>
      <c r="P269" s="1833"/>
      <c r="Q269" s="1831"/>
      <c r="R269" s="1832"/>
      <c r="S269" s="1832"/>
      <c r="T269" s="1833"/>
      <c r="U269" s="1831"/>
      <c r="V269" s="1832"/>
      <c r="W269" s="1832"/>
      <c r="X269" s="1832"/>
      <c r="Y269" s="1832"/>
      <c r="Z269" s="1832"/>
      <c r="AA269" s="1832"/>
      <c r="AB269" s="1832"/>
      <c r="AC269" s="1832"/>
      <c r="AD269" s="1832"/>
      <c r="AE269" s="1832"/>
      <c r="AF269" s="1832"/>
      <c r="AG269" s="1832"/>
      <c r="AH269" s="1832"/>
      <c r="AI269" s="1832"/>
      <c r="AJ269" s="1832"/>
      <c r="AK269" s="1832"/>
      <c r="AL269" s="1832"/>
      <c r="AM269" s="1832"/>
      <c r="AN269" s="1832"/>
      <c r="AO269" s="1832"/>
      <c r="AP269" s="1832"/>
      <c r="AQ269" s="1832"/>
      <c r="AR269" s="1832"/>
      <c r="AS269" s="1834"/>
      <c r="AT269" s="1834"/>
      <c r="AU269" s="1834"/>
      <c r="AV269" s="1834"/>
      <c r="AW269" s="1834"/>
      <c r="AX269" s="1834"/>
      <c r="AY269" s="1834"/>
      <c r="AZ269" s="1834"/>
      <c r="BA269" s="1834"/>
      <c r="BB269" s="1834"/>
      <c r="BC269" s="1834"/>
      <c r="BD269" s="1834"/>
      <c r="BE269" s="1834"/>
      <c r="BF269" s="1834"/>
      <c r="BG269" s="1834"/>
      <c r="BH269" s="1834"/>
      <c r="BI269" s="1834"/>
    </row>
    <row r="270" spans="1:62" ht="11.25" hidden="1" customHeight="1" outlineLevel="1">
      <c r="A270" s="12"/>
      <c r="B270" s="416"/>
      <c r="C270" s="416"/>
      <c r="D270" s="416"/>
      <c r="E270" s="416"/>
      <c r="F270" s="416"/>
      <c r="G270" s="416"/>
      <c r="H270" s="45"/>
      <c r="I270" s="53"/>
      <c r="J270" s="9"/>
      <c r="K270" s="5"/>
      <c r="L270" s="5"/>
      <c r="M270" s="136"/>
      <c r="N270" s="136"/>
      <c r="O270" s="136"/>
      <c r="P270" s="146"/>
      <c r="Q270" s="272"/>
      <c r="R270" s="136"/>
      <c r="S270" s="136"/>
      <c r="T270" s="146"/>
      <c r="U270" s="272"/>
      <c r="V270" s="136"/>
      <c r="W270" s="136"/>
      <c r="X270" s="136"/>
      <c r="Y270" s="138"/>
      <c r="Z270" s="138"/>
      <c r="AA270" s="138"/>
      <c r="AB270" s="138"/>
      <c r="AC270" s="138"/>
      <c r="AD270" s="138"/>
      <c r="AE270" s="138"/>
      <c r="AF270" s="138"/>
      <c r="AG270" s="138"/>
      <c r="AH270" s="138"/>
      <c r="AI270" s="138"/>
      <c r="AJ270" s="138"/>
      <c r="AK270" s="138"/>
      <c r="AL270" s="138"/>
      <c r="AM270" s="138"/>
      <c r="AN270" s="138"/>
      <c r="AO270" s="138"/>
      <c r="AP270" s="138"/>
      <c r="AQ270" s="138"/>
      <c r="AR270" s="138"/>
      <c r="AS270" s="210"/>
      <c r="AT270" s="451"/>
      <c r="AU270" s="451"/>
      <c r="AV270" s="451"/>
      <c r="AW270" s="451"/>
      <c r="AX270" s="451"/>
      <c r="AY270" s="451"/>
      <c r="AZ270" s="451"/>
      <c r="BA270" s="451"/>
      <c r="BB270" s="451"/>
      <c r="BC270" s="451"/>
      <c r="BD270" s="451"/>
      <c r="BE270" s="451"/>
      <c r="BF270" s="451"/>
      <c r="BG270" s="451"/>
      <c r="BH270" s="451"/>
      <c r="BI270" s="451"/>
    </row>
    <row r="271" spans="1:62" ht="11.25" customHeight="1" collapsed="1">
      <c r="A271" s="33"/>
      <c r="B271" s="422"/>
      <c r="C271" s="422"/>
      <c r="D271" s="422"/>
      <c r="E271" s="422"/>
      <c r="F271" s="422"/>
      <c r="G271" s="422"/>
      <c r="H271" s="33"/>
      <c r="I271" s="148" t="s">
        <v>630</v>
      </c>
      <c r="J271" s="74"/>
      <c r="K271" s="74"/>
      <c r="L271" s="74"/>
      <c r="M271" s="75"/>
      <c r="N271" s="75"/>
      <c r="O271" s="75"/>
      <c r="P271" s="149"/>
      <c r="Q271" s="150"/>
      <c r="R271" s="75"/>
      <c r="S271" s="75"/>
      <c r="T271" s="149"/>
      <c r="U271" s="150"/>
      <c r="V271" s="75"/>
      <c r="W271" s="75"/>
      <c r="X271" s="75"/>
      <c r="Y271" s="75"/>
      <c r="Z271" s="75"/>
      <c r="AA271" s="75"/>
      <c r="AB271" s="75"/>
      <c r="AC271" s="75"/>
      <c r="AD271" s="75"/>
      <c r="AE271" s="75"/>
      <c r="AF271" s="75"/>
      <c r="AG271" s="469"/>
      <c r="AH271" s="469"/>
      <c r="AI271" s="469"/>
      <c r="AJ271" s="469"/>
      <c r="AK271" s="469"/>
      <c r="AL271" s="469"/>
      <c r="AM271" s="469"/>
      <c r="AN271" s="469"/>
      <c r="AO271" s="469"/>
      <c r="AP271" s="469"/>
      <c r="AQ271" s="469"/>
      <c r="AR271" s="469"/>
      <c r="AS271" s="454"/>
      <c r="AT271" s="1765"/>
      <c r="AU271" s="1765"/>
      <c r="AV271" s="1765"/>
      <c r="AW271" s="1765"/>
      <c r="AX271" s="1765"/>
      <c r="AY271" s="1765"/>
      <c r="AZ271" s="1765"/>
      <c r="BA271" s="1765"/>
      <c r="BB271" s="1765"/>
      <c r="BC271" s="1765"/>
      <c r="BD271" s="1765"/>
      <c r="BE271" s="1765"/>
      <c r="BF271" s="1765"/>
      <c r="BG271" s="1765"/>
      <c r="BH271" s="1765"/>
      <c r="BI271" s="1765"/>
    </row>
    <row r="272" spans="1:62" ht="11.25" customHeight="1">
      <c r="A272" s="33"/>
      <c r="B272" s="1232"/>
      <c r="C272" s="1232"/>
      <c r="D272" s="1232"/>
      <c r="E272" s="1232"/>
      <c r="F272" s="1232"/>
      <c r="G272" s="1232"/>
      <c r="H272" s="33"/>
      <c r="I272" s="1235" t="s">
        <v>194</v>
      </c>
      <c r="J272" s="124"/>
      <c r="K272" s="124"/>
      <c r="L272" s="124"/>
      <c r="M272" s="454"/>
      <c r="N272" s="454"/>
      <c r="O272" s="454"/>
      <c r="P272" s="1416"/>
      <c r="Q272" s="1862"/>
      <c r="R272" s="454"/>
      <c r="S272" s="454"/>
      <c r="T272" s="1416"/>
      <c r="U272" s="1862"/>
      <c r="V272" s="454"/>
      <c r="W272" s="454"/>
      <c r="X272" s="454"/>
      <c r="Y272" s="1972">
        <f>Model!Y$10</f>
        <v>208.881</v>
      </c>
      <c r="Z272" s="452">
        <f>Model!Z$10</f>
        <v>226.63300000000001</v>
      </c>
      <c r="AA272" s="452">
        <f>Model!AA$10</f>
        <v>258.245</v>
      </c>
      <c r="AB272" s="1972">
        <f>Model!AB$10</f>
        <v>294.48899999999998</v>
      </c>
      <c r="AC272" s="452">
        <f>Model!AC$10</f>
        <v>294.17200000000003</v>
      </c>
      <c r="AD272" s="452">
        <f>Model!AD$10</f>
        <v>299.30599999999998</v>
      </c>
      <c r="AE272" s="452">
        <f>Model!AE$10</f>
        <v>332.67399999999998</v>
      </c>
      <c r="AF272" s="1972">
        <f>Model!AF$10</f>
        <v>397.01799999999997</v>
      </c>
      <c r="AG272" s="452">
        <f>Model!AG$10</f>
        <v>401.25299999999999</v>
      </c>
      <c r="AH272" s="452">
        <f>Model!AH$10</f>
        <v>407.20100000000002</v>
      </c>
      <c r="AI272" s="452">
        <f>Model!AI$10</f>
        <v>423.86700000000002</v>
      </c>
      <c r="AJ272" s="452">
        <f>Model!AJ$10</f>
        <v>566.82500000000005</v>
      </c>
      <c r="AK272" s="452">
        <f>Model!AK$10</f>
        <v>516.66700000000003</v>
      </c>
      <c r="AL272" s="452">
        <f>Model!AL$10</f>
        <v>542.02200000000005</v>
      </c>
      <c r="AM272" s="452">
        <f>Model!AM$10</f>
        <v>563.97299999999996</v>
      </c>
      <c r="AN272" s="452">
        <f>Model!AN$10</f>
        <v>674.03099999999995</v>
      </c>
      <c r="AO272" s="452">
        <f>Model!AO$10</f>
        <v>599.73663573441604</v>
      </c>
      <c r="AP272" s="452">
        <f>Model!AP$10</f>
        <v>580.27860797882386</v>
      </c>
      <c r="AQ272" s="452">
        <f>Model!AQ$10</f>
        <v>598.73750526415802</v>
      </c>
      <c r="AR272" s="452">
        <f>Model!AR$10</f>
        <v>784.46304643080134</v>
      </c>
      <c r="AS272" s="452"/>
      <c r="AT272" s="452">
        <f>Model!AT$10</f>
        <v>199.642</v>
      </c>
      <c r="AU272" s="452">
        <f>Model!AU$10</f>
        <v>349.209</v>
      </c>
      <c r="AV272" s="452">
        <f>Model!AV$10</f>
        <v>589.41800000000001</v>
      </c>
      <c r="AW272" s="452">
        <f>Model!AW$10</f>
        <v>988.24800000000005</v>
      </c>
      <c r="AX272" s="452">
        <f>Model!AX$10</f>
        <v>1323.17</v>
      </c>
      <c r="AY272" s="452">
        <f>Model!AY$10</f>
        <v>1799.146</v>
      </c>
      <c r="AZ272" s="452">
        <f>Model!AZ$10</f>
        <v>2296.6930000000002</v>
      </c>
      <c r="BA272" s="452">
        <f>Model!BA$10</f>
        <v>2563.2157954081995</v>
      </c>
      <c r="BB272" s="452">
        <f>Model!BB$10</f>
        <v>2847.0959738561442</v>
      </c>
      <c r="BC272" s="452">
        <f>Model!BC$10</f>
        <v>3107.2199264719088</v>
      </c>
      <c r="BD272" s="452">
        <f>Model!BD$10</f>
        <v>3339.3379724837168</v>
      </c>
      <c r="BE272" s="452">
        <f>Model!BE$10</f>
        <v>3557.1484047335016</v>
      </c>
      <c r="BF272" s="452">
        <f>Model!BF$10</f>
        <v>3759.1063119749115</v>
      </c>
      <c r="BG272" s="452">
        <f>Model!BG$10</f>
        <v>3950.6861522881327</v>
      </c>
      <c r="BH272" s="452">
        <f>Model!BH$10</f>
        <v>4140.8800410810927</v>
      </c>
      <c r="BI272" s="452">
        <f>Model!BI$10</f>
        <v>4340.4971044427466</v>
      </c>
    </row>
    <row r="273" spans="1:61" ht="11.25" customHeight="1">
      <c r="A273" s="33"/>
      <c r="B273" s="1232"/>
      <c r="C273" s="1232"/>
      <c r="D273" s="1232"/>
      <c r="E273" s="1232"/>
      <c r="F273" s="1232"/>
      <c r="G273" s="1232"/>
      <c r="H273" s="33"/>
      <c r="I273" s="1235" t="s">
        <v>302</v>
      </c>
      <c r="J273" s="124"/>
      <c r="K273" s="124"/>
      <c r="L273" s="124"/>
      <c r="M273" s="454"/>
      <c r="N273" s="454"/>
      <c r="O273" s="454"/>
      <c r="P273" s="1416"/>
      <c r="Q273" s="1862"/>
      <c r="R273" s="454"/>
      <c r="S273" s="454"/>
      <c r="T273" s="1416"/>
      <c r="U273" s="1862"/>
      <c r="V273" s="454"/>
      <c r="W273" s="454"/>
      <c r="X273" s="454"/>
      <c r="Y273" s="452">
        <f>Model!Y$12</f>
        <v>85.914000000000001</v>
      </c>
      <c r="Z273" s="452">
        <f>Model!Z$12</f>
        <v>91.882000000000005</v>
      </c>
      <c r="AA273" s="452">
        <f>Model!AA$12</f>
        <v>103.00800000000001</v>
      </c>
      <c r="AB273" s="452">
        <f>Model!AB$12</f>
        <v>121.95099999999996</v>
      </c>
      <c r="AC273" s="452">
        <f>Model!AC$12</f>
        <v>118.28400000000002</v>
      </c>
      <c r="AD273" s="452">
        <f>Model!AD$12</f>
        <v>122.06699999999998</v>
      </c>
      <c r="AE273" s="452">
        <f>Model!AE$12</f>
        <v>133.70399999999998</v>
      </c>
      <c r="AF273" s="452">
        <f>Model!AF$12</f>
        <v>159.96199999999996</v>
      </c>
      <c r="AG273" s="452">
        <f>Model!AG$12</f>
        <v>162.49799999999999</v>
      </c>
      <c r="AH273" s="452">
        <f>Model!AH$12</f>
        <v>166.23200000000003</v>
      </c>
      <c r="AI273" s="452">
        <f>Model!AI$12</f>
        <v>176.55700000000002</v>
      </c>
      <c r="AJ273" s="452">
        <f>Model!AJ$12</f>
        <v>224.94800000000004</v>
      </c>
      <c r="AK273" s="452">
        <f>Model!AK$12</f>
        <v>209.97400000000005</v>
      </c>
      <c r="AL273" s="452">
        <f>Model!AL$12</f>
        <v>219.82200000000006</v>
      </c>
      <c r="AM273" s="452">
        <f>Model!AM$12</f>
        <v>234.39699999999993</v>
      </c>
      <c r="AN273" s="452">
        <f>Model!AN$12</f>
        <v>276.94399999999996</v>
      </c>
      <c r="AO273" s="452">
        <f>Model!AO$12</f>
        <v>243.83234783517196</v>
      </c>
      <c r="AP273" s="452">
        <f>Model!AP$12</f>
        <v>236.0733649510837</v>
      </c>
      <c r="AQ273" s="452">
        <f>Model!AQ$12</f>
        <v>249.46967042094184</v>
      </c>
      <c r="AR273" s="452">
        <f>Model!AR$12</f>
        <v>322.10455481802762</v>
      </c>
      <c r="AS273" s="452"/>
      <c r="AT273" s="452">
        <f>Model!AT$12</f>
        <v>89.698999999999998</v>
      </c>
      <c r="AU273" s="452">
        <f>Model!AU$12</f>
        <v>146.62800000000001</v>
      </c>
      <c r="AV273" s="452">
        <f>Model!AV$12</f>
        <v>237.65899999999999</v>
      </c>
      <c r="AW273" s="452">
        <f>Model!AW$12</f>
        <v>402.755</v>
      </c>
      <c r="AX273" s="452">
        <f>Model!AX$12</f>
        <v>534.01700000000005</v>
      </c>
      <c r="AY273" s="452">
        <f>Model!AY$12</f>
        <v>730.2349999999999</v>
      </c>
      <c r="AZ273" s="452">
        <f>Model!AZ$12</f>
        <v>941.13700000000017</v>
      </c>
      <c r="BA273" s="452">
        <f>Model!BA$12</f>
        <v>1051.4799380252252</v>
      </c>
      <c r="BB273" s="452">
        <f>Model!BB$12</f>
        <v>1168.3288541537995</v>
      </c>
      <c r="BC273" s="452">
        <f>Model!BC$12</f>
        <v>1274.1493157092191</v>
      </c>
      <c r="BD273" s="452">
        <f>Model!BD$12</f>
        <v>1369.7661123096768</v>
      </c>
      <c r="BE273" s="452">
        <f>Model!BE$12</f>
        <v>1456.0947126026431</v>
      </c>
      <c r="BF273" s="452">
        <f>Model!BF$12</f>
        <v>1535.4075780322046</v>
      </c>
      <c r="BG273" s="452">
        <f>Model!BG$12</f>
        <v>1614.2099920830574</v>
      </c>
      <c r="BH273" s="452">
        <f>Model!BH$12</f>
        <v>1690.4615633070298</v>
      </c>
      <c r="BI273" s="452">
        <f>Model!BI$12</f>
        <v>1775.8422113537581</v>
      </c>
    </row>
    <row r="274" spans="1:61" ht="11.25" customHeight="1">
      <c r="A274" s="12"/>
      <c r="B274" s="416"/>
      <c r="C274" s="416"/>
      <c r="D274" s="416"/>
      <c r="E274" s="416"/>
      <c r="F274" s="416"/>
      <c r="G274" s="416"/>
      <c r="H274" s="45"/>
      <c r="I274" s="53"/>
      <c r="J274" s="9"/>
      <c r="K274" s="5"/>
      <c r="L274" s="5"/>
      <c r="M274" s="136"/>
      <c r="N274" s="136"/>
      <c r="O274" s="136"/>
      <c r="P274" s="146"/>
      <c r="Q274" s="272"/>
      <c r="R274" s="136"/>
      <c r="S274" s="136"/>
      <c r="T274" s="146"/>
      <c r="U274" s="272"/>
      <c r="V274" s="136"/>
      <c r="W274" s="136"/>
      <c r="X274" s="136"/>
      <c r="Y274" s="138"/>
      <c r="Z274" s="138"/>
      <c r="AA274" s="138"/>
      <c r="AB274" s="138"/>
      <c r="AC274" s="138"/>
      <c r="AD274" s="138"/>
      <c r="AE274" s="138"/>
      <c r="AF274" s="138"/>
      <c r="AG274" s="138"/>
      <c r="AH274" s="138"/>
      <c r="AI274" s="138"/>
      <c r="AJ274" s="138"/>
      <c r="AK274" s="138"/>
      <c r="AL274" s="138"/>
      <c r="AM274" s="138"/>
      <c r="AN274" s="138"/>
      <c r="AO274" s="138"/>
      <c r="AP274" s="138"/>
      <c r="AQ274" s="138"/>
      <c r="AR274" s="138"/>
      <c r="AS274" s="210"/>
      <c r="AT274" s="451"/>
      <c r="AU274" s="451"/>
      <c r="AV274" s="451"/>
      <c r="AW274" s="451"/>
      <c r="AX274" s="451"/>
      <c r="AY274" s="451"/>
      <c r="AZ274" s="451"/>
      <c r="BA274" s="451">
        <v>2</v>
      </c>
      <c r="BB274" s="451"/>
      <c r="BC274" s="451"/>
      <c r="BD274" s="451"/>
      <c r="BE274" s="451"/>
      <c r="BF274" s="451"/>
      <c r="BG274" s="451"/>
      <c r="BH274" s="451"/>
      <c r="BI274" s="451"/>
    </row>
    <row r="275" spans="1:61" s="1664" customFormat="1" ht="11.25" customHeight="1">
      <c r="A275" s="1196"/>
      <c r="B275" s="1198"/>
      <c r="C275" s="1198"/>
      <c r="D275" s="1198"/>
      <c r="E275" s="1198"/>
      <c r="F275" s="1198"/>
      <c r="G275" s="1198"/>
      <c r="H275" s="1558"/>
      <c r="I275" s="1902" t="s">
        <v>33</v>
      </c>
      <c r="J275" s="1893"/>
      <c r="K275" s="1894"/>
      <c r="L275" s="1894"/>
      <c r="M275" s="1895"/>
      <c r="N275" s="1895"/>
      <c r="O275" s="1895"/>
      <c r="P275" s="1896"/>
      <c r="Q275" s="1897"/>
      <c r="R275" s="1895"/>
      <c r="S275" s="1895"/>
      <c r="T275" s="1896"/>
      <c r="U275" s="1897"/>
      <c r="V275" s="1895"/>
      <c r="W275" s="1895"/>
      <c r="X275" s="1895"/>
      <c r="Y275" s="1899">
        <f t="shared" ref="Y275:AM275" si="444">Y22-Y32-Y43-Y54-Y76</f>
        <v>14.812000000000001</v>
      </c>
      <c r="Z275" s="1899">
        <f t="shared" si="444"/>
        <v>15.124000000000001</v>
      </c>
      <c r="AA275" s="1899">
        <f t="shared" si="444"/>
        <v>14.754</v>
      </c>
      <c r="AB275" s="1899">
        <f t="shared" si="444"/>
        <v>15.109000000000004</v>
      </c>
      <c r="AC275" s="1899">
        <f t="shared" si="444"/>
        <v>15.808999999999999</v>
      </c>
      <c r="AD275" s="1899">
        <f t="shared" si="444"/>
        <v>18.736999999999998</v>
      </c>
      <c r="AE275" s="1899">
        <f t="shared" si="444"/>
        <v>18.343</v>
      </c>
      <c r="AF275" s="1899">
        <f t="shared" si="444"/>
        <v>21.031000000000002</v>
      </c>
      <c r="AG275" s="1899">
        <f t="shared" si="444"/>
        <v>21.597999999999999</v>
      </c>
      <c r="AH275" s="1899">
        <f t="shared" si="444"/>
        <v>24.787000000000003</v>
      </c>
      <c r="AI275" s="1899">
        <f t="shared" si="444"/>
        <v>25.592999999999996</v>
      </c>
      <c r="AJ275" s="1899">
        <f t="shared" si="444"/>
        <v>24.744999999999997</v>
      </c>
      <c r="AK275" s="1899">
        <f t="shared" si="444"/>
        <v>25.939999999999998</v>
      </c>
      <c r="AL275" s="1899">
        <f t="shared" si="444"/>
        <v>26.696999999999996</v>
      </c>
      <c r="AM275" s="1899">
        <f t="shared" si="444"/>
        <v>25.014000000000003</v>
      </c>
      <c r="AN275" s="1899">
        <f>AN22-AN32-AN43-AN54-AN76-AN84</f>
        <v>23.325000000000003</v>
      </c>
      <c r="AO275" s="1901">
        <f t="shared" ref="AO275:AR275" si="445">AO283*(AO287/1000000)</f>
        <v>27.493720941215116</v>
      </c>
      <c r="AP275" s="1901">
        <f t="shared" si="445"/>
        <v>27.664943442477867</v>
      </c>
      <c r="AQ275" s="1901">
        <f t="shared" si="445"/>
        <v>25.76200992414665</v>
      </c>
      <c r="AR275" s="1901">
        <f t="shared" si="445"/>
        <v>24.041163028360931</v>
      </c>
      <c r="AS275" s="887"/>
      <c r="AT275" s="1899">
        <f>AT22-AT32-AT43-AT54</f>
        <v>12.071999999999997</v>
      </c>
      <c r="AU275" s="1899">
        <f>AU22-AU32-AU43-AU54</f>
        <v>23.974999999999998</v>
      </c>
      <c r="AV275" s="1899">
        <f>AV22-AV32-AV43-AV54</f>
        <v>38.138999999999996</v>
      </c>
      <c r="AW275" s="1899">
        <f>+SUM(Y275:AB275)</f>
        <v>59.798999999999999</v>
      </c>
      <c r="AX275" s="1899">
        <f>+SUM(AC275:AF275)</f>
        <v>73.92</v>
      </c>
      <c r="AY275" s="1899">
        <f>+SUM(AG275:AJ275)</f>
        <v>96.723000000000013</v>
      </c>
      <c r="AZ275" s="1899">
        <f>+SUM(AK275:AN275)</f>
        <v>100.976</v>
      </c>
      <c r="BA275" s="1899">
        <f>+SUM(AO275:AR275)</f>
        <v>104.96183733620056</v>
      </c>
      <c r="BB275" s="1899">
        <f t="shared" ref="BB275:BI275" si="446">BB283*(BB287/1000000)</f>
        <v>109.87082376643303</v>
      </c>
      <c r="BC275" s="1899">
        <f t="shared" si="446"/>
        <v>115.63655667598569</v>
      </c>
      <c r="BD275" s="1899">
        <f t="shared" si="446"/>
        <v>122.36370900025834</v>
      </c>
      <c r="BE275" s="1899">
        <f t="shared" si="446"/>
        <v>128.27634741853271</v>
      </c>
      <c r="BF275" s="1899">
        <f t="shared" si="446"/>
        <v>134.18898583680709</v>
      </c>
      <c r="BG275" s="1899">
        <f t="shared" si="446"/>
        <v>140.10162425508148</v>
      </c>
      <c r="BH275" s="1899">
        <f t="shared" si="446"/>
        <v>146.01426267335586</v>
      </c>
      <c r="BI275" s="1899">
        <f t="shared" si="446"/>
        <v>151.92690109163024</v>
      </c>
    </row>
    <row r="276" spans="1:61" ht="11.25" customHeight="1">
      <c r="A276" s="12"/>
      <c r="B276" s="420"/>
      <c r="C276" s="420"/>
      <c r="D276" s="420"/>
      <c r="E276" s="420"/>
      <c r="F276" s="420"/>
      <c r="G276" s="420"/>
      <c r="H276" s="45"/>
      <c r="I276" s="205" t="s">
        <v>371</v>
      </c>
      <c r="J276" s="9"/>
      <c r="K276" s="5"/>
      <c r="L276" s="5"/>
      <c r="M276" s="136"/>
      <c r="N276" s="136"/>
      <c r="O276" s="136"/>
      <c r="P276" s="146"/>
      <c r="Q276" s="272"/>
      <c r="R276" s="136"/>
      <c r="S276" s="136"/>
      <c r="T276" s="146"/>
      <c r="U276" s="272"/>
      <c r="V276" s="136"/>
      <c r="W276" s="136"/>
      <c r="X276" s="136"/>
      <c r="Y276" s="138"/>
      <c r="Z276" s="138"/>
      <c r="AA276" s="138"/>
      <c r="AB276" s="138"/>
      <c r="AC276" s="1199">
        <f t="shared" ref="AC276:AN276" si="447">AC275/Y275-1</f>
        <v>6.7310288954901321E-2</v>
      </c>
      <c r="AD276" s="1199">
        <f t="shared" si="447"/>
        <v>0.23889182755884675</v>
      </c>
      <c r="AE276" s="1199">
        <f t="shared" si="447"/>
        <v>0.24325606615155215</v>
      </c>
      <c r="AF276" s="1199">
        <f t="shared" si="447"/>
        <v>0.39195181679793478</v>
      </c>
      <c r="AG276" s="1199">
        <f t="shared" si="447"/>
        <v>0.36618381934341193</v>
      </c>
      <c r="AH276" s="1199">
        <f t="shared" si="447"/>
        <v>0.32289053743929141</v>
      </c>
      <c r="AI276" s="1199">
        <f t="shared" si="447"/>
        <v>0.3952461429428118</v>
      </c>
      <c r="AJ276" s="1199">
        <f t="shared" si="447"/>
        <v>0.17659645285530856</v>
      </c>
      <c r="AK276" s="1199">
        <f t="shared" si="447"/>
        <v>0.20103713306787663</v>
      </c>
      <c r="AL276" s="1199">
        <f t="shared" si="447"/>
        <v>7.7056521563722669E-2</v>
      </c>
      <c r="AM276" s="1199">
        <f t="shared" si="447"/>
        <v>-2.2623373578712691E-2</v>
      </c>
      <c r="AN276" s="1199">
        <f t="shared" si="447"/>
        <v>-5.7385330369771448E-2</v>
      </c>
      <c r="AO276" s="1199">
        <f t="shared" ref="AO276:AR276" si="448">AO275/AK275-1</f>
        <v>5.989672094121512E-2</v>
      </c>
      <c r="AP276" s="1199">
        <f t="shared" si="448"/>
        <v>3.6256637168141426E-2</v>
      </c>
      <c r="AQ276" s="1199">
        <f t="shared" si="448"/>
        <v>2.9903650921349945E-2</v>
      </c>
      <c r="AR276" s="1199">
        <f t="shared" si="448"/>
        <v>3.0703666810757868E-2</v>
      </c>
      <c r="AS276" s="210"/>
      <c r="AT276" s="451"/>
      <c r="AU276" s="451"/>
      <c r="AV276" s="1226">
        <f t="shared" ref="AV276:BA276" si="449">+AV275/AU275-1</f>
        <v>0.59078206465067784</v>
      </c>
      <c r="AW276" s="1226">
        <f t="shared" si="449"/>
        <v>0.56792259891449715</v>
      </c>
      <c r="AX276" s="1226">
        <f t="shared" si="449"/>
        <v>0.23614107259318717</v>
      </c>
      <c r="AY276" s="1226">
        <f t="shared" si="449"/>
        <v>0.30848214285714293</v>
      </c>
      <c r="AZ276" s="1226">
        <f t="shared" si="449"/>
        <v>4.3970927287201533E-2</v>
      </c>
      <c r="BA276" s="1226">
        <f t="shared" si="449"/>
        <v>3.9473115752263421E-2</v>
      </c>
      <c r="BB276" s="1199">
        <f t="shared" ref="BB276:BI276" si="450">BB275/BA275-1</f>
        <v>4.6769250184794497E-2</v>
      </c>
      <c r="BC276" s="1199">
        <f t="shared" si="450"/>
        <v>5.2477379452525508E-2</v>
      </c>
      <c r="BD276" s="1199">
        <f t="shared" si="450"/>
        <v>5.8174962292609322E-2</v>
      </c>
      <c r="BE276" s="1199">
        <f t="shared" si="450"/>
        <v>4.8320196131533377E-2</v>
      </c>
      <c r="BF276" s="1199">
        <f t="shared" si="450"/>
        <v>4.6092974560485223E-2</v>
      </c>
      <c r="BG276" s="1199">
        <f t="shared" si="450"/>
        <v>4.4062024773515951E-2</v>
      </c>
      <c r="BH276" s="1199">
        <f t="shared" si="450"/>
        <v>4.220249729231762E-2</v>
      </c>
      <c r="BI276" s="1199">
        <f t="shared" si="450"/>
        <v>4.049356761470202E-2</v>
      </c>
    </row>
    <row r="277" spans="1:61" ht="11.25" customHeight="1">
      <c r="A277" s="12"/>
      <c r="B277" s="420"/>
      <c r="C277" s="420"/>
      <c r="D277" s="420"/>
      <c r="E277" s="420"/>
      <c r="F277" s="420"/>
      <c r="G277" s="420"/>
      <c r="H277" s="45"/>
      <c r="I277" s="205" t="s">
        <v>369</v>
      </c>
      <c r="J277" s="9"/>
      <c r="K277" s="5"/>
      <c r="L277" s="5"/>
      <c r="M277" s="136"/>
      <c r="N277" s="136"/>
      <c r="O277" s="136"/>
      <c r="P277" s="146"/>
      <c r="Q277" s="272"/>
      <c r="R277" s="136"/>
      <c r="S277" s="136"/>
      <c r="T277" s="146"/>
      <c r="U277" s="272"/>
      <c r="V277" s="136"/>
      <c r="W277" s="136"/>
      <c r="X277" s="136"/>
      <c r="Y277" s="138"/>
      <c r="Z277" s="1199">
        <f t="shared" ref="Z277:AN277" si="451">Z275/Y275-1</f>
        <v>2.1064002160410489E-2</v>
      </c>
      <c r="AA277" s="1199">
        <f t="shared" si="451"/>
        <v>-2.446442740015875E-2</v>
      </c>
      <c r="AB277" s="1199">
        <f t="shared" si="451"/>
        <v>2.4061271519588256E-2</v>
      </c>
      <c r="AC277" s="1199">
        <f t="shared" si="451"/>
        <v>4.6330001985571245E-2</v>
      </c>
      <c r="AD277" s="1199">
        <f t="shared" si="451"/>
        <v>0.1852109557846795</v>
      </c>
      <c r="AE277" s="1199">
        <f t="shared" si="451"/>
        <v>-2.1027912686128913E-2</v>
      </c>
      <c r="AF277" s="1199">
        <f t="shared" si="451"/>
        <v>0.14654091479038334</v>
      </c>
      <c r="AG277" s="1199">
        <f t="shared" si="451"/>
        <v>2.6960201607151291E-2</v>
      </c>
      <c r="AH277" s="1199">
        <f t="shared" si="451"/>
        <v>0.1476525604222616</v>
      </c>
      <c r="AI277" s="1199">
        <f t="shared" si="451"/>
        <v>3.2517045225319396E-2</v>
      </c>
      <c r="AJ277" s="1199">
        <f t="shared" si="451"/>
        <v>-3.3134060094557105E-2</v>
      </c>
      <c r="AK277" s="1199">
        <f t="shared" si="451"/>
        <v>4.8292584360476898E-2</v>
      </c>
      <c r="AL277" s="1199">
        <f t="shared" si="451"/>
        <v>2.9182729375481831E-2</v>
      </c>
      <c r="AM277" s="1199">
        <f t="shared" si="451"/>
        <v>-6.3040791100123394E-2</v>
      </c>
      <c r="AN277" s="1199">
        <f t="shared" si="451"/>
        <v>-6.7522187574957981E-2</v>
      </c>
      <c r="AO277" s="1199">
        <f t="shared" ref="AO277:AR277" si="452">AO275/AN275-1</f>
        <v>0.17872329865874015</v>
      </c>
      <c r="AP277" s="1199">
        <f t="shared" si="452"/>
        <v>6.227694739058709E-3</v>
      </c>
      <c r="AQ277" s="1199">
        <f t="shared" si="452"/>
        <v>-6.8785013867383338E-2</v>
      </c>
      <c r="AR277" s="1199">
        <f t="shared" si="452"/>
        <v>-6.6797850821910254E-2</v>
      </c>
      <c r="AS277" s="210"/>
      <c r="AT277" s="451"/>
      <c r="AU277" s="451"/>
      <c r="AV277" s="451"/>
      <c r="AW277" s="138" t="s">
        <v>462</v>
      </c>
      <c r="AX277" s="138" t="s">
        <v>462</v>
      </c>
      <c r="AY277" s="138" t="s">
        <v>462</v>
      </c>
      <c r="AZ277" s="138" t="s">
        <v>462</v>
      </c>
      <c r="BA277" s="138" t="s">
        <v>462</v>
      </c>
      <c r="BB277" s="138" t="s">
        <v>462</v>
      </c>
      <c r="BC277" s="138" t="s">
        <v>462</v>
      </c>
      <c r="BD277" s="138" t="s">
        <v>462</v>
      </c>
      <c r="BE277" s="138" t="s">
        <v>462</v>
      </c>
      <c r="BF277" s="138" t="s">
        <v>462</v>
      </c>
      <c r="BG277" s="138" t="s">
        <v>462</v>
      </c>
      <c r="BH277" s="138" t="s">
        <v>462</v>
      </c>
      <c r="BI277" s="138" t="s">
        <v>462</v>
      </c>
    </row>
    <row r="278" spans="1:61" ht="11.25" customHeight="1">
      <c r="A278" s="12"/>
      <c r="B278" s="420"/>
      <c r="C278" s="420"/>
      <c r="D278" s="420"/>
      <c r="E278" s="420"/>
      <c r="F278" s="420"/>
      <c r="G278" s="420"/>
      <c r="H278" s="45"/>
      <c r="I278" s="205" t="s">
        <v>370</v>
      </c>
      <c r="J278" s="9"/>
      <c r="K278" s="5"/>
      <c r="L278" s="5"/>
      <c r="M278" s="136"/>
      <c r="N278" s="136"/>
      <c r="O278" s="136"/>
      <c r="P278" s="146"/>
      <c r="Q278" s="272"/>
      <c r="R278" s="136"/>
      <c r="S278" s="136"/>
      <c r="T278" s="146"/>
      <c r="U278" s="272"/>
      <c r="V278" s="136"/>
      <c r="W278" s="136"/>
      <c r="X278" s="136"/>
      <c r="Y278" s="138"/>
      <c r="Z278" s="138"/>
      <c r="AA278" s="138"/>
      <c r="AB278" s="138"/>
      <c r="AC278" s="138">
        <f t="shared" ref="AC278:AN278" si="453">AC275-Y275</f>
        <v>0.99699999999999811</v>
      </c>
      <c r="AD278" s="138">
        <f t="shared" si="453"/>
        <v>3.6129999999999978</v>
      </c>
      <c r="AE278" s="138">
        <f t="shared" si="453"/>
        <v>3.5890000000000004</v>
      </c>
      <c r="AF278" s="138">
        <f t="shared" si="453"/>
        <v>5.9219999999999988</v>
      </c>
      <c r="AG278" s="138">
        <f t="shared" si="453"/>
        <v>5.7889999999999997</v>
      </c>
      <c r="AH278" s="138">
        <f t="shared" si="453"/>
        <v>6.0500000000000043</v>
      </c>
      <c r="AI278" s="138">
        <f t="shared" si="453"/>
        <v>7.2499999999999964</v>
      </c>
      <c r="AJ278" s="138">
        <f t="shared" si="453"/>
        <v>3.7139999999999951</v>
      </c>
      <c r="AK278" s="138">
        <f t="shared" si="453"/>
        <v>4.3419999999999987</v>
      </c>
      <c r="AL278" s="138">
        <f t="shared" si="453"/>
        <v>1.909999999999993</v>
      </c>
      <c r="AM278" s="138">
        <f t="shared" si="453"/>
        <v>-0.57899999999999352</v>
      </c>
      <c r="AN278" s="138">
        <f t="shared" si="453"/>
        <v>-1.4199999999999946</v>
      </c>
      <c r="AO278" s="138">
        <f t="shared" ref="AO278:AR278" si="454">AO275-AK275</f>
        <v>1.5537209412151185</v>
      </c>
      <c r="AP278" s="138">
        <f t="shared" si="454"/>
        <v>0.96794344247787123</v>
      </c>
      <c r="AQ278" s="138">
        <f t="shared" si="454"/>
        <v>0.74800992414664691</v>
      </c>
      <c r="AR278" s="138">
        <f t="shared" si="454"/>
        <v>0.71616302836092771</v>
      </c>
      <c r="AS278" s="210"/>
      <c r="AT278" s="451"/>
      <c r="AU278" s="451"/>
      <c r="AV278" s="451">
        <f t="shared" ref="AV278:BA278" si="455">+AV275-AU275</f>
        <v>14.163999999999998</v>
      </c>
      <c r="AW278" s="451">
        <f t="shared" si="455"/>
        <v>21.660000000000004</v>
      </c>
      <c r="AX278" s="451">
        <f t="shared" si="455"/>
        <v>14.121000000000002</v>
      </c>
      <c r="AY278" s="451">
        <f t="shared" si="455"/>
        <v>22.803000000000011</v>
      </c>
      <c r="AZ278" s="451">
        <f t="shared" si="455"/>
        <v>4.2529999999999859</v>
      </c>
      <c r="BA278" s="451">
        <f t="shared" si="455"/>
        <v>3.9858373362005608</v>
      </c>
      <c r="BB278" s="138">
        <f t="shared" ref="BB278:BI278" si="456">BB275-BA275</f>
        <v>4.9089864302324742</v>
      </c>
      <c r="BC278" s="138">
        <f t="shared" si="456"/>
        <v>5.7657329095526535</v>
      </c>
      <c r="BD278" s="138">
        <f t="shared" si="456"/>
        <v>6.7271523242726516</v>
      </c>
      <c r="BE278" s="138">
        <f t="shared" si="456"/>
        <v>5.9126384182743692</v>
      </c>
      <c r="BF278" s="138">
        <f t="shared" si="456"/>
        <v>5.9126384182743834</v>
      </c>
      <c r="BG278" s="138">
        <f t="shared" si="456"/>
        <v>5.9126384182743834</v>
      </c>
      <c r="BH278" s="138">
        <f t="shared" si="456"/>
        <v>5.9126384182743834</v>
      </c>
      <c r="BI278" s="138">
        <f t="shared" si="456"/>
        <v>5.9126384182743834</v>
      </c>
    </row>
    <row r="279" spans="1:61" ht="11.25" customHeight="1">
      <c r="A279" s="12"/>
      <c r="B279" s="420"/>
      <c r="C279" s="420"/>
      <c r="D279" s="420"/>
      <c r="E279" s="420"/>
      <c r="F279" s="420"/>
      <c r="G279" s="420"/>
      <c r="H279" s="45"/>
      <c r="I279" s="205" t="s">
        <v>372</v>
      </c>
      <c r="J279" s="9"/>
      <c r="K279" s="5"/>
      <c r="L279" s="5"/>
      <c r="M279" s="136"/>
      <c r="N279" s="136"/>
      <c r="O279" s="136"/>
      <c r="P279" s="146"/>
      <c r="Q279" s="272"/>
      <c r="R279" s="136"/>
      <c r="S279" s="136"/>
      <c r="T279" s="146"/>
      <c r="U279" s="272"/>
      <c r="V279" s="136"/>
      <c r="W279" s="136"/>
      <c r="X279" s="136"/>
      <c r="Y279" s="138"/>
      <c r="Z279" s="138">
        <f t="shared" ref="Z279:AN279" si="457">Z275-Y275</f>
        <v>0.31199999999999939</v>
      </c>
      <c r="AA279" s="138">
        <f t="shared" si="457"/>
        <v>-0.37000000000000099</v>
      </c>
      <c r="AB279" s="138">
        <f t="shared" si="457"/>
        <v>0.35500000000000398</v>
      </c>
      <c r="AC279" s="138">
        <f t="shared" si="457"/>
        <v>0.69999999999999574</v>
      </c>
      <c r="AD279" s="138">
        <f t="shared" si="457"/>
        <v>2.927999999999999</v>
      </c>
      <c r="AE279" s="138">
        <f t="shared" si="457"/>
        <v>-0.39399999999999835</v>
      </c>
      <c r="AF279" s="138">
        <f t="shared" si="457"/>
        <v>2.6880000000000024</v>
      </c>
      <c r="AG279" s="138">
        <f t="shared" si="457"/>
        <v>0.56699999999999662</v>
      </c>
      <c r="AH279" s="138">
        <f t="shared" si="457"/>
        <v>3.1890000000000036</v>
      </c>
      <c r="AI279" s="138">
        <f t="shared" si="457"/>
        <v>0.80599999999999383</v>
      </c>
      <c r="AJ279" s="138">
        <f t="shared" si="457"/>
        <v>-0.84799999999999898</v>
      </c>
      <c r="AK279" s="138">
        <f t="shared" si="457"/>
        <v>1.1950000000000003</v>
      </c>
      <c r="AL279" s="138">
        <f t="shared" si="457"/>
        <v>0.7569999999999979</v>
      </c>
      <c r="AM279" s="138">
        <f t="shared" si="457"/>
        <v>-1.6829999999999927</v>
      </c>
      <c r="AN279" s="138">
        <f t="shared" si="457"/>
        <v>-1.6890000000000001</v>
      </c>
      <c r="AO279" s="138">
        <f t="shared" ref="AO279:AR279" si="458">AO275-AN275</f>
        <v>4.1687209412151134</v>
      </c>
      <c r="AP279" s="138">
        <f t="shared" si="458"/>
        <v>0.17122250126275063</v>
      </c>
      <c r="AQ279" s="138">
        <f t="shared" si="458"/>
        <v>-1.902933518331217</v>
      </c>
      <c r="AR279" s="138">
        <f t="shared" si="458"/>
        <v>-1.7208468957857193</v>
      </c>
      <c r="AS279" s="210"/>
      <c r="AT279" s="451"/>
      <c r="AU279" s="451"/>
      <c r="AV279" s="451"/>
      <c r="AW279" s="138" t="s">
        <v>462</v>
      </c>
      <c r="AX279" s="138" t="s">
        <v>462</v>
      </c>
      <c r="AY279" s="138" t="s">
        <v>462</v>
      </c>
      <c r="AZ279" s="138" t="s">
        <v>462</v>
      </c>
      <c r="BA279" s="138" t="s">
        <v>462</v>
      </c>
      <c r="BB279" s="138" t="s">
        <v>462</v>
      </c>
      <c r="BC279" s="138" t="s">
        <v>462</v>
      </c>
      <c r="BD279" s="138" t="s">
        <v>462</v>
      </c>
      <c r="BE279" s="138" t="s">
        <v>462</v>
      </c>
      <c r="BF279" s="138" t="s">
        <v>462</v>
      </c>
      <c r="BG279" s="138" t="s">
        <v>462</v>
      </c>
      <c r="BH279" s="138" t="s">
        <v>462</v>
      </c>
      <c r="BI279" s="138" t="s">
        <v>462</v>
      </c>
    </row>
    <row r="280" spans="1:61" s="1771" customFormat="1" ht="11.25" customHeight="1">
      <c r="A280" s="1562"/>
      <c r="B280" s="1563"/>
      <c r="C280" s="1563"/>
      <c r="D280" s="1563"/>
      <c r="E280" s="1563"/>
      <c r="F280" s="1563"/>
      <c r="G280" s="1563"/>
      <c r="H280" s="1493"/>
      <c r="I280" s="1564" t="s">
        <v>375</v>
      </c>
      <c r="J280" s="1565"/>
      <c r="K280" s="1552"/>
      <c r="L280" s="1552"/>
      <c r="M280" s="1567"/>
      <c r="N280" s="1567"/>
      <c r="O280" s="1567"/>
      <c r="P280" s="1568"/>
      <c r="Q280" s="1566"/>
      <c r="R280" s="1567"/>
      <c r="S280" s="1567"/>
      <c r="T280" s="1568"/>
      <c r="U280" s="1566"/>
      <c r="V280" s="1567"/>
      <c r="W280" s="1567"/>
      <c r="X280" s="1567"/>
      <c r="Y280" s="1234">
        <f t="shared" ref="Y280:AG280" si="459">Y275/Y$91</f>
        <v>7.0911188667231589E-2</v>
      </c>
      <c r="Z280" s="1234">
        <f t="shared" si="459"/>
        <v>6.6733441290544621E-2</v>
      </c>
      <c r="AA280" s="1234">
        <f t="shared" si="459"/>
        <v>5.7131793451954536E-2</v>
      </c>
      <c r="AB280" s="1234">
        <f t="shared" si="459"/>
        <v>5.1305821270064431E-2</v>
      </c>
      <c r="AC280" s="1234">
        <f t="shared" si="459"/>
        <v>5.3740668724419717E-2</v>
      </c>
      <c r="AD280" s="1234">
        <f t="shared" si="459"/>
        <v>6.2601484768096863E-2</v>
      </c>
      <c r="AE280" s="1234">
        <f t="shared" si="459"/>
        <v>5.5138063088789629E-2</v>
      </c>
      <c r="AF280" s="1234">
        <f t="shared" si="459"/>
        <v>5.297240931141662E-2</v>
      </c>
      <c r="AG280" s="1234">
        <f t="shared" si="459"/>
        <v>5.3826388836968199E-2</v>
      </c>
      <c r="AH280" s="1234">
        <f t="shared" ref="AH280:AL280" si="460">AH275/AH$91</f>
        <v>6.08716579772643E-2</v>
      </c>
      <c r="AI280" s="1234">
        <f t="shared" si="460"/>
        <v>6.0379788943229824E-2</v>
      </c>
      <c r="AJ280" s="1234">
        <f t="shared" si="460"/>
        <v>4.3655449212719966E-2</v>
      </c>
      <c r="AK280" s="1234">
        <f t="shared" si="460"/>
        <v>5.0206419221665008E-2</v>
      </c>
      <c r="AL280" s="1234">
        <f t="shared" si="460"/>
        <v>4.9254458306120401E-2</v>
      </c>
      <c r="AM280" s="1234">
        <f t="shared" ref="AM280:AN280" si="461">AM275/AM$91</f>
        <v>4.435318712066004E-2</v>
      </c>
      <c r="AN280" s="1234">
        <f t="shared" si="461"/>
        <v>3.4605233290456977E-2</v>
      </c>
      <c r="AO280" s="1234">
        <f t="shared" ref="AO280:AR280" si="462">AO275/AO$91</f>
        <v>4.5842990577934742E-2</v>
      </c>
      <c r="AP280" s="1234">
        <f t="shared" si="462"/>
        <v>4.7675277120481828E-2</v>
      </c>
      <c r="AQ280" s="1234">
        <f t="shared" si="462"/>
        <v>4.3027219269954814E-2</v>
      </c>
      <c r="AR280" s="1234">
        <f t="shared" si="462"/>
        <v>3.064664822357778E-2</v>
      </c>
      <c r="AS280" s="1569"/>
      <c r="AT280" s="1234">
        <f t="shared" ref="AT280:AZ280" si="463">AT275/AT$91</f>
        <v>6.0468238146281834E-2</v>
      </c>
      <c r="AU280" s="1234">
        <f t="shared" si="463"/>
        <v>6.8655160663098597E-2</v>
      </c>
      <c r="AV280" s="1234">
        <f t="shared" si="463"/>
        <v>6.4706201710840183E-2</v>
      </c>
      <c r="AW280" s="1234">
        <f t="shared" si="463"/>
        <v>6.051011486995167E-2</v>
      </c>
      <c r="AX280" s="1234">
        <f t="shared" si="463"/>
        <v>5.586583734516351E-2</v>
      </c>
      <c r="AY280" s="1234">
        <f t="shared" si="463"/>
        <v>5.3760506373579472E-2</v>
      </c>
      <c r="AZ280" s="1234">
        <f t="shared" si="463"/>
        <v>4.3965823904196157E-2</v>
      </c>
      <c r="BA280" s="1234">
        <f t="shared" ref="BA280" si="464">BA275/BA$91</f>
        <v>4.094927845101122E-2</v>
      </c>
      <c r="BB280" s="1234">
        <f t="shared" ref="BB280:BI280" si="465">BB275/BB$91</f>
        <v>3.8590488264300608E-2</v>
      </c>
      <c r="BC280" s="1234">
        <f t="shared" si="465"/>
        <v>3.7215439979263118E-2</v>
      </c>
      <c r="BD280" s="1234">
        <f t="shared" si="465"/>
        <v>3.6643104114809692E-2</v>
      </c>
      <c r="BE280" s="1234">
        <f t="shared" si="465"/>
        <v>3.606156753196893E-2</v>
      </c>
      <c r="BF280" s="1234">
        <f t="shared" si="465"/>
        <v>3.5697044643121199E-2</v>
      </c>
      <c r="BG280" s="1234">
        <f t="shared" si="465"/>
        <v>3.5462605444863883E-2</v>
      </c>
      <c r="BH280" s="1234">
        <f t="shared" si="465"/>
        <v>3.5261649993423801E-2</v>
      </c>
      <c r="BI280" s="1234">
        <f t="shared" si="465"/>
        <v>3.5002189250656193E-2</v>
      </c>
    </row>
    <row r="281" spans="1:61" ht="11.25" customHeight="1">
      <c r="A281" s="12"/>
      <c r="B281" s="416"/>
      <c r="C281" s="416"/>
      <c r="D281" s="416"/>
      <c r="E281" s="416"/>
      <c r="F281" s="416"/>
      <c r="G281" s="416"/>
      <c r="H281" s="45"/>
      <c r="I281" s="205" t="s">
        <v>376</v>
      </c>
      <c r="J281" s="9"/>
      <c r="K281" s="5"/>
      <c r="L281" s="5"/>
      <c r="M281" s="136"/>
      <c r="N281" s="136"/>
      <c r="O281" s="136"/>
      <c r="P281" s="146"/>
      <c r="Q281" s="272"/>
      <c r="R281" s="136"/>
      <c r="S281" s="136"/>
      <c r="T281" s="146"/>
      <c r="U281" s="272"/>
      <c r="V281" s="136"/>
      <c r="W281" s="136"/>
      <c r="X281" s="136"/>
      <c r="Y281" s="1199">
        <f t="shared" ref="Y281:AG281" si="466">Y275/Y$92</f>
        <v>0.17240496310263753</v>
      </c>
      <c r="Z281" s="1199">
        <f t="shared" si="466"/>
        <v>0.16460242484926318</v>
      </c>
      <c r="AA281" s="1199">
        <f t="shared" si="466"/>
        <v>0.14323159366262814</v>
      </c>
      <c r="AB281" s="1199">
        <f t="shared" si="466"/>
        <v>0.12389402300924147</v>
      </c>
      <c r="AC281" s="1199">
        <f t="shared" si="466"/>
        <v>0.13365290318217168</v>
      </c>
      <c r="AD281" s="1199">
        <f t="shared" si="466"/>
        <v>0.15349766931275449</v>
      </c>
      <c r="AE281" s="1199">
        <f t="shared" si="466"/>
        <v>0.13719110871776463</v>
      </c>
      <c r="AF281" s="1199">
        <f t="shared" si="466"/>
        <v>0.13147497530663538</v>
      </c>
      <c r="AG281" s="1199">
        <f t="shared" si="466"/>
        <v>0.13291240507575477</v>
      </c>
      <c r="AH281" s="1199">
        <f t="shared" ref="AH281:AL281" si="467">AH275/AH$92</f>
        <v>0.1491108811781125</v>
      </c>
      <c r="AI281" s="1199">
        <f t="shared" si="467"/>
        <v>0.14495601986893747</v>
      </c>
      <c r="AJ281" s="1199">
        <f t="shared" si="467"/>
        <v>0.11000320073972648</v>
      </c>
      <c r="AK281" s="1199">
        <f t="shared" si="467"/>
        <v>0.12353910484155177</v>
      </c>
      <c r="AL281" s="1199">
        <f t="shared" si="467"/>
        <v>0.12144826268526347</v>
      </c>
      <c r="AM281" s="1199">
        <f t="shared" ref="AM281:AN281" si="468">AM275/AM$92</f>
        <v>0.10671638288885954</v>
      </c>
      <c r="AN281" s="1199">
        <f t="shared" si="468"/>
        <v>8.4222803165983032E-2</v>
      </c>
      <c r="AO281" s="1199">
        <f t="shared" ref="AO281:AR281" si="469">AO275/AO$92</f>
        <v>0.11275665917715141</v>
      </c>
      <c r="AP281" s="1199">
        <f t="shared" si="469"/>
        <v>0.11718790659933308</v>
      </c>
      <c r="AQ281" s="1199">
        <f t="shared" si="469"/>
        <v>0.10326710209171802</v>
      </c>
      <c r="AR281" s="1199">
        <f t="shared" si="469"/>
        <v>7.4637761772549105E-2</v>
      </c>
      <c r="AS281" s="210"/>
      <c r="AT281" s="1199">
        <f t="shared" ref="AT281:AY281" si="470">AT275/AT$92</f>
        <v>0.13458344017213122</v>
      </c>
      <c r="AU281" s="1199">
        <f t="shared" si="470"/>
        <v>0.16350901601331258</v>
      </c>
      <c r="AV281" s="1199">
        <f t="shared" si="470"/>
        <v>0.1604778274755006</v>
      </c>
      <c r="AW281" s="1199">
        <f t="shared" si="470"/>
        <v>0.14847487926903452</v>
      </c>
      <c r="AX281" s="1199">
        <f t="shared" si="470"/>
        <v>0.13842255958143654</v>
      </c>
      <c r="AY281" s="1199">
        <f t="shared" si="470"/>
        <v>0.13245462077276496</v>
      </c>
      <c r="AZ281" s="1199">
        <f>AZ275/AZ$92</f>
        <v>0.10729149953726182</v>
      </c>
      <c r="BA281" s="1199">
        <f>BA275/BA$92</f>
        <v>9.982295766225309E-2</v>
      </c>
      <c r="BB281" s="1199">
        <f t="shared" ref="BB281:BI281" si="471">BB275/BB$92</f>
        <v>9.4041008553204464E-2</v>
      </c>
      <c r="BC281" s="1199">
        <f t="shared" si="471"/>
        <v>9.0755891205435271E-2</v>
      </c>
      <c r="BD281" s="1199">
        <f t="shared" si="471"/>
        <v>8.933182672619247E-2</v>
      </c>
      <c r="BE281" s="1199">
        <f t="shared" si="471"/>
        <v>8.8096156320250529E-2</v>
      </c>
      <c r="BF281" s="1199">
        <f t="shared" si="471"/>
        <v>8.7396328998704823E-2</v>
      </c>
      <c r="BG281" s="1199">
        <f t="shared" si="471"/>
        <v>8.6792688028332246E-2</v>
      </c>
      <c r="BH281" s="1199">
        <f t="shared" si="471"/>
        <v>8.6375381637018647E-2</v>
      </c>
      <c r="BI281" s="1199">
        <f t="shared" si="471"/>
        <v>8.5552027156632057E-2</v>
      </c>
    </row>
    <row r="282" spans="1:61" ht="11.25" customHeight="1">
      <c r="A282" s="12"/>
      <c r="B282" s="420"/>
      <c r="C282" s="420"/>
      <c r="D282" s="420"/>
      <c r="E282" s="420"/>
      <c r="F282" s="420"/>
      <c r="G282" s="420"/>
      <c r="H282" s="45"/>
      <c r="I282" s="53"/>
      <c r="J282" s="9"/>
      <c r="K282" s="5"/>
      <c r="L282" s="5"/>
      <c r="M282" s="136"/>
      <c r="N282" s="136"/>
      <c r="O282" s="136"/>
      <c r="P282" s="146"/>
      <c r="Q282" s="272"/>
      <c r="R282" s="136"/>
      <c r="S282" s="136"/>
      <c r="T282" s="146"/>
      <c r="U282" s="272"/>
      <c r="V282" s="136"/>
      <c r="W282" s="136"/>
      <c r="X282" s="136"/>
      <c r="Y282" s="138"/>
      <c r="Z282" s="138"/>
      <c r="AA282" s="138"/>
      <c r="AB282" s="138"/>
      <c r="AC282" s="138"/>
      <c r="AD282" s="138"/>
      <c r="AE282" s="138"/>
      <c r="AF282" s="138"/>
      <c r="AG282" s="138"/>
      <c r="AH282" s="138"/>
      <c r="AI282" s="138"/>
      <c r="AJ282" s="138"/>
      <c r="AK282" s="138"/>
      <c r="AL282" s="451"/>
      <c r="AM282" s="451"/>
      <c r="AN282" s="138"/>
      <c r="AO282" s="138"/>
      <c r="AP282" s="138"/>
      <c r="AQ282" s="138"/>
      <c r="AR282" s="138"/>
      <c r="AS282" s="210"/>
      <c r="AT282" s="451"/>
      <c r="AU282" s="451"/>
      <c r="AV282" s="451"/>
      <c r="AW282" s="451"/>
      <c r="AX282" s="451"/>
      <c r="AY282" s="451"/>
      <c r="AZ282" s="451"/>
      <c r="BA282" s="451"/>
      <c r="BB282" s="138"/>
      <c r="BC282" s="138"/>
      <c r="BD282" s="138"/>
      <c r="BE282" s="138"/>
      <c r="BF282" s="138"/>
      <c r="BG282" s="138"/>
      <c r="BH282" s="138"/>
      <c r="BI282" s="138"/>
    </row>
    <row r="283" spans="1:61" s="1664" customFormat="1" ht="11.25" customHeight="1">
      <c r="A283" s="11"/>
      <c r="B283" s="423"/>
      <c r="C283" s="423"/>
      <c r="D283" s="423"/>
      <c r="E283" s="423"/>
      <c r="F283" s="423"/>
      <c r="G283" s="423"/>
      <c r="H283" s="1558"/>
      <c r="I283" s="1906" t="s">
        <v>622</v>
      </c>
      <c r="J283" s="1877"/>
      <c r="K283" s="1878"/>
      <c r="L283" s="1878"/>
      <c r="M283" s="1880"/>
      <c r="N283" s="1880"/>
      <c r="O283" s="1880"/>
      <c r="P283" s="1881"/>
      <c r="Q283" s="1879"/>
      <c r="R283" s="1880"/>
      <c r="S283" s="1880"/>
      <c r="T283" s="1881"/>
      <c r="U283" s="1879"/>
      <c r="V283" s="1880"/>
      <c r="W283" s="1905">
        <f>Inlinks!W350</f>
        <v>115</v>
      </c>
      <c r="X283" s="1905">
        <f>Inlinks!X350</f>
        <v>127</v>
      </c>
      <c r="Y283" s="1907">
        <f>Inlinks!Y350</f>
        <v>199</v>
      </c>
      <c r="Z283" s="1907">
        <f>Inlinks!Z350</f>
        <v>185</v>
      </c>
      <c r="AA283" s="1907">
        <f>Inlinks!AA350</f>
        <v>198</v>
      </c>
      <c r="AB283" s="1907">
        <f>Inlinks!AB350</f>
        <v>217</v>
      </c>
      <c r="AC283" s="1907">
        <f>Inlinks!AC350</f>
        <v>253</v>
      </c>
      <c r="AD283" s="1907">
        <f>Inlinks!AD350</f>
        <v>281</v>
      </c>
      <c r="AE283" s="1907">
        <f>Inlinks!AE350</f>
        <v>304</v>
      </c>
      <c r="AF283" s="1907">
        <f>Inlinks!AF350</f>
        <v>318</v>
      </c>
      <c r="AG283" s="1907">
        <f>Inlinks!AG350</f>
        <v>340</v>
      </c>
      <c r="AH283" s="1907">
        <f>Inlinks!AH350</f>
        <v>360</v>
      </c>
      <c r="AI283" s="1907">
        <f>Inlinks!AI350</f>
        <v>380</v>
      </c>
      <c r="AJ283" s="1907">
        <f>Inlinks!AJ350</f>
        <v>411</v>
      </c>
      <c r="AK283" s="1907">
        <f>Inlinks!AK350</f>
        <v>431</v>
      </c>
      <c r="AL283" s="1907">
        <f>Inlinks!AL350</f>
        <v>450</v>
      </c>
      <c r="AM283" s="1907">
        <f>Inlinks!AM350</f>
        <v>462</v>
      </c>
      <c r="AN283" s="1907">
        <f>Inlinks!AN350</f>
        <v>470.85840707964599</v>
      </c>
      <c r="AO283" s="1905">
        <f t="shared" ref="AO283:AR283" si="472">AN283+AO284</f>
        <v>480.85840707964599</v>
      </c>
      <c r="AP283" s="1905">
        <f t="shared" si="472"/>
        <v>490.85840707964599</v>
      </c>
      <c r="AQ283" s="1905">
        <f t="shared" si="472"/>
        <v>500.85840707964599</v>
      </c>
      <c r="AR283" s="1905">
        <f t="shared" si="472"/>
        <v>510.85840707964599</v>
      </c>
      <c r="AS283" s="887"/>
      <c r="AT283" s="1883"/>
      <c r="AU283" s="1883"/>
      <c r="AV283" s="1883">
        <f>X283</f>
        <v>127</v>
      </c>
      <c r="AW283" s="1883">
        <f>AB283</f>
        <v>217</v>
      </c>
      <c r="AX283" s="1883">
        <f>AF283</f>
        <v>318</v>
      </c>
      <c r="AY283" s="1883">
        <f>AJ283</f>
        <v>411</v>
      </c>
      <c r="AZ283" s="1883">
        <f>AN283</f>
        <v>470.85840707964599</v>
      </c>
      <c r="BA283" s="1883">
        <f>AR283</f>
        <v>510.85840707964599</v>
      </c>
      <c r="BB283" s="1905">
        <f t="shared" ref="BB283:BI283" si="473">BA283+BB284</f>
        <v>540.85840707964599</v>
      </c>
      <c r="BC283" s="1905">
        <f t="shared" si="473"/>
        <v>580.85840707964599</v>
      </c>
      <c r="BD283" s="1905">
        <f t="shared" si="473"/>
        <v>620.85840707964599</v>
      </c>
      <c r="BE283" s="1905">
        <f t="shared" si="473"/>
        <v>650.85840707964599</v>
      </c>
      <c r="BF283" s="1905">
        <f t="shared" si="473"/>
        <v>680.85840707964599</v>
      </c>
      <c r="BG283" s="1905">
        <f t="shared" si="473"/>
        <v>710.85840707964599</v>
      </c>
      <c r="BH283" s="1905">
        <f t="shared" si="473"/>
        <v>740.85840707964599</v>
      </c>
      <c r="BI283" s="1905">
        <f t="shared" si="473"/>
        <v>770.85840707964599</v>
      </c>
    </row>
    <row r="284" spans="1:61" ht="11.25" customHeight="1">
      <c r="A284" s="12"/>
      <c r="B284" s="416"/>
      <c r="C284" s="416"/>
      <c r="D284" s="416"/>
      <c r="E284" s="416"/>
      <c r="F284" s="416"/>
      <c r="G284" s="416"/>
      <c r="H284" s="45"/>
      <c r="I284" s="1850" t="s">
        <v>373</v>
      </c>
      <c r="J284" s="9"/>
      <c r="K284" s="5"/>
      <c r="L284" s="5"/>
      <c r="M284" s="136"/>
      <c r="N284" s="136"/>
      <c r="O284" s="136"/>
      <c r="P284" s="146"/>
      <c r="Q284" s="272"/>
      <c r="R284" s="136"/>
      <c r="S284" s="136"/>
      <c r="T284" s="146"/>
      <c r="U284" s="272"/>
      <c r="V284" s="136"/>
      <c r="W284" s="1201"/>
      <c r="X284" s="1202">
        <f t="shared" ref="X284:AN284" si="474">X283-W283</f>
        <v>12</v>
      </c>
      <c r="Y284" s="1202">
        <f t="shared" si="474"/>
        <v>72</v>
      </c>
      <c r="Z284" s="1202">
        <f t="shared" si="474"/>
        <v>-14</v>
      </c>
      <c r="AA284" s="1202">
        <f t="shared" si="474"/>
        <v>13</v>
      </c>
      <c r="AB284" s="1202">
        <f t="shared" si="474"/>
        <v>19</v>
      </c>
      <c r="AC284" s="1202">
        <f t="shared" si="474"/>
        <v>36</v>
      </c>
      <c r="AD284" s="1202">
        <f t="shared" si="474"/>
        <v>28</v>
      </c>
      <c r="AE284" s="1202">
        <f t="shared" si="474"/>
        <v>23</v>
      </c>
      <c r="AF284" s="1202">
        <f t="shared" si="474"/>
        <v>14</v>
      </c>
      <c r="AG284" s="1202">
        <f t="shared" si="474"/>
        <v>22</v>
      </c>
      <c r="AH284" s="1202">
        <f t="shared" si="474"/>
        <v>20</v>
      </c>
      <c r="AI284" s="1202">
        <f t="shared" si="474"/>
        <v>20</v>
      </c>
      <c r="AJ284" s="1202">
        <f t="shared" si="474"/>
        <v>31</v>
      </c>
      <c r="AK284" s="1202">
        <f t="shared" si="474"/>
        <v>20</v>
      </c>
      <c r="AL284" s="1202">
        <f t="shared" si="474"/>
        <v>19</v>
      </c>
      <c r="AM284" s="1202">
        <f t="shared" si="474"/>
        <v>12</v>
      </c>
      <c r="AN284" s="1202">
        <f t="shared" si="474"/>
        <v>8.8584070796459855</v>
      </c>
      <c r="AO284" s="1214">
        <v>10</v>
      </c>
      <c r="AP284" s="1214">
        <v>10</v>
      </c>
      <c r="AQ284" s="1214">
        <v>10</v>
      </c>
      <c r="AR284" s="1214">
        <v>10</v>
      </c>
      <c r="AS284" s="210"/>
      <c r="AT284" s="451"/>
      <c r="AU284" s="451"/>
      <c r="AV284" s="1225"/>
      <c r="AW284" s="1225">
        <f>AW283-AV283</f>
        <v>90</v>
      </c>
      <c r="AX284" s="1225">
        <f>AX283-AW283</f>
        <v>101</v>
      </c>
      <c r="AY284" s="1225">
        <f>AY283-AX283</f>
        <v>93</v>
      </c>
      <c r="AZ284" s="1225">
        <f>AZ283-AY283</f>
        <v>59.858407079645986</v>
      </c>
      <c r="BA284" s="1225">
        <f>BA283-AZ283</f>
        <v>40</v>
      </c>
      <c r="BB284" s="1932">
        <v>30</v>
      </c>
      <c r="BC284" s="1932">
        <v>40</v>
      </c>
      <c r="BD284" s="1932">
        <v>40</v>
      </c>
      <c r="BE284" s="1932">
        <v>30</v>
      </c>
      <c r="BF284" s="1932">
        <v>30</v>
      </c>
      <c r="BG284" s="1932">
        <v>30</v>
      </c>
      <c r="BH284" s="1932">
        <v>30</v>
      </c>
      <c r="BI284" s="1932">
        <v>30</v>
      </c>
    </row>
    <row r="285" spans="1:61" ht="11.25" customHeight="1">
      <c r="A285" s="15"/>
      <c r="H285" s="45"/>
      <c r="I285" s="1854" t="s">
        <v>540</v>
      </c>
      <c r="J285" s="56"/>
      <c r="K285" s="47"/>
      <c r="L285" s="47"/>
      <c r="M285" s="210"/>
      <c r="N285" s="210"/>
      <c r="O285" s="210"/>
      <c r="P285" s="274"/>
      <c r="Q285" s="1405"/>
      <c r="R285" s="210"/>
      <c r="S285" s="210"/>
      <c r="T285" s="274"/>
      <c r="U285" s="1405"/>
      <c r="V285" s="210"/>
      <c r="W285" s="1744"/>
      <c r="X285" s="1225">
        <f t="shared" ref="X285:AK285" si="475">AVERAGE(W283:X283)</f>
        <v>121</v>
      </c>
      <c r="Y285" s="1225">
        <f t="shared" si="475"/>
        <v>163</v>
      </c>
      <c r="Z285" s="1225">
        <f t="shared" si="475"/>
        <v>192</v>
      </c>
      <c r="AA285" s="1225">
        <f t="shared" si="475"/>
        <v>191.5</v>
      </c>
      <c r="AB285" s="1225">
        <f t="shared" si="475"/>
        <v>207.5</v>
      </c>
      <c r="AC285" s="1225">
        <f t="shared" si="475"/>
        <v>235</v>
      </c>
      <c r="AD285" s="1225">
        <f t="shared" si="475"/>
        <v>267</v>
      </c>
      <c r="AE285" s="1225">
        <f t="shared" si="475"/>
        <v>292.5</v>
      </c>
      <c r="AF285" s="1225">
        <f t="shared" si="475"/>
        <v>311</v>
      </c>
      <c r="AG285" s="1225">
        <f t="shared" si="475"/>
        <v>329</v>
      </c>
      <c r="AH285" s="1225">
        <f t="shared" si="475"/>
        <v>350</v>
      </c>
      <c r="AI285" s="1225">
        <f t="shared" si="475"/>
        <v>370</v>
      </c>
      <c r="AJ285" s="1225">
        <f t="shared" si="475"/>
        <v>395.5</v>
      </c>
      <c r="AK285" s="1225">
        <f t="shared" si="475"/>
        <v>421</v>
      </c>
      <c r="AL285" s="1225">
        <f>AVERAGE(AK283:AL283)</f>
        <v>440.5</v>
      </c>
      <c r="AM285" s="1225">
        <f>AVERAGE(AL283:AM283)</f>
        <v>456</v>
      </c>
      <c r="AN285" s="1225">
        <f t="shared" ref="AN285" si="476">AVERAGE(AM283:AN283)</f>
        <v>466.42920353982299</v>
      </c>
      <c r="AO285" s="1225">
        <f t="shared" ref="AO285:AR285" si="477">AVERAGE(AN283:AO283)</f>
        <v>475.85840707964599</v>
      </c>
      <c r="AP285" s="1225">
        <f t="shared" si="477"/>
        <v>485.85840707964599</v>
      </c>
      <c r="AQ285" s="1225">
        <f t="shared" si="477"/>
        <v>495.85840707964599</v>
      </c>
      <c r="AR285" s="1225">
        <f t="shared" si="477"/>
        <v>505.85840707964599</v>
      </c>
      <c r="AS285" s="210"/>
      <c r="AT285" s="451"/>
      <c r="AU285" s="451"/>
      <c r="AV285" s="451"/>
      <c r="AW285" s="1225">
        <f>AVERAGE(AV283:AW283)</f>
        <v>172</v>
      </c>
      <c r="AX285" s="1225">
        <f>AVERAGE(AW283:AX283)</f>
        <v>267.5</v>
      </c>
      <c r="AY285" s="1225">
        <f>AVERAGE(AX283:AY283)</f>
        <v>364.5</v>
      </c>
      <c r="AZ285" s="1225">
        <f>AVERAGE(AY283:AZ283)</f>
        <v>440.92920353982299</v>
      </c>
      <c r="BA285" s="1225">
        <f>AVERAGE(AZ283:BA283)</f>
        <v>490.85840707964599</v>
      </c>
      <c r="BB285" s="1225">
        <f t="shared" ref="BB285:BI285" si="478">AVERAGE(BA283:BB283)</f>
        <v>525.85840707964599</v>
      </c>
      <c r="BC285" s="1225">
        <f t="shared" si="478"/>
        <v>560.85840707964599</v>
      </c>
      <c r="BD285" s="1225">
        <f t="shared" si="478"/>
        <v>600.85840707964599</v>
      </c>
      <c r="BE285" s="1225">
        <f t="shared" si="478"/>
        <v>635.85840707964599</v>
      </c>
      <c r="BF285" s="1225">
        <f t="shared" si="478"/>
        <v>665.85840707964599</v>
      </c>
      <c r="BG285" s="1932">
        <v>30</v>
      </c>
      <c r="BH285" s="1225">
        <f t="shared" si="478"/>
        <v>725.85840707964599</v>
      </c>
      <c r="BI285" s="1225">
        <f t="shared" si="478"/>
        <v>755.85840707964599</v>
      </c>
    </row>
    <row r="286" spans="1:61" ht="11.25" customHeight="1">
      <c r="A286" s="12"/>
      <c r="B286" s="420"/>
      <c r="C286" s="420"/>
      <c r="D286" s="420"/>
      <c r="E286" s="420"/>
      <c r="F286" s="420"/>
      <c r="G286" s="420"/>
      <c r="H286" s="45"/>
      <c r="I286" s="53"/>
      <c r="J286" s="9"/>
      <c r="K286" s="5"/>
      <c r="L286" s="5"/>
      <c r="M286" s="136"/>
      <c r="N286" s="136"/>
      <c r="O286" s="136"/>
      <c r="P286" s="146"/>
      <c r="Q286" s="272"/>
      <c r="R286" s="136"/>
      <c r="S286" s="136"/>
      <c r="T286" s="146"/>
      <c r="U286" s="272"/>
      <c r="V286" s="136"/>
      <c r="W286" s="136"/>
      <c r="X286" s="136"/>
      <c r="Y286" s="138"/>
      <c r="Z286" s="138"/>
      <c r="AA286" s="138"/>
      <c r="AB286" s="138"/>
      <c r="AC286" s="138"/>
      <c r="AD286" s="138"/>
      <c r="AE286" s="138"/>
      <c r="AF286" s="138"/>
      <c r="AG286" s="138"/>
      <c r="AH286" s="138"/>
      <c r="AI286" s="138"/>
      <c r="AJ286" s="138"/>
      <c r="AK286" s="138"/>
      <c r="AL286" s="138"/>
      <c r="AM286" s="138"/>
      <c r="AN286" s="138"/>
      <c r="AO286" s="138"/>
      <c r="AP286" s="138"/>
      <c r="AQ286" s="138"/>
      <c r="AR286" s="138"/>
      <c r="AS286" s="210"/>
      <c r="AT286" s="451"/>
      <c r="AU286" s="451"/>
      <c r="AV286" s="451"/>
      <c r="AW286" s="451"/>
      <c r="AX286" s="451"/>
      <c r="AY286" s="451"/>
      <c r="AZ286" s="451"/>
      <c r="BA286" s="451"/>
      <c r="BB286" s="138"/>
      <c r="BC286" s="138"/>
      <c r="BD286" s="138"/>
      <c r="BE286" s="138"/>
      <c r="BF286" s="138"/>
      <c r="BG286" s="138"/>
      <c r="BH286" s="138"/>
      <c r="BI286" s="138"/>
    </row>
    <row r="287" spans="1:61" s="1664" customFormat="1" ht="11.25" customHeight="1">
      <c r="A287" s="11"/>
      <c r="B287" s="423"/>
      <c r="C287" s="423"/>
      <c r="D287" s="423"/>
      <c r="E287" s="423"/>
      <c r="F287" s="423"/>
      <c r="G287" s="423"/>
      <c r="H287" s="1558"/>
      <c r="I287" s="1906" t="s">
        <v>367</v>
      </c>
      <c r="J287" s="1877"/>
      <c r="K287" s="1878"/>
      <c r="L287" s="1878"/>
      <c r="M287" s="1880"/>
      <c r="N287" s="1880"/>
      <c r="O287" s="1880"/>
      <c r="P287" s="1881"/>
      <c r="Q287" s="1879"/>
      <c r="R287" s="1880"/>
      <c r="S287" s="1880"/>
      <c r="T287" s="1881"/>
      <c r="U287" s="1879"/>
      <c r="V287" s="1880"/>
      <c r="W287" s="1880"/>
      <c r="X287" s="1880"/>
      <c r="Y287" s="1905">
        <f t="shared" ref="Y287:AF287" si="479">Y275/(Y283/1000000)</f>
        <v>74432.160804020095</v>
      </c>
      <c r="Z287" s="1905">
        <f t="shared" si="479"/>
        <v>81751.351351351361</v>
      </c>
      <c r="AA287" s="1905">
        <f t="shared" si="479"/>
        <v>74515.15151515152</v>
      </c>
      <c r="AB287" s="1905">
        <f t="shared" si="479"/>
        <v>69626.728110599099</v>
      </c>
      <c r="AC287" s="1905">
        <f t="shared" si="479"/>
        <v>62486.166007905129</v>
      </c>
      <c r="AD287" s="1905">
        <f t="shared" si="479"/>
        <v>66679.715302491095</v>
      </c>
      <c r="AE287" s="1905">
        <f t="shared" si="479"/>
        <v>60338.81578947368</v>
      </c>
      <c r="AF287" s="1905">
        <f t="shared" si="479"/>
        <v>66135.220125786174</v>
      </c>
      <c r="AG287" s="1905">
        <f t="shared" ref="AG287:AL287" si="480">AG275/(AG283/1000000)</f>
        <v>63523.529411764699</v>
      </c>
      <c r="AH287" s="1905">
        <f t="shared" si="480"/>
        <v>68852.777777777781</v>
      </c>
      <c r="AI287" s="1905">
        <f t="shared" si="480"/>
        <v>67349.999999999985</v>
      </c>
      <c r="AJ287" s="1905">
        <f t="shared" si="480"/>
        <v>60206.812652068118</v>
      </c>
      <c r="AK287" s="1905">
        <f t="shared" si="480"/>
        <v>60185.614849187928</v>
      </c>
      <c r="AL287" s="1905">
        <f t="shared" si="480"/>
        <v>59326.666666666657</v>
      </c>
      <c r="AM287" s="1905">
        <f t="shared" ref="AM287:AN287" si="481">AM275/(AM283/1000000)</f>
        <v>54142.857142857145</v>
      </c>
      <c r="AN287" s="1905">
        <f t="shared" si="481"/>
        <v>49537.184956866586</v>
      </c>
      <c r="AO287" s="1905">
        <f t="shared" ref="AO287:AR287" si="482">AK287*(1+AO288)</f>
        <v>57176.334106728529</v>
      </c>
      <c r="AP287" s="1905">
        <f t="shared" si="482"/>
        <v>56360.333333333321</v>
      </c>
      <c r="AQ287" s="1905">
        <f t="shared" si="482"/>
        <v>51435.714285714283</v>
      </c>
      <c r="AR287" s="1905">
        <f t="shared" si="482"/>
        <v>47060.325709023251</v>
      </c>
      <c r="AS287" s="887"/>
      <c r="AT287" s="1883"/>
      <c r="AU287" s="1883"/>
      <c r="AV287" s="1883"/>
      <c r="AW287" s="1905">
        <f>AW275/(AW285/1000000)</f>
        <v>347668.60465116275</v>
      </c>
      <c r="AX287" s="1905">
        <f t="shared" ref="AX287:BA287" si="483">AX275/(AX285/1000000)</f>
        <v>276336.44859813084</v>
      </c>
      <c r="AY287" s="1905">
        <f t="shared" si="483"/>
        <v>265358.02469135803</v>
      </c>
      <c r="AZ287" s="1905">
        <f t="shared" si="483"/>
        <v>229007.28549924737</v>
      </c>
      <c r="BA287" s="1905">
        <f t="shared" si="483"/>
        <v>213833.22730615796</v>
      </c>
      <c r="BB287" s="1905">
        <f t="shared" ref="BB287:BI287" si="484">BA287*(1+BB288)</f>
        <v>203141.56594085007</v>
      </c>
      <c r="BC287" s="1905">
        <f t="shared" si="484"/>
        <v>199078.73462203305</v>
      </c>
      <c r="BD287" s="1905">
        <f t="shared" si="484"/>
        <v>197087.94727581271</v>
      </c>
      <c r="BE287" s="1905">
        <f t="shared" si="484"/>
        <v>197087.94727581271</v>
      </c>
      <c r="BF287" s="1905">
        <f t="shared" si="484"/>
        <v>197087.94727581271</v>
      </c>
      <c r="BG287" s="1905">
        <f t="shared" si="484"/>
        <v>197087.94727581271</v>
      </c>
      <c r="BH287" s="1905">
        <f t="shared" si="484"/>
        <v>197087.94727581271</v>
      </c>
      <c r="BI287" s="1905">
        <f t="shared" si="484"/>
        <v>197087.94727581271</v>
      </c>
    </row>
    <row r="288" spans="1:61" ht="11.25" customHeight="1">
      <c r="A288" s="12"/>
      <c r="B288" s="416"/>
      <c r="C288" s="416"/>
      <c r="D288" s="416"/>
      <c r="E288" s="416"/>
      <c r="F288" s="416"/>
      <c r="G288" s="416"/>
      <c r="H288" s="45"/>
      <c r="I288" s="1850" t="s">
        <v>371</v>
      </c>
      <c r="J288" s="9"/>
      <c r="K288" s="5"/>
      <c r="L288" s="5"/>
      <c r="M288" s="136"/>
      <c r="N288" s="136"/>
      <c r="O288" s="136"/>
      <c r="P288" s="146"/>
      <c r="Q288" s="272"/>
      <c r="R288" s="136"/>
      <c r="S288" s="136"/>
      <c r="T288" s="146"/>
      <c r="U288" s="272"/>
      <c r="V288" s="136"/>
      <c r="W288" s="136"/>
      <c r="X288" s="136"/>
      <c r="Y288" s="138"/>
      <c r="Z288" s="138"/>
      <c r="AA288" s="138"/>
      <c r="AB288" s="138"/>
      <c r="AC288" s="1199">
        <f t="shared" ref="AC288:AN288" si="485">AC287/Y287-1</f>
        <v>-0.16049506916195511</v>
      </c>
      <c r="AD288" s="1199">
        <f t="shared" si="485"/>
        <v>-0.18435947295947819</v>
      </c>
      <c r="AE288" s="1199">
        <f t="shared" si="485"/>
        <v>-0.19024769375655493</v>
      </c>
      <c r="AF288" s="1199">
        <f t="shared" si="485"/>
        <v>-5.0146087279396623E-2</v>
      </c>
      <c r="AG288" s="1199">
        <f t="shared" si="485"/>
        <v>1.6601489099656641E-2</v>
      </c>
      <c r="AH288" s="1199">
        <f t="shared" si="485"/>
        <v>3.2589558390113682E-2</v>
      </c>
      <c r="AI288" s="1199">
        <f t="shared" si="485"/>
        <v>0.11619691435424939</v>
      </c>
      <c r="AJ288" s="1199">
        <f t="shared" si="485"/>
        <v>-8.9640700710491239E-2</v>
      </c>
      <c r="AK288" s="1199">
        <f t="shared" si="485"/>
        <v>-5.2546113125108929E-2</v>
      </c>
      <c r="AL288" s="1199">
        <f t="shared" si="485"/>
        <v>-0.1383547827490218</v>
      </c>
      <c r="AM288" s="1199">
        <f t="shared" si="485"/>
        <v>-0.19609714709937409</v>
      </c>
      <c r="AN288" s="1199">
        <f t="shared" si="485"/>
        <v>-0.17721628542040135</v>
      </c>
      <c r="AO288" s="1215">
        <v>-0.05</v>
      </c>
      <c r="AP288" s="1215">
        <v>-0.05</v>
      </c>
      <c r="AQ288" s="1215">
        <v>-0.05</v>
      </c>
      <c r="AR288" s="1215">
        <v>-0.05</v>
      </c>
      <c r="AS288" s="210"/>
      <c r="AT288" s="451"/>
      <c r="AU288" s="451"/>
      <c r="AV288" s="451"/>
      <c r="AW288" s="451"/>
      <c r="AX288" s="1226">
        <f>+AX287/AW287-1</f>
        <v>-0.20517284304288519</v>
      </c>
      <c r="AY288" s="1226">
        <f>+AY287/AX287-1</f>
        <v>-3.9728468547912899E-2</v>
      </c>
      <c r="AZ288" s="1226">
        <f>+AZ287/AY287-1</f>
        <v>-0.13698752556811034</v>
      </c>
      <c r="BA288" s="1226">
        <f>+BA287/AZ287-1</f>
        <v>-6.626015482437253E-2</v>
      </c>
      <c r="BB288" s="1841">
        <v>-0.05</v>
      </c>
      <c r="BC288" s="1841">
        <v>-0.02</v>
      </c>
      <c r="BD288" s="1841">
        <v>-0.01</v>
      </c>
      <c r="BE288" s="1841">
        <v>0</v>
      </c>
      <c r="BF288" s="1841">
        <v>0</v>
      </c>
      <c r="BG288" s="1841">
        <v>0</v>
      </c>
      <c r="BH288" s="1841">
        <v>0</v>
      </c>
      <c r="BI288" s="1841">
        <v>0</v>
      </c>
    </row>
    <row r="289" spans="1:61" ht="11.25" customHeight="1">
      <c r="A289" s="12"/>
      <c r="B289" s="416"/>
      <c r="C289" s="416"/>
      <c r="D289" s="416"/>
      <c r="E289" s="416"/>
      <c r="F289" s="416"/>
      <c r="G289" s="416"/>
      <c r="H289" s="45"/>
      <c r="I289" s="1850" t="s">
        <v>369</v>
      </c>
      <c r="J289" s="9"/>
      <c r="K289" s="5"/>
      <c r="L289" s="5"/>
      <c r="M289" s="136"/>
      <c r="N289" s="136"/>
      <c r="O289" s="136"/>
      <c r="P289" s="146"/>
      <c r="Q289" s="272"/>
      <c r="R289" s="136"/>
      <c r="S289" s="136"/>
      <c r="T289" s="146"/>
      <c r="U289" s="272"/>
      <c r="V289" s="136"/>
      <c r="W289" s="136"/>
      <c r="X289" s="136"/>
      <c r="Y289" s="138"/>
      <c r="Z289" s="1199">
        <f t="shared" ref="Z289:AK289" si="486">Z287/Y287-1</f>
        <v>9.8333710432009225E-2</v>
      </c>
      <c r="AA289" s="1199">
        <f t="shared" si="486"/>
        <v>-8.8514742772875632E-2</v>
      </c>
      <c r="AB289" s="1199">
        <f t="shared" si="486"/>
        <v>-6.5603079442956402E-2</v>
      </c>
      <c r="AC289" s="1199">
        <f t="shared" si="486"/>
        <v>-0.10255489948273155</v>
      </c>
      <c r="AD289" s="1199">
        <f t="shared" si="486"/>
        <v>6.711164346449805E-2</v>
      </c>
      <c r="AE289" s="1199">
        <f t="shared" si="486"/>
        <v>-9.5094879818428457E-2</v>
      </c>
      <c r="AF289" s="1199">
        <f t="shared" si="486"/>
        <v>9.6064270743008162E-2</v>
      </c>
      <c r="AG289" s="1199">
        <f t="shared" si="486"/>
        <v>-3.9490164379193948E-2</v>
      </c>
      <c r="AH289" s="1199">
        <f t="shared" si="486"/>
        <v>8.3894084843247008E-2</v>
      </c>
      <c r="AI289" s="1199">
        <f t="shared" si="486"/>
        <v>-2.1825957154960496E-2</v>
      </c>
      <c r="AJ289" s="1199">
        <f t="shared" si="486"/>
        <v>-0.10606068816528391</v>
      </c>
      <c r="AK289" s="1199">
        <f t="shared" si="486"/>
        <v>-3.52083127248215E-4</v>
      </c>
      <c r="AL289" s="1199">
        <f>AL287/AK287-1</f>
        <v>-1.4271652531482992E-2</v>
      </c>
      <c r="AM289" s="1199">
        <f>AM287/AL287-1</f>
        <v>-8.7377393928691593E-2</v>
      </c>
      <c r="AN289" s="1199">
        <f t="shared" ref="AN289" si="487">AN287/AM287-1</f>
        <v>-8.5065185493229278E-2</v>
      </c>
      <c r="AO289" s="1199">
        <f t="shared" ref="AO289:AR289" si="488">AO287/AN287-1</f>
        <v>0.15421040086378679</v>
      </c>
      <c r="AP289" s="1199">
        <f t="shared" si="488"/>
        <v>-1.4271652531482992E-2</v>
      </c>
      <c r="AQ289" s="1199">
        <f t="shared" si="488"/>
        <v>-8.7377393928691705E-2</v>
      </c>
      <c r="AR289" s="1199">
        <f t="shared" si="488"/>
        <v>-8.5065185493229389E-2</v>
      </c>
      <c r="AS289" s="210"/>
      <c r="AT289" s="451"/>
      <c r="AU289" s="451"/>
      <c r="AV289" s="451"/>
      <c r="AW289" s="138" t="s">
        <v>462</v>
      </c>
      <c r="AX289" s="138" t="s">
        <v>462</v>
      </c>
      <c r="AY289" s="138" t="s">
        <v>462</v>
      </c>
      <c r="AZ289" s="138" t="s">
        <v>462</v>
      </c>
      <c r="BA289" s="138" t="s">
        <v>462</v>
      </c>
      <c r="BB289" s="138" t="s">
        <v>462</v>
      </c>
      <c r="BC289" s="138" t="s">
        <v>462</v>
      </c>
      <c r="BD289" s="138" t="s">
        <v>462</v>
      </c>
      <c r="BE289" s="138" t="s">
        <v>462</v>
      </c>
      <c r="BF289" s="138" t="s">
        <v>462</v>
      </c>
      <c r="BG289" s="138" t="s">
        <v>462</v>
      </c>
      <c r="BH289" s="138" t="s">
        <v>462</v>
      </c>
      <c r="BI289" s="138" t="s">
        <v>462</v>
      </c>
    </row>
    <row r="290" spans="1:61" ht="11.25" customHeight="1">
      <c r="A290" s="12"/>
      <c r="B290" s="416"/>
      <c r="C290" s="416"/>
      <c r="D290" s="416"/>
      <c r="E290" s="416"/>
      <c r="F290" s="416"/>
      <c r="G290" s="416"/>
      <c r="H290" s="45"/>
      <c r="I290" s="1850" t="s">
        <v>370</v>
      </c>
      <c r="J290" s="9"/>
      <c r="K290" s="5"/>
      <c r="L290" s="5"/>
      <c r="M290" s="136"/>
      <c r="N290" s="136"/>
      <c r="O290" s="136"/>
      <c r="P290" s="146"/>
      <c r="Q290" s="272"/>
      <c r="R290" s="136"/>
      <c r="S290" s="136"/>
      <c r="T290" s="146"/>
      <c r="U290" s="272"/>
      <c r="V290" s="136"/>
      <c r="W290" s="136"/>
      <c r="X290" s="136"/>
      <c r="Y290" s="138"/>
      <c r="Z290" s="138"/>
      <c r="AA290" s="138"/>
      <c r="AB290" s="138"/>
      <c r="AC290" s="138">
        <f t="shared" ref="AC290:AK290" si="489">AC287-Y287</f>
        <v>-11945.994796114966</v>
      </c>
      <c r="AD290" s="138">
        <f t="shared" si="489"/>
        <v>-15071.636048860266</v>
      </c>
      <c r="AE290" s="138">
        <f t="shared" si="489"/>
        <v>-14176.33572567784</v>
      </c>
      <c r="AF290" s="138">
        <f t="shared" si="489"/>
        <v>-3491.5079848129244</v>
      </c>
      <c r="AG290" s="138">
        <f t="shared" si="489"/>
        <v>1037.3634038595701</v>
      </c>
      <c r="AH290" s="138">
        <f t="shared" si="489"/>
        <v>2173.0624752866861</v>
      </c>
      <c r="AI290" s="138">
        <f t="shared" si="489"/>
        <v>7011.1842105263058</v>
      </c>
      <c r="AJ290" s="138">
        <f t="shared" si="489"/>
        <v>-5928.4074737180563</v>
      </c>
      <c r="AK290" s="138">
        <f t="shared" si="489"/>
        <v>-3337.9145625767705</v>
      </c>
      <c r="AL290" s="138">
        <f>AL287-AH287</f>
        <v>-9526.111111111124</v>
      </c>
      <c r="AM290" s="138">
        <f>AM287-AI287</f>
        <v>-13207.142857142841</v>
      </c>
      <c r="AN290" s="138">
        <f t="shared" ref="AN290" si="490">AN287-AJ287</f>
        <v>-10669.627695201532</v>
      </c>
      <c r="AO290" s="138">
        <f t="shared" ref="AO290:AR290" si="491">AO287-AK287</f>
        <v>-3009.2807424593993</v>
      </c>
      <c r="AP290" s="138">
        <f t="shared" si="491"/>
        <v>-2966.3333333333358</v>
      </c>
      <c r="AQ290" s="138">
        <f t="shared" si="491"/>
        <v>-2707.1428571428623</v>
      </c>
      <c r="AR290" s="138">
        <f t="shared" si="491"/>
        <v>-2476.8592478433347</v>
      </c>
      <c r="AS290" s="210"/>
      <c r="AT290" s="451"/>
      <c r="AU290" s="451"/>
      <c r="AV290" s="451"/>
      <c r="AW290" s="451"/>
      <c r="AX290" s="451">
        <f>+AX287-AW287</f>
        <v>-71332.156053031911</v>
      </c>
      <c r="AY290" s="451">
        <f>+AY287-AX287</f>
        <v>-10978.423906772805</v>
      </c>
      <c r="AZ290" s="451">
        <f>+AZ287-AY287</f>
        <v>-36350.739192110661</v>
      </c>
      <c r="BA290" s="451">
        <f>+BA287-AZ287</f>
        <v>-15174.058193089411</v>
      </c>
      <c r="BB290" s="138">
        <f t="shared" ref="BB290:BI290" si="492">BB287-BA287</f>
        <v>-10691.661365307897</v>
      </c>
      <c r="BC290" s="138">
        <f t="shared" si="492"/>
        <v>-4062.8313188170141</v>
      </c>
      <c r="BD290" s="138">
        <f t="shared" si="492"/>
        <v>-1990.7873462203424</v>
      </c>
      <c r="BE290" s="138">
        <f t="shared" si="492"/>
        <v>0</v>
      </c>
      <c r="BF290" s="138">
        <f t="shared" si="492"/>
        <v>0</v>
      </c>
      <c r="BG290" s="138">
        <f t="shared" si="492"/>
        <v>0</v>
      </c>
      <c r="BH290" s="138">
        <f t="shared" si="492"/>
        <v>0</v>
      </c>
      <c r="BI290" s="138">
        <f t="shared" si="492"/>
        <v>0</v>
      </c>
    </row>
    <row r="291" spans="1:61" ht="11.25" customHeight="1">
      <c r="A291" s="12"/>
      <c r="B291" s="416"/>
      <c r="C291" s="416"/>
      <c r="D291" s="416"/>
      <c r="E291" s="416"/>
      <c r="F291" s="416"/>
      <c r="G291" s="416"/>
      <c r="H291" s="45"/>
      <c r="I291" s="1850" t="s">
        <v>372</v>
      </c>
      <c r="J291" s="9"/>
      <c r="K291" s="5"/>
      <c r="L291" s="5"/>
      <c r="M291" s="136"/>
      <c r="N291" s="136"/>
      <c r="O291" s="136"/>
      <c r="P291" s="146"/>
      <c r="Q291" s="272"/>
      <c r="R291" s="136"/>
      <c r="S291" s="136"/>
      <c r="T291" s="146"/>
      <c r="U291" s="272"/>
      <c r="V291" s="136"/>
      <c r="W291" s="136"/>
      <c r="X291" s="136"/>
      <c r="Y291" s="138"/>
      <c r="Z291" s="138">
        <f t="shared" ref="Z291:AK291" si="493">Z287-Y287</f>
        <v>7319.1905473312654</v>
      </c>
      <c r="AA291" s="138">
        <f t="shared" si="493"/>
        <v>-7236.1998361998412</v>
      </c>
      <c r="AB291" s="138">
        <f t="shared" si="493"/>
        <v>-4888.4234045524208</v>
      </c>
      <c r="AC291" s="138">
        <f t="shared" si="493"/>
        <v>-7140.5621026939698</v>
      </c>
      <c r="AD291" s="138">
        <f t="shared" si="493"/>
        <v>4193.549294585966</v>
      </c>
      <c r="AE291" s="138">
        <f t="shared" si="493"/>
        <v>-6340.8995130174153</v>
      </c>
      <c r="AF291" s="138">
        <f t="shared" si="493"/>
        <v>5796.4043363124947</v>
      </c>
      <c r="AG291" s="138">
        <f t="shared" si="493"/>
        <v>-2611.6907140214753</v>
      </c>
      <c r="AH291" s="138">
        <f t="shared" si="493"/>
        <v>5329.248366013082</v>
      </c>
      <c r="AI291" s="138">
        <f t="shared" si="493"/>
        <v>-1502.7777777777956</v>
      </c>
      <c r="AJ291" s="138">
        <f t="shared" si="493"/>
        <v>-7143.1873479318674</v>
      </c>
      <c r="AK291" s="138">
        <f t="shared" si="493"/>
        <v>-21.197802880189556</v>
      </c>
      <c r="AL291" s="138">
        <f>AL287-AK287</f>
        <v>-858.94818252127152</v>
      </c>
      <c r="AM291" s="138">
        <f>AM287-AL287</f>
        <v>-5183.809523809512</v>
      </c>
      <c r="AN291" s="138">
        <f t="shared" ref="AN291" si="494">AN287-AM287</f>
        <v>-4605.6721859905592</v>
      </c>
      <c r="AO291" s="138">
        <f t="shared" ref="AO291:AR291" si="495">AO287-AN287</f>
        <v>7639.1491498619434</v>
      </c>
      <c r="AP291" s="138">
        <f t="shared" si="495"/>
        <v>-816.00077339520794</v>
      </c>
      <c r="AQ291" s="138">
        <f t="shared" si="495"/>
        <v>-4924.6190476190386</v>
      </c>
      <c r="AR291" s="138">
        <f t="shared" si="495"/>
        <v>-4375.3885766910316</v>
      </c>
      <c r="AS291" s="210"/>
      <c r="AT291" s="451"/>
      <c r="AU291" s="451"/>
      <c r="AV291" s="451"/>
      <c r="AW291" s="138" t="s">
        <v>462</v>
      </c>
      <c r="AX291" s="138" t="s">
        <v>462</v>
      </c>
      <c r="AY291" s="138" t="s">
        <v>462</v>
      </c>
      <c r="AZ291" s="138" t="s">
        <v>462</v>
      </c>
      <c r="BA291" s="138" t="s">
        <v>462</v>
      </c>
      <c r="BB291" s="138" t="s">
        <v>462</v>
      </c>
      <c r="BC291" s="138" t="s">
        <v>462</v>
      </c>
      <c r="BD291" s="138" t="s">
        <v>462</v>
      </c>
      <c r="BE291" s="138" t="s">
        <v>462</v>
      </c>
      <c r="BF291" s="138" t="s">
        <v>462</v>
      </c>
      <c r="BG291" s="138" t="s">
        <v>462</v>
      </c>
      <c r="BH291" s="138" t="s">
        <v>462</v>
      </c>
      <c r="BI291" s="138" t="s">
        <v>462</v>
      </c>
    </row>
    <row r="292" spans="1:61" ht="11.25" customHeight="1">
      <c r="A292" s="12"/>
      <c r="B292" s="420"/>
      <c r="C292" s="420"/>
      <c r="D292" s="420"/>
      <c r="E292" s="420"/>
      <c r="F292" s="420"/>
      <c r="G292" s="420"/>
      <c r="H292" s="45"/>
      <c r="I292" s="53"/>
      <c r="J292" s="9"/>
      <c r="K292" s="5"/>
      <c r="L292" s="5"/>
      <c r="M292" s="136"/>
      <c r="N292" s="136"/>
      <c r="O292" s="136"/>
      <c r="P292" s="146"/>
      <c r="Q292" s="272"/>
      <c r="R292" s="136"/>
      <c r="S292" s="136"/>
      <c r="T292" s="146"/>
      <c r="U292" s="272"/>
      <c r="V292" s="136"/>
      <c r="W292" s="136"/>
      <c r="X292" s="136"/>
      <c r="Y292" s="138"/>
      <c r="Z292" s="138"/>
      <c r="AA292" s="138"/>
      <c r="AB292" s="138"/>
      <c r="AC292" s="138"/>
      <c r="AD292" s="138"/>
      <c r="AE292" s="138"/>
      <c r="AF292" s="138"/>
      <c r="AG292" s="138"/>
      <c r="AH292" s="138"/>
      <c r="AI292" s="138"/>
      <c r="AJ292" s="138"/>
      <c r="AK292" s="138"/>
      <c r="AL292" s="138"/>
      <c r="AM292" s="138"/>
      <c r="AN292" s="138"/>
      <c r="AO292" s="138"/>
      <c r="AP292" s="138"/>
      <c r="AQ292" s="138"/>
      <c r="AR292" s="138"/>
      <c r="AS292" s="210"/>
      <c r="AT292" s="451"/>
      <c r="AU292" s="451"/>
      <c r="AV292" s="451"/>
      <c r="AW292" s="451"/>
      <c r="AX292" s="451"/>
      <c r="AY292" s="451"/>
      <c r="AZ292" s="451"/>
      <c r="BA292" s="451"/>
      <c r="BB292" s="451"/>
      <c r="BC292" s="451"/>
      <c r="BD292" s="451"/>
      <c r="BE292" s="451"/>
      <c r="BF292" s="451"/>
      <c r="BG292" s="451"/>
      <c r="BH292" s="451"/>
      <c r="BI292" s="451"/>
    </row>
    <row r="293" spans="1:61" ht="11.25" hidden="1" customHeight="1" outlineLevel="1">
      <c r="A293" s="12"/>
      <c r="B293" s="420"/>
      <c r="C293" s="420"/>
      <c r="D293" s="420"/>
      <c r="E293" s="420"/>
      <c r="F293" s="420"/>
      <c r="G293" s="420"/>
      <c r="H293" s="45"/>
      <c r="I293" s="53"/>
      <c r="J293" s="9"/>
      <c r="K293" s="5"/>
      <c r="L293" s="5"/>
      <c r="M293" s="136"/>
      <c r="N293" s="136"/>
      <c r="O293" s="136"/>
      <c r="P293" s="146"/>
      <c r="Q293" s="272"/>
      <c r="R293" s="136"/>
      <c r="S293" s="136"/>
      <c r="T293" s="146"/>
      <c r="U293" s="272"/>
      <c r="V293" s="136"/>
      <c r="W293" s="136"/>
      <c r="X293" s="136"/>
      <c r="Y293" s="138"/>
      <c r="Z293" s="138"/>
      <c r="AA293" s="138"/>
      <c r="AB293" s="138"/>
      <c r="AC293" s="138"/>
      <c r="AD293" s="138"/>
      <c r="AE293" s="138"/>
      <c r="AF293" s="138"/>
      <c r="AG293" s="138"/>
      <c r="AH293" s="138"/>
      <c r="AI293" s="138"/>
      <c r="AJ293" s="138"/>
      <c r="AK293" s="138"/>
      <c r="AL293" s="138"/>
      <c r="AM293" s="138"/>
      <c r="AN293" s="138"/>
      <c r="AO293" s="138"/>
      <c r="AP293" s="138"/>
      <c r="AQ293" s="138"/>
      <c r="AR293" s="138"/>
      <c r="AS293" s="210"/>
      <c r="AT293" s="451"/>
      <c r="AU293" s="451"/>
      <c r="AV293" s="451"/>
      <c r="AW293" s="451"/>
      <c r="AX293" s="451"/>
      <c r="AY293" s="451"/>
      <c r="AZ293" s="451"/>
      <c r="BA293" s="451"/>
      <c r="BB293" s="451"/>
      <c r="BC293" s="451"/>
      <c r="BD293" s="451"/>
      <c r="BE293" s="451"/>
      <c r="BF293" s="451"/>
      <c r="BG293" s="451"/>
      <c r="BH293" s="451"/>
      <c r="BI293" s="451"/>
    </row>
    <row r="294" spans="1:61" ht="11.25" hidden="1" customHeight="1" outlineLevel="1">
      <c r="A294" s="12"/>
      <c r="B294" s="420"/>
      <c r="C294" s="420"/>
      <c r="D294" s="420"/>
      <c r="E294" s="420"/>
      <c r="F294" s="420"/>
      <c r="G294" s="420"/>
      <c r="H294" s="45"/>
      <c r="I294" s="1844" t="s">
        <v>609</v>
      </c>
      <c r="J294" s="9"/>
      <c r="K294" s="5"/>
      <c r="L294" s="5"/>
      <c r="M294" s="136"/>
      <c r="N294" s="136"/>
      <c r="O294" s="136"/>
      <c r="P294" s="146"/>
      <c r="Q294" s="272"/>
      <c r="R294" s="136"/>
      <c r="S294" s="136"/>
      <c r="T294" s="146"/>
      <c r="U294" s="272"/>
      <c r="V294" s="136"/>
      <c r="W294" s="136"/>
      <c r="X294" s="136"/>
      <c r="Y294" s="138"/>
      <c r="Z294" s="138"/>
      <c r="AA294" s="138"/>
      <c r="AB294" s="138"/>
      <c r="AC294" s="138"/>
      <c r="AD294" s="138"/>
      <c r="AE294" s="138"/>
      <c r="AF294" s="138"/>
      <c r="AG294" s="138"/>
      <c r="AH294" s="138"/>
      <c r="AI294" s="138"/>
      <c r="AJ294" s="138"/>
      <c r="AK294" s="138"/>
      <c r="AL294" s="138"/>
      <c r="AM294" s="138"/>
      <c r="AN294" s="138"/>
      <c r="AO294" s="138"/>
      <c r="AP294" s="138"/>
      <c r="AQ294" s="138"/>
      <c r="AR294" s="138"/>
      <c r="AS294" s="210"/>
      <c r="AT294" s="451"/>
      <c r="AU294" s="451"/>
      <c r="AV294" s="451"/>
      <c r="AW294" s="451"/>
      <c r="AX294" s="451"/>
      <c r="AY294" s="451"/>
      <c r="AZ294" s="451"/>
      <c r="BA294" s="451"/>
      <c r="BB294" s="451"/>
      <c r="BC294" s="451"/>
      <c r="BD294" s="451"/>
      <c r="BE294" s="451"/>
      <c r="BF294" s="451"/>
      <c r="BG294" s="451"/>
      <c r="BH294" s="451"/>
      <c r="BI294" s="451"/>
    </row>
    <row r="295" spans="1:61" ht="4.5" hidden="1" customHeight="1" outlineLevel="2">
      <c r="A295" s="12"/>
      <c r="B295" s="420"/>
      <c r="C295" s="420"/>
      <c r="D295" s="420"/>
      <c r="E295" s="420"/>
      <c r="F295" s="420"/>
      <c r="G295" s="420"/>
      <c r="H295" s="45"/>
      <c r="I295" s="1822"/>
      <c r="J295" s="9"/>
      <c r="K295" s="5"/>
      <c r="L295" s="5"/>
      <c r="M295" s="136"/>
      <c r="N295" s="136"/>
      <c r="O295" s="136"/>
      <c r="P295" s="146"/>
      <c r="Q295" s="272"/>
      <c r="R295" s="136"/>
      <c r="S295" s="136"/>
      <c r="T295" s="146"/>
      <c r="U295" s="272"/>
      <c r="V295" s="136"/>
      <c r="W295" s="136"/>
      <c r="X295" s="136"/>
      <c r="Y295" s="138"/>
      <c r="Z295" s="138"/>
      <c r="AA295" s="138"/>
      <c r="AB295" s="138"/>
      <c r="AC295" s="1236"/>
      <c r="AD295" s="1236"/>
      <c r="AE295" s="1236"/>
      <c r="AF295" s="1236"/>
      <c r="AG295" s="1236"/>
      <c r="AH295" s="1236"/>
      <c r="AI295" s="1236"/>
      <c r="AJ295" s="1236"/>
      <c r="AK295" s="1236"/>
      <c r="AL295" s="1236"/>
      <c r="AM295" s="1236"/>
      <c r="AN295" s="1236"/>
      <c r="AO295" s="1236"/>
      <c r="AP295" s="1236"/>
      <c r="AQ295" s="1236"/>
      <c r="AR295" s="1236"/>
      <c r="AS295" s="210"/>
      <c r="AT295" s="451"/>
      <c r="AU295" s="451"/>
      <c r="AV295" s="451"/>
      <c r="AW295" s="138"/>
      <c r="AX295" s="138"/>
      <c r="AY295" s="138"/>
      <c r="AZ295" s="138"/>
      <c r="BA295" s="138"/>
      <c r="BB295" s="138"/>
      <c r="BC295" s="138"/>
      <c r="BD295" s="138"/>
      <c r="BE295" s="138"/>
      <c r="BF295" s="138"/>
      <c r="BG295" s="138"/>
      <c r="BH295" s="138"/>
      <c r="BI295" s="138"/>
    </row>
    <row r="296" spans="1:61" ht="11.25" hidden="1" customHeight="1" outlineLevel="2">
      <c r="A296" s="12"/>
      <c r="B296" s="416"/>
      <c r="C296" s="416"/>
      <c r="D296" s="416"/>
      <c r="E296" s="416"/>
      <c r="F296" s="416"/>
      <c r="G296" s="416"/>
      <c r="H296" s="45"/>
      <c r="I296" s="1923" t="s">
        <v>571</v>
      </c>
      <c r="J296" s="1916"/>
      <c r="K296" s="1917"/>
      <c r="L296" s="1917"/>
      <c r="M296" s="1919"/>
      <c r="N296" s="1919"/>
      <c r="O296" s="1919"/>
      <c r="P296" s="1920"/>
      <c r="Q296" s="1918"/>
      <c r="R296" s="1919"/>
      <c r="S296" s="1919"/>
      <c r="T296" s="1920"/>
      <c r="U296" s="1918"/>
      <c r="V296" s="1919"/>
      <c r="W296" s="1919"/>
      <c r="X296" s="1919"/>
      <c r="Y296" s="1921"/>
      <c r="Z296" s="1921"/>
      <c r="AA296" s="1921"/>
      <c r="AB296" s="1921"/>
      <c r="AC296" s="1921"/>
      <c r="AD296" s="1921"/>
      <c r="AE296" s="1921"/>
      <c r="AF296" s="1921"/>
      <c r="AG296" s="1921"/>
      <c r="AH296" s="1921"/>
      <c r="AI296" s="1921"/>
      <c r="AJ296" s="1921"/>
      <c r="AK296" s="1921"/>
      <c r="AL296" s="1921"/>
      <c r="AM296" s="1921"/>
      <c r="AN296" s="1921"/>
      <c r="AO296" s="1921"/>
      <c r="AP296" s="1921"/>
      <c r="AQ296" s="1921"/>
      <c r="AR296" s="1921"/>
      <c r="AS296" s="210"/>
      <c r="AT296" s="1921"/>
      <c r="AU296" s="1921"/>
      <c r="AV296" s="1921">
        <f>AV442</f>
        <v>17.346</v>
      </c>
      <c r="AW296" s="1921">
        <f>AW442</f>
        <v>26.106000000000002</v>
      </c>
      <c r="AX296" s="1921">
        <f>AX442</f>
        <v>31.879000000000001</v>
      </c>
      <c r="AY296" s="1921">
        <f>AY442</f>
        <v>46.585999999999999</v>
      </c>
      <c r="AZ296" s="1921">
        <f>AZ300</f>
        <v>53.904534914195885</v>
      </c>
      <c r="BA296" s="1921">
        <f t="shared" ref="BA296:BI296" si="496">BA300</f>
        <v>59.653467189122139</v>
      </c>
      <c r="BB296" s="1921">
        <f t="shared" si="496"/>
        <v>64.10394734717795</v>
      </c>
      <c r="BC296" s="1921">
        <f t="shared" si="496"/>
        <v>69.533300062944619</v>
      </c>
      <c r="BD296" s="1921">
        <f t="shared" si="496"/>
        <v>75.064829438291895</v>
      </c>
      <c r="BE296" s="1921">
        <f t="shared" si="496"/>
        <v>79.478896486523581</v>
      </c>
      <c r="BF296" s="1921">
        <f t="shared" si="496"/>
        <v>83.97373839277607</v>
      </c>
      <c r="BG296" s="1921">
        <f t="shared" si="496"/>
        <v>88.550529247504954</v>
      </c>
      <c r="BH296" s="1921">
        <f t="shared" si="496"/>
        <v>93.210458545489132</v>
      </c>
      <c r="BI296" s="1921">
        <f t="shared" si="496"/>
        <v>97.954731376508249</v>
      </c>
    </row>
    <row r="297" spans="1:61" ht="11.25" hidden="1" customHeight="1" outlineLevel="2">
      <c r="A297" s="12"/>
      <c r="B297" s="416"/>
      <c r="C297" s="416"/>
      <c r="D297" s="416"/>
      <c r="E297" s="416"/>
      <c r="F297" s="416"/>
      <c r="G297" s="416"/>
      <c r="H297" s="45"/>
      <c r="I297" s="1837" t="s">
        <v>276</v>
      </c>
      <c r="J297" s="9"/>
      <c r="K297" s="5"/>
      <c r="L297" s="5"/>
      <c r="M297" s="136"/>
      <c r="N297" s="136"/>
      <c r="O297" s="136"/>
      <c r="P297" s="146"/>
      <c r="Q297" s="272"/>
      <c r="R297" s="136"/>
      <c r="S297" s="136"/>
      <c r="T297" s="146"/>
      <c r="U297" s="272"/>
      <c r="V297" s="136"/>
      <c r="W297" s="136"/>
      <c r="X297" s="136"/>
      <c r="Y297" s="138"/>
      <c r="Z297" s="138"/>
      <c r="AA297" s="138"/>
      <c r="AB297" s="138"/>
      <c r="AC297" s="138"/>
      <c r="AD297" s="138"/>
      <c r="AE297" s="138"/>
      <c r="AF297" s="138"/>
      <c r="AG297" s="138"/>
      <c r="AH297" s="138"/>
      <c r="AI297" s="138"/>
      <c r="AJ297" s="138"/>
      <c r="AK297" s="138"/>
      <c r="AL297" s="138"/>
      <c r="AM297" s="138"/>
      <c r="AN297" s="138"/>
      <c r="AO297" s="138"/>
      <c r="AP297" s="138"/>
      <c r="AQ297" s="138"/>
      <c r="AR297" s="138"/>
      <c r="AS297" s="210"/>
      <c r="AT297" s="451"/>
      <c r="AU297" s="451"/>
      <c r="AV297" s="451"/>
      <c r="AW297" s="1226">
        <f>AW296/AV296-1</f>
        <v>0.50501556554825333</v>
      </c>
      <c r="AX297" s="1226">
        <f>AX296/AW296-1</f>
        <v>0.22113690339385572</v>
      </c>
      <c r="AY297" s="1226">
        <f>AY296/AX296-1</f>
        <v>0.4613381850120768</v>
      </c>
      <c r="AZ297" s="1226">
        <f t="shared" ref="AZ297:BI297" si="497">AZ296/AY296-1</f>
        <v>0.1570973020692028</v>
      </c>
      <c r="BA297" s="1226">
        <f t="shared" si="497"/>
        <v>0.10665025278628759</v>
      </c>
      <c r="BB297" s="1226">
        <f t="shared" si="497"/>
        <v>7.4605557191608884E-2</v>
      </c>
      <c r="BC297" s="1226">
        <f t="shared" si="497"/>
        <v>8.4696074741888561E-2</v>
      </c>
      <c r="BD297" s="1226">
        <f t="shared" si="497"/>
        <v>7.9552234258116528E-2</v>
      </c>
      <c r="BE297" s="1226">
        <f t="shared" si="497"/>
        <v>5.8803398092849068E-2</v>
      </c>
      <c r="BF297" s="1226">
        <f t="shared" si="497"/>
        <v>5.6553904306090086E-2</v>
      </c>
      <c r="BG297" s="1226">
        <f t="shared" si="497"/>
        <v>5.4502645021251128E-2</v>
      </c>
      <c r="BH297" s="1226">
        <f t="shared" si="497"/>
        <v>5.2624522265240836E-2</v>
      </c>
      <c r="BI297" s="1226">
        <f t="shared" si="497"/>
        <v>5.0898503290848884E-2</v>
      </c>
    </row>
    <row r="298" spans="1:61" ht="11.25" hidden="1" customHeight="1" outlineLevel="2">
      <c r="A298" s="12"/>
      <c r="B298" s="416"/>
      <c r="C298" s="416"/>
      <c r="D298" s="416"/>
      <c r="E298" s="416"/>
      <c r="F298" s="416"/>
      <c r="G298" s="416"/>
      <c r="H298" s="45"/>
      <c r="I298" s="1837" t="s">
        <v>604</v>
      </c>
      <c r="J298" s="9"/>
      <c r="K298" s="5"/>
      <c r="L298" s="5"/>
      <c r="M298" s="136"/>
      <c r="N298" s="136"/>
      <c r="O298" s="136"/>
      <c r="P298" s="146"/>
      <c r="Q298" s="272"/>
      <c r="R298" s="136"/>
      <c r="S298" s="136"/>
      <c r="T298" s="146"/>
      <c r="U298" s="272"/>
      <c r="V298" s="136"/>
      <c r="W298" s="136"/>
      <c r="X298" s="136"/>
      <c r="Y298" s="138"/>
      <c r="Z298" s="138"/>
      <c r="AA298" s="138"/>
      <c r="AB298" s="138"/>
      <c r="AC298" s="138"/>
      <c r="AD298" s="138"/>
      <c r="AE298" s="138"/>
      <c r="AF298" s="138"/>
      <c r="AG298" s="138"/>
      <c r="AH298" s="138"/>
      <c r="AI298" s="138"/>
      <c r="AJ298" s="138"/>
      <c r="AK298" s="138"/>
      <c r="AL298" s="138"/>
      <c r="AM298" s="138"/>
      <c r="AN298" s="138"/>
      <c r="AO298" s="138"/>
      <c r="AP298" s="138"/>
      <c r="AQ298" s="138"/>
      <c r="AR298" s="138"/>
      <c r="AS298" s="210"/>
      <c r="AT298" s="451"/>
      <c r="AU298" s="451"/>
      <c r="AV298" s="451"/>
      <c r="AW298" s="451">
        <f>AW296-AV296</f>
        <v>8.7600000000000016</v>
      </c>
      <c r="AX298" s="451">
        <f>AX296-AW296</f>
        <v>5.7729999999999997</v>
      </c>
      <c r="AY298" s="451">
        <f>AY296-AX296</f>
        <v>14.706999999999997</v>
      </c>
      <c r="AZ298" s="451">
        <f t="shared" ref="AZ298:BI298" si="498">AZ296-AY296</f>
        <v>7.3185349141958866</v>
      </c>
      <c r="BA298" s="451">
        <f t="shared" si="498"/>
        <v>5.7489322749262541</v>
      </c>
      <c r="BB298" s="451">
        <f t="shared" si="498"/>
        <v>4.4504801580558109</v>
      </c>
      <c r="BC298" s="451">
        <f t="shared" si="498"/>
        <v>5.4293527157666688</v>
      </c>
      <c r="BD298" s="451">
        <f t="shared" si="498"/>
        <v>5.5315293753472758</v>
      </c>
      <c r="BE298" s="451">
        <f t="shared" si="498"/>
        <v>4.4140670482316864</v>
      </c>
      <c r="BF298" s="451">
        <f t="shared" si="498"/>
        <v>4.4948419062524891</v>
      </c>
      <c r="BG298" s="451">
        <f t="shared" si="498"/>
        <v>4.576790854728884</v>
      </c>
      <c r="BH298" s="451">
        <f t="shared" si="498"/>
        <v>4.6599292979841778</v>
      </c>
      <c r="BI298" s="451">
        <f t="shared" si="498"/>
        <v>4.7442728310191171</v>
      </c>
    </row>
    <row r="299" spans="1:61" ht="11.25" hidden="1" customHeight="1" outlineLevel="2">
      <c r="A299" s="12"/>
      <c r="B299" s="416"/>
      <c r="C299" s="416"/>
      <c r="D299" s="416"/>
      <c r="E299" s="416"/>
      <c r="F299" s="416"/>
      <c r="G299" s="416"/>
      <c r="H299" s="45"/>
      <c r="I299" s="1837"/>
      <c r="J299" s="9"/>
      <c r="K299" s="5"/>
      <c r="L299" s="5"/>
      <c r="M299" s="136"/>
      <c r="N299" s="136"/>
      <c r="O299" s="136"/>
      <c r="P299" s="146"/>
      <c r="Q299" s="272"/>
      <c r="R299" s="136"/>
      <c r="S299" s="136"/>
      <c r="T299" s="146"/>
      <c r="U299" s="272"/>
      <c r="V299" s="136"/>
      <c r="W299" s="136"/>
      <c r="X299" s="136"/>
      <c r="Y299" s="138"/>
      <c r="Z299" s="138"/>
      <c r="AA299" s="138"/>
      <c r="AB299" s="138"/>
      <c r="AC299" s="138"/>
      <c r="AD299" s="138"/>
      <c r="AE299" s="138"/>
      <c r="AF299" s="138"/>
      <c r="AG299" s="138"/>
      <c r="AH299" s="138"/>
      <c r="AI299" s="138"/>
      <c r="AJ299" s="138"/>
      <c r="AK299" s="138"/>
      <c r="AL299" s="138"/>
      <c r="AM299" s="138"/>
      <c r="AN299" s="138"/>
      <c r="AO299" s="138"/>
      <c r="AP299" s="138"/>
      <c r="AQ299" s="138"/>
      <c r="AR299" s="138"/>
      <c r="AS299" s="210"/>
      <c r="AT299" s="451"/>
      <c r="AU299" s="451"/>
      <c r="AV299" s="451"/>
      <c r="AW299" s="451"/>
      <c r="AX299" s="451"/>
      <c r="AY299" s="451"/>
      <c r="AZ299" s="451"/>
      <c r="BA299" s="451"/>
      <c r="BB299" s="451"/>
      <c r="BC299" s="451"/>
      <c r="BD299" s="451"/>
      <c r="BE299" s="451"/>
      <c r="BF299" s="451"/>
      <c r="BG299" s="451"/>
      <c r="BH299" s="451"/>
      <c r="BI299" s="451"/>
    </row>
    <row r="300" spans="1:61" s="1664" customFormat="1" ht="11.25" hidden="1" customHeight="1" outlineLevel="1">
      <c r="A300" s="11"/>
      <c r="B300" s="423"/>
      <c r="C300" s="423"/>
      <c r="D300" s="423"/>
      <c r="E300" s="423"/>
      <c r="F300" s="423"/>
      <c r="G300" s="423"/>
      <c r="H300" s="1558"/>
      <c r="I300" s="1935" t="s">
        <v>570</v>
      </c>
      <c r="J300" s="1911"/>
      <c r="K300" s="1912"/>
      <c r="L300" s="1912"/>
      <c r="M300" s="1914"/>
      <c r="N300" s="1914"/>
      <c r="O300" s="1914"/>
      <c r="P300" s="1915"/>
      <c r="Q300" s="1913"/>
      <c r="R300" s="1914"/>
      <c r="S300" s="1914"/>
      <c r="T300" s="1915"/>
      <c r="U300" s="1913"/>
      <c r="V300" s="1914"/>
      <c r="W300" s="1914"/>
      <c r="X300" s="1914"/>
      <c r="Y300" s="1904"/>
      <c r="Z300" s="1904"/>
      <c r="AA300" s="1904"/>
      <c r="AB300" s="1904"/>
      <c r="AC300" s="1904"/>
      <c r="AD300" s="1904"/>
      <c r="AE300" s="1904"/>
      <c r="AF300" s="1904"/>
      <c r="AG300" s="1904"/>
      <c r="AH300" s="1904"/>
      <c r="AI300" s="1904"/>
      <c r="AJ300" s="1904"/>
      <c r="AK300" s="1904"/>
      <c r="AL300" s="1904"/>
      <c r="AM300" s="1904"/>
      <c r="AN300" s="1904"/>
      <c r="AO300" s="1904"/>
      <c r="AP300" s="1904"/>
      <c r="AQ300" s="1904"/>
      <c r="AR300" s="1904"/>
      <c r="AS300" s="887"/>
      <c r="AT300" s="1904"/>
      <c r="AU300" s="1904"/>
      <c r="AV300" s="1904">
        <f>AV296</f>
        <v>17.346</v>
      </c>
      <c r="AW300" s="1904">
        <f>AW296</f>
        <v>26.106000000000002</v>
      </c>
      <c r="AX300" s="1904">
        <f>AX296</f>
        <v>31.879000000000001</v>
      </c>
      <c r="AY300" s="1904">
        <f>AY296</f>
        <v>46.585999999999999</v>
      </c>
      <c r="AZ300" s="1904">
        <f>AZ283*(AZ304/1000000)</f>
        <v>53.904534914195885</v>
      </c>
      <c r="BA300" s="1904">
        <f t="shared" ref="BA300:BI300" si="499">BA283*(BA304/1000000)</f>
        <v>59.653467189122139</v>
      </c>
      <c r="BB300" s="1904">
        <f t="shared" si="499"/>
        <v>64.10394734717795</v>
      </c>
      <c r="BC300" s="1904">
        <f t="shared" si="499"/>
        <v>69.533300062944619</v>
      </c>
      <c r="BD300" s="1904">
        <f t="shared" si="499"/>
        <v>75.064829438291895</v>
      </c>
      <c r="BE300" s="1904">
        <f t="shared" si="499"/>
        <v>79.478896486523581</v>
      </c>
      <c r="BF300" s="1904">
        <f t="shared" si="499"/>
        <v>83.97373839277607</v>
      </c>
      <c r="BG300" s="1904">
        <f t="shared" si="499"/>
        <v>88.550529247504954</v>
      </c>
      <c r="BH300" s="1904">
        <f t="shared" si="499"/>
        <v>93.210458545489132</v>
      </c>
      <c r="BI300" s="1904">
        <f t="shared" si="499"/>
        <v>97.954731376508249</v>
      </c>
    </row>
    <row r="301" spans="1:61" ht="11.25" hidden="1" customHeight="1" outlineLevel="1">
      <c r="A301" s="12"/>
      <c r="B301" s="416"/>
      <c r="C301" s="416"/>
      <c r="D301" s="416"/>
      <c r="E301" s="416"/>
      <c r="F301" s="416"/>
      <c r="G301" s="416"/>
      <c r="H301" s="45"/>
      <c r="I301" s="1837" t="s">
        <v>276</v>
      </c>
      <c r="J301" s="9"/>
      <c r="K301" s="5"/>
      <c r="L301" s="5"/>
      <c r="M301" s="136"/>
      <c r="N301" s="136"/>
      <c r="O301" s="136"/>
      <c r="P301" s="146"/>
      <c r="Q301" s="272"/>
      <c r="R301" s="136"/>
      <c r="S301" s="136"/>
      <c r="T301" s="146"/>
      <c r="U301" s="272"/>
      <c r="V301" s="136"/>
      <c r="W301" s="136"/>
      <c r="X301" s="136"/>
      <c r="Y301" s="138"/>
      <c r="Z301" s="138"/>
      <c r="AA301" s="138"/>
      <c r="AB301" s="138"/>
      <c r="AC301" s="138"/>
      <c r="AD301" s="138"/>
      <c r="AE301" s="138"/>
      <c r="AF301" s="138"/>
      <c r="AG301" s="138"/>
      <c r="AH301" s="138"/>
      <c r="AI301" s="138"/>
      <c r="AJ301" s="138"/>
      <c r="AK301" s="138"/>
      <c r="AL301" s="138"/>
      <c r="AM301" s="138"/>
      <c r="AN301" s="138"/>
      <c r="AO301" s="138"/>
      <c r="AP301" s="138"/>
      <c r="AQ301" s="138"/>
      <c r="AR301" s="138"/>
      <c r="AS301" s="210"/>
      <c r="AT301" s="451"/>
      <c r="AU301" s="451"/>
      <c r="AV301" s="451"/>
      <c r="AW301" s="1226">
        <f>AW300/AV300-1</f>
        <v>0.50501556554825333</v>
      </c>
      <c r="AX301" s="1226">
        <f>AX300/AW300-1</f>
        <v>0.22113690339385572</v>
      </c>
      <c r="AY301" s="1226">
        <f>AY300/AX300-1</f>
        <v>0.4613381850120768</v>
      </c>
      <c r="AZ301" s="1226">
        <f t="shared" ref="AZ301:BI301" si="500">AZ300/AY300-1</f>
        <v>0.1570973020692028</v>
      </c>
      <c r="BA301" s="1226">
        <f t="shared" si="500"/>
        <v>0.10665025278628759</v>
      </c>
      <c r="BB301" s="1226">
        <f t="shared" si="500"/>
        <v>7.4605557191608884E-2</v>
      </c>
      <c r="BC301" s="1226">
        <f t="shared" si="500"/>
        <v>8.4696074741888561E-2</v>
      </c>
      <c r="BD301" s="1226">
        <f t="shared" si="500"/>
        <v>7.9552234258116528E-2</v>
      </c>
      <c r="BE301" s="1226">
        <f t="shared" si="500"/>
        <v>5.8803398092849068E-2</v>
      </c>
      <c r="BF301" s="1226">
        <f t="shared" si="500"/>
        <v>5.6553904306090086E-2</v>
      </c>
      <c r="BG301" s="1226">
        <f t="shared" si="500"/>
        <v>5.4502645021251128E-2</v>
      </c>
      <c r="BH301" s="1226">
        <f t="shared" si="500"/>
        <v>5.2624522265240836E-2</v>
      </c>
      <c r="BI301" s="1226">
        <f t="shared" si="500"/>
        <v>5.0898503290848884E-2</v>
      </c>
    </row>
    <row r="302" spans="1:61" ht="11.25" hidden="1" customHeight="1" outlineLevel="1">
      <c r="A302" s="12"/>
      <c r="B302" s="416"/>
      <c r="C302" s="416"/>
      <c r="D302" s="416"/>
      <c r="E302" s="416"/>
      <c r="F302" s="416"/>
      <c r="G302" s="416"/>
      <c r="H302" s="45"/>
      <c r="I302" s="1837" t="s">
        <v>604</v>
      </c>
      <c r="J302" s="9"/>
      <c r="K302" s="5"/>
      <c r="L302" s="5"/>
      <c r="M302" s="136"/>
      <c r="N302" s="136"/>
      <c r="O302" s="136"/>
      <c r="P302" s="146"/>
      <c r="Q302" s="272"/>
      <c r="R302" s="136"/>
      <c r="S302" s="136"/>
      <c r="T302" s="146"/>
      <c r="U302" s="272"/>
      <c r="V302" s="136"/>
      <c r="W302" s="136"/>
      <c r="X302" s="136"/>
      <c r="Y302" s="138"/>
      <c r="Z302" s="138"/>
      <c r="AA302" s="138"/>
      <c r="AB302" s="138"/>
      <c r="AC302" s="138"/>
      <c r="AD302" s="138"/>
      <c r="AE302" s="138"/>
      <c r="AF302" s="138"/>
      <c r="AG302" s="138"/>
      <c r="AH302" s="138"/>
      <c r="AI302" s="138"/>
      <c r="AJ302" s="138"/>
      <c r="AK302" s="138"/>
      <c r="AL302" s="138"/>
      <c r="AM302" s="138"/>
      <c r="AN302" s="138"/>
      <c r="AO302" s="138"/>
      <c r="AP302" s="138"/>
      <c r="AQ302" s="138"/>
      <c r="AR302" s="138"/>
      <c r="AS302" s="210"/>
      <c r="AT302" s="451"/>
      <c r="AU302" s="451"/>
      <c r="AV302" s="451"/>
      <c r="AW302" s="451">
        <f>AW300-AV300</f>
        <v>8.7600000000000016</v>
      </c>
      <c r="AX302" s="451">
        <f>AX300-AW300</f>
        <v>5.7729999999999997</v>
      </c>
      <c r="AY302" s="451">
        <f>AY300-AX300</f>
        <v>14.706999999999997</v>
      </c>
      <c r="AZ302" s="451">
        <f t="shared" ref="AZ302:BI302" si="501">AZ300-AY300</f>
        <v>7.3185349141958866</v>
      </c>
      <c r="BA302" s="451">
        <f t="shared" si="501"/>
        <v>5.7489322749262541</v>
      </c>
      <c r="BB302" s="451">
        <f t="shared" si="501"/>
        <v>4.4504801580558109</v>
      </c>
      <c r="BC302" s="451">
        <f t="shared" si="501"/>
        <v>5.4293527157666688</v>
      </c>
      <c r="BD302" s="451">
        <f t="shared" si="501"/>
        <v>5.5315293753472758</v>
      </c>
      <c r="BE302" s="451">
        <f t="shared" si="501"/>
        <v>4.4140670482316864</v>
      </c>
      <c r="BF302" s="451">
        <f t="shared" si="501"/>
        <v>4.4948419062524891</v>
      </c>
      <c r="BG302" s="451">
        <f t="shared" si="501"/>
        <v>4.576790854728884</v>
      </c>
      <c r="BH302" s="451">
        <f t="shared" si="501"/>
        <v>4.6599292979841778</v>
      </c>
      <c r="BI302" s="451">
        <f t="shared" si="501"/>
        <v>4.7442728310191171</v>
      </c>
    </row>
    <row r="303" spans="1:61" ht="11.25" hidden="1" customHeight="1" outlineLevel="1">
      <c r="A303" s="12"/>
      <c r="B303" s="416"/>
      <c r="C303" s="416"/>
      <c r="D303" s="416"/>
      <c r="E303" s="416"/>
      <c r="F303" s="416"/>
      <c r="G303" s="416"/>
      <c r="H303" s="45"/>
      <c r="I303" s="1837"/>
      <c r="J303" s="9"/>
      <c r="K303" s="5"/>
      <c r="L303" s="5"/>
      <c r="M303" s="136"/>
      <c r="N303" s="136"/>
      <c r="O303" s="136"/>
      <c r="P303" s="146"/>
      <c r="Q303" s="272"/>
      <c r="R303" s="136"/>
      <c r="S303" s="136"/>
      <c r="T303" s="146"/>
      <c r="U303" s="272"/>
      <c r="V303" s="136"/>
      <c r="W303" s="136"/>
      <c r="X303" s="136"/>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210"/>
      <c r="AT303" s="451"/>
      <c r="AU303" s="451"/>
      <c r="AV303" s="451"/>
      <c r="AW303" s="451"/>
      <c r="AX303" s="451"/>
      <c r="AY303" s="451"/>
      <c r="AZ303" s="451"/>
      <c r="BA303" s="451"/>
      <c r="BB303" s="451"/>
      <c r="BC303" s="451"/>
      <c r="BD303" s="451"/>
      <c r="BE303" s="451"/>
      <c r="BF303" s="451"/>
      <c r="BG303" s="451"/>
      <c r="BH303" s="451"/>
      <c r="BI303" s="451"/>
    </row>
    <row r="304" spans="1:61" ht="11.25" hidden="1" customHeight="1" outlineLevel="1">
      <c r="A304" s="12"/>
      <c r="B304" s="416"/>
      <c r="C304" s="416"/>
      <c r="D304" s="416"/>
      <c r="E304" s="416"/>
      <c r="F304" s="416"/>
      <c r="G304" s="416"/>
      <c r="H304" s="45"/>
      <c r="I304" s="1906" t="s">
        <v>614</v>
      </c>
      <c r="J304" s="1916"/>
      <c r="K304" s="1917"/>
      <c r="L304" s="1917"/>
      <c r="M304" s="1919"/>
      <c r="N304" s="1919"/>
      <c r="O304" s="1919"/>
      <c r="P304" s="1920"/>
      <c r="Q304" s="1918"/>
      <c r="R304" s="1919"/>
      <c r="S304" s="1919"/>
      <c r="T304" s="1920"/>
      <c r="U304" s="1918"/>
      <c r="V304" s="1919"/>
      <c r="W304" s="1919"/>
      <c r="X304" s="1919"/>
      <c r="Y304" s="1921"/>
      <c r="Z304" s="1921"/>
      <c r="AA304" s="1921"/>
      <c r="AB304" s="1921"/>
      <c r="AC304" s="1921"/>
      <c r="AD304" s="1921"/>
      <c r="AE304" s="1921"/>
      <c r="AF304" s="1921"/>
      <c r="AG304" s="1921"/>
      <c r="AH304" s="1921"/>
      <c r="AI304" s="1921"/>
      <c r="AJ304" s="1921"/>
      <c r="AK304" s="1921"/>
      <c r="AL304" s="1921"/>
      <c r="AM304" s="1921"/>
      <c r="AN304" s="1921"/>
      <c r="AO304" s="1921"/>
      <c r="AP304" s="1921"/>
      <c r="AQ304" s="1921"/>
      <c r="AR304" s="1921"/>
      <c r="AS304" s="210"/>
      <c r="AT304" s="1921"/>
      <c r="AU304" s="1921"/>
      <c r="AV304" s="1905">
        <f>AV300/(AV283/1000000)</f>
        <v>136582.67716535434</v>
      </c>
      <c r="AW304" s="1905">
        <f>AW300/(AW283/1000000)</f>
        <v>120304.1474654378</v>
      </c>
      <c r="AX304" s="1905">
        <f>AX300/(AX283/1000000)</f>
        <v>100248.42767295599</v>
      </c>
      <c r="AY304" s="1905">
        <f>AY300/(AY283/1000000)</f>
        <v>113347.93187347931</v>
      </c>
      <c r="AZ304" s="1922">
        <f>AY304*(1+AZ305)</f>
        <v>114481.4111922141</v>
      </c>
      <c r="BA304" s="1922">
        <f t="shared" ref="BA304:BI304" si="502">AZ304*(1+BA305)</f>
        <v>116771.03941605838</v>
      </c>
      <c r="BB304" s="1922">
        <f t="shared" si="502"/>
        <v>118522.60500729925</v>
      </c>
      <c r="BC304" s="1922">
        <f t="shared" si="502"/>
        <v>119707.83105737224</v>
      </c>
      <c r="BD304" s="1922">
        <f t="shared" si="502"/>
        <v>120904.90936794596</v>
      </c>
      <c r="BE304" s="1922">
        <f t="shared" si="502"/>
        <v>122113.95846162543</v>
      </c>
      <c r="BF304" s="1922">
        <f t="shared" si="502"/>
        <v>123335.09804624168</v>
      </c>
      <c r="BG304" s="1922">
        <f t="shared" si="502"/>
        <v>124568.4490267041</v>
      </c>
      <c r="BH304" s="1922">
        <f t="shared" si="502"/>
        <v>125814.13351697114</v>
      </c>
      <c r="BI304" s="1922">
        <f t="shared" si="502"/>
        <v>127072.27485214085</v>
      </c>
    </row>
    <row r="305" spans="1:61" ht="11.25" hidden="1" customHeight="1" outlineLevel="1">
      <c r="A305" s="12"/>
      <c r="B305" s="416"/>
      <c r="C305" s="416"/>
      <c r="D305" s="416"/>
      <c r="E305" s="416"/>
      <c r="F305" s="416"/>
      <c r="G305" s="416"/>
      <c r="H305" s="45"/>
      <c r="I305" s="1850" t="s">
        <v>371</v>
      </c>
      <c r="J305" s="9"/>
      <c r="K305" s="5"/>
      <c r="L305" s="5"/>
      <c r="M305" s="136"/>
      <c r="N305" s="136"/>
      <c r="O305" s="136"/>
      <c r="P305" s="146"/>
      <c r="Q305" s="272"/>
      <c r="R305" s="136"/>
      <c r="S305" s="136"/>
      <c r="T305" s="146"/>
      <c r="U305" s="272"/>
      <c r="V305" s="136"/>
      <c r="W305" s="136"/>
      <c r="X305" s="136"/>
      <c r="Y305" s="138"/>
      <c r="Z305" s="138"/>
      <c r="AA305" s="138"/>
      <c r="AB305" s="138"/>
      <c r="AC305" s="138"/>
      <c r="AD305" s="138"/>
      <c r="AE305" s="138"/>
      <c r="AF305" s="138"/>
      <c r="AG305" s="138"/>
      <c r="AH305" s="138"/>
      <c r="AI305" s="138"/>
      <c r="AJ305" s="138"/>
      <c r="AK305" s="138"/>
      <c r="AL305" s="138"/>
      <c r="AM305" s="138"/>
      <c r="AN305" s="138"/>
      <c r="AO305" s="138"/>
      <c r="AP305" s="138"/>
      <c r="AQ305" s="138"/>
      <c r="AR305" s="138"/>
      <c r="AS305" s="210"/>
      <c r="AT305" s="451"/>
      <c r="AU305" s="451"/>
      <c r="AV305" s="451"/>
      <c r="AW305" s="1226">
        <f>AW304/AV304-1</f>
        <v>-0.11918443859618366</v>
      </c>
      <c r="AX305" s="1226">
        <f>AX304/AW304-1</f>
        <v>-0.16670846529412975</v>
      </c>
      <c r="AY305" s="1226">
        <f>AY304/AX304-1</f>
        <v>0.13067042052029265</v>
      </c>
      <c r="AZ305" s="1841">
        <v>0.01</v>
      </c>
      <c r="BA305" s="1841">
        <v>0.02</v>
      </c>
      <c r="BB305" s="1841">
        <v>1.4999999999999999E-2</v>
      </c>
      <c r="BC305" s="1841">
        <v>0.01</v>
      </c>
      <c r="BD305" s="1841">
        <v>0.01</v>
      </c>
      <c r="BE305" s="1841">
        <v>0.01</v>
      </c>
      <c r="BF305" s="1841">
        <v>0.01</v>
      </c>
      <c r="BG305" s="1841">
        <v>0.01</v>
      </c>
      <c r="BH305" s="1841">
        <v>0.01</v>
      </c>
      <c r="BI305" s="1841">
        <v>0.01</v>
      </c>
    </row>
    <row r="306" spans="1:61" s="1857" customFormat="1" ht="11.25" hidden="1" customHeight="1" outlineLevel="1">
      <c r="A306" s="1926"/>
      <c r="B306" s="1927"/>
      <c r="C306" s="1927"/>
      <c r="D306" s="1927"/>
      <c r="E306" s="1927"/>
      <c r="F306" s="1927"/>
      <c r="G306" s="1927"/>
      <c r="H306" s="1859"/>
      <c r="I306" s="1928" t="s">
        <v>370</v>
      </c>
      <c r="J306" s="1929"/>
      <c r="K306" s="1930"/>
      <c r="L306" s="1930"/>
      <c r="M306" s="1201"/>
      <c r="N306" s="1201"/>
      <c r="O306" s="1201"/>
      <c r="P306" s="1853"/>
      <c r="Q306" s="1931"/>
      <c r="R306" s="1201"/>
      <c r="S306" s="1201"/>
      <c r="T306" s="1853"/>
      <c r="U306" s="1931"/>
      <c r="V306" s="1201"/>
      <c r="W306" s="1201"/>
      <c r="X306" s="1201"/>
      <c r="Y306" s="1202"/>
      <c r="Z306" s="1202"/>
      <c r="AA306" s="1202"/>
      <c r="AB306" s="1202"/>
      <c r="AC306" s="1202"/>
      <c r="AD306" s="1202"/>
      <c r="AE306" s="1202"/>
      <c r="AF306" s="1202"/>
      <c r="AG306" s="1202"/>
      <c r="AH306" s="1202"/>
      <c r="AI306" s="1202"/>
      <c r="AJ306" s="1202"/>
      <c r="AK306" s="1202"/>
      <c r="AL306" s="1202"/>
      <c r="AM306" s="1202"/>
      <c r="AN306" s="1202"/>
      <c r="AO306" s="1202"/>
      <c r="AP306" s="1202"/>
      <c r="AQ306" s="1202"/>
      <c r="AR306" s="1202"/>
      <c r="AS306" s="1744"/>
      <c r="AT306" s="1225"/>
      <c r="AU306" s="1225"/>
      <c r="AV306" s="1225"/>
      <c r="AW306" s="1225">
        <f>AW304-AV304</f>
        <v>-16278.529699916544</v>
      </c>
      <c r="AX306" s="1225">
        <f>AX304-AW304</f>
        <v>-20055.719792481803</v>
      </c>
      <c r="AY306" s="1225">
        <f>AY304-AX304</f>
        <v>13099.504200523312</v>
      </c>
      <c r="AZ306" s="1225">
        <f t="shared" ref="AZ306:BI306" si="503">AZ304-AY304</f>
        <v>1133.4793187347968</v>
      </c>
      <c r="BA306" s="1225">
        <f t="shared" si="503"/>
        <v>2289.62822384428</v>
      </c>
      <c r="BB306" s="1225">
        <f t="shared" si="503"/>
        <v>1751.5655912408693</v>
      </c>
      <c r="BC306" s="1225">
        <f t="shared" si="503"/>
        <v>1185.2260500729899</v>
      </c>
      <c r="BD306" s="1225">
        <f t="shared" si="503"/>
        <v>1197.078310573721</v>
      </c>
      <c r="BE306" s="1225">
        <f t="shared" si="503"/>
        <v>1209.0490936794668</v>
      </c>
      <c r="BF306" s="1225">
        <f t="shared" si="503"/>
        <v>1221.1395846162486</v>
      </c>
      <c r="BG306" s="1225">
        <f t="shared" si="503"/>
        <v>1233.3509804624191</v>
      </c>
      <c r="BH306" s="1225">
        <f t="shared" si="503"/>
        <v>1245.6844902670418</v>
      </c>
      <c r="BI306" s="1225">
        <f t="shared" si="503"/>
        <v>1258.141335169712</v>
      </c>
    </row>
    <row r="307" spans="1:61" s="1664" customFormat="1" ht="11.25" hidden="1" customHeight="1" outlineLevel="1">
      <c r="A307" s="11"/>
      <c r="B307" s="1194"/>
      <c r="C307" s="1194"/>
      <c r="D307" s="1194"/>
      <c r="E307" s="1194"/>
      <c r="F307" s="1194"/>
      <c r="G307" s="1194"/>
      <c r="H307" s="1558"/>
      <c r="I307" s="1837"/>
      <c r="J307" s="1190"/>
      <c r="K307" s="2"/>
      <c r="L307" s="2"/>
      <c r="M307" s="1192"/>
      <c r="N307" s="1192"/>
      <c r="O307" s="1192"/>
      <c r="P307" s="1193"/>
      <c r="Q307" s="1191"/>
      <c r="R307" s="1192"/>
      <c r="S307" s="1192"/>
      <c r="T307" s="1193"/>
      <c r="U307" s="1191"/>
      <c r="V307" s="1192"/>
      <c r="W307" s="1192"/>
      <c r="X307" s="1192"/>
      <c r="Y307" s="844"/>
      <c r="Z307" s="844"/>
      <c r="AA307" s="844"/>
      <c r="AB307" s="844"/>
      <c r="AC307" s="844"/>
      <c r="AD307" s="844"/>
      <c r="AE307" s="844"/>
      <c r="AF307" s="844"/>
      <c r="AG307" s="844"/>
      <c r="AH307" s="844"/>
      <c r="AI307" s="844"/>
      <c r="AJ307" s="844"/>
      <c r="AK307" s="844"/>
      <c r="AL307" s="844"/>
      <c r="AM307" s="844"/>
      <c r="AN307" s="844"/>
      <c r="AO307" s="844"/>
      <c r="AP307" s="844"/>
      <c r="AQ307" s="844"/>
      <c r="AR307" s="844"/>
      <c r="AS307" s="887"/>
      <c r="AT307" s="908"/>
      <c r="AU307" s="908"/>
      <c r="AV307" s="908"/>
      <c r="AW307" s="451"/>
      <c r="AX307" s="451"/>
      <c r="AY307" s="451"/>
      <c r="AZ307" s="908"/>
      <c r="BA307" s="908"/>
      <c r="BB307" s="908"/>
      <c r="BC307" s="908"/>
      <c r="BD307" s="908"/>
      <c r="BE307" s="908"/>
      <c r="BF307" s="908"/>
      <c r="BG307" s="908"/>
      <c r="BH307" s="908"/>
      <c r="BI307" s="908"/>
    </row>
    <row r="308" spans="1:61" ht="11.25" hidden="1" customHeight="1" outlineLevel="2">
      <c r="A308" s="12"/>
      <c r="B308" s="416"/>
      <c r="C308" s="416"/>
      <c r="D308" s="416"/>
      <c r="E308" s="416"/>
      <c r="F308" s="416"/>
      <c r="G308" s="416"/>
      <c r="H308" s="45"/>
      <c r="I308" s="1923" t="s">
        <v>575</v>
      </c>
      <c r="J308" s="1916"/>
      <c r="K308" s="1917"/>
      <c r="L308" s="1917"/>
      <c r="M308" s="1919"/>
      <c r="N308" s="1919"/>
      <c r="O308" s="1919"/>
      <c r="P308" s="1920"/>
      <c r="Q308" s="1918"/>
      <c r="R308" s="1919"/>
      <c r="S308" s="1919"/>
      <c r="T308" s="1920"/>
      <c r="U308" s="1918"/>
      <c r="V308" s="1919"/>
      <c r="W308" s="1919"/>
      <c r="X308" s="1919"/>
      <c r="Y308" s="1921"/>
      <c r="Z308" s="1921"/>
      <c r="AA308" s="1921"/>
      <c r="AB308" s="1921"/>
      <c r="AC308" s="1921"/>
      <c r="AD308" s="1921"/>
      <c r="AE308" s="1921"/>
      <c r="AF308" s="1921"/>
      <c r="AG308" s="1921"/>
      <c r="AH308" s="1921"/>
      <c r="AI308" s="1921"/>
      <c r="AJ308" s="1921"/>
      <c r="AK308" s="1921"/>
      <c r="AL308" s="1921"/>
      <c r="AM308" s="1921"/>
      <c r="AN308" s="1921"/>
      <c r="AO308" s="1921"/>
      <c r="AP308" s="1921"/>
      <c r="AQ308" s="1921"/>
      <c r="AR308" s="1921"/>
      <c r="AS308" s="210"/>
      <c r="AT308" s="1921"/>
      <c r="AU308" s="1921"/>
      <c r="AV308" s="1921">
        <f>AV445</f>
        <v>9.984</v>
      </c>
      <c r="AW308" s="1921">
        <f>AW445</f>
        <v>17.452000000000002</v>
      </c>
      <c r="AX308" s="1921">
        <f>AX445</f>
        <v>19.963000000000001</v>
      </c>
      <c r="AY308" s="1921">
        <f>AY445</f>
        <v>22.99</v>
      </c>
      <c r="AZ308" s="1921">
        <f>AY308+AZ310</f>
        <v>25.99</v>
      </c>
      <c r="BA308" s="1921">
        <f t="shared" ref="BA308:BI308" si="504">AZ308+BA310</f>
        <v>28.99</v>
      </c>
      <c r="BB308" s="1921">
        <f t="shared" si="504"/>
        <v>31.99</v>
      </c>
      <c r="BC308" s="1921">
        <f t="shared" si="504"/>
        <v>34.989999999999995</v>
      </c>
      <c r="BD308" s="1921">
        <f t="shared" si="504"/>
        <v>37.989999999999995</v>
      </c>
      <c r="BE308" s="1921">
        <f t="shared" si="504"/>
        <v>40.989999999999995</v>
      </c>
      <c r="BF308" s="1921">
        <f t="shared" si="504"/>
        <v>43.989999999999995</v>
      </c>
      <c r="BG308" s="1921">
        <f t="shared" si="504"/>
        <v>46.989999999999995</v>
      </c>
      <c r="BH308" s="1921">
        <f t="shared" si="504"/>
        <v>49.989999999999995</v>
      </c>
      <c r="BI308" s="1921">
        <f t="shared" si="504"/>
        <v>52.989999999999995</v>
      </c>
    </row>
    <row r="309" spans="1:61" ht="11.25" hidden="1" customHeight="1" outlineLevel="2">
      <c r="A309" s="15"/>
      <c r="H309" s="45"/>
      <c r="I309" s="1837" t="s">
        <v>276</v>
      </c>
      <c r="J309" s="56"/>
      <c r="K309" s="47"/>
      <c r="L309" s="47"/>
      <c r="M309" s="210"/>
      <c r="N309" s="210"/>
      <c r="O309" s="210"/>
      <c r="P309" s="274"/>
      <c r="Q309" s="1405"/>
      <c r="R309" s="210"/>
      <c r="S309" s="210"/>
      <c r="T309" s="274"/>
      <c r="U309" s="1405"/>
      <c r="V309" s="210"/>
      <c r="W309" s="210"/>
      <c r="X309" s="210"/>
      <c r="Y309" s="451"/>
      <c r="Z309" s="451"/>
      <c r="AA309" s="451"/>
      <c r="AB309" s="451"/>
      <c r="AC309" s="451"/>
      <c r="AD309" s="451"/>
      <c r="AE309" s="451"/>
      <c r="AF309" s="451"/>
      <c r="AG309" s="451"/>
      <c r="AH309" s="451"/>
      <c r="AI309" s="451"/>
      <c r="AJ309" s="451"/>
      <c r="AK309" s="451"/>
      <c r="AL309" s="451"/>
      <c r="AM309" s="451"/>
      <c r="AN309" s="451"/>
      <c r="AO309" s="451"/>
      <c r="AP309" s="451"/>
      <c r="AQ309" s="451"/>
      <c r="AR309" s="451"/>
      <c r="AS309" s="210"/>
      <c r="AT309" s="451"/>
      <c r="AU309" s="451"/>
      <c r="AV309" s="1226"/>
      <c r="AW309" s="1226">
        <f t="shared" ref="AW309:BI309" si="505">AW308/AV308-1</f>
        <v>0.74799679487179516</v>
      </c>
      <c r="AX309" s="1226">
        <f t="shared" si="505"/>
        <v>0.14388035755214301</v>
      </c>
      <c r="AY309" s="1226">
        <f t="shared" si="505"/>
        <v>0.15163051645544234</v>
      </c>
      <c r="AZ309" s="1226">
        <f t="shared" si="505"/>
        <v>0.13049151805132664</v>
      </c>
      <c r="BA309" s="1226">
        <f t="shared" si="505"/>
        <v>0.11542901115813775</v>
      </c>
      <c r="BB309" s="1226">
        <f t="shared" si="505"/>
        <v>0.10348395998620208</v>
      </c>
      <c r="BC309" s="1226">
        <f t="shared" si="505"/>
        <v>9.3779306033135335E-2</v>
      </c>
      <c r="BD309" s="1226">
        <f t="shared" si="505"/>
        <v>8.5738782509288347E-2</v>
      </c>
      <c r="BE309" s="1226">
        <f t="shared" si="505"/>
        <v>7.8968149513029662E-2</v>
      </c>
      <c r="BF309" s="1226">
        <f t="shared" si="505"/>
        <v>7.3188582581117378E-2</v>
      </c>
      <c r="BG309" s="1226">
        <f t="shared" si="505"/>
        <v>6.8197317572175509E-2</v>
      </c>
      <c r="BH309" s="1226">
        <f t="shared" si="505"/>
        <v>6.3843370929985044E-2</v>
      </c>
      <c r="BI309" s="1226">
        <f t="shared" si="505"/>
        <v>6.0012002400479991E-2</v>
      </c>
    </row>
    <row r="310" spans="1:61" ht="11.25" hidden="1" customHeight="1" outlineLevel="2">
      <c r="A310" s="12"/>
      <c r="B310" s="416"/>
      <c r="C310" s="416"/>
      <c r="D310" s="416"/>
      <c r="E310" s="416"/>
      <c r="F310" s="416"/>
      <c r="G310" s="416"/>
      <c r="H310" s="45"/>
      <c r="I310" s="1837" t="s">
        <v>604</v>
      </c>
      <c r="J310" s="9"/>
      <c r="K310" s="5"/>
      <c r="L310" s="5"/>
      <c r="M310" s="136"/>
      <c r="N310" s="136"/>
      <c r="O310" s="136"/>
      <c r="P310" s="146"/>
      <c r="Q310" s="272"/>
      <c r="R310" s="136"/>
      <c r="S310" s="136"/>
      <c r="T310" s="146"/>
      <c r="U310" s="272"/>
      <c r="V310" s="136"/>
      <c r="W310" s="136"/>
      <c r="X310" s="136"/>
      <c r="Y310" s="138"/>
      <c r="Z310" s="138"/>
      <c r="AA310" s="138"/>
      <c r="AB310" s="138"/>
      <c r="AC310" s="138"/>
      <c r="AD310" s="138"/>
      <c r="AE310" s="138"/>
      <c r="AF310" s="138"/>
      <c r="AG310" s="138"/>
      <c r="AH310" s="138"/>
      <c r="AI310" s="138"/>
      <c r="AJ310" s="138"/>
      <c r="AK310" s="138"/>
      <c r="AL310" s="138"/>
      <c r="AM310" s="138"/>
      <c r="AN310" s="138"/>
      <c r="AO310" s="138"/>
      <c r="AP310" s="138"/>
      <c r="AQ310" s="138"/>
      <c r="AR310" s="138"/>
      <c r="AS310" s="210"/>
      <c r="AT310" s="451"/>
      <c r="AU310" s="451"/>
      <c r="AV310" s="451"/>
      <c r="AW310" s="451">
        <f>AW308-AV308</f>
        <v>7.4680000000000017</v>
      </c>
      <c r="AX310" s="451">
        <f>AX308-AW308</f>
        <v>2.5109999999999992</v>
      </c>
      <c r="AY310" s="451">
        <f>AY308-AX308</f>
        <v>3.0269999999999975</v>
      </c>
      <c r="AZ310" s="1390">
        <v>3</v>
      </c>
      <c r="BA310" s="1390">
        <f t="shared" ref="BA310:BI310" si="506">AZ310</f>
        <v>3</v>
      </c>
      <c r="BB310" s="1390">
        <f t="shared" si="506"/>
        <v>3</v>
      </c>
      <c r="BC310" s="1390">
        <f t="shared" si="506"/>
        <v>3</v>
      </c>
      <c r="BD310" s="1390">
        <f t="shared" si="506"/>
        <v>3</v>
      </c>
      <c r="BE310" s="1390">
        <f t="shared" si="506"/>
        <v>3</v>
      </c>
      <c r="BF310" s="1390">
        <f t="shared" si="506"/>
        <v>3</v>
      </c>
      <c r="BG310" s="1390">
        <f t="shared" si="506"/>
        <v>3</v>
      </c>
      <c r="BH310" s="1390">
        <f t="shared" si="506"/>
        <v>3</v>
      </c>
      <c r="BI310" s="1390">
        <f t="shared" si="506"/>
        <v>3</v>
      </c>
    </row>
    <row r="311" spans="1:61" ht="11.25" hidden="1" customHeight="1" outlineLevel="2">
      <c r="A311" s="12"/>
      <c r="B311" s="420"/>
      <c r="C311" s="420"/>
      <c r="D311" s="420"/>
      <c r="E311" s="420"/>
      <c r="F311" s="420"/>
      <c r="G311" s="420"/>
      <c r="H311" s="45"/>
      <c r="I311" s="1845"/>
      <c r="J311" s="9"/>
      <c r="K311" s="5"/>
      <c r="L311" s="5"/>
      <c r="M311" s="136"/>
      <c r="N311" s="136"/>
      <c r="O311" s="136"/>
      <c r="P311" s="146"/>
      <c r="Q311" s="272"/>
      <c r="R311" s="136"/>
      <c r="S311" s="136"/>
      <c r="T311" s="146"/>
      <c r="U311" s="272"/>
      <c r="V311" s="136"/>
      <c r="W311" s="136"/>
      <c r="X311" s="136"/>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210"/>
      <c r="AT311" s="451"/>
      <c r="AU311" s="451"/>
      <c r="AV311" s="451"/>
      <c r="AW311" s="451"/>
      <c r="AX311" s="451"/>
      <c r="AY311" s="451"/>
      <c r="AZ311" s="451"/>
      <c r="BA311" s="451"/>
      <c r="BB311" s="451"/>
      <c r="BC311" s="451"/>
      <c r="BD311" s="451"/>
      <c r="BE311" s="451"/>
      <c r="BF311" s="451"/>
      <c r="BG311" s="451"/>
      <c r="BH311" s="451"/>
      <c r="BI311" s="451"/>
    </row>
    <row r="312" spans="1:61" ht="11.25" hidden="1" customHeight="1" outlineLevel="2">
      <c r="A312" s="12"/>
      <c r="B312" s="416"/>
      <c r="C312" s="416"/>
      <c r="D312" s="416"/>
      <c r="E312" s="416"/>
      <c r="F312" s="416"/>
      <c r="G312" s="416"/>
      <c r="H312" s="45"/>
      <c r="I312" s="1923" t="s">
        <v>576</v>
      </c>
      <c r="J312" s="1916"/>
      <c r="K312" s="1917"/>
      <c r="L312" s="1917"/>
      <c r="M312" s="1919"/>
      <c r="N312" s="1919"/>
      <c r="O312" s="1919"/>
      <c r="P312" s="1920"/>
      <c r="Q312" s="1918"/>
      <c r="R312" s="1919"/>
      <c r="S312" s="1919"/>
      <c r="T312" s="1920"/>
      <c r="U312" s="1918"/>
      <c r="V312" s="1919"/>
      <c r="W312" s="1919"/>
      <c r="X312" s="1919"/>
      <c r="Y312" s="1921"/>
      <c r="Z312" s="1921"/>
      <c r="AA312" s="1921"/>
      <c r="AB312" s="1921"/>
      <c r="AC312" s="1921"/>
      <c r="AD312" s="1921"/>
      <c r="AE312" s="1921"/>
      <c r="AF312" s="1921"/>
      <c r="AG312" s="1921"/>
      <c r="AH312" s="1921"/>
      <c r="AI312" s="1921"/>
      <c r="AJ312" s="1921"/>
      <c r="AK312" s="1921"/>
      <c r="AL312" s="1921"/>
      <c r="AM312" s="1921"/>
      <c r="AN312" s="1921"/>
      <c r="AO312" s="1921"/>
      <c r="AP312" s="1921"/>
      <c r="AQ312" s="1921"/>
      <c r="AR312" s="1921"/>
      <c r="AS312" s="210"/>
      <c r="AT312" s="1921"/>
      <c r="AU312" s="1921"/>
      <c r="AV312" s="1921">
        <f>AV446</f>
        <v>3.2360000000000002</v>
      </c>
      <c r="AW312" s="1921">
        <f>AW446</f>
        <v>4.7309999999999999</v>
      </c>
      <c r="AX312" s="1921">
        <f>AX446</f>
        <v>6.4749999999999996</v>
      </c>
      <c r="AY312" s="1921">
        <f>AY446</f>
        <v>9.516</v>
      </c>
      <c r="AZ312" s="1921">
        <f>AY312+AZ314</f>
        <v>11.016</v>
      </c>
      <c r="BA312" s="1921">
        <f t="shared" ref="BA312:BI312" si="507">AZ312+BA314</f>
        <v>12.516</v>
      </c>
      <c r="BB312" s="1921">
        <f t="shared" si="507"/>
        <v>14.016</v>
      </c>
      <c r="BC312" s="1921">
        <f t="shared" si="507"/>
        <v>15.516</v>
      </c>
      <c r="BD312" s="1921">
        <f t="shared" si="507"/>
        <v>17.015999999999998</v>
      </c>
      <c r="BE312" s="1921">
        <f t="shared" si="507"/>
        <v>18.515999999999998</v>
      </c>
      <c r="BF312" s="1921">
        <f t="shared" si="507"/>
        <v>20.015999999999998</v>
      </c>
      <c r="BG312" s="1921">
        <f t="shared" si="507"/>
        <v>21.515999999999998</v>
      </c>
      <c r="BH312" s="1921">
        <f t="shared" si="507"/>
        <v>23.015999999999998</v>
      </c>
      <c r="BI312" s="1921">
        <f t="shared" si="507"/>
        <v>24.515999999999998</v>
      </c>
    </row>
    <row r="313" spans="1:61" ht="11.25" hidden="1" customHeight="1" outlineLevel="2">
      <c r="A313" s="12"/>
      <c r="B313" s="420"/>
      <c r="C313" s="420"/>
      <c r="D313" s="420"/>
      <c r="E313" s="420"/>
      <c r="F313" s="420"/>
      <c r="G313" s="420"/>
      <c r="H313" s="45"/>
      <c r="I313" s="1837" t="s">
        <v>276</v>
      </c>
      <c r="J313" s="9"/>
      <c r="K313" s="5"/>
      <c r="L313" s="5"/>
      <c r="M313" s="136"/>
      <c r="N313" s="136"/>
      <c r="O313" s="136"/>
      <c r="P313" s="146"/>
      <c r="Q313" s="272"/>
      <c r="R313" s="136"/>
      <c r="S313" s="136"/>
      <c r="T313" s="146"/>
      <c r="U313" s="272"/>
      <c r="V313" s="136"/>
      <c r="W313" s="136"/>
      <c r="X313" s="136"/>
      <c r="Y313" s="138"/>
      <c r="Z313" s="138"/>
      <c r="AA313" s="138"/>
      <c r="AB313" s="138"/>
      <c r="AC313" s="138"/>
      <c r="AD313" s="138"/>
      <c r="AE313" s="138"/>
      <c r="AF313" s="138"/>
      <c r="AG313" s="138"/>
      <c r="AH313" s="138"/>
      <c r="AI313" s="138"/>
      <c r="AJ313" s="138"/>
      <c r="AK313" s="138"/>
      <c r="AL313" s="138"/>
      <c r="AM313" s="138"/>
      <c r="AN313" s="138"/>
      <c r="AO313" s="138"/>
      <c r="AP313" s="138"/>
      <c r="AQ313" s="138"/>
      <c r="AR313" s="138"/>
      <c r="AS313" s="210"/>
      <c r="AT313" s="451"/>
      <c r="AU313" s="451"/>
      <c r="AV313" s="451"/>
      <c r="AW313" s="1226">
        <f t="shared" ref="AW313:BI313" si="508">AW312/AV312-1</f>
        <v>0.46199011124845479</v>
      </c>
      <c r="AX313" s="1226">
        <f t="shared" si="508"/>
        <v>0.36863242443458044</v>
      </c>
      <c r="AY313" s="1226">
        <f t="shared" si="508"/>
        <v>0.46965250965250971</v>
      </c>
      <c r="AZ313" s="1226">
        <f t="shared" si="508"/>
        <v>0.15762925598991173</v>
      </c>
      <c r="BA313" s="1226">
        <f t="shared" si="508"/>
        <v>0.13616557734204804</v>
      </c>
      <c r="BB313" s="1226">
        <f t="shared" si="508"/>
        <v>0.1198465963566635</v>
      </c>
      <c r="BC313" s="1226">
        <f t="shared" si="508"/>
        <v>0.10702054794520555</v>
      </c>
      <c r="BD313" s="1226">
        <f t="shared" si="508"/>
        <v>9.6674400618716128E-2</v>
      </c>
      <c r="BE313" s="1226">
        <f t="shared" si="508"/>
        <v>8.815232722143862E-2</v>
      </c>
      <c r="BF313" s="1226">
        <f t="shared" si="508"/>
        <v>8.10110174983798E-2</v>
      </c>
      <c r="BG313" s="1226">
        <f t="shared" si="508"/>
        <v>7.4940047961630674E-2</v>
      </c>
      <c r="BH313" s="1226">
        <f t="shared" si="508"/>
        <v>6.9715560513106567E-2</v>
      </c>
      <c r="BI313" s="1226">
        <f t="shared" si="508"/>
        <v>6.517205422314909E-2</v>
      </c>
    </row>
    <row r="314" spans="1:61" ht="11.25" hidden="1" customHeight="1" outlineLevel="2">
      <c r="A314" s="12"/>
      <c r="B314" s="420"/>
      <c r="C314" s="420"/>
      <c r="D314" s="420"/>
      <c r="E314" s="420"/>
      <c r="F314" s="420"/>
      <c r="G314" s="420"/>
      <c r="H314" s="45"/>
      <c r="I314" s="1837" t="s">
        <v>604</v>
      </c>
      <c r="J314" s="9"/>
      <c r="K314" s="5"/>
      <c r="L314" s="5"/>
      <c r="M314" s="136"/>
      <c r="N314" s="136"/>
      <c r="O314" s="136"/>
      <c r="P314" s="146"/>
      <c r="Q314" s="272"/>
      <c r="R314" s="136"/>
      <c r="S314" s="136"/>
      <c r="T314" s="146"/>
      <c r="U314" s="272"/>
      <c r="V314" s="136"/>
      <c r="W314" s="136"/>
      <c r="X314" s="136"/>
      <c r="Y314" s="138"/>
      <c r="Z314" s="138"/>
      <c r="AA314" s="138"/>
      <c r="AB314" s="138"/>
      <c r="AC314" s="138"/>
      <c r="AD314" s="138"/>
      <c r="AE314" s="138"/>
      <c r="AF314" s="138"/>
      <c r="AG314" s="138"/>
      <c r="AH314" s="138"/>
      <c r="AI314" s="138"/>
      <c r="AJ314" s="138"/>
      <c r="AK314" s="138"/>
      <c r="AL314" s="138"/>
      <c r="AM314" s="138"/>
      <c r="AN314" s="138"/>
      <c r="AO314" s="138"/>
      <c r="AP314" s="138"/>
      <c r="AQ314" s="138"/>
      <c r="AR314" s="138"/>
      <c r="AS314" s="210"/>
      <c r="AT314" s="451"/>
      <c r="AU314" s="451"/>
      <c r="AV314" s="451"/>
      <c r="AW314" s="451">
        <f>AW312-AV312</f>
        <v>1.4949999999999997</v>
      </c>
      <c r="AX314" s="451">
        <f>AX312-AW312</f>
        <v>1.7439999999999998</v>
      </c>
      <c r="AY314" s="451">
        <f>AY312-AX312</f>
        <v>3.0410000000000004</v>
      </c>
      <c r="AZ314" s="1390">
        <v>1.5</v>
      </c>
      <c r="BA314" s="1390">
        <f t="shared" ref="BA314:BI314" si="509">AZ314</f>
        <v>1.5</v>
      </c>
      <c r="BB314" s="1390">
        <f t="shared" si="509"/>
        <v>1.5</v>
      </c>
      <c r="BC314" s="1390">
        <f t="shared" si="509"/>
        <v>1.5</v>
      </c>
      <c r="BD314" s="1390">
        <f t="shared" si="509"/>
        <v>1.5</v>
      </c>
      <c r="BE314" s="1390">
        <f t="shared" si="509"/>
        <v>1.5</v>
      </c>
      <c r="BF314" s="1390">
        <f t="shared" si="509"/>
        <v>1.5</v>
      </c>
      <c r="BG314" s="1390">
        <f t="shared" si="509"/>
        <v>1.5</v>
      </c>
      <c r="BH314" s="1390">
        <f t="shared" si="509"/>
        <v>1.5</v>
      </c>
      <c r="BI314" s="1390">
        <f t="shared" si="509"/>
        <v>1.5</v>
      </c>
    </row>
    <row r="315" spans="1:61" ht="11.25" hidden="1" customHeight="1" outlineLevel="2">
      <c r="A315" s="12"/>
      <c r="B315" s="420"/>
      <c r="C315" s="420"/>
      <c r="D315" s="420"/>
      <c r="E315" s="420"/>
      <c r="F315" s="420"/>
      <c r="G315" s="420"/>
      <c r="H315" s="45"/>
      <c r="I315" s="1845"/>
      <c r="J315" s="9"/>
      <c r="K315" s="5"/>
      <c r="L315" s="5"/>
      <c r="M315" s="136"/>
      <c r="N315" s="136"/>
      <c r="O315" s="136"/>
      <c r="P315" s="146"/>
      <c r="Q315" s="272"/>
      <c r="R315" s="136"/>
      <c r="S315" s="136"/>
      <c r="T315" s="146"/>
      <c r="U315" s="272"/>
      <c r="V315" s="136"/>
      <c r="W315" s="136"/>
      <c r="X315" s="136"/>
      <c r="Y315" s="138"/>
      <c r="Z315" s="138"/>
      <c r="AA315" s="138"/>
      <c r="AB315" s="138"/>
      <c r="AC315" s="138"/>
      <c r="AD315" s="138"/>
      <c r="AE315" s="138"/>
      <c r="AF315" s="138"/>
      <c r="AG315" s="138"/>
      <c r="AH315" s="138"/>
      <c r="AI315" s="138"/>
      <c r="AJ315" s="138"/>
      <c r="AK315" s="138"/>
      <c r="AL315" s="138"/>
      <c r="AM315" s="138"/>
      <c r="AN315" s="138"/>
      <c r="AO315" s="138"/>
      <c r="AP315" s="138"/>
      <c r="AQ315" s="138"/>
      <c r="AR315" s="138"/>
      <c r="AS315" s="210"/>
      <c r="AT315" s="451"/>
      <c r="AU315" s="451"/>
      <c r="AV315" s="451"/>
      <c r="AW315" s="451"/>
      <c r="AX315" s="451"/>
      <c r="AY315" s="451"/>
      <c r="AZ315" s="451"/>
      <c r="BA315" s="451"/>
      <c r="BB315" s="451"/>
      <c r="BC315" s="451"/>
      <c r="BD315" s="451"/>
      <c r="BE315" s="451"/>
      <c r="BF315" s="451"/>
      <c r="BG315" s="451"/>
      <c r="BH315" s="451"/>
      <c r="BI315" s="451"/>
    </row>
    <row r="316" spans="1:61" ht="11.25" hidden="1" customHeight="1" outlineLevel="2">
      <c r="A316" s="12"/>
      <c r="B316" s="416"/>
      <c r="C316" s="416"/>
      <c r="D316" s="416"/>
      <c r="E316" s="416"/>
      <c r="F316" s="416"/>
      <c r="G316" s="416"/>
      <c r="H316" s="45"/>
      <c r="I316" s="1923" t="s">
        <v>577</v>
      </c>
      <c r="J316" s="1916"/>
      <c r="K316" s="1917"/>
      <c r="L316" s="1917"/>
      <c r="M316" s="1919"/>
      <c r="N316" s="1919"/>
      <c r="O316" s="1919"/>
      <c r="P316" s="1920"/>
      <c r="Q316" s="1918"/>
      <c r="R316" s="1919"/>
      <c r="S316" s="1919"/>
      <c r="T316" s="1920"/>
      <c r="U316" s="1918"/>
      <c r="V316" s="1919"/>
      <c r="W316" s="1919"/>
      <c r="X316" s="1919"/>
      <c r="Y316" s="1921"/>
      <c r="Z316" s="1921"/>
      <c r="AA316" s="1921"/>
      <c r="AB316" s="1921"/>
      <c r="AC316" s="1921"/>
      <c r="AD316" s="1921"/>
      <c r="AE316" s="1921"/>
      <c r="AF316" s="1921"/>
      <c r="AG316" s="1921"/>
      <c r="AH316" s="1921"/>
      <c r="AI316" s="1921"/>
      <c r="AJ316" s="1921"/>
      <c r="AK316" s="1921"/>
      <c r="AL316" s="1921"/>
      <c r="AM316" s="1921"/>
      <c r="AN316" s="1921"/>
      <c r="AO316" s="1921"/>
      <c r="AP316" s="1921"/>
      <c r="AQ316" s="1921"/>
      <c r="AR316" s="1921"/>
      <c r="AS316" s="210"/>
      <c r="AT316" s="1921"/>
      <c r="AU316" s="1921"/>
      <c r="AV316" s="1921">
        <f>AV447</f>
        <v>6.5049999999999999</v>
      </c>
      <c r="AW316" s="1921">
        <f>AW447</f>
        <v>10.093999999999999</v>
      </c>
      <c r="AX316" s="1921">
        <f>AX447</f>
        <v>12.920999999999999</v>
      </c>
      <c r="AY316" s="1921">
        <f>AY447</f>
        <v>18.297999999999998</v>
      </c>
      <c r="AZ316" s="1921">
        <f>AY316+AZ318</f>
        <v>20.297999999999998</v>
      </c>
      <c r="BA316" s="1921">
        <f t="shared" ref="BA316:BI316" si="510">AZ316+BA318</f>
        <v>22.297999999999998</v>
      </c>
      <c r="BB316" s="1921">
        <f t="shared" si="510"/>
        <v>24.297999999999998</v>
      </c>
      <c r="BC316" s="1921">
        <f t="shared" si="510"/>
        <v>26.297999999999998</v>
      </c>
      <c r="BD316" s="1921">
        <f t="shared" si="510"/>
        <v>28.297999999999998</v>
      </c>
      <c r="BE316" s="1921">
        <f t="shared" si="510"/>
        <v>30.297999999999998</v>
      </c>
      <c r="BF316" s="1921">
        <f t="shared" si="510"/>
        <v>32.298000000000002</v>
      </c>
      <c r="BG316" s="1921">
        <f t="shared" si="510"/>
        <v>34.298000000000002</v>
      </c>
      <c r="BH316" s="1921">
        <f t="shared" si="510"/>
        <v>36.298000000000002</v>
      </c>
      <c r="BI316" s="1921">
        <f t="shared" si="510"/>
        <v>38.298000000000002</v>
      </c>
    </row>
    <row r="317" spans="1:61" ht="11.25" hidden="1" customHeight="1" outlineLevel="2">
      <c r="A317" s="12"/>
      <c r="B317" s="420"/>
      <c r="C317" s="420"/>
      <c r="D317" s="420"/>
      <c r="E317" s="420"/>
      <c r="F317" s="420"/>
      <c r="G317" s="420"/>
      <c r="H317" s="45"/>
      <c r="I317" s="1837" t="s">
        <v>276</v>
      </c>
      <c r="J317" s="9"/>
      <c r="K317" s="5"/>
      <c r="L317" s="5"/>
      <c r="M317" s="136"/>
      <c r="N317" s="136"/>
      <c r="O317" s="136"/>
      <c r="P317" s="146"/>
      <c r="Q317" s="272"/>
      <c r="R317" s="136"/>
      <c r="S317" s="136"/>
      <c r="T317" s="146"/>
      <c r="U317" s="272"/>
      <c r="V317" s="136"/>
      <c r="W317" s="136"/>
      <c r="X317" s="136"/>
      <c r="Y317" s="138"/>
      <c r="Z317" s="138"/>
      <c r="AA317" s="138"/>
      <c r="AB317" s="138"/>
      <c r="AC317" s="138"/>
      <c r="AD317" s="138"/>
      <c r="AE317" s="138"/>
      <c r="AF317" s="138"/>
      <c r="AG317" s="138"/>
      <c r="AH317" s="138"/>
      <c r="AI317" s="138"/>
      <c r="AJ317" s="138"/>
      <c r="AK317" s="138"/>
      <c r="AL317" s="138"/>
      <c r="AM317" s="138"/>
      <c r="AN317" s="138"/>
      <c r="AO317" s="138"/>
      <c r="AP317" s="138"/>
      <c r="AQ317" s="138"/>
      <c r="AR317" s="138"/>
      <c r="AS317" s="210"/>
      <c r="AT317" s="451"/>
      <c r="AU317" s="451"/>
      <c r="AV317" s="451"/>
      <c r="AW317" s="1226">
        <f t="shared" ref="AW317:BI317" si="511">AW316/AV316-1</f>
        <v>0.55172943889315906</v>
      </c>
      <c r="AX317" s="1226">
        <f t="shared" si="511"/>
        <v>0.28006736675252619</v>
      </c>
      <c r="AY317" s="1226">
        <f t="shared" si="511"/>
        <v>0.41614426128008652</v>
      </c>
      <c r="AZ317" s="1226">
        <f t="shared" si="511"/>
        <v>0.10930156301235106</v>
      </c>
      <c r="BA317" s="1226">
        <f t="shared" si="511"/>
        <v>9.8531875061582452E-2</v>
      </c>
      <c r="BB317" s="1226">
        <f t="shared" si="511"/>
        <v>8.9694142972463808E-2</v>
      </c>
      <c r="BC317" s="1226">
        <f t="shared" si="511"/>
        <v>8.2311301341674303E-2</v>
      </c>
      <c r="BD317" s="1226">
        <f t="shared" si="511"/>
        <v>7.6051410753669391E-2</v>
      </c>
      <c r="BE317" s="1226">
        <f t="shared" si="511"/>
        <v>7.0676372888543337E-2</v>
      </c>
      <c r="BF317" s="1226">
        <f t="shared" si="511"/>
        <v>6.6010957818998017E-2</v>
      </c>
      <c r="BG317" s="1226">
        <f t="shared" si="511"/>
        <v>6.1923338906433756E-2</v>
      </c>
      <c r="BH317" s="1226">
        <f t="shared" si="511"/>
        <v>5.8312438043034653E-2</v>
      </c>
      <c r="BI317" s="1226">
        <f t="shared" si="511"/>
        <v>5.5099454515400215E-2</v>
      </c>
    </row>
    <row r="318" spans="1:61" ht="11.25" hidden="1" customHeight="1" outlineLevel="2">
      <c r="A318" s="12"/>
      <c r="B318" s="420"/>
      <c r="C318" s="420"/>
      <c r="D318" s="420"/>
      <c r="E318" s="420"/>
      <c r="F318" s="420"/>
      <c r="G318" s="420"/>
      <c r="H318" s="45"/>
      <c r="I318" s="1837" t="s">
        <v>604</v>
      </c>
      <c r="J318" s="9"/>
      <c r="K318" s="5"/>
      <c r="L318" s="5"/>
      <c r="M318" s="136"/>
      <c r="N318" s="136"/>
      <c r="O318" s="136"/>
      <c r="P318" s="146"/>
      <c r="Q318" s="272"/>
      <c r="R318" s="136"/>
      <c r="S318" s="136"/>
      <c r="T318" s="146"/>
      <c r="U318" s="272"/>
      <c r="V318" s="136"/>
      <c r="W318" s="136"/>
      <c r="X318" s="136"/>
      <c r="Y318" s="138"/>
      <c r="Z318" s="138"/>
      <c r="AA318" s="138"/>
      <c r="AB318" s="138"/>
      <c r="AC318" s="138"/>
      <c r="AD318" s="138"/>
      <c r="AE318" s="138"/>
      <c r="AF318" s="138"/>
      <c r="AG318" s="138"/>
      <c r="AH318" s="138"/>
      <c r="AI318" s="138"/>
      <c r="AJ318" s="138"/>
      <c r="AK318" s="138"/>
      <c r="AL318" s="138"/>
      <c r="AM318" s="138"/>
      <c r="AN318" s="138"/>
      <c r="AO318" s="138"/>
      <c r="AP318" s="138"/>
      <c r="AQ318" s="138"/>
      <c r="AR318" s="138"/>
      <c r="AS318" s="210"/>
      <c r="AT318" s="451"/>
      <c r="AU318" s="451"/>
      <c r="AV318" s="451"/>
      <c r="AW318" s="451">
        <f>AW316-AV316</f>
        <v>3.5889999999999995</v>
      </c>
      <c r="AX318" s="451">
        <f>AX316-AW316</f>
        <v>2.827</v>
      </c>
      <c r="AY318" s="451">
        <f>AY316-AX316</f>
        <v>5.3769999999999989</v>
      </c>
      <c r="AZ318" s="1390">
        <v>2</v>
      </c>
      <c r="BA318" s="1390">
        <f t="shared" ref="BA318:BI318" si="512">AZ318</f>
        <v>2</v>
      </c>
      <c r="BB318" s="1390">
        <f t="shared" si="512"/>
        <v>2</v>
      </c>
      <c r="BC318" s="1390">
        <f t="shared" si="512"/>
        <v>2</v>
      </c>
      <c r="BD318" s="1390">
        <f t="shared" si="512"/>
        <v>2</v>
      </c>
      <c r="BE318" s="1390">
        <f t="shared" si="512"/>
        <v>2</v>
      </c>
      <c r="BF318" s="1390">
        <f t="shared" si="512"/>
        <v>2</v>
      </c>
      <c r="BG318" s="1390">
        <f t="shared" si="512"/>
        <v>2</v>
      </c>
      <c r="BH318" s="1390">
        <f t="shared" si="512"/>
        <v>2</v>
      </c>
      <c r="BI318" s="1390">
        <f t="shared" si="512"/>
        <v>2</v>
      </c>
    </row>
    <row r="319" spans="1:61" ht="11.25" hidden="1" customHeight="1" outlineLevel="2">
      <c r="A319" s="12"/>
      <c r="B319" s="420"/>
      <c r="C319" s="420"/>
      <c r="D319" s="420"/>
      <c r="E319" s="420"/>
      <c r="F319" s="420"/>
      <c r="G319" s="420"/>
      <c r="H319" s="45"/>
      <c r="I319" s="1845"/>
      <c r="J319" s="9"/>
      <c r="K319" s="5"/>
      <c r="L319" s="5"/>
      <c r="M319" s="136"/>
      <c r="N319" s="136"/>
      <c r="O319" s="136"/>
      <c r="P319" s="146"/>
      <c r="Q319" s="272"/>
      <c r="R319" s="136"/>
      <c r="S319" s="136"/>
      <c r="T319" s="146"/>
      <c r="U319" s="272"/>
      <c r="V319" s="136"/>
      <c r="W319" s="136"/>
      <c r="X319" s="136"/>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210"/>
      <c r="AT319" s="451"/>
      <c r="AU319" s="451"/>
      <c r="AV319" s="451"/>
      <c r="AW319" s="451"/>
      <c r="AX319" s="451"/>
      <c r="AY319" s="451"/>
      <c r="AZ319" s="451"/>
      <c r="BA319" s="451"/>
      <c r="BB319" s="451"/>
      <c r="BC319" s="451"/>
      <c r="BD319" s="451"/>
      <c r="BE319" s="451"/>
      <c r="BF319" s="451"/>
      <c r="BG319" s="451"/>
      <c r="BH319" s="451"/>
      <c r="BI319" s="451"/>
    </row>
    <row r="320" spans="1:61" ht="11.25" hidden="1" customHeight="1" outlineLevel="2">
      <c r="A320" s="12"/>
      <c r="B320" s="416"/>
      <c r="C320" s="416"/>
      <c r="D320" s="416"/>
      <c r="E320" s="416"/>
      <c r="F320" s="416"/>
      <c r="G320" s="416"/>
      <c r="H320" s="45"/>
      <c r="I320" s="1923" t="s">
        <v>579</v>
      </c>
      <c r="J320" s="1916"/>
      <c r="K320" s="1917"/>
      <c r="L320" s="1917"/>
      <c r="M320" s="1919"/>
      <c r="N320" s="1919"/>
      <c r="O320" s="1919"/>
      <c r="P320" s="1920"/>
      <c r="Q320" s="1918"/>
      <c r="R320" s="1919"/>
      <c r="S320" s="1919"/>
      <c r="T320" s="1920"/>
      <c r="U320" s="1918"/>
      <c r="V320" s="1919"/>
      <c r="W320" s="1919"/>
      <c r="X320" s="1919"/>
      <c r="Y320" s="1921"/>
      <c r="Z320" s="1921"/>
      <c r="AA320" s="1921"/>
      <c r="AB320" s="1921"/>
      <c r="AC320" s="1921"/>
      <c r="AD320" s="1921"/>
      <c r="AE320" s="1921"/>
      <c r="AF320" s="1921"/>
      <c r="AG320" s="1921"/>
      <c r="AH320" s="1921"/>
      <c r="AI320" s="1921"/>
      <c r="AJ320" s="1921"/>
      <c r="AK320" s="1921"/>
      <c r="AL320" s="1921"/>
      <c r="AM320" s="1921"/>
      <c r="AN320" s="1921"/>
      <c r="AO320" s="1921"/>
      <c r="AP320" s="1921"/>
      <c r="AQ320" s="1921"/>
      <c r="AR320" s="1921"/>
      <c r="AS320" s="210"/>
      <c r="AT320" s="1921"/>
      <c r="AU320" s="1921"/>
      <c r="AV320" s="1921">
        <f>AV448</f>
        <v>0.71899999999999997</v>
      </c>
      <c r="AW320" s="1921">
        <f>AW448</f>
        <v>1.153</v>
      </c>
      <c r="AX320" s="1921">
        <f>AX448</f>
        <v>2.4550000000000001</v>
      </c>
      <c r="AY320" s="1921">
        <f>AY448</f>
        <v>2.0630000000000002</v>
      </c>
      <c r="AZ320" s="1921">
        <f>AY320+AZ322</f>
        <v>3.0630000000000002</v>
      </c>
      <c r="BA320" s="1921">
        <f t="shared" ref="BA320:BI320" si="513">AZ320+BA322</f>
        <v>4.0630000000000006</v>
      </c>
      <c r="BB320" s="1921">
        <f t="shared" si="513"/>
        <v>5.0630000000000006</v>
      </c>
      <c r="BC320" s="1921">
        <f t="shared" si="513"/>
        <v>6.0630000000000006</v>
      </c>
      <c r="BD320" s="1921">
        <f t="shared" si="513"/>
        <v>7.0630000000000006</v>
      </c>
      <c r="BE320" s="1921">
        <f t="shared" si="513"/>
        <v>8.0630000000000006</v>
      </c>
      <c r="BF320" s="1921">
        <f t="shared" si="513"/>
        <v>9.0630000000000006</v>
      </c>
      <c r="BG320" s="1921">
        <f t="shared" si="513"/>
        <v>10.063000000000001</v>
      </c>
      <c r="BH320" s="1921">
        <f t="shared" si="513"/>
        <v>11.063000000000001</v>
      </c>
      <c r="BI320" s="1921">
        <f t="shared" si="513"/>
        <v>12.063000000000001</v>
      </c>
    </row>
    <row r="321" spans="1:62" ht="11.25" hidden="1" customHeight="1" outlineLevel="2">
      <c r="A321" s="12"/>
      <c r="B321" s="420"/>
      <c r="C321" s="420"/>
      <c r="D321" s="420"/>
      <c r="E321" s="420"/>
      <c r="F321" s="420"/>
      <c r="G321" s="420"/>
      <c r="H321" s="45"/>
      <c r="I321" s="1837" t="s">
        <v>276</v>
      </c>
      <c r="J321" s="9"/>
      <c r="K321" s="5"/>
      <c r="L321" s="5"/>
      <c r="M321" s="136"/>
      <c r="N321" s="136"/>
      <c r="O321" s="136"/>
      <c r="P321" s="146"/>
      <c r="Q321" s="272"/>
      <c r="R321" s="136"/>
      <c r="S321" s="136"/>
      <c r="T321" s="146"/>
      <c r="U321" s="272"/>
      <c r="V321" s="136"/>
      <c r="W321" s="136"/>
      <c r="X321" s="136"/>
      <c r="Y321" s="138"/>
      <c r="Z321" s="138"/>
      <c r="AA321" s="138"/>
      <c r="AB321" s="138"/>
      <c r="AC321" s="138"/>
      <c r="AD321" s="138"/>
      <c r="AE321" s="138"/>
      <c r="AF321" s="138"/>
      <c r="AG321" s="138"/>
      <c r="AH321" s="138"/>
      <c r="AI321" s="138"/>
      <c r="AJ321" s="138"/>
      <c r="AK321" s="138"/>
      <c r="AL321" s="138"/>
      <c r="AM321" s="138"/>
      <c r="AN321" s="138"/>
      <c r="AO321" s="138"/>
      <c r="AP321" s="138"/>
      <c r="AQ321" s="138"/>
      <c r="AR321" s="138"/>
      <c r="AS321" s="210"/>
      <c r="AT321" s="451"/>
      <c r="AU321" s="451"/>
      <c r="AV321" s="451"/>
      <c r="AW321" s="1226">
        <f t="shared" ref="AW321:BI321" si="514">AW320/AV320-1</f>
        <v>0.60361613351877619</v>
      </c>
      <c r="AX321" s="1226">
        <f t="shared" si="514"/>
        <v>1.1292281006071119</v>
      </c>
      <c r="AY321" s="1226">
        <f t="shared" si="514"/>
        <v>-0.15967413441955192</v>
      </c>
      <c r="AZ321" s="1226">
        <f t="shared" si="514"/>
        <v>0.48473097430925827</v>
      </c>
      <c r="BA321" s="1226">
        <f t="shared" si="514"/>
        <v>0.3264773098269671</v>
      </c>
      <c r="BB321" s="1226">
        <f t="shared" si="514"/>
        <v>0.24612355402412001</v>
      </c>
      <c r="BC321" s="1226">
        <f t="shared" si="514"/>
        <v>0.1975113569030218</v>
      </c>
      <c r="BD321" s="1226">
        <f t="shared" si="514"/>
        <v>0.16493485073396008</v>
      </c>
      <c r="BE321" s="1226">
        <f t="shared" si="514"/>
        <v>0.14158289678606817</v>
      </c>
      <c r="BF321" s="1226">
        <f t="shared" si="514"/>
        <v>0.12402331638348008</v>
      </c>
      <c r="BG321" s="1226">
        <f t="shared" si="514"/>
        <v>0.11033873993159005</v>
      </c>
      <c r="BH321" s="1226">
        <f t="shared" si="514"/>
        <v>9.9373944151843308E-2</v>
      </c>
      <c r="BI321" s="1226">
        <f t="shared" si="514"/>
        <v>9.0391394739220754E-2</v>
      </c>
    </row>
    <row r="322" spans="1:62" ht="11.25" hidden="1" customHeight="1" outlineLevel="2">
      <c r="A322" s="12"/>
      <c r="B322" s="420"/>
      <c r="C322" s="420"/>
      <c r="D322" s="420"/>
      <c r="E322" s="420"/>
      <c r="F322" s="420"/>
      <c r="G322" s="420"/>
      <c r="H322" s="45"/>
      <c r="I322" s="1837" t="s">
        <v>604</v>
      </c>
      <c r="J322" s="9"/>
      <c r="K322" s="5"/>
      <c r="L322" s="5"/>
      <c r="M322" s="136"/>
      <c r="N322" s="136"/>
      <c r="O322" s="136"/>
      <c r="P322" s="146"/>
      <c r="Q322" s="272"/>
      <c r="R322" s="136"/>
      <c r="S322" s="136"/>
      <c r="T322" s="146"/>
      <c r="U322" s="272"/>
      <c r="V322" s="136"/>
      <c r="W322" s="136"/>
      <c r="X322" s="136"/>
      <c r="Y322" s="138"/>
      <c r="Z322" s="138"/>
      <c r="AA322" s="138"/>
      <c r="AB322" s="138"/>
      <c r="AC322" s="138"/>
      <c r="AD322" s="138"/>
      <c r="AE322" s="138"/>
      <c r="AF322" s="138"/>
      <c r="AG322" s="138"/>
      <c r="AH322" s="138"/>
      <c r="AI322" s="138"/>
      <c r="AJ322" s="138"/>
      <c r="AK322" s="138"/>
      <c r="AL322" s="138"/>
      <c r="AM322" s="138"/>
      <c r="AN322" s="138"/>
      <c r="AO322" s="138"/>
      <c r="AP322" s="138"/>
      <c r="AQ322" s="138"/>
      <c r="AR322" s="138"/>
      <c r="AS322" s="210"/>
      <c r="AT322" s="451"/>
      <c r="AU322" s="451"/>
      <c r="AV322" s="451"/>
      <c r="AW322" s="451">
        <f>AW320-AV320</f>
        <v>0.43400000000000005</v>
      </c>
      <c r="AX322" s="451">
        <f>AX320-AW320</f>
        <v>1.302</v>
      </c>
      <c r="AY322" s="451">
        <f>AY320-AX320</f>
        <v>-0.3919999999999999</v>
      </c>
      <c r="AZ322" s="1390">
        <v>1</v>
      </c>
      <c r="BA322" s="1390">
        <f t="shared" ref="BA322:BI322" si="515">AZ322</f>
        <v>1</v>
      </c>
      <c r="BB322" s="1390">
        <f t="shared" si="515"/>
        <v>1</v>
      </c>
      <c r="BC322" s="1390">
        <f t="shared" si="515"/>
        <v>1</v>
      </c>
      <c r="BD322" s="1390">
        <f t="shared" si="515"/>
        <v>1</v>
      </c>
      <c r="BE322" s="1390">
        <f t="shared" si="515"/>
        <v>1</v>
      </c>
      <c r="BF322" s="1390">
        <f t="shared" si="515"/>
        <v>1</v>
      </c>
      <c r="BG322" s="1390">
        <f t="shared" si="515"/>
        <v>1</v>
      </c>
      <c r="BH322" s="1390">
        <f t="shared" si="515"/>
        <v>1</v>
      </c>
      <c r="BI322" s="1390">
        <f t="shared" si="515"/>
        <v>1</v>
      </c>
    </row>
    <row r="323" spans="1:62" ht="11.25" hidden="1" customHeight="1" outlineLevel="2">
      <c r="A323" s="15"/>
      <c r="B323" s="38"/>
      <c r="C323" s="38"/>
      <c r="D323" s="38"/>
      <c r="E323" s="38"/>
      <c r="F323" s="38"/>
      <c r="G323" s="38"/>
      <c r="H323" s="45"/>
      <c r="I323" s="1824"/>
      <c r="J323" s="56"/>
      <c r="K323" s="47"/>
      <c r="L323" s="47"/>
      <c r="M323" s="210"/>
      <c r="N323" s="210"/>
      <c r="O323" s="210"/>
      <c r="P323" s="274"/>
      <c r="Q323" s="1405"/>
      <c r="R323" s="210"/>
      <c r="S323" s="210"/>
      <c r="T323" s="274"/>
      <c r="U323" s="1405"/>
      <c r="V323" s="210"/>
      <c r="W323" s="210"/>
      <c r="X323" s="210"/>
      <c r="Y323" s="451"/>
      <c r="Z323" s="451"/>
      <c r="AA323" s="451"/>
      <c r="AB323" s="451"/>
      <c r="AC323" s="451"/>
      <c r="AD323" s="451"/>
      <c r="AE323" s="451"/>
      <c r="AF323" s="451"/>
      <c r="AG323" s="451"/>
      <c r="AH323" s="451"/>
      <c r="AI323" s="451"/>
      <c r="AJ323" s="451"/>
      <c r="AK323" s="451"/>
      <c r="AL323" s="451"/>
      <c r="AM323" s="451"/>
      <c r="AN323" s="451"/>
      <c r="AO323" s="451"/>
      <c r="AP323" s="451"/>
      <c r="AQ323" s="451"/>
      <c r="AR323" s="451"/>
      <c r="AS323" s="210"/>
      <c r="AT323" s="451"/>
      <c r="AU323" s="451"/>
      <c r="AV323" s="451"/>
      <c r="AW323" s="451"/>
      <c r="AX323" s="451"/>
      <c r="AY323" s="451"/>
      <c r="AZ323" s="451"/>
      <c r="BA323" s="451"/>
      <c r="BB323" s="451"/>
      <c r="BC323" s="451"/>
      <c r="BD323" s="451"/>
      <c r="BE323" s="451"/>
      <c r="BF323" s="451"/>
      <c r="BG323" s="451"/>
      <c r="BH323" s="451"/>
      <c r="BI323" s="451"/>
    </row>
    <row r="324" spans="1:62" s="1664" customFormat="1" ht="11.25" hidden="1" customHeight="1" outlineLevel="1">
      <c r="A324" s="11"/>
      <c r="B324" s="423"/>
      <c r="C324" s="423"/>
      <c r="D324" s="423"/>
      <c r="E324" s="423"/>
      <c r="F324" s="423"/>
      <c r="G324" s="423"/>
      <c r="H324" s="1558"/>
      <c r="I324" s="1935" t="s">
        <v>574</v>
      </c>
      <c r="J324" s="1911"/>
      <c r="K324" s="1912"/>
      <c r="L324" s="1912"/>
      <c r="M324" s="1914"/>
      <c r="N324" s="1914"/>
      <c r="O324" s="1914"/>
      <c r="P324" s="1915"/>
      <c r="Q324" s="1913"/>
      <c r="R324" s="1914"/>
      <c r="S324" s="1914"/>
      <c r="T324" s="1915"/>
      <c r="U324" s="1913"/>
      <c r="V324" s="1914"/>
      <c r="W324" s="1914"/>
      <c r="X324" s="1914"/>
      <c r="Y324" s="1904"/>
      <c r="Z324" s="1904"/>
      <c r="AA324" s="1904"/>
      <c r="AB324" s="1904"/>
      <c r="AC324" s="1904"/>
      <c r="AD324" s="1904"/>
      <c r="AE324" s="1904"/>
      <c r="AF324" s="1904"/>
      <c r="AG324" s="1904"/>
      <c r="AH324" s="1904"/>
      <c r="AI324" s="1904"/>
      <c r="AJ324" s="1904"/>
      <c r="AK324" s="1904"/>
      <c r="AL324" s="1904"/>
      <c r="AM324" s="1904"/>
      <c r="AN324" s="1904"/>
      <c r="AO324" s="1904"/>
      <c r="AP324" s="1904"/>
      <c r="AQ324" s="1904"/>
      <c r="AR324" s="1904"/>
      <c r="AS324" s="887"/>
      <c r="AT324" s="1904"/>
      <c r="AU324" s="1904"/>
      <c r="AV324" s="1904">
        <f>AV308+AV312+AV316+AV320</f>
        <v>20.444000000000003</v>
      </c>
      <c r="AW324" s="1904">
        <f>AW308+AW312+AW316+AW320</f>
        <v>33.43</v>
      </c>
      <c r="AX324" s="1904">
        <f>AX308+AX312+AX316+AX320</f>
        <v>41.814</v>
      </c>
      <c r="AY324" s="1904">
        <f>AY308+AY312+AY316+AY320</f>
        <v>52.867000000000004</v>
      </c>
      <c r="AZ324" s="1904">
        <f>AZ308+AZ312+AZ316+AZ320</f>
        <v>60.367000000000004</v>
      </c>
      <c r="BA324" s="1904">
        <f t="shared" ref="BA324:BI324" si="516">BA308+BA312+BA316+BA320</f>
        <v>67.867000000000004</v>
      </c>
      <c r="BB324" s="1904">
        <f t="shared" si="516"/>
        <v>75.367000000000004</v>
      </c>
      <c r="BC324" s="1904">
        <f t="shared" si="516"/>
        <v>82.86699999999999</v>
      </c>
      <c r="BD324" s="1904">
        <f t="shared" si="516"/>
        <v>90.36699999999999</v>
      </c>
      <c r="BE324" s="1904">
        <f t="shared" si="516"/>
        <v>97.86699999999999</v>
      </c>
      <c r="BF324" s="1904">
        <f t="shared" si="516"/>
        <v>105.367</v>
      </c>
      <c r="BG324" s="1904">
        <f t="shared" si="516"/>
        <v>112.867</v>
      </c>
      <c r="BH324" s="1904">
        <f t="shared" si="516"/>
        <v>120.367</v>
      </c>
      <c r="BI324" s="1904">
        <f t="shared" si="516"/>
        <v>127.867</v>
      </c>
    </row>
    <row r="325" spans="1:62" s="1664" customFormat="1" ht="11.25" hidden="1" customHeight="1" outlineLevel="1">
      <c r="A325" s="11"/>
      <c r="B325" s="1194"/>
      <c r="C325" s="1194"/>
      <c r="D325" s="1194"/>
      <c r="E325" s="1194"/>
      <c r="F325" s="1194"/>
      <c r="G325" s="1194"/>
      <c r="H325" s="1558"/>
      <c r="I325" s="1837" t="s">
        <v>276</v>
      </c>
      <c r="J325" s="1190"/>
      <c r="K325" s="2"/>
      <c r="L325" s="2"/>
      <c r="M325" s="1192"/>
      <c r="N325" s="1192"/>
      <c r="O325" s="1192"/>
      <c r="P325" s="1193"/>
      <c r="Q325" s="1191"/>
      <c r="R325" s="1192"/>
      <c r="S325" s="1192"/>
      <c r="T325" s="1193"/>
      <c r="U325" s="1191"/>
      <c r="V325" s="1192"/>
      <c r="W325" s="1192"/>
      <c r="X325" s="1192"/>
      <c r="Y325" s="844"/>
      <c r="Z325" s="844"/>
      <c r="AA325" s="844"/>
      <c r="AB325" s="844"/>
      <c r="AC325" s="844"/>
      <c r="AD325" s="844"/>
      <c r="AE325" s="844"/>
      <c r="AF325" s="844"/>
      <c r="AG325" s="844"/>
      <c r="AH325" s="844"/>
      <c r="AI325" s="844"/>
      <c r="AJ325" s="844"/>
      <c r="AK325" s="844"/>
      <c r="AL325" s="844"/>
      <c r="AM325" s="844"/>
      <c r="AN325" s="844"/>
      <c r="AO325" s="844"/>
      <c r="AP325" s="844"/>
      <c r="AQ325" s="844"/>
      <c r="AR325" s="844"/>
      <c r="AS325" s="887"/>
      <c r="AT325" s="908"/>
      <c r="AU325" s="908"/>
      <c r="AV325" s="908"/>
      <c r="AW325" s="1226">
        <f>AW324/AV324-1</f>
        <v>0.63519859127372302</v>
      </c>
      <c r="AX325" s="1226">
        <f>AX324/AW324-1</f>
        <v>0.25079270116661689</v>
      </c>
      <c r="AY325" s="1226">
        <f>AY324/AX324-1</f>
        <v>0.26433730329554694</v>
      </c>
      <c r="AZ325" s="1226">
        <f>AZ324/AY324-1</f>
        <v>0.14186543590519607</v>
      </c>
      <c r="BA325" s="1226">
        <f t="shared" ref="BA325:BI325" si="517">BA324/AZ324-1</f>
        <v>0.12424006493614059</v>
      </c>
      <c r="BB325" s="1226">
        <f t="shared" si="517"/>
        <v>0.11051026271973119</v>
      </c>
      <c r="BC325" s="1226">
        <f t="shared" si="517"/>
        <v>9.9513049477887972E-2</v>
      </c>
      <c r="BD325" s="1226">
        <f t="shared" si="517"/>
        <v>9.0506474229789857E-2</v>
      </c>
      <c r="BE325" s="1226">
        <f t="shared" si="517"/>
        <v>8.2994898580234011E-2</v>
      </c>
      <c r="BF325" s="1226">
        <f t="shared" si="517"/>
        <v>7.6634616367110553E-2</v>
      </c>
      <c r="BG325" s="1226">
        <f t="shared" si="517"/>
        <v>7.1179781145899623E-2</v>
      </c>
      <c r="BH325" s="1226">
        <f t="shared" si="517"/>
        <v>6.6449892351174489E-2</v>
      </c>
      <c r="BI325" s="1226">
        <f t="shared" si="517"/>
        <v>6.2309436971927479E-2</v>
      </c>
    </row>
    <row r="326" spans="1:62" ht="11.25" hidden="1" customHeight="1" outlineLevel="1">
      <c r="A326" s="12"/>
      <c r="B326" s="420"/>
      <c r="C326" s="420"/>
      <c r="D326" s="420"/>
      <c r="E326" s="420"/>
      <c r="F326" s="420"/>
      <c r="G326" s="420"/>
      <c r="H326" s="45"/>
      <c r="I326" s="1837" t="s">
        <v>604</v>
      </c>
      <c r="J326" s="9"/>
      <c r="K326" s="5"/>
      <c r="L326" s="5"/>
      <c r="M326" s="136"/>
      <c r="N326" s="136"/>
      <c r="O326" s="136"/>
      <c r="P326" s="146"/>
      <c r="Q326" s="272"/>
      <c r="R326" s="136"/>
      <c r="S326" s="136"/>
      <c r="T326" s="146"/>
      <c r="U326" s="272"/>
      <c r="V326" s="136"/>
      <c r="W326" s="136"/>
      <c r="X326" s="136"/>
      <c r="Y326" s="138"/>
      <c r="Z326" s="138"/>
      <c r="AA326" s="138"/>
      <c r="AB326" s="138"/>
      <c r="AC326" s="138"/>
      <c r="AD326" s="138"/>
      <c r="AE326" s="138"/>
      <c r="AF326" s="138"/>
      <c r="AG326" s="138"/>
      <c r="AH326" s="138"/>
      <c r="AI326" s="138"/>
      <c r="AJ326" s="138"/>
      <c r="AK326" s="138"/>
      <c r="AL326" s="138"/>
      <c r="AM326" s="138"/>
      <c r="AN326" s="138"/>
      <c r="AO326" s="138"/>
      <c r="AP326" s="138"/>
      <c r="AQ326" s="138"/>
      <c r="AR326" s="138"/>
      <c r="AS326" s="210"/>
      <c r="AT326" s="451"/>
      <c r="AU326" s="451"/>
      <c r="AV326" s="451"/>
      <c r="AW326" s="451">
        <f>AW324-AV324</f>
        <v>12.985999999999997</v>
      </c>
      <c r="AX326" s="451">
        <f>AX324-AW324</f>
        <v>8.3840000000000003</v>
      </c>
      <c r="AY326" s="451">
        <f>AY324-AX324</f>
        <v>11.053000000000004</v>
      </c>
      <c r="AZ326" s="451">
        <f>AZ324-AY324</f>
        <v>7.5</v>
      </c>
      <c r="BA326" s="451">
        <f t="shared" ref="BA326:BI326" si="518">BA324-AZ324</f>
        <v>7.5</v>
      </c>
      <c r="BB326" s="451">
        <f t="shared" si="518"/>
        <v>7.5</v>
      </c>
      <c r="BC326" s="451">
        <f t="shared" si="518"/>
        <v>7.4999999999999858</v>
      </c>
      <c r="BD326" s="451">
        <f t="shared" si="518"/>
        <v>7.5</v>
      </c>
      <c r="BE326" s="451">
        <f t="shared" si="518"/>
        <v>7.5</v>
      </c>
      <c r="BF326" s="451">
        <f t="shared" si="518"/>
        <v>7.5000000000000142</v>
      </c>
      <c r="BG326" s="451">
        <f t="shared" si="518"/>
        <v>7.5</v>
      </c>
      <c r="BH326" s="451">
        <f t="shared" si="518"/>
        <v>7.5</v>
      </c>
      <c r="BI326" s="451">
        <f t="shared" si="518"/>
        <v>7.5</v>
      </c>
    </row>
    <row r="327" spans="1:62" ht="11.25" hidden="1" customHeight="1" outlineLevel="1">
      <c r="A327" s="12"/>
      <c r="B327" s="420"/>
      <c r="C327" s="420"/>
      <c r="D327" s="420"/>
      <c r="E327" s="420"/>
      <c r="F327" s="420"/>
      <c r="G327" s="420"/>
      <c r="H327" s="45"/>
      <c r="I327" s="1837"/>
      <c r="J327" s="9"/>
      <c r="K327" s="5"/>
      <c r="L327" s="5"/>
      <c r="M327" s="136"/>
      <c r="N327" s="136"/>
      <c r="O327" s="136"/>
      <c r="P327" s="146"/>
      <c r="Q327" s="272"/>
      <c r="R327" s="136"/>
      <c r="S327" s="136"/>
      <c r="T327" s="146"/>
      <c r="U327" s="272"/>
      <c r="V327" s="136"/>
      <c r="W327" s="136"/>
      <c r="X327" s="136"/>
      <c r="Y327" s="138"/>
      <c r="Z327" s="138"/>
      <c r="AA327" s="138"/>
      <c r="AB327" s="138"/>
      <c r="AC327" s="138"/>
      <c r="AD327" s="138"/>
      <c r="AE327" s="138"/>
      <c r="AF327" s="138"/>
      <c r="AG327" s="138"/>
      <c r="AH327" s="138"/>
      <c r="AI327" s="138"/>
      <c r="AJ327" s="138"/>
      <c r="AK327" s="138"/>
      <c r="AL327" s="138"/>
      <c r="AM327" s="138"/>
      <c r="AN327" s="138"/>
      <c r="AO327" s="138"/>
      <c r="AP327" s="138"/>
      <c r="AQ327" s="138"/>
      <c r="AR327" s="138"/>
      <c r="AS327" s="210"/>
      <c r="AT327" s="451"/>
      <c r="AU327" s="451"/>
      <c r="AV327" s="451"/>
      <c r="AW327" s="451"/>
      <c r="AX327" s="451"/>
      <c r="AY327" s="451"/>
      <c r="AZ327" s="451"/>
      <c r="BA327" s="451"/>
      <c r="BB327" s="451"/>
      <c r="BC327" s="451"/>
      <c r="BD327" s="451"/>
      <c r="BE327" s="451"/>
      <c r="BF327" s="451"/>
      <c r="BG327" s="451"/>
      <c r="BH327" s="451"/>
      <c r="BI327" s="451"/>
    </row>
    <row r="328" spans="1:62" s="1664" customFormat="1" ht="11.25" hidden="1" customHeight="1" outlineLevel="1">
      <c r="A328" s="1937"/>
      <c r="B328" s="1942"/>
      <c r="C328" s="1942"/>
      <c r="D328" s="1942"/>
      <c r="E328" s="1942"/>
      <c r="F328" s="1942"/>
      <c r="G328" s="1942"/>
      <c r="H328" s="1558"/>
      <c r="I328" s="1943" t="s">
        <v>580</v>
      </c>
      <c r="J328" s="1938"/>
      <c r="K328" s="1939"/>
      <c r="L328" s="1939"/>
      <c r="M328" s="1903"/>
      <c r="N328" s="1903"/>
      <c r="O328" s="1903"/>
      <c r="P328" s="1941"/>
      <c r="Q328" s="1940"/>
      <c r="R328" s="1903"/>
      <c r="S328" s="1903"/>
      <c r="T328" s="1941"/>
      <c r="U328" s="1940"/>
      <c r="V328" s="1903"/>
      <c r="W328" s="1903"/>
      <c r="X328" s="1903"/>
      <c r="Y328" s="1903"/>
      <c r="Z328" s="1903"/>
      <c r="AA328" s="1903"/>
      <c r="AB328" s="1903"/>
      <c r="AC328" s="1944"/>
      <c r="AD328" s="1944"/>
      <c r="AE328" s="1944"/>
      <c r="AF328" s="1944"/>
      <c r="AG328" s="1944"/>
      <c r="AH328" s="1944"/>
      <c r="AI328" s="1944"/>
      <c r="AJ328" s="1944"/>
      <c r="AK328" s="1944"/>
      <c r="AL328" s="1944"/>
      <c r="AM328" s="1944"/>
      <c r="AN328" s="1944"/>
      <c r="AO328" s="1944"/>
      <c r="AP328" s="1944"/>
      <c r="AQ328" s="1944"/>
      <c r="AR328" s="1944"/>
      <c r="AS328" s="908"/>
      <c r="AT328" s="1903"/>
      <c r="AU328" s="1903"/>
      <c r="AV328" s="1903">
        <f t="shared" ref="AV328:BI328" si="519">AV332-AV324-AV300</f>
        <v>0.34899999999999309</v>
      </c>
      <c r="AW328" s="1903">
        <f t="shared" si="519"/>
        <v>0.26299999999999812</v>
      </c>
      <c r="AX328" s="1903">
        <f t="shared" si="519"/>
        <v>0.22700000000000031</v>
      </c>
      <c r="AY328" s="1903">
        <f>AY332-AY324-AY300</f>
        <v>-2.7299999999999898</v>
      </c>
      <c r="AZ328" s="1903">
        <f>AZ332-AZ324-AZ300</f>
        <v>-13.295534914195891</v>
      </c>
      <c r="BA328" s="1903">
        <f t="shared" si="519"/>
        <v>-22.558629852921584</v>
      </c>
      <c r="BB328" s="1903">
        <f t="shared" si="519"/>
        <v>-29.600123580744921</v>
      </c>
      <c r="BC328" s="1903">
        <f t="shared" si="519"/>
        <v>-36.763743386958922</v>
      </c>
      <c r="BD328" s="1903">
        <f t="shared" si="519"/>
        <v>-43.068120438033546</v>
      </c>
      <c r="BE328" s="1903">
        <f t="shared" si="519"/>
        <v>-49.069549067990863</v>
      </c>
      <c r="BF328" s="1903">
        <f t="shared" si="519"/>
        <v>-55.151752555968983</v>
      </c>
      <c r="BG328" s="1903">
        <f t="shared" si="519"/>
        <v>-61.315904992423484</v>
      </c>
      <c r="BH328" s="1903">
        <f t="shared" si="519"/>
        <v>-67.563195872133278</v>
      </c>
      <c r="BI328" s="1903">
        <f t="shared" si="519"/>
        <v>-73.894830284878012</v>
      </c>
      <c r="BJ328" s="1937"/>
    </row>
    <row r="329" spans="1:62" s="1664" customFormat="1" ht="11.25" hidden="1" customHeight="1" outlineLevel="1">
      <c r="A329" s="11"/>
      <c r="B329" s="1194"/>
      <c r="C329" s="1194"/>
      <c r="D329" s="1194"/>
      <c r="E329" s="1194"/>
      <c r="F329" s="1194"/>
      <c r="G329" s="1194"/>
      <c r="H329" s="1558"/>
      <c r="I329" s="1837" t="s">
        <v>276</v>
      </c>
      <c r="J329" s="1190"/>
      <c r="K329" s="2"/>
      <c r="L329" s="2"/>
      <c r="M329" s="1192"/>
      <c r="N329" s="1192"/>
      <c r="O329" s="1192"/>
      <c r="P329" s="1193"/>
      <c r="Q329" s="1191"/>
      <c r="R329" s="1192"/>
      <c r="S329" s="1192"/>
      <c r="T329" s="1193"/>
      <c r="U329" s="1191"/>
      <c r="V329" s="1192"/>
      <c r="W329" s="1192"/>
      <c r="X329" s="1192"/>
      <c r="Y329" s="844"/>
      <c r="Z329" s="844"/>
      <c r="AA329" s="844"/>
      <c r="AB329" s="844"/>
      <c r="AC329" s="844"/>
      <c r="AD329" s="844"/>
      <c r="AE329" s="844"/>
      <c r="AF329" s="844"/>
      <c r="AG329" s="844"/>
      <c r="AH329" s="844"/>
      <c r="AI329" s="844"/>
      <c r="AJ329" s="844"/>
      <c r="AK329" s="844"/>
      <c r="AL329" s="844"/>
      <c r="AM329" s="844"/>
      <c r="AN329" s="844"/>
      <c r="AO329" s="844"/>
      <c r="AP329" s="844"/>
      <c r="AQ329" s="844"/>
      <c r="AR329" s="844"/>
      <c r="AS329" s="887"/>
      <c r="AT329" s="908"/>
      <c r="AU329" s="908"/>
      <c r="AV329" s="908"/>
      <c r="AW329" s="1226">
        <f>AW328/AV328-1</f>
        <v>-0.24641833810887304</v>
      </c>
      <c r="AX329" s="1226">
        <f>AX328/AW328-1</f>
        <v>-0.13688212927755916</v>
      </c>
      <c r="AY329" s="1226">
        <f>AY328/AX328-1</f>
        <v>-13.026431718061612</v>
      </c>
      <c r="AZ329" s="1226">
        <f>AZ328/AY328-1</f>
        <v>3.8701593092292823</v>
      </c>
      <c r="BA329" s="1226">
        <f t="shared" ref="BA329:BI329" si="520">BA328/AZ328-1</f>
        <v>0.69670720271926134</v>
      </c>
      <c r="BB329" s="1226">
        <f t="shared" si="520"/>
        <v>0.31214190638938066</v>
      </c>
      <c r="BC329" s="1226">
        <f t="shared" si="520"/>
        <v>0.24201317223128038</v>
      </c>
      <c r="BD329" s="1226">
        <f t="shared" si="520"/>
        <v>0.17148354520695941</v>
      </c>
      <c r="BE329" s="1226">
        <f t="shared" si="520"/>
        <v>0.13934735411990351</v>
      </c>
      <c r="BF329" s="1226">
        <f t="shared" si="520"/>
        <v>0.12395067008972527</v>
      </c>
      <c r="BG329" s="1226">
        <f t="shared" si="520"/>
        <v>0.1117671180113271</v>
      </c>
      <c r="BH329" s="1226">
        <f t="shared" si="520"/>
        <v>0.10188695543973036</v>
      </c>
      <c r="BI329" s="1226">
        <f t="shared" si="520"/>
        <v>9.3714252723149372E-2</v>
      </c>
    </row>
    <row r="330" spans="1:62" s="1664" customFormat="1" ht="11.25" hidden="1" customHeight="1" outlineLevel="1">
      <c r="A330" s="11"/>
      <c r="B330" s="1194"/>
      <c r="C330" s="1194"/>
      <c r="D330" s="1194"/>
      <c r="E330" s="1194"/>
      <c r="F330" s="1194"/>
      <c r="G330" s="1194"/>
      <c r="H330" s="1558"/>
      <c r="I330" s="1837" t="s">
        <v>604</v>
      </c>
      <c r="J330" s="1190"/>
      <c r="K330" s="2"/>
      <c r="L330" s="2"/>
      <c r="M330" s="1192"/>
      <c r="N330" s="1192"/>
      <c r="O330" s="1192"/>
      <c r="P330" s="1193"/>
      <c r="Q330" s="1191"/>
      <c r="R330" s="1192"/>
      <c r="S330" s="1192"/>
      <c r="T330" s="1193"/>
      <c r="U330" s="1191"/>
      <c r="V330" s="1192"/>
      <c r="W330" s="1192"/>
      <c r="X330" s="1192"/>
      <c r="Y330" s="844"/>
      <c r="Z330" s="844"/>
      <c r="AA330" s="844"/>
      <c r="AB330" s="844"/>
      <c r="AC330" s="844"/>
      <c r="AD330" s="844"/>
      <c r="AE330" s="844"/>
      <c r="AF330" s="844"/>
      <c r="AG330" s="844"/>
      <c r="AH330" s="844"/>
      <c r="AI330" s="844"/>
      <c r="AJ330" s="844"/>
      <c r="AK330" s="844"/>
      <c r="AL330" s="844"/>
      <c r="AM330" s="844"/>
      <c r="AN330" s="844"/>
      <c r="AO330" s="844"/>
      <c r="AP330" s="844"/>
      <c r="AQ330" s="844"/>
      <c r="AR330" s="844"/>
      <c r="AS330" s="887"/>
      <c r="AT330" s="908"/>
      <c r="AU330" s="908"/>
      <c r="AV330" s="908"/>
      <c r="AW330" s="451">
        <f>AW328-AV328</f>
        <v>-8.5999999999994969E-2</v>
      </c>
      <c r="AX330" s="451">
        <f>AX328-AW328</f>
        <v>-3.5999999999997812E-2</v>
      </c>
      <c r="AY330" s="451">
        <f>AY328-AX328</f>
        <v>-2.9569999999999901</v>
      </c>
      <c r="AZ330" s="451">
        <f>AZ328-AY328</f>
        <v>-10.565534914195901</v>
      </c>
      <c r="BA330" s="451">
        <f t="shared" ref="BA330:BI330" si="521">BA328-AZ328</f>
        <v>-9.2630949387256933</v>
      </c>
      <c r="BB330" s="451">
        <f t="shared" si="521"/>
        <v>-7.0414937278233367</v>
      </c>
      <c r="BC330" s="451">
        <f t="shared" si="521"/>
        <v>-7.1636198062140011</v>
      </c>
      <c r="BD330" s="451">
        <f t="shared" si="521"/>
        <v>-6.3043770510746242</v>
      </c>
      <c r="BE330" s="451">
        <f t="shared" si="521"/>
        <v>-6.0014286299573172</v>
      </c>
      <c r="BF330" s="451">
        <f t="shared" si="521"/>
        <v>-6.0822034879781199</v>
      </c>
      <c r="BG330" s="451">
        <f t="shared" si="521"/>
        <v>-6.1641524364545006</v>
      </c>
      <c r="BH330" s="451">
        <f t="shared" si="521"/>
        <v>-6.2472908797097944</v>
      </c>
      <c r="BI330" s="451">
        <f t="shared" si="521"/>
        <v>-6.3316344127447337</v>
      </c>
    </row>
    <row r="331" spans="1:62" ht="11.25" hidden="1" customHeight="1" outlineLevel="1">
      <c r="A331" s="12"/>
      <c r="B331" s="420"/>
      <c r="C331" s="420"/>
      <c r="D331" s="420"/>
      <c r="E331" s="420"/>
      <c r="F331" s="420"/>
      <c r="G331" s="420"/>
      <c r="H331" s="45"/>
      <c r="I331" s="1848"/>
      <c r="J331" s="9"/>
      <c r="K331" s="5"/>
      <c r="L331" s="5"/>
      <c r="M331" s="136"/>
      <c r="N331" s="136"/>
      <c r="O331" s="136"/>
      <c r="P331" s="146"/>
      <c r="Q331" s="272"/>
      <c r="R331" s="136"/>
      <c r="S331" s="136"/>
      <c r="T331" s="146"/>
      <c r="U331" s="272"/>
      <c r="V331" s="136"/>
      <c r="W331" s="136"/>
      <c r="X331" s="136"/>
      <c r="Y331" s="138"/>
      <c r="Z331" s="138"/>
      <c r="AA331" s="138"/>
      <c r="AB331" s="138"/>
      <c r="AC331" s="138"/>
      <c r="AD331" s="138"/>
      <c r="AE331" s="138"/>
      <c r="AF331" s="138"/>
      <c r="AG331" s="138"/>
      <c r="AH331" s="138"/>
      <c r="AI331" s="138"/>
      <c r="AJ331" s="138"/>
      <c r="AK331" s="138"/>
      <c r="AL331" s="138"/>
      <c r="AM331" s="138"/>
      <c r="AN331" s="138"/>
      <c r="AO331" s="138"/>
      <c r="AP331" s="138"/>
      <c r="AQ331" s="138"/>
      <c r="AR331" s="138"/>
      <c r="AS331" s="210"/>
      <c r="AT331" s="451"/>
      <c r="AU331" s="451"/>
      <c r="AV331" s="451"/>
      <c r="AW331" s="451"/>
      <c r="AX331" s="451"/>
      <c r="AY331" s="451"/>
      <c r="AZ331" s="451"/>
      <c r="BA331" s="451"/>
      <c r="BB331" s="451"/>
      <c r="BC331" s="451"/>
      <c r="BD331" s="451"/>
      <c r="BE331" s="451"/>
      <c r="BF331" s="451"/>
      <c r="BG331" s="451"/>
      <c r="BH331" s="451"/>
      <c r="BI331" s="451"/>
    </row>
    <row r="332" spans="1:62" s="1664" customFormat="1" ht="11.25" hidden="1" customHeight="1" outlineLevel="1">
      <c r="A332" s="1196"/>
      <c r="B332" s="1197"/>
      <c r="C332" s="1197"/>
      <c r="D332" s="1197"/>
      <c r="E332" s="1197"/>
      <c r="F332" s="1197"/>
      <c r="G332" s="1197"/>
      <c r="H332" s="1558"/>
      <c r="I332" s="1902" t="s">
        <v>585</v>
      </c>
      <c r="J332" s="1893"/>
      <c r="K332" s="1894"/>
      <c r="L332" s="1894"/>
      <c r="M332" s="1899"/>
      <c r="N332" s="1899"/>
      <c r="O332" s="1899"/>
      <c r="P332" s="1900"/>
      <c r="Q332" s="1898"/>
      <c r="R332" s="1899"/>
      <c r="S332" s="1899"/>
      <c r="T332" s="1900"/>
      <c r="U332" s="1898"/>
      <c r="V332" s="1899"/>
      <c r="W332" s="1899"/>
      <c r="X332" s="1899"/>
      <c r="Y332" s="1899"/>
      <c r="Z332" s="1899"/>
      <c r="AA332" s="1899"/>
      <c r="AB332" s="1899"/>
      <c r="AC332" s="1899"/>
      <c r="AD332" s="1899"/>
      <c r="AE332" s="1899"/>
      <c r="AF332" s="1899"/>
      <c r="AG332" s="1899"/>
      <c r="AH332" s="1899"/>
      <c r="AI332" s="1899"/>
      <c r="AJ332" s="1899"/>
      <c r="AK332" s="1899"/>
      <c r="AL332" s="1899"/>
      <c r="AM332" s="1899"/>
      <c r="AN332" s="1899"/>
      <c r="AO332" s="1899"/>
      <c r="AP332" s="1899"/>
      <c r="AQ332" s="1899"/>
      <c r="AR332" s="1899"/>
      <c r="AS332" s="908"/>
      <c r="AT332" s="1899"/>
      <c r="AU332" s="1899"/>
      <c r="AV332" s="1899">
        <f>AV275</f>
        <v>38.138999999999996</v>
      </c>
      <c r="AW332" s="1899">
        <f>AW275</f>
        <v>59.798999999999999</v>
      </c>
      <c r="AX332" s="1899">
        <f>AX275</f>
        <v>73.92</v>
      </c>
      <c r="AY332" s="1899">
        <f>AY275</f>
        <v>96.723000000000013</v>
      </c>
      <c r="AZ332" s="1899">
        <f>AZ275</f>
        <v>100.976</v>
      </c>
      <c r="BA332" s="1899">
        <f t="shared" ref="BA332:BI332" si="522">BA275</f>
        <v>104.96183733620056</v>
      </c>
      <c r="BB332" s="1899">
        <f t="shared" si="522"/>
        <v>109.87082376643303</v>
      </c>
      <c r="BC332" s="1899">
        <f t="shared" si="522"/>
        <v>115.63655667598569</v>
      </c>
      <c r="BD332" s="1899">
        <f t="shared" si="522"/>
        <v>122.36370900025834</v>
      </c>
      <c r="BE332" s="1899">
        <f t="shared" si="522"/>
        <v>128.27634741853271</v>
      </c>
      <c r="BF332" s="1899">
        <f t="shared" si="522"/>
        <v>134.18898583680709</v>
      </c>
      <c r="BG332" s="1899">
        <f t="shared" si="522"/>
        <v>140.10162425508148</v>
      </c>
      <c r="BH332" s="1899">
        <f t="shared" si="522"/>
        <v>146.01426267335586</v>
      </c>
      <c r="BI332" s="1899">
        <f t="shared" si="522"/>
        <v>151.92690109163024</v>
      </c>
    </row>
    <row r="333" spans="1:62" s="1835" customFormat="1" ht="11.25" hidden="1" customHeight="1" outlineLevel="1">
      <c r="A333" s="1826"/>
      <c r="B333" s="1827"/>
      <c r="C333" s="1827"/>
      <c r="D333" s="1827"/>
      <c r="E333" s="1827"/>
      <c r="F333" s="1827"/>
      <c r="G333" s="1827"/>
      <c r="H333" s="1890"/>
      <c r="I333" s="1828" t="s">
        <v>35</v>
      </c>
      <c r="J333" s="1829"/>
      <c r="K333" s="1830"/>
      <c r="L333" s="1830"/>
      <c r="M333" s="1832"/>
      <c r="N333" s="1832"/>
      <c r="O333" s="1832"/>
      <c r="P333" s="1833"/>
      <c r="Q333" s="1831"/>
      <c r="R333" s="1832"/>
      <c r="S333" s="1832"/>
      <c r="T333" s="1833"/>
      <c r="U333" s="1831"/>
      <c r="V333" s="1832"/>
      <c r="W333" s="1832"/>
      <c r="X333" s="1832"/>
      <c r="Y333" s="1832"/>
      <c r="Z333" s="1832"/>
      <c r="AA333" s="1832"/>
      <c r="AB333" s="1832"/>
      <c r="AC333" s="1832"/>
      <c r="AD333" s="1832"/>
      <c r="AE333" s="1832"/>
      <c r="AF333" s="1832"/>
      <c r="AG333" s="1832"/>
      <c r="AH333" s="1832"/>
      <c r="AI333" s="1832"/>
      <c r="AJ333" s="1832"/>
      <c r="AK333" s="1832"/>
      <c r="AL333" s="1832"/>
      <c r="AM333" s="1832"/>
      <c r="AN333" s="1832"/>
      <c r="AO333" s="1832"/>
      <c r="AP333" s="1832"/>
      <c r="AQ333" s="1832"/>
      <c r="AR333" s="1832"/>
      <c r="AS333" s="1834"/>
      <c r="AT333" s="1834"/>
      <c r="AU333" s="1834"/>
      <c r="AV333" s="1834"/>
      <c r="AW333" s="1834"/>
      <c r="AX333" s="1834"/>
      <c r="AY333" s="1834"/>
      <c r="AZ333" s="1834"/>
      <c r="BA333" s="1834"/>
      <c r="BB333" s="1834"/>
      <c r="BC333" s="1834"/>
      <c r="BD333" s="1834"/>
      <c r="BE333" s="1834"/>
      <c r="BF333" s="1834"/>
      <c r="BG333" s="1834"/>
      <c r="BH333" s="1834"/>
      <c r="BI333" s="1834"/>
    </row>
    <row r="334" spans="1:62" ht="11.25" hidden="1" customHeight="1" outlineLevel="1">
      <c r="A334" s="12"/>
      <c r="B334" s="420"/>
      <c r="C334" s="420"/>
      <c r="D334" s="420"/>
      <c r="E334" s="420"/>
      <c r="F334" s="420"/>
      <c r="G334" s="420"/>
      <c r="H334" s="45"/>
      <c r="I334" s="53"/>
      <c r="J334" s="9"/>
      <c r="K334" s="5"/>
      <c r="L334" s="5"/>
      <c r="M334" s="136"/>
      <c r="N334" s="136"/>
      <c r="O334" s="136"/>
      <c r="P334" s="146"/>
      <c r="Q334" s="272"/>
      <c r="R334" s="136"/>
      <c r="S334" s="136"/>
      <c r="T334" s="146"/>
      <c r="U334" s="272"/>
      <c r="V334" s="136"/>
      <c r="W334" s="136"/>
      <c r="X334" s="136"/>
      <c r="Y334" s="138"/>
      <c r="Z334" s="138"/>
      <c r="AA334" s="138"/>
      <c r="AB334" s="138"/>
      <c r="AC334" s="138"/>
      <c r="AD334" s="138"/>
      <c r="AE334" s="138"/>
      <c r="AF334" s="138"/>
      <c r="AG334" s="138"/>
      <c r="AH334" s="138"/>
      <c r="AI334" s="138"/>
      <c r="AJ334" s="138"/>
      <c r="AK334" s="138"/>
      <c r="AL334" s="138"/>
      <c r="AM334" s="138"/>
      <c r="AN334" s="138"/>
      <c r="AO334" s="138"/>
      <c r="AP334" s="138"/>
      <c r="AQ334" s="138"/>
      <c r="AR334" s="138"/>
      <c r="AS334" s="210"/>
      <c r="AT334" s="451"/>
      <c r="AU334" s="451"/>
      <c r="AV334" s="451"/>
      <c r="AW334" s="451"/>
      <c r="AX334" s="451"/>
      <c r="AY334" s="451"/>
      <c r="AZ334" s="451"/>
      <c r="BA334" s="451"/>
      <c r="BB334" s="451"/>
      <c r="BC334" s="451"/>
      <c r="BD334" s="451"/>
      <c r="BE334" s="451"/>
      <c r="BF334" s="451"/>
      <c r="BG334" s="451"/>
      <c r="BH334" s="451"/>
      <c r="BI334" s="451"/>
    </row>
    <row r="335" spans="1:62" ht="11.25" customHeight="1" collapsed="1">
      <c r="A335" s="12"/>
      <c r="B335" s="420"/>
      <c r="C335" s="420"/>
      <c r="D335" s="420"/>
      <c r="E335" s="420"/>
      <c r="F335" s="420"/>
      <c r="G335" s="420"/>
      <c r="H335" s="45"/>
      <c r="I335" s="53"/>
      <c r="J335" s="9"/>
      <c r="K335" s="5"/>
      <c r="L335" s="5"/>
      <c r="M335" s="136"/>
      <c r="N335" s="136"/>
      <c r="O335" s="136"/>
      <c r="P335" s="146"/>
      <c r="Q335" s="272"/>
      <c r="R335" s="136"/>
      <c r="S335" s="136"/>
      <c r="T335" s="146"/>
      <c r="U335" s="272"/>
      <c r="V335" s="136"/>
      <c r="W335" s="136"/>
      <c r="X335" s="136"/>
      <c r="Y335" s="138"/>
      <c r="Z335" s="138"/>
      <c r="AA335" s="138"/>
      <c r="AB335" s="138"/>
      <c r="AC335" s="138"/>
      <c r="AD335" s="138"/>
      <c r="AE335" s="138"/>
      <c r="AF335" s="138"/>
      <c r="AG335" s="138"/>
      <c r="AH335" s="138"/>
      <c r="AI335" s="138"/>
      <c r="AJ335" s="138"/>
      <c r="AK335" s="138"/>
      <c r="AL335" s="138"/>
      <c r="AM335" s="138"/>
      <c r="AN335" s="138"/>
      <c r="AO335" s="138"/>
      <c r="AP335" s="138"/>
      <c r="AQ335" s="138"/>
      <c r="AR335" s="138"/>
      <c r="AS335" s="210"/>
      <c r="AT335" s="451"/>
      <c r="AU335" s="451"/>
      <c r="AV335" s="451"/>
      <c r="AW335" s="451"/>
      <c r="AX335" s="451"/>
      <c r="AY335" s="451"/>
      <c r="AZ335" s="451"/>
      <c r="BA335" s="451"/>
      <c r="BB335" s="451"/>
      <c r="BC335" s="451"/>
      <c r="BD335" s="451"/>
      <c r="BE335" s="451"/>
      <c r="BF335" s="451"/>
      <c r="BG335" s="451"/>
      <c r="BH335" s="451"/>
      <c r="BI335" s="451"/>
    </row>
    <row r="336" spans="1:62" ht="11.25" customHeight="1">
      <c r="A336" s="33"/>
      <c r="B336" s="422"/>
      <c r="C336" s="422"/>
      <c r="D336" s="422"/>
      <c r="E336" s="422"/>
      <c r="F336" s="422"/>
      <c r="G336" s="422"/>
      <c r="H336" s="33"/>
      <c r="I336" s="148" t="s">
        <v>496</v>
      </c>
      <c r="J336" s="74"/>
      <c r="K336" s="74"/>
      <c r="L336" s="74"/>
      <c r="M336" s="75"/>
      <c r="N336" s="75"/>
      <c r="O336" s="75"/>
      <c r="P336" s="149"/>
      <c r="Q336" s="150"/>
      <c r="R336" s="75"/>
      <c r="S336" s="75"/>
      <c r="T336" s="149"/>
      <c r="U336" s="150"/>
      <c r="V336" s="75"/>
      <c r="W336" s="75"/>
      <c r="X336" s="75"/>
      <c r="Y336" s="75"/>
      <c r="Z336" s="75"/>
      <c r="AA336" s="75"/>
      <c r="AB336" s="75"/>
      <c r="AC336" s="75"/>
      <c r="AD336" s="75"/>
      <c r="AE336" s="75"/>
      <c r="AF336" s="75"/>
      <c r="AG336" s="469"/>
      <c r="AH336" s="469"/>
      <c r="AI336" s="469"/>
      <c r="AJ336" s="469"/>
      <c r="AK336" s="469"/>
      <c r="AL336" s="469"/>
      <c r="AM336" s="469"/>
      <c r="AN336" s="469"/>
      <c r="AO336" s="469"/>
      <c r="AP336" s="469"/>
      <c r="AQ336" s="469"/>
      <c r="AR336" s="469"/>
      <c r="AS336" s="454"/>
      <c r="AT336" s="1765"/>
      <c r="AU336" s="1765"/>
      <c r="AV336" s="1765"/>
      <c r="AW336" s="1765"/>
      <c r="AX336" s="1765"/>
      <c r="AY336" s="1765"/>
      <c r="AZ336" s="1765"/>
      <c r="BA336" s="1765"/>
      <c r="BB336" s="1765"/>
      <c r="BC336" s="1765"/>
      <c r="BD336" s="1765"/>
      <c r="BE336" s="1765"/>
      <c r="BF336" s="1765"/>
      <c r="BG336" s="1765"/>
      <c r="BH336" s="1765"/>
      <c r="BI336" s="1765"/>
    </row>
    <row r="337" spans="1:61" ht="11.25" customHeight="1">
      <c r="A337" s="33"/>
      <c r="B337" s="1232"/>
      <c r="C337" s="1232"/>
      <c r="D337" s="1232"/>
      <c r="E337" s="1232"/>
      <c r="F337" s="1232"/>
      <c r="G337" s="1232"/>
      <c r="H337" s="33"/>
      <c r="I337" s="1235" t="s">
        <v>194</v>
      </c>
      <c r="J337" s="124"/>
      <c r="K337" s="124"/>
      <c r="L337" s="124"/>
      <c r="M337" s="454"/>
      <c r="N337" s="454"/>
      <c r="O337" s="454"/>
      <c r="P337" s="1416"/>
      <c r="Q337" s="1862"/>
      <c r="R337" s="454"/>
      <c r="S337" s="454"/>
      <c r="T337" s="1416"/>
      <c r="U337" s="1862"/>
      <c r="V337" s="454"/>
      <c r="W337" s="454"/>
      <c r="X337" s="454"/>
      <c r="Y337" s="452">
        <f>Model!Y$10</f>
        <v>208.881</v>
      </c>
      <c r="Z337" s="452">
        <f>Model!Z$10</f>
        <v>226.63300000000001</v>
      </c>
      <c r="AA337" s="452">
        <f>Model!AA$10</f>
        <v>258.245</v>
      </c>
      <c r="AB337" s="452">
        <f>Model!AB$10</f>
        <v>294.48899999999998</v>
      </c>
      <c r="AC337" s="452">
        <f>Model!AC$10</f>
        <v>294.17200000000003</v>
      </c>
      <c r="AD337" s="452">
        <f>Model!AD$10</f>
        <v>299.30599999999998</v>
      </c>
      <c r="AE337" s="452">
        <f>Model!AE$10</f>
        <v>332.67399999999998</v>
      </c>
      <c r="AF337" s="452">
        <f>Model!AF$10</f>
        <v>397.01799999999997</v>
      </c>
      <c r="AG337" s="452">
        <f>Model!AG$10</f>
        <v>401.25299999999999</v>
      </c>
      <c r="AH337" s="452">
        <f>Model!AH$10</f>
        <v>407.20100000000002</v>
      </c>
      <c r="AI337" s="452">
        <f>Model!AI$10</f>
        <v>423.86700000000002</v>
      </c>
      <c r="AJ337" s="452">
        <f>Model!AJ$10</f>
        <v>566.82500000000005</v>
      </c>
      <c r="AK337" s="452">
        <f>Model!AK$10</f>
        <v>516.66700000000003</v>
      </c>
      <c r="AL337" s="452">
        <f>Model!AL$10</f>
        <v>542.02200000000005</v>
      </c>
      <c r="AM337" s="452">
        <f>Model!AM$10</f>
        <v>563.97299999999996</v>
      </c>
      <c r="AN337" s="452">
        <f>Model!AN$10</f>
        <v>674.03099999999995</v>
      </c>
      <c r="AO337" s="452">
        <f>Model!AO$10</f>
        <v>599.73663573441604</v>
      </c>
      <c r="AP337" s="452">
        <f>Model!AP$10</f>
        <v>580.27860797882386</v>
      </c>
      <c r="AQ337" s="452">
        <f>Model!AQ$10</f>
        <v>598.73750526415802</v>
      </c>
      <c r="AR337" s="452">
        <f>Model!AR$10</f>
        <v>784.46304643080134</v>
      </c>
      <c r="AS337" s="452"/>
      <c r="AT337" s="452">
        <f>Model!AT$10</f>
        <v>199.642</v>
      </c>
      <c r="AU337" s="452">
        <f>Model!AU$10</f>
        <v>349.209</v>
      </c>
      <c r="AV337" s="452">
        <f>Model!AV$10</f>
        <v>589.41800000000001</v>
      </c>
      <c r="AW337" s="452">
        <f>Model!AW$10</f>
        <v>988.24800000000005</v>
      </c>
      <c r="AX337" s="452">
        <f>Model!AX$10</f>
        <v>1323.17</v>
      </c>
      <c r="AY337" s="452">
        <f>Model!AY$10</f>
        <v>1799.146</v>
      </c>
      <c r="AZ337" s="452">
        <f>Model!AZ$10</f>
        <v>2296.6930000000002</v>
      </c>
      <c r="BA337" s="452">
        <f>Model!BA$10</f>
        <v>2563.2157954081995</v>
      </c>
      <c r="BB337" s="452">
        <f>Model!BB$10</f>
        <v>2847.0959738561442</v>
      </c>
      <c r="BC337" s="452">
        <f>Model!BC$10</f>
        <v>3107.2199264719088</v>
      </c>
      <c r="BD337" s="452">
        <f>Model!BD$10</f>
        <v>3339.3379724837168</v>
      </c>
      <c r="BE337" s="452">
        <f>Model!BE$10</f>
        <v>3557.1484047335016</v>
      </c>
      <c r="BF337" s="452">
        <f>Model!BF$10</f>
        <v>3759.1063119749115</v>
      </c>
      <c r="BG337" s="452">
        <f>Model!BG$10</f>
        <v>3950.6861522881327</v>
      </c>
      <c r="BH337" s="452">
        <f>Model!BH$10</f>
        <v>4140.8800410810927</v>
      </c>
      <c r="BI337" s="452">
        <f>Model!BI$10</f>
        <v>4340.4971044427466</v>
      </c>
    </row>
    <row r="338" spans="1:61" ht="11.25" customHeight="1">
      <c r="A338" s="33"/>
      <c r="B338" s="1232"/>
      <c r="C338" s="1232"/>
      <c r="D338" s="1232"/>
      <c r="E338" s="1232"/>
      <c r="F338" s="1232"/>
      <c r="G338" s="1232"/>
      <c r="H338" s="33"/>
      <c r="I338" s="1235" t="s">
        <v>302</v>
      </c>
      <c r="J338" s="124"/>
      <c r="K338" s="124"/>
      <c r="L338" s="124"/>
      <c r="M338" s="454"/>
      <c r="N338" s="454"/>
      <c r="O338" s="454"/>
      <c r="P338" s="1416"/>
      <c r="Q338" s="1862"/>
      <c r="R338" s="454"/>
      <c r="S338" s="454"/>
      <c r="T338" s="1416"/>
      <c r="U338" s="1862"/>
      <c r="V338" s="454"/>
      <c r="W338" s="454"/>
      <c r="X338" s="454"/>
      <c r="Y338" s="452">
        <f>Model!Y$12</f>
        <v>85.914000000000001</v>
      </c>
      <c r="Z338" s="452">
        <f>Model!Z$12</f>
        <v>91.882000000000005</v>
      </c>
      <c r="AA338" s="452">
        <f>Model!AA$12</f>
        <v>103.00800000000001</v>
      </c>
      <c r="AB338" s="452">
        <f>Model!AB$12</f>
        <v>121.95099999999996</v>
      </c>
      <c r="AC338" s="452">
        <f>Model!AC$12</f>
        <v>118.28400000000002</v>
      </c>
      <c r="AD338" s="452">
        <f>Model!AD$12</f>
        <v>122.06699999999998</v>
      </c>
      <c r="AE338" s="452">
        <f>Model!AE$12</f>
        <v>133.70399999999998</v>
      </c>
      <c r="AF338" s="452">
        <f>Model!AF$12</f>
        <v>159.96199999999996</v>
      </c>
      <c r="AG338" s="452">
        <f>Model!AG$12</f>
        <v>162.49799999999999</v>
      </c>
      <c r="AH338" s="452">
        <f>Model!AH$12</f>
        <v>166.23200000000003</v>
      </c>
      <c r="AI338" s="452">
        <f>Model!AI$12</f>
        <v>176.55700000000002</v>
      </c>
      <c r="AJ338" s="452">
        <f>Model!AJ$12</f>
        <v>224.94800000000004</v>
      </c>
      <c r="AK338" s="452">
        <f>Model!AK$12</f>
        <v>209.97400000000005</v>
      </c>
      <c r="AL338" s="452">
        <f>Model!AL$12</f>
        <v>219.82200000000006</v>
      </c>
      <c r="AM338" s="452">
        <f>Model!AM$12</f>
        <v>234.39699999999993</v>
      </c>
      <c r="AN338" s="452">
        <f>Model!AN$12</f>
        <v>276.94399999999996</v>
      </c>
      <c r="AO338" s="452">
        <f>Model!AO$12</f>
        <v>243.83234783517196</v>
      </c>
      <c r="AP338" s="452">
        <f>Model!AP$12</f>
        <v>236.0733649510837</v>
      </c>
      <c r="AQ338" s="452">
        <f>Model!AQ$12</f>
        <v>249.46967042094184</v>
      </c>
      <c r="AR338" s="452">
        <f>Model!AR$12</f>
        <v>322.10455481802762</v>
      </c>
      <c r="AS338" s="452"/>
      <c r="AT338" s="452">
        <f>Model!AT$12</f>
        <v>89.698999999999998</v>
      </c>
      <c r="AU338" s="452">
        <f>Model!AU$12</f>
        <v>146.62800000000001</v>
      </c>
      <c r="AV338" s="452">
        <f>Model!AV$12</f>
        <v>237.65899999999999</v>
      </c>
      <c r="AW338" s="452">
        <f>Model!AW$12</f>
        <v>402.755</v>
      </c>
      <c r="AX338" s="452">
        <f>Model!AX$12</f>
        <v>534.01700000000005</v>
      </c>
      <c r="AY338" s="452">
        <f>Model!AY$12</f>
        <v>730.2349999999999</v>
      </c>
      <c r="AZ338" s="452">
        <f>Model!AZ$12</f>
        <v>941.13700000000017</v>
      </c>
      <c r="BA338" s="452">
        <f>Model!BA$12</f>
        <v>1051.4799380252252</v>
      </c>
      <c r="BB338" s="452">
        <f>Model!BB$12</f>
        <v>1168.3288541537995</v>
      </c>
      <c r="BC338" s="452">
        <f>Model!BC$12</f>
        <v>1274.1493157092191</v>
      </c>
      <c r="BD338" s="452">
        <f>Model!BD$12</f>
        <v>1369.7661123096768</v>
      </c>
      <c r="BE338" s="452">
        <f>Model!BE$12</f>
        <v>1456.0947126026431</v>
      </c>
      <c r="BF338" s="452">
        <f>Model!BF$12</f>
        <v>1535.4075780322046</v>
      </c>
      <c r="BG338" s="452">
        <f>Model!BG$12</f>
        <v>1614.2099920830574</v>
      </c>
      <c r="BH338" s="452">
        <f>Model!BH$12</f>
        <v>1690.4615633070298</v>
      </c>
      <c r="BI338" s="452">
        <f>Model!BI$12</f>
        <v>1775.8422113537581</v>
      </c>
    </row>
    <row r="339" spans="1:61" ht="11.25" customHeight="1">
      <c r="A339" s="33"/>
      <c r="B339" s="1232"/>
      <c r="C339" s="1232"/>
      <c r="D339" s="1232"/>
      <c r="E339" s="1232"/>
      <c r="F339" s="1232"/>
      <c r="G339" s="1232"/>
      <c r="H339" s="33"/>
      <c r="I339" s="1235"/>
      <c r="J339" s="124"/>
      <c r="K339" s="124"/>
      <c r="L339" s="124"/>
      <c r="M339" s="454"/>
      <c r="N339" s="454"/>
      <c r="O339" s="454"/>
      <c r="P339" s="1416"/>
      <c r="Q339" s="1862"/>
      <c r="R339" s="454"/>
      <c r="S339" s="454"/>
      <c r="T339" s="1416"/>
      <c r="U339" s="1862"/>
      <c r="V339" s="454"/>
      <c r="W339" s="454"/>
      <c r="X339" s="454"/>
      <c r="Y339" s="452"/>
      <c r="Z339" s="452"/>
      <c r="AA339" s="452"/>
      <c r="AB339" s="452"/>
      <c r="AC339" s="452"/>
      <c r="AD339" s="452"/>
      <c r="AE339" s="452"/>
      <c r="AF339" s="452"/>
      <c r="AG339" s="452"/>
      <c r="AH339" s="452"/>
      <c r="AI339" s="452"/>
      <c r="AJ339" s="452"/>
      <c r="AK339" s="452"/>
      <c r="AL339" s="452"/>
      <c r="AM339" s="452"/>
      <c r="AN339" s="452"/>
      <c r="AO339" s="452"/>
      <c r="AP339" s="452"/>
      <c r="AQ339" s="452"/>
      <c r="AR339" s="452"/>
      <c r="AS339" s="452"/>
      <c r="AT339" s="452"/>
      <c r="AU339" s="452"/>
      <c r="AV339" s="452"/>
      <c r="AW339" s="452"/>
      <c r="AX339" s="452"/>
      <c r="AY339" s="452"/>
      <c r="AZ339" s="452"/>
      <c r="BA339" s="452"/>
      <c r="BB339" s="452"/>
      <c r="BC339" s="452"/>
      <c r="BD339" s="452"/>
      <c r="BE339" s="452"/>
      <c r="BF339" s="452"/>
      <c r="BG339" s="452"/>
      <c r="BH339" s="452"/>
      <c r="BI339" s="452"/>
    </row>
    <row r="340" spans="1:61" s="1664" customFormat="1" ht="11.25" customHeight="1">
      <c r="A340" s="1196"/>
      <c r="B340" s="1198"/>
      <c r="C340" s="1198"/>
      <c r="D340" s="1198"/>
      <c r="E340" s="1198"/>
      <c r="F340" s="1198"/>
      <c r="G340" s="1198"/>
      <c r="H340" s="1558"/>
      <c r="I340" s="1902" t="s">
        <v>496</v>
      </c>
      <c r="J340" s="1893"/>
      <c r="K340" s="1894"/>
      <c r="L340" s="1894"/>
      <c r="M340" s="1895"/>
      <c r="N340" s="1895"/>
      <c r="O340" s="1895"/>
      <c r="P340" s="1896"/>
      <c r="Q340" s="1897"/>
      <c r="R340" s="1895"/>
      <c r="S340" s="1895"/>
      <c r="T340" s="1896"/>
      <c r="U340" s="1897"/>
      <c r="V340" s="1895"/>
      <c r="W340" s="1895"/>
      <c r="X340" s="1895"/>
      <c r="Y340" s="1899">
        <f t="shared" ref="Y340:AG340" si="523">+Y275+Y205+Y131</f>
        <v>60.386000000000003</v>
      </c>
      <c r="Z340" s="1899">
        <f t="shared" si="523"/>
        <v>67.293000000000006</v>
      </c>
      <c r="AA340" s="1899">
        <f t="shared" si="523"/>
        <v>69.834999999999994</v>
      </c>
      <c r="AB340" s="1899">
        <f t="shared" si="523"/>
        <v>73.400000000000006</v>
      </c>
      <c r="AC340" s="1899">
        <f t="shared" si="523"/>
        <v>79.47999999999999</v>
      </c>
      <c r="AD340" s="1899">
        <f t="shared" si="523"/>
        <v>90.968999999999994</v>
      </c>
      <c r="AE340" s="1899">
        <f t="shared" si="523"/>
        <v>90.513999999999996</v>
      </c>
      <c r="AF340" s="1899">
        <f t="shared" si="523"/>
        <v>97.281999999999996</v>
      </c>
      <c r="AG340" s="1899">
        <f t="shared" si="523"/>
        <v>103.53700000000001</v>
      </c>
      <c r="AH340" s="1899">
        <f t="shared" ref="AH340:AK340" si="524">+AH275+AH205+AH131</f>
        <v>115.97199999999999</v>
      </c>
      <c r="AI340" s="1899">
        <f t="shared" si="524"/>
        <v>111.099</v>
      </c>
      <c r="AJ340" s="1899">
        <f t="shared" si="524"/>
        <v>128.267</v>
      </c>
      <c r="AK340" s="1899">
        <f t="shared" si="524"/>
        <v>137.36700000000002</v>
      </c>
      <c r="AL340" s="1899">
        <f>+AL275+AL205+AL131</f>
        <v>148.428</v>
      </c>
      <c r="AM340" s="1899">
        <f>+AM275+AM205+AM131</f>
        <v>139.64999999999998</v>
      </c>
      <c r="AN340" s="1899">
        <f t="shared" ref="AN340" si="525">+AN275+AN205+AN131</f>
        <v>140.864</v>
      </c>
      <c r="AO340" s="1899">
        <f t="shared" ref="AO340:AR340" si="526">+AO275+AO205+AO131</f>
        <v>156.63573544528307</v>
      </c>
      <c r="AP340" s="1899">
        <f t="shared" si="526"/>
        <v>169.09796423527007</v>
      </c>
      <c r="AQ340" s="1899">
        <f t="shared" si="526"/>
        <v>160.13541761761525</v>
      </c>
      <c r="AR340" s="1899">
        <f t="shared" si="526"/>
        <v>162.66683011681116</v>
      </c>
      <c r="AS340" s="887"/>
      <c r="AT340" s="1899">
        <f t="shared" ref="AT340:AY340" si="527">+AT275+AT205+AT131</f>
        <v>65.272999999999996</v>
      </c>
      <c r="AU340" s="1899">
        <f t="shared" si="527"/>
        <v>112.724</v>
      </c>
      <c r="AV340" s="1899">
        <f t="shared" si="527"/>
        <v>180.49</v>
      </c>
      <c r="AW340" s="1899">
        <f t="shared" si="527"/>
        <v>270.91399999999999</v>
      </c>
      <c r="AX340" s="1899">
        <f t="shared" si="527"/>
        <v>358.245</v>
      </c>
      <c r="AY340" s="1899">
        <f t="shared" si="527"/>
        <v>458.875</v>
      </c>
      <c r="AZ340" s="1899">
        <f>+SUM(AK340:AN340)</f>
        <v>566.30899999999997</v>
      </c>
      <c r="BA340" s="1899">
        <f>+SUM(AO340:AR340)</f>
        <v>648.53594741497955</v>
      </c>
      <c r="BB340" s="1899">
        <f t="shared" ref="BB340:BI340" si="528">+BB275+BB205+BB131</f>
        <v>722.26178798879619</v>
      </c>
      <c r="BC340" s="1899">
        <f t="shared" si="528"/>
        <v>780.82801894521594</v>
      </c>
      <c r="BD340" s="1899">
        <f t="shared" si="528"/>
        <v>839.58307616235334</v>
      </c>
      <c r="BE340" s="1899">
        <f t="shared" si="528"/>
        <v>895.13092825081412</v>
      </c>
      <c r="BF340" s="1899">
        <f t="shared" si="528"/>
        <v>952.6025664660483</v>
      </c>
      <c r="BG340" s="1899">
        <f t="shared" si="528"/>
        <v>1010.0070345423781</v>
      </c>
      <c r="BH340" s="1899">
        <f t="shared" si="528"/>
        <v>1069.3381547237618</v>
      </c>
      <c r="BI340" s="1899">
        <f t="shared" si="528"/>
        <v>1131.3823215602911</v>
      </c>
    </row>
    <row r="341" spans="1:61" s="35" customFormat="1" ht="11.25" customHeight="1">
      <c r="A341" s="22"/>
      <c r="B341" s="420"/>
      <c r="C341" s="420"/>
      <c r="D341" s="420"/>
      <c r="E341" s="420"/>
      <c r="F341" s="420"/>
      <c r="G341" s="420"/>
      <c r="H341" s="47"/>
      <c r="I341" s="205" t="s">
        <v>371</v>
      </c>
      <c r="J341" s="9"/>
      <c r="K341" s="5"/>
      <c r="L341" s="5"/>
      <c r="M341" s="136"/>
      <c r="N341" s="136"/>
      <c r="O341" s="136"/>
      <c r="P341" s="136"/>
      <c r="Q341" s="136"/>
      <c r="R341" s="136"/>
      <c r="S341" s="136"/>
      <c r="T341" s="136"/>
      <c r="U341" s="136"/>
      <c r="V341" s="136"/>
      <c r="W341" s="136"/>
      <c r="X341" s="136"/>
      <c r="Y341" s="1199"/>
      <c r="Z341" s="138"/>
      <c r="AA341" s="138"/>
      <c r="AB341" s="138"/>
      <c r="AC341" s="1199">
        <f t="shared" ref="AC341:AK341" si="529">AC340/Y340-1</f>
        <v>0.31619911900109265</v>
      </c>
      <c r="AD341" s="1199">
        <f t="shared" si="529"/>
        <v>0.35183451473407312</v>
      </c>
      <c r="AE341" s="1199">
        <f t="shared" si="529"/>
        <v>0.29611226462375595</v>
      </c>
      <c r="AF341" s="1199">
        <f t="shared" si="529"/>
        <v>0.32536784741144409</v>
      </c>
      <c r="AG341" s="1199">
        <f t="shared" si="529"/>
        <v>0.30267991947659811</v>
      </c>
      <c r="AH341" s="1199">
        <f t="shared" si="529"/>
        <v>0.27485187261594612</v>
      </c>
      <c r="AI341" s="1199">
        <f t="shared" si="529"/>
        <v>0.22742338201825141</v>
      </c>
      <c r="AJ341" s="1199">
        <f t="shared" si="529"/>
        <v>0.31850702082605209</v>
      </c>
      <c r="AK341" s="1199">
        <f t="shared" si="529"/>
        <v>0.32674309667075541</v>
      </c>
      <c r="AL341" s="1226">
        <f>AL340/AH340-1</f>
        <v>0.27986065602041865</v>
      </c>
      <c r="AM341" s="1226">
        <f>AM340/AI340-1</f>
        <v>0.25698701158426251</v>
      </c>
      <c r="AN341" s="1199">
        <f t="shared" ref="AN341" si="530">AN340/AJ340-1</f>
        <v>9.8209204238034697E-2</v>
      </c>
      <c r="AO341" s="1199">
        <f t="shared" ref="AO341:AR341" si="531">AO340/AK340-1</f>
        <v>0.14027193900487789</v>
      </c>
      <c r="AP341" s="1199">
        <f t="shared" si="531"/>
        <v>0.13925919796312058</v>
      </c>
      <c r="AQ341" s="1199">
        <f t="shared" si="531"/>
        <v>0.14669113940290202</v>
      </c>
      <c r="AR341" s="1199">
        <f t="shared" si="531"/>
        <v>0.15477929149258252</v>
      </c>
      <c r="AS341" s="210"/>
      <c r="AT341" s="451"/>
      <c r="AU341" s="1226">
        <f t="shared" ref="AU341:BA341" si="532">+AU340/AT340-1</f>
        <v>0.72696214361221356</v>
      </c>
      <c r="AV341" s="1226">
        <f t="shared" si="532"/>
        <v>0.60116745324864262</v>
      </c>
      <c r="AW341" s="1226">
        <f t="shared" si="532"/>
        <v>0.50099174469499674</v>
      </c>
      <c r="AX341" s="1226">
        <f t="shared" si="532"/>
        <v>0.32235691031102132</v>
      </c>
      <c r="AY341" s="1226">
        <f t="shared" si="532"/>
        <v>0.28089715139080784</v>
      </c>
      <c r="AZ341" s="1226">
        <f t="shared" si="532"/>
        <v>0.23412476164532814</v>
      </c>
      <c r="BA341" s="1226">
        <f t="shared" si="532"/>
        <v>0.14519802336706555</v>
      </c>
      <c r="BB341" s="1226">
        <f t="shared" ref="BB341:BI341" si="533">+BB340/BA340-1</f>
        <v>0.11368042260060185</v>
      </c>
      <c r="BC341" s="1226">
        <f t="shared" si="533"/>
        <v>8.1087262167783836E-2</v>
      </c>
      <c r="BD341" s="1226">
        <f t="shared" si="533"/>
        <v>7.5247116895865052E-2</v>
      </c>
      <c r="BE341" s="1226">
        <f t="shared" si="533"/>
        <v>6.6161233671317321E-2</v>
      </c>
      <c r="BF341" s="1226">
        <f t="shared" si="533"/>
        <v>6.4204728494344554E-2</v>
      </c>
      <c r="BG341" s="1226">
        <f t="shared" si="533"/>
        <v>6.0260669136435352E-2</v>
      </c>
      <c r="BH341" s="1226">
        <f t="shared" si="533"/>
        <v>5.8743274207259333E-2</v>
      </c>
      <c r="BI341" s="1226">
        <f t="shared" si="533"/>
        <v>5.8021091422251647E-2</v>
      </c>
    </row>
    <row r="342" spans="1:61" s="35" customFormat="1" ht="11.25" customHeight="1">
      <c r="A342" s="22"/>
      <c r="B342" s="420"/>
      <c r="C342" s="420"/>
      <c r="D342" s="420"/>
      <c r="E342" s="420"/>
      <c r="F342" s="420"/>
      <c r="G342" s="420"/>
      <c r="H342" s="47"/>
      <c r="I342" s="205" t="s">
        <v>369</v>
      </c>
      <c r="J342" s="9"/>
      <c r="K342" s="5"/>
      <c r="L342" s="5"/>
      <c r="M342" s="136"/>
      <c r="N342" s="136"/>
      <c r="O342" s="136"/>
      <c r="P342" s="136"/>
      <c r="Q342" s="136"/>
      <c r="R342" s="136"/>
      <c r="S342" s="136"/>
      <c r="T342" s="136"/>
      <c r="U342" s="136"/>
      <c r="V342" s="136"/>
      <c r="W342" s="136"/>
      <c r="X342" s="136"/>
      <c r="Y342" s="1199"/>
      <c r="Z342" s="1199">
        <f t="shared" ref="Z342:AK342" si="534">Z340/Y340-1</f>
        <v>0.1143808167456033</v>
      </c>
      <c r="AA342" s="1199">
        <f t="shared" si="534"/>
        <v>3.7775102908177427E-2</v>
      </c>
      <c r="AB342" s="1199">
        <f t="shared" si="534"/>
        <v>5.104890098088366E-2</v>
      </c>
      <c r="AC342" s="1199">
        <f t="shared" si="534"/>
        <v>8.2833787465939723E-2</v>
      </c>
      <c r="AD342" s="1199">
        <f t="shared" si="534"/>
        <v>0.14455208857574231</v>
      </c>
      <c r="AE342" s="1199">
        <f t="shared" si="534"/>
        <v>-5.0017038771449362E-3</v>
      </c>
      <c r="AF342" s="1199">
        <f t="shared" si="534"/>
        <v>7.4772963298495254E-2</v>
      </c>
      <c r="AG342" s="1199">
        <f t="shared" si="534"/>
        <v>6.4297609012972767E-2</v>
      </c>
      <c r="AH342" s="1199">
        <f t="shared" si="534"/>
        <v>0.12010199252441134</v>
      </c>
      <c r="AI342" s="1199">
        <f t="shared" si="534"/>
        <v>-4.2018763149725746E-2</v>
      </c>
      <c r="AJ342" s="1199">
        <f t="shared" si="534"/>
        <v>0.15452884364395714</v>
      </c>
      <c r="AK342" s="1199">
        <f t="shared" si="534"/>
        <v>7.0945761575463839E-2</v>
      </c>
      <c r="AL342" s="1226">
        <f>AL340/AK340-1</f>
        <v>8.0521522636440857E-2</v>
      </c>
      <c r="AM342" s="1226">
        <f>AM340/AL340-1</f>
        <v>-5.9139784946236729E-2</v>
      </c>
      <c r="AN342" s="1199">
        <f t="shared" ref="AN342" si="535">AN340/AM340-1</f>
        <v>8.693161475116451E-3</v>
      </c>
      <c r="AO342" s="1199">
        <f t="shared" ref="AO342:AR342" si="536">AO340/AN340-1</f>
        <v>0.11196427366312944</v>
      </c>
      <c r="AP342" s="1199">
        <f t="shared" si="536"/>
        <v>7.9561849373384952E-2</v>
      </c>
      <c r="AQ342" s="1199">
        <f t="shared" si="536"/>
        <v>-5.3002096495881057E-2</v>
      </c>
      <c r="AR342" s="1199">
        <f t="shared" si="536"/>
        <v>1.5807948902600844E-2</v>
      </c>
      <c r="AS342" s="210"/>
      <c r="AT342" s="451"/>
      <c r="AU342" s="451"/>
      <c r="AV342" s="451"/>
      <c r="AW342" s="138" t="s">
        <v>462</v>
      </c>
      <c r="AX342" s="138" t="s">
        <v>462</v>
      </c>
      <c r="AY342" s="138" t="s">
        <v>462</v>
      </c>
      <c r="AZ342" s="138" t="s">
        <v>462</v>
      </c>
      <c r="BA342" s="138" t="s">
        <v>462</v>
      </c>
      <c r="BB342" s="138" t="s">
        <v>462</v>
      </c>
      <c r="BC342" s="138" t="s">
        <v>462</v>
      </c>
      <c r="BD342" s="138" t="s">
        <v>462</v>
      </c>
      <c r="BE342" s="138" t="s">
        <v>462</v>
      </c>
      <c r="BF342" s="138" t="s">
        <v>462</v>
      </c>
      <c r="BG342" s="138" t="s">
        <v>462</v>
      </c>
      <c r="BH342" s="138" t="s">
        <v>462</v>
      </c>
      <c r="BI342" s="138" t="s">
        <v>462</v>
      </c>
    </row>
    <row r="343" spans="1:61" s="35" customFormat="1" ht="11.25" customHeight="1">
      <c r="A343" s="22"/>
      <c r="B343" s="420"/>
      <c r="C343" s="420"/>
      <c r="D343" s="420"/>
      <c r="E343" s="420"/>
      <c r="F343" s="420"/>
      <c r="G343" s="420"/>
      <c r="H343" s="47"/>
      <c r="I343" s="205" t="s">
        <v>370</v>
      </c>
      <c r="J343" s="9"/>
      <c r="K343" s="5"/>
      <c r="L343" s="5"/>
      <c r="M343" s="136"/>
      <c r="N343" s="136"/>
      <c r="O343" s="136"/>
      <c r="P343" s="136"/>
      <c r="Q343" s="136"/>
      <c r="R343" s="136"/>
      <c r="S343" s="136"/>
      <c r="T343" s="136"/>
      <c r="U343" s="136"/>
      <c r="V343" s="136"/>
      <c r="W343" s="136"/>
      <c r="X343" s="136"/>
      <c r="Y343" s="138"/>
      <c r="Z343" s="138"/>
      <c r="AA343" s="138"/>
      <c r="AB343" s="138"/>
      <c r="AC343" s="138">
        <f t="shared" ref="AC343:AK343" si="537">AC340-Y340</f>
        <v>19.093999999999987</v>
      </c>
      <c r="AD343" s="138">
        <f t="shared" si="537"/>
        <v>23.675999999999988</v>
      </c>
      <c r="AE343" s="138">
        <f t="shared" si="537"/>
        <v>20.679000000000002</v>
      </c>
      <c r="AF343" s="138">
        <f t="shared" si="537"/>
        <v>23.881999999999991</v>
      </c>
      <c r="AG343" s="138">
        <f t="shared" si="537"/>
        <v>24.057000000000016</v>
      </c>
      <c r="AH343" s="138">
        <f t="shared" si="537"/>
        <v>25.003</v>
      </c>
      <c r="AI343" s="138">
        <f t="shared" si="537"/>
        <v>20.585000000000008</v>
      </c>
      <c r="AJ343" s="138">
        <f t="shared" si="537"/>
        <v>30.984999999999999</v>
      </c>
      <c r="AK343" s="138">
        <f t="shared" si="537"/>
        <v>33.830000000000013</v>
      </c>
      <c r="AL343" s="451">
        <f>AL340-AH340</f>
        <v>32.456000000000003</v>
      </c>
      <c r="AM343" s="451">
        <f>AM340-AI340</f>
        <v>28.550999999999974</v>
      </c>
      <c r="AN343" s="138">
        <f t="shared" ref="AN343" si="538">AN340-AJ340</f>
        <v>12.597000000000008</v>
      </c>
      <c r="AO343" s="138">
        <f t="shared" ref="AO343:AR343" si="539">AO340-AK340</f>
        <v>19.268735445283056</v>
      </c>
      <c r="AP343" s="138">
        <f t="shared" si="539"/>
        <v>20.669964235270072</v>
      </c>
      <c r="AQ343" s="138">
        <f t="shared" si="539"/>
        <v>20.485417617615269</v>
      </c>
      <c r="AR343" s="138">
        <f t="shared" si="539"/>
        <v>21.802830116811151</v>
      </c>
      <c r="AS343" s="210"/>
      <c r="AT343" s="451"/>
      <c r="AU343" s="451">
        <f t="shared" ref="AU343:BA343" si="540">+AU340-AT340</f>
        <v>47.451000000000008</v>
      </c>
      <c r="AV343" s="451">
        <f t="shared" si="540"/>
        <v>67.766000000000005</v>
      </c>
      <c r="AW343" s="451">
        <f t="shared" si="540"/>
        <v>90.423999999999978</v>
      </c>
      <c r="AX343" s="451">
        <f t="shared" si="540"/>
        <v>87.331000000000017</v>
      </c>
      <c r="AY343" s="451">
        <f t="shared" si="540"/>
        <v>100.63</v>
      </c>
      <c r="AZ343" s="451">
        <f t="shared" si="540"/>
        <v>107.43399999999997</v>
      </c>
      <c r="BA343" s="451">
        <f t="shared" si="540"/>
        <v>82.226947414979577</v>
      </c>
      <c r="BB343" s="451">
        <f t="shared" ref="BB343:BI343" si="541">+BB340-BA340</f>
        <v>73.72584057381664</v>
      </c>
      <c r="BC343" s="451">
        <f t="shared" si="541"/>
        <v>58.566230956419759</v>
      </c>
      <c r="BD343" s="451">
        <f t="shared" si="541"/>
        <v>58.755057217137391</v>
      </c>
      <c r="BE343" s="451">
        <f t="shared" si="541"/>
        <v>55.547852088460786</v>
      </c>
      <c r="BF343" s="451">
        <f t="shared" si="541"/>
        <v>57.471638215234179</v>
      </c>
      <c r="BG343" s="451">
        <f t="shared" si="541"/>
        <v>57.404468076329749</v>
      </c>
      <c r="BH343" s="451">
        <f t="shared" si="541"/>
        <v>59.331120181383767</v>
      </c>
      <c r="BI343" s="451">
        <f t="shared" si="541"/>
        <v>62.044166836529257</v>
      </c>
    </row>
    <row r="344" spans="1:61" s="35" customFormat="1" ht="11.25" customHeight="1">
      <c r="A344" s="22"/>
      <c r="B344" s="420"/>
      <c r="C344" s="420"/>
      <c r="D344" s="420"/>
      <c r="E344" s="420"/>
      <c r="F344" s="420"/>
      <c r="G344" s="420"/>
      <c r="H344" s="47"/>
      <c r="I344" s="205" t="s">
        <v>372</v>
      </c>
      <c r="J344" s="9"/>
      <c r="K344" s="5"/>
      <c r="L344" s="5"/>
      <c r="M344" s="136"/>
      <c r="N344" s="136"/>
      <c r="O344" s="136"/>
      <c r="P344" s="136"/>
      <c r="Q344" s="136"/>
      <c r="R344" s="136"/>
      <c r="S344" s="136"/>
      <c r="T344" s="136"/>
      <c r="U344" s="136"/>
      <c r="V344" s="136"/>
      <c r="W344" s="136"/>
      <c r="X344" s="136"/>
      <c r="Y344" s="138"/>
      <c r="Z344" s="138">
        <f t="shared" ref="Z344:AK344" si="542">Z340-Y340</f>
        <v>6.9070000000000036</v>
      </c>
      <c r="AA344" s="138">
        <f t="shared" si="542"/>
        <v>2.5419999999999874</v>
      </c>
      <c r="AB344" s="138">
        <f t="shared" si="542"/>
        <v>3.5650000000000119</v>
      </c>
      <c r="AC344" s="138">
        <f t="shared" si="542"/>
        <v>6.0799999999999841</v>
      </c>
      <c r="AD344" s="138">
        <f t="shared" si="542"/>
        <v>11.489000000000004</v>
      </c>
      <c r="AE344" s="138">
        <f t="shared" si="542"/>
        <v>-0.45499999999999829</v>
      </c>
      <c r="AF344" s="138">
        <f t="shared" si="542"/>
        <v>6.7680000000000007</v>
      </c>
      <c r="AG344" s="138">
        <f t="shared" si="542"/>
        <v>6.2550000000000097</v>
      </c>
      <c r="AH344" s="138">
        <f t="shared" si="542"/>
        <v>12.434999999999988</v>
      </c>
      <c r="AI344" s="138">
        <f t="shared" si="542"/>
        <v>-4.8729999999999905</v>
      </c>
      <c r="AJ344" s="138">
        <f t="shared" si="542"/>
        <v>17.167999999999992</v>
      </c>
      <c r="AK344" s="138">
        <f t="shared" si="542"/>
        <v>9.1000000000000227</v>
      </c>
      <c r="AL344" s="451">
        <f>AL340-AK340</f>
        <v>11.060999999999979</v>
      </c>
      <c r="AM344" s="451">
        <f>AM340-AL340</f>
        <v>-8.77800000000002</v>
      </c>
      <c r="AN344" s="138">
        <f t="shared" ref="AN344" si="543">AN340-AM340</f>
        <v>1.2140000000000271</v>
      </c>
      <c r="AO344" s="138">
        <f t="shared" ref="AO344:AR344" si="544">AO340-AN340</f>
        <v>15.77173544528307</v>
      </c>
      <c r="AP344" s="138">
        <f t="shared" si="544"/>
        <v>12.462228789986995</v>
      </c>
      <c r="AQ344" s="138">
        <f t="shared" si="544"/>
        <v>-8.962546617654823</v>
      </c>
      <c r="AR344" s="138">
        <f t="shared" si="544"/>
        <v>2.531412499195909</v>
      </c>
      <c r="AS344" s="210"/>
      <c r="AT344" s="451"/>
      <c r="AU344" s="451"/>
      <c r="AV344" s="451"/>
      <c r="AW344" s="138" t="s">
        <v>462</v>
      </c>
      <c r="AX344" s="138" t="s">
        <v>462</v>
      </c>
      <c r="AY344" s="138" t="s">
        <v>462</v>
      </c>
      <c r="AZ344" s="138" t="s">
        <v>462</v>
      </c>
      <c r="BA344" s="138" t="s">
        <v>462</v>
      </c>
      <c r="BB344" s="138" t="s">
        <v>462</v>
      </c>
      <c r="BC344" s="138" t="s">
        <v>462</v>
      </c>
      <c r="BD344" s="138" t="s">
        <v>462</v>
      </c>
      <c r="BE344" s="138" t="s">
        <v>462</v>
      </c>
      <c r="BF344" s="138" t="s">
        <v>462</v>
      </c>
      <c r="BG344" s="138" t="s">
        <v>462</v>
      </c>
      <c r="BH344" s="138" t="s">
        <v>462</v>
      </c>
      <c r="BI344" s="138" t="s">
        <v>462</v>
      </c>
    </row>
    <row r="345" spans="1:61" s="1771" customFormat="1" ht="11.25" customHeight="1">
      <c r="A345" s="1562"/>
      <c r="B345" s="1563"/>
      <c r="C345" s="1563"/>
      <c r="D345" s="1563"/>
      <c r="E345" s="1563"/>
      <c r="F345" s="1563"/>
      <c r="G345" s="1563"/>
      <c r="H345" s="1493"/>
      <c r="I345" s="1564" t="s">
        <v>375</v>
      </c>
      <c r="J345" s="1565"/>
      <c r="K345" s="1552"/>
      <c r="L345" s="1552"/>
      <c r="M345" s="1567"/>
      <c r="N345" s="1567"/>
      <c r="O345" s="1567"/>
      <c r="P345" s="1568"/>
      <c r="Q345" s="1566"/>
      <c r="R345" s="1567"/>
      <c r="S345" s="1567"/>
      <c r="T345" s="1568"/>
      <c r="U345" s="1566"/>
      <c r="V345" s="1567"/>
      <c r="W345" s="1567"/>
      <c r="X345" s="1567"/>
      <c r="Y345" s="1234">
        <f>Y340/Y$337</f>
        <v>0.28909283276123726</v>
      </c>
      <c r="Z345" s="1234">
        <f t="shared" ref="Z345:AG345" si="545">Z340/Z$337</f>
        <v>0.29692498444621923</v>
      </c>
      <c r="AA345" s="1234">
        <f t="shared" si="545"/>
        <v>0.2704214989641619</v>
      </c>
      <c r="AB345" s="1234">
        <f t="shared" si="545"/>
        <v>0.24924530288058303</v>
      </c>
      <c r="AC345" s="1234">
        <f t="shared" si="545"/>
        <v>0.27018207035339864</v>
      </c>
      <c r="AD345" s="1234">
        <f t="shared" si="545"/>
        <v>0.3039330985680207</v>
      </c>
      <c r="AE345" s="1234">
        <f t="shared" si="545"/>
        <v>0.27208017458532979</v>
      </c>
      <c r="AF345" s="1234">
        <f t="shared" si="545"/>
        <v>0.24503171140855076</v>
      </c>
      <c r="AG345" s="1234">
        <f t="shared" si="545"/>
        <v>0.25803420784392894</v>
      </c>
      <c r="AH345" s="1234">
        <f t="shared" ref="AH345:AL345" si="546">AH340/AH$337</f>
        <v>0.28480283692820008</v>
      </c>
      <c r="AI345" s="1234">
        <f t="shared" si="546"/>
        <v>0.26210816128644127</v>
      </c>
      <c r="AJ345" s="1234">
        <f t="shared" si="546"/>
        <v>0.22629030123935956</v>
      </c>
      <c r="AK345" s="1234">
        <f t="shared" si="546"/>
        <v>0.26587144137326363</v>
      </c>
      <c r="AL345" s="1445">
        <f t="shared" si="546"/>
        <v>0.27384128319514706</v>
      </c>
      <c r="AM345" s="1445">
        <f t="shared" ref="AM345:AN345" si="547">AM340/AM$337</f>
        <v>0.24761823704326269</v>
      </c>
      <c r="AN345" s="1234">
        <f t="shared" si="547"/>
        <v>0.20898742045988986</v>
      </c>
      <c r="AO345" s="1234">
        <f t="shared" ref="AO345:AR345" si="548">AO340/AO$337</f>
        <v>0.26117419899398436</v>
      </c>
      <c r="AP345" s="1234">
        <f t="shared" si="548"/>
        <v>0.29140823375215819</v>
      </c>
      <c r="AQ345" s="1234">
        <f t="shared" si="548"/>
        <v>0.26745513051995101</v>
      </c>
      <c r="AR345" s="1234">
        <f t="shared" si="548"/>
        <v>0.20736073019235615</v>
      </c>
      <c r="AS345" s="1569"/>
      <c r="AT345" s="1445">
        <f t="shared" ref="AT345:BI345" si="549">AT340/AT$337</f>
        <v>0.32695024093126696</v>
      </c>
      <c r="AU345" s="1445">
        <f t="shared" si="549"/>
        <v>0.32279809512355068</v>
      </c>
      <c r="AV345" s="1445">
        <f t="shared" si="549"/>
        <v>0.30621731945749875</v>
      </c>
      <c r="AW345" s="1445">
        <f t="shared" si="549"/>
        <v>0.27413564206555435</v>
      </c>
      <c r="AX345" s="1445">
        <f t="shared" si="549"/>
        <v>0.27074752299402194</v>
      </c>
      <c r="AY345" s="1445">
        <f>AY340/AY$337</f>
        <v>0.25505156335283519</v>
      </c>
      <c r="AZ345" s="1445">
        <f>AZ340/AZ$337</f>
        <v>0.24657583751942463</v>
      </c>
      <c r="BA345" s="1445">
        <f>BA340/BA$337</f>
        <v>0.25301652267311281</v>
      </c>
      <c r="BB345" s="1234">
        <f t="shared" si="549"/>
        <v>0.25368368141469966</v>
      </c>
      <c r="BC345" s="1234">
        <f t="shared" si="549"/>
        <v>0.2512947385194606</v>
      </c>
      <c r="BD345" s="1234">
        <f t="shared" si="549"/>
        <v>0.25142201330939024</v>
      </c>
      <c r="BE345" s="1234">
        <f t="shared" si="549"/>
        <v>0.25164284038857143</v>
      </c>
      <c r="BF345" s="1234">
        <f t="shared" si="549"/>
        <v>0.25341197811603844</v>
      </c>
      <c r="BG345" s="1234">
        <f t="shared" si="549"/>
        <v>0.25565357398926986</v>
      </c>
      <c r="BH345" s="1234">
        <f t="shared" si="549"/>
        <v>0.25823934625369666</v>
      </c>
      <c r="BI345" s="1234">
        <f t="shared" si="549"/>
        <v>0.26065731512693713</v>
      </c>
    </row>
    <row r="346" spans="1:61" ht="11.25" customHeight="1">
      <c r="A346" s="12"/>
      <c r="B346" s="416"/>
      <c r="C346" s="416"/>
      <c r="D346" s="416"/>
      <c r="E346" s="416"/>
      <c r="F346" s="416"/>
      <c r="G346" s="416"/>
      <c r="H346" s="45"/>
      <c r="I346" s="205" t="s">
        <v>376</v>
      </c>
      <c r="J346" s="9"/>
      <c r="K346" s="5"/>
      <c r="L346" s="5"/>
      <c r="M346" s="136"/>
      <c r="N346" s="136"/>
      <c r="O346" s="136"/>
      <c r="P346" s="146"/>
      <c r="Q346" s="272"/>
      <c r="R346" s="136"/>
      <c r="S346" s="136"/>
      <c r="T346" s="146"/>
      <c r="U346" s="272"/>
      <c r="V346" s="136"/>
      <c r="W346" s="136"/>
      <c r="X346" s="136"/>
      <c r="Y346" s="1199">
        <f>Y340/Y$338</f>
        <v>0.70286565635402842</v>
      </c>
      <c r="Z346" s="1199">
        <f t="shared" ref="Z346:AG346" si="550">Z340/Z$338</f>
        <v>0.73238501556344004</v>
      </c>
      <c r="AA346" s="1199">
        <f t="shared" si="550"/>
        <v>0.67795705187946553</v>
      </c>
      <c r="AB346" s="1199">
        <f t="shared" si="550"/>
        <v>0.60188108338595037</v>
      </c>
      <c r="AC346" s="1199">
        <f t="shared" si="550"/>
        <v>0.67194210544114141</v>
      </c>
      <c r="AD346" s="1199">
        <f t="shared" si="550"/>
        <v>0.74523827078571614</v>
      </c>
      <c r="AE346" s="1199">
        <f t="shared" si="550"/>
        <v>0.67697301501824936</v>
      </c>
      <c r="AF346" s="1199">
        <f t="shared" si="550"/>
        <v>0.60815693727260234</v>
      </c>
      <c r="AG346" s="1199">
        <f t="shared" si="550"/>
        <v>0.63715861118290695</v>
      </c>
      <c r="AH346" s="1199">
        <f t="shared" ref="AH346:AL346" si="551">AH340/AH$338</f>
        <v>0.69765147504692226</v>
      </c>
      <c r="AI346" s="1199">
        <f t="shared" si="551"/>
        <v>0.62925287584179612</v>
      </c>
      <c r="AJ346" s="1199">
        <f t="shared" si="551"/>
        <v>0.57020733680672853</v>
      </c>
      <c r="AK346" s="1199">
        <f t="shared" si="551"/>
        <v>0.65420956880375658</v>
      </c>
      <c r="AL346" s="1226">
        <f t="shared" si="551"/>
        <v>0.67521904086033224</v>
      </c>
      <c r="AM346" s="1226">
        <f t="shared" ref="AM346:AN346" si="552">AM340/AM$338</f>
        <v>0.59578407573475778</v>
      </c>
      <c r="AN346" s="1199">
        <f t="shared" si="552"/>
        <v>0.50863712519498538</v>
      </c>
      <c r="AO346" s="1199">
        <f t="shared" ref="AO346:AR346" si="553">AO340/AO$338</f>
        <v>0.64239112175209478</v>
      </c>
      <c r="AP346" s="1199">
        <f t="shared" si="553"/>
        <v>0.71629412437234719</v>
      </c>
      <c r="AQ346" s="1199">
        <f t="shared" si="553"/>
        <v>0.64190335180790226</v>
      </c>
      <c r="AR346" s="1199">
        <f t="shared" si="553"/>
        <v>0.505012511259611</v>
      </c>
      <c r="AS346" s="210"/>
      <c r="AT346" s="1226">
        <f t="shared" ref="AT346:BI346" si="554">AT340/AT$338</f>
        <v>0.7276892718982374</v>
      </c>
      <c r="AU346" s="1226">
        <f t="shared" si="554"/>
        <v>0.76877540442480286</v>
      </c>
      <c r="AV346" s="1226">
        <f t="shared" si="554"/>
        <v>0.75944946330667051</v>
      </c>
      <c r="AW346" s="1226">
        <f t="shared" si="554"/>
        <v>0.67265210860200364</v>
      </c>
      <c r="AX346" s="1226">
        <f t="shared" si="554"/>
        <v>0.67084942988706342</v>
      </c>
      <c r="AY346" s="1226">
        <f>AY340/AY$338</f>
        <v>0.62839359932076666</v>
      </c>
      <c r="AZ346" s="1226">
        <f>AZ340/AZ$338</f>
        <v>0.60172854749096027</v>
      </c>
      <c r="BA346" s="1226">
        <f>BA340/BA$338</f>
        <v>0.61678394799713332</v>
      </c>
      <c r="BB346" s="1199">
        <f t="shared" si="554"/>
        <v>0.61820076207218044</v>
      </c>
      <c r="BC346" s="1199">
        <f t="shared" si="554"/>
        <v>0.61282301008072215</v>
      </c>
      <c r="BD346" s="1199">
        <f t="shared" si="554"/>
        <v>0.61293900368630261</v>
      </c>
      <c r="BE346" s="1199">
        <f t="shared" si="554"/>
        <v>0.61474773619007594</v>
      </c>
      <c r="BF346" s="1199">
        <f t="shared" si="554"/>
        <v>0.62042325444747015</v>
      </c>
      <c r="BG346" s="1199">
        <f t="shared" si="554"/>
        <v>0.62569742443423637</v>
      </c>
      <c r="BH346" s="1199">
        <f t="shared" si="554"/>
        <v>0.63257170581969835</v>
      </c>
      <c r="BI346" s="1199">
        <f t="shared" si="554"/>
        <v>0.63709619825841224</v>
      </c>
    </row>
    <row r="347" spans="1:61" s="35" customFormat="1" ht="11.25" customHeight="1">
      <c r="A347" s="22"/>
      <c r="B347" s="420"/>
      <c r="C347" s="420"/>
      <c r="D347" s="420"/>
      <c r="E347" s="420"/>
      <c r="F347" s="420"/>
      <c r="G347" s="420"/>
      <c r="H347" s="47"/>
      <c r="I347" s="53"/>
      <c r="J347" s="9"/>
      <c r="K347" s="5"/>
      <c r="L347" s="5"/>
      <c r="M347" s="136"/>
      <c r="N347" s="136"/>
      <c r="O347" s="136"/>
      <c r="P347" s="136"/>
      <c r="Q347" s="136"/>
      <c r="R347" s="136"/>
      <c r="S347" s="136"/>
      <c r="T347" s="136"/>
      <c r="U347" s="136"/>
      <c r="V347" s="136"/>
      <c r="W347" s="136"/>
      <c r="X347" s="136"/>
      <c r="Y347" s="138"/>
      <c r="Z347" s="138"/>
      <c r="AA347" s="138"/>
      <c r="AB347" s="138"/>
      <c r="AC347" s="138"/>
      <c r="AD347" s="138"/>
      <c r="AE347" s="138"/>
      <c r="AF347" s="138"/>
      <c r="AG347" s="138"/>
      <c r="AH347" s="138"/>
      <c r="AI347" s="138"/>
      <c r="AJ347" s="138"/>
      <c r="AK347" s="138"/>
      <c r="AL347" s="451"/>
      <c r="AM347" s="451"/>
      <c r="AN347" s="138"/>
      <c r="AO347" s="138"/>
      <c r="AP347" s="138"/>
      <c r="AQ347" s="138"/>
      <c r="AR347" s="138"/>
      <c r="AS347" s="210"/>
      <c r="AT347" s="451"/>
      <c r="AU347" s="451"/>
      <c r="AV347" s="451"/>
      <c r="AW347" s="451"/>
      <c r="AX347" s="451"/>
      <c r="AY347" s="451"/>
      <c r="AZ347" s="451"/>
      <c r="BA347" s="451"/>
      <c r="BB347" s="451"/>
      <c r="BC347" s="451"/>
      <c r="BD347" s="451"/>
      <c r="BE347" s="451"/>
      <c r="BF347" s="451"/>
      <c r="BG347" s="451"/>
      <c r="BH347" s="451"/>
      <c r="BI347" s="451"/>
    </row>
    <row r="348" spans="1:61" s="35" customFormat="1" ht="11.25" customHeight="1">
      <c r="A348" s="22"/>
      <c r="B348" s="420"/>
      <c r="C348" s="420"/>
      <c r="D348" s="420"/>
      <c r="E348" s="420"/>
      <c r="F348" s="420"/>
      <c r="G348" s="420"/>
      <c r="H348" s="47"/>
      <c r="I348" s="53" t="s">
        <v>625</v>
      </c>
      <c r="J348" s="9"/>
      <c r="K348" s="5"/>
      <c r="L348" s="5"/>
      <c r="M348" s="138"/>
      <c r="N348" s="138"/>
      <c r="O348" s="138"/>
      <c r="P348" s="138"/>
      <c r="Q348" s="138"/>
      <c r="R348" s="138"/>
      <c r="S348" s="138"/>
      <c r="T348" s="138"/>
      <c r="U348" s="138"/>
      <c r="V348" s="138"/>
      <c r="W348" s="1202">
        <f>W139</f>
        <v>189</v>
      </c>
      <c r="X348" s="1202">
        <f t="shared" ref="X348:BI348" si="555">X139</f>
        <v>192</v>
      </c>
      <c r="Y348" s="1202">
        <f t="shared" si="555"/>
        <v>202</v>
      </c>
      <c r="Z348" s="1202">
        <f t="shared" si="555"/>
        <v>226</v>
      </c>
      <c r="AA348" s="1202">
        <f t="shared" si="555"/>
        <v>231</v>
      </c>
      <c r="AB348" s="1202">
        <f t="shared" si="555"/>
        <v>250</v>
      </c>
      <c r="AC348" s="1202">
        <f t="shared" si="555"/>
        <v>298</v>
      </c>
      <c r="AD348" s="1202">
        <f t="shared" si="555"/>
        <v>320</v>
      </c>
      <c r="AE348" s="1202">
        <f t="shared" si="555"/>
        <v>360</v>
      </c>
      <c r="AF348" s="1202">
        <f t="shared" si="555"/>
        <v>400</v>
      </c>
      <c r="AG348" s="1202">
        <f t="shared" si="555"/>
        <v>440</v>
      </c>
      <c r="AH348" s="1202">
        <f t="shared" ref="AH348:AL348" si="556">AH139</f>
        <v>470</v>
      </c>
      <c r="AI348" s="1202">
        <f t="shared" si="556"/>
        <v>480</v>
      </c>
      <c r="AJ348" s="1202">
        <f t="shared" si="556"/>
        <v>603</v>
      </c>
      <c r="AK348" s="1202">
        <f t="shared" si="556"/>
        <v>602</v>
      </c>
      <c r="AL348" s="1225">
        <f t="shared" si="556"/>
        <v>643</v>
      </c>
      <c r="AM348" s="1225">
        <f t="shared" ref="AM348:AN348" si="557">AM139</f>
        <v>649</v>
      </c>
      <c r="AN348" s="1202">
        <f t="shared" si="557"/>
        <v>661.44395280235983</v>
      </c>
      <c r="AO348" s="1202">
        <f t="shared" ref="AO348:AR348" si="558">AO139</f>
        <v>691.44395280235983</v>
      </c>
      <c r="AP348" s="1202">
        <f t="shared" si="558"/>
        <v>721.44395280235983</v>
      </c>
      <c r="AQ348" s="1202">
        <f t="shared" si="558"/>
        <v>746.44395280235983</v>
      </c>
      <c r="AR348" s="1202">
        <f t="shared" si="558"/>
        <v>761.44395280235983</v>
      </c>
      <c r="AS348" s="1225"/>
      <c r="AT348" s="1225"/>
      <c r="AU348" s="1225"/>
      <c r="AV348" s="1225">
        <f t="shared" si="555"/>
        <v>192</v>
      </c>
      <c r="AW348" s="1225">
        <f t="shared" si="555"/>
        <v>250</v>
      </c>
      <c r="AX348" s="1225">
        <f t="shared" si="555"/>
        <v>400</v>
      </c>
      <c r="AY348" s="1225">
        <f>AY139</f>
        <v>603</v>
      </c>
      <c r="AZ348" s="1225">
        <f>AZ139</f>
        <v>661.44395280235983</v>
      </c>
      <c r="BA348" s="1225">
        <f>BA139</f>
        <v>761.44395280235983</v>
      </c>
      <c r="BB348" s="1225">
        <f t="shared" si="555"/>
        <v>801.44395280235983</v>
      </c>
      <c r="BC348" s="1225">
        <f t="shared" si="555"/>
        <v>891.44395280235983</v>
      </c>
      <c r="BD348" s="1225">
        <f t="shared" si="555"/>
        <v>941.44395280235983</v>
      </c>
      <c r="BE348" s="1225">
        <f t="shared" si="555"/>
        <v>991.44395280235983</v>
      </c>
      <c r="BF348" s="1225">
        <f t="shared" si="555"/>
        <v>1036.4439528023599</v>
      </c>
      <c r="BG348" s="1225">
        <f t="shared" si="555"/>
        <v>1066.4439528023599</v>
      </c>
      <c r="BH348" s="1225">
        <f t="shared" si="555"/>
        <v>1106.4439528023599</v>
      </c>
      <c r="BI348" s="1225">
        <f t="shared" si="555"/>
        <v>1136.4439528023599</v>
      </c>
    </row>
    <row r="349" spans="1:61" s="35" customFormat="1" ht="11.25" customHeight="1">
      <c r="A349" s="22"/>
      <c r="B349" s="420"/>
      <c r="C349" s="420"/>
      <c r="D349" s="420"/>
      <c r="E349" s="420"/>
      <c r="F349" s="420"/>
      <c r="G349" s="420"/>
      <c r="H349" s="47"/>
      <c r="I349" s="53" t="s">
        <v>626</v>
      </c>
      <c r="J349" s="9"/>
      <c r="K349" s="5"/>
      <c r="L349" s="5"/>
      <c r="M349" s="138"/>
      <c r="N349" s="138"/>
      <c r="O349" s="138"/>
      <c r="P349" s="138"/>
      <c r="Q349" s="138"/>
      <c r="R349" s="138"/>
      <c r="S349" s="138"/>
      <c r="T349" s="138"/>
      <c r="U349" s="138"/>
      <c r="V349" s="138"/>
      <c r="W349" s="1202">
        <f>W213</f>
        <v>452</v>
      </c>
      <c r="X349" s="1202">
        <f t="shared" ref="X349:BI349" si="559">X213</f>
        <v>491</v>
      </c>
      <c r="Y349" s="1202">
        <f t="shared" si="559"/>
        <v>570</v>
      </c>
      <c r="Z349" s="1202">
        <f t="shared" si="559"/>
        <v>701</v>
      </c>
      <c r="AA349" s="1202">
        <f t="shared" si="559"/>
        <v>754</v>
      </c>
      <c r="AB349" s="1202">
        <f t="shared" si="559"/>
        <v>833</v>
      </c>
      <c r="AC349" s="1202">
        <f t="shared" si="559"/>
        <v>966</v>
      </c>
      <c r="AD349" s="1202">
        <f t="shared" si="559"/>
        <v>1037</v>
      </c>
      <c r="AE349" s="1202">
        <f t="shared" si="559"/>
        <v>1085</v>
      </c>
      <c r="AF349" s="1202">
        <f t="shared" si="559"/>
        <v>1120</v>
      </c>
      <c r="AG349" s="1202">
        <f t="shared" si="559"/>
        <v>1190</v>
      </c>
      <c r="AH349" s="1202">
        <f t="shared" ref="AH349:AL349" si="560">AH213</f>
        <v>1250</v>
      </c>
      <c r="AI349" s="1202">
        <f t="shared" si="560"/>
        <v>1350</v>
      </c>
      <c r="AJ349" s="1202">
        <f t="shared" si="560"/>
        <v>1489</v>
      </c>
      <c r="AK349" s="1202">
        <f t="shared" si="560"/>
        <v>1549</v>
      </c>
      <c r="AL349" s="1225">
        <f t="shared" si="560"/>
        <v>1597</v>
      </c>
      <c r="AM349" s="1225">
        <f t="shared" ref="AM349:AN349" si="561">AM213</f>
        <v>1601</v>
      </c>
      <c r="AN349" s="1202">
        <f t="shared" si="561"/>
        <v>1631.6976401179943</v>
      </c>
      <c r="AO349" s="1202">
        <f t="shared" ref="AO349:AR349" si="562">AO213</f>
        <v>1681.6976401179943</v>
      </c>
      <c r="AP349" s="1202">
        <f t="shared" si="562"/>
        <v>1731.6976401179943</v>
      </c>
      <c r="AQ349" s="1202">
        <f t="shared" si="562"/>
        <v>1771.6976401179943</v>
      </c>
      <c r="AR349" s="1202">
        <f t="shared" si="562"/>
        <v>1811.6976401179943</v>
      </c>
      <c r="AS349" s="1225"/>
      <c r="AT349" s="1225"/>
      <c r="AU349" s="1225"/>
      <c r="AV349" s="1225">
        <f t="shared" si="559"/>
        <v>491</v>
      </c>
      <c r="AW349" s="1225">
        <f t="shared" si="559"/>
        <v>833</v>
      </c>
      <c r="AX349" s="1225">
        <f t="shared" si="559"/>
        <v>1120</v>
      </c>
      <c r="AY349" s="1225">
        <f>AY213</f>
        <v>1489</v>
      </c>
      <c r="AZ349" s="1225">
        <f>AZ213</f>
        <v>1631.6976401179943</v>
      </c>
      <c r="BA349" s="1225">
        <f>BA213</f>
        <v>1811.6976401179943</v>
      </c>
      <c r="BB349" s="1225">
        <f t="shared" si="559"/>
        <v>1861.6976401179943</v>
      </c>
      <c r="BC349" s="1225">
        <f t="shared" si="559"/>
        <v>1921.6976401179943</v>
      </c>
      <c r="BD349" s="1225">
        <f t="shared" si="559"/>
        <v>1961.6976401179943</v>
      </c>
      <c r="BE349" s="1225">
        <f t="shared" si="559"/>
        <v>2001.6976401179943</v>
      </c>
      <c r="BF349" s="1225">
        <f t="shared" si="559"/>
        <v>2041.6976401179943</v>
      </c>
      <c r="BG349" s="1225">
        <f t="shared" si="559"/>
        <v>2081.6976401179945</v>
      </c>
      <c r="BH349" s="1225">
        <f t="shared" si="559"/>
        <v>2121.6976401179945</v>
      </c>
      <c r="BI349" s="1225">
        <f t="shared" si="559"/>
        <v>2161.6976401179945</v>
      </c>
    </row>
    <row r="350" spans="1:61" s="1910" customFormat="1" ht="11.25" customHeight="1">
      <c r="A350" s="1958"/>
      <c r="B350" s="1959"/>
      <c r="C350" s="1959"/>
      <c r="D350" s="1959"/>
      <c r="E350" s="1959"/>
      <c r="F350" s="1959"/>
      <c r="G350" s="1959"/>
      <c r="H350" s="1960"/>
      <c r="I350" s="1961" t="s">
        <v>627</v>
      </c>
      <c r="J350" s="1924"/>
      <c r="K350" s="191"/>
      <c r="L350" s="191"/>
      <c r="M350" s="1925"/>
      <c r="N350" s="1925"/>
      <c r="O350" s="1925"/>
      <c r="P350" s="1925"/>
      <c r="Q350" s="1925"/>
      <c r="R350" s="1925"/>
      <c r="S350" s="1925"/>
      <c r="T350" s="1925"/>
      <c r="U350" s="1925"/>
      <c r="V350" s="1925"/>
      <c r="W350" s="1962">
        <f>W283</f>
        <v>115</v>
      </c>
      <c r="X350" s="1962">
        <f t="shared" ref="X350:BI350" si="563">X283</f>
        <v>127</v>
      </c>
      <c r="Y350" s="1962">
        <f t="shared" si="563"/>
        <v>199</v>
      </c>
      <c r="Z350" s="1962">
        <f t="shared" si="563"/>
        <v>185</v>
      </c>
      <c r="AA350" s="1962">
        <f t="shared" si="563"/>
        <v>198</v>
      </c>
      <c r="AB350" s="1962">
        <f t="shared" si="563"/>
        <v>217</v>
      </c>
      <c r="AC350" s="1962">
        <f t="shared" si="563"/>
        <v>253</v>
      </c>
      <c r="AD350" s="1962">
        <f t="shared" si="563"/>
        <v>281</v>
      </c>
      <c r="AE350" s="1962">
        <f t="shared" si="563"/>
        <v>304</v>
      </c>
      <c r="AF350" s="1962">
        <f t="shared" si="563"/>
        <v>318</v>
      </c>
      <c r="AG350" s="1962">
        <f t="shared" si="563"/>
        <v>340</v>
      </c>
      <c r="AH350" s="1962">
        <f t="shared" ref="AH350:AL350" si="564">AH283</f>
        <v>360</v>
      </c>
      <c r="AI350" s="1962">
        <f t="shared" si="564"/>
        <v>380</v>
      </c>
      <c r="AJ350" s="1962">
        <f t="shared" si="564"/>
        <v>411</v>
      </c>
      <c r="AK350" s="1962">
        <f t="shared" si="564"/>
        <v>431</v>
      </c>
      <c r="AL350" s="1963">
        <f t="shared" si="564"/>
        <v>450</v>
      </c>
      <c r="AM350" s="1963">
        <f t="shared" ref="AM350:AN350" si="565">AM283</f>
        <v>462</v>
      </c>
      <c r="AN350" s="1962">
        <f t="shared" si="565"/>
        <v>470.85840707964599</v>
      </c>
      <c r="AO350" s="1962">
        <f t="shared" ref="AO350:AR350" si="566">AO283</f>
        <v>480.85840707964599</v>
      </c>
      <c r="AP350" s="1962">
        <f t="shared" si="566"/>
        <v>490.85840707964599</v>
      </c>
      <c r="AQ350" s="1962">
        <f t="shared" si="566"/>
        <v>500.85840707964599</v>
      </c>
      <c r="AR350" s="1962">
        <f t="shared" si="566"/>
        <v>510.85840707964599</v>
      </c>
      <c r="AS350" s="1963"/>
      <c r="AT350" s="1963"/>
      <c r="AU350" s="1963"/>
      <c r="AV350" s="1963">
        <f t="shared" si="563"/>
        <v>127</v>
      </c>
      <c r="AW350" s="1963">
        <f t="shared" si="563"/>
        <v>217</v>
      </c>
      <c r="AX350" s="1963">
        <f t="shared" si="563"/>
        <v>318</v>
      </c>
      <c r="AY350" s="1963">
        <f>AY283</f>
        <v>411</v>
      </c>
      <c r="AZ350" s="1963">
        <f>AZ283</f>
        <v>470.85840707964599</v>
      </c>
      <c r="BA350" s="1963">
        <f>BA283</f>
        <v>510.85840707964599</v>
      </c>
      <c r="BB350" s="1963">
        <f t="shared" si="563"/>
        <v>540.85840707964599</v>
      </c>
      <c r="BC350" s="1963">
        <f t="shared" si="563"/>
        <v>580.85840707964599</v>
      </c>
      <c r="BD350" s="1963">
        <f t="shared" si="563"/>
        <v>620.85840707964599</v>
      </c>
      <c r="BE350" s="1963">
        <f t="shared" si="563"/>
        <v>650.85840707964599</v>
      </c>
      <c r="BF350" s="1963">
        <f t="shared" si="563"/>
        <v>680.85840707964599</v>
      </c>
      <c r="BG350" s="1963">
        <f t="shared" si="563"/>
        <v>710.85840707964599</v>
      </c>
      <c r="BH350" s="1963">
        <f t="shared" si="563"/>
        <v>740.85840707964599</v>
      </c>
      <c r="BI350" s="1963">
        <f t="shared" si="563"/>
        <v>770.85840707964599</v>
      </c>
    </row>
    <row r="351" spans="1:61" s="1555" customFormat="1" ht="11.25" customHeight="1">
      <c r="A351" s="1195"/>
      <c r="B351" s="1194"/>
      <c r="C351" s="1194"/>
      <c r="D351" s="1194"/>
      <c r="E351" s="1194"/>
      <c r="F351" s="1194"/>
      <c r="G351" s="1194"/>
      <c r="H351" s="186"/>
      <c r="I351" s="196" t="s">
        <v>623</v>
      </c>
      <c r="J351" s="1190"/>
      <c r="K351" s="2"/>
      <c r="L351" s="2"/>
      <c r="M351" s="1192"/>
      <c r="N351" s="1192"/>
      <c r="O351" s="1192"/>
      <c r="P351" s="1192"/>
      <c r="Q351" s="1192"/>
      <c r="R351" s="1192"/>
      <c r="S351" s="1192"/>
      <c r="T351" s="1192"/>
      <c r="U351" s="1192"/>
      <c r="V351" s="1192"/>
      <c r="W351" s="1851">
        <f>+Inlinks!W352</f>
        <v>756</v>
      </c>
      <c r="X351" s="1851">
        <f>+Inlinks!X352</f>
        <v>810</v>
      </c>
      <c r="Y351" s="1851">
        <f>+Inlinks!Y352</f>
        <v>971</v>
      </c>
      <c r="Z351" s="1851">
        <f>+Inlinks!Z352</f>
        <v>1112</v>
      </c>
      <c r="AA351" s="1851">
        <f>+Inlinks!AA352</f>
        <v>1183</v>
      </c>
      <c r="AB351" s="1851">
        <f>+Inlinks!AB352</f>
        <v>1300</v>
      </c>
      <c r="AC351" s="1851">
        <f>+Inlinks!AC352</f>
        <v>1517</v>
      </c>
      <c r="AD351" s="1851">
        <f>+Inlinks!AD352</f>
        <v>1638</v>
      </c>
      <c r="AE351" s="1851">
        <f>+Inlinks!AE352</f>
        <v>1749</v>
      </c>
      <c r="AF351" s="1851">
        <f>+Inlinks!AF352</f>
        <v>1838</v>
      </c>
      <c r="AG351" s="2153">
        <f>+Inlinks!AG352</f>
        <v>1970</v>
      </c>
      <c r="AH351" s="2153">
        <f>+Inlinks!AH352</f>
        <v>2080</v>
      </c>
      <c r="AI351" s="2153">
        <f>+Inlinks!AI352</f>
        <v>2210</v>
      </c>
      <c r="AJ351" s="2153">
        <f>+Inlinks!AJ352</f>
        <v>2503</v>
      </c>
      <c r="AK351" s="2153">
        <f>+Inlinks!AK352</f>
        <v>2582</v>
      </c>
      <c r="AL351" s="2153">
        <f>+Inlinks!AL352</f>
        <v>2690</v>
      </c>
      <c r="AM351" s="2153">
        <f>+Inlinks!AM352</f>
        <v>2712</v>
      </c>
      <c r="AN351" s="2153">
        <f>+Inlinks!AN352</f>
        <v>2764</v>
      </c>
      <c r="AO351" s="1200">
        <f t="shared" ref="AO351:AR351" si="567">AO139+AO213+AO283</f>
        <v>2854</v>
      </c>
      <c r="AP351" s="1200">
        <f t="shared" si="567"/>
        <v>2944</v>
      </c>
      <c r="AQ351" s="1200">
        <f t="shared" si="567"/>
        <v>3019</v>
      </c>
      <c r="AR351" s="1200">
        <f t="shared" si="567"/>
        <v>3084</v>
      </c>
      <c r="AS351" s="887"/>
      <c r="AT351" s="908"/>
      <c r="AU351" s="908"/>
      <c r="AV351" s="908">
        <f>X351</f>
        <v>810</v>
      </c>
      <c r="AW351" s="908">
        <f>AB351</f>
        <v>1300</v>
      </c>
      <c r="AX351" s="908">
        <f>AF351</f>
        <v>1838</v>
      </c>
      <c r="AY351" s="908">
        <f>AJ351</f>
        <v>2503</v>
      </c>
      <c r="AZ351" s="908">
        <f>AN351</f>
        <v>2764</v>
      </c>
      <c r="BA351" s="908">
        <f>AR351</f>
        <v>3084</v>
      </c>
      <c r="BB351" s="1200">
        <f t="shared" ref="BB351:BI351" si="568">BB348+BB349+BB350</f>
        <v>3204</v>
      </c>
      <c r="BC351" s="1200">
        <f t="shared" si="568"/>
        <v>3394</v>
      </c>
      <c r="BD351" s="1200">
        <f t="shared" si="568"/>
        <v>3524</v>
      </c>
      <c r="BE351" s="1200">
        <f t="shared" si="568"/>
        <v>3644</v>
      </c>
      <c r="BF351" s="1200">
        <f t="shared" si="568"/>
        <v>3759</v>
      </c>
      <c r="BG351" s="1200">
        <f t="shared" si="568"/>
        <v>3859.0000000000005</v>
      </c>
      <c r="BH351" s="1200">
        <f t="shared" si="568"/>
        <v>3969.0000000000005</v>
      </c>
      <c r="BI351" s="1200">
        <f t="shared" si="568"/>
        <v>4069.0000000000005</v>
      </c>
    </row>
    <row r="352" spans="1:61" s="35" customFormat="1" ht="11.25" customHeight="1">
      <c r="A352" s="22"/>
      <c r="B352" s="420"/>
      <c r="C352" s="420"/>
      <c r="D352" s="420"/>
      <c r="E352" s="420"/>
      <c r="F352" s="420"/>
      <c r="G352" s="420"/>
      <c r="H352" s="47"/>
      <c r="I352" s="205" t="s">
        <v>624</v>
      </c>
      <c r="J352" s="9"/>
      <c r="K352" s="5"/>
      <c r="L352" s="5"/>
      <c r="M352" s="136"/>
      <c r="N352" s="136"/>
      <c r="O352" s="136"/>
      <c r="P352" s="136"/>
      <c r="Q352" s="136"/>
      <c r="R352" s="136"/>
      <c r="S352" s="136"/>
      <c r="T352" s="136"/>
      <c r="U352" s="136"/>
      <c r="V352" s="136"/>
      <c r="W352" s="136"/>
      <c r="X352" s="1202">
        <f t="shared" ref="X352:AK352" si="569">X351-W351</f>
        <v>54</v>
      </c>
      <c r="Y352" s="1202">
        <f t="shared" si="569"/>
        <v>161</v>
      </c>
      <c r="Z352" s="1202">
        <f t="shared" si="569"/>
        <v>141</v>
      </c>
      <c r="AA352" s="1202">
        <f t="shared" si="569"/>
        <v>71</v>
      </c>
      <c r="AB352" s="1202">
        <f t="shared" si="569"/>
        <v>117</v>
      </c>
      <c r="AC352" s="1202">
        <f t="shared" si="569"/>
        <v>217</v>
      </c>
      <c r="AD352" s="1202">
        <f t="shared" si="569"/>
        <v>121</v>
      </c>
      <c r="AE352" s="1202">
        <f t="shared" si="569"/>
        <v>111</v>
      </c>
      <c r="AF352" s="1202">
        <f t="shared" si="569"/>
        <v>89</v>
      </c>
      <c r="AG352" s="1225">
        <f t="shared" si="569"/>
        <v>132</v>
      </c>
      <c r="AH352" s="1225">
        <f t="shared" si="569"/>
        <v>110</v>
      </c>
      <c r="AI352" s="1225">
        <f t="shared" si="569"/>
        <v>130</v>
      </c>
      <c r="AJ352" s="1225">
        <f t="shared" si="569"/>
        <v>293</v>
      </c>
      <c r="AK352" s="1225">
        <f t="shared" si="569"/>
        <v>79</v>
      </c>
      <c r="AL352" s="1225">
        <f>AL351-AK351</f>
        <v>108</v>
      </c>
      <c r="AM352" s="1225">
        <f>AM351-AL351</f>
        <v>22</v>
      </c>
      <c r="AN352" s="1225">
        <f t="shared" ref="AN352" si="570">AN351-AM351</f>
        <v>52</v>
      </c>
      <c r="AO352" s="1225">
        <f t="shared" ref="AO352:AR352" si="571">AO351-AN351</f>
        <v>90</v>
      </c>
      <c r="AP352" s="1225">
        <f t="shared" si="571"/>
        <v>90</v>
      </c>
      <c r="AQ352" s="1225">
        <f t="shared" si="571"/>
        <v>75</v>
      </c>
      <c r="AR352" s="1225">
        <f t="shared" si="571"/>
        <v>65</v>
      </c>
      <c r="AS352" s="210"/>
      <c r="AT352" s="451"/>
      <c r="AU352" s="451"/>
      <c r="AV352" s="451"/>
      <c r="AW352" s="451">
        <f t="shared" ref="AW352:BI352" si="572">AW351-AV351</f>
        <v>490</v>
      </c>
      <c r="AX352" s="451">
        <f t="shared" si="572"/>
        <v>538</v>
      </c>
      <c r="AY352" s="1225">
        <f t="shared" si="572"/>
        <v>665</v>
      </c>
      <c r="AZ352" s="1225">
        <f t="shared" si="572"/>
        <v>261</v>
      </c>
      <c r="BA352" s="1225">
        <f t="shared" si="572"/>
        <v>320</v>
      </c>
      <c r="BB352" s="1225">
        <f t="shared" si="572"/>
        <v>120</v>
      </c>
      <c r="BC352" s="1225">
        <f t="shared" si="572"/>
        <v>190</v>
      </c>
      <c r="BD352" s="1225">
        <f t="shared" si="572"/>
        <v>130</v>
      </c>
      <c r="BE352" s="1225">
        <f t="shared" si="572"/>
        <v>120</v>
      </c>
      <c r="BF352" s="1225">
        <f t="shared" si="572"/>
        <v>115</v>
      </c>
      <c r="BG352" s="1225">
        <f t="shared" si="572"/>
        <v>100.00000000000045</v>
      </c>
      <c r="BH352" s="1225">
        <f t="shared" si="572"/>
        <v>110</v>
      </c>
      <c r="BI352" s="1225">
        <f t="shared" si="572"/>
        <v>100</v>
      </c>
    </row>
    <row r="353" spans="1:62" s="1957" customFormat="1" ht="11.25" customHeight="1">
      <c r="A353" s="1955"/>
      <c r="B353" s="1927"/>
      <c r="C353" s="1927"/>
      <c r="D353" s="1927"/>
      <c r="E353" s="1927"/>
      <c r="F353" s="1927"/>
      <c r="G353" s="1927"/>
      <c r="H353" s="1858"/>
      <c r="I353" s="1956" t="s">
        <v>540</v>
      </c>
      <c r="J353" s="1929"/>
      <c r="K353" s="1930"/>
      <c r="L353" s="1930"/>
      <c r="M353" s="1201"/>
      <c r="N353" s="1201"/>
      <c r="O353" s="1201"/>
      <c r="P353" s="1201"/>
      <c r="Q353" s="1201"/>
      <c r="R353" s="1201"/>
      <c r="S353" s="1201"/>
      <c r="T353" s="1201"/>
      <c r="U353" s="1201"/>
      <c r="V353" s="1201"/>
      <c r="W353" s="1201"/>
      <c r="X353" s="1202">
        <f t="shared" ref="X353:AE353" si="573">AVERAGE(W351:X351)</f>
        <v>783</v>
      </c>
      <c r="Y353" s="1202">
        <f t="shared" si="573"/>
        <v>890.5</v>
      </c>
      <c r="Z353" s="1202">
        <f t="shared" si="573"/>
        <v>1041.5</v>
      </c>
      <c r="AA353" s="1202">
        <f t="shared" si="573"/>
        <v>1147.5</v>
      </c>
      <c r="AB353" s="1202">
        <f t="shared" si="573"/>
        <v>1241.5</v>
      </c>
      <c r="AC353" s="1202">
        <f t="shared" si="573"/>
        <v>1408.5</v>
      </c>
      <c r="AD353" s="1202">
        <f t="shared" si="573"/>
        <v>1577.5</v>
      </c>
      <c r="AE353" s="1202">
        <f t="shared" si="573"/>
        <v>1693.5</v>
      </c>
      <c r="AF353" s="1202">
        <f t="shared" ref="AF353:AN353" si="574">AVERAGE(AE351:AF351)</f>
        <v>1793.5</v>
      </c>
      <c r="AG353" s="1225">
        <f t="shared" si="574"/>
        <v>1904</v>
      </c>
      <c r="AH353" s="1225">
        <f t="shared" si="574"/>
        <v>2025</v>
      </c>
      <c r="AI353" s="1225">
        <f t="shared" si="574"/>
        <v>2145</v>
      </c>
      <c r="AJ353" s="1225">
        <f t="shared" si="574"/>
        <v>2356.5</v>
      </c>
      <c r="AK353" s="1225">
        <f t="shared" si="574"/>
        <v>2542.5</v>
      </c>
      <c r="AL353" s="1225">
        <f t="shared" si="574"/>
        <v>2636</v>
      </c>
      <c r="AM353" s="1225">
        <f t="shared" si="574"/>
        <v>2701</v>
      </c>
      <c r="AN353" s="1225">
        <f t="shared" si="574"/>
        <v>2738</v>
      </c>
      <c r="AO353" s="1225">
        <f t="shared" ref="AO353" si="575">AVERAGE(AN351:AO351)</f>
        <v>2809</v>
      </c>
      <c r="AP353" s="1225">
        <f t="shared" ref="AP353" si="576">AVERAGE(AO351:AP351)</f>
        <v>2899</v>
      </c>
      <c r="AQ353" s="1225">
        <f t="shared" ref="AQ353" si="577">AVERAGE(AP351:AQ351)</f>
        <v>2981.5</v>
      </c>
      <c r="AR353" s="1225">
        <f t="shared" ref="AR353" si="578">AVERAGE(AQ351:AR351)</f>
        <v>3051.5</v>
      </c>
      <c r="AS353" s="1744"/>
      <c r="AT353" s="1225"/>
      <c r="AU353" s="1225"/>
      <c r="AV353" s="1225"/>
      <c r="AW353" s="1225">
        <f>AVERAGE(AV351:AW351)</f>
        <v>1055</v>
      </c>
      <c r="AX353" s="1225">
        <f>AVERAGE(AW351:AX351)</f>
        <v>1569</v>
      </c>
      <c r="AY353" s="1225">
        <f t="shared" ref="AY353:BI353" si="579">AVERAGE(AX351:AY351)</f>
        <v>2170.5</v>
      </c>
      <c r="AZ353" s="1225">
        <f t="shared" si="579"/>
        <v>2633.5</v>
      </c>
      <c r="BA353" s="1225">
        <f t="shared" si="579"/>
        <v>2924</v>
      </c>
      <c r="BB353" s="1225">
        <f t="shared" si="579"/>
        <v>3144</v>
      </c>
      <c r="BC353" s="1225">
        <f t="shared" si="579"/>
        <v>3299</v>
      </c>
      <c r="BD353" s="1225">
        <f t="shared" si="579"/>
        <v>3459</v>
      </c>
      <c r="BE353" s="1225">
        <f t="shared" si="579"/>
        <v>3584</v>
      </c>
      <c r="BF353" s="1225">
        <f t="shared" si="579"/>
        <v>3701.5</v>
      </c>
      <c r="BG353" s="1225">
        <f t="shared" si="579"/>
        <v>3809</v>
      </c>
      <c r="BH353" s="1225">
        <f t="shared" si="579"/>
        <v>3914.0000000000005</v>
      </c>
      <c r="BI353" s="1225">
        <f t="shared" si="579"/>
        <v>4019.0000000000005</v>
      </c>
    </row>
    <row r="354" spans="1:62" s="35" customFormat="1" ht="11.25" customHeight="1">
      <c r="A354" s="22"/>
      <c r="B354" s="420"/>
      <c r="C354" s="420"/>
      <c r="D354" s="420"/>
      <c r="E354" s="420"/>
      <c r="F354" s="420"/>
      <c r="G354" s="420"/>
      <c r="H354" s="47"/>
      <c r="I354" s="205"/>
      <c r="J354" s="9"/>
      <c r="K354" s="5"/>
      <c r="L354" s="5"/>
      <c r="M354" s="136"/>
      <c r="N354" s="136"/>
      <c r="O354" s="136"/>
      <c r="P354" s="136"/>
      <c r="Q354" s="136"/>
      <c r="R354" s="136"/>
      <c r="S354" s="136"/>
      <c r="T354" s="136"/>
      <c r="U354" s="136"/>
      <c r="V354" s="136"/>
      <c r="W354" s="136"/>
      <c r="X354" s="1202"/>
      <c r="Y354" s="1202"/>
      <c r="Z354" s="1202"/>
      <c r="AA354" s="1202"/>
      <c r="AB354" s="1202"/>
      <c r="AC354" s="1202"/>
      <c r="AD354" s="1202"/>
      <c r="AE354" s="1202"/>
      <c r="AF354" s="1202"/>
      <c r="AG354" s="1225"/>
      <c r="AH354" s="1225"/>
      <c r="AI354" s="1225"/>
      <c r="AJ354" s="1225"/>
      <c r="AK354" s="1225"/>
      <c r="AL354" s="1225"/>
      <c r="AM354" s="1225"/>
      <c r="AN354" s="1225"/>
      <c r="AO354" s="1225"/>
      <c r="AP354" s="1225"/>
      <c r="AQ354" s="1225"/>
      <c r="AR354" s="1225"/>
      <c r="AS354" s="210"/>
      <c r="AT354" s="451"/>
      <c r="AU354" s="451"/>
      <c r="AV354" s="451"/>
      <c r="AW354" s="451"/>
      <c r="AX354" s="451"/>
      <c r="AY354" s="1225"/>
      <c r="AZ354" s="1225"/>
      <c r="BA354" s="1225"/>
      <c r="BB354" s="1225"/>
      <c r="BC354" s="1225"/>
      <c r="BD354" s="1225"/>
      <c r="BE354" s="1225"/>
      <c r="BF354" s="1225"/>
      <c r="BG354" s="1225"/>
      <c r="BH354" s="1225"/>
      <c r="BI354" s="1225"/>
    </row>
    <row r="355" spans="1:62" s="1555" customFormat="1" ht="11.25" customHeight="1">
      <c r="A355" s="1195"/>
      <c r="B355" s="1194"/>
      <c r="C355" s="1194"/>
      <c r="D355" s="1194"/>
      <c r="E355" s="1194"/>
      <c r="F355" s="1194"/>
      <c r="G355" s="1194"/>
      <c r="H355" s="186"/>
      <c r="I355" s="1969" t="s">
        <v>368</v>
      </c>
      <c r="J355" s="1877"/>
      <c r="K355" s="1878"/>
      <c r="L355" s="1878"/>
      <c r="M355" s="1880"/>
      <c r="N355" s="1880"/>
      <c r="O355" s="1880"/>
      <c r="P355" s="1880"/>
      <c r="Q355" s="1880"/>
      <c r="R355" s="1880"/>
      <c r="S355" s="1880"/>
      <c r="T355" s="1880"/>
      <c r="U355" s="1880"/>
      <c r="V355" s="1880"/>
      <c r="W355" s="1880"/>
      <c r="X355" s="1880"/>
      <c r="Y355" s="1905">
        <f t="shared" ref="Y355:AH355" si="580">Y340/(Y351/1000000)</f>
        <v>62189.495365602474</v>
      </c>
      <c r="Z355" s="1905">
        <f t="shared" si="580"/>
        <v>60515.287769784183</v>
      </c>
      <c r="AA355" s="1905">
        <f t="shared" si="580"/>
        <v>59032.121724429409</v>
      </c>
      <c r="AB355" s="1905">
        <f t="shared" si="580"/>
        <v>56461.538461538468</v>
      </c>
      <c r="AC355" s="1905">
        <f t="shared" si="580"/>
        <v>52392.880685563607</v>
      </c>
      <c r="AD355" s="1905">
        <f t="shared" si="580"/>
        <v>55536.630036630035</v>
      </c>
      <c r="AE355" s="1905">
        <f t="shared" si="580"/>
        <v>51751.858204688397</v>
      </c>
      <c r="AF355" s="1905">
        <f t="shared" si="580"/>
        <v>52928.182807399346</v>
      </c>
      <c r="AG355" s="1905">
        <f t="shared" si="580"/>
        <v>52556.852791878177</v>
      </c>
      <c r="AH355" s="1905">
        <f t="shared" si="580"/>
        <v>55755.769230769234</v>
      </c>
      <c r="AI355" s="1905">
        <f t="shared" ref="AI355:AL355" si="581">AI340/(AI351/1000000)</f>
        <v>50271.040723981896</v>
      </c>
      <c r="AJ355" s="1905">
        <f t="shared" si="581"/>
        <v>51245.30563324011</v>
      </c>
      <c r="AK355" s="1905">
        <f t="shared" si="581"/>
        <v>53201.781564678546</v>
      </c>
      <c r="AL355" s="1905">
        <f t="shared" si="581"/>
        <v>55177.695167286241</v>
      </c>
      <c r="AM355" s="1905">
        <f t="shared" ref="AM355:AN355" si="582">AM340/(AM351/1000000)</f>
        <v>51493.362831858401</v>
      </c>
      <c r="AN355" s="1905">
        <f t="shared" si="582"/>
        <v>50963.820549927645</v>
      </c>
      <c r="AO355" s="1905">
        <f t="shared" ref="AO355:AR355" si="583">AO340/(AO351/1000000)</f>
        <v>54882.878572278576</v>
      </c>
      <c r="AP355" s="1905">
        <f t="shared" si="583"/>
        <v>57438.167199480326</v>
      </c>
      <c r="AQ355" s="1905">
        <f t="shared" si="583"/>
        <v>53042.536474864275</v>
      </c>
      <c r="AR355" s="1905">
        <f t="shared" si="583"/>
        <v>52745.405355645642</v>
      </c>
      <c r="AS355" s="887"/>
      <c r="AT355" s="1883"/>
      <c r="AU355" s="1883"/>
      <c r="AV355" s="1883"/>
      <c r="AW355" s="1905">
        <f>AW340/(AW353/1000000)</f>
        <v>256790.52132701423</v>
      </c>
      <c r="AX355" s="1905">
        <f t="shared" ref="AX355:BI355" si="584">AX340/(AX353/1000000)</f>
        <v>228326.95984703631</v>
      </c>
      <c r="AY355" s="1905">
        <f t="shared" si="584"/>
        <v>211414.42064040541</v>
      </c>
      <c r="AZ355" s="1905">
        <f t="shared" si="584"/>
        <v>215040.44047845071</v>
      </c>
      <c r="BA355" s="1905">
        <f t="shared" si="584"/>
        <v>221797.51963576593</v>
      </c>
      <c r="BB355" s="1905">
        <f t="shared" si="584"/>
        <v>229727.0318030522</v>
      </c>
      <c r="BC355" s="1905">
        <f t="shared" si="584"/>
        <v>236686.27430894694</v>
      </c>
      <c r="BD355" s="1905">
        <f t="shared" si="584"/>
        <v>242724.21976361764</v>
      </c>
      <c r="BE355" s="1905">
        <f t="shared" si="584"/>
        <v>249757.51346283878</v>
      </c>
      <c r="BF355" s="1905">
        <f t="shared" si="584"/>
        <v>257355.81965852986</v>
      </c>
      <c r="BG355" s="1905">
        <f t="shared" si="584"/>
        <v>265163.30652202101</v>
      </c>
      <c r="BH355" s="1905">
        <f t="shared" si="584"/>
        <v>273208.52190182975</v>
      </c>
      <c r="BI355" s="1905">
        <f t="shared" si="584"/>
        <v>281508.41541684268</v>
      </c>
    </row>
    <row r="356" spans="1:62" s="35" customFormat="1" ht="11.25" customHeight="1">
      <c r="A356" s="22"/>
      <c r="B356" s="420"/>
      <c r="C356" s="420"/>
      <c r="D356" s="420"/>
      <c r="E356" s="420"/>
      <c r="F356" s="420"/>
      <c r="G356" s="420"/>
      <c r="H356" s="47"/>
      <c r="I356" s="205" t="s">
        <v>371</v>
      </c>
      <c r="J356" s="9"/>
      <c r="K356" s="5"/>
      <c r="L356" s="5"/>
      <c r="M356" s="136"/>
      <c r="N356" s="136"/>
      <c r="O356" s="136"/>
      <c r="P356" s="136"/>
      <c r="Q356" s="136"/>
      <c r="R356" s="136"/>
      <c r="S356" s="136"/>
      <c r="T356" s="136"/>
      <c r="U356" s="136"/>
      <c r="V356" s="136"/>
      <c r="W356" s="136"/>
      <c r="X356" s="136"/>
      <c r="Y356" s="138"/>
      <c r="Z356" s="138"/>
      <c r="AA356" s="138"/>
      <c r="AB356" s="138"/>
      <c r="AC356" s="1199">
        <f t="shared" ref="AC356:AK356" si="585">AC355/Y355-1</f>
        <v>-0.15752844789053322</v>
      </c>
      <c r="AD356" s="1199">
        <f t="shared" si="585"/>
        <v>-8.2271074246465625E-2</v>
      </c>
      <c r="AE356" s="1199">
        <f t="shared" si="585"/>
        <v>-0.1233271532018847</v>
      </c>
      <c r="AF356" s="1199">
        <f t="shared" si="585"/>
        <v>-6.2579868533799154E-2</v>
      </c>
      <c r="AG356" s="1226">
        <f t="shared" si="585"/>
        <v>3.1296638812179367E-3</v>
      </c>
      <c r="AH356" s="1226">
        <f t="shared" si="585"/>
        <v>3.945849685057734E-3</v>
      </c>
      <c r="AI356" s="1226">
        <f t="shared" si="585"/>
        <v>-2.8613803099583168E-2</v>
      </c>
      <c r="AJ356" s="1226">
        <f t="shared" si="585"/>
        <v>-3.1795483708236594E-2</v>
      </c>
      <c r="AK356" s="1226">
        <f t="shared" si="585"/>
        <v>1.2271069109755173E-2</v>
      </c>
      <c r="AL356" s="1226">
        <f>AL355/AH355-1</f>
        <v>-1.0367968579007236E-2</v>
      </c>
      <c r="AM356" s="1226">
        <f>AM355/AI355-1</f>
        <v>2.4314637021098928E-2</v>
      </c>
      <c r="AN356" s="1226">
        <f t="shared" ref="AN356" si="586">AN355/AJ355-1</f>
        <v>-5.4928950044134117E-3</v>
      </c>
      <c r="AO356" s="1226">
        <f t="shared" ref="AO356:AR356" si="587">AO355/AK355-1</f>
        <v>3.1598509639311212E-2</v>
      </c>
      <c r="AP356" s="1226">
        <f t="shared" si="587"/>
        <v>4.0967134008422113E-2</v>
      </c>
      <c r="AQ356" s="1226">
        <f t="shared" si="587"/>
        <v>3.0084918867396615E-2</v>
      </c>
      <c r="AR356" s="1226">
        <f t="shared" si="587"/>
        <v>3.4957834528371645E-2</v>
      </c>
      <c r="AS356" s="210"/>
      <c r="AT356" s="451"/>
      <c r="AU356" s="451"/>
      <c r="AV356" s="451"/>
      <c r="AW356" s="451"/>
      <c r="AX356" s="1226">
        <f>+AX355/AW355-1</f>
        <v>-0.11084350517646446</v>
      </c>
      <c r="AY356" s="1226">
        <f>+AY355/AX355-1</f>
        <v>-7.4071582339471309E-2</v>
      </c>
      <c r="AZ356" s="1226">
        <f>+AZ355/AY355-1</f>
        <v>1.7151241750972046E-2</v>
      </c>
      <c r="BA356" s="1226">
        <f>+BA355/AZ355-1</f>
        <v>3.1422364752793364E-2</v>
      </c>
      <c r="BB356" s="1226">
        <f t="shared" ref="BB356:BI356" si="588">+BB355/BA355-1</f>
        <v>3.5751130942798914E-2</v>
      </c>
      <c r="BC356" s="1226">
        <f t="shared" si="588"/>
        <v>3.029352902561766E-2</v>
      </c>
      <c r="BD356" s="1226">
        <f t="shared" si="588"/>
        <v>2.551033207269704E-2</v>
      </c>
      <c r="BE356" s="1226">
        <f t="shared" si="588"/>
        <v>2.897648082284765E-2</v>
      </c>
      <c r="BF356" s="1226">
        <f t="shared" si="588"/>
        <v>3.0422733195658802E-2</v>
      </c>
      <c r="BG356" s="1226">
        <f t="shared" si="588"/>
        <v>3.033732391927435E-2</v>
      </c>
      <c r="BH356" s="1226">
        <f t="shared" si="588"/>
        <v>3.0340605890508465E-2</v>
      </c>
      <c r="BI356" s="1226">
        <f t="shared" si="588"/>
        <v>3.0379336110149868E-2</v>
      </c>
    </row>
    <row r="357" spans="1:62" s="35" customFormat="1" ht="11.25" customHeight="1">
      <c r="A357" s="22"/>
      <c r="B357" s="420"/>
      <c r="C357" s="420"/>
      <c r="D357" s="420"/>
      <c r="E357" s="420"/>
      <c r="F357" s="420"/>
      <c r="G357" s="420"/>
      <c r="H357" s="47"/>
      <c r="I357" s="205" t="s">
        <v>369</v>
      </c>
      <c r="J357" s="9"/>
      <c r="K357" s="5"/>
      <c r="L357" s="5"/>
      <c r="M357" s="136"/>
      <c r="N357" s="136"/>
      <c r="O357" s="136"/>
      <c r="P357" s="136"/>
      <c r="Q357" s="136"/>
      <c r="R357" s="136"/>
      <c r="S357" s="136"/>
      <c r="T357" s="136"/>
      <c r="U357" s="136"/>
      <c r="V357" s="136"/>
      <c r="W357" s="136"/>
      <c r="X357" s="136"/>
      <c r="Y357" s="138"/>
      <c r="Z357" s="1199">
        <f t="shared" ref="Z357:AK357" si="589">Z355/Y355-1</f>
        <v>-2.6921067392103426E-2</v>
      </c>
      <c r="AA357" s="1199">
        <f t="shared" si="589"/>
        <v>-2.4508948069405512E-2</v>
      </c>
      <c r="AB357" s="1199">
        <f t="shared" si="589"/>
        <v>-4.3545500107395774E-2</v>
      </c>
      <c r="AC357" s="1199">
        <f t="shared" si="589"/>
        <v>-7.2060696304731886E-2</v>
      </c>
      <c r="AD357" s="1199">
        <f t="shared" si="589"/>
        <v>6.0003368967888493E-2</v>
      </c>
      <c r="AE357" s="1199">
        <f t="shared" si="589"/>
        <v>-6.8149108605353503E-2</v>
      </c>
      <c r="AF357" s="1199">
        <f t="shared" si="589"/>
        <v>2.2730094020167568E-2</v>
      </c>
      <c r="AG357" s="1199">
        <f t="shared" si="589"/>
        <v>-7.0157333168305858E-3</v>
      </c>
      <c r="AH357" s="1199">
        <f t="shared" si="589"/>
        <v>6.0865829458216725E-2</v>
      </c>
      <c r="AI357" s="1199">
        <f t="shared" si="589"/>
        <v>-9.837060061150682E-2</v>
      </c>
      <c r="AJ357" s="1199">
        <f t="shared" si="589"/>
        <v>1.9380241491468553E-2</v>
      </c>
      <c r="AK357" s="1199">
        <f t="shared" si="589"/>
        <v>3.8178637189537401E-2</v>
      </c>
      <c r="AL357" s="1199">
        <f>AL355/AK355-1</f>
        <v>3.7139989385609917E-2</v>
      </c>
      <c r="AM357" s="1199">
        <f>AM355/AL355-1</f>
        <v>-6.6772131823516379E-2</v>
      </c>
      <c r="AN357" s="1199">
        <f t="shared" ref="AN357" si="590">AN355/AM355-1</f>
        <v>-1.0283699739321306E-2</v>
      </c>
      <c r="AO357" s="1199">
        <f t="shared" ref="AO357:AR357" si="591">AO355/AN355-1</f>
        <v>7.6898827051467888E-2</v>
      </c>
      <c r="AP357" s="1199">
        <f t="shared" si="591"/>
        <v>4.655893957596513E-2</v>
      </c>
      <c r="AQ357" s="1199">
        <f t="shared" si="591"/>
        <v>-7.6528046400753169E-2</v>
      </c>
      <c r="AR357" s="1199">
        <f t="shared" si="591"/>
        <v>-5.6017517065655165E-3</v>
      </c>
      <c r="AS357" s="210"/>
      <c r="AT357" s="451"/>
      <c r="AU357" s="451"/>
      <c r="AV357" s="451"/>
      <c r="AW357" s="138" t="s">
        <v>462</v>
      </c>
      <c r="AX357" s="138" t="s">
        <v>462</v>
      </c>
      <c r="AY357" s="138" t="s">
        <v>462</v>
      </c>
      <c r="AZ357" s="138" t="s">
        <v>462</v>
      </c>
      <c r="BA357" s="138" t="s">
        <v>462</v>
      </c>
      <c r="BB357" s="138" t="s">
        <v>462</v>
      </c>
      <c r="BC357" s="138" t="s">
        <v>462</v>
      </c>
      <c r="BD357" s="138" t="s">
        <v>462</v>
      </c>
      <c r="BE357" s="138" t="s">
        <v>462</v>
      </c>
      <c r="BF357" s="138" t="s">
        <v>462</v>
      </c>
      <c r="BG357" s="138" t="s">
        <v>462</v>
      </c>
      <c r="BH357" s="138" t="s">
        <v>462</v>
      </c>
      <c r="BI357" s="138" t="s">
        <v>462</v>
      </c>
    </row>
    <row r="358" spans="1:62" s="35" customFormat="1" ht="11.25" customHeight="1">
      <c r="A358" s="22"/>
      <c r="B358" s="420"/>
      <c r="C358" s="420"/>
      <c r="D358" s="420"/>
      <c r="E358" s="420"/>
      <c r="F358" s="420"/>
      <c r="G358" s="420"/>
      <c r="H358" s="47"/>
      <c r="I358" s="205" t="s">
        <v>370</v>
      </c>
      <c r="J358" s="9"/>
      <c r="K358" s="5"/>
      <c r="L358" s="5"/>
      <c r="M358" s="136"/>
      <c r="N358" s="136"/>
      <c r="O358" s="136"/>
      <c r="P358" s="136"/>
      <c r="Q358" s="136"/>
      <c r="R358" s="136"/>
      <c r="S358" s="136"/>
      <c r="T358" s="136"/>
      <c r="U358" s="136"/>
      <c r="V358" s="136"/>
      <c r="W358" s="136"/>
      <c r="X358" s="136"/>
      <c r="Y358" s="138"/>
      <c r="Z358" s="138"/>
      <c r="AA358" s="138"/>
      <c r="AB358" s="138"/>
      <c r="AC358" s="138">
        <f t="shared" ref="AC358:AK358" si="592">AC355-Y355</f>
        <v>-9796.6146800388669</v>
      </c>
      <c r="AD358" s="138">
        <f t="shared" si="592"/>
        <v>-4978.6577331541484</v>
      </c>
      <c r="AE358" s="138">
        <f t="shared" si="592"/>
        <v>-7280.2635197410127</v>
      </c>
      <c r="AF358" s="138">
        <f t="shared" si="592"/>
        <v>-3533.3556541391226</v>
      </c>
      <c r="AG358" s="138">
        <f t="shared" si="592"/>
        <v>163.97210631456983</v>
      </c>
      <c r="AH358" s="138">
        <f t="shared" si="592"/>
        <v>219.13919413919939</v>
      </c>
      <c r="AI358" s="138">
        <f t="shared" si="592"/>
        <v>-1480.8174807065006</v>
      </c>
      <c r="AJ358" s="138">
        <f t="shared" si="592"/>
        <v>-1682.8771741592354</v>
      </c>
      <c r="AK358" s="138">
        <f t="shared" si="592"/>
        <v>644.92877280036919</v>
      </c>
      <c r="AL358" s="138">
        <f>AL355-AH355</f>
        <v>-578.07406348299264</v>
      </c>
      <c r="AM358" s="138">
        <f>AM355-AI355</f>
        <v>1222.3221078765055</v>
      </c>
      <c r="AN358" s="138">
        <f t="shared" ref="AN358" si="593">AN355-AJ355</f>
        <v>-281.48508331246558</v>
      </c>
      <c r="AO358" s="138">
        <f t="shared" ref="AO358:AR358" si="594">AO355-AK355</f>
        <v>1681.0970076000303</v>
      </c>
      <c r="AP358" s="138">
        <f t="shared" si="594"/>
        <v>2260.472032194084</v>
      </c>
      <c r="AQ358" s="138">
        <f t="shared" si="594"/>
        <v>1549.1736430058736</v>
      </c>
      <c r="AR358" s="138">
        <f t="shared" si="594"/>
        <v>1781.5848057179974</v>
      </c>
      <c r="AS358" s="210"/>
      <c r="AT358" s="451"/>
      <c r="AU358" s="451"/>
      <c r="AV358" s="451"/>
      <c r="AW358" s="451"/>
      <c r="AX358" s="451">
        <f>+AX355-AW355</f>
        <v>-28463.561479977914</v>
      </c>
      <c r="AY358" s="451">
        <f>+AY355-AX355</f>
        <v>-16912.5392066309</v>
      </c>
      <c r="AZ358" s="451">
        <f>+AZ355-AY355</f>
        <v>3626.019838045293</v>
      </c>
      <c r="BA358" s="451">
        <f>+BA355-AZ355</f>
        <v>6757.0791573152237</v>
      </c>
      <c r="BB358" s="138">
        <f t="shared" ref="BB358:BI358" si="595">+BB355-BA355</f>
        <v>7929.5121672862733</v>
      </c>
      <c r="BC358" s="138">
        <f t="shared" si="595"/>
        <v>6959.242505894741</v>
      </c>
      <c r="BD358" s="138">
        <f t="shared" si="595"/>
        <v>6037.9454546706984</v>
      </c>
      <c r="BE358" s="138">
        <f t="shared" si="595"/>
        <v>7033.2936992211326</v>
      </c>
      <c r="BF358" s="138">
        <f t="shared" si="595"/>
        <v>7598.3061956910824</v>
      </c>
      <c r="BG358" s="138">
        <f t="shared" si="595"/>
        <v>7807.4868634911545</v>
      </c>
      <c r="BH358" s="138">
        <f t="shared" si="595"/>
        <v>8045.2153798087384</v>
      </c>
      <c r="BI358" s="138">
        <f t="shared" si="595"/>
        <v>8299.8935150129255</v>
      </c>
    </row>
    <row r="359" spans="1:62" s="35" customFormat="1" ht="11.25" customHeight="1">
      <c r="A359" s="22"/>
      <c r="B359" s="420"/>
      <c r="C359" s="420"/>
      <c r="D359" s="420"/>
      <c r="E359" s="420"/>
      <c r="F359" s="420"/>
      <c r="G359" s="420"/>
      <c r="H359" s="47"/>
      <c r="I359" s="205" t="s">
        <v>372</v>
      </c>
      <c r="J359" s="9"/>
      <c r="K359" s="5"/>
      <c r="L359" s="5"/>
      <c r="M359" s="136"/>
      <c r="N359" s="136"/>
      <c r="O359" s="136"/>
      <c r="P359" s="136"/>
      <c r="Q359" s="136"/>
      <c r="R359" s="136"/>
      <c r="S359" s="136"/>
      <c r="T359" s="136"/>
      <c r="U359" s="136"/>
      <c r="V359" s="136"/>
      <c r="W359" s="136"/>
      <c r="X359" s="136"/>
      <c r="Y359" s="138"/>
      <c r="Z359" s="138">
        <f t="shared" ref="Z359:AK359" si="596">Z355-Y355</f>
        <v>-1674.2075958182904</v>
      </c>
      <c r="AA359" s="138">
        <f t="shared" si="596"/>
        <v>-1483.1660453547738</v>
      </c>
      <c r="AB359" s="138">
        <f t="shared" si="596"/>
        <v>-2570.5832628909411</v>
      </c>
      <c r="AC359" s="138">
        <f t="shared" si="596"/>
        <v>-4068.6577759748616</v>
      </c>
      <c r="AD359" s="138">
        <f t="shared" si="596"/>
        <v>3143.7493510664281</v>
      </c>
      <c r="AE359" s="138">
        <f t="shared" si="596"/>
        <v>-3784.7718319416381</v>
      </c>
      <c r="AF359" s="138">
        <f t="shared" si="596"/>
        <v>1176.324602710949</v>
      </c>
      <c r="AG359" s="138">
        <f t="shared" si="596"/>
        <v>-371.33001552116912</v>
      </c>
      <c r="AH359" s="138">
        <f t="shared" si="596"/>
        <v>3198.9164388910576</v>
      </c>
      <c r="AI359" s="138">
        <f t="shared" si="596"/>
        <v>-5484.7285067873381</v>
      </c>
      <c r="AJ359" s="138">
        <f t="shared" si="596"/>
        <v>974.26490925821417</v>
      </c>
      <c r="AK359" s="138">
        <f t="shared" si="596"/>
        <v>1956.4759314384355</v>
      </c>
      <c r="AL359" s="138">
        <f>AL355-AK355</f>
        <v>1975.9136026076958</v>
      </c>
      <c r="AM359" s="138">
        <f>AM355-AL355</f>
        <v>-3684.33233542784</v>
      </c>
      <c r="AN359" s="138">
        <f t="shared" ref="AN359" si="597">AN355-AM355</f>
        <v>-529.54228193075687</v>
      </c>
      <c r="AO359" s="138">
        <f t="shared" ref="AO359:AR359" si="598">AO355-AN355</f>
        <v>3919.0580223509314</v>
      </c>
      <c r="AP359" s="138">
        <f t="shared" si="598"/>
        <v>2555.2886272017495</v>
      </c>
      <c r="AQ359" s="138">
        <f t="shared" si="598"/>
        <v>-4395.6307246160504</v>
      </c>
      <c r="AR359" s="138">
        <f t="shared" si="598"/>
        <v>-297.1311192186331</v>
      </c>
      <c r="AS359" s="210"/>
      <c r="AT359" s="451"/>
      <c r="AU359" s="451"/>
      <c r="AV359" s="451"/>
      <c r="AW359" s="138" t="s">
        <v>462</v>
      </c>
      <c r="AX359" s="138" t="s">
        <v>462</v>
      </c>
      <c r="AY359" s="138" t="s">
        <v>462</v>
      </c>
      <c r="AZ359" s="138" t="s">
        <v>462</v>
      </c>
      <c r="BA359" s="138" t="s">
        <v>462</v>
      </c>
      <c r="BB359" s="138" t="s">
        <v>462</v>
      </c>
      <c r="BC359" s="138" t="s">
        <v>462</v>
      </c>
      <c r="BD359" s="138" t="s">
        <v>462</v>
      </c>
      <c r="BE359" s="138" t="s">
        <v>462</v>
      </c>
      <c r="BF359" s="138" t="s">
        <v>462</v>
      </c>
      <c r="BG359" s="138" t="s">
        <v>462</v>
      </c>
      <c r="BH359" s="138" t="s">
        <v>462</v>
      </c>
      <c r="BI359" s="138" t="s">
        <v>462</v>
      </c>
    </row>
    <row r="360" spans="1:62" ht="11.25" customHeight="1">
      <c r="A360" s="12"/>
      <c r="B360" s="416"/>
      <c r="C360" s="416"/>
      <c r="D360" s="416"/>
      <c r="E360" s="416"/>
      <c r="F360" s="416"/>
      <c r="G360" s="416"/>
      <c r="I360" s="260"/>
      <c r="J360" s="120"/>
      <c r="K360" s="120"/>
      <c r="L360" s="120"/>
      <c r="M360" s="262"/>
      <c r="N360" s="262"/>
      <c r="O360" s="262"/>
      <c r="P360" s="263"/>
      <c r="Q360" s="261"/>
      <c r="R360" s="262"/>
      <c r="S360" s="262"/>
      <c r="T360" s="263"/>
      <c r="U360" s="261"/>
      <c r="V360" s="262"/>
      <c r="W360" s="262"/>
      <c r="X360" s="262"/>
      <c r="Y360" s="262"/>
      <c r="Z360" s="262"/>
      <c r="AA360" s="262"/>
      <c r="AB360" s="262"/>
      <c r="AC360" s="262"/>
      <c r="AD360" s="262"/>
      <c r="AE360" s="262"/>
      <c r="AF360" s="262"/>
      <c r="AG360" s="262"/>
      <c r="AH360" s="262"/>
      <c r="AI360" s="262"/>
      <c r="AJ360" s="262"/>
      <c r="AK360" s="262"/>
      <c r="AL360" s="262"/>
      <c r="AM360" s="262"/>
      <c r="AN360" s="262"/>
      <c r="AO360" s="262"/>
      <c r="AP360" s="262"/>
      <c r="AQ360" s="262"/>
      <c r="AR360" s="262"/>
      <c r="AS360" s="64"/>
      <c r="AT360" s="262"/>
      <c r="AU360" s="262"/>
      <c r="AV360" s="262"/>
      <c r="AW360" s="262"/>
      <c r="AX360" s="262"/>
      <c r="AY360" s="262"/>
      <c r="AZ360" s="262"/>
      <c r="BA360" s="262"/>
      <c r="BB360" s="262"/>
      <c r="BC360" s="262"/>
      <c r="BD360" s="262"/>
      <c r="BE360" s="262"/>
      <c r="BF360" s="262"/>
      <c r="BG360" s="262"/>
      <c r="BH360" s="262"/>
      <c r="BI360" s="262"/>
    </row>
    <row r="361" spans="1:62">
      <c r="A361" s="36"/>
      <c r="B361" s="418"/>
      <c r="C361" s="418"/>
      <c r="D361" s="418"/>
      <c r="E361" s="418"/>
      <c r="F361" s="418"/>
      <c r="G361" s="418"/>
      <c r="H361" s="34"/>
    </row>
    <row r="362" spans="1:62">
      <c r="A362" s="36"/>
      <c r="B362" s="418"/>
      <c r="C362" s="418"/>
      <c r="D362" s="418"/>
      <c r="E362" s="418"/>
      <c r="F362" s="418"/>
      <c r="G362" s="418"/>
      <c r="H362" s="34"/>
    </row>
    <row r="363" spans="1:62" ht="11.25" hidden="1" customHeight="1" outlineLevel="1">
      <c r="A363" s="33"/>
      <c r="B363" s="420"/>
      <c r="C363" s="420"/>
      <c r="D363" s="420"/>
      <c r="E363" s="420"/>
      <c r="F363" s="420"/>
      <c r="G363" s="420"/>
      <c r="H363" s="33"/>
      <c r="I363" s="1677" t="s">
        <v>270</v>
      </c>
      <c r="J363" s="206"/>
      <c r="K363" s="206"/>
      <c r="L363" s="206"/>
      <c r="M363" s="1675"/>
      <c r="N363" s="1675"/>
      <c r="O363" s="1675"/>
      <c r="P363" s="1676"/>
      <c r="Q363" s="1674"/>
      <c r="R363" s="1675"/>
      <c r="S363" s="1675"/>
      <c r="T363" s="1676"/>
      <c r="U363" s="1674"/>
      <c r="V363" s="1675"/>
      <c r="W363" s="1675"/>
      <c r="X363" s="1675"/>
      <c r="Y363" s="1675"/>
      <c r="Z363" s="1675"/>
      <c r="AA363" s="1675"/>
      <c r="AB363" s="1675"/>
      <c r="AC363" s="1675"/>
      <c r="AD363" s="1675"/>
      <c r="AE363" s="1675"/>
      <c r="AF363" s="1675"/>
      <c r="AG363" s="1678"/>
      <c r="AH363" s="1678"/>
      <c r="AI363" s="1678"/>
      <c r="AJ363" s="1678"/>
      <c r="AK363" s="1678"/>
      <c r="AL363" s="1678"/>
      <c r="AM363" s="1678"/>
      <c r="AN363" s="1678"/>
      <c r="AO363" s="1678"/>
      <c r="AP363" s="1678"/>
      <c r="AQ363" s="1678"/>
      <c r="AR363" s="1678"/>
      <c r="AS363" s="454"/>
      <c r="AT363" s="1765"/>
      <c r="AU363" s="1765"/>
      <c r="AV363" s="1765"/>
      <c r="AW363" s="1765"/>
      <c r="AX363" s="1765"/>
      <c r="AY363" s="1765"/>
      <c r="AZ363" s="1765"/>
      <c r="BA363" s="1765"/>
      <c r="BB363" s="1765"/>
      <c r="BC363" s="1765"/>
      <c r="BD363" s="1765"/>
      <c r="BE363" s="1765"/>
      <c r="BF363" s="1765"/>
      <c r="BG363" s="1765"/>
      <c r="BH363" s="1765"/>
      <c r="BI363" s="1765"/>
    </row>
    <row r="364" spans="1:62" s="35" customFormat="1" ht="11.25" hidden="1" customHeight="1" outlineLevel="1">
      <c r="B364" s="38"/>
      <c r="C364" s="38"/>
      <c r="D364" s="38"/>
      <c r="E364" s="38"/>
      <c r="F364" s="38"/>
      <c r="G364" s="38"/>
      <c r="I364" s="1235" t="s">
        <v>382</v>
      </c>
      <c r="J364" s="186"/>
      <c r="K364" s="186"/>
      <c r="L364" s="186"/>
      <c r="M364" s="64"/>
      <c r="N364" s="64"/>
      <c r="O364" s="64"/>
      <c r="P364" s="64"/>
      <c r="Q364" s="64"/>
      <c r="R364" s="64"/>
      <c r="S364" s="64"/>
      <c r="T364" s="64"/>
      <c r="U364" s="64"/>
      <c r="V364" s="64"/>
      <c r="W364" s="64"/>
      <c r="X364" s="64"/>
      <c r="Y364" s="1679">
        <f t="shared" ref="Y364:AR364" si="599">Y55</f>
        <v>6.173</v>
      </c>
      <c r="Z364" s="1679">
        <f t="shared" si="599"/>
        <v>7.7829999999999995</v>
      </c>
      <c r="AA364" s="1679">
        <f t="shared" si="599"/>
        <v>8.2560000000000002</v>
      </c>
      <c r="AB364" s="1679">
        <f t="shared" si="599"/>
        <v>9.0009999999999994</v>
      </c>
      <c r="AC364" s="1707">
        <f t="shared" si="599"/>
        <v>8.427999999999999</v>
      </c>
      <c r="AD364" s="1707">
        <f t="shared" si="599"/>
        <v>10.277999999999999</v>
      </c>
      <c r="AE364" s="1707">
        <f t="shared" si="599"/>
        <v>11.891999999999999</v>
      </c>
      <c r="AF364" s="1707">
        <f t="shared" si="599"/>
        <v>13.967000000000001</v>
      </c>
      <c r="AG364" s="1679">
        <f t="shared" si="599"/>
        <v>12.516000000000002</v>
      </c>
      <c r="AH364" s="1679">
        <f t="shared" si="599"/>
        <v>13.3</v>
      </c>
      <c r="AI364" s="1679">
        <f t="shared" si="599"/>
        <v>14.771000000000003</v>
      </c>
      <c r="AJ364" s="1679">
        <f t="shared" si="599"/>
        <v>16.190000000000001</v>
      </c>
      <c r="AK364" s="1679">
        <f t="shared" si="599"/>
        <v>20.167000000000002</v>
      </c>
      <c r="AL364" s="1679">
        <f t="shared" si="599"/>
        <v>25.605</v>
      </c>
      <c r="AM364" s="1679">
        <f t="shared" si="599"/>
        <v>23.754999999999999</v>
      </c>
      <c r="AN364" s="1679">
        <f t="shared" si="599"/>
        <v>24.569999999999997</v>
      </c>
      <c r="AO364" s="1679">
        <f t="shared" si="599"/>
        <v>25.167000000000002</v>
      </c>
      <c r="AP364" s="1679">
        <f t="shared" si="599"/>
        <v>30.605</v>
      </c>
      <c r="AQ364" s="1679">
        <f t="shared" si="599"/>
        <v>28.754999999999999</v>
      </c>
      <c r="AR364" s="1679">
        <f t="shared" si="599"/>
        <v>29.569999999999997</v>
      </c>
      <c r="AS364" s="64"/>
      <c r="AT364" s="1679">
        <f t="shared" ref="AT364:BI364" si="600">AT55</f>
        <v>3.5139999999999998</v>
      </c>
      <c r="AU364" s="1679">
        <f t="shared" si="600"/>
        <v>6.125</v>
      </c>
      <c r="AV364" s="1679">
        <f t="shared" si="600"/>
        <v>14.763</v>
      </c>
      <c r="AW364" s="1679">
        <f t="shared" si="600"/>
        <v>31.213000000000005</v>
      </c>
      <c r="AX364" s="1679">
        <f t="shared" si="600"/>
        <v>44.564999999999998</v>
      </c>
      <c r="AY364" s="1679">
        <f t="shared" si="600"/>
        <v>56.777000000000001</v>
      </c>
      <c r="AZ364" s="1679">
        <f t="shared" si="600"/>
        <v>94.097000000000008</v>
      </c>
      <c r="BA364" s="1679">
        <f t="shared" si="600"/>
        <v>114.09700000000001</v>
      </c>
      <c r="BB364" s="1679">
        <f t="shared" si="600"/>
        <v>129.09700000000001</v>
      </c>
      <c r="BC364" s="1679">
        <f t="shared" si="600"/>
        <v>144.09700000000001</v>
      </c>
      <c r="BD364" s="1679">
        <f t="shared" si="600"/>
        <v>154.86145017335528</v>
      </c>
      <c r="BE364" s="1679">
        <f t="shared" si="600"/>
        <v>164.96238625081352</v>
      </c>
      <c r="BF364" s="1679">
        <f t="shared" si="600"/>
        <v>174.32816313446293</v>
      </c>
      <c r="BG364" s="1679">
        <f t="shared" si="600"/>
        <v>183.21265824677369</v>
      </c>
      <c r="BH364" s="1679">
        <f t="shared" si="600"/>
        <v>192.03288000189025</v>
      </c>
      <c r="BI364" s="1679">
        <f t="shared" si="600"/>
        <v>201.29010049477134</v>
      </c>
    </row>
    <row r="365" spans="1:62" ht="11.25" hidden="1" customHeight="1" outlineLevel="1">
      <c r="A365" s="15"/>
      <c r="B365" s="427"/>
      <c r="C365" s="427"/>
      <c r="D365" s="427"/>
      <c r="E365" s="427"/>
      <c r="F365" s="427"/>
      <c r="G365" s="427"/>
      <c r="I365" s="176"/>
      <c r="J365" s="47"/>
      <c r="K365" s="47"/>
      <c r="L365" s="47"/>
      <c r="M365" s="64"/>
      <c r="N365" s="64"/>
      <c r="O365" s="64"/>
      <c r="P365" s="1163"/>
      <c r="Q365" s="1164"/>
      <c r="R365" s="64"/>
      <c r="S365" s="64"/>
      <c r="T365" s="1163"/>
      <c r="U365" s="1164"/>
      <c r="V365" s="64"/>
      <c r="W365" s="64"/>
      <c r="X365" s="64"/>
      <c r="Y365" s="64"/>
      <c r="Z365" s="64"/>
      <c r="AA365" s="64"/>
      <c r="AB365" s="64"/>
      <c r="AC365" s="64"/>
      <c r="AD365" s="64"/>
      <c r="AE365" s="64"/>
      <c r="AF365" s="64"/>
      <c r="AG365" s="63"/>
      <c r="AH365" s="63"/>
      <c r="AI365" s="63"/>
      <c r="AJ365" s="63"/>
      <c r="AK365" s="63"/>
      <c r="AL365" s="63"/>
      <c r="AM365" s="63"/>
      <c r="AN365" s="63"/>
      <c r="AO365" s="63"/>
      <c r="AP365" s="63"/>
      <c r="AQ365" s="63"/>
      <c r="AR365" s="63"/>
      <c r="AS365" s="64"/>
      <c r="AT365" s="64"/>
      <c r="AU365" s="64"/>
      <c r="AV365" s="1705"/>
      <c r="AW365" s="1705"/>
      <c r="AX365" s="1705"/>
      <c r="AY365" s="63"/>
      <c r="AZ365" s="63"/>
      <c r="BA365" s="64"/>
      <c r="BB365" s="64"/>
      <c r="BC365" s="64"/>
      <c r="BD365" s="64"/>
      <c r="BE365" s="64"/>
      <c r="BF365" s="64"/>
      <c r="BG365" s="64"/>
      <c r="BH365" s="64"/>
      <c r="BI365" s="64"/>
      <c r="BJ365" s="35"/>
    </row>
    <row r="366" spans="1:62" ht="11.25" hidden="1" customHeight="1" outlineLevel="1">
      <c r="A366" s="12"/>
      <c r="B366" s="419"/>
      <c r="C366" s="419"/>
      <c r="D366" s="419"/>
      <c r="E366" s="419"/>
      <c r="F366" s="419"/>
      <c r="G366" s="419"/>
      <c r="I366" s="176" t="s">
        <v>523</v>
      </c>
      <c r="J366" s="5"/>
      <c r="K366" s="5"/>
      <c r="L366" s="5"/>
      <c r="M366" s="54"/>
      <c r="N366" s="54"/>
      <c r="O366" s="54"/>
      <c r="P366" s="40"/>
      <c r="Q366" s="100"/>
      <c r="R366" s="54"/>
      <c r="S366" s="54"/>
      <c r="T366" s="40"/>
      <c r="U366" s="100"/>
      <c r="V366" s="54"/>
      <c r="W366" s="54"/>
      <c r="X366" s="54"/>
      <c r="Y366" s="1679">
        <f>+Inlinks!Y73</f>
        <v>0.247</v>
      </c>
      <c r="Z366" s="1679">
        <f>+Inlinks!Z73</f>
        <v>1.296</v>
      </c>
      <c r="AA366" s="1679">
        <f>+Inlinks!AA73</f>
        <v>1.304</v>
      </c>
      <c r="AB366" s="1679">
        <f>+Inlinks!AB73</f>
        <v>1.056</v>
      </c>
      <c r="AC366" s="1679">
        <f>+Inlinks!AC73</f>
        <v>0.92</v>
      </c>
      <c r="AD366" s="1679">
        <f>+Inlinks!AD73</f>
        <v>1.6739999999999999</v>
      </c>
      <c r="AE366" s="1679">
        <f>+Inlinks!AE73</f>
        <v>1.2</v>
      </c>
      <c r="AF366" s="1679">
        <f>+Inlinks!AF73</f>
        <v>2.548</v>
      </c>
      <c r="AG366" s="1679">
        <f>+Inlinks!AG73</f>
        <v>1.377</v>
      </c>
      <c r="AH366" s="1679">
        <f>+Inlinks!AH73</f>
        <v>0.82499999999999996</v>
      </c>
      <c r="AI366" s="1679">
        <f>+Inlinks!AI73</f>
        <v>0.94299999999999995</v>
      </c>
      <c r="AJ366" s="1679">
        <f>+Inlinks!AJ73</f>
        <v>0.98599999999999999</v>
      </c>
      <c r="AK366" s="1228">
        <f t="shared" ref="AK366:AR366" si="601">$AZ$366/4</f>
        <v>1.0602499999999999</v>
      </c>
      <c r="AL366" s="1228">
        <f t="shared" si="601"/>
        <v>1.0602499999999999</v>
      </c>
      <c r="AM366" s="1228">
        <f t="shared" si="601"/>
        <v>1.0602499999999999</v>
      </c>
      <c r="AN366" s="1228">
        <f t="shared" si="601"/>
        <v>1.0602499999999999</v>
      </c>
      <c r="AO366" s="1228">
        <f t="shared" si="601"/>
        <v>1.0602499999999999</v>
      </c>
      <c r="AP366" s="1228">
        <f t="shared" si="601"/>
        <v>1.0602499999999999</v>
      </c>
      <c r="AQ366" s="1228">
        <f t="shared" si="601"/>
        <v>1.0602499999999999</v>
      </c>
      <c r="AR366" s="1228">
        <f t="shared" si="601"/>
        <v>1.0602499999999999</v>
      </c>
      <c r="AS366" s="64"/>
      <c r="AT366" s="54"/>
      <c r="AU366" s="54"/>
      <c r="AV366" s="1426">
        <f>Inlinks!AV73</f>
        <v>0.46400000000000002</v>
      </c>
      <c r="AW366" s="1426">
        <f>Inlinks!AW73</f>
        <v>3.9020000000000001</v>
      </c>
      <c r="AX366" s="1426">
        <f>Inlinks!AX73</f>
        <v>6.3419999999999996</v>
      </c>
      <c r="AY366" s="54">
        <f>+SUM(AG366:AJ366)</f>
        <v>4.1310000000000002</v>
      </c>
      <c r="AZ366" s="63">
        <v>4.2409999999999997</v>
      </c>
      <c r="BA366" s="64">
        <f t="shared" ref="BA366:BI366" si="602">BA55*BA367</f>
        <v>5.0283132468729068</v>
      </c>
      <c r="BB366" s="64">
        <f t="shared" si="602"/>
        <v>5.5602739320275871</v>
      </c>
      <c r="BC366" s="64">
        <f t="shared" si="602"/>
        <v>6.0622346171822681</v>
      </c>
      <c r="BD366" s="64">
        <f t="shared" si="602"/>
        <v>6.3602391008996104</v>
      </c>
      <c r="BE366" s="64">
        <f t="shared" si="602"/>
        <v>6.6101273345004188</v>
      </c>
      <c r="BF366" s="64">
        <f t="shared" si="602"/>
        <v>6.8110906495900574</v>
      </c>
      <c r="BG366" s="64">
        <f t="shared" si="602"/>
        <v>6.9749997672958779</v>
      </c>
      <c r="BH366" s="64">
        <f t="shared" si="602"/>
        <v>7.1187572484958421</v>
      </c>
      <c r="BI366" s="64">
        <f t="shared" si="602"/>
        <v>7.2606370545502665</v>
      </c>
      <c r="BJ366" s="35"/>
    </row>
    <row r="367" spans="1:62" s="1682" customFormat="1" ht="11.25" hidden="1" customHeight="1" outlineLevel="1">
      <c r="A367" s="1680"/>
      <c r="B367" s="1681"/>
      <c r="C367" s="1681"/>
      <c r="D367" s="1681"/>
      <c r="E367" s="1681"/>
      <c r="F367" s="1681"/>
      <c r="G367" s="1681"/>
      <c r="I367" s="1706" t="s">
        <v>524</v>
      </c>
      <c r="J367" s="1616"/>
      <c r="K367" s="1616"/>
      <c r="L367" s="1616"/>
      <c r="M367" s="1616"/>
      <c r="N367" s="1616"/>
      <c r="O367" s="1616"/>
      <c r="P367" s="1616"/>
      <c r="Q367" s="1616"/>
      <c r="R367" s="1616"/>
      <c r="S367" s="1616"/>
      <c r="T367" s="1616"/>
      <c r="U367" s="1616"/>
      <c r="V367" s="1616"/>
      <c r="W367" s="1616"/>
      <c r="X367" s="1616"/>
      <c r="Y367" s="1631">
        <f t="shared" ref="Y367:AF367" si="603">Y366/Y364</f>
        <v>4.0012959663048762E-2</v>
      </c>
      <c r="Z367" s="1631">
        <f t="shared" si="603"/>
        <v>0.16651676731337531</v>
      </c>
      <c r="AA367" s="1631">
        <f t="shared" si="603"/>
        <v>0.15794573643410853</v>
      </c>
      <c r="AB367" s="1631">
        <f t="shared" si="603"/>
        <v>0.11732029774469505</v>
      </c>
      <c r="AC367" s="1631">
        <f t="shared" si="603"/>
        <v>0.10915994304698626</v>
      </c>
      <c r="AD367" s="1631">
        <f t="shared" si="603"/>
        <v>0.1628721541155867</v>
      </c>
      <c r="AE367" s="1631">
        <f t="shared" si="603"/>
        <v>0.10090817356205853</v>
      </c>
      <c r="AF367" s="1631">
        <f t="shared" si="603"/>
        <v>0.18243001360349395</v>
      </c>
      <c r="AG367" s="1631">
        <f t="shared" ref="AG367:AN367" si="604">AG366/AG364</f>
        <v>0.11001917545541705</v>
      </c>
      <c r="AH367" s="1631">
        <f t="shared" si="604"/>
        <v>6.2030075187969921E-2</v>
      </c>
      <c r="AI367" s="1631">
        <f t="shared" si="604"/>
        <v>6.3841310676325216E-2</v>
      </c>
      <c r="AJ367" s="1631">
        <f t="shared" si="604"/>
        <v>6.090179122915379E-2</v>
      </c>
      <c r="AK367" s="1631">
        <f t="shared" si="604"/>
        <v>5.2573511181633351E-2</v>
      </c>
      <c r="AL367" s="1631">
        <f t="shared" si="604"/>
        <v>4.1407928139035342E-2</v>
      </c>
      <c r="AM367" s="1631">
        <f t="shared" si="604"/>
        <v>4.463270890338876E-2</v>
      </c>
      <c r="AN367" s="1631">
        <f t="shared" si="604"/>
        <v>4.3152218152218154E-2</v>
      </c>
      <c r="AO367" s="1631">
        <f t="shared" ref="AO367:AR367" si="605">AO366/AO364</f>
        <v>4.2128581078396309E-2</v>
      </c>
      <c r="AP367" s="1631">
        <f t="shared" si="605"/>
        <v>3.4643032184283613E-2</v>
      </c>
      <c r="AQ367" s="1631">
        <f t="shared" si="605"/>
        <v>3.6871848374195791E-2</v>
      </c>
      <c r="AR367" s="1631">
        <f t="shared" si="605"/>
        <v>3.5855596888738586E-2</v>
      </c>
      <c r="AS367" s="1631"/>
      <c r="AT367" s="1616"/>
      <c r="AU367" s="1616"/>
      <c r="AV367" s="1616">
        <f>AV366/AV364</f>
        <v>3.1429926166768277E-2</v>
      </c>
      <c r="AW367" s="1616">
        <f>AW366/AW364</f>
        <v>0.12501201422484221</v>
      </c>
      <c r="AX367" s="1616">
        <f>AX366/AX364</f>
        <v>0.1423089868731067</v>
      </c>
      <c r="AY367" s="1616">
        <f>AY366/AY364</f>
        <v>7.2758335241382963E-2</v>
      </c>
      <c r="AZ367" s="1616">
        <f>AZ366/AZ364</f>
        <v>4.5070512343645376E-2</v>
      </c>
      <c r="BA367" s="2352">
        <f>AZ367-0.1%</f>
        <v>4.4070512343645375E-2</v>
      </c>
      <c r="BB367" s="2352">
        <f t="shared" ref="BB367:BI367" si="606">BA367-0.1%</f>
        <v>4.3070512343645374E-2</v>
      </c>
      <c r="BC367" s="2352">
        <f t="shared" si="606"/>
        <v>4.2070512343645373E-2</v>
      </c>
      <c r="BD367" s="2352">
        <f t="shared" si="606"/>
        <v>4.1070512343645373E-2</v>
      </c>
      <c r="BE367" s="2352">
        <f t="shared" si="606"/>
        <v>4.0070512343645372E-2</v>
      </c>
      <c r="BF367" s="2352">
        <f t="shared" si="606"/>
        <v>3.9070512343645371E-2</v>
      </c>
      <c r="BG367" s="2352">
        <f t="shared" si="606"/>
        <v>3.807051234364537E-2</v>
      </c>
      <c r="BH367" s="2352">
        <f t="shared" si="606"/>
        <v>3.7070512343645369E-2</v>
      </c>
      <c r="BI367" s="2352">
        <f t="shared" si="606"/>
        <v>3.6070512343645368E-2</v>
      </c>
      <c r="BJ367" s="1708"/>
    </row>
    <row r="368" spans="1:62" hidden="1" outlineLevel="1">
      <c r="A368" s="12"/>
      <c r="B368" s="422"/>
      <c r="C368" s="422"/>
      <c r="D368" s="422"/>
      <c r="E368" s="422"/>
      <c r="F368" s="422"/>
      <c r="G368" s="422"/>
      <c r="I368" s="1773"/>
      <c r="J368" s="1693"/>
      <c r="K368" s="1693"/>
      <c r="L368" s="1693"/>
      <c r="M368" s="1693"/>
      <c r="N368" s="1693"/>
      <c r="O368" s="1693"/>
      <c r="P368" s="1693"/>
      <c r="Q368" s="1693"/>
      <c r="R368" s="1693"/>
      <c r="S368" s="1693"/>
      <c r="T368" s="1693"/>
      <c r="U368" s="1693"/>
      <c r="V368" s="1693"/>
      <c r="W368" s="1693"/>
      <c r="X368" s="1693"/>
      <c r="Y368" s="1693"/>
      <c r="Z368" s="1693"/>
      <c r="AA368" s="1693"/>
      <c r="AB368" s="1693"/>
      <c r="AC368" s="1693"/>
      <c r="AD368" s="1693"/>
      <c r="AE368" s="1693"/>
      <c r="AF368" s="1693"/>
      <c r="AG368" s="1693"/>
      <c r="AH368" s="1693"/>
      <c r="AI368" s="1693"/>
      <c r="AJ368" s="1693"/>
      <c r="AK368" s="1693"/>
      <c r="AL368" s="1693"/>
      <c r="AM368" s="1693"/>
      <c r="AN368" s="1693"/>
      <c r="AO368" s="1693"/>
      <c r="AP368" s="1693"/>
      <c r="AQ368" s="1693"/>
      <c r="AR368" s="1693"/>
      <c r="AT368" s="1693"/>
      <c r="AU368" s="1693"/>
      <c r="AV368" s="1693"/>
      <c r="AW368" s="1693"/>
      <c r="AX368" s="1693"/>
      <c r="AY368" s="1693"/>
      <c r="AZ368" s="1693"/>
      <c r="BA368" s="1693"/>
      <c r="BB368" s="1693"/>
      <c r="BC368" s="1693"/>
      <c r="BD368" s="1693"/>
      <c r="BE368" s="1693"/>
      <c r="BF368" s="1693"/>
      <c r="BG368" s="1693"/>
      <c r="BH368" s="1693"/>
      <c r="BI368" s="1693"/>
      <c r="BJ368" s="35"/>
    </row>
    <row r="369" spans="1:61" collapsed="1">
      <c r="A369" s="12"/>
      <c r="B369" s="422"/>
      <c r="C369" s="422"/>
      <c r="D369" s="422"/>
      <c r="E369" s="422"/>
      <c r="F369" s="422"/>
      <c r="G369" s="422"/>
    </row>
    <row r="370" spans="1:61">
      <c r="A370" s="12"/>
      <c r="B370" s="419"/>
      <c r="C370" s="419"/>
      <c r="D370" s="419"/>
      <c r="E370" s="419"/>
      <c r="F370" s="419"/>
      <c r="G370" s="419"/>
    </row>
    <row r="371" spans="1:61" ht="11.25" customHeight="1">
      <c r="A371" s="33"/>
      <c r="B371" s="420"/>
      <c r="C371" s="420"/>
      <c r="D371" s="420"/>
      <c r="E371" s="420"/>
      <c r="F371" s="420"/>
      <c r="G371" s="420"/>
      <c r="H371" s="33"/>
      <c r="I371" s="1677" t="s">
        <v>628</v>
      </c>
      <c r="J371" s="206"/>
      <c r="K371" s="206"/>
      <c r="L371" s="206"/>
      <c r="M371" s="1675"/>
      <c r="N371" s="1675"/>
      <c r="O371" s="1675"/>
      <c r="P371" s="1676"/>
      <c r="Q371" s="1674"/>
      <c r="R371" s="1675"/>
      <c r="S371" s="1675"/>
      <c r="T371" s="1676"/>
      <c r="U371" s="1674"/>
      <c r="V371" s="1675"/>
      <c r="W371" s="1675"/>
      <c r="X371" s="1675"/>
      <c r="Y371" s="1675"/>
      <c r="Z371" s="1675"/>
      <c r="AA371" s="1675"/>
      <c r="AB371" s="1675"/>
      <c r="AC371" s="1675"/>
      <c r="AD371" s="1675"/>
      <c r="AE371" s="1675"/>
      <c r="AF371" s="1675"/>
      <c r="AG371" s="1678"/>
      <c r="AH371" s="1678"/>
      <c r="AI371" s="1678"/>
      <c r="AJ371" s="1678"/>
      <c r="AK371" s="1678"/>
      <c r="AL371" s="1678"/>
      <c r="AM371" s="1678"/>
      <c r="AN371" s="1678"/>
      <c r="AO371" s="1678"/>
      <c r="AP371" s="1678"/>
      <c r="AQ371" s="1678"/>
      <c r="AR371" s="1678"/>
      <c r="AS371" s="454"/>
      <c r="AT371" s="1765"/>
      <c r="AU371" s="1765"/>
      <c r="AV371" s="1765"/>
      <c r="AW371" s="1765"/>
      <c r="AX371" s="1765"/>
      <c r="AY371" s="1765"/>
      <c r="AZ371" s="1765"/>
      <c r="BA371" s="1765"/>
      <c r="BB371" s="1765"/>
      <c r="BC371" s="1765"/>
      <c r="BD371" s="1765"/>
      <c r="BE371" s="1765"/>
      <c r="BF371" s="1765"/>
      <c r="BG371" s="1765"/>
      <c r="BH371" s="1765"/>
      <c r="BI371" s="1765"/>
    </row>
    <row r="372" spans="1:61">
      <c r="A372" s="15"/>
      <c r="B372" s="427"/>
      <c r="C372" s="427"/>
      <c r="D372" s="427"/>
      <c r="E372" s="427"/>
      <c r="F372" s="427"/>
      <c r="G372" s="427"/>
      <c r="I372" s="1802" t="s">
        <v>616</v>
      </c>
      <c r="J372" s="15"/>
      <c r="K372" s="15"/>
      <c r="L372" s="15"/>
      <c r="M372" s="35"/>
      <c r="N372" s="15"/>
      <c r="O372" s="15"/>
      <c r="P372" s="15"/>
      <c r="Q372" s="15"/>
      <c r="R372" s="15"/>
      <c r="S372" s="15"/>
      <c r="T372" s="15"/>
      <c r="U372" s="15"/>
      <c r="V372" s="15"/>
      <c r="W372" s="15"/>
      <c r="X372" s="15"/>
      <c r="Y372" s="35"/>
      <c r="Z372" s="15"/>
      <c r="AA372" s="15"/>
      <c r="AB372" s="15"/>
      <c r="AC372" s="35"/>
      <c r="AD372" s="15"/>
      <c r="AE372" s="15"/>
      <c r="AF372" s="15"/>
      <c r="AG372" s="35"/>
      <c r="AH372" s="35"/>
      <c r="AI372" s="15"/>
      <c r="AJ372" s="15"/>
      <c r="AK372" s="15"/>
      <c r="AL372" s="15"/>
      <c r="AM372" s="15"/>
      <c r="AN372" s="15"/>
      <c r="AO372" s="15"/>
      <c r="AP372" s="15"/>
      <c r="AQ372" s="15"/>
      <c r="AR372" s="15"/>
      <c r="AT372" s="15"/>
      <c r="AU372" s="15"/>
      <c r="AV372" s="1778"/>
      <c r="AW372" s="1778"/>
      <c r="AX372" s="1778"/>
      <c r="AY372" s="15"/>
      <c r="AZ372" s="15"/>
      <c r="BA372" s="15"/>
      <c r="BB372" s="15"/>
      <c r="BC372" s="15"/>
      <c r="BD372" s="15"/>
      <c r="BE372" s="15"/>
      <c r="BF372" s="15"/>
      <c r="BG372" s="15"/>
      <c r="BH372" s="15"/>
      <c r="BI372" s="15"/>
    </row>
    <row r="373" spans="1:61" hidden="1" outlineLevel="1">
      <c r="A373" s="15"/>
      <c r="B373" s="38"/>
      <c r="C373" s="38"/>
      <c r="D373" s="38"/>
      <c r="E373" s="38"/>
      <c r="F373" s="38"/>
      <c r="G373" s="38"/>
      <c r="I373" s="1820" t="s">
        <v>129</v>
      </c>
      <c r="J373" s="15"/>
      <c r="K373" s="15"/>
      <c r="L373" s="15"/>
      <c r="M373" s="35"/>
      <c r="N373" s="15"/>
      <c r="O373" s="15"/>
      <c r="P373" s="15"/>
      <c r="Q373" s="15"/>
      <c r="R373" s="15"/>
      <c r="S373" s="15"/>
      <c r="T373" s="15"/>
      <c r="U373" s="15"/>
      <c r="V373" s="15"/>
      <c r="W373" s="15"/>
      <c r="X373" s="15"/>
      <c r="Y373" s="35"/>
      <c r="Z373" s="15"/>
      <c r="AA373" s="15"/>
      <c r="AB373" s="15"/>
      <c r="AC373" s="35"/>
      <c r="AD373" s="15"/>
      <c r="AE373" s="15"/>
      <c r="AF373" s="15"/>
      <c r="AG373" s="35"/>
      <c r="AH373" s="35"/>
      <c r="AI373" s="15"/>
      <c r="AJ373" s="15"/>
      <c r="AK373" s="15"/>
      <c r="AL373" s="15"/>
      <c r="AM373" s="15"/>
      <c r="AN373" s="15"/>
      <c r="AO373" s="15"/>
      <c r="AP373" s="15"/>
      <c r="AQ373" s="15"/>
      <c r="AR373" s="15"/>
      <c r="AT373" s="15"/>
      <c r="AU373" s="15"/>
      <c r="AV373" s="1860">
        <f>AV408</f>
        <v>31.637</v>
      </c>
      <c r="AW373" s="1860">
        <f>AW408</f>
        <v>40.075000000000003</v>
      </c>
      <c r="AX373" s="1860">
        <f>AX408</f>
        <v>58.074999999999996</v>
      </c>
      <c r="AY373" s="1860">
        <f>AY408</f>
        <v>86.388999999999996</v>
      </c>
      <c r="AZ373" s="1860">
        <f>AZ408</f>
        <v>104.20307068536373</v>
      </c>
      <c r="BA373" s="1860">
        <f t="shared" ref="BA373:BI373" si="607">BA408</f>
        <v>126.26737915933262</v>
      </c>
      <c r="BB373" s="1860">
        <f t="shared" si="607"/>
        <v>136.55363058925144</v>
      </c>
      <c r="BC373" s="1860">
        <f t="shared" si="607"/>
        <v>153.7550887526547</v>
      </c>
      <c r="BD373" s="1860">
        <f t="shared" si="607"/>
        <v>167.59092577624398</v>
      </c>
      <c r="BE373" s="1860">
        <f t="shared" si="607"/>
        <v>181.12523224859873</v>
      </c>
      <c r="BF373" s="1860">
        <f t="shared" si="607"/>
        <v>193.97015640234628</v>
      </c>
      <c r="BG373" s="1860">
        <f t="shared" si="607"/>
        <v>206.20200518729104</v>
      </c>
      <c r="BH373" s="1860">
        <f t="shared" si="607"/>
        <v>221.38008046377675</v>
      </c>
      <c r="BI373" s="1860">
        <f t="shared" si="607"/>
        <v>235.35364652246767</v>
      </c>
    </row>
    <row r="374" spans="1:61" hidden="1" outlineLevel="1">
      <c r="A374" s="15"/>
      <c r="B374" s="427"/>
      <c r="C374" s="427"/>
      <c r="D374" s="427"/>
      <c r="E374" s="427"/>
      <c r="F374" s="427"/>
      <c r="G374" s="427"/>
      <c r="I374" s="1820" t="s">
        <v>121</v>
      </c>
      <c r="J374" s="15"/>
      <c r="K374" s="15"/>
      <c r="L374" s="15"/>
      <c r="M374" s="35"/>
      <c r="N374" s="15"/>
      <c r="O374" s="15"/>
      <c r="P374" s="15"/>
      <c r="Q374" s="15"/>
      <c r="R374" s="15"/>
      <c r="S374" s="15"/>
      <c r="T374" s="15"/>
      <c r="U374" s="15"/>
      <c r="V374" s="15"/>
      <c r="W374" s="15"/>
      <c r="X374" s="15"/>
      <c r="Y374" s="35"/>
      <c r="Z374" s="15"/>
      <c r="AA374" s="15"/>
      <c r="AB374" s="15"/>
      <c r="AC374" s="35"/>
      <c r="AD374" s="15"/>
      <c r="AE374" s="15"/>
      <c r="AF374" s="15"/>
      <c r="AG374" s="35"/>
      <c r="AH374" s="35"/>
      <c r="AI374" s="15"/>
      <c r="AJ374" s="15"/>
      <c r="AK374" s="15"/>
      <c r="AL374" s="15"/>
      <c r="AM374" s="15"/>
      <c r="AN374" s="15"/>
      <c r="AO374" s="15"/>
      <c r="AP374" s="15"/>
      <c r="AQ374" s="15"/>
      <c r="AR374" s="15"/>
      <c r="AT374" s="15"/>
      <c r="AU374" s="15"/>
      <c r="AV374" s="1860">
        <f t="shared" ref="AV374:BI374" si="608">AV425</f>
        <v>67.725999999999999</v>
      </c>
      <c r="AW374" s="1860">
        <f t="shared" si="608"/>
        <v>119.60899999999999</v>
      </c>
      <c r="AX374" s="1860">
        <f t="shared" si="608"/>
        <v>150.42599999999999</v>
      </c>
      <c r="AY374" s="1860">
        <f>AY425</f>
        <v>185.065</v>
      </c>
      <c r="AZ374" s="1860">
        <f>AZ425</f>
        <v>215.73395829693072</v>
      </c>
      <c r="BA374" s="1860">
        <f t="shared" si="608"/>
        <v>244.53593550758251</v>
      </c>
      <c r="BB374" s="1860">
        <f t="shared" si="608"/>
        <v>257.52151316120398</v>
      </c>
      <c r="BC374" s="1860">
        <f t="shared" si="608"/>
        <v>271.90292364942479</v>
      </c>
      <c r="BD374" s="1860">
        <f t="shared" si="608"/>
        <v>286.20478026390685</v>
      </c>
      <c r="BE374" s="1860">
        <f t="shared" si="608"/>
        <v>299.88194747650579</v>
      </c>
      <c r="BF374" s="1860">
        <f t="shared" si="608"/>
        <v>313.34776244461005</v>
      </c>
      <c r="BG374" s="1860">
        <f t="shared" si="608"/>
        <v>328.65305023694259</v>
      </c>
      <c r="BH374" s="1860">
        <f t="shared" si="608"/>
        <v>345.80194812177018</v>
      </c>
      <c r="BI374" s="1860">
        <f t="shared" si="608"/>
        <v>363.16125998107458</v>
      </c>
    </row>
    <row r="375" spans="1:61" hidden="1" outlineLevel="1">
      <c r="A375" s="35"/>
      <c r="H375" s="35"/>
      <c r="I375" s="1820" t="s">
        <v>586</v>
      </c>
      <c r="J375" s="15"/>
      <c r="K375" s="15"/>
      <c r="L375" s="15"/>
      <c r="M375" s="35"/>
      <c r="N375" s="15"/>
      <c r="O375" s="15"/>
      <c r="P375" s="15"/>
      <c r="Q375" s="15"/>
      <c r="R375" s="15"/>
      <c r="S375" s="15"/>
      <c r="T375" s="15"/>
      <c r="U375" s="15"/>
      <c r="V375" s="15"/>
      <c r="W375" s="15"/>
      <c r="X375" s="15"/>
      <c r="Y375" s="35"/>
      <c r="Z375" s="15"/>
      <c r="AA375" s="15"/>
      <c r="AB375" s="15"/>
      <c r="AC375" s="35"/>
      <c r="AD375" s="15"/>
      <c r="AE375" s="15"/>
      <c r="AF375" s="15"/>
      <c r="AG375" s="35"/>
      <c r="AH375" s="35"/>
      <c r="AI375" s="15"/>
      <c r="AJ375" s="15"/>
      <c r="AK375" s="15"/>
      <c r="AL375" s="15"/>
      <c r="AM375" s="15"/>
      <c r="AN375" s="15"/>
      <c r="AO375" s="15"/>
      <c r="AP375" s="15"/>
      <c r="AQ375" s="15"/>
      <c r="AR375" s="15"/>
      <c r="AT375" s="15"/>
      <c r="AU375" s="15"/>
      <c r="AV375" s="1860">
        <f t="shared" ref="AV375:BI375" si="609">AV441</f>
        <v>20.036000000000001</v>
      </c>
      <c r="AW375" s="1860">
        <f t="shared" si="609"/>
        <v>29.734000000000002</v>
      </c>
      <c r="AX375" s="1860">
        <f t="shared" si="609"/>
        <v>37.67</v>
      </c>
      <c r="AY375" s="1860">
        <f>AY441</f>
        <v>60.899000000000001</v>
      </c>
      <c r="AZ375" s="1860">
        <f>AZ441</f>
        <v>73.776534914195878</v>
      </c>
      <c r="BA375" s="1860">
        <f t="shared" si="609"/>
        <v>85.520853819301962</v>
      </c>
      <c r="BB375" s="1860">
        <f t="shared" si="609"/>
        <v>92.772350396435172</v>
      </c>
      <c r="BC375" s="1860">
        <f t="shared" si="609"/>
        <v>101.00271953127925</v>
      </c>
      <c r="BD375" s="1860">
        <f t="shared" si="609"/>
        <v>110.73577353524263</v>
      </c>
      <c r="BE375" s="1860">
        <f t="shared" si="609"/>
        <v>118.79116192827495</v>
      </c>
      <c r="BF375" s="1860">
        <f t="shared" si="609"/>
        <v>126.64722353742032</v>
      </c>
      <c r="BG375" s="1860">
        <f t="shared" si="609"/>
        <v>135.70564066267303</v>
      </c>
      <c r="BH375" s="1860">
        <f t="shared" si="609"/>
        <v>145.96760279881204</v>
      </c>
      <c r="BI375" s="1860">
        <f t="shared" si="609"/>
        <v>156.31390846798595</v>
      </c>
    </row>
    <row r="376" spans="1:61" s="1664" customFormat="1" collapsed="1">
      <c r="B376" s="186"/>
      <c r="C376" s="186"/>
      <c r="D376" s="186"/>
      <c r="E376" s="186"/>
      <c r="F376" s="186"/>
      <c r="G376" s="186"/>
      <c r="I376" s="1799" t="s">
        <v>587</v>
      </c>
      <c r="M376" s="1555"/>
      <c r="Y376" s="1555"/>
      <c r="AC376" s="1555"/>
      <c r="AG376" s="1555"/>
      <c r="AH376" s="1555"/>
      <c r="AS376" s="1555"/>
      <c r="AV376" s="1698">
        <f t="shared" ref="AV376:BA376" si="610">SUM(AV373:AV375)</f>
        <v>119.399</v>
      </c>
      <c r="AW376" s="1698">
        <f t="shared" si="610"/>
        <v>189.41800000000001</v>
      </c>
      <c r="AX376" s="1698">
        <f t="shared" si="610"/>
        <v>246.17099999999999</v>
      </c>
      <c r="AY376" s="1698">
        <f t="shared" si="610"/>
        <v>332.35300000000001</v>
      </c>
      <c r="AZ376" s="1698">
        <f t="shared" si="610"/>
        <v>393.71356389649031</v>
      </c>
      <c r="BA376" s="1698">
        <f t="shared" si="610"/>
        <v>456.3241684862171</v>
      </c>
      <c r="BB376" s="1698">
        <f t="shared" ref="BB376:BI376" si="611">SUM(BB373:BB375)</f>
        <v>486.8474941468906</v>
      </c>
      <c r="BC376" s="1698">
        <f t="shared" si="611"/>
        <v>526.66073193335876</v>
      </c>
      <c r="BD376" s="1698">
        <f t="shared" si="611"/>
        <v>564.5314795753934</v>
      </c>
      <c r="BE376" s="1698">
        <f t="shared" si="611"/>
        <v>599.79834165337945</v>
      </c>
      <c r="BF376" s="1698">
        <f t="shared" si="611"/>
        <v>633.96514238437669</v>
      </c>
      <c r="BG376" s="1698">
        <f t="shared" si="611"/>
        <v>670.56069608690655</v>
      </c>
      <c r="BH376" s="1698">
        <f t="shared" si="611"/>
        <v>713.14963138435905</v>
      </c>
      <c r="BI376" s="1698">
        <f t="shared" si="611"/>
        <v>754.82881497152823</v>
      </c>
    </row>
    <row r="377" spans="1:61">
      <c r="A377" s="33"/>
      <c r="H377" s="33"/>
      <c r="I377" s="15"/>
      <c r="J377" s="15"/>
      <c r="K377" s="15"/>
      <c r="L377" s="15"/>
      <c r="M377" s="35"/>
      <c r="N377" s="15"/>
      <c r="O377" s="15"/>
      <c r="P377" s="15"/>
      <c r="Q377" s="15"/>
      <c r="R377" s="15"/>
      <c r="S377" s="15"/>
      <c r="T377" s="15"/>
      <c r="U377" s="15"/>
      <c r="V377" s="15"/>
      <c r="W377" s="15"/>
      <c r="X377" s="15"/>
      <c r="Y377" s="35"/>
      <c r="Z377" s="15"/>
      <c r="AA377" s="15"/>
      <c r="AB377" s="15"/>
      <c r="AC377" s="35"/>
      <c r="AD377" s="15"/>
      <c r="AE377" s="15"/>
      <c r="AF377" s="15"/>
      <c r="AG377" s="35"/>
      <c r="AH377" s="35"/>
      <c r="AI377" s="15"/>
      <c r="AJ377" s="15"/>
      <c r="AK377" s="15"/>
      <c r="AL377" s="15"/>
      <c r="AM377" s="15"/>
      <c r="AN377" s="15"/>
      <c r="AO377" s="15"/>
      <c r="AP377" s="15"/>
      <c r="AQ377" s="15"/>
      <c r="AR377" s="15"/>
      <c r="AT377" s="15"/>
      <c r="AU377" s="15"/>
      <c r="AV377" s="1778"/>
      <c r="AW377" s="1778"/>
      <c r="AX377" s="1778"/>
      <c r="AY377" s="15"/>
      <c r="AZ377" s="15"/>
      <c r="BA377" s="15"/>
      <c r="BB377" s="15"/>
      <c r="BC377" s="15"/>
      <c r="BD377" s="15"/>
      <c r="BE377" s="15"/>
      <c r="BF377" s="15"/>
      <c r="BG377" s="15"/>
      <c r="BH377" s="15"/>
      <c r="BI377" s="15"/>
    </row>
    <row r="378" spans="1:61">
      <c r="A378" s="15"/>
      <c r="H378" s="45"/>
      <c r="I378" s="1803" t="s">
        <v>599</v>
      </c>
      <c r="J378" s="1781"/>
      <c r="K378" s="15"/>
      <c r="L378" s="15"/>
      <c r="M378" s="35"/>
      <c r="N378" s="15"/>
      <c r="O378" s="15"/>
      <c r="P378" s="15"/>
      <c r="Q378" s="15"/>
      <c r="R378" s="15"/>
      <c r="S378" s="15"/>
      <c r="T378" s="15"/>
      <c r="U378" s="15"/>
      <c r="V378" s="15"/>
      <c r="W378" s="15"/>
      <c r="X378" s="15"/>
      <c r="Y378" s="35"/>
      <c r="Z378" s="15"/>
      <c r="AA378" s="15"/>
      <c r="AB378" s="15"/>
      <c r="AC378" s="35"/>
      <c r="AD378" s="15"/>
      <c r="AE378" s="15"/>
      <c r="AF378" s="15"/>
      <c r="AG378" s="35"/>
      <c r="AH378" s="35"/>
      <c r="AI378" s="15"/>
      <c r="AJ378" s="15"/>
      <c r="AK378" s="15"/>
      <c r="AL378" s="15"/>
      <c r="AM378" s="15"/>
      <c r="AN378" s="15"/>
      <c r="AO378" s="15"/>
      <c r="AP378" s="15"/>
      <c r="AQ378" s="15"/>
      <c r="AR378" s="15"/>
      <c r="AT378" s="15"/>
      <c r="AU378" s="15"/>
      <c r="AV378" s="1778"/>
      <c r="AW378" s="1778"/>
      <c r="AX378" s="1778"/>
      <c r="AY378" s="15"/>
      <c r="AZ378" s="15"/>
      <c r="BA378" s="15"/>
      <c r="BB378" s="15"/>
      <c r="BC378" s="15"/>
      <c r="BD378" s="15"/>
      <c r="BE378" s="15"/>
      <c r="BF378" s="15"/>
      <c r="BG378" s="15"/>
      <c r="BH378" s="15"/>
      <c r="BI378" s="15"/>
    </row>
    <row r="379" spans="1:61" hidden="1" outlineLevel="1">
      <c r="A379" s="15"/>
      <c r="B379" s="38"/>
      <c r="C379" s="38"/>
      <c r="D379" s="38"/>
      <c r="E379" s="38"/>
      <c r="F379" s="38"/>
      <c r="G379" s="38"/>
      <c r="H379" s="45"/>
      <c r="I379" s="1821" t="s">
        <v>588</v>
      </c>
      <c r="J379" s="1781"/>
      <c r="K379" s="15"/>
      <c r="L379" s="15"/>
      <c r="M379" s="35"/>
      <c r="N379" s="15"/>
      <c r="O379" s="15"/>
      <c r="P379" s="15"/>
      <c r="Q379" s="15"/>
      <c r="R379" s="15"/>
      <c r="S379" s="15"/>
      <c r="T379" s="15"/>
      <c r="U379" s="15"/>
      <c r="V379" s="15"/>
      <c r="W379" s="15"/>
      <c r="X379" s="15"/>
      <c r="Y379" s="35"/>
      <c r="Z379" s="15"/>
      <c r="AA379" s="15"/>
      <c r="AB379" s="15"/>
      <c r="AC379" s="35"/>
      <c r="AD379" s="15"/>
      <c r="AE379" s="15"/>
      <c r="AF379" s="15"/>
      <c r="AG379" s="35"/>
      <c r="AH379" s="35"/>
      <c r="AI379" s="15"/>
      <c r="AJ379" s="15"/>
      <c r="AK379" s="15"/>
      <c r="AL379" s="15"/>
      <c r="AM379" s="15"/>
      <c r="AN379" s="15"/>
      <c r="AO379" s="15"/>
      <c r="AP379" s="15"/>
      <c r="AQ379" s="15"/>
      <c r="AR379" s="15"/>
      <c r="AT379" s="15"/>
      <c r="AU379" s="15"/>
      <c r="AV379" s="1776">
        <f>Inlinks!AV424</f>
        <v>82.884</v>
      </c>
      <c r="AW379" s="1776">
        <f>Inlinks!AW424</f>
        <v>128.73599999999999</v>
      </c>
      <c r="AX379" s="1776">
        <f>Inlinks!AX424</f>
        <v>170.07900000000001</v>
      </c>
      <c r="AY379" s="1776">
        <f>Inlinks!AY424</f>
        <v>220.31700000000001</v>
      </c>
      <c r="AZ379" s="15"/>
      <c r="BA379" s="15"/>
      <c r="BB379" s="15"/>
      <c r="BC379" s="15"/>
      <c r="BD379" s="15"/>
      <c r="BE379" s="15"/>
      <c r="BF379" s="15"/>
      <c r="BG379" s="15"/>
      <c r="BH379" s="15"/>
      <c r="BI379" s="15"/>
    </row>
    <row r="380" spans="1:61" hidden="1" outlineLevel="1">
      <c r="A380" s="15"/>
      <c r="B380" s="427"/>
      <c r="C380" s="427"/>
      <c r="D380" s="427"/>
      <c r="E380" s="427"/>
      <c r="F380" s="427"/>
      <c r="G380" s="427"/>
      <c r="H380" s="45"/>
      <c r="I380" s="1821" t="s">
        <v>589</v>
      </c>
      <c r="J380" s="1781"/>
      <c r="K380" s="15"/>
      <c r="L380" s="15"/>
      <c r="M380" s="35"/>
      <c r="N380" s="15"/>
      <c r="O380" s="15"/>
      <c r="P380" s="15"/>
      <c r="Q380" s="15"/>
      <c r="R380" s="15"/>
      <c r="S380" s="15"/>
      <c r="T380" s="15"/>
      <c r="U380" s="15"/>
      <c r="V380" s="15"/>
      <c r="W380" s="15"/>
      <c r="X380" s="15"/>
      <c r="Y380" s="35"/>
      <c r="Z380" s="15"/>
      <c r="AA380" s="15"/>
      <c r="AB380" s="15"/>
      <c r="AC380" s="35"/>
      <c r="AD380" s="15"/>
      <c r="AE380" s="15"/>
      <c r="AF380" s="15"/>
      <c r="AG380" s="35"/>
      <c r="AH380" s="35"/>
      <c r="AI380" s="15"/>
      <c r="AJ380" s="15"/>
      <c r="AK380" s="15"/>
      <c r="AL380" s="15"/>
      <c r="AM380" s="15"/>
      <c r="AN380" s="15"/>
      <c r="AO380" s="15"/>
      <c r="AP380" s="15"/>
      <c r="AQ380" s="15"/>
      <c r="AR380" s="15"/>
      <c r="AT380" s="15"/>
      <c r="AU380" s="15"/>
      <c r="AV380" s="1776">
        <f>Inlinks!AV425</f>
        <v>1.1180000000000001</v>
      </c>
      <c r="AW380" s="1776">
        <f>Inlinks!AW425</f>
        <v>2.4689999999999999</v>
      </c>
      <c r="AX380" s="1776">
        <f>Inlinks!AX425</f>
        <v>1.343</v>
      </c>
      <c r="AY380" s="1776">
        <f>Inlinks!AY425</f>
        <v>2.726</v>
      </c>
      <c r="AZ380" s="1783"/>
      <c r="BA380" s="1783"/>
      <c r="BB380" s="15"/>
      <c r="BC380" s="15"/>
      <c r="BD380" s="15"/>
      <c r="BE380" s="15"/>
      <c r="BF380" s="15"/>
      <c r="BG380" s="15"/>
      <c r="BH380" s="15"/>
      <c r="BI380" s="15"/>
    </row>
    <row r="381" spans="1:61" hidden="1" outlineLevel="1">
      <c r="A381" s="15"/>
      <c r="B381" s="38"/>
      <c r="C381" s="38"/>
      <c r="D381" s="38"/>
      <c r="E381" s="38"/>
      <c r="F381" s="38"/>
      <c r="G381" s="38"/>
      <c r="I381" s="1821" t="s">
        <v>590</v>
      </c>
      <c r="J381" s="1781"/>
      <c r="K381" s="15"/>
      <c r="L381" s="15"/>
      <c r="M381" s="35"/>
      <c r="N381" s="15"/>
      <c r="O381" s="15"/>
      <c r="P381" s="15"/>
      <c r="Q381" s="15"/>
      <c r="R381" s="15"/>
      <c r="S381" s="15"/>
      <c r="T381" s="15"/>
      <c r="U381" s="15"/>
      <c r="V381" s="15"/>
      <c r="W381" s="15"/>
      <c r="X381" s="15"/>
      <c r="Y381" s="35"/>
      <c r="Z381" s="15"/>
      <c r="AA381" s="15"/>
      <c r="AB381" s="15"/>
      <c r="AC381" s="35"/>
      <c r="AD381" s="15"/>
      <c r="AE381" s="15"/>
      <c r="AF381" s="15"/>
      <c r="AG381" s="35"/>
      <c r="AH381" s="35"/>
      <c r="AI381" s="15"/>
      <c r="AJ381" s="15"/>
      <c r="AK381" s="15"/>
      <c r="AL381" s="15"/>
      <c r="AM381" s="15"/>
      <c r="AN381" s="15"/>
      <c r="AO381" s="15"/>
      <c r="AP381" s="15"/>
      <c r="AQ381" s="15"/>
      <c r="AR381" s="15"/>
      <c r="AT381" s="15"/>
      <c r="AU381" s="15"/>
      <c r="AV381" s="1776">
        <f>Inlinks!AV426</f>
        <v>23.155999999999999</v>
      </c>
      <c r="AW381" s="1776">
        <f>Inlinks!AW426</f>
        <v>38.814</v>
      </c>
      <c r="AX381" s="1776">
        <f>Inlinks!AX426</f>
        <v>47.176000000000002</v>
      </c>
      <c r="AY381" s="1776">
        <f>Inlinks!AY426</f>
        <v>59.667999999999999</v>
      </c>
      <c r="AZ381" s="1783"/>
      <c r="BA381" s="1783"/>
      <c r="BB381" s="15"/>
      <c r="BC381" s="15"/>
      <c r="BD381" s="15"/>
      <c r="BE381" s="15"/>
      <c r="BF381" s="15"/>
      <c r="BG381" s="15"/>
      <c r="BH381" s="15"/>
      <c r="BI381" s="15"/>
    </row>
    <row r="382" spans="1:61" hidden="1" outlineLevel="1">
      <c r="A382" s="15"/>
      <c r="B382" s="38"/>
      <c r="C382" s="38"/>
      <c r="D382" s="38"/>
      <c r="E382" s="38"/>
      <c r="F382" s="38"/>
      <c r="G382" s="38"/>
      <c r="I382" s="1821" t="s">
        <v>591</v>
      </c>
      <c r="J382" s="1781"/>
      <c r="K382" s="15"/>
      <c r="L382" s="15"/>
      <c r="M382" s="35"/>
      <c r="N382" s="15"/>
      <c r="O382" s="15"/>
      <c r="P382" s="15"/>
      <c r="Q382" s="15"/>
      <c r="R382" s="15"/>
      <c r="S382" s="15"/>
      <c r="T382" s="15"/>
      <c r="U382" s="15"/>
      <c r="V382" s="15"/>
      <c r="W382" s="15"/>
      <c r="X382" s="15"/>
      <c r="Y382" s="35"/>
      <c r="Z382" s="15"/>
      <c r="AA382" s="15"/>
      <c r="AB382" s="15"/>
      <c r="AC382" s="35"/>
      <c r="AD382" s="15"/>
      <c r="AE382" s="15"/>
      <c r="AF382" s="15"/>
      <c r="AG382" s="35"/>
      <c r="AH382" s="35"/>
      <c r="AI382" s="15"/>
      <c r="AJ382" s="15"/>
      <c r="AK382" s="15"/>
      <c r="AL382" s="15"/>
      <c r="AM382" s="15"/>
      <c r="AN382" s="15"/>
      <c r="AO382" s="15"/>
      <c r="AP382" s="15"/>
      <c r="AQ382" s="15"/>
      <c r="AR382" s="15"/>
      <c r="AT382" s="15"/>
      <c r="AU382" s="15"/>
      <c r="AV382" s="1776">
        <f>Inlinks!AV427</f>
        <v>1.8680000000000001</v>
      </c>
      <c r="AW382" s="1776">
        <f>Inlinks!AW427</f>
        <v>3.1779999999999999</v>
      </c>
      <c r="AX382" s="1776">
        <f>Inlinks!AX427</f>
        <v>6.0330000000000004</v>
      </c>
      <c r="AY382" s="1776">
        <f>Inlinks!AY427</f>
        <v>9.9130000000000003</v>
      </c>
      <c r="AZ382" s="1783"/>
      <c r="BA382" s="1783"/>
      <c r="BB382" s="15"/>
      <c r="BC382" s="15"/>
      <c r="BD382" s="15"/>
      <c r="BE382" s="15"/>
      <c r="BF382" s="15"/>
      <c r="BG382" s="15"/>
      <c r="BH382" s="15"/>
      <c r="BI382" s="15"/>
    </row>
    <row r="383" spans="1:61" hidden="1" outlineLevel="1">
      <c r="A383" s="15"/>
      <c r="B383" s="38"/>
      <c r="C383" s="38"/>
      <c r="D383" s="38"/>
      <c r="E383" s="38"/>
      <c r="F383" s="38"/>
      <c r="G383" s="38"/>
      <c r="I383" s="1821" t="s">
        <v>271</v>
      </c>
      <c r="J383" s="1781"/>
      <c r="K383" s="15"/>
      <c r="L383" s="15"/>
      <c r="M383" s="35"/>
      <c r="N383" s="15"/>
      <c r="O383" s="15"/>
      <c r="P383" s="15"/>
      <c r="Q383" s="15"/>
      <c r="R383" s="15"/>
      <c r="S383" s="15"/>
      <c r="T383" s="15"/>
      <c r="U383" s="15"/>
      <c r="V383" s="15"/>
      <c r="W383" s="15"/>
      <c r="X383" s="15"/>
      <c r="Y383" s="35"/>
      <c r="Z383" s="15"/>
      <c r="AA383" s="15"/>
      <c r="AB383" s="15"/>
      <c r="AC383" s="35"/>
      <c r="AD383" s="15"/>
      <c r="AE383" s="15"/>
      <c r="AF383" s="15"/>
      <c r="AG383" s="35"/>
      <c r="AH383" s="35"/>
      <c r="AI383" s="15"/>
      <c r="AJ383" s="15"/>
      <c r="AK383" s="15"/>
      <c r="AL383" s="15"/>
      <c r="AM383" s="15"/>
      <c r="AN383" s="15"/>
      <c r="AO383" s="15"/>
      <c r="AP383" s="15"/>
      <c r="AQ383" s="15"/>
      <c r="AR383" s="15"/>
      <c r="AT383" s="15"/>
      <c r="AU383" s="15"/>
      <c r="AV383" s="1776">
        <f>Inlinks!AV428</f>
        <v>3.137</v>
      </c>
      <c r="AW383" s="1776">
        <f>Inlinks!AW428</f>
        <v>0.95</v>
      </c>
      <c r="AX383" s="1776">
        <f>Inlinks!AX428</f>
        <v>0.32400000000000001</v>
      </c>
      <c r="AY383" s="1776">
        <f>Inlinks!AY428</f>
        <v>8.5000000000000006E-2</v>
      </c>
      <c r="AZ383" s="1783"/>
      <c r="BA383" s="1783"/>
      <c r="BB383" s="15"/>
      <c r="BC383" s="15"/>
      <c r="BD383" s="15"/>
      <c r="BE383" s="15"/>
      <c r="BF383" s="15"/>
      <c r="BG383" s="15"/>
      <c r="BH383" s="15"/>
      <c r="BI383" s="15"/>
    </row>
    <row r="384" spans="1:61" hidden="1" outlineLevel="1">
      <c r="A384" s="15"/>
      <c r="B384" s="38"/>
      <c r="C384" s="38"/>
      <c r="D384" s="38"/>
      <c r="E384" s="38"/>
      <c r="F384" s="38"/>
      <c r="G384" s="38"/>
      <c r="I384" s="1821" t="s">
        <v>572</v>
      </c>
      <c r="J384" s="1781"/>
      <c r="K384" s="15"/>
      <c r="L384" s="15"/>
      <c r="M384" s="35"/>
      <c r="N384" s="15"/>
      <c r="O384" s="15"/>
      <c r="P384" s="15"/>
      <c r="Q384" s="15"/>
      <c r="R384" s="15"/>
      <c r="S384" s="15"/>
      <c r="T384" s="15"/>
      <c r="U384" s="15"/>
      <c r="V384" s="15"/>
      <c r="W384" s="15"/>
      <c r="X384" s="15"/>
      <c r="Y384" s="35"/>
      <c r="Z384" s="15"/>
      <c r="AA384" s="15"/>
      <c r="AB384" s="15"/>
      <c r="AC384" s="35"/>
      <c r="AD384" s="15"/>
      <c r="AE384" s="15"/>
      <c r="AF384" s="15"/>
      <c r="AG384" s="35"/>
      <c r="AH384" s="35"/>
      <c r="AI384" s="15"/>
      <c r="AJ384" s="15"/>
      <c r="AK384" s="15"/>
      <c r="AL384" s="15"/>
      <c r="AM384" s="15"/>
      <c r="AN384" s="15"/>
      <c r="AO384" s="15"/>
      <c r="AP384" s="15"/>
      <c r="AQ384" s="15"/>
      <c r="AR384" s="15"/>
      <c r="AT384" s="15"/>
      <c r="AU384" s="15"/>
      <c r="AV384" s="1776">
        <f>Inlinks!AV429</f>
        <v>9.1300000000000008</v>
      </c>
      <c r="AW384" s="1776">
        <f>Inlinks!AW429</f>
        <v>19.600999999999999</v>
      </c>
      <c r="AX384" s="1776">
        <f>Inlinks!AX429</f>
        <v>23.989000000000001</v>
      </c>
      <c r="AY384" s="1776">
        <f>Inlinks!AY429</f>
        <v>43.259</v>
      </c>
      <c r="AZ384" s="1867">
        <f t="shared" ref="AZ384:BI384" si="612">AZ33</f>
        <v>72.349999999999994</v>
      </c>
      <c r="BA384" s="1867">
        <f t="shared" si="612"/>
        <v>92.35</v>
      </c>
      <c r="BB384" s="1867">
        <f t="shared" si="612"/>
        <v>102.35</v>
      </c>
      <c r="BC384" s="1867">
        <f t="shared" si="612"/>
        <v>112.35</v>
      </c>
      <c r="BD384" s="1867">
        <f t="shared" si="612"/>
        <v>127.35</v>
      </c>
      <c r="BE384" s="1867">
        <f t="shared" si="612"/>
        <v>140.35</v>
      </c>
      <c r="BF384" s="1867">
        <f t="shared" si="612"/>
        <v>152.35</v>
      </c>
      <c r="BG384" s="1867">
        <f t="shared" si="612"/>
        <v>168.35</v>
      </c>
      <c r="BH384" s="1867">
        <f t="shared" si="612"/>
        <v>188.35</v>
      </c>
      <c r="BI384" s="1867">
        <f t="shared" si="612"/>
        <v>208.35</v>
      </c>
    </row>
    <row r="385" spans="1:61" hidden="1" outlineLevel="1">
      <c r="A385" s="35"/>
      <c r="B385" s="38"/>
      <c r="C385" s="38"/>
      <c r="D385" s="38"/>
      <c r="E385" s="38"/>
      <c r="F385" s="38"/>
      <c r="G385" s="38"/>
      <c r="H385" s="35"/>
      <c r="I385" s="1821" t="s">
        <v>592</v>
      </c>
      <c r="J385" s="1781"/>
      <c r="K385" s="15"/>
      <c r="L385" s="15"/>
      <c r="M385" s="35"/>
      <c r="N385" s="15"/>
      <c r="O385" s="15"/>
      <c r="P385" s="15"/>
      <c r="Q385" s="15"/>
      <c r="R385" s="15"/>
      <c r="S385" s="15"/>
      <c r="T385" s="15"/>
      <c r="U385" s="15"/>
      <c r="V385" s="15"/>
      <c r="W385" s="15"/>
      <c r="X385" s="15"/>
      <c r="Y385" s="35"/>
      <c r="Z385" s="15"/>
      <c r="AA385" s="15"/>
      <c r="AB385" s="15"/>
      <c r="AC385" s="35"/>
      <c r="AD385" s="15"/>
      <c r="AE385" s="15"/>
      <c r="AF385" s="15"/>
      <c r="AG385" s="35"/>
      <c r="AH385" s="35"/>
      <c r="AI385" s="15"/>
      <c r="AJ385" s="15"/>
      <c r="AK385" s="15"/>
      <c r="AL385" s="15"/>
      <c r="AM385" s="15"/>
      <c r="AN385" s="15"/>
      <c r="AO385" s="15"/>
      <c r="AP385" s="15"/>
      <c r="AQ385" s="15"/>
      <c r="AR385" s="15"/>
      <c r="AT385" s="15"/>
      <c r="AU385" s="15"/>
      <c r="AV385" s="1776">
        <f>Inlinks!AV430</f>
        <v>0.67600000000000005</v>
      </c>
      <c r="AW385" s="1776">
        <f>Inlinks!AW430</f>
        <v>0.73299999999999998</v>
      </c>
      <c r="AX385" s="1776">
        <f>Inlinks!AX430</f>
        <v>0.61299999999999999</v>
      </c>
      <c r="AY385" s="1776">
        <f>Inlinks!AY430</f>
        <v>1.3260000000000001</v>
      </c>
      <c r="AZ385" s="1783"/>
      <c r="BA385" s="1783"/>
      <c r="BB385" s="15"/>
      <c r="BC385" s="15"/>
      <c r="BD385" s="15"/>
      <c r="BE385" s="15"/>
      <c r="BF385" s="15"/>
      <c r="BG385" s="15"/>
      <c r="BH385" s="15"/>
      <c r="BI385" s="15"/>
    </row>
    <row r="386" spans="1:61" ht="11.25" hidden="1" customHeight="1" outlineLevel="1">
      <c r="A386" s="15"/>
      <c r="B386" s="38"/>
      <c r="C386" s="38"/>
      <c r="D386" s="38"/>
      <c r="E386" s="38"/>
      <c r="F386" s="38"/>
      <c r="G386" s="38"/>
      <c r="I386" s="1821" t="s">
        <v>593</v>
      </c>
      <c r="J386" s="1781"/>
      <c r="K386" s="15"/>
      <c r="L386" s="15"/>
      <c r="M386" s="35"/>
      <c r="N386" s="15"/>
      <c r="O386" s="15"/>
      <c r="P386" s="15"/>
      <c r="Q386" s="15"/>
      <c r="R386" s="15"/>
      <c r="S386" s="15"/>
      <c r="T386" s="15"/>
      <c r="U386" s="15"/>
      <c r="V386" s="15"/>
      <c r="W386" s="15"/>
      <c r="X386" s="15"/>
      <c r="Y386" s="35"/>
      <c r="Z386" s="15"/>
      <c r="AA386" s="15"/>
      <c r="AB386" s="15"/>
      <c r="AC386" s="35"/>
      <c r="AD386" s="15"/>
      <c r="AE386" s="15"/>
      <c r="AF386" s="15"/>
      <c r="AG386" s="35"/>
      <c r="AH386" s="35"/>
      <c r="AI386" s="15"/>
      <c r="AJ386" s="15"/>
      <c r="AK386" s="15"/>
      <c r="AL386" s="15"/>
      <c r="AM386" s="15"/>
      <c r="AN386" s="15"/>
      <c r="AO386" s="15"/>
      <c r="AP386" s="15"/>
      <c r="AQ386" s="15"/>
      <c r="AR386" s="15"/>
      <c r="AT386" s="15"/>
      <c r="AU386" s="15"/>
      <c r="AV386" s="1776">
        <f>Inlinks!AV431</f>
        <v>-2.57</v>
      </c>
      <c r="AW386" s="1776">
        <f>Inlinks!AW431</f>
        <v>-5.0629999999999997</v>
      </c>
      <c r="AX386" s="1776">
        <f>Inlinks!AX431</f>
        <v>-3.3860000000000001</v>
      </c>
      <c r="AY386" s="1776">
        <f>Inlinks!AY431</f>
        <v>-4.9409999999999998</v>
      </c>
      <c r="AZ386" s="1783"/>
      <c r="BA386" s="1783"/>
      <c r="BB386" s="15"/>
      <c r="BC386" s="15"/>
      <c r="BD386" s="15"/>
      <c r="BE386" s="15"/>
      <c r="BF386" s="15"/>
      <c r="BG386" s="15"/>
      <c r="BH386" s="15"/>
      <c r="BI386" s="15"/>
    </row>
    <row r="387" spans="1:61" s="1664" customFormat="1" ht="12" customHeight="1" collapsed="1">
      <c r="B387" s="1806"/>
      <c r="C387" s="1806"/>
      <c r="D387" s="1806"/>
      <c r="E387" s="1806"/>
      <c r="F387" s="1806"/>
      <c r="G387" s="1806"/>
      <c r="H387" s="1558"/>
      <c r="I387" s="1800" t="s">
        <v>587</v>
      </c>
      <c r="J387" s="1801"/>
      <c r="M387" s="1555"/>
      <c r="Y387" s="1555"/>
      <c r="AC387" s="1555"/>
      <c r="AG387" s="1555"/>
      <c r="AH387" s="1555"/>
      <c r="AS387" s="1555"/>
      <c r="AV387" s="1698">
        <f>SUM(AV379:AV386)</f>
        <v>119.39899999999999</v>
      </c>
      <c r="AW387" s="1698">
        <f>SUM(AW379:AW386)</f>
        <v>189.41799999999998</v>
      </c>
      <c r="AX387" s="1698">
        <f>SUM(AX379:AX386)</f>
        <v>246.17100000000002</v>
      </c>
      <c r="AY387" s="1698">
        <f>SUM(AY379:AY386)</f>
        <v>332.35300000000007</v>
      </c>
      <c r="AZ387" s="1866">
        <f>AZ376</f>
        <v>393.71356389649031</v>
      </c>
      <c r="BA387" s="1866">
        <f>BA376</f>
        <v>456.3241684862171</v>
      </c>
      <c r="BB387" s="1866">
        <f t="shared" ref="BB387:BI387" si="613">BB376</f>
        <v>486.8474941468906</v>
      </c>
      <c r="BC387" s="1866">
        <f t="shared" si="613"/>
        <v>526.66073193335876</v>
      </c>
      <c r="BD387" s="1866">
        <f t="shared" si="613"/>
        <v>564.5314795753934</v>
      </c>
      <c r="BE387" s="1866">
        <f t="shared" si="613"/>
        <v>599.79834165337945</v>
      </c>
      <c r="BF387" s="1866">
        <f t="shared" si="613"/>
        <v>633.96514238437669</v>
      </c>
      <c r="BG387" s="1866">
        <f t="shared" si="613"/>
        <v>670.56069608690655</v>
      </c>
      <c r="BH387" s="1866">
        <f t="shared" si="613"/>
        <v>713.14963138435905</v>
      </c>
      <c r="BI387" s="1866">
        <f t="shared" si="613"/>
        <v>754.82881497152823</v>
      </c>
    </row>
    <row r="388" spans="1:61">
      <c r="A388" s="12"/>
      <c r="B388" s="422"/>
      <c r="C388" s="422"/>
      <c r="D388" s="422"/>
      <c r="E388" s="422"/>
      <c r="F388" s="422"/>
      <c r="G388" s="422"/>
      <c r="H388" s="45"/>
      <c r="AV388" s="1774"/>
      <c r="AW388" s="1774"/>
      <c r="AX388" s="1774"/>
    </row>
    <row r="389" spans="1:61">
      <c r="A389" s="12"/>
      <c r="B389" s="416"/>
      <c r="C389" s="416"/>
      <c r="D389" s="416"/>
      <c r="E389" s="416"/>
      <c r="F389" s="416"/>
      <c r="G389" s="416"/>
      <c r="H389" s="45"/>
      <c r="AV389" s="1774"/>
      <c r="AW389" s="1774"/>
      <c r="AX389" s="1774"/>
    </row>
    <row r="390" spans="1:61">
      <c r="A390" s="12"/>
      <c r="B390" s="416"/>
      <c r="C390" s="416"/>
      <c r="D390" s="416"/>
      <c r="E390" s="416"/>
      <c r="F390" s="416"/>
      <c r="G390" s="416"/>
      <c r="H390" s="45"/>
      <c r="AV390" s="1774"/>
      <c r="AW390" s="1774"/>
      <c r="AX390" s="1774"/>
    </row>
    <row r="391" spans="1:61" ht="11.25" customHeight="1">
      <c r="A391" s="33"/>
      <c r="B391" s="422"/>
      <c r="C391" s="422"/>
      <c r="D391" s="422"/>
      <c r="E391" s="422"/>
      <c r="F391" s="422"/>
      <c r="G391" s="422"/>
      <c r="H391" s="33"/>
      <c r="I391" s="148" t="s">
        <v>496</v>
      </c>
      <c r="J391" s="74"/>
      <c r="K391" s="74"/>
      <c r="L391" s="74"/>
      <c r="M391" s="75"/>
      <c r="N391" s="75"/>
      <c r="O391" s="75"/>
      <c r="P391" s="149"/>
      <c r="Q391" s="150"/>
      <c r="R391" s="75"/>
      <c r="S391" s="75"/>
      <c r="T391" s="149"/>
      <c r="U391" s="150"/>
      <c r="V391" s="75"/>
      <c r="W391" s="75"/>
      <c r="X391" s="75"/>
      <c r="Y391" s="75"/>
      <c r="Z391" s="75"/>
      <c r="AA391" s="75"/>
      <c r="AB391" s="75"/>
      <c r="AC391" s="75"/>
      <c r="AD391" s="75"/>
      <c r="AE391" s="75"/>
      <c r="AF391" s="75"/>
      <c r="AG391" s="469"/>
      <c r="AH391" s="469"/>
      <c r="AI391" s="469"/>
      <c r="AJ391" s="469"/>
      <c r="AK391" s="469"/>
      <c r="AL391" s="469"/>
      <c r="AM391" s="469"/>
      <c r="AN391" s="469"/>
      <c r="AO391" s="469"/>
      <c r="AP391" s="469"/>
      <c r="AQ391" s="469"/>
      <c r="AR391" s="469"/>
      <c r="AS391" s="454"/>
      <c r="AT391" s="1765"/>
      <c r="AU391" s="1765"/>
      <c r="AV391" s="1765"/>
      <c r="AW391" s="1765"/>
      <c r="AX391" s="1765"/>
      <c r="AY391" s="1765"/>
      <c r="AZ391" s="1765"/>
      <c r="BA391" s="1765"/>
      <c r="BB391" s="1765"/>
      <c r="BC391" s="1765"/>
      <c r="BD391" s="1765"/>
      <c r="BE391" s="1765"/>
      <c r="BF391" s="1765"/>
      <c r="BG391" s="1765"/>
      <c r="BH391" s="1765"/>
      <c r="BI391" s="1765"/>
    </row>
    <row r="392" spans="1:61" ht="11.25" customHeight="1">
      <c r="A392" s="33"/>
      <c r="B392" s="1232"/>
      <c r="C392" s="1232"/>
      <c r="D392" s="1232"/>
      <c r="E392" s="1232"/>
      <c r="F392" s="1232"/>
      <c r="G392" s="1232"/>
      <c r="H392" s="33"/>
      <c r="I392" s="1235" t="s">
        <v>194</v>
      </c>
      <c r="J392" s="124"/>
      <c r="K392" s="124"/>
      <c r="L392" s="124"/>
      <c r="M392" s="454"/>
      <c r="N392" s="454"/>
      <c r="O392" s="454"/>
      <c r="P392" s="1416"/>
      <c r="Q392" s="1862"/>
      <c r="R392" s="454"/>
      <c r="S392" s="454"/>
      <c r="T392" s="1416"/>
      <c r="U392" s="1862"/>
      <c r="V392" s="454"/>
      <c r="W392" s="454"/>
      <c r="X392" s="454"/>
      <c r="Y392" s="452">
        <f>Model!Y$10</f>
        <v>208.881</v>
      </c>
      <c r="Z392" s="452">
        <f>Model!Z$10</f>
        <v>226.63300000000001</v>
      </c>
      <c r="AA392" s="452">
        <f>Model!AA$10</f>
        <v>258.245</v>
      </c>
      <c r="AB392" s="452">
        <f>Model!AB$10</f>
        <v>294.48899999999998</v>
      </c>
      <c r="AC392" s="452">
        <f>Model!AC$10</f>
        <v>294.17200000000003</v>
      </c>
      <c r="AD392" s="452">
        <f>Model!AD$10</f>
        <v>299.30599999999998</v>
      </c>
      <c r="AE392" s="452">
        <f>Model!AE$10</f>
        <v>332.67399999999998</v>
      </c>
      <c r="AF392" s="452">
        <f>Model!AF$10</f>
        <v>397.01799999999997</v>
      </c>
      <c r="AG392" s="452">
        <f>Model!AG$10</f>
        <v>401.25299999999999</v>
      </c>
      <c r="AH392" s="452">
        <f>Model!AH$10</f>
        <v>407.20100000000002</v>
      </c>
      <c r="AI392" s="452">
        <f>Model!AI$10</f>
        <v>423.86700000000002</v>
      </c>
      <c r="AJ392" s="452">
        <f>Model!AJ$10</f>
        <v>566.82500000000005</v>
      </c>
      <c r="AK392" s="452">
        <f>Model!AK$10</f>
        <v>516.66700000000003</v>
      </c>
      <c r="AL392" s="452">
        <f>Model!AL$10</f>
        <v>542.02200000000005</v>
      </c>
      <c r="AM392" s="452">
        <f>Model!AM$10</f>
        <v>563.97299999999996</v>
      </c>
      <c r="AN392" s="452">
        <f>Model!AN$10</f>
        <v>674.03099999999995</v>
      </c>
      <c r="AO392" s="452">
        <f>Model!AO$10</f>
        <v>599.73663573441604</v>
      </c>
      <c r="AP392" s="452">
        <f>Model!AP$10</f>
        <v>580.27860797882386</v>
      </c>
      <c r="AQ392" s="452">
        <f>Model!AQ$10</f>
        <v>598.73750526415802</v>
      </c>
      <c r="AR392" s="452">
        <f>Model!AR$10</f>
        <v>784.46304643080134</v>
      </c>
      <c r="AS392" s="452"/>
      <c r="AT392" s="452">
        <f>Model!AT$10</f>
        <v>199.642</v>
      </c>
      <c r="AU392" s="452">
        <f>Model!AU$10</f>
        <v>349.209</v>
      </c>
      <c r="AV392" s="452">
        <f>Model!AV$10</f>
        <v>589.41800000000001</v>
      </c>
      <c r="AW392" s="452">
        <f>Model!AW$10</f>
        <v>988.24800000000005</v>
      </c>
      <c r="AX392" s="452">
        <f>Model!AX$10</f>
        <v>1323.17</v>
      </c>
      <c r="AY392" s="452">
        <f>Model!AY$10</f>
        <v>1799.146</v>
      </c>
      <c r="AZ392" s="452">
        <f>Model!AZ$10</f>
        <v>2296.6930000000002</v>
      </c>
      <c r="BA392" s="452">
        <f>Model!BA$10</f>
        <v>2563.2157954081995</v>
      </c>
      <c r="BB392" s="452">
        <f>Model!BB$10</f>
        <v>2847.0959738561442</v>
      </c>
      <c r="BC392" s="452">
        <f>Model!BC$10</f>
        <v>3107.2199264719088</v>
      </c>
      <c r="BD392" s="452">
        <f>Model!BD$10</f>
        <v>3339.3379724837168</v>
      </c>
      <c r="BE392" s="452">
        <f>Model!BE$10</f>
        <v>3557.1484047335016</v>
      </c>
      <c r="BF392" s="452">
        <f>Model!BF$10</f>
        <v>3759.1063119749115</v>
      </c>
      <c r="BG392" s="452">
        <f>Model!BG$10</f>
        <v>3950.6861522881327</v>
      </c>
      <c r="BH392" s="452">
        <f>Model!BH$10</f>
        <v>4140.8800410810927</v>
      </c>
      <c r="BI392" s="452">
        <f>Model!BI$10</f>
        <v>4340.4971044427466</v>
      </c>
    </row>
    <row r="393" spans="1:61" ht="11.25" customHeight="1">
      <c r="A393" s="33"/>
      <c r="B393" s="1232"/>
      <c r="C393" s="1232"/>
      <c r="D393" s="1232"/>
      <c r="E393" s="1232"/>
      <c r="F393" s="1232"/>
      <c r="G393" s="1232"/>
      <c r="H393" s="33"/>
      <c r="I393" s="1235" t="s">
        <v>302</v>
      </c>
      <c r="J393" s="124"/>
      <c r="K393" s="124"/>
      <c r="L393" s="124"/>
      <c r="M393" s="454"/>
      <c r="N393" s="454"/>
      <c r="O393" s="454"/>
      <c r="P393" s="1416"/>
      <c r="Q393" s="1862"/>
      <c r="R393" s="454"/>
      <c r="S393" s="454"/>
      <c r="T393" s="1416"/>
      <c r="U393" s="1862"/>
      <c r="V393" s="454"/>
      <c r="W393" s="454"/>
      <c r="X393" s="454"/>
      <c r="Y393" s="452">
        <f>Model!Y$12</f>
        <v>85.914000000000001</v>
      </c>
      <c r="Z393" s="452">
        <f>Model!Z$12</f>
        <v>91.882000000000005</v>
      </c>
      <c r="AA393" s="452">
        <f>Model!AA$12</f>
        <v>103.00800000000001</v>
      </c>
      <c r="AB393" s="452">
        <f>Model!AB$12</f>
        <v>121.95099999999996</v>
      </c>
      <c r="AC393" s="452">
        <f>Model!AC$12</f>
        <v>118.28400000000002</v>
      </c>
      <c r="AD393" s="452">
        <f>Model!AD$12</f>
        <v>122.06699999999998</v>
      </c>
      <c r="AE393" s="452">
        <f>Model!AE$12</f>
        <v>133.70399999999998</v>
      </c>
      <c r="AF393" s="452">
        <f>Model!AF$12</f>
        <v>159.96199999999996</v>
      </c>
      <c r="AG393" s="452">
        <f>Model!AG$12</f>
        <v>162.49799999999999</v>
      </c>
      <c r="AH393" s="452">
        <f>Model!AH$12</f>
        <v>166.23200000000003</v>
      </c>
      <c r="AI393" s="452">
        <f>Model!AI$12</f>
        <v>176.55700000000002</v>
      </c>
      <c r="AJ393" s="452">
        <f>Model!AJ$12</f>
        <v>224.94800000000004</v>
      </c>
      <c r="AK393" s="452">
        <f>Model!AK$12</f>
        <v>209.97400000000005</v>
      </c>
      <c r="AL393" s="452">
        <f>Model!AL$12</f>
        <v>219.82200000000006</v>
      </c>
      <c r="AM393" s="452">
        <f>Model!AM$12</f>
        <v>234.39699999999993</v>
      </c>
      <c r="AN393" s="452">
        <f>Model!AN$12</f>
        <v>276.94399999999996</v>
      </c>
      <c r="AO393" s="452">
        <f>Model!AO$12</f>
        <v>243.83234783517196</v>
      </c>
      <c r="AP393" s="452">
        <f>Model!AP$12</f>
        <v>236.0733649510837</v>
      </c>
      <c r="AQ393" s="452">
        <f>Model!AQ$12</f>
        <v>249.46967042094184</v>
      </c>
      <c r="AR393" s="452">
        <f>Model!AR$12</f>
        <v>322.10455481802762</v>
      </c>
      <c r="AS393" s="452"/>
      <c r="AT393" s="452">
        <f>Model!AT$12</f>
        <v>89.698999999999998</v>
      </c>
      <c r="AU393" s="452">
        <f>Model!AU$12</f>
        <v>146.62800000000001</v>
      </c>
      <c r="AV393" s="452">
        <f>Model!AV$12</f>
        <v>237.65899999999999</v>
      </c>
      <c r="AW393" s="452">
        <f>Model!AW$12</f>
        <v>402.755</v>
      </c>
      <c r="AX393" s="452">
        <f>Model!AX$12</f>
        <v>534.01700000000005</v>
      </c>
      <c r="AY393" s="452">
        <f>Model!AY$12</f>
        <v>730.2349999999999</v>
      </c>
      <c r="AZ393" s="452">
        <f>Model!AZ$12</f>
        <v>941.13700000000017</v>
      </c>
      <c r="BA393" s="452">
        <f>Model!BA$12</f>
        <v>1051.4799380252252</v>
      </c>
      <c r="BB393" s="452">
        <f>Model!BB$12</f>
        <v>1168.3288541537995</v>
      </c>
      <c r="BC393" s="452">
        <f>Model!BC$12</f>
        <v>1274.1493157092191</v>
      </c>
      <c r="BD393" s="452">
        <f>Model!BD$12</f>
        <v>1369.7661123096768</v>
      </c>
      <c r="BE393" s="452">
        <f>Model!BE$12</f>
        <v>1456.0947126026431</v>
      </c>
      <c r="BF393" s="452">
        <f>Model!BF$12</f>
        <v>1535.4075780322046</v>
      </c>
      <c r="BG393" s="452">
        <f>Model!BG$12</f>
        <v>1614.2099920830574</v>
      </c>
      <c r="BH393" s="452">
        <f>Model!BH$12</f>
        <v>1690.4615633070298</v>
      </c>
      <c r="BI393" s="452">
        <f>Model!BI$12</f>
        <v>1775.8422113537581</v>
      </c>
    </row>
    <row r="394" spans="1:61">
      <c r="A394" s="12"/>
      <c r="B394" s="416"/>
      <c r="C394" s="416"/>
      <c r="D394" s="416"/>
      <c r="E394" s="416"/>
      <c r="F394" s="416"/>
      <c r="G394" s="416"/>
      <c r="H394" s="45"/>
      <c r="I394" s="1743"/>
      <c r="AV394" s="1774"/>
      <c r="AW394" s="1774"/>
      <c r="AX394" s="1774"/>
    </row>
    <row r="395" spans="1:61">
      <c r="A395" s="12"/>
      <c r="B395" s="416"/>
      <c r="C395" s="416"/>
      <c r="D395" s="416"/>
      <c r="E395" s="416"/>
      <c r="F395" s="416"/>
      <c r="G395" s="416"/>
      <c r="H395" s="45"/>
      <c r="I395" s="1743"/>
      <c r="Z395" s="933"/>
      <c r="AA395" s="933"/>
      <c r="AB395" s="933"/>
      <c r="AD395" s="933"/>
      <c r="AE395" s="933"/>
      <c r="AF395" s="933"/>
      <c r="AV395" s="1774"/>
      <c r="AW395" s="1774"/>
      <c r="AX395" s="1774"/>
    </row>
    <row r="396" spans="1:61">
      <c r="A396" s="15"/>
      <c r="H396" s="45"/>
      <c r="I396" s="1822" t="s">
        <v>602</v>
      </c>
      <c r="J396" s="15"/>
      <c r="K396" s="15"/>
      <c r="L396" s="15"/>
      <c r="M396" s="35"/>
      <c r="N396" s="15"/>
      <c r="O396" s="15"/>
      <c r="P396" s="15"/>
      <c r="Q396" s="15"/>
      <c r="R396" s="15"/>
      <c r="S396" s="15"/>
      <c r="T396" s="15"/>
      <c r="U396" s="15"/>
      <c r="V396" s="15"/>
      <c r="W396" s="15"/>
      <c r="X396" s="15"/>
      <c r="Y396" s="35"/>
      <c r="Z396" s="35"/>
      <c r="AA396" s="35"/>
      <c r="AB396" s="35"/>
      <c r="AC396" s="35"/>
      <c r="AD396" s="35"/>
      <c r="AE396" s="35"/>
      <c r="AF396" s="35"/>
      <c r="AG396" s="35"/>
      <c r="AH396" s="35"/>
      <c r="AI396" s="15"/>
      <c r="AJ396" s="15"/>
      <c r="AK396" s="15"/>
      <c r="AL396" s="15"/>
      <c r="AM396" s="15"/>
      <c r="AN396" s="15"/>
      <c r="AO396" s="15"/>
      <c r="AP396" s="15"/>
      <c r="AQ396" s="15"/>
      <c r="AR396" s="15"/>
      <c r="AT396" s="15"/>
      <c r="AU396" s="15"/>
      <c r="AV396" s="15"/>
      <c r="AW396" s="15"/>
      <c r="AX396" s="15"/>
      <c r="AY396" s="15"/>
      <c r="AZ396" s="15"/>
      <c r="BA396" s="15"/>
      <c r="BB396" s="15"/>
      <c r="BC396" s="15"/>
      <c r="BD396" s="15"/>
      <c r="BE396" s="15"/>
      <c r="BF396" s="15"/>
      <c r="BG396" s="15"/>
      <c r="BH396" s="15"/>
      <c r="BI396" s="15"/>
    </row>
    <row r="397" spans="1:61" s="1664" customFormat="1">
      <c r="B397" s="1804"/>
      <c r="C397" s="1804"/>
      <c r="D397" s="1804"/>
      <c r="E397" s="1804"/>
      <c r="F397" s="1804"/>
      <c r="G397" s="1804"/>
      <c r="H397" s="1558"/>
      <c r="I397" s="1823" t="s">
        <v>564</v>
      </c>
      <c r="M397" s="1555"/>
      <c r="Y397" s="1555"/>
      <c r="Z397" s="1555"/>
      <c r="AA397" s="1555"/>
      <c r="AB397" s="1555"/>
      <c r="AC397" s="1555"/>
      <c r="AD397" s="1555"/>
      <c r="AE397" s="1555"/>
      <c r="AF397" s="1555"/>
      <c r="AG397" s="1555"/>
      <c r="AH397" s="1555"/>
      <c r="AS397" s="1555"/>
      <c r="AV397" s="1805">
        <f>Inlinks!AV358</f>
        <v>351.75900000000001</v>
      </c>
      <c r="AW397" s="1805">
        <f>Inlinks!AW358</f>
        <v>585.49300000000005</v>
      </c>
      <c r="AX397" s="1805">
        <f>Inlinks!AX358</f>
        <v>789.15300000000002</v>
      </c>
      <c r="AY397" s="1805">
        <f>Inlinks!AY358</f>
        <v>1068.9110000000001</v>
      </c>
      <c r="AZ397" s="1840">
        <f t="shared" ref="AZ397:BI397" si="614">AZ18</f>
        <v>1355.556</v>
      </c>
      <c r="BA397" s="1840">
        <f t="shared" si="614"/>
        <v>1511.7358573829742</v>
      </c>
      <c r="BB397" s="1840">
        <f t="shared" si="614"/>
        <v>1678.7671197023446</v>
      </c>
      <c r="BC397" s="1840">
        <f t="shared" si="614"/>
        <v>1833.0706107626897</v>
      </c>
      <c r="BD397" s="1840">
        <f t="shared" si="614"/>
        <v>1969.57186017404</v>
      </c>
      <c r="BE397" s="1840">
        <f t="shared" si="614"/>
        <v>2101.0536921308585</v>
      </c>
      <c r="BF397" s="1840">
        <f t="shared" si="614"/>
        <v>2223.6987339427069</v>
      </c>
      <c r="BG397" s="1840">
        <f t="shared" si="614"/>
        <v>2336.4761602050753</v>
      </c>
      <c r="BH397" s="1840">
        <f t="shared" si="614"/>
        <v>2450.4184777740629</v>
      </c>
      <c r="BI397" s="1840">
        <f t="shared" si="614"/>
        <v>2564.6548930889885</v>
      </c>
    </row>
    <row r="398" spans="1:61" s="1816" customFormat="1" ht="13.5">
      <c r="A398" s="1814"/>
      <c r="B398" s="1815"/>
      <c r="C398" s="1815"/>
      <c r="D398" s="1815"/>
      <c r="E398" s="1815"/>
      <c r="F398" s="1815"/>
      <c r="G398" s="1815"/>
      <c r="H398" s="1814"/>
      <c r="I398" s="1823" t="s">
        <v>120</v>
      </c>
      <c r="M398" s="1908"/>
      <c r="Y398" s="1908"/>
      <c r="Z398" s="1908"/>
      <c r="AA398" s="1908"/>
      <c r="AB398" s="1908"/>
      <c r="AC398" s="1908"/>
      <c r="AD398" s="1908"/>
      <c r="AE398" s="1908"/>
      <c r="AF398" s="1908"/>
      <c r="AG398" s="1908"/>
      <c r="AH398" s="1908"/>
      <c r="AS398" s="1908"/>
      <c r="AV398" s="1785">
        <f>SUM(AV399:AV402)</f>
        <v>29.15</v>
      </c>
      <c r="AW398" s="1785">
        <f>SUM(AW399:AW402)</f>
        <v>47.948</v>
      </c>
      <c r="AX398" s="1785">
        <f>SUM(AX399:AX402)</f>
        <v>62.200999999999993</v>
      </c>
      <c r="AY398" s="1785">
        <f>SUM(AY399:AY402)</f>
        <v>85.26</v>
      </c>
      <c r="AZ398" s="1785">
        <f>SUM(AZ399:AZ402)</f>
        <v>121.64099999999999</v>
      </c>
      <c r="BA398" s="1785">
        <f t="shared" ref="BA398:BI398" si="615">SUM(BA399:BA402)</f>
        <v>143.93886534192791</v>
      </c>
      <c r="BB398" s="1785">
        <f t="shared" si="615"/>
        <v>160.23723209635847</v>
      </c>
      <c r="BC398" s="1785">
        <f t="shared" si="615"/>
        <v>175.57285057272969</v>
      </c>
      <c r="BD398" s="1785">
        <f t="shared" si="615"/>
        <v>187.3475768350857</v>
      </c>
      <c r="BE398" s="1785">
        <f t="shared" si="615"/>
        <v>197.91503384008098</v>
      </c>
      <c r="BF398" s="1785">
        <f t="shared" si="615"/>
        <v>207.4010767827439</v>
      </c>
      <c r="BG398" s="1785">
        <f t="shared" si="615"/>
        <v>216.39170571942478</v>
      </c>
      <c r="BH398" s="1785">
        <f t="shared" si="615"/>
        <v>225.02811415083687</v>
      </c>
      <c r="BI398" s="1785">
        <f t="shared" si="615"/>
        <v>234.33774943812807</v>
      </c>
    </row>
    <row r="399" spans="1:61" hidden="1" outlineLevel="1">
      <c r="A399" s="45"/>
      <c r="B399" s="427"/>
      <c r="C399" s="427"/>
      <c r="D399" s="427"/>
      <c r="E399" s="427"/>
      <c r="F399" s="427"/>
      <c r="G399" s="427"/>
      <c r="H399" s="45"/>
      <c r="I399" s="1824" t="s">
        <v>565</v>
      </c>
      <c r="J399" s="15"/>
      <c r="K399" s="15"/>
      <c r="L399" s="15"/>
      <c r="M399" s="35"/>
      <c r="N399" s="15"/>
      <c r="O399" s="15"/>
      <c r="P399" s="15"/>
      <c r="Q399" s="15"/>
      <c r="R399" s="15"/>
      <c r="S399" s="15"/>
      <c r="T399" s="15"/>
      <c r="U399" s="15"/>
      <c r="V399" s="15"/>
      <c r="W399" s="15"/>
      <c r="X399" s="15"/>
      <c r="Y399" s="35"/>
      <c r="Z399" s="35"/>
      <c r="AA399" s="35"/>
      <c r="AB399" s="35"/>
      <c r="AC399" s="35"/>
      <c r="AD399" s="35"/>
      <c r="AE399" s="35"/>
      <c r="AF399" s="35"/>
      <c r="AG399" s="35"/>
      <c r="AH399" s="35"/>
      <c r="AI399" s="15"/>
      <c r="AJ399" s="15"/>
      <c r="AK399" s="15"/>
      <c r="AL399" s="15"/>
      <c r="AM399" s="15"/>
      <c r="AN399" s="15"/>
      <c r="AO399" s="15"/>
      <c r="AP399" s="15"/>
      <c r="AQ399" s="15"/>
      <c r="AR399" s="15"/>
      <c r="AT399" s="15"/>
      <c r="AU399" s="15"/>
      <c r="AV399" s="1776">
        <f>Inlinks!AV360</f>
        <v>16.166</v>
      </c>
      <c r="AW399" s="1776">
        <f>Inlinks!AW360</f>
        <v>24.78</v>
      </c>
      <c r="AX399" s="1776">
        <f>Inlinks!AX360</f>
        <v>30.428000000000001</v>
      </c>
      <c r="AY399" s="1776">
        <f>Inlinks!AY360</f>
        <v>41.978000000000002</v>
      </c>
      <c r="AZ399" s="1861">
        <f>AZ104</f>
        <v>48.230553000000008</v>
      </c>
      <c r="BA399" s="1861">
        <f t="shared" ref="BA399:BI399" si="616">BA104</f>
        <v>53.827531703572191</v>
      </c>
      <c r="BB399" s="1861">
        <f t="shared" si="616"/>
        <v>56.941919477122887</v>
      </c>
      <c r="BC399" s="1861">
        <f t="shared" si="616"/>
        <v>62.144398529438178</v>
      </c>
      <c r="BD399" s="1861">
        <f t="shared" si="616"/>
        <v>66.786759449674335</v>
      </c>
      <c r="BE399" s="1861">
        <f t="shared" si="616"/>
        <v>71.142968094670039</v>
      </c>
      <c r="BF399" s="1861">
        <f t="shared" si="616"/>
        <v>75.182126239498231</v>
      </c>
      <c r="BG399" s="1861">
        <f t="shared" si="616"/>
        <v>79.01372304576266</v>
      </c>
      <c r="BH399" s="1861">
        <f t="shared" si="616"/>
        <v>82.817600821621852</v>
      </c>
      <c r="BI399" s="1861">
        <f t="shared" si="616"/>
        <v>86.809942088854939</v>
      </c>
    </row>
    <row r="400" spans="1:61" hidden="1" outlineLevel="1">
      <c r="A400" s="15"/>
      <c r="B400" s="38"/>
      <c r="C400" s="38"/>
      <c r="D400" s="38"/>
      <c r="E400" s="38"/>
      <c r="F400" s="38"/>
      <c r="G400" s="38"/>
      <c r="I400" s="1824" t="s">
        <v>566</v>
      </c>
      <c r="J400" s="15"/>
      <c r="K400" s="15"/>
      <c r="L400" s="15"/>
      <c r="M400" s="35"/>
      <c r="N400" s="15"/>
      <c r="O400" s="15"/>
      <c r="P400" s="15"/>
      <c r="Q400" s="15"/>
      <c r="R400" s="15"/>
      <c r="S400" s="15"/>
      <c r="T400" s="15"/>
      <c r="U400" s="15"/>
      <c r="V400" s="15"/>
      <c r="W400" s="15"/>
      <c r="X400" s="15"/>
      <c r="Y400" s="35"/>
      <c r="Z400" s="35"/>
      <c r="AA400" s="35"/>
      <c r="AB400" s="35"/>
      <c r="AC400" s="35"/>
      <c r="AD400" s="35"/>
      <c r="AE400" s="35"/>
      <c r="AF400" s="35"/>
      <c r="AG400" s="35"/>
      <c r="AH400" s="35"/>
      <c r="AI400" s="15"/>
      <c r="AJ400" s="15"/>
      <c r="AK400" s="15"/>
      <c r="AL400" s="15"/>
      <c r="AM400" s="15"/>
      <c r="AN400" s="15"/>
      <c r="AO400" s="15"/>
      <c r="AP400" s="15"/>
      <c r="AQ400" s="15"/>
      <c r="AR400" s="15"/>
      <c r="AT400" s="15"/>
      <c r="AU400" s="15"/>
      <c r="AV400" s="1776">
        <f>Inlinks!AV361</f>
        <v>10.417</v>
      </c>
      <c r="AW400" s="1776">
        <f>Inlinks!AW361</f>
        <v>21.454999999999998</v>
      </c>
      <c r="AX400" s="1776">
        <f>Inlinks!AX361</f>
        <v>29.866</v>
      </c>
      <c r="AY400" s="1776">
        <f>Inlinks!AY361</f>
        <v>38.469000000000001</v>
      </c>
      <c r="AZ400" s="1861">
        <f t="shared" ref="AZ400:BI400" si="617">AZ51</f>
        <v>56.486000000000004</v>
      </c>
      <c r="BA400" s="1861">
        <f t="shared" si="617"/>
        <v>72.326445868945868</v>
      </c>
      <c r="BB400" s="1861">
        <f t="shared" si="617"/>
        <v>81.834992877492866</v>
      </c>
      <c r="BC400" s="1861">
        <f t="shared" si="617"/>
        <v>91.343539886039878</v>
      </c>
      <c r="BD400" s="1861">
        <f t="shared" si="617"/>
        <v>98.167158585673917</v>
      </c>
      <c r="BE400" s="1861">
        <f t="shared" si="617"/>
        <v>104.57017362052993</v>
      </c>
      <c r="BF400" s="1861">
        <f t="shared" si="617"/>
        <v>110.50716893851281</v>
      </c>
      <c r="BG400" s="1861">
        <f t="shared" si="617"/>
        <v>116.13907823335367</v>
      </c>
      <c r="BH400" s="1861">
        <f t="shared" si="617"/>
        <v>121.73024444564265</v>
      </c>
      <c r="BI400" s="1861">
        <f t="shared" si="617"/>
        <v>127.59842552731229</v>
      </c>
    </row>
    <row r="401" spans="1:61" hidden="1" outlineLevel="1">
      <c r="A401" s="15"/>
      <c r="B401" s="427"/>
      <c r="C401" s="427"/>
      <c r="D401" s="427"/>
      <c r="E401" s="427"/>
      <c r="F401" s="427"/>
      <c r="G401" s="427"/>
      <c r="H401" s="45"/>
      <c r="I401" s="1824" t="s">
        <v>567</v>
      </c>
      <c r="J401" s="15"/>
      <c r="K401" s="15"/>
      <c r="L401" s="15"/>
      <c r="M401" s="35"/>
      <c r="N401" s="15"/>
      <c r="O401" s="15"/>
      <c r="P401" s="15"/>
      <c r="Q401" s="15"/>
      <c r="R401" s="15"/>
      <c r="S401" s="15"/>
      <c r="T401" s="15"/>
      <c r="U401" s="15"/>
      <c r="V401" s="15"/>
      <c r="W401" s="15"/>
      <c r="X401" s="15"/>
      <c r="Y401" s="35"/>
      <c r="Z401" s="35"/>
      <c r="AA401" s="35"/>
      <c r="AB401" s="35"/>
      <c r="AC401" s="35"/>
      <c r="AD401" s="35"/>
      <c r="AE401" s="35"/>
      <c r="AF401" s="35"/>
      <c r="AG401" s="35"/>
      <c r="AH401" s="35"/>
      <c r="AI401" s="15"/>
      <c r="AJ401" s="15"/>
      <c r="AK401" s="15"/>
      <c r="AL401" s="15"/>
      <c r="AM401" s="15"/>
      <c r="AN401" s="15"/>
      <c r="AO401" s="15"/>
      <c r="AP401" s="15"/>
      <c r="AQ401" s="15"/>
      <c r="AR401" s="15"/>
      <c r="AT401" s="15"/>
      <c r="AU401" s="15"/>
      <c r="AV401" s="1776">
        <f>Inlinks!AV362</f>
        <v>2.0670000000000002</v>
      </c>
      <c r="AW401" s="1776">
        <f>Inlinks!AW362</f>
        <v>0.6</v>
      </c>
      <c r="AX401" s="1776">
        <f>Inlinks!AX362</f>
        <v>0.25700000000000001</v>
      </c>
      <c r="AY401" s="1776">
        <f>Inlinks!AY362</f>
        <v>0.122</v>
      </c>
      <c r="AZ401" s="1861">
        <f>AZ109</f>
        <v>0.122</v>
      </c>
      <c r="BA401" s="1861">
        <f t="shared" ref="BA401:BI401" si="618">BA109</f>
        <v>0.122</v>
      </c>
      <c r="BB401" s="1861">
        <f t="shared" si="618"/>
        <v>0.122</v>
      </c>
      <c r="BC401" s="1861">
        <f t="shared" si="618"/>
        <v>0.122</v>
      </c>
      <c r="BD401" s="1861">
        <f t="shared" si="618"/>
        <v>0.122</v>
      </c>
      <c r="BE401" s="1861">
        <f t="shared" si="618"/>
        <v>0.122</v>
      </c>
      <c r="BF401" s="1861">
        <f t="shared" si="618"/>
        <v>0.122</v>
      </c>
      <c r="BG401" s="1861">
        <f t="shared" si="618"/>
        <v>0.122</v>
      </c>
      <c r="BH401" s="1861">
        <f t="shared" si="618"/>
        <v>0.122</v>
      </c>
      <c r="BI401" s="1861">
        <f t="shared" si="618"/>
        <v>0.122</v>
      </c>
    </row>
    <row r="402" spans="1:61" s="1817" customFormat="1" ht="13.5" hidden="1" outlineLevel="1">
      <c r="B402" s="1818"/>
      <c r="C402" s="1818"/>
      <c r="D402" s="1818"/>
      <c r="E402" s="1818"/>
      <c r="F402" s="1818"/>
      <c r="G402" s="1818"/>
      <c r="H402" s="1819"/>
      <c r="I402" s="1824" t="s">
        <v>568</v>
      </c>
      <c r="M402" s="1909"/>
      <c r="Y402" s="1909"/>
      <c r="Z402" s="1909"/>
      <c r="AA402" s="1909"/>
      <c r="AB402" s="1909"/>
      <c r="AC402" s="1909"/>
      <c r="AD402" s="1909"/>
      <c r="AE402" s="1909"/>
      <c r="AF402" s="1909"/>
      <c r="AG402" s="1909"/>
      <c r="AH402" s="1909"/>
      <c r="AS402" s="1909"/>
      <c r="AV402" s="1776">
        <f>Inlinks!AV363</f>
        <v>0.5</v>
      </c>
      <c r="AW402" s="1776">
        <f>Inlinks!AW363</f>
        <v>1.113</v>
      </c>
      <c r="AX402" s="1776">
        <f>Inlinks!AX363</f>
        <v>1.65</v>
      </c>
      <c r="AY402" s="1776">
        <f>Inlinks!AY363</f>
        <v>4.6909999999999998</v>
      </c>
      <c r="AZ402" s="1861">
        <f>AZ114</f>
        <v>16.802446999999994</v>
      </c>
      <c r="BA402" s="1861">
        <f t="shared" ref="BA402:BI402" si="619">BA114</f>
        <v>17.662887769409835</v>
      </c>
      <c r="BB402" s="1861">
        <f t="shared" si="619"/>
        <v>21.338319741742701</v>
      </c>
      <c r="BC402" s="1861">
        <f t="shared" si="619"/>
        <v>21.962912157251637</v>
      </c>
      <c r="BD402" s="1861">
        <f t="shared" si="619"/>
        <v>22.271658799737452</v>
      </c>
      <c r="BE402" s="1861">
        <f t="shared" si="619"/>
        <v>22.079892124880999</v>
      </c>
      <c r="BF402" s="1861">
        <f t="shared" si="619"/>
        <v>21.589781604732849</v>
      </c>
      <c r="BG402" s="1861">
        <f t="shared" si="619"/>
        <v>21.116904440308446</v>
      </c>
      <c r="BH402" s="1861">
        <f t="shared" si="619"/>
        <v>20.358268883572364</v>
      </c>
      <c r="BI402" s="1861">
        <f t="shared" si="619"/>
        <v>19.807381821960817</v>
      </c>
    </row>
    <row r="403" spans="1:61" s="1664" customFormat="1" collapsed="1">
      <c r="B403" s="186"/>
      <c r="C403" s="186"/>
      <c r="D403" s="186"/>
      <c r="E403" s="186"/>
      <c r="F403" s="186"/>
      <c r="G403" s="186"/>
      <c r="H403" s="1558"/>
      <c r="I403" s="175" t="s">
        <v>600</v>
      </c>
      <c r="M403" s="1555"/>
      <c r="Y403" s="1555"/>
      <c r="Z403" s="1555"/>
      <c r="AA403" s="1555"/>
      <c r="AB403" s="1555"/>
      <c r="AC403" s="1555"/>
      <c r="AD403" s="1555"/>
      <c r="AE403" s="1555"/>
      <c r="AF403" s="1555"/>
      <c r="AG403" s="1555"/>
      <c r="AH403" s="1555"/>
      <c r="AS403" s="1555"/>
      <c r="AU403" s="1784"/>
      <c r="AV403" s="1785">
        <f>AV397+AV398</f>
        <v>380.90899999999999</v>
      </c>
      <c r="AW403" s="1785">
        <f>AW397+AW398</f>
        <v>633.44100000000003</v>
      </c>
      <c r="AX403" s="1785">
        <f>AX397+AX398</f>
        <v>851.35400000000004</v>
      </c>
      <c r="AY403" s="1785">
        <f>AY397+AY398</f>
        <v>1154.171</v>
      </c>
      <c r="AZ403" s="1785">
        <f>AZ397+AZ398</f>
        <v>1477.1970000000001</v>
      </c>
      <c r="BA403" s="1785">
        <f t="shared" ref="BA403:BI403" si="620">BA397+BA398</f>
        <v>1655.674722724902</v>
      </c>
      <c r="BB403" s="1785">
        <f t="shared" si="620"/>
        <v>1839.0043517987031</v>
      </c>
      <c r="BC403" s="1785">
        <f t="shared" si="620"/>
        <v>2008.6434613354195</v>
      </c>
      <c r="BD403" s="1785">
        <f t="shared" si="620"/>
        <v>2156.9194370091259</v>
      </c>
      <c r="BE403" s="1785">
        <f t="shared" si="620"/>
        <v>2298.9687259709394</v>
      </c>
      <c r="BF403" s="1785">
        <f t="shared" si="620"/>
        <v>2431.0998107254509</v>
      </c>
      <c r="BG403" s="1785">
        <f t="shared" si="620"/>
        <v>2552.8678659245002</v>
      </c>
      <c r="BH403" s="1785">
        <f t="shared" si="620"/>
        <v>2675.4465919248996</v>
      </c>
      <c r="BI403" s="1785">
        <f t="shared" si="620"/>
        <v>2798.9926425271165</v>
      </c>
    </row>
    <row r="404" spans="1:61" s="1835" customFormat="1" ht="11.25" customHeight="1">
      <c r="A404" s="1826"/>
      <c r="B404" s="1827"/>
      <c r="C404" s="1827"/>
      <c r="D404" s="1827"/>
      <c r="E404" s="1827"/>
      <c r="F404" s="1827"/>
      <c r="G404" s="1827"/>
      <c r="H404" s="1890"/>
      <c r="I404" s="1828" t="s">
        <v>35</v>
      </c>
      <c r="J404" s="1829"/>
      <c r="K404" s="1830"/>
      <c r="L404" s="1830"/>
      <c r="M404" s="1832"/>
      <c r="N404" s="1832"/>
      <c r="O404" s="1832"/>
      <c r="P404" s="1833"/>
      <c r="Q404" s="1831"/>
      <c r="R404" s="1832"/>
      <c r="S404" s="1832"/>
      <c r="T404" s="1833"/>
      <c r="U404" s="1831"/>
      <c r="V404" s="1832"/>
      <c r="W404" s="1832"/>
      <c r="X404" s="1832"/>
      <c r="Y404" s="1832"/>
      <c r="Z404" s="1832"/>
      <c r="AA404" s="1832"/>
      <c r="AB404" s="1832"/>
      <c r="AC404" s="1832"/>
      <c r="AD404" s="1832"/>
      <c r="AE404" s="1832"/>
      <c r="AF404" s="1832"/>
      <c r="AG404" s="1832"/>
      <c r="AH404" s="1832"/>
      <c r="AI404" s="1832"/>
      <c r="AJ404" s="1832"/>
      <c r="AK404" s="1832"/>
      <c r="AL404" s="1832"/>
      <c r="AM404" s="1832"/>
      <c r="AN404" s="1832"/>
      <c r="AO404" s="1832"/>
      <c r="AP404" s="1832"/>
      <c r="AQ404" s="1832"/>
      <c r="AR404" s="1832"/>
      <c r="AS404" s="1834"/>
      <c r="AT404" s="1834"/>
      <c r="AU404" s="1834"/>
      <c r="AV404" s="1836" t="str">
        <f t="shared" ref="AV404:BI404" si="621">IF(AV403=AV18+AV19,"OK",AV403-AV18-AV19)</f>
        <v>OK</v>
      </c>
      <c r="AW404" s="1836">
        <f t="shared" si="621"/>
        <v>9.9999999997635314E-4</v>
      </c>
      <c r="AX404" s="1836">
        <f t="shared" si="621"/>
        <v>1.0000000000189857E-3</v>
      </c>
      <c r="AY404" s="1836">
        <f t="shared" si="621"/>
        <v>1.999999999981128E-3</v>
      </c>
      <c r="AZ404" s="1836" t="str">
        <f t="shared" si="621"/>
        <v>OK</v>
      </c>
      <c r="BA404" s="1836" t="str">
        <f t="shared" si="621"/>
        <v>OK</v>
      </c>
      <c r="BB404" s="1836" t="str">
        <f t="shared" si="621"/>
        <v>OK</v>
      </c>
      <c r="BC404" s="1836" t="str">
        <f t="shared" si="621"/>
        <v>OK</v>
      </c>
      <c r="BD404" s="1836" t="str">
        <f t="shared" si="621"/>
        <v>OK</v>
      </c>
      <c r="BE404" s="1836" t="str">
        <f t="shared" si="621"/>
        <v>OK</v>
      </c>
      <c r="BF404" s="1836" t="str">
        <f t="shared" si="621"/>
        <v>OK</v>
      </c>
      <c r="BG404" s="1836" t="str">
        <f t="shared" si="621"/>
        <v>OK</v>
      </c>
      <c r="BH404" s="1836" t="str">
        <f t="shared" si="621"/>
        <v>OK</v>
      </c>
      <c r="BI404" s="1836" t="str">
        <f t="shared" si="621"/>
        <v>OK</v>
      </c>
    </row>
    <row r="405" spans="1:61" ht="11.25" customHeight="1">
      <c r="A405" s="12"/>
      <c r="B405" s="420"/>
      <c r="C405" s="420"/>
      <c r="D405" s="420"/>
      <c r="E405" s="420"/>
      <c r="F405" s="420"/>
      <c r="G405" s="420"/>
      <c r="H405" s="45"/>
      <c r="I405" s="205"/>
      <c r="J405" s="9"/>
      <c r="K405" s="5"/>
      <c r="L405" s="5"/>
      <c r="M405" s="136"/>
      <c r="N405" s="136"/>
      <c r="O405" s="136"/>
      <c r="P405" s="146"/>
      <c r="Q405" s="272"/>
      <c r="R405" s="136"/>
      <c r="S405" s="136"/>
      <c r="T405" s="146"/>
      <c r="U405" s="272"/>
      <c r="V405" s="136"/>
      <c r="W405" s="136"/>
      <c r="X405" s="136"/>
      <c r="Y405" s="138"/>
      <c r="Z405" s="138"/>
      <c r="AA405" s="138"/>
      <c r="AB405" s="138"/>
      <c r="AC405" s="1236"/>
      <c r="AD405" s="1236"/>
      <c r="AE405" s="1236"/>
      <c r="AF405" s="1236"/>
      <c r="AG405" s="1236"/>
      <c r="AH405" s="1236"/>
      <c r="AI405" s="1236"/>
      <c r="AJ405" s="1236"/>
      <c r="AK405" s="1236"/>
      <c r="AL405" s="1236"/>
      <c r="AM405" s="1236"/>
      <c r="AN405" s="1236"/>
      <c r="AO405" s="1236"/>
      <c r="AP405" s="1236"/>
      <c r="AQ405" s="1236"/>
      <c r="AR405" s="1236"/>
      <c r="AS405" s="210"/>
      <c r="AT405" s="451"/>
      <c r="AU405" s="451"/>
      <c r="AV405" s="451"/>
      <c r="AW405" s="138"/>
      <c r="AX405" s="138"/>
      <c r="AY405" s="138"/>
      <c r="AZ405" s="138"/>
      <c r="BA405" s="138"/>
      <c r="BB405" s="138"/>
      <c r="BC405" s="138"/>
      <c r="BD405" s="138"/>
      <c r="BE405" s="138"/>
      <c r="BF405" s="138"/>
      <c r="BG405" s="138"/>
      <c r="BH405" s="138"/>
      <c r="BI405" s="138"/>
    </row>
    <row r="406" spans="1:61" ht="11.25" customHeight="1">
      <c r="A406" s="12"/>
      <c r="B406" s="416"/>
      <c r="C406" s="416"/>
      <c r="D406" s="416"/>
      <c r="E406" s="416"/>
      <c r="F406" s="416"/>
      <c r="G406" s="416"/>
      <c r="H406" s="45"/>
      <c r="I406" s="53"/>
      <c r="J406" s="9"/>
      <c r="K406" s="5"/>
      <c r="L406" s="5"/>
      <c r="M406" s="136"/>
      <c r="N406" s="136"/>
      <c r="O406" s="136"/>
      <c r="P406" s="146"/>
      <c r="Q406" s="272"/>
      <c r="R406" s="136"/>
      <c r="S406" s="136"/>
      <c r="T406" s="146"/>
      <c r="U406" s="272"/>
      <c r="V406" s="136"/>
      <c r="W406" s="136"/>
      <c r="X406" s="136"/>
      <c r="Y406" s="138"/>
      <c r="Z406" s="138"/>
      <c r="AA406" s="138"/>
      <c r="AB406" s="138"/>
      <c r="AC406" s="138"/>
      <c r="AD406" s="138"/>
      <c r="AE406" s="138"/>
      <c r="AF406" s="138"/>
      <c r="AG406" s="138"/>
      <c r="AH406" s="138"/>
      <c r="AI406" s="138"/>
      <c r="AJ406" s="138"/>
      <c r="AK406" s="138"/>
      <c r="AL406" s="138"/>
      <c r="AM406" s="138"/>
      <c r="AN406" s="138"/>
      <c r="AO406" s="138"/>
      <c r="AP406" s="138"/>
      <c r="AQ406" s="138"/>
      <c r="AR406" s="138"/>
      <c r="AS406" s="210"/>
      <c r="AT406" s="451"/>
      <c r="AU406" s="451"/>
      <c r="AV406" s="451"/>
      <c r="AW406" s="451"/>
      <c r="AX406" s="451"/>
      <c r="AY406" s="451"/>
      <c r="AZ406" s="451"/>
      <c r="BA406" s="451"/>
      <c r="BB406" s="451"/>
      <c r="BC406" s="451"/>
      <c r="BD406" s="451"/>
      <c r="BE406" s="451"/>
      <c r="BF406" s="451"/>
      <c r="BG406" s="451"/>
      <c r="BH406" s="451"/>
      <c r="BI406" s="451"/>
    </row>
    <row r="407" spans="1:61">
      <c r="A407" s="15"/>
      <c r="B407" s="38"/>
      <c r="C407" s="38"/>
      <c r="D407" s="38"/>
      <c r="E407" s="38"/>
      <c r="F407" s="38"/>
      <c r="G407" s="38"/>
      <c r="H407" s="45"/>
      <c r="I407" s="1844" t="s">
        <v>605</v>
      </c>
      <c r="J407" s="15"/>
      <c r="K407" s="15"/>
      <c r="L407" s="15"/>
      <c r="M407" s="35"/>
      <c r="N407" s="15"/>
      <c r="O407" s="15"/>
      <c r="P407" s="15"/>
      <c r="Q407" s="15"/>
      <c r="R407" s="15"/>
      <c r="S407" s="15"/>
      <c r="T407" s="15"/>
      <c r="U407" s="15"/>
      <c r="V407" s="15"/>
      <c r="W407" s="15"/>
      <c r="X407" s="15"/>
      <c r="Y407" s="35"/>
      <c r="Z407" s="35"/>
      <c r="AA407" s="35"/>
      <c r="AB407" s="35"/>
      <c r="AC407" s="35"/>
      <c r="AD407" s="35"/>
      <c r="AE407" s="35"/>
      <c r="AF407" s="35"/>
      <c r="AG407" s="35"/>
      <c r="AH407" s="35"/>
      <c r="AI407" s="15"/>
      <c r="AJ407" s="15"/>
      <c r="AK407" s="15"/>
      <c r="AL407" s="15"/>
      <c r="AM407" s="15"/>
      <c r="AN407" s="15"/>
      <c r="AO407" s="15"/>
      <c r="AP407" s="15"/>
      <c r="AQ407" s="15"/>
      <c r="AR407" s="15"/>
      <c r="AT407" s="15"/>
      <c r="AU407" s="15"/>
      <c r="AV407" s="1778"/>
      <c r="AW407" s="1778"/>
      <c r="AX407" s="1778"/>
      <c r="AY407" s="1778"/>
      <c r="AZ407" s="15"/>
      <c r="BA407" s="15"/>
      <c r="BB407" s="15"/>
      <c r="BC407" s="15"/>
      <c r="BD407" s="15"/>
      <c r="BE407" s="15"/>
      <c r="BF407" s="15"/>
      <c r="BG407" s="15"/>
      <c r="BH407" s="15"/>
      <c r="BI407" s="15"/>
    </row>
    <row r="408" spans="1:61" s="1810" customFormat="1">
      <c r="B408" s="1813"/>
      <c r="C408" s="1813"/>
      <c r="D408" s="1813"/>
      <c r="E408" s="1813"/>
      <c r="F408" s="1813"/>
      <c r="G408" s="1813"/>
      <c r="H408" s="1812"/>
      <c r="I408" s="155" t="s">
        <v>570</v>
      </c>
      <c r="M408" s="1700"/>
      <c r="Y408" s="1700"/>
      <c r="Z408" s="1700"/>
      <c r="AA408" s="1700"/>
      <c r="AB408" s="1700"/>
      <c r="AC408" s="1700"/>
      <c r="AD408" s="1700"/>
      <c r="AE408" s="1700"/>
      <c r="AF408" s="1700"/>
      <c r="AG408" s="1700"/>
      <c r="AH408" s="1700"/>
      <c r="AS408" s="1700"/>
      <c r="AV408" s="1785">
        <f>SUM(AV409:AV411)</f>
        <v>31.637</v>
      </c>
      <c r="AW408" s="1785">
        <f>SUM(AW409:AW411)</f>
        <v>40.075000000000003</v>
      </c>
      <c r="AX408" s="1785">
        <f>SUM(AX409:AX411)</f>
        <v>58.074999999999996</v>
      </c>
      <c r="AY408" s="1785">
        <f>SUM(AY409:AY411)</f>
        <v>86.388999999999996</v>
      </c>
      <c r="AZ408" s="1785">
        <f>SUM(AZ409:AZ411)</f>
        <v>104.20307068536373</v>
      </c>
      <c r="BA408" s="1785">
        <f t="shared" ref="BA408:BI408" si="622">SUM(BA409:BA411)</f>
        <v>126.26737915933262</v>
      </c>
      <c r="BB408" s="1785">
        <f t="shared" si="622"/>
        <v>136.55363058925144</v>
      </c>
      <c r="BC408" s="1785">
        <f t="shared" si="622"/>
        <v>153.7550887526547</v>
      </c>
      <c r="BD408" s="1785">
        <f t="shared" si="622"/>
        <v>167.59092577624398</v>
      </c>
      <c r="BE408" s="1785">
        <f t="shared" si="622"/>
        <v>181.12523224859873</v>
      </c>
      <c r="BF408" s="1785">
        <f t="shared" si="622"/>
        <v>193.97015640234628</v>
      </c>
      <c r="BG408" s="1785">
        <f t="shared" si="622"/>
        <v>206.20200518729104</v>
      </c>
      <c r="BH408" s="1785">
        <f t="shared" si="622"/>
        <v>221.38008046377675</v>
      </c>
      <c r="BI408" s="1785">
        <f t="shared" si="622"/>
        <v>235.35364652246767</v>
      </c>
    </row>
    <row r="409" spans="1:61" hidden="1" outlineLevel="1">
      <c r="A409" s="15"/>
      <c r="B409" s="427"/>
      <c r="C409" s="427"/>
      <c r="D409" s="427"/>
      <c r="E409" s="427"/>
      <c r="F409" s="427"/>
      <c r="G409" s="427"/>
      <c r="H409" s="45"/>
      <c r="I409" s="1845" t="s">
        <v>571</v>
      </c>
      <c r="J409" s="15"/>
      <c r="K409" s="15"/>
      <c r="L409" s="15"/>
      <c r="M409" s="35"/>
      <c r="N409" s="15"/>
      <c r="O409" s="15"/>
      <c r="P409" s="15"/>
      <c r="Q409" s="15"/>
      <c r="R409" s="15"/>
      <c r="S409" s="15"/>
      <c r="T409" s="15"/>
      <c r="U409" s="15"/>
      <c r="V409" s="15"/>
      <c r="W409" s="15"/>
      <c r="X409" s="15"/>
      <c r="Y409" s="35"/>
      <c r="Z409" s="35"/>
      <c r="AA409" s="35"/>
      <c r="AB409" s="35"/>
      <c r="AC409" s="35"/>
      <c r="AD409" s="35"/>
      <c r="AE409" s="35"/>
      <c r="AF409" s="35"/>
      <c r="AG409" s="35"/>
      <c r="AH409" s="35"/>
      <c r="AI409" s="15"/>
      <c r="AJ409" s="15"/>
      <c r="AK409" s="15"/>
      <c r="AL409" s="15"/>
      <c r="AM409" s="15"/>
      <c r="AN409" s="15"/>
      <c r="AO409" s="15"/>
      <c r="AP409" s="15"/>
      <c r="AQ409" s="15"/>
      <c r="AR409" s="15"/>
      <c r="AT409" s="15"/>
      <c r="AU409" s="15"/>
      <c r="AV409" s="1776">
        <f>Inlinks!AV369</f>
        <v>31.486000000000001</v>
      </c>
      <c r="AW409" s="1776">
        <f>Inlinks!AW369</f>
        <v>41.456000000000003</v>
      </c>
      <c r="AX409" s="1776">
        <f>Inlinks!AX369</f>
        <v>54.941000000000003</v>
      </c>
      <c r="AY409" s="1776">
        <f>Inlinks!AY369</f>
        <v>79.221999999999994</v>
      </c>
      <c r="AZ409" s="1861">
        <f>AZ164</f>
        <v>83.110070685363723</v>
      </c>
      <c r="BA409" s="1861">
        <f t="shared" ref="BA409:BI409" si="623">BA164</f>
        <v>97.588516278175462</v>
      </c>
      <c r="BB409" s="1861">
        <f t="shared" si="623"/>
        <v>104.7693142288136</v>
      </c>
      <c r="BC409" s="1861">
        <f t="shared" si="623"/>
        <v>118.86531891293616</v>
      </c>
      <c r="BD409" s="1861">
        <f t="shared" si="623"/>
        <v>128.04297571760441</v>
      </c>
      <c r="BE409" s="1861">
        <f t="shared" si="623"/>
        <v>137.54019266689426</v>
      </c>
      <c r="BF409" s="1861">
        <f t="shared" si="623"/>
        <v>146.65857264550499</v>
      </c>
      <c r="BG409" s="1861">
        <f t="shared" si="623"/>
        <v>153.92169586360063</v>
      </c>
      <c r="BH409" s="1861">
        <f t="shared" si="623"/>
        <v>162.88886418152498</v>
      </c>
      <c r="BI409" s="1861">
        <f t="shared" si="623"/>
        <v>170.65152328165451</v>
      </c>
    </row>
    <row r="410" spans="1:61" hidden="1" outlineLevel="1">
      <c r="A410" s="15"/>
      <c r="B410" s="427"/>
      <c r="C410" s="427"/>
      <c r="D410" s="427"/>
      <c r="E410" s="427"/>
      <c r="F410" s="427"/>
      <c r="G410" s="427"/>
      <c r="H410" s="45"/>
      <c r="I410" s="1845" t="s">
        <v>572</v>
      </c>
      <c r="J410" s="15"/>
      <c r="K410" s="15"/>
      <c r="L410" s="15"/>
      <c r="M410" s="35"/>
      <c r="N410" s="15"/>
      <c r="O410" s="15"/>
      <c r="P410" s="15"/>
      <c r="Q410" s="15"/>
      <c r="R410" s="15"/>
      <c r="S410" s="15"/>
      <c r="T410" s="15"/>
      <c r="U410" s="15"/>
      <c r="V410" s="15"/>
      <c r="W410" s="15"/>
      <c r="X410" s="15"/>
      <c r="Y410" s="35"/>
      <c r="Z410" s="35"/>
      <c r="AA410" s="35"/>
      <c r="AB410" s="35"/>
      <c r="AC410" s="35"/>
      <c r="AD410" s="35"/>
      <c r="AE410" s="35"/>
      <c r="AF410" s="35"/>
      <c r="AG410" s="35"/>
      <c r="AH410" s="35"/>
      <c r="AI410" s="15"/>
      <c r="AJ410" s="15"/>
      <c r="AK410" s="15"/>
      <c r="AL410" s="15"/>
      <c r="AM410" s="15"/>
      <c r="AN410" s="15"/>
      <c r="AO410" s="15"/>
      <c r="AP410" s="15"/>
      <c r="AQ410" s="15"/>
      <c r="AR410" s="15"/>
      <c r="AT410" s="15"/>
      <c r="AU410" s="15"/>
      <c r="AV410" s="1776">
        <f>Inlinks!AV370</f>
        <v>2.7210000000000001</v>
      </c>
      <c r="AW410" s="1776">
        <f>Inlinks!AW370</f>
        <v>3.6819999999999999</v>
      </c>
      <c r="AX410" s="1776">
        <f>Inlinks!AX370</f>
        <v>6.52</v>
      </c>
      <c r="AY410" s="1776">
        <f>Inlinks!AY370</f>
        <v>12.108000000000001</v>
      </c>
      <c r="AZ410" s="1861">
        <f t="shared" ref="AZ410:BI410" si="624">AZ30</f>
        <v>21.093</v>
      </c>
      <c r="BA410" s="1861">
        <f t="shared" si="624"/>
        <v>28.678862881157158</v>
      </c>
      <c r="BB410" s="1861">
        <f t="shared" si="624"/>
        <v>31.784316360437849</v>
      </c>
      <c r="BC410" s="1861">
        <f t="shared" si="624"/>
        <v>34.889769839718539</v>
      </c>
      <c r="BD410" s="1861">
        <f t="shared" si="624"/>
        <v>39.547950058639579</v>
      </c>
      <c r="BE410" s="1861">
        <f t="shared" si="624"/>
        <v>43.585039581704471</v>
      </c>
      <c r="BF410" s="1861">
        <f t="shared" si="624"/>
        <v>47.311583756841301</v>
      </c>
      <c r="BG410" s="1861">
        <f t="shared" si="624"/>
        <v>52.280309323690403</v>
      </c>
      <c r="BH410" s="1861">
        <f t="shared" si="624"/>
        <v>58.491216282251777</v>
      </c>
      <c r="BI410" s="1861">
        <f t="shared" si="624"/>
        <v>64.702123240813165</v>
      </c>
    </row>
    <row r="411" spans="1:61" hidden="1" outlineLevel="1">
      <c r="A411" s="1664"/>
      <c r="H411" s="1664"/>
      <c r="I411" s="1845" t="s">
        <v>573</v>
      </c>
      <c r="J411" s="15"/>
      <c r="K411" s="15"/>
      <c r="L411" s="15"/>
      <c r="M411" s="35"/>
      <c r="N411" s="15"/>
      <c r="O411" s="15"/>
      <c r="P411" s="15"/>
      <c r="Q411" s="15"/>
      <c r="R411" s="15"/>
      <c r="S411" s="15"/>
      <c r="T411" s="15"/>
      <c r="U411" s="15"/>
      <c r="V411" s="15"/>
      <c r="W411" s="15"/>
      <c r="X411" s="15"/>
      <c r="Y411" s="35"/>
      <c r="Z411" s="35"/>
      <c r="AA411" s="35"/>
      <c r="AB411" s="35"/>
      <c r="AC411" s="35"/>
      <c r="AD411" s="35"/>
      <c r="AE411" s="35"/>
      <c r="AF411" s="35"/>
      <c r="AG411" s="35"/>
      <c r="AH411" s="35"/>
      <c r="AI411" s="15"/>
      <c r="AJ411" s="15"/>
      <c r="AK411" s="15"/>
      <c r="AL411" s="15"/>
      <c r="AM411" s="15"/>
      <c r="AN411" s="15"/>
      <c r="AO411" s="15"/>
      <c r="AP411" s="15"/>
      <c r="AQ411" s="15"/>
      <c r="AR411" s="15"/>
      <c r="AT411" s="15"/>
      <c r="AU411" s="15"/>
      <c r="AV411" s="1776">
        <f>Inlinks!AV371</f>
        <v>-2.57</v>
      </c>
      <c r="AW411" s="1776">
        <f>Inlinks!AW371</f>
        <v>-5.0629999999999997</v>
      </c>
      <c r="AX411" s="1776">
        <f>Inlinks!AX371</f>
        <v>-3.3860000000000001</v>
      </c>
      <c r="AY411" s="1776">
        <f>Inlinks!AY371</f>
        <v>-4.9409999999999998</v>
      </c>
      <c r="AZ411" s="1967" t="s">
        <v>462</v>
      </c>
      <c r="BA411" s="1967" t="s">
        <v>462</v>
      </c>
      <c r="BB411" s="1967" t="s">
        <v>462</v>
      </c>
      <c r="BC411" s="1967" t="s">
        <v>462</v>
      </c>
      <c r="BD411" s="1967" t="s">
        <v>462</v>
      </c>
      <c r="BE411" s="1967" t="s">
        <v>462</v>
      </c>
      <c r="BF411" s="1967" t="s">
        <v>462</v>
      </c>
      <c r="BG411" s="1967" t="s">
        <v>462</v>
      </c>
      <c r="BH411" s="1967" t="s">
        <v>462</v>
      </c>
      <c r="BI411" s="1967" t="s">
        <v>462</v>
      </c>
    </row>
    <row r="412" spans="1:61" s="1810" customFormat="1" collapsed="1">
      <c r="B412" s="1811"/>
      <c r="C412" s="1811"/>
      <c r="D412" s="1811"/>
      <c r="E412" s="1811"/>
      <c r="F412" s="1811"/>
      <c r="G412" s="1811"/>
      <c r="H412" s="1812"/>
      <c r="I412" s="1823" t="s">
        <v>574</v>
      </c>
      <c r="M412" s="1700"/>
      <c r="Y412" s="1700"/>
      <c r="Z412" s="1700"/>
      <c r="AA412" s="1700"/>
      <c r="AB412" s="1700"/>
      <c r="AC412" s="1700"/>
      <c r="AD412" s="1700"/>
      <c r="AE412" s="1700"/>
      <c r="AF412" s="1700"/>
      <c r="AG412" s="1700"/>
      <c r="AH412" s="1700"/>
      <c r="AS412" s="1700"/>
      <c r="AV412" s="1785">
        <f>SUM(AV413:AV417)</f>
        <v>9.9699999999999989</v>
      </c>
      <c r="AW412" s="1785">
        <f>SUM(AW413:AW417)</f>
        <v>14.888</v>
      </c>
      <c r="AX412" s="1785">
        <f>SUM(AX413:AX417)</f>
        <v>21.081000000000003</v>
      </c>
      <c r="AY412" s="1785">
        <f>SUM(AY413:AY417)</f>
        <v>29.867000000000001</v>
      </c>
      <c r="AZ412" s="1785">
        <f>SUM(AZ413:AZ417)</f>
        <v>35.827999999999996</v>
      </c>
      <c r="BA412" s="1785">
        <f t="shared" ref="BA412:BI412" si="625">SUM(BA413:BA417)</f>
        <v>42.628</v>
      </c>
      <c r="BB412" s="1785">
        <f t="shared" si="625"/>
        <v>49.428000000000004</v>
      </c>
      <c r="BC412" s="1785">
        <f t="shared" si="625"/>
        <v>56.228000000000002</v>
      </c>
      <c r="BD412" s="1785">
        <f t="shared" si="625"/>
        <v>63.028000000000006</v>
      </c>
      <c r="BE412" s="1785">
        <f t="shared" si="625"/>
        <v>69.828000000000003</v>
      </c>
      <c r="BF412" s="1785">
        <f t="shared" si="625"/>
        <v>76.628000000000014</v>
      </c>
      <c r="BG412" s="1785">
        <f t="shared" si="625"/>
        <v>83.428000000000011</v>
      </c>
      <c r="BH412" s="1785">
        <f t="shared" si="625"/>
        <v>90.227999999999994</v>
      </c>
      <c r="BI412" s="1785">
        <f t="shared" si="625"/>
        <v>97.028000000000006</v>
      </c>
    </row>
    <row r="413" spans="1:61" hidden="1" outlineLevel="1">
      <c r="A413" s="15"/>
      <c r="B413" s="427"/>
      <c r="C413" s="427"/>
      <c r="D413" s="427"/>
      <c r="E413" s="427"/>
      <c r="F413" s="427"/>
      <c r="G413" s="427"/>
      <c r="I413" s="1845" t="s">
        <v>575</v>
      </c>
      <c r="J413" s="15"/>
      <c r="K413" s="15"/>
      <c r="L413" s="15"/>
      <c r="M413" s="35"/>
      <c r="N413" s="15"/>
      <c r="O413" s="15"/>
      <c r="P413" s="15"/>
      <c r="Q413" s="15"/>
      <c r="R413" s="15"/>
      <c r="S413" s="15"/>
      <c r="T413" s="15"/>
      <c r="U413" s="15"/>
      <c r="V413" s="15"/>
      <c r="W413" s="15"/>
      <c r="X413" s="15"/>
      <c r="Y413" s="35"/>
      <c r="Z413" s="35"/>
      <c r="AA413" s="35"/>
      <c r="AB413" s="35"/>
      <c r="AC413" s="35"/>
      <c r="AD413" s="35"/>
      <c r="AE413" s="35"/>
      <c r="AF413" s="35"/>
      <c r="AG413" s="35"/>
      <c r="AH413" s="35"/>
      <c r="AI413" s="15"/>
      <c r="AJ413" s="15"/>
      <c r="AK413" s="15"/>
      <c r="AL413" s="15"/>
      <c r="AM413" s="15"/>
      <c r="AN413" s="15"/>
      <c r="AO413" s="15"/>
      <c r="AP413" s="15"/>
      <c r="AQ413" s="15"/>
      <c r="AR413" s="15"/>
      <c r="AT413" s="15"/>
      <c r="AU413" s="15"/>
      <c r="AV413" s="1776">
        <f>Inlinks!AV373</f>
        <v>5.09</v>
      </c>
      <c r="AW413" s="1776">
        <f>Inlinks!AW373</f>
        <v>8.218</v>
      </c>
      <c r="AX413" s="1776">
        <f>Inlinks!AX373</f>
        <v>12.592000000000001</v>
      </c>
      <c r="AY413" s="1776">
        <f>Inlinks!AY373</f>
        <v>14.712999999999999</v>
      </c>
      <c r="AZ413" s="1861">
        <f>AZ173</f>
        <v>19.713000000000001</v>
      </c>
      <c r="BA413" s="1861">
        <f t="shared" ref="BA413:BI413" si="626">BA173</f>
        <v>24.713000000000001</v>
      </c>
      <c r="BB413" s="1861">
        <f t="shared" si="626"/>
        <v>29.713000000000001</v>
      </c>
      <c r="BC413" s="1861">
        <f t="shared" si="626"/>
        <v>34.713000000000001</v>
      </c>
      <c r="BD413" s="1861">
        <f t="shared" si="626"/>
        <v>39.713000000000001</v>
      </c>
      <c r="BE413" s="1861">
        <f t="shared" si="626"/>
        <v>44.713000000000001</v>
      </c>
      <c r="BF413" s="1861">
        <f t="shared" si="626"/>
        <v>49.713000000000001</v>
      </c>
      <c r="BG413" s="1861">
        <f t="shared" si="626"/>
        <v>54.713000000000001</v>
      </c>
      <c r="BH413" s="1861">
        <f t="shared" si="626"/>
        <v>59.713000000000001</v>
      </c>
      <c r="BI413" s="1861">
        <f t="shared" si="626"/>
        <v>64.712999999999994</v>
      </c>
    </row>
    <row r="414" spans="1:61" hidden="1" outlineLevel="1">
      <c r="A414" s="15"/>
      <c r="B414" s="38"/>
      <c r="C414" s="38"/>
      <c r="D414" s="38"/>
      <c r="E414" s="38"/>
      <c r="F414" s="38"/>
      <c r="G414" s="38"/>
      <c r="H414" s="45"/>
      <c r="I414" s="1845" t="s">
        <v>576</v>
      </c>
      <c r="J414" s="15"/>
      <c r="K414" s="15"/>
      <c r="L414" s="15"/>
      <c r="M414" s="35"/>
      <c r="N414" s="15"/>
      <c r="O414" s="15"/>
      <c r="P414" s="15"/>
      <c r="Q414" s="15"/>
      <c r="R414" s="15"/>
      <c r="S414" s="15"/>
      <c r="T414" s="15"/>
      <c r="U414" s="15"/>
      <c r="V414" s="15"/>
      <c r="W414" s="15"/>
      <c r="X414" s="15"/>
      <c r="Y414" s="35"/>
      <c r="Z414" s="35"/>
      <c r="AA414" s="35"/>
      <c r="AB414" s="35"/>
      <c r="AC414" s="35"/>
      <c r="AD414" s="35"/>
      <c r="AE414" s="35"/>
      <c r="AF414" s="35"/>
      <c r="AG414" s="35"/>
      <c r="AH414" s="35"/>
      <c r="AI414" s="15"/>
      <c r="AJ414" s="15"/>
      <c r="AK414" s="15"/>
      <c r="AL414" s="15"/>
      <c r="AM414" s="15"/>
      <c r="AN414" s="15"/>
      <c r="AO414" s="15"/>
      <c r="AP414" s="15"/>
      <c r="AQ414" s="15"/>
      <c r="AR414" s="15"/>
      <c r="AT414" s="15"/>
      <c r="AU414" s="15"/>
      <c r="AV414" s="1776">
        <f>Inlinks!AV374</f>
        <v>4.431</v>
      </c>
      <c r="AW414" s="1776">
        <f>Inlinks!AW374</f>
        <v>5.7649999999999997</v>
      </c>
      <c r="AX414" s="1776">
        <f>Inlinks!AX374</f>
        <v>7.1070000000000002</v>
      </c>
      <c r="AY414" s="1776">
        <f>Inlinks!AY374</f>
        <v>10.939</v>
      </c>
      <c r="AZ414" s="1861">
        <f>AZ177</f>
        <v>12.239000000000001</v>
      </c>
      <c r="BA414" s="1861">
        <f t="shared" ref="BA414:BI414" si="627">BA177</f>
        <v>13.539000000000001</v>
      </c>
      <c r="BB414" s="1861">
        <f t="shared" si="627"/>
        <v>14.839000000000002</v>
      </c>
      <c r="BC414" s="1861">
        <f t="shared" si="627"/>
        <v>16.139000000000003</v>
      </c>
      <c r="BD414" s="1861">
        <f t="shared" si="627"/>
        <v>17.439000000000004</v>
      </c>
      <c r="BE414" s="1861">
        <f t="shared" si="627"/>
        <v>18.739000000000004</v>
      </c>
      <c r="BF414" s="1861">
        <f t="shared" si="627"/>
        <v>20.039000000000005</v>
      </c>
      <c r="BG414" s="1861">
        <f t="shared" si="627"/>
        <v>21.339000000000006</v>
      </c>
      <c r="BH414" s="1861">
        <f t="shared" si="627"/>
        <v>22.639000000000006</v>
      </c>
      <c r="BI414" s="1861">
        <f t="shared" si="627"/>
        <v>23.939000000000007</v>
      </c>
    </row>
    <row r="415" spans="1:61" hidden="1" outlineLevel="1">
      <c r="A415" s="15"/>
      <c r="B415" s="38"/>
      <c r="C415" s="38"/>
      <c r="D415" s="38"/>
      <c r="E415" s="38"/>
      <c r="F415" s="38"/>
      <c r="G415" s="38"/>
      <c r="H415" s="45"/>
      <c r="I415" s="1845" t="s">
        <v>577</v>
      </c>
      <c r="J415" s="15"/>
      <c r="K415" s="15"/>
      <c r="L415" s="15"/>
      <c r="M415" s="35"/>
      <c r="N415" s="15"/>
      <c r="O415" s="15"/>
      <c r="P415" s="15"/>
      <c r="Q415" s="15"/>
      <c r="R415" s="15"/>
      <c r="S415" s="15"/>
      <c r="T415" s="15"/>
      <c r="U415" s="15"/>
      <c r="V415" s="15"/>
      <c r="W415" s="15"/>
      <c r="X415" s="15"/>
      <c r="Y415" s="35"/>
      <c r="Z415" s="35"/>
      <c r="AA415" s="35"/>
      <c r="AB415" s="35"/>
      <c r="AC415" s="35"/>
      <c r="AD415" s="35"/>
      <c r="AE415" s="35"/>
      <c r="AF415" s="35"/>
      <c r="AG415" s="35"/>
      <c r="AH415" s="35"/>
      <c r="AI415" s="15"/>
      <c r="AJ415" s="15"/>
      <c r="AK415" s="15"/>
      <c r="AL415" s="15"/>
      <c r="AM415" s="15"/>
      <c r="AN415" s="15"/>
      <c r="AO415" s="15"/>
      <c r="AP415" s="15"/>
      <c r="AQ415" s="15"/>
      <c r="AR415" s="15"/>
      <c r="AT415" s="15"/>
      <c r="AU415" s="15"/>
      <c r="AV415" s="1776">
        <f>Inlinks!AV375</f>
        <v>0.40500000000000003</v>
      </c>
      <c r="AW415" s="1776">
        <f>Inlinks!AW375</f>
        <v>0.76500000000000001</v>
      </c>
      <c r="AX415" s="1776">
        <f>Inlinks!AX375</f>
        <v>1.2010000000000001</v>
      </c>
      <c r="AY415" s="1776">
        <f>Inlinks!AY375</f>
        <v>2.423</v>
      </c>
      <c r="AZ415" s="1861">
        <f>AZ181</f>
        <v>2.823</v>
      </c>
      <c r="BA415" s="1861">
        <f t="shared" ref="BA415:BI415" si="628">BA181</f>
        <v>3.2229999999999999</v>
      </c>
      <c r="BB415" s="1861">
        <f t="shared" si="628"/>
        <v>3.6229999999999998</v>
      </c>
      <c r="BC415" s="1861">
        <f t="shared" si="628"/>
        <v>4.0229999999999997</v>
      </c>
      <c r="BD415" s="1861">
        <f t="shared" si="628"/>
        <v>4.423</v>
      </c>
      <c r="BE415" s="1861">
        <f t="shared" si="628"/>
        <v>4.8230000000000004</v>
      </c>
      <c r="BF415" s="1861">
        <f t="shared" si="628"/>
        <v>5.2230000000000008</v>
      </c>
      <c r="BG415" s="1861">
        <f t="shared" si="628"/>
        <v>5.6230000000000011</v>
      </c>
      <c r="BH415" s="1861">
        <f t="shared" si="628"/>
        <v>6.0230000000000015</v>
      </c>
      <c r="BI415" s="1861">
        <f t="shared" si="628"/>
        <v>6.4230000000000018</v>
      </c>
    </row>
    <row r="416" spans="1:61" hidden="1" outlineLevel="1">
      <c r="A416" s="15"/>
      <c r="B416" s="427"/>
      <c r="C416" s="427"/>
      <c r="D416" s="427"/>
      <c r="E416" s="427"/>
      <c r="F416" s="427"/>
      <c r="G416" s="427"/>
      <c r="H416" s="45"/>
      <c r="I416" s="1824" t="s">
        <v>578</v>
      </c>
      <c r="J416" s="15"/>
      <c r="K416" s="15"/>
      <c r="L416" s="15"/>
      <c r="M416" s="35"/>
      <c r="N416" s="15"/>
      <c r="O416" s="15"/>
      <c r="P416" s="15"/>
      <c r="Q416" s="15"/>
      <c r="R416" s="15"/>
      <c r="S416" s="15"/>
      <c r="T416" s="15"/>
      <c r="U416" s="15"/>
      <c r="V416" s="15"/>
      <c r="W416" s="15"/>
      <c r="X416" s="15"/>
      <c r="Y416" s="35"/>
      <c r="Z416" s="35"/>
      <c r="AA416" s="35"/>
      <c r="AB416" s="35"/>
      <c r="AC416" s="35"/>
      <c r="AD416" s="35"/>
      <c r="AE416" s="35"/>
      <c r="AF416" s="35"/>
      <c r="AG416" s="35"/>
      <c r="AH416" s="35"/>
      <c r="AI416" s="15"/>
      <c r="AJ416" s="15"/>
      <c r="AK416" s="15"/>
      <c r="AL416" s="15"/>
      <c r="AM416" s="15"/>
      <c r="AN416" s="15"/>
      <c r="AO416" s="15"/>
      <c r="AP416" s="15"/>
      <c r="AQ416" s="15"/>
      <c r="AR416" s="15"/>
      <c r="AT416" s="15"/>
      <c r="AU416" s="15"/>
      <c r="AV416" s="1776">
        <f>Inlinks!AV376</f>
        <v>3.5999999999999997E-2</v>
      </c>
      <c r="AW416" s="1776">
        <f>Inlinks!AW376</f>
        <v>9.7000000000000003E-2</v>
      </c>
      <c r="AX416" s="1776">
        <f>Inlinks!AX376</f>
        <v>0.161</v>
      </c>
      <c r="AY416" s="1776">
        <f>Inlinks!AY376</f>
        <v>0.95299999999999996</v>
      </c>
      <c r="AZ416" s="1861">
        <f>AZ185</f>
        <v>1.0529999999999999</v>
      </c>
      <c r="BA416" s="1861">
        <f t="shared" ref="BA416:BI416" si="629">BA185</f>
        <v>1.153</v>
      </c>
      <c r="BB416" s="1861">
        <f t="shared" si="629"/>
        <v>1.2530000000000001</v>
      </c>
      <c r="BC416" s="1861">
        <f t="shared" si="629"/>
        <v>1.3530000000000002</v>
      </c>
      <c r="BD416" s="1861">
        <f t="shared" si="629"/>
        <v>1.4530000000000003</v>
      </c>
      <c r="BE416" s="1861">
        <f t="shared" si="629"/>
        <v>1.5530000000000004</v>
      </c>
      <c r="BF416" s="1861">
        <f t="shared" si="629"/>
        <v>1.6530000000000005</v>
      </c>
      <c r="BG416" s="1861">
        <f t="shared" si="629"/>
        <v>1.7530000000000006</v>
      </c>
      <c r="BH416" s="1861">
        <f t="shared" si="629"/>
        <v>1.8530000000000006</v>
      </c>
      <c r="BI416" s="1861">
        <f t="shared" si="629"/>
        <v>1.9530000000000007</v>
      </c>
    </row>
    <row r="417" spans="1:61" s="1807" customFormat="1" hidden="1" outlineLevel="1">
      <c r="B417" s="1808"/>
      <c r="C417" s="1808"/>
      <c r="D417" s="1808"/>
      <c r="E417" s="1808"/>
      <c r="F417" s="1808"/>
      <c r="G417" s="1808"/>
      <c r="H417" s="1809"/>
      <c r="I417" s="1824" t="s">
        <v>579</v>
      </c>
      <c r="M417" s="1910"/>
      <c r="Y417" s="1910"/>
      <c r="Z417" s="1910"/>
      <c r="AA417" s="1910"/>
      <c r="AB417" s="1910"/>
      <c r="AC417" s="1910"/>
      <c r="AD417" s="1910"/>
      <c r="AE417" s="1910"/>
      <c r="AF417" s="1910"/>
      <c r="AG417" s="1910"/>
      <c r="AH417" s="1910"/>
      <c r="AS417" s="1910"/>
      <c r="AV417" s="1776">
        <f>Inlinks!AV377</f>
        <v>8.0000000000000002E-3</v>
      </c>
      <c r="AW417" s="1776">
        <f>Inlinks!AW377</f>
        <v>4.2999999999999997E-2</v>
      </c>
      <c r="AX417" s="1776">
        <f>Inlinks!AX377</f>
        <v>0.02</v>
      </c>
      <c r="AY417" s="1776">
        <f>Inlinks!AY377</f>
        <v>0.83899999999999997</v>
      </c>
      <c r="AZ417" s="1861">
        <f>AZ189</f>
        <v>0</v>
      </c>
      <c r="BA417" s="1861">
        <f t="shared" ref="BA417:BI417" si="630">BA189</f>
        <v>0</v>
      </c>
      <c r="BB417" s="1861">
        <f t="shared" si="630"/>
        <v>0</v>
      </c>
      <c r="BC417" s="1861">
        <f t="shared" si="630"/>
        <v>0</v>
      </c>
      <c r="BD417" s="1861">
        <f t="shared" si="630"/>
        <v>0</v>
      </c>
      <c r="BE417" s="1861">
        <f t="shared" si="630"/>
        <v>0</v>
      </c>
      <c r="BF417" s="1861">
        <f t="shared" si="630"/>
        <v>0</v>
      </c>
      <c r="BG417" s="1861">
        <f t="shared" si="630"/>
        <v>0</v>
      </c>
      <c r="BH417" s="1861">
        <f t="shared" si="630"/>
        <v>0</v>
      </c>
      <c r="BI417" s="1861">
        <f t="shared" si="630"/>
        <v>0</v>
      </c>
    </row>
    <row r="418" spans="1:61" s="1664" customFormat="1" collapsed="1">
      <c r="B418" s="1806"/>
      <c r="C418" s="1806"/>
      <c r="D418" s="1806"/>
      <c r="E418" s="1806"/>
      <c r="F418" s="1806"/>
      <c r="G418" s="1806"/>
      <c r="H418" s="1558"/>
      <c r="I418" s="1823" t="s">
        <v>580</v>
      </c>
      <c r="M418" s="1555"/>
      <c r="Y418" s="1555"/>
      <c r="Z418" s="1555"/>
      <c r="AA418" s="1555"/>
      <c r="AB418" s="1555"/>
      <c r="AC418" s="1555"/>
      <c r="AD418" s="1555"/>
      <c r="AE418" s="1555"/>
      <c r="AF418" s="1555"/>
      <c r="AG418" s="1555"/>
      <c r="AH418" s="1555"/>
      <c r="AS418" s="1555"/>
      <c r="AV418" s="1785">
        <f>SUM(AV419:AV420)</f>
        <v>1.109</v>
      </c>
      <c r="AW418" s="1785">
        <f>SUM(AW419:AW420)</f>
        <v>5.1120000000000001</v>
      </c>
      <c r="AX418" s="1785">
        <f>SUM(AX419:AX420)</f>
        <v>7.6509999999999998</v>
      </c>
      <c r="AY418" s="1785">
        <f>SUM(AY419:AY420)</f>
        <v>7.3930000000000007</v>
      </c>
      <c r="AZ418" s="1856">
        <f>SUM(AZ419:AZ420)</f>
        <v>30.318929314636275</v>
      </c>
      <c r="BA418" s="1856">
        <f t="shared" ref="BA418:BI418" si="631">SUM(BA419:BA420)</f>
        <v>33.884103086099806</v>
      </c>
      <c r="BB418" s="1856">
        <f t="shared" si="631"/>
        <v>42.77159891169574</v>
      </c>
      <c r="BC418" s="1856">
        <f t="shared" si="631"/>
        <v>44.666355056362256</v>
      </c>
      <c r="BD418" s="1856">
        <f t="shared" si="631"/>
        <v>53.438220159273889</v>
      </c>
      <c r="BE418" s="1856">
        <f t="shared" si="631"/>
        <v>57.903477632962037</v>
      </c>
      <c r="BF418" s="1856">
        <f t="shared" si="631"/>
        <v>62.992969571398412</v>
      </c>
      <c r="BG418" s="1856">
        <f t="shared" si="631"/>
        <v>68.135792140222364</v>
      </c>
      <c r="BH418" s="1856">
        <f t="shared" si="631"/>
        <v>71.721931537374019</v>
      </c>
      <c r="BI418" s="1856">
        <f t="shared" si="631"/>
        <v>77.4058490589332</v>
      </c>
    </row>
    <row r="419" spans="1:61" hidden="1" outlineLevel="1">
      <c r="A419" s="1664"/>
      <c r="B419" s="427"/>
      <c r="C419" s="427"/>
      <c r="D419" s="427"/>
      <c r="E419" s="427"/>
      <c r="F419" s="427"/>
      <c r="G419" s="427"/>
      <c r="H419" s="1664"/>
      <c r="I419" s="1824" t="s">
        <v>566</v>
      </c>
      <c r="J419" s="15"/>
      <c r="K419" s="15"/>
      <c r="L419" s="15"/>
      <c r="M419" s="35"/>
      <c r="N419" s="15"/>
      <c r="O419" s="15"/>
      <c r="P419" s="15"/>
      <c r="Q419" s="15"/>
      <c r="R419" s="15"/>
      <c r="S419" s="15"/>
      <c r="T419" s="15"/>
      <c r="U419" s="15"/>
      <c r="V419" s="15"/>
      <c r="W419" s="15"/>
      <c r="X419" s="15"/>
      <c r="Y419" s="35"/>
      <c r="Z419" s="35"/>
      <c r="AA419" s="35"/>
      <c r="AB419" s="35"/>
      <c r="AC419" s="35"/>
      <c r="AD419" s="35"/>
      <c r="AE419" s="35"/>
      <c r="AF419" s="35"/>
      <c r="AG419" s="35"/>
      <c r="AH419" s="35"/>
      <c r="AI419" s="15"/>
      <c r="AJ419" s="15"/>
      <c r="AK419" s="15"/>
      <c r="AL419" s="15"/>
      <c r="AM419" s="15"/>
      <c r="AN419" s="15"/>
      <c r="AO419" s="15"/>
      <c r="AP419" s="15"/>
      <c r="AQ419" s="15"/>
      <c r="AR419" s="15"/>
      <c r="AT419" s="15"/>
      <c r="AU419" s="15"/>
      <c r="AV419" s="1776">
        <f>Inlinks!AV379</f>
        <v>1.2150000000000001</v>
      </c>
      <c r="AW419" s="1776">
        <f>Inlinks!AW379</f>
        <v>4.9489999999999998</v>
      </c>
      <c r="AX419" s="1776">
        <f>Inlinks!AX379</f>
        <v>7.9950000000000001</v>
      </c>
      <c r="AY419" s="1776">
        <f>Inlinks!AY379</f>
        <v>7.2110000000000003</v>
      </c>
      <c r="AZ419" s="1861">
        <f t="shared" ref="AZ419:BI419" si="632">AZ52</f>
        <v>11.227</v>
      </c>
      <c r="BA419" s="1861">
        <f t="shared" si="632"/>
        <v>11.001049776149779</v>
      </c>
      <c r="BB419" s="1861">
        <f t="shared" si="632"/>
        <v>12.447325722425726</v>
      </c>
      <c r="BC419" s="1861">
        <f t="shared" si="632"/>
        <v>13.893601668701672</v>
      </c>
      <c r="BD419" s="1861">
        <f t="shared" si="632"/>
        <v>14.931492692742315</v>
      </c>
      <c r="BE419" s="1861">
        <f t="shared" si="632"/>
        <v>15.905408751655568</v>
      </c>
      <c r="BF419" s="1861">
        <f t="shared" si="632"/>
        <v>16.808441939989528</v>
      </c>
      <c r="BG419" s="1861">
        <f t="shared" si="632"/>
        <v>17.665070711705614</v>
      </c>
      <c r="BH419" s="1861">
        <f t="shared" si="632"/>
        <v>18.515502349388605</v>
      </c>
      <c r="BI419" s="1861">
        <f t="shared" si="632"/>
        <v>19.408068704603714</v>
      </c>
    </row>
    <row r="420" spans="1:61" s="1807" customFormat="1" hidden="1" outlineLevel="1">
      <c r="B420" s="1808"/>
      <c r="C420" s="1808"/>
      <c r="D420" s="1808"/>
      <c r="E420" s="1808"/>
      <c r="F420" s="1808"/>
      <c r="G420" s="1808"/>
      <c r="I420" s="1845" t="s">
        <v>581</v>
      </c>
      <c r="M420" s="1910"/>
      <c r="Y420" s="1910"/>
      <c r="Z420" s="1910"/>
      <c r="AA420" s="1910"/>
      <c r="AB420" s="1910"/>
      <c r="AC420" s="1910"/>
      <c r="AD420" s="1910"/>
      <c r="AE420" s="1910"/>
      <c r="AF420" s="1910"/>
      <c r="AG420" s="1910"/>
      <c r="AH420" s="1910"/>
      <c r="AS420" s="1910"/>
      <c r="AV420" s="1776">
        <f>Inlinks!AV380</f>
        <v>-0.106</v>
      </c>
      <c r="AW420" s="1776">
        <f>Inlinks!AW380</f>
        <v>0.16300000000000001</v>
      </c>
      <c r="AX420" s="1776">
        <f>Inlinks!AX380</f>
        <v>-0.34399999999999997</v>
      </c>
      <c r="AY420" s="1776">
        <f>Inlinks!AY380</f>
        <v>0.182</v>
      </c>
      <c r="AZ420" s="1861">
        <f>AZ195</f>
        <v>19.091929314636275</v>
      </c>
      <c r="BA420" s="1861">
        <f t="shared" ref="BA420:BI420" si="633">BA195</f>
        <v>22.883053309950029</v>
      </c>
      <c r="BB420" s="1861">
        <f t="shared" si="633"/>
        <v>30.324273189270016</v>
      </c>
      <c r="BC420" s="1861">
        <f t="shared" si="633"/>
        <v>30.772753387660586</v>
      </c>
      <c r="BD420" s="1861">
        <f t="shared" si="633"/>
        <v>38.506727466531572</v>
      </c>
      <c r="BE420" s="1861">
        <f t="shared" si="633"/>
        <v>41.998068881306466</v>
      </c>
      <c r="BF420" s="1861">
        <f t="shared" si="633"/>
        <v>46.184527631408884</v>
      </c>
      <c r="BG420" s="1861">
        <f t="shared" si="633"/>
        <v>50.470721428516754</v>
      </c>
      <c r="BH420" s="1861">
        <f t="shared" si="633"/>
        <v>53.206429187985407</v>
      </c>
      <c r="BI420" s="1861">
        <f t="shared" si="633"/>
        <v>57.997780354329478</v>
      </c>
    </row>
    <row r="421" spans="1:61" s="1664" customFormat="1" collapsed="1">
      <c r="B421" s="1806"/>
      <c r="C421" s="1806"/>
      <c r="D421" s="1806"/>
      <c r="E421" s="1806"/>
      <c r="F421" s="1806"/>
      <c r="G421" s="1806"/>
      <c r="H421" s="1558"/>
      <c r="I421" s="1846" t="s">
        <v>582</v>
      </c>
      <c r="M421" s="1555"/>
      <c r="Y421" s="1555"/>
      <c r="Z421" s="1555"/>
      <c r="AA421" s="1555"/>
      <c r="AB421" s="1555"/>
      <c r="AC421" s="1555"/>
      <c r="AD421" s="1555"/>
      <c r="AE421" s="1555"/>
      <c r="AF421" s="1555"/>
      <c r="AG421" s="1555"/>
      <c r="AH421" s="1555"/>
      <c r="AS421" s="1555"/>
      <c r="AV421" s="1785">
        <f>(AV408+AV412+AV418)</f>
        <v>42.716000000000001</v>
      </c>
      <c r="AW421" s="1785">
        <f>(AW408+AW412+AW418)</f>
        <v>60.075000000000003</v>
      </c>
      <c r="AX421" s="1785">
        <f>(AX408+AX412+AX418)</f>
        <v>86.807000000000002</v>
      </c>
      <c r="AY421" s="1785">
        <f>(AY408+AY412+AY418)</f>
        <v>123.649</v>
      </c>
      <c r="AZ421" s="1785">
        <f>(AZ408+AZ412+AZ418)</f>
        <v>170.35</v>
      </c>
      <c r="BA421" s="1785">
        <f t="shared" ref="BA421:BI421" si="634">(BA408+BA412+BA418)</f>
        <v>202.7794822454324</v>
      </c>
      <c r="BB421" s="1785">
        <f t="shared" si="634"/>
        <v>228.75322950094719</v>
      </c>
      <c r="BC421" s="1785">
        <f t="shared" si="634"/>
        <v>254.64944380901696</v>
      </c>
      <c r="BD421" s="1785">
        <f t="shared" si="634"/>
        <v>284.05714593551789</v>
      </c>
      <c r="BE421" s="1785">
        <f t="shared" si="634"/>
        <v>308.85670988156079</v>
      </c>
      <c r="BF421" s="1785">
        <f t="shared" si="634"/>
        <v>333.59112597374468</v>
      </c>
      <c r="BG421" s="1785">
        <f t="shared" si="634"/>
        <v>357.76579732751338</v>
      </c>
      <c r="BH421" s="1785">
        <f t="shared" si="634"/>
        <v>383.33001200115075</v>
      </c>
      <c r="BI421" s="1785">
        <f t="shared" si="634"/>
        <v>409.78749558140089</v>
      </c>
    </row>
    <row r="422" spans="1:61" s="1835" customFormat="1" ht="11.25" customHeight="1">
      <c r="A422" s="1826"/>
      <c r="B422" s="1827"/>
      <c r="C422" s="1827"/>
      <c r="D422" s="1827"/>
      <c r="E422" s="1827"/>
      <c r="F422" s="1827"/>
      <c r="G422" s="1827"/>
      <c r="H422" s="1890"/>
      <c r="I422" s="1828" t="s">
        <v>35</v>
      </c>
      <c r="J422" s="1829"/>
      <c r="K422" s="1830"/>
      <c r="L422" s="1830"/>
      <c r="M422" s="1832"/>
      <c r="N422" s="1832"/>
      <c r="O422" s="1832"/>
      <c r="P422" s="1833"/>
      <c r="Q422" s="1831"/>
      <c r="R422" s="1832"/>
      <c r="S422" s="1832"/>
      <c r="T422" s="1833"/>
      <c r="U422" s="1831"/>
      <c r="V422" s="1832"/>
      <c r="W422" s="1832"/>
      <c r="X422" s="1832"/>
      <c r="Y422" s="1832"/>
      <c r="Z422" s="1832"/>
      <c r="AA422" s="1832"/>
      <c r="AB422" s="1832"/>
      <c r="AC422" s="1832"/>
      <c r="AD422" s="1832"/>
      <c r="AE422" s="1832"/>
      <c r="AF422" s="1832"/>
      <c r="AG422" s="1832"/>
      <c r="AH422" s="1832"/>
      <c r="AI422" s="1832"/>
      <c r="AJ422" s="1832"/>
      <c r="AK422" s="1832"/>
      <c r="AL422" s="1832"/>
      <c r="AM422" s="1832"/>
      <c r="AN422" s="1832"/>
      <c r="AO422" s="1832"/>
      <c r="AP422" s="1832"/>
      <c r="AQ422" s="1832"/>
      <c r="AR422" s="1832"/>
      <c r="AS422" s="1834"/>
      <c r="AT422" s="1834"/>
      <c r="AU422" s="1834"/>
      <c r="AV422" s="1836" t="str">
        <f t="shared" ref="AV422:BI422" si="635">IF(AV421=AV20,"OK",AV421-AV20)</f>
        <v>OK</v>
      </c>
      <c r="AW422" s="1836" t="str">
        <f t="shared" si="635"/>
        <v>OK</v>
      </c>
      <c r="AX422" s="1836">
        <f t="shared" si="635"/>
        <v>1.0000000000047748E-3</v>
      </c>
      <c r="AY422" s="1836">
        <f t="shared" si="635"/>
        <v>-1.0000000000047748E-3</v>
      </c>
      <c r="AZ422" s="1836">
        <f t="shared" si="635"/>
        <v>-3.5750000000000171</v>
      </c>
      <c r="BA422" s="1836">
        <f t="shared" si="635"/>
        <v>-1.0244859813084304</v>
      </c>
      <c r="BB422" s="1836">
        <f t="shared" si="635"/>
        <v>-1.2768224299065309</v>
      </c>
      <c r="BC422" s="1836">
        <f t="shared" si="635"/>
        <v>-1.5291588785046599</v>
      </c>
      <c r="BD422" s="1836">
        <f t="shared" si="635"/>
        <v>-1.7814953271027889</v>
      </c>
      <c r="BE422" s="1836">
        <f t="shared" si="635"/>
        <v>-2.0338317757008895</v>
      </c>
      <c r="BF422" s="1836">
        <f t="shared" si="635"/>
        <v>-2.2861682242990469</v>
      </c>
      <c r="BG422" s="1836">
        <f t="shared" si="635"/>
        <v>-2.5385046728972043</v>
      </c>
      <c r="BH422" s="1836">
        <f t="shared" si="635"/>
        <v>-2.7908411214953617</v>
      </c>
      <c r="BI422" s="1836">
        <f t="shared" si="635"/>
        <v>-3.0431775700934622</v>
      </c>
    </row>
    <row r="423" spans="1:61" ht="11.25" customHeight="1">
      <c r="A423" s="12"/>
      <c r="B423" s="416"/>
      <c r="C423" s="416"/>
      <c r="D423" s="416"/>
      <c r="E423" s="416"/>
      <c r="F423" s="416"/>
      <c r="G423" s="416"/>
      <c r="H423" s="45"/>
      <c r="I423" s="53"/>
      <c r="J423" s="9"/>
      <c r="K423" s="5"/>
      <c r="L423" s="5"/>
      <c r="M423" s="136"/>
      <c r="N423" s="136"/>
      <c r="O423" s="136"/>
      <c r="P423" s="136"/>
      <c r="Q423" s="136"/>
      <c r="R423" s="136"/>
      <c r="S423" s="136"/>
      <c r="T423" s="136"/>
      <c r="U423" s="136"/>
      <c r="V423" s="136"/>
      <c r="W423" s="136"/>
      <c r="X423" s="136"/>
      <c r="Y423" s="138"/>
      <c r="Z423" s="138"/>
      <c r="AA423" s="138"/>
      <c r="AB423" s="138"/>
      <c r="AC423" s="138"/>
      <c r="AD423" s="138"/>
      <c r="AE423" s="138"/>
      <c r="AF423" s="138"/>
      <c r="AG423" s="138"/>
      <c r="AH423" s="138"/>
      <c r="AI423" s="138"/>
      <c r="AJ423" s="138"/>
      <c r="AK423" s="138"/>
      <c r="AL423" s="138"/>
      <c r="AM423" s="138"/>
      <c r="AN423" s="138"/>
      <c r="AO423" s="138"/>
      <c r="AP423" s="138"/>
      <c r="AQ423" s="138"/>
      <c r="AR423" s="138"/>
      <c r="AS423" s="210"/>
      <c r="AT423" s="451"/>
      <c r="AU423" s="451"/>
      <c r="AV423" s="451"/>
      <c r="AW423" s="451"/>
      <c r="AX423" s="451"/>
      <c r="AY423" s="451"/>
      <c r="AZ423" s="451"/>
      <c r="BA423" s="451"/>
      <c r="BB423" s="451"/>
      <c r="BC423" s="451"/>
      <c r="BD423" s="451"/>
      <c r="BE423" s="451"/>
      <c r="BF423" s="451"/>
      <c r="BG423" s="451"/>
      <c r="BH423" s="451"/>
      <c r="BI423" s="451"/>
    </row>
    <row r="424" spans="1:61">
      <c r="A424" s="15"/>
      <c r="B424" s="38"/>
      <c r="C424" s="38"/>
      <c r="D424" s="38"/>
      <c r="E424" s="38"/>
      <c r="F424" s="38"/>
      <c r="G424" s="38"/>
      <c r="H424" s="45"/>
      <c r="I424" s="1844" t="s">
        <v>608</v>
      </c>
      <c r="J424" s="15"/>
      <c r="K424" s="15"/>
      <c r="L424" s="15"/>
      <c r="M424" s="35"/>
      <c r="N424" s="15"/>
      <c r="O424" s="15"/>
      <c r="P424" s="15"/>
      <c r="Q424" s="15"/>
      <c r="R424" s="15"/>
      <c r="S424" s="15"/>
      <c r="T424" s="15"/>
      <c r="U424" s="15"/>
      <c r="V424" s="15"/>
      <c r="W424" s="15"/>
      <c r="X424" s="15"/>
      <c r="Y424" s="35"/>
      <c r="Z424" s="35"/>
      <c r="AA424" s="35"/>
      <c r="AB424" s="35"/>
      <c r="AC424" s="35"/>
      <c r="AD424" s="35"/>
      <c r="AE424" s="35"/>
      <c r="AF424" s="35"/>
      <c r="AG424" s="35"/>
      <c r="AH424" s="35"/>
      <c r="AI424" s="15"/>
      <c r="AJ424" s="15"/>
      <c r="AK424" s="15"/>
      <c r="AL424" s="15"/>
      <c r="AM424" s="15"/>
      <c r="AN424" s="15"/>
      <c r="AO424" s="15"/>
      <c r="AP424" s="15"/>
      <c r="AQ424" s="15"/>
      <c r="AR424" s="15"/>
      <c r="AT424" s="15"/>
      <c r="AU424" s="15"/>
      <c r="AV424" s="1778"/>
      <c r="AW424" s="1778"/>
      <c r="AX424" s="1778"/>
      <c r="AY424" s="1778"/>
      <c r="AZ424" s="15"/>
      <c r="BA424" s="15"/>
      <c r="BB424" s="15"/>
      <c r="BC424" s="15"/>
      <c r="BD424" s="15"/>
      <c r="BE424" s="15"/>
      <c r="BF424" s="15"/>
      <c r="BG424" s="15"/>
      <c r="BH424" s="15"/>
      <c r="BI424" s="15"/>
    </row>
    <row r="425" spans="1:61" s="1664" customFormat="1">
      <c r="B425" s="1779"/>
      <c r="C425" s="1779"/>
      <c r="D425" s="1779"/>
      <c r="E425" s="1779"/>
      <c r="F425" s="1779"/>
      <c r="G425" s="1779"/>
      <c r="H425" s="1558"/>
      <c r="I425" s="155" t="s">
        <v>570</v>
      </c>
      <c r="M425" s="1555"/>
      <c r="Y425" s="1555"/>
      <c r="Z425" s="1555"/>
      <c r="AA425" s="1555"/>
      <c r="AB425" s="1555"/>
      <c r="AC425" s="1555"/>
      <c r="AD425" s="1555"/>
      <c r="AE425" s="1555"/>
      <c r="AF425" s="1555"/>
      <c r="AG425" s="1555"/>
      <c r="AH425" s="1555"/>
      <c r="AS425" s="1555"/>
      <c r="AV425" s="1785">
        <f>SUM(AV426:AV427)</f>
        <v>67.725999999999999</v>
      </c>
      <c r="AW425" s="1785">
        <f>SUM(AW426:AW427)</f>
        <v>119.60899999999999</v>
      </c>
      <c r="AX425" s="1785">
        <f>SUM(AX426:AX427)</f>
        <v>150.42599999999999</v>
      </c>
      <c r="AY425" s="1785">
        <f>SUM(AY426:AY427)</f>
        <v>185.065</v>
      </c>
      <c r="AZ425" s="1785">
        <f>SUM(AZ426:AZ427)</f>
        <v>215.73395829693072</v>
      </c>
      <c r="BA425" s="1785">
        <f t="shared" ref="BA425:BI425" si="636">SUM(BA426:BA427)</f>
        <v>244.53593550758251</v>
      </c>
      <c r="BB425" s="1785">
        <f t="shared" si="636"/>
        <v>257.52151316120398</v>
      </c>
      <c r="BC425" s="1785">
        <f t="shared" si="636"/>
        <v>271.90292364942479</v>
      </c>
      <c r="BD425" s="1785">
        <f t="shared" si="636"/>
        <v>286.20478026390685</v>
      </c>
      <c r="BE425" s="1785">
        <f t="shared" si="636"/>
        <v>299.88194747650579</v>
      </c>
      <c r="BF425" s="1785">
        <f t="shared" si="636"/>
        <v>313.34776244461005</v>
      </c>
      <c r="BG425" s="1785">
        <f t="shared" si="636"/>
        <v>328.65305023694259</v>
      </c>
      <c r="BH425" s="1785">
        <f t="shared" si="636"/>
        <v>345.80194812177018</v>
      </c>
      <c r="BI425" s="1785">
        <f t="shared" si="636"/>
        <v>363.16125998107458</v>
      </c>
    </row>
    <row r="426" spans="1:61" hidden="1" outlineLevel="1">
      <c r="A426" s="15"/>
      <c r="B426" s="38"/>
      <c r="C426" s="38"/>
      <c r="D426" s="38"/>
      <c r="E426" s="38"/>
      <c r="F426" s="38"/>
      <c r="G426" s="38"/>
      <c r="H426" s="45"/>
      <c r="I426" s="1845" t="s">
        <v>571</v>
      </c>
      <c r="J426" s="15"/>
      <c r="K426" s="15"/>
      <c r="L426" s="15"/>
      <c r="M426" s="35"/>
      <c r="N426" s="15"/>
      <c r="O426" s="15"/>
      <c r="P426" s="15"/>
      <c r="Q426" s="15"/>
      <c r="R426" s="15"/>
      <c r="S426" s="15"/>
      <c r="T426" s="15"/>
      <c r="U426" s="15"/>
      <c r="V426" s="15"/>
      <c r="W426" s="15"/>
      <c r="X426" s="15"/>
      <c r="Y426" s="35"/>
      <c r="Z426" s="35"/>
      <c r="AA426" s="35"/>
      <c r="AB426" s="35"/>
      <c r="AC426" s="35"/>
      <c r="AD426" s="35"/>
      <c r="AE426" s="35"/>
      <c r="AF426" s="35"/>
      <c r="AG426" s="35"/>
      <c r="AH426" s="35"/>
      <c r="AI426" s="15"/>
      <c r="AJ426" s="15"/>
      <c r="AK426" s="15"/>
      <c r="AL426" s="15"/>
      <c r="AM426" s="15"/>
      <c r="AN426" s="15"/>
      <c r="AO426" s="15"/>
      <c r="AP426" s="15"/>
      <c r="AQ426" s="15"/>
      <c r="AR426" s="15"/>
      <c r="AT426" s="15"/>
      <c r="AU426" s="15"/>
      <c r="AV426" s="1776">
        <f>Inlinks!AV386</f>
        <v>64.007000000000005</v>
      </c>
      <c r="AW426" s="1776">
        <f>Inlinks!AW386</f>
        <v>107.318</v>
      </c>
      <c r="AX426" s="1776">
        <f>Inlinks!AX386</f>
        <v>138.74799999999999</v>
      </c>
      <c r="AY426" s="1776">
        <f>Inlinks!AY386</f>
        <v>168.227</v>
      </c>
      <c r="AZ426" s="1861">
        <f>AZ235</f>
        <v>184.3489582969307</v>
      </c>
      <c r="BA426" s="1861">
        <f t="shared" ref="BA426:BI426" si="637">BA235</f>
        <v>206.73218501891949</v>
      </c>
      <c r="BB426" s="1861">
        <f t="shared" si="637"/>
        <v>215.62423257089904</v>
      </c>
      <c r="BC426" s="1861">
        <f t="shared" si="637"/>
        <v>225.91211295747794</v>
      </c>
      <c r="BD426" s="1861">
        <f t="shared" si="637"/>
        <v>234.07367441949719</v>
      </c>
      <c r="BE426" s="1861">
        <f t="shared" si="637"/>
        <v>242.42925249996162</v>
      </c>
      <c r="BF426" s="1861">
        <f t="shared" si="637"/>
        <v>250.98283134609559</v>
      </c>
      <c r="BG426" s="1861">
        <f t="shared" si="637"/>
        <v>259.73847097580108</v>
      </c>
      <c r="BH426" s="1861">
        <f t="shared" si="637"/>
        <v>268.70030865734486</v>
      </c>
      <c r="BI426" s="1861">
        <f t="shared" si="637"/>
        <v>277.87256031336545</v>
      </c>
    </row>
    <row r="427" spans="1:61" hidden="1" outlineLevel="1">
      <c r="A427" s="15"/>
      <c r="B427" s="427"/>
      <c r="C427" s="427"/>
      <c r="D427" s="427"/>
      <c r="E427" s="427"/>
      <c r="F427" s="427"/>
      <c r="G427" s="427"/>
      <c r="H427" s="45"/>
      <c r="I427" s="1845" t="s">
        <v>572</v>
      </c>
      <c r="J427" s="15"/>
      <c r="K427" s="15"/>
      <c r="L427" s="15"/>
      <c r="M427" s="35"/>
      <c r="N427" s="15"/>
      <c r="O427" s="15"/>
      <c r="P427" s="15"/>
      <c r="Q427" s="15"/>
      <c r="R427" s="15"/>
      <c r="S427" s="15"/>
      <c r="T427" s="15"/>
      <c r="U427" s="15"/>
      <c r="V427" s="15"/>
      <c r="W427" s="15"/>
      <c r="X427" s="15"/>
      <c r="Y427" s="35"/>
      <c r="Z427" s="35"/>
      <c r="AA427" s="35"/>
      <c r="AB427" s="35"/>
      <c r="AC427" s="35"/>
      <c r="AD427" s="35"/>
      <c r="AE427" s="35"/>
      <c r="AF427" s="35"/>
      <c r="AG427" s="35"/>
      <c r="AH427" s="35"/>
      <c r="AI427" s="15"/>
      <c r="AJ427" s="15"/>
      <c r="AK427" s="15"/>
      <c r="AL427" s="15"/>
      <c r="AM427" s="15"/>
      <c r="AN427" s="15"/>
      <c r="AO427" s="15"/>
      <c r="AP427" s="15"/>
      <c r="AQ427" s="15"/>
      <c r="AR427" s="15"/>
      <c r="AT427" s="15"/>
      <c r="AU427" s="15"/>
      <c r="AV427" s="1776">
        <f>Inlinks!AV387</f>
        <v>3.7189999999999999</v>
      </c>
      <c r="AW427" s="1776">
        <f>Inlinks!AW387</f>
        <v>12.291</v>
      </c>
      <c r="AX427" s="1776">
        <f>Inlinks!AX387</f>
        <v>11.678000000000001</v>
      </c>
      <c r="AY427" s="1776">
        <f>Inlinks!AY387</f>
        <v>16.838000000000001</v>
      </c>
      <c r="AZ427" s="1861">
        <f t="shared" ref="AZ427:BI427" si="638">AZ31</f>
        <v>31.385000000000005</v>
      </c>
      <c r="BA427" s="1861">
        <f t="shared" si="638"/>
        <v>37.803750488663013</v>
      </c>
      <c r="BB427" s="1861">
        <f t="shared" si="638"/>
        <v>41.897280590304916</v>
      </c>
      <c r="BC427" s="1861">
        <f t="shared" si="638"/>
        <v>45.99081069194682</v>
      </c>
      <c r="BD427" s="1861">
        <f t="shared" si="638"/>
        <v>52.131105844409682</v>
      </c>
      <c r="BE427" s="1861">
        <f t="shared" si="638"/>
        <v>57.452694976544159</v>
      </c>
      <c r="BF427" s="1861">
        <f t="shared" si="638"/>
        <v>62.364931098514447</v>
      </c>
      <c r="BG427" s="1861">
        <f t="shared" si="638"/>
        <v>68.914579261141498</v>
      </c>
      <c r="BH427" s="1861">
        <f t="shared" si="638"/>
        <v>77.101639464425318</v>
      </c>
      <c r="BI427" s="1861">
        <f t="shared" si="638"/>
        <v>85.288699667709139</v>
      </c>
    </row>
    <row r="428" spans="1:61" s="1664" customFormat="1" collapsed="1">
      <c r="B428" s="1779"/>
      <c r="C428" s="1779"/>
      <c r="D428" s="1779"/>
      <c r="E428" s="1779"/>
      <c r="F428" s="1779"/>
      <c r="G428" s="1779"/>
      <c r="I428" s="1823" t="s">
        <v>574</v>
      </c>
      <c r="M428" s="1555"/>
      <c r="Y428" s="1555"/>
      <c r="Z428" s="1555"/>
      <c r="AA428" s="1555"/>
      <c r="AB428" s="1555"/>
      <c r="AC428" s="1555"/>
      <c r="AD428" s="1555"/>
      <c r="AE428" s="1555"/>
      <c r="AF428" s="1555"/>
      <c r="AG428" s="1555"/>
      <c r="AH428" s="1555"/>
      <c r="AS428" s="1555"/>
      <c r="AV428" s="1785">
        <f>SUM(AV429:AV432)</f>
        <v>38.754000000000005</v>
      </c>
      <c r="AW428" s="1785">
        <f>SUM(AW429:AW432)</f>
        <v>52.076999999999998</v>
      </c>
      <c r="AX428" s="1785">
        <f>SUM(AX429:AX432)</f>
        <v>71.034000000000006</v>
      </c>
      <c r="AY428" s="1785">
        <f>SUM(AY429:AY432)</f>
        <v>84.126999999999995</v>
      </c>
      <c r="AZ428" s="1785">
        <f>SUM(AZ429:AZ432)</f>
        <v>99.72699999999999</v>
      </c>
      <c r="BA428" s="1785">
        <f t="shared" ref="BA428:BI428" si="639">SUM(BA429:BA432)</f>
        <v>115.327</v>
      </c>
      <c r="BB428" s="1785">
        <f t="shared" si="639"/>
        <v>130.92699999999999</v>
      </c>
      <c r="BC428" s="1785">
        <f t="shared" si="639"/>
        <v>146.52699999999999</v>
      </c>
      <c r="BD428" s="1785">
        <f t="shared" si="639"/>
        <v>162.12700000000001</v>
      </c>
      <c r="BE428" s="1785">
        <f t="shared" si="639"/>
        <v>177.727</v>
      </c>
      <c r="BF428" s="1785">
        <f t="shared" si="639"/>
        <v>193.327</v>
      </c>
      <c r="BG428" s="1785">
        <f t="shared" si="639"/>
        <v>208.92699999999999</v>
      </c>
      <c r="BH428" s="1785">
        <f t="shared" si="639"/>
        <v>224.52700000000002</v>
      </c>
      <c r="BI428" s="1785">
        <f t="shared" si="639"/>
        <v>240.12700000000001</v>
      </c>
    </row>
    <row r="429" spans="1:61" hidden="1" outlineLevel="1">
      <c r="A429" s="15"/>
      <c r="B429" s="427"/>
      <c r="C429" s="427"/>
      <c r="D429" s="427"/>
      <c r="E429" s="427"/>
      <c r="F429" s="427"/>
      <c r="G429" s="427"/>
      <c r="H429" s="45"/>
      <c r="I429" s="1845" t="s">
        <v>575</v>
      </c>
      <c r="J429" s="15"/>
      <c r="K429" s="15"/>
      <c r="L429" s="15"/>
      <c r="M429" s="35"/>
      <c r="N429" s="15"/>
      <c r="O429" s="15"/>
      <c r="P429" s="15"/>
      <c r="Q429" s="15"/>
      <c r="R429" s="15"/>
      <c r="S429" s="15"/>
      <c r="T429" s="15"/>
      <c r="U429" s="15"/>
      <c r="V429" s="15"/>
      <c r="W429" s="15"/>
      <c r="X429" s="15"/>
      <c r="Y429" s="35"/>
      <c r="Z429" s="35"/>
      <c r="AA429" s="35"/>
      <c r="AB429" s="35"/>
      <c r="AC429" s="35"/>
      <c r="AD429" s="35"/>
      <c r="AE429" s="35"/>
      <c r="AF429" s="35"/>
      <c r="AG429" s="35"/>
      <c r="AH429" s="35"/>
      <c r="AI429" s="15"/>
      <c r="AJ429" s="15"/>
      <c r="AK429" s="15"/>
      <c r="AL429" s="15"/>
      <c r="AM429" s="15"/>
      <c r="AN429" s="15"/>
      <c r="AO429" s="15"/>
      <c r="AP429" s="15"/>
      <c r="AQ429" s="15"/>
      <c r="AR429" s="15"/>
      <c r="AT429" s="15"/>
      <c r="AU429" s="15"/>
      <c r="AV429" s="1776">
        <f>Inlinks!AV389</f>
        <v>12.336</v>
      </c>
      <c r="AW429" s="1776">
        <f>Inlinks!AW389</f>
        <v>17.363</v>
      </c>
      <c r="AX429" s="1776">
        <f>Inlinks!AX389</f>
        <v>20.856000000000002</v>
      </c>
      <c r="AY429" s="1776">
        <f>Inlinks!AY389</f>
        <v>22.46</v>
      </c>
      <c r="AZ429" s="1861">
        <f>AZ244</f>
        <v>25.46</v>
      </c>
      <c r="BA429" s="1861">
        <f t="shared" ref="BA429:BI429" si="640">BA244</f>
        <v>28.46</v>
      </c>
      <c r="BB429" s="1861">
        <f t="shared" si="640"/>
        <v>31.46</v>
      </c>
      <c r="BC429" s="1861">
        <f t="shared" si="640"/>
        <v>34.46</v>
      </c>
      <c r="BD429" s="1861">
        <f t="shared" si="640"/>
        <v>37.46</v>
      </c>
      <c r="BE429" s="1861">
        <f t="shared" si="640"/>
        <v>40.46</v>
      </c>
      <c r="BF429" s="1861">
        <f t="shared" si="640"/>
        <v>43.46</v>
      </c>
      <c r="BG429" s="1861">
        <f t="shared" si="640"/>
        <v>46.46</v>
      </c>
      <c r="BH429" s="1861">
        <f t="shared" si="640"/>
        <v>49.46</v>
      </c>
      <c r="BI429" s="1861">
        <f t="shared" si="640"/>
        <v>52.46</v>
      </c>
    </row>
    <row r="430" spans="1:61" hidden="1" outlineLevel="1">
      <c r="A430" s="15"/>
      <c r="B430" s="1169"/>
      <c r="C430" s="1169"/>
      <c r="D430" s="1169"/>
      <c r="E430" s="1169"/>
      <c r="F430" s="1169"/>
      <c r="G430" s="1169"/>
      <c r="I430" s="1845" t="s">
        <v>576</v>
      </c>
      <c r="J430" s="15"/>
      <c r="K430" s="15"/>
      <c r="L430" s="15"/>
      <c r="M430" s="35"/>
      <c r="N430" s="15"/>
      <c r="O430" s="15"/>
      <c r="P430" s="15"/>
      <c r="Q430" s="15"/>
      <c r="R430" s="15"/>
      <c r="S430" s="15"/>
      <c r="T430" s="15"/>
      <c r="U430" s="15"/>
      <c r="V430" s="15"/>
      <c r="W430" s="15"/>
      <c r="X430" s="15"/>
      <c r="Y430" s="35"/>
      <c r="Z430" s="35"/>
      <c r="AA430" s="35"/>
      <c r="AB430" s="35"/>
      <c r="AC430" s="35"/>
      <c r="AD430" s="35"/>
      <c r="AE430" s="35"/>
      <c r="AF430" s="35"/>
      <c r="AG430" s="35"/>
      <c r="AH430" s="35"/>
      <c r="AI430" s="15"/>
      <c r="AJ430" s="15"/>
      <c r="AK430" s="15"/>
      <c r="AL430" s="15"/>
      <c r="AM430" s="15"/>
      <c r="AN430" s="15"/>
      <c r="AO430" s="15"/>
      <c r="AP430" s="15"/>
      <c r="AQ430" s="15"/>
      <c r="AR430" s="15"/>
      <c r="AT430" s="15"/>
      <c r="AU430" s="15"/>
      <c r="AV430" s="1776">
        <f>Inlinks!AV390</f>
        <v>8.7759999999999998</v>
      </c>
      <c r="AW430" s="1776">
        <f>Inlinks!AW390</f>
        <v>15.683999999999999</v>
      </c>
      <c r="AX430" s="1776">
        <f>Inlinks!AX390</f>
        <v>25.542000000000002</v>
      </c>
      <c r="AY430" s="1776">
        <f>Inlinks!AY390</f>
        <v>29.968</v>
      </c>
      <c r="AZ430" s="1861">
        <f>AZ248</f>
        <v>39.468000000000004</v>
      </c>
      <c r="BA430" s="1861">
        <f t="shared" ref="BA430:BI430" si="641">BA248</f>
        <v>48.968000000000004</v>
      </c>
      <c r="BB430" s="1861">
        <f t="shared" si="641"/>
        <v>58.468000000000004</v>
      </c>
      <c r="BC430" s="1861">
        <f t="shared" si="641"/>
        <v>67.968000000000004</v>
      </c>
      <c r="BD430" s="1861">
        <f t="shared" si="641"/>
        <v>77.468000000000004</v>
      </c>
      <c r="BE430" s="1861">
        <f t="shared" si="641"/>
        <v>86.968000000000004</v>
      </c>
      <c r="BF430" s="1861">
        <f t="shared" si="641"/>
        <v>96.468000000000004</v>
      </c>
      <c r="BG430" s="1861">
        <f t="shared" si="641"/>
        <v>105.968</v>
      </c>
      <c r="BH430" s="1861">
        <f t="shared" si="641"/>
        <v>115.468</v>
      </c>
      <c r="BI430" s="1861">
        <f t="shared" si="641"/>
        <v>124.968</v>
      </c>
    </row>
    <row r="431" spans="1:61" hidden="1" outlineLevel="1">
      <c r="A431" s="15"/>
      <c r="H431" s="45"/>
      <c r="I431" s="1824" t="s">
        <v>578</v>
      </c>
      <c r="J431" s="15"/>
      <c r="K431" s="15"/>
      <c r="L431" s="15"/>
      <c r="M431" s="35"/>
      <c r="N431" s="15"/>
      <c r="O431" s="15"/>
      <c r="P431" s="15"/>
      <c r="Q431" s="15"/>
      <c r="R431" s="15"/>
      <c r="S431" s="15"/>
      <c r="T431" s="15"/>
      <c r="U431" s="15"/>
      <c r="V431" s="15"/>
      <c r="W431" s="15"/>
      <c r="X431" s="15"/>
      <c r="Y431" s="35"/>
      <c r="Z431" s="35"/>
      <c r="AA431" s="35"/>
      <c r="AB431" s="35"/>
      <c r="AC431" s="35"/>
      <c r="AD431" s="35"/>
      <c r="AE431" s="35"/>
      <c r="AF431" s="35"/>
      <c r="AG431" s="35"/>
      <c r="AH431" s="35"/>
      <c r="AI431" s="15"/>
      <c r="AJ431" s="15"/>
      <c r="AK431" s="15"/>
      <c r="AL431" s="15"/>
      <c r="AM431" s="15"/>
      <c r="AN431" s="15"/>
      <c r="AO431" s="15"/>
      <c r="AP431" s="15"/>
      <c r="AQ431" s="15"/>
      <c r="AR431" s="15"/>
      <c r="AT431" s="15"/>
      <c r="AU431" s="15"/>
      <c r="AV431" s="1776">
        <f>Inlinks!AV391</f>
        <v>4.2709999999999999</v>
      </c>
      <c r="AW431" s="1776">
        <f>Inlinks!AW391</f>
        <v>9.4429999999999996</v>
      </c>
      <c r="AX431" s="1776">
        <f>Inlinks!AX391</f>
        <v>12.478</v>
      </c>
      <c r="AY431" s="1776">
        <f>Inlinks!AY391</f>
        <v>15.225</v>
      </c>
      <c r="AZ431" s="1861">
        <f>AZ252</f>
        <v>18.225000000000001</v>
      </c>
      <c r="BA431" s="1861">
        <f t="shared" ref="BA431:BI431" si="642">BA252</f>
        <v>21.225000000000001</v>
      </c>
      <c r="BB431" s="1861">
        <f t="shared" si="642"/>
        <v>24.225000000000001</v>
      </c>
      <c r="BC431" s="1861">
        <f t="shared" si="642"/>
        <v>27.225000000000001</v>
      </c>
      <c r="BD431" s="1861">
        <f t="shared" si="642"/>
        <v>30.225000000000001</v>
      </c>
      <c r="BE431" s="1861">
        <f t="shared" si="642"/>
        <v>33.225000000000001</v>
      </c>
      <c r="BF431" s="1861">
        <f t="shared" si="642"/>
        <v>36.225000000000001</v>
      </c>
      <c r="BG431" s="1861">
        <f t="shared" si="642"/>
        <v>39.225000000000001</v>
      </c>
      <c r="BH431" s="1861">
        <f t="shared" si="642"/>
        <v>42.225000000000001</v>
      </c>
      <c r="BI431" s="1861">
        <f t="shared" si="642"/>
        <v>45.225000000000001</v>
      </c>
    </row>
    <row r="432" spans="1:61" hidden="1" outlineLevel="1">
      <c r="A432" s="15"/>
      <c r="H432" s="45"/>
      <c r="I432" s="1824" t="s">
        <v>579</v>
      </c>
      <c r="J432" s="15"/>
      <c r="K432" s="15"/>
      <c r="L432" s="15"/>
      <c r="M432" s="35"/>
      <c r="N432" s="15"/>
      <c r="O432" s="15"/>
      <c r="P432" s="15"/>
      <c r="Q432" s="15"/>
      <c r="R432" s="15"/>
      <c r="S432" s="15"/>
      <c r="T432" s="15"/>
      <c r="U432" s="15"/>
      <c r="V432" s="15"/>
      <c r="W432" s="15"/>
      <c r="X432" s="15"/>
      <c r="Y432" s="35"/>
      <c r="Z432" s="35"/>
      <c r="AA432" s="35"/>
      <c r="AB432" s="35"/>
      <c r="AC432" s="35"/>
      <c r="AD432" s="35"/>
      <c r="AE432" s="35"/>
      <c r="AF432" s="35"/>
      <c r="AG432" s="35"/>
      <c r="AH432" s="35"/>
      <c r="AI432" s="15"/>
      <c r="AJ432" s="15"/>
      <c r="AK432" s="15"/>
      <c r="AL432" s="15"/>
      <c r="AM432" s="15"/>
      <c r="AN432" s="15"/>
      <c r="AO432" s="15"/>
      <c r="AP432" s="15"/>
      <c r="AQ432" s="15"/>
      <c r="AR432" s="15"/>
      <c r="AT432" s="15"/>
      <c r="AU432" s="15"/>
      <c r="AV432" s="1776">
        <f>Inlinks!AV392</f>
        <v>13.371</v>
      </c>
      <c r="AW432" s="1776">
        <f>Inlinks!AW392</f>
        <v>9.5869999999999997</v>
      </c>
      <c r="AX432" s="1776">
        <f>Inlinks!AX392</f>
        <v>12.157999999999999</v>
      </c>
      <c r="AY432" s="1776">
        <f>Inlinks!AY392</f>
        <v>16.474</v>
      </c>
      <c r="AZ432" s="1861">
        <f>AZ256</f>
        <v>16.574000000000002</v>
      </c>
      <c r="BA432" s="1861">
        <f t="shared" ref="BA432:BI432" si="643">BA256</f>
        <v>16.674000000000003</v>
      </c>
      <c r="BB432" s="1861">
        <f t="shared" si="643"/>
        <v>16.774000000000004</v>
      </c>
      <c r="BC432" s="1861">
        <f t="shared" si="643"/>
        <v>16.874000000000006</v>
      </c>
      <c r="BD432" s="1861">
        <f t="shared" si="643"/>
        <v>16.974000000000007</v>
      </c>
      <c r="BE432" s="1861">
        <f t="shared" si="643"/>
        <v>17.074000000000009</v>
      </c>
      <c r="BF432" s="1861">
        <f t="shared" si="643"/>
        <v>17.17400000000001</v>
      </c>
      <c r="BG432" s="1861">
        <f t="shared" si="643"/>
        <v>17.274000000000012</v>
      </c>
      <c r="BH432" s="1861">
        <f t="shared" si="643"/>
        <v>17.374000000000013</v>
      </c>
      <c r="BI432" s="1861">
        <f t="shared" si="643"/>
        <v>17.474000000000014</v>
      </c>
    </row>
    <row r="433" spans="1:61" s="1664" customFormat="1" collapsed="1">
      <c r="B433" s="186"/>
      <c r="C433" s="186"/>
      <c r="D433" s="186"/>
      <c r="E433" s="186"/>
      <c r="F433" s="186"/>
      <c r="G433" s="186"/>
      <c r="H433" s="1558"/>
      <c r="I433" s="1823" t="s">
        <v>580</v>
      </c>
      <c r="M433" s="1555"/>
      <c r="Y433" s="1555"/>
      <c r="Z433" s="1555"/>
      <c r="AA433" s="1555"/>
      <c r="AB433" s="1555"/>
      <c r="AC433" s="1555"/>
      <c r="AD433" s="1555"/>
      <c r="AE433" s="1555"/>
      <c r="AF433" s="1555"/>
      <c r="AG433" s="1555"/>
      <c r="AH433" s="1555"/>
      <c r="AS433" s="1555"/>
      <c r="AV433" s="1785">
        <f>SUM(AV434:AV436)</f>
        <v>3.4729999999999999</v>
      </c>
      <c r="AW433" s="1785">
        <f>SUM(AW434:AW436)</f>
        <v>5.2410000000000005</v>
      </c>
      <c r="AX433" s="1785">
        <f>SUM(AX434:AX436)</f>
        <v>8.07</v>
      </c>
      <c r="AY433" s="1785">
        <f>SUM(AY434:AY436)</f>
        <v>13.661</v>
      </c>
      <c r="AZ433" s="1785">
        <f>SUM(AZ434:AZ436)</f>
        <v>63.761041703069374</v>
      </c>
      <c r="BA433" s="1785">
        <f t="shared" ref="BA433:BI433" si="644">SUM(BA434:BA436)</f>
        <v>80.965417824196308</v>
      </c>
      <c r="BB433" s="1785">
        <f t="shared" si="644"/>
        <v>106.83279755043382</v>
      </c>
      <c r="BC433" s="1785">
        <f t="shared" si="644"/>
        <v>115.36552129279984</v>
      </c>
      <c r="BD433" s="1785">
        <f t="shared" si="644"/>
        <v>122.04771328828727</v>
      </c>
      <c r="BE433" s="1785">
        <f t="shared" si="644"/>
        <v>129.93513343588745</v>
      </c>
      <c r="BF433" s="1785">
        <f t="shared" si="644"/>
        <v>139.08676215970968</v>
      </c>
      <c r="BG433" s="1785">
        <f t="shared" si="644"/>
        <v>149.62956143518335</v>
      </c>
      <c r="BH433" s="1785">
        <f t="shared" si="644"/>
        <v>161.72655275408297</v>
      </c>
      <c r="BI433" s="1785">
        <f t="shared" si="644"/>
        <v>175.56141073187189</v>
      </c>
    </row>
    <row r="434" spans="1:61" hidden="1" outlineLevel="1">
      <c r="A434" s="15"/>
      <c r="B434" s="186"/>
      <c r="C434" s="186"/>
      <c r="D434" s="186"/>
      <c r="E434" s="186"/>
      <c r="F434" s="186"/>
      <c r="G434" s="186"/>
      <c r="H434" s="45"/>
      <c r="I434" s="1824" t="s">
        <v>566</v>
      </c>
      <c r="J434" s="15"/>
      <c r="K434" s="15"/>
      <c r="L434" s="15"/>
      <c r="M434" s="35"/>
      <c r="N434" s="15"/>
      <c r="O434" s="15"/>
      <c r="P434" s="15"/>
      <c r="Q434" s="15"/>
      <c r="R434" s="15"/>
      <c r="S434" s="15"/>
      <c r="T434" s="15"/>
      <c r="U434" s="15"/>
      <c r="V434" s="15"/>
      <c r="W434" s="15"/>
      <c r="X434" s="15"/>
      <c r="Y434" s="35"/>
      <c r="Z434" s="35"/>
      <c r="AA434" s="35"/>
      <c r="AB434" s="35"/>
      <c r="AC434" s="35"/>
      <c r="AD434" s="35"/>
      <c r="AE434" s="35"/>
      <c r="AF434" s="35"/>
      <c r="AG434" s="35"/>
      <c r="AH434" s="35"/>
      <c r="AI434" s="15"/>
      <c r="AJ434" s="15"/>
      <c r="AK434" s="15"/>
      <c r="AL434" s="15"/>
      <c r="AM434" s="15"/>
      <c r="AN434" s="15"/>
      <c r="AO434" s="15"/>
      <c r="AP434" s="15"/>
      <c r="AQ434" s="15"/>
      <c r="AR434" s="15"/>
      <c r="AT434" s="15"/>
      <c r="AU434" s="15"/>
      <c r="AV434" s="1776">
        <f>Inlinks!AV394</f>
        <v>2.379</v>
      </c>
      <c r="AW434" s="1776">
        <f>Inlinks!AW394</f>
        <v>3.6640000000000001</v>
      </c>
      <c r="AX434" s="1776">
        <f>Inlinks!AX394</f>
        <v>5.1779999999999999</v>
      </c>
      <c r="AY434" s="1776">
        <f>Inlinks!AY394</f>
        <v>7.7569999999999997</v>
      </c>
      <c r="AZ434" s="1861">
        <f t="shared" ref="AZ434:BI434" si="645">AZ53</f>
        <v>20.533999999999999</v>
      </c>
      <c r="BA434" s="1861">
        <f t="shared" si="645"/>
        <v>22.550062352462351</v>
      </c>
      <c r="BB434" s="1861">
        <f t="shared" si="645"/>
        <v>25.514653317053316</v>
      </c>
      <c r="BC434" s="1861">
        <f t="shared" si="645"/>
        <v>28.479244281644281</v>
      </c>
      <c r="BD434" s="1861">
        <f t="shared" si="645"/>
        <v>30.606723729825525</v>
      </c>
      <c r="BE434" s="1861">
        <f t="shared" si="645"/>
        <v>32.60306665176843</v>
      </c>
      <c r="BF434" s="1861">
        <f t="shared" si="645"/>
        <v>34.454113153477891</v>
      </c>
      <c r="BG434" s="1861">
        <f t="shared" si="645"/>
        <v>36.210039415805163</v>
      </c>
      <c r="BH434" s="1861">
        <f t="shared" si="645"/>
        <v>37.953262730532316</v>
      </c>
      <c r="BI434" s="1861">
        <f t="shared" si="645"/>
        <v>39.782854212560423</v>
      </c>
    </row>
    <row r="435" spans="1:61" hidden="1" outlineLevel="1">
      <c r="A435" s="15"/>
      <c r="B435" s="186"/>
      <c r="C435" s="186"/>
      <c r="D435" s="186"/>
      <c r="E435" s="186"/>
      <c r="F435" s="186"/>
      <c r="G435" s="186"/>
      <c r="H435" s="45"/>
      <c r="I435" s="1845" t="s">
        <v>584</v>
      </c>
      <c r="J435" s="15"/>
      <c r="K435" s="15"/>
      <c r="L435" s="15"/>
      <c r="M435" s="35"/>
      <c r="N435" s="15"/>
      <c r="O435" s="15"/>
      <c r="P435" s="15"/>
      <c r="Q435" s="15"/>
      <c r="R435" s="15"/>
      <c r="S435" s="15"/>
      <c r="T435" s="15"/>
      <c r="U435" s="15"/>
      <c r="V435" s="15"/>
      <c r="W435" s="15"/>
      <c r="X435" s="15"/>
      <c r="Y435" s="35"/>
      <c r="Z435" s="35"/>
      <c r="AA435" s="35"/>
      <c r="AB435" s="35"/>
      <c r="AC435" s="35"/>
      <c r="AD435" s="35"/>
      <c r="AE435" s="35"/>
      <c r="AF435" s="35"/>
      <c r="AG435" s="35"/>
      <c r="AH435" s="35"/>
      <c r="AI435" s="15"/>
      <c r="AJ435" s="15"/>
      <c r="AK435" s="15"/>
      <c r="AL435" s="15"/>
      <c r="AM435" s="15"/>
      <c r="AN435" s="15"/>
      <c r="AO435" s="15"/>
      <c r="AP435" s="15"/>
      <c r="AQ435" s="15"/>
      <c r="AR435" s="15"/>
      <c r="AT435" s="15"/>
      <c r="AU435" s="15"/>
      <c r="AV435" s="1776">
        <f>Inlinks!AV395</f>
        <v>0.95499999999999996</v>
      </c>
      <c r="AW435" s="1776">
        <f>Inlinks!AW395</f>
        <v>1.3420000000000001</v>
      </c>
      <c r="AX435" s="1776">
        <f>Inlinks!AX395</f>
        <v>2.66</v>
      </c>
      <c r="AY435" s="1776">
        <f>Inlinks!AY395</f>
        <v>5.4329999999999998</v>
      </c>
      <c r="AZ435" s="1861">
        <f>AZ264</f>
        <v>43.227041703069375</v>
      </c>
      <c r="BA435" s="1861">
        <f t="shared" ref="BA435:BI435" si="646">BA264</f>
        <v>58.41535547173396</v>
      </c>
      <c r="BB435" s="1861">
        <f t="shared" si="646"/>
        <v>81.318144233380508</v>
      </c>
      <c r="BC435" s="1861">
        <f t="shared" si="646"/>
        <v>86.886277011155556</v>
      </c>
      <c r="BD435" s="1861">
        <f t="shared" si="646"/>
        <v>91.440989558461752</v>
      </c>
      <c r="BE435" s="1861">
        <f t="shared" si="646"/>
        <v>97.332066784119007</v>
      </c>
      <c r="BF435" s="1861">
        <f t="shared" si="646"/>
        <v>104.63264900623179</v>
      </c>
      <c r="BG435" s="1861">
        <f t="shared" si="646"/>
        <v>113.41952201937818</v>
      </c>
      <c r="BH435" s="1861">
        <f t="shared" si="646"/>
        <v>123.77329002355066</v>
      </c>
      <c r="BI435" s="1861">
        <f t="shared" si="646"/>
        <v>135.77855651931145</v>
      </c>
    </row>
    <row r="436" spans="1:61" hidden="1" outlineLevel="1">
      <c r="A436" s="15"/>
      <c r="I436" s="1845" t="s">
        <v>581</v>
      </c>
      <c r="J436" s="15"/>
      <c r="K436" s="15"/>
      <c r="L436" s="15"/>
      <c r="M436" s="35"/>
      <c r="N436" s="15"/>
      <c r="O436" s="15"/>
      <c r="P436" s="15"/>
      <c r="Q436" s="15"/>
      <c r="R436" s="15"/>
      <c r="S436" s="15"/>
      <c r="T436" s="15"/>
      <c r="U436" s="15"/>
      <c r="V436" s="15"/>
      <c r="W436" s="15"/>
      <c r="X436" s="15"/>
      <c r="Y436" s="35"/>
      <c r="Z436" s="35"/>
      <c r="AA436" s="35"/>
      <c r="AB436" s="35"/>
      <c r="AC436" s="35"/>
      <c r="AD436" s="35"/>
      <c r="AE436" s="35"/>
      <c r="AF436" s="35"/>
      <c r="AG436" s="35"/>
      <c r="AH436" s="35"/>
      <c r="AI436" s="15"/>
      <c r="AJ436" s="15"/>
      <c r="AK436" s="15"/>
      <c r="AL436" s="15"/>
      <c r="AM436" s="15"/>
      <c r="AN436" s="15"/>
      <c r="AO436" s="15"/>
      <c r="AP436" s="15"/>
      <c r="AQ436" s="15"/>
      <c r="AR436" s="15"/>
      <c r="AT436" s="15"/>
      <c r="AU436" s="15"/>
      <c r="AV436" s="1776">
        <f>Inlinks!AV396</f>
        <v>0.13900000000000001</v>
      </c>
      <c r="AW436" s="1776">
        <f>Inlinks!AW396</f>
        <v>0.23499999999999999</v>
      </c>
      <c r="AX436" s="1776">
        <f>Inlinks!AX396</f>
        <v>0.23200000000000001</v>
      </c>
      <c r="AY436" s="1776">
        <f>Inlinks!AY396</f>
        <v>0.47099999999999997</v>
      </c>
      <c r="AZ436" s="1968" t="s">
        <v>462</v>
      </c>
      <c r="BA436" s="1968" t="s">
        <v>462</v>
      </c>
      <c r="BB436" s="1968" t="s">
        <v>462</v>
      </c>
      <c r="BC436" s="1968" t="s">
        <v>462</v>
      </c>
      <c r="BD436" s="1968" t="s">
        <v>462</v>
      </c>
      <c r="BE436" s="1968" t="s">
        <v>462</v>
      </c>
      <c r="BF436" s="1968" t="s">
        <v>462</v>
      </c>
      <c r="BG436" s="1968" t="s">
        <v>462</v>
      </c>
      <c r="BH436" s="1968" t="s">
        <v>462</v>
      </c>
      <c r="BI436" s="1968" t="s">
        <v>462</v>
      </c>
    </row>
    <row r="437" spans="1:61" s="1664" customFormat="1" collapsed="1">
      <c r="B437" s="186"/>
      <c r="C437" s="186"/>
      <c r="D437" s="186"/>
      <c r="E437" s="186"/>
      <c r="F437" s="186"/>
      <c r="G437" s="186"/>
      <c r="H437" s="1558"/>
      <c r="I437" s="1846" t="s">
        <v>583</v>
      </c>
      <c r="M437" s="1555"/>
      <c r="Y437" s="1555"/>
      <c r="Z437" s="1555"/>
      <c r="AA437" s="1555"/>
      <c r="AB437" s="1555"/>
      <c r="AC437" s="1555"/>
      <c r="AD437" s="1555"/>
      <c r="AE437" s="1555"/>
      <c r="AF437" s="1555"/>
      <c r="AG437" s="1555"/>
      <c r="AH437" s="1555"/>
      <c r="AS437" s="1555"/>
      <c r="AV437" s="1698">
        <f>AV425+AV428+AV433</f>
        <v>109.953</v>
      </c>
      <c r="AW437" s="1698">
        <f>AW425+AW428+AW433</f>
        <v>176.92699999999999</v>
      </c>
      <c r="AX437" s="1698">
        <f>AX425+AX428+AX433</f>
        <v>229.52999999999997</v>
      </c>
      <c r="AY437" s="1698">
        <f>AY425+AY428+AY433</f>
        <v>282.85300000000001</v>
      </c>
      <c r="AZ437" s="1698">
        <f>AZ425+AZ428+AZ433</f>
        <v>379.22200000000009</v>
      </c>
      <c r="BA437" s="1698">
        <f t="shared" ref="BA437:BI437" si="647">BA425+BA428+BA433</f>
        <v>440.82835333177883</v>
      </c>
      <c r="BB437" s="1698">
        <f t="shared" si="647"/>
        <v>495.28131071163784</v>
      </c>
      <c r="BC437" s="1698">
        <f t="shared" si="647"/>
        <v>533.79544494222466</v>
      </c>
      <c r="BD437" s="1698">
        <f t="shared" si="647"/>
        <v>570.37949355219416</v>
      </c>
      <c r="BE437" s="1698">
        <f t="shared" si="647"/>
        <v>607.54408091239327</v>
      </c>
      <c r="BF437" s="1698">
        <f t="shared" si="647"/>
        <v>645.76152460431967</v>
      </c>
      <c r="BG437" s="1698">
        <f t="shared" si="647"/>
        <v>687.2096116721259</v>
      </c>
      <c r="BH437" s="1698">
        <f t="shared" si="647"/>
        <v>732.05550087585311</v>
      </c>
      <c r="BI437" s="1698">
        <f t="shared" si="647"/>
        <v>778.84967071294648</v>
      </c>
    </row>
    <row r="438" spans="1:61" s="1835" customFormat="1" ht="11.25" customHeight="1">
      <c r="A438" s="1826"/>
      <c r="B438" s="1827"/>
      <c r="C438" s="1827"/>
      <c r="D438" s="1827"/>
      <c r="E438" s="1827"/>
      <c r="F438" s="1827"/>
      <c r="G438" s="1827"/>
      <c r="H438" s="1890"/>
      <c r="I438" s="1828" t="s">
        <v>35</v>
      </c>
      <c r="J438" s="1829"/>
      <c r="K438" s="1830"/>
      <c r="L438" s="1830"/>
      <c r="M438" s="1832"/>
      <c r="N438" s="1832"/>
      <c r="O438" s="1832"/>
      <c r="P438" s="1833"/>
      <c r="Q438" s="1831"/>
      <c r="R438" s="1832"/>
      <c r="S438" s="1832"/>
      <c r="T438" s="1833"/>
      <c r="U438" s="1831"/>
      <c r="V438" s="1832"/>
      <c r="W438" s="1832"/>
      <c r="X438" s="1832"/>
      <c r="Y438" s="1832"/>
      <c r="Z438" s="1832"/>
      <c r="AA438" s="1832"/>
      <c r="AB438" s="1832"/>
      <c r="AC438" s="1832"/>
      <c r="AD438" s="1832"/>
      <c r="AE438" s="1832"/>
      <c r="AF438" s="1832"/>
      <c r="AG438" s="1832"/>
      <c r="AH438" s="1832"/>
      <c r="AI438" s="1832"/>
      <c r="AJ438" s="1832"/>
      <c r="AK438" s="1832"/>
      <c r="AL438" s="1832"/>
      <c r="AM438" s="1832"/>
      <c r="AN438" s="1832"/>
      <c r="AO438" s="1832"/>
      <c r="AP438" s="1832"/>
      <c r="AQ438" s="1832"/>
      <c r="AR438" s="1832"/>
      <c r="AS438" s="1834"/>
      <c r="AT438" s="1834"/>
      <c r="AU438" s="1834"/>
      <c r="AV438" s="1836" t="str">
        <f t="shared" ref="AV438:BI438" si="648">IF(AV437=AV21,"OK",AV437-AV21)</f>
        <v>OK</v>
      </c>
      <c r="AW438" s="1836">
        <f t="shared" si="648"/>
        <v>-1.0000000000047748E-3</v>
      </c>
      <c r="AX438" s="1836" t="str">
        <f t="shared" si="648"/>
        <v>OK</v>
      </c>
      <c r="AY438" s="1836" t="str">
        <f t="shared" si="648"/>
        <v>OK</v>
      </c>
      <c r="AZ438" s="1836">
        <f t="shared" si="648"/>
        <v>-1.425999999999874</v>
      </c>
      <c r="BA438" s="1836">
        <f t="shared" si="648"/>
        <v>-0.3984112149532848</v>
      </c>
      <c r="BB438" s="1836">
        <f t="shared" si="648"/>
        <v>-0.49654205607464519</v>
      </c>
      <c r="BC438" s="1836">
        <f t="shared" si="648"/>
        <v>-0.59467289719623295</v>
      </c>
      <c r="BD438" s="1836">
        <f t="shared" si="648"/>
        <v>-0.69280373831770703</v>
      </c>
      <c r="BE438" s="1836">
        <f t="shared" si="648"/>
        <v>-0.79093457943929479</v>
      </c>
      <c r="BF438" s="1836">
        <f t="shared" si="648"/>
        <v>-0.88906542056088256</v>
      </c>
      <c r="BG438" s="1836">
        <f t="shared" si="648"/>
        <v>-0.98719626168224295</v>
      </c>
      <c r="BH438" s="1836">
        <f t="shared" si="648"/>
        <v>-1.085327102803717</v>
      </c>
      <c r="BI438" s="1836">
        <f t="shared" si="648"/>
        <v>-1.1834579439251911</v>
      </c>
    </row>
    <row r="439" spans="1:61" ht="11.25" customHeight="1">
      <c r="A439" s="12"/>
      <c r="B439" s="420"/>
      <c r="C439" s="420"/>
      <c r="D439" s="420"/>
      <c r="E439" s="420"/>
      <c r="F439" s="420"/>
      <c r="G439" s="420"/>
      <c r="H439" s="45"/>
      <c r="I439" s="53"/>
      <c r="J439" s="9"/>
      <c r="K439" s="5"/>
      <c r="L439" s="5"/>
      <c r="M439" s="136"/>
      <c r="N439" s="136"/>
      <c r="O439" s="136"/>
      <c r="P439" s="136"/>
      <c r="Q439" s="136"/>
      <c r="R439" s="136"/>
      <c r="S439" s="136"/>
      <c r="T439" s="136"/>
      <c r="U439" s="136"/>
      <c r="V439" s="136"/>
      <c r="W439" s="136"/>
      <c r="X439" s="136"/>
      <c r="Y439" s="138"/>
      <c r="Z439" s="138"/>
      <c r="AA439" s="138"/>
      <c r="AB439" s="138"/>
      <c r="AC439" s="138"/>
      <c r="AD439" s="138"/>
      <c r="AE439" s="138"/>
      <c r="AF439" s="138"/>
      <c r="AG439" s="138"/>
      <c r="AH439" s="138"/>
      <c r="AI439" s="138"/>
      <c r="AJ439" s="138"/>
      <c r="AK439" s="138"/>
      <c r="AL439" s="138"/>
      <c r="AM439" s="138"/>
      <c r="AN439" s="138"/>
      <c r="AO439" s="138"/>
      <c r="AP439" s="138"/>
      <c r="AQ439" s="138"/>
      <c r="AR439" s="138"/>
      <c r="AS439" s="210"/>
      <c r="AT439" s="451"/>
      <c r="AU439" s="451"/>
      <c r="AV439" s="451"/>
      <c r="AW439" s="451"/>
      <c r="AX439" s="451"/>
      <c r="AY439" s="451"/>
      <c r="AZ439" s="451"/>
      <c r="BA439" s="451"/>
      <c r="BB439" s="451"/>
      <c r="BC439" s="451"/>
      <c r="BD439" s="451"/>
      <c r="BE439" s="451"/>
      <c r="BF439" s="451"/>
      <c r="BG439" s="451"/>
      <c r="BH439" s="451"/>
      <c r="BI439" s="451"/>
    </row>
    <row r="440" spans="1:61">
      <c r="A440" s="15"/>
      <c r="B440" s="38"/>
      <c r="C440" s="38"/>
      <c r="D440" s="38"/>
      <c r="E440" s="38"/>
      <c r="F440" s="38"/>
      <c r="G440" s="38"/>
      <c r="H440" s="45"/>
      <c r="I440" s="1844" t="s">
        <v>610</v>
      </c>
      <c r="J440" s="15"/>
      <c r="K440" s="15"/>
      <c r="L440" s="15"/>
      <c r="M440" s="35"/>
      <c r="N440" s="15"/>
      <c r="O440" s="15"/>
      <c r="P440" s="15"/>
      <c r="Q440" s="15"/>
      <c r="R440" s="15"/>
      <c r="S440" s="15"/>
      <c r="T440" s="15"/>
      <c r="U440" s="15"/>
      <c r="V440" s="15"/>
      <c r="W440" s="15"/>
      <c r="X440" s="15"/>
      <c r="Y440" s="35"/>
      <c r="Z440" s="35"/>
      <c r="AA440" s="35"/>
      <c r="AB440" s="35"/>
      <c r="AC440" s="35"/>
      <c r="AD440" s="35"/>
      <c r="AE440" s="35"/>
      <c r="AF440" s="35"/>
      <c r="AG440" s="35"/>
      <c r="AH440" s="35"/>
      <c r="AI440" s="15"/>
      <c r="AJ440" s="15"/>
      <c r="AK440" s="15"/>
      <c r="AL440" s="15"/>
      <c r="AM440" s="15"/>
      <c r="AN440" s="15"/>
      <c r="AO440" s="15"/>
      <c r="AP440" s="15"/>
      <c r="AQ440" s="15"/>
      <c r="AR440" s="15"/>
      <c r="AT440" s="15"/>
      <c r="AU440" s="15"/>
      <c r="AV440" s="1778"/>
      <c r="AW440" s="1778"/>
      <c r="AX440" s="1778"/>
      <c r="AY440" s="1778"/>
      <c r="AZ440" s="15"/>
      <c r="BA440" s="15"/>
      <c r="BB440" s="15"/>
      <c r="BC440" s="15"/>
      <c r="BD440" s="15"/>
      <c r="BE440" s="15"/>
      <c r="BF440" s="15"/>
      <c r="BG440" s="15"/>
      <c r="BH440" s="15"/>
      <c r="BI440" s="15"/>
    </row>
    <row r="441" spans="1:61" s="1664" customFormat="1">
      <c r="B441" s="1779"/>
      <c r="C441" s="1779"/>
      <c r="D441" s="1779"/>
      <c r="E441" s="1779"/>
      <c r="F441" s="1779"/>
      <c r="G441" s="1779"/>
      <c r="H441" s="1558"/>
      <c r="I441" s="155" t="s">
        <v>570</v>
      </c>
      <c r="M441" s="1555"/>
      <c r="Y441" s="1555"/>
      <c r="Z441" s="1555"/>
      <c r="AA441" s="1555"/>
      <c r="AB441" s="1555"/>
      <c r="AC441" s="1555"/>
      <c r="AD441" s="1555"/>
      <c r="AE441" s="1555"/>
      <c r="AF441" s="1555"/>
      <c r="AG441" s="1555"/>
      <c r="AH441" s="1555"/>
      <c r="AS441" s="1555"/>
      <c r="AV441" s="1805">
        <f>Inlinks!AV401</f>
        <v>20.036000000000001</v>
      </c>
      <c r="AW441" s="1805">
        <f>Inlinks!AW401</f>
        <v>29.734000000000002</v>
      </c>
      <c r="AX441" s="1805">
        <f>Inlinks!AX401</f>
        <v>37.67</v>
      </c>
      <c r="AY441" s="1805">
        <f>Inlinks!AY401</f>
        <v>60.899000000000001</v>
      </c>
      <c r="AZ441" s="1856">
        <f>SUM(AZ442:AZ443)</f>
        <v>73.776534914195878</v>
      </c>
      <c r="BA441" s="1856">
        <f t="shared" ref="BA441:BI441" si="649">SUM(BA442:BA443)</f>
        <v>85.520853819301962</v>
      </c>
      <c r="BB441" s="1856">
        <f t="shared" si="649"/>
        <v>92.772350396435172</v>
      </c>
      <c r="BC441" s="1856">
        <f t="shared" si="649"/>
        <v>101.00271953127925</v>
      </c>
      <c r="BD441" s="1856">
        <f t="shared" si="649"/>
        <v>110.73577353524263</v>
      </c>
      <c r="BE441" s="1856">
        <f t="shared" si="649"/>
        <v>118.79116192827495</v>
      </c>
      <c r="BF441" s="1856">
        <f t="shared" si="649"/>
        <v>126.64722353742032</v>
      </c>
      <c r="BG441" s="1856">
        <f t="shared" si="649"/>
        <v>135.70564066267303</v>
      </c>
      <c r="BH441" s="1856">
        <f t="shared" si="649"/>
        <v>145.96760279881204</v>
      </c>
      <c r="BI441" s="1856">
        <f t="shared" si="649"/>
        <v>156.31390846798595</v>
      </c>
    </row>
    <row r="442" spans="1:61" hidden="1" outlineLevel="1">
      <c r="A442" s="15"/>
      <c r="H442" s="45"/>
      <c r="I442" s="1845" t="s">
        <v>571</v>
      </c>
      <c r="J442" s="15"/>
      <c r="K442" s="15"/>
      <c r="L442" s="15"/>
      <c r="M442" s="35"/>
      <c r="N442" s="15"/>
      <c r="O442" s="15"/>
      <c r="P442" s="15"/>
      <c r="Q442" s="15"/>
      <c r="R442" s="15"/>
      <c r="S442" s="15"/>
      <c r="T442" s="15"/>
      <c r="U442" s="15"/>
      <c r="V442" s="15"/>
      <c r="W442" s="15"/>
      <c r="X442" s="15"/>
      <c r="Y442" s="35"/>
      <c r="Z442" s="35"/>
      <c r="AA442" s="35"/>
      <c r="AB442" s="35"/>
      <c r="AC442" s="35"/>
      <c r="AD442" s="35"/>
      <c r="AE442" s="35"/>
      <c r="AF442" s="35"/>
      <c r="AG442" s="35"/>
      <c r="AH442" s="35"/>
      <c r="AI442" s="15"/>
      <c r="AJ442" s="15"/>
      <c r="AK442" s="15"/>
      <c r="AL442" s="15"/>
      <c r="AM442" s="15"/>
      <c r="AN442" s="15"/>
      <c r="AO442" s="15"/>
      <c r="AP442" s="15"/>
      <c r="AQ442" s="15"/>
      <c r="AR442" s="15"/>
      <c r="AT442" s="15"/>
      <c r="AU442" s="15"/>
      <c r="AV442" s="1776">
        <f>Inlinks!AV402</f>
        <v>17.346</v>
      </c>
      <c r="AW442" s="1776">
        <f>Inlinks!AW402</f>
        <v>26.106000000000002</v>
      </c>
      <c r="AX442" s="1776">
        <f>Inlinks!AX402</f>
        <v>31.879000000000001</v>
      </c>
      <c r="AY442" s="1776">
        <f>Inlinks!AY402</f>
        <v>46.585999999999999</v>
      </c>
      <c r="AZ442" s="1861">
        <f>AZ300</f>
        <v>53.904534914195885</v>
      </c>
      <c r="BA442" s="1861">
        <f t="shared" ref="BA442:BI442" si="650">BA300</f>
        <v>59.653467189122139</v>
      </c>
      <c r="BB442" s="1861">
        <f t="shared" si="650"/>
        <v>64.10394734717795</v>
      </c>
      <c r="BC442" s="1861">
        <f t="shared" si="650"/>
        <v>69.533300062944619</v>
      </c>
      <c r="BD442" s="1861">
        <f t="shared" si="650"/>
        <v>75.064829438291895</v>
      </c>
      <c r="BE442" s="1861">
        <f t="shared" si="650"/>
        <v>79.478896486523581</v>
      </c>
      <c r="BF442" s="1861">
        <f t="shared" si="650"/>
        <v>83.97373839277607</v>
      </c>
      <c r="BG442" s="1861">
        <f t="shared" si="650"/>
        <v>88.550529247504954</v>
      </c>
      <c r="BH442" s="1861">
        <f t="shared" si="650"/>
        <v>93.210458545489132</v>
      </c>
      <c r="BI442" s="1861">
        <f t="shared" si="650"/>
        <v>97.954731376508249</v>
      </c>
    </row>
    <row r="443" spans="1:61" hidden="1" outlineLevel="1">
      <c r="A443" s="15"/>
      <c r="H443" s="45"/>
      <c r="I443" s="1845" t="s">
        <v>572</v>
      </c>
      <c r="J443" s="15"/>
      <c r="K443" s="15"/>
      <c r="L443" s="15"/>
      <c r="M443" s="35"/>
      <c r="N443" s="15"/>
      <c r="O443" s="15"/>
      <c r="P443" s="15"/>
      <c r="Q443" s="15"/>
      <c r="R443" s="15"/>
      <c r="S443" s="15"/>
      <c r="T443" s="15"/>
      <c r="U443" s="15"/>
      <c r="V443" s="15"/>
      <c r="W443" s="15"/>
      <c r="X443" s="15"/>
      <c r="Y443" s="35"/>
      <c r="Z443" s="35"/>
      <c r="AA443" s="35"/>
      <c r="AB443" s="35"/>
      <c r="AC443" s="35"/>
      <c r="AD443" s="35"/>
      <c r="AE443" s="35"/>
      <c r="AF443" s="35"/>
      <c r="AG443" s="35"/>
      <c r="AH443" s="35"/>
      <c r="AI443" s="15"/>
      <c r="AJ443" s="15"/>
      <c r="AK443" s="15"/>
      <c r="AL443" s="15"/>
      <c r="AM443" s="15"/>
      <c r="AN443" s="15"/>
      <c r="AO443" s="15"/>
      <c r="AP443" s="15"/>
      <c r="AQ443" s="15"/>
      <c r="AR443" s="15"/>
      <c r="AT443" s="15"/>
      <c r="AU443" s="15"/>
      <c r="AV443" s="1776">
        <f>Inlinks!AV403</f>
        <v>2.69</v>
      </c>
      <c r="AW443" s="1776">
        <f>Inlinks!AW403</f>
        <v>3.6280000000000001</v>
      </c>
      <c r="AX443" s="1776">
        <f>Inlinks!AX403</f>
        <v>5.7910000000000004</v>
      </c>
      <c r="AY443" s="1776">
        <f>Inlinks!AY403</f>
        <v>14.313000000000001</v>
      </c>
      <c r="AZ443" s="1861">
        <f t="shared" ref="AZ443:BI443" si="651">AZ32</f>
        <v>19.872</v>
      </c>
      <c r="BA443" s="1861">
        <f t="shared" si="651"/>
        <v>25.867386630179823</v>
      </c>
      <c r="BB443" s="1861">
        <f t="shared" si="651"/>
        <v>28.668403049257229</v>
      </c>
      <c r="BC443" s="1861">
        <f t="shared" si="651"/>
        <v>31.469419468334632</v>
      </c>
      <c r="BD443" s="1861">
        <f t="shared" si="651"/>
        <v>35.670944096950741</v>
      </c>
      <c r="BE443" s="1861">
        <f t="shared" si="651"/>
        <v>39.312265441751364</v>
      </c>
      <c r="BF443" s="1861">
        <f t="shared" si="651"/>
        <v>42.673485144644246</v>
      </c>
      <c r="BG443" s="1861">
        <f t="shared" si="651"/>
        <v>47.155111415168093</v>
      </c>
      <c r="BH443" s="1861">
        <f t="shared" si="651"/>
        <v>52.757144253322899</v>
      </c>
      <c r="BI443" s="1861">
        <f t="shared" si="651"/>
        <v>58.359177091477711</v>
      </c>
    </row>
    <row r="444" spans="1:61" s="1664" customFormat="1" collapsed="1">
      <c r="B444" s="64"/>
      <c r="C444" s="64"/>
      <c r="D444" s="64"/>
      <c r="E444" s="64"/>
      <c r="F444" s="64"/>
      <c r="G444" s="64"/>
      <c r="I444" s="1823" t="s">
        <v>574</v>
      </c>
      <c r="M444" s="1555"/>
      <c r="Y444" s="1555"/>
      <c r="Z444" s="1555"/>
      <c r="AA444" s="1555"/>
      <c r="AB444" s="1555"/>
      <c r="AC444" s="1555"/>
      <c r="AD444" s="1555"/>
      <c r="AE444" s="1555"/>
      <c r="AF444" s="1555"/>
      <c r="AG444" s="1555"/>
      <c r="AH444" s="1555"/>
      <c r="AS444" s="1555"/>
      <c r="AV444" s="1805">
        <f>Inlinks!AV404</f>
        <v>20.444000000000003</v>
      </c>
      <c r="AW444" s="1805">
        <f>Inlinks!AW404</f>
        <v>33.43</v>
      </c>
      <c r="AX444" s="1805">
        <f>Inlinks!AX404</f>
        <v>41.814</v>
      </c>
      <c r="AY444" s="1805">
        <f>Inlinks!AY404</f>
        <v>52.867000000000004</v>
      </c>
      <c r="AZ444" s="1785">
        <f>SUM(AZ445:AZ448)</f>
        <v>60.367000000000004</v>
      </c>
      <c r="BA444" s="1785">
        <f t="shared" ref="BA444:BI444" si="652">SUM(BA445:BA448)</f>
        <v>67.867000000000004</v>
      </c>
      <c r="BB444" s="1785">
        <f t="shared" si="652"/>
        <v>75.367000000000004</v>
      </c>
      <c r="BC444" s="1785">
        <f t="shared" si="652"/>
        <v>82.86699999999999</v>
      </c>
      <c r="BD444" s="1785">
        <f t="shared" si="652"/>
        <v>90.36699999999999</v>
      </c>
      <c r="BE444" s="1785">
        <f t="shared" si="652"/>
        <v>97.86699999999999</v>
      </c>
      <c r="BF444" s="1785">
        <f t="shared" si="652"/>
        <v>105.367</v>
      </c>
      <c r="BG444" s="1785">
        <f t="shared" si="652"/>
        <v>112.867</v>
      </c>
      <c r="BH444" s="1785">
        <f t="shared" si="652"/>
        <v>120.367</v>
      </c>
      <c r="BI444" s="1785">
        <f t="shared" si="652"/>
        <v>127.867</v>
      </c>
    </row>
    <row r="445" spans="1:61" hidden="1" outlineLevel="1">
      <c r="A445" s="15"/>
      <c r="B445" s="427"/>
      <c r="C445" s="427"/>
      <c r="D445" s="427"/>
      <c r="E445" s="427"/>
      <c r="F445" s="427"/>
      <c r="G445" s="427"/>
      <c r="H445" s="45"/>
      <c r="I445" s="1845" t="s">
        <v>575</v>
      </c>
      <c r="J445" s="15"/>
      <c r="K445" s="15"/>
      <c r="L445" s="15"/>
      <c r="M445" s="35"/>
      <c r="N445" s="15"/>
      <c r="O445" s="15"/>
      <c r="P445" s="15"/>
      <c r="Q445" s="15"/>
      <c r="R445" s="15"/>
      <c r="S445" s="15"/>
      <c r="T445" s="15"/>
      <c r="U445" s="15"/>
      <c r="V445" s="15"/>
      <c r="W445" s="15"/>
      <c r="X445" s="15"/>
      <c r="Y445" s="35"/>
      <c r="Z445" s="35"/>
      <c r="AA445" s="35"/>
      <c r="AB445" s="35"/>
      <c r="AC445" s="35"/>
      <c r="AD445" s="35"/>
      <c r="AE445" s="35"/>
      <c r="AF445" s="35"/>
      <c r="AG445" s="35"/>
      <c r="AH445" s="35"/>
      <c r="AI445" s="15"/>
      <c r="AJ445" s="15"/>
      <c r="AK445" s="15"/>
      <c r="AL445" s="15"/>
      <c r="AM445" s="15"/>
      <c r="AN445" s="15"/>
      <c r="AO445" s="15"/>
      <c r="AP445" s="15"/>
      <c r="AQ445" s="15"/>
      <c r="AR445" s="15"/>
      <c r="AT445" s="15"/>
      <c r="AU445" s="15"/>
      <c r="AV445" s="1776">
        <f>Inlinks!AV405</f>
        <v>9.984</v>
      </c>
      <c r="AW445" s="1776">
        <f>Inlinks!AW405</f>
        <v>17.452000000000002</v>
      </c>
      <c r="AX445" s="1776">
        <f>Inlinks!AX405</f>
        <v>19.963000000000001</v>
      </c>
      <c r="AY445" s="1776">
        <f>Inlinks!AY405</f>
        <v>22.99</v>
      </c>
      <c r="AZ445" s="1861">
        <f>AZ308</f>
        <v>25.99</v>
      </c>
      <c r="BA445" s="1861">
        <f t="shared" ref="BA445:BI445" si="653">BA308</f>
        <v>28.99</v>
      </c>
      <c r="BB445" s="1861">
        <f t="shared" si="653"/>
        <v>31.99</v>
      </c>
      <c r="BC445" s="1861">
        <f t="shared" si="653"/>
        <v>34.989999999999995</v>
      </c>
      <c r="BD445" s="1861">
        <f t="shared" si="653"/>
        <v>37.989999999999995</v>
      </c>
      <c r="BE445" s="1861">
        <f t="shared" si="653"/>
        <v>40.989999999999995</v>
      </c>
      <c r="BF445" s="1861">
        <f t="shared" si="653"/>
        <v>43.989999999999995</v>
      </c>
      <c r="BG445" s="1861">
        <f t="shared" si="653"/>
        <v>46.989999999999995</v>
      </c>
      <c r="BH445" s="1861">
        <f t="shared" si="653"/>
        <v>49.989999999999995</v>
      </c>
      <c r="BI445" s="1861">
        <f t="shared" si="653"/>
        <v>52.989999999999995</v>
      </c>
    </row>
    <row r="446" spans="1:61" hidden="1" outlineLevel="1">
      <c r="A446" s="15"/>
      <c r="B446" s="38"/>
      <c r="C446" s="38"/>
      <c r="D446" s="38"/>
      <c r="E446" s="38"/>
      <c r="F446" s="38"/>
      <c r="G446" s="38"/>
      <c r="I446" s="1845" t="s">
        <v>576</v>
      </c>
      <c r="J446" s="15"/>
      <c r="K446" s="15"/>
      <c r="L446" s="15"/>
      <c r="M446" s="35"/>
      <c r="N446" s="15"/>
      <c r="O446" s="15"/>
      <c r="P446" s="15"/>
      <c r="Q446" s="15"/>
      <c r="R446" s="15"/>
      <c r="S446" s="15"/>
      <c r="T446" s="15"/>
      <c r="U446" s="15"/>
      <c r="V446" s="15"/>
      <c r="W446" s="15"/>
      <c r="X446" s="15"/>
      <c r="Y446" s="35"/>
      <c r="Z446" s="35"/>
      <c r="AA446" s="35"/>
      <c r="AB446" s="35"/>
      <c r="AC446" s="35"/>
      <c r="AD446" s="35"/>
      <c r="AE446" s="35"/>
      <c r="AF446" s="35"/>
      <c r="AG446" s="35"/>
      <c r="AH446" s="35"/>
      <c r="AI446" s="15"/>
      <c r="AJ446" s="15"/>
      <c r="AK446" s="15"/>
      <c r="AL446" s="15"/>
      <c r="AM446" s="15"/>
      <c r="AN446" s="15"/>
      <c r="AO446" s="15"/>
      <c r="AP446" s="15"/>
      <c r="AQ446" s="15"/>
      <c r="AR446" s="15"/>
      <c r="AT446" s="15"/>
      <c r="AU446" s="15"/>
      <c r="AV446" s="1776">
        <f>Inlinks!AV406</f>
        <v>3.2360000000000002</v>
      </c>
      <c r="AW446" s="1776">
        <f>Inlinks!AW406</f>
        <v>4.7309999999999999</v>
      </c>
      <c r="AX446" s="1776">
        <f>Inlinks!AX406</f>
        <v>6.4749999999999996</v>
      </c>
      <c r="AY446" s="1776">
        <f>Inlinks!AY406</f>
        <v>9.516</v>
      </c>
      <c r="AZ446" s="1861">
        <f>AZ312</f>
        <v>11.016</v>
      </c>
      <c r="BA446" s="1861">
        <f t="shared" ref="BA446:BI446" si="654">BA312</f>
        <v>12.516</v>
      </c>
      <c r="BB446" s="1861">
        <f t="shared" si="654"/>
        <v>14.016</v>
      </c>
      <c r="BC446" s="1861">
        <f t="shared" si="654"/>
        <v>15.516</v>
      </c>
      <c r="BD446" s="1861">
        <f t="shared" si="654"/>
        <v>17.015999999999998</v>
      </c>
      <c r="BE446" s="1861">
        <f t="shared" si="654"/>
        <v>18.515999999999998</v>
      </c>
      <c r="BF446" s="1861">
        <f t="shared" si="654"/>
        <v>20.015999999999998</v>
      </c>
      <c r="BG446" s="1861">
        <f t="shared" si="654"/>
        <v>21.515999999999998</v>
      </c>
      <c r="BH446" s="1861">
        <f t="shared" si="654"/>
        <v>23.015999999999998</v>
      </c>
      <c r="BI446" s="1861">
        <f t="shared" si="654"/>
        <v>24.515999999999998</v>
      </c>
    </row>
    <row r="447" spans="1:61" hidden="1" outlineLevel="1">
      <c r="A447" s="15"/>
      <c r="B447" s="38"/>
      <c r="C447" s="38"/>
      <c r="D447" s="38"/>
      <c r="E447" s="38"/>
      <c r="F447" s="38"/>
      <c r="G447" s="38"/>
      <c r="I447" s="1845" t="s">
        <v>577</v>
      </c>
      <c r="J447" s="15"/>
      <c r="K447" s="15"/>
      <c r="L447" s="15"/>
      <c r="M447" s="35"/>
      <c r="N447" s="15"/>
      <c r="O447" s="15"/>
      <c r="P447" s="15"/>
      <c r="Q447" s="15"/>
      <c r="R447" s="15"/>
      <c r="S447" s="15"/>
      <c r="T447" s="15"/>
      <c r="U447" s="15"/>
      <c r="V447" s="15"/>
      <c r="W447" s="15"/>
      <c r="X447" s="15"/>
      <c r="Y447" s="35"/>
      <c r="Z447" s="35"/>
      <c r="AA447" s="35"/>
      <c r="AB447" s="35"/>
      <c r="AC447" s="35"/>
      <c r="AD447" s="35"/>
      <c r="AE447" s="35"/>
      <c r="AF447" s="35"/>
      <c r="AG447" s="35"/>
      <c r="AH447" s="35"/>
      <c r="AI447" s="15"/>
      <c r="AJ447" s="15"/>
      <c r="AK447" s="15"/>
      <c r="AL447" s="15"/>
      <c r="AM447" s="15"/>
      <c r="AN447" s="15"/>
      <c r="AO447" s="15"/>
      <c r="AP447" s="15"/>
      <c r="AQ447" s="15"/>
      <c r="AR447" s="15"/>
      <c r="AT447" s="15"/>
      <c r="AU447" s="15"/>
      <c r="AV447" s="1776">
        <f>Inlinks!AV407</f>
        <v>6.5049999999999999</v>
      </c>
      <c r="AW447" s="1776">
        <f>Inlinks!AW407</f>
        <v>10.093999999999999</v>
      </c>
      <c r="AX447" s="1776">
        <f>Inlinks!AX407</f>
        <v>12.920999999999999</v>
      </c>
      <c r="AY447" s="1776">
        <f>Inlinks!AY407</f>
        <v>18.297999999999998</v>
      </c>
      <c r="AZ447" s="1861">
        <f>AZ316</f>
        <v>20.297999999999998</v>
      </c>
      <c r="BA447" s="1861">
        <f t="shared" ref="BA447:BI447" si="655">BA316</f>
        <v>22.297999999999998</v>
      </c>
      <c r="BB447" s="1861">
        <f t="shared" si="655"/>
        <v>24.297999999999998</v>
      </c>
      <c r="BC447" s="1861">
        <f t="shared" si="655"/>
        <v>26.297999999999998</v>
      </c>
      <c r="BD447" s="1861">
        <f t="shared" si="655"/>
        <v>28.297999999999998</v>
      </c>
      <c r="BE447" s="1861">
        <f t="shared" si="655"/>
        <v>30.297999999999998</v>
      </c>
      <c r="BF447" s="1861">
        <f t="shared" si="655"/>
        <v>32.298000000000002</v>
      </c>
      <c r="BG447" s="1861">
        <f t="shared" si="655"/>
        <v>34.298000000000002</v>
      </c>
      <c r="BH447" s="1861">
        <f t="shared" si="655"/>
        <v>36.298000000000002</v>
      </c>
      <c r="BI447" s="1861">
        <f t="shared" si="655"/>
        <v>38.298000000000002</v>
      </c>
    </row>
    <row r="448" spans="1:61" hidden="1" outlineLevel="1">
      <c r="A448" s="15"/>
      <c r="B448" s="427"/>
      <c r="C448" s="427"/>
      <c r="D448" s="427"/>
      <c r="E448" s="427"/>
      <c r="F448" s="427"/>
      <c r="G448" s="427"/>
      <c r="I448" s="1824" t="s">
        <v>579</v>
      </c>
      <c r="J448" s="15"/>
      <c r="K448" s="15"/>
      <c r="L448" s="15"/>
      <c r="M448" s="35"/>
      <c r="N448" s="15"/>
      <c r="O448" s="15"/>
      <c r="P448" s="15"/>
      <c r="Q448" s="15"/>
      <c r="R448" s="15"/>
      <c r="S448" s="15"/>
      <c r="T448" s="15"/>
      <c r="U448" s="15"/>
      <c r="V448" s="15"/>
      <c r="W448" s="15"/>
      <c r="X448" s="15"/>
      <c r="Y448" s="35"/>
      <c r="Z448" s="35"/>
      <c r="AA448" s="35"/>
      <c r="AB448" s="35"/>
      <c r="AC448" s="35"/>
      <c r="AD448" s="35"/>
      <c r="AE448" s="35"/>
      <c r="AF448" s="35"/>
      <c r="AG448" s="35"/>
      <c r="AH448" s="35"/>
      <c r="AI448" s="15"/>
      <c r="AJ448" s="15"/>
      <c r="AK448" s="15"/>
      <c r="AL448" s="15"/>
      <c r="AM448" s="15"/>
      <c r="AN448" s="15"/>
      <c r="AO448" s="15"/>
      <c r="AP448" s="15"/>
      <c r="AQ448" s="15"/>
      <c r="AR448" s="15"/>
      <c r="AT448" s="15"/>
      <c r="AU448" s="15"/>
      <c r="AV448" s="1776">
        <f>Inlinks!AV408</f>
        <v>0.71899999999999997</v>
      </c>
      <c r="AW448" s="1776">
        <f>Inlinks!AW408</f>
        <v>1.153</v>
      </c>
      <c r="AX448" s="1776">
        <f>Inlinks!AX408</f>
        <v>2.4550000000000001</v>
      </c>
      <c r="AY448" s="1776">
        <f>Inlinks!AY408</f>
        <v>2.0630000000000002</v>
      </c>
      <c r="AZ448" s="1861">
        <f>AZ320</f>
        <v>3.0630000000000002</v>
      </c>
      <c r="BA448" s="1861">
        <f t="shared" ref="BA448:BI448" si="656">BA320</f>
        <v>4.0630000000000006</v>
      </c>
      <c r="BB448" s="1861">
        <f t="shared" si="656"/>
        <v>5.0630000000000006</v>
      </c>
      <c r="BC448" s="1861">
        <f t="shared" si="656"/>
        <v>6.0630000000000006</v>
      </c>
      <c r="BD448" s="1861">
        <f t="shared" si="656"/>
        <v>7.0630000000000006</v>
      </c>
      <c r="BE448" s="1861">
        <f t="shared" si="656"/>
        <v>8.0630000000000006</v>
      </c>
      <c r="BF448" s="1861">
        <f t="shared" si="656"/>
        <v>9.0630000000000006</v>
      </c>
      <c r="BG448" s="1861">
        <f t="shared" si="656"/>
        <v>10.063000000000001</v>
      </c>
      <c r="BH448" s="1861">
        <f t="shared" si="656"/>
        <v>11.063000000000001</v>
      </c>
      <c r="BI448" s="1861">
        <f t="shared" si="656"/>
        <v>12.063000000000001</v>
      </c>
    </row>
    <row r="449" spans="1:61" s="1664" customFormat="1" collapsed="1">
      <c r="B449" s="1806"/>
      <c r="C449" s="1806"/>
      <c r="D449" s="1806"/>
      <c r="E449" s="1806"/>
      <c r="F449" s="1806"/>
      <c r="G449" s="1806"/>
      <c r="I449" s="1823" t="s">
        <v>580</v>
      </c>
      <c r="M449" s="1555"/>
      <c r="Y449" s="1555"/>
      <c r="Z449" s="1555"/>
      <c r="AA449" s="1555"/>
      <c r="AB449" s="1555"/>
      <c r="AC449" s="1555"/>
      <c r="AD449" s="1555"/>
      <c r="AE449" s="1555"/>
      <c r="AF449" s="1555"/>
      <c r="AG449" s="1555"/>
      <c r="AH449" s="1555"/>
      <c r="AS449" s="1555"/>
      <c r="AV449" s="1805">
        <f>Inlinks!AV409</f>
        <v>1.202</v>
      </c>
      <c r="AW449" s="1805">
        <f>Inlinks!AW409</f>
        <v>1.5589999999999999</v>
      </c>
      <c r="AX449" s="1805">
        <f>Inlinks!AX409</f>
        <v>-0.33899999999999997</v>
      </c>
      <c r="AY449" s="1805">
        <f>Inlinks!AY409</f>
        <v>3.7030000000000003</v>
      </c>
      <c r="AZ449" s="1856">
        <f>SUM(AZ450:AZ452)</f>
        <v>-7.4455349141958909</v>
      </c>
      <c r="BA449" s="1856">
        <f t="shared" ref="BA449:BI449" si="657">SUM(BA450:BA452)</f>
        <v>-14.339187850479581</v>
      </c>
      <c r="BB449" s="1856">
        <f t="shared" si="657"/>
        <v>-20.300095497716839</v>
      </c>
      <c r="BC449" s="1856">
        <f t="shared" si="657"/>
        <v>-26.38312922334476</v>
      </c>
      <c r="BD449" s="1856">
        <f t="shared" si="657"/>
        <v>-31.912045272920039</v>
      </c>
      <c r="BE449" s="1856">
        <f t="shared" si="657"/>
        <v>-37.185811841131283</v>
      </c>
      <c r="BF449" s="1856">
        <f t="shared" si="657"/>
        <v>-42.593313453486303</v>
      </c>
      <c r="BG449" s="1856">
        <f t="shared" si="657"/>
        <v>-48.117435106514272</v>
      </c>
      <c r="BH449" s="1856">
        <f t="shared" si="657"/>
        <v>-53.729325395806633</v>
      </c>
      <c r="BI449" s="1856">
        <f t="shared" si="657"/>
        <v>-59.394078234583134</v>
      </c>
    </row>
    <row r="450" spans="1:61" hidden="1" outlineLevel="1">
      <c r="A450" s="15"/>
      <c r="B450" s="1232"/>
      <c r="C450" s="1232"/>
      <c r="D450" s="1232"/>
      <c r="E450" s="1232"/>
      <c r="F450" s="1232"/>
      <c r="G450" s="1232"/>
      <c r="I450" s="1824" t="s">
        <v>566</v>
      </c>
      <c r="J450" s="15"/>
      <c r="K450" s="15"/>
      <c r="L450" s="15"/>
      <c r="M450" s="35"/>
      <c r="N450" s="15"/>
      <c r="O450" s="15"/>
      <c r="P450" s="15"/>
      <c r="Q450" s="15"/>
      <c r="R450" s="15"/>
      <c r="S450" s="15"/>
      <c r="T450" s="15"/>
      <c r="U450" s="15"/>
      <c r="V450" s="15"/>
      <c r="W450" s="15"/>
      <c r="X450" s="15"/>
      <c r="Y450" s="35"/>
      <c r="Z450" s="35"/>
      <c r="AA450" s="35"/>
      <c r="AB450" s="35"/>
      <c r="AC450" s="35"/>
      <c r="AD450" s="35"/>
      <c r="AE450" s="35"/>
      <c r="AF450" s="35"/>
      <c r="AG450" s="35"/>
      <c r="AH450" s="35"/>
      <c r="AI450" s="15"/>
      <c r="AJ450" s="15"/>
      <c r="AK450" s="15"/>
      <c r="AL450" s="15"/>
      <c r="AM450" s="15"/>
      <c r="AN450" s="15"/>
      <c r="AO450" s="15"/>
      <c r="AP450" s="15"/>
      <c r="AQ450" s="15"/>
      <c r="AR450" s="15"/>
      <c r="AT450" s="15"/>
      <c r="AU450" s="15"/>
      <c r="AV450" s="1776">
        <f>Inlinks!AV410</f>
        <v>0.752</v>
      </c>
      <c r="AW450" s="1776">
        <f>Inlinks!AW410</f>
        <v>1.145</v>
      </c>
      <c r="AX450" s="1776">
        <f>Inlinks!AX410</f>
        <v>1.526</v>
      </c>
      <c r="AY450" s="1776">
        <f>Inlinks!AY410</f>
        <v>3.3420000000000001</v>
      </c>
      <c r="AZ450" s="1861">
        <f t="shared" ref="AZ450:BI450" si="658">AZ54</f>
        <v>5.85</v>
      </c>
      <c r="BA450" s="1861">
        <f t="shared" si="658"/>
        <v>8.219442002442003</v>
      </c>
      <c r="BB450" s="1861">
        <f t="shared" si="658"/>
        <v>9.3000280830280833</v>
      </c>
      <c r="BC450" s="1861">
        <f t="shared" si="658"/>
        <v>10.380614163614164</v>
      </c>
      <c r="BD450" s="1861">
        <f t="shared" si="658"/>
        <v>11.156075165113505</v>
      </c>
      <c r="BE450" s="1861">
        <f t="shared" si="658"/>
        <v>11.883737226859582</v>
      </c>
      <c r="BF450" s="1861">
        <f t="shared" si="658"/>
        <v>12.558439102482676</v>
      </c>
      <c r="BG450" s="1861">
        <f t="shared" si="658"/>
        <v>13.198469885909214</v>
      </c>
      <c r="BH450" s="1861">
        <f t="shared" si="658"/>
        <v>13.833870476326647</v>
      </c>
      <c r="BI450" s="1861">
        <f t="shared" si="658"/>
        <v>14.500752050294881</v>
      </c>
    </row>
    <row r="451" spans="1:61" hidden="1" outlineLevel="1">
      <c r="A451" s="15"/>
      <c r="B451" s="38"/>
      <c r="C451" s="38"/>
      <c r="D451" s="38"/>
      <c r="E451" s="38"/>
      <c r="F451" s="38"/>
      <c r="G451" s="38"/>
      <c r="I451" s="1845" t="s">
        <v>581</v>
      </c>
      <c r="J451" s="15"/>
      <c r="K451" s="15"/>
      <c r="L451" s="15"/>
      <c r="M451" s="35"/>
      <c r="N451" s="15"/>
      <c r="O451" s="15"/>
      <c r="P451" s="15"/>
      <c r="Q451" s="15"/>
      <c r="R451" s="15"/>
      <c r="S451" s="15"/>
      <c r="T451" s="15"/>
      <c r="U451" s="15"/>
      <c r="V451" s="15"/>
      <c r="W451" s="15"/>
      <c r="X451" s="15"/>
      <c r="Y451" s="35"/>
      <c r="Z451" s="35"/>
      <c r="AA451" s="35"/>
      <c r="AB451" s="35"/>
      <c r="AC451" s="35"/>
      <c r="AD451" s="35"/>
      <c r="AE451" s="35"/>
      <c r="AF451" s="35"/>
      <c r="AG451" s="35"/>
      <c r="AH451" s="35"/>
      <c r="AI451" s="15"/>
      <c r="AJ451" s="15"/>
      <c r="AK451" s="15"/>
      <c r="AL451" s="15"/>
      <c r="AM451" s="15"/>
      <c r="AN451" s="15"/>
      <c r="AO451" s="15"/>
      <c r="AP451" s="15"/>
      <c r="AQ451" s="15"/>
      <c r="AR451" s="15"/>
      <c r="AT451" s="15"/>
      <c r="AU451" s="15"/>
      <c r="AV451" s="1776">
        <f>Inlinks!AV411</f>
        <v>0.45</v>
      </c>
      <c r="AW451" s="1776">
        <f>Inlinks!AW411</f>
        <v>0.41399999999999998</v>
      </c>
      <c r="AX451" s="1776">
        <f>Inlinks!AX411</f>
        <v>0.35299999999999998</v>
      </c>
      <c r="AY451" s="1776">
        <f>Inlinks!AY411</f>
        <v>0.36099999999999999</v>
      </c>
      <c r="AZ451" s="1967" t="s">
        <v>462</v>
      </c>
      <c r="BA451" s="1967" t="s">
        <v>462</v>
      </c>
      <c r="BB451" s="1967" t="s">
        <v>462</v>
      </c>
      <c r="BC451" s="1967" t="s">
        <v>462</v>
      </c>
      <c r="BD451" s="1967" t="s">
        <v>462</v>
      </c>
      <c r="BE451" s="1967" t="s">
        <v>462</v>
      </c>
      <c r="BF451" s="1967" t="s">
        <v>462</v>
      </c>
      <c r="BG451" s="1967" t="s">
        <v>462</v>
      </c>
      <c r="BH451" s="1967" t="s">
        <v>462</v>
      </c>
      <c r="BI451" s="1967" t="s">
        <v>462</v>
      </c>
    </row>
    <row r="452" spans="1:61" hidden="1" outlineLevel="1">
      <c r="A452" s="15"/>
      <c r="B452" s="38"/>
      <c r="C452" s="38"/>
      <c r="D452" s="38"/>
      <c r="E452" s="38"/>
      <c r="F452" s="38"/>
      <c r="G452" s="38"/>
      <c r="I452" s="1845" t="s">
        <v>579</v>
      </c>
      <c r="J452" s="15"/>
      <c r="K452" s="15"/>
      <c r="L452" s="15"/>
      <c r="M452" s="35"/>
      <c r="N452" s="15"/>
      <c r="O452" s="15"/>
      <c r="P452" s="15"/>
      <c r="Q452" s="15"/>
      <c r="R452" s="15"/>
      <c r="S452" s="15"/>
      <c r="T452" s="15"/>
      <c r="U452" s="15"/>
      <c r="V452" s="15"/>
      <c r="W452" s="15"/>
      <c r="X452" s="15"/>
      <c r="Y452" s="35"/>
      <c r="Z452" s="35"/>
      <c r="AA452" s="35"/>
      <c r="AB452" s="35"/>
      <c r="AC452" s="35"/>
      <c r="AD452" s="35"/>
      <c r="AE452" s="35"/>
      <c r="AF452" s="35"/>
      <c r="AG452" s="35"/>
      <c r="AH452" s="35"/>
      <c r="AI452" s="15"/>
      <c r="AJ452" s="15"/>
      <c r="AK452" s="15"/>
      <c r="AL452" s="15"/>
      <c r="AM452" s="15"/>
      <c r="AN452" s="15"/>
      <c r="AO452" s="15"/>
      <c r="AP452" s="15"/>
      <c r="AQ452" s="15"/>
      <c r="AR452" s="15"/>
      <c r="AT452" s="15"/>
      <c r="AU452" s="15"/>
      <c r="AV452" s="1776">
        <f>Inlinks!AV412</f>
        <v>0</v>
      </c>
      <c r="AW452" s="1776">
        <f>Inlinks!AW412</f>
        <v>0</v>
      </c>
      <c r="AX452" s="1776">
        <f>Inlinks!AX412</f>
        <v>-2.218</v>
      </c>
      <c r="AY452" s="1776">
        <f>Inlinks!AY412</f>
        <v>0</v>
      </c>
      <c r="AZ452" s="1861">
        <f>AZ328</f>
        <v>-13.295534914195891</v>
      </c>
      <c r="BA452" s="1861">
        <f t="shared" ref="BA452:BI452" si="659">BA328</f>
        <v>-22.558629852921584</v>
      </c>
      <c r="BB452" s="1861">
        <f t="shared" si="659"/>
        <v>-29.600123580744921</v>
      </c>
      <c r="BC452" s="1861">
        <f t="shared" si="659"/>
        <v>-36.763743386958922</v>
      </c>
      <c r="BD452" s="1861">
        <f t="shared" si="659"/>
        <v>-43.068120438033546</v>
      </c>
      <c r="BE452" s="1861">
        <f t="shared" si="659"/>
        <v>-49.069549067990863</v>
      </c>
      <c r="BF452" s="1861">
        <f t="shared" si="659"/>
        <v>-55.151752555968983</v>
      </c>
      <c r="BG452" s="1861">
        <f t="shared" si="659"/>
        <v>-61.315904992423484</v>
      </c>
      <c r="BH452" s="1861">
        <f t="shared" si="659"/>
        <v>-67.563195872133278</v>
      </c>
      <c r="BI452" s="1861">
        <f t="shared" si="659"/>
        <v>-73.894830284878012</v>
      </c>
    </row>
    <row r="453" spans="1:61" s="1664" customFormat="1" collapsed="1">
      <c r="B453" s="1806"/>
      <c r="C453" s="1806"/>
      <c r="D453" s="1806"/>
      <c r="E453" s="1806"/>
      <c r="F453" s="1806"/>
      <c r="G453" s="1806"/>
      <c r="I453" s="1846" t="s">
        <v>585</v>
      </c>
      <c r="M453" s="1555"/>
      <c r="Y453" s="1555"/>
      <c r="Z453" s="1555"/>
      <c r="AA453" s="1555"/>
      <c r="AB453" s="1555"/>
      <c r="AC453" s="1555"/>
      <c r="AD453" s="1555"/>
      <c r="AE453" s="1555"/>
      <c r="AF453" s="1555"/>
      <c r="AG453" s="1555"/>
      <c r="AH453" s="1555"/>
      <c r="AS453" s="1555"/>
      <c r="AV453" s="1698">
        <f>AV441+AV444+AV449</f>
        <v>41.682000000000002</v>
      </c>
      <c r="AW453" s="1698">
        <f>AW441+AW444+AW449</f>
        <v>64.722999999999999</v>
      </c>
      <c r="AX453" s="1698">
        <f>AX441+AX444+AX449</f>
        <v>79.14500000000001</v>
      </c>
      <c r="AY453" s="1698">
        <f>AY441+AY444+AY449</f>
        <v>117.46900000000001</v>
      </c>
      <c r="AZ453" s="1698">
        <f>AZ441+AZ444+AZ449</f>
        <v>126.69799999999998</v>
      </c>
      <c r="BA453" s="1698">
        <f t="shared" ref="BA453:BI453" si="660">BA441+BA444+BA449</f>
        <v>139.04866596882238</v>
      </c>
      <c r="BB453" s="1698">
        <f t="shared" si="660"/>
        <v>147.83925489871837</v>
      </c>
      <c r="BC453" s="1698">
        <f t="shared" si="660"/>
        <v>157.48659030793451</v>
      </c>
      <c r="BD453" s="1698">
        <f t="shared" si="660"/>
        <v>169.19072826232258</v>
      </c>
      <c r="BE453" s="1698">
        <f t="shared" si="660"/>
        <v>179.47235008714364</v>
      </c>
      <c r="BF453" s="1698">
        <f t="shared" si="660"/>
        <v>189.42091008393402</v>
      </c>
      <c r="BG453" s="1698">
        <f t="shared" si="660"/>
        <v>200.45520555615877</v>
      </c>
      <c r="BH453" s="1698">
        <f t="shared" si="660"/>
        <v>212.60527740300543</v>
      </c>
      <c r="BI453" s="1698">
        <f t="shared" si="660"/>
        <v>224.78683023340281</v>
      </c>
    </row>
    <row r="454" spans="1:61" s="1835" customFormat="1" ht="11.25" customHeight="1">
      <c r="A454" s="1826"/>
      <c r="B454" s="1827"/>
      <c r="C454" s="1827"/>
      <c r="D454" s="1827"/>
      <c r="E454" s="1827"/>
      <c r="F454" s="1827"/>
      <c r="G454" s="1827"/>
      <c r="H454" s="1890"/>
      <c r="I454" s="1828" t="s">
        <v>35</v>
      </c>
      <c r="J454" s="1829"/>
      <c r="K454" s="1830"/>
      <c r="L454" s="1830"/>
      <c r="M454" s="1832"/>
      <c r="N454" s="1832"/>
      <c r="O454" s="1832"/>
      <c r="P454" s="1833"/>
      <c r="Q454" s="1831"/>
      <c r="R454" s="1832"/>
      <c r="S454" s="1832"/>
      <c r="T454" s="1833"/>
      <c r="U454" s="1831"/>
      <c r="V454" s="1832"/>
      <c r="W454" s="1832"/>
      <c r="X454" s="1832"/>
      <c r="Y454" s="1832"/>
      <c r="Z454" s="1832"/>
      <c r="AA454" s="1832"/>
      <c r="AB454" s="1832"/>
      <c r="AC454" s="1832"/>
      <c r="AD454" s="1832"/>
      <c r="AE454" s="1832"/>
      <c r="AF454" s="1832"/>
      <c r="AG454" s="1832"/>
      <c r="AH454" s="1832"/>
      <c r="AI454" s="1832"/>
      <c r="AJ454" s="1832"/>
      <c r="AK454" s="1832"/>
      <c r="AL454" s="1832"/>
      <c r="AM454" s="1832"/>
      <c r="AN454" s="1832"/>
      <c r="AO454" s="1832"/>
      <c r="AP454" s="1832"/>
      <c r="AQ454" s="1832"/>
      <c r="AR454" s="1832"/>
      <c r="AS454" s="1834"/>
      <c r="AT454" s="1834"/>
      <c r="AU454" s="1834"/>
      <c r="AV454" s="1836">
        <f t="shared" ref="AV454:BI454" si="661">IF(AV453=AV22,"OK",AV453-AV22)</f>
        <v>1.0000000000047748E-3</v>
      </c>
      <c r="AW454" s="1836">
        <f t="shared" si="661"/>
        <v>1.0000000000047748E-3</v>
      </c>
      <c r="AX454" s="1836" t="str">
        <f t="shared" si="661"/>
        <v>OK</v>
      </c>
      <c r="AY454" s="1836" t="str">
        <f t="shared" si="661"/>
        <v>OK</v>
      </c>
      <c r="AZ454" s="1836">
        <f t="shared" si="661"/>
        <v>-0.38000000000002387</v>
      </c>
      <c r="BA454" s="1836">
        <f t="shared" si="661"/>
        <v>-0.6071028037383428</v>
      </c>
      <c r="BB454" s="1836">
        <f t="shared" si="661"/>
        <v>-0.75663551401865448</v>
      </c>
      <c r="BC454" s="1836">
        <f t="shared" si="661"/>
        <v>-0.906168224299023</v>
      </c>
      <c r="BD454" s="1836">
        <f t="shared" si="661"/>
        <v>-1.0557009345794484</v>
      </c>
      <c r="BE454" s="1836">
        <f t="shared" si="661"/>
        <v>-1.2052336448598169</v>
      </c>
      <c r="BF454" s="1836">
        <f t="shared" si="661"/>
        <v>-1.3547663551401854</v>
      </c>
      <c r="BG454" s="1836">
        <f t="shared" si="661"/>
        <v>-1.5042990654205539</v>
      </c>
      <c r="BH454" s="1836">
        <f t="shared" si="661"/>
        <v>-1.653831775700894</v>
      </c>
      <c r="BI454" s="1836">
        <f t="shared" si="661"/>
        <v>-1.8033644859813478</v>
      </c>
    </row>
    <row r="455" spans="1:61">
      <c r="A455" s="11"/>
      <c r="B455" s="423"/>
      <c r="C455" s="423"/>
      <c r="D455" s="423"/>
      <c r="E455" s="423"/>
      <c r="F455" s="423"/>
      <c r="G455" s="423"/>
      <c r="H455" s="1558"/>
      <c r="Z455" s="933"/>
      <c r="AA455" s="933"/>
      <c r="AB455" s="933"/>
      <c r="AD455" s="933"/>
      <c r="AE455" s="933"/>
      <c r="AF455" s="933"/>
    </row>
    <row r="456" spans="1:61">
      <c r="A456" s="12"/>
      <c r="B456" s="416"/>
      <c r="C456" s="416"/>
      <c r="D456" s="416"/>
      <c r="E456" s="416"/>
      <c r="F456" s="416"/>
      <c r="G456" s="416"/>
      <c r="H456" s="45"/>
      <c r="Z456" s="933"/>
      <c r="AA456" s="933"/>
      <c r="AB456" s="933"/>
      <c r="AD456" s="933"/>
      <c r="AE456" s="933"/>
      <c r="AF456" s="933"/>
    </row>
    <row r="457" spans="1:61">
      <c r="A457" s="12"/>
      <c r="B457" s="416"/>
      <c r="C457" s="416"/>
      <c r="D457" s="416"/>
      <c r="E457" s="416"/>
      <c r="F457" s="416"/>
      <c r="G457" s="416"/>
      <c r="H457" s="45"/>
      <c r="Z457" s="933"/>
      <c r="AA457" s="933"/>
      <c r="AB457" s="933"/>
      <c r="AD457" s="933"/>
      <c r="AE457" s="933"/>
      <c r="AF457" s="933"/>
    </row>
    <row r="458" spans="1:61">
      <c r="A458" s="12"/>
      <c r="B458" s="416"/>
      <c r="C458" s="416"/>
      <c r="D458" s="416"/>
      <c r="E458" s="416"/>
      <c r="F458" s="416"/>
      <c r="G458" s="416"/>
      <c r="H458" s="45"/>
      <c r="Z458" s="933"/>
      <c r="AA458" s="933"/>
      <c r="AB458" s="933"/>
      <c r="AD458" s="933"/>
      <c r="AE458" s="933"/>
      <c r="AF458" s="933"/>
    </row>
    <row r="459" spans="1:61">
      <c r="A459" s="12"/>
      <c r="B459" s="416"/>
      <c r="C459" s="416"/>
      <c r="D459" s="416"/>
      <c r="E459" s="416"/>
      <c r="F459" s="416"/>
      <c r="G459" s="416"/>
      <c r="H459" s="45"/>
      <c r="Z459" s="933"/>
      <c r="AA459" s="933"/>
      <c r="AB459" s="933"/>
      <c r="AD459" s="933"/>
      <c r="AE459" s="933"/>
      <c r="AF459" s="933"/>
    </row>
    <row r="460" spans="1:61" ht="11.25" hidden="1" customHeight="1" outlineLevel="1">
      <c r="A460" s="33"/>
      <c r="B460" s="425"/>
      <c r="C460" s="425"/>
      <c r="D460" s="425"/>
      <c r="E460" s="425"/>
      <c r="F460" s="425"/>
      <c r="G460" s="425"/>
      <c r="H460" s="33"/>
      <c r="I460" s="148" t="s">
        <v>673</v>
      </c>
      <c r="J460" s="74"/>
      <c r="K460" s="74"/>
      <c r="L460" s="74"/>
      <c r="M460" s="75"/>
      <c r="N460" s="75"/>
      <c r="O460" s="75"/>
      <c r="P460" s="149"/>
      <c r="Q460" s="150"/>
      <c r="R460" s="75"/>
      <c r="S460" s="75"/>
      <c r="T460" s="149"/>
      <c r="U460" s="150"/>
      <c r="V460" s="75"/>
      <c r="W460" s="75"/>
      <c r="X460" s="75"/>
      <c r="Y460" s="75"/>
      <c r="Z460" s="75"/>
      <c r="AA460" s="75"/>
      <c r="AB460" s="75"/>
      <c r="AC460" s="75"/>
      <c r="AD460" s="75"/>
      <c r="AE460" s="75"/>
      <c r="AF460" s="75"/>
      <c r="AG460" s="469"/>
      <c r="AH460" s="469"/>
      <c r="AI460" s="469"/>
      <c r="AJ460" s="469"/>
      <c r="AK460" s="469"/>
      <c r="AL460" s="469"/>
      <c r="AM460" s="469"/>
      <c r="AN460" s="469"/>
      <c r="AO460" s="469"/>
      <c r="AP460" s="469"/>
      <c r="AQ460" s="469"/>
      <c r="AR460" s="469"/>
      <c r="AS460" s="1997"/>
      <c r="AT460" s="1763"/>
      <c r="AU460" s="1763"/>
      <c r="AV460" s="1763"/>
      <c r="AW460" s="1763"/>
      <c r="AX460" s="1763"/>
      <c r="AY460" s="1763"/>
      <c r="AZ460" s="1763"/>
      <c r="BA460" s="1763"/>
      <c r="BB460" s="1763"/>
      <c r="BC460" s="1763"/>
      <c r="BD460" s="1763"/>
      <c r="BE460" s="1763"/>
      <c r="BF460" s="1763"/>
      <c r="BG460" s="1763"/>
      <c r="BH460" s="1763"/>
      <c r="BI460" s="1763"/>
    </row>
    <row r="461" spans="1:61" ht="11.25" hidden="1" customHeight="1" outlineLevel="1">
      <c r="A461" s="15"/>
      <c r="B461" s="2052"/>
      <c r="C461" s="2052"/>
      <c r="D461" s="2052"/>
      <c r="E461" s="2052"/>
      <c r="F461" s="2052"/>
      <c r="G461" s="2052"/>
      <c r="I461" s="1235" t="s">
        <v>194</v>
      </c>
      <c r="J461" s="186"/>
      <c r="K461" s="186"/>
      <c r="L461" s="186"/>
      <c r="M461" s="64"/>
      <c r="N461" s="64"/>
      <c r="O461" s="64"/>
      <c r="P461" s="64"/>
      <c r="Q461" s="64"/>
      <c r="R461" s="64"/>
      <c r="S461" s="64"/>
      <c r="T461" s="64"/>
      <c r="U461" s="64"/>
      <c r="V461" s="64"/>
      <c r="W461" s="64"/>
      <c r="X461" s="64"/>
      <c r="Y461" s="64"/>
      <c r="Z461" s="64"/>
      <c r="AA461" s="64"/>
      <c r="AB461" s="64"/>
      <c r="AC461" s="64"/>
      <c r="AD461" s="64"/>
      <c r="AE461" s="64"/>
      <c r="AF461" s="64"/>
      <c r="AG461" s="64"/>
      <c r="AH461" s="64"/>
      <c r="AI461" s="64"/>
      <c r="AJ461" s="64"/>
      <c r="AK461" s="64"/>
      <c r="AL461" s="64"/>
      <c r="AM461" s="64"/>
      <c r="AN461" s="64"/>
      <c r="AO461" s="64"/>
      <c r="AP461" s="64"/>
      <c r="AQ461" s="64"/>
      <c r="AR461" s="64"/>
      <c r="AS461" s="64"/>
      <c r="AT461" s="64"/>
      <c r="AU461" s="64"/>
      <c r="AV461" s="64"/>
      <c r="AW461" s="1167">
        <f>Model!AW10</f>
        <v>988.24800000000005</v>
      </c>
      <c r="AX461" s="1167">
        <f>Model!AX10</f>
        <v>1323.17</v>
      </c>
      <c r="AY461" s="1167">
        <f>Model!AY10</f>
        <v>1799.146</v>
      </c>
      <c r="AZ461" s="1167">
        <f>Model!AZ10</f>
        <v>2296.6930000000002</v>
      </c>
      <c r="BA461" s="1167">
        <f>Model!BA10</f>
        <v>2563.2157954081995</v>
      </c>
      <c r="BB461" s="1167">
        <f>Model!BB10</f>
        <v>2847.0959738561442</v>
      </c>
      <c r="BC461" s="1167">
        <f>Model!BC10</f>
        <v>3107.2199264719088</v>
      </c>
      <c r="BD461" s="1167">
        <f>Model!BD10</f>
        <v>3339.3379724837168</v>
      </c>
      <c r="BE461" s="1167">
        <f>Model!BE10</f>
        <v>3557.1484047335016</v>
      </c>
      <c r="BF461" s="1167">
        <f>Model!BF10</f>
        <v>3759.1063119749115</v>
      </c>
      <c r="BG461" s="1167">
        <f>Model!BG10</f>
        <v>3950.6861522881327</v>
      </c>
      <c r="BH461" s="1167">
        <f>Model!BH10</f>
        <v>4140.8800410810927</v>
      </c>
      <c r="BI461" s="2053">
        <f>Model!BI10</f>
        <v>4340.4971044427466</v>
      </c>
    </row>
    <row r="462" spans="1:61" ht="11.25" hidden="1" customHeight="1" outlineLevel="1">
      <c r="A462" s="33"/>
      <c r="B462" s="2052"/>
      <c r="C462" s="2052"/>
      <c r="D462" s="2052"/>
      <c r="E462" s="2052"/>
      <c r="F462" s="2052"/>
      <c r="G462" s="2052"/>
      <c r="H462" s="33"/>
      <c r="I462" s="123"/>
      <c r="J462" s="124"/>
      <c r="K462" s="124"/>
      <c r="L462" s="124"/>
      <c r="M462" s="454"/>
      <c r="N462" s="454"/>
      <c r="O462" s="454"/>
      <c r="P462" s="454"/>
      <c r="Q462" s="454"/>
      <c r="R462" s="454"/>
      <c r="S462" s="454"/>
      <c r="T462" s="454"/>
      <c r="U462" s="454"/>
      <c r="V462" s="454"/>
      <c r="W462" s="454"/>
      <c r="X462" s="454"/>
      <c r="Y462" s="454"/>
      <c r="Z462" s="454"/>
      <c r="AA462" s="454"/>
      <c r="AB462" s="454"/>
      <c r="AC462" s="454"/>
      <c r="AD462" s="454"/>
      <c r="AE462" s="454"/>
      <c r="AF462" s="454"/>
      <c r="AG462" s="64"/>
      <c r="AH462" s="64"/>
      <c r="AI462" s="64"/>
      <c r="AJ462" s="64"/>
      <c r="AK462" s="64"/>
      <c r="AL462" s="64"/>
      <c r="AM462" s="64"/>
      <c r="AN462" s="64"/>
      <c r="AO462" s="64"/>
      <c r="AP462" s="64"/>
      <c r="AQ462" s="64"/>
      <c r="AR462" s="64"/>
      <c r="AS462" s="454"/>
      <c r="AT462" s="452"/>
      <c r="AU462" s="452"/>
      <c r="AV462" s="452"/>
      <c r="AW462" s="452"/>
      <c r="AX462" s="452"/>
      <c r="AY462" s="452"/>
      <c r="AZ462" s="452"/>
      <c r="BA462" s="452"/>
      <c r="BB462" s="452"/>
      <c r="BC462" s="452"/>
      <c r="BD462" s="452"/>
      <c r="BE462" s="452"/>
      <c r="BF462" s="452"/>
      <c r="BG462" s="452"/>
      <c r="BH462" s="452"/>
      <c r="BI462" s="1597"/>
    </row>
    <row r="463" spans="1:61" ht="11.25" hidden="1" customHeight="1" outlineLevel="1">
      <c r="A463" s="15"/>
      <c r="I463" s="196" t="s">
        <v>634</v>
      </c>
      <c r="J463" s="53"/>
      <c r="K463" s="35"/>
      <c r="L463" s="35"/>
      <c r="M463" s="35"/>
      <c r="N463" s="35"/>
      <c r="O463" s="35"/>
      <c r="P463" s="35"/>
      <c r="Q463" s="35"/>
      <c r="R463" s="35"/>
      <c r="S463" s="35"/>
      <c r="T463" s="35"/>
      <c r="U463" s="35"/>
      <c r="V463" s="35"/>
      <c r="W463" s="35"/>
      <c r="X463" s="35"/>
      <c r="Y463" s="35"/>
      <c r="Z463" s="35"/>
      <c r="AA463" s="35"/>
      <c r="AB463" s="35"/>
      <c r="AC463" s="35"/>
      <c r="AD463" s="35"/>
      <c r="AE463" s="35"/>
      <c r="AF463" s="35"/>
      <c r="AG463" s="35"/>
      <c r="AH463" s="35"/>
      <c r="AI463" s="35"/>
      <c r="AJ463" s="35"/>
      <c r="AK463" s="35"/>
      <c r="AL463" s="35"/>
      <c r="AM463" s="35"/>
      <c r="AN463" s="35"/>
      <c r="AO463" s="35"/>
      <c r="AP463" s="35"/>
      <c r="AQ463" s="35"/>
      <c r="AR463" s="35"/>
      <c r="AT463" s="35"/>
      <c r="AU463" s="35"/>
      <c r="AV463" s="35"/>
      <c r="AW463" s="35"/>
      <c r="AX463" s="35"/>
      <c r="AY463" s="35"/>
      <c r="AZ463" s="35"/>
      <c r="BA463" s="35"/>
      <c r="BB463" s="35"/>
      <c r="BC463" s="35"/>
      <c r="BD463" s="35"/>
      <c r="BE463" s="35"/>
      <c r="BF463" s="35"/>
      <c r="BG463" s="35"/>
      <c r="BH463" s="35"/>
      <c r="BI463" s="815"/>
    </row>
    <row r="464" spans="1:61" ht="11.25" hidden="1" customHeight="1" outlineLevel="1">
      <c r="A464" s="15"/>
      <c r="I464" s="196" t="s">
        <v>643</v>
      </c>
      <c r="J464" s="53"/>
      <c r="K464" s="35"/>
      <c r="L464" s="35"/>
      <c r="M464" s="35"/>
      <c r="N464" s="35"/>
      <c r="O464" s="35"/>
      <c r="P464" s="35"/>
      <c r="Q464" s="35"/>
      <c r="R464" s="35"/>
      <c r="S464" s="35"/>
      <c r="T464" s="35"/>
      <c r="U464" s="35"/>
      <c r="V464" s="35"/>
      <c r="W464" s="35"/>
      <c r="X464" s="35"/>
      <c r="Y464" s="35"/>
      <c r="Z464" s="35"/>
      <c r="AA464" s="35"/>
      <c r="AB464" s="35"/>
      <c r="AC464" s="35"/>
      <c r="AD464" s="35"/>
      <c r="AE464" s="35"/>
      <c r="AF464" s="35"/>
      <c r="AG464" s="35"/>
      <c r="AH464" s="35"/>
      <c r="AI464" s="35"/>
      <c r="AJ464" s="35"/>
      <c r="AK464" s="35"/>
      <c r="AL464" s="35"/>
      <c r="AM464" s="35"/>
      <c r="AN464" s="35"/>
      <c r="AO464" s="35"/>
      <c r="AP464" s="35"/>
      <c r="AQ464" s="35"/>
      <c r="AR464" s="35"/>
      <c r="AT464" s="35"/>
      <c r="AU464" s="35"/>
      <c r="AV464" s="35"/>
      <c r="AW464" s="2009">
        <v>1.599</v>
      </c>
      <c r="AX464" s="1998">
        <f>+AW472</f>
        <v>2.5009999999999999</v>
      </c>
      <c r="AY464" s="1998">
        <f>+AX472</f>
        <v>14.343</v>
      </c>
      <c r="AZ464" s="1998">
        <f>+AY472</f>
        <v>26.021674615731179</v>
      </c>
      <c r="BA464" s="1998">
        <f t="shared" ref="BA464:BI464" si="662">+AZ472</f>
        <v>38.718299357424442</v>
      </c>
      <c r="BB464" s="1998">
        <f t="shared" si="662"/>
        <v>49.708206021572821</v>
      </c>
      <c r="BC464" s="1998">
        <f t="shared" si="662"/>
        <v>58.682656412704532</v>
      </c>
      <c r="BD464" s="1998">
        <f t="shared" si="662"/>
        <v>59.337151845815143</v>
      </c>
      <c r="BE464" s="1998">
        <f t="shared" si="662"/>
        <v>57.380890224559252</v>
      </c>
      <c r="BF464" s="1998">
        <f t="shared" si="662"/>
        <v>55.767715452254478</v>
      </c>
      <c r="BG464" s="1998">
        <f t="shared" si="662"/>
        <v>51.300430779226332</v>
      </c>
      <c r="BH464" s="1998">
        <f t="shared" si="662"/>
        <v>43.676826050903948</v>
      </c>
      <c r="BI464" s="1999">
        <f t="shared" si="662"/>
        <v>38.378567989496148</v>
      </c>
    </row>
    <row r="465" spans="1:61" ht="11.25" hidden="1" customHeight="1" outlineLevel="1">
      <c r="A465" s="15"/>
      <c r="I465" s="467" t="s">
        <v>635</v>
      </c>
      <c r="J465" s="467"/>
      <c r="K465" s="35"/>
      <c r="L465" s="35"/>
      <c r="M465" s="35"/>
      <c r="N465" s="35"/>
      <c r="O465" s="35"/>
      <c r="P465" s="35"/>
      <c r="Q465" s="35"/>
      <c r="R465" s="35"/>
      <c r="S465" s="35"/>
      <c r="T465" s="35"/>
      <c r="U465" s="35"/>
      <c r="V465" s="35"/>
      <c r="W465" s="35"/>
      <c r="X465" s="35"/>
      <c r="Y465" s="35"/>
      <c r="Z465" s="35"/>
      <c r="AA465" s="35"/>
      <c r="AB465" s="35"/>
      <c r="AC465" s="35"/>
      <c r="AD465" s="35"/>
      <c r="AE465" s="35"/>
      <c r="AF465" s="35"/>
      <c r="AG465" s="35"/>
      <c r="AH465" s="35"/>
      <c r="AI465" s="35"/>
      <c r="AJ465" s="35"/>
      <c r="AK465" s="35"/>
      <c r="AL465" s="35"/>
      <c r="AM465" s="35"/>
      <c r="AN465" s="35"/>
      <c r="AO465" s="35"/>
      <c r="AP465" s="35"/>
      <c r="AQ465" s="35"/>
      <c r="AR465" s="35"/>
      <c r="AT465" s="35"/>
      <c r="AU465" s="35"/>
      <c r="AV465" s="35"/>
      <c r="AW465" s="2010">
        <v>1.9419999999999999</v>
      </c>
      <c r="AX465" s="2010">
        <v>13.407999999999999</v>
      </c>
      <c r="AY465" s="2015">
        <f>+AY476*AY$461</f>
        <v>16.192314</v>
      </c>
      <c r="AZ465" s="2015">
        <f>+AZ476*AZ$461</f>
        <v>20.670237</v>
      </c>
      <c r="BA465" s="2015">
        <f t="shared" ref="BA465:BI465" si="663">+BA476*BA$461</f>
        <v>23.068942158673792</v>
      </c>
      <c r="BB465" s="2015">
        <f t="shared" si="663"/>
        <v>25.623863764705295</v>
      </c>
      <c r="BC465" s="2015">
        <f t="shared" si="663"/>
        <v>21.750539485303364</v>
      </c>
      <c r="BD465" s="2015">
        <f t="shared" si="663"/>
        <v>23.375365807386018</v>
      </c>
      <c r="BE465" s="2015">
        <f t="shared" si="663"/>
        <v>24.900038833134513</v>
      </c>
      <c r="BF465" s="2015">
        <f t="shared" si="663"/>
        <v>26.31374418382438</v>
      </c>
      <c r="BG465" s="2015">
        <f t="shared" si="663"/>
        <v>27.654803066016928</v>
      </c>
      <c r="BH465" s="2015">
        <f t="shared" si="663"/>
        <v>28.98616028756765</v>
      </c>
      <c r="BI465" s="2016">
        <f t="shared" si="663"/>
        <v>26.042982626656482</v>
      </c>
    </row>
    <row r="466" spans="1:61" ht="11.25" hidden="1" customHeight="1" outlineLevel="1">
      <c r="A466" s="15"/>
      <c r="I466" s="53" t="s">
        <v>636</v>
      </c>
      <c r="J466" s="53"/>
      <c r="K466" s="35"/>
      <c r="L466" s="35"/>
      <c r="M466" s="35"/>
      <c r="N466" s="35"/>
      <c r="O466" s="35"/>
      <c r="P466" s="35"/>
      <c r="Q466" s="35"/>
      <c r="R466" s="35"/>
      <c r="S466" s="35"/>
      <c r="T466" s="35"/>
      <c r="U466" s="35"/>
      <c r="V466" s="35"/>
      <c r="W466" s="35"/>
      <c r="X466" s="35"/>
      <c r="Y466" s="35"/>
      <c r="Z466" s="35"/>
      <c r="AA466" s="35"/>
      <c r="AB466" s="35"/>
      <c r="AC466" s="35"/>
      <c r="AD466" s="35"/>
      <c r="AE466" s="35"/>
      <c r="AF466" s="35"/>
      <c r="AG466" s="35"/>
      <c r="AH466" s="35"/>
      <c r="AI466" s="35"/>
      <c r="AJ466" s="35"/>
      <c r="AK466" s="35"/>
      <c r="AL466" s="35"/>
      <c r="AM466" s="35"/>
      <c r="AN466" s="35"/>
      <c r="AO466" s="35"/>
      <c r="AP466" s="35"/>
      <c r="AQ466" s="35"/>
      <c r="AR466" s="35"/>
      <c r="AT466" s="35"/>
      <c r="AU466" s="35"/>
      <c r="AV466" s="35"/>
      <c r="AW466" s="2010">
        <v>-8.1000000000000003E-2</v>
      </c>
      <c r="AX466" s="2010">
        <v>-5.2999999999999999E-2</v>
      </c>
      <c r="AY466" s="2000">
        <v>0</v>
      </c>
      <c r="AZ466" s="2000">
        <v>0</v>
      </c>
      <c r="BA466" s="2000">
        <v>0</v>
      </c>
      <c r="BB466" s="2000">
        <v>0</v>
      </c>
      <c r="BC466" s="2000">
        <v>0</v>
      </c>
      <c r="BD466" s="2000">
        <v>0</v>
      </c>
      <c r="BE466" s="2000">
        <v>0</v>
      </c>
      <c r="BF466" s="2000">
        <v>0</v>
      </c>
      <c r="BG466" s="2000">
        <v>0</v>
      </c>
      <c r="BH466" s="2000">
        <v>0</v>
      </c>
      <c r="BI466" s="2001">
        <v>0</v>
      </c>
    </row>
    <row r="467" spans="1:61" ht="11.25" hidden="1" customHeight="1" outlineLevel="1">
      <c r="A467" s="15"/>
      <c r="I467" s="53" t="s">
        <v>637</v>
      </c>
      <c r="J467" s="53"/>
      <c r="K467" s="35"/>
      <c r="L467" s="35"/>
      <c r="M467" s="35"/>
      <c r="N467" s="35"/>
      <c r="O467" s="35"/>
      <c r="P467" s="35"/>
      <c r="Q467" s="35"/>
      <c r="R467" s="35"/>
      <c r="S467" s="35"/>
      <c r="T467" s="35"/>
      <c r="U467" s="35"/>
      <c r="V467" s="35"/>
      <c r="W467" s="35"/>
      <c r="X467" s="35"/>
      <c r="Y467" s="35"/>
      <c r="Z467" s="35"/>
      <c r="AA467" s="35"/>
      <c r="AB467" s="35"/>
      <c r="AC467" s="35"/>
      <c r="AD467" s="35"/>
      <c r="AE467" s="35"/>
      <c r="AF467" s="35"/>
      <c r="AG467" s="35"/>
      <c r="AH467" s="35"/>
      <c r="AI467" s="35"/>
      <c r="AJ467" s="35"/>
      <c r="AK467" s="35"/>
      <c r="AL467" s="35"/>
      <c r="AM467" s="35"/>
      <c r="AN467" s="35"/>
      <c r="AO467" s="35"/>
      <c r="AP467" s="35"/>
      <c r="AQ467" s="35"/>
      <c r="AR467" s="35"/>
      <c r="AT467" s="35"/>
      <c r="AU467" s="35"/>
      <c r="AV467" s="35"/>
      <c r="AW467" s="2010">
        <v>-0.79400000000000004</v>
      </c>
      <c r="AX467" s="2010">
        <v>-1.84</v>
      </c>
      <c r="AY467" s="2015">
        <f>AVERAGE(AX473:AY473)/AY475*-1</f>
        <v>-4.5136393842688198</v>
      </c>
      <c r="AZ467" s="2015">
        <f>AVERAGE(AY473:AZ473)/AZ475*-1</f>
        <v>-7.9736122583067397</v>
      </c>
      <c r="BA467" s="2015">
        <f t="shared" ref="BA467:BI467" si="664">AVERAGE(AZ473:BA473)/BA475*-1</f>
        <v>-12.079035494525417</v>
      </c>
      <c r="BB467" s="2015">
        <f t="shared" si="664"/>
        <v>-16.649413373573577</v>
      </c>
      <c r="BC467" s="2015">
        <f t="shared" si="664"/>
        <v>-21.096044052192749</v>
      </c>
      <c r="BD467" s="2015">
        <f t="shared" si="664"/>
        <v>-25.331627428641912</v>
      </c>
      <c r="BE467" s="2015">
        <f t="shared" si="664"/>
        <v>-26.51321360543929</v>
      </c>
      <c r="BF467" s="2015">
        <f t="shared" si="664"/>
        <v>-30.781028856852529</v>
      </c>
      <c r="BG467" s="2015">
        <f t="shared" si="664"/>
        <v>-35.278407794339309</v>
      </c>
      <c r="BH467" s="2015">
        <f t="shared" si="664"/>
        <v>-34.28441834897545</v>
      </c>
      <c r="BI467" s="2016">
        <f t="shared" si="664"/>
        <v>-33.438187487492527</v>
      </c>
    </row>
    <row r="468" spans="1:61" ht="11.25" hidden="1" customHeight="1" outlineLevel="1">
      <c r="A468" s="15"/>
      <c r="I468" s="53" t="s">
        <v>638</v>
      </c>
      <c r="J468" s="53"/>
      <c r="K468" s="35"/>
      <c r="L468" s="35"/>
      <c r="M468" s="35"/>
      <c r="N468" s="35"/>
      <c r="O468" s="35"/>
      <c r="P468" s="35"/>
      <c r="Q468" s="35"/>
      <c r="R468" s="35"/>
      <c r="S468" s="35"/>
      <c r="T468" s="35"/>
      <c r="U468" s="35"/>
      <c r="V468" s="35"/>
      <c r="W468" s="35"/>
      <c r="X468" s="35"/>
      <c r="Y468" s="35"/>
      <c r="Z468" s="35"/>
      <c r="AA468" s="35"/>
      <c r="AB468" s="35"/>
      <c r="AC468" s="35"/>
      <c r="AD468" s="35"/>
      <c r="AE468" s="35"/>
      <c r="AF468" s="35"/>
      <c r="AG468" s="35"/>
      <c r="AH468" s="35"/>
      <c r="AI468" s="35"/>
      <c r="AJ468" s="35"/>
      <c r="AK468" s="35"/>
      <c r="AL468" s="35"/>
      <c r="AM468" s="35"/>
      <c r="AN468" s="35"/>
      <c r="AO468" s="35"/>
      <c r="AP468" s="35"/>
      <c r="AQ468" s="35"/>
      <c r="AR468" s="35"/>
      <c r="AT468" s="35"/>
      <c r="AU468" s="35"/>
      <c r="AV468" s="35"/>
      <c r="AW468" s="2010">
        <v>0</v>
      </c>
      <c r="AX468" s="2010">
        <v>0</v>
      </c>
      <c r="AY468" s="2000">
        <v>0</v>
      </c>
      <c r="AZ468" s="2000">
        <v>0</v>
      </c>
      <c r="BA468" s="2000">
        <v>0</v>
      </c>
      <c r="BB468" s="2000">
        <v>0</v>
      </c>
      <c r="BC468" s="2000">
        <v>0</v>
      </c>
      <c r="BD468" s="2000">
        <v>0</v>
      </c>
      <c r="BE468" s="2000">
        <v>0</v>
      </c>
      <c r="BF468" s="2000">
        <v>0</v>
      </c>
      <c r="BG468" s="2000">
        <v>0</v>
      </c>
      <c r="BH468" s="2000">
        <v>0</v>
      </c>
      <c r="BI468" s="2001">
        <v>0</v>
      </c>
    </row>
    <row r="469" spans="1:61" ht="11.25" hidden="1" customHeight="1" outlineLevel="1">
      <c r="A469" s="15"/>
      <c r="I469" s="53" t="s">
        <v>639</v>
      </c>
      <c r="J469" s="53"/>
      <c r="K469" s="35"/>
      <c r="L469" s="35"/>
      <c r="M469" s="35"/>
      <c r="N469" s="35"/>
      <c r="O469" s="35"/>
      <c r="P469" s="35"/>
      <c r="Q469" s="35"/>
      <c r="R469" s="35"/>
      <c r="S469" s="35"/>
      <c r="T469" s="35"/>
      <c r="U469" s="35"/>
      <c r="V469" s="35"/>
      <c r="W469" s="35"/>
      <c r="X469" s="35"/>
      <c r="Y469" s="35"/>
      <c r="Z469" s="35"/>
      <c r="AA469" s="35"/>
      <c r="AB469" s="35"/>
      <c r="AC469" s="35"/>
      <c r="AD469" s="35"/>
      <c r="AE469" s="35"/>
      <c r="AF469" s="35"/>
      <c r="AG469" s="35"/>
      <c r="AH469" s="35"/>
      <c r="AI469" s="35"/>
      <c r="AJ469" s="35"/>
      <c r="AK469" s="35"/>
      <c r="AL469" s="35"/>
      <c r="AM469" s="35"/>
      <c r="AN469" s="35"/>
      <c r="AO469" s="35"/>
      <c r="AP469" s="35"/>
      <c r="AQ469" s="35"/>
      <c r="AR469" s="35"/>
      <c r="AT469" s="35"/>
      <c r="AU469" s="35"/>
      <c r="AV469" s="35"/>
      <c r="AW469" s="2010">
        <v>6.5000000000000002E-2</v>
      </c>
      <c r="AX469" s="2010">
        <v>3.1E-2</v>
      </c>
      <c r="AY469" s="2000">
        <v>0</v>
      </c>
      <c r="AZ469" s="2000">
        <v>0</v>
      </c>
      <c r="BA469" s="2000">
        <v>0</v>
      </c>
      <c r="BB469" s="2000">
        <v>0</v>
      </c>
      <c r="BC469" s="2000">
        <v>0</v>
      </c>
      <c r="BD469" s="2000">
        <v>0</v>
      </c>
      <c r="BE469" s="2000">
        <v>0</v>
      </c>
      <c r="BF469" s="2000">
        <v>0</v>
      </c>
      <c r="BG469" s="2000">
        <v>0</v>
      </c>
      <c r="BH469" s="2000">
        <v>0</v>
      </c>
      <c r="BI469" s="2001">
        <v>0</v>
      </c>
    </row>
    <row r="470" spans="1:61" ht="11.25" hidden="1" customHeight="1" outlineLevel="1">
      <c r="A470" s="15"/>
      <c r="I470" s="53" t="s">
        <v>640</v>
      </c>
      <c r="J470" s="53"/>
      <c r="K470" s="35"/>
      <c r="L470" s="35"/>
      <c r="M470" s="35"/>
      <c r="N470" s="35"/>
      <c r="O470" s="35"/>
      <c r="P470" s="35"/>
      <c r="Q470" s="35"/>
      <c r="R470" s="35"/>
      <c r="S470" s="35"/>
      <c r="T470" s="35"/>
      <c r="U470" s="35"/>
      <c r="V470" s="35"/>
      <c r="W470" s="35"/>
      <c r="X470" s="35"/>
      <c r="Y470" s="35"/>
      <c r="Z470" s="35"/>
      <c r="AA470" s="35"/>
      <c r="AB470" s="35"/>
      <c r="AC470" s="35"/>
      <c r="AD470" s="35"/>
      <c r="AE470" s="35"/>
      <c r="AF470" s="35"/>
      <c r="AG470" s="35"/>
      <c r="AH470" s="35"/>
      <c r="AI470" s="35"/>
      <c r="AJ470" s="35"/>
      <c r="AK470" s="35"/>
      <c r="AL470" s="35"/>
      <c r="AM470" s="35"/>
      <c r="AN470" s="35"/>
      <c r="AO470" s="35"/>
      <c r="AP470" s="35"/>
      <c r="AQ470" s="35"/>
      <c r="AR470" s="35"/>
      <c r="AT470" s="35"/>
      <c r="AU470" s="35"/>
      <c r="AV470" s="35"/>
      <c r="AW470" s="2010">
        <v>-0.23</v>
      </c>
      <c r="AX470" s="2010">
        <v>-0.48799999999999999</v>
      </c>
      <c r="AY470" s="2000">
        <v>0</v>
      </c>
      <c r="AZ470" s="2000">
        <v>0</v>
      </c>
      <c r="BA470" s="2000">
        <v>0</v>
      </c>
      <c r="BB470" s="2000">
        <v>0</v>
      </c>
      <c r="BC470" s="2000">
        <v>0</v>
      </c>
      <c r="BD470" s="2000">
        <v>0</v>
      </c>
      <c r="BE470" s="2000">
        <v>0</v>
      </c>
      <c r="BF470" s="2000">
        <v>0</v>
      </c>
      <c r="BG470" s="2000">
        <v>0</v>
      </c>
      <c r="BH470" s="2000">
        <v>0</v>
      </c>
      <c r="BI470" s="2001">
        <v>0</v>
      </c>
    </row>
    <row r="471" spans="1:61" ht="11.25" hidden="1" customHeight="1" outlineLevel="1">
      <c r="A471" s="15"/>
      <c r="I471" s="53" t="s">
        <v>641</v>
      </c>
      <c r="J471" s="53"/>
      <c r="K471" s="35"/>
      <c r="L471" s="35"/>
      <c r="M471" s="35"/>
      <c r="N471" s="35"/>
      <c r="O471" s="35"/>
      <c r="P471" s="35"/>
      <c r="Q471" s="35"/>
      <c r="R471" s="35"/>
      <c r="S471" s="35"/>
      <c r="T471" s="35"/>
      <c r="U471" s="35"/>
      <c r="V471" s="35"/>
      <c r="W471" s="35"/>
      <c r="X471" s="35"/>
      <c r="Y471" s="35"/>
      <c r="Z471" s="35"/>
      <c r="AA471" s="35"/>
      <c r="AB471" s="35"/>
      <c r="AC471" s="35"/>
      <c r="AD471" s="35"/>
      <c r="AE471" s="35"/>
      <c r="AF471" s="35"/>
      <c r="AG471" s="35"/>
      <c r="AH471" s="35"/>
      <c r="AI471" s="35"/>
      <c r="AJ471" s="35"/>
      <c r="AK471" s="35"/>
      <c r="AL471" s="35"/>
      <c r="AM471" s="35"/>
      <c r="AN471" s="35"/>
      <c r="AO471" s="35"/>
      <c r="AP471" s="35"/>
      <c r="AQ471" s="35"/>
      <c r="AR471" s="35"/>
      <c r="AT471" s="35"/>
      <c r="AU471" s="35"/>
      <c r="AV471" s="35"/>
      <c r="AW471" s="2010">
        <v>0</v>
      </c>
      <c r="AX471" s="2010">
        <v>0.78400000000000003</v>
      </c>
      <c r="AY471" s="2000">
        <v>0</v>
      </c>
      <c r="AZ471" s="2000">
        <v>0</v>
      </c>
      <c r="BA471" s="2000">
        <v>0</v>
      </c>
      <c r="BB471" s="2000">
        <v>0</v>
      </c>
      <c r="BC471" s="2000">
        <v>0</v>
      </c>
      <c r="BD471" s="2000">
        <v>0</v>
      </c>
      <c r="BE471" s="2000">
        <v>0</v>
      </c>
      <c r="BF471" s="2000">
        <v>0</v>
      </c>
      <c r="BG471" s="2000">
        <v>0</v>
      </c>
      <c r="BH471" s="2000">
        <v>0</v>
      </c>
      <c r="BI471" s="2001">
        <v>0</v>
      </c>
    </row>
    <row r="472" spans="1:61" ht="11.25" hidden="1" customHeight="1" outlineLevel="1">
      <c r="A472" s="15"/>
      <c r="I472" s="196" t="s">
        <v>642</v>
      </c>
      <c r="J472" s="53"/>
      <c r="K472" s="35"/>
      <c r="L472" s="35"/>
      <c r="M472" s="35"/>
      <c r="N472" s="35"/>
      <c r="O472" s="35"/>
      <c r="P472" s="35"/>
      <c r="Q472" s="35"/>
      <c r="R472" s="35"/>
      <c r="S472" s="35"/>
      <c r="T472" s="35"/>
      <c r="U472" s="35"/>
      <c r="V472" s="35"/>
      <c r="W472" s="35"/>
      <c r="X472" s="35"/>
      <c r="Y472" s="35"/>
      <c r="Z472" s="35"/>
      <c r="AA472" s="35"/>
      <c r="AB472" s="35"/>
      <c r="AC472" s="35"/>
      <c r="AD472" s="35"/>
      <c r="AE472" s="35"/>
      <c r="AF472" s="35"/>
      <c r="AG472" s="35"/>
      <c r="AH472" s="35"/>
      <c r="AI472" s="35"/>
      <c r="AJ472" s="35"/>
      <c r="AK472" s="35"/>
      <c r="AL472" s="35"/>
      <c r="AM472" s="35"/>
      <c r="AN472" s="35"/>
      <c r="AO472" s="35"/>
      <c r="AP472" s="35"/>
      <c r="AQ472" s="35"/>
      <c r="AR472" s="35"/>
      <c r="AT472" s="35"/>
      <c r="AU472" s="35"/>
      <c r="AV472" s="35"/>
      <c r="AW472" s="1998">
        <f>+SUM(AW464:AW471)</f>
        <v>2.5009999999999999</v>
      </c>
      <c r="AX472" s="1998">
        <f>+SUM(AX464:AX471)</f>
        <v>14.343</v>
      </c>
      <c r="AY472" s="1998">
        <f>+SUM(AY464:AY471)</f>
        <v>26.021674615731179</v>
      </c>
      <c r="AZ472" s="1998">
        <f>+SUM(AZ464:AZ471)</f>
        <v>38.718299357424442</v>
      </c>
      <c r="BA472" s="1998">
        <f t="shared" ref="BA472:BI472" si="665">+SUM(BA464:BA471)</f>
        <v>49.708206021572821</v>
      </c>
      <c r="BB472" s="1998">
        <f t="shared" si="665"/>
        <v>58.682656412704532</v>
      </c>
      <c r="BC472" s="1998">
        <f t="shared" si="665"/>
        <v>59.337151845815143</v>
      </c>
      <c r="BD472" s="1998">
        <f t="shared" si="665"/>
        <v>57.380890224559252</v>
      </c>
      <c r="BE472" s="1998">
        <f t="shared" si="665"/>
        <v>55.767715452254478</v>
      </c>
      <c r="BF472" s="1998">
        <f t="shared" si="665"/>
        <v>51.300430779226332</v>
      </c>
      <c r="BG472" s="1998">
        <f t="shared" si="665"/>
        <v>43.676826050903948</v>
      </c>
      <c r="BH472" s="1998">
        <f t="shared" si="665"/>
        <v>38.378567989496148</v>
      </c>
      <c r="BI472" s="1999">
        <f t="shared" si="665"/>
        <v>30.983363128660102</v>
      </c>
    </row>
    <row r="473" spans="1:61" ht="11.25" hidden="1" customHeight="1" outlineLevel="1">
      <c r="A473" s="15"/>
      <c r="I473" s="205" t="s">
        <v>644</v>
      </c>
      <c r="J473" s="1696"/>
      <c r="K473" s="1696"/>
      <c r="L473" s="1696"/>
      <c r="M473" s="1994"/>
      <c r="N473" s="1994"/>
      <c r="O473" s="1994"/>
      <c r="P473" s="1994"/>
      <c r="Q473" s="1994"/>
      <c r="R473" s="1994"/>
      <c r="S473" s="1994"/>
      <c r="T473" s="1994"/>
      <c r="U473" s="1994"/>
      <c r="V473" s="1994"/>
      <c r="W473" s="1994"/>
      <c r="X473" s="1994"/>
      <c r="Y473" s="1994"/>
      <c r="Z473" s="35"/>
      <c r="AA473" s="35"/>
      <c r="AB473" s="35"/>
      <c r="AC473" s="35"/>
      <c r="AD473" s="35"/>
      <c r="AE473" s="35"/>
      <c r="AF473" s="35"/>
      <c r="AG473" s="35"/>
      <c r="AH473" s="35"/>
      <c r="AI473" s="35"/>
      <c r="AJ473" s="35"/>
      <c r="AK473" s="35"/>
      <c r="AL473" s="35"/>
      <c r="AM473" s="35"/>
      <c r="AN473" s="35"/>
      <c r="AO473" s="35"/>
      <c r="AP473" s="35"/>
      <c r="AQ473" s="35"/>
      <c r="AR473" s="35"/>
      <c r="AT473" s="35"/>
      <c r="AU473" s="35"/>
      <c r="AV473" s="35"/>
      <c r="AW473" s="2010">
        <v>3.657</v>
      </c>
      <c r="AX473" s="2010">
        <v>15.948</v>
      </c>
      <c r="AY473" s="2000">
        <f>AX473+AY465+AY471+AY468+AY469+AY470+AY466</f>
        <v>32.140314000000004</v>
      </c>
      <c r="AZ473" s="2000">
        <f>AY473+AZ465+AZ471+AZ468+AZ469+AZ470+AZ466</f>
        <v>52.810551000000004</v>
      </c>
      <c r="BA473" s="2000">
        <f t="shared" ref="BA473:BI473" si="666">AZ473+BA465+BA471+BA468+BA469+BA470+BA466</f>
        <v>75.879493158673796</v>
      </c>
      <c r="BB473" s="2000">
        <f t="shared" si="666"/>
        <v>101.50335692337909</v>
      </c>
      <c r="BC473" s="2000">
        <f t="shared" si="666"/>
        <v>123.25389640868245</v>
      </c>
      <c r="BD473" s="2000">
        <f t="shared" si="666"/>
        <v>146.62926221606847</v>
      </c>
      <c r="BE473" s="2000">
        <f t="shared" si="666"/>
        <v>171.52930104920299</v>
      </c>
      <c r="BF473" s="2000">
        <f t="shared" si="666"/>
        <v>197.84304523302737</v>
      </c>
      <c r="BG473" s="2000">
        <f t="shared" si="666"/>
        <v>225.49784829904431</v>
      </c>
      <c r="BH473" s="2000">
        <f t="shared" si="666"/>
        <v>254.48400858661196</v>
      </c>
      <c r="BI473" s="2001">
        <f t="shared" si="666"/>
        <v>280.52699121326845</v>
      </c>
    </row>
    <row r="474" spans="1:61" ht="11.25" hidden="1" customHeight="1" outlineLevel="1">
      <c r="A474" s="15"/>
      <c r="I474" s="205" t="s">
        <v>645</v>
      </c>
      <c r="J474" s="1696"/>
      <c r="K474" s="1696"/>
      <c r="L474" s="1696"/>
      <c r="M474" s="1994"/>
      <c r="N474" s="1994"/>
      <c r="O474" s="1994"/>
      <c r="P474" s="1994"/>
      <c r="Q474" s="1994"/>
      <c r="R474" s="1994"/>
      <c r="S474" s="1994"/>
      <c r="T474" s="1994"/>
      <c r="U474" s="1994"/>
      <c r="V474" s="1994"/>
      <c r="W474" s="1994"/>
      <c r="X474" s="1994"/>
      <c r="Y474" s="1994"/>
      <c r="Z474" s="35"/>
      <c r="AA474" s="35"/>
      <c r="AB474" s="35"/>
      <c r="AC474" s="35"/>
      <c r="AD474" s="35"/>
      <c r="AE474" s="35"/>
      <c r="AF474" s="35"/>
      <c r="AG474" s="35"/>
      <c r="AH474" s="35"/>
      <c r="AI474" s="35"/>
      <c r="AJ474" s="35"/>
      <c r="AK474" s="35"/>
      <c r="AL474" s="35"/>
      <c r="AM474" s="35"/>
      <c r="AN474" s="35"/>
      <c r="AO474" s="35"/>
      <c r="AP474" s="35"/>
      <c r="AQ474" s="35"/>
      <c r="AR474" s="35"/>
      <c r="AT474" s="35"/>
      <c r="AU474" s="35"/>
      <c r="AV474" s="35"/>
      <c r="AW474" s="2010">
        <v>-1.1559999999999999</v>
      </c>
      <c r="AX474" s="2010">
        <v>-1.605</v>
      </c>
      <c r="AY474" s="2000">
        <f>+AX474+AY467</f>
        <v>-6.1186393842688194</v>
      </c>
      <c r="AZ474" s="2000">
        <f>+AY474+AZ467</f>
        <v>-14.092251642575558</v>
      </c>
      <c r="BA474" s="2000">
        <f t="shared" ref="BA474:BI474" si="667">+AZ474+BA467</f>
        <v>-26.171287137100975</v>
      </c>
      <c r="BB474" s="2000">
        <f t="shared" si="667"/>
        <v>-42.820700510674556</v>
      </c>
      <c r="BC474" s="2000">
        <f t="shared" si="667"/>
        <v>-63.916744562867308</v>
      </c>
      <c r="BD474" s="2000">
        <f t="shared" si="667"/>
        <v>-89.248371991509217</v>
      </c>
      <c r="BE474" s="2000">
        <f t="shared" si="667"/>
        <v>-115.76158559694851</v>
      </c>
      <c r="BF474" s="2000">
        <f t="shared" si="667"/>
        <v>-146.54261445380104</v>
      </c>
      <c r="BG474" s="2000">
        <f t="shared" si="667"/>
        <v>-181.82102224814034</v>
      </c>
      <c r="BH474" s="2000">
        <f t="shared" si="667"/>
        <v>-216.10544059711577</v>
      </c>
      <c r="BI474" s="2001">
        <f t="shared" si="667"/>
        <v>-249.54362808460832</v>
      </c>
    </row>
    <row r="475" spans="1:61" s="1664" customFormat="1" ht="11.25" hidden="1" customHeight="1" outlineLevel="1">
      <c r="B475" s="186"/>
      <c r="C475" s="186"/>
      <c r="D475" s="186"/>
      <c r="E475" s="186"/>
      <c r="F475" s="186"/>
      <c r="G475" s="186"/>
      <c r="I475" s="1823" t="s">
        <v>652</v>
      </c>
      <c r="J475" s="1555"/>
      <c r="K475" s="1555"/>
      <c r="L475" s="1555"/>
      <c r="M475" s="1555"/>
      <c r="N475" s="1555"/>
      <c r="O475" s="1555"/>
      <c r="P475" s="1555"/>
      <c r="Q475" s="1555"/>
      <c r="R475" s="1555"/>
      <c r="S475" s="1555"/>
      <c r="T475" s="1555"/>
      <c r="U475" s="1555"/>
      <c r="V475" s="1555"/>
      <c r="W475" s="1555"/>
      <c r="X475" s="1555"/>
      <c r="Y475" s="1555"/>
      <c r="Z475" s="1555"/>
      <c r="AA475" s="1555"/>
      <c r="AB475" s="1555"/>
      <c r="AC475" s="1555"/>
      <c r="AD475" s="1555"/>
      <c r="AE475" s="1555"/>
      <c r="AF475" s="1555"/>
      <c r="AG475" s="1555"/>
      <c r="AH475" s="1555"/>
      <c r="AI475" s="1555"/>
      <c r="AJ475" s="1555"/>
      <c r="AK475" s="1555"/>
      <c r="AL475" s="1555"/>
      <c r="AM475" s="1555"/>
      <c r="AN475" s="1555"/>
      <c r="AO475" s="1555"/>
      <c r="AP475" s="1555"/>
      <c r="AQ475" s="1555"/>
      <c r="AR475" s="1555"/>
      <c r="AS475" s="1555"/>
      <c r="AT475" s="1555"/>
      <c r="AU475" s="1555"/>
      <c r="AV475" s="1555"/>
      <c r="AW475" s="1998">
        <f>AVERAGE(AW473)/AW467*-1</f>
        <v>4.6057934508816123</v>
      </c>
      <c r="AX475" s="1998">
        <f>AVERAGE(AW473:AX473)/AX467*-1</f>
        <v>5.3274456521739131</v>
      </c>
      <c r="AY475" s="2009">
        <v>5.327</v>
      </c>
      <c r="AZ475" s="2009">
        <v>5.327</v>
      </c>
      <c r="BA475" s="2009">
        <v>5.327</v>
      </c>
      <c r="BB475" s="2009">
        <v>5.327</v>
      </c>
      <c r="BC475" s="2009">
        <v>5.327</v>
      </c>
      <c r="BD475" s="2009">
        <v>5.327</v>
      </c>
      <c r="BE475" s="2009">
        <v>6</v>
      </c>
      <c r="BF475" s="2009">
        <v>6</v>
      </c>
      <c r="BG475" s="2009">
        <v>6</v>
      </c>
      <c r="BH475" s="2009">
        <v>7</v>
      </c>
      <c r="BI475" s="2013">
        <v>8</v>
      </c>
    </row>
    <row r="476" spans="1:61" s="1664" customFormat="1" ht="11.25" hidden="1" customHeight="1" outlineLevel="1">
      <c r="B476" s="186"/>
      <c r="C476" s="186"/>
      <c r="D476" s="186"/>
      <c r="E476" s="186"/>
      <c r="F476" s="186"/>
      <c r="G476" s="186"/>
      <c r="I476" s="1823" t="s">
        <v>653</v>
      </c>
      <c r="J476" s="1555"/>
      <c r="K476" s="1555"/>
      <c r="L476" s="1555"/>
      <c r="M476" s="1555"/>
      <c r="N476" s="1555"/>
      <c r="O476" s="1555"/>
      <c r="P476" s="1555"/>
      <c r="Q476" s="1555"/>
      <c r="R476" s="1555"/>
      <c r="S476" s="1555"/>
      <c r="T476" s="1555"/>
      <c r="U476" s="1555"/>
      <c r="V476" s="1555"/>
      <c r="W476" s="1555"/>
      <c r="X476" s="1555"/>
      <c r="Y476" s="1555"/>
      <c r="Z476" s="1555"/>
      <c r="AA476" s="1555"/>
      <c r="AB476" s="1555"/>
      <c r="AC476" s="1555"/>
      <c r="AD476" s="1555"/>
      <c r="AE476" s="1555"/>
      <c r="AF476" s="1555"/>
      <c r="AG476" s="1555"/>
      <c r="AH476" s="1555"/>
      <c r="AI476" s="1555"/>
      <c r="AJ476" s="1555"/>
      <c r="AK476" s="1555"/>
      <c r="AL476" s="1555"/>
      <c r="AM476" s="1555"/>
      <c r="AN476" s="1555"/>
      <c r="AO476" s="1555"/>
      <c r="AP476" s="1555"/>
      <c r="AQ476" s="1555"/>
      <c r="AR476" s="1555"/>
      <c r="AS476" s="1555"/>
      <c r="AT476" s="1555"/>
      <c r="AU476" s="1555"/>
      <c r="AV476" s="1555"/>
      <c r="AW476" s="2002">
        <f>+AW465/AW65</f>
        <v>1.965093782127563E-3</v>
      </c>
      <c r="AX476" s="2003">
        <f>+AX465/AX65</f>
        <v>1.0133240626676844E-2</v>
      </c>
      <c r="AY476" s="1734">
        <v>8.9999999999999993E-3</v>
      </c>
      <c r="AZ476" s="1734">
        <v>8.9999999999999993E-3</v>
      </c>
      <c r="BA476" s="1734">
        <v>8.9999999999999993E-3</v>
      </c>
      <c r="BB476" s="1734">
        <v>8.9999999999999993E-3</v>
      </c>
      <c r="BC476" s="1734">
        <v>7.0000000000000001E-3</v>
      </c>
      <c r="BD476" s="1734">
        <v>7.0000000000000001E-3</v>
      </c>
      <c r="BE476" s="1734">
        <v>7.0000000000000001E-3</v>
      </c>
      <c r="BF476" s="1734">
        <v>7.0000000000000001E-3</v>
      </c>
      <c r="BG476" s="1734">
        <v>7.0000000000000001E-3</v>
      </c>
      <c r="BH476" s="1734">
        <v>7.0000000000000001E-3</v>
      </c>
      <c r="BI476" s="2014">
        <v>6.0000000000000001E-3</v>
      </c>
    </row>
    <row r="477" spans="1:61" ht="11.25" hidden="1" customHeight="1" outlineLevel="1">
      <c r="A477" s="15"/>
      <c r="I477" s="53"/>
      <c r="J477" s="35"/>
      <c r="K477" s="35"/>
      <c r="L477" s="35"/>
      <c r="M477" s="35"/>
      <c r="N477" s="35"/>
      <c r="O477" s="35"/>
      <c r="P477" s="35"/>
      <c r="Q477" s="35"/>
      <c r="R477" s="35"/>
      <c r="S477" s="35"/>
      <c r="T477" s="35"/>
      <c r="U477" s="35"/>
      <c r="V477" s="35"/>
      <c r="W477" s="35"/>
      <c r="X477" s="35"/>
      <c r="Y477" s="35"/>
      <c r="Z477" s="35"/>
      <c r="AA477" s="35"/>
      <c r="AB477" s="35"/>
      <c r="AC477" s="35"/>
      <c r="AD477" s="35"/>
      <c r="AE477" s="35"/>
      <c r="AF477" s="35"/>
      <c r="AG477" s="35"/>
      <c r="AH477" s="35"/>
      <c r="AI477" s="35"/>
      <c r="AJ477" s="35"/>
      <c r="AK477" s="35"/>
      <c r="AL477" s="35"/>
      <c r="AM477" s="35"/>
      <c r="AN477" s="35"/>
      <c r="AO477" s="35"/>
      <c r="AP477" s="35"/>
      <c r="AQ477" s="35"/>
      <c r="AR477" s="35"/>
      <c r="AT477" s="35"/>
      <c r="AU477" s="35"/>
      <c r="AV477" s="35"/>
      <c r="AW477" s="2000"/>
      <c r="AX477" s="2000"/>
      <c r="AY477" s="2000"/>
      <c r="AZ477" s="2000"/>
      <c r="BA477" s="2000"/>
      <c r="BB477" s="2000"/>
      <c r="BC477" s="2000"/>
      <c r="BD477" s="2000"/>
      <c r="BE477" s="2000"/>
      <c r="BF477" s="2000"/>
      <c r="BG477" s="2000"/>
      <c r="BH477" s="2000"/>
      <c r="BI477" s="2001"/>
    </row>
    <row r="478" spans="1:61" ht="11.25" hidden="1" customHeight="1" outlineLevel="1">
      <c r="A478" s="15"/>
      <c r="I478" s="196" t="s">
        <v>646</v>
      </c>
      <c r="J478" s="35"/>
      <c r="K478" s="35"/>
      <c r="L478" s="35"/>
      <c r="M478" s="35"/>
      <c r="N478" s="35"/>
      <c r="O478" s="35"/>
      <c r="P478" s="35"/>
      <c r="Q478" s="35"/>
      <c r="R478" s="35"/>
      <c r="S478" s="35"/>
      <c r="T478" s="35"/>
      <c r="U478" s="35"/>
      <c r="V478" s="35"/>
      <c r="W478" s="35"/>
      <c r="X478" s="35"/>
      <c r="Y478" s="35"/>
      <c r="Z478" s="35"/>
      <c r="AA478" s="35"/>
      <c r="AB478" s="35"/>
      <c r="AC478" s="35"/>
      <c r="AD478" s="35"/>
      <c r="AE478" s="35"/>
      <c r="AF478" s="35"/>
      <c r="AG478" s="35"/>
      <c r="AH478" s="35"/>
      <c r="AI478" s="35"/>
      <c r="AJ478" s="35"/>
      <c r="AK478" s="35"/>
      <c r="AL478" s="35"/>
      <c r="AM478" s="35"/>
      <c r="AN478" s="35"/>
      <c r="AO478" s="35"/>
      <c r="AP478" s="35"/>
      <c r="AQ478" s="35"/>
      <c r="AR478" s="35"/>
      <c r="AT478" s="35"/>
      <c r="AU478" s="35"/>
      <c r="AV478" s="35"/>
      <c r="AW478" s="2000"/>
      <c r="AX478" s="2000"/>
      <c r="AY478" s="2000"/>
      <c r="AZ478" s="2000"/>
      <c r="BA478" s="2000"/>
      <c r="BB478" s="2000"/>
      <c r="BC478" s="2000"/>
      <c r="BD478" s="2000"/>
      <c r="BE478" s="2000"/>
      <c r="BF478" s="2000"/>
      <c r="BG478" s="2000"/>
      <c r="BH478" s="2000"/>
      <c r="BI478" s="2001"/>
    </row>
    <row r="479" spans="1:61" ht="11.25" hidden="1" customHeight="1" outlineLevel="1">
      <c r="A479" s="15"/>
      <c r="I479" s="196" t="s">
        <v>643</v>
      </c>
      <c r="J479" s="53"/>
      <c r="K479" s="35"/>
      <c r="L479" s="35"/>
      <c r="M479" s="35"/>
      <c r="N479" s="35"/>
      <c r="O479" s="35"/>
      <c r="P479" s="35"/>
      <c r="Q479" s="35"/>
      <c r="R479" s="35"/>
      <c r="S479" s="35"/>
      <c r="T479" s="35"/>
      <c r="U479" s="35"/>
      <c r="V479" s="35"/>
      <c r="W479" s="35"/>
      <c r="X479" s="35"/>
      <c r="Y479" s="35"/>
      <c r="Z479" s="35"/>
      <c r="AA479" s="35"/>
      <c r="AB479" s="35"/>
      <c r="AC479" s="35"/>
      <c r="AD479" s="35"/>
      <c r="AE479" s="35"/>
      <c r="AF479" s="35"/>
      <c r="AG479" s="35"/>
      <c r="AH479" s="35"/>
      <c r="AI479" s="35"/>
      <c r="AJ479" s="35"/>
      <c r="AK479" s="35"/>
      <c r="AL479" s="35"/>
      <c r="AM479" s="35"/>
      <c r="AN479" s="35"/>
      <c r="AO479" s="35"/>
      <c r="AP479" s="35"/>
      <c r="AQ479" s="35"/>
      <c r="AR479" s="35"/>
      <c r="AT479" s="35"/>
      <c r="AU479" s="35"/>
      <c r="AV479" s="35"/>
      <c r="AW479" s="2009">
        <v>31.462</v>
      </c>
      <c r="AX479" s="1998">
        <f>+AW487</f>
        <v>47.391000000000005</v>
      </c>
      <c r="AY479" s="1998">
        <f>+AX487</f>
        <v>63.533000000000015</v>
      </c>
      <c r="AZ479" s="1998">
        <f>+AY487</f>
        <v>96.631730399999995</v>
      </c>
      <c r="BA479" s="1998">
        <f t="shared" ref="BA479:BI479" si="668">+AZ487</f>
        <v>128.76308500000002</v>
      </c>
      <c r="BB479" s="1998">
        <f t="shared" si="668"/>
        <v>153.4325247394909</v>
      </c>
      <c r="BC479" s="1998">
        <f t="shared" si="668"/>
        <v>184.7331487895363</v>
      </c>
      <c r="BD479" s="1998">
        <f t="shared" si="668"/>
        <v>219.40045494584837</v>
      </c>
      <c r="BE479" s="1998">
        <f t="shared" si="668"/>
        <v>235.09102488350771</v>
      </c>
      <c r="BF479" s="1998">
        <f t="shared" si="668"/>
        <v>229.07703736945803</v>
      </c>
      <c r="BG479" s="1998">
        <f t="shared" si="668"/>
        <v>198.69834189165445</v>
      </c>
      <c r="BH479" s="1998">
        <f t="shared" si="668"/>
        <v>138.11165619558977</v>
      </c>
      <c r="BI479" s="1999">
        <f t="shared" si="668"/>
        <v>53.398439662019655</v>
      </c>
    </row>
    <row r="480" spans="1:61" ht="11.25" hidden="1" customHeight="1" outlineLevel="1">
      <c r="A480" s="15"/>
      <c r="I480" s="467" t="s">
        <v>635</v>
      </c>
      <c r="J480" s="53"/>
      <c r="K480" s="35"/>
      <c r="L480" s="35"/>
      <c r="M480" s="35"/>
      <c r="N480" s="35"/>
      <c r="O480" s="35"/>
      <c r="P480" s="35"/>
      <c r="Q480" s="35"/>
      <c r="R480" s="35"/>
      <c r="S480" s="35"/>
      <c r="T480" s="35"/>
      <c r="U480" s="35"/>
      <c r="V480" s="35"/>
      <c r="W480" s="35"/>
      <c r="X480" s="35"/>
      <c r="Y480" s="35"/>
      <c r="Z480" s="35"/>
      <c r="AA480" s="35"/>
      <c r="AB480" s="35"/>
      <c r="AC480" s="35"/>
      <c r="AD480" s="35"/>
      <c r="AE480" s="35"/>
      <c r="AF480" s="35"/>
      <c r="AG480" s="35"/>
      <c r="AH480" s="35"/>
      <c r="AI480" s="35"/>
      <c r="AJ480" s="35"/>
      <c r="AK480" s="35"/>
      <c r="AL480" s="35"/>
      <c r="AM480" s="35"/>
      <c r="AN480" s="35"/>
      <c r="AO480" s="35"/>
      <c r="AP480" s="35"/>
      <c r="AQ480" s="35"/>
      <c r="AR480" s="35"/>
      <c r="AT480" s="35"/>
      <c r="AU480" s="35"/>
      <c r="AV480" s="35"/>
      <c r="AW480" s="2010">
        <v>41.247</v>
      </c>
      <c r="AX480" s="2010">
        <v>50.848999999999997</v>
      </c>
      <c r="AY480" s="2015">
        <f>+AY491*AY$461</f>
        <v>64.769255999999999</v>
      </c>
      <c r="AZ480" s="2015">
        <f>+AZ491*AZ$461</f>
        <v>78.08756200000002</v>
      </c>
      <c r="BA480" s="2015">
        <f t="shared" ref="BA480:BI480" si="669">+BA491*BA$461</f>
        <v>87.149337043878788</v>
      </c>
      <c r="BB480" s="2015">
        <f t="shared" si="669"/>
        <v>113.88383895424577</v>
      </c>
      <c r="BC480" s="2015">
        <f t="shared" si="669"/>
        <v>142.93211661770781</v>
      </c>
      <c r="BD480" s="2015">
        <f t="shared" si="669"/>
        <v>153.60954673425098</v>
      </c>
      <c r="BE480" s="2015">
        <f t="shared" si="669"/>
        <v>163.62882661774108</v>
      </c>
      <c r="BF480" s="2015">
        <f t="shared" si="669"/>
        <v>172.91889035084591</v>
      </c>
      <c r="BG480" s="2015">
        <f t="shared" si="669"/>
        <v>177.78087685296597</v>
      </c>
      <c r="BH480" s="2015">
        <f t="shared" si="669"/>
        <v>190.48048188973027</v>
      </c>
      <c r="BI480" s="2016">
        <f t="shared" si="669"/>
        <v>199.66286680436633</v>
      </c>
    </row>
    <row r="481" spans="1:61" ht="11.25" hidden="1" customHeight="1" outlineLevel="1">
      <c r="A481" s="15"/>
      <c r="I481" s="53" t="s">
        <v>636</v>
      </c>
      <c r="J481" s="53"/>
      <c r="K481" s="35"/>
      <c r="L481" s="35"/>
      <c r="M481" s="35"/>
      <c r="N481" s="35"/>
      <c r="O481" s="35"/>
      <c r="P481" s="35"/>
      <c r="Q481" s="35"/>
      <c r="R481" s="35"/>
      <c r="S481" s="35"/>
      <c r="T481" s="35"/>
      <c r="U481" s="35"/>
      <c r="V481" s="35"/>
      <c r="W481" s="35"/>
      <c r="X481" s="35"/>
      <c r="Y481" s="35"/>
      <c r="Z481" s="35"/>
      <c r="AA481" s="35"/>
      <c r="AB481" s="35"/>
      <c r="AC481" s="35"/>
      <c r="AD481" s="35"/>
      <c r="AE481" s="35"/>
      <c r="AF481" s="35"/>
      <c r="AG481" s="35"/>
      <c r="AH481" s="35"/>
      <c r="AI481" s="35"/>
      <c r="AJ481" s="35"/>
      <c r="AK481" s="35"/>
      <c r="AL481" s="35"/>
      <c r="AM481" s="35"/>
      <c r="AN481" s="35"/>
      <c r="AO481" s="35"/>
      <c r="AP481" s="35"/>
      <c r="AQ481" s="35"/>
      <c r="AR481" s="35"/>
      <c r="AT481" s="35"/>
      <c r="AU481" s="35"/>
      <c r="AV481" s="35"/>
      <c r="AW481" s="2010">
        <v>-0.127</v>
      </c>
      <c r="AX481" s="2010">
        <v>-4.8000000000000001E-2</v>
      </c>
      <c r="AY481" s="2000">
        <v>0</v>
      </c>
      <c r="AZ481" s="2000">
        <v>0</v>
      </c>
      <c r="BA481" s="2000">
        <v>0</v>
      </c>
      <c r="BB481" s="2000">
        <v>0</v>
      </c>
      <c r="BC481" s="2000">
        <v>0</v>
      </c>
      <c r="BD481" s="2000">
        <v>0</v>
      </c>
      <c r="BE481" s="2000">
        <v>0</v>
      </c>
      <c r="BF481" s="2000">
        <v>0</v>
      </c>
      <c r="BG481" s="2000">
        <v>0</v>
      </c>
      <c r="BH481" s="2000">
        <v>0</v>
      </c>
      <c r="BI481" s="2001">
        <v>0</v>
      </c>
    </row>
    <row r="482" spans="1:61" ht="11.25" hidden="1" customHeight="1" outlineLevel="1">
      <c r="A482" s="15"/>
      <c r="I482" s="53" t="s">
        <v>637</v>
      </c>
      <c r="J482" s="53"/>
      <c r="K482" s="35"/>
      <c r="L482" s="35"/>
      <c r="M482" s="35"/>
      <c r="N482" s="35"/>
      <c r="O482" s="35"/>
      <c r="P482" s="35"/>
      <c r="Q482" s="35"/>
      <c r="R482" s="35"/>
      <c r="S482" s="35"/>
      <c r="T482" s="35"/>
      <c r="U482" s="35"/>
      <c r="V482" s="35"/>
      <c r="W482" s="35"/>
      <c r="X482" s="35"/>
      <c r="Y482" s="35"/>
      <c r="Z482" s="35"/>
      <c r="AA482" s="35"/>
      <c r="AB482" s="35"/>
      <c r="AC482" s="35"/>
      <c r="AD482" s="35"/>
      <c r="AE482" s="35"/>
      <c r="AF482" s="35"/>
      <c r="AG482" s="35"/>
      <c r="AH482" s="35"/>
      <c r="AI482" s="35"/>
      <c r="AJ482" s="35"/>
      <c r="AK482" s="35"/>
      <c r="AL482" s="35"/>
      <c r="AM482" s="35"/>
      <c r="AN482" s="35"/>
      <c r="AO482" s="35"/>
      <c r="AP482" s="35"/>
      <c r="AQ482" s="35"/>
      <c r="AR482" s="35"/>
      <c r="AT482" s="35"/>
      <c r="AU482" s="35"/>
      <c r="AV482" s="35"/>
      <c r="AW482" s="2010">
        <v>-22.53</v>
      </c>
      <c r="AX482" s="2010">
        <v>-32.487000000000002</v>
      </c>
      <c r="AY482" s="2015">
        <f>AVERAGE(AX488:AY488)/AY490*-1</f>
        <v>-31.670525600000001</v>
      </c>
      <c r="AZ482" s="2015">
        <f>AVERAGE(AY488:AZ488)/AZ490*-1</f>
        <v>-45.956207400000004</v>
      </c>
      <c r="BA482" s="2015">
        <f t="shared" ref="BA482:BI482" si="670">AVERAGE(AZ488:BA488)/BA490*-1</f>
        <v>-62.479897304387897</v>
      </c>
      <c r="BB482" s="2015">
        <f t="shared" si="670"/>
        <v>-82.583214904200346</v>
      </c>
      <c r="BC482" s="2015">
        <f t="shared" si="670"/>
        <v>-108.2648104613957</v>
      </c>
      <c r="BD482" s="2015">
        <f t="shared" si="670"/>
        <v>-137.91897679659161</v>
      </c>
      <c r="BE482" s="2015">
        <f t="shared" si="670"/>
        <v>-169.64281413179077</v>
      </c>
      <c r="BF482" s="2015">
        <f t="shared" si="670"/>
        <v>-203.29758582864949</v>
      </c>
      <c r="BG482" s="2015">
        <f t="shared" si="670"/>
        <v>-238.36756254903065</v>
      </c>
      <c r="BH482" s="2015">
        <f t="shared" si="670"/>
        <v>-275.19369842330036</v>
      </c>
      <c r="BI482" s="2016">
        <f t="shared" si="670"/>
        <v>-261.84002774392496</v>
      </c>
    </row>
    <row r="483" spans="1:61" ht="11.25" hidden="1" customHeight="1" outlineLevel="1">
      <c r="A483" s="15"/>
      <c r="I483" s="53" t="s">
        <v>638</v>
      </c>
      <c r="J483" s="53"/>
      <c r="K483" s="35"/>
      <c r="L483" s="35"/>
      <c r="M483" s="35"/>
      <c r="N483" s="35"/>
      <c r="O483" s="35"/>
      <c r="P483" s="35"/>
      <c r="Q483" s="35"/>
      <c r="R483" s="35"/>
      <c r="S483" s="35"/>
      <c r="T483" s="35"/>
      <c r="U483" s="35"/>
      <c r="V483" s="35"/>
      <c r="W483" s="35"/>
      <c r="X483" s="35"/>
      <c r="Y483" s="35"/>
      <c r="Z483" s="35"/>
      <c r="AA483" s="35"/>
      <c r="AB483" s="35"/>
      <c r="AC483" s="35"/>
      <c r="AD483" s="35"/>
      <c r="AE483" s="35"/>
      <c r="AF483" s="35"/>
      <c r="AG483" s="35"/>
      <c r="AH483" s="35"/>
      <c r="AI483" s="35"/>
      <c r="AJ483" s="35"/>
      <c r="AK483" s="35"/>
      <c r="AL483" s="35"/>
      <c r="AM483" s="35"/>
      <c r="AN483" s="35"/>
      <c r="AO483" s="35"/>
      <c r="AP483" s="35"/>
      <c r="AQ483" s="35"/>
      <c r="AR483" s="35"/>
      <c r="AT483" s="35"/>
      <c r="AU483" s="35"/>
      <c r="AV483" s="35"/>
      <c r="AW483" s="2010">
        <v>0.122</v>
      </c>
      <c r="AX483" s="2010">
        <v>0</v>
      </c>
      <c r="AY483" s="2000">
        <v>0</v>
      </c>
      <c r="AZ483" s="2000">
        <v>0</v>
      </c>
      <c r="BA483" s="2000">
        <v>0</v>
      </c>
      <c r="BB483" s="2000">
        <v>0</v>
      </c>
      <c r="BC483" s="2000">
        <v>0</v>
      </c>
      <c r="BD483" s="2000">
        <v>0</v>
      </c>
      <c r="BE483" s="2000">
        <v>0</v>
      </c>
      <c r="BF483" s="2000">
        <v>0</v>
      </c>
      <c r="BG483" s="2000">
        <v>0</v>
      </c>
      <c r="BH483" s="2000">
        <v>0</v>
      </c>
      <c r="BI483" s="2001">
        <v>0</v>
      </c>
    </row>
    <row r="484" spans="1:61" ht="11.25" hidden="1" customHeight="1" outlineLevel="1">
      <c r="A484" s="15"/>
      <c r="I484" s="53" t="s">
        <v>639</v>
      </c>
      <c r="J484" s="53"/>
      <c r="K484" s="35"/>
      <c r="L484" s="35"/>
      <c r="M484" s="35"/>
      <c r="N484" s="35"/>
      <c r="O484" s="35"/>
      <c r="P484" s="35"/>
      <c r="Q484" s="35"/>
      <c r="R484" s="35"/>
      <c r="S484" s="35"/>
      <c r="T484" s="35"/>
      <c r="U484" s="35"/>
      <c r="V484" s="35"/>
      <c r="W484" s="35"/>
      <c r="X484" s="35"/>
      <c r="Y484" s="35"/>
      <c r="Z484" s="35"/>
      <c r="AA484" s="35"/>
      <c r="AB484" s="35"/>
      <c r="AC484" s="35"/>
      <c r="AD484" s="35"/>
      <c r="AE484" s="35"/>
      <c r="AF484" s="35"/>
      <c r="AG484" s="35"/>
      <c r="AH484" s="35"/>
      <c r="AI484" s="35"/>
      <c r="AJ484" s="35"/>
      <c r="AK484" s="35"/>
      <c r="AL484" s="35"/>
      <c r="AM484" s="35"/>
      <c r="AN484" s="35"/>
      <c r="AO484" s="35"/>
      <c r="AP484" s="35"/>
      <c r="AQ484" s="35"/>
      <c r="AR484" s="35"/>
      <c r="AT484" s="35"/>
      <c r="AU484" s="35"/>
      <c r="AV484" s="35"/>
      <c r="AW484" s="2010">
        <v>4.9000000000000002E-2</v>
      </c>
      <c r="AX484" s="2010">
        <v>8.6999999999999994E-2</v>
      </c>
      <c r="AY484" s="2000">
        <v>0</v>
      </c>
      <c r="AZ484" s="2000">
        <v>0</v>
      </c>
      <c r="BA484" s="2000">
        <v>0</v>
      </c>
      <c r="BB484" s="2000">
        <v>0</v>
      </c>
      <c r="BC484" s="2000">
        <v>0</v>
      </c>
      <c r="BD484" s="2000">
        <v>0</v>
      </c>
      <c r="BE484" s="2000">
        <v>0</v>
      </c>
      <c r="BF484" s="2000">
        <v>0</v>
      </c>
      <c r="BG484" s="2000">
        <v>0</v>
      </c>
      <c r="BH484" s="2000">
        <v>0</v>
      </c>
      <c r="BI484" s="2001">
        <v>0</v>
      </c>
    </row>
    <row r="485" spans="1:61" ht="11.25" hidden="1" customHeight="1" outlineLevel="1">
      <c r="A485" s="15"/>
      <c r="I485" s="53" t="s">
        <v>640</v>
      </c>
      <c r="J485" s="53"/>
      <c r="K485" s="35"/>
      <c r="L485" s="35"/>
      <c r="M485" s="35"/>
      <c r="N485" s="35"/>
      <c r="O485" s="35"/>
      <c r="P485" s="35"/>
      <c r="Q485" s="35"/>
      <c r="R485" s="35"/>
      <c r="S485" s="35"/>
      <c r="T485" s="35"/>
      <c r="U485" s="35"/>
      <c r="V485" s="35"/>
      <c r="W485" s="35"/>
      <c r="X485" s="35"/>
      <c r="Y485" s="35"/>
      <c r="Z485" s="35"/>
      <c r="AA485" s="35"/>
      <c r="AB485" s="35"/>
      <c r="AC485" s="35"/>
      <c r="AD485" s="35"/>
      <c r="AE485" s="35"/>
      <c r="AF485" s="35"/>
      <c r="AG485" s="35"/>
      <c r="AH485" s="35"/>
      <c r="AI485" s="35"/>
      <c r="AJ485" s="35"/>
      <c r="AK485" s="35"/>
      <c r="AL485" s="35"/>
      <c r="AM485" s="35"/>
      <c r="AN485" s="35"/>
      <c r="AO485" s="35"/>
      <c r="AP485" s="35"/>
      <c r="AQ485" s="35"/>
      <c r="AR485" s="35"/>
      <c r="AT485" s="35"/>
      <c r="AU485" s="35"/>
      <c r="AV485" s="35"/>
      <c r="AW485" s="2010">
        <v>-3.6419999999999999</v>
      </c>
      <c r="AX485" s="2010">
        <v>-2.9359999999999999</v>
      </c>
      <c r="AY485" s="2000">
        <v>0</v>
      </c>
      <c r="AZ485" s="2000">
        <v>0</v>
      </c>
      <c r="BA485" s="2000">
        <v>0</v>
      </c>
      <c r="BB485" s="2000">
        <v>0</v>
      </c>
      <c r="BC485" s="2000">
        <v>0</v>
      </c>
      <c r="BD485" s="2000">
        <v>0</v>
      </c>
      <c r="BE485" s="2000">
        <v>0</v>
      </c>
      <c r="BF485" s="2000">
        <v>0</v>
      </c>
      <c r="BG485" s="2000">
        <v>0</v>
      </c>
      <c r="BH485" s="2000">
        <v>0</v>
      </c>
      <c r="BI485" s="2001">
        <v>0</v>
      </c>
    </row>
    <row r="486" spans="1:61" ht="11.25" hidden="1" customHeight="1" outlineLevel="1">
      <c r="A486" s="15"/>
      <c r="I486" s="53" t="s">
        <v>641</v>
      </c>
      <c r="J486" s="53"/>
      <c r="K486" s="35"/>
      <c r="L486" s="35"/>
      <c r="M486" s="35"/>
      <c r="N486" s="35"/>
      <c r="O486" s="35"/>
      <c r="P486" s="35"/>
      <c r="Q486" s="35"/>
      <c r="R486" s="35"/>
      <c r="S486" s="35"/>
      <c r="T486" s="35"/>
      <c r="U486" s="35"/>
      <c r="V486" s="35"/>
      <c r="W486" s="35"/>
      <c r="X486" s="35"/>
      <c r="Y486" s="35"/>
      <c r="Z486" s="35"/>
      <c r="AA486" s="35"/>
      <c r="AB486" s="35"/>
      <c r="AC486" s="35"/>
      <c r="AD486" s="35"/>
      <c r="AE486" s="35"/>
      <c r="AF486" s="35"/>
      <c r="AG486" s="35"/>
      <c r="AH486" s="35"/>
      <c r="AI486" s="35"/>
      <c r="AJ486" s="35"/>
      <c r="AK486" s="35"/>
      <c r="AL486" s="35"/>
      <c r="AM486" s="35"/>
      <c r="AN486" s="35"/>
      <c r="AO486" s="35"/>
      <c r="AP486" s="35"/>
      <c r="AQ486" s="35"/>
      <c r="AR486" s="35"/>
      <c r="AT486" s="35"/>
      <c r="AU486" s="35"/>
      <c r="AV486" s="35"/>
      <c r="AW486" s="2010">
        <v>0.81</v>
      </c>
      <c r="AX486" s="2010">
        <v>0.67700000000000005</v>
      </c>
      <c r="AY486" s="2000">
        <v>0</v>
      </c>
      <c r="AZ486" s="2000">
        <v>0</v>
      </c>
      <c r="BA486" s="2000">
        <v>0</v>
      </c>
      <c r="BB486" s="2000">
        <v>0</v>
      </c>
      <c r="BC486" s="2000">
        <v>0</v>
      </c>
      <c r="BD486" s="2000">
        <v>0</v>
      </c>
      <c r="BE486" s="2000">
        <v>0</v>
      </c>
      <c r="BF486" s="2000">
        <v>0</v>
      </c>
      <c r="BG486" s="2000">
        <v>0</v>
      </c>
      <c r="BH486" s="2000">
        <v>0</v>
      </c>
      <c r="BI486" s="2001">
        <v>0</v>
      </c>
    </row>
    <row r="487" spans="1:61" ht="11.25" hidden="1" customHeight="1" outlineLevel="1">
      <c r="A487" s="15"/>
      <c r="I487" s="196" t="s">
        <v>642</v>
      </c>
      <c r="J487" s="53"/>
      <c r="K487" s="35"/>
      <c r="L487" s="35"/>
      <c r="M487" s="35"/>
      <c r="N487" s="35"/>
      <c r="O487" s="35"/>
      <c r="P487" s="35"/>
      <c r="Q487" s="35"/>
      <c r="R487" s="35"/>
      <c r="S487" s="35"/>
      <c r="T487" s="35"/>
      <c r="U487" s="35"/>
      <c r="V487" s="35"/>
      <c r="W487" s="35"/>
      <c r="X487" s="35"/>
      <c r="Y487" s="35"/>
      <c r="Z487" s="35"/>
      <c r="AA487" s="35"/>
      <c r="AB487" s="35"/>
      <c r="AC487" s="35"/>
      <c r="AD487" s="35"/>
      <c r="AE487" s="35"/>
      <c r="AF487" s="35"/>
      <c r="AG487" s="35"/>
      <c r="AH487" s="35"/>
      <c r="AI487" s="35"/>
      <c r="AJ487" s="35"/>
      <c r="AK487" s="35"/>
      <c r="AL487" s="35"/>
      <c r="AM487" s="35"/>
      <c r="AN487" s="35"/>
      <c r="AO487" s="35"/>
      <c r="AP487" s="35"/>
      <c r="AQ487" s="35"/>
      <c r="AR487" s="35"/>
      <c r="AT487" s="35"/>
      <c r="AU487" s="35"/>
      <c r="AV487" s="35"/>
      <c r="AW487" s="1998">
        <f>+SUM(AW479:AW486)</f>
        <v>47.391000000000005</v>
      </c>
      <c r="AX487" s="1998">
        <f>+SUM(AX479:AX486)</f>
        <v>63.533000000000015</v>
      </c>
      <c r="AY487" s="1998">
        <f>+SUM(AY479:AY486)</f>
        <v>96.631730399999995</v>
      </c>
      <c r="AZ487" s="1998">
        <f>+SUM(AZ479:AZ486)</f>
        <v>128.76308500000002</v>
      </c>
      <c r="BA487" s="1998">
        <f t="shared" ref="BA487:BI487" si="671">+SUM(BA479:BA486)</f>
        <v>153.4325247394909</v>
      </c>
      <c r="BB487" s="1998">
        <f t="shared" si="671"/>
        <v>184.7331487895363</v>
      </c>
      <c r="BC487" s="1998">
        <f t="shared" si="671"/>
        <v>219.40045494584837</v>
      </c>
      <c r="BD487" s="1998">
        <f t="shared" si="671"/>
        <v>235.09102488350771</v>
      </c>
      <c r="BE487" s="1998">
        <f t="shared" si="671"/>
        <v>229.07703736945803</v>
      </c>
      <c r="BF487" s="1998">
        <f t="shared" si="671"/>
        <v>198.69834189165445</v>
      </c>
      <c r="BG487" s="1998">
        <f t="shared" si="671"/>
        <v>138.11165619558977</v>
      </c>
      <c r="BH487" s="1998">
        <f t="shared" si="671"/>
        <v>53.398439662019655</v>
      </c>
      <c r="BI487" s="1999">
        <f t="shared" si="671"/>
        <v>-8.7787212775389776</v>
      </c>
    </row>
    <row r="488" spans="1:61" ht="11.25" hidden="1" customHeight="1" outlineLevel="1">
      <c r="A488" s="15"/>
      <c r="I488" s="205" t="s">
        <v>644</v>
      </c>
      <c r="J488" s="1696"/>
      <c r="K488" s="35"/>
      <c r="L488" s="35"/>
      <c r="M488" s="35"/>
      <c r="N488" s="35"/>
      <c r="O488" s="35"/>
      <c r="P488" s="35"/>
      <c r="Q488" s="35"/>
      <c r="R488" s="35"/>
      <c r="S488" s="35"/>
      <c r="T488" s="35"/>
      <c r="U488" s="35"/>
      <c r="V488" s="35"/>
      <c r="W488" s="35"/>
      <c r="X488" s="35"/>
      <c r="Y488" s="35"/>
      <c r="Z488" s="35"/>
      <c r="AA488" s="35"/>
      <c r="AB488" s="35"/>
      <c r="AC488" s="35"/>
      <c r="AD488" s="35"/>
      <c r="AE488" s="35"/>
      <c r="AF488" s="35"/>
      <c r="AG488" s="35"/>
      <c r="AH488" s="35"/>
      <c r="AI488" s="35"/>
      <c r="AJ488" s="35"/>
      <c r="AK488" s="35"/>
      <c r="AL488" s="35"/>
      <c r="AM488" s="35"/>
      <c r="AN488" s="35"/>
      <c r="AO488" s="35"/>
      <c r="AP488" s="35"/>
      <c r="AQ488" s="35"/>
      <c r="AR488" s="35"/>
      <c r="AT488" s="35"/>
      <c r="AU488" s="35"/>
      <c r="AV488" s="35"/>
      <c r="AW488" s="2010">
        <v>84.013999999999996</v>
      </c>
      <c r="AX488" s="2010">
        <v>125.968</v>
      </c>
      <c r="AY488" s="2000">
        <f>AX488+AY480+AY486+AY483+AY484+AY485+AY481</f>
        <v>190.737256</v>
      </c>
      <c r="AZ488" s="2000">
        <f>AY488+AZ480+AZ486+AZ483+AZ484+AZ485+AZ481</f>
        <v>268.82481800000005</v>
      </c>
      <c r="BA488" s="2000">
        <f t="shared" ref="BA488:BI488" si="672">AZ488+BA480+BA486+BA483+BA484+BA485+BA481</f>
        <v>355.97415504387885</v>
      </c>
      <c r="BB488" s="2000">
        <f t="shared" si="672"/>
        <v>469.85799399812464</v>
      </c>
      <c r="BC488" s="2000">
        <f t="shared" si="672"/>
        <v>612.79011061583242</v>
      </c>
      <c r="BD488" s="2000">
        <f t="shared" si="672"/>
        <v>766.39965735008343</v>
      </c>
      <c r="BE488" s="2000">
        <f t="shared" si="672"/>
        <v>930.02848396782451</v>
      </c>
      <c r="BF488" s="2000">
        <f t="shared" si="672"/>
        <v>1102.9473743186704</v>
      </c>
      <c r="BG488" s="2000">
        <f t="shared" si="672"/>
        <v>1280.7282511716364</v>
      </c>
      <c r="BH488" s="2000">
        <f t="shared" si="672"/>
        <v>1471.2087330613667</v>
      </c>
      <c r="BI488" s="2001">
        <f t="shared" si="672"/>
        <v>1670.8715998657331</v>
      </c>
    </row>
    <row r="489" spans="1:61" ht="11.25" hidden="1" customHeight="1" outlineLevel="1">
      <c r="A489" s="15"/>
      <c r="I489" s="205" t="s">
        <v>645</v>
      </c>
      <c r="J489" s="1696"/>
      <c r="K489" s="35"/>
      <c r="L489" s="35"/>
      <c r="M489" s="35"/>
      <c r="N489" s="35"/>
      <c r="O489" s="35"/>
      <c r="P489" s="35"/>
      <c r="Q489" s="35"/>
      <c r="R489" s="35"/>
      <c r="S489" s="35"/>
      <c r="T489" s="35"/>
      <c r="U489" s="35"/>
      <c r="V489" s="35"/>
      <c r="W489" s="35"/>
      <c r="X489" s="35"/>
      <c r="Y489" s="35"/>
      <c r="Z489" s="35"/>
      <c r="AA489" s="35"/>
      <c r="AB489" s="35"/>
      <c r="AC489" s="35"/>
      <c r="AD489" s="35"/>
      <c r="AE489" s="35"/>
      <c r="AF489" s="35"/>
      <c r="AG489" s="35"/>
      <c r="AH489" s="35"/>
      <c r="AI489" s="35"/>
      <c r="AJ489" s="35"/>
      <c r="AK489" s="35"/>
      <c r="AL489" s="35"/>
      <c r="AM489" s="35"/>
      <c r="AN489" s="35"/>
      <c r="AO489" s="35"/>
      <c r="AP489" s="35"/>
      <c r="AQ489" s="35"/>
      <c r="AR489" s="35"/>
      <c r="AT489" s="35"/>
      <c r="AU489" s="35"/>
      <c r="AV489" s="35"/>
      <c r="AW489" s="2010">
        <v>-36.622999999999998</v>
      </c>
      <c r="AX489" s="2010">
        <v>-62.435000000000002</v>
      </c>
      <c r="AY489" s="2000">
        <f>+AX489+AY482</f>
        <v>-94.105525600000007</v>
      </c>
      <c r="AZ489" s="2000">
        <f>+AY489+AZ482</f>
        <v>-140.061733</v>
      </c>
      <c r="BA489" s="2000">
        <f t="shared" ref="BA489:BI489" si="673">+AZ489+BA482</f>
        <v>-202.54163030438789</v>
      </c>
      <c r="BB489" s="2000">
        <f t="shared" si="673"/>
        <v>-285.12484520858823</v>
      </c>
      <c r="BC489" s="2000">
        <f t="shared" si="673"/>
        <v>-393.38965566998394</v>
      </c>
      <c r="BD489" s="2000">
        <f t="shared" si="673"/>
        <v>-531.30863246657555</v>
      </c>
      <c r="BE489" s="2000">
        <f t="shared" si="673"/>
        <v>-700.95144659836637</v>
      </c>
      <c r="BF489" s="2000">
        <f t="shared" si="673"/>
        <v>-904.24903242701589</v>
      </c>
      <c r="BG489" s="2000">
        <f t="shared" si="673"/>
        <v>-1142.6165949760466</v>
      </c>
      <c r="BH489" s="2000">
        <f t="shared" si="673"/>
        <v>-1417.8102933993468</v>
      </c>
      <c r="BI489" s="2001">
        <f t="shared" si="673"/>
        <v>-1679.6503211432719</v>
      </c>
    </row>
    <row r="490" spans="1:61" s="1664" customFormat="1" ht="11.25" hidden="1" customHeight="1" outlineLevel="1">
      <c r="B490" s="186"/>
      <c r="C490" s="186"/>
      <c r="D490" s="186"/>
      <c r="E490" s="186"/>
      <c r="F490" s="186"/>
      <c r="G490" s="186"/>
      <c r="I490" s="1823" t="s">
        <v>652</v>
      </c>
      <c r="J490" s="1555"/>
      <c r="K490" s="1555"/>
      <c r="L490" s="1555"/>
      <c r="M490" s="1555"/>
      <c r="N490" s="1555"/>
      <c r="O490" s="1555"/>
      <c r="P490" s="1555"/>
      <c r="Q490" s="1555"/>
      <c r="R490" s="1555"/>
      <c r="S490" s="1555"/>
      <c r="T490" s="1555"/>
      <c r="U490" s="1555"/>
      <c r="V490" s="1555"/>
      <c r="W490" s="1555"/>
      <c r="X490" s="1555"/>
      <c r="Y490" s="1555"/>
      <c r="Z490" s="1555"/>
      <c r="AA490" s="1555"/>
      <c r="AB490" s="1555"/>
      <c r="AC490" s="1555"/>
      <c r="AD490" s="1555"/>
      <c r="AE490" s="1555"/>
      <c r="AF490" s="1555"/>
      <c r="AG490" s="1555"/>
      <c r="AH490" s="1555"/>
      <c r="AI490" s="1555"/>
      <c r="AJ490" s="1555"/>
      <c r="AK490" s="1555"/>
      <c r="AL490" s="1555"/>
      <c r="AM490" s="1555"/>
      <c r="AN490" s="1555"/>
      <c r="AO490" s="1555"/>
      <c r="AP490" s="1555"/>
      <c r="AQ490" s="1555"/>
      <c r="AR490" s="1555"/>
      <c r="AS490" s="1555"/>
      <c r="AT490" s="1555"/>
      <c r="AU490" s="1555"/>
      <c r="AV490" s="1555"/>
      <c r="AW490" s="1998">
        <f>AVERAGE(AW488)/AW482*-1</f>
        <v>3.7289835774522855</v>
      </c>
      <c r="AX490" s="1998">
        <f>AVERAGE(AW488:AX488)/AX482*-1</f>
        <v>3.231785021700988</v>
      </c>
      <c r="AY490" s="2042">
        <v>5</v>
      </c>
      <c r="AZ490" s="2042">
        <v>5</v>
      </c>
      <c r="BA490" s="2042">
        <v>5</v>
      </c>
      <c r="BB490" s="2042">
        <v>5</v>
      </c>
      <c r="BC490" s="2042">
        <v>5</v>
      </c>
      <c r="BD490" s="2042">
        <v>5</v>
      </c>
      <c r="BE490" s="2042">
        <v>5</v>
      </c>
      <c r="BF490" s="2042">
        <v>5</v>
      </c>
      <c r="BG490" s="2042">
        <v>5</v>
      </c>
      <c r="BH490" s="2042">
        <v>5</v>
      </c>
      <c r="BI490" s="2043">
        <v>6</v>
      </c>
    </row>
    <row r="491" spans="1:61" s="1664" customFormat="1" ht="11.25" hidden="1" customHeight="1" outlineLevel="1">
      <c r="B491" s="186"/>
      <c r="C491" s="186"/>
      <c r="D491" s="186"/>
      <c r="E491" s="186"/>
      <c r="F491" s="186"/>
      <c r="G491" s="186"/>
      <c r="I491" s="1823" t="s">
        <v>653</v>
      </c>
      <c r="J491" s="1555"/>
      <c r="K491" s="1555"/>
      <c r="L491" s="1555"/>
      <c r="M491" s="1555"/>
      <c r="N491" s="1555"/>
      <c r="O491" s="1555"/>
      <c r="P491" s="1555"/>
      <c r="Q491" s="1555"/>
      <c r="R491" s="1555"/>
      <c r="S491" s="1555"/>
      <c r="T491" s="1555"/>
      <c r="U491" s="1555"/>
      <c r="V491" s="1555"/>
      <c r="W491" s="1555"/>
      <c r="X491" s="1555"/>
      <c r="Y491" s="1555"/>
      <c r="Z491" s="1555"/>
      <c r="AA491" s="1555"/>
      <c r="AB491" s="1555"/>
      <c r="AC491" s="1555"/>
      <c r="AD491" s="1555"/>
      <c r="AE491" s="1555"/>
      <c r="AF491" s="1555"/>
      <c r="AG491" s="1555"/>
      <c r="AH491" s="1555"/>
      <c r="AI491" s="1555"/>
      <c r="AJ491" s="1555"/>
      <c r="AK491" s="1555"/>
      <c r="AL491" s="1555"/>
      <c r="AM491" s="1555"/>
      <c r="AN491" s="1555"/>
      <c r="AO491" s="1555"/>
      <c r="AP491" s="1555"/>
      <c r="AQ491" s="1555"/>
      <c r="AR491" s="1555"/>
      <c r="AS491" s="1555"/>
      <c r="AT491" s="1555"/>
      <c r="AU491" s="1555"/>
      <c r="AV491" s="1555"/>
      <c r="AW491" s="2002">
        <f>AW480/AW65</f>
        <v>4.1737499089297421E-2</v>
      </c>
      <c r="AX491" s="2003">
        <f>AX480/AX65</f>
        <v>3.8429680237611188E-2</v>
      </c>
      <c r="AY491" s="1760">
        <v>3.5999999999999997E-2</v>
      </c>
      <c r="AZ491" s="1760">
        <v>3.4000000000000002E-2</v>
      </c>
      <c r="BA491" s="1760">
        <v>3.4000000000000002E-2</v>
      </c>
      <c r="BB491" s="1760">
        <v>0.04</v>
      </c>
      <c r="BC491" s="1760">
        <v>4.5999999999999999E-2</v>
      </c>
      <c r="BD491" s="1760">
        <v>4.5999999999999999E-2</v>
      </c>
      <c r="BE491" s="1760">
        <v>4.5999999999999999E-2</v>
      </c>
      <c r="BF491" s="1760">
        <v>4.5999999999999999E-2</v>
      </c>
      <c r="BG491" s="1760">
        <v>4.4999999999999998E-2</v>
      </c>
      <c r="BH491" s="1760">
        <v>4.5999999999999999E-2</v>
      </c>
      <c r="BI491" s="1759">
        <v>4.5999999999999999E-2</v>
      </c>
    </row>
    <row r="492" spans="1:61" ht="11.25" hidden="1" customHeight="1" outlineLevel="1">
      <c r="A492" s="15"/>
      <c r="I492" s="53"/>
      <c r="J492" s="35"/>
      <c r="K492" s="35"/>
      <c r="L492" s="35"/>
      <c r="M492" s="35"/>
      <c r="N492" s="35"/>
      <c r="O492" s="35"/>
      <c r="P492" s="35"/>
      <c r="Q492" s="35"/>
      <c r="R492" s="35"/>
      <c r="S492" s="35"/>
      <c r="T492" s="35"/>
      <c r="U492" s="35"/>
      <c r="V492" s="35"/>
      <c r="W492" s="35"/>
      <c r="X492" s="35"/>
      <c r="Y492" s="35"/>
      <c r="Z492" s="35"/>
      <c r="AA492" s="35"/>
      <c r="AB492" s="35"/>
      <c r="AC492" s="35"/>
      <c r="AD492" s="35"/>
      <c r="AE492" s="35"/>
      <c r="AF492" s="35"/>
      <c r="AG492" s="35"/>
      <c r="AH492" s="35"/>
      <c r="AI492" s="35"/>
      <c r="AJ492" s="35"/>
      <c r="AK492" s="35"/>
      <c r="AL492" s="35"/>
      <c r="AM492" s="35"/>
      <c r="AN492" s="35"/>
      <c r="AO492" s="35"/>
      <c r="AP492" s="35"/>
      <c r="AQ492" s="35"/>
      <c r="AR492" s="35"/>
      <c r="AT492" s="35"/>
      <c r="AU492" s="35"/>
      <c r="AV492" s="35"/>
      <c r="AW492" s="2000"/>
      <c r="AX492" s="2000"/>
      <c r="AY492" s="2000"/>
      <c r="AZ492" s="2000"/>
      <c r="BA492" s="2000"/>
      <c r="BB492" s="2000"/>
      <c r="BC492" s="2000"/>
      <c r="BD492" s="2000"/>
      <c r="BE492" s="2000"/>
      <c r="BF492" s="2000"/>
      <c r="BG492" s="2000"/>
      <c r="BH492" s="2000"/>
      <c r="BI492" s="2001"/>
    </row>
    <row r="493" spans="1:61" ht="11.25" hidden="1" customHeight="1" outlineLevel="1">
      <c r="A493" s="15"/>
      <c r="I493" s="196" t="s">
        <v>647</v>
      </c>
      <c r="J493" s="35"/>
      <c r="K493" s="35"/>
      <c r="L493" s="35"/>
      <c r="M493" s="35"/>
      <c r="N493" s="35"/>
      <c r="O493" s="35"/>
      <c r="P493" s="35"/>
      <c r="Q493" s="35"/>
      <c r="R493" s="35"/>
      <c r="S493" s="35"/>
      <c r="T493" s="35"/>
      <c r="U493" s="35"/>
      <c r="V493" s="35"/>
      <c r="W493" s="35"/>
      <c r="X493" s="35"/>
      <c r="Y493" s="35"/>
      <c r="Z493" s="35"/>
      <c r="AA493" s="35"/>
      <c r="AB493" s="35"/>
      <c r="AC493" s="35"/>
      <c r="AD493" s="35"/>
      <c r="AE493" s="35"/>
      <c r="AF493" s="35"/>
      <c r="AG493" s="35"/>
      <c r="AH493" s="35"/>
      <c r="AI493" s="35"/>
      <c r="AJ493" s="35"/>
      <c r="AK493" s="35"/>
      <c r="AL493" s="35"/>
      <c r="AM493" s="35"/>
      <c r="AN493" s="35"/>
      <c r="AO493" s="35"/>
      <c r="AP493" s="35"/>
      <c r="AQ493" s="35"/>
      <c r="AR493" s="35"/>
      <c r="AT493" s="35"/>
      <c r="AU493" s="35"/>
      <c r="AV493" s="35"/>
      <c r="AW493" s="2000"/>
      <c r="AX493" s="2000"/>
      <c r="AY493" s="2000"/>
      <c r="AZ493" s="2000"/>
      <c r="BA493" s="2000"/>
      <c r="BB493" s="2000"/>
      <c r="BC493" s="2000"/>
      <c r="BD493" s="2000"/>
      <c r="BE493" s="2000"/>
      <c r="BF493" s="2000"/>
      <c r="BG493" s="2000"/>
      <c r="BH493" s="2000"/>
      <c r="BI493" s="2001"/>
    </row>
    <row r="494" spans="1:61" ht="11.25" hidden="1" customHeight="1" outlineLevel="1">
      <c r="A494" s="15"/>
      <c r="I494" s="196" t="s">
        <v>643</v>
      </c>
      <c r="J494" s="35"/>
      <c r="K494" s="35"/>
      <c r="L494" s="35"/>
      <c r="M494" s="35"/>
      <c r="N494" s="35"/>
      <c r="O494" s="35"/>
      <c r="P494" s="35"/>
      <c r="Q494" s="35"/>
      <c r="R494" s="35"/>
      <c r="S494" s="35"/>
      <c r="T494" s="35"/>
      <c r="U494" s="35"/>
      <c r="V494" s="35"/>
      <c r="W494" s="35"/>
      <c r="X494" s="35"/>
      <c r="Y494" s="35"/>
      <c r="Z494" s="35"/>
      <c r="AA494" s="35"/>
      <c r="AB494" s="35"/>
      <c r="AC494" s="35"/>
      <c r="AD494" s="35"/>
      <c r="AE494" s="35"/>
      <c r="AF494" s="35"/>
      <c r="AG494" s="35"/>
      <c r="AH494" s="35"/>
      <c r="AI494" s="35"/>
      <c r="AJ494" s="35"/>
      <c r="AK494" s="35"/>
      <c r="AL494" s="35"/>
      <c r="AM494" s="35"/>
      <c r="AN494" s="35"/>
      <c r="AO494" s="35"/>
      <c r="AP494" s="35"/>
      <c r="AQ494" s="35"/>
      <c r="AR494" s="35"/>
      <c r="AT494" s="35"/>
      <c r="AU494" s="35"/>
      <c r="AV494" s="35"/>
      <c r="AW494" s="2009">
        <v>1.0249999999999999</v>
      </c>
      <c r="AX494" s="1998">
        <f>+AW502</f>
        <v>2.347</v>
      </c>
      <c r="AY494" s="1998">
        <f>+AX502</f>
        <v>4.6059999999999999</v>
      </c>
      <c r="AZ494" s="1998">
        <f>+AY502</f>
        <v>8.2042919999999988</v>
      </c>
      <c r="BA494" s="1998">
        <f t="shared" ref="BA494:BI494" si="674">+AZ502</f>
        <v>12.797677999999999</v>
      </c>
      <c r="BB494" s="1998">
        <f t="shared" si="674"/>
        <v>17.9241095908164</v>
      </c>
      <c r="BC494" s="1998">
        <f t="shared" si="674"/>
        <v>23.618301538528687</v>
      </c>
      <c r="BD494" s="1998">
        <f t="shared" si="674"/>
        <v>29.832741391472503</v>
      </c>
      <c r="BE494" s="1998">
        <f t="shared" si="674"/>
        <v>36.511417336439933</v>
      </c>
      <c r="BF494" s="1998">
        <f t="shared" si="674"/>
        <v>43.62571414590694</v>
      </c>
      <c r="BG494" s="1998">
        <f t="shared" si="674"/>
        <v>51.143926769856762</v>
      </c>
      <c r="BH494" s="1998">
        <f t="shared" si="674"/>
        <v>59.045299074433025</v>
      </c>
      <c r="BI494" s="1999">
        <f t="shared" si="674"/>
        <v>67.327059156595212</v>
      </c>
    </row>
    <row r="495" spans="1:61" ht="11.25" hidden="1" customHeight="1" outlineLevel="1">
      <c r="A495" s="15"/>
      <c r="I495" s="467" t="s">
        <v>635</v>
      </c>
      <c r="J495" s="35"/>
      <c r="K495" s="35"/>
      <c r="L495" s="35"/>
      <c r="M495" s="35"/>
      <c r="N495" s="35"/>
      <c r="O495" s="35"/>
      <c r="P495" s="35"/>
      <c r="Q495" s="35"/>
      <c r="R495" s="35"/>
      <c r="S495" s="35"/>
      <c r="T495" s="35"/>
      <c r="U495" s="35"/>
      <c r="V495" s="35"/>
      <c r="W495" s="35"/>
      <c r="X495" s="35"/>
      <c r="Y495" s="35"/>
      <c r="Z495" s="35"/>
      <c r="AA495" s="35"/>
      <c r="AB495" s="35"/>
      <c r="AC495" s="35"/>
      <c r="AD495" s="35"/>
      <c r="AE495" s="35"/>
      <c r="AF495" s="35"/>
      <c r="AG495" s="35"/>
      <c r="AH495" s="35"/>
      <c r="AI495" s="35"/>
      <c r="AJ495" s="35"/>
      <c r="AK495" s="35"/>
      <c r="AL495" s="35"/>
      <c r="AM495" s="35"/>
      <c r="AN495" s="35"/>
      <c r="AO495" s="35"/>
      <c r="AP495" s="35"/>
      <c r="AQ495" s="35"/>
      <c r="AR495" s="35"/>
      <c r="AT495" s="35"/>
      <c r="AU495" s="35"/>
      <c r="AV495" s="35"/>
      <c r="AW495" s="2010">
        <v>2.3570000000000002</v>
      </c>
      <c r="AX495" s="2010">
        <v>3.99</v>
      </c>
      <c r="AY495" s="2015">
        <f>+AY505*AY$461</f>
        <v>3.5982919999999998</v>
      </c>
      <c r="AZ495" s="2015">
        <f>+AZ505*AZ$461</f>
        <v>4.5933860000000006</v>
      </c>
      <c r="BA495" s="2015">
        <f t="shared" ref="BA495:BI495" si="675">+BA505*BA$461</f>
        <v>5.1264315908163987</v>
      </c>
      <c r="BB495" s="2015">
        <f t="shared" si="675"/>
        <v>5.6941919477122882</v>
      </c>
      <c r="BC495" s="2015">
        <f t="shared" si="675"/>
        <v>6.2144398529438174</v>
      </c>
      <c r="BD495" s="2015">
        <f t="shared" si="675"/>
        <v>6.6786759449674342</v>
      </c>
      <c r="BE495" s="2015">
        <f t="shared" si="675"/>
        <v>7.1142968094670032</v>
      </c>
      <c r="BF495" s="2015">
        <f t="shared" si="675"/>
        <v>7.5182126239498235</v>
      </c>
      <c r="BG495" s="2015">
        <f t="shared" si="675"/>
        <v>7.9013723045762658</v>
      </c>
      <c r="BH495" s="2015">
        <f t="shared" si="675"/>
        <v>8.2817600821621848</v>
      </c>
      <c r="BI495" s="2016">
        <f t="shared" si="675"/>
        <v>8.6809942088854939</v>
      </c>
    </row>
    <row r="496" spans="1:61" ht="11.25" hidden="1" customHeight="1" outlineLevel="1">
      <c r="A496" s="15"/>
      <c r="I496" s="53" t="s">
        <v>636</v>
      </c>
      <c r="J496" s="35"/>
      <c r="K496" s="35"/>
      <c r="L496" s="35"/>
      <c r="M496" s="35"/>
      <c r="N496" s="35"/>
      <c r="O496" s="35"/>
      <c r="P496" s="35"/>
      <c r="Q496" s="35"/>
      <c r="R496" s="35"/>
      <c r="S496" s="35"/>
      <c r="T496" s="35"/>
      <c r="U496" s="35"/>
      <c r="V496" s="35"/>
      <c r="W496" s="35"/>
      <c r="X496" s="35"/>
      <c r="Y496" s="35"/>
      <c r="Z496" s="35"/>
      <c r="AA496" s="35"/>
      <c r="AB496" s="35"/>
      <c r="AC496" s="35"/>
      <c r="AD496" s="35"/>
      <c r="AE496" s="35"/>
      <c r="AF496" s="35"/>
      <c r="AG496" s="35"/>
      <c r="AH496" s="35"/>
      <c r="AI496" s="35"/>
      <c r="AJ496" s="35"/>
      <c r="AK496" s="35"/>
      <c r="AL496" s="35"/>
      <c r="AM496" s="35"/>
      <c r="AN496" s="35"/>
      <c r="AO496" s="35"/>
      <c r="AP496" s="35"/>
      <c r="AQ496" s="35"/>
      <c r="AR496" s="35"/>
      <c r="AT496" s="35"/>
      <c r="AU496" s="35"/>
      <c r="AV496" s="35"/>
      <c r="AW496" s="2010">
        <v>0</v>
      </c>
      <c r="AX496" s="2010">
        <v>0</v>
      </c>
      <c r="AY496" s="2000">
        <v>0</v>
      </c>
      <c r="AZ496" s="2000">
        <v>0</v>
      </c>
      <c r="BA496" s="2000">
        <v>0</v>
      </c>
      <c r="BB496" s="2000">
        <v>0</v>
      </c>
      <c r="BC496" s="2000">
        <v>0</v>
      </c>
      <c r="BD496" s="2000">
        <v>0</v>
      </c>
      <c r="BE496" s="2000">
        <v>0</v>
      </c>
      <c r="BF496" s="2000">
        <v>0</v>
      </c>
      <c r="BG496" s="2000">
        <v>0</v>
      </c>
      <c r="BH496" s="2000">
        <v>0</v>
      </c>
      <c r="BI496" s="2001">
        <v>0</v>
      </c>
    </row>
    <row r="497" spans="1:61" ht="11.25" hidden="1" customHeight="1" outlineLevel="1">
      <c r="A497" s="15"/>
      <c r="I497" s="53" t="s">
        <v>637</v>
      </c>
      <c r="J497" s="35"/>
      <c r="K497" s="35"/>
      <c r="L497" s="35"/>
      <c r="M497" s="35"/>
      <c r="N497" s="35"/>
      <c r="O497" s="35"/>
      <c r="P497" s="35"/>
      <c r="Q497" s="35"/>
      <c r="R497" s="35"/>
      <c r="S497" s="35"/>
      <c r="T497" s="35"/>
      <c r="U497" s="35"/>
      <c r="V497" s="35"/>
      <c r="W497" s="35"/>
      <c r="X497" s="35"/>
      <c r="Y497" s="35"/>
      <c r="Z497" s="35"/>
      <c r="AA497" s="35"/>
      <c r="AB497" s="35"/>
      <c r="AC497" s="35"/>
      <c r="AD497" s="35"/>
      <c r="AE497" s="35"/>
      <c r="AF497" s="35"/>
      <c r="AG497" s="35"/>
      <c r="AH497" s="35"/>
      <c r="AI497" s="35"/>
      <c r="AJ497" s="35"/>
      <c r="AK497" s="35"/>
      <c r="AL497" s="35"/>
      <c r="AM497" s="35"/>
      <c r="AN497" s="35"/>
      <c r="AO497" s="35"/>
      <c r="AP497" s="35"/>
      <c r="AQ497" s="35"/>
      <c r="AR497" s="35"/>
      <c r="AT497" s="35"/>
      <c r="AU497" s="35"/>
      <c r="AV497" s="35"/>
      <c r="AW497" s="2010">
        <v>0</v>
      </c>
      <c r="AX497" s="2010">
        <v>0</v>
      </c>
      <c r="AY497" s="2015">
        <v>0</v>
      </c>
      <c r="AZ497" s="2015">
        <v>0</v>
      </c>
      <c r="BA497" s="2015">
        <v>0</v>
      </c>
      <c r="BB497" s="2015">
        <v>0</v>
      </c>
      <c r="BC497" s="2015">
        <v>0</v>
      </c>
      <c r="BD497" s="2015">
        <v>0</v>
      </c>
      <c r="BE497" s="2015">
        <v>0</v>
      </c>
      <c r="BF497" s="2015">
        <v>0</v>
      </c>
      <c r="BG497" s="2015">
        <v>0</v>
      </c>
      <c r="BH497" s="2015">
        <v>0</v>
      </c>
      <c r="BI497" s="2016">
        <v>0</v>
      </c>
    </row>
    <row r="498" spans="1:61" ht="11.25" hidden="1" customHeight="1" outlineLevel="1">
      <c r="A498" s="15"/>
      <c r="I498" s="53" t="s">
        <v>638</v>
      </c>
      <c r="J498" s="35"/>
      <c r="K498" s="35"/>
      <c r="L498" s="35"/>
      <c r="M498" s="35"/>
      <c r="N498" s="35"/>
      <c r="O498" s="35"/>
      <c r="P498" s="35"/>
      <c r="Q498" s="35"/>
      <c r="R498" s="35"/>
      <c r="S498" s="35"/>
      <c r="T498" s="35"/>
      <c r="U498" s="35"/>
      <c r="V498" s="35"/>
      <c r="W498" s="35"/>
      <c r="X498" s="35"/>
      <c r="Y498" s="35"/>
      <c r="Z498" s="35"/>
      <c r="AA498" s="35"/>
      <c r="AB498" s="35"/>
      <c r="AC498" s="35"/>
      <c r="AD498" s="35"/>
      <c r="AE498" s="35"/>
      <c r="AF498" s="35"/>
      <c r="AG498" s="35"/>
      <c r="AH498" s="35"/>
      <c r="AI498" s="35"/>
      <c r="AJ498" s="35"/>
      <c r="AK498" s="35"/>
      <c r="AL498" s="35"/>
      <c r="AM498" s="35"/>
      <c r="AN498" s="35"/>
      <c r="AO498" s="35"/>
      <c r="AP498" s="35"/>
      <c r="AQ498" s="35"/>
      <c r="AR498" s="35"/>
      <c r="AT498" s="35"/>
      <c r="AU498" s="35"/>
      <c r="AV498" s="35"/>
      <c r="AW498" s="2010">
        <v>0</v>
      </c>
      <c r="AX498" s="2010">
        <v>0</v>
      </c>
      <c r="AY498" s="2000">
        <v>0</v>
      </c>
      <c r="AZ498" s="2000">
        <v>0</v>
      </c>
      <c r="BA498" s="2000">
        <v>0</v>
      </c>
      <c r="BB498" s="2000">
        <v>0</v>
      </c>
      <c r="BC498" s="2000">
        <v>0</v>
      </c>
      <c r="BD498" s="2000">
        <v>0</v>
      </c>
      <c r="BE498" s="2000">
        <v>0</v>
      </c>
      <c r="BF498" s="2000">
        <v>0</v>
      </c>
      <c r="BG498" s="2000">
        <v>0</v>
      </c>
      <c r="BH498" s="2000">
        <v>0</v>
      </c>
      <c r="BI498" s="2001">
        <v>0</v>
      </c>
    </row>
    <row r="499" spans="1:61" ht="11.25" hidden="1" customHeight="1" outlineLevel="1">
      <c r="A499" s="15"/>
      <c r="I499" s="53" t="s">
        <v>639</v>
      </c>
      <c r="J499" s="35"/>
      <c r="K499" s="35"/>
      <c r="L499" s="35"/>
      <c r="M499" s="35"/>
      <c r="N499" s="35"/>
      <c r="O499" s="35"/>
      <c r="P499" s="35"/>
      <c r="Q499" s="35"/>
      <c r="R499" s="35"/>
      <c r="S499" s="35"/>
      <c r="T499" s="35"/>
      <c r="U499" s="35"/>
      <c r="V499" s="35"/>
      <c r="W499" s="35"/>
      <c r="X499" s="35"/>
      <c r="Y499" s="35"/>
      <c r="Z499" s="35"/>
      <c r="AA499" s="35"/>
      <c r="AB499" s="35"/>
      <c r="AC499" s="35"/>
      <c r="AD499" s="35"/>
      <c r="AE499" s="35"/>
      <c r="AF499" s="35"/>
      <c r="AG499" s="35"/>
      <c r="AH499" s="35"/>
      <c r="AI499" s="35"/>
      <c r="AJ499" s="35"/>
      <c r="AK499" s="35"/>
      <c r="AL499" s="35"/>
      <c r="AM499" s="35"/>
      <c r="AN499" s="35"/>
      <c r="AO499" s="35"/>
      <c r="AP499" s="35"/>
      <c r="AQ499" s="35"/>
      <c r="AR499" s="35"/>
      <c r="AT499" s="35"/>
      <c r="AU499" s="35"/>
      <c r="AV499" s="35"/>
      <c r="AW499" s="2010">
        <v>-2.9000000000000001E-2</v>
      </c>
      <c r="AX499" s="2010">
        <v>0</v>
      </c>
      <c r="AY499" s="2000">
        <v>0</v>
      </c>
      <c r="AZ499" s="2000">
        <v>0</v>
      </c>
      <c r="BA499" s="2000">
        <v>0</v>
      </c>
      <c r="BB499" s="2000">
        <v>0</v>
      </c>
      <c r="BC499" s="2000">
        <v>0</v>
      </c>
      <c r="BD499" s="2000">
        <v>0</v>
      </c>
      <c r="BE499" s="2000">
        <v>0</v>
      </c>
      <c r="BF499" s="2000">
        <v>0</v>
      </c>
      <c r="BG499" s="2000">
        <v>0</v>
      </c>
      <c r="BH499" s="2000">
        <v>0</v>
      </c>
      <c r="BI499" s="2001">
        <v>0</v>
      </c>
    </row>
    <row r="500" spans="1:61" ht="11.25" hidden="1" customHeight="1" outlineLevel="1">
      <c r="A500" s="15"/>
      <c r="I500" s="53" t="s">
        <v>640</v>
      </c>
      <c r="J500" s="35"/>
      <c r="K500" s="35"/>
      <c r="L500" s="35"/>
      <c r="M500" s="35"/>
      <c r="N500" s="35"/>
      <c r="O500" s="35"/>
      <c r="P500" s="35"/>
      <c r="Q500" s="35"/>
      <c r="R500" s="35"/>
      <c r="S500" s="35"/>
      <c r="T500" s="35"/>
      <c r="U500" s="35"/>
      <c r="V500" s="35"/>
      <c r="W500" s="35"/>
      <c r="X500" s="35"/>
      <c r="Y500" s="35"/>
      <c r="Z500" s="35"/>
      <c r="AA500" s="35"/>
      <c r="AB500" s="35"/>
      <c r="AC500" s="35"/>
      <c r="AD500" s="35"/>
      <c r="AE500" s="35"/>
      <c r="AF500" s="35"/>
      <c r="AG500" s="35"/>
      <c r="AH500" s="35"/>
      <c r="AI500" s="35"/>
      <c r="AJ500" s="35"/>
      <c r="AK500" s="35"/>
      <c r="AL500" s="35"/>
      <c r="AM500" s="35"/>
      <c r="AN500" s="35"/>
      <c r="AO500" s="35"/>
      <c r="AP500" s="35"/>
      <c r="AQ500" s="35"/>
      <c r="AR500" s="35"/>
      <c r="AT500" s="35"/>
      <c r="AU500" s="35"/>
      <c r="AV500" s="35"/>
      <c r="AW500" s="2010">
        <v>-0.19600000000000001</v>
      </c>
      <c r="AX500" s="2010">
        <v>-0.27</v>
      </c>
      <c r="AY500" s="2000">
        <v>0</v>
      </c>
      <c r="AZ500" s="2000">
        <v>0</v>
      </c>
      <c r="BA500" s="2000">
        <v>0</v>
      </c>
      <c r="BB500" s="2000">
        <v>0</v>
      </c>
      <c r="BC500" s="2000">
        <v>0</v>
      </c>
      <c r="BD500" s="2000">
        <v>0</v>
      </c>
      <c r="BE500" s="2000">
        <v>0</v>
      </c>
      <c r="BF500" s="2000">
        <v>0</v>
      </c>
      <c r="BG500" s="2000">
        <v>0</v>
      </c>
      <c r="BH500" s="2000">
        <v>0</v>
      </c>
      <c r="BI500" s="2001">
        <v>0</v>
      </c>
    </row>
    <row r="501" spans="1:61" ht="11.25" hidden="1" customHeight="1" outlineLevel="1">
      <c r="A501" s="15"/>
      <c r="I501" s="53" t="s">
        <v>641</v>
      </c>
      <c r="J501" s="35"/>
      <c r="K501" s="35"/>
      <c r="L501" s="35"/>
      <c r="M501" s="35"/>
      <c r="N501" s="35"/>
      <c r="O501" s="35"/>
      <c r="P501" s="35"/>
      <c r="Q501" s="35"/>
      <c r="R501" s="35"/>
      <c r="S501" s="35"/>
      <c r="T501" s="35"/>
      <c r="U501" s="35"/>
      <c r="V501" s="35"/>
      <c r="W501" s="35"/>
      <c r="X501" s="35"/>
      <c r="Y501" s="35"/>
      <c r="Z501" s="35"/>
      <c r="AA501" s="35"/>
      <c r="AB501" s="35"/>
      <c r="AC501" s="35"/>
      <c r="AD501" s="35"/>
      <c r="AE501" s="35"/>
      <c r="AF501" s="35"/>
      <c r="AG501" s="35"/>
      <c r="AH501" s="35"/>
      <c r="AI501" s="35"/>
      <c r="AJ501" s="35"/>
      <c r="AK501" s="35"/>
      <c r="AL501" s="35"/>
      <c r="AM501" s="35"/>
      <c r="AN501" s="35"/>
      <c r="AO501" s="35"/>
      <c r="AP501" s="35"/>
      <c r="AQ501" s="35"/>
      <c r="AR501" s="35"/>
      <c r="AT501" s="35"/>
      <c r="AU501" s="35"/>
      <c r="AV501" s="35"/>
      <c r="AW501" s="2010">
        <v>-0.81</v>
      </c>
      <c r="AX501" s="2010">
        <v>-1.4610000000000001</v>
      </c>
      <c r="AY501" s="2000">
        <v>0</v>
      </c>
      <c r="AZ501" s="2000">
        <v>0</v>
      </c>
      <c r="BA501" s="2000">
        <v>0</v>
      </c>
      <c r="BB501" s="2000">
        <v>0</v>
      </c>
      <c r="BC501" s="2000">
        <v>0</v>
      </c>
      <c r="BD501" s="2000">
        <v>0</v>
      </c>
      <c r="BE501" s="2000">
        <v>0</v>
      </c>
      <c r="BF501" s="2000">
        <v>0</v>
      </c>
      <c r="BG501" s="2000">
        <v>0</v>
      </c>
      <c r="BH501" s="2000">
        <v>0</v>
      </c>
      <c r="BI501" s="2001">
        <v>0</v>
      </c>
    </row>
    <row r="502" spans="1:61" ht="11.25" hidden="1" customHeight="1" outlineLevel="1">
      <c r="A502" s="15"/>
      <c r="I502" s="196" t="s">
        <v>642</v>
      </c>
      <c r="J502" s="35"/>
      <c r="K502" s="35"/>
      <c r="L502" s="35"/>
      <c r="M502" s="35"/>
      <c r="N502" s="35"/>
      <c r="O502" s="35"/>
      <c r="P502" s="35"/>
      <c r="Q502" s="35"/>
      <c r="R502" s="35"/>
      <c r="S502" s="35"/>
      <c r="T502" s="35"/>
      <c r="U502" s="35"/>
      <c r="V502" s="35"/>
      <c r="W502" s="35"/>
      <c r="X502" s="35"/>
      <c r="Y502" s="35"/>
      <c r="Z502" s="35"/>
      <c r="AA502" s="35"/>
      <c r="AB502" s="35"/>
      <c r="AC502" s="35"/>
      <c r="AD502" s="35"/>
      <c r="AE502" s="35"/>
      <c r="AF502" s="35"/>
      <c r="AG502" s="35"/>
      <c r="AH502" s="35"/>
      <c r="AI502" s="35"/>
      <c r="AJ502" s="35"/>
      <c r="AK502" s="35"/>
      <c r="AL502" s="35"/>
      <c r="AM502" s="35"/>
      <c r="AN502" s="35"/>
      <c r="AO502" s="35"/>
      <c r="AP502" s="35"/>
      <c r="AQ502" s="35"/>
      <c r="AR502" s="35"/>
      <c r="AT502" s="35"/>
      <c r="AU502" s="35"/>
      <c r="AV502" s="35"/>
      <c r="AW502" s="1998">
        <f>+SUM(AW494:AW501)</f>
        <v>2.347</v>
      </c>
      <c r="AX502" s="1998">
        <f>+SUM(AX494:AX501)</f>
        <v>4.6059999999999999</v>
      </c>
      <c r="AY502" s="1998">
        <f>+SUM(AY494:AY501)</f>
        <v>8.2042919999999988</v>
      </c>
      <c r="AZ502" s="1998">
        <f>+SUM(AZ494:AZ501)</f>
        <v>12.797677999999999</v>
      </c>
      <c r="BA502" s="1998">
        <f t="shared" ref="BA502:BI502" si="676">+SUM(BA494:BA501)</f>
        <v>17.9241095908164</v>
      </c>
      <c r="BB502" s="1998">
        <f t="shared" si="676"/>
        <v>23.618301538528687</v>
      </c>
      <c r="BC502" s="1998">
        <f t="shared" si="676"/>
        <v>29.832741391472503</v>
      </c>
      <c r="BD502" s="1998">
        <f t="shared" si="676"/>
        <v>36.511417336439933</v>
      </c>
      <c r="BE502" s="1998">
        <f t="shared" si="676"/>
        <v>43.62571414590694</v>
      </c>
      <c r="BF502" s="1998">
        <f t="shared" si="676"/>
        <v>51.143926769856762</v>
      </c>
      <c r="BG502" s="1998">
        <f t="shared" si="676"/>
        <v>59.045299074433025</v>
      </c>
      <c r="BH502" s="1998">
        <f t="shared" si="676"/>
        <v>67.327059156595212</v>
      </c>
      <c r="BI502" s="1999">
        <f t="shared" si="676"/>
        <v>76.008053365480706</v>
      </c>
    </row>
    <row r="503" spans="1:61" ht="11.25" hidden="1" customHeight="1" outlineLevel="1">
      <c r="A503" s="15"/>
      <c r="I503" s="205" t="s">
        <v>644</v>
      </c>
      <c r="J503" s="35"/>
      <c r="K503" s="35"/>
      <c r="L503" s="35"/>
      <c r="M503" s="35"/>
      <c r="N503" s="35"/>
      <c r="O503" s="35"/>
      <c r="P503" s="35"/>
      <c r="Q503" s="35"/>
      <c r="R503" s="35"/>
      <c r="S503" s="35"/>
      <c r="T503" s="35"/>
      <c r="U503" s="35"/>
      <c r="V503" s="35"/>
      <c r="W503" s="35"/>
      <c r="X503" s="35"/>
      <c r="Y503" s="35"/>
      <c r="Z503" s="35"/>
      <c r="AA503" s="35"/>
      <c r="AB503" s="35"/>
      <c r="AC503" s="35"/>
      <c r="AD503" s="35"/>
      <c r="AE503" s="35"/>
      <c r="AF503" s="35"/>
      <c r="AG503" s="35"/>
      <c r="AH503" s="35"/>
      <c r="AI503" s="35"/>
      <c r="AJ503" s="35"/>
      <c r="AK503" s="35"/>
      <c r="AL503" s="35"/>
      <c r="AM503" s="35"/>
      <c r="AN503" s="35"/>
      <c r="AO503" s="35"/>
      <c r="AP503" s="35"/>
      <c r="AQ503" s="35"/>
      <c r="AR503" s="35"/>
      <c r="AT503" s="35"/>
      <c r="AU503" s="35"/>
      <c r="AV503" s="35"/>
      <c r="AW503" s="2010">
        <v>2.347</v>
      </c>
      <c r="AX503" s="2010">
        <v>0</v>
      </c>
      <c r="AY503" s="2000"/>
      <c r="AZ503" s="2000"/>
      <c r="BA503" s="2000"/>
      <c r="BB503" s="2000"/>
      <c r="BC503" s="2000"/>
      <c r="BD503" s="2000"/>
      <c r="BE503" s="2000"/>
      <c r="BF503" s="2000"/>
      <c r="BG503" s="2000"/>
      <c r="BH503" s="2000"/>
      <c r="BI503" s="2001"/>
    </row>
    <row r="504" spans="1:61" ht="11.25" hidden="1" customHeight="1" outlineLevel="1">
      <c r="A504" s="15"/>
      <c r="I504" s="205" t="s">
        <v>645</v>
      </c>
      <c r="J504" s="35"/>
      <c r="K504" s="35"/>
      <c r="L504" s="35"/>
      <c r="M504" s="35"/>
      <c r="N504" s="35"/>
      <c r="O504" s="35"/>
      <c r="P504" s="35"/>
      <c r="Q504" s="35"/>
      <c r="R504" s="35"/>
      <c r="S504" s="35"/>
      <c r="T504" s="35"/>
      <c r="U504" s="35"/>
      <c r="V504" s="35"/>
      <c r="W504" s="35"/>
      <c r="X504" s="35"/>
      <c r="Y504" s="35"/>
      <c r="Z504" s="35"/>
      <c r="AA504" s="35"/>
      <c r="AB504" s="35"/>
      <c r="AC504" s="35"/>
      <c r="AD504" s="35"/>
      <c r="AE504" s="35"/>
      <c r="AF504" s="35"/>
      <c r="AG504" s="35"/>
      <c r="AH504" s="35"/>
      <c r="AI504" s="35"/>
      <c r="AJ504" s="35"/>
      <c r="AK504" s="35"/>
      <c r="AL504" s="35"/>
      <c r="AM504" s="35"/>
      <c r="AN504" s="35"/>
      <c r="AO504" s="35"/>
      <c r="AP504" s="35"/>
      <c r="AQ504" s="35"/>
      <c r="AR504" s="35"/>
      <c r="AT504" s="35"/>
      <c r="AU504" s="35"/>
      <c r="AV504" s="35"/>
      <c r="AW504" s="2010">
        <v>0</v>
      </c>
      <c r="AX504" s="2010">
        <v>0</v>
      </c>
      <c r="AY504" s="2000"/>
      <c r="AZ504" s="2000"/>
      <c r="BA504" s="2000"/>
      <c r="BB504" s="2000"/>
      <c r="BC504" s="2000"/>
      <c r="BD504" s="2000"/>
      <c r="BE504" s="2000"/>
      <c r="BF504" s="2000"/>
      <c r="BG504" s="2000"/>
      <c r="BH504" s="2000"/>
      <c r="BI504" s="2001"/>
    </row>
    <row r="505" spans="1:61" s="1664" customFormat="1" ht="11.25" hidden="1" customHeight="1" outlineLevel="1">
      <c r="B505" s="186"/>
      <c r="C505" s="186"/>
      <c r="D505" s="186"/>
      <c r="E505" s="186"/>
      <c r="F505" s="186"/>
      <c r="G505" s="186"/>
      <c r="I505" s="1823" t="s">
        <v>653</v>
      </c>
      <c r="J505" s="1555"/>
      <c r="K505" s="1555"/>
      <c r="L505" s="1555"/>
      <c r="M505" s="1555"/>
      <c r="N505" s="1555"/>
      <c r="O505" s="1555"/>
      <c r="P505" s="1555"/>
      <c r="Q505" s="1555"/>
      <c r="R505" s="1555"/>
      <c r="S505" s="1555"/>
      <c r="T505" s="1555"/>
      <c r="U505" s="1555"/>
      <c r="V505" s="1555"/>
      <c r="W505" s="1555"/>
      <c r="X505" s="1555"/>
      <c r="Y505" s="1555"/>
      <c r="Z505" s="1555"/>
      <c r="AA505" s="1555"/>
      <c r="AB505" s="1555"/>
      <c r="AC505" s="1555"/>
      <c r="AD505" s="1555"/>
      <c r="AE505" s="1555"/>
      <c r="AF505" s="1555"/>
      <c r="AG505" s="1555"/>
      <c r="AH505" s="1555"/>
      <c r="AI505" s="1555"/>
      <c r="AJ505" s="1555"/>
      <c r="AK505" s="1555"/>
      <c r="AL505" s="1555"/>
      <c r="AM505" s="1555"/>
      <c r="AN505" s="1555"/>
      <c r="AO505" s="1555"/>
      <c r="AP505" s="1555"/>
      <c r="AQ505" s="1555"/>
      <c r="AR505" s="1555"/>
      <c r="AS505" s="1555"/>
      <c r="AT505" s="1555"/>
      <c r="AU505" s="1555"/>
      <c r="AV505" s="1555"/>
      <c r="AW505" s="2002">
        <f>AW494/AW65</f>
        <v>1.0371890456646509E-3</v>
      </c>
      <c r="AX505" s="2003">
        <f>AX494/AX65</f>
        <v>1.7737705661404052E-3</v>
      </c>
      <c r="AY505" s="1760">
        <v>2E-3</v>
      </c>
      <c r="AZ505" s="1760">
        <v>2E-3</v>
      </c>
      <c r="BA505" s="1760">
        <v>2E-3</v>
      </c>
      <c r="BB505" s="1760">
        <v>2E-3</v>
      </c>
      <c r="BC505" s="1760">
        <v>2E-3</v>
      </c>
      <c r="BD505" s="1760">
        <v>2E-3</v>
      </c>
      <c r="BE505" s="1760">
        <v>2E-3</v>
      </c>
      <c r="BF505" s="1760">
        <v>2E-3</v>
      </c>
      <c r="BG505" s="1760">
        <v>2E-3</v>
      </c>
      <c r="BH505" s="1760">
        <v>2E-3</v>
      </c>
      <c r="BI505" s="1759">
        <v>2E-3</v>
      </c>
    </row>
    <row r="506" spans="1:61" ht="11.25" hidden="1" customHeight="1" outlineLevel="1">
      <c r="A506" s="15"/>
      <c r="I506" s="196"/>
      <c r="J506" s="35"/>
      <c r="K506" s="35"/>
      <c r="L506" s="35"/>
      <c r="M506" s="35"/>
      <c r="N506" s="35"/>
      <c r="O506" s="35"/>
      <c r="P506" s="35"/>
      <c r="Q506" s="35"/>
      <c r="R506" s="35"/>
      <c r="S506" s="35"/>
      <c r="T506" s="35"/>
      <c r="U506" s="35"/>
      <c r="V506" s="35"/>
      <c r="W506" s="35"/>
      <c r="X506" s="35"/>
      <c r="Y506" s="35"/>
      <c r="Z506" s="35"/>
      <c r="AA506" s="35"/>
      <c r="AB506" s="35"/>
      <c r="AC506" s="35"/>
      <c r="AD506" s="35"/>
      <c r="AE506" s="35"/>
      <c r="AF506" s="35"/>
      <c r="AG506" s="35"/>
      <c r="AH506" s="35"/>
      <c r="AI506" s="35"/>
      <c r="AJ506" s="35"/>
      <c r="AK506" s="35"/>
      <c r="AL506" s="35"/>
      <c r="AM506" s="35"/>
      <c r="AN506" s="35"/>
      <c r="AO506" s="35"/>
      <c r="AP506" s="35"/>
      <c r="AQ506" s="35"/>
      <c r="AR506" s="35"/>
      <c r="AT506" s="35"/>
      <c r="AU506" s="35"/>
      <c r="AV506" s="35"/>
      <c r="AW506" s="1998"/>
      <c r="AX506" s="1998"/>
      <c r="AY506" s="2000"/>
      <c r="AZ506" s="2000"/>
      <c r="BA506" s="2000"/>
      <c r="BB506" s="2000"/>
      <c r="BC506" s="2000"/>
      <c r="BD506" s="2000"/>
      <c r="BE506" s="2000"/>
      <c r="BF506" s="2000"/>
      <c r="BG506" s="2000"/>
      <c r="BH506" s="2000"/>
      <c r="BI506" s="2001"/>
    </row>
    <row r="507" spans="1:61" ht="11.25" hidden="1" customHeight="1" outlineLevel="1">
      <c r="A507" s="15"/>
      <c r="I507" s="196" t="s">
        <v>648</v>
      </c>
      <c r="J507" s="35"/>
      <c r="K507" s="35"/>
      <c r="L507" s="35"/>
      <c r="M507" s="35"/>
      <c r="N507" s="35"/>
      <c r="O507" s="35"/>
      <c r="P507" s="35"/>
      <c r="Q507" s="35"/>
      <c r="R507" s="35"/>
      <c r="S507" s="35"/>
      <c r="T507" s="35"/>
      <c r="U507" s="35"/>
      <c r="V507" s="35"/>
      <c r="W507" s="35"/>
      <c r="X507" s="35"/>
      <c r="Y507" s="35"/>
      <c r="Z507" s="35"/>
      <c r="AA507" s="35"/>
      <c r="AB507" s="35"/>
      <c r="AC507" s="35"/>
      <c r="AD507" s="35"/>
      <c r="AE507" s="35"/>
      <c r="AF507" s="35"/>
      <c r="AG507" s="35"/>
      <c r="AH507" s="35"/>
      <c r="AI507" s="35"/>
      <c r="AJ507" s="35"/>
      <c r="AK507" s="35"/>
      <c r="AL507" s="35"/>
      <c r="AM507" s="35"/>
      <c r="AN507" s="35"/>
      <c r="AO507" s="35"/>
      <c r="AP507" s="35"/>
      <c r="AQ507" s="35"/>
      <c r="AR507" s="35"/>
      <c r="AT507" s="35"/>
      <c r="AU507" s="35"/>
      <c r="AV507" s="35"/>
      <c r="AW507" s="1998"/>
      <c r="AX507" s="2000"/>
      <c r="AY507" s="2000"/>
      <c r="AZ507" s="2000"/>
      <c r="BA507" s="2000"/>
      <c r="BB507" s="2000"/>
      <c r="BC507" s="2000"/>
      <c r="BD507" s="2000"/>
      <c r="BE507" s="2000"/>
      <c r="BF507" s="2000"/>
      <c r="BG507" s="2000"/>
      <c r="BH507" s="2000"/>
      <c r="BI507" s="2001"/>
    </row>
    <row r="508" spans="1:61" ht="11.25" hidden="1" customHeight="1" outlineLevel="1">
      <c r="A508" s="15"/>
      <c r="I508" s="196" t="s">
        <v>643</v>
      </c>
      <c r="J508" s="35"/>
      <c r="K508" s="35"/>
      <c r="L508" s="35"/>
      <c r="M508" s="35"/>
      <c r="N508" s="35"/>
      <c r="O508" s="35"/>
      <c r="P508" s="35"/>
      <c r="Q508" s="35"/>
      <c r="R508" s="35"/>
      <c r="S508" s="35"/>
      <c r="T508" s="35"/>
      <c r="U508" s="35"/>
      <c r="V508" s="35"/>
      <c r="W508" s="35"/>
      <c r="X508" s="35"/>
      <c r="Y508" s="35"/>
      <c r="Z508" s="35"/>
      <c r="AA508" s="35"/>
      <c r="AB508" s="35"/>
      <c r="AC508" s="35"/>
      <c r="AD508" s="35"/>
      <c r="AE508" s="35"/>
      <c r="AF508" s="35"/>
      <c r="AG508" s="35"/>
      <c r="AH508" s="35"/>
      <c r="AI508" s="35"/>
      <c r="AJ508" s="35"/>
      <c r="AK508" s="35"/>
      <c r="AL508" s="35"/>
      <c r="AM508" s="35"/>
      <c r="AN508" s="35"/>
      <c r="AO508" s="35"/>
      <c r="AP508" s="35"/>
      <c r="AQ508" s="35"/>
      <c r="AR508" s="35"/>
      <c r="AT508" s="35"/>
      <c r="AU508" s="35"/>
      <c r="AV508" s="35"/>
      <c r="AW508" s="2009">
        <v>7.141</v>
      </c>
      <c r="AX508" s="1998">
        <f>+AW515</f>
        <v>5.1219999999999999</v>
      </c>
      <c r="AY508" s="1998">
        <f>+AX515</f>
        <v>6.8809999999999993</v>
      </c>
      <c r="AZ508" s="1998">
        <f>+AY515</f>
        <v>5.8863838333333316</v>
      </c>
      <c r="BA508" s="1998">
        <f t="shared" ref="BA508:BI508" si="677">+AZ515</f>
        <v>5.0479947499999973</v>
      </c>
      <c r="BB508" s="1998">
        <f t="shared" si="677"/>
        <v>8.7703650207058796</v>
      </c>
      <c r="BC508" s="1998">
        <f t="shared" si="677"/>
        <v>11.99179788443951</v>
      </c>
      <c r="BD508" s="1998">
        <f t="shared" si="677"/>
        <v>14.505023630938425</v>
      </c>
      <c r="BE508" s="1998">
        <f t="shared" si="677"/>
        <v>16.102964040733852</v>
      </c>
      <c r="BF508" s="1998">
        <f t="shared" si="677"/>
        <v>16.630214152974325</v>
      </c>
      <c r="BG508" s="1998">
        <f t="shared" si="677"/>
        <v>15.934274307761926</v>
      </c>
      <c r="BH508" s="1998">
        <f t="shared" si="677"/>
        <v>13.88562586742343</v>
      </c>
      <c r="BI508" s="1999">
        <f t="shared" si="677"/>
        <v>10.384667545121507</v>
      </c>
    </row>
    <row r="509" spans="1:61" ht="11.25" hidden="1" customHeight="1" outlineLevel="1">
      <c r="A509" s="15"/>
      <c r="I509" s="53" t="s">
        <v>649</v>
      </c>
      <c r="J509" s="35"/>
      <c r="K509" s="35"/>
      <c r="L509" s="35"/>
      <c r="M509" s="35"/>
      <c r="N509" s="35"/>
      <c r="O509" s="35"/>
      <c r="P509" s="35"/>
      <c r="Q509" s="35"/>
      <c r="R509" s="35"/>
      <c r="S509" s="35"/>
      <c r="T509" s="35"/>
      <c r="U509" s="35"/>
      <c r="V509" s="35"/>
      <c r="W509" s="35"/>
      <c r="X509" s="35"/>
      <c r="Y509" s="35"/>
      <c r="Z509" s="35"/>
      <c r="AA509" s="35"/>
      <c r="AB509" s="35"/>
      <c r="AC509" s="35"/>
      <c r="AD509" s="35"/>
      <c r="AE509" s="35"/>
      <c r="AF509" s="35"/>
      <c r="AG509" s="35"/>
      <c r="AH509" s="35"/>
      <c r="AI509" s="35"/>
      <c r="AJ509" s="35"/>
      <c r="AK509" s="35"/>
      <c r="AL509" s="35"/>
      <c r="AM509" s="35"/>
      <c r="AN509" s="35"/>
      <c r="AO509" s="35"/>
      <c r="AP509" s="35"/>
      <c r="AQ509" s="35"/>
      <c r="AR509" s="35"/>
      <c r="AT509" s="35"/>
      <c r="AU509" s="35"/>
      <c r="AV509" s="35"/>
      <c r="AW509" s="2010">
        <v>2.7050000000000001</v>
      </c>
      <c r="AX509" s="2010">
        <v>5.6449999999999996</v>
      </c>
      <c r="AY509" s="2015">
        <f>+AY519*AY$461</f>
        <v>1.7991459999999999</v>
      </c>
      <c r="AZ509" s="2015">
        <f>+AZ519*AZ$461</f>
        <v>2.2966930000000003</v>
      </c>
      <c r="BA509" s="2015">
        <f t="shared" ref="BA509:BI509" si="678">+BA519*BA$461</f>
        <v>7.6896473862245989</v>
      </c>
      <c r="BB509" s="2015">
        <f t="shared" si="678"/>
        <v>8.5412879215684328</v>
      </c>
      <c r="BC509" s="2015">
        <f t="shared" si="678"/>
        <v>9.321659779415727</v>
      </c>
      <c r="BD509" s="2015">
        <f t="shared" si="678"/>
        <v>10.018013917451151</v>
      </c>
      <c r="BE509" s="2015">
        <f t="shared" si="678"/>
        <v>10.671445214200505</v>
      </c>
      <c r="BF509" s="2015">
        <f t="shared" si="678"/>
        <v>11.277318935924734</v>
      </c>
      <c r="BG509" s="2015">
        <f t="shared" si="678"/>
        <v>11.852058456864398</v>
      </c>
      <c r="BH509" s="2015">
        <f t="shared" si="678"/>
        <v>12.422640123243278</v>
      </c>
      <c r="BI509" s="2016">
        <f t="shared" si="678"/>
        <v>17.361988417770988</v>
      </c>
    </row>
    <row r="510" spans="1:61" ht="11.25" hidden="1" customHeight="1" outlineLevel="1">
      <c r="A510" s="15"/>
      <c r="I510" s="53" t="s">
        <v>650</v>
      </c>
      <c r="J510" s="35"/>
      <c r="K510" s="35"/>
      <c r="L510" s="35"/>
      <c r="M510" s="35"/>
      <c r="N510" s="35"/>
      <c r="O510" s="35"/>
      <c r="P510" s="35"/>
      <c r="Q510" s="35"/>
      <c r="R510" s="35"/>
      <c r="S510" s="35"/>
      <c r="T510" s="35"/>
      <c r="U510" s="35"/>
      <c r="V510" s="35"/>
      <c r="W510" s="35"/>
      <c r="X510" s="35"/>
      <c r="Y510" s="35"/>
      <c r="Z510" s="35"/>
      <c r="AA510" s="35"/>
      <c r="AB510" s="35"/>
      <c r="AC510" s="35"/>
      <c r="AD510" s="35"/>
      <c r="AE510" s="35"/>
      <c r="AF510" s="35"/>
      <c r="AG510" s="35"/>
      <c r="AH510" s="35"/>
      <c r="AI510" s="35"/>
      <c r="AJ510" s="35"/>
      <c r="AK510" s="35"/>
      <c r="AL510" s="35"/>
      <c r="AM510" s="35"/>
      <c r="AN510" s="35"/>
      <c r="AO510" s="35"/>
      <c r="AP510" s="35"/>
      <c r="AQ510" s="35"/>
      <c r="AR510" s="35"/>
      <c r="AT510" s="35"/>
      <c r="AU510" s="35"/>
      <c r="AV510" s="35"/>
      <c r="AW510" s="2010">
        <v>0</v>
      </c>
      <c r="AX510" s="2010">
        <v>0</v>
      </c>
      <c r="AY510" s="2000">
        <v>0</v>
      </c>
      <c r="AZ510" s="2000">
        <v>0</v>
      </c>
      <c r="BA510" s="2000">
        <v>0</v>
      </c>
      <c r="BB510" s="2000">
        <v>0</v>
      </c>
      <c r="BC510" s="2000">
        <v>0</v>
      </c>
      <c r="BD510" s="2000">
        <v>0</v>
      </c>
      <c r="BE510" s="2000">
        <v>0</v>
      </c>
      <c r="BF510" s="2000">
        <v>0</v>
      </c>
      <c r="BG510" s="2000">
        <v>0</v>
      </c>
      <c r="BH510" s="2000">
        <v>0</v>
      </c>
      <c r="BI510" s="2001">
        <v>0</v>
      </c>
    </row>
    <row r="511" spans="1:61" ht="11.25" hidden="1" customHeight="1" outlineLevel="1">
      <c r="A511" s="15"/>
      <c r="I511" s="53" t="s">
        <v>654</v>
      </c>
      <c r="J511" s="35"/>
      <c r="K511" s="35"/>
      <c r="L511" s="35"/>
      <c r="M511" s="35"/>
      <c r="N511" s="35"/>
      <c r="O511" s="35"/>
      <c r="P511" s="35"/>
      <c r="Q511" s="35"/>
      <c r="R511" s="35"/>
      <c r="S511" s="35"/>
      <c r="T511" s="35"/>
      <c r="U511" s="35"/>
      <c r="V511" s="35"/>
      <c r="W511" s="35"/>
      <c r="X511" s="35"/>
      <c r="Y511" s="35"/>
      <c r="Z511" s="35"/>
      <c r="AA511" s="35"/>
      <c r="AB511" s="35"/>
      <c r="AC511" s="35"/>
      <c r="AD511" s="35"/>
      <c r="AE511" s="35"/>
      <c r="AF511" s="35"/>
      <c r="AG511" s="35"/>
      <c r="AH511" s="35"/>
      <c r="AI511" s="35"/>
      <c r="AJ511" s="35"/>
      <c r="AK511" s="35"/>
      <c r="AL511" s="35"/>
      <c r="AM511" s="35"/>
      <c r="AN511" s="35"/>
      <c r="AO511" s="35"/>
      <c r="AP511" s="35"/>
      <c r="AQ511" s="35"/>
      <c r="AR511" s="35"/>
      <c r="AT511" s="35"/>
      <c r="AU511" s="35"/>
      <c r="AV511" s="35"/>
      <c r="AW511" s="2010">
        <v>-4.0220000000000002</v>
      </c>
      <c r="AX511" s="2010">
        <v>-3.6309999999999998</v>
      </c>
      <c r="AY511" s="2015">
        <f>AVERAGE(AX516:AY516)/AY518*-1</f>
        <v>-2.7937621666666668</v>
      </c>
      <c r="AZ511" s="2015">
        <f>AVERAGE(AY516:AZ516)/AZ518*-1</f>
        <v>-3.1350820833333337</v>
      </c>
      <c r="BA511" s="2015">
        <f t="shared" ref="BA511:BI511" si="679">AVERAGE(AZ516:BA516)/BA518*-1</f>
        <v>-3.967277115518717</v>
      </c>
      <c r="BB511" s="2015">
        <f t="shared" si="679"/>
        <v>-5.3198550578348032</v>
      </c>
      <c r="BC511" s="2015">
        <f t="shared" si="679"/>
        <v>-6.8084340329168151</v>
      </c>
      <c r="BD511" s="2015">
        <f t="shared" si="679"/>
        <v>-8.4200735076557223</v>
      </c>
      <c r="BE511" s="2015">
        <f t="shared" si="679"/>
        <v>-10.144195101960028</v>
      </c>
      <c r="BF511" s="2015">
        <f t="shared" si="679"/>
        <v>-11.973258781137131</v>
      </c>
      <c r="BG511" s="2015">
        <f t="shared" si="679"/>
        <v>-13.900706897202893</v>
      </c>
      <c r="BH511" s="2015">
        <f t="shared" si="679"/>
        <v>-15.923598445545201</v>
      </c>
      <c r="BI511" s="2016">
        <f t="shared" si="679"/>
        <v>-15.776272134825476</v>
      </c>
    </row>
    <row r="512" spans="1:61" ht="11.25" hidden="1" customHeight="1" outlineLevel="1">
      <c r="A512" s="15"/>
      <c r="I512" s="53" t="s">
        <v>639</v>
      </c>
      <c r="J512" s="35"/>
      <c r="K512" s="35"/>
      <c r="L512" s="35"/>
      <c r="M512" s="35"/>
      <c r="N512" s="35"/>
      <c r="O512" s="35"/>
      <c r="P512" s="35"/>
      <c r="Q512" s="35"/>
      <c r="R512" s="35"/>
      <c r="S512" s="35"/>
      <c r="T512" s="35"/>
      <c r="U512" s="35"/>
      <c r="V512" s="35"/>
      <c r="W512" s="35"/>
      <c r="X512" s="35"/>
      <c r="Y512" s="35"/>
      <c r="Z512" s="35"/>
      <c r="AA512" s="35"/>
      <c r="AB512" s="35"/>
      <c r="AC512" s="35"/>
      <c r="AD512" s="35"/>
      <c r="AE512" s="35"/>
      <c r="AF512" s="35"/>
      <c r="AG512" s="35"/>
      <c r="AH512" s="35"/>
      <c r="AI512" s="35"/>
      <c r="AJ512" s="35"/>
      <c r="AK512" s="35"/>
      <c r="AL512" s="35"/>
      <c r="AM512" s="35"/>
      <c r="AN512" s="35"/>
      <c r="AO512" s="35"/>
      <c r="AP512" s="35"/>
      <c r="AQ512" s="35"/>
      <c r="AR512" s="35"/>
      <c r="AT512" s="35"/>
      <c r="AU512" s="35"/>
      <c r="AV512" s="35"/>
      <c r="AW512" s="2010">
        <v>2.1000000000000001E-2</v>
      </c>
      <c r="AX512" s="2010">
        <v>1E-3</v>
      </c>
      <c r="AY512" s="2000">
        <v>0</v>
      </c>
      <c r="AZ512" s="2000">
        <v>0</v>
      </c>
      <c r="BA512" s="2000">
        <v>0</v>
      </c>
      <c r="BB512" s="2000">
        <v>0</v>
      </c>
      <c r="BC512" s="2000">
        <v>0</v>
      </c>
      <c r="BD512" s="2000">
        <v>0</v>
      </c>
      <c r="BE512" s="2000">
        <v>0</v>
      </c>
      <c r="BF512" s="2000">
        <v>0</v>
      </c>
      <c r="BG512" s="2000">
        <v>0</v>
      </c>
      <c r="BH512" s="2000">
        <v>0</v>
      </c>
      <c r="BI512" s="2001">
        <v>0</v>
      </c>
    </row>
    <row r="513" spans="1:61" ht="11.25" hidden="1" customHeight="1" outlineLevel="1">
      <c r="A513" s="15"/>
      <c r="I513" s="53" t="s">
        <v>640</v>
      </c>
      <c r="J513" s="35"/>
      <c r="K513" s="35"/>
      <c r="L513" s="35"/>
      <c r="M513" s="35"/>
      <c r="N513" s="35"/>
      <c r="O513" s="35"/>
      <c r="P513" s="35"/>
      <c r="Q513" s="35"/>
      <c r="R513" s="35"/>
      <c r="S513" s="35"/>
      <c r="T513" s="35"/>
      <c r="U513" s="35"/>
      <c r="V513" s="35"/>
      <c r="W513" s="35"/>
      <c r="X513" s="35"/>
      <c r="Y513" s="35"/>
      <c r="Z513" s="35"/>
      <c r="AA513" s="35"/>
      <c r="AB513" s="35"/>
      <c r="AC513" s="35"/>
      <c r="AD513" s="35"/>
      <c r="AE513" s="35"/>
      <c r="AF513" s="35"/>
      <c r="AG513" s="35"/>
      <c r="AH513" s="35"/>
      <c r="AI513" s="35"/>
      <c r="AJ513" s="35"/>
      <c r="AK513" s="35"/>
      <c r="AL513" s="35"/>
      <c r="AM513" s="35"/>
      <c r="AN513" s="35"/>
      <c r="AO513" s="35"/>
      <c r="AP513" s="35"/>
      <c r="AQ513" s="35"/>
      <c r="AR513" s="35"/>
      <c r="AT513" s="35"/>
      <c r="AU513" s="35"/>
      <c r="AV513" s="35"/>
      <c r="AW513" s="2010">
        <v>-0.72299999999999998</v>
      </c>
      <c r="AX513" s="2010">
        <v>-0.56999999999999995</v>
      </c>
      <c r="AY513" s="2000">
        <v>0</v>
      </c>
      <c r="AZ513" s="2000">
        <v>0</v>
      </c>
      <c r="BA513" s="2000">
        <v>0</v>
      </c>
      <c r="BB513" s="2000">
        <v>0</v>
      </c>
      <c r="BC513" s="2000">
        <v>0</v>
      </c>
      <c r="BD513" s="2000">
        <v>0</v>
      </c>
      <c r="BE513" s="2000">
        <v>0</v>
      </c>
      <c r="BF513" s="2000">
        <v>0</v>
      </c>
      <c r="BG513" s="2000">
        <v>0</v>
      </c>
      <c r="BH513" s="2000">
        <v>0</v>
      </c>
      <c r="BI513" s="2001">
        <v>0</v>
      </c>
    </row>
    <row r="514" spans="1:61" ht="11.25" hidden="1" customHeight="1" outlineLevel="1">
      <c r="A514" s="15"/>
      <c r="I514" s="53" t="s">
        <v>641</v>
      </c>
      <c r="J514" s="35"/>
      <c r="K514" s="35"/>
      <c r="L514" s="35"/>
      <c r="M514" s="35"/>
      <c r="N514" s="35"/>
      <c r="O514" s="35"/>
      <c r="P514" s="35"/>
      <c r="Q514" s="35"/>
      <c r="R514" s="35"/>
      <c r="S514" s="35"/>
      <c r="T514" s="35"/>
      <c r="U514" s="35"/>
      <c r="V514" s="35"/>
      <c r="W514" s="35"/>
      <c r="X514" s="35"/>
      <c r="Y514" s="35"/>
      <c r="Z514" s="35"/>
      <c r="AA514" s="35"/>
      <c r="AB514" s="35"/>
      <c r="AC514" s="35"/>
      <c r="AD514" s="35"/>
      <c r="AE514" s="35"/>
      <c r="AF514" s="35"/>
      <c r="AG514" s="35"/>
      <c r="AH514" s="35"/>
      <c r="AI514" s="35"/>
      <c r="AJ514" s="35"/>
      <c r="AK514" s="35"/>
      <c r="AL514" s="35"/>
      <c r="AM514" s="35"/>
      <c r="AN514" s="35"/>
      <c r="AO514" s="35"/>
      <c r="AP514" s="35"/>
      <c r="AQ514" s="35"/>
      <c r="AR514" s="35"/>
      <c r="AT514" s="35"/>
      <c r="AU514" s="35"/>
      <c r="AV514" s="35"/>
      <c r="AW514" s="2010">
        <v>0</v>
      </c>
      <c r="AX514" s="2010">
        <v>0.314</v>
      </c>
      <c r="AY514" s="2000">
        <v>0</v>
      </c>
      <c r="AZ514" s="2000">
        <v>0</v>
      </c>
      <c r="BA514" s="2000">
        <v>0</v>
      </c>
      <c r="BB514" s="2000">
        <v>0</v>
      </c>
      <c r="BC514" s="2000">
        <v>0</v>
      </c>
      <c r="BD514" s="2000">
        <v>0</v>
      </c>
      <c r="BE514" s="2000">
        <v>0</v>
      </c>
      <c r="BF514" s="2000">
        <v>0</v>
      </c>
      <c r="BG514" s="2000">
        <v>0</v>
      </c>
      <c r="BH514" s="2000">
        <v>0</v>
      </c>
      <c r="BI514" s="2001">
        <v>0</v>
      </c>
    </row>
    <row r="515" spans="1:61" ht="11.25" hidden="1" customHeight="1" outlineLevel="1">
      <c r="A515" s="15"/>
      <c r="I515" s="196" t="s">
        <v>642</v>
      </c>
      <c r="J515" s="35"/>
      <c r="K515" s="35"/>
      <c r="L515" s="35"/>
      <c r="M515" s="35"/>
      <c r="N515" s="35"/>
      <c r="O515" s="35"/>
      <c r="P515" s="35"/>
      <c r="Q515" s="35"/>
      <c r="R515" s="35"/>
      <c r="S515" s="35"/>
      <c r="T515" s="35"/>
      <c r="U515" s="35"/>
      <c r="V515" s="35"/>
      <c r="W515" s="35"/>
      <c r="X515" s="35"/>
      <c r="Y515" s="35"/>
      <c r="Z515" s="35"/>
      <c r="AA515" s="35"/>
      <c r="AB515" s="35"/>
      <c r="AC515" s="35"/>
      <c r="AD515" s="35"/>
      <c r="AE515" s="35"/>
      <c r="AF515" s="35"/>
      <c r="AG515" s="35"/>
      <c r="AH515" s="35"/>
      <c r="AI515" s="35"/>
      <c r="AJ515" s="35"/>
      <c r="AK515" s="35"/>
      <c r="AL515" s="35"/>
      <c r="AM515" s="35"/>
      <c r="AN515" s="35"/>
      <c r="AO515" s="35"/>
      <c r="AP515" s="35"/>
      <c r="AQ515" s="35"/>
      <c r="AR515" s="35"/>
      <c r="AT515" s="35"/>
      <c r="AU515" s="35"/>
      <c r="AV515" s="35"/>
      <c r="AW515" s="1998">
        <f>+SUM(AW508:AW514)</f>
        <v>5.1219999999999999</v>
      </c>
      <c r="AX515" s="1998">
        <f>+SUM(AX508:AX514)</f>
        <v>6.8809999999999993</v>
      </c>
      <c r="AY515" s="1998">
        <f>+SUM(AY508:AY514)</f>
        <v>5.8863838333333316</v>
      </c>
      <c r="AZ515" s="1998">
        <f>+SUM(AZ508:AZ514)</f>
        <v>5.0479947499999973</v>
      </c>
      <c r="BA515" s="1998">
        <f t="shared" ref="BA515:BI515" si="680">+SUM(BA508:BA514)</f>
        <v>8.7703650207058796</v>
      </c>
      <c r="BB515" s="1998">
        <f t="shared" si="680"/>
        <v>11.99179788443951</v>
      </c>
      <c r="BC515" s="1998">
        <f t="shared" si="680"/>
        <v>14.505023630938425</v>
      </c>
      <c r="BD515" s="1998">
        <f t="shared" si="680"/>
        <v>16.102964040733852</v>
      </c>
      <c r="BE515" s="1998">
        <f t="shared" si="680"/>
        <v>16.630214152974325</v>
      </c>
      <c r="BF515" s="1998">
        <f t="shared" si="680"/>
        <v>15.934274307761926</v>
      </c>
      <c r="BG515" s="1998">
        <f t="shared" si="680"/>
        <v>13.88562586742343</v>
      </c>
      <c r="BH515" s="1998">
        <f t="shared" si="680"/>
        <v>10.384667545121507</v>
      </c>
      <c r="BI515" s="1999">
        <f t="shared" si="680"/>
        <v>11.970383828067021</v>
      </c>
    </row>
    <row r="516" spans="1:61" ht="11.25" hidden="1" customHeight="1" outlineLevel="1">
      <c r="A516" s="15"/>
      <c r="I516" s="205" t="s">
        <v>644</v>
      </c>
      <c r="J516" s="35"/>
      <c r="K516" s="35"/>
      <c r="L516" s="35"/>
      <c r="M516" s="35"/>
      <c r="N516" s="35"/>
      <c r="O516" s="35"/>
      <c r="P516" s="35"/>
      <c r="Q516" s="35"/>
      <c r="R516" s="35"/>
      <c r="S516" s="35"/>
      <c r="T516" s="35"/>
      <c r="U516" s="35"/>
      <c r="V516" s="35"/>
      <c r="W516" s="35"/>
      <c r="X516" s="35"/>
      <c r="Y516" s="35"/>
      <c r="Z516" s="35"/>
      <c r="AA516" s="35"/>
      <c r="AB516" s="35"/>
      <c r="AC516" s="35"/>
      <c r="AD516" s="35"/>
      <c r="AE516" s="35"/>
      <c r="AF516" s="35"/>
      <c r="AG516" s="35"/>
      <c r="AH516" s="35"/>
      <c r="AI516" s="35"/>
      <c r="AJ516" s="35"/>
      <c r="AK516" s="35"/>
      <c r="AL516" s="35"/>
      <c r="AM516" s="35"/>
      <c r="AN516" s="35"/>
      <c r="AO516" s="35"/>
      <c r="AP516" s="35"/>
      <c r="AQ516" s="35"/>
      <c r="AR516" s="35"/>
      <c r="AT516" s="35"/>
      <c r="AU516" s="35"/>
      <c r="AV516" s="35"/>
      <c r="AW516" s="2010">
        <v>11.159000000000001</v>
      </c>
      <c r="AX516" s="2010">
        <v>15.863</v>
      </c>
      <c r="AY516" s="2000">
        <f>AX516+AY514+AY510+AY512+AY513+AY509</f>
        <v>17.662146</v>
      </c>
      <c r="AZ516" s="2000">
        <f>AY516+AZ514+AZ510+AZ512+AZ513+AZ509</f>
        <v>19.958839000000001</v>
      </c>
      <c r="BA516" s="2000">
        <f t="shared" ref="BA516:BI516" si="681">AZ516+BA514+BA510+BA512+BA513+BA509</f>
        <v>27.648486386224601</v>
      </c>
      <c r="BB516" s="2000">
        <f t="shared" si="681"/>
        <v>36.18977430779303</v>
      </c>
      <c r="BC516" s="2000">
        <f t="shared" si="681"/>
        <v>45.511434087208755</v>
      </c>
      <c r="BD516" s="2000">
        <f t="shared" si="681"/>
        <v>55.529448004659905</v>
      </c>
      <c r="BE516" s="2000">
        <f t="shared" si="681"/>
        <v>66.200893218860415</v>
      </c>
      <c r="BF516" s="2000">
        <f t="shared" si="681"/>
        <v>77.478212154785155</v>
      </c>
      <c r="BG516" s="2000">
        <f t="shared" si="681"/>
        <v>89.330270611649553</v>
      </c>
      <c r="BH516" s="2000">
        <f t="shared" si="681"/>
        <v>101.75291073489284</v>
      </c>
      <c r="BI516" s="2001">
        <f t="shared" si="681"/>
        <v>119.11489915266382</v>
      </c>
    </row>
    <row r="517" spans="1:61" ht="11.25" hidden="1" customHeight="1" outlineLevel="1">
      <c r="A517" s="15"/>
      <c r="I517" s="205" t="s">
        <v>645</v>
      </c>
      <c r="J517" s="35"/>
      <c r="K517" s="35"/>
      <c r="L517" s="35"/>
      <c r="M517" s="35"/>
      <c r="N517" s="35"/>
      <c r="O517" s="35"/>
      <c r="P517" s="35"/>
      <c r="Q517" s="35"/>
      <c r="R517" s="35"/>
      <c r="S517" s="35"/>
      <c r="T517" s="35"/>
      <c r="U517" s="35"/>
      <c r="V517" s="35"/>
      <c r="W517" s="35"/>
      <c r="X517" s="35"/>
      <c r="Y517" s="35"/>
      <c r="Z517" s="35"/>
      <c r="AA517" s="35"/>
      <c r="AB517" s="35"/>
      <c r="AC517" s="35"/>
      <c r="AD517" s="35"/>
      <c r="AE517" s="35"/>
      <c r="AF517" s="35"/>
      <c r="AG517" s="35"/>
      <c r="AH517" s="35"/>
      <c r="AI517" s="35"/>
      <c r="AJ517" s="35"/>
      <c r="AK517" s="35"/>
      <c r="AL517" s="35"/>
      <c r="AM517" s="35"/>
      <c r="AN517" s="35"/>
      <c r="AO517" s="35"/>
      <c r="AP517" s="35"/>
      <c r="AQ517" s="35"/>
      <c r="AR517" s="35"/>
      <c r="AT517" s="35"/>
      <c r="AU517" s="35"/>
      <c r="AV517" s="35"/>
      <c r="AW517" s="2010">
        <v>-6.0369999999999999</v>
      </c>
      <c r="AX517" s="2010">
        <v>-8.9819999999999993</v>
      </c>
      <c r="AY517" s="2000">
        <f>+AX517+AY511</f>
        <v>-11.775762166666667</v>
      </c>
      <c r="AZ517" s="2000">
        <f>+AY517+AZ511</f>
        <v>-14.91084425</v>
      </c>
      <c r="BA517" s="2000">
        <f t="shared" ref="BA517:BI517" si="682">+AZ517+BA511</f>
        <v>-18.878121365518716</v>
      </c>
      <c r="BB517" s="2000">
        <f t="shared" si="682"/>
        <v>-24.19797642335352</v>
      </c>
      <c r="BC517" s="2000">
        <f t="shared" si="682"/>
        <v>-31.006410456270334</v>
      </c>
      <c r="BD517" s="2000">
        <f t="shared" si="682"/>
        <v>-39.42648396392606</v>
      </c>
      <c r="BE517" s="2000">
        <f t="shared" si="682"/>
        <v>-49.57067906588609</v>
      </c>
      <c r="BF517" s="2000">
        <f t="shared" si="682"/>
        <v>-61.543937847023223</v>
      </c>
      <c r="BG517" s="2000">
        <f t="shared" si="682"/>
        <v>-75.44464474422611</v>
      </c>
      <c r="BH517" s="2000">
        <f t="shared" si="682"/>
        <v>-91.368243189771306</v>
      </c>
      <c r="BI517" s="2001">
        <f t="shared" si="682"/>
        <v>-107.14451532459678</v>
      </c>
    </row>
    <row r="518" spans="1:61" s="1664" customFormat="1" ht="11.25" hidden="1" customHeight="1" outlineLevel="1">
      <c r="B518" s="186"/>
      <c r="C518" s="186"/>
      <c r="D518" s="186"/>
      <c r="E518" s="186"/>
      <c r="F518" s="186"/>
      <c r="G518" s="186"/>
      <c r="I518" s="1823" t="s">
        <v>652</v>
      </c>
      <c r="J518" s="1555"/>
      <c r="K518" s="1555"/>
      <c r="L518" s="1555"/>
      <c r="M518" s="1555"/>
      <c r="N518" s="1555"/>
      <c r="O518" s="1555"/>
      <c r="P518" s="1555"/>
      <c r="Q518" s="1555"/>
      <c r="R518" s="1555"/>
      <c r="S518" s="1555"/>
      <c r="T518" s="1555"/>
      <c r="U518" s="1555"/>
      <c r="V518" s="1555"/>
      <c r="W518" s="1555"/>
      <c r="X518" s="1555"/>
      <c r="Y518" s="1555"/>
      <c r="Z518" s="1555"/>
      <c r="AA518" s="1555"/>
      <c r="AB518" s="1555"/>
      <c r="AC518" s="1555"/>
      <c r="AD518" s="1555"/>
      <c r="AE518" s="1555"/>
      <c r="AF518" s="1555"/>
      <c r="AG518" s="1555"/>
      <c r="AH518" s="1555"/>
      <c r="AI518" s="1555"/>
      <c r="AJ518" s="1555"/>
      <c r="AK518" s="1555"/>
      <c r="AL518" s="1555"/>
      <c r="AM518" s="1555"/>
      <c r="AN518" s="1555"/>
      <c r="AO518" s="1555"/>
      <c r="AP518" s="1555"/>
      <c r="AQ518" s="1555"/>
      <c r="AR518" s="1555"/>
      <c r="AS518" s="1555"/>
      <c r="AT518" s="1555"/>
      <c r="AU518" s="1555"/>
      <c r="AV518" s="1555"/>
      <c r="AW518" s="1998">
        <f>+AVERAGE(AW516)/AW511*-1</f>
        <v>2.7744903033316759</v>
      </c>
      <c r="AX518" s="1998">
        <f>+AVERAGE(AW516:AX516)/AX511*-1</f>
        <v>3.7210134949049847</v>
      </c>
      <c r="AY518" s="2042">
        <v>6</v>
      </c>
      <c r="AZ518" s="2042">
        <v>6</v>
      </c>
      <c r="BA518" s="2042">
        <v>6</v>
      </c>
      <c r="BB518" s="2042">
        <v>6</v>
      </c>
      <c r="BC518" s="2042">
        <v>6</v>
      </c>
      <c r="BD518" s="2042">
        <v>6</v>
      </c>
      <c r="BE518" s="2042">
        <v>6</v>
      </c>
      <c r="BF518" s="2042">
        <v>6</v>
      </c>
      <c r="BG518" s="2042">
        <v>6</v>
      </c>
      <c r="BH518" s="2042">
        <v>6</v>
      </c>
      <c r="BI518" s="2043">
        <v>7</v>
      </c>
    </row>
    <row r="519" spans="1:61" s="1664" customFormat="1" ht="11.25" hidden="1" customHeight="1" outlineLevel="1">
      <c r="B519" s="186"/>
      <c r="C519" s="186"/>
      <c r="D519" s="186"/>
      <c r="E519" s="186"/>
      <c r="F519" s="186"/>
      <c r="G519" s="186"/>
      <c r="I519" s="1823" t="s">
        <v>653</v>
      </c>
      <c r="J519" s="1555"/>
      <c r="K519" s="1555"/>
      <c r="L519" s="1555"/>
      <c r="M519" s="1555"/>
      <c r="N519" s="1555"/>
      <c r="O519" s="1555"/>
      <c r="P519" s="1555"/>
      <c r="Q519" s="1555"/>
      <c r="R519" s="1555"/>
      <c r="S519" s="1555"/>
      <c r="T519" s="1555"/>
      <c r="U519" s="1555"/>
      <c r="V519" s="1555"/>
      <c r="W519" s="1555"/>
      <c r="X519" s="1555"/>
      <c r="Y519" s="1555"/>
      <c r="Z519" s="1555"/>
      <c r="AA519" s="1555"/>
      <c r="AB519" s="1555"/>
      <c r="AC519" s="1555"/>
      <c r="AD519" s="1555"/>
      <c r="AE519" s="1555"/>
      <c r="AF519" s="1555"/>
      <c r="AG519" s="1555"/>
      <c r="AH519" s="1555"/>
      <c r="AI519" s="1555"/>
      <c r="AJ519" s="1555"/>
      <c r="AK519" s="1555"/>
      <c r="AL519" s="1555"/>
      <c r="AM519" s="1555"/>
      <c r="AN519" s="1555"/>
      <c r="AO519" s="1555"/>
      <c r="AP519" s="1555"/>
      <c r="AQ519" s="1555"/>
      <c r="AR519" s="1555"/>
      <c r="AS519" s="1555"/>
      <c r="AT519" s="1555"/>
      <c r="AU519" s="1555"/>
      <c r="AV519" s="1555"/>
      <c r="AW519" s="2002">
        <f>+AW509/AW65</f>
        <v>2.7371671888028106E-3</v>
      </c>
      <c r="AX519" s="2003">
        <f>+AX509/AX65</f>
        <v>4.2662696403334413E-3</v>
      </c>
      <c r="AY519" s="1760">
        <v>1E-3</v>
      </c>
      <c r="AZ519" s="1760">
        <v>1E-3</v>
      </c>
      <c r="BA519" s="1760">
        <v>3.0000000000000001E-3</v>
      </c>
      <c r="BB519" s="1760">
        <v>3.0000000000000001E-3</v>
      </c>
      <c r="BC519" s="1760">
        <v>3.0000000000000001E-3</v>
      </c>
      <c r="BD519" s="1760">
        <v>3.0000000000000001E-3</v>
      </c>
      <c r="BE519" s="1760">
        <v>3.0000000000000001E-3</v>
      </c>
      <c r="BF519" s="1760">
        <v>3.0000000000000001E-3</v>
      </c>
      <c r="BG519" s="1760">
        <v>3.0000000000000001E-3</v>
      </c>
      <c r="BH519" s="1760">
        <v>3.0000000000000001E-3</v>
      </c>
      <c r="BI519" s="1759">
        <v>4.0000000000000001E-3</v>
      </c>
    </row>
    <row r="520" spans="1:61" ht="11.25" hidden="1" customHeight="1" outlineLevel="1">
      <c r="A520" s="15"/>
      <c r="I520" s="205"/>
      <c r="J520" s="35"/>
      <c r="K520" s="35"/>
      <c r="L520" s="35"/>
      <c r="M520" s="35"/>
      <c r="N520" s="35"/>
      <c r="O520" s="35"/>
      <c r="P520" s="35"/>
      <c r="Q520" s="35"/>
      <c r="R520" s="35"/>
      <c r="S520" s="35"/>
      <c r="T520" s="35"/>
      <c r="U520" s="35"/>
      <c r="V520" s="35"/>
      <c r="W520" s="35"/>
      <c r="X520" s="35"/>
      <c r="Y520" s="35"/>
      <c r="Z520" s="35"/>
      <c r="AA520" s="35"/>
      <c r="AB520" s="35"/>
      <c r="AC520" s="35"/>
      <c r="AD520" s="35"/>
      <c r="AE520" s="35"/>
      <c r="AF520" s="35"/>
      <c r="AG520" s="35"/>
      <c r="AH520" s="35"/>
      <c r="AI520" s="35"/>
      <c r="AJ520" s="35"/>
      <c r="AK520" s="35"/>
      <c r="AL520" s="35"/>
      <c r="AM520" s="35"/>
      <c r="AN520" s="35"/>
      <c r="AO520" s="35"/>
      <c r="AP520" s="35"/>
      <c r="AQ520" s="35"/>
      <c r="AR520" s="35"/>
      <c r="AT520" s="35"/>
      <c r="AU520" s="35"/>
      <c r="AV520" s="35"/>
      <c r="AW520" s="2000"/>
      <c r="AX520" s="2000"/>
      <c r="AY520" s="2000"/>
      <c r="AZ520" s="2000"/>
      <c r="BA520" s="2000"/>
      <c r="BB520" s="2000"/>
      <c r="BC520" s="2000"/>
      <c r="BD520" s="2000"/>
      <c r="BE520" s="2000"/>
      <c r="BF520" s="2000"/>
      <c r="BG520" s="2000"/>
      <c r="BH520" s="2000"/>
      <c r="BI520" s="2001"/>
    </row>
    <row r="521" spans="1:61" ht="11.25" hidden="1" customHeight="1" outlineLevel="1">
      <c r="A521" s="15"/>
      <c r="I521" s="196"/>
      <c r="J521" s="35"/>
      <c r="K521" s="35"/>
      <c r="L521" s="35"/>
      <c r="M521" s="35"/>
      <c r="N521" s="35"/>
      <c r="O521" s="35"/>
      <c r="P521" s="35"/>
      <c r="Q521" s="35"/>
      <c r="R521" s="35"/>
      <c r="S521" s="35"/>
      <c r="T521" s="35"/>
      <c r="U521" s="35"/>
      <c r="V521" s="35"/>
      <c r="W521" s="35"/>
      <c r="X521" s="35"/>
      <c r="Y521" s="35"/>
      <c r="Z521" s="35"/>
      <c r="AA521" s="35"/>
      <c r="AB521" s="35"/>
      <c r="AC521" s="35"/>
      <c r="AD521" s="35"/>
      <c r="AE521" s="35"/>
      <c r="AF521" s="35"/>
      <c r="AG521" s="35"/>
      <c r="AH521" s="35"/>
      <c r="AI521" s="35"/>
      <c r="AJ521" s="35"/>
      <c r="AK521" s="35"/>
      <c r="AL521" s="35"/>
      <c r="AM521" s="35"/>
      <c r="AN521" s="35"/>
      <c r="AO521" s="35"/>
      <c r="AP521" s="35"/>
      <c r="AQ521" s="35"/>
      <c r="AR521" s="35"/>
      <c r="AT521" s="35"/>
      <c r="AU521" s="35"/>
      <c r="AV521" s="35"/>
      <c r="AW521" s="1998"/>
      <c r="AX521" s="2000"/>
      <c r="AY521" s="2000"/>
      <c r="AZ521" s="2000"/>
      <c r="BA521" s="2000"/>
      <c r="BB521" s="2000"/>
      <c r="BC521" s="2000"/>
      <c r="BD521" s="2000"/>
      <c r="BE521" s="2000"/>
      <c r="BF521" s="2000"/>
      <c r="BG521" s="2000"/>
      <c r="BH521" s="2000"/>
      <c r="BI521" s="2001"/>
    </row>
    <row r="522" spans="1:61" ht="11.25" hidden="1" customHeight="1" outlineLevel="1">
      <c r="A522" s="15"/>
      <c r="I522" s="196" t="s">
        <v>651</v>
      </c>
      <c r="J522" s="35"/>
      <c r="K522" s="35"/>
      <c r="L522" s="35"/>
      <c r="M522" s="35"/>
      <c r="N522" s="35"/>
      <c r="O522" s="35"/>
      <c r="P522" s="35"/>
      <c r="Q522" s="35"/>
      <c r="R522" s="35"/>
      <c r="S522" s="35"/>
      <c r="T522" s="35"/>
      <c r="U522" s="35"/>
      <c r="V522" s="35"/>
      <c r="W522" s="35"/>
      <c r="X522" s="35"/>
      <c r="Y522" s="35"/>
      <c r="Z522" s="35"/>
      <c r="AA522" s="35"/>
      <c r="AB522" s="35"/>
      <c r="AC522" s="35"/>
      <c r="AD522" s="35"/>
      <c r="AE522" s="35"/>
      <c r="AF522" s="35"/>
      <c r="AG522" s="35"/>
      <c r="AH522" s="35"/>
      <c r="AI522" s="35"/>
      <c r="AJ522" s="35"/>
      <c r="AK522" s="35"/>
      <c r="AL522" s="35"/>
      <c r="AM522" s="35"/>
      <c r="AN522" s="35"/>
      <c r="AO522" s="35"/>
      <c r="AP522" s="35"/>
      <c r="AQ522" s="35"/>
      <c r="AR522" s="35"/>
      <c r="AT522" s="35"/>
      <c r="AU522" s="35"/>
      <c r="AV522" s="35"/>
      <c r="AW522" s="1998"/>
      <c r="AX522" s="2000"/>
      <c r="AY522" s="2000"/>
      <c r="AZ522" s="2000"/>
      <c r="BA522" s="2000"/>
      <c r="BB522" s="2000"/>
      <c r="BC522" s="2000"/>
      <c r="BD522" s="2000"/>
      <c r="BE522" s="2000"/>
      <c r="BF522" s="2000"/>
      <c r="BG522" s="2000"/>
      <c r="BH522" s="2000"/>
      <c r="BI522" s="2001"/>
    </row>
    <row r="523" spans="1:61" ht="11.25" hidden="1" customHeight="1" outlineLevel="1">
      <c r="A523" s="15"/>
      <c r="I523" s="196" t="s">
        <v>643</v>
      </c>
      <c r="J523" s="35"/>
      <c r="K523" s="35"/>
      <c r="L523" s="35"/>
      <c r="M523" s="35"/>
      <c r="N523" s="35"/>
      <c r="O523" s="35"/>
      <c r="P523" s="35"/>
      <c r="Q523" s="35"/>
      <c r="R523" s="35"/>
      <c r="S523" s="35"/>
      <c r="T523" s="35"/>
      <c r="U523" s="35"/>
      <c r="V523" s="35"/>
      <c r="W523" s="35"/>
      <c r="X523" s="35"/>
      <c r="Y523" s="35"/>
      <c r="Z523" s="35"/>
      <c r="AA523" s="35"/>
      <c r="AB523" s="35"/>
      <c r="AC523" s="35"/>
      <c r="AD523" s="35"/>
      <c r="AE523" s="35"/>
      <c r="AF523" s="35"/>
      <c r="AG523" s="35"/>
      <c r="AH523" s="35"/>
      <c r="AI523" s="35"/>
      <c r="AJ523" s="35"/>
      <c r="AK523" s="35"/>
      <c r="AL523" s="35"/>
      <c r="AM523" s="35"/>
      <c r="AN523" s="35"/>
      <c r="AO523" s="35"/>
      <c r="AP523" s="35"/>
      <c r="AQ523" s="35"/>
      <c r="AR523" s="35"/>
      <c r="AT523" s="35"/>
      <c r="AU523" s="35"/>
      <c r="AV523" s="35"/>
      <c r="AW523" s="2009">
        <v>1.994</v>
      </c>
      <c r="AX523" s="1998">
        <f>+AW530</f>
        <v>7.3559999999999999</v>
      </c>
      <c r="AY523" s="1998">
        <f>+AX530</f>
        <v>8.44</v>
      </c>
      <c r="AZ523" s="1998">
        <f>+AY530</f>
        <v>1.9779766800000074</v>
      </c>
      <c r="BA523" s="1998">
        <f t="shared" ref="BA523:BI523" si="683">+AZ530</f>
        <v>12.594634719999979</v>
      </c>
      <c r="BB523" s="1998">
        <f t="shared" si="683"/>
        <v>10.849196848268733</v>
      </c>
      <c r="BC523" s="1998">
        <f t="shared" si="683"/>
        <v>-6.80907716587057</v>
      </c>
      <c r="BD523" s="1998">
        <f t="shared" si="683"/>
        <v>-34.567958833481526</v>
      </c>
      <c r="BE523" s="1998">
        <f t="shared" si="683"/>
        <v>-60.702318758434984</v>
      </c>
      <c r="BF523" s="1998">
        <f t="shared" si="683"/>
        <v>-85.028573368941494</v>
      </c>
      <c r="BG523" s="1998">
        <f t="shared" si="683"/>
        <v>-107.18981603299967</v>
      </c>
      <c r="BH523" s="1998">
        <f t="shared" si="683"/>
        <v>-123.18569746908443</v>
      </c>
      <c r="BI523" s="1999">
        <f t="shared" si="683"/>
        <v>-140.70349703645394</v>
      </c>
    </row>
    <row r="524" spans="1:61" ht="11.25" hidden="1" customHeight="1" outlineLevel="1">
      <c r="A524" s="15"/>
      <c r="I524" s="53" t="s">
        <v>649</v>
      </c>
      <c r="J524" s="35"/>
      <c r="K524" s="35"/>
      <c r="L524" s="35"/>
      <c r="M524" s="35"/>
      <c r="N524" s="35"/>
      <c r="O524" s="35"/>
      <c r="P524" s="35"/>
      <c r="Q524" s="35"/>
      <c r="R524" s="35"/>
      <c r="S524" s="35"/>
      <c r="T524" s="35"/>
      <c r="U524" s="35"/>
      <c r="V524" s="35"/>
      <c r="W524" s="35"/>
      <c r="X524" s="35"/>
      <c r="Y524" s="35"/>
      <c r="Z524" s="35"/>
      <c r="AA524" s="35"/>
      <c r="AB524" s="35"/>
      <c r="AC524" s="35"/>
      <c r="AD524" s="35"/>
      <c r="AE524" s="35"/>
      <c r="AF524" s="35"/>
      <c r="AG524" s="35"/>
      <c r="AH524" s="35"/>
      <c r="AI524" s="35"/>
      <c r="AJ524" s="35"/>
      <c r="AK524" s="35"/>
      <c r="AL524" s="35"/>
      <c r="AM524" s="35"/>
      <c r="AN524" s="35"/>
      <c r="AO524" s="35"/>
      <c r="AP524" s="35"/>
      <c r="AQ524" s="35"/>
      <c r="AR524" s="35"/>
      <c r="AT524" s="35"/>
      <c r="AU524" s="35"/>
      <c r="AV524" s="35"/>
      <c r="AW524" s="2010">
        <v>0</v>
      </c>
      <c r="AX524" s="2010">
        <v>0.55400000000000005</v>
      </c>
      <c r="AY524" s="2000">
        <f t="shared" ref="AY524:BI524" si="684">AY67-AY509-AY480-AY465-AY537-AY495</f>
        <v>-2.0885980799999908</v>
      </c>
      <c r="AZ524" s="2000">
        <f t="shared" si="684"/>
        <v>15.451709359999972</v>
      </c>
      <c r="BA524" s="2000">
        <f t="shared" si="684"/>
        <v>3.8960880090204562</v>
      </c>
      <c r="BB524" s="2000">
        <f t="shared" si="684"/>
        <v>-12.754989962875523</v>
      </c>
      <c r="BC524" s="2000">
        <f t="shared" si="684"/>
        <v>-26.349224976481814</v>
      </c>
      <c r="BD524" s="2000">
        <f t="shared" si="684"/>
        <v>-28.317586006661944</v>
      </c>
      <c r="BE524" s="2000">
        <f t="shared" si="684"/>
        <v>-30.164618472140116</v>
      </c>
      <c r="BF524" s="2000">
        <f t="shared" si="684"/>
        <v>-31.877221525547256</v>
      </c>
      <c r="BG524" s="2000">
        <f t="shared" si="684"/>
        <v>-29.551132419115241</v>
      </c>
      <c r="BH524" s="2000">
        <f t="shared" si="684"/>
        <v>-35.114662748367671</v>
      </c>
      <c r="BI524" s="2001">
        <f t="shared" si="684"/>
        <v>-36.807415445674494</v>
      </c>
    </row>
    <row r="525" spans="1:61" ht="11.25" hidden="1" customHeight="1" outlineLevel="1">
      <c r="A525" s="15"/>
      <c r="I525" s="53" t="s">
        <v>650</v>
      </c>
      <c r="J525" s="35"/>
      <c r="K525" s="35"/>
      <c r="L525" s="35"/>
      <c r="M525" s="35"/>
      <c r="N525" s="35"/>
      <c r="O525" s="35"/>
      <c r="P525" s="35"/>
      <c r="Q525" s="35"/>
      <c r="R525" s="35"/>
      <c r="S525" s="35"/>
      <c r="T525" s="35"/>
      <c r="U525" s="35"/>
      <c r="V525" s="35"/>
      <c r="W525" s="35"/>
      <c r="X525" s="35"/>
      <c r="Y525" s="35"/>
      <c r="Z525" s="35"/>
      <c r="AA525" s="35"/>
      <c r="AB525" s="35"/>
      <c r="AC525" s="35"/>
      <c r="AD525" s="35"/>
      <c r="AE525" s="35"/>
      <c r="AF525" s="35"/>
      <c r="AG525" s="35"/>
      <c r="AH525" s="35"/>
      <c r="AI525" s="35"/>
      <c r="AJ525" s="35"/>
      <c r="AK525" s="35"/>
      <c r="AL525" s="35"/>
      <c r="AM525" s="35"/>
      <c r="AN525" s="35"/>
      <c r="AO525" s="35"/>
      <c r="AP525" s="35"/>
      <c r="AQ525" s="35"/>
      <c r="AR525" s="35"/>
      <c r="AT525" s="35"/>
      <c r="AU525" s="35"/>
      <c r="AV525" s="35"/>
      <c r="AW525" s="2010">
        <v>0</v>
      </c>
      <c r="AX525" s="2010">
        <v>0</v>
      </c>
      <c r="AY525" s="2000">
        <v>0</v>
      </c>
      <c r="AZ525" s="2000">
        <v>0</v>
      </c>
      <c r="BA525" s="2000">
        <v>0</v>
      </c>
      <c r="BB525" s="2000">
        <v>0</v>
      </c>
      <c r="BC525" s="2000">
        <v>0</v>
      </c>
      <c r="BD525" s="2000">
        <v>0</v>
      </c>
      <c r="BE525" s="2000">
        <v>0</v>
      </c>
      <c r="BF525" s="2000">
        <v>0</v>
      </c>
      <c r="BG525" s="2000">
        <v>0</v>
      </c>
      <c r="BH525" s="2000">
        <v>0</v>
      </c>
      <c r="BI525" s="2001">
        <v>0</v>
      </c>
    </row>
    <row r="526" spans="1:61" ht="11.25" hidden="1" customHeight="1" outlineLevel="1">
      <c r="A526" s="15"/>
      <c r="I526" s="53" t="s">
        <v>654</v>
      </c>
      <c r="J526" s="35"/>
      <c r="K526" s="35"/>
      <c r="L526" s="35"/>
      <c r="M526" s="35"/>
      <c r="N526" s="35"/>
      <c r="O526" s="35"/>
      <c r="P526" s="35"/>
      <c r="Q526" s="35"/>
      <c r="R526" s="35"/>
      <c r="S526" s="35"/>
      <c r="T526" s="35"/>
      <c r="U526" s="35"/>
      <c r="V526" s="35"/>
      <c r="W526" s="35"/>
      <c r="X526" s="35"/>
      <c r="Y526" s="35"/>
      <c r="Z526" s="35"/>
      <c r="AA526" s="35"/>
      <c r="AB526" s="35"/>
      <c r="AC526" s="35"/>
      <c r="AD526" s="35"/>
      <c r="AE526" s="35"/>
      <c r="AF526" s="35"/>
      <c r="AG526" s="35"/>
      <c r="AH526" s="35"/>
      <c r="AI526" s="35"/>
      <c r="AJ526" s="35"/>
      <c r="AK526" s="35"/>
      <c r="AL526" s="35"/>
      <c r="AM526" s="35"/>
      <c r="AN526" s="35"/>
      <c r="AO526" s="35"/>
      <c r="AP526" s="35"/>
      <c r="AQ526" s="35"/>
      <c r="AR526" s="35"/>
      <c r="AT526" s="35"/>
      <c r="AU526" s="35"/>
      <c r="AV526" s="35"/>
      <c r="AW526" s="2010">
        <v>-3.867</v>
      </c>
      <c r="AX526" s="2010">
        <v>-6.6040000000000001</v>
      </c>
      <c r="AY526" s="2015">
        <f>AVERAGE(AX531:AY531)/AY533*-1</f>
        <v>-4.3734252400000013</v>
      </c>
      <c r="AZ526" s="2015">
        <f>AVERAGE(AY531:AZ531)/AZ533*-1</f>
        <v>-4.8350513199999998</v>
      </c>
      <c r="BA526" s="2015">
        <f t="shared" ref="BA526:BI526" si="685">AVERAGE(AZ531:BA531)/BA533*-1</f>
        <v>-5.6415258807517015</v>
      </c>
      <c r="BB526" s="2015">
        <f t="shared" si="685"/>
        <v>-4.9032840512637792</v>
      </c>
      <c r="BC526" s="2015">
        <f t="shared" si="685"/>
        <v>-1.4096566911291444</v>
      </c>
      <c r="BD526" s="2015">
        <f t="shared" si="685"/>
        <v>2.1832260817084839</v>
      </c>
      <c r="BE526" s="2015">
        <f t="shared" si="685"/>
        <v>5.8383638616336118</v>
      </c>
      <c r="BF526" s="2015">
        <f t="shared" si="685"/>
        <v>9.7159788614890736</v>
      </c>
      <c r="BG526" s="2015">
        <f t="shared" si="685"/>
        <v>13.555250983030479</v>
      </c>
      <c r="BH526" s="2015">
        <f t="shared" si="685"/>
        <v>17.596863180998159</v>
      </c>
      <c r="BI526" s="2016">
        <f t="shared" si="685"/>
        <v>22.091993068125795</v>
      </c>
    </row>
    <row r="527" spans="1:61" ht="11.25" hidden="1" customHeight="1" outlineLevel="1">
      <c r="A527" s="15"/>
      <c r="I527" s="53" t="s">
        <v>639</v>
      </c>
      <c r="J527" s="35"/>
      <c r="K527" s="35"/>
      <c r="L527" s="35"/>
      <c r="M527" s="35"/>
      <c r="N527" s="35"/>
      <c r="O527" s="35"/>
      <c r="P527" s="35"/>
      <c r="Q527" s="35"/>
      <c r="R527" s="35"/>
      <c r="S527" s="35"/>
      <c r="T527" s="35"/>
      <c r="U527" s="35"/>
      <c r="V527" s="35"/>
      <c r="W527" s="35"/>
      <c r="X527" s="35"/>
      <c r="Y527" s="35"/>
      <c r="Z527" s="35"/>
      <c r="AA527" s="35"/>
      <c r="AB527" s="35"/>
      <c r="AC527" s="35"/>
      <c r="AD527" s="35"/>
      <c r="AE527" s="35"/>
      <c r="AF527" s="35"/>
      <c r="AG527" s="35"/>
      <c r="AH527" s="35"/>
      <c r="AI527" s="35"/>
      <c r="AJ527" s="35"/>
      <c r="AK527" s="35"/>
      <c r="AL527" s="35"/>
      <c r="AM527" s="35"/>
      <c r="AN527" s="35"/>
      <c r="AO527" s="35"/>
      <c r="AP527" s="35"/>
      <c r="AQ527" s="35"/>
      <c r="AR527" s="35"/>
      <c r="AT527" s="35"/>
      <c r="AU527" s="35"/>
      <c r="AV527" s="35"/>
      <c r="AW527" s="2010">
        <v>10.273999999999999</v>
      </c>
      <c r="AX527" s="2010">
        <v>7.8</v>
      </c>
      <c r="AY527" s="2000">
        <v>0</v>
      </c>
      <c r="AZ527" s="2000">
        <v>0</v>
      </c>
      <c r="BA527" s="2000">
        <v>0</v>
      </c>
      <c r="BB527" s="2000">
        <v>0</v>
      </c>
      <c r="BC527" s="2000">
        <v>0</v>
      </c>
      <c r="BD527" s="2000">
        <v>0</v>
      </c>
      <c r="BE527" s="2000">
        <v>0</v>
      </c>
      <c r="BF527" s="2000">
        <v>0</v>
      </c>
      <c r="BG527" s="2000">
        <v>0</v>
      </c>
      <c r="BH527" s="2000">
        <v>0</v>
      </c>
      <c r="BI527" s="2001">
        <v>0</v>
      </c>
    </row>
    <row r="528" spans="1:61" ht="11.25" hidden="1" customHeight="1" outlineLevel="1">
      <c r="A528" s="15"/>
      <c r="I528" s="53" t="s">
        <v>640</v>
      </c>
      <c r="J528" s="35"/>
      <c r="K528" s="35"/>
      <c r="L528" s="35"/>
      <c r="M528" s="35"/>
      <c r="N528" s="35"/>
      <c r="O528" s="35"/>
      <c r="P528" s="35"/>
      <c r="Q528" s="35"/>
      <c r="R528" s="35"/>
      <c r="S528" s="35"/>
      <c r="T528" s="35"/>
      <c r="U528" s="35"/>
      <c r="V528" s="35"/>
      <c r="W528" s="35"/>
      <c r="X528" s="35"/>
      <c r="Y528" s="35"/>
      <c r="Z528" s="35"/>
      <c r="AA528" s="35"/>
      <c r="AB528" s="35"/>
      <c r="AC528" s="35"/>
      <c r="AD528" s="35"/>
      <c r="AE528" s="35"/>
      <c r="AF528" s="35"/>
      <c r="AG528" s="35"/>
      <c r="AH528" s="35"/>
      <c r="AI528" s="35"/>
      <c r="AJ528" s="35"/>
      <c r="AK528" s="35"/>
      <c r="AL528" s="35"/>
      <c r="AM528" s="35"/>
      <c r="AN528" s="35"/>
      <c r="AO528" s="35"/>
      <c r="AP528" s="35"/>
      <c r="AQ528" s="35"/>
      <c r="AR528" s="35"/>
      <c r="AT528" s="35"/>
      <c r="AU528" s="35"/>
      <c r="AV528" s="35"/>
      <c r="AW528" s="2010">
        <v>-1.0449999999999999</v>
      </c>
      <c r="AX528" s="2010">
        <v>-0.66600000000000004</v>
      </c>
      <c r="AY528" s="2000">
        <v>0</v>
      </c>
      <c r="AZ528" s="2000">
        <v>0</v>
      </c>
      <c r="BA528" s="2000">
        <v>0</v>
      </c>
      <c r="BB528" s="2000">
        <v>0</v>
      </c>
      <c r="BC528" s="2000">
        <v>0</v>
      </c>
      <c r="BD528" s="2000">
        <v>0</v>
      </c>
      <c r="BE528" s="2000">
        <v>0</v>
      </c>
      <c r="BF528" s="2000">
        <v>0</v>
      </c>
      <c r="BG528" s="2000">
        <v>0</v>
      </c>
      <c r="BH528" s="2000">
        <v>0</v>
      </c>
      <c r="BI528" s="2001">
        <v>0</v>
      </c>
    </row>
    <row r="529" spans="1:61" ht="11.25" hidden="1" customHeight="1" outlineLevel="1">
      <c r="A529" s="15"/>
      <c r="I529" s="53" t="s">
        <v>641</v>
      </c>
      <c r="J529" s="35"/>
      <c r="K529" s="35"/>
      <c r="L529" s="35"/>
      <c r="M529" s="35"/>
      <c r="N529" s="35"/>
      <c r="O529" s="35"/>
      <c r="P529" s="35"/>
      <c r="Q529" s="35"/>
      <c r="R529" s="35"/>
      <c r="S529" s="35"/>
      <c r="T529" s="35"/>
      <c r="U529" s="35"/>
      <c r="V529" s="35"/>
      <c r="W529" s="35"/>
      <c r="X529" s="35"/>
      <c r="Y529" s="35"/>
      <c r="Z529" s="35"/>
      <c r="AA529" s="35"/>
      <c r="AB529" s="35"/>
      <c r="AC529" s="35"/>
      <c r="AD529" s="35"/>
      <c r="AE529" s="35"/>
      <c r="AF529" s="35"/>
      <c r="AG529" s="35"/>
      <c r="AH529" s="35"/>
      <c r="AI529" s="35"/>
      <c r="AJ529" s="35"/>
      <c r="AK529" s="35"/>
      <c r="AL529" s="35"/>
      <c r="AM529" s="35"/>
      <c r="AN529" s="35"/>
      <c r="AO529" s="35"/>
      <c r="AP529" s="35"/>
      <c r="AQ529" s="35"/>
      <c r="AR529" s="35"/>
      <c r="AT529" s="35"/>
      <c r="AU529" s="35"/>
      <c r="AV529" s="35"/>
      <c r="AW529" s="2010">
        <v>0</v>
      </c>
      <c r="AX529" s="2010">
        <v>0</v>
      </c>
      <c r="AY529" s="2000">
        <v>0</v>
      </c>
      <c r="AZ529" s="2000">
        <v>0</v>
      </c>
      <c r="BA529" s="2000">
        <v>0</v>
      </c>
      <c r="BB529" s="2000">
        <v>0</v>
      </c>
      <c r="BC529" s="2000">
        <v>0</v>
      </c>
      <c r="BD529" s="2000">
        <v>0</v>
      </c>
      <c r="BE529" s="2000">
        <v>0</v>
      </c>
      <c r="BF529" s="2000">
        <v>0</v>
      </c>
      <c r="BG529" s="2000">
        <v>0</v>
      </c>
      <c r="BH529" s="2000">
        <v>0</v>
      </c>
      <c r="BI529" s="2001">
        <v>0</v>
      </c>
    </row>
    <row r="530" spans="1:61" ht="11.25" hidden="1" customHeight="1" outlineLevel="1">
      <c r="A530" s="15"/>
      <c r="I530" s="196" t="s">
        <v>642</v>
      </c>
      <c r="J530" s="35"/>
      <c r="K530" s="35"/>
      <c r="L530" s="35"/>
      <c r="M530" s="35"/>
      <c r="N530" s="35"/>
      <c r="O530" s="35"/>
      <c r="P530" s="35"/>
      <c r="Q530" s="35"/>
      <c r="R530" s="35"/>
      <c r="S530" s="35"/>
      <c r="T530" s="35"/>
      <c r="U530" s="35"/>
      <c r="V530" s="35"/>
      <c r="W530" s="35"/>
      <c r="X530" s="35"/>
      <c r="Y530" s="35"/>
      <c r="Z530" s="35"/>
      <c r="AA530" s="35"/>
      <c r="AB530" s="35"/>
      <c r="AC530" s="35"/>
      <c r="AD530" s="35"/>
      <c r="AE530" s="35"/>
      <c r="AF530" s="35"/>
      <c r="AG530" s="35"/>
      <c r="AH530" s="35"/>
      <c r="AI530" s="35"/>
      <c r="AJ530" s="35"/>
      <c r="AK530" s="35"/>
      <c r="AL530" s="35"/>
      <c r="AM530" s="35"/>
      <c r="AN530" s="35"/>
      <c r="AO530" s="35"/>
      <c r="AP530" s="35"/>
      <c r="AQ530" s="35"/>
      <c r="AR530" s="35"/>
      <c r="AT530" s="35"/>
      <c r="AU530" s="35"/>
      <c r="AV530" s="35"/>
      <c r="AW530" s="1998">
        <f>+SUM(AW523:AW529)</f>
        <v>7.3559999999999999</v>
      </c>
      <c r="AX530" s="1998">
        <f>+SUM(AX523:AX529)</f>
        <v>8.44</v>
      </c>
      <c r="AY530" s="1998">
        <f>+SUM(AY523:AY529)</f>
        <v>1.9779766800000074</v>
      </c>
      <c r="AZ530" s="1998">
        <f>+SUM(AZ523:AZ529)</f>
        <v>12.594634719999979</v>
      </c>
      <c r="BA530" s="1998">
        <f t="shared" ref="BA530:BI530" si="686">+SUM(BA523:BA529)</f>
        <v>10.849196848268733</v>
      </c>
      <c r="BB530" s="1998">
        <f t="shared" si="686"/>
        <v>-6.80907716587057</v>
      </c>
      <c r="BC530" s="1998">
        <f t="shared" si="686"/>
        <v>-34.567958833481526</v>
      </c>
      <c r="BD530" s="1998">
        <f t="shared" si="686"/>
        <v>-60.702318758434984</v>
      </c>
      <c r="BE530" s="1998">
        <f t="shared" si="686"/>
        <v>-85.028573368941494</v>
      </c>
      <c r="BF530" s="1998">
        <f t="shared" si="686"/>
        <v>-107.18981603299967</v>
      </c>
      <c r="BG530" s="1998">
        <f t="shared" si="686"/>
        <v>-123.18569746908443</v>
      </c>
      <c r="BH530" s="1998">
        <f t="shared" si="686"/>
        <v>-140.70349703645394</v>
      </c>
      <c r="BI530" s="1999">
        <f t="shared" si="686"/>
        <v>-155.41891941400266</v>
      </c>
    </row>
    <row r="531" spans="1:61" ht="11.25" hidden="1" customHeight="1" outlineLevel="1">
      <c r="A531" s="15"/>
      <c r="I531" s="205" t="s">
        <v>644</v>
      </c>
      <c r="J531" s="35"/>
      <c r="K531" s="35"/>
      <c r="L531" s="35"/>
      <c r="M531" s="35"/>
      <c r="N531" s="35"/>
      <c r="O531" s="35"/>
      <c r="P531" s="35"/>
      <c r="Q531" s="35"/>
      <c r="R531" s="35"/>
      <c r="S531" s="35"/>
      <c r="T531" s="35"/>
      <c r="U531" s="35"/>
      <c r="V531" s="35"/>
      <c r="W531" s="35"/>
      <c r="X531" s="35"/>
      <c r="Y531" s="35"/>
      <c r="Z531" s="35"/>
      <c r="AA531" s="35"/>
      <c r="AB531" s="35"/>
      <c r="AC531" s="35"/>
      <c r="AD531" s="35"/>
      <c r="AE531" s="35"/>
      <c r="AF531" s="35"/>
      <c r="AG531" s="35"/>
      <c r="AH531" s="35"/>
      <c r="AI531" s="35"/>
      <c r="AJ531" s="35"/>
      <c r="AK531" s="35"/>
      <c r="AL531" s="35"/>
      <c r="AM531" s="35"/>
      <c r="AN531" s="35"/>
      <c r="AO531" s="35"/>
      <c r="AP531" s="35"/>
      <c r="AQ531" s="35"/>
      <c r="AR531" s="35"/>
      <c r="AT531" s="35"/>
      <c r="AU531" s="35"/>
      <c r="AV531" s="35"/>
      <c r="AW531" s="2010">
        <v>11.353999999999999</v>
      </c>
      <c r="AX531" s="2010">
        <v>18.538</v>
      </c>
      <c r="AY531" s="2000">
        <f>AX531+AY529+AY525+AY527+AY528+AY524</f>
        <v>16.44940192000001</v>
      </c>
      <c r="AZ531" s="2000">
        <f>AY531+AZ529+AZ525+AZ527+AZ528+AZ524</f>
        <v>31.901111279999981</v>
      </c>
      <c r="BA531" s="2000">
        <f t="shared" ref="BA531:BI531" si="687">AZ531+BA529+BA525+BA527+BA528+BA524</f>
        <v>35.79719928902044</v>
      </c>
      <c r="BB531" s="2000">
        <f t="shared" si="687"/>
        <v>23.042209326144917</v>
      </c>
      <c r="BC531" s="2000">
        <f t="shared" si="687"/>
        <v>-3.307015650336897</v>
      </c>
      <c r="BD531" s="2000">
        <f t="shared" si="687"/>
        <v>-31.624601656998841</v>
      </c>
      <c r="BE531" s="2000">
        <f t="shared" si="687"/>
        <v>-61.789220129138954</v>
      </c>
      <c r="BF531" s="2000">
        <f t="shared" si="687"/>
        <v>-93.66644165468621</v>
      </c>
      <c r="BG531" s="2000">
        <f t="shared" si="687"/>
        <v>-123.21757407380144</v>
      </c>
      <c r="BH531" s="2000">
        <f t="shared" si="687"/>
        <v>-158.33223682216911</v>
      </c>
      <c r="BI531" s="2001">
        <f t="shared" si="687"/>
        <v>-195.13965226784359</v>
      </c>
    </row>
    <row r="532" spans="1:61" ht="11.25" hidden="1" customHeight="1" outlineLevel="1">
      <c r="A532" s="15"/>
      <c r="I532" s="205" t="s">
        <v>645</v>
      </c>
      <c r="J532" s="35"/>
      <c r="K532" s="35"/>
      <c r="L532" s="35"/>
      <c r="M532" s="35"/>
      <c r="N532" s="35"/>
      <c r="O532" s="35"/>
      <c r="P532" s="35"/>
      <c r="Q532" s="35"/>
      <c r="R532" s="35"/>
      <c r="S532" s="35"/>
      <c r="T532" s="35"/>
      <c r="U532" s="35"/>
      <c r="V532" s="35"/>
      <c r="W532" s="35"/>
      <c r="X532" s="35"/>
      <c r="Y532" s="35"/>
      <c r="Z532" s="35"/>
      <c r="AA532" s="35"/>
      <c r="AB532" s="35"/>
      <c r="AC532" s="35"/>
      <c r="AD532" s="35"/>
      <c r="AE532" s="35"/>
      <c r="AF532" s="35"/>
      <c r="AG532" s="35"/>
      <c r="AH532" s="35"/>
      <c r="AI532" s="35"/>
      <c r="AJ532" s="35"/>
      <c r="AK532" s="35"/>
      <c r="AL532" s="35"/>
      <c r="AM532" s="35"/>
      <c r="AN532" s="35"/>
      <c r="AO532" s="35"/>
      <c r="AP532" s="35"/>
      <c r="AQ532" s="35"/>
      <c r="AR532" s="35"/>
      <c r="AT532" s="35"/>
      <c r="AU532" s="35"/>
      <c r="AV532" s="35"/>
      <c r="AW532" s="2010">
        <v>-3.9980000000000002</v>
      </c>
      <c r="AX532" s="2010">
        <v>-10.098000000000001</v>
      </c>
      <c r="AY532" s="2000">
        <f>+AX532+AY526</f>
        <v>-14.471425240000002</v>
      </c>
      <c r="AZ532" s="2000">
        <f>+AY532+AZ526</f>
        <v>-19.30647656</v>
      </c>
      <c r="BA532" s="2000">
        <f t="shared" ref="BA532:BI532" si="688">+AZ532+BA526</f>
        <v>-24.948002440751701</v>
      </c>
      <c r="BB532" s="2000">
        <f t="shared" si="688"/>
        <v>-29.851286492015479</v>
      </c>
      <c r="BC532" s="2000">
        <f t="shared" si="688"/>
        <v>-31.260943183144622</v>
      </c>
      <c r="BD532" s="2000">
        <f t="shared" si="688"/>
        <v>-29.077717101436139</v>
      </c>
      <c r="BE532" s="2000">
        <f t="shared" si="688"/>
        <v>-23.239353239802526</v>
      </c>
      <c r="BF532" s="2000">
        <f t="shared" si="688"/>
        <v>-13.523374378313452</v>
      </c>
      <c r="BG532" s="2000">
        <f t="shared" si="688"/>
        <v>3.1876604717027135E-2</v>
      </c>
      <c r="BH532" s="2000">
        <f t="shared" si="688"/>
        <v>17.628739785715187</v>
      </c>
      <c r="BI532" s="2001">
        <f t="shared" si="688"/>
        <v>39.720732853840985</v>
      </c>
    </row>
    <row r="533" spans="1:61" s="1664" customFormat="1" ht="11.25" hidden="1" customHeight="1" outlineLevel="1">
      <c r="B533" s="186"/>
      <c r="C533" s="186"/>
      <c r="D533" s="186"/>
      <c r="E533" s="186"/>
      <c r="F533" s="186"/>
      <c r="G533" s="186"/>
      <c r="I533" s="1823" t="s">
        <v>652</v>
      </c>
      <c r="J533" s="1555"/>
      <c r="K533" s="1555"/>
      <c r="L533" s="1555"/>
      <c r="M533" s="1555"/>
      <c r="N533" s="1555"/>
      <c r="O533" s="1555"/>
      <c r="P533" s="1555"/>
      <c r="Q533" s="1555"/>
      <c r="R533" s="1555"/>
      <c r="S533" s="1555"/>
      <c r="T533" s="1555"/>
      <c r="U533" s="1555"/>
      <c r="V533" s="1555"/>
      <c r="W533" s="1555"/>
      <c r="X533" s="1555"/>
      <c r="Y533" s="1555"/>
      <c r="Z533" s="1555"/>
      <c r="AA533" s="1555"/>
      <c r="AB533" s="1555"/>
      <c r="AC533" s="1555"/>
      <c r="AD533" s="1555"/>
      <c r="AE533" s="1555"/>
      <c r="AF533" s="1555"/>
      <c r="AG533" s="1555"/>
      <c r="AH533" s="1555"/>
      <c r="AI533" s="1555"/>
      <c r="AJ533" s="1555"/>
      <c r="AK533" s="1555"/>
      <c r="AL533" s="1555"/>
      <c r="AM533" s="1555"/>
      <c r="AN533" s="1555"/>
      <c r="AO533" s="1555"/>
      <c r="AP533" s="1555"/>
      <c r="AQ533" s="1555"/>
      <c r="AR533" s="1555"/>
      <c r="AS533" s="1555"/>
      <c r="AT533" s="1555"/>
      <c r="AU533" s="1555"/>
      <c r="AV533" s="1555"/>
      <c r="AW533" s="1998">
        <f>+AVERAGE(AW531)/AW526*-1</f>
        <v>2.9361261960175846</v>
      </c>
      <c r="AX533" s="1998">
        <f>+AVERAGE(AW531:AX531)/AX526*-1</f>
        <v>2.2631738340399759</v>
      </c>
      <c r="AY533" s="2042">
        <v>4</v>
      </c>
      <c r="AZ533" s="2042">
        <v>5</v>
      </c>
      <c r="BA533" s="2042">
        <v>6</v>
      </c>
      <c r="BB533" s="2042">
        <v>6</v>
      </c>
      <c r="BC533" s="2042">
        <v>7</v>
      </c>
      <c r="BD533" s="2042">
        <v>8</v>
      </c>
      <c r="BE533" s="2042">
        <v>8</v>
      </c>
      <c r="BF533" s="2042">
        <v>8</v>
      </c>
      <c r="BG533" s="2042">
        <v>8</v>
      </c>
      <c r="BH533" s="2042">
        <v>8</v>
      </c>
      <c r="BI533" s="2043">
        <v>8</v>
      </c>
    </row>
    <row r="534" spans="1:61" ht="11.25" hidden="1" customHeight="1" outlineLevel="1">
      <c r="A534" s="15"/>
      <c r="I534" s="196"/>
      <c r="J534" s="35"/>
      <c r="K534" s="35"/>
      <c r="L534" s="35"/>
      <c r="M534" s="35"/>
      <c r="N534" s="35"/>
      <c r="O534" s="35"/>
      <c r="P534" s="35"/>
      <c r="Q534" s="35"/>
      <c r="R534" s="35"/>
      <c r="S534" s="35"/>
      <c r="T534" s="35"/>
      <c r="U534" s="35"/>
      <c r="V534" s="35"/>
      <c r="W534" s="35"/>
      <c r="X534" s="35"/>
      <c r="Y534" s="35"/>
      <c r="Z534" s="35"/>
      <c r="AA534" s="35"/>
      <c r="AB534" s="35"/>
      <c r="AC534" s="35"/>
      <c r="AD534" s="35"/>
      <c r="AE534" s="35"/>
      <c r="AF534" s="35"/>
      <c r="AG534" s="35"/>
      <c r="AH534" s="35"/>
      <c r="AI534" s="35"/>
      <c r="AJ534" s="35"/>
      <c r="AK534" s="35"/>
      <c r="AL534" s="35"/>
      <c r="AM534" s="35"/>
      <c r="AN534" s="35"/>
      <c r="AO534" s="35"/>
      <c r="AP534" s="35"/>
      <c r="AQ534" s="35"/>
      <c r="AR534" s="35"/>
      <c r="AT534" s="35"/>
      <c r="AU534" s="35"/>
      <c r="AV534" s="35"/>
      <c r="AW534" s="2000"/>
      <c r="AX534" s="2000"/>
      <c r="AY534" s="2000"/>
      <c r="AZ534" s="2000"/>
      <c r="BA534" s="2000"/>
      <c r="BB534" s="2000"/>
      <c r="BC534" s="2000"/>
      <c r="BD534" s="2000"/>
      <c r="BE534" s="2000"/>
      <c r="BF534" s="2000"/>
      <c r="BG534" s="2000"/>
      <c r="BH534" s="2000"/>
      <c r="BI534" s="2001"/>
    </row>
    <row r="535" spans="1:61" ht="11.25" hidden="1" customHeight="1" outlineLevel="1">
      <c r="A535" s="15"/>
      <c r="I535" s="196" t="s">
        <v>647</v>
      </c>
      <c r="J535" s="35"/>
      <c r="K535" s="35"/>
      <c r="L535" s="35"/>
      <c r="M535" s="35"/>
      <c r="N535" s="35"/>
      <c r="O535" s="35"/>
      <c r="P535" s="35"/>
      <c r="Q535" s="35"/>
      <c r="R535" s="35"/>
      <c r="S535" s="35"/>
      <c r="T535" s="35"/>
      <c r="U535" s="35"/>
      <c r="V535" s="35"/>
      <c r="W535" s="35"/>
      <c r="X535" s="35"/>
      <c r="Y535" s="35"/>
      <c r="Z535" s="35"/>
      <c r="AA535" s="35"/>
      <c r="AB535" s="35"/>
      <c r="AC535" s="35"/>
      <c r="AD535" s="35"/>
      <c r="AE535" s="35"/>
      <c r="AF535" s="35"/>
      <c r="AG535" s="35"/>
      <c r="AH535" s="35"/>
      <c r="AI535" s="35"/>
      <c r="AJ535" s="35"/>
      <c r="AK535" s="35"/>
      <c r="AL535" s="35"/>
      <c r="AM535" s="35"/>
      <c r="AN535" s="35"/>
      <c r="AO535" s="35"/>
      <c r="AP535" s="35"/>
      <c r="AQ535" s="35"/>
      <c r="AR535" s="35"/>
      <c r="AT535" s="35"/>
      <c r="AU535" s="35"/>
      <c r="AV535" s="35"/>
      <c r="AW535" s="1998"/>
      <c r="AX535" s="2000"/>
      <c r="AY535" s="2000"/>
      <c r="AZ535" s="2000"/>
      <c r="BA535" s="2000"/>
      <c r="BB535" s="2000"/>
      <c r="BC535" s="2000"/>
      <c r="BD535" s="2000"/>
      <c r="BE535" s="2000"/>
      <c r="BF535" s="2000"/>
      <c r="BG535" s="2000"/>
      <c r="BH535" s="2000"/>
      <c r="BI535" s="2001"/>
    </row>
    <row r="536" spans="1:61" ht="11.25" hidden="1" customHeight="1" outlineLevel="1">
      <c r="A536" s="15"/>
      <c r="I536" s="196" t="s">
        <v>643</v>
      </c>
      <c r="J536" s="35"/>
      <c r="K536" s="35"/>
      <c r="L536" s="35"/>
      <c r="M536" s="35"/>
      <c r="N536" s="35"/>
      <c r="O536" s="35"/>
      <c r="P536" s="35"/>
      <c r="Q536" s="35"/>
      <c r="R536" s="35"/>
      <c r="S536" s="35"/>
      <c r="T536" s="35"/>
      <c r="U536" s="35"/>
      <c r="V536" s="35"/>
      <c r="W536" s="35"/>
      <c r="X536" s="35"/>
      <c r="Y536" s="35"/>
      <c r="Z536" s="35"/>
      <c r="AA536" s="35"/>
      <c r="AB536" s="35"/>
      <c r="AC536" s="35"/>
      <c r="AD536" s="35"/>
      <c r="AE536" s="35"/>
      <c r="AF536" s="35"/>
      <c r="AG536" s="35"/>
      <c r="AH536" s="35"/>
      <c r="AI536" s="35"/>
      <c r="AJ536" s="35"/>
      <c r="AK536" s="35"/>
      <c r="AL536" s="35"/>
      <c r="AM536" s="35"/>
      <c r="AN536" s="35"/>
      <c r="AO536" s="35"/>
      <c r="AP536" s="35"/>
      <c r="AQ536" s="35"/>
      <c r="AR536" s="35"/>
      <c r="AT536" s="35"/>
      <c r="AU536" s="35"/>
      <c r="AV536" s="35"/>
      <c r="AW536" s="2009">
        <v>0</v>
      </c>
      <c r="AX536" s="1998">
        <f>+AW543</f>
        <v>0.34299999999999997</v>
      </c>
      <c r="AY536" s="1998">
        <f>+AX543</f>
        <v>1.1489999999999998</v>
      </c>
      <c r="AZ536" s="1998">
        <f>+AY543</f>
        <v>2.0125900799999998</v>
      </c>
      <c r="BA536" s="1998">
        <f t="shared" ref="BA536:BI536" si="689">+AZ543</f>
        <v>3.1150027199999997</v>
      </c>
      <c r="BB536" s="1998">
        <f t="shared" si="689"/>
        <v>4.3453463017959351</v>
      </c>
      <c r="BC536" s="1998">
        <f t="shared" si="689"/>
        <v>5.7119523692468839</v>
      </c>
      <c r="BD536" s="1998">
        <f t="shared" si="689"/>
        <v>7.2034179339533999</v>
      </c>
      <c r="BE536" s="1998">
        <f t="shared" si="689"/>
        <v>8.8063001607455842</v>
      </c>
      <c r="BF536" s="1998">
        <f t="shared" si="689"/>
        <v>10.513731395017665</v>
      </c>
      <c r="BG536" s="1998">
        <f t="shared" si="689"/>
        <v>12.318102424765623</v>
      </c>
      <c r="BH536" s="1998">
        <f t="shared" si="689"/>
        <v>14.214431777863927</v>
      </c>
      <c r="BI536" s="1999">
        <f t="shared" si="689"/>
        <v>16.202054197582854</v>
      </c>
    </row>
    <row r="537" spans="1:61" ht="11.25" hidden="1" customHeight="1" outlineLevel="1">
      <c r="A537" s="15"/>
      <c r="I537" s="53" t="s">
        <v>649</v>
      </c>
      <c r="J537" s="35"/>
      <c r="K537" s="35"/>
      <c r="L537" s="35"/>
      <c r="M537" s="35"/>
      <c r="N537" s="35"/>
      <c r="O537" s="35"/>
      <c r="P537" s="35"/>
      <c r="Q537" s="35"/>
      <c r="R537" s="35"/>
      <c r="S537" s="35"/>
      <c r="T537" s="35"/>
      <c r="U537" s="35"/>
      <c r="V537" s="35"/>
      <c r="W537" s="35"/>
      <c r="X537" s="35"/>
      <c r="Y537" s="35"/>
      <c r="Z537" s="35"/>
      <c r="AA537" s="35"/>
      <c r="AB537" s="35"/>
      <c r="AC537" s="35"/>
      <c r="AD537" s="35"/>
      <c r="AE537" s="35"/>
      <c r="AF537" s="35"/>
      <c r="AG537" s="35"/>
      <c r="AH537" s="35"/>
      <c r="AI537" s="35"/>
      <c r="AJ537" s="35"/>
      <c r="AK537" s="35"/>
      <c r="AL537" s="35"/>
      <c r="AM537" s="35"/>
      <c r="AN537" s="35"/>
      <c r="AO537" s="35"/>
      <c r="AP537" s="35"/>
      <c r="AQ537" s="35"/>
      <c r="AR537" s="35"/>
      <c r="AT537" s="35"/>
      <c r="AU537" s="35"/>
      <c r="AV537" s="35"/>
      <c r="AW537" s="2010">
        <v>0.371</v>
      </c>
      <c r="AX537" s="2010">
        <v>1.1719999999999999</v>
      </c>
      <c r="AY537" s="2015">
        <f>+AY546*AY$461</f>
        <v>0.86359008000000004</v>
      </c>
      <c r="AZ537" s="2015">
        <f>+AZ546*AZ$461</f>
        <v>1.1024126400000001</v>
      </c>
      <c r="BA537" s="2015">
        <f t="shared" ref="BA537:BI537" si="690">+BA546*BA$461</f>
        <v>1.2303435817959358</v>
      </c>
      <c r="BB537" s="2015">
        <f t="shared" si="690"/>
        <v>1.3666060674509493</v>
      </c>
      <c r="BC537" s="2015">
        <f t="shared" si="690"/>
        <v>1.4914655647065163</v>
      </c>
      <c r="BD537" s="2015">
        <f t="shared" si="690"/>
        <v>1.6028822267921841</v>
      </c>
      <c r="BE537" s="2015">
        <f t="shared" si="690"/>
        <v>1.7074312342720808</v>
      </c>
      <c r="BF537" s="2015">
        <f t="shared" si="690"/>
        <v>1.8043710297479576</v>
      </c>
      <c r="BG537" s="2015">
        <f t="shared" si="690"/>
        <v>1.8963293530983036</v>
      </c>
      <c r="BH537" s="2015">
        <f t="shared" si="690"/>
        <v>1.9876224197189245</v>
      </c>
      <c r="BI537" s="2016">
        <f t="shared" si="690"/>
        <v>2.0834386101325184</v>
      </c>
    </row>
    <row r="538" spans="1:61" ht="11.25" hidden="1" customHeight="1" outlineLevel="1">
      <c r="A538" s="15"/>
      <c r="I538" s="53" t="s">
        <v>650</v>
      </c>
      <c r="J538" s="35"/>
      <c r="K538" s="35"/>
      <c r="L538" s="35"/>
      <c r="M538" s="35"/>
      <c r="N538" s="35"/>
      <c r="O538" s="35"/>
      <c r="P538" s="35"/>
      <c r="Q538" s="35"/>
      <c r="R538" s="35"/>
      <c r="S538" s="35"/>
      <c r="T538" s="35"/>
      <c r="U538" s="35"/>
      <c r="V538" s="35"/>
      <c r="W538" s="35"/>
      <c r="X538" s="35"/>
      <c r="Y538" s="35"/>
      <c r="Z538" s="35"/>
      <c r="AA538" s="35"/>
      <c r="AB538" s="35"/>
      <c r="AC538" s="35"/>
      <c r="AD538" s="35"/>
      <c r="AE538" s="35"/>
      <c r="AF538" s="35"/>
      <c r="AG538" s="35"/>
      <c r="AH538" s="35"/>
      <c r="AI538" s="35"/>
      <c r="AJ538" s="35"/>
      <c r="AK538" s="35"/>
      <c r="AL538" s="35"/>
      <c r="AM538" s="35"/>
      <c r="AN538" s="35"/>
      <c r="AO538" s="35"/>
      <c r="AP538" s="35"/>
      <c r="AQ538" s="35"/>
      <c r="AR538" s="35"/>
      <c r="AT538" s="35"/>
      <c r="AU538" s="35"/>
      <c r="AV538" s="35"/>
      <c r="AW538" s="2010">
        <v>-8.0000000000000002E-3</v>
      </c>
      <c r="AX538" s="2010">
        <v>0</v>
      </c>
      <c r="AY538" s="2000">
        <v>0</v>
      </c>
      <c r="AZ538" s="2000">
        <v>0</v>
      </c>
      <c r="BA538" s="2000">
        <v>0</v>
      </c>
      <c r="BB538" s="2000">
        <v>0</v>
      </c>
      <c r="BC538" s="2000">
        <v>0</v>
      </c>
      <c r="BD538" s="2000">
        <v>0</v>
      </c>
      <c r="BE538" s="2000">
        <v>0</v>
      </c>
      <c r="BF538" s="2000">
        <v>0</v>
      </c>
      <c r="BG538" s="2000">
        <v>0</v>
      </c>
      <c r="BH538" s="2000">
        <v>0</v>
      </c>
      <c r="BI538" s="2001">
        <v>0</v>
      </c>
    </row>
    <row r="539" spans="1:61" ht="11.25" hidden="1" customHeight="1" outlineLevel="1">
      <c r="A539" s="15"/>
      <c r="I539" s="53" t="s">
        <v>654</v>
      </c>
      <c r="J539" s="35"/>
      <c r="K539" s="35"/>
      <c r="L539" s="35"/>
      <c r="M539" s="35"/>
      <c r="N539" s="35"/>
      <c r="O539" s="35"/>
      <c r="P539" s="35"/>
      <c r="Q539" s="35"/>
      <c r="R539" s="35"/>
      <c r="S539" s="35"/>
      <c r="T539" s="35"/>
      <c r="U539" s="35"/>
      <c r="V539" s="35"/>
      <c r="W539" s="35"/>
      <c r="X539" s="35"/>
      <c r="Y539" s="35"/>
      <c r="Z539" s="35"/>
      <c r="AA539" s="35"/>
      <c r="AB539" s="35"/>
      <c r="AC539" s="35"/>
      <c r="AD539" s="35"/>
      <c r="AE539" s="35"/>
      <c r="AF539" s="35"/>
      <c r="AG539" s="35"/>
      <c r="AH539" s="35"/>
      <c r="AI539" s="35"/>
      <c r="AJ539" s="35"/>
      <c r="AK539" s="35"/>
      <c r="AL539" s="35"/>
      <c r="AM539" s="35"/>
      <c r="AN539" s="35"/>
      <c r="AO539" s="35"/>
      <c r="AP539" s="35"/>
      <c r="AQ539" s="35"/>
      <c r="AR539" s="35"/>
      <c r="AT539" s="35"/>
      <c r="AU539" s="35"/>
      <c r="AV539" s="35"/>
      <c r="AW539" s="2010">
        <v>0</v>
      </c>
      <c r="AX539" s="2010">
        <v>0</v>
      </c>
      <c r="AY539" s="2000">
        <v>0</v>
      </c>
      <c r="AZ539" s="2000">
        <v>0</v>
      </c>
      <c r="BA539" s="2000">
        <v>0</v>
      </c>
      <c r="BB539" s="2000">
        <v>0</v>
      </c>
      <c r="BC539" s="2000">
        <v>0</v>
      </c>
      <c r="BD539" s="2000">
        <v>0</v>
      </c>
      <c r="BE539" s="2000">
        <v>0</v>
      </c>
      <c r="BF539" s="2000">
        <v>0</v>
      </c>
      <c r="BG539" s="2000">
        <v>0</v>
      </c>
      <c r="BH539" s="2000">
        <v>0</v>
      </c>
      <c r="BI539" s="2001">
        <v>0</v>
      </c>
    </row>
    <row r="540" spans="1:61" ht="11.25" hidden="1" customHeight="1" outlineLevel="1">
      <c r="A540" s="15"/>
      <c r="I540" s="53" t="s">
        <v>639</v>
      </c>
      <c r="J540" s="35"/>
      <c r="K540" s="35"/>
      <c r="L540" s="35"/>
      <c r="M540" s="35"/>
      <c r="N540" s="35"/>
      <c r="O540" s="35"/>
      <c r="P540" s="35"/>
      <c r="Q540" s="35"/>
      <c r="R540" s="35"/>
      <c r="S540" s="35"/>
      <c r="T540" s="35"/>
      <c r="U540" s="35"/>
      <c r="V540" s="35"/>
      <c r="W540" s="35"/>
      <c r="X540" s="35"/>
      <c r="Y540" s="35"/>
      <c r="Z540" s="35"/>
      <c r="AA540" s="35"/>
      <c r="AB540" s="35"/>
      <c r="AC540" s="35"/>
      <c r="AD540" s="35"/>
      <c r="AE540" s="35"/>
      <c r="AF540" s="35"/>
      <c r="AG540" s="35"/>
      <c r="AH540" s="35"/>
      <c r="AI540" s="35"/>
      <c r="AJ540" s="35"/>
      <c r="AK540" s="35"/>
      <c r="AL540" s="35"/>
      <c r="AM540" s="35"/>
      <c r="AN540" s="35"/>
      <c r="AO540" s="35"/>
      <c r="AP540" s="35"/>
      <c r="AQ540" s="35"/>
      <c r="AR540" s="35"/>
      <c r="AT540" s="35"/>
      <c r="AU540" s="35"/>
      <c r="AV540" s="35"/>
      <c r="AW540" s="2010">
        <v>8.0000000000000002E-3</v>
      </c>
      <c r="AX540" s="2010">
        <v>0</v>
      </c>
      <c r="AY540" s="2000">
        <v>0</v>
      </c>
      <c r="AZ540" s="2000">
        <v>0</v>
      </c>
      <c r="BA540" s="2000">
        <v>0</v>
      </c>
      <c r="BB540" s="2000">
        <v>0</v>
      </c>
      <c r="BC540" s="2000">
        <v>0</v>
      </c>
      <c r="BD540" s="2000">
        <v>0</v>
      </c>
      <c r="BE540" s="2000">
        <v>0</v>
      </c>
      <c r="BF540" s="2000">
        <v>0</v>
      </c>
      <c r="BG540" s="2000">
        <v>0</v>
      </c>
      <c r="BH540" s="2000">
        <v>0</v>
      </c>
      <c r="BI540" s="2001">
        <v>0</v>
      </c>
    </row>
    <row r="541" spans="1:61" ht="11.25" hidden="1" customHeight="1" outlineLevel="1">
      <c r="A541" s="15"/>
      <c r="I541" s="53" t="s">
        <v>640</v>
      </c>
      <c r="J541" s="35"/>
      <c r="K541" s="35"/>
      <c r="L541" s="35"/>
      <c r="M541" s="35"/>
      <c r="N541" s="35"/>
      <c r="O541" s="35"/>
      <c r="P541" s="35"/>
      <c r="Q541" s="35"/>
      <c r="R541" s="35"/>
      <c r="S541" s="35"/>
      <c r="T541" s="35"/>
      <c r="U541" s="35"/>
      <c r="V541" s="35"/>
      <c r="W541" s="35"/>
      <c r="X541" s="35"/>
      <c r="Y541" s="35"/>
      <c r="Z541" s="35"/>
      <c r="AA541" s="35"/>
      <c r="AB541" s="35"/>
      <c r="AC541" s="35"/>
      <c r="AD541" s="35"/>
      <c r="AE541" s="35"/>
      <c r="AF541" s="35"/>
      <c r="AG541" s="35"/>
      <c r="AH541" s="35"/>
      <c r="AI541" s="35"/>
      <c r="AJ541" s="35"/>
      <c r="AK541" s="35"/>
      <c r="AL541" s="35"/>
      <c r="AM541" s="35"/>
      <c r="AN541" s="35"/>
      <c r="AO541" s="35"/>
      <c r="AP541" s="35"/>
      <c r="AQ541" s="35"/>
      <c r="AR541" s="35"/>
      <c r="AT541" s="35"/>
      <c r="AU541" s="35"/>
      <c r="AV541" s="35"/>
      <c r="AW541" s="2010">
        <v>-2.8000000000000001E-2</v>
      </c>
      <c r="AX541" s="2010">
        <v>-5.1999999999999998E-2</v>
      </c>
      <c r="AY541" s="2000">
        <v>0</v>
      </c>
      <c r="AZ541" s="2000">
        <v>0</v>
      </c>
      <c r="BA541" s="2000">
        <v>0</v>
      </c>
      <c r="BB541" s="2000">
        <v>0</v>
      </c>
      <c r="BC541" s="2000">
        <v>0</v>
      </c>
      <c r="BD541" s="2000">
        <v>0</v>
      </c>
      <c r="BE541" s="2000">
        <v>0</v>
      </c>
      <c r="BF541" s="2000">
        <v>0</v>
      </c>
      <c r="BG541" s="2000">
        <v>0</v>
      </c>
      <c r="BH541" s="2000">
        <v>0</v>
      </c>
      <c r="BI541" s="2001">
        <v>0</v>
      </c>
    </row>
    <row r="542" spans="1:61" ht="11.25" hidden="1" customHeight="1" outlineLevel="1">
      <c r="A542" s="15"/>
      <c r="I542" s="53" t="s">
        <v>641</v>
      </c>
      <c r="J542" s="35"/>
      <c r="K542" s="35"/>
      <c r="L542" s="35"/>
      <c r="M542" s="35"/>
      <c r="N542" s="35"/>
      <c r="O542" s="35"/>
      <c r="P542" s="35"/>
      <c r="Q542" s="35"/>
      <c r="R542" s="35"/>
      <c r="S542" s="35"/>
      <c r="T542" s="35"/>
      <c r="U542" s="35"/>
      <c r="V542" s="35"/>
      <c r="W542" s="35"/>
      <c r="X542" s="35"/>
      <c r="Y542" s="35"/>
      <c r="Z542" s="35"/>
      <c r="AA542" s="35"/>
      <c r="AB542" s="35"/>
      <c r="AC542" s="35"/>
      <c r="AD542" s="35"/>
      <c r="AE542" s="35"/>
      <c r="AF542" s="35"/>
      <c r="AG542" s="35"/>
      <c r="AH542" s="35"/>
      <c r="AI542" s="35"/>
      <c r="AJ542" s="35"/>
      <c r="AK542" s="35"/>
      <c r="AL542" s="35"/>
      <c r="AM542" s="35"/>
      <c r="AN542" s="35"/>
      <c r="AO542" s="35"/>
      <c r="AP542" s="35"/>
      <c r="AQ542" s="35"/>
      <c r="AR542" s="35"/>
      <c r="AT542" s="35"/>
      <c r="AU542" s="35"/>
      <c r="AV542" s="35"/>
      <c r="AW542" s="2010">
        <v>0</v>
      </c>
      <c r="AX542" s="2010">
        <v>-0.314</v>
      </c>
      <c r="AY542" s="2000">
        <v>0</v>
      </c>
      <c r="AZ542" s="2000">
        <v>0</v>
      </c>
      <c r="BA542" s="2000">
        <v>0</v>
      </c>
      <c r="BB542" s="2000">
        <v>0</v>
      </c>
      <c r="BC542" s="2000">
        <v>0</v>
      </c>
      <c r="BD542" s="2000">
        <v>0</v>
      </c>
      <c r="BE542" s="2000">
        <v>0</v>
      </c>
      <c r="BF542" s="2000">
        <v>0</v>
      </c>
      <c r="BG542" s="2000">
        <v>0</v>
      </c>
      <c r="BH542" s="2000">
        <v>0</v>
      </c>
      <c r="BI542" s="2001">
        <v>0</v>
      </c>
    </row>
    <row r="543" spans="1:61" ht="11.25" hidden="1" customHeight="1" outlineLevel="1">
      <c r="A543" s="15"/>
      <c r="I543" s="196" t="s">
        <v>642</v>
      </c>
      <c r="J543" s="35"/>
      <c r="K543" s="35"/>
      <c r="L543" s="35"/>
      <c r="M543" s="35"/>
      <c r="N543" s="35"/>
      <c r="O543" s="35"/>
      <c r="P543" s="35"/>
      <c r="Q543" s="35"/>
      <c r="R543" s="35"/>
      <c r="S543" s="35"/>
      <c r="T543" s="35"/>
      <c r="U543" s="35"/>
      <c r="V543" s="35"/>
      <c r="W543" s="35"/>
      <c r="X543" s="35"/>
      <c r="Y543" s="35"/>
      <c r="Z543" s="35"/>
      <c r="AA543" s="35"/>
      <c r="AB543" s="35"/>
      <c r="AC543" s="35"/>
      <c r="AD543" s="35"/>
      <c r="AE543" s="35"/>
      <c r="AF543" s="35"/>
      <c r="AG543" s="35"/>
      <c r="AH543" s="35"/>
      <c r="AI543" s="35"/>
      <c r="AJ543" s="35"/>
      <c r="AK543" s="35"/>
      <c r="AL543" s="35"/>
      <c r="AM543" s="35"/>
      <c r="AN543" s="35"/>
      <c r="AO543" s="35"/>
      <c r="AP543" s="35"/>
      <c r="AQ543" s="35"/>
      <c r="AR543" s="35"/>
      <c r="AT543" s="35"/>
      <c r="AU543" s="35"/>
      <c r="AV543" s="35"/>
      <c r="AW543" s="1998">
        <f>+SUM(AW536:AW542)</f>
        <v>0.34299999999999997</v>
      </c>
      <c r="AX543" s="1998">
        <f>+SUM(AX536:AX542)</f>
        <v>1.1489999999999998</v>
      </c>
      <c r="AY543" s="1998">
        <f>+SUM(AY536:AY542)</f>
        <v>2.0125900799999998</v>
      </c>
      <c r="AZ543" s="1998">
        <f>+SUM(AZ536:AZ542)</f>
        <v>3.1150027199999997</v>
      </c>
      <c r="BA543" s="1998">
        <f t="shared" ref="BA543:BI543" si="691">+SUM(BA536:BA542)</f>
        <v>4.3453463017959351</v>
      </c>
      <c r="BB543" s="1998">
        <f t="shared" si="691"/>
        <v>5.7119523692468839</v>
      </c>
      <c r="BC543" s="1998">
        <f t="shared" si="691"/>
        <v>7.2034179339533999</v>
      </c>
      <c r="BD543" s="1998">
        <f t="shared" si="691"/>
        <v>8.8063001607455842</v>
      </c>
      <c r="BE543" s="1998">
        <f t="shared" si="691"/>
        <v>10.513731395017665</v>
      </c>
      <c r="BF543" s="1998">
        <f t="shared" si="691"/>
        <v>12.318102424765623</v>
      </c>
      <c r="BG543" s="1998">
        <f t="shared" si="691"/>
        <v>14.214431777863927</v>
      </c>
      <c r="BH543" s="1998">
        <f t="shared" si="691"/>
        <v>16.202054197582854</v>
      </c>
      <c r="BI543" s="1999">
        <f t="shared" si="691"/>
        <v>18.285492807715372</v>
      </c>
    </row>
    <row r="544" spans="1:61" ht="11.25" hidden="1" customHeight="1" outlineLevel="1">
      <c r="A544" s="15"/>
      <c r="I544" s="205" t="s">
        <v>644</v>
      </c>
      <c r="J544" s="35"/>
      <c r="K544" s="35"/>
      <c r="L544" s="35"/>
      <c r="M544" s="35"/>
      <c r="N544" s="35"/>
      <c r="O544" s="35"/>
      <c r="P544" s="35"/>
      <c r="Q544" s="35"/>
      <c r="R544" s="35"/>
      <c r="S544" s="35"/>
      <c r="T544" s="35"/>
      <c r="U544" s="35"/>
      <c r="V544" s="35"/>
      <c r="W544" s="35"/>
      <c r="X544" s="35"/>
      <c r="Y544" s="35"/>
      <c r="Z544" s="35"/>
      <c r="AA544" s="35"/>
      <c r="AB544" s="35"/>
      <c r="AC544" s="35"/>
      <c r="AD544" s="35"/>
      <c r="AE544" s="35"/>
      <c r="AF544" s="35"/>
      <c r="AG544" s="35"/>
      <c r="AH544" s="35"/>
      <c r="AI544" s="35"/>
      <c r="AJ544" s="35"/>
      <c r="AK544" s="35"/>
      <c r="AL544" s="35"/>
      <c r="AM544" s="35"/>
      <c r="AN544" s="35"/>
      <c r="AO544" s="35"/>
      <c r="AP544" s="35"/>
      <c r="AQ544" s="35"/>
      <c r="AR544" s="35"/>
      <c r="AT544" s="35"/>
      <c r="AU544" s="35"/>
      <c r="AV544" s="35"/>
      <c r="AW544" s="2010">
        <v>0.34300000000000003</v>
      </c>
      <c r="AX544" s="2010">
        <v>1.151</v>
      </c>
      <c r="AY544" s="2000"/>
      <c r="AZ544" s="2000"/>
      <c r="BA544" s="2000"/>
      <c r="BB544" s="2000"/>
      <c r="BC544" s="2000"/>
      <c r="BD544" s="2000"/>
      <c r="BE544" s="2000"/>
      <c r="BF544" s="2000"/>
      <c r="BG544" s="2000"/>
      <c r="BH544" s="2000"/>
      <c r="BI544" s="2001"/>
    </row>
    <row r="545" spans="1:61" s="35" customFormat="1" ht="11.25" hidden="1" customHeight="1" outlineLevel="1">
      <c r="A545" s="933"/>
      <c r="B545" s="47"/>
      <c r="C545" s="47"/>
      <c r="D545" s="47"/>
      <c r="E545" s="47"/>
      <c r="F545" s="47"/>
      <c r="G545" s="47"/>
      <c r="I545" s="205" t="s">
        <v>645</v>
      </c>
      <c r="J545" s="933"/>
      <c r="K545" s="933"/>
      <c r="L545" s="933"/>
      <c r="M545" s="933"/>
      <c r="N545" s="933"/>
      <c r="O545" s="933"/>
      <c r="P545" s="933"/>
      <c r="Q545" s="933"/>
      <c r="R545" s="933"/>
      <c r="S545" s="933"/>
      <c r="T545" s="933"/>
      <c r="U545" s="933"/>
      <c r="V545" s="933"/>
      <c r="W545" s="933"/>
      <c r="X545" s="933"/>
      <c r="Y545" s="933"/>
      <c r="Z545" s="933"/>
      <c r="AA545" s="933"/>
      <c r="AB545" s="933"/>
      <c r="AC545" s="933"/>
      <c r="AD545" s="933"/>
      <c r="AE545" s="933"/>
      <c r="AF545" s="1550"/>
      <c r="AG545" s="1550"/>
      <c r="AH545" s="1550"/>
      <c r="AI545" s="1550"/>
      <c r="AJ545" s="1550"/>
      <c r="AK545" s="1550"/>
      <c r="AL545" s="1550"/>
      <c r="AM545" s="1550"/>
      <c r="AN545" s="1550"/>
      <c r="AO545" s="1550"/>
      <c r="AP545" s="1550"/>
      <c r="AQ545" s="1550"/>
      <c r="AR545" s="1550"/>
      <c r="AT545" s="933"/>
      <c r="AU545" s="933"/>
      <c r="AV545" s="933"/>
      <c r="AW545" s="2011">
        <v>0</v>
      </c>
      <c r="AX545" s="2012">
        <v>0</v>
      </c>
      <c r="AY545" s="1995"/>
      <c r="AZ545" s="1995"/>
      <c r="BA545" s="1995"/>
      <c r="BB545" s="1995"/>
      <c r="BC545" s="1995"/>
      <c r="BD545" s="1995"/>
      <c r="BE545" s="1995"/>
      <c r="BF545" s="1995"/>
      <c r="BG545" s="1995"/>
      <c r="BH545" s="1995"/>
      <c r="BI545" s="2004"/>
    </row>
    <row r="546" spans="1:61" s="1664" customFormat="1" ht="11.25" hidden="1" customHeight="1" outlineLevel="1">
      <c r="B546" s="186"/>
      <c r="C546" s="186"/>
      <c r="D546" s="186"/>
      <c r="E546" s="186"/>
      <c r="F546" s="186"/>
      <c r="G546" s="186"/>
      <c r="I546" s="2007" t="s">
        <v>653</v>
      </c>
      <c r="J546" s="2008"/>
      <c r="K546" s="2008"/>
      <c r="L546" s="2008"/>
      <c r="M546" s="2008"/>
      <c r="N546" s="2008"/>
      <c r="O546" s="2008"/>
      <c r="P546" s="2008"/>
      <c r="Q546" s="2008"/>
      <c r="R546" s="2008"/>
      <c r="S546" s="2008"/>
      <c r="T546" s="2008"/>
      <c r="U546" s="2008"/>
      <c r="V546" s="2008"/>
      <c r="W546" s="2008"/>
      <c r="X546" s="2008"/>
      <c r="Y546" s="2008"/>
      <c r="Z546" s="2008"/>
      <c r="AA546" s="2008"/>
      <c r="AB546" s="2008"/>
      <c r="AC546" s="2008"/>
      <c r="AD546" s="2008"/>
      <c r="AE546" s="2008"/>
      <c r="AF546" s="2008"/>
      <c r="AG546" s="2008"/>
      <c r="AH546" s="2008"/>
      <c r="AI546" s="2008"/>
      <c r="AJ546" s="2008"/>
      <c r="AK546" s="2008"/>
      <c r="AL546" s="2008"/>
      <c r="AM546" s="2008"/>
      <c r="AN546" s="2008"/>
      <c r="AO546" s="2008"/>
      <c r="AP546" s="2008"/>
      <c r="AQ546" s="2008"/>
      <c r="AR546" s="2008"/>
      <c r="AS546" s="2008"/>
      <c r="AT546" s="2008"/>
      <c r="AU546" s="2008"/>
      <c r="AV546" s="2008"/>
      <c r="AW546" s="2005">
        <f>AW537/AW65</f>
        <v>3.7541183994301025E-4</v>
      </c>
      <c r="AX546" s="2006">
        <f>AX537/AX65</f>
        <v>8.8575164189030875E-4</v>
      </c>
      <c r="AY546" s="2044">
        <v>4.8000000000000001E-4</v>
      </c>
      <c r="AZ546" s="2044">
        <v>4.8000000000000001E-4</v>
      </c>
      <c r="BA546" s="2044">
        <v>4.8000000000000001E-4</v>
      </c>
      <c r="BB546" s="2044">
        <v>4.8000000000000001E-4</v>
      </c>
      <c r="BC546" s="2044">
        <v>4.8000000000000001E-4</v>
      </c>
      <c r="BD546" s="2044">
        <v>4.8000000000000001E-4</v>
      </c>
      <c r="BE546" s="2044">
        <v>4.8000000000000001E-4</v>
      </c>
      <c r="BF546" s="2044">
        <v>4.8000000000000001E-4</v>
      </c>
      <c r="BG546" s="2044">
        <v>4.8000000000000001E-4</v>
      </c>
      <c r="BH546" s="2044">
        <v>4.8000000000000001E-4</v>
      </c>
      <c r="BI546" s="2045">
        <v>4.8000000000000001E-4</v>
      </c>
    </row>
    <row r="547" spans="1:61" hidden="1" outlineLevel="1">
      <c r="A547" s="12"/>
      <c r="B547" s="416"/>
      <c r="C547" s="416"/>
      <c r="D547" s="416"/>
      <c r="E547" s="416"/>
      <c r="F547" s="416"/>
      <c r="G547" s="416"/>
      <c r="H547" s="45"/>
      <c r="Z547" s="933"/>
      <c r="AA547" s="933"/>
      <c r="AB547" s="933"/>
      <c r="AD547" s="933"/>
      <c r="AE547" s="933"/>
      <c r="AF547" s="933"/>
    </row>
    <row r="548" spans="1:61" hidden="1" outlineLevel="1">
      <c r="A548" s="12"/>
      <c r="B548" s="416"/>
      <c r="C548" s="416"/>
      <c r="D548" s="416"/>
      <c r="E548" s="416"/>
      <c r="F548" s="416"/>
      <c r="G548" s="416"/>
      <c r="H548" s="45"/>
      <c r="Z548" s="933"/>
      <c r="AA548" s="933"/>
      <c r="AB548" s="933"/>
      <c r="AD548" s="933"/>
      <c r="AE548" s="933"/>
      <c r="AF548" s="933"/>
    </row>
    <row r="549" spans="1:61" s="1664" customFormat="1" hidden="1" outlineLevel="1">
      <c r="A549" s="11"/>
      <c r="B549" s="423"/>
      <c r="C549" s="423"/>
      <c r="D549" s="423"/>
      <c r="E549" s="423"/>
      <c r="F549" s="423"/>
      <c r="G549" s="423"/>
      <c r="H549" s="1558"/>
      <c r="I549" s="13" t="s">
        <v>674</v>
      </c>
      <c r="J549" s="13"/>
      <c r="K549" s="13"/>
      <c r="L549" s="13"/>
      <c r="M549" s="933"/>
      <c r="N549" s="13"/>
      <c r="O549" s="13"/>
      <c r="P549" s="13"/>
      <c r="Q549" s="13"/>
      <c r="R549" s="13"/>
      <c r="S549" s="13"/>
      <c r="T549" s="13"/>
      <c r="U549" s="13"/>
      <c r="V549" s="13"/>
      <c r="W549" s="13"/>
      <c r="X549" s="13"/>
      <c r="Y549" s="933"/>
      <c r="Z549" s="13"/>
      <c r="AA549" s="13"/>
      <c r="AB549" s="13"/>
      <c r="AC549" s="933"/>
      <c r="AD549" s="13"/>
      <c r="AE549" s="13"/>
      <c r="AF549" s="13"/>
      <c r="AG549" s="933"/>
      <c r="AH549" s="933"/>
      <c r="AI549" s="13"/>
      <c r="AJ549" s="13"/>
      <c r="AK549" s="13"/>
      <c r="AL549" s="13"/>
      <c r="AM549" s="13"/>
      <c r="AN549" s="13"/>
      <c r="AO549" s="13"/>
      <c r="AP549" s="13"/>
      <c r="AQ549" s="13"/>
      <c r="AR549" s="13"/>
      <c r="AS549" s="35"/>
      <c r="AT549" s="13"/>
      <c r="AU549" s="13"/>
      <c r="AV549" s="13"/>
      <c r="AW549" s="1686">
        <f>-AW467-AW482-AW497-AW511-AW526-AW539</f>
        <v>31.213000000000005</v>
      </c>
      <c r="AX549" s="1686">
        <f t="shared" ref="AX549:BI549" si="692">-AX467-AX482-AX497-AX511-AX526-AX539</f>
        <v>44.562000000000005</v>
      </c>
      <c r="AY549" s="1686">
        <f t="shared" si="692"/>
        <v>43.351352390935489</v>
      </c>
      <c r="AZ549" s="1686">
        <f>-AZ467-AZ482-AZ497-AZ511-AZ526-AZ539</f>
        <v>61.899953061640069</v>
      </c>
      <c r="BA549" s="1686">
        <f t="shared" si="692"/>
        <v>84.167735795183731</v>
      </c>
      <c r="BB549" s="1686">
        <f t="shared" si="692"/>
        <v>109.45576738687251</v>
      </c>
      <c r="BC549" s="1686">
        <f t="shared" si="692"/>
        <v>137.5789452376344</v>
      </c>
      <c r="BD549" s="1686">
        <f t="shared" si="692"/>
        <v>169.48745165118078</v>
      </c>
      <c r="BE549" s="1686">
        <f t="shared" si="692"/>
        <v>200.46185897755649</v>
      </c>
      <c r="BF549" s="1686">
        <f t="shared" si="692"/>
        <v>236.33589460515009</v>
      </c>
      <c r="BG549" s="1686">
        <f t="shared" si="692"/>
        <v>273.9914262575424</v>
      </c>
      <c r="BH549" s="1686">
        <f t="shared" si="692"/>
        <v>307.80485203682287</v>
      </c>
      <c r="BI549" s="1686">
        <f t="shared" si="692"/>
        <v>288.96249429811718</v>
      </c>
    </row>
    <row r="550" spans="1:61" hidden="1" outlineLevel="1">
      <c r="A550" s="1196"/>
      <c r="B550" s="1197"/>
      <c r="C550" s="1197"/>
      <c r="D550" s="1197"/>
      <c r="E550" s="1197"/>
      <c r="F550" s="1197"/>
      <c r="G550" s="1197"/>
      <c r="H550" s="1558"/>
      <c r="I550" s="1693" t="s">
        <v>675</v>
      </c>
      <c r="J550" s="1693"/>
      <c r="K550" s="1693"/>
      <c r="L550" s="1693"/>
      <c r="M550" s="1693"/>
      <c r="N550" s="1693"/>
      <c r="O550" s="1693"/>
      <c r="P550" s="1693"/>
      <c r="Q550" s="1693"/>
      <c r="R550" s="1693"/>
      <c r="S550" s="1693"/>
      <c r="T550" s="1693"/>
      <c r="U550" s="1693"/>
      <c r="V550" s="1693"/>
      <c r="W550" s="1693"/>
      <c r="X550" s="1693"/>
      <c r="Y550" s="1693"/>
      <c r="Z550" s="1693"/>
      <c r="AA550" s="1693"/>
      <c r="AB550" s="1693"/>
      <c r="AC550" s="1693"/>
      <c r="AD550" s="1693"/>
      <c r="AE550" s="1693"/>
      <c r="AF550" s="1693"/>
      <c r="AG550" s="1693"/>
      <c r="AH550" s="1693"/>
      <c r="AI550" s="1693"/>
      <c r="AJ550" s="1693"/>
      <c r="AK550" s="1693"/>
      <c r="AL550" s="1693"/>
      <c r="AM550" s="1693"/>
      <c r="AN550" s="1693"/>
      <c r="AO550" s="1693"/>
      <c r="AP550" s="1693"/>
      <c r="AQ550" s="1693"/>
      <c r="AR550" s="1693"/>
      <c r="AS550" s="2050"/>
      <c r="AT550" s="1693"/>
      <c r="AU550" s="1693"/>
      <c r="AV550" s="1693"/>
      <c r="AW550" s="2051">
        <f t="shared" ref="AW550:BI550" si="693">AW55</f>
        <v>31.213000000000005</v>
      </c>
      <c r="AX550" s="2051">
        <f t="shared" si="693"/>
        <v>44.564999999999998</v>
      </c>
      <c r="AY550" s="2051">
        <f t="shared" si="693"/>
        <v>56.777000000000001</v>
      </c>
      <c r="AZ550" s="2051">
        <f t="shared" si="693"/>
        <v>94.097000000000008</v>
      </c>
      <c r="BA550" s="2051">
        <f t="shared" si="693"/>
        <v>114.09700000000001</v>
      </c>
      <c r="BB550" s="2051">
        <f t="shared" si="693"/>
        <v>129.09700000000001</v>
      </c>
      <c r="BC550" s="2051">
        <f t="shared" si="693"/>
        <v>144.09700000000001</v>
      </c>
      <c r="BD550" s="2051">
        <f t="shared" si="693"/>
        <v>154.86145017335528</v>
      </c>
      <c r="BE550" s="2051">
        <f t="shared" si="693"/>
        <v>164.96238625081352</v>
      </c>
      <c r="BF550" s="2051">
        <f t="shared" si="693"/>
        <v>174.32816313446293</v>
      </c>
      <c r="BG550" s="2051">
        <f t="shared" si="693"/>
        <v>183.21265824677369</v>
      </c>
      <c r="BH550" s="2051">
        <f t="shared" si="693"/>
        <v>192.03288000189025</v>
      </c>
      <c r="BI550" s="2051">
        <f t="shared" si="693"/>
        <v>201.29010049477134</v>
      </c>
    </row>
    <row r="551" spans="1:61" s="1664" customFormat="1" hidden="1" outlineLevel="1">
      <c r="A551" s="1196"/>
      <c r="B551" s="1197"/>
      <c r="C551" s="1197"/>
      <c r="D551" s="1197"/>
      <c r="E551" s="1197"/>
      <c r="F551" s="1197"/>
      <c r="G551" s="1197"/>
      <c r="H551" s="1558"/>
      <c r="I551" s="14" t="s">
        <v>677</v>
      </c>
      <c r="J551" s="14"/>
      <c r="K551" s="14"/>
      <c r="L551" s="14"/>
      <c r="M551" s="1973"/>
      <c r="N551" s="14"/>
      <c r="O551" s="14"/>
      <c r="P551" s="14"/>
      <c r="Q551" s="14"/>
      <c r="R551" s="14"/>
      <c r="S551" s="14"/>
      <c r="T551" s="14"/>
      <c r="U551" s="14"/>
      <c r="V551" s="14"/>
      <c r="W551" s="14"/>
      <c r="X551" s="14"/>
      <c r="Y551" s="1973"/>
      <c r="Z551" s="14"/>
      <c r="AA551" s="14"/>
      <c r="AB551" s="14"/>
      <c r="AC551" s="1973"/>
      <c r="AD551" s="14"/>
      <c r="AE551" s="14"/>
      <c r="AF551" s="14"/>
      <c r="AG551" s="1973"/>
      <c r="AH551" s="1973"/>
      <c r="AI551" s="14"/>
      <c r="AJ551" s="14"/>
      <c r="AK551" s="14"/>
      <c r="AL551" s="14"/>
      <c r="AM551" s="14"/>
      <c r="AN551" s="14"/>
      <c r="AO551" s="14"/>
      <c r="AP551" s="14"/>
      <c r="AQ551" s="14"/>
      <c r="AR551" s="14"/>
      <c r="AS551" s="1555"/>
      <c r="AT551" s="14"/>
      <c r="AU551" s="14"/>
      <c r="AV551" s="14"/>
      <c r="AW551" s="1695">
        <f>AW550-AW549</f>
        <v>0</v>
      </c>
      <c r="AX551" s="1695">
        <f t="shared" ref="AX551:BI551" si="694">AX550-AX549</f>
        <v>2.9999999999930083E-3</v>
      </c>
      <c r="AY551" s="1695">
        <f t="shared" si="694"/>
        <v>13.425647609064512</v>
      </c>
      <c r="AZ551" s="1695">
        <f>AZ550-AZ549</f>
        <v>32.197046938359939</v>
      </c>
      <c r="BA551" s="1695">
        <f t="shared" si="694"/>
        <v>29.929264204816278</v>
      </c>
      <c r="BB551" s="1695">
        <f t="shared" si="694"/>
        <v>19.641232613127499</v>
      </c>
      <c r="BC551" s="1695">
        <f t="shared" si="694"/>
        <v>6.5180547623656082</v>
      </c>
      <c r="BD551" s="1695">
        <f t="shared" si="694"/>
        <v>-14.626001477825497</v>
      </c>
      <c r="BE551" s="1695">
        <f t="shared" si="694"/>
        <v>-35.499472726742965</v>
      </c>
      <c r="BF551" s="1695">
        <f t="shared" si="694"/>
        <v>-62.007731470687162</v>
      </c>
      <c r="BG551" s="1695">
        <f t="shared" si="694"/>
        <v>-90.778768010768715</v>
      </c>
      <c r="BH551" s="1695">
        <f t="shared" si="694"/>
        <v>-115.77197203493262</v>
      </c>
      <c r="BI551" s="1695">
        <f t="shared" si="694"/>
        <v>-87.672393803345841</v>
      </c>
    </row>
    <row r="552" spans="1:61" s="2041" customFormat="1" hidden="1" outlineLevel="1">
      <c r="A552" s="2046"/>
      <c r="B552" s="424"/>
      <c r="C552" s="424"/>
      <c r="D552" s="424"/>
      <c r="E552" s="424"/>
      <c r="F552" s="424"/>
      <c r="G552" s="424"/>
      <c r="H552" s="1598"/>
      <c r="I552" s="1699" t="s">
        <v>676</v>
      </c>
      <c r="J552" s="1699"/>
      <c r="K552" s="1699"/>
      <c r="L552" s="1699"/>
      <c r="M552" s="2047"/>
      <c r="N552" s="1699"/>
      <c r="O552" s="1699"/>
      <c r="P552" s="1699"/>
      <c r="Q552" s="1699"/>
      <c r="R552" s="1699"/>
      <c r="S552" s="1699"/>
      <c r="T552" s="1699"/>
      <c r="U552" s="1699"/>
      <c r="V552" s="1699"/>
      <c r="W552" s="1699"/>
      <c r="X552" s="1699"/>
      <c r="Y552" s="2047"/>
      <c r="Z552" s="1699"/>
      <c r="AA552" s="1699"/>
      <c r="AB552" s="1699"/>
      <c r="AC552" s="2047"/>
      <c r="AD552" s="1699"/>
      <c r="AE552" s="1699"/>
      <c r="AF552" s="1699"/>
      <c r="AG552" s="2047"/>
      <c r="AH552" s="2047"/>
      <c r="AI552" s="1699"/>
      <c r="AJ552" s="1699"/>
      <c r="AK552" s="1699"/>
      <c r="AL552" s="1699"/>
      <c r="AM552" s="1699"/>
      <c r="AN552" s="1699"/>
      <c r="AO552" s="1699"/>
      <c r="AP552" s="1699"/>
      <c r="AQ552" s="1699"/>
      <c r="AR552" s="1699"/>
      <c r="AS552" s="2048"/>
      <c r="AT552" s="1699"/>
      <c r="AU552" s="1699"/>
      <c r="AV552" s="1699"/>
      <c r="AW552" s="2049">
        <f>AW550/AW549-1</f>
        <v>0</v>
      </c>
      <c r="AX552" s="2049">
        <f t="shared" ref="AX552:BI552" si="695">AX550/AX549-1</f>
        <v>6.7321933485686714E-5</v>
      </c>
      <c r="AY552" s="2049">
        <f t="shared" si="695"/>
        <v>0.30969385886728951</v>
      </c>
      <c r="AZ552" s="2049">
        <f>AZ550/AZ549-1</f>
        <v>0.52014654851673425</v>
      </c>
      <c r="BA552" s="2049">
        <f t="shared" si="695"/>
        <v>0.35559070137810345</v>
      </c>
      <c r="BB552" s="2049">
        <f t="shared" si="695"/>
        <v>0.17944447407422004</v>
      </c>
      <c r="BC552" s="2049">
        <f t="shared" si="695"/>
        <v>4.7376833359982884E-2</v>
      </c>
      <c r="BD552" s="2049">
        <f t="shared" si="695"/>
        <v>-8.6295482853367966E-2</v>
      </c>
      <c r="BE552" s="2049">
        <f t="shared" si="695"/>
        <v>-0.1770884142639696</v>
      </c>
      <c r="BF552" s="2049">
        <f t="shared" si="695"/>
        <v>-0.26237119661524289</v>
      </c>
      <c r="BG552" s="2049">
        <f t="shared" si="695"/>
        <v>-0.33131973963827555</v>
      </c>
      <c r="BH552" s="2049">
        <f t="shared" si="695"/>
        <v>-0.3761213355437385</v>
      </c>
      <c r="BI552" s="2049">
        <f t="shared" si="695"/>
        <v>-0.30340405946557159</v>
      </c>
    </row>
    <row r="553" spans="1:61" collapsed="1">
      <c r="A553" s="12"/>
      <c r="B553" s="416"/>
      <c r="C553" s="416"/>
      <c r="D553" s="416"/>
      <c r="E553" s="416"/>
      <c r="F553" s="416"/>
      <c r="G553" s="416"/>
      <c r="H553" s="45"/>
    </row>
    <row r="554" spans="1:61">
      <c r="A554" s="12"/>
      <c r="B554" s="416"/>
      <c r="C554" s="416"/>
      <c r="D554" s="416"/>
      <c r="E554" s="416"/>
      <c r="F554" s="416"/>
      <c r="G554" s="416"/>
      <c r="H554" s="45"/>
    </row>
    <row r="555" spans="1:61">
      <c r="A555" s="12"/>
      <c r="B555" s="416"/>
      <c r="C555" s="416"/>
      <c r="D555" s="416"/>
      <c r="E555" s="416"/>
      <c r="F555" s="416"/>
      <c r="G555" s="416"/>
      <c r="H555" s="45"/>
    </row>
    <row r="556" spans="1:61">
      <c r="A556" s="1216"/>
      <c r="B556" s="1217"/>
      <c r="C556" s="1217"/>
      <c r="D556" s="1217"/>
      <c r="E556" s="1217"/>
      <c r="F556" s="1217"/>
      <c r="G556" s="1217"/>
      <c r="H556" s="1499"/>
    </row>
    <row r="557" spans="1:61">
      <c r="A557" s="12"/>
      <c r="B557" s="416"/>
      <c r="C557" s="416"/>
      <c r="D557" s="416"/>
      <c r="E557" s="416"/>
      <c r="F557" s="416"/>
      <c r="G557" s="416"/>
      <c r="H557" s="45"/>
    </row>
    <row r="558" spans="1:61">
      <c r="A558" s="12"/>
      <c r="B558" s="416"/>
      <c r="C558" s="416"/>
      <c r="D558" s="416"/>
      <c r="E558" s="416"/>
      <c r="F558" s="416"/>
      <c r="G558" s="416"/>
      <c r="H558" s="45"/>
    </row>
    <row r="559" spans="1:61">
      <c r="A559" s="11"/>
      <c r="B559" s="423"/>
      <c r="C559" s="423"/>
      <c r="D559" s="423"/>
      <c r="E559" s="423"/>
      <c r="F559" s="423"/>
      <c r="G559" s="423"/>
      <c r="H559" s="1558"/>
    </row>
    <row r="560" spans="1:61">
      <c r="A560" s="12"/>
      <c r="B560" s="416"/>
      <c r="C560" s="416"/>
      <c r="D560" s="416"/>
      <c r="E560" s="416"/>
      <c r="F560" s="416"/>
      <c r="G560" s="416"/>
      <c r="H560" s="45"/>
    </row>
    <row r="561" spans="1:8">
      <c r="A561" s="12"/>
      <c r="B561" s="416"/>
      <c r="C561" s="416"/>
      <c r="D561" s="416"/>
      <c r="E561" s="416"/>
      <c r="F561" s="416"/>
      <c r="G561" s="416"/>
      <c r="H561" s="45"/>
    </row>
    <row r="562" spans="1:8">
      <c r="A562" s="11"/>
      <c r="B562" s="423"/>
      <c r="C562" s="423"/>
      <c r="D562" s="423"/>
      <c r="E562" s="423"/>
      <c r="F562" s="423"/>
      <c r="G562" s="423"/>
      <c r="H562" s="1558"/>
    </row>
    <row r="563" spans="1:8">
      <c r="A563" s="12"/>
      <c r="B563" s="416"/>
      <c r="C563" s="416"/>
      <c r="D563" s="416"/>
      <c r="E563" s="416"/>
      <c r="F563" s="416"/>
      <c r="G563" s="416"/>
      <c r="H563" s="45"/>
    </row>
    <row r="564" spans="1:8">
      <c r="A564" s="12"/>
      <c r="B564" s="416"/>
      <c r="C564" s="416"/>
      <c r="D564" s="416"/>
      <c r="E564" s="416"/>
      <c r="F564" s="416"/>
      <c r="G564" s="416"/>
      <c r="H564" s="45"/>
    </row>
    <row r="565" spans="1:8">
      <c r="A565" s="12"/>
      <c r="B565" s="416"/>
      <c r="C565" s="416"/>
      <c r="D565" s="416"/>
      <c r="E565" s="416"/>
      <c r="F565" s="416"/>
      <c r="G565" s="416"/>
      <c r="H565" s="45"/>
    </row>
    <row r="566" spans="1:8">
      <c r="A566" s="12"/>
      <c r="B566" s="416"/>
      <c r="C566" s="416"/>
      <c r="D566" s="416"/>
      <c r="E566" s="416"/>
      <c r="F566" s="416"/>
      <c r="G566" s="416"/>
      <c r="H566" s="45"/>
    </row>
    <row r="567" spans="1:8">
      <c r="A567" s="12"/>
      <c r="B567" s="416"/>
      <c r="C567" s="416"/>
      <c r="D567" s="416"/>
      <c r="E567" s="416"/>
      <c r="F567" s="416"/>
      <c r="G567" s="416"/>
      <c r="H567" s="45"/>
    </row>
    <row r="568" spans="1:8">
      <c r="A568" s="12"/>
      <c r="B568" s="416"/>
      <c r="C568" s="416"/>
      <c r="D568" s="416"/>
      <c r="E568" s="416"/>
      <c r="F568" s="416"/>
      <c r="G568" s="416"/>
      <c r="H568" s="45"/>
    </row>
    <row r="569" spans="1:8">
      <c r="A569" s="1196"/>
      <c r="B569" s="1198"/>
      <c r="C569" s="1198"/>
      <c r="D569" s="1198"/>
      <c r="E569" s="1198"/>
      <c r="F569" s="1198"/>
      <c r="G569" s="1198"/>
      <c r="H569" s="1558"/>
    </row>
    <row r="570" spans="1:8">
      <c r="A570" s="12"/>
      <c r="B570" s="420"/>
      <c r="C570" s="420"/>
      <c r="D570" s="420"/>
      <c r="E570" s="420"/>
      <c r="F570" s="420"/>
      <c r="G570" s="420"/>
      <c r="H570" s="45"/>
    </row>
    <row r="571" spans="1:8">
      <c r="A571" s="12"/>
      <c r="B571" s="420"/>
      <c r="C571" s="420"/>
      <c r="D571" s="420"/>
      <c r="E571" s="420"/>
      <c r="F571" s="420"/>
      <c r="G571" s="420"/>
      <c r="H571" s="45"/>
    </row>
    <row r="572" spans="1:8">
      <c r="A572" s="12"/>
      <c r="B572" s="420"/>
      <c r="C572" s="420"/>
      <c r="D572" s="420"/>
      <c r="E572" s="420"/>
      <c r="F572" s="420"/>
      <c r="G572" s="420"/>
      <c r="H572" s="45"/>
    </row>
    <row r="573" spans="1:8">
      <c r="A573" s="12"/>
      <c r="B573" s="420"/>
      <c r="C573" s="420"/>
      <c r="D573" s="420"/>
      <c r="E573" s="420"/>
      <c r="F573" s="420"/>
      <c r="G573" s="420"/>
      <c r="H573" s="45"/>
    </row>
    <row r="574" spans="1:8">
      <c r="A574" s="1216"/>
      <c r="B574" s="1217"/>
      <c r="C574" s="1217"/>
      <c r="D574" s="1217"/>
      <c r="E574" s="1217"/>
      <c r="F574" s="1217"/>
      <c r="G574" s="1217"/>
      <c r="H574" s="1499"/>
    </row>
    <row r="575" spans="1:8">
      <c r="A575" s="12"/>
      <c r="B575" s="416"/>
      <c r="C575" s="416"/>
      <c r="D575" s="416"/>
      <c r="E575" s="416"/>
      <c r="F575" s="416"/>
      <c r="G575" s="416"/>
      <c r="H575" s="45"/>
    </row>
    <row r="576" spans="1:8">
      <c r="A576" s="12"/>
      <c r="B576" s="420"/>
      <c r="C576" s="420"/>
      <c r="D576" s="420"/>
      <c r="E576" s="420"/>
      <c r="F576" s="420"/>
      <c r="G576" s="420"/>
      <c r="H576" s="45"/>
    </row>
    <row r="577" spans="1:8">
      <c r="A577" s="11"/>
      <c r="B577" s="1194"/>
      <c r="C577" s="1194"/>
      <c r="D577" s="1194"/>
      <c r="E577" s="1194"/>
      <c r="F577" s="1194"/>
      <c r="G577" s="1194"/>
      <c r="H577" s="1558"/>
    </row>
    <row r="578" spans="1:8">
      <c r="A578" s="12"/>
      <c r="B578" s="420"/>
      <c r="C578" s="420"/>
      <c r="D578" s="420"/>
      <c r="E578" s="420"/>
      <c r="F578" s="420"/>
      <c r="G578" s="420"/>
      <c r="H578" s="45"/>
    </row>
    <row r="579" spans="1:8">
      <c r="A579" s="12"/>
      <c r="B579" s="420"/>
      <c r="C579" s="420"/>
      <c r="D579" s="420"/>
      <c r="E579" s="420"/>
      <c r="F579" s="420"/>
      <c r="G579" s="420"/>
      <c r="H579" s="45"/>
    </row>
    <row r="580" spans="1:8">
      <c r="A580" s="11"/>
      <c r="B580" s="1194"/>
      <c r="C580" s="1194"/>
      <c r="D580" s="1194"/>
      <c r="E580" s="1194"/>
      <c r="F580" s="1194"/>
      <c r="G580" s="1194"/>
      <c r="H580" s="1558"/>
    </row>
    <row r="581" spans="1:8">
      <c r="A581" s="12"/>
      <c r="B581" s="420"/>
      <c r="C581" s="420"/>
      <c r="D581" s="420"/>
      <c r="E581" s="420"/>
      <c r="F581" s="420"/>
      <c r="G581" s="420"/>
      <c r="H581" s="45"/>
    </row>
    <row r="582" spans="1:8">
      <c r="A582" s="12"/>
      <c r="B582" s="420"/>
      <c r="C582" s="420"/>
      <c r="D582" s="420"/>
      <c r="E582" s="420"/>
      <c r="F582" s="420"/>
      <c r="G582" s="420"/>
      <c r="H582" s="45"/>
    </row>
    <row r="583" spans="1:8">
      <c r="A583" s="12"/>
      <c r="B583" s="420"/>
      <c r="C583" s="420"/>
      <c r="D583" s="420"/>
      <c r="E583" s="420"/>
      <c r="F583" s="420"/>
      <c r="G583" s="420"/>
      <c r="H583" s="45"/>
    </row>
    <row r="584" spans="1:8">
      <c r="A584" s="12"/>
      <c r="B584" s="420"/>
      <c r="C584" s="420"/>
      <c r="D584" s="420"/>
      <c r="E584" s="420"/>
      <c r="F584" s="420"/>
      <c r="G584" s="420"/>
      <c r="H584" s="45"/>
    </row>
    <row r="585" spans="1:8">
      <c r="A585" s="12"/>
      <c r="B585" s="420"/>
      <c r="C585" s="420"/>
      <c r="D585" s="420"/>
      <c r="E585" s="420"/>
      <c r="F585" s="420"/>
      <c r="G585" s="420"/>
      <c r="H585" s="45"/>
    </row>
    <row r="586" spans="1:8">
      <c r="A586" s="12"/>
      <c r="B586" s="420"/>
      <c r="C586" s="420"/>
      <c r="D586" s="420"/>
      <c r="E586" s="420"/>
      <c r="F586" s="420"/>
      <c r="G586" s="420"/>
      <c r="H586" s="45"/>
    </row>
    <row r="587" spans="1:8">
      <c r="A587" s="1196"/>
      <c r="B587" s="1198"/>
      <c r="C587" s="1198"/>
      <c r="D587" s="1198"/>
      <c r="E587" s="1198"/>
      <c r="F587" s="1198"/>
      <c r="G587" s="1198"/>
      <c r="H587" s="1558"/>
    </row>
    <row r="588" spans="1:8">
      <c r="A588" s="22"/>
      <c r="B588" s="420"/>
      <c r="C588" s="420"/>
      <c r="D588" s="420"/>
      <c r="E588" s="420"/>
      <c r="F588" s="420"/>
      <c r="G588" s="420"/>
      <c r="H588" s="47"/>
    </row>
    <row r="589" spans="1:8">
      <c r="A589" s="22"/>
      <c r="B589" s="420"/>
      <c r="C589" s="420"/>
      <c r="D589" s="420"/>
      <c r="E589" s="420"/>
      <c r="F589" s="420"/>
      <c r="G589" s="420"/>
      <c r="H589" s="47"/>
    </row>
    <row r="590" spans="1:8">
      <c r="A590" s="22"/>
      <c r="B590" s="420"/>
      <c r="C590" s="420"/>
      <c r="D590" s="420"/>
      <c r="E590" s="420"/>
      <c r="F590" s="420"/>
      <c r="G590" s="420"/>
      <c r="H590" s="47"/>
    </row>
    <row r="591" spans="1:8">
      <c r="A591" s="22"/>
      <c r="B591" s="420"/>
      <c r="C591" s="420"/>
      <c r="D591" s="420"/>
      <c r="E591" s="420"/>
      <c r="F591" s="420"/>
      <c r="G591" s="420"/>
      <c r="H591" s="47"/>
    </row>
    <row r="592" spans="1:8">
      <c r="A592" s="1216"/>
      <c r="B592" s="1217"/>
      <c r="C592" s="1217"/>
      <c r="D592" s="1217"/>
      <c r="E592" s="1217"/>
      <c r="F592" s="1217"/>
      <c r="G592" s="1217"/>
      <c r="H592" s="1499"/>
    </row>
    <row r="593" spans="1:8">
      <c r="A593" s="12"/>
      <c r="B593" s="416"/>
      <c r="C593" s="416"/>
      <c r="D593" s="416"/>
      <c r="E593" s="416"/>
      <c r="F593" s="416"/>
      <c r="G593" s="416"/>
      <c r="H593" s="45"/>
    </row>
    <row r="594" spans="1:8">
      <c r="A594" s="22"/>
      <c r="B594" s="420"/>
      <c r="C594" s="420"/>
      <c r="D594" s="420"/>
      <c r="E594" s="420"/>
      <c r="F594" s="420"/>
      <c r="G594" s="420"/>
      <c r="H594" s="47"/>
    </row>
    <row r="595" spans="1:8">
      <c r="A595" s="1195"/>
      <c r="B595" s="1194"/>
      <c r="C595" s="1194"/>
      <c r="D595" s="1194"/>
      <c r="E595" s="1194"/>
      <c r="F595" s="1194"/>
      <c r="G595" s="1194"/>
      <c r="H595" s="186"/>
    </row>
    <row r="596" spans="1:8">
      <c r="A596" s="22"/>
      <c r="B596" s="420"/>
      <c r="C596" s="420"/>
      <c r="D596" s="420"/>
      <c r="E596" s="420"/>
      <c r="F596" s="420"/>
      <c r="G596" s="420"/>
      <c r="H596" s="47"/>
    </row>
    <row r="597" spans="1:8">
      <c r="A597" s="22"/>
      <c r="B597" s="420"/>
      <c r="C597" s="420"/>
      <c r="D597" s="420"/>
      <c r="E597" s="420"/>
      <c r="F597" s="420"/>
      <c r="G597" s="420"/>
      <c r="H597" s="47"/>
    </row>
    <row r="598" spans="1:8">
      <c r="A598" s="1195"/>
      <c r="B598" s="1194"/>
      <c r="C598" s="1194"/>
      <c r="D598" s="1194"/>
      <c r="E598" s="1194"/>
      <c r="F598" s="1194"/>
      <c r="G598" s="1194"/>
      <c r="H598" s="186"/>
    </row>
    <row r="599" spans="1:8">
      <c r="A599" s="22"/>
      <c r="B599" s="420"/>
      <c r="C599" s="420"/>
      <c r="D599" s="420"/>
      <c r="E599" s="420"/>
      <c r="F599" s="420"/>
      <c r="G599" s="420"/>
      <c r="H599" s="47"/>
    </row>
    <row r="600" spans="1:8">
      <c r="A600" s="22"/>
      <c r="B600" s="420"/>
      <c r="C600" s="420"/>
      <c r="D600" s="420"/>
      <c r="E600" s="420"/>
      <c r="F600" s="420"/>
      <c r="G600" s="420"/>
      <c r="H600" s="47"/>
    </row>
    <row r="601" spans="1:8">
      <c r="A601" s="22"/>
      <c r="B601" s="420"/>
      <c r="C601" s="420"/>
      <c r="D601" s="420"/>
      <c r="E601" s="420"/>
      <c r="F601" s="420"/>
      <c r="G601" s="420"/>
      <c r="H601" s="47"/>
    </row>
    <row r="602" spans="1:8">
      <c r="A602" s="22"/>
      <c r="B602" s="420"/>
      <c r="C602" s="420"/>
      <c r="D602" s="420"/>
      <c r="E602" s="420"/>
      <c r="F602" s="420"/>
      <c r="G602" s="420"/>
      <c r="H602" s="47"/>
    </row>
    <row r="603" spans="1:8">
      <c r="A603" s="12"/>
      <c r="B603" s="416"/>
      <c r="C603" s="416"/>
      <c r="D603" s="416"/>
      <c r="E603" s="416"/>
      <c r="F603" s="416"/>
      <c r="G603" s="416"/>
    </row>
    <row r="695" spans="2:7">
      <c r="B695" s="13"/>
      <c r="C695" s="13"/>
      <c r="D695" s="13"/>
      <c r="E695" s="13"/>
      <c r="F695" s="13"/>
      <c r="G695" s="13"/>
    </row>
    <row r="696" spans="2:7">
      <c r="B696" s="13"/>
      <c r="C696" s="13"/>
      <c r="D696" s="13"/>
      <c r="E696" s="13"/>
      <c r="F696" s="13"/>
      <c r="G696" s="13"/>
    </row>
    <row r="697" spans="2:7">
      <c r="B697" s="13"/>
      <c r="C697" s="13"/>
      <c r="D697" s="13"/>
      <c r="E697" s="13"/>
      <c r="F697" s="13"/>
      <c r="G697" s="13"/>
    </row>
    <row r="700" spans="2:7">
      <c r="B700" s="13"/>
      <c r="C700" s="13"/>
      <c r="D700" s="13"/>
      <c r="E700" s="13"/>
      <c r="F700" s="13"/>
      <c r="G700" s="13"/>
    </row>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C00000"/>
    <pageSetUpPr fitToPage="1"/>
  </sheetPr>
  <dimension ref="A1:BL174"/>
  <sheetViews>
    <sheetView showGridLines="0" zoomScaleNormal="100" workbookViewId="0">
      <pane xSplit="12" ySplit="9" topLeftCell="S10" activePane="bottomRight" state="frozen"/>
      <selection activeCell="H1" sqref="H1"/>
      <selection pane="topRight" activeCell="M1" sqref="M1"/>
      <selection pane="bottomLeft" activeCell="H9" sqref="H9"/>
      <selection pane="bottomRight" activeCell="AA38" sqref="AA38"/>
    </sheetView>
  </sheetViews>
  <sheetFormatPr defaultRowHeight="11.25" outlineLevelRow="1" outlineLevelCol="1"/>
  <cols>
    <col min="1" max="7" width="8.7109375" style="309" hidden="1" customWidth="1" outlineLevel="1"/>
    <col min="8" max="8" width="2.42578125" style="309" customWidth="1" collapsed="1"/>
    <col min="9" max="12" width="10.85546875" style="309" customWidth="1"/>
    <col min="13" max="14" width="9.140625" style="309" hidden="1" customWidth="1" outlineLevel="1"/>
    <col min="15" max="17" width="8" style="309" hidden="1" customWidth="1" outlineLevel="1"/>
    <col min="18" max="18" width="9.28515625" style="309" hidden="1" customWidth="1" outlineLevel="1"/>
    <col min="19" max="19" width="9.28515625" style="309" customWidth="1" collapsed="1"/>
    <col min="20" max="30" width="9.28515625" style="309" customWidth="1"/>
    <col min="31" max="16384" width="9.140625" style="309"/>
  </cols>
  <sheetData>
    <row r="1" spans="1:39">
      <c r="A1" s="302"/>
      <c r="B1" s="303"/>
      <c r="C1" s="303"/>
      <c r="D1" s="303"/>
      <c r="E1" s="303"/>
      <c r="F1" s="303"/>
      <c r="G1" s="303"/>
      <c r="H1" s="302"/>
      <c r="I1" s="304"/>
      <c r="J1" s="304"/>
      <c r="K1" s="305"/>
      <c r="L1" s="306"/>
      <c r="M1" s="307"/>
      <c r="N1" s="307"/>
      <c r="O1" s="307"/>
      <c r="P1" s="307"/>
      <c r="Q1" s="307"/>
      <c r="R1" s="307"/>
      <c r="S1" s="307"/>
      <c r="T1" s="307"/>
      <c r="U1" s="307"/>
      <c r="V1" s="307"/>
      <c r="W1" s="307"/>
      <c r="X1" s="307"/>
      <c r="Y1" s="307"/>
      <c r="Z1" s="307"/>
      <c r="AA1" s="307"/>
      <c r="AB1" s="307"/>
      <c r="AC1" s="307"/>
      <c r="AD1" s="307"/>
      <c r="AE1" s="308"/>
      <c r="AF1" s="302"/>
      <c r="AG1" s="302"/>
      <c r="AH1" s="302"/>
      <c r="AI1" s="302"/>
      <c r="AJ1" s="302"/>
      <c r="AK1" s="302"/>
      <c r="AL1" s="302"/>
      <c r="AM1" s="302"/>
    </row>
    <row r="2" spans="1:39">
      <c r="A2" s="302"/>
      <c r="B2" s="302"/>
      <c r="C2" s="302"/>
      <c r="D2" s="302"/>
      <c r="E2" s="302"/>
      <c r="F2" s="302"/>
      <c r="G2" s="302"/>
      <c r="H2" s="302"/>
      <c r="I2" s="310" t="s">
        <v>182</v>
      </c>
      <c r="J2" s="305"/>
      <c r="K2" s="311">
        <f>L45</f>
        <v>19</v>
      </c>
      <c r="L2" s="305"/>
      <c r="M2" s="307"/>
      <c r="N2" s="307"/>
      <c r="O2" s="307"/>
      <c r="P2" s="307"/>
      <c r="Q2" s="307"/>
      <c r="R2" s="307"/>
      <c r="S2" s="307"/>
      <c r="T2" s="312"/>
      <c r="U2" s="312"/>
      <c r="V2" s="2392"/>
      <c r="W2" s="307"/>
      <c r="X2" s="307"/>
      <c r="Y2" s="307"/>
      <c r="Z2" s="307"/>
      <c r="AA2" s="307"/>
      <c r="AB2" s="307"/>
      <c r="AC2" s="307"/>
      <c r="AD2" s="307"/>
      <c r="AE2" s="308"/>
      <c r="AF2" s="302"/>
      <c r="AG2" s="302"/>
      <c r="AH2" s="302"/>
      <c r="AI2" s="302"/>
      <c r="AJ2" s="302"/>
      <c r="AK2" s="302"/>
      <c r="AL2" s="302"/>
      <c r="AM2" s="302"/>
    </row>
    <row r="3" spans="1:39">
      <c r="A3" s="302"/>
      <c r="B3" s="302"/>
      <c r="C3" s="302"/>
      <c r="D3" s="302"/>
      <c r="E3" s="302"/>
      <c r="F3" s="302"/>
      <c r="G3" s="302"/>
      <c r="H3" s="302"/>
      <c r="I3" s="310" t="s">
        <v>183</v>
      </c>
      <c r="J3" s="305"/>
      <c r="K3" s="313">
        <f>DCF!K3</f>
        <v>30.25</v>
      </c>
      <c r="L3" s="305"/>
      <c r="M3" s="307"/>
      <c r="N3" s="307"/>
      <c r="O3" s="307"/>
      <c r="P3" s="307"/>
      <c r="Q3" s="307"/>
      <c r="R3" s="307"/>
      <c r="S3" s="307"/>
      <c r="T3" s="307"/>
      <c r="U3" s="2161"/>
      <c r="V3" s="314"/>
      <c r="W3" s="314"/>
      <c r="X3" s="314"/>
      <c r="Y3" s="314"/>
      <c r="Z3" s="314"/>
      <c r="AA3" s="314"/>
      <c r="AB3" s="314"/>
      <c r="AC3" s="314"/>
      <c r="AD3" s="314"/>
      <c r="AF3" s="302"/>
      <c r="AG3" s="302"/>
      <c r="AH3" s="302"/>
      <c r="AI3" s="302"/>
      <c r="AJ3" s="302"/>
      <c r="AK3" s="302"/>
      <c r="AL3" s="302"/>
      <c r="AM3" s="302"/>
    </row>
    <row r="4" spans="1:39">
      <c r="A4" s="302"/>
      <c r="B4" s="302"/>
      <c r="C4" s="302"/>
      <c r="D4" s="302"/>
      <c r="E4" s="302"/>
      <c r="F4" s="302"/>
      <c r="G4" s="302"/>
      <c r="H4" s="302"/>
      <c r="I4" s="310" t="s">
        <v>184</v>
      </c>
      <c r="J4" s="305"/>
      <c r="K4" s="315">
        <f>+K2/K3-1</f>
        <v>-0.37190082644628097</v>
      </c>
      <c r="L4" s="305"/>
      <c r="M4" s="307"/>
      <c r="N4" s="307"/>
      <c r="O4" s="307"/>
      <c r="P4" s="307"/>
      <c r="Q4" s="307"/>
      <c r="R4" s="307"/>
      <c r="S4" s="307"/>
      <c r="T4" s="307"/>
      <c r="U4" s="314"/>
      <c r="V4" s="2393">
        <f>L40/V13</f>
        <v>2.4764259089130074</v>
      </c>
      <c r="W4" s="2393">
        <f>L40/W13</f>
        <v>2.2939480663772538</v>
      </c>
      <c r="X4" s="314"/>
      <c r="Y4" s="314"/>
      <c r="Z4" s="314"/>
      <c r="AA4" s="314"/>
      <c r="AB4" s="314"/>
      <c r="AC4" s="314"/>
      <c r="AD4" s="314"/>
      <c r="AF4" s="302"/>
      <c r="AG4" s="302"/>
      <c r="AH4" s="302"/>
      <c r="AI4" s="302"/>
      <c r="AJ4" s="302"/>
      <c r="AK4" s="302"/>
      <c r="AL4" s="302"/>
      <c r="AM4" s="302"/>
    </row>
    <row r="5" spans="1:39">
      <c r="A5" s="302"/>
      <c r="B5" s="302"/>
      <c r="C5" s="302"/>
      <c r="D5" s="302"/>
      <c r="E5" s="302"/>
      <c r="F5" s="302"/>
      <c r="G5" s="302"/>
      <c r="H5" s="302"/>
      <c r="I5" s="316"/>
      <c r="J5" s="305"/>
      <c r="K5" s="305"/>
      <c r="L5" s="305"/>
      <c r="M5" s="307"/>
      <c r="N5" s="307"/>
      <c r="O5" s="307"/>
      <c r="P5" s="307"/>
      <c r="Q5" s="307"/>
      <c r="R5" s="307"/>
      <c r="S5" s="307"/>
      <c r="T5" s="307"/>
      <c r="U5" s="307"/>
      <c r="W5" s="307"/>
      <c r="X5" s="307"/>
      <c r="Y5" s="307"/>
      <c r="Z5" s="307"/>
      <c r="AA5" s="307"/>
      <c r="AB5" s="307"/>
      <c r="AC5" s="307"/>
      <c r="AD5" s="307"/>
      <c r="AE5" s="307"/>
      <c r="AF5" s="302"/>
      <c r="AG5" s="302"/>
      <c r="AH5" s="302"/>
      <c r="AI5" s="302"/>
      <c r="AJ5" s="302"/>
      <c r="AK5" s="302"/>
      <c r="AL5" s="302"/>
      <c r="AM5" s="302"/>
    </row>
    <row r="6" spans="1:39" ht="11.25" hidden="1" customHeight="1" outlineLevel="1">
      <c r="A6" s="317"/>
      <c r="B6" s="317"/>
      <c r="C6" s="317"/>
      <c r="D6" s="317"/>
      <c r="E6" s="317"/>
      <c r="F6" s="317"/>
      <c r="G6" s="317"/>
      <c r="H6" s="317"/>
      <c r="I6" s="318"/>
      <c r="J6" s="318"/>
      <c r="K6" s="318"/>
      <c r="L6" s="318"/>
      <c r="M6" s="319"/>
      <c r="N6" s="319"/>
      <c r="O6" s="319"/>
      <c r="P6" s="319"/>
      <c r="Q6" s="319"/>
      <c r="R6" s="319"/>
      <c r="S6" s="319"/>
      <c r="T6" s="319"/>
      <c r="U6" s="319"/>
      <c r="V6" s="319"/>
      <c r="W6" s="319"/>
      <c r="X6" s="319"/>
      <c r="Y6" s="319"/>
      <c r="Z6" s="319"/>
      <c r="AA6" s="319"/>
      <c r="AB6" s="319"/>
      <c r="AC6" s="319"/>
      <c r="AD6" s="319"/>
      <c r="AE6" s="319"/>
      <c r="AF6" s="317"/>
      <c r="AG6" s="317"/>
      <c r="AH6" s="317"/>
      <c r="AI6" s="317"/>
      <c r="AJ6" s="317"/>
      <c r="AK6" s="317"/>
      <c r="AL6" s="317"/>
      <c r="AM6" s="317"/>
    </row>
    <row r="7" spans="1:39" ht="11.25" hidden="1" customHeight="1" outlineLevel="1">
      <c r="A7" s="317"/>
      <c r="B7" s="317"/>
      <c r="C7" s="317"/>
      <c r="D7" s="317"/>
      <c r="E7" s="317"/>
      <c r="F7" s="317"/>
      <c r="G7" s="317"/>
      <c r="H7" s="317"/>
      <c r="I7" s="318"/>
      <c r="J7" s="318"/>
      <c r="K7" s="318"/>
      <c r="L7" s="318"/>
      <c r="M7" s="320"/>
      <c r="N7" s="320"/>
      <c r="O7" s="320"/>
      <c r="P7" s="320"/>
      <c r="Q7" s="320"/>
      <c r="R7" s="320"/>
      <c r="S7" s="320"/>
      <c r="T7" s="320"/>
      <c r="U7" s="320"/>
      <c r="V7" s="320"/>
      <c r="W7" s="320"/>
      <c r="X7" s="320"/>
      <c r="Y7" s="320"/>
      <c r="Z7" s="320"/>
      <c r="AA7" s="320"/>
      <c r="AB7" s="320"/>
      <c r="AC7" s="320"/>
      <c r="AD7" s="320"/>
      <c r="AE7" s="320"/>
      <c r="AF7" s="317"/>
      <c r="AG7" s="317"/>
      <c r="AH7" s="317"/>
      <c r="AI7" s="317"/>
      <c r="AJ7" s="317"/>
      <c r="AK7" s="317"/>
      <c r="AL7" s="317"/>
      <c r="AM7" s="317"/>
    </row>
    <row r="8" spans="1:39" ht="13.5" collapsed="1">
      <c r="A8" s="302"/>
      <c r="B8" s="302"/>
      <c r="C8" s="302"/>
      <c r="D8" s="302"/>
      <c r="E8" s="302"/>
      <c r="F8" s="302"/>
      <c r="G8" s="302"/>
      <c r="H8" s="305"/>
      <c r="I8" s="321" t="s">
        <v>224</v>
      </c>
      <c r="J8" s="321"/>
      <c r="K8" s="321"/>
      <c r="L8" s="321"/>
      <c r="M8" s="322"/>
      <c r="N8" s="322"/>
      <c r="O8" s="322"/>
      <c r="P8" s="322"/>
      <c r="Q8" s="322"/>
      <c r="R8" s="322"/>
      <c r="S8" s="322"/>
      <c r="T8" s="322"/>
      <c r="U8" s="322"/>
      <c r="V8" s="322"/>
      <c r="W8" s="322"/>
      <c r="X8" s="322"/>
      <c r="Y8" s="322"/>
      <c r="Z8" s="322"/>
      <c r="AA8" s="322"/>
      <c r="AB8" s="322"/>
      <c r="AC8" s="322"/>
      <c r="AD8" s="322"/>
      <c r="AE8" s="323"/>
      <c r="AF8" s="302"/>
      <c r="AG8" s="302"/>
      <c r="AH8" s="302"/>
      <c r="AI8" s="302"/>
      <c r="AJ8" s="302"/>
      <c r="AK8" s="302"/>
      <c r="AL8" s="302"/>
      <c r="AM8" s="302"/>
    </row>
    <row r="9" spans="1:39" ht="12" thickBot="1">
      <c r="A9" s="302"/>
      <c r="B9" s="302"/>
      <c r="C9" s="302"/>
      <c r="D9" s="302"/>
      <c r="E9" s="302"/>
      <c r="F9" s="302"/>
      <c r="G9" s="302"/>
      <c r="H9" s="305"/>
      <c r="I9" s="324"/>
      <c r="J9" s="321"/>
      <c r="K9" s="321"/>
      <c r="L9" s="321"/>
      <c r="M9" s="325">
        <v>40178</v>
      </c>
      <c r="N9" s="325">
        <v>40543</v>
      </c>
      <c r="O9" s="325">
        <v>40908</v>
      </c>
      <c r="P9" s="325">
        <v>41274</v>
      </c>
      <c r="Q9" s="325">
        <v>41639</v>
      </c>
      <c r="R9" s="325">
        <v>42004</v>
      </c>
      <c r="S9" s="325">
        <v>42369</v>
      </c>
      <c r="T9" s="326">
        <v>42735</v>
      </c>
      <c r="U9" s="326">
        <v>43100</v>
      </c>
      <c r="V9" s="326">
        <v>43465</v>
      </c>
      <c r="W9" s="326">
        <v>43830</v>
      </c>
      <c r="X9" s="326">
        <v>44196</v>
      </c>
      <c r="Y9" s="326">
        <v>44561</v>
      </c>
      <c r="Z9" s="326">
        <v>44926</v>
      </c>
      <c r="AA9" s="326">
        <v>45291</v>
      </c>
      <c r="AB9" s="326">
        <v>45657</v>
      </c>
      <c r="AC9" s="326">
        <v>46022</v>
      </c>
      <c r="AD9" s="327">
        <v>46387</v>
      </c>
      <c r="AE9" s="328" t="s">
        <v>443</v>
      </c>
      <c r="AF9" s="302"/>
      <c r="AG9" s="302"/>
      <c r="AH9" s="302"/>
      <c r="AI9" s="302"/>
      <c r="AJ9" s="302"/>
      <c r="AK9" s="302"/>
      <c r="AL9" s="302"/>
      <c r="AM9" s="302"/>
    </row>
    <row r="10" spans="1:39">
      <c r="A10" s="302"/>
      <c r="B10" s="302"/>
      <c r="C10" s="302"/>
      <c r="D10" s="302"/>
      <c r="E10" s="302"/>
      <c r="F10" s="302"/>
      <c r="G10" s="302"/>
      <c r="H10" s="302"/>
      <c r="I10" s="329" t="s">
        <v>185</v>
      </c>
      <c r="J10" s="305"/>
      <c r="K10" s="305"/>
      <c r="L10" s="305"/>
      <c r="M10" s="330"/>
      <c r="N10" s="330"/>
      <c r="O10" s="330"/>
      <c r="P10" s="330"/>
      <c r="Q10" s="330"/>
      <c r="R10" s="330">
        <f>Model!AW12</f>
        <v>402.755</v>
      </c>
      <c r="S10" s="330">
        <f>Model!AX12</f>
        <v>534.01700000000005</v>
      </c>
      <c r="T10" s="330">
        <f>Model!AY12</f>
        <v>730.2349999999999</v>
      </c>
      <c r="U10" s="330">
        <f>Model!AZ12</f>
        <v>941.13700000000017</v>
      </c>
      <c r="V10" s="330">
        <f t="shared" ref="V10:AD10" si="0">U10*(1+V11)</f>
        <v>1013.8344580252251</v>
      </c>
      <c r="W10" s="330">
        <f t="shared" si="0"/>
        <v>1096.0848715934649</v>
      </c>
      <c r="X10" s="330">
        <f t="shared" si="0"/>
        <v>1162.4793454418343</v>
      </c>
      <c r="Y10" s="330">
        <f t="shared" si="0"/>
        <v>1214.8416411532944</v>
      </c>
      <c r="Z10" s="330">
        <f t="shared" si="0"/>
        <v>1254.9609802202228</v>
      </c>
      <c r="AA10" s="330">
        <f t="shared" si="0"/>
        <v>1301.3563588463383</v>
      </c>
      <c r="AB10" s="330">
        <f t="shared" si="0"/>
        <v>1355.1328932649126</v>
      </c>
      <c r="AC10" s="1449">
        <f t="shared" si="0"/>
        <v>1405.59492866251</v>
      </c>
      <c r="AD10" s="1449">
        <f t="shared" si="0"/>
        <v>1462.5317830605925</v>
      </c>
      <c r="AE10" s="1600">
        <f>+AD10*(1+L56)</f>
        <v>1499.0950776371071</v>
      </c>
      <c r="AF10" s="302"/>
      <c r="AG10" s="302"/>
      <c r="AH10" s="302"/>
      <c r="AI10" s="302"/>
      <c r="AJ10" s="302"/>
      <c r="AK10" s="302"/>
      <c r="AL10" s="302"/>
      <c r="AM10" s="302"/>
    </row>
    <row r="11" spans="1:39">
      <c r="A11" s="302"/>
      <c r="B11" s="302"/>
      <c r="C11" s="302"/>
      <c r="D11" s="302"/>
      <c r="E11" s="302"/>
      <c r="F11" s="302"/>
      <c r="G11" s="302"/>
      <c r="H11" s="302"/>
      <c r="I11" s="332" t="s">
        <v>45</v>
      </c>
      <c r="J11" s="305"/>
      <c r="K11" s="305"/>
      <c r="L11" s="305"/>
      <c r="M11" s="333"/>
      <c r="N11" s="333"/>
      <c r="O11" s="333"/>
      <c r="P11" s="333"/>
      <c r="Q11" s="333"/>
      <c r="R11" s="1601" t="str">
        <f>IF(ISERROR(+R10/Q10-1), "NA", +R10/Q10-1)</f>
        <v>NA</v>
      </c>
      <c r="S11" s="1601">
        <f>IF(ISERROR(+S10/R10-1), "NA", +S10/R10-1)</f>
        <v>0.32591029285794115</v>
      </c>
      <c r="T11" s="1601">
        <f>IF(ISERROR(+T10/S10-1), "NA", +T10/S10-1)</f>
        <v>0.36743774074608071</v>
      </c>
      <c r="U11" s="1601">
        <f>IF(ISERROR(+U10/T10-1), "NA", +U10/T10-1)</f>
        <v>0.2888138749854503</v>
      </c>
      <c r="V11" s="1599">
        <f>DCF!V11-4%</f>
        <v>7.7244288584154025E-2</v>
      </c>
      <c r="W11" s="1599">
        <f>DCF!W11-3%</f>
        <v>8.1128050952666869E-2</v>
      </c>
      <c r="X11" s="1599">
        <f>DCF!X11-3%</f>
        <v>6.0574208776229793E-2</v>
      </c>
      <c r="Y11" s="1599">
        <f>DCF!Y11-3%</f>
        <v>4.5043635327179282E-2</v>
      </c>
      <c r="Z11" s="1599">
        <f>DCF!Z11-3%</f>
        <v>3.302433643025407E-2</v>
      </c>
      <c r="AA11" s="1599">
        <f>DCF!AA11-1.75%</f>
        <v>3.696957862225643E-2</v>
      </c>
      <c r="AB11" s="1599">
        <f>DCF!AB11-1%</f>
        <v>4.1323449993549539E-2</v>
      </c>
      <c r="AC11" s="1599">
        <f>DCF!AC11-1%</f>
        <v>3.7237702404241409E-2</v>
      </c>
      <c r="AD11" s="1599">
        <f>DCF!AD11-1%</f>
        <v>4.0507299248909952E-2</v>
      </c>
      <c r="AE11" s="2357">
        <f>IF(ISERROR(+AE10/AD10-1), "NA", +AE10/AD10-1)</f>
        <v>2.4999999999999911E-2</v>
      </c>
      <c r="AF11" s="302"/>
      <c r="AG11" s="302"/>
      <c r="AH11" s="302"/>
      <c r="AI11" s="302"/>
      <c r="AJ11" s="302"/>
      <c r="AK11" s="302"/>
      <c r="AL11" s="302"/>
      <c r="AM11" s="302"/>
    </row>
    <row r="12" spans="1:39">
      <c r="A12" s="302"/>
      <c r="B12" s="302"/>
      <c r="C12" s="302"/>
      <c r="D12" s="302"/>
      <c r="E12" s="302"/>
      <c r="F12" s="302"/>
      <c r="G12" s="302"/>
      <c r="H12" s="302"/>
      <c r="I12" s="332"/>
      <c r="J12" s="305"/>
      <c r="K12" s="305"/>
      <c r="L12" s="305"/>
      <c r="M12" s="334"/>
      <c r="N12" s="334"/>
      <c r="O12" s="315"/>
      <c r="P12" s="315"/>
      <c r="Q12" s="315"/>
      <c r="R12" s="315"/>
      <c r="S12" s="315"/>
      <c r="T12" s="315"/>
      <c r="U12" s="315"/>
      <c r="V12" s="2411"/>
      <c r="W12" s="2411"/>
      <c r="X12" s="315"/>
      <c r="Y12" s="315"/>
      <c r="Z12" s="315"/>
      <c r="AA12" s="315"/>
      <c r="AB12" s="315"/>
      <c r="AC12" s="315"/>
      <c r="AD12" s="315"/>
      <c r="AE12" s="315"/>
      <c r="AF12" s="302"/>
      <c r="AG12" s="302"/>
      <c r="AH12" s="302"/>
      <c r="AI12" s="302"/>
      <c r="AJ12" s="302"/>
      <c r="AK12" s="302"/>
      <c r="AL12" s="302"/>
      <c r="AM12" s="302"/>
    </row>
    <row r="13" spans="1:39">
      <c r="A13" s="302"/>
      <c r="B13" s="302"/>
      <c r="C13" s="302"/>
      <c r="D13" s="302"/>
      <c r="E13" s="302"/>
      <c r="F13" s="302"/>
      <c r="G13" s="302"/>
      <c r="H13" s="302"/>
      <c r="I13" s="329" t="s">
        <v>40</v>
      </c>
      <c r="J13" s="305"/>
      <c r="K13" s="305"/>
      <c r="L13" s="305"/>
      <c r="M13" s="330"/>
      <c r="N13" s="330"/>
      <c r="O13" s="330"/>
      <c r="P13" s="330"/>
      <c r="Q13" s="330"/>
      <c r="R13" s="330">
        <f>Model!AW37</f>
        <v>105.34899999999998</v>
      </c>
      <c r="S13" s="330">
        <f>Model!AX37</f>
        <v>143.43800000000007</v>
      </c>
      <c r="T13" s="330">
        <f>Model!AY37</f>
        <v>224.57099999999991</v>
      </c>
      <c r="U13" s="330">
        <f>Model!AZ37</f>
        <v>309.673</v>
      </c>
      <c r="V13" s="337">
        <f t="shared" ref="V13:AD13" si="1">V10*V21</f>
        <v>289.05407993674572</v>
      </c>
      <c r="W13" s="337">
        <f t="shared" si="1"/>
        <v>312.04761046000397</v>
      </c>
      <c r="X13" s="337">
        <f t="shared" si="1"/>
        <v>338.36365252455249</v>
      </c>
      <c r="Y13" s="337">
        <f>Y10*Y21</f>
        <v>354.67870927582766</v>
      </c>
      <c r="Z13" s="337">
        <f t="shared" si="1"/>
        <v>377.92642036213164</v>
      </c>
      <c r="AA13" s="337">
        <f t="shared" si="1"/>
        <v>385.81368545797511</v>
      </c>
      <c r="AB13" s="337">
        <f t="shared" si="1"/>
        <v>409.51609858800128</v>
      </c>
      <c r="AC13" s="337">
        <f t="shared" si="1"/>
        <v>416.50867707202565</v>
      </c>
      <c r="AD13" s="337">
        <f t="shared" si="1"/>
        <v>428.22563648317379</v>
      </c>
      <c r="AE13" s="338">
        <f>+AE10*AE21</f>
        <v>438.93127739525306</v>
      </c>
      <c r="AF13" s="302"/>
      <c r="AG13" s="302"/>
      <c r="AH13" s="302"/>
      <c r="AI13" s="302"/>
      <c r="AJ13" s="302"/>
      <c r="AK13" s="302"/>
      <c r="AL13" s="302"/>
      <c r="AM13" s="302"/>
    </row>
    <row r="14" spans="1:39">
      <c r="A14" s="302"/>
      <c r="B14" s="302"/>
      <c r="C14" s="302"/>
      <c r="D14" s="302"/>
      <c r="E14" s="302"/>
      <c r="F14" s="302"/>
      <c r="G14" s="302"/>
      <c r="H14" s="302"/>
      <c r="I14" s="329" t="s">
        <v>186</v>
      </c>
      <c r="J14" s="305"/>
      <c r="K14" s="305"/>
      <c r="L14" s="305"/>
      <c r="M14" s="330"/>
      <c r="N14" s="330"/>
      <c r="O14" s="330"/>
      <c r="P14" s="330"/>
      <c r="Q14" s="330"/>
      <c r="R14" s="330">
        <f>R73</f>
        <v>-6.82</v>
      </c>
      <c r="S14" s="330">
        <f t="shared" ref="S14:AD14" si="2">S73</f>
        <v>-18.805</v>
      </c>
      <c r="T14" s="330">
        <f t="shared" si="2"/>
        <v>-43.521999999999998</v>
      </c>
      <c r="U14" s="330">
        <f t="shared" ref="U14" si="3">U73</f>
        <v>-37.06675000000002</v>
      </c>
      <c r="V14" s="2401">
        <f t="shared" si="2"/>
        <v>-37.512468903809136</v>
      </c>
      <c r="W14" s="2401">
        <f t="shared" si="2"/>
        <v>-39.71263324921069</v>
      </c>
      <c r="X14" s="2401">
        <f t="shared" si="2"/>
        <v>-43.31176412531056</v>
      </c>
      <c r="Y14" s="2401">
        <f t="shared" si="2"/>
        <v>-43.704367994665532</v>
      </c>
      <c r="Z14" s="2401">
        <f t="shared" si="2"/>
        <v>-44.771305876783465</v>
      </c>
      <c r="AA14" s="2401">
        <f t="shared" si="2"/>
        <v>-42.991977175905838</v>
      </c>
      <c r="AB14" s="2401">
        <f t="shared" si="2"/>
        <v>-41.910615669654867</v>
      </c>
      <c r="AC14" s="2401">
        <f t="shared" si="2"/>
        <v>-37.13599855428965</v>
      </c>
      <c r="AD14" s="2401">
        <f t="shared" si="2"/>
        <v>-34.019153327900554</v>
      </c>
      <c r="AE14" s="315"/>
      <c r="AF14" s="302"/>
      <c r="AG14" s="302"/>
      <c r="AH14" s="302"/>
      <c r="AI14" s="302"/>
      <c r="AJ14" s="302"/>
      <c r="AK14" s="302"/>
      <c r="AL14" s="302"/>
      <c r="AM14" s="302"/>
    </row>
    <row r="15" spans="1:39">
      <c r="A15" s="302"/>
      <c r="B15" s="302"/>
      <c r="C15" s="302"/>
      <c r="D15" s="302"/>
      <c r="E15" s="302"/>
      <c r="F15" s="302"/>
      <c r="G15" s="302"/>
      <c r="H15" s="302"/>
      <c r="I15" s="329" t="s">
        <v>187</v>
      </c>
      <c r="J15" s="305"/>
      <c r="K15" s="305"/>
      <c r="L15" s="305"/>
      <c r="M15" s="330"/>
      <c r="N15" s="330"/>
      <c r="O15" s="330"/>
      <c r="P15" s="330"/>
      <c r="Q15" s="330"/>
      <c r="R15" s="330">
        <f>Model!AW212</f>
        <v>4.6610000000000014</v>
      </c>
      <c r="S15" s="330">
        <f>Model!AX212</f>
        <v>15.230999999999995</v>
      </c>
      <c r="T15" s="330">
        <f>Model!AY212</f>
        <v>-29.460999999999999</v>
      </c>
      <c r="U15" s="330">
        <f>Model!AZ212</f>
        <v>-7.0949999999999918</v>
      </c>
      <c r="V15" s="330">
        <f>Model!BA212*(V10/DCF!V10)</f>
        <v>18.311316470857687</v>
      </c>
      <c r="W15" s="330">
        <f>Model!BB212*(W10/DCF!W10)</f>
        <v>23.809321585748393</v>
      </c>
      <c r="X15" s="330">
        <f>Model!BC212*(X10/DCF!X10)</f>
        <v>22.509578964303554</v>
      </c>
      <c r="Y15" s="330">
        <f>Model!BD212*(Y10/DCF!Y10)</f>
        <v>22.925245008749641</v>
      </c>
      <c r="Z15" s="330">
        <f>Model!BE212*(Z10/DCF!Z10)</f>
        <v>24.066511520600031</v>
      </c>
      <c r="AA15" s="330">
        <f>Model!BF212*(AA10/DCF!AA10)</f>
        <v>25.654070157795822</v>
      </c>
      <c r="AB15" s="330">
        <f>Model!BG212*(AB10/DCF!AB10)</f>
        <v>25.736583176159261</v>
      </c>
      <c r="AC15" s="330">
        <f>Model!BH212*(AC10/DCF!AC10)</f>
        <v>27.629566205953076</v>
      </c>
      <c r="AD15" s="330">
        <f>Model!BI212*(AD10/DCF!AD10)</f>
        <v>27.934810252809843</v>
      </c>
      <c r="AE15" s="315"/>
      <c r="AF15" s="302"/>
      <c r="AG15" s="302"/>
      <c r="AH15" s="302"/>
      <c r="AI15" s="302"/>
      <c r="AJ15" s="302"/>
      <c r="AK15" s="302"/>
      <c r="AL15" s="302"/>
      <c r="AM15" s="302"/>
    </row>
    <row r="16" spans="1:39">
      <c r="A16" s="302"/>
      <c r="B16" s="302"/>
      <c r="C16" s="302"/>
      <c r="D16" s="302"/>
      <c r="E16" s="302"/>
      <c r="F16" s="302"/>
      <c r="G16" s="302"/>
      <c r="H16" s="302"/>
      <c r="I16" s="329" t="s">
        <v>43</v>
      </c>
      <c r="J16" s="305"/>
      <c r="K16" s="305"/>
      <c r="L16" s="305"/>
      <c r="M16" s="330"/>
      <c r="N16" s="330"/>
      <c r="O16" s="330"/>
      <c r="P16" s="330"/>
      <c r="Q16" s="330"/>
      <c r="R16" s="330">
        <f>Model!AW216</f>
        <v>-48.643000000000001</v>
      </c>
      <c r="S16" s="330">
        <f>Model!AX216</f>
        <v>-75.617000000000004</v>
      </c>
      <c r="T16" s="330">
        <f>Model!AY216</f>
        <v>-85.134</v>
      </c>
      <c r="U16" s="330">
        <f>Model!AZ216</f>
        <v>-122.202</v>
      </c>
      <c r="V16" s="2401">
        <f>'Expense Drivers'!BA69*('Bear DCF'!V10/(1-'Revenue Drivers'!BA16))*-1</f>
        <v>-123.57232899849322</v>
      </c>
      <c r="W16" s="2401">
        <f>'Expense Drivers'!BB69*('Bear DCF'!W10/(1-'Revenue Drivers'!BB16))*-1</f>
        <v>-133.55224489335333</v>
      </c>
      <c r="X16" s="2401">
        <f>'Expense Drivers'!BC69*('Bear DCF'!X10/(1-'Revenue Drivers'!BC16))*-1</f>
        <v>-141.74472888439794</v>
      </c>
      <c r="Y16" s="2401">
        <f>'Expense Drivers'!BD69*('Bear DCF'!Y10/(1-'Revenue Drivers'!BD16))*-1</f>
        <v>-148.08246409371233</v>
      </c>
      <c r="Z16" s="2401">
        <f>'Expense Drivers'!BE69*('Bear DCF'!Z10/(1-'Revenue Drivers'!BE16))*-1</f>
        <v>-153.28956317731544</v>
      </c>
      <c r="AA16" s="2401">
        <f>'Expense Drivers'!BF69*('Bear DCF'!AA10/(1-'Revenue Drivers'!BF16))*-1</f>
        <v>-159.3041799669088</v>
      </c>
      <c r="AB16" s="2401">
        <f>'Expense Drivers'!BG69*('Bear DCF'!AB10/(1-'Revenue Drivers'!BG16))*-1</f>
        <v>-165.83049238293813</v>
      </c>
      <c r="AC16" s="2401">
        <f>'Expense Drivers'!BH69*('Bear DCF'!AC10/(1-'Revenue Drivers'!BH16))*-1</f>
        <v>-172.15416523748138</v>
      </c>
      <c r="AD16" s="2401">
        <f>'Expense Drivers'!BI69*('Bear DCF'!AD10/(1-'Revenue Drivers'!BI16))*-1</f>
        <v>-178.73533270421308</v>
      </c>
      <c r="AE16" s="315"/>
      <c r="AF16" s="302"/>
      <c r="AG16" s="302"/>
      <c r="AH16" s="302"/>
      <c r="AI16" s="302"/>
      <c r="AJ16" s="302"/>
      <c r="AK16" s="302"/>
      <c r="AL16" s="302"/>
      <c r="AM16" s="302"/>
    </row>
    <row r="17" spans="1:39">
      <c r="A17" s="302"/>
      <c r="B17" s="302"/>
      <c r="C17" s="302"/>
      <c r="D17" s="302"/>
      <c r="E17" s="302"/>
      <c r="F17" s="302"/>
      <c r="G17" s="302"/>
      <c r="H17" s="302"/>
      <c r="I17" s="329" t="s">
        <v>188</v>
      </c>
      <c r="J17" s="305"/>
      <c r="K17" s="305"/>
      <c r="L17" s="305"/>
      <c r="M17" s="336"/>
      <c r="N17" s="336"/>
      <c r="O17" s="336"/>
      <c r="P17" s="336"/>
      <c r="Q17" s="336"/>
      <c r="R17" s="336">
        <f>-Model!AW198</f>
        <v>-19.600999999999999</v>
      </c>
      <c r="S17" s="336">
        <f>-Model!AX198</f>
        <v>-23.990000000000002</v>
      </c>
      <c r="T17" s="336">
        <f>-Model!AY198</f>
        <v>-43.259</v>
      </c>
      <c r="U17" s="336">
        <f>-Model!AZ198</f>
        <v>-72.349999999999994</v>
      </c>
      <c r="V17" s="336">
        <f>-Model!BA198</f>
        <v>-92.35</v>
      </c>
      <c r="W17" s="336">
        <f>-Model!BB198</f>
        <v>-102.35</v>
      </c>
      <c r="X17" s="336">
        <f>-Model!BC198</f>
        <v>-112.35</v>
      </c>
      <c r="Y17" s="336">
        <f>-Model!BD198</f>
        <v>-127.35</v>
      </c>
      <c r="Z17" s="336">
        <f>-Model!BE198</f>
        <v>-140.35</v>
      </c>
      <c r="AA17" s="336">
        <f>-Model!BF198</f>
        <v>-152.35</v>
      </c>
      <c r="AB17" s="336">
        <f>-Model!BG198</f>
        <v>-168.35</v>
      </c>
      <c r="AC17" s="336">
        <f>-Model!BH198</f>
        <v>-188.35</v>
      </c>
      <c r="AD17" s="336">
        <f>-Model!BI198</f>
        <v>-208.35</v>
      </c>
      <c r="AE17" s="2355"/>
      <c r="AF17" s="302"/>
      <c r="AG17" s="302"/>
      <c r="AH17" s="302"/>
      <c r="AI17" s="302"/>
      <c r="AJ17" s="302"/>
      <c r="AK17" s="302"/>
      <c r="AL17" s="302"/>
      <c r="AM17" s="302"/>
    </row>
    <row r="18" spans="1:39">
      <c r="A18" s="302"/>
      <c r="B18" s="302"/>
      <c r="C18" s="302"/>
      <c r="D18" s="302"/>
      <c r="E18" s="302"/>
      <c r="F18" s="302"/>
      <c r="G18" s="302"/>
      <c r="H18" s="302"/>
      <c r="I18" s="310" t="s">
        <v>189</v>
      </c>
      <c r="J18" s="310"/>
      <c r="K18" s="310"/>
      <c r="L18" s="310"/>
      <c r="M18" s="337"/>
      <c r="N18" s="337"/>
      <c r="O18" s="337"/>
      <c r="P18" s="337"/>
      <c r="Q18" s="337"/>
      <c r="R18" s="337">
        <f t="shared" ref="R18:AC18" si="4">IF(ISERROR(+SUM(R13:R17)), "NA", +SUM(R13:R17))</f>
        <v>34.94599999999997</v>
      </c>
      <c r="S18" s="337">
        <f t="shared" si="4"/>
        <v>40.257000000000055</v>
      </c>
      <c r="T18" s="337">
        <f t="shared" si="4"/>
        <v>23.194999999999908</v>
      </c>
      <c r="U18" s="337">
        <f t="shared" ref="U18" si="5">IF(ISERROR(+SUM(U13:U17)), "NA", +SUM(U13:U17))</f>
        <v>70.959250000000026</v>
      </c>
      <c r="V18" s="337">
        <f t="shared" si="4"/>
        <v>53.930598505301049</v>
      </c>
      <c r="W18" s="337">
        <f t="shared" si="4"/>
        <v>60.242053903188321</v>
      </c>
      <c r="X18" s="337">
        <f t="shared" si="4"/>
        <v>63.466738479147551</v>
      </c>
      <c r="Y18" s="337">
        <f t="shared" si="4"/>
        <v>58.467122196199455</v>
      </c>
      <c r="Z18" s="337">
        <f t="shared" si="4"/>
        <v>63.582062828632786</v>
      </c>
      <c r="AA18" s="337">
        <f t="shared" si="4"/>
        <v>56.82159847295631</v>
      </c>
      <c r="AB18" s="337">
        <f t="shared" si="4"/>
        <v>59.16157371156757</v>
      </c>
      <c r="AC18" s="337">
        <f t="shared" si="4"/>
        <v>46.498079486207729</v>
      </c>
      <c r="AD18" s="337">
        <f>IF(ISERROR(+SUM(AD13:AD17)), "NA", +SUM(AD13:AD17))</f>
        <v>35.055960703869999</v>
      </c>
      <c r="AE18" s="338">
        <f>+AE13*AE22</f>
        <v>35.932359721466746</v>
      </c>
      <c r="AF18" s="302"/>
      <c r="AG18" s="302"/>
      <c r="AH18" s="302"/>
      <c r="AI18" s="302"/>
      <c r="AJ18" s="302"/>
      <c r="AK18" s="302"/>
      <c r="AL18" s="302"/>
      <c r="AM18" s="302"/>
    </row>
    <row r="19" spans="1:39">
      <c r="A19" s="302"/>
      <c r="B19" s="302"/>
      <c r="C19" s="302"/>
      <c r="D19" s="302"/>
      <c r="E19" s="302"/>
      <c r="F19" s="302"/>
      <c r="G19" s="302"/>
      <c r="H19" s="302"/>
      <c r="I19" s="332" t="s">
        <v>473</v>
      </c>
      <c r="J19" s="305"/>
      <c r="K19" s="305"/>
      <c r="L19" s="305"/>
      <c r="M19" s="333"/>
      <c r="N19" s="333"/>
      <c r="O19" s="333"/>
      <c r="P19" s="333"/>
      <c r="Q19" s="333"/>
      <c r="R19" s="333">
        <f t="shared" ref="R19:AE19" si="6">IF(ISERROR(+R18/R10), "NA", +R18/R10)</f>
        <v>8.6767389604101672E-2</v>
      </c>
      <c r="S19" s="333">
        <f t="shared" si="6"/>
        <v>7.5385240544776758E-2</v>
      </c>
      <c r="T19" s="333">
        <f t="shared" si="6"/>
        <v>3.1763747286832199E-2</v>
      </c>
      <c r="U19" s="333">
        <f t="shared" ref="U19" si="7">IF(ISERROR(+U18/U10), "NA", +U18/U10)</f>
        <v>7.5397365101998973E-2</v>
      </c>
      <c r="V19" s="333">
        <f t="shared" si="6"/>
        <v>5.3194678952171899E-2</v>
      </c>
      <c r="W19" s="333">
        <f t="shared" si="6"/>
        <v>5.496112159235416E-2</v>
      </c>
      <c r="X19" s="333">
        <f t="shared" si="6"/>
        <v>5.4596013880165037E-2</v>
      </c>
      <c r="Y19" s="333">
        <f t="shared" si="6"/>
        <v>4.8127360979077438E-2</v>
      </c>
      <c r="Z19" s="333">
        <f t="shared" si="6"/>
        <v>5.066457350528563E-2</v>
      </c>
      <c r="AA19" s="333">
        <f t="shared" si="6"/>
        <v>4.3663365600586965E-2</v>
      </c>
      <c r="AB19" s="333">
        <f t="shared" si="6"/>
        <v>4.3657396263941307E-2</v>
      </c>
      <c r="AC19" s="333">
        <f t="shared" si="6"/>
        <v>3.308071090613058E-2</v>
      </c>
      <c r="AD19" s="333">
        <f>IF(ISERROR(+AD18/AD10), "NA", +AD18/AD10)</f>
        <v>2.3969366758313817E-2</v>
      </c>
      <c r="AE19" s="339">
        <f t="shared" si="6"/>
        <v>2.3969366758313817E-2</v>
      </c>
      <c r="AF19" s="302"/>
      <c r="AG19" s="302"/>
      <c r="AH19" s="302"/>
      <c r="AI19" s="302"/>
      <c r="AJ19" s="302"/>
      <c r="AK19" s="302"/>
      <c r="AL19" s="302"/>
      <c r="AM19" s="302"/>
    </row>
    <row r="20" spans="1:39">
      <c r="A20" s="302"/>
      <c r="B20" s="302"/>
      <c r="C20" s="302"/>
      <c r="D20" s="302"/>
      <c r="E20" s="302"/>
      <c r="F20" s="302"/>
      <c r="G20" s="302"/>
      <c r="H20" s="302"/>
      <c r="I20" s="332"/>
      <c r="J20" s="305"/>
      <c r="K20" s="305"/>
      <c r="L20" s="305"/>
      <c r="M20" s="340"/>
      <c r="N20" s="340"/>
      <c r="O20" s="340"/>
      <c r="P20" s="340"/>
      <c r="Q20" s="341"/>
      <c r="R20" s="341"/>
      <c r="S20" s="341"/>
      <c r="T20" s="341"/>
      <c r="U20" s="341"/>
      <c r="V20" s="341"/>
      <c r="W20" s="341"/>
      <c r="X20" s="341"/>
      <c r="Y20" s="341"/>
      <c r="Z20" s="341"/>
      <c r="AA20" s="341"/>
      <c r="AB20" s="341"/>
      <c r="AC20" s="341"/>
      <c r="AD20" s="341"/>
      <c r="AE20" s="2356"/>
      <c r="AF20" s="302"/>
      <c r="AG20" s="302"/>
      <c r="AH20" s="302"/>
      <c r="AI20" s="302"/>
      <c r="AJ20" s="302"/>
      <c r="AK20" s="302"/>
      <c r="AL20" s="302"/>
      <c r="AM20" s="302"/>
    </row>
    <row r="21" spans="1:39">
      <c r="A21" s="302"/>
      <c r="B21" s="302"/>
      <c r="C21" s="302"/>
      <c r="D21" s="302"/>
      <c r="E21" s="302"/>
      <c r="F21" s="302"/>
      <c r="G21" s="302"/>
      <c r="H21" s="302"/>
      <c r="I21" s="329" t="s">
        <v>466</v>
      </c>
      <c r="J21" s="305"/>
      <c r="K21" s="305"/>
      <c r="L21" s="305"/>
      <c r="M21" s="333"/>
      <c r="N21" s="333"/>
      <c r="O21" s="333"/>
      <c r="P21" s="333"/>
      <c r="Q21" s="333"/>
      <c r="R21" s="1601">
        <f>IF(ISERROR(+R13/R10), "NA", +R13/R10)</f>
        <v>0.26157093021812261</v>
      </c>
      <c r="S21" s="1601">
        <f>IF(ISERROR(+S13/S10), "NA", +S13/S10)</f>
        <v>0.26860193589342674</v>
      </c>
      <c r="T21" s="1601">
        <f>IF(ISERROR(+T13/T10), "NA", +T13/T10)</f>
        <v>0.30753250665881521</v>
      </c>
      <c r="U21" s="1601">
        <f>IF(ISERROR(+U13/U10), "NA", +U13/U10)</f>
        <v>0.32904136167210507</v>
      </c>
      <c r="V21" s="1599">
        <f>DCF!V21-3%</f>
        <v>0.28510974118967436</v>
      </c>
      <c r="W21" s="1599">
        <f>DCF!W21-3%</f>
        <v>0.28469292711462735</v>
      </c>
      <c r="X21" s="1599">
        <f>DCF!X21-3%</f>
        <v>0.29107067910608553</v>
      </c>
      <c r="Y21" s="1599">
        <f>DCF!Y21-3%</f>
        <v>0.29195468550050518</v>
      </c>
      <c r="Z21" s="1599">
        <f>DCF!Z21-2%</f>
        <v>0.30114595299673175</v>
      </c>
      <c r="AA21" s="1599">
        <f>DCF!AA21-2%</f>
        <v>0.29647043473933743</v>
      </c>
      <c r="AB21" s="1599">
        <f>DCF!AB21-1%</f>
        <v>0.30219626475257116</v>
      </c>
      <c r="AC21" s="1599">
        <f>DCF!AC21-1%</f>
        <v>0.29632198336710941</v>
      </c>
      <c r="AD21" s="1599">
        <f>DCF!AD21-1%</f>
        <v>0.29279749092839541</v>
      </c>
      <c r="AE21" s="2159">
        <f>AD21</f>
        <v>0.29279749092839541</v>
      </c>
      <c r="AF21" s="302"/>
      <c r="AG21" s="302"/>
      <c r="AH21" s="302"/>
      <c r="AI21" s="302"/>
      <c r="AJ21" s="302"/>
      <c r="AK21" s="302"/>
      <c r="AL21" s="302"/>
      <c r="AM21" s="302"/>
    </row>
    <row r="22" spans="1:39">
      <c r="A22" s="302"/>
      <c r="B22" s="302"/>
      <c r="C22" s="302"/>
      <c r="D22" s="302"/>
      <c r="E22" s="302"/>
      <c r="F22" s="302"/>
      <c r="G22" s="302"/>
      <c r="H22" s="302"/>
      <c r="I22" s="329" t="s">
        <v>190</v>
      </c>
      <c r="J22" s="305"/>
      <c r="K22" s="305"/>
      <c r="L22" s="305"/>
      <c r="M22" s="333"/>
      <c r="N22" s="333"/>
      <c r="O22" s="333"/>
      <c r="P22" s="333"/>
      <c r="Q22" s="333"/>
      <c r="R22" s="1601">
        <f t="shared" ref="R22:AC22" si="8">IF(ISERROR(R18/R13),"NA",IF(R18&lt;0,"NA",R18/R13))</f>
        <v>0.33171648520631403</v>
      </c>
      <c r="S22" s="1601">
        <f t="shared" si="8"/>
        <v>0.28065784520141129</v>
      </c>
      <c r="T22" s="1601">
        <f t="shared" si="8"/>
        <v>0.10328582052001334</v>
      </c>
      <c r="U22" s="1601">
        <f t="shared" ref="U22" si="9">IF(ISERROR(U18/U13),"NA",IF(U18&lt;0,"NA",U18/U13))</f>
        <v>0.22914251484630571</v>
      </c>
      <c r="V22" s="1601">
        <f t="shared" si="8"/>
        <v>0.18657615390553486</v>
      </c>
      <c r="W22" s="1601">
        <f t="shared" si="8"/>
        <v>0.19305404651034724</v>
      </c>
      <c r="X22" s="1601">
        <f t="shared" si="8"/>
        <v>0.18756961040471759</v>
      </c>
      <c r="Y22" s="1601">
        <f t="shared" si="8"/>
        <v>0.16484531117070961</v>
      </c>
      <c r="Z22" s="1601">
        <f t="shared" si="8"/>
        <v>0.16823926405491318</v>
      </c>
      <c r="AA22" s="1601">
        <f t="shared" si="8"/>
        <v>0.1472773014920582</v>
      </c>
      <c r="AB22" s="1601">
        <f t="shared" si="8"/>
        <v>0.1444670280742438</v>
      </c>
      <c r="AC22" s="1601">
        <f t="shared" si="8"/>
        <v>0.11163772100278946</v>
      </c>
      <c r="AD22" s="1601">
        <f>IF(ISERROR(AD18/AD13),"NA",IF(AD18&lt;0,"NA",AD18/AD13))</f>
        <v>8.1863292893365691E-2</v>
      </c>
      <c r="AE22" s="2158">
        <f>AD22</f>
        <v>8.1863292893365691E-2</v>
      </c>
      <c r="AF22" s="302"/>
      <c r="AG22" s="302"/>
      <c r="AH22" s="302"/>
      <c r="AI22" s="302"/>
      <c r="AJ22" s="302"/>
      <c r="AK22" s="302"/>
      <c r="AL22" s="302"/>
      <c r="AM22" s="302"/>
    </row>
    <row r="23" spans="1:39">
      <c r="A23" s="302"/>
      <c r="B23" s="302"/>
      <c r="C23" s="302"/>
      <c r="D23" s="302"/>
      <c r="E23" s="302"/>
      <c r="F23" s="302"/>
      <c r="G23" s="302"/>
      <c r="H23" s="302"/>
      <c r="I23" s="332"/>
      <c r="J23" s="305"/>
      <c r="K23" s="305"/>
      <c r="L23" s="305"/>
      <c r="M23" s="343"/>
      <c r="N23" s="343"/>
      <c r="O23" s="343"/>
      <c r="P23" s="343"/>
      <c r="Q23" s="343"/>
      <c r="R23" s="343"/>
      <c r="S23" s="343"/>
      <c r="T23" s="343"/>
      <c r="U23" s="343"/>
      <c r="V23" s="343"/>
      <c r="W23" s="343"/>
      <c r="X23" s="343"/>
      <c r="Y23" s="343"/>
      <c r="Z23" s="343"/>
      <c r="AA23" s="343"/>
      <c r="AB23" s="343"/>
      <c r="AC23" s="343"/>
      <c r="AD23" s="343"/>
      <c r="AE23" s="343"/>
      <c r="AF23" s="302"/>
      <c r="AG23" s="302"/>
      <c r="AH23" s="302"/>
      <c r="AI23" s="302"/>
      <c r="AJ23" s="302"/>
      <c r="AK23" s="302"/>
      <c r="AL23" s="302"/>
      <c r="AM23" s="302"/>
    </row>
    <row r="24" spans="1:39" outlineLevel="1">
      <c r="A24" s="302"/>
      <c r="B24" s="302"/>
      <c r="C24" s="302"/>
      <c r="D24" s="302"/>
      <c r="E24" s="302"/>
      <c r="F24" s="302"/>
      <c r="G24" s="302"/>
      <c r="H24" s="305"/>
      <c r="I24" s="344" t="s">
        <v>191</v>
      </c>
      <c r="J24" s="344"/>
      <c r="K24" s="344"/>
      <c r="L24" s="344"/>
      <c r="M24" s="345"/>
      <c r="N24" s="345"/>
      <c r="O24" s="345"/>
      <c r="P24" s="345"/>
      <c r="Q24" s="345"/>
      <c r="R24" s="345"/>
      <c r="S24" s="345"/>
      <c r="T24" s="345"/>
      <c r="U24" s="345"/>
      <c r="V24" s="345">
        <f t="shared" ref="V24:AD24" si="10">V$9</f>
        <v>43465</v>
      </c>
      <c r="W24" s="345">
        <f t="shared" si="10"/>
        <v>43830</v>
      </c>
      <c r="X24" s="345">
        <f t="shared" si="10"/>
        <v>44196</v>
      </c>
      <c r="Y24" s="345">
        <f t="shared" si="10"/>
        <v>44561</v>
      </c>
      <c r="Z24" s="345">
        <f t="shared" si="10"/>
        <v>44926</v>
      </c>
      <c r="AA24" s="345">
        <f t="shared" si="10"/>
        <v>45291</v>
      </c>
      <c r="AB24" s="345">
        <f t="shared" si="10"/>
        <v>45657</v>
      </c>
      <c r="AC24" s="345">
        <f t="shared" si="10"/>
        <v>46022</v>
      </c>
      <c r="AD24" s="345">
        <f t="shared" si="10"/>
        <v>46387</v>
      </c>
      <c r="AE24" s="346"/>
      <c r="AF24" s="302"/>
      <c r="AG24" s="302"/>
      <c r="AH24" s="302"/>
      <c r="AI24" s="302"/>
      <c r="AJ24" s="302"/>
      <c r="AK24" s="302"/>
      <c r="AL24" s="302"/>
      <c r="AM24" s="302"/>
    </row>
    <row r="25" spans="1:39" outlineLevel="1">
      <c r="A25" s="302"/>
      <c r="B25" s="302"/>
      <c r="C25" s="302"/>
      <c r="D25" s="302"/>
      <c r="E25" s="302"/>
      <c r="F25" s="302"/>
      <c r="G25" s="302"/>
      <c r="H25" s="302"/>
      <c r="I25" s="329" t="s">
        <v>192</v>
      </c>
      <c r="J25" s="305"/>
      <c r="K25" s="305"/>
      <c r="L25" s="305"/>
      <c r="M25" s="347"/>
      <c r="N25" s="347"/>
      <c r="O25" s="347"/>
      <c r="P25" s="348"/>
      <c r="Q25" s="349"/>
      <c r="R25" s="349"/>
      <c r="S25" s="349"/>
      <c r="T25" s="1546"/>
      <c r="U25" s="1546"/>
      <c r="V25" s="2353">
        <v>0</v>
      </c>
      <c r="W25" s="350">
        <f t="shared" ref="W25:AD25" si="11">V25+1</f>
        <v>1</v>
      </c>
      <c r="X25" s="350">
        <f t="shared" si="11"/>
        <v>2</v>
      </c>
      <c r="Y25" s="350">
        <f t="shared" si="11"/>
        <v>3</v>
      </c>
      <c r="Z25" s="350">
        <f t="shared" si="11"/>
        <v>4</v>
      </c>
      <c r="AA25" s="350">
        <f t="shared" si="11"/>
        <v>5</v>
      </c>
      <c r="AB25" s="350">
        <f t="shared" si="11"/>
        <v>6</v>
      </c>
      <c r="AC25" s="350">
        <f t="shared" si="11"/>
        <v>7</v>
      </c>
      <c r="AD25" s="350">
        <f t="shared" si="11"/>
        <v>8</v>
      </c>
      <c r="AE25" s="334"/>
      <c r="AF25" s="302"/>
      <c r="AG25" s="302"/>
      <c r="AH25" s="302"/>
      <c r="AI25" s="302"/>
      <c r="AJ25" s="302"/>
      <c r="AK25" s="302"/>
      <c r="AL25" s="302"/>
      <c r="AM25" s="302"/>
    </row>
    <row r="26" spans="1:39" outlineLevel="1">
      <c r="A26" s="302"/>
      <c r="B26" s="302"/>
      <c r="C26" s="302"/>
      <c r="D26" s="302"/>
      <c r="E26" s="302"/>
      <c r="F26" s="302"/>
      <c r="G26" s="302"/>
      <c r="H26" s="302"/>
      <c r="I26" s="329" t="s">
        <v>193</v>
      </c>
      <c r="J26" s="305"/>
      <c r="K26" s="305"/>
      <c r="L26" s="305"/>
      <c r="M26" s="351"/>
      <c r="N26" s="352"/>
      <c r="O26" s="352"/>
      <c r="P26" s="330"/>
      <c r="Q26" s="330"/>
      <c r="R26" s="330"/>
      <c r="S26" s="330"/>
      <c r="T26" s="330"/>
      <c r="U26" s="330"/>
      <c r="V26" s="330"/>
      <c r="W26" s="330">
        <f t="shared" ref="W26:AC26" si="12">W$18/(1+$L$55)^W25</f>
        <v>55.95877248249873</v>
      </c>
      <c r="X26" s="330">
        <f t="shared" si="12"/>
        <v>54.762466234327775</v>
      </c>
      <c r="Y26" s="330">
        <f t="shared" si="12"/>
        <v>46.861581855422678</v>
      </c>
      <c r="Z26" s="330">
        <f t="shared" si="12"/>
        <v>47.337819485662564</v>
      </c>
      <c r="AA26" s="330">
        <f t="shared" si="12"/>
        <v>39.296646587606567</v>
      </c>
      <c r="AB26" s="330">
        <f t="shared" si="12"/>
        <v>38.005825573148691</v>
      </c>
      <c r="AC26" s="330">
        <f t="shared" si="12"/>
        <v>27.746862206446554</v>
      </c>
      <c r="AD26" s="330">
        <f>AD$18/(1+$L$55)^AD25</f>
        <v>19.431626047831692</v>
      </c>
      <c r="AE26" s="353"/>
      <c r="AF26" s="302"/>
      <c r="AG26" s="302"/>
      <c r="AH26" s="302"/>
      <c r="AI26" s="302"/>
      <c r="AJ26" s="302"/>
      <c r="AK26" s="302"/>
      <c r="AL26" s="302"/>
      <c r="AM26" s="302"/>
    </row>
    <row r="27" spans="1:39" outlineLevel="1">
      <c r="A27" s="302"/>
      <c r="B27" s="302"/>
      <c r="C27" s="302"/>
      <c r="D27" s="302"/>
      <c r="E27" s="302"/>
      <c r="F27" s="302"/>
      <c r="G27" s="302"/>
      <c r="H27" s="302"/>
      <c r="I27" s="329"/>
      <c r="J27" s="305"/>
      <c r="K27" s="305"/>
      <c r="L27" s="305"/>
      <c r="M27" s="351"/>
      <c r="N27" s="352"/>
      <c r="O27" s="352"/>
      <c r="P27" s="330"/>
      <c r="Q27" s="330"/>
      <c r="R27" s="330"/>
      <c r="S27" s="330"/>
      <c r="T27" s="330"/>
      <c r="U27" s="330"/>
      <c r="V27" s="330"/>
      <c r="W27" s="330"/>
      <c r="X27" s="330"/>
      <c r="Y27" s="330"/>
      <c r="Z27" s="330"/>
      <c r="AA27" s="330"/>
      <c r="AB27" s="330"/>
      <c r="AC27" s="330"/>
      <c r="AD27" s="330"/>
      <c r="AE27" s="353"/>
      <c r="AF27" s="302"/>
      <c r="AG27" s="302"/>
      <c r="AH27" s="302"/>
      <c r="AI27" s="302"/>
      <c r="AJ27" s="302"/>
      <c r="AK27" s="302"/>
      <c r="AL27" s="302"/>
      <c r="AM27" s="302"/>
    </row>
    <row r="28" spans="1:39" outlineLevel="1">
      <c r="A28" s="302"/>
      <c r="B28" s="302"/>
      <c r="C28" s="302"/>
      <c r="D28" s="302"/>
      <c r="E28" s="302"/>
      <c r="F28" s="302"/>
      <c r="G28" s="302"/>
      <c r="H28" s="302"/>
      <c r="I28" s="329" t="s">
        <v>478</v>
      </c>
      <c r="J28" s="305"/>
      <c r="K28" s="305"/>
      <c r="L28" s="305"/>
      <c r="M28" s="351"/>
      <c r="N28" s="330"/>
      <c r="O28" s="330"/>
      <c r="P28" s="354"/>
      <c r="Q28" s="354"/>
      <c r="R28" s="354">
        <f t="shared" ref="R28:AE28" si="13">(R13-Q13)/(R10-Q10)</f>
        <v>0.26157093021812261</v>
      </c>
      <c r="S28" s="354">
        <f t="shared" si="13"/>
        <v>0.2901753744419564</v>
      </c>
      <c r="T28" s="354">
        <f t="shared" si="13"/>
        <v>0.41348398210153964</v>
      </c>
      <c r="U28" s="354">
        <f t="shared" si="13"/>
        <v>0.40351442850233749</v>
      </c>
      <c r="V28" s="354">
        <f t="shared" si="13"/>
        <v>-0.28362642413301192</v>
      </c>
      <c r="W28" s="354">
        <f t="shared" si="13"/>
        <v>0.27955519645115784</v>
      </c>
      <c r="X28" s="354">
        <f t="shared" si="13"/>
        <v>0.3963589217477444</v>
      </c>
      <c r="Y28" s="354">
        <f t="shared" si="13"/>
        <v>0.31158024165285836</v>
      </c>
      <c r="Z28" s="354">
        <f t="shared" si="13"/>
        <v>0.5794639599501219</v>
      </c>
      <c r="AA28" s="354">
        <f t="shared" si="13"/>
        <v>0.17000109341502012</v>
      </c>
      <c r="AB28" s="354">
        <f t="shared" si="13"/>
        <v>0.44075754204494438</v>
      </c>
      <c r="AC28" s="354">
        <f t="shared" si="13"/>
        <v>0.1385710748472363</v>
      </c>
      <c r="AD28" s="354">
        <f t="shared" si="13"/>
        <v>0.20578866772700999</v>
      </c>
      <c r="AE28" s="354">
        <f t="shared" si="13"/>
        <v>0.29279749092839491</v>
      </c>
      <c r="AF28" s="302"/>
      <c r="AG28" s="302"/>
      <c r="AH28" s="302"/>
      <c r="AI28" s="302"/>
      <c r="AJ28" s="302"/>
      <c r="AK28" s="302"/>
      <c r="AL28" s="302"/>
      <c r="AM28" s="302"/>
    </row>
    <row r="29" spans="1:39" outlineLevel="1">
      <c r="A29" s="302"/>
      <c r="B29" s="302"/>
      <c r="C29" s="302"/>
      <c r="D29" s="302"/>
      <c r="E29" s="302"/>
      <c r="F29" s="302"/>
      <c r="G29" s="302"/>
      <c r="H29" s="302"/>
      <c r="I29" s="329"/>
      <c r="J29" s="305"/>
      <c r="K29" s="305"/>
      <c r="L29" s="305"/>
      <c r="M29" s="351"/>
      <c r="N29" s="352"/>
      <c r="O29" s="352"/>
      <c r="P29" s="330"/>
      <c r="Q29" s="330"/>
      <c r="R29" s="330"/>
      <c r="S29" s="330"/>
      <c r="T29" s="330"/>
      <c r="U29" s="330"/>
      <c r="V29" s="330"/>
      <c r="W29" s="330"/>
      <c r="X29" s="330"/>
      <c r="Y29" s="330"/>
      <c r="Z29" s="330"/>
      <c r="AA29" s="330"/>
      <c r="AB29" s="330"/>
      <c r="AC29" s="330"/>
      <c r="AD29" s="330"/>
      <c r="AE29" s="353"/>
      <c r="AF29" s="302"/>
      <c r="AG29" s="302"/>
      <c r="AH29" s="302"/>
      <c r="AI29" s="302"/>
      <c r="AJ29" s="302"/>
      <c r="AK29" s="302"/>
      <c r="AL29" s="302"/>
      <c r="AM29" s="302"/>
    </row>
    <row r="30" spans="1:39" outlineLevel="1">
      <c r="A30" s="302"/>
      <c r="B30" s="302"/>
      <c r="C30" s="302"/>
      <c r="D30" s="302"/>
      <c r="E30" s="302"/>
      <c r="F30" s="302"/>
      <c r="G30" s="302"/>
      <c r="H30" s="302"/>
      <c r="I30" s="329" t="s">
        <v>481</v>
      </c>
      <c r="J30" s="305"/>
      <c r="K30" s="305"/>
      <c r="L30" s="305"/>
      <c r="M30" s="351"/>
      <c r="N30" s="330"/>
      <c r="O30" s="330"/>
      <c r="P30" s="354"/>
      <c r="Q30" s="354"/>
      <c r="R30" s="354">
        <f>R10/R31</f>
        <v>0.40754446252357707</v>
      </c>
      <c r="S30" s="354">
        <f>S10/S31</f>
        <v>0.40358910797554359</v>
      </c>
      <c r="T30" s="354">
        <f>T10/T31</f>
        <v>0.40587867799500427</v>
      </c>
      <c r="U30" s="1603">
        <f>DCF!U30-1%</f>
        <v>0.39977919121101518</v>
      </c>
      <c r="V30" s="1603">
        <f>DCF!V30-1%</f>
        <v>0.4002190458988546</v>
      </c>
      <c r="W30" s="1603">
        <f>DCF!W30-1%</f>
        <v>0.40035808588194499</v>
      </c>
      <c r="X30" s="1603">
        <f>DCF!X30-1%</f>
        <v>0.40006087301839338</v>
      </c>
      <c r="Y30" s="1603">
        <f>DCF!Y30-1%</f>
        <v>0.40019091915721205</v>
      </c>
      <c r="Z30" s="1603">
        <f>DCF!Z30-1%</f>
        <v>0.39934325671231935</v>
      </c>
      <c r="AA30" s="1603">
        <f>DCF!AA30-1%</f>
        <v>0.3984501609175165</v>
      </c>
      <c r="AB30" s="1603">
        <f>DCF!AB30-1%</f>
        <v>0.39858978158721864</v>
      </c>
      <c r="AC30" s="1603">
        <f>DCF!AC30-1%</f>
        <v>0.39823726998517139</v>
      </c>
      <c r="AD30" s="1603">
        <f>DCF!AD30-1%</f>
        <v>0.39913337081508066</v>
      </c>
      <c r="AE30" s="1603">
        <f>DCF!AE30-1%</f>
        <v>0.39913337081508066</v>
      </c>
      <c r="AF30" s="302"/>
      <c r="AG30" s="302"/>
      <c r="AH30" s="302"/>
      <c r="AI30" s="302"/>
      <c r="AJ30" s="302"/>
      <c r="AK30" s="302"/>
      <c r="AL30" s="302"/>
      <c r="AM30" s="302"/>
    </row>
    <row r="31" spans="1:39" outlineLevel="1">
      <c r="A31" s="302"/>
      <c r="B31" s="302"/>
      <c r="C31" s="302"/>
      <c r="D31" s="302"/>
      <c r="E31" s="302"/>
      <c r="F31" s="302"/>
      <c r="G31" s="302"/>
      <c r="H31" s="302"/>
      <c r="I31" s="329" t="s">
        <v>194</v>
      </c>
      <c r="J31" s="305"/>
      <c r="K31" s="305"/>
      <c r="L31" s="305"/>
      <c r="M31" s="351"/>
      <c r="N31" s="330"/>
      <c r="O31" s="330"/>
      <c r="P31" s="354"/>
      <c r="Q31" s="354"/>
      <c r="R31" s="1547">
        <f>'Revenue Drivers'!AW8</f>
        <v>988.24800000000005</v>
      </c>
      <c r="S31" s="1547">
        <f>'Revenue Drivers'!AX8</f>
        <v>1323.17</v>
      </c>
      <c r="T31" s="1547">
        <f>'Revenue Drivers'!AY8</f>
        <v>1799.146</v>
      </c>
      <c r="U31" s="1547">
        <f t="shared" ref="U31:AE31" si="14">U10/U30</f>
        <v>2354.1420381313455</v>
      </c>
      <c r="V31" s="1547">
        <f t="shared" si="14"/>
        <v>2533.1989279726745</v>
      </c>
      <c r="W31" s="1547">
        <f t="shared" si="14"/>
        <v>2737.7612948141414</v>
      </c>
      <c r="X31" s="1547">
        <f t="shared" si="14"/>
        <v>2905.7561582344188</v>
      </c>
      <c r="Y31" s="1547">
        <f t="shared" si="14"/>
        <v>3035.6551910565786</v>
      </c>
      <c r="Z31" s="1547">
        <f t="shared" si="14"/>
        <v>3142.5620919505777</v>
      </c>
      <c r="AA31" s="1547">
        <f t="shared" si="14"/>
        <v>3266.045509555543</v>
      </c>
      <c r="AB31" s="1547">
        <f t="shared" si="14"/>
        <v>3399.8184496066542</v>
      </c>
      <c r="AC31" s="1547">
        <f t="shared" si="14"/>
        <v>3529.5413930364884</v>
      </c>
      <c r="AD31" s="1547">
        <f t="shared" si="14"/>
        <v>3664.2683624120887</v>
      </c>
      <c r="AE31" s="1604">
        <f t="shared" si="14"/>
        <v>3755.8750714723901</v>
      </c>
      <c r="AF31" s="302"/>
      <c r="AG31" s="302"/>
      <c r="AH31" s="302"/>
      <c r="AI31" s="302"/>
      <c r="AJ31" s="302"/>
      <c r="AK31" s="302"/>
      <c r="AL31" s="302"/>
      <c r="AM31" s="302"/>
    </row>
    <row r="32" spans="1:39" outlineLevel="1">
      <c r="A32" s="302"/>
      <c r="B32" s="302"/>
      <c r="C32" s="302"/>
      <c r="D32" s="302"/>
      <c r="E32" s="302"/>
      <c r="F32" s="302"/>
      <c r="G32" s="302"/>
      <c r="H32" s="302"/>
      <c r="I32" s="329" t="s">
        <v>195</v>
      </c>
      <c r="J32" s="305"/>
      <c r="K32" s="305"/>
      <c r="L32" s="305"/>
      <c r="M32" s="351"/>
      <c r="N32" s="352"/>
      <c r="O32" s="352"/>
      <c r="P32" s="330"/>
      <c r="Q32" s="330"/>
      <c r="R32" s="355">
        <f t="shared" ref="R32:AB32" si="15">R13/R31</f>
        <v>0.10660178416753686</v>
      </c>
      <c r="S32" s="355">
        <f t="shared" si="15"/>
        <v>0.10840481570773224</v>
      </c>
      <c r="T32" s="355">
        <f>T13/T31</f>
        <v>0.12482088724316977</v>
      </c>
      <c r="U32" s="355">
        <f t="shared" si="15"/>
        <v>0.1315438894442453</v>
      </c>
      <c r="V32" s="355">
        <f t="shared" si="15"/>
        <v>0.11410634859540085</v>
      </c>
      <c r="W32" s="355">
        <f t="shared" si="15"/>
        <v>0.11397911536374028</v>
      </c>
      <c r="X32" s="355">
        <f t="shared" si="15"/>
        <v>0.1164459899932372</v>
      </c>
      <c r="Y32" s="355">
        <f t="shared" si="15"/>
        <v>0.11683761394270195</v>
      </c>
      <c r="Z32" s="355">
        <f t="shared" si="15"/>
        <v>0.12026060561544991</v>
      </c>
      <c r="AA32" s="355">
        <f t="shared" si="15"/>
        <v>0.11812869242917506</v>
      </c>
      <c r="AB32" s="355">
        <f t="shared" si="15"/>
        <v>0.12045234316420064</v>
      </c>
      <c r="AC32" s="355">
        <f>AC13/AC31</f>
        <v>0.11800645769270902</v>
      </c>
      <c r="AD32" s="355">
        <f>AD13/AD31</f>
        <v>0.11686524952044845</v>
      </c>
      <c r="AE32" s="355">
        <f>AE13/AE31</f>
        <v>0.11686524952044845</v>
      </c>
      <c r="AF32" s="302"/>
      <c r="AG32" s="302"/>
      <c r="AH32" s="302"/>
      <c r="AI32" s="302"/>
      <c r="AJ32" s="302"/>
      <c r="AK32" s="302"/>
      <c r="AL32" s="302"/>
      <c r="AM32" s="302"/>
    </row>
    <row r="33" spans="1:39" outlineLevel="1">
      <c r="A33" s="302"/>
      <c r="B33" s="302"/>
      <c r="C33" s="302"/>
      <c r="D33" s="302"/>
      <c r="E33" s="302"/>
      <c r="F33" s="302"/>
      <c r="G33" s="302"/>
      <c r="H33" s="302"/>
      <c r="I33" s="329" t="s">
        <v>480</v>
      </c>
      <c r="J33" s="305"/>
      <c r="K33" s="305"/>
      <c r="L33" s="305"/>
      <c r="M33" s="351"/>
      <c r="N33" s="352"/>
      <c r="O33" s="352"/>
      <c r="P33" s="330"/>
      <c r="Q33" s="330"/>
      <c r="R33" s="1605"/>
      <c r="S33" s="1605">
        <f t="shared" ref="S33:AE33" si="16">(S13-R13)/(S31-R31)</f>
        <v>0.11372498671332458</v>
      </c>
      <c r="T33" s="1605">
        <f t="shared" si="16"/>
        <v>0.17045607341546604</v>
      </c>
      <c r="U33" s="1605">
        <f t="shared" si="16"/>
        <v>0.1533380315407942</v>
      </c>
      <c r="V33" s="1605">
        <f t="shared" si="16"/>
        <v>-0.11515289962606695</v>
      </c>
      <c r="W33" s="1605">
        <f t="shared" si="16"/>
        <v>0.11240352210569564</v>
      </c>
      <c r="X33" s="1605">
        <f t="shared" si="16"/>
        <v>0.15664789701761866</v>
      </c>
      <c r="Y33" s="1605">
        <f t="shared" si="16"/>
        <v>0.12559798481033752</v>
      </c>
      <c r="Z33" s="1605">
        <f t="shared" si="16"/>
        <v>0.21745753447062005</v>
      </c>
      <c r="AA33" s="1605">
        <f t="shared" si="16"/>
        <v>6.3873070966302153E-2</v>
      </c>
      <c r="AB33" s="1605">
        <f t="shared" si="16"/>
        <v>0.1771839141830186</v>
      </c>
      <c r="AC33" s="1605">
        <f t="shared" si="16"/>
        <v>5.3903945586977649E-2</v>
      </c>
      <c r="AD33" s="1605">
        <f t="shared" si="16"/>
        <v>8.6968180650474444E-2</v>
      </c>
      <c r="AE33" s="1605">
        <f t="shared" si="16"/>
        <v>0.11686524952044866</v>
      </c>
      <c r="AF33" s="302"/>
      <c r="AG33" s="302"/>
      <c r="AH33" s="302"/>
      <c r="AI33" s="302"/>
      <c r="AJ33" s="302"/>
      <c r="AK33" s="302"/>
      <c r="AL33" s="302"/>
      <c r="AM33" s="302"/>
    </row>
    <row r="34" spans="1:39" outlineLevel="1">
      <c r="A34" s="302"/>
      <c r="B34" s="302"/>
      <c r="C34" s="302"/>
      <c r="D34" s="302"/>
      <c r="E34" s="302"/>
      <c r="F34" s="302"/>
      <c r="G34" s="302"/>
      <c r="H34" s="302"/>
      <c r="I34" s="329"/>
      <c r="J34" s="305"/>
      <c r="K34" s="305"/>
      <c r="L34" s="305"/>
      <c r="M34" s="351"/>
      <c r="N34" s="352"/>
      <c r="O34" s="352"/>
      <c r="P34" s="330"/>
      <c r="Q34" s="330"/>
      <c r="R34" s="330"/>
      <c r="S34" s="330"/>
      <c r="T34" s="330"/>
      <c r="U34" s="330"/>
      <c r="V34" s="330"/>
      <c r="W34" s="330"/>
      <c r="X34" s="330"/>
      <c r="Y34" s="330"/>
      <c r="Z34" s="330"/>
      <c r="AA34" s="330"/>
      <c r="AB34" s="330"/>
      <c r="AC34" s="330"/>
      <c r="AD34" s="330"/>
      <c r="AE34" s="353"/>
      <c r="AF34" s="302"/>
      <c r="AG34" s="302"/>
      <c r="AH34" s="302"/>
      <c r="AI34" s="302"/>
      <c r="AJ34" s="302"/>
      <c r="AK34" s="302"/>
      <c r="AL34" s="302"/>
      <c r="AM34" s="302"/>
    </row>
    <row r="35" spans="1:39">
      <c r="A35" s="302"/>
      <c r="B35" s="302"/>
      <c r="C35" s="302"/>
      <c r="D35" s="302"/>
      <c r="E35" s="302"/>
      <c r="F35" s="302"/>
      <c r="G35" s="302"/>
      <c r="H35" s="302"/>
      <c r="I35" s="356"/>
      <c r="J35" s="305"/>
      <c r="K35" s="305"/>
      <c r="L35" s="305"/>
      <c r="M35" s="351"/>
      <c r="N35" s="351"/>
      <c r="O35" s="351"/>
      <c r="P35" s="351"/>
      <c r="Q35" s="353"/>
      <c r="R35" s="353"/>
      <c r="S35" s="353"/>
      <c r="T35" s="353"/>
      <c r="U35" s="353"/>
      <c r="V35" s="353"/>
      <c r="W35" s="353"/>
      <c r="X35" s="353"/>
      <c r="Y35" s="353"/>
      <c r="Z35" s="353"/>
      <c r="AA35" s="353"/>
      <c r="AB35" s="353"/>
      <c r="AC35" s="353"/>
      <c r="AD35" s="353"/>
      <c r="AE35" s="353"/>
      <c r="AF35" s="302"/>
      <c r="AJ35" s="302"/>
    </row>
    <row r="36" spans="1:39">
      <c r="A36" s="302"/>
      <c r="B36" s="302"/>
      <c r="C36" s="302"/>
      <c r="D36" s="302"/>
      <c r="E36" s="302"/>
      <c r="F36" s="302"/>
      <c r="G36" s="302"/>
      <c r="H36" s="302"/>
      <c r="I36" s="356"/>
      <c r="J36" s="305"/>
      <c r="K36" s="305"/>
      <c r="L36" s="305"/>
      <c r="M36" s="351"/>
      <c r="N36" s="351"/>
      <c r="O36" s="351"/>
      <c r="P36" s="353"/>
      <c r="Q36" s="353"/>
      <c r="R36" s="353"/>
      <c r="S36" s="353"/>
      <c r="T36" s="353"/>
      <c r="U36" s="353"/>
      <c r="V36" s="353"/>
      <c r="W36" s="353"/>
      <c r="X36" s="353"/>
      <c r="Y36" s="353"/>
      <c r="Z36" s="353"/>
      <c r="AA36" s="353"/>
      <c r="AB36" s="353"/>
      <c r="AC36" s="353"/>
      <c r="AD36" s="353"/>
      <c r="AE36" s="357"/>
      <c r="AJ36" s="302"/>
    </row>
    <row r="37" spans="1:39">
      <c r="A37" s="302"/>
      <c r="B37" s="302"/>
      <c r="C37" s="302"/>
      <c r="D37" s="302"/>
      <c r="E37" s="302"/>
      <c r="F37" s="302"/>
      <c r="G37" s="302"/>
      <c r="H37" s="302"/>
      <c r="I37" s="358" t="s">
        <v>196</v>
      </c>
      <c r="J37" s="359"/>
      <c r="K37" s="359"/>
      <c r="L37" s="360"/>
      <c r="M37" s="305"/>
      <c r="N37" s="347"/>
      <c r="O37" s="305"/>
      <c r="P37" s="353"/>
      <c r="Q37" s="353"/>
      <c r="R37" s="353"/>
      <c r="S37" s="353"/>
      <c r="T37" s="353"/>
      <c r="U37" s="302"/>
      <c r="V37" s="302"/>
      <c r="AJ37" s="302"/>
    </row>
    <row r="38" spans="1:39">
      <c r="A38" s="302"/>
      <c r="B38" s="302"/>
      <c r="C38" s="302"/>
      <c r="D38" s="302"/>
      <c r="E38" s="302"/>
      <c r="F38" s="302"/>
      <c r="G38" s="302"/>
      <c r="H38" s="302"/>
      <c r="I38" s="361" t="s">
        <v>197</v>
      </c>
      <c r="J38" s="362"/>
      <c r="K38" s="362"/>
      <c r="L38" s="1158">
        <f>SUM(W26:AD26)</f>
        <v>329.40160047294523</v>
      </c>
      <c r="M38" s="363"/>
      <c r="N38" s="347"/>
      <c r="P38" s="353"/>
      <c r="Q38" s="353"/>
      <c r="R38" s="353"/>
      <c r="S38" s="353"/>
      <c r="T38" s="353"/>
      <c r="U38" s="302"/>
      <c r="V38" s="302"/>
      <c r="AJ38" s="302"/>
    </row>
    <row r="39" spans="1:39">
      <c r="A39" s="302"/>
      <c r="B39" s="302"/>
      <c r="C39" s="302"/>
      <c r="D39" s="302"/>
      <c r="E39" s="302"/>
      <c r="F39" s="302"/>
      <c r="G39" s="302"/>
      <c r="H39" s="302"/>
      <c r="I39" s="361" t="s">
        <v>198</v>
      </c>
      <c r="J39" s="362"/>
      <c r="K39" s="362"/>
      <c r="L39" s="1159">
        <f>(($AE$18)/($L$55-$L$56))/(1+$L$55)^$AD$25</f>
        <v>386.41941215942336</v>
      </c>
      <c r="M39" s="305"/>
      <c r="N39" s="347"/>
      <c r="P39" s="302"/>
      <c r="Q39" s="302"/>
      <c r="R39" s="302"/>
      <c r="S39" s="302"/>
      <c r="T39" s="302"/>
      <c r="U39" s="302"/>
      <c r="V39" s="302"/>
      <c r="AJ39" s="302"/>
    </row>
    <row r="40" spans="1:39">
      <c r="A40" s="302"/>
      <c r="B40" s="302"/>
      <c r="C40" s="302"/>
      <c r="D40" s="302"/>
      <c r="E40" s="302"/>
      <c r="F40" s="302"/>
      <c r="G40" s="302"/>
      <c r="H40" s="302"/>
      <c r="I40" s="364" t="s">
        <v>199</v>
      </c>
      <c r="J40" s="321"/>
      <c r="K40" s="321"/>
      <c r="L40" s="1160">
        <f>L38+L39</f>
        <v>715.82101263236859</v>
      </c>
      <c r="M40" s="305"/>
      <c r="N40" s="347"/>
      <c r="P40" s="302"/>
      <c r="Q40" s="302"/>
      <c r="S40" s="2396"/>
      <c r="T40" s="365"/>
      <c r="U40" s="2062"/>
      <c r="V40" s="302"/>
      <c r="AJ40" s="302"/>
    </row>
    <row r="41" spans="1:39">
      <c r="A41" s="302"/>
      <c r="B41" s="302"/>
      <c r="C41" s="302"/>
      <c r="D41" s="302"/>
      <c r="E41" s="302"/>
      <c r="F41" s="302"/>
      <c r="G41" s="302"/>
      <c r="H41" s="302"/>
      <c r="I41" s="361" t="s">
        <v>200</v>
      </c>
      <c r="J41" s="362"/>
      <c r="K41" s="362"/>
      <c r="L41" s="1158">
        <f>Model!BA163+Model!BA169</f>
        <v>6.4500000000000011</v>
      </c>
      <c r="M41" s="305"/>
      <c r="N41" s="347"/>
      <c r="P41" s="302"/>
      <c r="Q41" s="302"/>
      <c r="R41" s="302"/>
      <c r="S41" s="2397"/>
      <c r="T41" s="302"/>
      <c r="U41" s="302"/>
      <c r="V41" s="302"/>
    </row>
    <row r="42" spans="1:39">
      <c r="A42" s="302"/>
      <c r="B42" s="302"/>
      <c r="C42" s="302"/>
      <c r="D42" s="302"/>
      <c r="E42" s="302"/>
      <c r="F42" s="302"/>
      <c r="G42" s="302"/>
      <c r="H42" s="302"/>
      <c r="I42" s="361" t="s">
        <v>201</v>
      </c>
      <c r="J42" s="362"/>
      <c r="K42" s="362"/>
      <c r="L42" s="1159">
        <f>Model!BA144</f>
        <v>591.24392974956243</v>
      </c>
      <c r="M42" s="305"/>
      <c r="N42" s="347"/>
      <c r="P42" s="302"/>
      <c r="Q42" s="302"/>
      <c r="R42" s="302"/>
      <c r="S42" s="2397"/>
      <c r="T42" s="302"/>
      <c r="U42" s="302"/>
      <c r="V42" s="302"/>
    </row>
    <row r="43" spans="1:39">
      <c r="A43" s="302"/>
      <c r="B43" s="302"/>
      <c r="C43" s="302"/>
      <c r="D43" s="302"/>
      <c r="E43" s="302"/>
      <c r="F43" s="302"/>
      <c r="G43" s="302"/>
      <c r="H43" s="302"/>
      <c r="I43" s="364" t="s">
        <v>202</v>
      </c>
      <c r="J43" s="321"/>
      <c r="K43" s="321"/>
      <c r="L43" s="1160">
        <f>L40-L41+L42</f>
        <v>1300.6149423819311</v>
      </c>
      <c r="M43" s="305"/>
      <c r="N43" s="347"/>
      <c r="P43" s="302"/>
      <c r="Q43" s="302"/>
      <c r="R43" s="302"/>
      <c r="S43" s="2399"/>
      <c r="T43" s="2400"/>
      <c r="U43" s="302"/>
      <c r="V43" s="302"/>
      <c r="AA43" s="366"/>
    </row>
    <row r="44" spans="1:39">
      <c r="A44" s="302"/>
      <c r="B44" s="302"/>
      <c r="C44" s="302"/>
      <c r="D44" s="302"/>
      <c r="E44" s="302"/>
      <c r="F44" s="302"/>
      <c r="G44" s="302"/>
      <c r="H44" s="302"/>
      <c r="I44" s="361" t="s">
        <v>203</v>
      </c>
      <c r="J44" s="362"/>
      <c r="K44" s="362"/>
      <c r="L44" s="367">
        <f>Model!BA71</f>
        <v>67.770156</v>
      </c>
      <c r="M44" s="305"/>
      <c r="N44" s="347"/>
      <c r="P44" s="302"/>
      <c r="Q44" s="302"/>
      <c r="R44" s="302"/>
      <c r="S44" s="2398"/>
      <c r="T44" s="2400"/>
      <c r="U44" s="302"/>
      <c r="V44" s="302"/>
    </row>
    <row r="45" spans="1:39">
      <c r="A45" s="302"/>
      <c r="B45" s="302"/>
      <c r="C45" s="302"/>
      <c r="D45" s="302"/>
      <c r="E45" s="302"/>
      <c r="F45" s="302"/>
      <c r="G45" s="302"/>
      <c r="H45" s="302"/>
      <c r="I45" s="364" t="s">
        <v>225</v>
      </c>
      <c r="J45" s="321"/>
      <c r="K45" s="321"/>
      <c r="L45" s="1160">
        <f>ROUND(L43/L44,0)</f>
        <v>19</v>
      </c>
      <c r="M45" s="305"/>
      <c r="N45" s="347"/>
      <c r="P45" s="302"/>
      <c r="Q45" s="302"/>
      <c r="R45" s="302"/>
      <c r="S45" s="2399"/>
      <c r="T45" s="2400"/>
      <c r="U45" s="302"/>
      <c r="V45" s="302"/>
      <c r="Y45" s="368"/>
    </row>
    <row r="46" spans="1:39">
      <c r="A46" s="302"/>
      <c r="B46" s="302"/>
      <c r="C46" s="302"/>
      <c r="D46" s="302"/>
      <c r="E46" s="302"/>
      <c r="F46" s="302"/>
      <c r="G46" s="302"/>
      <c r="H46" s="302"/>
      <c r="I46" s="370" t="s">
        <v>204</v>
      </c>
      <c r="J46" s="371"/>
      <c r="K46" s="371"/>
      <c r="L46" s="372">
        <f>ROUND(((AE18*(1+L56))/(L55-L56))/AE13,1)</f>
        <v>1.6</v>
      </c>
      <c r="M46" s="305"/>
      <c r="N46" s="347"/>
      <c r="P46" s="302"/>
      <c r="Q46" s="302"/>
      <c r="R46" s="302"/>
      <c r="S46" s="302"/>
      <c r="T46" s="302"/>
      <c r="U46" s="302"/>
      <c r="V46" s="302"/>
      <c r="Y46" s="368"/>
    </row>
    <row r="47" spans="1:39">
      <c r="A47" s="302"/>
      <c r="B47" s="302"/>
      <c r="C47" s="302"/>
      <c r="D47" s="302"/>
      <c r="E47" s="302"/>
      <c r="F47" s="302"/>
      <c r="G47" s="302"/>
      <c r="H47" s="302"/>
      <c r="I47" s="305"/>
      <c r="J47" s="305"/>
      <c r="K47" s="305"/>
      <c r="L47" s="305"/>
      <c r="M47" s="305"/>
      <c r="N47" s="347"/>
      <c r="P47" s="302"/>
      <c r="Q47" s="302"/>
      <c r="R47" s="302"/>
      <c r="S47" s="302"/>
      <c r="T47" s="302"/>
      <c r="U47" s="302"/>
      <c r="V47" s="302"/>
    </row>
    <row r="48" spans="1:39">
      <c r="A48" s="302"/>
      <c r="B48" s="302"/>
      <c r="C48" s="302"/>
      <c r="D48" s="302"/>
      <c r="E48" s="302"/>
      <c r="F48" s="302"/>
      <c r="G48" s="302"/>
      <c r="H48" s="302"/>
      <c r="I48" s="347"/>
      <c r="J48" s="347"/>
      <c r="K48" s="347"/>
      <c r="L48" s="347"/>
      <c r="M48" s="305"/>
      <c r="N48" s="347"/>
      <c r="P48" s="302"/>
      <c r="Q48" s="302"/>
      <c r="R48" s="302"/>
      <c r="S48" s="302"/>
      <c r="T48" s="302"/>
      <c r="U48" s="302"/>
      <c r="V48" s="302"/>
    </row>
    <row r="49" spans="1:36">
      <c r="A49" s="302"/>
      <c r="B49" s="302"/>
      <c r="C49" s="302"/>
      <c r="D49" s="302"/>
      <c r="E49" s="302"/>
      <c r="F49" s="302"/>
      <c r="G49" s="302"/>
      <c r="H49" s="302"/>
      <c r="I49" s="358" t="s">
        <v>205</v>
      </c>
      <c r="J49" s="373"/>
      <c r="K49" s="373"/>
      <c r="L49" s="374"/>
      <c r="M49" s="305"/>
      <c r="N49" s="347"/>
      <c r="O49" s="305"/>
      <c r="P49" s="305"/>
      <c r="Q49" s="305"/>
      <c r="R49" s="305"/>
      <c r="S49" s="305"/>
      <c r="T49" s="305"/>
      <c r="U49" s="302"/>
      <c r="V49" s="302"/>
      <c r="W49" s="302"/>
      <c r="X49" s="302"/>
      <c r="Y49" s="302"/>
      <c r="Z49" s="302"/>
      <c r="AA49" s="302"/>
      <c r="AB49" s="302"/>
      <c r="AC49" s="302"/>
      <c r="AD49" s="302"/>
      <c r="AE49" s="302"/>
      <c r="AF49" s="302"/>
    </row>
    <row r="50" spans="1:36">
      <c r="A50" s="302"/>
      <c r="B50" s="302"/>
      <c r="C50" s="302"/>
      <c r="D50" s="302"/>
      <c r="E50" s="302"/>
      <c r="F50" s="302"/>
      <c r="G50" s="302"/>
      <c r="H50" s="302"/>
      <c r="I50" s="375" t="s">
        <v>206</v>
      </c>
      <c r="J50" s="376"/>
      <c r="K50" s="376"/>
      <c r="L50" s="377" t="s">
        <v>207</v>
      </c>
      <c r="M50" s="305"/>
      <c r="N50" s="347"/>
      <c r="O50" s="305"/>
      <c r="P50" s="305"/>
      <c r="Q50" s="305"/>
      <c r="R50" s="305"/>
      <c r="S50" s="305"/>
      <c r="T50" s="305"/>
      <c r="U50" s="302"/>
      <c r="V50" s="302"/>
      <c r="W50" s="302"/>
      <c r="X50" s="302"/>
      <c r="Y50" s="302"/>
      <c r="Z50" s="302"/>
      <c r="AA50" s="302"/>
      <c r="AB50" s="302"/>
      <c r="AC50" s="302"/>
      <c r="AD50" s="302"/>
      <c r="AE50" s="302"/>
      <c r="AF50" s="302"/>
    </row>
    <row r="51" spans="1:36" hidden="1" outlineLevel="1">
      <c r="A51" s="302"/>
      <c r="B51" s="302"/>
      <c r="C51" s="302"/>
      <c r="D51" s="302"/>
      <c r="E51" s="302"/>
      <c r="F51" s="302"/>
      <c r="G51" s="302"/>
      <c r="H51" s="302"/>
      <c r="I51" s="361" t="s">
        <v>208</v>
      </c>
      <c r="J51" s="362"/>
      <c r="K51" s="362"/>
      <c r="L51" s="1570">
        <f>L62</f>
        <v>7.8861600000000004E-2</v>
      </c>
      <c r="M51" s="305"/>
      <c r="N51" s="347"/>
      <c r="O51" s="305"/>
      <c r="P51" s="305"/>
      <c r="Q51" s="379"/>
      <c r="R51" s="305"/>
      <c r="S51" s="305"/>
      <c r="T51" s="305"/>
      <c r="U51" s="302"/>
      <c r="V51" s="302"/>
      <c r="W51" s="302"/>
      <c r="X51" s="302"/>
      <c r="Y51" s="302"/>
      <c r="Z51" s="302"/>
      <c r="AA51" s="302"/>
      <c r="AB51" s="302"/>
      <c r="AC51" s="302"/>
      <c r="AD51" s="302"/>
      <c r="AE51" s="302"/>
      <c r="AF51" s="302"/>
    </row>
    <row r="52" spans="1:36" hidden="1" outlineLevel="1">
      <c r="A52" s="302"/>
      <c r="B52" s="302"/>
      <c r="C52" s="302"/>
      <c r="D52" s="302"/>
      <c r="E52" s="302"/>
      <c r="F52" s="302"/>
      <c r="G52" s="302"/>
      <c r="H52" s="302"/>
      <c r="I52" s="361" t="s">
        <v>209</v>
      </c>
      <c r="J52" s="362"/>
      <c r="K52" s="362"/>
      <c r="L52" s="378">
        <v>0.05</v>
      </c>
      <c r="M52" s="305"/>
      <c r="N52" s="347"/>
      <c r="O52" s="305"/>
      <c r="P52" s="305"/>
      <c r="Q52" s="379"/>
      <c r="R52" s="305"/>
      <c r="S52" s="305"/>
      <c r="T52" s="305"/>
      <c r="U52" s="302"/>
      <c r="V52" s="302"/>
      <c r="W52" s="302"/>
      <c r="X52" s="302"/>
      <c r="Y52" s="302"/>
      <c r="Z52" s="302"/>
      <c r="AA52" s="302"/>
      <c r="AB52" s="302"/>
      <c r="AC52" s="302"/>
      <c r="AD52" s="302"/>
      <c r="AE52" s="302"/>
      <c r="AF52" s="302"/>
    </row>
    <row r="53" spans="1:36" hidden="1" outlineLevel="1">
      <c r="A53" s="302"/>
      <c r="B53" s="302"/>
      <c r="C53" s="302"/>
      <c r="D53" s="302"/>
      <c r="E53" s="302"/>
      <c r="F53" s="302"/>
      <c r="G53" s="302"/>
      <c r="H53" s="302"/>
      <c r="I53" s="361" t="s">
        <v>210</v>
      </c>
      <c r="J53" s="362"/>
      <c r="K53" s="362"/>
      <c r="L53" s="378">
        <v>0.35</v>
      </c>
      <c r="M53" s="305"/>
      <c r="N53" s="347"/>
      <c r="O53" s="305"/>
      <c r="P53" s="305"/>
      <c r="Q53" s="379"/>
      <c r="R53" s="305"/>
      <c r="S53" s="305"/>
      <c r="T53" s="305"/>
      <c r="U53" s="302"/>
      <c r="V53" s="302"/>
      <c r="W53" s="302"/>
      <c r="X53" s="302"/>
      <c r="Y53" s="302"/>
      <c r="Z53" s="302"/>
      <c r="AA53" s="302"/>
      <c r="AB53" s="302"/>
      <c r="AC53" s="302"/>
      <c r="AD53" s="302"/>
      <c r="AE53" s="302"/>
      <c r="AF53" s="302"/>
    </row>
    <row r="54" spans="1:36" hidden="1" outlineLevel="1">
      <c r="A54" s="302"/>
      <c r="B54" s="302"/>
      <c r="C54" s="302"/>
      <c r="D54" s="302"/>
      <c r="E54" s="302"/>
      <c r="F54" s="302"/>
      <c r="G54" s="302"/>
      <c r="H54" s="302"/>
      <c r="I54" s="361" t="s">
        <v>211</v>
      </c>
      <c r="J54" s="362"/>
      <c r="K54" s="362"/>
      <c r="L54" s="378">
        <v>0.05</v>
      </c>
      <c r="M54" s="305"/>
      <c r="N54" s="347"/>
      <c r="O54" s="305"/>
      <c r="P54" s="305"/>
      <c r="Q54" s="379"/>
      <c r="R54" s="305"/>
      <c r="S54" s="305"/>
      <c r="T54" s="305"/>
      <c r="U54" s="302"/>
      <c r="V54" s="302"/>
      <c r="W54" s="302"/>
      <c r="X54" s="302"/>
      <c r="Y54" s="302"/>
      <c r="Z54" s="302"/>
      <c r="AA54" s="302"/>
      <c r="AB54" s="302"/>
      <c r="AC54" s="302"/>
      <c r="AD54" s="302"/>
      <c r="AE54" s="302"/>
      <c r="AF54" s="302"/>
    </row>
    <row r="55" spans="1:36" collapsed="1">
      <c r="A55" s="302"/>
      <c r="B55" s="302"/>
      <c r="C55" s="302"/>
      <c r="D55" s="302"/>
      <c r="E55" s="302"/>
      <c r="F55" s="302"/>
      <c r="G55" s="302"/>
      <c r="H55" s="302"/>
      <c r="I55" s="381" t="s">
        <v>212</v>
      </c>
      <c r="J55" s="382"/>
      <c r="K55" s="382"/>
      <c r="L55" s="383">
        <f>+(L51*(1-L54))+((1-L53)*L52*L54)</f>
        <v>7.6543520000000004E-2</v>
      </c>
      <c r="M55" s="305"/>
      <c r="N55" s="347"/>
      <c r="O55" s="305"/>
      <c r="P55" s="305"/>
      <c r="Q55" s="379"/>
      <c r="R55" s="305"/>
      <c r="S55" s="305"/>
      <c r="T55" s="305"/>
      <c r="U55" s="302"/>
      <c r="V55" s="302"/>
      <c r="W55" s="302"/>
      <c r="X55" s="302"/>
      <c r="Y55" s="302"/>
      <c r="Z55" s="302"/>
      <c r="AA55" s="302"/>
      <c r="AB55" s="302"/>
      <c r="AC55" s="302"/>
      <c r="AD55" s="302"/>
      <c r="AE55" s="302"/>
      <c r="AF55" s="302"/>
    </row>
    <row r="56" spans="1:36">
      <c r="A56" s="302"/>
      <c r="B56" s="302"/>
      <c r="C56" s="302"/>
      <c r="D56" s="302"/>
      <c r="E56" s="302"/>
      <c r="F56" s="302"/>
      <c r="G56" s="302"/>
      <c r="H56" s="302"/>
      <c r="I56" s="370" t="s">
        <v>213</v>
      </c>
      <c r="J56" s="371"/>
      <c r="K56" s="371"/>
      <c r="L56" s="2160">
        <v>2.5000000000000001E-2</v>
      </c>
      <c r="M56" s="305"/>
      <c r="N56" s="347"/>
      <c r="O56" s="305"/>
      <c r="P56" s="384"/>
      <c r="Q56" s="305"/>
      <c r="R56" s="305"/>
      <c r="S56" s="305"/>
      <c r="T56" s="305"/>
      <c r="U56" s="302"/>
      <c r="V56" s="302"/>
      <c r="W56" s="302"/>
      <c r="X56" s="302"/>
      <c r="Y56" s="302"/>
      <c r="Z56" s="302"/>
      <c r="AA56" s="302"/>
      <c r="AB56" s="302"/>
      <c r="AC56" s="302"/>
      <c r="AD56" s="302"/>
      <c r="AE56" s="302"/>
      <c r="AF56" s="302"/>
      <c r="AJ56" s="302"/>
    </row>
    <row r="57" spans="1:36">
      <c r="A57" s="302"/>
      <c r="B57" s="302"/>
      <c r="C57" s="302"/>
      <c r="D57" s="302"/>
      <c r="E57" s="302"/>
      <c r="F57" s="302"/>
      <c r="G57" s="302"/>
      <c r="H57" s="302"/>
      <c r="I57" s="305"/>
      <c r="J57" s="305"/>
      <c r="K57" s="305"/>
      <c r="L57" s="305"/>
      <c r="M57" s="305"/>
      <c r="N57" s="305"/>
      <c r="O57" s="305"/>
      <c r="P57" s="384"/>
      <c r="Q57" s="305"/>
      <c r="R57" s="305"/>
      <c r="S57" s="305"/>
      <c r="T57" s="305"/>
      <c r="U57" s="302"/>
      <c r="V57" s="302"/>
      <c r="W57" s="302"/>
      <c r="X57" s="302"/>
      <c r="Y57" s="302"/>
      <c r="Z57" s="302"/>
      <c r="AA57" s="302"/>
      <c r="AB57" s="302"/>
      <c r="AC57" s="302"/>
      <c r="AD57" s="302"/>
      <c r="AE57" s="302"/>
      <c r="AF57" s="302"/>
      <c r="AJ57" s="302"/>
    </row>
    <row r="58" spans="1:36">
      <c r="A58" s="302"/>
      <c r="B58" s="302"/>
      <c r="C58" s="302"/>
      <c r="D58" s="302"/>
      <c r="E58" s="302"/>
      <c r="F58" s="302"/>
      <c r="G58" s="302"/>
      <c r="H58" s="302"/>
      <c r="I58" s="358" t="s">
        <v>208</v>
      </c>
      <c r="J58" s="373"/>
      <c r="K58" s="373"/>
      <c r="L58" s="374"/>
      <c r="M58" s="305"/>
      <c r="N58" s="305"/>
      <c r="O58" s="305"/>
      <c r="P58" s="384"/>
      <c r="Q58" s="305"/>
      <c r="R58" s="305"/>
      <c r="S58" s="305"/>
      <c r="T58" s="305"/>
      <c r="U58" s="302"/>
      <c r="V58" s="302"/>
      <c r="W58" s="302"/>
      <c r="X58" s="302"/>
      <c r="Y58" s="302"/>
      <c r="Z58" s="302"/>
      <c r="AA58" s="302"/>
      <c r="AB58" s="302"/>
      <c r="AC58" s="302"/>
      <c r="AD58" s="302"/>
      <c r="AE58" s="302"/>
      <c r="AF58" s="302"/>
      <c r="AJ58" s="302"/>
    </row>
    <row r="59" spans="1:36">
      <c r="A59" s="302"/>
      <c r="B59" s="302"/>
      <c r="C59" s="302"/>
      <c r="D59" s="302"/>
      <c r="E59" s="302"/>
      <c r="F59" s="302"/>
      <c r="G59" s="302"/>
      <c r="H59" s="302"/>
      <c r="I59" s="361" t="s">
        <v>468</v>
      </c>
      <c r="J59" s="362"/>
      <c r="K59" s="362"/>
      <c r="L59" s="2360">
        <f>+DCF!L59</f>
        <v>2.4899999999999999E-2</v>
      </c>
      <c r="M59" s="305"/>
      <c r="N59" s="305"/>
      <c r="O59" s="305"/>
      <c r="P59" s="384"/>
      <c r="Q59" s="305"/>
      <c r="R59" s="305"/>
      <c r="S59" s="305"/>
      <c r="T59" s="305"/>
      <c r="U59" s="302"/>
      <c r="V59" s="302"/>
      <c r="W59" s="302"/>
      <c r="X59" s="302"/>
      <c r="Y59" s="302"/>
      <c r="Z59" s="302"/>
      <c r="AA59" s="302"/>
      <c r="AB59" s="302"/>
      <c r="AC59" s="302"/>
      <c r="AD59" s="302"/>
      <c r="AE59" s="302"/>
      <c r="AF59" s="302"/>
      <c r="AJ59" s="302"/>
    </row>
    <row r="60" spans="1:36">
      <c r="A60" s="302"/>
      <c r="B60" s="302"/>
      <c r="C60" s="302"/>
      <c r="D60" s="302"/>
      <c r="E60" s="302"/>
      <c r="F60" s="302"/>
      <c r="G60" s="302"/>
      <c r="H60" s="302"/>
      <c r="I60" s="361" t="s">
        <v>469</v>
      </c>
      <c r="J60" s="362"/>
      <c r="K60" s="362"/>
      <c r="L60" s="2361">
        <f>+DCF!L60</f>
        <v>1.232</v>
      </c>
      <c r="M60" s="305"/>
      <c r="N60" s="305"/>
      <c r="O60" s="305"/>
      <c r="P60" s="384"/>
      <c r="Q60" s="305"/>
      <c r="R60" s="305"/>
      <c r="S60" s="305"/>
      <c r="T60" s="305"/>
      <c r="U60" s="302"/>
      <c r="V60" s="302"/>
      <c r="W60" s="302"/>
      <c r="X60" s="302"/>
      <c r="Y60" s="302"/>
      <c r="Z60" s="302"/>
      <c r="AA60" s="302"/>
      <c r="AB60" s="302"/>
      <c r="AC60" s="302"/>
      <c r="AD60" s="302"/>
      <c r="AE60" s="302"/>
      <c r="AF60" s="302"/>
      <c r="AJ60" s="302"/>
    </row>
    <row r="61" spans="1:36">
      <c r="A61" s="302"/>
      <c r="B61" s="302"/>
      <c r="C61" s="302"/>
      <c r="D61" s="302"/>
      <c r="E61" s="302"/>
      <c r="F61" s="302"/>
      <c r="G61" s="302"/>
      <c r="H61" s="302"/>
      <c r="I61" s="361" t="s">
        <v>470</v>
      </c>
      <c r="J61" s="362"/>
      <c r="K61" s="362"/>
      <c r="L61" s="2360">
        <f>+DCF!L61</f>
        <v>4.3799999999999999E-2</v>
      </c>
      <c r="M61" s="305"/>
      <c r="N61" s="321"/>
      <c r="O61" s="305"/>
      <c r="P61" s="384"/>
      <c r="Q61" s="305"/>
      <c r="R61" s="305"/>
      <c r="S61" s="305"/>
      <c r="T61" s="305"/>
      <c r="U61" s="302"/>
      <c r="V61" s="302"/>
      <c r="W61" s="385"/>
      <c r="X61" s="385"/>
      <c r="Y61" s="385"/>
      <c r="Z61" s="385"/>
      <c r="AA61" s="302"/>
      <c r="AB61" s="302"/>
      <c r="AC61" s="302"/>
      <c r="AD61" s="302"/>
      <c r="AE61" s="302"/>
      <c r="AF61" s="302"/>
      <c r="AJ61" s="302"/>
    </row>
    <row r="62" spans="1:36">
      <c r="A62" s="302"/>
      <c r="B62" s="302"/>
      <c r="C62" s="302"/>
      <c r="D62" s="302"/>
      <c r="E62" s="302"/>
      <c r="F62" s="302"/>
      <c r="G62" s="302"/>
      <c r="H62" s="302"/>
      <c r="I62" s="381" t="s">
        <v>467</v>
      </c>
      <c r="J62" s="382"/>
      <c r="K62" s="382"/>
      <c r="L62" s="383">
        <f>L59+L60*L61</f>
        <v>7.8861600000000004E-2</v>
      </c>
      <c r="M62" s="305"/>
      <c r="N62" s="321"/>
      <c r="O62" s="305"/>
      <c r="P62" s="384"/>
      <c r="Q62" s="305"/>
      <c r="R62" s="305"/>
      <c r="S62" s="305"/>
      <c r="T62" s="305"/>
      <c r="U62" s="302"/>
      <c r="V62" s="302"/>
      <c r="W62" s="385"/>
      <c r="X62" s="385"/>
      <c r="Y62" s="385"/>
      <c r="Z62" s="385"/>
      <c r="AA62" s="302"/>
      <c r="AB62" s="302"/>
      <c r="AC62" s="302"/>
      <c r="AD62" s="302"/>
      <c r="AE62" s="302"/>
      <c r="AF62" s="302"/>
      <c r="AJ62" s="302"/>
    </row>
    <row r="63" spans="1:36">
      <c r="A63" s="302"/>
      <c r="B63" s="302"/>
      <c r="C63" s="302"/>
      <c r="D63" s="302"/>
      <c r="E63" s="302"/>
      <c r="F63" s="302"/>
      <c r="G63" s="302"/>
      <c r="H63" s="302"/>
      <c r="I63" s="302"/>
      <c r="J63" s="302"/>
      <c r="K63" s="302"/>
      <c r="L63" s="302"/>
      <c r="M63" s="305"/>
      <c r="N63" s="321"/>
      <c r="O63" s="305"/>
      <c r="P63" s="384"/>
      <c r="Q63" s="305"/>
      <c r="R63" s="305"/>
      <c r="S63" s="305"/>
      <c r="T63" s="305"/>
      <c r="U63" s="302"/>
      <c r="V63" s="302"/>
      <c r="W63" s="385"/>
      <c r="X63" s="385"/>
      <c r="Y63" s="385"/>
      <c r="Z63" s="385"/>
      <c r="AA63" s="302"/>
      <c r="AB63" s="302"/>
      <c r="AC63" s="302"/>
      <c r="AD63" s="302"/>
      <c r="AE63" s="302"/>
      <c r="AF63" s="302"/>
      <c r="AJ63" s="302"/>
    </row>
    <row r="64" spans="1:36">
      <c r="A64" s="302"/>
      <c r="B64" s="302"/>
      <c r="C64" s="302"/>
      <c r="D64" s="302"/>
      <c r="E64" s="302"/>
      <c r="F64" s="302"/>
      <c r="G64" s="302"/>
      <c r="H64" s="302"/>
      <c r="I64" s="302"/>
      <c r="J64" s="302"/>
      <c r="K64" s="302"/>
      <c r="L64" s="302"/>
      <c r="M64" s="305"/>
      <c r="N64" s="362"/>
      <c r="O64" s="305"/>
      <c r="P64" s="305"/>
      <c r="Q64" s="305"/>
      <c r="R64" s="305"/>
      <c r="S64" s="305"/>
      <c r="T64" s="305"/>
      <c r="U64" s="302"/>
      <c r="V64" s="302"/>
      <c r="W64" s="386"/>
      <c r="X64" s="386"/>
      <c r="Y64" s="386"/>
      <c r="Z64" s="386"/>
      <c r="AA64" s="387"/>
      <c r="AB64" s="387"/>
      <c r="AC64" s="387"/>
      <c r="AD64" s="387"/>
      <c r="AE64" s="302"/>
      <c r="AF64" s="302"/>
      <c r="AJ64" s="302"/>
    </row>
    <row r="65" spans="1:64" s="392" customFormat="1" ht="11.25" customHeight="1">
      <c r="A65" s="302"/>
      <c r="B65" s="302"/>
      <c r="C65" s="302"/>
      <c r="D65" s="302"/>
      <c r="E65" s="302"/>
      <c r="F65" s="302"/>
      <c r="G65" s="302"/>
      <c r="H65" s="302"/>
      <c r="I65" s="388" t="s">
        <v>214</v>
      </c>
      <c r="J65" s="388"/>
      <c r="K65" s="388"/>
      <c r="L65" s="388"/>
      <c r="M65" s="389"/>
      <c r="N65" s="390"/>
      <c r="O65" s="390"/>
      <c r="P65" s="390"/>
      <c r="Q65" s="390"/>
      <c r="R65" s="390"/>
      <c r="S65" s="390"/>
      <c r="T65" s="390"/>
      <c r="U65" s="390"/>
      <c r="V65" s="390"/>
      <c r="W65" s="390"/>
      <c r="X65" s="390"/>
      <c r="Y65" s="390"/>
      <c r="Z65" s="390"/>
      <c r="AA65" s="390"/>
      <c r="AB65" s="390"/>
      <c r="AC65" s="390"/>
      <c r="AD65" s="390"/>
      <c r="AE65" s="389"/>
      <c r="AF65" s="391"/>
      <c r="AG65" s="391"/>
      <c r="AH65" s="391"/>
      <c r="AI65" s="391"/>
      <c r="AJ65" s="391"/>
      <c r="AK65" s="391"/>
      <c r="AL65" s="391"/>
      <c r="AM65" s="391"/>
      <c r="AN65" s="391"/>
      <c r="AO65" s="391"/>
      <c r="AP65" s="391"/>
      <c r="AQ65" s="391"/>
      <c r="AR65" s="391"/>
      <c r="AS65" s="391"/>
      <c r="AT65" s="391"/>
      <c r="AU65" s="391"/>
      <c r="AV65" s="391"/>
      <c r="AW65" s="391"/>
      <c r="AX65" s="391"/>
      <c r="AY65" s="391"/>
      <c r="AZ65" s="391"/>
      <c r="BA65" s="391"/>
      <c r="BB65" s="391"/>
      <c r="BC65" s="391"/>
      <c r="BD65" s="391"/>
      <c r="BE65" s="391"/>
      <c r="BF65" s="391"/>
      <c r="BG65" s="391"/>
      <c r="BH65" s="391"/>
      <c r="BI65" s="391"/>
      <c r="BJ65" s="391"/>
      <c r="BK65" s="391"/>
      <c r="BL65" s="391"/>
    </row>
    <row r="66" spans="1:64">
      <c r="A66" s="302"/>
      <c r="B66" s="302"/>
      <c r="C66" s="302"/>
      <c r="D66" s="302"/>
      <c r="E66" s="302"/>
      <c r="F66" s="302"/>
      <c r="G66" s="302"/>
      <c r="H66" s="302"/>
      <c r="I66" s="302" t="s">
        <v>215</v>
      </c>
      <c r="J66" s="302"/>
      <c r="K66" s="302"/>
      <c r="L66" s="302"/>
      <c r="M66" s="393"/>
      <c r="N66" s="393"/>
      <c r="O66" s="393"/>
      <c r="P66" s="393"/>
      <c r="Q66" s="393"/>
      <c r="R66" s="393">
        <f>Model!AW47</f>
        <v>64.472999999999971</v>
      </c>
      <c r="S66" s="394">
        <f>Model!AX47</f>
        <v>71.795000000000073</v>
      </c>
      <c r="T66" s="394">
        <f>Model!AY47</f>
        <v>120.45899999999988</v>
      </c>
      <c r="U66" s="394">
        <f>Model!AZ47</f>
        <v>132.36800000000005</v>
      </c>
      <c r="V66" s="394">
        <f>Model!BA47*(V13/DCF!V13)</f>
        <v>107.17848258231182</v>
      </c>
      <c r="W66" s="394">
        <f>Model!BB47*(W13/DCF!W13)</f>
        <v>113.46466642631627</v>
      </c>
      <c r="X66" s="394">
        <f>Model!BC47*(X13/DCF!X13)</f>
        <v>123.74789750088732</v>
      </c>
      <c r="Y66" s="394">
        <f>Model!BD47*(Y13/DCF!Y13)</f>
        <v>124.86962284190153</v>
      </c>
      <c r="Z66" s="394">
        <f>Model!BE47*(Z13/DCF!Z13)</f>
        <v>127.9180167908099</v>
      </c>
      <c r="AA66" s="394">
        <f>Model!BF47*(AA13/DCF!AA13)</f>
        <v>122.83422050258812</v>
      </c>
      <c r="AB66" s="394">
        <f>Model!BG47*(AB13/DCF!AB13)</f>
        <v>119.7446161990139</v>
      </c>
      <c r="AC66" s="394">
        <f>Model!BH47*(AC13/DCF!AC13)</f>
        <v>106.10285301225615</v>
      </c>
      <c r="AD66" s="394">
        <f>Model!BI47*(AD13/DCF!AD13)</f>
        <v>97.197580936858728</v>
      </c>
      <c r="AE66" s="393"/>
      <c r="AF66" s="302"/>
      <c r="AG66" s="321"/>
      <c r="AH66" s="321"/>
      <c r="AI66" s="395"/>
      <c r="AJ66" s="302"/>
    </row>
    <row r="67" spans="1:64">
      <c r="A67" s="302"/>
      <c r="B67" s="302"/>
      <c r="C67" s="302"/>
      <c r="D67" s="302"/>
      <c r="E67" s="302"/>
      <c r="F67" s="302"/>
      <c r="G67" s="302"/>
      <c r="H67" s="302"/>
      <c r="I67" s="302" t="s">
        <v>216</v>
      </c>
      <c r="J67" s="302"/>
      <c r="K67" s="302"/>
      <c r="L67" s="302"/>
      <c r="M67" s="396"/>
      <c r="N67" s="396"/>
      <c r="O67" s="393"/>
      <c r="P67" s="393"/>
      <c r="Q67" s="393"/>
      <c r="R67" s="393">
        <f>Q69</f>
        <v>20.719000000000001</v>
      </c>
      <c r="S67" s="394">
        <f t="shared" ref="S67:AD67" si="17">R69</f>
        <v>23.468</v>
      </c>
      <c r="T67" s="394">
        <f t="shared" si="17"/>
        <v>28.422999999999998</v>
      </c>
      <c r="U67" s="393">
        <f t="shared" si="17"/>
        <v>26.463000000000001</v>
      </c>
      <c r="V67" s="393">
        <f t="shared" si="17"/>
        <v>0</v>
      </c>
      <c r="W67" s="393">
        <f t="shared" si="17"/>
        <v>0</v>
      </c>
      <c r="X67" s="393">
        <f t="shared" si="17"/>
        <v>0</v>
      </c>
      <c r="Y67" s="393">
        <f t="shared" si="17"/>
        <v>0</v>
      </c>
      <c r="Z67" s="393">
        <f t="shared" si="17"/>
        <v>0</v>
      </c>
      <c r="AA67" s="393">
        <f t="shared" si="17"/>
        <v>0</v>
      </c>
      <c r="AB67" s="393">
        <f t="shared" si="17"/>
        <v>0</v>
      </c>
      <c r="AC67" s="393">
        <f t="shared" si="17"/>
        <v>0</v>
      </c>
      <c r="AD67" s="393">
        <f t="shared" si="17"/>
        <v>0</v>
      </c>
      <c r="AE67" s="393"/>
      <c r="AF67" s="302"/>
      <c r="AG67" s="362"/>
      <c r="AH67" s="397"/>
      <c r="AI67" s="398"/>
      <c r="AJ67" s="302"/>
    </row>
    <row r="68" spans="1:64">
      <c r="A68" s="302"/>
      <c r="B68" s="302"/>
      <c r="C68" s="302"/>
      <c r="D68" s="302"/>
      <c r="E68" s="302"/>
      <c r="F68" s="302"/>
      <c r="G68" s="302"/>
      <c r="H68" s="302"/>
      <c r="I68" s="302" t="s">
        <v>217</v>
      </c>
      <c r="J68" s="302"/>
      <c r="K68" s="302"/>
      <c r="L68" s="302"/>
      <c r="M68" s="393"/>
      <c r="N68" s="393"/>
      <c r="O68" s="393"/>
      <c r="P68" s="394"/>
      <c r="Q68" s="394"/>
      <c r="R68" s="1544">
        <f>R67-R69</f>
        <v>-2.7489999999999988</v>
      </c>
      <c r="S68" s="1544">
        <f>S67-S69</f>
        <v>-4.9549999999999983</v>
      </c>
      <c r="T68" s="1544">
        <f>T67-T69</f>
        <v>1.9599999999999973</v>
      </c>
      <c r="U68" s="393">
        <f t="shared" ref="U68:AD68" si="18">IF(U66&gt;0,IF(U67&gt;U66,U66,U67),0)</f>
        <v>26.463000000000001</v>
      </c>
      <c r="V68" s="393">
        <f t="shared" si="18"/>
        <v>0</v>
      </c>
      <c r="W68" s="393">
        <f t="shared" si="18"/>
        <v>0</v>
      </c>
      <c r="X68" s="393">
        <f t="shared" si="18"/>
        <v>0</v>
      </c>
      <c r="Y68" s="393">
        <f t="shared" si="18"/>
        <v>0</v>
      </c>
      <c r="Z68" s="393">
        <f t="shared" si="18"/>
        <v>0</v>
      </c>
      <c r="AA68" s="393">
        <f t="shared" si="18"/>
        <v>0</v>
      </c>
      <c r="AB68" s="393">
        <f t="shared" si="18"/>
        <v>0</v>
      </c>
      <c r="AC68" s="393">
        <f t="shared" si="18"/>
        <v>0</v>
      </c>
      <c r="AD68" s="393">
        <f t="shared" si="18"/>
        <v>0</v>
      </c>
      <c r="AE68" s="393"/>
      <c r="AF68" s="302"/>
      <c r="AG68" s="362"/>
      <c r="AH68" s="397"/>
      <c r="AI68" s="398"/>
      <c r="AJ68" s="302"/>
    </row>
    <row r="69" spans="1:64">
      <c r="A69" s="302"/>
      <c r="B69" s="302"/>
      <c r="C69" s="302"/>
      <c r="D69" s="302"/>
      <c r="E69" s="302"/>
      <c r="F69" s="302"/>
      <c r="G69" s="302"/>
      <c r="H69" s="302"/>
      <c r="I69" s="302" t="s">
        <v>218</v>
      </c>
      <c r="J69" s="302"/>
      <c r="K69" s="302"/>
      <c r="L69" s="302"/>
      <c r="M69" s="393"/>
      <c r="N69" s="393"/>
      <c r="O69" s="399"/>
      <c r="P69" s="399"/>
      <c r="Q69" s="399">
        <v>20.719000000000001</v>
      </c>
      <c r="R69" s="399">
        <v>23.468</v>
      </c>
      <c r="S69" s="399">
        <v>28.422999999999998</v>
      </c>
      <c r="T69" s="399">
        <v>26.463000000000001</v>
      </c>
      <c r="U69" s="393">
        <f t="shared" ref="U69:AD69" si="19">U67-U68</f>
        <v>0</v>
      </c>
      <c r="V69" s="393">
        <f t="shared" si="19"/>
        <v>0</v>
      </c>
      <c r="W69" s="393">
        <f t="shared" si="19"/>
        <v>0</v>
      </c>
      <c r="X69" s="393">
        <f t="shared" si="19"/>
        <v>0</v>
      </c>
      <c r="Y69" s="393">
        <f t="shared" si="19"/>
        <v>0</v>
      </c>
      <c r="Z69" s="393">
        <f t="shared" si="19"/>
        <v>0</v>
      </c>
      <c r="AA69" s="393">
        <f t="shared" si="19"/>
        <v>0</v>
      </c>
      <c r="AB69" s="393">
        <f t="shared" si="19"/>
        <v>0</v>
      </c>
      <c r="AC69" s="393">
        <f t="shared" si="19"/>
        <v>0</v>
      </c>
      <c r="AD69" s="393">
        <f t="shared" si="19"/>
        <v>0</v>
      </c>
      <c r="AE69" s="393"/>
      <c r="AF69" s="302"/>
      <c r="AG69" s="362"/>
      <c r="AH69" s="397"/>
      <c r="AI69" s="398"/>
      <c r="AJ69" s="302"/>
    </row>
    <row r="70" spans="1:64">
      <c r="A70" s="302"/>
      <c r="B70" s="302"/>
      <c r="C70" s="302"/>
      <c r="D70" s="302"/>
      <c r="E70" s="302"/>
      <c r="F70" s="302"/>
      <c r="G70" s="302"/>
      <c r="H70" s="302"/>
      <c r="I70" s="302"/>
      <c r="J70" s="302"/>
      <c r="K70" s="302"/>
      <c r="L70" s="302"/>
      <c r="M70" s="393"/>
      <c r="N70" s="393"/>
      <c r="O70" s="393"/>
      <c r="P70" s="393"/>
      <c r="Q70" s="393"/>
      <c r="R70" s="394"/>
      <c r="S70" s="394"/>
      <c r="T70" s="393"/>
      <c r="U70" s="393"/>
      <c r="V70" s="393"/>
      <c r="W70" s="393"/>
      <c r="X70" s="393"/>
      <c r="Y70" s="393"/>
      <c r="Z70" s="393"/>
      <c r="AA70" s="393"/>
      <c r="AB70" s="393"/>
      <c r="AC70" s="393"/>
      <c r="AD70" s="393"/>
      <c r="AE70" s="393"/>
      <c r="AF70" s="302"/>
      <c r="AG70" s="362"/>
      <c r="AH70" s="362"/>
      <c r="AI70" s="362"/>
      <c r="AJ70" s="302"/>
      <c r="AK70" s="305"/>
      <c r="AL70" s="305"/>
      <c r="AM70" s="305"/>
    </row>
    <row r="71" spans="1:64">
      <c r="A71" s="302"/>
      <c r="B71" s="302"/>
      <c r="C71" s="302"/>
      <c r="D71" s="302"/>
      <c r="E71" s="302"/>
      <c r="F71" s="302"/>
      <c r="G71" s="302"/>
      <c r="H71" s="302"/>
      <c r="I71" s="1" t="s">
        <v>219</v>
      </c>
      <c r="J71" s="305"/>
      <c r="K71" s="305"/>
      <c r="L71" s="305"/>
      <c r="M71" s="393"/>
      <c r="N71" s="393"/>
      <c r="O71" s="393"/>
      <c r="P71" s="394"/>
      <c r="Q71" s="394"/>
      <c r="R71" s="394">
        <f>IF(R66-R68&gt;0,R66-R68,0)</f>
        <v>67.221999999999966</v>
      </c>
      <c r="S71" s="394">
        <f>IF(S66-S68&gt;0,S66-S68,0)</f>
        <v>76.750000000000071</v>
      </c>
      <c r="T71" s="394">
        <f>IF(T66-T68&gt;0,T66-T68,0)</f>
        <v>118.49899999999988</v>
      </c>
      <c r="U71" s="393">
        <f t="shared" ref="U71:AD71" si="20">+IF(U66-U68&gt;0,U66-U68,0)</f>
        <v>105.90500000000006</v>
      </c>
      <c r="V71" s="393">
        <f t="shared" si="20"/>
        <v>107.17848258231182</v>
      </c>
      <c r="W71" s="393">
        <f t="shared" si="20"/>
        <v>113.46466642631627</v>
      </c>
      <c r="X71" s="393">
        <f t="shared" si="20"/>
        <v>123.74789750088732</v>
      </c>
      <c r="Y71" s="393">
        <f t="shared" si="20"/>
        <v>124.86962284190153</v>
      </c>
      <c r="Z71" s="393">
        <f t="shared" si="20"/>
        <v>127.9180167908099</v>
      </c>
      <c r="AA71" s="393">
        <f t="shared" si="20"/>
        <v>122.83422050258812</v>
      </c>
      <c r="AB71" s="393">
        <f t="shared" si="20"/>
        <v>119.7446161990139</v>
      </c>
      <c r="AC71" s="393">
        <f t="shared" si="20"/>
        <v>106.10285301225615</v>
      </c>
      <c r="AD71" s="393">
        <f t="shared" si="20"/>
        <v>97.197580936858728</v>
      </c>
      <c r="AE71" s="302"/>
      <c r="AF71" s="302"/>
      <c r="AG71" s="321"/>
      <c r="AH71" s="321"/>
      <c r="AI71" s="400"/>
      <c r="AJ71" s="302"/>
    </row>
    <row r="72" spans="1:64">
      <c r="A72" s="302"/>
      <c r="B72" s="302"/>
      <c r="C72" s="302"/>
      <c r="D72" s="302"/>
      <c r="E72" s="302"/>
      <c r="F72" s="302"/>
      <c r="G72" s="302"/>
      <c r="H72" s="302"/>
      <c r="I72" s="1" t="s">
        <v>220</v>
      </c>
      <c r="J72" s="305"/>
      <c r="K72" s="305"/>
      <c r="L72" s="305"/>
      <c r="M72" s="401"/>
      <c r="N72" s="401"/>
      <c r="O72" s="401"/>
      <c r="P72" s="402"/>
      <c r="Q72" s="402"/>
      <c r="R72" s="402">
        <f>+R73/R71*-1</f>
        <v>0.10145488084258135</v>
      </c>
      <c r="S72" s="402">
        <f>+S73/S71*-1</f>
        <v>0.2450162866449509</v>
      </c>
      <c r="T72" s="402">
        <f>+T73/T71*-1</f>
        <v>0.36727736099038844</v>
      </c>
      <c r="U72" s="1606">
        <v>0.35</v>
      </c>
      <c r="V72" s="1606">
        <v>0.35</v>
      </c>
      <c r="W72" s="1606">
        <v>0.35</v>
      </c>
      <c r="X72" s="1606">
        <v>0.35</v>
      </c>
      <c r="Y72" s="1606">
        <v>0.35</v>
      </c>
      <c r="Z72" s="1606">
        <v>0.35</v>
      </c>
      <c r="AA72" s="1606">
        <v>0.35</v>
      </c>
      <c r="AB72" s="1606">
        <v>0.35</v>
      </c>
      <c r="AC72" s="1606">
        <v>0.35</v>
      </c>
      <c r="AD72" s="1606">
        <v>0.35</v>
      </c>
      <c r="AE72" s="401"/>
      <c r="AF72" s="302"/>
      <c r="AG72" s="362"/>
      <c r="AH72" s="397"/>
      <c r="AI72" s="403"/>
      <c r="AJ72" s="302"/>
    </row>
    <row r="73" spans="1:64">
      <c r="A73" s="302"/>
      <c r="B73" s="302"/>
      <c r="C73" s="302"/>
      <c r="D73" s="302"/>
      <c r="E73" s="302"/>
      <c r="F73" s="302"/>
      <c r="G73" s="302"/>
      <c r="H73" s="302"/>
      <c r="I73" s="12" t="s">
        <v>221</v>
      </c>
      <c r="J73" s="305"/>
      <c r="K73" s="305"/>
      <c r="L73" s="305"/>
      <c r="M73" s="305"/>
      <c r="N73" s="393"/>
      <c r="O73" s="393"/>
      <c r="P73" s="393"/>
      <c r="Q73" s="399">
        <v>-14.884</v>
      </c>
      <c r="R73" s="399">
        <v>-6.82</v>
      </c>
      <c r="S73" s="399">
        <v>-18.805</v>
      </c>
      <c r="T73" s="399">
        <v>-43.521999999999998</v>
      </c>
      <c r="U73" s="1607">
        <f t="shared" ref="U73:AD73" si="21">IF(U71&lt;=0,0,U71*U72*-1)</f>
        <v>-37.06675000000002</v>
      </c>
      <c r="V73" s="1607">
        <f t="shared" si="21"/>
        <v>-37.512468903809136</v>
      </c>
      <c r="W73" s="1607">
        <f t="shared" si="21"/>
        <v>-39.71263324921069</v>
      </c>
      <c r="X73" s="1607">
        <f t="shared" si="21"/>
        <v>-43.31176412531056</v>
      </c>
      <c r="Y73" s="1607">
        <f t="shared" si="21"/>
        <v>-43.704367994665532</v>
      </c>
      <c r="Z73" s="1607">
        <f t="shared" si="21"/>
        <v>-44.771305876783465</v>
      </c>
      <c r="AA73" s="1607">
        <f t="shared" si="21"/>
        <v>-42.991977175905838</v>
      </c>
      <c r="AB73" s="1607">
        <f t="shared" si="21"/>
        <v>-41.910615669654867</v>
      </c>
      <c r="AC73" s="1607">
        <f t="shared" si="21"/>
        <v>-37.13599855428965</v>
      </c>
      <c r="AD73" s="1607">
        <f t="shared" si="21"/>
        <v>-34.019153327900554</v>
      </c>
      <c r="AE73" s="302"/>
      <c r="AF73" s="302"/>
      <c r="AG73" s="362"/>
      <c r="AH73" s="397"/>
      <c r="AI73" s="404"/>
      <c r="AJ73" s="302"/>
      <c r="AK73" s="369"/>
      <c r="AL73" s="405"/>
      <c r="AM73" s="406"/>
    </row>
    <row r="74" spans="1:64">
      <c r="A74" s="302"/>
      <c r="B74" s="302"/>
      <c r="C74" s="302"/>
      <c r="D74" s="302"/>
      <c r="E74" s="302"/>
      <c r="F74" s="302"/>
      <c r="G74" s="302"/>
      <c r="H74" s="302"/>
      <c r="I74" s="305"/>
      <c r="J74" s="305"/>
      <c r="K74" s="305"/>
      <c r="L74" s="305"/>
      <c r="M74" s="305"/>
      <c r="N74" s="305"/>
      <c r="O74" s="305"/>
      <c r="P74" s="305"/>
      <c r="Q74" s="305"/>
      <c r="R74" s="305"/>
      <c r="S74" s="305"/>
      <c r="T74" s="305"/>
      <c r="U74" s="302"/>
      <c r="V74" s="302"/>
      <c r="W74" s="302"/>
      <c r="X74" s="302"/>
      <c r="Y74" s="302"/>
      <c r="Z74" s="302"/>
      <c r="AA74" s="302"/>
      <c r="AB74" s="302"/>
      <c r="AC74" s="302"/>
      <c r="AD74" s="302"/>
      <c r="AE74" s="302"/>
      <c r="AF74" s="302"/>
      <c r="AG74" s="362"/>
      <c r="AH74" s="397"/>
      <c r="AI74" s="404"/>
      <c r="AJ74" s="302"/>
      <c r="AK74" s="369"/>
      <c r="AL74" s="405"/>
      <c r="AM74" s="406"/>
    </row>
    <row r="75" spans="1:64">
      <c r="A75" s="302"/>
      <c r="B75" s="302"/>
      <c r="C75" s="302"/>
      <c r="D75" s="302"/>
      <c r="E75" s="302"/>
      <c r="F75" s="302"/>
      <c r="G75" s="302"/>
      <c r="H75" s="302"/>
      <c r="I75" s="305"/>
      <c r="J75" s="305"/>
      <c r="K75" s="305"/>
      <c r="L75" s="305"/>
      <c r="M75" s="305"/>
      <c r="N75" s="393"/>
      <c r="O75" s="393"/>
      <c r="P75" s="393"/>
      <c r="Q75" s="393"/>
      <c r="R75" s="393"/>
      <c r="S75" s="393"/>
      <c r="T75" s="393"/>
      <c r="U75" s="393"/>
      <c r="V75" s="393"/>
      <c r="W75" s="393"/>
      <c r="X75" s="393"/>
      <c r="Y75" s="393"/>
      <c r="Z75" s="393"/>
      <c r="AA75" s="393"/>
      <c r="AB75" s="393"/>
      <c r="AC75" s="393"/>
      <c r="AD75" s="393"/>
      <c r="AE75" s="302"/>
      <c r="AF75" s="302"/>
      <c r="AG75" s="362"/>
      <c r="AH75" s="397"/>
      <c r="AI75" s="404"/>
      <c r="AJ75" s="302"/>
      <c r="AK75" s="369"/>
      <c r="AL75" s="405"/>
      <c r="AM75" s="406"/>
    </row>
    <row r="76" spans="1:64">
      <c r="A76" s="302"/>
      <c r="B76" s="302"/>
      <c r="C76" s="302"/>
      <c r="D76" s="302"/>
      <c r="E76" s="302"/>
      <c r="F76" s="302"/>
      <c r="G76" s="302"/>
      <c r="H76" s="302"/>
      <c r="I76" s="305"/>
      <c r="J76" s="305"/>
      <c r="K76" s="305"/>
      <c r="L76" s="305"/>
      <c r="M76" s="305"/>
      <c r="N76" s="393"/>
      <c r="O76" s="393"/>
      <c r="P76" s="393"/>
      <c r="Q76" s="393"/>
      <c r="R76" s="393"/>
      <c r="S76" s="393"/>
      <c r="T76" s="393"/>
      <c r="U76" s="393"/>
      <c r="V76" s="393"/>
      <c r="W76" s="393"/>
      <c r="X76" s="393"/>
      <c r="Y76" s="393"/>
      <c r="Z76" s="393"/>
      <c r="AA76" s="393"/>
      <c r="AB76" s="393"/>
      <c r="AC76" s="393"/>
      <c r="AD76" s="393"/>
      <c r="AE76" s="302"/>
      <c r="AF76" s="302"/>
      <c r="AG76" s="362"/>
      <c r="AH76" s="397"/>
      <c r="AI76" s="404"/>
      <c r="AJ76" s="302"/>
      <c r="AK76" s="369"/>
      <c r="AL76" s="405"/>
      <c r="AM76" s="406"/>
    </row>
    <row r="77" spans="1:64" hidden="1" outlineLevel="1">
      <c r="A77" s="302"/>
      <c r="B77" s="302"/>
      <c r="C77" s="302"/>
      <c r="D77" s="302"/>
      <c r="E77" s="302"/>
      <c r="F77" s="302"/>
      <c r="G77" s="302"/>
      <c r="H77" s="302"/>
      <c r="I77" s="305"/>
      <c r="J77" s="305"/>
      <c r="K77" s="305"/>
      <c r="L77" s="305"/>
      <c r="M77" s="305"/>
      <c r="N77" s="305"/>
      <c r="O77" s="305"/>
      <c r="P77" s="305"/>
      <c r="Q77" s="305"/>
      <c r="R77" s="305"/>
      <c r="S77" s="305"/>
      <c r="T77" s="305"/>
      <c r="U77" s="305"/>
      <c r="V77" s="305"/>
      <c r="W77" s="305"/>
      <c r="X77" s="305"/>
      <c r="Y77" s="305"/>
      <c r="Z77" s="305"/>
      <c r="AA77" s="305"/>
      <c r="AB77" s="305"/>
      <c r="AC77" s="305"/>
      <c r="AD77" s="305"/>
      <c r="AE77" s="305"/>
      <c r="AF77" s="305"/>
      <c r="AG77" s="407"/>
      <c r="AH77" s="407"/>
      <c r="AI77" s="408"/>
      <c r="AJ77" s="408"/>
      <c r="AK77" s="408"/>
      <c r="AL77" s="408"/>
      <c r="AM77" s="408"/>
    </row>
    <row r="78" spans="1:64" hidden="1" outlineLevel="1">
      <c r="A78" s="302"/>
      <c r="B78" s="302"/>
      <c r="C78" s="302"/>
      <c r="D78" s="302"/>
      <c r="E78" s="302"/>
      <c r="F78" s="302"/>
      <c r="G78" s="302"/>
      <c r="H78" s="302"/>
      <c r="I78" s="344" t="s">
        <v>222</v>
      </c>
      <c r="J78" s="344"/>
      <c r="K78" s="344"/>
      <c r="L78" s="344"/>
      <c r="M78" s="344"/>
      <c r="N78" s="344"/>
      <c r="O78" s="344"/>
      <c r="P78" s="344"/>
      <c r="Q78" s="344"/>
      <c r="R78" s="344"/>
      <c r="S78" s="344"/>
      <c r="T78" s="344"/>
      <c r="U78" s="344"/>
      <c r="V78" s="344"/>
      <c r="W78" s="344"/>
      <c r="X78" s="344"/>
      <c r="Y78" s="344"/>
      <c r="Z78" s="344"/>
      <c r="AA78" s="344"/>
      <c r="AB78" s="344"/>
      <c r="AC78" s="344"/>
      <c r="AD78" s="321"/>
      <c r="AE78" s="305"/>
      <c r="AF78" s="305"/>
      <c r="AG78" s="407"/>
      <c r="AH78" s="407"/>
      <c r="AI78" s="408"/>
      <c r="AJ78" s="408"/>
      <c r="AK78" s="408"/>
      <c r="AL78" s="408"/>
      <c r="AM78" s="408"/>
    </row>
    <row r="79" spans="1:64" hidden="1" outlineLevel="1">
      <c r="A79" s="302"/>
      <c r="B79" s="305"/>
      <c r="C79" s="305"/>
      <c r="D79" s="305"/>
      <c r="E79" s="305"/>
      <c r="F79" s="302"/>
      <c r="G79" s="302"/>
      <c r="H79" s="302"/>
      <c r="I79" s="305" t="s">
        <v>223</v>
      </c>
      <c r="J79" s="305"/>
      <c r="K79" s="305"/>
      <c r="L79" s="305"/>
      <c r="M79" s="409">
        <f t="shared" ref="M79:AC79" si="22">+$L$55</f>
        <v>7.6543520000000004E-2</v>
      </c>
      <c r="N79" s="409">
        <f t="shared" si="22"/>
        <v>7.6543520000000004E-2</v>
      </c>
      <c r="O79" s="409">
        <f t="shared" si="22"/>
        <v>7.6543520000000004E-2</v>
      </c>
      <c r="P79" s="409">
        <f t="shared" si="22"/>
        <v>7.6543520000000004E-2</v>
      </c>
      <c r="Q79" s="409">
        <f t="shared" si="22"/>
        <v>7.6543520000000004E-2</v>
      </c>
      <c r="R79" s="409">
        <f t="shared" si="22"/>
        <v>7.6543520000000004E-2</v>
      </c>
      <c r="S79" s="409">
        <f t="shared" si="22"/>
        <v>7.6543520000000004E-2</v>
      </c>
      <c r="T79" s="409">
        <f t="shared" si="22"/>
        <v>7.6543520000000004E-2</v>
      </c>
      <c r="U79" s="409">
        <f t="shared" si="22"/>
        <v>7.6543520000000004E-2</v>
      </c>
      <c r="V79" s="409">
        <f t="shared" si="22"/>
        <v>7.6543520000000004E-2</v>
      </c>
      <c r="W79" s="409">
        <f t="shared" si="22"/>
        <v>7.6543520000000004E-2</v>
      </c>
      <c r="X79" s="409">
        <f t="shared" si="22"/>
        <v>7.6543520000000004E-2</v>
      </c>
      <c r="Y79" s="409">
        <f t="shared" si="22"/>
        <v>7.6543520000000004E-2</v>
      </c>
      <c r="Z79" s="409">
        <f t="shared" si="22"/>
        <v>7.6543520000000004E-2</v>
      </c>
      <c r="AA79" s="409">
        <f t="shared" si="22"/>
        <v>7.6543520000000004E-2</v>
      </c>
      <c r="AB79" s="409">
        <f t="shared" si="22"/>
        <v>7.6543520000000004E-2</v>
      </c>
      <c r="AC79" s="409">
        <f t="shared" si="22"/>
        <v>7.6543520000000004E-2</v>
      </c>
      <c r="AD79" s="409"/>
      <c r="AE79" s="305"/>
      <c r="AF79" s="305"/>
      <c r="AG79" s="407"/>
      <c r="AH79" s="407"/>
      <c r="AI79" s="408"/>
      <c r="AJ79" s="408"/>
      <c r="AK79" s="408"/>
      <c r="AL79" s="408"/>
      <c r="AM79" s="408"/>
    </row>
    <row r="80" spans="1:64" hidden="1" outlineLevel="1">
      <c r="A80" s="302"/>
      <c r="B80" s="305"/>
      <c r="C80" s="305"/>
      <c r="D80" s="305"/>
      <c r="E80" s="305"/>
      <c r="F80" s="302"/>
      <c r="G80" s="302"/>
      <c r="H80" s="302"/>
      <c r="I80" s="305"/>
      <c r="J80" s="305"/>
      <c r="K80" s="305"/>
      <c r="L80" s="305"/>
      <c r="M80" s="305"/>
      <c r="N80" s="305"/>
      <c r="O80" s="305"/>
      <c r="P80" s="305"/>
      <c r="Q80" s="305"/>
      <c r="R80" s="305"/>
      <c r="S80" s="305"/>
      <c r="T80" s="305"/>
      <c r="U80" s="305"/>
      <c r="V80" s="305"/>
      <c r="W80" s="305"/>
      <c r="X80" s="305"/>
      <c r="Y80" s="305"/>
      <c r="Z80" s="305"/>
      <c r="AA80" s="305"/>
      <c r="AB80" s="305"/>
      <c r="AC80" s="305"/>
      <c r="AD80" s="305"/>
      <c r="AE80" s="305"/>
      <c r="AF80" s="305"/>
      <c r="AG80" s="407"/>
      <c r="AH80" s="407"/>
      <c r="AI80" s="408"/>
      <c r="AJ80" s="408"/>
      <c r="AK80" s="408"/>
      <c r="AL80" s="408"/>
      <c r="AM80" s="408"/>
    </row>
    <row r="81" spans="9:39" collapsed="1">
      <c r="AG81" s="407"/>
      <c r="AH81" s="407"/>
      <c r="AI81" s="408"/>
      <c r="AJ81" s="408"/>
      <c r="AK81" s="408"/>
      <c r="AL81" s="408"/>
      <c r="AM81" s="408"/>
    </row>
    <row r="82" spans="9:39">
      <c r="AG82" s="407"/>
      <c r="AH82" s="407"/>
      <c r="AI82" s="408"/>
      <c r="AJ82" s="408"/>
      <c r="AK82" s="408"/>
      <c r="AL82" s="408"/>
      <c r="AM82" s="408"/>
    </row>
    <row r="83" spans="9:39" ht="12.75">
      <c r="I83" s="411"/>
      <c r="J83" s="411"/>
      <c r="K83" s="411"/>
      <c r="L83" s="411"/>
      <c r="M83" s="411"/>
      <c r="N83" s="411"/>
      <c r="O83" s="411"/>
      <c r="P83" s="411"/>
    </row>
    <row r="84" spans="9:39" ht="12.75" customHeight="1">
      <c r="I84" s="411"/>
      <c r="J84" s="411"/>
      <c r="K84" s="411"/>
      <c r="L84" s="411"/>
      <c r="M84" s="411"/>
      <c r="N84" s="411"/>
      <c r="O84" s="411"/>
      <c r="P84" s="411"/>
    </row>
    <row r="111" spans="43:43">
      <c r="AQ111" s="412"/>
    </row>
    <row r="135" spans="42:64">
      <c r="AP135" s="309">
        <v>1.6059354782608697</v>
      </c>
      <c r="AQ135" s="412">
        <v>1.6</v>
      </c>
      <c r="BF135" s="410"/>
      <c r="BG135" s="410"/>
      <c r="BH135" s="410"/>
      <c r="BI135" s="410"/>
      <c r="BJ135" s="410"/>
      <c r="BK135" s="410"/>
      <c r="BL135" s="410"/>
    </row>
    <row r="174" spans="41:41">
      <c r="AO174" s="412">
        <v>665</v>
      </c>
    </row>
  </sheetData>
  <pageMargins left="0" right="0" top="0" bottom="0" header="0" footer="0"/>
  <pageSetup paperSize="5" scale="31" orientation="landscape"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pageSetUpPr fitToPage="1"/>
  </sheetPr>
  <dimension ref="A1:BL174"/>
  <sheetViews>
    <sheetView showGridLines="0" zoomScaleNormal="100" workbookViewId="0">
      <pane xSplit="12" ySplit="9" topLeftCell="S10" activePane="bottomRight" state="frozen"/>
      <selection activeCell="H1" sqref="H1"/>
      <selection pane="topRight" activeCell="M1" sqref="M1"/>
      <selection pane="bottomLeft" activeCell="H9" sqref="H9"/>
      <selection pane="bottomRight" activeCell="U13" sqref="U13"/>
    </sheetView>
  </sheetViews>
  <sheetFormatPr defaultRowHeight="11.25" outlineLevelRow="1" outlineLevelCol="1"/>
  <cols>
    <col min="1" max="7" width="8.7109375" style="309" hidden="1" customWidth="1" outlineLevel="1"/>
    <col min="8" max="8" width="2.42578125" style="309" customWidth="1" collapsed="1"/>
    <col min="9" max="12" width="10.85546875" style="309" customWidth="1"/>
    <col min="13" max="14" width="9.140625" style="309" hidden="1" customWidth="1" outlineLevel="1"/>
    <col min="15" max="17" width="8" style="309" hidden="1" customWidth="1" outlineLevel="1"/>
    <col min="18" max="18" width="9.28515625" style="309" hidden="1" customWidth="1" outlineLevel="1"/>
    <col min="19" max="19" width="9.28515625" style="309" customWidth="1" collapsed="1"/>
    <col min="20" max="30" width="9.28515625" style="309" customWidth="1"/>
    <col min="31" max="16384" width="9.140625" style="309"/>
  </cols>
  <sheetData>
    <row r="1" spans="1:39">
      <c r="A1" s="302"/>
      <c r="B1" s="303"/>
      <c r="C1" s="303"/>
      <c r="D1" s="303"/>
      <c r="E1" s="303"/>
      <c r="F1" s="303"/>
      <c r="G1" s="303"/>
      <c r="H1" s="302"/>
      <c r="I1" s="304"/>
      <c r="J1" s="304"/>
      <c r="K1" s="305"/>
      <c r="L1" s="306"/>
      <c r="M1" s="307"/>
      <c r="N1" s="307"/>
      <c r="O1" s="307"/>
      <c r="P1" s="307"/>
      <c r="Q1" s="307"/>
      <c r="R1" s="307"/>
      <c r="S1" s="307"/>
      <c r="T1" s="307"/>
      <c r="U1" s="307"/>
      <c r="V1" s="330"/>
      <c r="W1" s="330"/>
      <c r="X1" s="330"/>
      <c r="Y1" s="330"/>
      <c r="Z1" s="330"/>
      <c r="AA1" s="330"/>
      <c r="AB1" s="330"/>
      <c r="AC1" s="1449"/>
      <c r="AD1" s="1449"/>
      <c r="AE1" s="308"/>
      <c r="AF1" s="302"/>
      <c r="AG1" s="302"/>
      <c r="AH1" s="302"/>
      <c r="AI1" s="302"/>
      <c r="AJ1" s="302"/>
      <c r="AK1" s="302"/>
      <c r="AL1" s="302"/>
      <c r="AM1" s="302"/>
    </row>
    <row r="2" spans="1:39">
      <c r="A2" s="302"/>
      <c r="B2" s="302"/>
      <c r="C2" s="302"/>
      <c r="D2" s="302"/>
      <c r="E2" s="302"/>
      <c r="F2" s="302"/>
      <c r="G2" s="302"/>
      <c r="H2" s="302"/>
      <c r="I2" s="310" t="s">
        <v>182</v>
      </c>
      <c r="J2" s="305"/>
      <c r="K2" s="311">
        <f>L45</f>
        <v>35</v>
      </c>
      <c r="L2" s="315"/>
      <c r="M2" s="307"/>
      <c r="N2" s="307"/>
      <c r="O2" s="307"/>
      <c r="P2" s="307"/>
      <c r="Q2" s="307"/>
      <c r="R2" s="307"/>
      <c r="S2" s="307"/>
      <c r="T2" s="312"/>
      <c r="U2" s="312"/>
      <c r="V2" s="307"/>
      <c r="W2" s="307"/>
      <c r="X2" s="307"/>
      <c r="Y2" s="307"/>
      <c r="Z2" s="307"/>
      <c r="AA2" s="307"/>
      <c r="AB2" s="307"/>
      <c r="AC2" s="307"/>
      <c r="AD2" s="307"/>
      <c r="AE2" s="308"/>
      <c r="AF2" s="302"/>
      <c r="AG2" s="302"/>
      <c r="AH2" s="302"/>
      <c r="AI2" s="302"/>
      <c r="AJ2" s="302"/>
      <c r="AK2" s="302"/>
      <c r="AL2" s="302"/>
      <c r="AM2" s="302"/>
    </row>
    <row r="3" spans="1:39">
      <c r="A3" s="302"/>
      <c r="B3" s="302"/>
      <c r="C3" s="302"/>
      <c r="D3" s="302"/>
      <c r="E3" s="302"/>
      <c r="F3" s="302"/>
      <c r="G3" s="302"/>
      <c r="H3" s="302"/>
      <c r="I3" s="310" t="s">
        <v>183</v>
      </c>
      <c r="J3" s="305"/>
      <c r="K3" s="313">
        <v>30.25</v>
      </c>
      <c r="L3" s="305"/>
      <c r="M3" s="307"/>
      <c r="N3" s="307"/>
      <c r="O3" s="307"/>
      <c r="P3" s="307"/>
      <c r="Q3" s="307"/>
      <c r="R3" s="307"/>
      <c r="S3" s="307"/>
      <c r="T3" s="307"/>
      <c r="U3" s="2161"/>
      <c r="V3" s="490"/>
      <c r="W3" s="2420"/>
      <c r="X3" s="2420"/>
      <c r="Y3" s="2420"/>
      <c r="Z3" s="2420"/>
      <c r="AA3" s="2420"/>
      <c r="AB3" s="2420"/>
      <c r="AC3" s="2420"/>
      <c r="AD3" s="2420"/>
      <c r="AE3" s="2421"/>
      <c r="AF3" s="302"/>
      <c r="AG3" s="302"/>
      <c r="AH3" s="302"/>
      <c r="AI3" s="302"/>
      <c r="AJ3" s="302"/>
      <c r="AK3" s="302"/>
      <c r="AL3" s="302"/>
      <c r="AM3" s="302"/>
    </row>
    <row r="4" spans="1:39">
      <c r="A4" s="302"/>
      <c r="B4" s="302"/>
      <c r="C4" s="302"/>
      <c r="D4" s="302"/>
      <c r="E4" s="302"/>
      <c r="F4" s="302"/>
      <c r="G4" s="302"/>
      <c r="H4" s="302"/>
      <c r="I4" s="310" t="s">
        <v>184</v>
      </c>
      <c r="J4" s="305"/>
      <c r="K4" s="315">
        <f>+K2/K3-1</f>
        <v>0.15702479338842967</v>
      </c>
      <c r="L4" s="305"/>
      <c r="M4" s="307"/>
      <c r="N4" s="307"/>
      <c r="O4" s="307"/>
      <c r="P4" s="307"/>
      <c r="Q4" s="307"/>
      <c r="R4" s="307"/>
      <c r="S4" s="307"/>
      <c r="T4" s="307"/>
      <c r="U4" s="314"/>
      <c r="V4" s="2393">
        <f>L40/V13</f>
        <v>5.4371769987950884</v>
      </c>
      <c r="W4" s="2393">
        <f>L40/W13</f>
        <v>4.8998660343054414</v>
      </c>
      <c r="X4" s="314"/>
      <c r="Y4" s="314"/>
      <c r="Z4" s="314"/>
      <c r="AA4" s="314"/>
      <c r="AB4" s="314"/>
      <c r="AC4" s="314"/>
      <c r="AD4" s="314"/>
      <c r="AE4" s="2248"/>
      <c r="AF4" s="302"/>
      <c r="AG4" s="302"/>
      <c r="AH4" s="302"/>
      <c r="AI4" s="302"/>
      <c r="AJ4" s="302"/>
      <c r="AK4" s="302"/>
      <c r="AL4" s="302"/>
      <c r="AM4" s="302"/>
    </row>
    <row r="5" spans="1:39">
      <c r="A5" s="302"/>
      <c r="B5" s="302"/>
      <c r="C5" s="302"/>
      <c r="D5" s="302"/>
      <c r="E5" s="302"/>
      <c r="F5" s="302"/>
      <c r="G5" s="302"/>
      <c r="H5" s="302"/>
      <c r="I5" s="316"/>
      <c r="J5" s="305"/>
      <c r="K5" s="305"/>
      <c r="L5" s="305"/>
      <c r="M5" s="307"/>
      <c r="N5" s="307"/>
      <c r="O5" s="307"/>
      <c r="P5" s="307"/>
      <c r="Q5" s="307"/>
      <c r="R5" s="307"/>
      <c r="S5" s="307"/>
      <c r="T5" s="307"/>
      <c r="U5" s="307"/>
      <c r="V5" s="307"/>
      <c r="W5" s="307"/>
      <c r="X5" s="307"/>
      <c r="Y5" s="307"/>
      <c r="Z5" s="307"/>
      <c r="AA5" s="307"/>
      <c r="AB5" s="307"/>
      <c r="AC5" s="307"/>
      <c r="AD5" s="307"/>
      <c r="AE5" s="307"/>
      <c r="AF5" s="302"/>
      <c r="AG5" s="302"/>
      <c r="AH5" s="302"/>
      <c r="AI5" s="302"/>
      <c r="AJ5" s="302"/>
      <c r="AK5" s="302"/>
      <c r="AL5" s="302"/>
      <c r="AM5" s="302"/>
    </row>
    <row r="6" spans="1:39" hidden="1" outlineLevel="1">
      <c r="A6" s="317"/>
      <c r="B6" s="317"/>
      <c r="C6" s="317"/>
      <c r="D6" s="317"/>
      <c r="E6" s="317"/>
      <c r="F6" s="317"/>
      <c r="G6" s="317"/>
      <c r="H6" s="317"/>
      <c r="I6" s="318"/>
      <c r="J6" s="318"/>
      <c r="K6" s="318"/>
      <c r="L6" s="318"/>
      <c r="M6" s="319"/>
      <c r="N6" s="319"/>
      <c r="O6" s="319"/>
      <c r="P6" s="319"/>
      <c r="Q6" s="319"/>
      <c r="R6" s="319"/>
      <c r="S6" s="319"/>
      <c r="T6" s="319"/>
      <c r="U6" s="319"/>
      <c r="V6" s="319"/>
      <c r="W6" s="319"/>
      <c r="X6" s="319"/>
      <c r="Y6" s="319"/>
      <c r="Z6" s="319"/>
      <c r="AA6" s="319"/>
      <c r="AB6" s="319"/>
      <c r="AC6" s="319"/>
      <c r="AD6" s="319"/>
      <c r="AE6" s="319"/>
      <c r="AF6" s="317"/>
      <c r="AG6" s="317"/>
      <c r="AH6" s="317"/>
      <c r="AI6" s="317"/>
      <c r="AJ6" s="317"/>
      <c r="AK6" s="317"/>
      <c r="AL6" s="317"/>
      <c r="AM6" s="317"/>
    </row>
    <row r="7" spans="1:39" hidden="1" outlineLevel="1">
      <c r="A7" s="317"/>
      <c r="B7" s="317"/>
      <c r="C7" s="317"/>
      <c r="D7" s="317"/>
      <c r="E7" s="317"/>
      <c r="F7" s="317"/>
      <c r="G7" s="317"/>
      <c r="H7" s="317"/>
      <c r="I7" s="318"/>
      <c r="J7" s="318"/>
      <c r="K7" s="318"/>
      <c r="L7" s="318"/>
      <c r="M7" s="320"/>
      <c r="N7" s="320"/>
      <c r="O7" s="320"/>
      <c r="P7" s="320"/>
      <c r="Q7" s="320"/>
      <c r="R7" s="320"/>
      <c r="S7" s="320"/>
      <c r="T7" s="320"/>
      <c r="U7" s="320"/>
      <c r="V7" s="320"/>
      <c r="W7" s="320"/>
      <c r="X7" s="320"/>
      <c r="Y7" s="320"/>
      <c r="Z7" s="320"/>
      <c r="AA7" s="320"/>
      <c r="AB7" s="320"/>
      <c r="AC7" s="320"/>
      <c r="AD7" s="320"/>
      <c r="AE7" s="320"/>
      <c r="AF7" s="317"/>
      <c r="AG7" s="317"/>
      <c r="AH7" s="317"/>
      <c r="AI7" s="317"/>
      <c r="AJ7" s="317"/>
      <c r="AK7" s="317"/>
      <c r="AL7" s="317"/>
      <c r="AM7" s="317"/>
    </row>
    <row r="8" spans="1:39" ht="13.5" collapsed="1">
      <c r="A8" s="302"/>
      <c r="B8" s="302"/>
      <c r="C8" s="302"/>
      <c r="D8" s="302"/>
      <c r="E8" s="302"/>
      <c r="F8" s="302"/>
      <c r="G8" s="302"/>
      <c r="H8" s="305"/>
      <c r="I8" s="321" t="s">
        <v>224</v>
      </c>
      <c r="J8" s="321"/>
      <c r="K8" s="321"/>
      <c r="L8" s="321"/>
      <c r="M8" s="322"/>
      <c r="N8" s="322"/>
      <c r="O8" s="322"/>
      <c r="P8" s="322"/>
      <c r="Q8" s="322"/>
      <c r="R8" s="322"/>
      <c r="S8" s="322"/>
      <c r="T8" s="322"/>
      <c r="U8" s="322"/>
      <c r="V8" s="322"/>
      <c r="W8" s="322"/>
      <c r="X8" s="322"/>
      <c r="Y8" s="322"/>
      <c r="Z8" s="322"/>
      <c r="AA8" s="322"/>
      <c r="AB8" s="322"/>
      <c r="AC8" s="322"/>
      <c r="AD8" s="322"/>
      <c r="AE8" s="323"/>
      <c r="AF8" s="302"/>
      <c r="AG8" s="302"/>
      <c r="AH8" s="302"/>
      <c r="AI8" s="302"/>
      <c r="AJ8" s="302"/>
      <c r="AK8" s="302"/>
      <c r="AL8" s="302"/>
      <c r="AM8" s="302"/>
    </row>
    <row r="9" spans="1:39" ht="12" thickBot="1">
      <c r="A9" s="302"/>
      <c r="B9" s="302"/>
      <c r="C9" s="302"/>
      <c r="D9" s="302"/>
      <c r="E9" s="302"/>
      <c r="F9" s="302"/>
      <c r="G9" s="302"/>
      <c r="H9" s="305"/>
      <c r="I9" s="324"/>
      <c r="J9" s="321"/>
      <c r="K9" s="321"/>
      <c r="L9" s="321"/>
      <c r="M9" s="325">
        <v>40178</v>
      </c>
      <c r="N9" s="325">
        <v>40543</v>
      </c>
      <c r="O9" s="325">
        <v>40908</v>
      </c>
      <c r="P9" s="325">
        <v>41274</v>
      </c>
      <c r="Q9" s="325">
        <v>41639</v>
      </c>
      <c r="R9" s="325">
        <v>42004</v>
      </c>
      <c r="S9" s="325">
        <v>42369</v>
      </c>
      <c r="T9" s="325">
        <v>42735</v>
      </c>
      <c r="U9" s="326">
        <v>43100</v>
      </c>
      <c r="V9" s="326">
        <v>43465</v>
      </c>
      <c r="W9" s="326">
        <v>43830</v>
      </c>
      <c r="X9" s="326">
        <v>44196</v>
      </c>
      <c r="Y9" s="326">
        <v>44561</v>
      </c>
      <c r="Z9" s="326">
        <v>44926</v>
      </c>
      <c r="AA9" s="326">
        <v>45291</v>
      </c>
      <c r="AB9" s="326">
        <v>45657</v>
      </c>
      <c r="AC9" s="326">
        <v>46022</v>
      </c>
      <c r="AD9" s="327">
        <v>46387</v>
      </c>
      <c r="AE9" s="328" t="s">
        <v>443</v>
      </c>
      <c r="AF9" s="302"/>
      <c r="AG9" s="302"/>
      <c r="AH9" s="302"/>
      <c r="AI9" s="302"/>
      <c r="AJ9" s="302"/>
      <c r="AK9" s="302"/>
      <c r="AL9" s="302"/>
      <c r="AM9" s="302"/>
    </row>
    <row r="10" spans="1:39">
      <c r="A10" s="302"/>
      <c r="B10" s="302"/>
      <c r="C10" s="302"/>
      <c r="D10" s="302"/>
      <c r="E10" s="302"/>
      <c r="F10" s="302"/>
      <c r="G10" s="302"/>
      <c r="H10" s="302"/>
      <c r="I10" s="329" t="s">
        <v>185</v>
      </c>
      <c r="J10" s="305"/>
      <c r="K10" s="305"/>
      <c r="L10" s="305"/>
      <c r="M10" s="330"/>
      <c r="N10" s="330"/>
      <c r="O10" s="330"/>
      <c r="P10" s="330"/>
      <c r="Q10" s="330"/>
      <c r="R10" s="330">
        <f>Model!AW12</f>
        <v>402.755</v>
      </c>
      <c r="S10" s="330">
        <f>Model!AX12</f>
        <v>534.01700000000005</v>
      </c>
      <c r="T10" s="330">
        <f>Model!AY12</f>
        <v>730.2349999999999</v>
      </c>
      <c r="U10" s="330">
        <f>Model!AZ12</f>
        <v>941.13700000000017</v>
      </c>
      <c r="V10" s="330">
        <f>Model!BA12</f>
        <v>1051.4799380252252</v>
      </c>
      <c r="W10" s="330">
        <f>Model!BB12</f>
        <v>1168.3288541537995</v>
      </c>
      <c r="X10" s="330">
        <f>Model!BC12</f>
        <v>1274.1493157092191</v>
      </c>
      <c r="Y10" s="330">
        <f>Model!BD12</f>
        <v>1369.7661123096768</v>
      </c>
      <c r="Z10" s="330">
        <f>Model!BE12</f>
        <v>1456.0947126026431</v>
      </c>
      <c r="AA10" s="330">
        <f>Model!BF12</f>
        <v>1535.4075780322046</v>
      </c>
      <c r="AB10" s="330">
        <f>Model!BG12</f>
        <v>1614.2099920830574</v>
      </c>
      <c r="AC10" s="1449">
        <f>Model!BH12</f>
        <v>1690.4615633070298</v>
      </c>
      <c r="AD10" s="1449">
        <f>Model!BI12</f>
        <v>1775.8422113537581</v>
      </c>
      <c r="AE10" s="331">
        <f>+AD10*(1+L56)</f>
        <v>1820.238266637602</v>
      </c>
      <c r="AF10" s="302"/>
      <c r="AG10" s="302"/>
      <c r="AH10" s="302"/>
      <c r="AI10" s="302"/>
      <c r="AJ10" s="302"/>
      <c r="AK10" s="302"/>
      <c r="AL10" s="302"/>
      <c r="AM10" s="302"/>
    </row>
    <row r="11" spans="1:39">
      <c r="A11" s="302"/>
      <c r="B11" s="302"/>
      <c r="C11" s="302"/>
      <c r="D11" s="302"/>
      <c r="E11" s="302"/>
      <c r="F11" s="302"/>
      <c r="G11" s="302"/>
      <c r="H11" s="302"/>
      <c r="I11" s="332" t="s">
        <v>45</v>
      </c>
      <c r="J11" s="305"/>
      <c r="K11" s="305"/>
      <c r="L11" s="305"/>
      <c r="M11" s="333"/>
      <c r="N11" s="333"/>
      <c r="O11" s="333"/>
      <c r="P11" s="333"/>
      <c r="Q11" s="333"/>
      <c r="R11" s="333" t="str">
        <f t="shared" ref="R11:Z11" si="0">IF(ISERROR(+R10/Q10-1), "NA", +R10/Q10-1)</f>
        <v>NA</v>
      </c>
      <c r="S11" s="1601">
        <f t="shared" si="0"/>
        <v>0.32591029285794115</v>
      </c>
      <c r="T11" s="1601">
        <f t="shared" si="0"/>
        <v>0.36743774074608071</v>
      </c>
      <c r="U11" s="1601">
        <f t="shared" si="0"/>
        <v>0.2888138749854503</v>
      </c>
      <c r="V11" s="1601">
        <f t="shared" si="0"/>
        <v>0.11724428858415403</v>
      </c>
      <c r="W11" s="1601">
        <f t="shared" si="0"/>
        <v>0.11112805095266687</v>
      </c>
      <c r="X11" s="1601">
        <f t="shared" si="0"/>
        <v>9.0574208776229792E-2</v>
      </c>
      <c r="Y11" s="1601">
        <f t="shared" si="0"/>
        <v>7.5043635327179281E-2</v>
      </c>
      <c r="Z11" s="1601">
        <f t="shared" si="0"/>
        <v>6.3024336430254069E-2</v>
      </c>
      <c r="AA11" s="1601">
        <f>IF(ISERROR(+AA10/Z10-1), "NA", +AA10/Z10-1)</f>
        <v>5.4469578622256432E-2</v>
      </c>
      <c r="AB11" s="1601">
        <f>IF(ISERROR(+AB10/AA10-1), "NA", +AB10/AA10-1)</f>
        <v>5.1323449993549541E-2</v>
      </c>
      <c r="AC11" s="1601">
        <f>IF(ISERROR(+AC10/AB10-1), "NA", +AC10/AB10-1)</f>
        <v>4.7237702404241411E-2</v>
      </c>
      <c r="AD11" s="1601">
        <f>IF(ISERROR(+AD10/AC10-1), "NA", +AD10/AC10-1)</f>
        <v>5.0507299248909954E-2</v>
      </c>
      <c r="AE11" s="1601">
        <f>IF(ISERROR(+AE10/AD10-1), "NA", +AE10/AD10-1)</f>
        <v>2.4999999999999911E-2</v>
      </c>
      <c r="AF11" s="302"/>
      <c r="AG11" s="302"/>
      <c r="AH11" s="302"/>
      <c r="AI11" s="302"/>
      <c r="AJ11" s="302"/>
      <c r="AK11" s="302"/>
      <c r="AL11" s="302"/>
      <c r="AM11" s="302"/>
    </row>
    <row r="12" spans="1:39">
      <c r="A12" s="302"/>
      <c r="B12" s="302"/>
      <c r="C12" s="302"/>
      <c r="D12" s="302"/>
      <c r="E12" s="302"/>
      <c r="F12" s="302"/>
      <c r="G12" s="302"/>
      <c r="H12" s="302"/>
      <c r="I12" s="332"/>
      <c r="J12" s="305"/>
      <c r="K12" s="305"/>
      <c r="L12" s="305"/>
      <c r="M12" s="334"/>
      <c r="N12" s="334"/>
      <c r="O12" s="315"/>
      <c r="P12" s="315"/>
      <c r="Q12" s="315"/>
      <c r="R12" s="315"/>
      <c r="S12" s="315"/>
      <c r="T12" s="315"/>
      <c r="U12" s="315"/>
      <c r="V12" s="315"/>
      <c r="W12" s="315"/>
      <c r="X12" s="315"/>
      <c r="Y12" s="315"/>
      <c r="Z12" s="315"/>
      <c r="AA12" s="315"/>
      <c r="AB12" s="315"/>
      <c r="AC12" s="315"/>
      <c r="AD12" s="315"/>
      <c r="AE12" s="315"/>
      <c r="AF12" s="302"/>
      <c r="AG12" s="302"/>
      <c r="AH12" s="302"/>
      <c r="AI12" s="302"/>
      <c r="AJ12" s="302"/>
      <c r="AK12" s="302"/>
      <c r="AL12" s="302"/>
      <c r="AM12" s="302"/>
    </row>
    <row r="13" spans="1:39">
      <c r="A13" s="302"/>
      <c r="B13" s="302"/>
      <c r="C13" s="302"/>
      <c r="D13" s="302"/>
      <c r="E13" s="302"/>
      <c r="F13" s="302"/>
      <c r="G13" s="302"/>
      <c r="H13" s="302"/>
      <c r="I13" s="329" t="s">
        <v>40</v>
      </c>
      <c r="J13" s="305"/>
      <c r="K13" s="305"/>
      <c r="L13" s="305"/>
      <c r="M13" s="330"/>
      <c r="N13" s="330"/>
      <c r="O13" s="330"/>
      <c r="P13" s="330"/>
      <c r="Q13" s="330"/>
      <c r="R13" s="330">
        <f>Model!AW37</f>
        <v>105.34899999999998</v>
      </c>
      <c r="S13" s="330">
        <f>Model!AX37</f>
        <v>143.43800000000007</v>
      </c>
      <c r="T13" s="330">
        <f>Model!AY37</f>
        <v>224.57099999999991</v>
      </c>
      <c r="U13" s="330">
        <f>Model!AZ37</f>
        <v>309.673</v>
      </c>
      <c r="V13" s="330">
        <f>Model!BA37</f>
        <v>331.33157113726361</v>
      </c>
      <c r="W13" s="330">
        <f>Model!BB37</f>
        <v>367.66482694613774</v>
      </c>
      <c r="X13" s="330">
        <f>Model!BC37</f>
        <v>409.09198607731321</v>
      </c>
      <c r="Y13" s="330">
        <f>Model!BD37</f>
        <v>441.00261789791159</v>
      </c>
      <c r="Z13" s="330">
        <f>Model!BE37</f>
        <v>467.61892413227804</v>
      </c>
      <c r="AA13" s="330">
        <f>Model!BF37</f>
        <v>485.91110372192497</v>
      </c>
      <c r="AB13" s="330">
        <f>Model!BG37</f>
        <v>503.950330054608</v>
      </c>
      <c r="AC13" s="330">
        <f>Model!BH37</f>
        <v>517.82553887807376</v>
      </c>
      <c r="AD13" s="330">
        <f>Model!BI37</f>
        <v>537.72056588265127</v>
      </c>
      <c r="AE13" s="335">
        <f>+AE10*AE21</f>
        <v>551.16358002971754</v>
      </c>
      <c r="AF13" s="302"/>
      <c r="AG13" s="302"/>
      <c r="AH13" s="302"/>
      <c r="AI13" s="302"/>
      <c r="AJ13" s="302"/>
      <c r="AK13" s="302"/>
      <c r="AL13" s="302"/>
      <c r="AM13" s="302"/>
    </row>
    <row r="14" spans="1:39">
      <c r="A14" s="302"/>
      <c r="B14" s="302"/>
      <c r="C14" s="302"/>
      <c r="D14" s="302"/>
      <c r="E14" s="302"/>
      <c r="F14" s="302"/>
      <c r="G14" s="302"/>
      <c r="H14" s="302"/>
      <c r="I14" s="329" t="s">
        <v>186</v>
      </c>
      <c r="J14" s="305"/>
      <c r="K14" s="305"/>
      <c r="L14" s="305"/>
      <c r="M14" s="330"/>
      <c r="N14" s="330"/>
      <c r="O14" s="330"/>
      <c r="P14" s="330"/>
      <c r="Q14" s="330"/>
      <c r="R14" s="330">
        <f>R73</f>
        <v>-6.82</v>
      </c>
      <c r="S14" s="330">
        <f t="shared" ref="S14:AD14" si="1">S73</f>
        <v>-18.805</v>
      </c>
      <c r="T14" s="330">
        <f t="shared" si="1"/>
        <v>-43.521999999999998</v>
      </c>
      <c r="U14" s="330">
        <f t="shared" si="1"/>
        <v>-37.06675000000002</v>
      </c>
      <c r="V14" s="330">
        <f t="shared" si="1"/>
        <v>-42.999099898042267</v>
      </c>
      <c r="W14" s="330">
        <f t="shared" si="1"/>
        <v>-46.790739431148211</v>
      </c>
      <c r="X14" s="330">
        <f t="shared" si="1"/>
        <v>-52.36524512705963</v>
      </c>
      <c r="Y14" s="330">
        <f t="shared" si="1"/>
        <v>-54.341408703594716</v>
      </c>
      <c r="Z14" s="330">
        <f t="shared" si="1"/>
        <v>-55.396788258512572</v>
      </c>
      <c r="AA14" s="330">
        <f t="shared" si="1"/>
        <v>-54.146029205611725</v>
      </c>
      <c r="AB14" s="330">
        <f t="shared" si="1"/>
        <v>-51.575185132742007</v>
      </c>
      <c r="AC14" s="330">
        <f t="shared" si="1"/>
        <v>-46.169430606664228</v>
      </c>
      <c r="AD14" s="330">
        <f t="shared" si="1"/>
        <v>-42.717662885757989</v>
      </c>
      <c r="AE14" s="2354"/>
      <c r="AF14" s="302"/>
      <c r="AG14" s="302"/>
      <c r="AH14" s="302"/>
      <c r="AI14" s="302"/>
      <c r="AJ14" s="302"/>
      <c r="AK14" s="302"/>
      <c r="AL14" s="302"/>
      <c r="AM14" s="302"/>
    </row>
    <row r="15" spans="1:39">
      <c r="A15" s="302"/>
      <c r="B15" s="302"/>
      <c r="C15" s="302"/>
      <c r="D15" s="302"/>
      <c r="E15" s="302"/>
      <c r="F15" s="302"/>
      <c r="G15" s="302"/>
      <c r="H15" s="302"/>
      <c r="I15" s="329" t="s">
        <v>187</v>
      </c>
      <c r="J15" s="305"/>
      <c r="K15" s="305"/>
      <c r="L15" s="305"/>
      <c r="M15" s="330"/>
      <c r="N15" s="330"/>
      <c r="O15" s="330"/>
      <c r="P15" s="330"/>
      <c r="Q15" s="330"/>
      <c r="R15" s="330">
        <f>Model!AW212</f>
        <v>4.6610000000000014</v>
      </c>
      <c r="S15" s="330">
        <f>Model!AX212</f>
        <v>15.230999999999995</v>
      </c>
      <c r="T15" s="330">
        <f>Model!AY212</f>
        <v>-29.460999999999999</v>
      </c>
      <c r="U15" s="330">
        <f>Model!AZ212</f>
        <v>-7.0949999999999918</v>
      </c>
      <c r="V15" s="330">
        <f>Model!BA212</f>
        <v>18.991248280751048</v>
      </c>
      <c r="W15" s="330">
        <f>Model!BB212</f>
        <v>25.378616316469007</v>
      </c>
      <c r="X15" s="330">
        <f>Model!BC212</f>
        <v>24.671891803263925</v>
      </c>
      <c r="Y15" s="330">
        <f>Model!BD212</f>
        <v>25.848820673919704</v>
      </c>
      <c r="Z15" s="330">
        <f>Model!BE212</f>
        <v>27.92367310877416</v>
      </c>
      <c r="AA15" s="330">
        <f>Model!BF212</f>
        <v>30.267999583579531</v>
      </c>
      <c r="AB15" s="330">
        <f>Model!BG212</f>
        <v>30.656956178622977</v>
      </c>
      <c r="AC15" s="330">
        <f>Model!BH212</f>
        <v>33.229146413080876</v>
      </c>
      <c r="AD15" s="330">
        <f>Model!BI212</f>
        <v>33.919136519060672</v>
      </c>
      <c r="AE15" s="2354"/>
      <c r="AF15" s="302"/>
      <c r="AG15" s="302"/>
      <c r="AH15" s="302"/>
      <c r="AI15" s="302"/>
      <c r="AJ15" s="302"/>
      <c r="AK15" s="302"/>
      <c r="AL15" s="302"/>
      <c r="AM15" s="302"/>
    </row>
    <row r="16" spans="1:39">
      <c r="A16" s="302"/>
      <c r="B16" s="302"/>
      <c r="C16" s="302"/>
      <c r="D16" s="302"/>
      <c r="E16" s="302"/>
      <c r="F16" s="302"/>
      <c r="G16" s="302"/>
      <c r="H16" s="302"/>
      <c r="I16" s="329" t="s">
        <v>43</v>
      </c>
      <c r="J16" s="305"/>
      <c r="K16" s="305"/>
      <c r="L16" s="305"/>
      <c r="M16" s="330"/>
      <c r="N16" s="330"/>
      <c r="O16" s="330"/>
      <c r="P16" s="330"/>
      <c r="Q16" s="330"/>
      <c r="R16" s="330">
        <f>Model!AW216</f>
        <v>-48.643000000000001</v>
      </c>
      <c r="S16" s="330">
        <f>Model!AX216</f>
        <v>-75.617000000000004</v>
      </c>
      <c r="T16" s="330">
        <f>Model!AY216</f>
        <v>-85.134</v>
      </c>
      <c r="U16" s="330">
        <f>Model!AZ216</f>
        <v>-122.202</v>
      </c>
      <c r="V16" s="330">
        <f>Model!BA216</f>
        <v>-128.16078977040996</v>
      </c>
      <c r="W16" s="330">
        <f>Model!BB216</f>
        <v>-142.35479869280721</v>
      </c>
      <c r="X16" s="330">
        <f>Model!BC216</f>
        <v>-155.36099632359543</v>
      </c>
      <c r="Y16" s="330">
        <f>Model!BD216</f>
        <v>-166.96689862418583</v>
      </c>
      <c r="Z16" s="330">
        <f>Model!BE216</f>
        <v>-177.85742023667507</v>
      </c>
      <c r="AA16" s="330">
        <f>Model!BF216</f>
        <v>-187.95531559874556</v>
      </c>
      <c r="AB16" s="330">
        <f>Model!BG216</f>
        <v>-197.53430761440663</v>
      </c>
      <c r="AC16" s="330">
        <f>Model!BH216</f>
        <v>-207.04400205405463</v>
      </c>
      <c r="AD16" s="330">
        <f>Model!BI216</f>
        <v>-217.02485522213732</v>
      </c>
      <c r="AE16" s="2354"/>
      <c r="AF16" s="302"/>
      <c r="AG16" s="302"/>
      <c r="AH16" s="302"/>
      <c r="AI16" s="302"/>
      <c r="AJ16" s="302"/>
      <c r="AK16" s="302"/>
      <c r="AL16" s="302"/>
      <c r="AM16" s="302"/>
    </row>
    <row r="17" spans="1:39">
      <c r="A17" s="302"/>
      <c r="B17" s="302"/>
      <c r="C17" s="302"/>
      <c r="D17" s="302"/>
      <c r="E17" s="302"/>
      <c r="F17" s="302"/>
      <c r="G17" s="302"/>
      <c r="H17" s="302"/>
      <c r="I17" s="329" t="s">
        <v>188</v>
      </c>
      <c r="J17" s="305"/>
      <c r="K17" s="305"/>
      <c r="L17" s="305"/>
      <c r="M17" s="336"/>
      <c r="N17" s="336"/>
      <c r="O17" s="336"/>
      <c r="P17" s="336"/>
      <c r="Q17" s="336"/>
      <c r="R17" s="336">
        <f>-Model!AW198</f>
        <v>-19.600999999999999</v>
      </c>
      <c r="S17" s="336">
        <f>-Model!AX198</f>
        <v>-23.990000000000002</v>
      </c>
      <c r="T17" s="336">
        <f>-Model!AY198</f>
        <v>-43.259</v>
      </c>
      <c r="U17" s="336">
        <f>-Model!AZ198</f>
        <v>-72.349999999999994</v>
      </c>
      <c r="V17" s="336">
        <f>-Model!BA198</f>
        <v>-92.35</v>
      </c>
      <c r="W17" s="336">
        <f>-Model!BB198</f>
        <v>-102.35</v>
      </c>
      <c r="X17" s="336">
        <f>-Model!BC198</f>
        <v>-112.35</v>
      </c>
      <c r="Y17" s="336">
        <f>-Model!BD198</f>
        <v>-127.35</v>
      </c>
      <c r="Z17" s="336">
        <f>-Model!BE198</f>
        <v>-140.35</v>
      </c>
      <c r="AA17" s="336">
        <f>-Model!BF198</f>
        <v>-152.35</v>
      </c>
      <c r="AB17" s="336">
        <f>-Model!BG198</f>
        <v>-168.35</v>
      </c>
      <c r="AC17" s="336">
        <f>-Model!BH198</f>
        <v>-188.35</v>
      </c>
      <c r="AD17" s="336">
        <f>-Model!BI198</f>
        <v>-208.35</v>
      </c>
      <c r="AE17" s="2355"/>
      <c r="AF17" s="302"/>
      <c r="AG17" s="302"/>
      <c r="AH17" s="302"/>
      <c r="AI17" s="302"/>
      <c r="AJ17" s="302"/>
      <c r="AK17" s="302"/>
      <c r="AL17" s="302"/>
      <c r="AM17" s="302"/>
    </row>
    <row r="18" spans="1:39">
      <c r="A18" s="302"/>
      <c r="B18" s="302"/>
      <c r="C18" s="302"/>
      <c r="D18" s="302"/>
      <c r="E18" s="302"/>
      <c r="F18" s="302"/>
      <c r="G18" s="302"/>
      <c r="H18" s="302"/>
      <c r="I18" s="310" t="s">
        <v>189</v>
      </c>
      <c r="J18" s="310"/>
      <c r="K18" s="310"/>
      <c r="L18" s="310"/>
      <c r="M18" s="337"/>
      <c r="N18" s="337"/>
      <c r="O18" s="337"/>
      <c r="P18" s="337"/>
      <c r="Q18" s="337"/>
      <c r="R18" s="337">
        <f t="shared" ref="R18:AC18" si="2">IF(ISERROR(+SUM(R13:R17)), "NA", +SUM(R13:R17))</f>
        <v>34.94599999999997</v>
      </c>
      <c r="S18" s="337">
        <f t="shared" si="2"/>
        <v>40.257000000000055</v>
      </c>
      <c r="T18" s="337">
        <f t="shared" si="2"/>
        <v>23.194999999999908</v>
      </c>
      <c r="U18" s="337">
        <f t="shared" si="2"/>
        <v>70.959250000000026</v>
      </c>
      <c r="V18" s="337">
        <f t="shared" si="2"/>
        <v>86.812929749562414</v>
      </c>
      <c r="W18" s="337">
        <f t="shared" si="2"/>
        <v>101.54790513865132</v>
      </c>
      <c r="X18" s="337">
        <f t="shared" si="2"/>
        <v>113.68763642992209</v>
      </c>
      <c r="Y18" s="337">
        <f t="shared" si="2"/>
        <v>118.19313124405076</v>
      </c>
      <c r="Z18" s="337">
        <f t="shared" si="2"/>
        <v>121.93838874586456</v>
      </c>
      <c r="AA18" s="337">
        <f t="shared" si="2"/>
        <v>121.72775850114718</v>
      </c>
      <c r="AB18" s="337">
        <f t="shared" si="2"/>
        <v>117.14779348608229</v>
      </c>
      <c r="AC18" s="337">
        <f t="shared" si="2"/>
        <v>109.49125263043575</v>
      </c>
      <c r="AD18" s="337">
        <f>IF(ISERROR(+SUM(AD13:AD17)), "NA", +SUM(AD13:AD17))</f>
        <v>103.54718429381668</v>
      </c>
      <c r="AE18" s="338">
        <f>+AE13*AE22</f>
        <v>106.1358639011621</v>
      </c>
      <c r="AF18" s="302"/>
      <c r="AG18" s="302"/>
      <c r="AH18" s="302"/>
      <c r="AI18" s="302"/>
      <c r="AJ18" s="302"/>
      <c r="AK18" s="302"/>
      <c r="AL18" s="302"/>
      <c r="AM18" s="302"/>
    </row>
    <row r="19" spans="1:39">
      <c r="A19" s="302"/>
      <c r="B19" s="302"/>
      <c r="C19" s="302"/>
      <c r="D19" s="302"/>
      <c r="E19" s="302"/>
      <c r="F19" s="302"/>
      <c r="G19" s="302"/>
      <c r="H19" s="302"/>
      <c r="I19" s="332" t="s">
        <v>473</v>
      </c>
      <c r="J19" s="305"/>
      <c r="K19" s="305"/>
      <c r="L19" s="305"/>
      <c r="M19" s="333"/>
      <c r="N19" s="333"/>
      <c r="O19" s="333"/>
      <c r="P19" s="333"/>
      <c r="Q19" s="333"/>
      <c r="R19" s="333">
        <f t="shared" ref="R19:AE19" si="3">IF(ISERROR(+R18/R10), "NA", +R18/R10)</f>
        <v>8.6767389604101672E-2</v>
      </c>
      <c r="S19" s="333">
        <f t="shared" si="3"/>
        <v>7.5385240544776758E-2</v>
      </c>
      <c r="T19" s="333">
        <f t="shared" si="3"/>
        <v>3.1763747286832199E-2</v>
      </c>
      <c r="U19" s="333">
        <f t="shared" si="3"/>
        <v>7.5397365101998973E-2</v>
      </c>
      <c r="V19" s="333">
        <f t="shared" si="3"/>
        <v>8.2562611620156046E-2</v>
      </c>
      <c r="W19" s="333">
        <f t="shared" si="3"/>
        <v>8.6917227780187553E-2</v>
      </c>
      <c r="X19" s="333">
        <f t="shared" si="3"/>
        <v>8.9226305762006464E-2</v>
      </c>
      <c r="Y19" s="333">
        <f t="shared" si="3"/>
        <v>8.6287089585502644E-2</v>
      </c>
      <c r="Z19" s="333">
        <f t="shared" si="3"/>
        <v>8.3743445869609856E-2</v>
      </c>
      <c r="AA19" s="333">
        <f t="shared" si="3"/>
        <v>7.9280420549411923E-2</v>
      </c>
      <c r="AB19" s="333">
        <f t="shared" si="3"/>
        <v>7.2572833807644149E-2</v>
      </c>
      <c r="AC19" s="333">
        <f t="shared" si="3"/>
        <v>6.4770033822146966E-2</v>
      </c>
      <c r="AD19" s="333">
        <f>IF(ISERROR(+AD18/AD10), "NA", +AD18/AD10)</f>
        <v>5.8308775200743033E-2</v>
      </c>
      <c r="AE19" s="339">
        <f t="shared" si="3"/>
        <v>5.8308775200743033E-2</v>
      </c>
      <c r="AF19" s="302"/>
      <c r="AG19" s="302"/>
      <c r="AH19" s="302"/>
      <c r="AI19" s="302"/>
      <c r="AJ19" s="302"/>
      <c r="AK19" s="302"/>
      <c r="AL19" s="302"/>
      <c r="AM19" s="302"/>
    </row>
    <row r="20" spans="1:39">
      <c r="A20" s="302"/>
      <c r="B20" s="302"/>
      <c r="C20" s="302"/>
      <c r="D20" s="302"/>
      <c r="E20" s="302"/>
      <c r="F20" s="302"/>
      <c r="G20" s="302"/>
      <c r="H20" s="302"/>
      <c r="I20" s="332"/>
      <c r="J20" s="305"/>
      <c r="K20" s="305"/>
      <c r="L20" s="305"/>
      <c r="M20" s="340"/>
      <c r="N20" s="340"/>
      <c r="O20" s="340"/>
      <c r="P20" s="340"/>
      <c r="Q20" s="341"/>
      <c r="R20" s="341"/>
      <c r="S20" s="341"/>
      <c r="T20" s="341"/>
      <c r="U20" s="341"/>
      <c r="V20" s="341"/>
      <c r="W20" s="341"/>
      <c r="X20" s="341"/>
      <c r="Y20" s="341"/>
      <c r="Z20" s="341"/>
      <c r="AA20" s="341"/>
      <c r="AB20" s="341"/>
      <c r="AC20" s="341"/>
      <c r="AD20" s="341"/>
      <c r="AE20" s="341"/>
      <c r="AF20" s="302"/>
      <c r="AG20" s="302"/>
      <c r="AH20" s="302"/>
      <c r="AI20" s="302"/>
      <c r="AJ20" s="302"/>
      <c r="AK20" s="302"/>
      <c r="AL20" s="302"/>
      <c r="AM20" s="302"/>
    </row>
    <row r="21" spans="1:39">
      <c r="A21" s="302"/>
      <c r="B21" s="302"/>
      <c r="C21" s="302"/>
      <c r="D21" s="302"/>
      <c r="E21" s="302"/>
      <c r="F21" s="302"/>
      <c r="G21" s="302"/>
      <c r="H21" s="302"/>
      <c r="I21" s="329" t="s">
        <v>466</v>
      </c>
      <c r="J21" s="305"/>
      <c r="K21" s="305"/>
      <c r="L21" s="305"/>
      <c r="M21" s="333"/>
      <c r="N21" s="333"/>
      <c r="O21" s="333"/>
      <c r="P21" s="333"/>
      <c r="Q21" s="333"/>
      <c r="R21" s="1601">
        <f t="shared" ref="R21:AC21" si="4">IF(ISERROR(+R13/R10), "NA", +R13/R10)</f>
        <v>0.26157093021812261</v>
      </c>
      <c r="S21" s="1601">
        <f t="shared" si="4"/>
        <v>0.26860193589342674</v>
      </c>
      <c r="T21" s="1601">
        <f t="shared" si="4"/>
        <v>0.30753250665881521</v>
      </c>
      <c r="U21" s="1601">
        <f t="shared" si="4"/>
        <v>0.32904136167210507</v>
      </c>
      <c r="V21" s="1601">
        <f t="shared" si="4"/>
        <v>0.31510974118967439</v>
      </c>
      <c r="W21" s="1601">
        <f t="shared" si="4"/>
        <v>0.31469292711462737</v>
      </c>
      <c r="X21" s="1601">
        <f>IF(ISERROR(+X13/X10), "NA", +X13/X10)</f>
        <v>0.32107067910608555</v>
      </c>
      <c r="Y21" s="1601">
        <f t="shared" si="4"/>
        <v>0.32195468550050516</v>
      </c>
      <c r="Z21" s="1601">
        <f t="shared" si="4"/>
        <v>0.32114595299673176</v>
      </c>
      <c r="AA21" s="1601">
        <f t="shared" si="4"/>
        <v>0.31647043473933745</v>
      </c>
      <c r="AB21" s="1601">
        <f t="shared" si="4"/>
        <v>0.31219626475257117</v>
      </c>
      <c r="AC21" s="1601">
        <f t="shared" si="4"/>
        <v>0.30632198336710942</v>
      </c>
      <c r="AD21" s="1601">
        <f>IF(ISERROR(+AD13/AD10), "NA", +AD13/AD10)</f>
        <v>0.30279749092839542</v>
      </c>
      <c r="AE21" s="1602">
        <f>+AD21</f>
        <v>0.30279749092839542</v>
      </c>
      <c r="AF21" s="302"/>
      <c r="AG21" s="302"/>
      <c r="AH21" s="302"/>
      <c r="AI21" s="302"/>
      <c r="AJ21" s="302"/>
      <c r="AK21" s="302"/>
      <c r="AL21" s="302"/>
      <c r="AM21" s="302"/>
    </row>
    <row r="22" spans="1:39">
      <c r="A22" s="302"/>
      <c r="B22" s="302"/>
      <c r="C22" s="302"/>
      <c r="D22" s="302"/>
      <c r="E22" s="302"/>
      <c r="F22" s="302"/>
      <c r="G22" s="302"/>
      <c r="H22" s="302"/>
      <c r="I22" s="329" t="s">
        <v>190</v>
      </c>
      <c r="J22" s="305"/>
      <c r="K22" s="305"/>
      <c r="L22" s="305"/>
      <c r="M22" s="333"/>
      <c r="N22" s="333"/>
      <c r="O22" s="333"/>
      <c r="P22" s="333"/>
      <c r="Q22" s="333"/>
      <c r="R22" s="333">
        <f t="shared" ref="R22:AC22" si="5">IF(ISERROR(R18/R13),"NA",IF(R18&lt;0,"NA",R18/R13))</f>
        <v>0.33171648520631403</v>
      </c>
      <c r="S22" s="333">
        <f t="shared" si="5"/>
        <v>0.28065784520141129</v>
      </c>
      <c r="T22" s="333">
        <f t="shared" si="5"/>
        <v>0.10328582052001334</v>
      </c>
      <c r="U22" s="333">
        <f t="shared" si="5"/>
        <v>0.22914251484630571</v>
      </c>
      <c r="V22" s="333">
        <f t="shared" si="5"/>
        <v>0.26201224788686878</v>
      </c>
      <c r="W22" s="333">
        <f t="shared" si="5"/>
        <v>0.27619695357349999</v>
      </c>
      <c r="X22" s="333">
        <f t="shared" si="5"/>
        <v>0.27790237965804732</v>
      </c>
      <c r="Y22" s="333">
        <f t="shared" si="5"/>
        <v>0.26801004449232424</v>
      </c>
      <c r="Z22" s="333">
        <f t="shared" si="5"/>
        <v>0.26076444397996851</v>
      </c>
      <c r="AA22" s="333">
        <f t="shared" si="5"/>
        <v>0.2505144615316488</v>
      </c>
      <c r="AB22" s="333">
        <f t="shared" si="5"/>
        <v>0.2324590073656429</v>
      </c>
      <c r="AC22" s="333">
        <f t="shared" si="5"/>
        <v>0.21144428849079297</v>
      </c>
      <c r="AD22" s="333">
        <f>IF(ISERROR(AD18/AD13),"NA",IF(AD18&lt;0,"NA",AD18/AD13))</f>
        <v>0.19256690345076771</v>
      </c>
      <c r="AE22" s="342">
        <f>AD22</f>
        <v>0.19256690345076771</v>
      </c>
      <c r="AF22" s="302"/>
      <c r="AG22" s="302"/>
      <c r="AH22" s="302"/>
      <c r="AI22" s="302"/>
      <c r="AJ22" s="302"/>
      <c r="AK22" s="302"/>
      <c r="AL22" s="302"/>
      <c r="AM22" s="302"/>
    </row>
    <row r="23" spans="1:39">
      <c r="A23" s="302"/>
      <c r="B23" s="302"/>
      <c r="C23" s="302"/>
      <c r="D23" s="302"/>
      <c r="E23" s="302"/>
      <c r="F23" s="302"/>
      <c r="G23" s="302"/>
      <c r="H23" s="302"/>
      <c r="I23" s="332"/>
      <c r="J23" s="305"/>
      <c r="K23" s="305"/>
      <c r="L23" s="305"/>
      <c r="M23" s="343"/>
      <c r="N23" s="343"/>
      <c r="O23" s="343"/>
      <c r="P23" s="343"/>
      <c r="Q23" s="343"/>
      <c r="R23" s="343"/>
      <c r="S23" s="343"/>
      <c r="T23" s="343"/>
      <c r="U23" s="343"/>
      <c r="V23" s="343"/>
      <c r="W23" s="343"/>
      <c r="X23" s="343"/>
      <c r="Y23" s="343"/>
      <c r="Z23" s="343"/>
      <c r="AA23" s="343"/>
      <c r="AB23" s="343"/>
      <c r="AC23" s="343"/>
      <c r="AD23" s="343"/>
      <c r="AE23" s="341"/>
      <c r="AF23" s="302"/>
      <c r="AG23" s="302"/>
      <c r="AH23" s="302"/>
      <c r="AI23" s="302"/>
      <c r="AJ23" s="302"/>
      <c r="AK23" s="302"/>
      <c r="AL23" s="302"/>
      <c r="AM23" s="302"/>
    </row>
    <row r="24" spans="1:39" hidden="1" outlineLevel="1">
      <c r="A24" s="302"/>
      <c r="B24" s="302"/>
      <c r="C24" s="302"/>
      <c r="D24" s="302"/>
      <c r="E24" s="302"/>
      <c r="F24" s="302"/>
      <c r="G24" s="302"/>
      <c r="H24" s="305"/>
      <c r="I24" s="344" t="s">
        <v>191</v>
      </c>
      <c r="J24" s="344"/>
      <c r="K24" s="344"/>
      <c r="L24" s="344"/>
      <c r="M24" s="345"/>
      <c r="N24" s="345"/>
      <c r="O24" s="345"/>
      <c r="P24" s="345"/>
      <c r="Q24" s="345"/>
      <c r="R24" s="345"/>
      <c r="S24" s="345"/>
      <c r="T24" s="345"/>
      <c r="U24" s="345">
        <f t="shared" ref="U24:AD24" si="6">U$9</f>
        <v>43100</v>
      </c>
      <c r="V24" s="345">
        <f t="shared" si="6"/>
        <v>43465</v>
      </c>
      <c r="W24" s="345">
        <f t="shared" si="6"/>
        <v>43830</v>
      </c>
      <c r="X24" s="345">
        <f t="shared" si="6"/>
        <v>44196</v>
      </c>
      <c r="Y24" s="345">
        <f t="shared" si="6"/>
        <v>44561</v>
      </c>
      <c r="Z24" s="345">
        <f t="shared" si="6"/>
        <v>44926</v>
      </c>
      <c r="AA24" s="345">
        <f t="shared" si="6"/>
        <v>45291</v>
      </c>
      <c r="AB24" s="345">
        <f t="shared" si="6"/>
        <v>45657</v>
      </c>
      <c r="AC24" s="345">
        <f t="shared" si="6"/>
        <v>46022</v>
      </c>
      <c r="AD24" s="345">
        <f t="shared" si="6"/>
        <v>46387</v>
      </c>
      <c r="AE24" s="346"/>
      <c r="AF24" s="302"/>
      <c r="AG24" s="302"/>
      <c r="AH24" s="302"/>
      <c r="AI24" s="302"/>
      <c r="AJ24" s="302"/>
      <c r="AK24" s="302"/>
      <c r="AL24" s="302"/>
      <c r="AM24" s="302"/>
    </row>
    <row r="25" spans="1:39" hidden="1" outlineLevel="1">
      <c r="A25" s="302"/>
      <c r="B25" s="302"/>
      <c r="C25" s="302"/>
      <c r="D25" s="302"/>
      <c r="E25" s="302"/>
      <c r="F25" s="302"/>
      <c r="G25" s="302"/>
      <c r="H25" s="302"/>
      <c r="I25" s="329" t="s">
        <v>192</v>
      </c>
      <c r="J25" s="305"/>
      <c r="K25" s="305"/>
      <c r="L25" s="305"/>
      <c r="M25" s="347"/>
      <c r="N25" s="347"/>
      <c r="O25" s="347"/>
      <c r="P25" s="348"/>
      <c r="Q25" s="349"/>
      <c r="R25" s="349"/>
      <c r="S25" s="349"/>
      <c r="T25" s="1546"/>
      <c r="U25" s="2353"/>
      <c r="V25" s="2353">
        <v>0</v>
      </c>
      <c r="W25" s="350">
        <f t="shared" ref="W25:AD25" si="7">V25+1</f>
        <v>1</v>
      </c>
      <c r="X25" s="350">
        <f t="shared" si="7"/>
        <v>2</v>
      </c>
      <c r="Y25" s="350">
        <f t="shared" si="7"/>
        <v>3</v>
      </c>
      <c r="Z25" s="350">
        <f t="shared" si="7"/>
        <v>4</v>
      </c>
      <c r="AA25" s="350">
        <f t="shared" si="7"/>
        <v>5</v>
      </c>
      <c r="AB25" s="350">
        <f t="shared" si="7"/>
        <v>6</v>
      </c>
      <c r="AC25" s="350">
        <f t="shared" si="7"/>
        <v>7</v>
      </c>
      <c r="AD25" s="350">
        <f t="shared" si="7"/>
        <v>8</v>
      </c>
      <c r="AE25" s="334"/>
      <c r="AF25" s="302"/>
      <c r="AG25" s="302"/>
      <c r="AH25" s="302"/>
      <c r="AI25" s="302"/>
      <c r="AJ25" s="302"/>
      <c r="AK25" s="302"/>
      <c r="AL25" s="302"/>
      <c r="AM25" s="302"/>
    </row>
    <row r="26" spans="1:39" hidden="1" outlineLevel="1">
      <c r="A26" s="302"/>
      <c r="B26" s="302"/>
      <c r="C26" s="302"/>
      <c r="D26" s="302"/>
      <c r="E26" s="302"/>
      <c r="F26" s="302"/>
      <c r="G26" s="302"/>
      <c r="H26" s="302"/>
      <c r="I26" s="329" t="s">
        <v>193</v>
      </c>
      <c r="J26" s="305"/>
      <c r="K26" s="305"/>
      <c r="L26" s="305"/>
      <c r="M26" s="351"/>
      <c r="N26" s="352"/>
      <c r="O26" s="352"/>
      <c r="P26" s="330"/>
      <c r="Q26" s="330"/>
      <c r="R26" s="330"/>
      <c r="S26" s="330"/>
      <c r="T26" s="330"/>
      <c r="U26" s="330"/>
      <c r="V26" s="330"/>
      <c r="W26" s="330">
        <f t="shared" ref="W26:AC26" si="8">W$18/(1+$L$55)^W25</f>
        <v>94.327728746768472</v>
      </c>
      <c r="X26" s="330">
        <f t="shared" si="8"/>
        <v>98.095719119073323</v>
      </c>
      <c r="Y26" s="330">
        <f t="shared" si="8"/>
        <v>94.732165471654326</v>
      </c>
      <c r="Z26" s="330">
        <f t="shared" si="8"/>
        <v>90.784997812698464</v>
      </c>
      <c r="AA26" s="330">
        <f t="shared" si="8"/>
        <v>84.184409349162522</v>
      </c>
      <c r="AB26" s="330">
        <f t="shared" si="8"/>
        <v>75.256595222056305</v>
      </c>
      <c r="AC26" s="330">
        <f t="shared" si="8"/>
        <v>65.336864083796698</v>
      </c>
      <c r="AD26" s="330">
        <f>AD$18/(1+$L$55)^AD25</f>
        <v>57.396520394924806</v>
      </c>
      <c r="AE26" s="353"/>
      <c r="AF26" s="302"/>
      <c r="AG26" s="302"/>
      <c r="AH26" s="302"/>
      <c r="AI26" s="302"/>
      <c r="AJ26" s="302"/>
      <c r="AK26" s="302"/>
      <c r="AL26" s="302"/>
      <c r="AM26" s="302"/>
    </row>
    <row r="27" spans="1:39" hidden="1" outlineLevel="1">
      <c r="A27" s="302"/>
      <c r="B27" s="302"/>
      <c r="C27" s="302"/>
      <c r="D27" s="302"/>
      <c r="E27" s="302"/>
      <c r="F27" s="302"/>
      <c r="G27" s="302"/>
      <c r="H27" s="302"/>
      <c r="I27" s="329"/>
      <c r="J27" s="305"/>
      <c r="K27" s="305"/>
      <c r="L27" s="305"/>
      <c r="M27" s="351"/>
      <c r="N27" s="352"/>
      <c r="O27" s="352"/>
      <c r="P27" s="330"/>
      <c r="Q27" s="330"/>
      <c r="R27" s="330"/>
      <c r="S27" s="330"/>
      <c r="T27" s="330"/>
      <c r="U27" s="330"/>
      <c r="V27" s="330"/>
      <c r="W27" s="330"/>
      <c r="X27" s="330"/>
      <c r="Y27" s="330"/>
      <c r="Z27" s="330"/>
      <c r="AA27" s="330"/>
      <c r="AB27" s="330"/>
      <c r="AC27" s="330"/>
      <c r="AD27" s="330"/>
      <c r="AE27" s="353"/>
      <c r="AF27" s="302"/>
      <c r="AG27" s="302"/>
      <c r="AH27" s="302"/>
      <c r="AI27" s="302"/>
      <c r="AJ27" s="302"/>
      <c r="AK27" s="302"/>
      <c r="AL27" s="302"/>
      <c r="AM27" s="302"/>
    </row>
    <row r="28" spans="1:39" hidden="1" outlineLevel="1">
      <c r="A28" s="302"/>
      <c r="B28" s="302"/>
      <c r="C28" s="302"/>
      <c r="D28" s="302"/>
      <c r="E28" s="302"/>
      <c r="F28" s="302"/>
      <c r="G28" s="302"/>
      <c r="H28" s="302"/>
      <c r="I28" s="329" t="s">
        <v>478</v>
      </c>
      <c r="J28" s="305"/>
      <c r="K28" s="305"/>
      <c r="L28" s="305"/>
      <c r="M28" s="351"/>
      <c r="N28" s="330"/>
      <c r="O28" s="330"/>
      <c r="P28" s="354"/>
      <c r="Q28" s="354"/>
      <c r="R28" s="354">
        <f t="shared" ref="R28:AD28" si="9">(R13-Q13)/(R10-Q10)</f>
        <v>0.26157093021812261</v>
      </c>
      <c r="S28" s="354">
        <f t="shared" si="9"/>
        <v>0.2901753744419564</v>
      </c>
      <c r="T28" s="354">
        <f t="shared" si="9"/>
        <v>0.41348398210153964</v>
      </c>
      <c r="U28" s="354">
        <f t="shared" si="9"/>
        <v>0.40351442850233749</v>
      </c>
      <c r="V28" s="354">
        <f t="shared" si="9"/>
        <v>0.19628416213017932</v>
      </c>
      <c r="W28" s="354">
        <f t="shared" si="9"/>
        <v>0.31094217227393844</v>
      </c>
      <c r="X28" s="354">
        <f t="shared" si="9"/>
        <v>0.39148533773385141</v>
      </c>
      <c r="Y28" s="354">
        <f t="shared" si="9"/>
        <v>0.33373458382986254</v>
      </c>
      <c r="Z28" s="2431">
        <f t="shared" si="9"/>
        <v>0.30831388605909144</v>
      </c>
      <c r="AA28" s="354">
        <f t="shared" si="9"/>
        <v>0.23063319539113603</v>
      </c>
      <c r="AB28" s="354">
        <f t="shared" si="9"/>
        <v>0.22891717912400436</v>
      </c>
      <c r="AC28" s="354">
        <f t="shared" si="9"/>
        <v>0.18196620214828554</v>
      </c>
      <c r="AD28" s="354">
        <f t="shared" si="9"/>
        <v>0.2330156476873903</v>
      </c>
      <c r="AE28" s="351"/>
      <c r="AF28" s="302"/>
      <c r="AG28" s="302"/>
      <c r="AH28" s="302"/>
      <c r="AI28" s="302"/>
      <c r="AJ28" s="302"/>
      <c r="AK28" s="302"/>
      <c r="AL28" s="302"/>
      <c r="AM28" s="302"/>
    </row>
    <row r="29" spans="1:39" hidden="1" outlineLevel="1">
      <c r="A29" s="302"/>
      <c r="B29" s="302"/>
      <c r="C29" s="302"/>
      <c r="D29" s="302"/>
      <c r="E29" s="302"/>
      <c r="F29" s="302"/>
      <c r="G29" s="302"/>
      <c r="H29" s="302"/>
      <c r="I29" s="329"/>
      <c r="J29" s="305"/>
      <c r="K29" s="305"/>
      <c r="L29" s="305"/>
      <c r="M29" s="351"/>
      <c r="N29" s="330"/>
      <c r="O29" s="330"/>
      <c r="P29" s="354"/>
      <c r="Q29" s="354"/>
      <c r="R29" s="354"/>
      <c r="S29" s="354"/>
      <c r="T29" s="354"/>
      <c r="U29" s="354"/>
      <c r="V29" s="354"/>
      <c r="W29" s="354"/>
      <c r="X29" s="354"/>
      <c r="Y29" s="354"/>
      <c r="Z29" s="354"/>
      <c r="AA29" s="354"/>
      <c r="AB29" s="354"/>
      <c r="AC29" s="354"/>
      <c r="AD29" s="354"/>
      <c r="AE29" s="351"/>
      <c r="AF29" s="302"/>
      <c r="AG29" s="302"/>
      <c r="AH29" s="302"/>
      <c r="AI29" s="302"/>
      <c r="AJ29" s="302"/>
      <c r="AK29" s="302"/>
      <c r="AL29" s="302"/>
      <c r="AM29" s="302"/>
    </row>
    <row r="30" spans="1:39" hidden="1" outlineLevel="1">
      <c r="A30" s="302"/>
      <c r="B30" s="302"/>
      <c r="C30" s="302"/>
      <c r="D30" s="302"/>
      <c r="E30" s="302"/>
      <c r="F30" s="302"/>
      <c r="G30" s="302"/>
      <c r="H30" s="302"/>
      <c r="I30" s="329" t="s">
        <v>481</v>
      </c>
      <c r="J30" s="305"/>
      <c r="K30" s="305"/>
      <c r="L30" s="305"/>
      <c r="M30" s="351"/>
      <c r="N30" s="330"/>
      <c r="O30" s="330"/>
      <c r="P30" s="354"/>
      <c r="Q30" s="354"/>
      <c r="R30" s="354">
        <f>R10/R31</f>
        <v>0.40754446252357707</v>
      </c>
      <c r="S30" s="354">
        <f t="shared" ref="S30:AE30" si="10">S10/S31</f>
        <v>0.40358910797554359</v>
      </c>
      <c r="T30" s="354">
        <f t="shared" si="10"/>
        <v>0.40587867799500427</v>
      </c>
      <c r="U30" s="354">
        <f t="shared" si="10"/>
        <v>0.40977919121101519</v>
      </c>
      <c r="V30" s="354">
        <f t="shared" si="10"/>
        <v>0.41021904589885461</v>
      </c>
      <c r="W30" s="354">
        <f t="shared" si="10"/>
        <v>0.410358085881945</v>
      </c>
      <c r="X30" s="354">
        <f t="shared" si="10"/>
        <v>0.41006087301839339</v>
      </c>
      <c r="Y30" s="354">
        <f t="shared" si="10"/>
        <v>0.41019091915721206</v>
      </c>
      <c r="Z30" s="354">
        <f t="shared" si="10"/>
        <v>0.40934325671231936</v>
      </c>
      <c r="AA30" s="354">
        <f t="shared" si="10"/>
        <v>0.40845016091751651</v>
      </c>
      <c r="AB30" s="354">
        <f t="shared" si="10"/>
        <v>0.40858978158721865</v>
      </c>
      <c r="AC30" s="354">
        <f t="shared" si="10"/>
        <v>0.4082372699851714</v>
      </c>
      <c r="AD30" s="354">
        <f t="shared" si="10"/>
        <v>0.40913337081508067</v>
      </c>
      <c r="AE30" s="354">
        <f t="shared" si="10"/>
        <v>0.40913337081508067</v>
      </c>
      <c r="AF30" s="302"/>
      <c r="AG30" s="302"/>
      <c r="AH30" s="302"/>
      <c r="AI30" s="302"/>
      <c r="AJ30" s="302"/>
      <c r="AK30" s="302"/>
      <c r="AL30" s="302"/>
      <c r="AM30" s="302"/>
    </row>
    <row r="31" spans="1:39" hidden="1" outlineLevel="1">
      <c r="A31" s="302"/>
      <c r="B31" s="302"/>
      <c r="C31" s="302"/>
      <c r="D31" s="302"/>
      <c r="E31" s="302"/>
      <c r="F31" s="302"/>
      <c r="G31" s="302"/>
      <c r="H31" s="302"/>
      <c r="I31" s="329" t="s">
        <v>194</v>
      </c>
      <c r="J31" s="305"/>
      <c r="K31" s="305"/>
      <c r="L31" s="305"/>
      <c r="M31" s="351"/>
      <c r="N31" s="330"/>
      <c r="O31" s="330"/>
      <c r="P31" s="354"/>
      <c r="Q31" s="354"/>
      <c r="R31" s="1547">
        <f>'Revenue Drivers'!AW8</f>
        <v>988.24800000000005</v>
      </c>
      <c r="S31" s="1547">
        <f>'Revenue Drivers'!AX8</f>
        <v>1323.17</v>
      </c>
      <c r="T31" s="1547">
        <f>'Revenue Drivers'!AY8</f>
        <v>1799.146</v>
      </c>
      <c r="U31" s="1547">
        <f>'Revenue Drivers'!AZ8</f>
        <v>2296.6930000000002</v>
      </c>
      <c r="V31" s="1547">
        <f>'Revenue Drivers'!BA8</f>
        <v>2563.2157954081995</v>
      </c>
      <c r="W31" s="1547">
        <f>'Revenue Drivers'!BB8</f>
        <v>2847.0959738561442</v>
      </c>
      <c r="X31" s="1547">
        <f>'Revenue Drivers'!BC8</f>
        <v>3107.2199264719088</v>
      </c>
      <c r="Y31" s="1547">
        <f>'Revenue Drivers'!BD8</f>
        <v>3339.3379724837168</v>
      </c>
      <c r="Z31" s="1547">
        <f>'Revenue Drivers'!BE8</f>
        <v>3557.1484047335016</v>
      </c>
      <c r="AA31" s="1547">
        <f>'Revenue Drivers'!BF8</f>
        <v>3759.1063119749115</v>
      </c>
      <c r="AB31" s="1547">
        <f>'Revenue Drivers'!BG8</f>
        <v>3950.6861522881327</v>
      </c>
      <c r="AC31" s="1547">
        <f>'Revenue Drivers'!BH8</f>
        <v>4140.8800410810927</v>
      </c>
      <c r="AD31" s="1547">
        <f>'Revenue Drivers'!BI8</f>
        <v>4340.4971044427466</v>
      </c>
      <c r="AE31" s="1548">
        <f>AD31*(1+AE11)</f>
        <v>4449.0095320538148</v>
      </c>
      <c r="AF31" s="302"/>
      <c r="AG31" s="302"/>
      <c r="AH31" s="302"/>
      <c r="AI31" s="302"/>
      <c r="AJ31" s="302"/>
      <c r="AK31" s="302"/>
      <c r="AL31" s="302"/>
      <c r="AM31" s="302"/>
    </row>
    <row r="32" spans="1:39" hidden="1" outlineLevel="1">
      <c r="A32" s="302"/>
      <c r="B32" s="302"/>
      <c r="C32" s="302"/>
      <c r="D32" s="302"/>
      <c r="E32" s="302"/>
      <c r="F32" s="302"/>
      <c r="G32" s="302"/>
      <c r="H32" s="302"/>
      <c r="I32" s="329" t="s">
        <v>479</v>
      </c>
      <c r="J32" s="305"/>
      <c r="K32" s="305"/>
      <c r="L32" s="305"/>
      <c r="M32" s="351"/>
      <c r="N32" s="352"/>
      <c r="O32" s="352"/>
      <c r="P32" s="330"/>
      <c r="Q32" s="330"/>
      <c r="R32" s="355">
        <f t="shared" ref="R32:AB32" si="11">R13/R31</f>
        <v>0.10660178416753686</v>
      </c>
      <c r="S32" s="355">
        <f t="shared" si="11"/>
        <v>0.10840481570773224</v>
      </c>
      <c r="T32" s="355">
        <f t="shared" si="11"/>
        <v>0.12482088724316977</v>
      </c>
      <c r="U32" s="355">
        <f t="shared" si="11"/>
        <v>0.13483430306096633</v>
      </c>
      <c r="V32" s="355">
        <f t="shared" si="11"/>
        <v>0.12926401738426324</v>
      </c>
      <c r="W32" s="355">
        <f t="shared" si="11"/>
        <v>0.12913678721134492</v>
      </c>
      <c r="X32" s="355">
        <f t="shared" si="11"/>
        <v>0.1316585229748499</v>
      </c>
      <c r="Y32" s="355">
        <f t="shared" si="11"/>
        <v>0.13206288837242333</v>
      </c>
      <c r="Z32" s="355">
        <f t="shared" si="11"/>
        <v>0.13145893027966363</v>
      </c>
      <c r="AA32" s="355">
        <f t="shared" si="11"/>
        <v>0.12926239999491879</v>
      </c>
      <c r="AB32" s="355">
        <f t="shared" si="11"/>
        <v>0.12756020362759854</v>
      </c>
      <c r="AC32" s="355">
        <f>AC13/AC31</f>
        <v>0.12505205022623184</v>
      </c>
      <c r="AD32" s="355">
        <f>AD13/AD31</f>
        <v>0.12388455813788324</v>
      </c>
      <c r="AE32" s="355">
        <f>AE13/AE31</f>
        <v>0.12388455813788324</v>
      </c>
      <c r="AF32" s="302"/>
      <c r="AG32" s="302"/>
      <c r="AH32" s="302"/>
      <c r="AI32" s="302"/>
      <c r="AJ32" s="302"/>
      <c r="AK32" s="302"/>
      <c r="AL32" s="302"/>
      <c r="AM32" s="302"/>
    </row>
    <row r="33" spans="1:39" hidden="1" outlineLevel="1">
      <c r="A33" s="302"/>
      <c r="B33" s="302"/>
      <c r="C33" s="302"/>
      <c r="D33" s="302"/>
      <c r="E33" s="302"/>
      <c r="F33" s="302"/>
      <c r="G33" s="302"/>
      <c r="H33" s="302"/>
      <c r="I33" s="329" t="s">
        <v>480</v>
      </c>
      <c r="J33" s="305"/>
      <c r="K33" s="305"/>
      <c r="L33" s="305"/>
      <c r="M33" s="351"/>
      <c r="N33" s="352"/>
      <c r="O33" s="352"/>
      <c r="P33" s="330"/>
      <c r="Q33" s="330"/>
      <c r="R33" s="1605"/>
      <c r="S33" s="1605">
        <f t="shared" ref="S33:AE33" si="12">(S13-R13)/(S31-R31)</f>
        <v>0.11372498671332458</v>
      </c>
      <c r="T33" s="1605">
        <f t="shared" si="12"/>
        <v>0.17045607341546604</v>
      </c>
      <c r="U33" s="1605">
        <f t="shared" si="12"/>
        <v>0.1710431376332287</v>
      </c>
      <c r="V33" s="1605">
        <f t="shared" si="12"/>
        <v>8.1263484814092207E-2</v>
      </c>
      <c r="W33" s="1605">
        <f t="shared" si="12"/>
        <v>0.12798799834323968</v>
      </c>
      <c r="X33" s="1605">
        <f t="shared" si="12"/>
        <v>0.15925930201579139</v>
      </c>
      <c r="Y33" s="1605">
        <f t="shared" si="12"/>
        <v>0.13747587647267659</v>
      </c>
      <c r="Z33" s="1605">
        <f t="shared" si="12"/>
        <v>0.12219940964004378</v>
      </c>
      <c r="AA33" s="1605">
        <f t="shared" si="12"/>
        <v>9.057421835819196E-2</v>
      </c>
      <c r="AB33" s="1605">
        <f t="shared" si="12"/>
        <v>9.4160357912346143E-2</v>
      </c>
      <c r="AC33" s="1605">
        <f t="shared" si="12"/>
        <v>7.2952968739021559E-2</v>
      </c>
      <c r="AD33" s="1605">
        <f t="shared" si="12"/>
        <v>9.9665963768502744E-2</v>
      </c>
      <c r="AE33" s="1605">
        <f t="shared" si="12"/>
        <v>0.12388455813788357</v>
      </c>
      <c r="AF33" s="302"/>
      <c r="AG33" s="302"/>
      <c r="AH33" s="302"/>
      <c r="AI33" s="302"/>
      <c r="AJ33" s="302"/>
      <c r="AK33" s="302"/>
      <c r="AL33" s="302"/>
      <c r="AM33" s="302"/>
    </row>
    <row r="34" spans="1:39" hidden="1" outlineLevel="1">
      <c r="A34" s="302"/>
      <c r="B34" s="302"/>
      <c r="C34" s="302"/>
      <c r="D34" s="302"/>
      <c r="E34" s="302"/>
      <c r="F34" s="302"/>
      <c r="G34" s="302"/>
      <c r="H34" s="302"/>
      <c r="I34" s="329"/>
      <c r="J34" s="305"/>
      <c r="K34" s="305"/>
      <c r="L34" s="305"/>
      <c r="M34" s="351"/>
      <c r="N34" s="352"/>
      <c r="O34" s="352"/>
      <c r="P34" s="330"/>
      <c r="Q34" s="330"/>
      <c r="R34" s="330"/>
      <c r="S34" s="330"/>
      <c r="T34" s="330"/>
      <c r="U34" s="330"/>
      <c r="V34" s="330"/>
      <c r="W34" s="330"/>
      <c r="X34" s="330"/>
      <c r="Y34" s="330"/>
      <c r="Z34" s="330"/>
      <c r="AA34" s="330"/>
      <c r="AB34" s="330"/>
      <c r="AC34" s="330"/>
      <c r="AD34" s="330"/>
      <c r="AE34" s="353"/>
      <c r="AF34" s="302"/>
      <c r="AG34" s="302"/>
      <c r="AH34" s="302"/>
      <c r="AI34" s="302"/>
      <c r="AJ34" s="302"/>
      <c r="AK34" s="302"/>
      <c r="AL34" s="302"/>
      <c r="AM34" s="302"/>
    </row>
    <row r="35" spans="1:39" collapsed="1">
      <c r="A35" s="302"/>
      <c r="B35" s="302"/>
      <c r="C35" s="302"/>
      <c r="D35" s="302"/>
      <c r="E35" s="302"/>
      <c r="F35" s="302"/>
      <c r="G35" s="302"/>
      <c r="H35" s="302"/>
      <c r="I35" s="356"/>
      <c r="J35" s="305"/>
      <c r="K35" s="305"/>
      <c r="L35" s="305"/>
      <c r="M35" s="351"/>
      <c r="N35" s="351"/>
      <c r="O35" s="351"/>
      <c r="P35" s="351"/>
      <c r="Q35" s="353"/>
      <c r="R35" s="353"/>
      <c r="S35" s="353"/>
      <c r="AA35" s="2436"/>
      <c r="AB35" s="2436"/>
      <c r="AC35" s="2436"/>
      <c r="AD35" s="2436"/>
      <c r="AE35" s="353"/>
      <c r="AF35" s="302"/>
      <c r="AJ35" s="302"/>
    </row>
    <row r="36" spans="1:39">
      <c r="A36" s="302"/>
      <c r="B36" s="302"/>
      <c r="C36" s="302"/>
      <c r="D36" s="302"/>
      <c r="E36" s="302"/>
      <c r="F36" s="302"/>
      <c r="G36" s="302"/>
      <c r="H36" s="302"/>
      <c r="I36" s="356"/>
      <c r="J36" s="305"/>
      <c r="K36" s="305"/>
      <c r="L36" s="305"/>
      <c r="M36" s="351"/>
      <c r="N36" s="351"/>
      <c r="O36" s="351"/>
      <c r="P36" s="353"/>
      <c r="Q36" s="353"/>
      <c r="R36" s="353"/>
      <c r="S36" s="353"/>
      <c r="V36" s="2248">
        <v>46.792224323527549</v>
      </c>
      <c r="W36" s="2248">
        <v>55.079103724383813</v>
      </c>
      <c r="X36" s="2248">
        <v>64.499998614698953</v>
      </c>
      <c r="Y36" s="2248">
        <v>75.897542292966136</v>
      </c>
      <c r="Z36" s="2248">
        <v>84.383543102109684</v>
      </c>
      <c r="AA36" s="2437">
        <v>89.669064478709885</v>
      </c>
      <c r="AB36" s="2437">
        <v>91.140946628968322</v>
      </c>
      <c r="AC36" s="2437">
        <v>95.647205695910998</v>
      </c>
      <c r="AD36" s="2437">
        <v>100.73198400574938</v>
      </c>
      <c r="AE36" s="357"/>
      <c r="AJ36" s="302"/>
    </row>
    <row r="37" spans="1:39">
      <c r="A37" s="302"/>
      <c r="B37" s="302"/>
      <c r="C37" s="302"/>
      <c r="D37" s="302"/>
      <c r="E37" s="302"/>
      <c r="F37" s="302"/>
      <c r="G37" s="302"/>
      <c r="H37" s="302"/>
      <c r="I37" s="358" t="s">
        <v>196</v>
      </c>
      <c r="J37" s="359"/>
      <c r="K37" s="359"/>
      <c r="L37" s="360"/>
      <c r="M37" s="305"/>
      <c r="N37" s="347"/>
      <c r="O37" s="305"/>
      <c r="P37" s="353"/>
      <c r="Q37" s="353"/>
      <c r="R37" s="353"/>
      <c r="S37" s="353"/>
      <c r="V37" s="2248">
        <v>251.35515669417111</v>
      </c>
      <c r="W37" s="2248">
        <v>294.68139135043981</v>
      </c>
      <c r="X37" s="2248">
        <v>343.63581515417866</v>
      </c>
      <c r="Y37" s="2248">
        <v>391.85945869262468</v>
      </c>
      <c r="Z37" s="2248">
        <v>431.20873444735133</v>
      </c>
      <c r="AA37" s="2438">
        <v>465.57457130593605</v>
      </c>
      <c r="AB37" s="2438">
        <v>491.79137667982764</v>
      </c>
      <c r="AC37" s="2438">
        <v>522.1724583724706</v>
      </c>
      <c r="AD37" s="2438">
        <v>551.18379980568352</v>
      </c>
      <c r="AJ37" s="302"/>
    </row>
    <row r="38" spans="1:39">
      <c r="A38" s="302"/>
      <c r="B38" s="302"/>
      <c r="C38" s="302"/>
      <c r="D38" s="302"/>
      <c r="E38" s="302"/>
      <c r="F38" s="302"/>
      <c r="G38" s="302"/>
      <c r="H38" s="302"/>
      <c r="I38" s="361" t="s">
        <v>197</v>
      </c>
      <c r="J38" s="362"/>
      <c r="K38" s="362"/>
      <c r="L38" s="1158">
        <f>SUM(W26:AD26)</f>
        <v>660.11500020013489</v>
      </c>
      <c r="M38" s="363"/>
      <c r="N38" s="347"/>
      <c r="P38" s="353"/>
      <c r="Q38" s="353"/>
      <c r="R38" s="353"/>
      <c r="S38" s="353"/>
      <c r="AA38" s="2358"/>
      <c r="AB38" s="2358"/>
      <c r="AC38" s="2358"/>
      <c r="AD38" s="2358"/>
      <c r="AJ38" s="302"/>
    </row>
    <row r="39" spans="1:39">
      <c r="A39" s="302"/>
      <c r="B39" s="302"/>
      <c r="C39" s="302"/>
      <c r="D39" s="302"/>
      <c r="E39" s="302"/>
      <c r="F39" s="302"/>
      <c r="G39" s="302"/>
      <c r="H39" s="302"/>
      <c r="I39" s="361" t="s">
        <v>198</v>
      </c>
      <c r="J39" s="362"/>
      <c r="K39" s="362"/>
      <c r="L39" s="1159">
        <f>(($AE$18)/($L$55-$L$56))/(1+$L$55)^$AD$25</f>
        <v>1141.3933973620335</v>
      </c>
      <c r="M39" s="305"/>
      <c r="N39" s="347"/>
      <c r="P39" s="302"/>
      <c r="Q39" s="302"/>
      <c r="R39" s="302"/>
      <c r="S39" s="302"/>
      <c r="AJ39" s="302"/>
    </row>
    <row r="40" spans="1:39">
      <c r="A40" s="302"/>
      <c r="B40" s="302"/>
      <c r="C40" s="302"/>
      <c r="D40" s="302"/>
      <c r="E40" s="302"/>
      <c r="F40" s="302"/>
      <c r="G40" s="302"/>
      <c r="H40" s="302"/>
      <c r="I40" s="364" t="s">
        <v>199</v>
      </c>
      <c r="J40" s="321"/>
      <c r="K40" s="321"/>
      <c r="L40" s="1160">
        <f>L38+L39</f>
        <v>1801.5083975621683</v>
      </c>
      <c r="M40" s="305"/>
      <c r="N40" s="347"/>
      <c r="P40" s="302"/>
      <c r="Q40" s="302"/>
      <c r="S40" s="302"/>
      <c r="AJ40" s="302"/>
    </row>
    <row r="41" spans="1:39">
      <c r="A41" s="302"/>
      <c r="B41" s="302"/>
      <c r="C41" s="302"/>
      <c r="D41" s="302"/>
      <c r="E41" s="302"/>
      <c r="F41" s="302"/>
      <c r="G41" s="302"/>
      <c r="H41" s="302"/>
      <c r="I41" s="361" t="s">
        <v>200</v>
      </c>
      <c r="J41" s="362"/>
      <c r="K41" s="362"/>
      <c r="L41" s="1158">
        <f>Model!BA163+Model!BA169</f>
        <v>6.4500000000000011</v>
      </c>
      <c r="M41" s="305"/>
      <c r="N41" s="347"/>
      <c r="P41" s="302"/>
      <c r="Q41" s="302"/>
      <c r="R41" s="302"/>
      <c r="S41" s="302"/>
    </row>
    <row r="42" spans="1:39">
      <c r="A42" s="302"/>
      <c r="B42" s="302"/>
      <c r="C42" s="302"/>
      <c r="D42" s="302"/>
      <c r="E42" s="302"/>
      <c r="F42" s="302"/>
      <c r="G42" s="302"/>
      <c r="H42" s="302"/>
      <c r="I42" s="361" t="s">
        <v>201</v>
      </c>
      <c r="J42" s="362"/>
      <c r="K42" s="362"/>
      <c r="L42" s="1159">
        <f>Model!BA144</f>
        <v>591.24392974956243</v>
      </c>
      <c r="M42" s="305"/>
      <c r="N42" s="347"/>
      <c r="P42" s="302"/>
      <c r="Q42" s="302"/>
      <c r="R42" s="302"/>
      <c r="S42" s="302"/>
    </row>
    <row r="43" spans="1:39">
      <c r="A43" s="302"/>
      <c r="B43" s="302"/>
      <c r="C43" s="302"/>
      <c r="D43" s="302"/>
      <c r="E43" s="302"/>
      <c r="F43" s="302"/>
      <c r="G43" s="302"/>
      <c r="H43" s="302"/>
      <c r="I43" s="364" t="s">
        <v>202</v>
      </c>
      <c r="J43" s="321"/>
      <c r="K43" s="321"/>
      <c r="L43" s="1160">
        <f>L40-L41+L42</f>
        <v>2386.3023273117306</v>
      </c>
      <c r="M43" s="305"/>
      <c r="N43" s="347"/>
      <c r="P43" s="302"/>
      <c r="Q43" s="302"/>
      <c r="R43" s="302"/>
      <c r="S43" s="302"/>
      <c r="T43" s="302"/>
      <c r="U43" s="302"/>
      <c r="V43" s="302"/>
      <c r="AA43" s="366"/>
    </row>
    <row r="44" spans="1:39">
      <c r="A44" s="302"/>
      <c r="B44" s="302"/>
      <c r="C44" s="302"/>
      <c r="D44" s="302"/>
      <c r="E44" s="302"/>
      <c r="F44" s="302"/>
      <c r="G44" s="302"/>
      <c r="H44" s="302"/>
      <c r="I44" s="361" t="s">
        <v>203</v>
      </c>
      <c r="J44" s="362"/>
      <c r="K44" s="362"/>
      <c r="L44" s="367">
        <f>Model!BA71</f>
        <v>67.770156</v>
      </c>
      <c r="M44" s="305"/>
      <c r="N44" s="347"/>
      <c r="P44" s="302"/>
      <c r="Q44" s="302"/>
      <c r="R44" s="302"/>
      <c r="S44" s="302"/>
      <c r="T44" s="302"/>
      <c r="U44" s="302"/>
      <c r="V44" s="302"/>
    </row>
    <row r="45" spans="1:39">
      <c r="A45" s="302"/>
      <c r="B45" s="302"/>
      <c r="C45" s="302"/>
      <c r="D45" s="302"/>
      <c r="E45" s="302"/>
      <c r="F45" s="302"/>
      <c r="G45" s="302"/>
      <c r="H45" s="302"/>
      <c r="I45" s="364" t="s">
        <v>225</v>
      </c>
      <c r="J45" s="321"/>
      <c r="K45" s="321"/>
      <c r="L45" s="1160">
        <f>ROUND(L43/L44,0)</f>
        <v>35</v>
      </c>
      <c r="M45" s="305"/>
      <c r="N45" s="347"/>
      <c r="P45" s="302"/>
      <c r="Q45" s="302"/>
      <c r="R45" s="302"/>
      <c r="S45" s="302"/>
      <c r="T45" s="302"/>
      <c r="U45" s="302"/>
      <c r="V45" s="302"/>
      <c r="Y45" s="368"/>
    </row>
    <row r="46" spans="1:39">
      <c r="A46" s="302"/>
      <c r="B46" s="302"/>
      <c r="C46" s="302"/>
      <c r="D46" s="302"/>
      <c r="E46" s="302"/>
      <c r="F46" s="302"/>
      <c r="G46" s="302"/>
      <c r="H46" s="302"/>
      <c r="I46" s="370" t="s">
        <v>204</v>
      </c>
      <c r="J46" s="371"/>
      <c r="K46" s="371"/>
      <c r="L46" s="372">
        <f>ROUND(((AE18*(1+L56))/(L55-L56))/AE13,1)</f>
        <v>3.8</v>
      </c>
      <c r="M46" s="305"/>
      <c r="N46" s="347"/>
      <c r="P46" s="302"/>
      <c r="Q46" s="302"/>
      <c r="R46" s="302"/>
      <c r="S46" s="302"/>
      <c r="T46" s="302"/>
      <c r="U46" s="302"/>
      <c r="V46" s="302"/>
      <c r="Y46" s="368"/>
    </row>
    <row r="47" spans="1:39">
      <c r="A47" s="302"/>
      <c r="B47" s="302"/>
      <c r="C47" s="302"/>
      <c r="D47" s="302"/>
      <c r="E47" s="302"/>
      <c r="F47" s="302"/>
      <c r="G47" s="302"/>
      <c r="H47" s="302"/>
      <c r="I47" s="305"/>
      <c r="J47" s="305"/>
      <c r="K47" s="305"/>
      <c r="L47" s="305"/>
      <c r="M47" s="305"/>
      <c r="N47" s="347"/>
      <c r="P47" s="302"/>
      <c r="Q47" s="302"/>
      <c r="R47" s="302"/>
      <c r="S47" s="302"/>
      <c r="T47" s="302"/>
      <c r="U47" s="302"/>
      <c r="V47" s="302"/>
    </row>
    <row r="48" spans="1:39">
      <c r="A48" s="302"/>
      <c r="B48" s="302"/>
      <c r="C48" s="302"/>
      <c r="D48" s="302"/>
      <c r="E48" s="302"/>
      <c r="F48" s="302"/>
      <c r="G48" s="302"/>
      <c r="H48" s="302"/>
      <c r="I48" s="347"/>
      <c r="J48" s="347"/>
      <c r="K48" s="347"/>
      <c r="L48" s="347"/>
      <c r="M48" s="305"/>
      <c r="N48" s="347"/>
      <c r="P48" s="302"/>
      <c r="Q48" s="302"/>
      <c r="R48" s="302"/>
      <c r="S48" s="302"/>
      <c r="T48" s="302"/>
      <c r="U48" s="302"/>
      <c r="V48" s="302"/>
    </row>
    <row r="49" spans="1:36">
      <c r="A49" s="302"/>
      <c r="B49" s="302"/>
      <c r="C49" s="302"/>
      <c r="D49" s="302"/>
      <c r="E49" s="302"/>
      <c r="F49" s="302"/>
      <c r="G49" s="302"/>
      <c r="H49" s="302"/>
      <c r="I49" s="358" t="s">
        <v>205</v>
      </c>
      <c r="J49" s="373"/>
      <c r="K49" s="373"/>
      <c r="L49" s="374"/>
      <c r="M49" s="305"/>
      <c r="N49" s="347"/>
      <c r="O49" s="305"/>
      <c r="P49" s="305"/>
      <c r="Q49" s="305"/>
      <c r="R49" s="305"/>
      <c r="S49" s="305"/>
      <c r="T49" s="305"/>
      <c r="U49" s="302"/>
      <c r="V49" s="302"/>
      <c r="W49" s="302"/>
      <c r="X49" s="302"/>
      <c r="Y49" s="302"/>
      <c r="Z49" s="302"/>
      <c r="AA49" s="302"/>
      <c r="AB49" s="302"/>
      <c r="AC49" s="302"/>
      <c r="AD49" s="302"/>
      <c r="AE49" s="302"/>
      <c r="AF49" s="302"/>
    </row>
    <row r="50" spans="1:36">
      <c r="A50" s="302"/>
      <c r="B50" s="302"/>
      <c r="C50" s="302"/>
      <c r="D50" s="302"/>
      <c r="E50" s="302"/>
      <c r="F50" s="302"/>
      <c r="G50" s="302"/>
      <c r="H50" s="302"/>
      <c r="I50" s="375" t="s">
        <v>206</v>
      </c>
      <c r="J50" s="376"/>
      <c r="K50" s="376"/>
      <c r="L50" s="377" t="s">
        <v>207</v>
      </c>
      <c r="M50" s="305"/>
      <c r="N50" s="347"/>
      <c r="O50" s="305"/>
      <c r="P50" s="305"/>
      <c r="Q50" s="305"/>
      <c r="R50" s="305"/>
      <c r="S50" s="305"/>
      <c r="T50" s="305"/>
      <c r="U50" s="302"/>
      <c r="V50" s="302"/>
      <c r="W50" s="302"/>
      <c r="X50" s="302"/>
      <c r="Y50" s="302"/>
      <c r="Z50" s="302"/>
      <c r="AA50" s="302"/>
      <c r="AB50" s="302"/>
      <c r="AC50" s="302"/>
      <c r="AD50" s="302"/>
      <c r="AE50" s="302"/>
      <c r="AF50" s="302"/>
    </row>
    <row r="51" spans="1:36" hidden="1" outlineLevel="1">
      <c r="A51" s="302"/>
      <c r="B51" s="302"/>
      <c r="C51" s="302"/>
      <c r="D51" s="302"/>
      <c r="E51" s="302"/>
      <c r="F51" s="302"/>
      <c r="G51" s="302"/>
      <c r="H51" s="302"/>
      <c r="I51" s="361" t="s">
        <v>208</v>
      </c>
      <c r="J51" s="362"/>
      <c r="K51" s="362"/>
      <c r="L51" s="1570">
        <f>L62</f>
        <v>7.8861600000000004E-2</v>
      </c>
      <c r="M51" s="305"/>
      <c r="N51" s="347"/>
      <c r="O51" s="305"/>
      <c r="P51" s="305"/>
      <c r="Q51" s="379"/>
      <c r="R51" s="305"/>
      <c r="S51" s="305"/>
      <c r="T51" s="305"/>
      <c r="U51" s="302"/>
      <c r="V51" s="302"/>
      <c r="W51" s="302"/>
      <c r="X51" s="302"/>
      <c r="Y51" s="302"/>
      <c r="Z51" s="302"/>
      <c r="AA51" s="302"/>
      <c r="AB51" s="302"/>
      <c r="AC51" s="302"/>
      <c r="AD51" s="302"/>
      <c r="AE51" s="302"/>
      <c r="AF51" s="302"/>
    </row>
    <row r="52" spans="1:36" hidden="1" outlineLevel="1">
      <c r="A52" s="302"/>
      <c r="B52" s="302"/>
      <c r="C52" s="302"/>
      <c r="D52" s="302"/>
      <c r="E52" s="302"/>
      <c r="F52" s="302"/>
      <c r="G52" s="302"/>
      <c r="H52" s="302"/>
      <c r="I52" s="361" t="s">
        <v>209</v>
      </c>
      <c r="J52" s="362"/>
      <c r="K52" s="362"/>
      <c r="L52" s="378">
        <v>0.05</v>
      </c>
      <c r="M52" s="305"/>
      <c r="N52" s="347"/>
      <c r="O52" s="305"/>
      <c r="P52" s="305"/>
      <c r="Q52" s="379"/>
      <c r="R52" s="305"/>
      <c r="S52" s="305"/>
      <c r="T52" s="305"/>
      <c r="U52" s="302"/>
      <c r="V52" s="302"/>
      <c r="W52" s="302"/>
      <c r="X52" s="302"/>
      <c r="Y52" s="302"/>
      <c r="Z52" s="302"/>
      <c r="AA52" s="302"/>
      <c r="AB52" s="302"/>
      <c r="AC52" s="302"/>
      <c r="AD52" s="302"/>
      <c r="AE52" s="302"/>
      <c r="AF52" s="302"/>
    </row>
    <row r="53" spans="1:36" hidden="1" outlineLevel="1">
      <c r="A53" s="302"/>
      <c r="B53" s="302"/>
      <c r="C53" s="302"/>
      <c r="D53" s="302"/>
      <c r="E53" s="302"/>
      <c r="F53" s="302"/>
      <c r="G53" s="302"/>
      <c r="H53" s="302"/>
      <c r="I53" s="361" t="s">
        <v>210</v>
      </c>
      <c r="J53" s="362"/>
      <c r="K53" s="362"/>
      <c r="L53" s="378">
        <v>0.35</v>
      </c>
      <c r="M53" s="305"/>
      <c r="N53" s="347"/>
      <c r="O53" s="305"/>
      <c r="P53" s="305"/>
      <c r="Q53" s="379"/>
      <c r="R53" s="305"/>
      <c r="S53" s="305"/>
      <c r="T53" s="305"/>
      <c r="U53" s="302"/>
      <c r="V53" s="302"/>
      <c r="W53" s="302"/>
      <c r="X53" s="302"/>
      <c r="Y53" s="302"/>
      <c r="Z53" s="302"/>
      <c r="AA53" s="302"/>
      <c r="AB53" s="302"/>
      <c r="AC53" s="302"/>
      <c r="AD53" s="302"/>
      <c r="AE53" s="302"/>
      <c r="AF53" s="302"/>
    </row>
    <row r="54" spans="1:36" hidden="1" outlineLevel="1">
      <c r="A54" s="302"/>
      <c r="B54" s="302"/>
      <c r="C54" s="302"/>
      <c r="D54" s="302"/>
      <c r="E54" s="302"/>
      <c r="F54" s="302"/>
      <c r="G54" s="302"/>
      <c r="H54" s="302"/>
      <c r="I54" s="361" t="s">
        <v>211</v>
      </c>
      <c r="J54" s="362"/>
      <c r="K54" s="362"/>
      <c r="L54" s="380">
        <v>0.05</v>
      </c>
      <c r="M54" s="305"/>
      <c r="N54" s="347"/>
      <c r="O54" s="305"/>
      <c r="P54" s="305"/>
      <c r="Q54" s="379"/>
      <c r="R54" s="305"/>
      <c r="S54" s="305"/>
      <c r="T54" s="305"/>
      <c r="U54" s="302"/>
      <c r="V54" s="302"/>
      <c r="W54" s="302"/>
      <c r="X54" s="302"/>
      <c r="Y54" s="302"/>
      <c r="Z54" s="302"/>
      <c r="AA54" s="302"/>
      <c r="AB54" s="302"/>
      <c r="AC54" s="302"/>
      <c r="AD54" s="302"/>
      <c r="AE54" s="302"/>
      <c r="AF54" s="302"/>
    </row>
    <row r="55" spans="1:36" collapsed="1">
      <c r="A55" s="302"/>
      <c r="B55" s="302"/>
      <c r="C55" s="302"/>
      <c r="D55" s="302"/>
      <c r="E55" s="302"/>
      <c r="F55" s="302"/>
      <c r="G55" s="302"/>
      <c r="H55" s="302"/>
      <c r="I55" s="381" t="s">
        <v>212</v>
      </c>
      <c r="J55" s="382"/>
      <c r="K55" s="382"/>
      <c r="L55" s="383">
        <f>+(L51*(1-L54))+((1-L53)*L52*L54)</f>
        <v>7.6543520000000004E-2</v>
      </c>
      <c r="M55" s="305"/>
      <c r="N55" s="347"/>
      <c r="O55" s="305"/>
      <c r="P55" s="305"/>
      <c r="Q55" s="379"/>
      <c r="R55" s="305"/>
      <c r="S55" s="305"/>
      <c r="T55" s="305"/>
      <c r="U55" s="302"/>
      <c r="V55" s="302"/>
      <c r="W55" s="302"/>
      <c r="X55" s="302"/>
      <c r="Y55" s="302"/>
      <c r="Z55" s="302"/>
      <c r="AA55" s="302"/>
      <c r="AB55" s="302"/>
      <c r="AC55" s="302"/>
      <c r="AD55" s="302"/>
      <c r="AE55" s="302"/>
      <c r="AF55" s="302"/>
    </row>
    <row r="56" spans="1:36">
      <c r="A56" s="302"/>
      <c r="B56" s="302"/>
      <c r="C56" s="302"/>
      <c r="D56" s="302"/>
      <c r="E56" s="302"/>
      <c r="F56" s="302"/>
      <c r="G56" s="302"/>
      <c r="H56" s="302"/>
      <c r="I56" s="370" t="s">
        <v>213</v>
      </c>
      <c r="J56" s="371"/>
      <c r="K56" s="371"/>
      <c r="L56" s="2423">
        <v>2.5000000000000001E-2</v>
      </c>
      <c r="M56" s="305"/>
      <c r="N56" s="347"/>
      <c r="O56" s="305"/>
      <c r="P56" s="384"/>
      <c r="Q56" s="305"/>
      <c r="R56" s="305"/>
      <c r="S56" s="305"/>
      <c r="T56" s="305"/>
      <c r="U56" s="302"/>
      <c r="V56" s="302"/>
      <c r="W56" s="302"/>
      <c r="X56" s="302"/>
      <c r="Y56" s="302"/>
      <c r="Z56" s="302"/>
      <c r="AA56" s="302"/>
      <c r="AB56" s="302"/>
      <c r="AC56" s="302"/>
      <c r="AD56" s="302"/>
      <c r="AE56" s="302"/>
      <c r="AF56" s="302"/>
      <c r="AJ56" s="302"/>
    </row>
    <row r="57" spans="1:36">
      <c r="A57" s="302"/>
      <c r="B57" s="302"/>
      <c r="C57" s="302"/>
      <c r="D57" s="302"/>
      <c r="E57" s="302"/>
      <c r="F57" s="302"/>
      <c r="G57" s="302"/>
      <c r="H57" s="302"/>
      <c r="I57" s="305"/>
      <c r="J57" s="305"/>
      <c r="K57" s="305"/>
      <c r="L57" s="305"/>
      <c r="M57" s="305"/>
      <c r="N57" s="305"/>
      <c r="O57" s="305"/>
      <c r="P57" s="384"/>
      <c r="Q57" s="305"/>
      <c r="R57" s="305"/>
      <c r="S57" s="305"/>
      <c r="T57" s="305"/>
      <c r="U57" s="302"/>
      <c r="V57" s="302"/>
      <c r="W57" s="302"/>
      <c r="X57" s="302"/>
      <c r="Y57" s="302"/>
      <c r="Z57" s="302"/>
      <c r="AA57" s="302"/>
      <c r="AB57" s="302"/>
      <c r="AC57" s="302"/>
      <c r="AD57" s="302"/>
      <c r="AE57" s="302"/>
      <c r="AF57" s="302"/>
      <c r="AJ57" s="302"/>
    </row>
    <row r="58" spans="1:36">
      <c r="A58" s="302"/>
      <c r="B58" s="302"/>
      <c r="C58" s="302"/>
      <c r="D58" s="302"/>
      <c r="E58" s="302"/>
      <c r="F58" s="302"/>
      <c r="G58" s="302"/>
      <c r="H58" s="302"/>
      <c r="I58" s="358" t="s">
        <v>208</v>
      </c>
      <c r="J58" s="373"/>
      <c r="K58" s="373"/>
      <c r="L58" s="374"/>
      <c r="M58" s="305"/>
      <c r="N58" s="305"/>
      <c r="O58" s="305"/>
      <c r="P58" s="384"/>
      <c r="Q58" s="305"/>
      <c r="R58" s="305"/>
      <c r="S58" s="305"/>
      <c r="T58" s="305"/>
      <c r="U58" s="302"/>
      <c r="V58" s="302"/>
      <c r="W58" s="302"/>
      <c r="X58" s="302"/>
      <c r="Y58" s="302"/>
      <c r="Z58" s="302"/>
      <c r="AA58" s="302"/>
      <c r="AB58" s="302"/>
      <c r="AC58" s="302"/>
      <c r="AD58" s="302"/>
      <c r="AE58" s="302"/>
      <c r="AF58" s="302"/>
      <c r="AJ58" s="302"/>
    </row>
    <row r="59" spans="1:36" hidden="1" outlineLevel="1">
      <c r="A59" s="302"/>
      <c r="B59" s="302"/>
      <c r="C59" s="302"/>
      <c r="D59" s="302"/>
      <c r="E59" s="302"/>
      <c r="F59" s="302"/>
      <c r="G59" s="302"/>
      <c r="H59" s="302"/>
      <c r="I59" s="361" t="s">
        <v>468</v>
      </c>
      <c r="J59" s="362"/>
      <c r="K59" s="362"/>
      <c r="L59" s="2381">
        <v>2.4899999999999999E-2</v>
      </c>
      <c r="M59" s="305"/>
      <c r="N59" s="305"/>
      <c r="O59" s="305"/>
      <c r="P59" s="384"/>
      <c r="Q59" s="305"/>
      <c r="R59" s="305"/>
      <c r="S59" s="305"/>
      <c r="T59" s="305"/>
      <c r="U59" s="302"/>
      <c r="V59" s="302"/>
      <c r="W59" s="302"/>
      <c r="X59" s="302"/>
      <c r="Y59" s="302"/>
      <c r="Z59" s="302"/>
      <c r="AA59" s="302"/>
      <c r="AB59" s="302"/>
      <c r="AC59" s="302"/>
      <c r="AD59" s="302"/>
      <c r="AE59" s="302"/>
      <c r="AF59" s="302"/>
      <c r="AJ59" s="302"/>
    </row>
    <row r="60" spans="1:36" hidden="1" outlineLevel="1">
      <c r="A60" s="302"/>
      <c r="B60" s="302"/>
      <c r="C60" s="302"/>
      <c r="D60" s="302"/>
      <c r="E60" s="302"/>
      <c r="F60" s="302"/>
      <c r="G60" s="302"/>
      <c r="H60" s="302"/>
      <c r="I60" s="361" t="s">
        <v>469</v>
      </c>
      <c r="J60" s="362"/>
      <c r="K60" s="362"/>
      <c r="L60" s="1549">
        <v>1.232</v>
      </c>
      <c r="M60" s="305"/>
      <c r="N60" s="305"/>
      <c r="O60" s="305"/>
      <c r="P60" s="384"/>
      <c r="Q60" s="305"/>
      <c r="R60" s="305"/>
      <c r="S60" s="305"/>
      <c r="T60" s="305"/>
      <c r="U60" s="302"/>
      <c r="V60" s="302"/>
      <c r="W60" s="302"/>
      <c r="X60" s="302"/>
      <c r="Y60" s="302"/>
      <c r="Z60" s="302"/>
      <c r="AA60" s="302"/>
      <c r="AB60" s="302"/>
      <c r="AC60" s="302"/>
      <c r="AD60" s="302"/>
      <c r="AE60" s="302"/>
      <c r="AF60" s="302"/>
      <c r="AJ60" s="302"/>
    </row>
    <row r="61" spans="1:36" hidden="1" outlineLevel="1">
      <c r="A61" s="302"/>
      <c r="B61" s="302"/>
      <c r="C61" s="302"/>
      <c r="D61" s="302"/>
      <c r="E61" s="302"/>
      <c r="F61" s="302"/>
      <c r="G61" s="302"/>
      <c r="H61" s="302"/>
      <c r="I61" s="361" t="s">
        <v>470</v>
      </c>
      <c r="J61" s="362"/>
      <c r="K61" s="362"/>
      <c r="L61" s="2381">
        <v>4.3799999999999999E-2</v>
      </c>
      <c r="M61" s="305"/>
      <c r="N61" s="321"/>
      <c r="O61" s="305"/>
      <c r="P61" s="384"/>
      <c r="Q61" s="305"/>
      <c r="R61" s="305"/>
      <c r="S61" s="305"/>
      <c r="T61" s="305"/>
      <c r="U61" s="302"/>
      <c r="V61" s="302"/>
      <c r="W61" s="385"/>
      <c r="X61" s="385"/>
      <c r="Y61" s="385"/>
      <c r="Z61" s="385"/>
      <c r="AA61" s="302"/>
      <c r="AB61" s="302"/>
      <c r="AC61" s="302"/>
      <c r="AD61" s="302"/>
      <c r="AE61" s="302"/>
      <c r="AF61" s="302"/>
      <c r="AJ61" s="302"/>
    </row>
    <row r="62" spans="1:36" collapsed="1">
      <c r="A62" s="302"/>
      <c r="B62" s="302"/>
      <c r="C62" s="302"/>
      <c r="D62" s="302"/>
      <c r="E62" s="302"/>
      <c r="F62" s="302"/>
      <c r="G62" s="302"/>
      <c r="H62" s="302"/>
      <c r="I62" s="381" t="s">
        <v>467</v>
      </c>
      <c r="J62" s="382"/>
      <c r="K62" s="382"/>
      <c r="L62" s="383">
        <f>L59+L60*L61</f>
        <v>7.8861600000000004E-2</v>
      </c>
      <c r="M62" s="305"/>
      <c r="N62" s="321"/>
      <c r="O62" s="305"/>
      <c r="P62" s="384"/>
      <c r="Q62" s="305"/>
      <c r="R62" s="305"/>
      <c r="S62" s="305"/>
      <c r="T62" s="305"/>
      <c r="U62" s="302"/>
      <c r="V62" s="302"/>
      <c r="W62" s="385"/>
      <c r="X62" s="385"/>
      <c r="Y62" s="385"/>
      <c r="Z62" s="385"/>
      <c r="AA62" s="302"/>
      <c r="AB62" s="302"/>
      <c r="AC62" s="302"/>
      <c r="AD62" s="302"/>
      <c r="AE62" s="302"/>
      <c r="AF62" s="302"/>
      <c r="AJ62" s="302"/>
    </row>
    <row r="63" spans="1:36">
      <c r="A63" s="302"/>
      <c r="B63" s="302"/>
      <c r="C63" s="302"/>
      <c r="D63" s="302"/>
      <c r="E63" s="302"/>
      <c r="F63" s="302"/>
      <c r="G63" s="302"/>
      <c r="H63" s="302"/>
      <c r="I63" s="302"/>
      <c r="J63" s="302"/>
      <c r="K63" s="302"/>
      <c r="L63" s="302"/>
      <c r="M63" s="305"/>
      <c r="N63" s="321"/>
      <c r="O63" s="305"/>
      <c r="P63" s="384"/>
      <c r="Q63" s="305"/>
      <c r="R63" s="305"/>
      <c r="S63" s="305"/>
      <c r="T63" s="305"/>
      <c r="U63" s="302"/>
      <c r="V63" s="302"/>
      <c r="W63" s="385"/>
      <c r="X63" s="385"/>
      <c r="Y63" s="385"/>
      <c r="Z63" s="385"/>
      <c r="AA63" s="302"/>
      <c r="AB63" s="302"/>
      <c r="AC63" s="302"/>
      <c r="AD63" s="302"/>
      <c r="AE63" s="302"/>
      <c r="AF63" s="302"/>
      <c r="AJ63" s="302"/>
    </row>
    <row r="64" spans="1:36">
      <c r="A64" s="302"/>
      <c r="B64" s="302"/>
      <c r="C64" s="302"/>
      <c r="D64" s="302"/>
      <c r="E64" s="302"/>
      <c r="F64" s="302"/>
      <c r="G64" s="302"/>
      <c r="H64" s="302"/>
      <c r="I64" s="302"/>
      <c r="J64" s="302"/>
      <c r="K64" s="302"/>
      <c r="L64" s="302"/>
      <c r="M64" s="305"/>
      <c r="N64" s="362"/>
      <c r="O64" s="305"/>
      <c r="P64" s="305"/>
      <c r="Q64" s="305"/>
      <c r="R64" s="305"/>
      <c r="S64" s="305"/>
      <c r="T64" s="305"/>
      <c r="U64" s="302"/>
      <c r="V64" s="302"/>
      <c r="W64" s="386"/>
      <c r="X64" s="386"/>
      <c r="Y64" s="386"/>
      <c r="Z64" s="386"/>
      <c r="AA64" s="387"/>
      <c r="AB64" s="387"/>
      <c r="AC64" s="387"/>
      <c r="AD64" s="387"/>
      <c r="AE64" s="302"/>
      <c r="AF64" s="302"/>
      <c r="AJ64" s="302"/>
    </row>
    <row r="65" spans="1:64" s="392" customFormat="1" ht="11.25" customHeight="1">
      <c r="A65" s="302"/>
      <c r="B65" s="302"/>
      <c r="C65" s="302"/>
      <c r="D65" s="302"/>
      <c r="E65" s="302"/>
      <c r="F65" s="302"/>
      <c r="G65" s="302"/>
      <c r="H65" s="302"/>
      <c r="I65" s="388" t="s">
        <v>214</v>
      </c>
      <c r="J65" s="388"/>
      <c r="K65" s="388"/>
      <c r="L65" s="388"/>
      <c r="M65" s="389"/>
      <c r="N65" s="390"/>
      <c r="O65" s="390"/>
      <c r="P65" s="390"/>
      <c r="Q65" s="390"/>
      <c r="R65" s="390"/>
      <c r="S65" s="390"/>
      <c r="T65" s="390"/>
      <c r="U65" s="390"/>
      <c r="V65" s="390"/>
      <c r="W65" s="390"/>
      <c r="X65" s="390"/>
      <c r="Y65" s="390"/>
      <c r="Z65" s="390"/>
      <c r="AA65" s="390"/>
      <c r="AB65" s="390"/>
      <c r="AC65" s="390"/>
      <c r="AD65" s="390"/>
      <c r="AE65" s="389"/>
      <c r="AF65" s="391"/>
      <c r="AG65" s="391"/>
      <c r="AH65" s="391"/>
      <c r="AI65" s="391"/>
      <c r="AJ65" s="391"/>
      <c r="AK65" s="391"/>
      <c r="AL65" s="391"/>
      <c r="AM65" s="391"/>
      <c r="AN65" s="391"/>
      <c r="AO65" s="391"/>
      <c r="AP65" s="391"/>
      <c r="AQ65" s="391"/>
      <c r="AR65" s="391"/>
      <c r="AS65" s="391"/>
      <c r="AT65" s="391"/>
      <c r="AU65" s="391"/>
      <c r="AV65" s="391"/>
      <c r="AW65" s="391"/>
      <c r="AX65" s="391"/>
      <c r="AY65" s="391"/>
      <c r="AZ65" s="391"/>
      <c r="BA65" s="391"/>
      <c r="BB65" s="391"/>
      <c r="BC65" s="391"/>
      <c r="BD65" s="391"/>
      <c r="BE65" s="391"/>
      <c r="BF65" s="391"/>
      <c r="BG65" s="391"/>
      <c r="BH65" s="391"/>
      <c r="BI65" s="391"/>
      <c r="BJ65" s="391"/>
      <c r="BK65" s="391"/>
      <c r="BL65" s="391"/>
    </row>
    <row r="66" spans="1:64">
      <c r="A66" s="302"/>
      <c r="B66" s="302"/>
      <c r="C66" s="302"/>
      <c r="D66" s="302"/>
      <c r="E66" s="302"/>
      <c r="F66" s="302"/>
      <c r="G66" s="302"/>
      <c r="H66" s="302"/>
      <c r="I66" s="302" t="s">
        <v>215</v>
      </c>
      <c r="J66" s="302"/>
      <c r="K66" s="302"/>
      <c r="L66" s="302"/>
      <c r="M66" s="393"/>
      <c r="N66" s="393"/>
      <c r="O66" s="393"/>
      <c r="P66" s="393"/>
      <c r="Q66" s="393"/>
      <c r="R66" s="393">
        <f>Model!AW47</f>
        <v>64.472999999999971</v>
      </c>
      <c r="S66" s="394">
        <f>Model!AX47</f>
        <v>71.795000000000073</v>
      </c>
      <c r="T66" s="394">
        <f>Model!AY47</f>
        <v>120.45899999999988</v>
      </c>
      <c r="U66" s="394">
        <f>Model!AZ47</f>
        <v>132.36800000000005</v>
      </c>
      <c r="V66" s="394">
        <f>Model!BA47</f>
        <v>122.85457113726363</v>
      </c>
      <c r="W66" s="394">
        <f>Model!BB47</f>
        <v>133.68782694613776</v>
      </c>
      <c r="X66" s="394">
        <f>Model!BC47</f>
        <v>149.61498607731323</v>
      </c>
      <c r="Y66" s="394">
        <f>Model!BD47</f>
        <v>155.26116772455634</v>
      </c>
      <c r="Z66" s="394">
        <f>Model!BE47</f>
        <v>158.27653788146449</v>
      </c>
      <c r="AA66" s="394">
        <f>Model!BF47</f>
        <v>154.70294058746208</v>
      </c>
      <c r="AB66" s="394">
        <f>Model!BG47</f>
        <v>147.35767180783432</v>
      </c>
      <c r="AC66" s="394">
        <f>Model!BH47</f>
        <v>131.91265887618351</v>
      </c>
      <c r="AD66" s="394">
        <f>Model!BI47</f>
        <v>122.05046538787997</v>
      </c>
      <c r="AE66" s="393"/>
      <c r="AF66" s="302"/>
      <c r="AG66" s="321"/>
      <c r="AH66" s="321"/>
      <c r="AI66" s="395"/>
      <c r="AJ66" s="302"/>
    </row>
    <row r="67" spans="1:64">
      <c r="A67" s="302"/>
      <c r="B67" s="302"/>
      <c r="C67" s="302"/>
      <c r="D67" s="302"/>
      <c r="E67" s="302"/>
      <c r="F67" s="302"/>
      <c r="G67" s="302"/>
      <c r="H67" s="302"/>
      <c r="I67" s="302" t="s">
        <v>216</v>
      </c>
      <c r="J67" s="302"/>
      <c r="K67" s="302"/>
      <c r="L67" s="302"/>
      <c r="M67" s="396"/>
      <c r="N67" s="396"/>
      <c r="O67" s="393"/>
      <c r="P67" s="393"/>
      <c r="Q67" s="393"/>
      <c r="R67" s="393">
        <f t="shared" ref="R67:AD67" si="13">Q69</f>
        <v>20.719000000000001</v>
      </c>
      <c r="S67" s="394">
        <f t="shared" si="13"/>
        <v>23.468</v>
      </c>
      <c r="T67" s="393">
        <f t="shared" si="13"/>
        <v>28.422999999999998</v>
      </c>
      <c r="U67" s="393">
        <f t="shared" si="13"/>
        <v>26.463000000000001</v>
      </c>
      <c r="V67" s="393">
        <f t="shared" si="13"/>
        <v>0</v>
      </c>
      <c r="W67" s="393">
        <f t="shared" si="13"/>
        <v>0</v>
      </c>
      <c r="X67" s="393">
        <f t="shared" si="13"/>
        <v>0</v>
      </c>
      <c r="Y67" s="393">
        <f t="shared" si="13"/>
        <v>0</v>
      </c>
      <c r="Z67" s="393">
        <f t="shared" si="13"/>
        <v>0</v>
      </c>
      <c r="AA67" s="393">
        <f t="shared" si="13"/>
        <v>0</v>
      </c>
      <c r="AB67" s="393">
        <f t="shared" si="13"/>
        <v>0</v>
      </c>
      <c r="AC67" s="393">
        <f t="shared" si="13"/>
        <v>0</v>
      </c>
      <c r="AD67" s="393">
        <f t="shared" si="13"/>
        <v>0</v>
      </c>
      <c r="AE67" s="393"/>
      <c r="AF67" s="302"/>
      <c r="AG67" s="362"/>
      <c r="AH67" s="397"/>
      <c r="AI67" s="398"/>
      <c r="AJ67" s="302"/>
    </row>
    <row r="68" spans="1:64">
      <c r="A68" s="302"/>
      <c r="B68" s="302"/>
      <c r="C68" s="302"/>
      <c r="D68" s="302"/>
      <c r="E68" s="302"/>
      <c r="F68" s="302"/>
      <c r="G68" s="302"/>
      <c r="H68" s="302"/>
      <c r="I68" s="302" t="s">
        <v>217</v>
      </c>
      <c r="J68" s="302"/>
      <c r="K68" s="302"/>
      <c r="L68" s="302"/>
      <c r="M68" s="393"/>
      <c r="N68" s="393"/>
      <c r="O68" s="393"/>
      <c r="P68" s="394"/>
      <c r="Q68" s="394"/>
      <c r="R68" s="1544">
        <f>R67-R69</f>
        <v>-2.7489999999999988</v>
      </c>
      <c r="S68" s="1544">
        <f>S67-S69</f>
        <v>-4.9549999999999983</v>
      </c>
      <c r="T68" s="1544">
        <f>T67-T69</f>
        <v>1.9599999999999973</v>
      </c>
      <c r="U68" s="393">
        <f t="shared" ref="U68:AD68" si="14">IF(U66&gt;0,IF(U67&gt;U66,U66,U67),0)</f>
        <v>26.463000000000001</v>
      </c>
      <c r="V68" s="393">
        <f t="shared" si="14"/>
        <v>0</v>
      </c>
      <c r="W68" s="393">
        <f t="shared" si="14"/>
        <v>0</v>
      </c>
      <c r="X68" s="393">
        <f t="shared" si="14"/>
        <v>0</v>
      </c>
      <c r="Y68" s="393">
        <f t="shared" si="14"/>
        <v>0</v>
      </c>
      <c r="Z68" s="393">
        <f t="shared" si="14"/>
        <v>0</v>
      </c>
      <c r="AA68" s="393">
        <f t="shared" si="14"/>
        <v>0</v>
      </c>
      <c r="AB68" s="393">
        <f t="shared" si="14"/>
        <v>0</v>
      </c>
      <c r="AC68" s="393">
        <f t="shared" si="14"/>
        <v>0</v>
      </c>
      <c r="AD68" s="393">
        <f t="shared" si="14"/>
        <v>0</v>
      </c>
      <c r="AE68" s="393"/>
      <c r="AF68" s="302"/>
      <c r="AG68" s="362"/>
      <c r="AH68" s="397"/>
      <c r="AI68" s="398"/>
      <c r="AJ68" s="302"/>
    </row>
    <row r="69" spans="1:64">
      <c r="A69" s="302"/>
      <c r="B69" s="302"/>
      <c r="C69" s="302"/>
      <c r="D69" s="302"/>
      <c r="E69" s="302"/>
      <c r="F69" s="302"/>
      <c r="G69" s="302"/>
      <c r="H69" s="302"/>
      <c r="I69" s="302" t="s">
        <v>218</v>
      </c>
      <c r="J69" s="302"/>
      <c r="K69" s="302"/>
      <c r="L69" s="302"/>
      <c r="M69" s="393"/>
      <c r="N69" s="393"/>
      <c r="O69" s="399"/>
      <c r="P69" s="399"/>
      <c r="Q69" s="399">
        <v>20.719000000000001</v>
      </c>
      <c r="R69" s="399">
        <v>23.468</v>
      </c>
      <c r="S69" s="399">
        <v>28.422999999999998</v>
      </c>
      <c r="T69" s="399">
        <v>26.463000000000001</v>
      </c>
      <c r="U69" s="393">
        <f t="shared" ref="U69:AD69" si="15">U67-U68</f>
        <v>0</v>
      </c>
      <c r="V69" s="393">
        <f t="shared" si="15"/>
        <v>0</v>
      </c>
      <c r="W69" s="393">
        <f t="shared" si="15"/>
        <v>0</v>
      </c>
      <c r="X69" s="393">
        <f t="shared" si="15"/>
        <v>0</v>
      </c>
      <c r="Y69" s="393">
        <f t="shared" si="15"/>
        <v>0</v>
      </c>
      <c r="Z69" s="393">
        <f t="shared" si="15"/>
        <v>0</v>
      </c>
      <c r="AA69" s="393">
        <f t="shared" si="15"/>
        <v>0</v>
      </c>
      <c r="AB69" s="393">
        <f t="shared" si="15"/>
        <v>0</v>
      </c>
      <c r="AC69" s="393">
        <f t="shared" si="15"/>
        <v>0</v>
      </c>
      <c r="AD69" s="393">
        <f t="shared" si="15"/>
        <v>0</v>
      </c>
      <c r="AE69" s="393"/>
      <c r="AF69" s="302"/>
      <c r="AG69" s="362"/>
      <c r="AH69" s="397"/>
      <c r="AI69" s="398"/>
      <c r="AJ69" s="302"/>
    </row>
    <row r="70" spans="1:64">
      <c r="A70" s="302"/>
      <c r="B70" s="302"/>
      <c r="C70" s="302"/>
      <c r="D70" s="302"/>
      <c r="E70" s="302"/>
      <c r="F70" s="302"/>
      <c r="G70" s="302"/>
      <c r="H70" s="302"/>
      <c r="I70" s="302"/>
      <c r="J70" s="302"/>
      <c r="K70" s="302"/>
      <c r="L70" s="302"/>
      <c r="M70" s="393"/>
      <c r="N70" s="393"/>
      <c r="O70" s="393"/>
      <c r="P70" s="393"/>
      <c r="Q70" s="393"/>
      <c r="R70" s="394"/>
      <c r="S70" s="394"/>
      <c r="T70" s="393"/>
      <c r="U70" s="393"/>
      <c r="V70" s="393"/>
      <c r="W70" s="393"/>
      <c r="X70" s="393"/>
      <c r="Y70" s="393"/>
      <c r="Z70" s="393"/>
      <c r="AA70" s="393"/>
      <c r="AB70" s="393"/>
      <c r="AC70" s="393"/>
      <c r="AD70" s="393"/>
      <c r="AE70" s="393"/>
      <c r="AF70" s="302"/>
      <c r="AG70" s="362"/>
      <c r="AH70" s="362"/>
      <c r="AI70" s="362"/>
      <c r="AJ70" s="302"/>
      <c r="AK70" s="305"/>
      <c r="AL70" s="305"/>
      <c r="AM70" s="305"/>
    </row>
    <row r="71" spans="1:64">
      <c r="A71" s="302"/>
      <c r="B71" s="302"/>
      <c r="C71" s="302"/>
      <c r="D71" s="302"/>
      <c r="E71" s="302"/>
      <c r="F71" s="302"/>
      <c r="G71" s="302"/>
      <c r="H71" s="302"/>
      <c r="I71" s="1" t="s">
        <v>219</v>
      </c>
      <c r="J71" s="305"/>
      <c r="K71" s="305"/>
      <c r="L71" s="305"/>
      <c r="M71" s="393"/>
      <c r="N71" s="393"/>
      <c r="O71" s="393"/>
      <c r="P71" s="394"/>
      <c r="Q71" s="394"/>
      <c r="R71" s="394">
        <f>IF(R66-R68&gt;0,R66-R68,0)</f>
        <v>67.221999999999966</v>
      </c>
      <c r="S71" s="394">
        <f>IF(S66-S68&gt;0,S66-S68,0)</f>
        <v>76.750000000000071</v>
      </c>
      <c r="T71" s="393">
        <f>+IF(T66-T68&gt;0,T66-T68,0)</f>
        <v>118.49899999999988</v>
      </c>
      <c r="U71" s="393">
        <f t="shared" ref="U71:AD71" si="16">+IF(U66-U68&gt;0,U66-U68,0)</f>
        <v>105.90500000000006</v>
      </c>
      <c r="V71" s="393">
        <f t="shared" si="16"/>
        <v>122.85457113726363</v>
      </c>
      <c r="W71" s="393">
        <f t="shared" si="16"/>
        <v>133.68782694613776</v>
      </c>
      <c r="X71" s="393">
        <f t="shared" si="16"/>
        <v>149.61498607731323</v>
      </c>
      <c r="Y71" s="393">
        <f t="shared" si="16"/>
        <v>155.26116772455634</v>
      </c>
      <c r="Z71" s="393">
        <f t="shared" si="16"/>
        <v>158.27653788146449</v>
      </c>
      <c r="AA71" s="393">
        <f t="shared" si="16"/>
        <v>154.70294058746208</v>
      </c>
      <c r="AB71" s="393">
        <f t="shared" si="16"/>
        <v>147.35767180783432</v>
      </c>
      <c r="AC71" s="393">
        <f t="shared" si="16"/>
        <v>131.91265887618351</v>
      </c>
      <c r="AD71" s="393">
        <f t="shared" si="16"/>
        <v>122.05046538787997</v>
      </c>
      <c r="AE71" s="302"/>
      <c r="AF71" s="302"/>
      <c r="AG71" s="321"/>
      <c r="AH71" s="321"/>
      <c r="AI71" s="400"/>
      <c r="AJ71" s="302"/>
    </row>
    <row r="72" spans="1:64">
      <c r="A72" s="302"/>
      <c r="B72" s="302"/>
      <c r="C72" s="302"/>
      <c r="D72" s="302"/>
      <c r="E72" s="302"/>
      <c r="F72" s="302"/>
      <c r="G72" s="302"/>
      <c r="H72" s="302"/>
      <c r="I72" s="1" t="s">
        <v>220</v>
      </c>
      <c r="J72" s="305"/>
      <c r="K72" s="305"/>
      <c r="L72" s="305"/>
      <c r="M72" s="401"/>
      <c r="N72" s="401"/>
      <c r="O72" s="401"/>
      <c r="P72" s="402"/>
      <c r="Q72" s="402"/>
      <c r="R72" s="402">
        <f>+R73/R71*-1</f>
        <v>0.10145488084258135</v>
      </c>
      <c r="S72" s="402">
        <f>+S73/S71*-1</f>
        <v>0.2450162866449509</v>
      </c>
      <c r="T72" s="402">
        <f>+T73/T71*-1</f>
        <v>0.36727736099038844</v>
      </c>
      <c r="U72" s="1606">
        <v>0.35</v>
      </c>
      <c r="V72" s="1606">
        <v>0.35</v>
      </c>
      <c r="W72" s="1606">
        <v>0.35</v>
      </c>
      <c r="X72" s="1606">
        <v>0.35</v>
      </c>
      <c r="Y72" s="1606">
        <v>0.35</v>
      </c>
      <c r="Z72" s="1606">
        <v>0.35</v>
      </c>
      <c r="AA72" s="1606">
        <v>0.35</v>
      </c>
      <c r="AB72" s="1606">
        <v>0.35</v>
      </c>
      <c r="AC72" s="1606">
        <v>0.35</v>
      </c>
      <c r="AD72" s="1606">
        <v>0.35</v>
      </c>
      <c r="AE72" s="401"/>
      <c r="AF72" s="302"/>
      <c r="AG72" s="362"/>
      <c r="AH72" s="397"/>
      <c r="AI72" s="403"/>
      <c r="AJ72" s="302"/>
    </row>
    <row r="73" spans="1:64">
      <c r="A73" s="302"/>
      <c r="B73" s="302"/>
      <c r="C73" s="302"/>
      <c r="D73" s="302"/>
      <c r="E73" s="302"/>
      <c r="F73" s="302"/>
      <c r="G73" s="302"/>
      <c r="H73" s="302"/>
      <c r="I73" s="12" t="s">
        <v>221</v>
      </c>
      <c r="J73" s="305"/>
      <c r="K73" s="305"/>
      <c r="L73" s="305"/>
      <c r="M73" s="305"/>
      <c r="N73" s="393"/>
      <c r="O73" s="393"/>
      <c r="P73" s="393"/>
      <c r="Q73" s="399">
        <v>-14.884</v>
      </c>
      <c r="R73" s="399">
        <v>-6.82</v>
      </c>
      <c r="S73" s="399">
        <v>-18.805</v>
      </c>
      <c r="T73" s="399">
        <v>-43.521999999999998</v>
      </c>
      <c r="U73" s="1607">
        <f t="shared" ref="U73:AD73" si="17">IF(U71&lt;=0,0,U71*U72*-1)</f>
        <v>-37.06675000000002</v>
      </c>
      <c r="V73" s="1607">
        <f t="shared" si="17"/>
        <v>-42.999099898042267</v>
      </c>
      <c r="W73" s="1607">
        <f t="shared" si="17"/>
        <v>-46.790739431148211</v>
      </c>
      <c r="X73" s="1607">
        <f t="shared" si="17"/>
        <v>-52.36524512705963</v>
      </c>
      <c r="Y73" s="1607">
        <f t="shared" si="17"/>
        <v>-54.341408703594716</v>
      </c>
      <c r="Z73" s="1607">
        <f t="shared" si="17"/>
        <v>-55.396788258512572</v>
      </c>
      <c r="AA73" s="1607">
        <f t="shared" si="17"/>
        <v>-54.146029205611725</v>
      </c>
      <c r="AB73" s="1607">
        <f t="shared" si="17"/>
        <v>-51.575185132742007</v>
      </c>
      <c r="AC73" s="1607">
        <f t="shared" si="17"/>
        <v>-46.169430606664228</v>
      </c>
      <c r="AD73" s="1607">
        <f t="shared" si="17"/>
        <v>-42.717662885757989</v>
      </c>
      <c r="AE73" s="302"/>
      <c r="AF73" s="302"/>
      <c r="AG73" s="362"/>
      <c r="AH73" s="397"/>
      <c r="AI73" s="404"/>
      <c r="AJ73" s="302"/>
      <c r="AK73" s="369"/>
      <c r="AL73" s="405"/>
      <c r="AM73" s="406"/>
    </row>
    <row r="74" spans="1:64">
      <c r="A74" s="302"/>
      <c r="B74" s="302"/>
      <c r="C74" s="302"/>
      <c r="D74" s="302"/>
      <c r="E74" s="302"/>
      <c r="F74" s="302"/>
      <c r="G74" s="302"/>
      <c r="H74" s="302"/>
      <c r="I74" s="305"/>
      <c r="J74" s="305"/>
      <c r="K74" s="305"/>
      <c r="L74" s="305"/>
      <c r="M74" s="305"/>
      <c r="N74" s="305"/>
      <c r="O74" s="305"/>
      <c r="P74" s="305"/>
      <c r="Q74" s="305"/>
      <c r="R74" s="305"/>
      <c r="S74" s="305"/>
      <c r="T74" s="305"/>
      <c r="U74" s="302"/>
      <c r="V74" s="302"/>
      <c r="W74" s="302"/>
      <c r="X74" s="302"/>
      <c r="Y74" s="302"/>
      <c r="Z74" s="302"/>
      <c r="AA74" s="302"/>
      <c r="AB74" s="302"/>
      <c r="AC74" s="302"/>
      <c r="AD74" s="302"/>
      <c r="AE74" s="302"/>
      <c r="AF74" s="302"/>
      <c r="AG74" s="362"/>
      <c r="AH74" s="397"/>
      <c r="AI74" s="404"/>
      <c r="AJ74" s="302"/>
      <c r="AK74" s="369"/>
      <c r="AL74" s="405"/>
      <c r="AM74" s="406"/>
    </row>
    <row r="75" spans="1:64">
      <c r="A75" s="302"/>
      <c r="B75" s="302"/>
      <c r="C75" s="302"/>
      <c r="D75" s="302"/>
      <c r="E75" s="302"/>
      <c r="F75" s="302"/>
      <c r="G75" s="302"/>
      <c r="H75" s="302"/>
      <c r="I75" s="305"/>
      <c r="J75" s="305"/>
      <c r="K75" s="305"/>
      <c r="L75" s="305"/>
      <c r="M75" s="305"/>
      <c r="N75" s="393"/>
      <c r="O75" s="393"/>
      <c r="P75" s="393"/>
      <c r="Q75" s="393"/>
      <c r="R75" s="393"/>
      <c r="S75" s="393"/>
      <c r="T75" s="393"/>
      <c r="U75" s="393"/>
      <c r="V75" s="393"/>
      <c r="W75" s="393"/>
      <c r="X75" s="393"/>
      <c r="Y75" s="393"/>
      <c r="Z75" s="393"/>
      <c r="AA75" s="393"/>
      <c r="AB75" s="393"/>
      <c r="AC75" s="393"/>
      <c r="AD75" s="393"/>
      <c r="AE75" s="302"/>
      <c r="AF75" s="302"/>
      <c r="AG75" s="362"/>
      <c r="AH75" s="397"/>
      <c r="AI75" s="404"/>
      <c r="AJ75" s="302"/>
      <c r="AK75" s="369"/>
      <c r="AL75" s="405"/>
      <c r="AM75" s="406"/>
    </row>
    <row r="76" spans="1:64">
      <c r="A76" s="302"/>
      <c r="B76" s="302"/>
      <c r="C76" s="302"/>
      <c r="D76" s="302"/>
      <c r="E76" s="302"/>
      <c r="F76" s="302"/>
      <c r="G76" s="302"/>
      <c r="H76" s="302"/>
      <c r="I76" s="305"/>
      <c r="J76" s="305"/>
      <c r="K76" s="305"/>
      <c r="L76" s="305"/>
      <c r="M76" s="305"/>
      <c r="N76" s="393"/>
      <c r="O76" s="393"/>
      <c r="P76" s="393"/>
      <c r="Q76" s="393"/>
      <c r="R76" s="393"/>
      <c r="S76" s="393"/>
      <c r="T76" s="393"/>
      <c r="U76" s="393"/>
      <c r="V76" s="393"/>
      <c r="W76" s="393"/>
      <c r="X76" s="393"/>
      <c r="Y76" s="393"/>
      <c r="Z76" s="393"/>
      <c r="AA76" s="393"/>
      <c r="AB76" s="393"/>
      <c r="AC76" s="393"/>
      <c r="AD76" s="393"/>
      <c r="AE76" s="302"/>
      <c r="AF76" s="302"/>
      <c r="AG76" s="362"/>
      <c r="AH76" s="397"/>
      <c r="AI76" s="404"/>
      <c r="AJ76" s="302"/>
      <c r="AK76" s="369"/>
      <c r="AL76" s="405"/>
      <c r="AM76" s="406"/>
    </row>
    <row r="77" spans="1:64" outlineLevel="1">
      <c r="A77" s="302"/>
      <c r="B77" s="302"/>
      <c r="C77" s="302"/>
      <c r="D77" s="302"/>
      <c r="E77" s="302"/>
      <c r="F77" s="302"/>
      <c r="G77" s="302"/>
      <c r="H77" s="302"/>
      <c r="I77" s="305"/>
      <c r="J77" s="305"/>
      <c r="K77" s="305"/>
      <c r="L77" s="305"/>
      <c r="M77" s="305"/>
      <c r="N77" s="305"/>
      <c r="O77" s="305"/>
      <c r="P77" s="305"/>
      <c r="Q77" s="305"/>
      <c r="R77" s="305"/>
      <c r="S77" s="305"/>
      <c r="T77" s="305"/>
      <c r="U77" s="305"/>
      <c r="V77" s="305"/>
      <c r="W77" s="305"/>
      <c r="X77" s="305"/>
      <c r="Y77" s="305"/>
      <c r="Z77" s="305"/>
      <c r="AA77" s="305"/>
      <c r="AB77" s="305"/>
      <c r="AC77" s="305"/>
      <c r="AD77" s="305"/>
      <c r="AE77" s="305"/>
      <c r="AF77" s="305"/>
      <c r="AG77" s="407"/>
      <c r="AH77" s="407"/>
      <c r="AI77" s="408"/>
      <c r="AJ77" s="408"/>
      <c r="AK77" s="408"/>
      <c r="AL77" s="408"/>
      <c r="AM77" s="408"/>
    </row>
    <row r="78" spans="1:64" outlineLevel="1">
      <c r="A78" s="302"/>
      <c r="B78" s="302"/>
      <c r="C78" s="302"/>
      <c r="D78" s="302"/>
      <c r="E78" s="302"/>
      <c r="F78" s="302"/>
      <c r="G78" s="302"/>
      <c r="H78" s="302"/>
      <c r="I78" s="344" t="s">
        <v>222</v>
      </c>
      <c r="J78" s="344"/>
      <c r="K78" s="344"/>
      <c r="L78" s="344"/>
      <c r="M78" s="344"/>
      <c r="N78" s="344"/>
      <c r="O78" s="344"/>
      <c r="P78" s="344"/>
      <c r="Q78" s="344"/>
      <c r="R78" s="344"/>
      <c r="S78" s="344"/>
      <c r="T78" s="344"/>
      <c r="U78" s="344"/>
      <c r="V78" s="344"/>
      <c r="W78" s="344"/>
      <c r="X78" s="344"/>
      <c r="Y78" s="344"/>
      <c r="Z78" s="344"/>
      <c r="AA78" s="344"/>
      <c r="AB78" s="344"/>
      <c r="AC78" s="344"/>
      <c r="AD78" s="321"/>
      <c r="AE78" s="305"/>
      <c r="AF78" s="305"/>
      <c r="AG78" s="407"/>
      <c r="AH78" s="407"/>
      <c r="AI78" s="408"/>
      <c r="AJ78" s="408"/>
      <c r="AK78" s="408"/>
      <c r="AL78" s="408"/>
      <c r="AM78" s="408"/>
    </row>
    <row r="79" spans="1:64" outlineLevel="1">
      <c r="A79" s="302"/>
      <c r="B79" s="305"/>
      <c r="C79" s="305"/>
      <c r="D79" s="305"/>
      <c r="E79" s="305"/>
      <c r="F79" s="302"/>
      <c r="G79" s="302"/>
      <c r="H79" s="302"/>
      <c r="I79" s="305" t="s">
        <v>223</v>
      </c>
      <c r="J79" s="305"/>
      <c r="K79" s="305"/>
      <c r="L79" s="305"/>
      <c r="M79" s="409">
        <f t="shared" ref="M79:AC79" si="18">+$L$55</f>
        <v>7.6543520000000004E-2</v>
      </c>
      <c r="N79" s="409">
        <f t="shared" si="18"/>
        <v>7.6543520000000004E-2</v>
      </c>
      <c r="O79" s="409">
        <f t="shared" si="18"/>
        <v>7.6543520000000004E-2</v>
      </c>
      <c r="P79" s="409">
        <f t="shared" si="18"/>
        <v>7.6543520000000004E-2</v>
      </c>
      <c r="Q79" s="409">
        <f t="shared" si="18"/>
        <v>7.6543520000000004E-2</v>
      </c>
      <c r="R79" s="409">
        <f t="shared" si="18"/>
        <v>7.6543520000000004E-2</v>
      </c>
      <c r="S79" s="409">
        <f t="shared" si="18"/>
        <v>7.6543520000000004E-2</v>
      </c>
      <c r="T79" s="409">
        <f t="shared" si="18"/>
        <v>7.6543520000000004E-2</v>
      </c>
      <c r="U79" s="409">
        <f t="shared" si="18"/>
        <v>7.6543520000000004E-2</v>
      </c>
      <c r="V79" s="409">
        <f t="shared" si="18"/>
        <v>7.6543520000000004E-2</v>
      </c>
      <c r="W79" s="409">
        <f t="shared" si="18"/>
        <v>7.6543520000000004E-2</v>
      </c>
      <c r="X79" s="409">
        <f t="shared" si="18"/>
        <v>7.6543520000000004E-2</v>
      </c>
      <c r="Y79" s="409">
        <f t="shared" si="18"/>
        <v>7.6543520000000004E-2</v>
      </c>
      <c r="Z79" s="409">
        <f t="shared" si="18"/>
        <v>7.6543520000000004E-2</v>
      </c>
      <c r="AA79" s="409">
        <f t="shared" si="18"/>
        <v>7.6543520000000004E-2</v>
      </c>
      <c r="AB79" s="409">
        <f t="shared" si="18"/>
        <v>7.6543520000000004E-2</v>
      </c>
      <c r="AC79" s="409">
        <f t="shared" si="18"/>
        <v>7.6543520000000004E-2</v>
      </c>
      <c r="AD79" s="409"/>
      <c r="AE79" s="305"/>
      <c r="AF79" s="305"/>
      <c r="AG79" s="407"/>
      <c r="AH79" s="407"/>
      <c r="AI79" s="408"/>
      <c r="AJ79" s="408"/>
      <c r="AK79" s="408"/>
      <c r="AL79" s="408"/>
      <c r="AM79" s="408"/>
    </row>
    <row r="80" spans="1:64" outlineLevel="1">
      <c r="A80" s="302"/>
      <c r="B80" s="305"/>
      <c r="C80" s="305"/>
      <c r="D80" s="305"/>
      <c r="E80" s="305"/>
      <c r="F80" s="302"/>
      <c r="G80" s="302"/>
      <c r="H80" s="302"/>
      <c r="I80" s="305"/>
      <c r="J80" s="305"/>
      <c r="K80" s="305"/>
      <c r="L80" s="305"/>
      <c r="M80" s="305"/>
      <c r="N80" s="305"/>
      <c r="O80" s="305"/>
      <c r="P80" s="305"/>
      <c r="Q80" s="305"/>
      <c r="R80" s="305"/>
      <c r="S80" s="305"/>
      <c r="T80" s="305"/>
      <c r="U80" s="305"/>
      <c r="V80" s="305"/>
      <c r="W80" s="305"/>
      <c r="X80" s="305"/>
      <c r="Y80" s="305"/>
      <c r="Z80" s="305"/>
      <c r="AA80" s="305"/>
      <c r="AB80" s="305"/>
      <c r="AC80" s="305"/>
      <c r="AD80" s="305"/>
      <c r="AE80" s="305"/>
      <c r="AF80" s="305"/>
      <c r="AG80" s="407"/>
      <c r="AH80" s="407"/>
      <c r="AI80" s="408"/>
      <c r="AJ80" s="408"/>
      <c r="AK80" s="408"/>
      <c r="AL80" s="408"/>
      <c r="AM80" s="408"/>
    </row>
    <row r="81" spans="9:39">
      <c r="AG81" s="407"/>
      <c r="AH81" s="407"/>
      <c r="AI81" s="408"/>
      <c r="AJ81" s="408"/>
      <c r="AK81" s="408"/>
      <c r="AL81" s="408"/>
      <c r="AM81" s="408"/>
    </row>
    <row r="82" spans="9:39">
      <c r="AG82" s="407"/>
      <c r="AH82" s="407"/>
      <c r="AI82" s="408"/>
      <c r="AJ82" s="408"/>
      <c r="AK82" s="408"/>
      <c r="AL82" s="408"/>
      <c r="AM82" s="408"/>
    </row>
    <row r="83" spans="9:39" ht="12.75">
      <c r="I83" s="411"/>
      <c r="J83" s="411"/>
      <c r="K83" s="411"/>
      <c r="L83" s="411"/>
      <c r="M83" s="411"/>
      <c r="N83" s="411"/>
      <c r="O83" s="411"/>
      <c r="P83" s="411"/>
    </row>
    <row r="84" spans="9:39" ht="12.75" customHeight="1">
      <c r="I84" s="411"/>
      <c r="J84" s="411"/>
      <c r="K84" s="411"/>
      <c r="L84" s="411"/>
      <c r="M84" s="411"/>
      <c r="N84" s="411"/>
      <c r="O84" s="411"/>
      <c r="P84" s="411"/>
    </row>
    <row r="111" spans="43:43">
      <c r="AQ111" s="412"/>
    </row>
    <row r="135" spans="42:64">
      <c r="AP135" s="309">
        <v>1.6059354782608697</v>
      </c>
      <c r="AQ135" s="412">
        <v>1.6</v>
      </c>
      <c r="BF135" s="410"/>
      <c r="BG135" s="410"/>
      <c r="BH135" s="410"/>
      <c r="BI135" s="410"/>
      <c r="BJ135" s="410"/>
      <c r="BK135" s="410"/>
      <c r="BL135" s="410"/>
    </row>
    <row r="174" spans="41:41">
      <c r="AO174" s="412">
        <v>665</v>
      </c>
    </row>
  </sheetData>
  <pageMargins left="0" right="0" top="0" bottom="0" header="0" footer="0"/>
  <pageSetup paperSize="5" scale="35" orientation="landscape"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6"/>
    <pageSetUpPr fitToPage="1"/>
  </sheetPr>
  <dimension ref="A1:BL174"/>
  <sheetViews>
    <sheetView showGridLines="0" zoomScaleNormal="100" workbookViewId="0">
      <pane xSplit="12" ySplit="9" topLeftCell="S10" activePane="bottomRight" state="frozen"/>
      <selection activeCell="H1" sqref="H1"/>
      <selection pane="topRight" activeCell="M1" sqref="M1"/>
      <selection pane="bottomLeft" activeCell="H9" sqref="H9"/>
      <selection pane="bottomRight" activeCell="AE30" sqref="AE30"/>
    </sheetView>
  </sheetViews>
  <sheetFormatPr defaultRowHeight="11.25" outlineLevelRow="1" outlineLevelCol="1"/>
  <cols>
    <col min="1" max="7" width="8.7109375" style="309" hidden="1" customWidth="1" outlineLevel="1"/>
    <col min="8" max="8" width="2.42578125" style="309" customWidth="1" collapsed="1"/>
    <col min="9" max="12" width="10.85546875" style="309" customWidth="1"/>
    <col min="13" max="14" width="9.140625" style="309" hidden="1" customWidth="1" outlineLevel="1"/>
    <col min="15" max="17" width="8" style="309" hidden="1" customWidth="1" outlineLevel="1"/>
    <col min="18" max="18" width="9.28515625" style="309" hidden="1" customWidth="1" outlineLevel="1"/>
    <col min="19" max="19" width="9.28515625" style="309" customWidth="1" collapsed="1"/>
    <col min="20" max="30" width="9.28515625" style="309" customWidth="1"/>
    <col min="31" max="16384" width="9.140625" style="309"/>
  </cols>
  <sheetData>
    <row r="1" spans="1:39">
      <c r="A1" s="302"/>
      <c r="B1" s="303"/>
      <c r="C1" s="303"/>
      <c r="D1" s="303"/>
      <c r="E1" s="303"/>
      <c r="F1" s="303"/>
      <c r="G1" s="303"/>
      <c r="H1" s="302"/>
      <c r="I1" s="304"/>
      <c r="J1" s="304"/>
      <c r="K1" s="305"/>
      <c r="L1" s="306"/>
      <c r="M1" s="307"/>
      <c r="N1" s="307"/>
      <c r="O1" s="307"/>
      <c r="P1" s="307"/>
      <c r="Q1" s="307"/>
      <c r="R1" s="307"/>
      <c r="S1" s="307"/>
      <c r="T1" s="307"/>
      <c r="U1" s="307"/>
      <c r="V1" s="307"/>
      <c r="W1" s="307"/>
      <c r="X1" s="307"/>
      <c r="Y1" s="307"/>
      <c r="Z1" s="307"/>
      <c r="AA1" s="307"/>
      <c r="AB1" s="307"/>
      <c r="AC1" s="307"/>
      <c r="AD1" s="307"/>
      <c r="AE1" s="308"/>
      <c r="AF1" s="302"/>
      <c r="AG1" s="302"/>
      <c r="AH1" s="302"/>
      <c r="AI1" s="302"/>
      <c r="AJ1" s="302"/>
      <c r="AK1" s="302"/>
      <c r="AL1" s="302"/>
      <c r="AM1" s="302"/>
    </row>
    <row r="2" spans="1:39">
      <c r="A2" s="302"/>
      <c r="B2" s="302"/>
      <c r="C2" s="302"/>
      <c r="D2" s="302"/>
      <c r="E2" s="302"/>
      <c r="F2" s="302"/>
      <c r="G2" s="302"/>
      <c r="H2" s="302"/>
      <c r="I2" s="310" t="s">
        <v>182</v>
      </c>
      <c r="J2" s="305"/>
      <c r="K2" s="311">
        <f>L45</f>
        <v>48</v>
      </c>
      <c r="L2" s="305"/>
      <c r="M2" s="307"/>
      <c r="N2" s="307"/>
      <c r="O2" s="307"/>
      <c r="P2" s="307"/>
      <c r="Q2" s="307"/>
      <c r="R2" s="307"/>
      <c r="S2" s="307"/>
      <c r="T2" s="312"/>
      <c r="U2" s="312"/>
      <c r="V2" s="307"/>
      <c r="W2" s="307"/>
      <c r="X2" s="307"/>
      <c r="Y2" s="307"/>
      <c r="Z2" s="307"/>
      <c r="AA2" s="307"/>
      <c r="AB2" s="307"/>
      <c r="AC2" s="307"/>
      <c r="AD2" s="307"/>
      <c r="AE2" s="308"/>
      <c r="AF2" s="302"/>
      <c r="AG2" s="302"/>
      <c r="AH2" s="302"/>
      <c r="AI2" s="302"/>
      <c r="AJ2" s="302"/>
      <c r="AK2" s="302"/>
      <c r="AL2" s="302"/>
      <c r="AM2" s="302"/>
    </row>
    <row r="3" spans="1:39">
      <c r="A3" s="302"/>
      <c r="B3" s="302"/>
      <c r="C3" s="302"/>
      <c r="D3" s="302"/>
      <c r="E3" s="302"/>
      <c r="F3" s="302"/>
      <c r="G3" s="302"/>
      <c r="H3" s="302"/>
      <c r="I3" s="310" t="s">
        <v>183</v>
      </c>
      <c r="J3" s="305"/>
      <c r="K3" s="313">
        <v>25.51</v>
      </c>
      <c r="L3" s="305"/>
      <c r="M3" s="307"/>
      <c r="N3" s="307"/>
      <c r="O3" s="307"/>
      <c r="P3" s="307"/>
      <c r="Q3" s="307"/>
      <c r="R3" s="307"/>
      <c r="S3" s="307"/>
      <c r="T3" s="307"/>
      <c r="U3" s="2161"/>
      <c r="V3" s="314"/>
      <c r="W3" s="314"/>
      <c r="X3" s="314"/>
      <c r="Y3" s="314"/>
      <c r="Z3" s="314"/>
      <c r="AA3" s="314"/>
      <c r="AB3" s="314"/>
      <c r="AC3" s="314"/>
      <c r="AD3" s="314"/>
      <c r="AF3" s="302"/>
      <c r="AG3" s="302"/>
      <c r="AH3" s="302"/>
      <c r="AI3" s="302"/>
      <c r="AJ3" s="302"/>
      <c r="AK3" s="302"/>
      <c r="AL3" s="302"/>
      <c r="AM3" s="302"/>
    </row>
    <row r="4" spans="1:39">
      <c r="A4" s="302"/>
      <c r="B4" s="302"/>
      <c r="C4" s="302"/>
      <c r="D4" s="302"/>
      <c r="E4" s="302"/>
      <c r="F4" s="302"/>
      <c r="G4" s="302"/>
      <c r="H4" s="302"/>
      <c r="I4" s="310" t="s">
        <v>184</v>
      </c>
      <c r="J4" s="305"/>
      <c r="K4" s="315">
        <f>+K2/K3-1</f>
        <v>0.88161505292042319</v>
      </c>
      <c r="L4" s="305"/>
      <c r="M4" s="307"/>
      <c r="N4" s="307"/>
      <c r="O4" s="307"/>
      <c r="P4" s="307"/>
      <c r="Q4" s="307"/>
      <c r="R4" s="307"/>
      <c r="S4" s="307"/>
      <c r="T4" s="307"/>
      <c r="U4" s="314"/>
      <c r="V4" s="2393">
        <f>L40/V13</f>
        <v>7.537482915787864</v>
      </c>
      <c r="W4" s="2393">
        <f>L40/W13</f>
        <v>6.672240963407158</v>
      </c>
      <c r="X4" s="314"/>
      <c r="Y4" s="314"/>
      <c r="Z4" s="314"/>
      <c r="AA4" s="314"/>
      <c r="AB4" s="314"/>
      <c r="AC4" s="314"/>
      <c r="AD4" s="314"/>
      <c r="AF4" s="302"/>
      <c r="AG4" s="302"/>
      <c r="AH4" s="302"/>
      <c r="AI4" s="302"/>
      <c r="AJ4" s="302"/>
      <c r="AK4" s="302"/>
      <c r="AL4" s="302"/>
      <c r="AM4" s="302"/>
    </row>
    <row r="5" spans="1:39">
      <c r="A5" s="302"/>
      <c r="B5" s="302"/>
      <c r="C5" s="302"/>
      <c r="D5" s="302"/>
      <c r="E5" s="302"/>
      <c r="F5" s="302"/>
      <c r="G5" s="302"/>
      <c r="H5" s="302"/>
      <c r="I5" s="316"/>
      <c r="J5" s="305"/>
      <c r="K5" s="305"/>
      <c r="L5" s="305"/>
      <c r="M5" s="307"/>
      <c r="N5" s="307"/>
      <c r="O5" s="307"/>
      <c r="P5" s="307"/>
      <c r="Q5" s="307"/>
      <c r="R5" s="307"/>
      <c r="S5" s="307"/>
      <c r="T5" s="307"/>
      <c r="U5" s="307"/>
      <c r="V5" s="307"/>
      <c r="W5" s="307"/>
      <c r="X5" s="307"/>
      <c r="Y5" s="307"/>
      <c r="Z5" s="307"/>
      <c r="AA5" s="307"/>
      <c r="AB5" s="307"/>
      <c r="AC5" s="307"/>
      <c r="AD5" s="307"/>
      <c r="AE5" s="307"/>
      <c r="AF5" s="302"/>
      <c r="AG5" s="302"/>
      <c r="AH5" s="302"/>
      <c r="AI5" s="302"/>
      <c r="AJ5" s="302"/>
      <c r="AK5" s="302"/>
      <c r="AL5" s="302"/>
      <c r="AM5" s="302"/>
    </row>
    <row r="6" spans="1:39" hidden="1" outlineLevel="1">
      <c r="A6" s="317"/>
      <c r="B6" s="317"/>
      <c r="C6" s="317"/>
      <c r="D6" s="317"/>
      <c r="E6" s="317"/>
      <c r="F6" s="317"/>
      <c r="G6" s="317"/>
      <c r="H6" s="317"/>
      <c r="I6" s="318"/>
      <c r="J6" s="318"/>
      <c r="K6" s="318"/>
      <c r="L6" s="318"/>
      <c r="M6" s="319"/>
      <c r="N6" s="319"/>
      <c r="O6" s="319"/>
      <c r="P6" s="319"/>
      <c r="Q6" s="319"/>
      <c r="R6" s="319"/>
      <c r="S6" s="319"/>
      <c r="T6" s="319"/>
      <c r="U6" s="319"/>
      <c r="V6" s="319"/>
      <c r="W6" s="319"/>
      <c r="X6" s="319"/>
      <c r="Y6" s="319"/>
      <c r="Z6" s="319"/>
      <c r="AA6" s="319"/>
      <c r="AB6" s="319"/>
      <c r="AC6" s="319"/>
      <c r="AD6" s="319"/>
      <c r="AE6" s="319"/>
      <c r="AF6" s="317"/>
      <c r="AG6" s="317"/>
      <c r="AH6" s="317"/>
      <c r="AI6" s="317"/>
      <c r="AJ6" s="317"/>
      <c r="AK6" s="317"/>
      <c r="AL6" s="317"/>
      <c r="AM6" s="317"/>
    </row>
    <row r="7" spans="1:39" hidden="1" outlineLevel="1">
      <c r="A7" s="317"/>
      <c r="B7" s="317"/>
      <c r="C7" s="317"/>
      <c r="D7" s="317"/>
      <c r="E7" s="317"/>
      <c r="F7" s="317"/>
      <c r="G7" s="317"/>
      <c r="H7" s="317"/>
      <c r="I7" s="318"/>
      <c r="J7" s="318"/>
      <c r="K7" s="318"/>
      <c r="L7" s="318"/>
      <c r="M7" s="320"/>
      <c r="N7" s="320"/>
      <c r="O7" s="320"/>
      <c r="P7" s="320"/>
      <c r="Q7" s="320"/>
      <c r="R7" s="320"/>
      <c r="S7" s="320"/>
      <c r="T7" s="320"/>
      <c r="U7" s="320"/>
      <c r="V7" s="320"/>
      <c r="W7" s="320"/>
      <c r="X7" s="320"/>
      <c r="Y7" s="320"/>
      <c r="Z7" s="320"/>
      <c r="AA7" s="320"/>
      <c r="AB7" s="320"/>
      <c r="AC7" s="320"/>
      <c r="AD7" s="320"/>
      <c r="AE7" s="320"/>
      <c r="AF7" s="317"/>
      <c r="AG7" s="317"/>
      <c r="AH7" s="317"/>
      <c r="AI7" s="317"/>
      <c r="AJ7" s="317"/>
      <c r="AK7" s="317"/>
      <c r="AL7" s="317"/>
      <c r="AM7" s="317"/>
    </row>
    <row r="8" spans="1:39" ht="13.5" collapsed="1">
      <c r="A8" s="302"/>
      <c r="B8" s="302"/>
      <c r="C8" s="302"/>
      <c r="D8" s="302"/>
      <c r="E8" s="302"/>
      <c r="F8" s="302"/>
      <c r="G8" s="302"/>
      <c r="H8" s="305"/>
      <c r="I8" s="321" t="s">
        <v>224</v>
      </c>
      <c r="J8" s="321"/>
      <c r="K8" s="321"/>
      <c r="L8" s="321"/>
      <c r="M8" s="322"/>
      <c r="N8" s="322"/>
      <c r="O8" s="322"/>
      <c r="P8" s="322"/>
      <c r="Q8" s="322"/>
      <c r="R8" s="322"/>
      <c r="S8" s="322"/>
      <c r="T8" s="322"/>
      <c r="U8" s="322"/>
      <c r="V8" s="322"/>
      <c r="W8" s="322"/>
      <c r="X8" s="322"/>
      <c r="Y8" s="322"/>
      <c r="Z8" s="322"/>
      <c r="AA8" s="322"/>
      <c r="AB8" s="322"/>
      <c r="AC8" s="322"/>
      <c r="AD8" s="322"/>
      <c r="AE8" s="323"/>
      <c r="AF8" s="302"/>
      <c r="AG8" s="302"/>
      <c r="AH8" s="302"/>
      <c r="AI8" s="302"/>
      <c r="AJ8" s="302"/>
      <c r="AK8" s="302"/>
      <c r="AL8" s="302"/>
      <c r="AM8" s="302"/>
    </row>
    <row r="9" spans="1:39" ht="12" thickBot="1">
      <c r="A9" s="302"/>
      <c r="B9" s="302"/>
      <c r="C9" s="302"/>
      <c r="D9" s="302"/>
      <c r="E9" s="302"/>
      <c r="F9" s="302"/>
      <c r="G9" s="302"/>
      <c r="H9" s="305"/>
      <c r="I9" s="324"/>
      <c r="J9" s="321"/>
      <c r="K9" s="321"/>
      <c r="L9" s="321"/>
      <c r="M9" s="325">
        <v>40178</v>
      </c>
      <c r="N9" s="325">
        <v>40543</v>
      </c>
      <c r="O9" s="325">
        <v>40908</v>
      </c>
      <c r="P9" s="325">
        <v>41274</v>
      </c>
      <c r="Q9" s="325">
        <v>41639</v>
      </c>
      <c r="R9" s="325">
        <v>42004</v>
      </c>
      <c r="S9" s="325">
        <v>42369</v>
      </c>
      <c r="T9" s="325">
        <v>42735</v>
      </c>
      <c r="U9" s="326">
        <v>43100</v>
      </c>
      <c r="V9" s="326">
        <v>43465</v>
      </c>
      <c r="W9" s="326">
        <v>43830</v>
      </c>
      <c r="X9" s="326">
        <v>44196</v>
      </c>
      <c r="Y9" s="326">
        <v>44561</v>
      </c>
      <c r="Z9" s="326">
        <v>44926</v>
      </c>
      <c r="AA9" s="326">
        <v>45291</v>
      </c>
      <c r="AB9" s="326">
        <v>45657</v>
      </c>
      <c r="AC9" s="326">
        <v>46022</v>
      </c>
      <c r="AD9" s="327">
        <v>46387</v>
      </c>
      <c r="AE9" s="328" t="s">
        <v>443</v>
      </c>
      <c r="AF9" s="302"/>
      <c r="AG9" s="302"/>
      <c r="AH9" s="302"/>
      <c r="AI9" s="302"/>
      <c r="AJ9" s="302"/>
      <c r="AK9" s="302"/>
      <c r="AL9" s="302"/>
      <c r="AM9" s="302"/>
    </row>
    <row r="10" spans="1:39">
      <c r="A10" s="302"/>
      <c r="B10" s="302"/>
      <c r="C10" s="302"/>
      <c r="D10" s="302"/>
      <c r="E10" s="302"/>
      <c r="F10" s="302"/>
      <c r="G10" s="302"/>
      <c r="H10" s="302"/>
      <c r="I10" s="329" t="s">
        <v>185</v>
      </c>
      <c r="J10" s="305"/>
      <c r="K10" s="305"/>
      <c r="L10" s="305"/>
      <c r="M10" s="330"/>
      <c r="N10" s="330"/>
      <c r="O10" s="330"/>
      <c r="P10" s="330"/>
      <c r="Q10" s="330"/>
      <c r="R10" s="330">
        <f>Model!AW12</f>
        <v>402.755</v>
      </c>
      <c r="S10" s="330">
        <f>Model!AX12</f>
        <v>534.01700000000005</v>
      </c>
      <c r="T10" s="330">
        <f>Model!AY12</f>
        <v>730.2349999999999</v>
      </c>
      <c r="U10" s="330">
        <f>Model!AZ12</f>
        <v>941.13700000000017</v>
      </c>
      <c r="V10" s="330">
        <f t="shared" ref="V10:AD10" si="0">U10*(1+V11)</f>
        <v>1079.7140480252251</v>
      </c>
      <c r="W10" s="330">
        <f t="shared" si="0"/>
        <v>1221.2948467289871</v>
      </c>
      <c r="X10" s="330">
        <f t="shared" si="0"/>
        <v>1356.3385580885317</v>
      </c>
      <c r="Y10" s="330">
        <f t="shared" si="0"/>
        <v>1471.6865198028049</v>
      </c>
      <c r="Z10" s="330">
        <f t="shared" si="0"/>
        <v>1579.1554513447547</v>
      </c>
      <c r="AA10" s="330">
        <f t="shared" si="0"/>
        <v>1680.9629378719903</v>
      </c>
      <c r="AB10" s="330">
        <f t="shared" si="0"/>
        <v>1784.0453845335935</v>
      </c>
      <c r="AC10" s="1449">
        <f t="shared" si="0"/>
        <v>1886.1600433291878</v>
      </c>
      <c r="AD10" s="1449">
        <f t="shared" si="0"/>
        <v>1981.4248930689521</v>
      </c>
      <c r="AE10" s="1600">
        <f>+AD10*(1+L56)</f>
        <v>2035.9140776283484</v>
      </c>
      <c r="AF10" s="302"/>
      <c r="AG10" s="302"/>
      <c r="AH10" s="302"/>
      <c r="AI10" s="302"/>
      <c r="AJ10" s="302"/>
      <c r="AK10" s="302"/>
      <c r="AL10" s="302"/>
      <c r="AM10" s="302"/>
    </row>
    <row r="11" spans="1:39">
      <c r="A11" s="302"/>
      <c r="B11" s="302"/>
      <c r="C11" s="302"/>
      <c r="D11" s="302"/>
      <c r="E11" s="302"/>
      <c r="F11" s="302"/>
      <c r="G11" s="302"/>
      <c r="H11" s="302"/>
      <c r="I11" s="332" t="s">
        <v>45</v>
      </c>
      <c r="J11" s="305"/>
      <c r="K11" s="305"/>
      <c r="L11" s="305"/>
      <c r="M11" s="333"/>
      <c r="N11" s="333"/>
      <c r="O11" s="333"/>
      <c r="P11" s="333"/>
      <c r="Q11" s="333"/>
      <c r="R11" s="333" t="str">
        <f>IF(ISERROR(+R10/Q10-1), "NA", +R10/Q10-1)</f>
        <v>NA</v>
      </c>
      <c r="S11" s="333">
        <f>IF(ISERROR(+S10/R10-1), "NA", +S10/R10-1)</f>
        <v>0.32591029285794115</v>
      </c>
      <c r="T11" s="333">
        <f>IF(ISERROR(+T10/S10-1), "NA", +T10/S10-1)</f>
        <v>0.36743774074608071</v>
      </c>
      <c r="U11" s="333">
        <f>IF(ISERROR(+U10/T10-1), "NA", +U10/T10-1)</f>
        <v>0.2888138749854503</v>
      </c>
      <c r="V11" s="1599">
        <f>DCF!V11+3%</f>
        <v>0.14724428858415403</v>
      </c>
      <c r="W11" s="1599">
        <f>DCF!W11+2%</f>
        <v>0.13112805095266686</v>
      </c>
      <c r="X11" s="1599">
        <f>DCF!X11+2%</f>
        <v>0.1105742087762298</v>
      </c>
      <c r="Y11" s="1599">
        <f>DCF!Y11+1%</f>
        <v>8.5043635327179276E-2</v>
      </c>
      <c r="Z11" s="1599">
        <f>DCF!Z11+1%</f>
        <v>7.3024336430254064E-2</v>
      </c>
      <c r="AA11" s="1599">
        <f>DCF!AA11+1%</f>
        <v>6.4469578622256427E-2</v>
      </c>
      <c r="AB11" s="1599">
        <f>DCF!AB11+1%</f>
        <v>6.1323449993549543E-2</v>
      </c>
      <c r="AC11" s="1599">
        <f>DCF!AC11+1%</f>
        <v>5.7237702404241413E-2</v>
      </c>
      <c r="AD11" s="1599">
        <f>DCF!AD11</f>
        <v>5.0507299248909954E-2</v>
      </c>
      <c r="AE11" s="2357">
        <f>IF(ISERROR(+AE10/AD10-1), "NA", +AE10/AD10-1)</f>
        <v>2.750000000000008E-2</v>
      </c>
      <c r="AF11" s="302"/>
      <c r="AG11" s="302"/>
      <c r="AH11" s="302"/>
      <c r="AI11" s="302"/>
      <c r="AJ11" s="302"/>
      <c r="AK11" s="302"/>
      <c r="AL11" s="302"/>
      <c r="AM11" s="302"/>
    </row>
    <row r="12" spans="1:39">
      <c r="A12" s="302"/>
      <c r="B12" s="302"/>
      <c r="C12" s="302"/>
      <c r="D12" s="302"/>
      <c r="E12" s="302"/>
      <c r="F12" s="302"/>
      <c r="G12" s="302"/>
      <c r="H12" s="302"/>
      <c r="I12" s="332"/>
      <c r="J12" s="305"/>
      <c r="K12" s="305"/>
      <c r="L12" s="305"/>
      <c r="M12" s="334"/>
      <c r="N12" s="334"/>
      <c r="O12" s="315"/>
      <c r="P12" s="315"/>
      <c r="Q12" s="315"/>
      <c r="R12" s="315"/>
      <c r="S12" s="315"/>
      <c r="T12" s="315"/>
      <c r="U12" s="315"/>
      <c r="V12" s="315"/>
      <c r="W12" s="315"/>
      <c r="X12" s="315"/>
      <c r="Y12" s="315"/>
      <c r="Z12" s="315"/>
      <c r="AA12" s="315"/>
      <c r="AB12" s="315"/>
      <c r="AC12" s="315"/>
      <c r="AD12" s="315"/>
      <c r="AE12" s="315"/>
      <c r="AF12" s="302"/>
      <c r="AG12" s="302"/>
      <c r="AH12" s="302"/>
      <c r="AI12" s="302"/>
      <c r="AJ12" s="302"/>
      <c r="AK12" s="302"/>
      <c r="AL12" s="302"/>
      <c r="AM12" s="302"/>
    </row>
    <row r="13" spans="1:39">
      <c r="A13" s="302"/>
      <c r="B13" s="302"/>
      <c r="C13" s="302"/>
      <c r="D13" s="302"/>
      <c r="E13" s="302"/>
      <c r="F13" s="302"/>
      <c r="G13" s="302"/>
      <c r="H13" s="302"/>
      <c r="I13" s="329" t="s">
        <v>40</v>
      </c>
      <c r="J13" s="305"/>
      <c r="K13" s="305"/>
      <c r="L13" s="305"/>
      <c r="M13" s="330"/>
      <c r="N13" s="330"/>
      <c r="O13" s="330"/>
      <c r="P13" s="330"/>
      <c r="Q13" s="330"/>
      <c r="R13" s="330">
        <f>Model!AW37</f>
        <v>105.34899999999998</v>
      </c>
      <c r="S13" s="330">
        <f>Model!AX37</f>
        <v>143.43800000000007</v>
      </c>
      <c r="T13" s="330">
        <f>Model!AY37</f>
        <v>224.57099999999991</v>
      </c>
      <c r="U13" s="330">
        <f>Model!AZ37</f>
        <v>309.673</v>
      </c>
      <c r="V13" s="337">
        <f t="shared" ref="V13:AD13" si="1">V10*V21</f>
        <v>351.0255547123366</v>
      </c>
      <c r="W13" s="337">
        <f t="shared" si="1"/>
        <v>396.54579865444504</v>
      </c>
      <c r="X13" s="337">
        <f t="shared" si="1"/>
        <v>449.04392752413906</v>
      </c>
      <c r="Y13" s="337">
        <f t="shared" si="1"/>
        <v>488.53323583647307</v>
      </c>
      <c r="Z13" s="337">
        <f t="shared" si="1"/>
        <v>522.93093686554289</v>
      </c>
      <c r="AA13" s="337">
        <f t="shared" si="1"/>
        <v>548.78470110778255</v>
      </c>
      <c r="AB13" s="337">
        <f t="shared" si="1"/>
        <v>574.81275904578831</v>
      </c>
      <c r="AC13" s="337">
        <f t="shared" si="1"/>
        <v>596.6338858536817</v>
      </c>
      <c r="AD13" s="337">
        <f t="shared" si="1"/>
        <v>619.78473501503242</v>
      </c>
      <c r="AE13" s="338">
        <f>+AE10*AE21</f>
        <v>636.82881522794582</v>
      </c>
      <c r="AF13" s="302"/>
      <c r="AG13" s="302"/>
      <c r="AH13" s="302"/>
      <c r="AI13" s="302"/>
      <c r="AJ13" s="302"/>
      <c r="AK13" s="302"/>
      <c r="AL13" s="302"/>
      <c r="AM13" s="302"/>
    </row>
    <row r="14" spans="1:39">
      <c r="A14" s="302"/>
      <c r="B14" s="302"/>
      <c r="C14" s="302"/>
      <c r="D14" s="302"/>
      <c r="E14" s="302"/>
      <c r="F14" s="302"/>
      <c r="G14" s="302"/>
      <c r="H14" s="302"/>
      <c r="I14" s="329" t="s">
        <v>186</v>
      </c>
      <c r="J14" s="305"/>
      <c r="K14" s="305"/>
      <c r="L14" s="305"/>
      <c r="M14" s="330"/>
      <c r="N14" s="330"/>
      <c r="O14" s="330"/>
      <c r="P14" s="330"/>
      <c r="Q14" s="330"/>
      <c r="R14" s="330">
        <f>R73</f>
        <v>-6.82</v>
      </c>
      <c r="S14" s="330">
        <f t="shared" ref="S14:AD14" si="2">S73</f>
        <v>-18.805</v>
      </c>
      <c r="T14" s="330">
        <f t="shared" si="2"/>
        <v>-43.521999999999998</v>
      </c>
      <c r="U14" s="330">
        <f t="shared" ref="U14" si="3">U73</f>
        <v>-37.06675000000002</v>
      </c>
      <c r="V14" s="330">
        <f t="shared" si="2"/>
        <v>-45.554919025776847</v>
      </c>
      <c r="W14" s="330">
        <f t="shared" si="2"/>
        <v>-50.466266494605236</v>
      </c>
      <c r="X14" s="330">
        <f t="shared" si="2"/>
        <v>-57.479237281307277</v>
      </c>
      <c r="Y14" s="330">
        <f t="shared" si="2"/>
        <v>-60.198246351510214</v>
      </c>
      <c r="Z14" s="330">
        <f t="shared" si="2"/>
        <v>-61.9493628003206</v>
      </c>
      <c r="AA14" s="330">
        <f t="shared" si="2"/>
        <v>-61.152157722207107</v>
      </c>
      <c r="AB14" s="330">
        <f t="shared" si="2"/>
        <v>-58.82737384304582</v>
      </c>
      <c r="AC14" s="330">
        <f t="shared" si="2"/>
        <v>-53.195998888328241</v>
      </c>
      <c r="AD14" s="330">
        <f t="shared" si="2"/>
        <v>-49.237014635383872</v>
      </c>
      <c r="AE14" s="315"/>
      <c r="AF14" s="302"/>
      <c r="AG14" s="302"/>
      <c r="AH14" s="302"/>
      <c r="AI14" s="302"/>
      <c r="AJ14" s="302"/>
      <c r="AK14" s="302"/>
      <c r="AL14" s="302"/>
      <c r="AM14" s="302"/>
    </row>
    <row r="15" spans="1:39">
      <c r="A15" s="302"/>
      <c r="B15" s="302"/>
      <c r="C15" s="302"/>
      <c r="D15" s="302"/>
      <c r="E15" s="302"/>
      <c r="F15" s="302"/>
      <c r="G15" s="302"/>
      <c r="H15" s="302"/>
      <c r="I15" s="329" t="s">
        <v>187</v>
      </c>
      <c r="J15" s="305"/>
      <c r="K15" s="305"/>
      <c r="L15" s="305"/>
      <c r="M15" s="330"/>
      <c r="N15" s="330"/>
      <c r="O15" s="330"/>
      <c r="P15" s="330"/>
      <c r="Q15" s="330"/>
      <c r="R15" s="330">
        <f>Model!AW212</f>
        <v>4.6610000000000014</v>
      </c>
      <c r="S15" s="330">
        <f>Model!AX212</f>
        <v>15.230999999999995</v>
      </c>
      <c r="T15" s="330">
        <f>Model!AY212</f>
        <v>-29.460999999999999</v>
      </c>
      <c r="U15" s="330">
        <f>Model!AZ212</f>
        <v>-7.0949999999999918</v>
      </c>
      <c r="V15" s="330">
        <f>Model!BA212</f>
        <v>18.991248280751048</v>
      </c>
      <c r="W15" s="330">
        <f>Model!BB212</f>
        <v>25.378616316469007</v>
      </c>
      <c r="X15" s="330">
        <f>Model!BC212</f>
        <v>24.671891803263925</v>
      </c>
      <c r="Y15" s="330">
        <f>Model!BD212</f>
        <v>25.848820673919704</v>
      </c>
      <c r="Z15" s="330">
        <f>Model!BE212</f>
        <v>27.92367310877416</v>
      </c>
      <c r="AA15" s="330">
        <f>Model!BF212</f>
        <v>30.267999583579531</v>
      </c>
      <c r="AB15" s="330">
        <f>Model!BG212</f>
        <v>30.656956178622977</v>
      </c>
      <c r="AC15" s="330">
        <f>Model!BH212</f>
        <v>33.229146413080876</v>
      </c>
      <c r="AD15" s="330">
        <f>Model!BI212</f>
        <v>33.919136519060672</v>
      </c>
      <c r="AE15" s="315"/>
      <c r="AF15" s="302"/>
      <c r="AG15" s="302"/>
      <c r="AH15" s="302"/>
      <c r="AI15" s="302"/>
      <c r="AJ15" s="302"/>
      <c r="AK15" s="302"/>
      <c r="AL15" s="302"/>
      <c r="AM15" s="302"/>
    </row>
    <row r="16" spans="1:39">
      <c r="A16" s="302"/>
      <c r="B16" s="302"/>
      <c r="C16" s="302"/>
      <c r="D16" s="302"/>
      <c r="E16" s="302"/>
      <c r="F16" s="302"/>
      <c r="G16" s="302"/>
      <c r="H16" s="302"/>
      <c r="I16" s="329" t="s">
        <v>43</v>
      </c>
      <c r="J16" s="305"/>
      <c r="K16" s="305"/>
      <c r="L16" s="305"/>
      <c r="M16" s="330"/>
      <c r="N16" s="330"/>
      <c r="O16" s="330"/>
      <c r="P16" s="330"/>
      <c r="Q16" s="330"/>
      <c r="R16" s="330">
        <f>Model!AW216</f>
        <v>-48.643000000000001</v>
      </c>
      <c r="S16" s="330">
        <f>Model!AX216</f>
        <v>-75.617000000000004</v>
      </c>
      <c r="T16" s="330">
        <f>Model!AY216</f>
        <v>-85.134</v>
      </c>
      <c r="U16" s="330">
        <f>Model!AZ216</f>
        <v>-122.202</v>
      </c>
      <c r="V16" s="2401">
        <f>'Expense Drivers'!BA69*('Bull DCF'!V10/(1-'Revenue Drivers'!BA16))*-1</f>
        <v>-131.60213534934746</v>
      </c>
      <c r="W16" s="2401">
        <f>'Expense Drivers'!BB69*('Bull DCF'!W10/(1-'Revenue Drivers'!BB16))*-1</f>
        <v>-148.80842960656787</v>
      </c>
      <c r="X16" s="2401">
        <f>'Expense Drivers'!BC69*('Bull DCF'!X10/(1-'Revenue Drivers'!BC16))*-1</f>
        <v>-165.38258674922304</v>
      </c>
      <c r="Y16" s="2401">
        <f>'Expense Drivers'!BD69*('Bull DCF'!Y10/(1-'Revenue Drivers'!BD16))*-1</f>
        <v>-179.39043151254623</v>
      </c>
      <c r="Z16" s="2401">
        <f>'Expense Drivers'!BE69*('Bull DCF'!Z10/(1-'Revenue Drivers'!BE16))*-1</f>
        <v>-192.88890502654138</v>
      </c>
      <c r="AA16" s="2401">
        <f>'Expense Drivers'!BF69*('Bull DCF'!AA10/(1-'Revenue Drivers'!BF16))*-1</f>
        <v>-205.77332300420468</v>
      </c>
      <c r="AB16" s="2401">
        <f>'Expense Drivers'!BG69*('Bull DCF'!AB10/(1-'Revenue Drivers'!BG16))*-1</f>
        <v>-218.31742556106559</v>
      </c>
      <c r="AC16" s="2401">
        <f>'Expense Drivers'!BH69*('Bull DCF'!AC10/(1-'Revenue Drivers'!BH16))*-1</f>
        <v>-231.01272005342625</v>
      </c>
      <c r="AD16" s="2401">
        <f>'Expense Drivers'!BI69*('Bull DCF'!AD10/(1-'Revenue Drivers'!BI16))*-1</f>
        <v>-242.14901966093996</v>
      </c>
      <c r="AE16" s="315"/>
      <c r="AF16" s="302"/>
      <c r="AG16" s="302"/>
      <c r="AH16" s="302"/>
      <c r="AI16" s="302"/>
      <c r="AJ16" s="302"/>
      <c r="AK16" s="302"/>
      <c r="AL16" s="302"/>
      <c r="AM16" s="302"/>
    </row>
    <row r="17" spans="1:39">
      <c r="A17" s="302"/>
      <c r="B17" s="302"/>
      <c r="C17" s="302"/>
      <c r="D17" s="302"/>
      <c r="E17" s="302"/>
      <c r="F17" s="302"/>
      <c r="G17" s="302"/>
      <c r="H17" s="302"/>
      <c r="I17" s="329" t="s">
        <v>188</v>
      </c>
      <c r="J17" s="305"/>
      <c r="K17" s="305"/>
      <c r="L17" s="305"/>
      <c r="M17" s="336"/>
      <c r="N17" s="336"/>
      <c r="O17" s="336"/>
      <c r="P17" s="336"/>
      <c r="Q17" s="336"/>
      <c r="R17" s="336">
        <f>-Model!AW198</f>
        <v>-19.600999999999999</v>
      </c>
      <c r="S17" s="336">
        <f>-Model!AX198</f>
        <v>-23.990000000000002</v>
      </c>
      <c r="T17" s="336">
        <f>-Model!AY198</f>
        <v>-43.259</v>
      </c>
      <c r="U17" s="336">
        <f>-Model!AZ198</f>
        <v>-72.349999999999994</v>
      </c>
      <c r="V17" s="336">
        <f>-Model!BA198</f>
        <v>-92.35</v>
      </c>
      <c r="W17" s="336">
        <f>-Model!BB198</f>
        <v>-102.35</v>
      </c>
      <c r="X17" s="336">
        <f>-Model!BC198</f>
        <v>-112.35</v>
      </c>
      <c r="Y17" s="336">
        <f>-Model!BD198</f>
        <v>-127.35</v>
      </c>
      <c r="Z17" s="336">
        <f>-Model!BE198</f>
        <v>-140.35</v>
      </c>
      <c r="AA17" s="336">
        <f>-Model!BF198</f>
        <v>-152.35</v>
      </c>
      <c r="AB17" s="336">
        <f>-Model!BG198</f>
        <v>-168.35</v>
      </c>
      <c r="AC17" s="336">
        <f>-Model!BH198</f>
        <v>-188.35</v>
      </c>
      <c r="AD17" s="336">
        <f>-Model!BI198</f>
        <v>-208.35</v>
      </c>
      <c r="AE17" s="2355"/>
      <c r="AF17" s="302"/>
      <c r="AG17" s="302"/>
      <c r="AH17" s="302"/>
      <c r="AI17" s="302"/>
      <c r="AJ17" s="302"/>
      <c r="AK17" s="302"/>
      <c r="AL17" s="302"/>
      <c r="AM17" s="302"/>
    </row>
    <row r="18" spans="1:39">
      <c r="A18" s="302"/>
      <c r="B18" s="302"/>
      <c r="C18" s="302"/>
      <c r="D18" s="302"/>
      <c r="E18" s="302"/>
      <c r="F18" s="302"/>
      <c r="G18" s="302"/>
      <c r="H18" s="302"/>
      <c r="I18" s="310" t="s">
        <v>189</v>
      </c>
      <c r="J18" s="310"/>
      <c r="K18" s="310"/>
      <c r="L18" s="310"/>
      <c r="M18" s="337"/>
      <c r="N18" s="337"/>
      <c r="O18" s="337"/>
      <c r="P18" s="337"/>
      <c r="Q18" s="337"/>
      <c r="R18" s="337">
        <f t="shared" ref="R18:AC18" si="4">IF(ISERROR(+SUM(R13:R17)), "NA", +SUM(R13:R17))</f>
        <v>34.94599999999997</v>
      </c>
      <c r="S18" s="337">
        <f t="shared" si="4"/>
        <v>40.257000000000055</v>
      </c>
      <c r="T18" s="337">
        <f t="shared" si="4"/>
        <v>23.194999999999908</v>
      </c>
      <c r="U18" s="337">
        <f t="shared" ref="U18" si="5">IF(ISERROR(+SUM(U13:U17)), "NA", +SUM(U13:U17))</f>
        <v>70.959250000000026</v>
      </c>
      <c r="V18" s="337">
        <f t="shared" si="4"/>
        <v>100.50974861796337</v>
      </c>
      <c r="W18" s="337">
        <f t="shared" si="4"/>
        <v>120.29971886974093</v>
      </c>
      <c r="X18" s="337">
        <f t="shared" si="4"/>
        <v>138.50399529687266</v>
      </c>
      <c r="Y18" s="337">
        <f t="shared" si="4"/>
        <v>147.44337864633636</v>
      </c>
      <c r="Z18" s="337">
        <f t="shared" si="4"/>
        <v>155.66634214745503</v>
      </c>
      <c r="AA18" s="337">
        <f t="shared" si="4"/>
        <v>159.77721996495032</v>
      </c>
      <c r="AB18" s="337">
        <f t="shared" si="4"/>
        <v>159.97491582029986</v>
      </c>
      <c r="AC18" s="337">
        <f t="shared" si="4"/>
        <v>157.30431332500805</v>
      </c>
      <c r="AD18" s="337">
        <f>IF(ISERROR(+SUM(AD13:AD17)), "NA", +SUM(AD13:AD17))</f>
        <v>153.96783723776926</v>
      </c>
      <c r="AE18" s="338">
        <f>+AE13*AE22</f>
        <v>158.20195276180792</v>
      </c>
      <c r="AF18" s="302"/>
      <c r="AG18" s="302"/>
      <c r="AH18" s="302"/>
      <c r="AI18" s="302"/>
      <c r="AJ18" s="302"/>
      <c r="AK18" s="302"/>
      <c r="AL18" s="302"/>
      <c r="AM18" s="302"/>
    </row>
    <row r="19" spans="1:39">
      <c r="A19" s="302"/>
      <c r="B19" s="302"/>
      <c r="C19" s="302"/>
      <c r="D19" s="302"/>
      <c r="E19" s="302"/>
      <c r="F19" s="302"/>
      <c r="G19" s="302"/>
      <c r="H19" s="302"/>
      <c r="I19" s="332" t="s">
        <v>473</v>
      </c>
      <c r="J19" s="305"/>
      <c r="K19" s="305"/>
      <c r="L19" s="305"/>
      <c r="M19" s="333"/>
      <c r="N19" s="333"/>
      <c r="O19" s="333"/>
      <c r="P19" s="333"/>
      <c r="Q19" s="333"/>
      <c r="R19" s="333">
        <f t="shared" ref="R19:AE19" si="6">IF(ISERROR(+R18/R10), "NA", +R18/R10)</f>
        <v>8.6767389604101672E-2</v>
      </c>
      <c r="S19" s="333">
        <f t="shared" si="6"/>
        <v>7.5385240544776758E-2</v>
      </c>
      <c r="T19" s="333">
        <f t="shared" si="6"/>
        <v>3.1763747286832199E-2</v>
      </c>
      <c r="U19" s="333">
        <f t="shared" ref="U19" si="7">IF(ISERROR(+U18/U10), "NA", +U18/U10)</f>
        <v>7.5397365101998973E-2</v>
      </c>
      <c r="V19" s="333">
        <f t="shared" si="6"/>
        <v>9.3089229321220407E-2</v>
      </c>
      <c r="W19" s="333">
        <f t="shared" si="6"/>
        <v>9.8501782097862395E-2</v>
      </c>
      <c r="X19" s="333">
        <f t="shared" si="6"/>
        <v>0.10211609370750643</v>
      </c>
      <c r="Y19" s="333">
        <f t="shared" si="6"/>
        <v>0.10018667471799135</v>
      </c>
      <c r="Z19" s="333">
        <f t="shared" si="6"/>
        <v>9.8575692478466828E-2</v>
      </c>
      <c r="AA19" s="333">
        <f t="shared" si="6"/>
        <v>9.5051006994371801E-2</v>
      </c>
      <c r="AB19" s="333">
        <f t="shared" si="6"/>
        <v>8.966975683868178E-2</v>
      </c>
      <c r="AC19" s="333">
        <f t="shared" si="6"/>
        <v>8.3399239572139558E-2</v>
      </c>
      <c r="AD19" s="333">
        <f>IF(ISERROR(+AD18/AD10), "NA", +AD18/AD10)</f>
        <v>7.7705613660326259E-2</v>
      </c>
      <c r="AE19" s="339">
        <f t="shared" si="6"/>
        <v>7.7705613660326259E-2</v>
      </c>
      <c r="AF19" s="302"/>
      <c r="AG19" s="302"/>
      <c r="AH19" s="302"/>
      <c r="AI19" s="302"/>
      <c r="AJ19" s="302"/>
      <c r="AK19" s="302"/>
      <c r="AL19" s="302"/>
      <c r="AM19" s="302"/>
    </row>
    <row r="20" spans="1:39">
      <c r="A20" s="302"/>
      <c r="B20" s="302"/>
      <c r="C20" s="302"/>
      <c r="D20" s="302"/>
      <c r="E20" s="302"/>
      <c r="F20" s="302"/>
      <c r="G20" s="302"/>
      <c r="H20" s="302"/>
      <c r="I20" s="332"/>
      <c r="J20" s="305"/>
      <c r="K20" s="305"/>
      <c r="L20" s="305"/>
      <c r="M20" s="340"/>
      <c r="N20" s="340"/>
      <c r="O20" s="340"/>
      <c r="P20" s="340"/>
      <c r="Q20" s="341"/>
      <c r="R20" s="341"/>
      <c r="S20" s="341"/>
      <c r="T20" s="341"/>
      <c r="U20" s="341"/>
      <c r="V20" s="341"/>
      <c r="W20" s="341"/>
      <c r="X20" s="341"/>
      <c r="Y20" s="341"/>
      <c r="Z20" s="341"/>
      <c r="AA20" s="341"/>
      <c r="AB20" s="341"/>
      <c r="AC20" s="341"/>
      <c r="AD20" s="341"/>
      <c r="AE20" s="2356"/>
      <c r="AF20" s="302"/>
      <c r="AG20" s="302"/>
      <c r="AH20" s="302"/>
      <c r="AI20" s="302"/>
      <c r="AJ20" s="302"/>
      <c r="AK20" s="302"/>
      <c r="AL20" s="302"/>
      <c r="AM20" s="302"/>
    </row>
    <row r="21" spans="1:39">
      <c r="A21" s="302"/>
      <c r="B21" s="302"/>
      <c r="C21" s="302"/>
      <c r="D21" s="302"/>
      <c r="E21" s="302"/>
      <c r="F21" s="302"/>
      <c r="G21" s="302"/>
      <c r="H21" s="302"/>
      <c r="I21" s="329" t="s">
        <v>466</v>
      </c>
      <c r="J21" s="305"/>
      <c r="K21" s="305"/>
      <c r="L21" s="305"/>
      <c r="M21" s="333"/>
      <c r="N21" s="333"/>
      <c r="O21" s="333"/>
      <c r="P21" s="333"/>
      <c r="Q21" s="333"/>
      <c r="R21" s="1601">
        <f>IF(ISERROR(+R13/R10), "NA", +R13/R10)</f>
        <v>0.26157093021812261</v>
      </c>
      <c r="S21" s="1601">
        <f>IF(ISERROR(+S13/S10), "NA", +S13/S10)</f>
        <v>0.26860193589342674</v>
      </c>
      <c r="T21" s="1601">
        <f>IF(ISERROR(+T13/T10), "NA", +T13/T10)</f>
        <v>0.30753250665881521</v>
      </c>
      <c r="U21" s="1601">
        <f>IF(ISERROR(+U13/U10), "NA", +U13/U10)</f>
        <v>0.32904136167210507</v>
      </c>
      <c r="V21" s="1599">
        <f>DCF!V21+1%</f>
        <v>0.32510974118967439</v>
      </c>
      <c r="W21" s="1599">
        <f>DCF!W21+1%</f>
        <v>0.32469292711462738</v>
      </c>
      <c r="X21" s="1599">
        <f>DCF!X21+1%</f>
        <v>0.33107067910608556</v>
      </c>
      <c r="Y21" s="1599">
        <f>DCF!Y21+1%</f>
        <v>0.33195468550050516</v>
      </c>
      <c r="Z21" s="1599">
        <f>DCF!Z21+1%</f>
        <v>0.33114595299673177</v>
      </c>
      <c r="AA21" s="1599">
        <f>DCF!AA21+1%</f>
        <v>0.32647043473933746</v>
      </c>
      <c r="AB21" s="1599">
        <f>DCF!AB21+1%</f>
        <v>0.32219626475257118</v>
      </c>
      <c r="AC21" s="1599">
        <f>DCF!AC21+1%</f>
        <v>0.31632198336710943</v>
      </c>
      <c r="AD21" s="1599">
        <f>DCF!AD21+1%</f>
        <v>0.31279749092839543</v>
      </c>
      <c r="AE21" s="2159">
        <f>AD21+0</f>
        <v>0.31279749092839543</v>
      </c>
      <c r="AF21" s="302"/>
      <c r="AG21" s="302"/>
      <c r="AH21" s="302"/>
      <c r="AI21" s="302"/>
      <c r="AJ21" s="302"/>
      <c r="AK21" s="302"/>
      <c r="AL21" s="302"/>
      <c r="AM21" s="302"/>
    </row>
    <row r="22" spans="1:39">
      <c r="A22" s="302"/>
      <c r="B22" s="302"/>
      <c r="C22" s="302"/>
      <c r="D22" s="302"/>
      <c r="E22" s="302"/>
      <c r="F22" s="302"/>
      <c r="G22" s="302"/>
      <c r="H22" s="302"/>
      <c r="I22" s="329" t="s">
        <v>190</v>
      </c>
      <c r="J22" s="305"/>
      <c r="K22" s="305"/>
      <c r="L22" s="305"/>
      <c r="M22" s="333"/>
      <c r="N22" s="333"/>
      <c r="O22" s="333"/>
      <c r="P22" s="333"/>
      <c r="Q22" s="333"/>
      <c r="R22" s="1601">
        <f t="shared" ref="R22:AC22" si="8">IF(ISERROR(R18/R13),"NA",IF(R18&lt;0,"NA",R18/R13))</f>
        <v>0.33171648520631403</v>
      </c>
      <c r="S22" s="1601">
        <f t="shared" si="8"/>
        <v>0.28065784520141129</v>
      </c>
      <c r="T22" s="1601">
        <f t="shared" si="8"/>
        <v>0.10328582052001334</v>
      </c>
      <c r="U22" s="1601">
        <f t="shared" ref="U22" si="9">IF(ISERROR(U18/U13),"NA",IF(U18&lt;0,"NA",U18/U13))</f>
        <v>0.22914251484630571</v>
      </c>
      <c r="V22" s="1601">
        <f t="shared" si="8"/>
        <v>0.28633171365637616</v>
      </c>
      <c r="W22" s="1601">
        <f t="shared" si="8"/>
        <v>0.30336904155318412</v>
      </c>
      <c r="X22" s="1601">
        <f t="shared" si="8"/>
        <v>0.30844197372967963</v>
      </c>
      <c r="Y22" s="1601">
        <f t="shared" si="8"/>
        <v>0.30180828617295985</v>
      </c>
      <c r="Z22" s="1601">
        <f t="shared" si="8"/>
        <v>0.29768049884468833</v>
      </c>
      <c r="AA22" s="1601">
        <f t="shared" si="8"/>
        <v>0.29114736551952403</v>
      </c>
      <c r="AB22" s="1601">
        <f t="shared" si="8"/>
        <v>0.27830787209014718</v>
      </c>
      <c r="AC22" s="1601">
        <f t="shared" si="8"/>
        <v>0.26365299902457318</v>
      </c>
      <c r="AD22" s="1601">
        <f>IF(ISERROR(AD18/AD13),"NA",IF(AD18&lt;0,"NA",AD18/AD13))</f>
        <v>0.24842147368155959</v>
      </c>
      <c r="AE22" s="2158">
        <f>AD22</f>
        <v>0.24842147368155959</v>
      </c>
      <c r="AF22" s="302"/>
      <c r="AG22" s="302"/>
      <c r="AH22" s="302"/>
      <c r="AI22" s="302"/>
      <c r="AJ22" s="302"/>
      <c r="AK22" s="302"/>
      <c r="AL22" s="302"/>
      <c r="AM22" s="302"/>
    </row>
    <row r="23" spans="1:39">
      <c r="A23" s="302"/>
      <c r="B23" s="302"/>
      <c r="C23" s="302"/>
      <c r="D23" s="302"/>
      <c r="E23" s="302"/>
      <c r="F23" s="302"/>
      <c r="G23" s="302"/>
      <c r="H23" s="302"/>
      <c r="I23" s="332"/>
      <c r="J23" s="305"/>
      <c r="K23" s="305"/>
      <c r="L23" s="305"/>
      <c r="M23" s="343"/>
      <c r="N23" s="343"/>
      <c r="O23" s="343"/>
      <c r="P23" s="343"/>
      <c r="Q23" s="343"/>
      <c r="R23" s="343"/>
      <c r="S23" s="343"/>
      <c r="T23" s="343"/>
      <c r="U23" s="343"/>
      <c r="V23" s="343"/>
      <c r="W23" s="343"/>
      <c r="X23" s="343"/>
      <c r="Y23" s="343"/>
      <c r="Z23" s="343"/>
      <c r="AA23" s="343"/>
      <c r="AB23" s="343"/>
      <c r="AC23" s="343"/>
      <c r="AD23" s="343"/>
      <c r="AE23" s="402"/>
      <c r="AF23" s="302"/>
      <c r="AG23" s="302"/>
      <c r="AH23" s="302"/>
      <c r="AI23" s="302"/>
      <c r="AJ23" s="302"/>
      <c r="AK23" s="302"/>
      <c r="AL23" s="302"/>
      <c r="AM23" s="302"/>
    </row>
    <row r="24" spans="1:39" outlineLevel="1">
      <c r="A24" s="302"/>
      <c r="B24" s="302"/>
      <c r="C24" s="302"/>
      <c r="D24" s="302"/>
      <c r="E24" s="302"/>
      <c r="F24" s="302"/>
      <c r="G24" s="302"/>
      <c r="H24" s="305"/>
      <c r="I24" s="344" t="s">
        <v>191</v>
      </c>
      <c r="J24" s="344"/>
      <c r="K24" s="344"/>
      <c r="L24" s="344"/>
      <c r="M24" s="345"/>
      <c r="N24" s="345"/>
      <c r="O24" s="345"/>
      <c r="P24" s="345"/>
      <c r="Q24" s="345"/>
      <c r="R24" s="345"/>
      <c r="S24" s="345"/>
      <c r="T24" s="345"/>
      <c r="U24" s="345">
        <f t="shared" ref="U24:AD24" si="10">U$9</f>
        <v>43100</v>
      </c>
      <c r="V24" s="345">
        <f t="shared" si="10"/>
        <v>43465</v>
      </c>
      <c r="W24" s="345">
        <f t="shared" si="10"/>
        <v>43830</v>
      </c>
      <c r="X24" s="345">
        <f t="shared" si="10"/>
        <v>44196</v>
      </c>
      <c r="Y24" s="345">
        <f t="shared" si="10"/>
        <v>44561</v>
      </c>
      <c r="Z24" s="345">
        <f t="shared" si="10"/>
        <v>44926</v>
      </c>
      <c r="AA24" s="345">
        <f t="shared" si="10"/>
        <v>45291</v>
      </c>
      <c r="AB24" s="345">
        <f t="shared" si="10"/>
        <v>45657</v>
      </c>
      <c r="AC24" s="345">
        <f t="shared" si="10"/>
        <v>46022</v>
      </c>
      <c r="AD24" s="345">
        <f t="shared" si="10"/>
        <v>46387</v>
      </c>
      <c r="AE24" s="346"/>
      <c r="AF24" s="302"/>
      <c r="AG24" s="302"/>
      <c r="AH24" s="302"/>
      <c r="AI24" s="302"/>
      <c r="AJ24" s="302"/>
      <c r="AK24" s="302"/>
      <c r="AL24" s="302"/>
      <c r="AM24" s="302"/>
    </row>
    <row r="25" spans="1:39" outlineLevel="1">
      <c r="A25" s="302"/>
      <c r="B25" s="302"/>
      <c r="C25" s="302"/>
      <c r="D25" s="302"/>
      <c r="E25" s="302"/>
      <c r="F25" s="302"/>
      <c r="G25" s="302"/>
      <c r="H25" s="302"/>
      <c r="I25" s="329" t="s">
        <v>192</v>
      </c>
      <c r="J25" s="305"/>
      <c r="K25" s="305"/>
      <c r="L25" s="305"/>
      <c r="M25" s="347"/>
      <c r="N25" s="347"/>
      <c r="O25" s="347"/>
      <c r="P25" s="348"/>
      <c r="Q25" s="349"/>
      <c r="R25" s="349"/>
      <c r="S25" s="349"/>
      <c r="T25" s="1546"/>
      <c r="U25" s="2353"/>
      <c r="V25" s="2353">
        <v>0</v>
      </c>
      <c r="W25" s="350">
        <f t="shared" ref="W25:AD25" si="11">V25+1</f>
        <v>1</v>
      </c>
      <c r="X25" s="350">
        <f t="shared" si="11"/>
        <v>2</v>
      </c>
      <c r="Y25" s="350">
        <f t="shared" si="11"/>
        <v>3</v>
      </c>
      <c r="Z25" s="350">
        <f t="shared" si="11"/>
        <v>4</v>
      </c>
      <c r="AA25" s="350">
        <f t="shared" si="11"/>
        <v>5</v>
      </c>
      <c r="AB25" s="350">
        <f t="shared" si="11"/>
        <v>6</v>
      </c>
      <c r="AC25" s="350">
        <f t="shared" si="11"/>
        <v>7</v>
      </c>
      <c r="AD25" s="350">
        <f t="shared" si="11"/>
        <v>8</v>
      </c>
      <c r="AE25" s="334"/>
      <c r="AF25" s="302"/>
      <c r="AG25" s="302"/>
      <c r="AH25" s="302"/>
      <c r="AI25" s="302"/>
      <c r="AJ25" s="302"/>
      <c r="AK25" s="302"/>
      <c r="AL25" s="302"/>
      <c r="AM25" s="302"/>
    </row>
    <row r="26" spans="1:39" outlineLevel="1">
      <c r="A26" s="302"/>
      <c r="B26" s="302"/>
      <c r="C26" s="302"/>
      <c r="D26" s="302"/>
      <c r="E26" s="302"/>
      <c r="F26" s="302"/>
      <c r="G26" s="302"/>
      <c r="H26" s="302"/>
      <c r="I26" s="329" t="s">
        <v>193</v>
      </c>
      <c r="J26" s="305"/>
      <c r="K26" s="305"/>
      <c r="L26" s="305"/>
      <c r="M26" s="351"/>
      <c r="N26" s="352"/>
      <c r="O26" s="352"/>
      <c r="P26" s="330"/>
      <c r="Q26" s="330"/>
      <c r="R26" s="330"/>
      <c r="S26" s="330"/>
      <c r="T26" s="330"/>
      <c r="U26" s="330" t="s">
        <v>556</v>
      </c>
      <c r="V26" s="330"/>
      <c r="W26" s="330">
        <f t="shared" ref="W26:AD26" si="12">W$18/(1+$L$55)^W25</f>
        <v>111.74626630026154</v>
      </c>
      <c r="X26" s="330">
        <f t="shared" si="12"/>
        <v>119.50858902662107</v>
      </c>
      <c r="Y26" s="330">
        <f t="shared" si="12"/>
        <v>118.17633052451666</v>
      </c>
      <c r="Z26" s="330">
        <f t="shared" si="12"/>
        <v>115.89597563750617</v>
      </c>
      <c r="AA26" s="330">
        <f t="shared" si="12"/>
        <v>110.49863281655513</v>
      </c>
      <c r="AB26" s="330">
        <f t="shared" si="12"/>
        <v>102.76905033641242</v>
      </c>
      <c r="AC26" s="330">
        <f t="shared" si="12"/>
        <v>93.868416815007421</v>
      </c>
      <c r="AD26" s="330">
        <f t="shared" si="12"/>
        <v>85.344842261517684</v>
      </c>
      <c r="AE26" s="353"/>
      <c r="AF26" s="302"/>
      <c r="AG26" s="302"/>
      <c r="AH26" s="302"/>
      <c r="AI26" s="302"/>
      <c r="AJ26" s="302"/>
      <c r="AK26" s="302"/>
      <c r="AL26" s="302"/>
      <c r="AM26" s="302"/>
    </row>
    <row r="27" spans="1:39" outlineLevel="1">
      <c r="A27" s="302"/>
      <c r="B27" s="302"/>
      <c r="C27" s="302"/>
      <c r="D27" s="302"/>
      <c r="E27" s="302"/>
      <c r="F27" s="302"/>
      <c r="G27" s="302"/>
      <c r="H27" s="302"/>
      <c r="I27" s="329"/>
      <c r="J27" s="305"/>
      <c r="K27" s="305"/>
      <c r="L27" s="305"/>
      <c r="M27" s="351"/>
      <c r="N27" s="352"/>
      <c r="O27" s="352"/>
      <c r="P27" s="330"/>
      <c r="Q27" s="330"/>
      <c r="R27" s="330"/>
      <c r="S27" s="330"/>
      <c r="T27" s="330"/>
      <c r="U27" s="330"/>
      <c r="V27" s="330"/>
      <c r="W27" s="330"/>
      <c r="X27" s="330"/>
      <c r="Y27" s="330"/>
      <c r="Z27" s="330"/>
      <c r="AA27" s="330"/>
      <c r="AB27" s="330"/>
      <c r="AC27" s="330"/>
      <c r="AD27" s="330"/>
      <c r="AE27" s="353"/>
      <c r="AF27" s="302"/>
      <c r="AG27" s="302"/>
      <c r="AH27" s="302"/>
      <c r="AI27" s="302"/>
      <c r="AJ27" s="302"/>
      <c r="AK27" s="302"/>
      <c r="AL27" s="302"/>
      <c r="AM27" s="302"/>
    </row>
    <row r="28" spans="1:39" outlineLevel="1">
      <c r="A28" s="302"/>
      <c r="B28" s="302"/>
      <c r="C28" s="302"/>
      <c r="D28" s="302"/>
      <c r="E28" s="302"/>
      <c r="F28" s="302"/>
      <c r="G28" s="302"/>
      <c r="H28" s="302"/>
      <c r="I28" s="329" t="s">
        <v>478</v>
      </c>
      <c r="J28" s="305"/>
      <c r="K28" s="305"/>
      <c r="L28" s="305"/>
      <c r="M28" s="351"/>
      <c r="N28" s="330"/>
      <c r="O28" s="330"/>
      <c r="P28" s="354"/>
      <c r="Q28" s="354"/>
      <c r="R28" s="354">
        <f t="shared" ref="R28:AD28" si="13">(R13-Q13)/(R10-Q10)</f>
        <v>0.26157093021812261</v>
      </c>
      <c r="S28" s="354">
        <f t="shared" si="13"/>
        <v>0.2901753744419564</v>
      </c>
      <c r="T28" s="354">
        <f t="shared" si="13"/>
        <v>0.41348398210153964</v>
      </c>
      <c r="U28" s="354">
        <f t="shared" si="13"/>
        <v>0.40351442850233749</v>
      </c>
      <c r="V28" s="354">
        <f t="shared" si="13"/>
        <v>0.29840839664017998</v>
      </c>
      <c r="W28" s="354">
        <f t="shared" si="13"/>
        <v>0.32151424740407902</v>
      </c>
      <c r="X28" s="354">
        <f t="shared" si="13"/>
        <v>0.38874915641144775</v>
      </c>
      <c r="Y28" s="354">
        <f t="shared" si="13"/>
        <v>0.3423494245191121</v>
      </c>
      <c r="Z28" s="354">
        <f t="shared" si="13"/>
        <v>0.32007111762940432</v>
      </c>
      <c r="AA28" s="354">
        <f t="shared" si="13"/>
        <v>0.25394757423191316</v>
      </c>
      <c r="AB28" s="354">
        <f t="shared" si="13"/>
        <v>0.25249747925997629</v>
      </c>
      <c r="AC28" s="354">
        <f t="shared" si="13"/>
        <v>0.21369240288579266</v>
      </c>
      <c r="AD28" s="354">
        <f t="shared" si="13"/>
        <v>0.24301564768739023</v>
      </c>
      <c r="AE28" s="351"/>
      <c r="AF28" s="302"/>
      <c r="AG28" s="302"/>
      <c r="AH28" s="302"/>
      <c r="AI28" s="302"/>
      <c r="AJ28" s="302"/>
      <c r="AK28" s="302"/>
      <c r="AL28" s="302"/>
      <c r="AM28" s="302"/>
    </row>
    <row r="29" spans="1:39" outlineLevel="1">
      <c r="A29" s="302"/>
      <c r="B29" s="302"/>
      <c r="C29" s="302"/>
      <c r="D29" s="302"/>
      <c r="E29" s="302"/>
      <c r="F29" s="302"/>
      <c r="G29" s="302"/>
      <c r="H29" s="302"/>
      <c r="I29" s="329"/>
      <c r="J29" s="305"/>
      <c r="K29" s="305"/>
      <c r="L29" s="305"/>
      <c r="M29" s="351"/>
      <c r="N29" s="330"/>
      <c r="O29" s="330"/>
      <c r="P29" s="354"/>
      <c r="Q29" s="354"/>
      <c r="R29" s="354"/>
      <c r="S29" s="354"/>
      <c r="T29" s="354"/>
      <c r="U29" s="354"/>
      <c r="V29" s="354"/>
      <c r="W29" s="354"/>
      <c r="X29" s="354"/>
      <c r="Y29" s="354"/>
      <c r="Z29" s="354"/>
      <c r="AA29" s="354"/>
      <c r="AB29" s="354"/>
      <c r="AC29" s="354"/>
      <c r="AD29" s="354"/>
      <c r="AE29" s="351"/>
      <c r="AF29" s="302"/>
      <c r="AG29" s="302"/>
      <c r="AH29" s="302"/>
      <c r="AI29" s="302"/>
      <c r="AJ29" s="302"/>
      <c r="AK29" s="302"/>
      <c r="AL29" s="302"/>
      <c r="AM29" s="302"/>
    </row>
    <row r="30" spans="1:39" outlineLevel="1">
      <c r="A30" s="302"/>
      <c r="B30" s="302"/>
      <c r="C30" s="302"/>
      <c r="D30" s="302"/>
      <c r="E30" s="302"/>
      <c r="F30" s="302"/>
      <c r="G30" s="302"/>
      <c r="H30" s="302"/>
      <c r="I30" s="329" t="s">
        <v>481</v>
      </c>
      <c r="J30" s="305"/>
      <c r="K30" s="305"/>
      <c r="L30" s="305"/>
      <c r="M30" s="351"/>
      <c r="N30" s="330"/>
      <c r="O30" s="330"/>
      <c r="P30" s="354"/>
      <c r="Q30" s="354"/>
      <c r="R30" s="354">
        <f>R10/R31</f>
        <v>0.40754446252357707</v>
      </c>
      <c r="S30" s="354">
        <f>S10/S31</f>
        <v>0.40358910797554359</v>
      </c>
      <c r="T30" s="354">
        <f>T10/T31</f>
        <v>0.40587867799500427</v>
      </c>
      <c r="U30" s="1603">
        <f>DCF!U30+1%</f>
        <v>0.4197791912110152</v>
      </c>
      <c r="V30" s="1603">
        <f>DCF!V30+0.5%</f>
        <v>0.41521904589885461</v>
      </c>
      <c r="W30" s="1603">
        <f>DCF!W30+0.5%</f>
        <v>0.41535808588194501</v>
      </c>
      <c r="X30" s="1603">
        <f>DCF!X30+0.5%</f>
        <v>0.41506087301839339</v>
      </c>
      <c r="Y30" s="1603">
        <f>DCF!Y30+0.5%</f>
        <v>0.41519091915721207</v>
      </c>
      <c r="Z30" s="1603">
        <f>DCF!Z30+0.5%</f>
        <v>0.41434325671231936</v>
      </c>
      <c r="AA30" s="1603">
        <f>DCF!AA30+0.5%</f>
        <v>0.41345016091751652</v>
      </c>
      <c r="AB30" s="1603">
        <f>DCF!AB30+0.5%</f>
        <v>0.41358978158721865</v>
      </c>
      <c r="AC30" s="1603">
        <f>DCF!AC30+0.5%</f>
        <v>0.41323726998517141</v>
      </c>
      <c r="AD30" s="1603">
        <f>DCF!AD30+0.5%</f>
        <v>0.41413337081508067</v>
      </c>
      <c r="AE30" s="1603">
        <f>DCF!AE30+0.5%</f>
        <v>0.41413337081508067</v>
      </c>
      <c r="AF30" s="302"/>
      <c r="AG30" s="302"/>
      <c r="AH30" s="302"/>
      <c r="AI30" s="302"/>
      <c r="AJ30" s="302"/>
      <c r="AK30" s="302"/>
      <c r="AL30" s="302"/>
      <c r="AM30" s="302"/>
    </row>
    <row r="31" spans="1:39" outlineLevel="1">
      <c r="A31" s="302"/>
      <c r="B31" s="302"/>
      <c r="C31" s="302"/>
      <c r="D31" s="302"/>
      <c r="E31" s="302"/>
      <c r="F31" s="302"/>
      <c r="G31" s="302"/>
      <c r="H31" s="302"/>
      <c r="I31" s="329" t="s">
        <v>194</v>
      </c>
      <c r="J31" s="305"/>
      <c r="K31" s="305"/>
      <c r="L31" s="305"/>
      <c r="M31" s="351"/>
      <c r="N31" s="330"/>
      <c r="O31" s="330"/>
      <c r="P31" s="354"/>
      <c r="Q31" s="354"/>
      <c r="R31" s="1547">
        <f>'Revenue Drivers'!AW8</f>
        <v>988.24800000000005</v>
      </c>
      <c r="S31" s="1547">
        <f>'Revenue Drivers'!AX8</f>
        <v>1323.17</v>
      </c>
      <c r="T31" s="1547">
        <f>'Revenue Drivers'!AY8</f>
        <v>1799.146</v>
      </c>
      <c r="U31" s="1547">
        <f t="shared" ref="U31:AE31" si="14">U10/U30</f>
        <v>2241.9810693448785</v>
      </c>
      <c r="V31" s="1547">
        <f t="shared" si="14"/>
        <v>2600.3480781761596</v>
      </c>
      <c r="W31" s="1547">
        <f t="shared" si="14"/>
        <v>2940.3420524142853</v>
      </c>
      <c r="X31" s="1547">
        <f t="shared" si="14"/>
        <v>3267.8063538608362</v>
      </c>
      <c r="Y31" s="1547">
        <f t="shared" si="14"/>
        <v>3544.6018973395485</v>
      </c>
      <c r="Z31" s="1547">
        <f t="shared" si="14"/>
        <v>3811.2251756547121</v>
      </c>
      <c r="AA31" s="1547">
        <f t="shared" si="14"/>
        <v>4065.6966589192916</v>
      </c>
      <c r="AB31" s="1547">
        <f t="shared" si="14"/>
        <v>4313.5625297294018</v>
      </c>
      <c r="AC31" s="1547">
        <f t="shared" si="14"/>
        <v>4564.3512343329312</v>
      </c>
      <c r="AD31" s="1547">
        <f t="shared" si="14"/>
        <v>4784.5091284703549</v>
      </c>
      <c r="AE31" s="1604">
        <f t="shared" si="14"/>
        <v>4916.0831295032904</v>
      </c>
      <c r="AF31" s="302"/>
      <c r="AG31" s="302"/>
      <c r="AH31" s="302"/>
      <c r="AI31" s="302"/>
      <c r="AJ31" s="302"/>
      <c r="AK31" s="302"/>
      <c r="AL31" s="302"/>
      <c r="AM31" s="302"/>
    </row>
    <row r="32" spans="1:39" outlineLevel="1">
      <c r="A32" s="302"/>
      <c r="B32" s="302"/>
      <c r="C32" s="302"/>
      <c r="D32" s="302"/>
      <c r="E32" s="302"/>
      <c r="F32" s="302"/>
      <c r="G32" s="302"/>
      <c r="H32" s="302"/>
      <c r="I32" s="329" t="s">
        <v>479</v>
      </c>
      <c r="J32" s="305"/>
      <c r="K32" s="305"/>
      <c r="L32" s="305"/>
      <c r="M32" s="351"/>
      <c r="N32" s="352"/>
      <c r="O32" s="352"/>
      <c r="P32" s="330"/>
      <c r="Q32" s="330"/>
      <c r="R32" s="355"/>
      <c r="S32" s="355">
        <f t="shared" ref="S32:AE32" si="15">S13/S31</f>
        <v>0.10840481570773224</v>
      </c>
      <c r="T32" s="355">
        <f t="shared" si="15"/>
        <v>0.12482088724316977</v>
      </c>
      <c r="U32" s="355">
        <f t="shared" si="15"/>
        <v>0.13812471667768741</v>
      </c>
      <c r="V32" s="355">
        <f t="shared" si="15"/>
        <v>0.13499175654920015</v>
      </c>
      <c r="W32" s="355">
        <f t="shared" si="15"/>
        <v>0.13486383270573751</v>
      </c>
      <c r="X32" s="355">
        <f t="shared" si="15"/>
        <v>0.13741448510056425</v>
      </c>
      <c r="Y32" s="355">
        <f t="shared" si="15"/>
        <v>0.137824570991498</v>
      </c>
      <c r="Z32" s="355">
        <f t="shared" si="15"/>
        <v>0.13720809261177047</v>
      </c>
      <c r="AA32" s="355">
        <f t="shared" si="15"/>
        <v>0.13497925377779063</v>
      </c>
      <c r="AB32" s="355">
        <f t="shared" si="15"/>
        <v>0.13325708276723358</v>
      </c>
      <c r="AC32" s="355">
        <f t="shared" si="15"/>
        <v>0.13071603284291908</v>
      </c>
      <c r="AD32" s="355">
        <f t="shared" si="15"/>
        <v>0.12953987930067604</v>
      </c>
      <c r="AE32" s="355">
        <f t="shared" si="15"/>
        <v>0.12953987930067601</v>
      </c>
      <c r="AF32" s="302"/>
      <c r="AG32" s="302"/>
      <c r="AH32" s="302"/>
      <c r="AI32" s="302"/>
      <c r="AJ32" s="302"/>
      <c r="AK32" s="302"/>
      <c r="AL32" s="302"/>
      <c r="AM32" s="302"/>
    </row>
    <row r="33" spans="1:39" outlineLevel="1">
      <c r="A33" s="302"/>
      <c r="B33" s="302"/>
      <c r="C33" s="302"/>
      <c r="D33" s="302"/>
      <c r="E33" s="302"/>
      <c r="F33" s="302"/>
      <c r="G33" s="302"/>
      <c r="H33" s="302"/>
      <c r="I33" s="329" t="s">
        <v>480</v>
      </c>
      <c r="J33" s="305"/>
      <c r="K33" s="305"/>
      <c r="L33" s="305"/>
      <c r="M33" s="351"/>
      <c r="N33" s="352"/>
      <c r="O33" s="352"/>
      <c r="P33" s="330"/>
      <c r="Q33" s="330"/>
      <c r="R33" s="354"/>
      <c r="S33" s="354">
        <f t="shared" ref="S33:AE33" si="16">(S13-R13)/(S31-R31)</f>
        <v>0.11372498671332458</v>
      </c>
      <c r="T33" s="354">
        <f t="shared" si="16"/>
        <v>0.17045607341546604</v>
      </c>
      <c r="U33" s="354">
        <f t="shared" si="16"/>
        <v>0.19217538512904658</v>
      </c>
      <c r="V33" s="354">
        <f t="shared" si="16"/>
        <v>0.11539163397656772</v>
      </c>
      <c r="W33" s="354">
        <f t="shared" si="16"/>
        <v>0.13388544324678786</v>
      </c>
      <c r="X33" s="354">
        <f t="shared" si="16"/>
        <v>0.16031710521662107</v>
      </c>
      <c r="Y33" s="354">
        <f t="shared" si="16"/>
        <v>0.14266598304307973</v>
      </c>
      <c r="Z33" s="354">
        <f t="shared" si="16"/>
        <v>0.12901236998672644</v>
      </c>
      <c r="AA33" s="354">
        <f t="shared" si="16"/>
        <v>0.10159788401657148</v>
      </c>
      <c r="AB33" s="354">
        <f t="shared" si="16"/>
        <v>0.10500863976527784</v>
      </c>
      <c r="AC33" s="354">
        <f t="shared" si="16"/>
        <v>8.7010006460977993E-2</v>
      </c>
      <c r="AD33" s="354">
        <f t="shared" si="16"/>
        <v>0.10515566226709927</v>
      </c>
      <c r="AE33" s="354">
        <f t="shared" si="16"/>
        <v>0.12953987930067537</v>
      </c>
      <c r="AF33" s="302"/>
      <c r="AG33" s="302"/>
      <c r="AH33" s="302"/>
      <c r="AI33" s="302"/>
      <c r="AJ33" s="302"/>
      <c r="AK33" s="302"/>
      <c r="AL33" s="302"/>
      <c r="AM33" s="302"/>
    </row>
    <row r="34" spans="1:39" outlineLevel="1">
      <c r="A34" s="302"/>
      <c r="B34" s="302"/>
      <c r="C34" s="302"/>
      <c r="D34" s="302"/>
      <c r="E34" s="302"/>
      <c r="F34" s="302"/>
      <c r="G34" s="302"/>
      <c r="H34" s="302"/>
      <c r="I34" s="329"/>
      <c r="J34" s="305"/>
      <c r="K34" s="305"/>
      <c r="L34" s="305"/>
      <c r="M34" s="351"/>
      <c r="N34" s="352"/>
      <c r="O34" s="352"/>
      <c r="P34" s="330"/>
      <c r="Q34" s="330"/>
      <c r="R34" s="330"/>
      <c r="S34" s="330"/>
      <c r="T34" s="330"/>
      <c r="U34" s="330"/>
      <c r="V34" s="330"/>
      <c r="W34" s="330"/>
      <c r="X34" s="330"/>
      <c r="Y34" s="330"/>
      <c r="Z34" s="330"/>
      <c r="AA34" s="330"/>
      <c r="AB34" s="330"/>
      <c r="AC34" s="330"/>
      <c r="AD34" s="330"/>
      <c r="AE34" s="353"/>
      <c r="AF34" s="302"/>
      <c r="AG34" s="302"/>
      <c r="AH34" s="302"/>
      <c r="AI34" s="302"/>
      <c r="AJ34" s="302"/>
      <c r="AK34" s="302"/>
      <c r="AL34" s="302"/>
      <c r="AM34" s="302"/>
    </row>
    <row r="35" spans="1:39">
      <c r="A35" s="302"/>
      <c r="B35" s="302"/>
      <c r="C35" s="302"/>
      <c r="D35" s="302"/>
      <c r="E35" s="302"/>
      <c r="F35" s="302"/>
      <c r="G35" s="302"/>
      <c r="H35" s="302"/>
      <c r="I35" s="356"/>
      <c r="J35" s="305"/>
      <c r="K35" s="305"/>
      <c r="L35" s="305"/>
      <c r="M35" s="351"/>
      <c r="N35" s="351"/>
      <c r="O35" s="351"/>
      <c r="P35" s="351"/>
      <c r="Q35" s="353"/>
      <c r="R35" s="353"/>
      <c r="S35" s="353"/>
      <c r="T35" s="353"/>
      <c r="U35" s="353"/>
      <c r="V35" s="353"/>
      <c r="W35" s="353"/>
      <c r="X35" s="353"/>
      <c r="Y35" s="353"/>
      <c r="Z35" s="353"/>
      <c r="AA35" s="353"/>
      <c r="AB35" s="353"/>
      <c r="AC35" s="353"/>
      <c r="AD35" s="353"/>
      <c r="AE35" s="353"/>
      <c r="AF35" s="302"/>
      <c r="AJ35" s="302"/>
    </row>
    <row r="36" spans="1:39">
      <c r="A36" s="302"/>
      <c r="B36" s="302"/>
      <c r="C36" s="302"/>
      <c r="D36" s="302"/>
      <c r="E36" s="302"/>
      <c r="F36" s="302"/>
      <c r="G36" s="302"/>
      <c r="H36" s="302"/>
      <c r="I36" s="356"/>
      <c r="J36" s="305"/>
      <c r="K36" s="305"/>
      <c r="L36" s="305"/>
      <c r="M36" s="351"/>
      <c r="N36" s="351"/>
      <c r="O36" s="351"/>
      <c r="P36" s="353"/>
      <c r="Q36" s="353"/>
      <c r="R36" s="353"/>
      <c r="S36" s="353"/>
      <c r="T36" s="353"/>
      <c r="U36" s="353"/>
      <c r="V36" s="353"/>
      <c r="W36" s="341"/>
      <c r="X36" s="353"/>
      <c r="Y36" s="353"/>
      <c r="Z36" s="353"/>
      <c r="AA36" s="353"/>
      <c r="AB36" s="353"/>
      <c r="AC36" s="353"/>
      <c r="AD36" s="353"/>
      <c r="AE36" s="357"/>
      <c r="AJ36" s="302"/>
    </row>
    <row r="37" spans="1:39">
      <c r="A37" s="302"/>
      <c r="B37" s="302"/>
      <c r="C37" s="302"/>
      <c r="D37" s="302"/>
      <c r="E37" s="302"/>
      <c r="F37" s="302"/>
      <c r="G37" s="302"/>
      <c r="H37" s="302"/>
      <c r="I37" s="358" t="s">
        <v>196</v>
      </c>
      <c r="J37" s="359"/>
      <c r="K37" s="359"/>
      <c r="L37" s="360"/>
      <c r="M37" s="305"/>
      <c r="N37" s="347"/>
      <c r="O37" s="305"/>
      <c r="P37" s="353"/>
      <c r="Q37" s="353"/>
      <c r="R37" s="353"/>
      <c r="S37" s="353"/>
      <c r="T37" s="353"/>
      <c r="U37" s="302"/>
      <c r="V37" s="302"/>
      <c r="AJ37" s="302"/>
    </row>
    <row r="38" spans="1:39">
      <c r="A38" s="302"/>
      <c r="B38" s="302"/>
      <c r="C38" s="302"/>
      <c r="D38" s="302"/>
      <c r="E38" s="302"/>
      <c r="F38" s="302"/>
      <c r="G38" s="302"/>
      <c r="H38" s="302"/>
      <c r="I38" s="361" t="s">
        <v>197</v>
      </c>
      <c r="J38" s="362"/>
      <c r="K38" s="362"/>
      <c r="L38" s="1158">
        <f>SUM(W26:AD26)</f>
        <v>857.80810371839812</v>
      </c>
      <c r="M38" s="363"/>
      <c r="N38" s="347"/>
      <c r="P38" s="353"/>
      <c r="Q38" s="353"/>
      <c r="R38" s="353"/>
      <c r="S38" s="353"/>
      <c r="T38" s="353"/>
      <c r="U38" s="302"/>
      <c r="V38" s="302"/>
      <c r="AJ38" s="302"/>
    </row>
    <row r="39" spans="1:39">
      <c r="A39" s="302"/>
      <c r="B39" s="302"/>
      <c r="C39" s="302"/>
      <c r="D39" s="302"/>
      <c r="E39" s="302"/>
      <c r="F39" s="302"/>
      <c r="G39" s="302"/>
      <c r="H39" s="302"/>
      <c r="I39" s="361" t="s">
        <v>198</v>
      </c>
      <c r="J39" s="362"/>
      <c r="K39" s="362"/>
      <c r="L39" s="1159">
        <f>(($AE$18)/($L$55-$L$56))/(1+$L$55)^$AD$25</f>
        <v>1788.0410179307971</v>
      </c>
      <c r="M39" s="305"/>
      <c r="N39" s="347"/>
      <c r="P39" s="302"/>
      <c r="Q39" s="302"/>
      <c r="R39" s="302"/>
      <c r="S39" s="302"/>
      <c r="T39" s="302"/>
      <c r="U39" s="302"/>
      <c r="V39" s="302"/>
      <c r="AJ39" s="302"/>
    </row>
    <row r="40" spans="1:39">
      <c r="A40" s="302"/>
      <c r="B40" s="302"/>
      <c r="C40" s="302"/>
      <c r="D40" s="302"/>
      <c r="E40" s="302"/>
      <c r="F40" s="302"/>
      <c r="G40" s="302"/>
      <c r="H40" s="302"/>
      <c r="I40" s="364" t="s">
        <v>199</v>
      </c>
      <c r="J40" s="321"/>
      <c r="K40" s="321"/>
      <c r="L40" s="1160">
        <f>L38+L39</f>
        <v>2645.8491216491952</v>
      </c>
      <c r="M40" s="305"/>
      <c r="N40" s="347"/>
      <c r="P40" s="302"/>
      <c r="Q40" s="302"/>
      <c r="S40" s="1680"/>
      <c r="T40" s="365"/>
      <c r="U40" s="2062"/>
      <c r="V40" s="302"/>
      <c r="AJ40" s="302"/>
    </row>
    <row r="41" spans="1:39">
      <c r="A41" s="302"/>
      <c r="B41" s="302"/>
      <c r="C41" s="302"/>
      <c r="D41" s="302"/>
      <c r="E41" s="302"/>
      <c r="F41" s="302"/>
      <c r="G41" s="302"/>
      <c r="H41" s="302"/>
      <c r="I41" s="361" t="s">
        <v>200</v>
      </c>
      <c r="J41" s="362"/>
      <c r="K41" s="362"/>
      <c r="L41" s="1158">
        <f>Model!BA163+Model!BA169</f>
        <v>6.4500000000000011</v>
      </c>
      <c r="M41" s="305"/>
      <c r="N41" s="347"/>
      <c r="P41" s="302"/>
      <c r="Q41" s="302"/>
      <c r="R41" s="302"/>
      <c r="S41" s="302"/>
      <c r="T41" s="302"/>
      <c r="U41" s="302"/>
      <c r="V41" s="302"/>
    </row>
    <row r="42" spans="1:39">
      <c r="A42" s="302"/>
      <c r="B42" s="302"/>
      <c r="C42" s="302"/>
      <c r="D42" s="302"/>
      <c r="E42" s="302"/>
      <c r="F42" s="302"/>
      <c r="G42" s="302"/>
      <c r="H42" s="302"/>
      <c r="I42" s="361" t="s">
        <v>201</v>
      </c>
      <c r="J42" s="362"/>
      <c r="K42" s="362"/>
      <c r="L42" s="1159">
        <f>Model!BA144</f>
        <v>591.24392974956243</v>
      </c>
      <c r="M42" s="305"/>
      <c r="N42" s="347"/>
      <c r="P42" s="302"/>
      <c r="Q42" s="302"/>
      <c r="R42" s="302"/>
      <c r="S42" s="302"/>
      <c r="T42" s="302"/>
      <c r="U42" s="302"/>
      <c r="V42" s="302"/>
    </row>
    <row r="43" spans="1:39">
      <c r="A43" s="302"/>
      <c r="B43" s="302"/>
      <c r="C43" s="302"/>
      <c r="D43" s="302"/>
      <c r="E43" s="302"/>
      <c r="F43" s="302"/>
      <c r="G43" s="302"/>
      <c r="H43" s="302"/>
      <c r="I43" s="364" t="s">
        <v>202</v>
      </c>
      <c r="J43" s="321"/>
      <c r="K43" s="321"/>
      <c r="L43" s="1160">
        <f>L40-L41+L42</f>
        <v>3230.643051398758</v>
      </c>
      <c r="M43" s="305"/>
      <c r="N43" s="347"/>
      <c r="P43" s="302"/>
      <c r="Q43" s="302"/>
      <c r="R43" s="302"/>
      <c r="S43" s="302"/>
      <c r="T43" s="302"/>
      <c r="U43" s="302"/>
      <c r="V43" s="302"/>
      <c r="AA43" s="366"/>
    </row>
    <row r="44" spans="1:39">
      <c r="A44" s="302"/>
      <c r="B44" s="302"/>
      <c r="C44" s="302"/>
      <c r="D44" s="302"/>
      <c r="E44" s="302"/>
      <c r="F44" s="302"/>
      <c r="G44" s="302"/>
      <c r="H44" s="302"/>
      <c r="I44" s="361" t="s">
        <v>203</v>
      </c>
      <c r="J44" s="362"/>
      <c r="K44" s="362"/>
      <c r="L44" s="367">
        <f>Model!BA71</f>
        <v>67.770156</v>
      </c>
      <c r="M44" s="305"/>
      <c r="N44" s="347"/>
      <c r="P44" s="302"/>
      <c r="Q44" s="302"/>
      <c r="R44" s="302"/>
      <c r="S44" s="302"/>
      <c r="T44" s="302"/>
      <c r="U44" s="302"/>
      <c r="V44" s="302"/>
    </row>
    <row r="45" spans="1:39">
      <c r="A45" s="302"/>
      <c r="B45" s="302"/>
      <c r="C45" s="302"/>
      <c r="D45" s="302"/>
      <c r="E45" s="302"/>
      <c r="F45" s="302"/>
      <c r="G45" s="302"/>
      <c r="H45" s="302"/>
      <c r="I45" s="364" t="s">
        <v>225</v>
      </c>
      <c r="J45" s="321"/>
      <c r="K45" s="321"/>
      <c r="L45" s="1160">
        <f>ROUND(L43/L44,0)</f>
        <v>48</v>
      </c>
      <c r="M45" s="305"/>
      <c r="N45" s="347"/>
      <c r="P45" s="302"/>
      <c r="Q45" s="302"/>
      <c r="R45" s="302"/>
      <c r="S45" s="302"/>
      <c r="T45" s="302"/>
      <c r="U45" s="302"/>
      <c r="V45" s="302"/>
      <c r="Y45" s="368"/>
    </row>
    <row r="46" spans="1:39">
      <c r="A46" s="302"/>
      <c r="B46" s="302"/>
      <c r="C46" s="302"/>
      <c r="D46" s="302"/>
      <c r="E46" s="302"/>
      <c r="F46" s="302"/>
      <c r="G46" s="302"/>
      <c r="H46" s="302"/>
      <c r="I46" s="370" t="s">
        <v>204</v>
      </c>
      <c r="J46" s="371"/>
      <c r="K46" s="371"/>
      <c r="L46" s="372">
        <f>ROUND(((AE18*(1+L56))/(L55-L56))/AE13,1)</f>
        <v>5.2</v>
      </c>
      <c r="M46" s="305"/>
      <c r="N46" s="347"/>
      <c r="P46" s="302"/>
      <c r="Q46" s="302"/>
      <c r="R46" s="302"/>
      <c r="S46" s="302"/>
      <c r="T46" s="302"/>
      <c r="U46" s="302"/>
      <c r="V46" s="302"/>
      <c r="Y46" s="368"/>
    </row>
    <row r="47" spans="1:39">
      <c r="A47" s="302"/>
      <c r="B47" s="302"/>
      <c r="C47" s="302"/>
      <c r="D47" s="302"/>
      <c r="E47" s="302"/>
      <c r="F47" s="302"/>
      <c r="G47" s="302"/>
      <c r="H47" s="302"/>
      <c r="I47" s="305"/>
      <c r="J47" s="305"/>
      <c r="K47" s="305"/>
      <c r="L47" s="305"/>
      <c r="M47" s="305"/>
      <c r="N47" s="347"/>
      <c r="P47" s="302"/>
      <c r="Q47" s="302"/>
      <c r="R47" s="302"/>
      <c r="S47" s="302"/>
      <c r="T47" s="302"/>
      <c r="U47" s="302"/>
      <c r="V47" s="302"/>
    </row>
    <row r="48" spans="1:39">
      <c r="A48" s="302"/>
      <c r="B48" s="302"/>
      <c r="C48" s="302"/>
      <c r="D48" s="302"/>
      <c r="E48" s="302"/>
      <c r="F48" s="302"/>
      <c r="G48" s="302"/>
      <c r="H48" s="302"/>
      <c r="I48" s="347"/>
      <c r="J48" s="347"/>
      <c r="K48" s="347"/>
      <c r="L48" s="347"/>
      <c r="M48" s="305"/>
      <c r="N48" s="347"/>
      <c r="P48" s="302"/>
      <c r="Q48" s="302"/>
      <c r="R48" s="302"/>
      <c r="S48" s="302"/>
      <c r="T48" s="302"/>
      <c r="U48" s="302"/>
      <c r="V48" s="302"/>
    </row>
    <row r="49" spans="1:36">
      <c r="A49" s="302"/>
      <c r="B49" s="302"/>
      <c r="C49" s="302"/>
      <c r="D49" s="302"/>
      <c r="E49" s="302"/>
      <c r="F49" s="302"/>
      <c r="G49" s="302"/>
      <c r="H49" s="302"/>
      <c r="I49" s="358" t="s">
        <v>205</v>
      </c>
      <c r="J49" s="373"/>
      <c r="K49" s="373"/>
      <c r="L49" s="374"/>
      <c r="M49" s="305"/>
      <c r="N49" s="347"/>
      <c r="O49" s="305"/>
      <c r="P49" s="305"/>
      <c r="Q49" s="305"/>
      <c r="R49" s="305"/>
      <c r="S49" s="305"/>
      <c r="T49" s="305"/>
      <c r="U49" s="302"/>
      <c r="V49" s="302"/>
      <c r="W49" s="302"/>
      <c r="X49" s="302"/>
      <c r="Y49" s="302"/>
      <c r="Z49" s="302"/>
      <c r="AA49" s="302"/>
      <c r="AB49" s="302"/>
      <c r="AC49" s="302"/>
      <c r="AD49" s="302"/>
      <c r="AE49" s="302"/>
      <c r="AF49" s="302"/>
    </row>
    <row r="50" spans="1:36">
      <c r="A50" s="302"/>
      <c r="B50" s="302"/>
      <c r="C50" s="302"/>
      <c r="D50" s="302"/>
      <c r="E50" s="302"/>
      <c r="F50" s="302"/>
      <c r="G50" s="302"/>
      <c r="H50" s="302"/>
      <c r="I50" s="375" t="s">
        <v>206</v>
      </c>
      <c r="J50" s="376"/>
      <c r="K50" s="376"/>
      <c r="L50" s="377" t="s">
        <v>207</v>
      </c>
      <c r="M50" s="305"/>
      <c r="N50" s="347"/>
      <c r="O50" s="305"/>
      <c r="P50" s="305"/>
      <c r="Q50" s="305"/>
      <c r="R50" s="305"/>
      <c r="S50" s="305"/>
      <c r="T50" s="305"/>
      <c r="U50" s="302"/>
      <c r="V50" s="302"/>
      <c r="W50" s="302"/>
      <c r="X50" s="302"/>
      <c r="Y50" s="302"/>
      <c r="Z50" s="302"/>
      <c r="AA50" s="302"/>
      <c r="AB50" s="302"/>
      <c r="AC50" s="302"/>
      <c r="AD50" s="302"/>
      <c r="AE50" s="302"/>
      <c r="AF50" s="302"/>
    </row>
    <row r="51" spans="1:36" hidden="1" outlineLevel="1">
      <c r="A51" s="302"/>
      <c r="B51" s="302"/>
      <c r="C51" s="302"/>
      <c r="D51" s="302"/>
      <c r="E51" s="302"/>
      <c r="F51" s="302"/>
      <c r="G51" s="302"/>
      <c r="H51" s="302"/>
      <c r="I51" s="361" t="s">
        <v>208</v>
      </c>
      <c r="J51" s="362"/>
      <c r="K51" s="362"/>
      <c r="L51" s="1570">
        <f>L62</f>
        <v>7.8861600000000004E-2</v>
      </c>
      <c r="M51" s="305"/>
      <c r="N51" s="347"/>
      <c r="O51" s="305"/>
      <c r="P51" s="305"/>
      <c r="Q51" s="379"/>
      <c r="R51" s="305"/>
      <c r="S51" s="305"/>
      <c r="T51" s="305"/>
      <c r="U51" s="302"/>
      <c r="V51" s="302"/>
      <c r="W51" s="302"/>
      <c r="X51" s="302"/>
      <c r="Y51" s="302"/>
      <c r="Z51" s="302"/>
      <c r="AA51" s="302"/>
      <c r="AB51" s="302"/>
      <c r="AC51" s="302"/>
      <c r="AD51" s="302"/>
      <c r="AE51" s="302"/>
      <c r="AF51" s="302"/>
    </row>
    <row r="52" spans="1:36" hidden="1" outlineLevel="1">
      <c r="A52" s="302"/>
      <c r="B52" s="302"/>
      <c r="C52" s="302"/>
      <c r="D52" s="302"/>
      <c r="E52" s="302"/>
      <c r="F52" s="302"/>
      <c r="G52" s="302"/>
      <c r="H52" s="302"/>
      <c r="I52" s="361" t="s">
        <v>209</v>
      </c>
      <c r="J52" s="362"/>
      <c r="K52" s="362"/>
      <c r="L52" s="378">
        <v>0.05</v>
      </c>
      <c r="M52" s="305"/>
      <c r="N52" s="347"/>
      <c r="O52" s="305"/>
      <c r="P52" s="305"/>
      <c r="Q52" s="379"/>
      <c r="R52" s="305"/>
      <c r="S52" s="305"/>
      <c r="T52" s="305"/>
      <c r="U52" s="302"/>
      <c r="V52" s="302"/>
      <c r="W52" s="302"/>
      <c r="X52" s="302"/>
      <c r="Y52" s="302"/>
      <c r="Z52" s="302"/>
      <c r="AA52" s="302"/>
      <c r="AB52" s="302"/>
      <c r="AC52" s="302"/>
      <c r="AD52" s="302"/>
      <c r="AE52" s="302"/>
      <c r="AF52" s="302"/>
    </row>
    <row r="53" spans="1:36" hidden="1" outlineLevel="1">
      <c r="A53" s="302"/>
      <c r="B53" s="302"/>
      <c r="C53" s="302"/>
      <c r="D53" s="302"/>
      <c r="E53" s="302"/>
      <c r="F53" s="302"/>
      <c r="G53" s="302"/>
      <c r="H53" s="302"/>
      <c r="I53" s="361" t="s">
        <v>210</v>
      </c>
      <c r="J53" s="362"/>
      <c r="K53" s="362"/>
      <c r="L53" s="378">
        <v>0.35</v>
      </c>
      <c r="M53" s="305"/>
      <c r="N53" s="347"/>
      <c r="O53" s="305"/>
      <c r="P53" s="305"/>
      <c r="Q53" s="379"/>
      <c r="R53" s="305"/>
      <c r="S53" s="305"/>
      <c r="T53" s="305"/>
      <c r="U53" s="302"/>
      <c r="V53" s="302"/>
      <c r="W53" s="302"/>
      <c r="X53" s="302"/>
      <c r="Y53" s="302"/>
      <c r="Z53" s="302"/>
      <c r="AA53" s="302"/>
      <c r="AB53" s="302"/>
      <c r="AC53" s="302"/>
      <c r="AD53" s="302"/>
      <c r="AE53" s="302"/>
      <c r="AF53" s="302"/>
    </row>
    <row r="54" spans="1:36" hidden="1" outlineLevel="1">
      <c r="A54" s="302"/>
      <c r="B54" s="302"/>
      <c r="C54" s="302"/>
      <c r="D54" s="302"/>
      <c r="E54" s="302"/>
      <c r="F54" s="302"/>
      <c r="G54" s="302"/>
      <c r="H54" s="302"/>
      <c r="I54" s="361" t="s">
        <v>211</v>
      </c>
      <c r="J54" s="362"/>
      <c r="K54" s="362"/>
      <c r="L54" s="378">
        <v>0.05</v>
      </c>
      <c r="M54" s="305"/>
      <c r="N54" s="347"/>
      <c r="O54" s="305"/>
      <c r="P54" s="305"/>
      <c r="Q54" s="379"/>
      <c r="R54" s="305"/>
      <c r="S54" s="305"/>
      <c r="T54" s="305"/>
      <c r="U54" s="302"/>
      <c r="V54" s="302"/>
      <c r="W54" s="302"/>
      <c r="X54" s="302"/>
      <c r="Y54" s="302"/>
      <c r="Z54" s="302"/>
      <c r="AA54" s="302"/>
      <c r="AB54" s="302"/>
      <c r="AC54" s="302"/>
      <c r="AD54" s="302"/>
      <c r="AE54" s="302"/>
      <c r="AF54" s="302"/>
    </row>
    <row r="55" spans="1:36" collapsed="1">
      <c r="A55" s="302"/>
      <c r="B55" s="302"/>
      <c r="C55" s="302"/>
      <c r="D55" s="302"/>
      <c r="E55" s="302"/>
      <c r="F55" s="302"/>
      <c r="G55" s="302"/>
      <c r="H55" s="302"/>
      <c r="I55" s="381" t="s">
        <v>212</v>
      </c>
      <c r="J55" s="382"/>
      <c r="K55" s="382"/>
      <c r="L55" s="383">
        <f>+(L51*(1-L54))+((1-L53)*L52*L54)</f>
        <v>7.6543520000000004E-2</v>
      </c>
      <c r="M55" s="305"/>
      <c r="N55" s="347"/>
      <c r="O55" s="305"/>
      <c r="P55" s="305"/>
      <c r="Q55" s="379"/>
      <c r="R55" s="305"/>
      <c r="S55" s="305"/>
      <c r="T55" s="305"/>
      <c r="U55" s="302"/>
      <c r="V55" s="302"/>
      <c r="W55" s="302"/>
      <c r="X55" s="302"/>
      <c r="Y55" s="302"/>
      <c r="Z55" s="302"/>
      <c r="AA55" s="302"/>
      <c r="AB55" s="302"/>
      <c r="AC55" s="302"/>
      <c r="AD55" s="302"/>
      <c r="AE55" s="302"/>
      <c r="AF55" s="302"/>
    </row>
    <row r="56" spans="1:36">
      <c r="A56" s="302"/>
      <c r="B56" s="302"/>
      <c r="C56" s="302"/>
      <c r="D56" s="302"/>
      <c r="E56" s="302"/>
      <c r="F56" s="302"/>
      <c r="G56" s="302"/>
      <c r="H56" s="302"/>
      <c r="I56" s="370" t="s">
        <v>213</v>
      </c>
      <c r="J56" s="371"/>
      <c r="K56" s="371"/>
      <c r="L56" s="2160">
        <v>2.75E-2</v>
      </c>
      <c r="M56" s="305"/>
      <c r="N56" s="347"/>
      <c r="O56" s="305"/>
      <c r="P56" s="384"/>
      <c r="Q56" s="305"/>
      <c r="R56" s="305"/>
      <c r="S56" s="305"/>
      <c r="T56" s="305"/>
      <c r="U56" s="302"/>
      <c r="V56" s="302"/>
      <c r="W56" s="302"/>
      <c r="X56" s="302"/>
      <c r="Y56" s="302"/>
      <c r="Z56" s="302"/>
      <c r="AA56" s="302"/>
      <c r="AB56" s="302"/>
      <c r="AC56" s="302"/>
      <c r="AD56" s="302"/>
      <c r="AE56" s="302"/>
      <c r="AF56" s="302"/>
      <c r="AJ56" s="302"/>
    </row>
    <row r="57" spans="1:36">
      <c r="A57" s="302"/>
      <c r="B57" s="302"/>
      <c r="C57" s="302"/>
      <c r="D57" s="302"/>
      <c r="E57" s="302"/>
      <c r="F57" s="302"/>
      <c r="G57" s="302"/>
      <c r="H57" s="302"/>
      <c r="I57" s="305"/>
      <c r="J57" s="305"/>
      <c r="K57" s="305"/>
      <c r="L57" s="305"/>
      <c r="M57" s="305"/>
      <c r="N57" s="305"/>
      <c r="O57" s="305"/>
      <c r="P57" s="384"/>
      <c r="Q57" s="305"/>
      <c r="R57" s="305"/>
      <c r="S57" s="305"/>
      <c r="T57" s="305"/>
      <c r="U57" s="302"/>
      <c r="V57" s="302"/>
      <c r="W57" s="302"/>
      <c r="X57" s="302"/>
      <c r="Y57" s="302"/>
      <c r="Z57" s="302"/>
      <c r="AA57" s="302"/>
      <c r="AB57" s="302"/>
      <c r="AC57" s="302"/>
      <c r="AD57" s="302"/>
      <c r="AE57" s="302"/>
      <c r="AF57" s="302"/>
      <c r="AJ57" s="302"/>
    </row>
    <row r="58" spans="1:36">
      <c r="A58" s="302"/>
      <c r="B58" s="302"/>
      <c r="C58" s="302"/>
      <c r="D58" s="302"/>
      <c r="E58" s="302"/>
      <c r="F58" s="302"/>
      <c r="G58" s="302"/>
      <c r="H58" s="302"/>
      <c r="I58" s="358" t="s">
        <v>208</v>
      </c>
      <c r="J58" s="373"/>
      <c r="K58" s="373"/>
      <c r="L58" s="374"/>
      <c r="M58" s="305"/>
      <c r="N58" s="305"/>
      <c r="O58" s="305"/>
      <c r="P58" s="384"/>
      <c r="Q58" s="305"/>
      <c r="R58" s="305"/>
      <c r="S58" s="305"/>
      <c r="T58" s="305"/>
      <c r="U58" s="302"/>
      <c r="V58" s="302"/>
      <c r="W58" s="302"/>
      <c r="X58" s="302"/>
      <c r="Y58" s="302"/>
      <c r="Z58" s="302"/>
      <c r="AA58" s="302"/>
      <c r="AB58" s="302"/>
      <c r="AC58" s="302"/>
      <c r="AD58" s="302"/>
      <c r="AE58" s="302"/>
      <c r="AF58" s="302"/>
      <c r="AJ58" s="302"/>
    </row>
    <row r="59" spans="1:36">
      <c r="A59" s="302"/>
      <c r="B59" s="302"/>
      <c r="C59" s="302"/>
      <c r="D59" s="302"/>
      <c r="E59" s="302"/>
      <c r="F59" s="302"/>
      <c r="G59" s="302"/>
      <c r="H59" s="302"/>
      <c r="I59" s="361" t="s">
        <v>468</v>
      </c>
      <c r="J59" s="362"/>
      <c r="K59" s="362"/>
      <c r="L59" s="2360">
        <f>+DCF!L59</f>
        <v>2.4899999999999999E-2</v>
      </c>
      <c r="M59" s="305"/>
      <c r="N59" s="305"/>
      <c r="O59" s="305"/>
      <c r="P59" s="384"/>
      <c r="Q59" s="305"/>
      <c r="R59" s="305"/>
      <c r="S59" s="305"/>
      <c r="T59" s="305"/>
      <c r="U59" s="302"/>
      <c r="V59" s="302"/>
      <c r="W59" s="302"/>
      <c r="X59" s="302"/>
      <c r="Y59" s="302"/>
      <c r="Z59" s="302"/>
      <c r="AA59" s="302"/>
      <c r="AB59" s="302"/>
      <c r="AC59" s="302"/>
      <c r="AD59" s="302"/>
      <c r="AE59" s="302"/>
      <c r="AF59" s="302"/>
      <c r="AJ59" s="302"/>
    </row>
    <row r="60" spans="1:36">
      <c r="A60" s="302"/>
      <c r="B60" s="302"/>
      <c r="C60" s="302"/>
      <c r="D60" s="302"/>
      <c r="E60" s="302"/>
      <c r="F60" s="302"/>
      <c r="G60" s="302"/>
      <c r="H60" s="302"/>
      <c r="I60" s="361" t="s">
        <v>469</v>
      </c>
      <c r="J60" s="362"/>
      <c r="K60" s="362"/>
      <c r="L60" s="2361">
        <f>+DCF!L60</f>
        <v>1.232</v>
      </c>
      <c r="M60" s="305"/>
      <c r="N60" s="305"/>
      <c r="O60" s="305"/>
      <c r="P60" s="384"/>
      <c r="Q60" s="305"/>
      <c r="R60" s="305"/>
      <c r="S60" s="305"/>
      <c r="T60" s="305"/>
      <c r="U60" s="302"/>
      <c r="V60" s="302"/>
      <c r="W60" s="302"/>
      <c r="X60" s="302"/>
      <c r="Y60" s="302"/>
      <c r="Z60" s="302"/>
      <c r="AA60" s="302"/>
      <c r="AB60" s="302"/>
      <c r="AC60" s="302"/>
      <c r="AD60" s="302"/>
      <c r="AE60" s="302"/>
      <c r="AF60" s="302"/>
      <c r="AJ60" s="302"/>
    </row>
    <row r="61" spans="1:36">
      <c r="A61" s="302"/>
      <c r="B61" s="302"/>
      <c r="C61" s="302"/>
      <c r="D61" s="302"/>
      <c r="E61" s="302"/>
      <c r="F61" s="302"/>
      <c r="G61" s="302"/>
      <c r="H61" s="302"/>
      <c r="I61" s="361" t="s">
        <v>470</v>
      </c>
      <c r="J61" s="362"/>
      <c r="K61" s="362"/>
      <c r="L61" s="2360">
        <f>+DCF!L61</f>
        <v>4.3799999999999999E-2</v>
      </c>
      <c r="M61" s="305"/>
      <c r="N61" s="321"/>
      <c r="O61" s="305"/>
      <c r="P61" s="384"/>
      <c r="Q61" s="305"/>
      <c r="R61" s="305"/>
      <c r="S61" s="305"/>
      <c r="T61" s="305"/>
      <c r="U61" s="302"/>
      <c r="V61" s="302"/>
      <c r="W61" s="385"/>
      <c r="X61" s="385"/>
      <c r="Y61" s="385"/>
      <c r="Z61" s="385"/>
      <c r="AA61" s="302"/>
      <c r="AB61" s="302"/>
      <c r="AC61" s="302"/>
      <c r="AD61" s="302"/>
      <c r="AE61" s="302"/>
      <c r="AF61" s="302"/>
      <c r="AJ61" s="302"/>
    </row>
    <row r="62" spans="1:36">
      <c r="A62" s="302"/>
      <c r="B62" s="302"/>
      <c r="C62" s="302"/>
      <c r="D62" s="302"/>
      <c r="E62" s="302"/>
      <c r="F62" s="302"/>
      <c r="G62" s="302"/>
      <c r="H62" s="302"/>
      <c r="I62" s="381" t="s">
        <v>467</v>
      </c>
      <c r="J62" s="382"/>
      <c r="K62" s="382"/>
      <c r="L62" s="383">
        <f>L59+L60*L61</f>
        <v>7.8861600000000004E-2</v>
      </c>
      <c r="M62" s="305"/>
      <c r="N62" s="321"/>
      <c r="O62" s="305"/>
      <c r="P62" s="384"/>
      <c r="Q62" s="305"/>
      <c r="R62" s="305"/>
      <c r="S62" s="305"/>
      <c r="T62" s="305"/>
      <c r="U62" s="302"/>
      <c r="V62" s="302"/>
      <c r="W62" s="385"/>
      <c r="X62" s="385"/>
      <c r="Y62" s="385"/>
      <c r="Z62" s="385"/>
      <c r="AA62" s="302"/>
      <c r="AB62" s="302"/>
      <c r="AC62" s="302"/>
      <c r="AD62" s="302"/>
      <c r="AE62" s="302"/>
      <c r="AF62" s="302"/>
      <c r="AJ62" s="302"/>
    </row>
    <row r="63" spans="1:36">
      <c r="A63" s="302"/>
      <c r="B63" s="302"/>
      <c r="C63" s="302"/>
      <c r="D63" s="302"/>
      <c r="E63" s="302"/>
      <c r="F63" s="302"/>
      <c r="G63" s="302"/>
      <c r="H63" s="302"/>
      <c r="I63" s="302"/>
      <c r="J63" s="302"/>
      <c r="K63" s="302"/>
      <c r="L63" s="302"/>
      <c r="M63" s="305"/>
      <c r="N63" s="321"/>
      <c r="O63" s="305"/>
      <c r="P63" s="384"/>
      <c r="Q63" s="305"/>
      <c r="R63" s="305"/>
      <c r="S63" s="305"/>
      <c r="T63" s="305"/>
      <c r="U63" s="302"/>
      <c r="V63" s="302"/>
      <c r="W63" s="385"/>
      <c r="X63" s="385"/>
      <c r="Y63" s="385"/>
      <c r="Z63" s="385"/>
      <c r="AA63" s="302"/>
      <c r="AB63" s="302"/>
      <c r="AC63" s="302"/>
      <c r="AD63" s="302"/>
      <c r="AE63" s="302"/>
      <c r="AF63" s="302"/>
      <c r="AJ63" s="302"/>
    </row>
    <row r="64" spans="1:36">
      <c r="A64" s="302"/>
      <c r="B64" s="302"/>
      <c r="C64" s="302"/>
      <c r="D64" s="302"/>
      <c r="E64" s="302"/>
      <c r="F64" s="302"/>
      <c r="G64" s="302"/>
      <c r="H64" s="302"/>
      <c r="I64" s="302"/>
      <c r="J64" s="302"/>
      <c r="K64" s="302"/>
      <c r="L64" s="302"/>
      <c r="M64" s="305"/>
      <c r="N64" s="362"/>
      <c r="O64" s="305"/>
      <c r="P64" s="305"/>
      <c r="Q64" s="305"/>
      <c r="R64" s="305"/>
      <c r="S64" s="305"/>
      <c r="T64" s="305"/>
      <c r="U64" s="302"/>
      <c r="V64" s="302"/>
      <c r="W64" s="386"/>
      <c r="X64" s="386"/>
      <c r="Y64" s="386"/>
      <c r="Z64" s="386"/>
      <c r="AA64" s="387"/>
      <c r="AB64" s="387"/>
      <c r="AC64" s="387"/>
      <c r="AD64" s="387"/>
      <c r="AE64" s="302"/>
      <c r="AF64" s="302"/>
      <c r="AJ64" s="302"/>
    </row>
    <row r="65" spans="1:64" s="392" customFormat="1" ht="11.25" customHeight="1">
      <c r="A65" s="302"/>
      <c r="B65" s="302"/>
      <c r="C65" s="302"/>
      <c r="D65" s="302"/>
      <c r="E65" s="302"/>
      <c r="F65" s="302"/>
      <c r="G65" s="302"/>
      <c r="H65" s="302"/>
      <c r="I65" s="388" t="s">
        <v>214</v>
      </c>
      <c r="J65" s="388"/>
      <c r="K65" s="388"/>
      <c r="L65" s="388"/>
      <c r="M65" s="389"/>
      <c r="N65" s="390"/>
      <c r="O65" s="390"/>
      <c r="P65" s="390"/>
      <c r="Q65" s="390"/>
      <c r="R65" s="390"/>
      <c r="S65" s="390"/>
      <c r="T65" s="390"/>
      <c r="U65" s="390"/>
      <c r="V65" s="390"/>
      <c r="W65" s="390"/>
      <c r="X65" s="390"/>
      <c r="Y65" s="390"/>
      <c r="Z65" s="390"/>
      <c r="AA65" s="390"/>
      <c r="AB65" s="390"/>
      <c r="AC65" s="390"/>
      <c r="AD65" s="390"/>
      <c r="AE65" s="389"/>
      <c r="AF65" s="391"/>
      <c r="AG65" s="391"/>
      <c r="AH65" s="391"/>
      <c r="AI65" s="391"/>
      <c r="AJ65" s="391"/>
      <c r="AK65" s="391"/>
      <c r="AL65" s="391"/>
      <c r="AM65" s="391"/>
      <c r="AN65" s="391"/>
      <c r="AO65" s="391"/>
      <c r="AP65" s="391"/>
      <c r="AQ65" s="391"/>
      <c r="AR65" s="391"/>
      <c r="AS65" s="391"/>
      <c r="AT65" s="391"/>
      <c r="AU65" s="391"/>
      <c r="AV65" s="391"/>
      <c r="AW65" s="391"/>
      <c r="AX65" s="391"/>
      <c r="AY65" s="391"/>
      <c r="AZ65" s="391"/>
      <c r="BA65" s="391"/>
      <c r="BB65" s="391"/>
      <c r="BC65" s="391"/>
      <c r="BD65" s="391"/>
      <c r="BE65" s="391"/>
      <c r="BF65" s="391"/>
      <c r="BG65" s="391"/>
      <c r="BH65" s="391"/>
      <c r="BI65" s="391"/>
      <c r="BJ65" s="391"/>
      <c r="BK65" s="391"/>
      <c r="BL65" s="391"/>
    </row>
    <row r="66" spans="1:64">
      <c r="A66" s="302"/>
      <c r="B66" s="302"/>
      <c r="C66" s="302"/>
      <c r="D66" s="302"/>
      <c r="E66" s="302"/>
      <c r="F66" s="302"/>
      <c r="G66" s="302"/>
      <c r="H66" s="302"/>
      <c r="I66" s="302" t="s">
        <v>215</v>
      </c>
      <c r="J66" s="302"/>
      <c r="K66" s="302"/>
      <c r="L66" s="302"/>
      <c r="M66" s="393"/>
      <c r="N66" s="393"/>
      <c r="O66" s="393"/>
      <c r="P66" s="393"/>
      <c r="Q66" s="393"/>
      <c r="R66" s="393">
        <f>Model!AW47</f>
        <v>64.472999999999971</v>
      </c>
      <c r="S66" s="394">
        <f>Model!AX47</f>
        <v>71.795000000000073</v>
      </c>
      <c r="T66" s="394">
        <f>Model!AY47</f>
        <v>120.45899999999988</v>
      </c>
      <c r="U66" s="394">
        <f>Model!AZ47</f>
        <v>132.36800000000005</v>
      </c>
      <c r="V66" s="394">
        <f>Model!BA47*(V13/DCF!V13)</f>
        <v>130.15691150221957</v>
      </c>
      <c r="W66" s="394">
        <f>Model!BB47*(W13/DCF!W13)</f>
        <v>144.18933284172925</v>
      </c>
      <c r="X66" s="394">
        <f>Model!BC47*(X13/DCF!X13)</f>
        <v>164.22639223230652</v>
      </c>
      <c r="Y66" s="394">
        <f>Model!BD47*(Y13/DCF!Y13)</f>
        <v>171.99498957574349</v>
      </c>
      <c r="Z66" s="394">
        <f>Model!BE47*(Z13/DCF!Z13)</f>
        <v>176.99817942948744</v>
      </c>
      <c r="AA66" s="394">
        <f>Model!BF47*(AA13/DCF!AA13)</f>
        <v>174.72045063487747</v>
      </c>
      <c r="AB66" s="394">
        <f>Model!BG47*(AB13/DCF!AB13)</f>
        <v>168.07821098013093</v>
      </c>
      <c r="AC66" s="394">
        <f>Model!BH47*(AC13/DCF!AC13)</f>
        <v>151.98856825236641</v>
      </c>
      <c r="AD66" s="394">
        <f>Model!BI47*(AD13/DCF!AD13)</f>
        <v>140.67718467252536</v>
      </c>
      <c r="AE66" s="393"/>
      <c r="AF66" s="302"/>
      <c r="AG66" s="321"/>
      <c r="AH66" s="321"/>
      <c r="AI66" s="395"/>
      <c r="AJ66" s="302"/>
    </row>
    <row r="67" spans="1:64">
      <c r="A67" s="302"/>
      <c r="B67" s="302"/>
      <c r="C67" s="302"/>
      <c r="D67" s="302"/>
      <c r="E67" s="302"/>
      <c r="F67" s="302"/>
      <c r="G67" s="302"/>
      <c r="H67" s="302"/>
      <c r="I67" s="302" t="s">
        <v>216</v>
      </c>
      <c r="J67" s="302"/>
      <c r="K67" s="302"/>
      <c r="L67" s="302"/>
      <c r="M67" s="396"/>
      <c r="N67" s="396"/>
      <c r="O67" s="393"/>
      <c r="P67" s="393"/>
      <c r="Q67" s="393"/>
      <c r="R67" s="393">
        <f>Q69</f>
        <v>20.719000000000001</v>
      </c>
      <c r="S67" s="394">
        <f t="shared" ref="S67:AD67" si="17">R69</f>
        <v>23.468</v>
      </c>
      <c r="T67" s="394">
        <f t="shared" si="17"/>
        <v>28.422999999999998</v>
      </c>
      <c r="U67" s="393">
        <f t="shared" si="17"/>
        <v>26.463000000000001</v>
      </c>
      <c r="V67" s="393">
        <f t="shared" si="17"/>
        <v>0</v>
      </c>
      <c r="W67" s="393">
        <f t="shared" si="17"/>
        <v>0</v>
      </c>
      <c r="X67" s="393">
        <f t="shared" si="17"/>
        <v>0</v>
      </c>
      <c r="Y67" s="393">
        <f t="shared" si="17"/>
        <v>0</v>
      </c>
      <c r="Z67" s="393">
        <f t="shared" si="17"/>
        <v>0</v>
      </c>
      <c r="AA67" s="393">
        <f t="shared" si="17"/>
        <v>0</v>
      </c>
      <c r="AB67" s="393">
        <f t="shared" si="17"/>
        <v>0</v>
      </c>
      <c r="AC67" s="393">
        <f t="shared" si="17"/>
        <v>0</v>
      </c>
      <c r="AD67" s="393">
        <f t="shared" si="17"/>
        <v>0</v>
      </c>
      <c r="AE67" s="393"/>
      <c r="AF67" s="302"/>
      <c r="AG67" s="362"/>
      <c r="AH67" s="397"/>
      <c r="AI67" s="398"/>
      <c r="AJ67" s="302"/>
    </row>
    <row r="68" spans="1:64">
      <c r="A68" s="302"/>
      <c r="B68" s="302"/>
      <c r="C68" s="302"/>
      <c r="D68" s="302"/>
      <c r="E68" s="302"/>
      <c r="F68" s="302"/>
      <c r="G68" s="302"/>
      <c r="H68" s="302"/>
      <c r="I68" s="302" t="s">
        <v>217</v>
      </c>
      <c r="J68" s="302"/>
      <c r="K68" s="302"/>
      <c r="L68" s="302"/>
      <c r="M68" s="393"/>
      <c r="N68" s="393"/>
      <c r="O68" s="393"/>
      <c r="P68" s="394"/>
      <c r="Q68" s="394"/>
      <c r="R68" s="1544">
        <f>R67-R69</f>
        <v>-2.7489999999999988</v>
      </c>
      <c r="S68" s="1544">
        <f>S67-S69</f>
        <v>-4.9549999999999983</v>
      </c>
      <c r="T68" s="1544">
        <f>T67-T69</f>
        <v>1.9599999999999973</v>
      </c>
      <c r="U68" s="393">
        <f t="shared" ref="U68:AD68" si="18">IF(U66&gt;0,IF(U67&gt;U66,U66,U67),0)</f>
        <v>26.463000000000001</v>
      </c>
      <c r="V68" s="393">
        <f t="shared" si="18"/>
        <v>0</v>
      </c>
      <c r="W68" s="393">
        <f t="shared" si="18"/>
        <v>0</v>
      </c>
      <c r="X68" s="393">
        <f t="shared" si="18"/>
        <v>0</v>
      </c>
      <c r="Y68" s="393">
        <f t="shared" si="18"/>
        <v>0</v>
      </c>
      <c r="Z68" s="393">
        <f t="shared" si="18"/>
        <v>0</v>
      </c>
      <c r="AA68" s="393">
        <f t="shared" si="18"/>
        <v>0</v>
      </c>
      <c r="AB68" s="393">
        <f t="shared" si="18"/>
        <v>0</v>
      </c>
      <c r="AC68" s="393">
        <f t="shared" si="18"/>
        <v>0</v>
      </c>
      <c r="AD68" s="393">
        <f t="shared" si="18"/>
        <v>0</v>
      </c>
      <c r="AE68" s="393"/>
      <c r="AF68" s="302"/>
      <c r="AG68" s="362"/>
      <c r="AH68" s="397"/>
      <c r="AI68" s="398"/>
      <c r="AJ68" s="302"/>
    </row>
    <row r="69" spans="1:64">
      <c r="A69" s="302"/>
      <c r="B69" s="302"/>
      <c r="C69" s="302"/>
      <c r="D69" s="302"/>
      <c r="E69" s="302"/>
      <c r="F69" s="302"/>
      <c r="G69" s="302"/>
      <c r="H69" s="302"/>
      <c r="I69" s="302" t="s">
        <v>218</v>
      </c>
      <c r="J69" s="302"/>
      <c r="K69" s="302"/>
      <c r="L69" s="302"/>
      <c r="M69" s="393"/>
      <c r="N69" s="393"/>
      <c r="O69" s="399"/>
      <c r="P69" s="399"/>
      <c r="Q69" s="399">
        <v>20.719000000000001</v>
      </c>
      <c r="R69" s="399">
        <v>23.468</v>
      </c>
      <c r="S69" s="399">
        <v>28.422999999999998</v>
      </c>
      <c r="T69" s="399">
        <v>26.463000000000001</v>
      </c>
      <c r="U69" s="393">
        <f t="shared" ref="U69:AD69" si="19">U67-U68</f>
        <v>0</v>
      </c>
      <c r="V69" s="393">
        <f t="shared" si="19"/>
        <v>0</v>
      </c>
      <c r="W69" s="393">
        <f t="shared" si="19"/>
        <v>0</v>
      </c>
      <c r="X69" s="393">
        <f t="shared" si="19"/>
        <v>0</v>
      </c>
      <c r="Y69" s="393">
        <f t="shared" si="19"/>
        <v>0</v>
      </c>
      <c r="Z69" s="393">
        <f t="shared" si="19"/>
        <v>0</v>
      </c>
      <c r="AA69" s="393">
        <f t="shared" si="19"/>
        <v>0</v>
      </c>
      <c r="AB69" s="393">
        <f t="shared" si="19"/>
        <v>0</v>
      </c>
      <c r="AC69" s="393">
        <f t="shared" si="19"/>
        <v>0</v>
      </c>
      <c r="AD69" s="393">
        <f t="shared" si="19"/>
        <v>0</v>
      </c>
      <c r="AE69" s="393"/>
      <c r="AF69" s="302"/>
      <c r="AG69" s="362"/>
      <c r="AH69" s="397"/>
      <c r="AI69" s="398"/>
      <c r="AJ69" s="302"/>
    </row>
    <row r="70" spans="1:64">
      <c r="A70" s="302"/>
      <c r="B70" s="302"/>
      <c r="C70" s="302"/>
      <c r="D70" s="302"/>
      <c r="E70" s="302"/>
      <c r="F70" s="302"/>
      <c r="G70" s="302"/>
      <c r="H70" s="302"/>
      <c r="I70" s="302"/>
      <c r="J70" s="302"/>
      <c r="K70" s="302"/>
      <c r="L70" s="302"/>
      <c r="M70" s="393"/>
      <c r="N70" s="393"/>
      <c r="O70" s="393"/>
      <c r="P70" s="393"/>
      <c r="Q70" s="393"/>
      <c r="R70" s="394"/>
      <c r="S70" s="394"/>
      <c r="T70" s="393"/>
      <c r="U70" s="393"/>
      <c r="V70" s="393"/>
      <c r="W70" s="393"/>
      <c r="X70" s="393"/>
      <c r="Y70" s="393"/>
      <c r="Z70" s="393"/>
      <c r="AA70" s="393"/>
      <c r="AB70" s="393"/>
      <c r="AC70" s="393"/>
      <c r="AD70" s="393"/>
      <c r="AE70" s="393"/>
      <c r="AF70" s="302"/>
      <c r="AG70" s="362"/>
      <c r="AH70" s="362"/>
      <c r="AI70" s="362"/>
      <c r="AJ70" s="302"/>
      <c r="AK70" s="305"/>
      <c r="AL70" s="305"/>
      <c r="AM70" s="305"/>
    </row>
    <row r="71" spans="1:64">
      <c r="A71" s="302"/>
      <c r="B71" s="302"/>
      <c r="C71" s="302"/>
      <c r="D71" s="302"/>
      <c r="E71" s="302"/>
      <c r="F71" s="302"/>
      <c r="G71" s="302"/>
      <c r="H71" s="302"/>
      <c r="I71" s="1" t="s">
        <v>219</v>
      </c>
      <c r="J71" s="305"/>
      <c r="K71" s="305"/>
      <c r="L71" s="305"/>
      <c r="M71" s="393"/>
      <c r="N71" s="393"/>
      <c r="O71" s="393"/>
      <c r="P71" s="394"/>
      <c r="Q71" s="394"/>
      <c r="R71" s="394">
        <f>IF(R66-R68&gt;0,R66-R68,0)</f>
        <v>67.221999999999966</v>
      </c>
      <c r="S71" s="394">
        <f>IF(S66-S68&gt;0,S66-S68,0)</f>
        <v>76.750000000000071</v>
      </c>
      <c r="T71" s="394">
        <f>IF(T66-T68&gt;0,T66-T68,0)</f>
        <v>118.49899999999988</v>
      </c>
      <c r="U71" s="393">
        <f t="shared" ref="U71:AD71" si="20">+IF(U66-U68&gt;0,U66-U68,0)</f>
        <v>105.90500000000006</v>
      </c>
      <c r="V71" s="393">
        <f t="shared" si="20"/>
        <v>130.15691150221957</v>
      </c>
      <c r="W71" s="393">
        <f t="shared" si="20"/>
        <v>144.18933284172925</v>
      </c>
      <c r="X71" s="393">
        <f t="shared" si="20"/>
        <v>164.22639223230652</v>
      </c>
      <c r="Y71" s="393">
        <f t="shared" si="20"/>
        <v>171.99498957574349</v>
      </c>
      <c r="Z71" s="393">
        <f t="shared" si="20"/>
        <v>176.99817942948744</v>
      </c>
      <c r="AA71" s="393">
        <f t="shared" si="20"/>
        <v>174.72045063487747</v>
      </c>
      <c r="AB71" s="393">
        <f t="shared" si="20"/>
        <v>168.07821098013093</v>
      </c>
      <c r="AC71" s="393">
        <f t="shared" si="20"/>
        <v>151.98856825236641</v>
      </c>
      <c r="AD71" s="393">
        <f t="shared" si="20"/>
        <v>140.67718467252536</v>
      </c>
      <c r="AE71" s="302"/>
      <c r="AF71" s="302"/>
      <c r="AG71" s="321"/>
      <c r="AH71" s="321"/>
      <c r="AI71" s="400"/>
      <c r="AJ71" s="302"/>
    </row>
    <row r="72" spans="1:64">
      <c r="A72" s="302"/>
      <c r="B72" s="302"/>
      <c r="C72" s="302"/>
      <c r="D72" s="302"/>
      <c r="E72" s="302"/>
      <c r="F72" s="302"/>
      <c r="G72" s="302"/>
      <c r="H72" s="302"/>
      <c r="I72" s="1" t="s">
        <v>220</v>
      </c>
      <c r="J72" s="305"/>
      <c r="K72" s="305"/>
      <c r="L72" s="305"/>
      <c r="M72" s="401"/>
      <c r="N72" s="401"/>
      <c r="O72" s="401"/>
      <c r="P72" s="402"/>
      <c r="Q72" s="402"/>
      <c r="R72" s="402">
        <f>+R73/R71*-1</f>
        <v>0.10145488084258135</v>
      </c>
      <c r="S72" s="402">
        <f>+S73/S71*-1</f>
        <v>0.2450162866449509</v>
      </c>
      <c r="T72" s="402">
        <f>+T73/T71*-1</f>
        <v>0.36727736099038844</v>
      </c>
      <c r="U72" s="1606">
        <v>0.35</v>
      </c>
      <c r="V72" s="1606">
        <v>0.35</v>
      </c>
      <c r="W72" s="1606">
        <v>0.35</v>
      </c>
      <c r="X72" s="1606">
        <v>0.35</v>
      </c>
      <c r="Y72" s="1606">
        <v>0.35</v>
      </c>
      <c r="Z72" s="1606">
        <v>0.35</v>
      </c>
      <c r="AA72" s="1606">
        <v>0.35</v>
      </c>
      <c r="AB72" s="1606">
        <v>0.35</v>
      </c>
      <c r="AC72" s="1606">
        <v>0.35</v>
      </c>
      <c r="AD72" s="1606">
        <v>0.35</v>
      </c>
      <c r="AE72" s="401"/>
      <c r="AF72" s="302"/>
      <c r="AG72" s="362"/>
      <c r="AH72" s="397"/>
      <c r="AI72" s="403"/>
      <c r="AJ72" s="302"/>
    </row>
    <row r="73" spans="1:64">
      <c r="A73" s="302"/>
      <c r="B73" s="302"/>
      <c r="C73" s="302"/>
      <c r="D73" s="302"/>
      <c r="E73" s="302"/>
      <c r="F73" s="302"/>
      <c r="G73" s="302"/>
      <c r="H73" s="302"/>
      <c r="I73" s="12" t="s">
        <v>221</v>
      </c>
      <c r="J73" s="305"/>
      <c r="K73" s="305"/>
      <c r="L73" s="305"/>
      <c r="M73" s="305"/>
      <c r="N73" s="393"/>
      <c r="O73" s="393"/>
      <c r="P73" s="393"/>
      <c r="Q73" s="399">
        <v>-14.884</v>
      </c>
      <c r="R73" s="399">
        <v>-6.82</v>
      </c>
      <c r="S73" s="399">
        <v>-18.805</v>
      </c>
      <c r="T73" s="399">
        <v>-43.521999999999998</v>
      </c>
      <c r="U73" s="1607">
        <f t="shared" ref="U73:AD73" si="21">IF(U71&lt;=0,0,U71*U72*-1)</f>
        <v>-37.06675000000002</v>
      </c>
      <c r="V73" s="1607">
        <f t="shared" si="21"/>
        <v>-45.554919025776847</v>
      </c>
      <c r="W73" s="1607">
        <f t="shared" si="21"/>
        <v>-50.466266494605236</v>
      </c>
      <c r="X73" s="1607">
        <f t="shared" si="21"/>
        <v>-57.479237281307277</v>
      </c>
      <c r="Y73" s="1607">
        <f t="shared" si="21"/>
        <v>-60.198246351510214</v>
      </c>
      <c r="Z73" s="1607">
        <f t="shared" si="21"/>
        <v>-61.9493628003206</v>
      </c>
      <c r="AA73" s="1607">
        <f t="shared" si="21"/>
        <v>-61.152157722207107</v>
      </c>
      <c r="AB73" s="1607">
        <f t="shared" si="21"/>
        <v>-58.82737384304582</v>
      </c>
      <c r="AC73" s="1607">
        <f t="shared" si="21"/>
        <v>-53.195998888328241</v>
      </c>
      <c r="AD73" s="1607">
        <f t="shared" si="21"/>
        <v>-49.237014635383872</v>
      </c>
      <c r="AE73" s="302"/>
      <c r="AF73" s="302"/>
      <c r="AG73" s="362"/>
      <c r="AH73" s="397"/>
      <c r="AI73" s="404"/>
      <c r="AJ73" s="302"/>
      <c r="AK73" s="369"/>
      <c r="AL73" s="405"/>
      <c r="AM73" s="406"/>
    </row>
    <row r="74" spans="1:64">
      <c r="A74" s="302"/>
      <c r="B74" s="302"/>
      <c r="C74" s="302"/>
      <c r="D74" s="302"/>
      <c r="E74" s="302"/>
      <c r="F74" s="302"/>
      <c r="G74" s="302"/>
      <c r="H74" s="302"/>
      <c r="I74" s="305"/>
      <c r="J74" s="305"/>
      <c r="K74" s="305"/>
      <c r="L74" s="305"/>
      <c r="M74" s="305"/>
      <c r="N74" s="305"/>
      <c r="O74" s="305"/>
      <c r="P74" s="305"/>
      <c r="Q74" s="305"/>
      <c r="R74" s="305"/>
      <c r="S74" s="305"/>
      <c r="T74" s="305"/>
      <c r="U74" s="302"/>
      <c r="V74" s="302"/>
      <c r="W74" s="302"/>
      <c r="X74" s="302"/>
      <c r="Y74" s="302"/>
      <c r="Z74" s="302"/>
      <c r="AA74" s="302"/>
      <c r="AB74" s="302"/>
      <c r="AC74" s="302"/>
      <c r="AD74" s="302"/>
      <c r="AE74" s="302"/>
      <c r="AF74" s="302"/>
      <c r="AG74" s="362"/>
      <c r="AH74" s="397"/>
      <c r="AI74" s="404"/>
      <c r="AJ74" s="302"/>
      <c r="AK74" s="369"/>
      <c r="AL74" s="405"/>
      <c r="AM74" s="406"/>
    </row>
    <row r="75" spans="1:64">
      <c r="A75" s="302"/>
      <c r="B75" s="302"/>
      <c r="C75" s="302"/>
      <c r="D75" s="302"/>
      <c r="E75" s="302"/>
      <c r="F75" s="302"/>
      <c r="G75" s="302"/>
      <c r="H75" s="302"/>
      <c r="I75" s="305"/>
      <c r="J75" s="305"/>
      <c r="K75" s="305"/>
      <c r="L75" s="305"/>
      <c r="M75" s="305"/>
      <c r="N75" s="393"/>
      <c r="O75" s="393"/>
      <c r="P75" s="393"/>
      <c r="Q75" s="393"/>
      <c r="R75" s="393"/>
      <c r="S75" s="393"/>
      <c r="T75" s="393"/>
      <c r="U75" s="393"/>
      <c r="V75" s="393"/>
      <c r="W75" s="393"/>
      <c r="X75" s="393"/>
      <c r="Y75" s="393"/>
      <c r="Z75" s="393"/>
      <c r="AA75" s="393"/>
      <c r="AB75" s="393"/>
      <c r="AC75" s="393"/>
      <c r="AD75" s="393"/>
      <c r="AE75" s="302"/>
      <c r="AF75" s="302"/>
      <c r="AG75" s="362"/>
      <c r="AH75" s="397"/>
      <c r="AI75" s="404"/>
      <c r="AJ75" s="302"/>
      <c r="AK75" s="369"/>
      <c r="AL75" s="405"/>
      <c r="AM75" s="406"/>
    </row>
    <row r="76" spans="1:64">
      <c r="A76" s="302"/>
      <c r="B76" s="302"/>
      <c r="C76" s="302"/>
      <c r="D76" s="302"/>
      <c r="E76" s="302"/>
      <c r="F76" s="302"/>
      <c r="G76" s="302"/>
      <c r="H76" s="302"/>
      <c r="I76" s="305"/>
      <c r="J76" s="305"/>
      <c r="K76" s="305"/>
      <c r="L76" s="305"/>
      <c r="M76" s="305"/>
      <c r="N76" s="393"/>
      <c r="O76" s="393"/>
      <c r="P76" s="393"/>
      <c r="Q76" s="393"/>
      <c r="R76" s="393"/>
      <c r="S76" s="393"/>
      <c r="T76" s="393"/>
      <c r="U76" s="393"/>
      <c r="V76" s="393"/>
      <c r="W76" s="393"/>
      <c r="X76" s="393"/>
      <c r="Y76" s="393"/>
      <c r="Z76" s="393"/>
      <c r="AA76" s="393"/>
      <c r="AB76" s="393"/>
      <c r="AC76" s="393"/>
      <c r="AD76" s="393"/>
      <c r="AE76" s="302"/>
      <c r="AF76" s="302"/>
      <c r="AG76" s="362"/>
      <c r="AH76" s="397"/>
      <c r="AI76" s="404"/>
      <c r="AJ76" s="302"/>
      <c r="AK76" s="369"/>
      <c r="AL76" s="405"/>
      <c r="AM76" s="406"/>
    </row>
    <row r="77" spans="1:64" outlineLevel="1">
      <c r="A77" s="302"/>
      <c r="B77" s="302"/>
      <c r="C77" s="302"/>
      <c r="D77" s="302"/>
      <c r="E77" s="302"/>
      <c r="F77" s="302"/>
      <c r="G77" s="302"/>
      <c r="H77" s="302"/>
      <c r="I77" s="305"/>
      <c r="J77" s="305"/>
      <c r="K77" s="305"/>
      <c r="L77" s="305"/>
      <c r="M77" s="305"/>
      <c r="N77" s="305"/>
      <c r="O77" s="305"/>
      <c r="P77" s="305"/>
      <c r="Q77" s="305"/>
      <c r="R77" s="305"/>
      <c r="S77" s="305"/>
      <c r="T77" s="305"/>
      <c r="U77" s="305"/>
      <c r="V77" s="305"/>
      <c r="W77" s="305"/>
      <c r="X77" s="305"/>
      <c r="Y77" s="305"/>
      <c r="Z77" s="305"/>
      <c r="AA77" s="305"/>
      <c r="AB77" s="305"/>
      <c r="AC77" s="305"/>
      <c r="AD77" s="305"/>
      <c r="AE77" s="305"/>
      <c r="AF77" s="305"/>
      <c r="AG77" s="407"/>
      <c r="AH77" s="407"/>
      <c r="AI77" s="408"/>
      <c r="AJ77" s="408"/>
      <c r="AK77" s="408"/>
      <c r="AL77" s="408"/>
      <c r="AM77" s="408"/>
    </row>
    <row r="78" spans="1:64" outlineLevel="1">
      <c r="A78" s="302"/>
      <c r="B78" s="302"/>
      <c r="C78" s="302"/>
      <c r="D78" s="302"/>
      <c r="E78" s="302"/>
      <c r="F78" s="302"/>
      <c r="G78" s="302"/>
      <c r="H78" s="302"/>
      <c r="I78" s="344" t="s">
        <v>222</v>
      </c>
      <c r="J78" s="344"/>
      <c r="K78" s="344"/>
      <c r="L78" s="344"/>
      <c r="M78" s="344"/>
      <c r="N78" s="344"/>
      <c r="O78" s="344"/>
      <c r="P78" s="344"/>
      <c r="Q78" s="344"/>
      <c r="R78" s="344"/>
      <c r="S78" s="344"/>
      <c r="T78" s="344"/>
      <c r="U78" s="344"/>
      <c r="V78" s="344"/>
      <c r="W78" s="344"/>
      <c r="X78" s="344"/>
      <c r="Y78" s="344"/>
      <c r="Z78" s="344"/>
      <c r="AA78" s="344"/>
      <c r="AB78" s="344"/>
      <c r="AC78" s="344"/>
      <c r="AD78" s="321"/>
      <c r="AE78" s="305"/>
      <c r="AF78" s="305"/>
      <c r="AG78" s="407"/>
      <c r="AH78" s="407"/>
      <c r="AI78" s="408"/>
      <c r="AJ78" s="408"/>
      <c r="AK78" s="408"/>
      <c r="AL78" s="408"/>
      <c r="AM78" s="408"/>
    </row>
    <row r="79" spans="1:64" outlineLevel="1">
      <c r="A79" s="302"/>
      <c r="B79" s="305"/>
      <c r="C79" s="305"/>
      <c r="D79" s="305"/>
      <c r="E79" s="305"/>
      <c r="F79" s="302"/>
      <c r="G79" s="302"/>
      <c r="H79" s="302"/>
      <c r="I79" s="305" t="s">
        <v>223</v>
      </c>
      <c r="J79" s="305"/>
      <c r="K79" s="305"/>
      <c r="L79" s="305"/>
      <c r="M79" s="409">
        <f t="shared" ref="M79:AC79" si="22">+$L$55</f>
        <v>7.6543520000000004E-2</v>
      </c>
      <c r="N79" s="409">
        <f t="shared" si="22"/>
        <v>7.6543520000000004E-2</v>
      </c>
      <c r="O79" s="409">
        <f t="shared" si="22"/>
        <v>7.6543520000000004E-2</v>
      </c>
      <c r="P79" s="409">
        <f t="shared" si="22"/>
        <v>7.6543520000000004E-2</v>
      </c>
      <c r="Q79" s="409">
        <f t="shared" si="22"/>
        <v>7.6543520000000004E-2</v>
      </c>
      <c r="R79" s="409">
        <f t="shared" si="22"/>
        <v>7.6543520000000004E-2</v>
      </c>
      <c r="S79" s="409">
        <f t="shared" si="22"/>
        <v>7.6543520000000004E-2</v>
      </c>
      <c r="T79" s="409">
        <f t="shared" si="22"/>
        <v>7.6543520000000004E-2</v>
      </c>
      <c r="U79" s="409">
        <f t="shared" si="22"/>
        <v>7.6543520000000004E-2</v>
      </c>
      <c r="V79" s="409">
        <f t="shared" si="22"/>
        <v>7.6543520000000004E-2</v>
      </c>
      <c r="W79" s="409">
        <f t="shared" si="22"/>
        <v>7.6543520000000004E-2</v>
      </c>
      <c r="X79" s="409">
        <f t="shared" si="22"/>
        <v>7.6543520000000004E-2</v>
      </c>
      <c r="Y79" s="409">
        <f t="shared" si="22"/>
        <v>7.6543520000000004E-2</v>
      </c>
      <c r="Z79" s="409">
        <f t="shared" si="22"/>
        <v>7.6543520000000004E-2</v>
      </c>
      <c r="AA79" s="409">
        <f t="shared" si="22"/>
        <v>7.6543520000000004E-2</v>
      </c>
      <c r="AB79" s="409">
        <f t="shared" si="22"/>
        <v>7.6543520000000004E-2</v>
      </c>
      <c r="AC79" s="409">
        <f t="shared" si="22"/>
        <v>7.6543520000000004E-2</v>
      </c>
      <c r="AD79" s="409"/>
      <c r="AE79" s="305"/>
      <c r="AF79" s="305"/>
      <c r="AG79" s="407"/>
      <c r="AH79" s="407"/>
      <c r="AI79" s="408"/>
      <c r="AJ79" s="408"/>
      <c r="AK79" s="408"/>
      <c r="AL79" s="408"/>
      <c r="AM79" s="408"/>
    </row>
    <row r="80" spans="1:64" outlineLevel="1">
      <c r="A80" s="302"/>
      <c r="B80" s="305"/>
      <c r="C80" s="305"/>
      <c r="D80" s="305"/>
      <c r="E80" s="305"/>
      <c r="F80" s="302"/>
      <c r="G80" s="302"/>
      <c r="H80" s="302"/>
      <c r="I80" s="305"/>
      <c r="J80" s="305"/>
      <c r="K80" s="305"/>
      <c r="L80" s="305"/>
      <c r="M80" s="305"/>
      <c r="N80" s="305"/>
      <c r="O80" s="305"/>
      <c r="P80" s="305"/>
      <c r="Q80" s="305"/>
      <c r="R80" s="305"/>
      <c r="S80" s="305"/>
      <c r="T80" s="305"/>
      <c r="U80" s="305"/>
      <c r="V80" s="305"/>
      <c r="W80" s="305"/>
      <c r="X80" s="305"/>
      <c r="Y80" s="305"/>
      <c r="Z80" s="305"/>
      <c r="AA80" s="305"/>
      <c r="AB80" s="305"/>
      <c r="AC80" s="305"/>
      <c r="AD80" s="305"/>
      <c r="AE80" s="305"/>
      <c r="AF80" s="305"/>
      <c r="AG80" s="407"/>
      <c r="AH80" s="407"/>
      <c r="AI80" s="408"/>
      <c r="AJ80" s="408"/>
      <c r="AK80" s="408"/>
      <c r="AL80" s="408"/>
      <c r="AM80" s="408"/>
    </row>
    <row r="81" spans="9:39">
      <c r="AG81" s="407"/>
      <c r="AH81" s="407"/>
      <c r="AI81" s="408"/>
      <c r="AJ81" s="408"/>
      <c r="AK81" s="408"/>
      <c r="AL81" s="408"/>
      <c r="AM81" s="408"/>
    </row>
    <row r="82" spans="9:39">
      <c r="AG82" s="407"/>
      <c r="AH82" s="407"/>
      <c r="AI82" s="408"/>
      <c r="AJ82" s="408"/>
      <c r="AK82" s="408"/>
      <c r="AL82" s="408"/>
      <c r="AM82" s="408"/>
    </row>
    <row r="83" spans="9:39" ht="12.75">
      <c r="I83" s="411"/>
      <c r="J83" s="411"/>
      <c r="K83" s="411"/>
      <c r="L83" s="411"/>
      <c r="M83" s="411"/>
      <c r="N83" s="411"/>
      <c r="O83" s="411"/>
      <c r="P83" s="411"/>
    </row>
    <row r="84" spans="9:39" ht="12.75" customHeight="1">
      <c r="I84" s="411"/>
      <c r="J84" s="411"/>
      <c r="K84" s="411"/>
      <c r="L84" s="411"/>
      <c r="M84" s="411"/>
      <c r="N84" s="411"/>
      <c r="O84" s="411"/>
      <c r="P84" s="411"/>
    </row>
    <row r="111" spans="43:43">
      <c r="AQ111" s="412"/>
    </row>
    <row r="135" spans="42:64">
      <c r="AP135" s="309">
        <v>1.6059354782608697</v>
      </c>
      <c r="AQ135" s="412">
        <v>1.6</v>
      </c>
      <c r="BF135" s="410"/>
      <c r="BG135" s="410"/>
      <c r="BH135" s="410"/>
      <c r="BI135" s="410"/>
      <c r="BJ135" s="410"/>
      <c r="BK135" s="410"/>
      <c r="BL135" s="410"/>
    </row>
    <row r="174" spans="41:41">
      <c r="AO174" s="412">
        <v>665</v>
      </c>
    </row>
  </sheetData>
  <pageMargins left="0" right="0" top="0" bottom="0" header="0" footer="0"/>
  <pageSetup paperSize="5" scale="31"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C00000"/>
  </sheetPr>
  <dimension ref="A1:BS77"/>
  <sheetViews>
    <sheetView showGridLines="0" topLeftCell="H1" zoomScaleNormal="100" workbookViewId="0">
      <pane xSplit="17" ySplit="6" topLeftCell="AC13" activePane="bottomRight" state="frozen"/>
      <selection activeCell="I1" sqref="I1"/>
      <selection pane="topRight" activeCell="Y1" sqref="Y1"/>
      <selection pane="bottomLeft" activeCell="I7" sqref="I7"/>
      <selection pane="bottomRight" activeCell="AO48" sqref="AO48"/>
    </sheetView>
  </sheetViews>
  <sheetFormatPr defaultRowHeight="11.25" outlineLevelRow="1" outlineLevelCol="1"/>
  <cols>
    <col min="1" max="7" width="0" style="309" hidden="1" customWidth="1" outlineLevel="1"/>
    <col min="8" max="8" width="1.7109375" style="309" hidden="1" customWidth="1" collapsed="1"/>
    <col min="9" max="9" width="34.140625" style="309" bestFit="1" customWidth="1"/>
    <col min="10" max="16" width="8.42578125" style="309" hidden="1" customWidth="1" outlineLevel="1"/>
    <col min="17" max="17" width="8.42578125" style="309" hidden="1" customWidth="1" outlineLevel="1" collapsed="1"/>
    <col min="18" max="24" width="8.42578125" style="309" hidden="1" customWidth="1" outlineLevel="1"/>
    <col min="25" max="25" width="8.42578125" style="309" hidden="1" customWidth="1" outlineLevel="1" collapsed="1"/>
    <col min="26" max="28" width="8.42578125" style="309" hidden="1" customWidth="1" outlineLevel="1"/>
    <col min="29" max="29" width="8.42578125" style="309" customWidth="1" collapsed="1"/>
    <col min="30" max="45" width="8.42578125" style="309" customWidth="1"/>
    <col min="46" max="46" width="7.5703125" style="309" hidden="1" customWidth="1" outlineLevel="1"/>
    <col min="47" max="47" width="8.140625" style="309" hidden="1" customWidth="1" outlineLevel="1" collapsed="1"/>
    <col min="48" max="48" width="8.42578125" style="309" customWidth="1" collapsed="1"/>
    <col min="49" max="51" width="8.42578125" style="309" customWidth="1"/>
    <col min="52" max="61" width="9" style="309" customWidth="1"/>
    <col min="62" max="16384" width="9.140625" style="309"/>
  </cols>
  <sheetData>
    <row r="1" spans="1:71">
      <c r="AC1" s="1242"/>
      <c r="AD1" s="1242"/>
      <c r="AE1" s="1242"/>
      <c r="AF1" s="1242"/>
      <c r="AG1" s="1242"/>
      <c r="AH1" s="1242"/>
      <c r="AI1" s="1242"/>
      <c r="AJ1" s="1242"/>
      <c r="AK1" s="1242"/>
      <c r="AL1" s="1242"/>
      <c r="AM1" s="1242"/>
      <c r="AN1" s="1242"/>
      <c r="AO1" s="1242"/>
      <c r="AP1" s="1242"/>
      <c r="AQ1" s="1242"/>
      <c r="AR1" s="1242"/>
    </row>
    <row r="2" spans="1:71">
      <c r="AC2" s="1242"/>
      <c r="AD2" s="1242"/>
      <c r="AE2" s="1242"/>
      <c r="AF2" s="1242"/>
      <c r="AG2" s="1242"/>
      <c r="AH2" s="1242"/>
      <c r="AI2" s="1242"/>
      <c r="AJ2" s="1242"/>
      <c r="AK2" s="1242"/>
      <c r="AL2" s="1242"/>
      <c r="AM2" s="1242"/>
      <c r="AN2" s="1242"/>
      <c r="AO2" s="1242"/>
      <c r="AP2" s="1242"/>
      <c r="AQ2" s="1242"/>
      <c r="AR2" s="1242"/>
      <c r="AV2" s="1243"/>
      <c r="AW2" s="1243"/>
      <c r="AX2" s="1243"/>
      <c r="AY2" s="1243"/>
    </row>
    <row r="4" spans="1:71" ht="11.25" hidden="1" customHeight="1" outlineLevel="1">
      <c r="A4" s="1244"/>
      <c r="B4" s="1244"/>
      <c r="C4" s="1244"/>
      <c r="D4" s="1244"/>
      <c r="E4" s="1244"/>
      <c r="F4" s="1244"/>
      <c r="G4" s="1244"/>
      <c r="H4" s="1244"/>
      <c r="I4" s="1245"/>
      <c r="J4" s="1245"/>
      <c r="K4" s="1245"/>
      <c r="L4" s="1245"/>
      <c r="M4" s="1246" t="str">
        <f t="shared" ref="M4:AJ4" si="0">+YEAR(M$5)&amp;"-Q"&amp;M7</f>
        <v>2011-Q1</v>
      </c>
      <c r="N4" s="1246" t="str">
        <f t="shared" si="0"/>
        <v>2011-Q2</v>
      </c>
      <c r="O4" s="1246" t="str">
        <f t="shared" si="0"/>
        <v>2011-Q3</v>
      </c>
      <c r="P4" s="1246" t="str">
        <f t="shared" si="0"/>
        <v>2011-Q4</v>
      </c>
      <c r="Q4" s="1246" t="str">
        <f t="shared" si="0"/>
        <v>2012-Q1</v>
      </c>
      <c r="R4" s="1246" t="str">
        <f t="shared" si="0"/>
        <v>2012-Q2</v>
      </c>
      <c r="S4" s="1246" t="str">
        <f t="shared" si="0"/>
        <v>2012-Q3</v>
      </c>
      <c r="T4" s="1246" t="str">
        <f t="shared" si="0"/>
        <v>2012-Q4</v>
      </c>
      <c r="U4" s="1246" t="str">
        <f t="shared" si="0"/>
        <v>2013-Q1</v>
      </c>
      <c r="V4" s="1246" t="str">
        <f t="shared" si="0"/>
        <v>2013-Q2</v>
      </c>
      <c r="W4" s="1246" t="str">
        <f t="shared" si="0"/>
        <v>2013-Q3</v>
      </c>
      <c r="X4" s="1246" t="str">
        <f t="shared" si="0"/>
        <v>2013-Q4</v>
      </c>
      <c r="Y4" s="1246" t="str">
        <f t="shared" si="0"/>
        <v>2014-Q1</v>
      </c>
      <c r="Z4" s="1246" t="str">
        <f t="shared" si="0"/>
        <v>2014-Q2</v>
      </c>
      <c r="AA4" s="1246" t="str">
        <f t="shared" si="0"/>
        <v>2014-Q3</v>
      </c>
      <c r="AB4" s="1246" t="str">
        <f t="shared" si="0"/>
        <v>2014-Q4</v>
      </c>
      <c r="AC4" s="1246" t="str">
        <f t="shared" si="0"/>
        <v>2015-Q1</v>
      </c>
      <c r="AD4" s="1246" t="str">
        <f t="shared" si="0"/>
        <v>2015-Q2</v>
      </c>
      <c r="AE4" s="1246" t="str">
        <f t="shared" si="0"/>
        <v>2015-Q3</v>
      </c>
      <c r="AF4" s="1246" t="str">
        <f t="shared" si="0"/>
        <v>2015-Q4</v>
      </c>
      <c r="AG4" s="1246" t="str">
        <f t="shared" si="0"/>
        <v>2016-Q1</v>
      </c>
      <c r="AH4" s="1246" t="str">
        <f t="shared" si="0"/>
        <v>2016-Q2</v>
      </c>
      <c r="AI4" s="1246" t="str">
        <f t="shared" si="0"/>
        <v>2016-Q3</v>
      </c>
      <c r="AJ4" s="1246" t="str">
        <f t="shared" si="0"/>
        <v>2016-Q4</v>
      </c>
      <c r="AK4" s="1246" t="str">
        <f t="shared" ref="AK4:AR4" si="1">+YEAR(AK$5)&amp;"-Q"&amp;AK7</f>
        <v>2017-Q1</v>
      </c>
      <c r="AL4" s="1246" t="str">
        <f t="shared" si="1"/>
        <v>2017-Q2</v>
      </c>
      <c r="AM4" s="1246" t="str">
        <f t="shared" si="1"/>
        <v>2017-Q3</v>
      </c>
      <c r="AN4" s="1246" t="str">
        <f t="shared" si="1"/>
        <v>2017-Q4</v>
      </c>
      <c r="AO4" s="1246" t="str">
        <f t="shared" si="1"/>
        <v>2018-Q1</v>
      </c>
      <c r="AP4" s="1246" t="str">
        <f t="shared" si="1"/>
        <v>2018-Q2</v>
      </c>
      <c r="AQ4" s="1246" t="str">
        <f t="shared" si="1"/>
        <v>2018-Q3</v>
      </c>
      <c r="AR4" s="1246" t="str">
        <f t="shared" si="1"/>
        <v>2018-Q4</v>
      </c>
      <c r="AS4" s="302"/>
      <c r="AT4" s="1246" t="str">
        <f t="shared" ref="AT4:AU4" si="2">+YEAR(AT$7)&amp;"-FY"</f>
        <v>2011-FY</v>
      </c>
      <c r="AU4" s="1246" t="str">
        <f t="shared" si="2"/>
        <v>2012-FY</v>
      </c>
      <c r="AV4" s="1246" t="str">
        <f t="shared" ref="AV4:BI4" si="3">+YEAR(AV$6)&amp;"-FY"</f>
        <v>2013-FY</v>
      </c>
      <c r="AW4" s="1246" t="str">
        <f t="shared" si="3"/>
        <v>2014-FY</v>
      </c>
      <c r="AX4" s="1246" t="str">
        <f t="shared" si="3"/>
        <v>2015-FY</v>
      </c>
      <c r="AY4" s="1246" t="str">
        <f t="shared" si="3"/>
        <v>2016-FY</v>
      </c>
      <c r="AZ4" s="1246" t="str">
        <f t="shared" si="3"/>
        <v>2017-FY</v>
      </c>
      <c r="BA4" s="1246" t="str">
        <f t="shared" si="3"/>
        <v>2018-FY</v>
      </c>
      <c r="BB4" s="1246" t="str">
        <f t="shared" si="3"/>
        <v>2019-FY</v>
      </c>
      <c r="BC4" s="1246" t="str">
        <f t="shared" si="3"/>
        <v>2020-FY</v>
      </c>
      <c r="BD4" s="1246" t="str">
        <f t="shared" si="3"/>
        <v>2021-FY</v>
      </c>
      <c r="BE4" s="1246" t="str">
        <f t="shared" si="3"/>
        <v>2022-FY</v>
      </c>
      <c r="BF4" s="1246" t="str">
        <f t="shared" si="3"/>
        <v>2023-FY</v>
      </c>
      <c r="BG4" s="1246" t="str">
        <f t="shared" si="3"/>
        <v>2024-FY</v>
      </c>
      <c r="BH4" s="1246" t="str">
        <f t="shared" si="3"/>
        <v>2025-FY</v>
      </c>
      <c r="BI4" s="1246" t="str">
        <f t="shared" si="3"/>
        <v>2026-FY</v>
      </c>
      <c r="BJ4" s="1244"/>
      <c r="BK4" s="1244"/>
      <c r="BL4" s="1244"/>
      <c r="BM4" s="1244"/>
      <c r="BN4" s="1244"/>
      <c r="BO4" s="1244"/>
    </row>
    <row r="5" spans="1:71" ht="11.25" hidden="1" customHeight="1" outlineLevel="1">
      <c r="A5" s="1244"/>
      <c r="B5" s="1244"/>
      <c r="C5" s="1244"/>
      <c r="D5" s="1244"/>
      <c r="E5" s="1244"/>
      <c r="F5" s="1244"/>
      <c r="G5" s="1244"/>
      <c r="H5" s="1244"/>
      <c r="I5" s="1245" t="s">
        <v>34</v>
      </c>
      <c r="J5" s="1245"/>
      <c r="K5" s="1245"/>
      <c r="L5" s="1245"/>
      <c r="M5" s="1247">
        <v>40633</v>
      </c>
      <c r="N5" s="1247">
        <f t="shared" ref="N5:AJ5" si="4">+EOMONTH(M5,3)</f>
        <v>40724</v>
      </c>
      <c r="O5" s="1247">
        <f t="shared" si="4"/>
        <v>40816</v>
      </c>
      <c r="P5" s="1247">
        <f t="shared" si="4"/>
        <v>40908</v>
      </c>
      <c r="Q5" s="1247">
        <f t="shared" si="4"/>
        <v>40999</v>
      </c>
      <c r="R5" s="1247">
        <f t="shared" si="4"/>
        <v>41090</v>
      </c>
      <c r="S5" s="1247">
        <f t="shared" si="4"/>
        <v>41182</v>
      </c>
      <c r="T5" s="1247">
        <f t="shared" si="4"/>
        <v>41274</v>
      </c>
      <c r="U5" s="1247">
        <f t="shared" si="4"/>
        <v>41364</v>
      </c>
      <c r="V5" s="1247">
        <f t="shared" si="4"/>
        <v>41455</v>
      </c>
      <c r="W5" s="1247">
        <f t="shared" si="4"/>
        <v>41547</v>
      </c>
      <c r="X5" s="1247">
        <f t="shared" si="4"/>
        <v>41639</v>
      </c>
      <c r="Y5" s="1247">
        <f t="shared" si="4"/>
        <v>41729</v>
      </c>
      <c r="Z5" s="1247">
        <f t="shared" si="4"/>
        <v>41820</v>
      </c>
      <c r="AA5" s="1247">
        <f t="shared" si="4"/>
        <v>41912</v>
      </c>
      <c r="AB5" s="1247">
        <f t="shared" si="4"/>
        <v>42004</v>
      </c>
      <c r="AC5" s="1247">
        <f t="shared" si="4"/>
        <v>42094</v>
      </c>
      <c r="AD5" s="1247">
        <f t="shared" si="4"/>
        <v>42185</v>
      </c>
      <c r="AE5" s="1247">
        <f t="shared" si="4"/>
        <v>42277</v>
      </c>
      <c r="AF5" s="1247">
        <f t="shared" si="4"/>
        <v>42369</v>
      </c>
      <c r="AG5" s="1247">
        <f t="shared" si="4"/>
        <v>42460</v>
      </c>
      <c r="AH5" s="1247">
        <f t="shared" si="4"/>
        <v>42551</v>
      </c>
      <c r="AI5" s="1247">
        <f t="shared" si="4"/>
        <v>42643</v>
      </c>
      <c r="AJ5" s="1247">
        <f t="shared" si="4"/>
        <v>42735</v>
      </c>
      <c r="AK5" s="1247">
        <f t="shared" ref="AK5:AR5" si="5">+EOMONTH(AJ5,3)</f>
        <v>42825</v>
      </c>
      <c r="AL5" s="1247">
        <f t="shared" si="5"/>
        <v>42916</v>
      </c>
      <c r="AM5" s="1247">
        <f t="shared" si="5"/>
        <v>43008</v>
      </c>
      <c r="AN5" s="1247">
        <f t="shared" si="5"/>
        <v>43100</v>
      </c>
      <c r="AO5" s="1247">
        <f t="shared" si="5"/>
        <v>43190</v>
      </c>
      <c r="AP5" s="1247">
        <f t="shared" si="5"/>
        <v>43281</v>
      </c>
      <c r="AQ5" s="1247">
        <f t="shared" si="5"/>
        <v>43373</v>
      </c>
      <c r="AR5" s="1247">
        <f t="shared" si="5"/>
        <v>43465</v>
      </c>
      <c r="AS5" s="302"/>
      <c r="AT5" s="1248">
        <v>40908</v>
      </c>
      <c r="AU5" s="1248">
        <f t="shared" ref="AU5:BI5" si="6">+EOMONTH(AT5,12)</f>
        <v>41274</v>
      </c>
      <c r="AV5" s="1248">
        <f t="shared" si="6"/>
        <v>41639</v>
      </c>
      <c r="AW5" s="1248">
        <f t="shared" si="6"/>
        <v>42004</v>
      </c>
      <c r="AX5" s="1248">
        <f t="shared" si="6"/>
        <v>42369</v>
      </c>
      <c r="AY5" s="1248">
        <f t="shared" si="6"/>
        <v>42735</v>
      </c>
      <c r="AZ5" s="1248">
        <f t="shared" si="6"/>
        <v>43100</v>
      </c>
      <c r="BA5" s="1248">
        <f t="shared" si="6"/>
        <v>43465</v>
      </c>
      <c r="BB5" s="1248">
        <f t="shared" si="6"/>
        <v>43830</v>
      </c>
      <c r="BC5" s="1248">
        <f t="shared" si="6"/>
        <v>44196</v>
      </c>
      <c r="BD5" s="1248">
        <f t="shared" si="6"/>
        <v>44561</v>
      </c>
      <c r="BE5" s="1248">
        <f t="shared" si="6"/>
        <v>44926</v>
      </c>
      <c r="BF5" s="1248">
        <f t="shared" si="6"/>
        <v>45291</v>
      </c>
      <c r="BG5" s="1248">
        <f t="shared" si="6"/>
        <v>45657</v>
      </c>
      <c r="BH5" s="1248">
        <f t="shared" si="6"/>
        <v>46022</v>
      </c>
      <c r="BI5" s="1248">
        <f t="shared" si="6"/>
        <v>46387</v>
      </c>
      <c r="BJ5" s="1244"/>
      <c r="BK5" s="1244"/>
      <c r="BL5" s="1244"/>
      <c r="BM5" s="1244"/>
      <c r="BN5" s="1244"/>
      <c r="BO5" s="1244"/>
    </row>
    <row r="6" spans="1:71" ht="11.25" customHeight="1" collapsed="1" thickBot="1">
      <c r="A6" s="302"/>
      <c r="B6" s="302"/>
      <c r="C6" s="302"/>
      <c r="D6" s="302"/>
      <c r="E6" s="302"/>
      <c r="F6" s="302"/>
      <c r="G6" s="302"/>
      <c r="H6" s="305"/>
      <c r="I6" s="321" t="s">
        <v>396</v>
      </c>
      <c r="J6" s="321"/>
      <c r="K6" s="321"/>
      <c r="L6" s="321"/>
      <c r="M6" s="1249">
        <f>+P$5</f>
        <v>40908</v>
      </c>
      <c r="N6" s="1249"/>
      <c r="O6" s="1249"/>
      <c r="P6" s="1249"/>
      <c r="Q6" s="1249">
        <f>+T$5</f>
        <v>41274</v>
      </c>
      <c r="R6" s="1249"/>
      <c r="S6" s="1249"/>
      <c r="T6" s="1249"/>
      <c r="U6" s="1249">
        <f>+X$5</f>
        <v>41639</v>
      </c>
      <c r="V6" s="1249"/>
      <c r="W6" s="1249"/>
      <c r="X6" s="1249"/>
      <c r="Y6" s="1249">
        <f>+AB$5</f>
        <v>42004</v>
      </c>
      <c r="Z6" s="1249"/>
      <c r="AA6" s="1249"/>
      <c r="AB6" s="1249"/>
      <c r="AC6" s="1250">
        <f>+AF$5</f>
        <v>42369</v>
      </c>
      <c r="AD6" s="1249"/>
      <c r="AE6" s="1249"/>
      <c r="AF6" s="1249"/>
      <c r="AG6" s="1250">
        <f>+AJ$5</f>
        <v>42735</v>
      </c>
      <c r="AH6" s="1249"/>
      <c r="AI6" s="1249"/>
      <c r="AJ6" s="1249"/>
      <c r="AK6" s="1250">
        <f>+AN$5</f>
        <v>43100</v>
      </c>
      <c r="AL6" s="1249"/>
      <c r="AM6" s="1249"/>
      <c r="AN6" s="1249"/>
      <c r="AO6" s="1250">
        <f>+AR$5</f>
        <v>43465</v>
      </c>
      <c r="AP6" s="1249"/>
      <c r="AQ6" s="1249"/>
      <c r="AR6" s="1249"/>
      <c r="AS6" s="302"/>
      <c r="AT6" s="323"/>
      <c r="AU6" s="343"/>
      <c r="AV6" s="1254">
        <f>+EOMONTH(AU7,12)</f>
        <v>41639</v>
      </c>
      <c r="AW6" s="1254">
        <f t="shared" ref="AW6:BI6" si="7">+EOMONTH(AV6,12)</f>
        <v>42004</v>
      </c>
      <c r="AX6" s="328">
        <f t="shared" si="7"/>
        <v>42369</v>
      </c>
      <c r="AY6" s="328">
        <f t="shared" si="7"/>
        <v>42735</v>
      </c>
      <c r="AZ6" s="328">
        <f t="shared" si="7"/>
        <v>43100</v>
      </c>
      <c r="BA6" s="328">
        <f t="shared" si="7"/>
        <v>43465</v>
      </c>
      <c r="BB6" s="328">
        <f t="shared" si="7"/>
        <v>43830</v>
      </c>
      <c r="BC6" s="328">
        <f t="shared" si="7"/>
        <v>44196</v>
      </c>
      <c r="BD6" s="328">
        <f t="shared" si="7"/>
        <v>44561</v>
      </c>
      <c r="BE6" s="328">
        <f t="shared" si="7"/>
        <v>44926</v>
      </c>
      <c r="BF6" s="328">
        <f t="shared" si="7"/>
        <v>45291</v>
      </c>
      <c r="BG6" s="328">
        <f t="shared" si="7"/>
        <v>45657</v>
      </c>
      <c r="BH6" s="328">
        <f t="shared" si="7"/>
        <v>46022</v>
      </c>
      <c r="BI6" s="328">
        <f t="shared" si="7"/>
        <v>46387</v>
      </c>
      <c r="BJ6" s="302"/>
      <c r="BK6" s="2470" t="s">
        <v>312</v>
      </c>
      <c r="BL6" s="2470"/>
      <c r="BM6" s="2470"/>
      <c r="BN6" s="2470"/>
      <c r="BO6" s="2470"/>
      <c r="BP6" s="2470"/>
      <c r="BQ6" s="2470"/>
      <c r="BR6" s="2470"/>
      <c r="BS6" s="2470"/>
    </row>
    <row r="7" spans="1:71" ht="11.25" customHeight="1" thickBot="1">
      <c r="A7" s="302"/>
      <c r="B7" s="302"/>
      <c r="C7" s="302"/>
      <c r="D7" s="302"/>
      <c r="E7" s="302"/>
      <c r="F7" s="302"/>
      <c r="G7" s="302"/>
      <c r="H7" s="305"/>
      <c r="I7" s="1251" t="s">
        <v>11</v>
      </c>
      <c r="J7" s="1251"/>
      <c r="K7" s="1251"/>
      <c r="L7" s="1251"/>
      <c r="M7" s="1252">
        <v>1</v>
      </c>
      <c r="N7" s="1252">
        <v>2</v>
      </c>
      <c r="O7" s="1252">
        <v>3</v>
      </c>
      <c r="P7" s="1252">
        <v>4</v>
      </c>
      <c r="Q7" s="1252">
        <v>1</v>
      </c>
      <c r="R7" s="1252">
        <v>2</v>
      </c>
      <c r="S7" s="1252">
        <v>3</v>
      </c>
      <c r="T7" s="1252">
        <v>4</v>
      </c>
      <c r="U7" s="1252">
        <v>1</v>
      </c>
      <c r="V7" s="1252">
        <v>2</v>
      </c>
      <c r="W7" s="1252">
        <v>3</v>
      </c>
      <c r="X7" s="1252">
        <v>4</v>
      </c>
      <c r="Y7" s="1252">
        <v>1</v>
      </c>
      <c r="Z7" s="1252">
        <v>2</v>
      </c>
      <c r="AA7" s="1252">
        <v>3</v>
      </c>
      <c r="AB7" s="1252">
        <v>4</v>
      </c>
      <c r="AC7" s="1252">
        <v>1</v>
      </c>
      <c r="AD7" s="1252">
        <v>2</v>
      </c>
      <c r="AE7" s="1252">
        <v>3</v>
      </c>
      <c r="AF7" s="1252">
        <v>4</v>
      </c>
      <c r="AG7" s="1252">
        <v>1</v>
      </c>
      <c r="AH7" s="1252">
        <v>2</v>
      </c>
      <c r="AI7" s="1253">
        <v>3</v>
      </c>
      <c r="AJ7" s="1253">
        <v>4</v>
      </c>
      <c r="AK7" s="1253">
        <v>1</v>
      </c>
      <c r="AL7" s="1253">
        <v>2</v>
      </c>
      <c r="AM7" s="1253">
        <v>3</v>
      </c>
      <c r="AN7" s="1253">
        <v>4</v>
      </c>
      <c r="AO7" s="1253">
        <v>1</v>
      </c>
      <c r="AP7" s="1253">
        <v>2</v>
      </c>
      <c r="AQ7" s="1253">
        <v>3</v>
      </c>
      <c r="AR7" s="1253">
        <v>4</v>
      </c>
      <c r="AS7" s="302"/>
      <c r="AT7" s="1254">
        <v>40908</v>
      </c>
      <c r="AU7" s="1254">
        <f t="shared" ref="AU7" si="8">+EOMONTH(AT7,12)</f>
        <v>41274</v>
      </c>
      <c r="BJ7" s="302"/>
      <c r="BK7" s="946" t="s">
        <v>313</v>
      </c>
      <c r="BL7" s="946" t="s">
        <v>314</v>
      </c>
      <c r="BM7" s="946" t="s">
        <v>315</v>
      </c>
      <c r="BN7" s="946" t="s">
        <v>316</v>
      </c>
      <c r="BO7" s="946" t="s">
        <v>317</v>
      </c>
      <c r="BP7" s="946" t="s">
        <v>318</v>
      </c>
      <c r="BQ7" s="946" t="s">
        <v>319</v>
      </c>
      <c r="BR7" s="946" t="s">
        <v>397</v>
      </c>
      <c r="BS7" s="946" t="s">
        <v>398</v>
      </c>
    </row>
    <row r="8" spans="1:71" ht="11.25" customHeight="1">
      <c r="A8" s="1258"/>
      <c r="B8" s="1259"/>
      <c r="C8" s="1259"/>
      <c r="D8" s="1259"/>
      <c r="E8" s="1259"/>
      <c r="F8" s="1258"/>
      <c r="G8" s="1258"/>
      <c r="H8" s="1258"/>
      <c r="I8" s="1338" t="s">
        <v>411</v>
      </c>
      <c r="J8" s="1260"/>
      <c r="K8" s="1260"/>
      <c r="L8" s="1260"/>
      <c r="M8" s="1261"/>
      <c r="N8" s="1261"/>
      <c r="O8" s="1261"/>
      <c r="P8" s="1261"/>
      <c r="Q8" s="1261"/>
      <c r="R8" s="1261"/>
      <c r="S8" s="1261"/>
      <c r="T8" s="1261"/>
      <c r="U8" s="1261"/>
      <c r="V8" s="1261"/>
      <c r="W8" s="1261"/>
      <c r="X8" s="1261"/>
      <c r="Y8" s="1261"/>
      <c r="Z8" s="1261"/>
      <c r="AA8" s="1261"/>
      <c r="AB8" s="1261"/>
      <c r="AC8" s="1261"/>
      <c r="AD8" s="1261"/>
      <c r="AE8" s="1261"/>
      <c r="AF8" s="1261"/>
      <c r="AG8" s="1261"/>
      <c r="AH8" s="1261"/>
      <c r="AI8" s="1261"/>
      <c r="AJ8" s="1261"/>
      <c r="AK8" s="1261"/>
      <c r="AL8" s="1261"/>
      <c r="AM8" s="1261"/>
      <c r="AN8" s="1261"/>
      <c r="AO8" s="1261"/>
      <c r="AP8" s="1261"/>
      <c r="AQ8" s="1261"/>
      <c r="AR8" s="1261"/>
      <c r="AS8" s="1262"/>
      <c r="AT8" s="1263"/>
      <c r="AU8" s="1263"/>
      <c r="AV8" s="1263"/>
      <c r="AW8" s="1263"/>
      <c r="AX8" s="1264"/>
      <c r="AY8" s="1264"/>
      <c r="AZ8" s="1264"/>
      <c r="BA8" s="1264"/>
      <c r="BB8" s="1264"/>
      <c r="BC8" s="1264"/>
      <c r="BD8" s="1264"/>
      <c r="BE8" s="1264"/>
      <c r="BF8" s="1264"/>
      <c r="BG8" s="1264"/>
      <c r="BH8" s="1264"/>
      <c r="BI8" s="1264"/>
      <c r="BJ8" s="1265"/>
      <c r="BK8" s="1266"/>
      <c r="BL8" s="1266"/>
      <c r="BM8" s="1266"/>
      <c r="BN8" s="1266"/>
      <c r="BO8" s="1266"/>
    </row>
    <row r="9" spans="1:71" s="410" customFormat="1" ht="11.25" customHeight="1">
      <c r="A9" s="1349"/>
      <c r="B9" s="1349"/>
      <c r="C9" s="1349"/>
      <c r="D9" s="1349"/>
      <c r="E9" s="1349"/>
      <c r="F9" s="1349"/>
      <c r="G9" s="1349"/>
      <c r="H9" s="310"/>
      <c r="I9" s="1351" t="s">
        <v>179</v>
      </c>
      <c r="J9" s="321"/>
      <c r="K9" s="321"/>
      <c r="L9" s="321"/>
      <c r="M9" s="1333"/>
      <c r="N9" s="1333"/>
      <c r="O9" s="1333"/>
      <c r="P9" s="1333"/>
      <c r="Q9" s="1333"/>
      <c r="R9" s="1333"/>
      <c r="S9" s="1333"/>
      <c r="T9" s="1333"/>
      <c r="U9" s="1333"/>
      <c r="V9" s="1333"/>
      <c r="W9" s="1333"/>
      <c r="X9" s="1333"/>
      <c r="Y9" s="1342">
        <f>'Revenue Drivers'!Y100</f>
        <v>51.536000000000001</v>
      </c>
      <c r="Z9" s="1342">
        <f>'Revenue Drivers'!Z100</f>
        <v>64.349000000000004</v>
      </c>
      <c r="AA9" s="1342">
        <f>'Revenue Drivers'!AA100</f>
        <v>78.007999999999996</v>
      </c>
      <c r="AB9" s="1342">
        <f>'Revenue Drivers'!AB100</f>
        <v>109.54300000000001</v>
      </c>
      <c r="AC9" s="1342">
        <f>'Revenue Drivers'!AC100</f>
        <v>100.624</v>
      </c>
      <c r="AD9" s="1342">
        <f>'Revenue Drivers'!AD100</f>
        <v>110.872</v>
      </c>
      <c r="AE9" s="1342">
        <f>'Revenue Drivers'!AE100</f>
        <v>124.024</v>
      </c>
      <c r="AF9" s="1342">
        <f>'Revenue Drivers'!AF100</f>
        <v>170.13300000000001</v>
      </c>
      <c r="AG9" s="1342">
        <f>'Revenue Drivers'!AG100</f>
        <v>147.17400000000001</v>
      </c>
      <c r="AH9" s="1342">
        <f>'Revenue Drivers'!AH100</f>
        <v>156.52199999999999</v>
      </c>
      <c r="AI9" s="1342">
        <f>'Revenue Drivers'!AI100</f>
        <v>160.739</v>
      </c>
      <c r="AJ9" s="1342">
        <f>'Revenue Drivers'!AJ100</f>
        <v>266.43799999999999</v>
      </c>
      <c r="AK9" s="1342">
        <f>'Revenue Drivers'!AK100</f>
        <v>208.01300000000001</v>
      </c>
      <c r="AL9" s="1342">
        <f>'Revenue Drivers'!AL100</f>
        <v>229.392</v>
      </c>
      <c r="AM9" s="1342">
        <f>'Revenue Drivers'!AM100</f>
        <v>228.32599999999999</v>
      </c>
      <c r="AN9" s="1342">
        <f>'Revenue Drivers'!AN100</f>
        <v>324.69600000000003</v>
      </c>
      <c r="AO9" s="1342">
        <f>'Revenue Drivers'!AO100</f>
        <v>223.36122312293384</v>
      </c>
      <c r="AP9" s="1342">
        <f>'Revenue Drivers'!AP100</f>
        <v>230.02528565902261</v>
      </c>
      <c r="AQ9" s="1342">
        <f>'Revenue Drivers'!AQ100</f>
        <v>236.26730090479458</v>
      </c>
      <c r="AR9" s="1342">
        <f>'Revenue Drivers'!AR100</f>
        <v>384.78066472869045</v>
      </c>
      <c r="AS9" s="1349"/>
      <c r="AT9" s="1335"/>
      <c r="AU9" s="1342"/>
      <c r="AV9" s="1342">
        <f>'Revenue Drivers'!AV100</f>
        <v>163.30199999999999</v>
      </c>
      <c r="AW9" s="1342">
        <f>'Revenue Drivers'!AW100</f>
        <v>303.43600000000004</v>
      </c>
      <c r="AX9" s="1342">
        <f>'Revenue Drivers'!AX100</f>
        <v>505.65300000000002</v>
      </c>
      <c r="AY9" s="1342"/>
      <c r="AZ9" s="1342"/>
      <c r="BA9" s="1336"/>
      <c r="BB9" s="1336"/>
      <c r="BC9" s="1336"/>
      <c r="BD9" s="1336"/>
      <c r="BE9" s="1336"/>
      <c r="BF9" s="1336"/>
      <c r="BG9" s="1336"/>
      <c r="BH9" s="1336"/>
      <c r="BI9" s="1336"/>
      <c r="BJ9" s="1349"/>
      <c r="BK9" s="1337"/>
      <c r="BL9" s="1337"/>
      <c r="BM9" s="1337"/>
      <c r="BN9" s="1337"/>
      <c r="BO9" s="1337"/>
      <c r="BP9" s="1337"/>
      <c r="BQ9" s="1337"/>
      <c r="BR9" s="1337"/>
      <c r="BS9" s="1337"/>
    </row>
    <row r="10" spans="1:71" ht="11.25" customHeight="1">
      <c r="A10" s="302"/>
      <c r="B10" s="302"/>
      <c r="C10" s="302"/>
      <c r="D10" s="302"/>
      <c r="E10" s="302"/>
      <c r="F10" s="302"/>
      <c r="G10" s="302"/>
      <c r="H10" s="305"/>
      <c r="I10" s="1339" t="s">
        <v>412</v>
      </c>
      <c r="J10" s="362"/>
      <c r="K10" s="362"/>
      <c r="L10" s="362"/>
      <c r="M10" s="1343"/>
      <c r="N10" s="1343"/>
      <c r="O10" s="1343"/>
      <c r="P10" s="1343"/>
      <c r="Q10" s="1343"/>
      <c r="R10" s="1343"/>
      <c r="S10" s="1343"/>
      <c r="T10" s="1343"/>
      <c r="U10" s="1343"/>
      <c r="V10" s="1343"/>
      <c r="W10" s="1343"/>
      <c r="X10" s="1343"/>
      <c r="Y10" s="1346"/>
      <c r="Z10" s="1346"/>
      <c r="AA10" s="1346"/>
      <c r="AB10" s="1346"/>
      <c r="AC10" s="1346"/>
      <c r="AD10" s="1346"/>
      <c r="AE10" s="1346"/>
      <c r="AF10" s="1346"/>
      <c r="AG10" s="1346"/>
      <c r="AH10" s="1346"/>
      <c r="AI10" s="1346"/>
      <c r="AJ10" s="1346"/>
      <c r="AK10" s="1346"/>
      <c r="AL10" s="1346"/>
      <c r="AM10" s="1346"/>
      <c r="AN10" s="1346"/>
      <c r="AO10" s="1346"/>
      <c r="AP10" s="1346"/>
      <c r="AQ10" s="1346"/>
      <c r="AR10" s="1346"/>
      <c r="AS10" s="302"/>
      <c r="AT10" s="1345"/>
      <c r="AU10" s="1345"/>
      <c r="AV10" s="1346">
        <f>'Revenue Drivers'!AV121</f>
        <v>121.595</v>
      </c>
      <c r="AW10" s="1346">
        <f>'Revenue Drivers'!AW121</f>
        <v>237.38499999999999</v>
      </c>
      <c r="AX10" s="1346">
        <f>'Revenue Drivers'!AX121</f>
        <v>419.74200000000002</v>
      </c>
      <c r="AY10" s="1346"/>
      <c r="AZ10" s="1346"/>
      <c r="BA10" s="1347"/>
      <c r="BB10" s="1347"/>
      <c r="BC10" s="1347"/>
      <c r="BD10" s="1347"/>
      <c r="BE10" s="1347"/>
      <c r="BF10" s="1347"/>
      <c r="BG10" s="1347"/>
      <c r="BH10" s="1347"/>
      <c r="BI10" s="1347"/>
      <c r="BJ10" s="302"/>
      <c r="BK10" s="1348"/>
      <c r="BL10" s="1348"/>
      <c r="BM10" s="1348"/>
      <c r="BN10" s="1348"/>
      <c r="BO10" s="1348"/>
      <c r="BP10" s="1348"/>
      <c r="BQ10" s="1348"/>
      <c r="BR10" s="1348"/>
      <c r="BS10" s="1348"/>
    </row>
    <row r="11" spans="1:71" ht="11.25" customHeight="1">
      <c r="A11" s="302"/>
      <c r="B11" s="302"/>
      <c r="C11" s="302"/>
      <c r="D11" s="302"/>
      <c r="E11" s="302"/>
      <c r="F11" s="302"/>
      <c r="G11" s="302"/>
      <c r="H11" s="305"/>
      <c r="I11" s="1339" t="s">
        <v>416</v>
      </c>
      <c r="J11" s="362"/>
      <c r="K11" s="362"/>
      <c r="L11" s="362"/>
      <c r="M11" s="1343"/>
      <c r="N11" s="1343"/>
      <c r="O11" s="1343"/>
      <c r="P11" s="1343"/>
      <c r="Q11" s="1343"/>
      <c r="R11" s="1343"/>
      <c r="S11" s="1343"/>
      <c r="T11" s="1343"/>
      <c r="U11" s="1343"/>
      <c r="V11" s="1343"/>
      <c r="W11" s="1343"/>
      <c r="X11" s="1343"/>
      <c r="Y11" s="1346"/>
      <c r="Z11" s="1346"/>
      <c r="AA11" s="1346"/>
      <c r="AB11" s="1346"/>
      <c r="AC11" s="1346"/>
      <c r="AD11" s="1346"/>
      <c r="AE11" s="1346"/>
      <c r="AF11" s="1346"/>
      <c r="AG11" s="1346"/>
      <c r="AH11" s="1346"/>
      <c r="AI11" s="1346"/>
      <c r="AJ11" s="1346"/>
      <c r="AK11" s="1346"/>
      <c r="AL11" s="1346"/>
      <c r="AM11" s="1346"/>
      <c r="AN11" s="1346"/>
      <c r="AO11" s="1346"/>
      <c r="AP11" s="1346"/>
      <c r="AQ11" s="1346"/>
      <c r="AR11" s="1346"/>
      <c r="AS11" s="302"/>
      <c r="AT11" s="1345"/>
      <c r="AU11" s="1345"/>
      <c r="AV11" s="1346">
        <f>'Revenue Drivers'!AV122</f>
        <v>41.706999999999994</v>
      </c>
      <c r="AW11" s="1346">
        <f>'Revenue Drivers'!AW122</f>
        <v>66.051000000000045</v>
      </c>
      <c r="AX11" s="1346">
        <f>'Revenue Drivers'!AX122</f>
        <v>85.911000000000001</v>
      </c>
      <c r="AY11" s="1346"/>
      <c r="AZ11" s="1346"/>
      <c r="BA11" s="1347"/>
      <c r="BB11" s="1347"/>
      <c r="BC11" s="1347"/>
      <c r="BD11" s="1347"/>
      <c r="BE11" s="1347"/>
      <c r="BF11" s="1347"/>
      <c r="BG11" s="1347"/>
      <c r="BH11" s="1347"/>
      <c r="BI11" s="1347"/>
      <c r="BJ11" s="302"/>
      <c r="BK11" s="1348"/>
      <c r="BL11" s="1348"/>
      <c r="BM11" s="1348"/>
      <c r="BN11" s="1348"/>
      <c r="BO11" s="1348"/>
      <c r="BP11" s="1348"/>
      <c r="BQ11" s="1348"/>
      <c r="BR11" s="1348"/>
      <c r="BS11" s="1348"/>
    </row>
    <row r="12" spans="1:71" s="410" customFormat="1" ht="11.25" customHeight="1">
      <c r="A12" s="1349"/>
      <c r="B12" s="1349"/>
      <c r="C12" s="1349"/>
      <c r="D12" s="1349"/>
      <c r="E12" s="1349"/>
      <c r="F12" s="1349"/>
      <c r="G12" s="1349"/>
      <c r="H12" s="310"/>
      <c r="I12" s="1351" t="s">
        <v>180</v>
      </c>
      <c r="J12" s="321"/>
      <c r="K12" s="321"/>
      <c r="L12" s="321"/>
      <c r="M12" s="1333"/>
      <c r="N12" s="1333"/>
      <c r="O12" s="1333"/>
      <c r="P12" s="1333"/>
      <c r="Q12" s="1333"/>
      <c r="R12" s="1333"/>
      <c r="S12" s="1333"/>
      <c r="T12" s="1333"/>
      <c r="U12" s="1333"/>
      <c r="V12" s="1333"/>
      <c r="W12" s="1333"/>
      <c r="X12" s="1333"/>
      <c r="Y12" s="1342">
        <f>'Revenue Drivers'!Y144</f>
        <v>114.839</v>
      </c>
      <c r="Z12" s="1342">
        <f>'Revenue Drivers'!Z144</f>
        <v>115.416</v>
      </c>
      <c r="AA12" s="1342">
        <f>'Revenue Drivers'!AA144</f>
        <v>124.455</v>
      </c>
      <c r="AB12" s="1342">
        <f>'Revenue Drivers'!AB144</f>
        <v>131.27500000000001</v>
      </c>
      <c r="AC12" s="1342">
        <f>'Revenue Drivers'!AC144</f>
        <v>132.208</v>
      </c>
      <c r="AD12" s="1342">
        <f>'Revenue Drivers'!AD144</f>
        <v>126.807</v>
      </c>
      <c r="AE12" s="1342">
        <f>'Revenue Drivers'!AE144</f>
        <v>137.185</v>
      </c>
      <c r="AF12" s="1342">
        <f>'Revenue Drivers'!AF144</f>
        <v>144.905</v>
      </c>
      <c r="AG12" s="1342">
        <f>'Revenue Drivers'!AG144</f>
        <v>159.405</v>
      </c>
      <c r="AH12" s="1342">
        <f>'Revenue Drivers'!AH144</f>
        <v>153.899</v>
      </c>
      <c r="AI12" s="1342">
        <f>'Revenue Drivers'!AI144</f>
        <v>157.92099999999999</v>
      </c>
      <c r="AJ12" s="1342">
        <f>'Revenue Drivers'!AJ144</f>
        <v>189.298</v>
      </c>
      <c r="AK12" s="1342">
        <f>'Revenue Drivers'!AK144</f>
        <v>189.09200000000001</v>
      </c>
      <c r="AL12" s="1342">
        <f>'Revenue Drivers'!AL144</f>
        <v>191.68199999999999</v>
      </c>
      <c r="AM12" s="1342">
        <f>'Revenue Drivers'!AM144</f>
        <v>207.16800000000001</v>
      </c>
      <c r="AN12" s="1342">
        <f>'Revenue Drivers'!AN144</f>
        <v>221.01900000000001</v>
      </c>
      <c r="AO12" s="1342">
        <f>'Revenue Drivers'!AO144</f>
        <v>242.95280342716305</v>
      </c>
      <c r="AP12" s="1342">
        <f>'Revenue Drivers'!AP144</f>
        <v>224.90985226487999</v>
      </c>
      <c r="AQ12" s="1342">
        <f>'Revenue Drivers'!AQ144</f>
        <v>232.59880372023537</v>
      </c>
      <c r="AR12" s="1342">
        <f>'Revenue Drivers'!AR144</f>
        <v>263.70290731878583</v>
      </c>
      <c r="AS12" s="1349"/>
      <c r="AT12" s="1335"/>
      <c r="AU12" s="1335"/>
      <c r="AV12" s="1342">
        <f>'Revenue Drivers'!AV144</f>
        <v>315.70499999999998</v>
      </c>
      <c r="AW12" s="1342">
        <f>'Revenue Drivers'!AW144</f>
        <v>485.98500000000001</v>
      </c>
      <c r="AX12" s="1342">
        <f>'Revenue Drivers'!AX144</f>
        <v>541.10500000000002</v>
      </c>
      <c r="AY12" s="1342"/>
      <c r="AZ12" s="1342"/>
      <c r="BA12" s="1336"/>
      <c r="BB12" s="1336"/>
      <c r="BC12" s="1336"/>
      <c r="BD12" s="1336"/>
      <c r="BE12" s="1336"/>
      <c r="BF12" s="1336"/>
      <c r="BG12" s="1336"/>
      <c r="BH12" s="1336"/>
      <c r="BI12" s="1336"/>
      <c r="BJ12" s="1349"/>
      <c r="BK12" s="1337"/>
      <c r="BL12" s="1337"/>
      <c r="BM12" s="1337"/>
      <c r="BN12" s="1337"/>
      <c r="BO12" s="1337"/>
      <c r="BP12" s="1337"/>
      <c r="BQ12" s="1337"/>
      <c r="BR12" s="1337"/>
      <c r="BS12" s="1337"/>
    </row>
    <row r="13" spans="1:71" ht="11.25" customHeight="1">
      <c r="A13" s="302"/>
      <c r="B13" s="302"/>
      <c r="C13" s="302"/>
      <c r="D13" s="302"/>
      <c r="E13" s="302"/>
      <c r="F13" s="302"/>
      <c r="G13" s="302"/>
      <c r="H13" s="305"/>
      <c r="I13" s="1339" t="s">
        <v>413</v>
      </c>
      <c r="J13" s="362"/>
      <c r="K13" s="362"/>
      <c r="L13" s="362"/>
      <c r="M13" s="1343"/>
      <c r="N13" s="1343"/>
      <c r="O13" s="1343"/>
      <c r="P13" s="1343"/>
      <c r="Q13" s="1343"/>
      <c r="R13" s="1343"/>
      <c r="S13" s="1343"/>
      <c r="T13" s="1343"/>
      <c r="U13" s="1343"/>
      <c r="V13" s="1343"/>
      <c r="W13" s="1343"/>
      <c r="X13" s="1343"/>
      <c r="Y13" s="1343"/>
      <c r="Z13" s="1343"/>
      <c r="AA13" s="1343"/>
      <c r="AB13" s="1343"/>
      <c r="AC13" s="1343"/>
      <c r="AD13" s="1343"/>
      <c r="AE13" s="1343"/>
      <c r="AF13" s="1344"/>
      <c r="AG13" s="1344"/>
      <c r="AH13" s="1344"/>
      <c r="AI13" s="1344"/>
      <c r="AJ13" s="1344"/>
      <c r="AK13" s="1344"/>
      <c r="AL13" s="1344"/>
      <c r="AM13" s="1344"/>
      <c r="AN13" s="1344"/>
      <c r="AO13" s="1344"/>
      <c r="AP13" s="1344"/>
      <c r="AQ13" s="1344"/>
      <c r="AR13" s="1344"/>
      <c r="AS13" s="302"/>
      <c r="AT13" s="1345"/>
      <c r="AU13" s="1345"/>
      <c r="AV13" s="1346">
        <f>'Revenue Drivers'!AV164</f>
        <v>58.237000000000002</v>
      </c>
      <c r="AW13" s="1346">
        <f>'Revenue Drivers'!AW164</f>
        <v>90.314999999999998</v>
      </c>
      <c r="AX13" s="1346">
        <f>'Revenue Drivers'!AX164</f>
        <v>107.071</v>
      </c>
      <c r="AY13" s="1346"/>
      <c r="AZ13" s="1346"/>
      <c r="BA13" s="1347"/>
      <c r="BB13" s="1347"/>
      <c r="BC13" s="1347"/>
      <c r="BD13" s="1347"/>
      <c r="BE13" s="1347"/>
      <c r="BF13" s="1347"/>
      <c r="BG13" s="1347"/>
      <c r="BH13" s="1347"/>
      <c r="BI13" s="1347"/>
      <c r="BJ13" s="302"/>
      <c r="BK13" s="1348"/>
      <c r="BL13" s="1348"/>
      <c r="BM13" s="1348"/>
      <c r="BN13" s="1348"/>
      <c r="BO13" s="1348"/>
      <c r="BP13" s="1348"/>
      <c r="BQ13" s="1348"/>
      <c r="BR13" s="1348"/>
      <c r="BS13" s="1348"/>
    </row>
    <row r="14" spans="1:71" ht="11.25" customHeight="1">
      <c r="A14" s="302"/>
      <c r="B14" s="302"/>
      <c r="C14" s="302"/>
      <c r="D14" s="302"/>
      <c r="E14" s="302"/>
      <c r="F14" s="302"/>
      <c r="G14" s="302"/>
      <c r="H14" s="305"/>
      <c r="I14" s="1339" t="s">
        <v>417</v>
      </c>
      <c r="J14" s="362"/>
      <c r="K14" s="362"/>
      <c r="L14" s="362"/>
      <c r="M14" s="1343"/>
      <c r="N14" s="1343"/>
      <c r="O14" s="1343"/>
      <c r="P14" s="1343"/>
      <c r="Q14" s="1343"/>
      <c r="R14" s="1343"/>
      <c r="S14" s="1343"/>
      <c r="T14" s="1343"/>
      <c r="U14" s="1343"/>
      <c r="V14" s="1343"/>
      <c r="W14" s="1343"/>
      <c r="X14" s="1343"/>
      <c r="Y14" s="1343"/>
      <c r="Z14" s="1343"/>
      <c r="AA14" s="1343"/>
      <c r="AB14" s="1343"/>
      <c r="AC14" s="1343"/>
      <c r="AD14" s="1343"/>
      <c r="AE14" s="1343"/>
      <c r="AF14" s="1344"/>
      <c r="AG14" s="1344"/>
      <c r="AH14" s="1344"/>
      <c r="AI14" s="1344"/>
      <c r="AJ14" s="1344"/>
      <c r="AK14" s="1344"/>
      <c r="AL14" s="1344"/>
      <c r="AM14" s="1344"/>
      <c r="AN14" s="1344"/>
      <c r="AO14" s="1344"/>
      <c r="AP14" s="1344"/>
      <c r="AQ14" s="1344"/>
      <c r="AR14" s="1344"/>
      <c r="AS14" s="302"/>
      <c r="AT14" s="1345"/>
      <c r="AU14" s="1345"/>
      <c r="AV14" s="1346">
        <f>'Revenue Drivers'!AV165+'Revenue Drivers'!AV167</f>
        <v>177.86799999999999</v>
      </c>
      <c r="AW14" s="1346">
        <f>'Revenue Drivers'!AW165+'Revenue Drivers'!AW167</f>
        <v>280.27000000000004</v>
      </c>
      <c r="AX14" s="1346">
        <f>'Revenue Drivers'!AX165+'Revenue Drivers'!AX167</f>
        <v>317.23399999999992</v>
      </c>
      <c r="AY14" s="1346"/>
      <c r="AZ14" s="1346"/>
      <c r="BA14" s="1347"/>
      <c r="BB14" s="1347"/>
      <c r="BC14" s="1347"/>
      <c r="BD14" s="1347"/>
      <c r="BE14" s="1347"/>
      <c r="BF14" s="1347"/>
      <c r="BG14" s="1347"/>
      <c r="BH14" s="1347"/>
      <c r="BI14" s="1347"/>
      <c r="BJ14" s="302"/>
      <c r="BK14" s="1348"/>
      <c r="BL14" s="1348"/>
      <c r="BM14" s="1348"/>
      <c r="BN14" s="1348"/>
      <c r="BO14" s="1348"/>
      <c r="BP14" s="1348"/>
      <c r="BQ14" s="1348"/>
      <c r="BR14" s="1348"/>
      <c r="BS14" s="1348"/>
    </row>
    <row r="15" spans="1:71" s="410" customFormat="1" ht="11.25" customHeight="1">
      <c r="A15" s="1349"/>
      <c r="B15" s="1349"/>
      <c r="C15" s="1349"/>
      <c r="D15" s="1349"/>
      <c r="E15" s="1349"/>
      <c r="F15" s="1349"/>
      <c r="G15" s="1349"/>
      <c r="H15" s="310"/>
      <c r="I15" s="1351" t="s">
        <v>181</v>
      </c>
      <c r="J15" s="321"/>
      <c r="K15" s="321"/>
      <c r="L15" s="321"/>
      <c r="M15" s="1333"/>
      <c r="N15" s="1333"/>
      <c r="O15" s="1333"/>
      <c r="P15" s="1333"/>
      <c r="Q15" s="1333"/>
      <c r="R15" s="1333"/>
      <c r="S15" s="1333"/>
      <c r="T15" s="1333"/>
      <c r="U15" s="1333"/>
      <c r="V15" s="1333"/>
      <c r="W15" s="1333"/>
      <c r="X15" s="1333"/>
      <c r="Y15" s="1342">
        <f>'Revenue Drivers'!Y191</f>
        <v>42.506</v>
      </c>
      <c r="Z15" s="1342">
        <f>'Revenue Drivers'!Z191</f>
        <v>46.866999999999997</v>
      </c>
      <c r="AA15" s="1342">
        <f>'Revenue Drivers'!AA191</f>
        <v>55.781999999999996</v>
      </c>
      <c r="AB15" s="1342">
        <f>'Revenue Drivers'!AB191</f>
        <v>53.670999999999999</v>
      </c>
      <c r="AC15" s="1342">
        <f>'Revenue Drivers'!AC191</f>
        <v>61.34</v>
      </c>
      <c r="AD15" s="1342">
        <f>'Revenue Drivers'!AD191</f>
        <v>61.627000000000002</v>
      </c>
      <c r="AE15" s="1342">
        <f>'Revenue Drivers'!AE191</f>
        <v>71.465000000000003</v>
      </c>
      <c r="AF15" s="1342">
        <f>'Revenue Drivers'!AF191</f>
        <v>81.98</v>
      </c>
      <c r="AG15" s="1342">
        <f>'Revenue Drivers'!AG191</f>
        <v>94.674000000000007</v>
      </c>
      <c r="AH15" s="1342">
        <f>'Revenue Drivers'!AH191</f>
        <v>96.78</v>
      </c>
      <c r="AI15" s="1342">
        <f>'Revenue Drivers'!AI191</f>
        <v>105.20699999999999</v>
      </c>
      <c r="AJ15" s="1342">
        <f>'Revenue Drivers'!AJ191</f>
        <v>111.089</v>
      </c>
      <c r="AK15" s="1342">
        <f>'Revenue Drivers'!AK191</f>
        <v>119.562</v>
      </c>
      <c r="AL15" s="1342">
        <f>'Revenue Drivers'!AL191</f>
        <v>120.94799999999999</v>
      </c>
      <c r="AM15" s="2389">
        <f>'Revenue Drivers'!AM191</f>
        <v>128.47900000000001</v>
      </c>
      <c r="AN15" s="2389">
        <f>'Revenue Drivers'!AN191</f>
        <v>128.316</v>
      </c>
      <c r="AO15" s="1342">
        <f>'Revenue Drivers'!AO191</f>
        <v>133.42260918431921</v>
      </c>
      <c r="AP15" s="1342">
        <f>'Revenue Drivers'!AP191</f>
        <v>125.34347005492123</v>
      </c>
      <c r="AQ15" s="2389">
        <f>'Revenue Drivers'!AQ191</f>
        <v>129.87140063912813</v>
      </c>
      <c r="AR15" s="2389">
        <f>'Revenue Drivers'!AR191</f>
        <v>135.97947438332503</v>
      </c>
      <c r="AS15" s="1349"/>
      <c r="AT15" s="1335"/>
      <c r="AU15" s="1335"/>
      <c r="AV15" s="1342">
        <f>'Revenue Drivers'!AV191</f>
        <v>110.411</v>
      </c>
      <c r="AW15" s="1342">
        <f>'Revenue Drivers'!AW191</f>
        <v>198.82599999999996</v>
      </c>
      <c r="AX15" s="1342">
        <f>'Revenue Drivers'!AX191</f>
        <v>276.41200000000003</v>
      </c>
      <c r="AY15" s="1342"/>
      <c r="AZ15" s="1342"/>
      <c r="BA15" s="1336"/>
      <c r="BB15" s="1336"/>
      <c r="BC15" s="1336"/>
      <c r="BD15" s="1336"/>
      <c r="BE15" s="1336"/>
      <c r="BF15" s="1336"/>
      <c r="BG15" s="1336"/>
      <c r="BH15" s="1336"/>
      <c r="BI15" s="1336"/>
      <c r="BJ15" s="1349"/>
      <c r="BK15" s="1337"/>
      <c r="BL15" s="1337"/>
      <c r="BM15" s="1337"/>
      <c r="BN15" s="1337"/>
      <c r="BO15" s="1337"/>
      <c r="BP15" s="1337"/>
      <c r="BQ15" s="1337"/>
      <c r="BR15" s="1337"/>
      <c r="BS15" s="1337"/>
    </row>
    <row r="16" spans="1:71" ht="11.25" customHeight="1">
      <c r="A16" s="302"/>
      <c r="B16" s="302"/>
      <c r="C16" s="302"/>
      <c r="D16" s="302"/>
      <c r="E16" s="302"/>
      <c r="F16" s="302"/>
      <c r="G16" s="302"/>
      <c r="H16" s="305"/>
      <c r="I16" s="1339" t="s">
        <v>418</v>
      </c>
      <c r="J16" s="362"/>
      <c r="K16" s="362"/>
      <c r="L16" s="362"/>
      <c r="M16" s="1343"/>
      <c r="N16" s="1343"/>
      <c r="O16" s="1343"/>
      <c r="P16" s="1343"/>
      <c r="Q16" s="1343"/>
      <c r="R16" s="1343"/>
      <c r="S16" s="1343"/>
      <c r="T16" s="1343"/>
      <c r="U16" s="1343"/>
      <c r="V16" s="1343"/>
      <c r="W16" s="1343"/>
      <c r="X16" s="1343"/>
      <c r="Y16" s="1343"/>
      <c r="Z16" s="1343"/>
      <c r="AA16" s="1343"/>
      <c r="AB16" s="1343"/>
      <c r="AC16" s="1343"/>
      <c r="AD16" s="1343"/>
      <c r="AE16" s="1343"/>
      <c r="AF16" s="1344"/>
      <c r="AG16" s="1344"/>
      <c r="AH16" s="1344"/>
      <c r="AI16" s="1344"/>
      <c r="AJ16" s="1344"/>
      <c r="AK16" s="1344"/>
      <c r="AL16" s="1344"/>
      <c r="AM16" s="2390"/>
      <c r="AN16" s="2390"/>
      <c r="AO16" s="1344"/>
      <c r="AP16" s="1344"/>
      <c r="AQ16" s="2390"/>
      <c r="AR16" s="2390"/>
      <c r="AS16" s="302"/>
      <c r="AT16" s="1345"/>
      <c r="AU16" s="1345"/>
      <c r="AV16" s="1346">
        <f>'Revenue Drivers'!AV211</f>
        <v>90.146000000000001</v>
      </c>
      <c r="AW16" s="1346">
        <f>'Revenue Drivers'!AW211</f>
        <v>154.798</v>
      </c>
      <c r="AX16" s="1346">
        <f>'Revenue Drivers'!AX211</f>
        <v>190.066</v>
      </c>
      <c r="AY16" s="1346"/>
      <c r="AZ16" s="1346"/>
      <c r="BA16" s="1347"/>
      <c r="BB16" s="1347"/>
      <c r="BC16" s="1347"/>
      <c r="BD16" s="1347"/>
      <c r="BE16" s="1347"/>
      <c r="BF16" s="1347"/>
      <c r="BG16" s="1347"/>
      <c r="BH16" s="1347"/>
      <c r="BI16" s="1347"/>
      <c r="BJ16" s="302"/>
      <c r="BK16" s="1348"/>
      <c r="BL16" s="1348"/>
      <c r="BM16" s="1348"/>
      <c r="BN16" s="1348"/>
      <c r="BO16" s="1348"/>
      <c r="BP16" s="1348"/>
      <c r="BQ16" s="1348"/>
      <c r="BR16" s="1348"/>
      <c r="BS16" s="1348"/>
    </row>
    <row r="17" spans="1:71" ht="11.25" customHeight="1">
      <c r="A17" s="302"/>
      <c r="B17" s="302"/>
      <c r="C17" s="302"/>
      <c r="D17" s="302"/>
      <c r="E17" s="302"/>
      <c r="F17" s="302"/>
      <c r="G17" s="302"/>
      <c r="H17" s="305"/>
      <c r="I17" s="1339" t="s">
        <v>419</v>
      </c>
      <c r="J17" s="362"/>
      <c r="K17" s="362"/>
      <c r="L17" s="362"/>
      <c r="M17" s="1343"/>
      <c r="N17" s="1343"/>
      <c r="O17" s="1343"/>
      <c r="P17" s="1343"/>
      <c r="Q17" s="1343"/>
      <c r="R17" s="1343"/>
      <c r="S17" s="1343"/>
      <c r="T17" s="1343"/>
      <c r="U17" s="1343"/>
      <c r="V17" s="1343"/>
      <c r="W17" s="1343"/>
      <c r="X17" s="1343"/>
      <c r="Y17" s="1343"/>
      <c r="Z17" s="1343"/>
      <c r="AA17" s="1343"/>
      <c r="AB17" s="1343"/>
      <c r="AC17" s="1343"/>
      <c r="AD17" s="1343"/>
      <c r="AE17" s="1343"/>
      <c r="AF17" s="1344"/>
      <c r="AG17" s="1344"/>
      <c r="AH17" s="1344"/>
      <c r="AI17" s="1344"/>
      <c r="AJ17" s="1344"/>
      <c r="AK17" s="1344"/>
      <c r="AL17" s="1344"/>
      <c r="AM17" s="2390"/>
      <c r="AN17" s="2390"/>
      <c r="AO17" s="1344"/>
      <c r="AP17" s="1344"/>
      <c r="AQ17" s="2390"/>
      <c r="AR17" s="2390"/>
      <c r="AS17" s="302"/>
      <c r="AT17" s="1345"/>
      <c r="AU17" s="1345"/>
      <c r="AV17" s="1346">
        <f>'Revenue Drivers'!AV212</f>
        <v>20.265000000000001</v>
      </c>
      <c r="AW17" s="1346">
        <f>'Revenue Drivers'!AW212</f>
        <v>44.027999999999963</v>
      </c>
      <c r="AX17" s="1346">
        <f>'Revenue Drivers'!AX212</f>
        <v>86.346000000000032</v>
      </c>
      <c r="AY17" s="1346"/>
      <c r="AZ17" s="1346"/>
      <c r="BA17" s="1347"/>
      <c r="BB17" s="1347"/>
      <c r="BC17" s="1347"/>
      <c r="BD17" s="1347"/>
      <c r="BE17" s="1347"/>
      <c r="BF17" s="1347"/>
      <c r="BG17" s="1347"/>
      <c r="BH17" s="1347"/>
      <c r="BI17" s="1347"/>
      <c r="BJ17" s="302"/>
      <c r="BK17" s="1348"/>
      <c r="BL17" s="1348"/>
      <c r="BM17" s="1348"/>
      <c r="BN17" s="1348"/>
      <c r="BO17" s="1348"/>
      <c r="BP17" s="1348"/>
      <c r="BQ17" s="1348"/>
      <c r="BR17" s="1348"/>
      <c r="BS17" s="1348"/>
    </row>
    <row r="18" spans="1:71" ht="11.25" customHeight="1">
      <c r="A18" s="302"/>
      <c r="B18" s="302"/>
      <c r="C18" s="302"/>
      <c r="D18" s="302"/>
      <c r="E18" s="302"/>
      <c r="F18" s="302"/>
      <c r="G18" s="302"/>
      <c r="H18" s="305"/>
      <c r="I18" s="1340" t="s">
        <v>414</v>
      </c>
      <c r="J18" s="373"/>
      <c r="K18" s="373"/>
      <c r="L18" s="373"/>
      <c r="M18" s="1355"/>
      <c r="N18" s="1355"/>
      <c r="O18" s="1355"/>
      <c r="P18" s="1355"/>
      <c r="Q18" s="1355"/>
      <c r="R18" s="1355"/>
      <c r="S18" s="1355"/>
      <c r="T18" s="1355"/>
      <c r="U18" s="1355"/>
      <c r="V18" s="1355"/>
      <c r="W18" s="1355"/>
      <c r="X18" s="1355"/>
      <c r="Y18" s="1353">
        <f>'Revenue Drivers'!Y83</f>
        <v>208.881</v>
      </c>
      <c r="Z18" s="1353">
        <f>'Revenue Drivers'!Z83</f>
        <v>226.63199999999998</v>
      </c>
      <c r="AA18" s="1353">
        <f>'Revenue Drivers'!AA83</f>
        <v>258.245</v>
      </c>
      <c r="AB18" s="1353">
        <f>'Revenue Drivers'!AB83</f>
        <v>294.48900000000003</v>
      </c>
      <c r="AC18" s="1353">
        <f>'Revenue Drivers'!AC83</f>
        <v>294.17200000000003</v>
      </c>
      <c r="AD18" s="1353">
        <f>'Revenue Drivers'!AD83</f>
        <v>299.30599999999998</v>
      </c>
      <c r="AE18" s="1353">
        <f>'Revenue Drivers'!AE83</f>
        <v>332.67399999999998</v>
      </c>
      <c r="AF18" s="1353">
        <f>'Revenue Drivers'!AF83</f>
        <v>397.01800000000003</v>
      </c>
      <c r="AG18" s="1353">
        <f>'Revenue Drivers'!AG83</f>
        <v>401.25300000000004</v>
      </c>
      <c r="AH18" s="1353">
        <f>'Revenue Drivers'!AH83</f>
        <v>407.20100000000002</v>
      </c>
      <c r="AI18" s="1353">
        <f>'Revenue Drivers'!AI83</f>
        <v>423.86699999999996</v>
      </c>
      <c r="AJ18" s="1353">
        <f>'Revenue Drivers'!AJ83</f>
        <v>566.82500000000005</v>
      </c>
      <c r="AK18" s="1353">
        <f>'Revenue Drivers'!AK83</f>
        <v>516.66700000000003</v>
      </c>
      <c r="AL18" s="1353">
        <f>'Revenue Drivers'!AL83</f>
        <v>542.02199999999993</v>
      </c>
      <c r="AM18" s="2391">
        <f>'Revenue Drivers'!AM83</f>
        <v>563.97300000000007</v>
      </c>
      <c r="AN18" s="2391">
        <f>'Revenue Drivers'!AN83</f>
        <v>674.03100000000006</v>
      </c>
      <c r="AO18" s="1353">
        <f>'Revenue Drivers'!AO83</f>
        <v>599.73663573441604</v>
      </c>
      <c r="AP18" s="1353">
        <f>'Revenue Drivers'!AP83</f>
        <v>580.27860797882386</v>
      </c>
      <c r="AQ18" s="2391">
        <f>'Revenue Drivers'!AQ83</f>
        <v>598.73750526415802</v>
      </c>
      <c r="AR18" s="2391">
        <f>'Revenue Drivers'!AR83</f>
        <v>784.46304643080134</v>
      </c>
      <c r="AS18" s="302"/>
      <c r="AT18" s="1352"/>
      <c r="AU18" s="1352"/>
      <c r="AV18" s="1353">
        <f>'Revenue Drivers'!AV83</f>
        <v>589.41799999999989</v>
      </c>
      <c r="AW18" s="1353">
        <f>'Revenue Drivers'!AW83</f>
        <v>988.24700000000007</v>
      </c>
      <c r="AX18" s="1353">
        <f>'Revenue Drivers'!AX83</f>
        <v>1323.17</v>
      </c>
      <c r="AY18" s="1353"/>
      <c r="AZ18" s="1353"/>
      <c r="BA18" s="1354"/>
      <c r="BB18" s="1354"/>
      <c r="BC18" s="1354"/>
      <c r="BD18" s="1354"/>
      <c r="BE18" s="1354"/>
      <c r="BF18" s="1354"/>
      <c r="BG18" s="1354"/>
      <c r="BH18" s="1354"/>
      <c r="BI18" s="1354"/>
      <c r="BJ18" s="302"/>
      <c r="BK18" s="1337"/>
      <c r="BL18" s="1337"/>
      <c r="BM18" s="1337"/>
      <c r="BN18" s="1337"/>
      <c r="BO18" s="1337"/>
      <c r="BP18" s="1337"/>
      <c r="BQ18" s="1337"/>
      <c r="BR18" s="1337"/>
      <c r="BS18" s="1337"/>
    </row>
    <row r="19" spans="1:71" ht="11.25" customHeight="1">
      <c r="A19" s="302"/>
      <c r="B19" s="302"/>
      <c r="C19" s="302"/>
      <c r="D19" s="302"/>
      <c r="E19" s="302"/>
      <c r="F19" s="302"/>
      <c r="G19" s="302"/>
      <c r="H19" s="305"/>
      <c r="I19" s="13"/>
      <c r="J19" s="321"/>
      <c r="K19" s="321"/>
      <c r="L19" s="321"/>
      <c r="M19" s="1333"/>
      <c r="N19" s="1333"/>
      <c r="O19" s="1333"/>
      <c r="P19" s="1333"/>
      <c r="Q19" s="1333"/>
      <c r="R19" s="1333"/>
      <c r="S19" s="1333"/>
      <c r="T19" s="1333"/>
      <c r="U19" s="1333"/>
      <c r="V19" s="1333"/>
      <c r="W19" s="1333"/>
      <c r="X19" s="1333"/>
      <c r="Y19" s="1333"/>
      <c r="Z19" s="1333"/>
      <c r="AA19" s="1333"/>
      <c r="AB19" s="1333"/>
      <c r="AC19" s="1333"/>
      <c r="AD19" s="1333"/>
      <c r="AE19" s="1333"/>
      <c r="AF19" s="1334"/>
      <c r="AG19" s="1334"/>
      <c r="AH19" s="1334"/>
      <c r="AI19" s="1334"/>
      <c r="AJ19" s="1334"/>
      <c r="AK19" s="1334"/>
      <c r="AL19" s="1334"/>
      <c r="AM19" s="1334"/>
      <c r="AN19" s="1334"/>
      <c r="AO19" s="1334"/>
      <c r="AP19" s="1334"/>
      <c r="AQ19" s="1334"/>
      <c r="AR19" s="1334"/>
      <c r="AS19" s="302"/>
      <c r="AT19" s="1335"/>
      <c r="AU19" s="1335"/>
      <c r="AV19" s="1335"/>
      <c r="AW19" s="1335"/>
      <c r="AX19" s="1336"/>
      <c r="AY19" s="1336"/>
      <c r="AZ19" s="1336"/>
      <c r="BA19" s="1336"/>
      <c r="BB19" s="1336"/>
      <c r="BC19" s="1336"/>
      <c r="BD19" s="1336"/>
      <c r="BE19" s="1336"/>
      <c r="BF19" s="1336"/>
      <c r="BG19" s="1336"/>
      <c r="BH19" s="1336"/>
      <c r="BI19" s="1336"/>
      <c r="BJ19" s="302"/>
      <c r="BK19" s="1337"/>
      <c r="BL19" s="1337"/>
      <c r="BM19" s="1337"/>
      <c r="BN19" s="1337"/>
      <c r="BO19" s="1337"/>
      <c r="BP19" s="1337"/>
      <c r="BQ19" s="1337"/>
      <c r="BR19" s="1337"/>
      <c r="BS19" s="1337"/>
    </row>
    <row r="20" spans="1:71" ht="11.25" customHeight="1">
      <c r="A20" s="302"/>
      <c r="B20" s="302"/>
      <c r="C20" s="302"/>
      <c r="D20" s="302"/>
      <c r="E20" s="302"/>
      <c r="F20" s="302"/>
      <c r="G20" s="302"/>
      <c r="H20" s="305"/>
      <c r="I20" s="1358" t="s">
        <v>415</v>
      </c>
      <c r="J20" s="321"/>
      <c r="K20" s="321"/>
      <c r="L20" s="321"/>
      <c r="M20" s="1333"/>
      <c r="N20" s="1333"/>
      <c r="O20" s="1333"/>
      <c r="P20" s="1333"/>
      <c r="Q20" s="1333"/>
      <c r="R20" s="1333"/>
      <c r="S20" s="1333"/>
      <c r="T20" s="1333"/>
      <c r="U20" s="1333"/>
      <c r="V20" s="1333"/>
      <c r="W20" s="1333"/>
      <c r="X20" s="1333"/>
      <c r="Y20" s="1333"/>
      <c r="Z20" s="1333"/>
      <c r="AA20" s="1333"/>
      <c r="AB20" s="1333"/>
      <c r="AC20" s="1333"/>
      <c r="AD20" s="1333"/>
      <c r="AE20" s="1333"/>
      <c r="AF20" s="1334"/>
      <c r="AG20" s="1334"/>
      <c r="AH20" s="1334"/>
      <c r="AI20" s="1334"/>
      <c r="AJ20" s="1334"/>
      <c r="AK20" s="1334"/>
      <c r="AL20" s="1334"/>
      <c r="AM20" s="1334"/>
      <c r="AN20" s="1334"/>
      <c r="AO20" s="1334"/>
      <c r="AP20" s="1334"/>
      <c r="AQ20" s="1334"/>
      <c r="AR20" s="1334"/>
      <c r="AS20" s="302"/>
      <c r="AT20" s="1335"/>
      <c r="AU20" s="1335"/>
      <c r="AV20" s="1335"/>
      <c r="AW20" s="1335"/>
      <c r="AX20" s="1336"/>
      <c r="AY20" s="1336"/>
      <c r="AZ20" s="1336"/>
      <c r="BA20" s="1336"/>
      <c r="BB20" s="1336"/>
      <c r="BC20" s="1336"/>
      <c r="BD20" s="1336"/>
      <c r="BE20" s="1336"/>
      <c r="BF20" s="1336"/>
      <c r="BG20" s="1336"/>
      <c r="BH20" s="1336"/>
      <c r="BI20" s="1336"/>
      <c r="BJ20" s="302"/>
      <c r="BK20" s="1337"/>
      <c r="BL20" s="1337"/>
      <c r="BM20" s="1337"/>
      <c r="BN20" s="1337"/>
      <c r="BO20" s="1337"/>
      <c r="BP20" s="1337"/>
      <c r="BQ20" s="1337"/>
      <c r="BR20" s="1337"/>
      <c r="BS20" s="1337"/>
    </row>
    <row r="21" spans="1:71" s="410" customFormat="1" ht="11.25" customHeight="1">
      <c r="A21" s="1349"/>
      <c r="B21" s="1349"/>
      <c r="C21" s="1349"/>
      <c r="D21" s="1349"/>
      <c r="E21" s="1349"/>
      <c r="F21" s="1349"/>
      <c r="G21" s="1349"/>
      <c r="H21" s="310"/>
      <c r="I21" s="14" t="str">
        <f>+I9</f>
        <v>Americas</v>
      </c>
      <c r="J21" s="321"/>
      <c r="K21" s="321"/>
      <c r="L21" s="321"/>
      <c r="M21" s="1333"/>
      <c r="N21" s="1333"/>
      <c r="O21" s="1333"/>
      <c r="P21" s="1333"/>
      <c r="Q21" s="1333"/>
      <c r="R21" s="1333"/>
      <c r="S21" s="1333"/>
      <c r="T21" s="1333"/>
      <c r="U21" s="1333"/>
      <c r="V21" s="1333"/>
      <c r="W21" s="1333"/>
      <c r="X21" s="1333"/>
      <c r="Y21" s="1234">
        <f t="shared" ref="Y21:AJ21" si="9">Y9/Y$18</f>
        <v>0.24672421139308987</v>
      </c>
      <c r="Z21" s="1234">
        <f t="shared" si="9"/>
        <v>0.28393607257580578</v>
      </c>
      <c r="AA21" s="1234">
        <f t="shared" si="9"/>
        <v>0.30206973997560455</v>
      </c>
      <c r="AB21" s="1234">
        <f t="shared" si="9"/>
        <v>0.37197654241754358</v>
      </c>
      <c r="AC21" s="1234">
        <f t="shared" si="9"/>
        <v>0.34205838760996965</v>
      </c>
      <c r="AD21" s="1234">
        <f t="shared" si="9"/>
        <v>0.37043026200610746</v>
      </c>
      <c r="AE21" s="1234">
        <f t="shared" si="9"/>
        <v>0.3728094170268792</v>
      </c>
      <c r="AF21" s="1234">
        <f t="shared" si="9"/>
        <v>0.42852717005274321</v>
      </c>
      <c r="AG21" s="1234">
        <f t="shared" si="9"/>
        <v>0.36678604272117588</v>
      </c>
      <c r="AH21" s="1234">
        <f t="shared" si="9"/>
        <v>0.38438510710926543</v>
      </c>
      <c r="AI21" s="1234">
        <f t="shared" si="9"/>
        <v>0.37922036865337483</v>
      </c>
      <c r="AJ21" s="1234">
        <f t="shared" si="9"/>
        <v>0.4700533674414501</v>
      </c>
      <c r="AK21" s="1234">
        <f t="shared" ref="AK21:AR21" si="10">AK9/AK$18</f>
        <v>0.40260554670609888</v>
      </c>
      <c r="AL21" s="1234">
        <f t="shared" si="10"/>
        <v>0.42321529384416134</v>
      </c>
      <c r="AM21" s="1234">
        <f t="shared" si="10"/>
        <v>0.40485271458030786</v>
      </c>
      <c r="AN21" s="1234">
        <f t="shared" si="10"/>
        <v>0.48172265073861587</v>
      </c>
      <c r="AO21" s="1234">
        <f t="shared" si="10"/>
        <v>0.37243218075116202</v>
      </c>
      <c r="AP21" s="1234">
        <f t="shared" si="10"/>
        <v>0.3964049036035065</v>
      </c>
      <c r="AQ21" s="1234">
        <f t="shared" si="10"/>
        <v>0.39460915480909353</v>
      </c>
      <c r="AR21" s="1234">
        <f t="shared" si="10"/>
        <v>0.49050196370547905</v>
      </c>
      <c r="AS21" s="1349"/>
      <c r="AT21" s="1335"/>
      <c r="AU21" s="1335"/>
      <c r="AV21" s="1234">
        <f t="shared" ref="AV21:AX30" si="11">AV9/AV$18</f>
        <v>0.27705635050168137</v>
      </c>
      <c r="AW21" s="1234">
        <f t="shared" si="11"/>
        <v>0.30704469631579961</v>
      </c>
      <c r="AX21" s="1234">
        <f t="shared" si="11"/>
        <v>0.38215270902453957</v>
      </c>
      <c r="AY21" s="1234"/>
      <c r="AZ21" s="1234"/>
      <c r="BA21" s="1336"/>
      <c r="BB21" s="1336"/>
      <c r="BC21" s="1336"/>
      <c r="BD21" s="1336"/>
      <c r="BE21" s="1336"/>
      <c r="BF21" s="1336"/>
      <c r="BG21" s="1336"/>
      <c r="BH21" s="1336"/>
      <c r="BI21" s="1336"/>
      <c r="BJ21" s="1349"/>
      <c r="BK21" s="1337"/>
      <c r="BL21" s="1337"/>
      <c r="BM21" s="1337"/>
      <c r="BN21" s="1337"/>
      <c r="BO21" s="1337"/>
      <c r="BP21" s="1337"/>
      <c r="BQ21" s="1337"/>
      <c r="BR21" s="1337"/>
      <c r="BS21" s="1337"/>
    </row>
    <row r="22" spans="1:71" ht="11.25" customHeight="1">
      <c r="A22" s="302"/>
      <c r="B22" s="302"/>
      <c r="C22" s="302"/>
      <c r="D22" s="302"/>
      <c r="E22" s="302"/>
      <c r="F22" s="302"/>
      <c r="G22" s="302"/>
      <c r="H22" s="305"/>
      <c r="I22" s="1359" t="str">
        <f>+I10</f>
        <v>United States</v>
      </c>
      <c r="J22" s="321"/>
      <c r="K22" s="321"/>
      <c r="L22" s="321"/>
      <c r="M22" s="1333"/>
      <c r="N22" s="1333"/>
      <c r="O22" s="1333"/>
      <c r="P22" s="1333"/>
      <c r="Q22" s="1333"/>
      <c r="R22" s="1333"/>
      <c r="S22" s="1333"/>
      <c r="T22" s="1333"/>
      <c r="U22" s="1333"/>
      <c r="V22" s="1333"/>
      <c r="W22" s="1333"/>
      <c r="X22" s="1333"/>
      <c r="Y22" s="1199"/>
      <c r="Z22" s="1199"/>
      <c r="AA22" s="1199"/>
      <c r="AB22" s="1199"/>
      <c r="AC22" s="1199"/>
      <c r="AD22" s="1199"/>
      <c r="AE22" s="1199"/>
      <c r="AF22" s="1199"/>
      <c r="AG22" s="1199"/>
      <c r="AH22" s="1199"/>
      <c r="AI22" s="1199"/>
      <c r="AJ22" s="1199"/>
      <c r="AK22" s="1199"/>
      <c r="AL22" s="1199"/>
      <c r="AM22" s="1199"/>
      <c r="AN22" s="1199"/>
      <c r="AO22" s="1199"/>
      <c r="AP22" s="1199"/>
      <c r="AQ22" s="1199"/>
      <c r="AR22" s="1199"/>
      <c r="AS22" s="302"/>
      <c r="AT22" s="1335"/>
      <c r="AU22" s="1335"/>
      <c r="AV22" s="1199">
        <f t="shared" si="11"/>
        <v>0.20629671981513972</v>
      </c>
      <c r="AW22" s="1199">
        <f t="shared" si="11"/>
        <v>0.2402081665818363</v>
      </c>
      <c r="AX22" s="1199">
        <f t="shared" si="11"/>
        <v>0.31722454408730549</v>
      </c>
      <c r="AY22" s="1199"/>
      <c r="AZ22" s="1199"/>
      <c r="BA22" s="1336"/>
      <c r="BB22" s="1336"/>
      <c r="BC22" s="1336"/>
      <c r="BD22" s="1336"/>
      <c r="BE22" s="1336"/>
      <c r="BF22" s="1336"/>
      <c r="BG22" s="1336"/>
      <c r="BH22" s="1336"/>
      <c r="BI22" s="1336"/>
      <c r="BJ22" s="302"/>
      <c r="BK22" s="1337"/>
      <c r="BL22" s="1337"/>
      <c r="BM22" s="1337"/>
      <c r="BN22" s="1337"/>
      <c r="BO22" s="1337"/>
      <c r="BP22" s="1337"/>
      <c r="BQ22" s="1337"/>
      <c r="BR22" s="1337"/>
      <c r="BS22" s="1337"/>
    </row>
    <row r="23" spans="1:71" ht="11.25" customHeight="1">
      <c r="A23" s="302"/>
      <c r="B23" s="302"/>
      <c r="C23" s="302"/>
      <c r="D23" s="302"/>
      <c r="E23" s="302"/>
      <c r="F23" s="302"/>
      <c r="G23" s="302"/>
      <c r="H23" s="305"/>
      <c r="I23" s="1359" t="str">
        <f t="shared" ref="I23:I30" si="12">+I11</f>
        <v>Other Americas</v>
      </c>
      <c r="J23" s="321"/>
      <c r="K23" s="321"/>
      <c r="L23" s="321"/>
      <c r="M23" s="1333"/>
      <c r="N23" s="1333"/>
      <c r="O23" s="1333"/>
      <c r="P23" s="1333"/>
      <c r="Q23" s="1333"/>
      <c r="R23" s="1333"/>
      <c r="S23" s="1333"/>
      <c r="T23" s="1333"/>
      <c r="U23" s="1333"/>
      <c r="V23" s="1333"/>
      <c r="W23" s="1333"/>
      <c r="X23" s="1333"/>
      <c r="Y23" s="1199"/>
      <c r="Z23" s="1199"/>
      <c r="AA23" s="1199"/>
      <c r="AB23" s="1199"/>
      <c r="AC23" s="1199"/>
      <c r="AD23" s="1199"/>
      <c r="AE23" s="1199"/>
      <c r="AF23" s="1199"/>
      <c r="AG23" s="1199"/>
      <c r="AH23" s="1199"/>
      <c r="AI23" s="1199"/>
      <c r="AJ23" s="1199"/>
      <c r="AK23" s="1199"/>
      <c r="AL23" s="1199"/>
      <c r="AM23" s="1199"/>
      <c r="AN23" s="1199"/>
      <c r="AO23" s="1199"/>
      <c r="AP23" s="1199"/>
      <c r="AQ23" s="1199"/>
      <c r="AR23" s="1199"/>
      <c r="AS23" s="302"/>
      <c r="AT23" s="1335"/>
      <c r="AU23" s="1335"/>
      <c r="AV23" s="1199">
        <f t="shared" si="11"/>
        <v>7.0759630686541647E-2</v>
      </c>
      <c r="AW23" s="1199">
        <f t="shared" si="11"/>
        <v>6.6836529733963312E-2</v>
      </c>
      <c r="AX23" s="1199">
        <f t="shared" si="11"/>
        <v>6.4928164937234065E-2</v>
      </c>
      <c r="AY23" s="1199"/>
      <c r="AZ23" s="1199"/>
      <c r="BA23" s="1336"/>
      <c r="BB23" s="1336"/>
      <c r="BC23" s="1336"/>
      <c r="BD23" s="1336"/>
      <c r="BE23" s="1336"/>
      <c r="BF23" s="1336"/>
      <c r="BG23" s="1336"/>
      <c r="BH23" s="1336"/>
      <c r="BI23" s="1336"/>
      <c r="BJ23" s="302"/>
      <c r="BK23" s="1337"/>
      <c r="BL23" s="1337"/>
      <c r="BM23" s="1337"/>
      <c r="BN23" s="1337"/>
      <c r="BO23" s="1337"/>
      <c r="BP23" s="1337"/>
      <c r="BQ23" s="1337"/>
      <c r="BR23" s="1337"/>
      <c r="BS23" s="1337"/>
    </row>
    <row r="24" spans="1:71" s="410" customFormat="1" ht="11.25" customHeight="1">
      <c r="A24" s="1349"/>
      <c r="B24" s="1349"/>
      <c r="C24" s="1349"/>
      <c r="D24" s="1349"/>
      <c r="E24" s="1349"/>
      <c r="F24" s="1349"/>
      <c r="G24" s="1349"/>
      <c r="H24" s="310"/>
      <c r="I24" s="1360" t="str">
        <f t="shared" si="12"/>
        <v>EMEA</v>
      </c>
      <c r="J24" s="321"/>
      <c r="K24" s="321"/>
      <c r="L24" s="321"/>
      <c r="M24" s="1333"/>
      <c r="N24" s="1333"/>
      <c r="O24" s="1333"/>
      <c r="P24" s="1333"/>
      <c r="Q24" s="1333"/>
      <c r="R24" s="1333"/>
      <c r="S24" s="1333"/>
      <c r="T24" s="1333"/>
      <c r="U24" s="1333"/>
      <c r="V24" s="1333"/>
      <c r="W24" s="1333"/>
      <c r="X24" s="1333"/>
      <c r="Y24" s="1234">
        <f t="shared" ref="Y24:AJ24" si="13">Y12/Y$18</f>
        <v>0.54978193325386226</v>
      </c>
      <c r="Z24" s="1234">
        <f t="shared" si="13"/>
        <v>0.50926612305411423</v>
      </c>
      <c r="AA24" s="1234">
        <f t="shared" si="13"/>
        <v>0.48192607794923426</v>
      </c>
      <c r="AB24" s="1234">
        <f t="shared" si="13"/>
        <v>0.44577216806060665</v>
      </c>
      <c r="AC24" s="1234">
        <f t="shared" si="13"/>
        <v>0.44942414641774198</v>
      </c>
      <c r="AD24" s="1234">
        <f t="shared" si="13"/>
        <v>0.42367009014186152</v>
      </c>
      <c r="AE24" s="1234">
        <f t="shared" si="13"/>
        <v>0.41237066918364529</v>
      </c>
      <c r="AF24" s="1234">
        <f t="shared" si="13"/>
        <v>0.36498345163191592</v>
      </c>
      <c r="AG24" s="1234">
        <f t="shared" si="13"/>
        <v>0.39726805780891356</v>
      </c>
      <c r="AH24" s="1234">
        <f t="shared" si="13"/>
        <v>0.37794357086549391</v>
      </c>
      <c r="AI24" s="1234">
        <f t="shared" si="13"/>
        <v>0.3725720568008361</v>
      </c>
      <c r="AJ24" s="1234">
        <f t="shared" si="13"/>
        <v>0.33396198121113219</v>
      </c>
      <c r="AK24" s="1234">
        <f t="shared" ref="AK24:AR24" si="14">AK12/AK$18</f>
        <v>0.36598428001014194</v>
      </c>
      <c r="AL24" s="1234">
        <f t="shared" si="14"/>
        <v>0.35364247207677918</v>
      </c>
      <c r="AM24" s="1234">
        <f t="shared" si="14"/>
        <v>0.36733673420536084</v>
      </c>
      <c r="AN24" s="1234">
        <f t="shared" si="14"/>
        <v>0.32790628324216542</v>
      </c>
      <c r="AO24" s="1234">
        <f t="shared" si="14"/>
        <v>0.40509915344699882</v>
      </c>
      <c r="AP24" s="1234">
        <f t="shared" si="14"/>
        <v>0.38758942544559155</v>
      </c>
      <c r="AQ24" s="1234">
        <f t="shared" si="14"/>
        <v>0.38848210054523763</v>
      </c>
      <c r="AR24" s="1234">
        <f t="shared" si="14"/>
        <v>0.33615720781061348</v>
      </c>
      <c r="AS24" s="1349"/>
      <c r="AT24" s="1335"/>
      <c r="AU24" s="1335"/>
      <c r="AV24" s="1234">
        <f t="shared" si="11"/>
        <v>0.53562157925275444</v>
      </c>
      <c r="AW24" s="1234">
        <f t="shared" si="11"/>
        <v>0.4917647106442013</v>
      </c>
      <c r="AX24" s="1234">
        <f t="shared" si="11"/>
        <v>0.4089459404309348</v>
      </c>
      <c r="AY24" s="1234"/>
      <c r="AZ24" s="1234"/>
      <c r="BA24" s="1336"/>
      <c r="BB24" s="1336"/>
      <c r="BC24" s="1336"/>
      <c r="BD24" s="1336"/>
      <c r="BE24" s="1336"/>
      <c r="BF24" s="1336"/>
      <c r="BG24" s="1336"/>
      <c r="BH24" s="1336"/>
      <c r="BI24" s="1336"/>
      <c r="BJ24" s="1349"/>
      <c r="BK24" s="1337"/>
      <c r="BL24" s="1337"/>
      <c r="BM24" s="1337"/>
      <c r="BN24" s="1337"/>
      <c r="BO24" s="1337"/>
      <c r="BP24" s="1337"/>
      <c r="BQ24" s="1337"/>
      <c r="BR24" s="1337"/>
      <c r="BS24" s="1337"/>
    </row>
    <row r="25" spans="1:71" ht="11.25" customHeight="1">
      <c r="A25" s="302"/>
      <c r="B25" s="302"/>
      <c r="C25" s="302"/>
      <c r="D25" s="302"/>
      <c r="E25" s="302"/>
      <c r="F25" s="302"/>
      <c r="G25" s="302"/>
      <c r="H25" s="305"/>
      <c r="I25" s="1359" t="str">
        <f t="shared" si="12"/>
        <v>United Kingdom</v>
      </c>
      <c r="J25" s="321"/>
      <c r="K25" s="321"/>
      <c r="L25" s="321"/>
      <c r="M25" s="1333"/>
      <c r="N25" s="1333"/>
      <c r="O25" s="1333"/>
      <c r="P25" s="1333"/>
      <c r="Q25" s="1333"/>
      <c r="R25" s="1333"/>
      <c r="S25" s="1333"/>
      <c r="T25" s="1333"/>
      <c r="U25" s="1333"/>
      <c r="V25" s="1333"/>
      <c r="W25" s="1333"/>
      <c r="X25" s="1333"/>
      <c r="Y25" s="1199"/>
      <c r="Z25" s="1199"/>
      <c r="AA25" s="1199"/>
      <c r="AB25" s="1199"/>
      <c r="AC25" s="1199"/>
      <c r="AD25" s="1199"/>
      <c r="AE25" s="1199"/>
      <c r="AF25" s="1199"/>
      <c r="AG25" s="1199"/>
      <c r="AH25" s="1199"/>
      <c r="AI25" s="1199"/>
      <c r="AJ25" s="1199"/>
      <c r="AK25" s="1199"/>
      <c r="AL25" s="1199"/>
      <c r="AM25" s="1199"/>
      <c r="AN25" s="1199"/>
      <c r="AO25" s="1199"/>
      <c r="AP25" s="1199"/>
      <c r="AQ25" s="1199"/>
      <c r="AR25" s="1199"/>
      <c r="AS25" s="302"/>
      <c r="AT25" s="1335"/>
      <c r="AU25" s="1335"/>
      <c r="AV25" s="1199">
        <f t="shared" si="11"/>
        <v>9.8804244186638371E-2</v>
      </c>
      <c r="AW25" s="1199">
        <f t="shared" si="11"/>
        <v>9.1389096045826596E-2</v>
      </c>
      <c r="AX25" s="1199">
        <f t="shared" si="11"/>
        <v>8.0920063181601748E-2</v>
      </c>
      <c r="AY25" s="1199"/>
      <c r="AZ25" s="1199"/>
      <c r="BA25" s="1336"/>
      <c r="BB25" s="1336"/>
      <c r="BC25" s="1336"/>
      <c r="BD25" s="1336"/>
      <c r="BE25" s="1336"/>
      <c r="BF25" s="1336"/>
      <c r="BG25" s="1336"/>
      <c r="BH25" s="1336"/>
      <c r="BI25" s="1336"/>
      <c r="BJ25" s="302"/>
      <c r="BK25" s="1337"/>
      <c r="BL25" s="1337"/>
      <c r="BM25" s="1337"/>
      <c r="BN25" s="1337"/>
      <c r="BO25" s="1337"/>
      <c r="BP25" s="1337"/>
      <c r="BQ25" s="1337"/>
      <c r="BR25" s="1337"/>
      <c r="BS25" s="1337"/>
    </row>
    <row r="26" spans="1:71" ht="11.25" customHeight="1">
      <c r="A26" s="302"/>
      <c r="B26" s="302"/>
      <c r="C26" s="302"/>
      <c r="D26" s="302"/>
      <c r="E26" s="302"/>
      <c r="F26" s="302"/>
      <c r="G26" s="302"/>
      <c r="H26" s="305"/>
      <c r="I26" s="1359" t="str">
        <f t="shared" si="12"/>
        <v>Germany &amp; Other Europe</v>
      </c>
      <c r="J26" s="321"/>
      <c r="K26" s="321"/>
      <c r="L26" s="321"/>
      <c r="M26" s="1333"/>
      <c r="N26" s="1333"/>
      <c r="O26" s="1333"/>
      <c r="P26" s="1333"/>
      <c r="Q26" s="1333"/>
      <c r="R26" s="1333"/>
      <c r="S26" s="1333"/>
      <c r="T26" s="1333"/>
      <c r="U26" s="1333"/>
      <c r="V26" s="1333"/>
      <c r="W26" s="1333"/>
      <c r="X26" s="1333"/>
      <c r="Y26" s="1199"/>
      <c r="Z26" s="1199"/>
      <c r="AA26" s="1199"/>
      <c r="AB26" s="1199"/>
      <c r="AC26" s="1199"/>
      <c r="AD26" s="1199"/>
      <c r="AE26" s="1199"/>
      <c r="AF26" s="1199"/>
      <c r="AG26" s="1199"/>
      <c r="AH26" s="1199"/>
      <c r="AI26" s="1199"/>
      <c r="AJ26" s="1199"/>
      <c r="AK26" s="1199"/>
      <c r="AL26" s="1199"/>
      <c r="AM26" s="1199"/>
      <c r="AN26" s="1199"/>
      <c r="AO26" s="1199"/>
      <c r="AP26" s="1199"/>
      <c r="AQ26" s="1199"/>
      <c r="AR26" s="1199"/>
      <c r="AS26" s="302"/>
      <c r="AT26" s="1335"/>
      <c r="AU26" s="1335"/>
      <c r="AV26" s="1199">
        <f t="shared" si="11"/>
        <v>0.3017688635230007</v>
      </c>
      <c r="AW26" s="1199">
        <f t="shared" si="11"/>
        <v>0.28360318827175801</v>
      </c>
      <c r="AX26" s="1199">
        <f t="shared" si="11"/>
        <v>0.23975301737494042</v>
      </c>
      <c r="AY26" s="1199"/>
      <c r="AZ26" s="1199"/>
      <c r="BA26" s="1336"/>
      <c r="BB26" s="1336"/>
      <c r="BC26" s="1336"/>
      <c r="BD26" s="1336"/>
      <c r="BE26" s="1336"/>
      <c r="BF26" s="1336"/>
      <c r="BG26" s="1336"/>
      <c r="BH26" s="1336"/>
      <c r="BI26" s="1336"/>
      <c r="BJ26" s="302"/>
      <c r="BK26" s="1337"/>
      <c r="BL26" s="1337"/>
      <c r="BM26" s="1337"/>
      <c r="BN26" s="1337"/>
      <c r="BO26" s="1337"/>
      <c r="BP26" s="1337"/>
      <c r="BQ26" s="1337"/>
      <c r="BR26" s="1337"/>
      <c r="BS26" s="1337"/>
    </row>
    <row r="27" spans="1:71" s="410" customFormat="1" ht="11.25" customHeight="1">
      <c r="A27" s="1349"/>
      <c r="B27" s="1349"/>
      <c r="C27" s="1349"/>
      <c r="D27" s="1349"/>
      <c r="E27" s="1349"/>
      <c r="F27" s="1349"/>
      <c r="G27" s="1349"/>
      <c r="H27" s="310"/>
      <c r="I27" s="1360" t="str">
        <f t="shared" si="12"/>
        <v>APAC</v>
      </c>
      <c r="J27" s="321"/>
      <c r="K27" s="321"/>
      <c r="L27" s="321"/>
      <c r="M27" s="1333"/>
      <c r="N27" s="1333"/>
      <c r="O27" s="1333"/>
      <c r="P27" s="1333"/>
      <c r="Q27" s="1333"/>
      <c r="R27" s="1333"/>
      <c r="S27" s="1333"/>
      <c r="T27" s="1333"/>
      <c r="U27" s="1333"/>
      <c r="V27" s="1333"/>
      <c r="W27" s="1333"/>
      <c r="X27" s="1333"/>
      <c r="Y27" s="1234">
        <f t="shared" ref="Y27:AJ27" si="15">Y15/Y$18</f>
        <v>0.2034938553530479</v>
      </c>
      <c r="Z27" s="1234">
        <f t="shared" si="15"/>
        <v>0.20679780437008013</v>
      </c>
      <c r="AA27" s="1234">
        <f t="shared" si="15"/>
        <v>0.21600418207516117</v>
      </c>
      <c r="AB27" s="1234">
        <f t="shared" si="15"/>
        <v>0.18225128952184969</v>
      </c>
      <c r="AC27" s="1234">
        <f t="shared" si="15"/>
        <v>0.20851746597228832</v>
      </c>
      <c r="AD27" s="1234">
        <f t="shared" si="15"/>
        <v>0.20589964785203105</v>
      </c>
      <c r="AE27" s="1234">
        <f t="shared" si="15"/>
        <v>0.2148199137894756</v>
      </c>
      <c r="AF27" s="1234">
        <f t="shared" si="15"/>
        <v>0.20648937831534087</v>
      </c>
      <c r="AG27" s="1234">
        <f t="shared" si="15"/>
        <v>0.23594589946991049</v>
      </c>
      <c r="AH27" s="1234">
        <f t="shared" si="15"/>
        <v>0.23767132202524061</v>
      </c>
      <c r="AI27" s="1234">
        <f t="shared" si="15"/>
        <v>0.24820757454578912</v>
      </c>
      <c r="AJ27" s="1234">
        <f t="shared" si="15"/>
        <v>0.1959846513474176</v>
      </c>
      <c r="AK27" s="1234">
        <f t="shared" ref="AK27:AR27" si="16">AK15/AK$18</f>
        <v>0.23141017328375915</v>
      </c>
      <c r="AL27" s="1234">
        <f t="shared" si="16"/>
        <v>0.22314223407905953</v>
      </c>
      <c r="AM27" s="1234">
        <f t="shared" si="16"/>
        <v>0.22781055121433119</v>
      </c>
      <c r="AN27" s="1234">
        <f t="shared" si="16"/>
        <v>0.19037106601921869</v>
      </c>
      <c r="AO27" s="1234">
        <f t="shared" si="16"/>
        <v>0.22246866580183927</v>
      </c>
      <c r="AP27" s="1234">
        <f t="shared" si="16"/>
        <v>0.2160056709509019</v>
      </c>
      <c r="AQ27" s="1234">
        <f t="shared" si="16"/>
        <v>0.21690874464566895</v>
      </c>
      <c r="AR27" s="1234">
        <f t="shared" si="16"/>
        <v>0.17334082848390742</v>
      </c>
      <c r="AS27" s="1349"/>
      <c r="AT27" s="1335"/>
      <c r="AU27" s="1335"/>
      <c r="AV27" s="1234">
        <f t="shared" si="11"/>
        <v>0.1873220702455643</v>
      </c>
      <c r="AW27" s="1234">
        <f t="shared" si="11"/>
        <v>0.20119059303999906</v>
      </c>
      <c r="AX27" s="1234">
        <f t="shared" si="11"/>
        <v>0.20890135054452566</v>
      </c>
      <c r="AY27" s="1234"/>
      <c r="AZ27" s="1234"/>
      <c r="BA27" s="1336"/>
      <c r="BB27" s="1336"/>
      <c r="BC27" s="1336"/>
      <c r="BD27" s="1336"/>
      <c r="BE27" s="1336"/>
      <c r="BF27" s="1336"/>
      <c r="BG27" s="1336"/>
      <c r="BH27" s="1336"/>
      <c r="BI27" s="1336"/>
      <c r="BJ27" s="1349"/>
      <c r="BK27" s="1337"/>
      <c r="BL27" s="1337"/>
      <c r="BM27" s="1337"/>
      <c r="BN27" s="1337"/>
      <c r="BO27" s="1337"/>
      <c r="BP27" s="1337"/>
      <c r="BQ27" s="1337"/>
      <c r="BR27" s="1337"/>
      <c r="BS27" s="1337"/>
    </row>
    <row r="28" spans="1:71" ht="11.25" customHeight="1">
      <c r="A28" s="302"/>
      <c r="B28" s="302"/>
      <c r="C28" s="302"/>
      <c r="D28" s="302"/>
      <c r="E28" s="302"/>
      <c r="F28" s="302"/>
      <c r="G28" s="302"/>
      <c r="H28" s="305"/>
      <c r="I28" s="1359" t="str">
        <f t="shared" si="12"/>
        <v>Japan</v>
      </c>
      <c r="J28" s="321"/>
      <c r="K28" s="321"/>
      <c r="L28" s="321"/>
      <c r="M28" s="1333"/>
      <c r="N28" s="1333"/>
      <c r="O28" s="1333"/>
      <c r="P28" s="1333"/>
      <c r="Q28" s="1333"/>
      <c r="R28" s="1333"/>
      <c r="S28" s="1333"/>
      <c r="T28" s="1333"/>
      <c r="U28" s="1333"/>
      <c r="V28" s="1333"/>
      <c r="W28" s="1333"/>
      <c r="X28" s="1333"/>
      <c r="Y28" s="1199"/>
      <c r="Z28" s="1199"/>
      <c r="AA28" s="1199"/>
      <c r="AB28" s="1199"/>
      <c r="AC28" s="1199"/>
      <c r="AD28" s="1199"/>
      <c r="AE28" s="1199"/>
      <c r="AF28" s="1199"/>
      <c r="AG28" s="1199"/>
      <c r="AH28" s="1199"/>
      <c r="AI28" s="1199"/>
      <c r="AJ28" s="1199"/>
      <c r="AK28" s="1199"/>
      <c r="AL28" s="1199"/>
      <c r="AM28" s="1199"/>
      <c r="AN28" s="1199"/>
      <c r="AO28" s="1199"/>
      <c r="AP28" s="1199"/>
      <c r="AQ28" s="1199"/>
      <c r="AR28" s="1199"/>
      <c r="AS28" s="302"/>
      <c r="AT28" s="1335"/>
      <c r="AU28" s="1335"/>
      <c r="AV28" s="1199">
        <f t="shared" si="11"/>
        <v>0.15294069743373975</v>
      </c>
      <c r="AW28" s="1199">
        <f t="shared" si="11"/>
        <v>0.15663897790734502</v>
      </c>
      <c r="AX28" s="1199">
        <f t="shared" si="11"/>
        <v>0.14364442966512239</v>
      </c>
      <c r="AY28" s="1199"/>
      <c r="AZ28" s="1199"/>
      <c r="BA28" s="1336"/>
      <c r="BB28" s="1336"/>
      <c r="BC28" s="1336"/>
      <c r="BD28" s="1336"/>
      <c r="BE28" s="1336"/>
      <c r="BF28" s="1336"/>
      <c r="BG28" s="1336"/>
      <c r="BH28" s="1336"/>
      <c r="BI28" s="1336"/>
      <c r="BJ28" s="302"/>
      <c r="BK28" s="1337"/>
      <c r="BL28" s="1337"/>
      <c r="BM28" s="1337"/>
      <c r="BN28" s="1337"/>
      <c r="BO28" s="1337"/>
      <c r="BP28" s="1337"/>
      <c r="BQ28" s="1337"/>
      <c r="BR28" s="1337"/>
      <c r="BS28" s="1337"/>
    </row>
    <row r="29" spans="1:71" ht="11.25" customHeight="1">
      <c r="A29" s="302"/>
      <c r="B29" s="302"/>
      <c r="C29" s="302"/>
      <c r="D29" s="302"/>
      <c r="E29" s="302"/>
      <c r="F29" s="302"/>
      <c r="G29" s="302"/>
      <c r="H29" s="305"/>
      <c r="I29" s="1359" t="str">
        <f t="shared" si="12"/>
        <v>Other APAC</v>
      </c>
      <c r="J29" s="321"/>
      <c r="K29" s="321"/>
      <c r="L29" s="321"/>
      <c r="M29" s="1333"/>
      <c r="N29" s="1333"/>
      <c r="O29" s="1333"/>
      <c r="P29" s="1333"/>
      <c r="Q29" s="1333"/>
      <c r="R29" s="1333"/>
      <c r="S29" s="1333"/>
      <c r="T29" s="1333"/>
      <c r="U29" s="1333"/>
      <c r="V29" s="1333"/>
      <c r="W29" s="1333"/>
      <c r="X29" s="1333"/>
      <c r="Y29" s="1199"/>
      <c r="Z29" s="1199"/>
      <c r="AA29" s="1199"/>
      <c r="AB29" s="1199"/>
      <c r="AC29" s="1199"/>
      <c r="AD29" s="1199"/>
      <c r="AE29" s="1199"/>
      <c r="AF29" s="1199"/>
      <c r="AG29" s="1199"/>
      <c r="AH29" s="1199"/>
      <c r="AI29" s="1199"/>
      <c r="AJ29" s="1199"/>
      <c r="AK29" s="1199"/>
      <c r="AL29" s="1199"/>
      <c r="AM29" s="1199"/>
      <c r="AN29" s="1199"/>
      <c r="AO29" s="1199"/>
      <c r="AP29" s="1199"/>
      <c r="AQ29" s="1199"/>
      <c r="AR29" s="1199"/>
      <c r="AS29" s="302"/>
      <c r="AT29" s="1335"/>
      <c r="AU29" s="1335"/>
      <c r="AV29" s="1199">
        <f t="shared" si="11"/>
        <v>3.4381372811824552E-2</v>
      </c>
      <c r="AW29" s="1199">
        <f t="shared" si="11"/>
        <v>4.4551615132654043E-2</v>
      </c>
      <c r="AX29" s="1199">
        <f t="shared" si="11"/>
        <v>6.5256920879403268E-2</v>
      </c>
      <c r="AY29" s="1199"/>
      <c r="AZ29" s="1199"/>
      <c r="BA29" s="1336"/>
      <c r="BB29" s="1336"/>
      <c r="BC29" s="1336"/>
      <c r="BD29" s="1336"/>
      <c r="BE29" s="1336"/>
      <c r="BF29" s="1336"/>
      <c r="BG29" s="1336"/>
      <c r="BH29" s="1336"/>
      <c r="BI29" s="1336"/>
      <c r="BJ29" s="302"/>
      <c r="BK29" s="1337"/>
      <c r="BL29" s="1337"/>
      <c r="BM29" s="1337"/>
      <c r="BN29" s="1337"/>
      <c r="BO29" s="1337"/>
      <c r="BP29" s="1337"/>
      <c r="BQ29" s="1337"/>
      <c r="BR29" s="1337"/>
      <c r="BS29" s="1337"/>
    </row>
    <row r="30" spans="1:71" s="410" customFormat="1" ht="11.25" customHeight="1">
      <c r="A30" s="1349"/>
      <c r="B30" s="1349"/>
      <c r="C30" s="1349"/>
      <c r="D30" s="1349"/>
      <c r="E30" s="1349"/>
      <c r="F30" s="1349"/>
      <c r="G30" s="1349"/>
      <c r="H30" s="310"/>
      <c r="I30" s="1341" t="str">
        <f t="shared" si="12"/>
        <v>Total Revenue, reported</v>
      </c>
      <c r="J30" s="373"/>
      <c r="K30" s="373"/>
      <c r="L30" s="373"/>
      <c r="M30" s="1355"/>
      <c r="N30" s="1355"/>
      <c r="O30" s="1355"/>
      <c r="P30" s="1355"/>
      <c r="Q30" s="1355"/>
      <c r="R30" s="1355"/>
      <c r="S30" s="1355"/>
      <c r="T30" s="1355"/>
      <c r="U30" s="1355"/>
      <c r="V30" s="1355"/>
      <c r="W30" s="1355"/>
      <c r="X30" s="1355"/>
      <c r="Y30" s="1361">
        <f t="shared" ref="Y30:AJ30" si="17">Y18/Y$18</f>
        <v>1</v>
      </c>
      <c r="Z30" s="1361">
        <f t="shared" si="17"/>
        <v>1</v>
      </c>
      <c r="AA30" s="1361">
        <f t="shared" si="17"/>
        <v>1</v>
      </c>
      <c r="AB30" s="1361">
        <f t="shared" si="17"/>
        <v>1</v>
      </c>
      <c r="AC30" s="1361">
        <f t="shared" si="17"/>
        <v>1</v>
      </c>
      <c r="AD30" s="1361">
        <f t="shared" si="17"/>
        <v>1</v>
      </c>
      <c r="AE30" s="1361">
        <f t="shared" si="17"/>
        <v>1</v>
      </c>
      <c r="AF30" s="1361">
        <f t="shared" si="17"/>
        <v>1</v>
      </c>
      <c r="AG30" s="1361">
        <f t="shared" si="17"/>
        <v>1</v>
      </c>
      <c r="AH30" s="1361">
        <f t="shared" si="17"/>
        <v>1</v>
      </c>
      <c r="AI30" s="1361">
        <f t="shared" si="17"/>
        <v>1</v>
      </c>
      <c r="AJ30" s="1361">
        <f t="shared" si="17"/>
        <v>1</v>
      </c>
      <c r="AK30" s="1361">
        <f t="shared" ref="AK30:AR30" si="18">AK18/AK$18</f>
        <v>1</v>
      </c>
      <c r="AL30" s="1361">
        <f t="shared" si="18"/>
        <v>1</v>
      </c>
      <c r="AM30" s="1361">
        <f t="shared" si="18"/>
        <v>1</v>
      </c>
      <c r="AN30" s="1361">
        <f t="shared" si="18"/>
        <v>1</v>
      </c>
      <c r="AO30" s="1361">
        <f t="shared" si="18"/>
        <v>1</v>
      </c>
      <c r="AP30" s="1361">
        <f t="shared" si="18"/>
        <v>1</v>
      </c>
      <c r="AQ30" s="1361">
        <f t="shared" si="18"/>
        <v>1</v>
      </c>
      <c r="AR30" s="1361">
        <f t="shared" si="18"/>
        <v>1</v>
      </c>
      <c r="AS30" s="1349"/>
      <c r="AT30" s="1352"/>
      <c r="AU30" s="1352"/>
      <c r="AV30" s="1361">
        <f t="shared" si="11"/>
        <v>1</v>
      </c>
      <c r="AW30" s="1361">
        <f t="shared" si="11"/>
        <v>1</v>
      </c>
      <c r="AX30" s="1361">
        <f t="shared" si="11"/>
        <v>1</v>
      </c>
      <c r="AY30" s="1361"/>
      <c r="AZ30" s="1361"/>
      <c r="BA30" s="1354"/>
      <c r="BB30" s="1354"/>
      <c r="BC30" s="1354"/>
      <c r="BD30" s="1354"/>
      <c r="BE30" s="1354"/>
      <c r="BF30" s="1354"/>
      <c r="BG30" s="1354"/>
      <c r="BH30" s="1354"/>
      <c r="BI30" s="1354"/>
      <c r="BJ30" s="1349"/>
      <c r="BK30" s="1337"/>
      <c r="BL30" s="1337"/>
      <c r="BM30" s="1337"/>
      <c r="BN30" s="1337"/>
      <c r="BO30" s="1337"/>
      <c r="BP30" s="1337"/>
      <c r="BQ30" s="1337"/>
      <c r="BR30" s="1337"/>
      <c r="BS30" s="1337"/>
    </row>
    <row r="31" spans="1:71" ht="11.25" customHeight="1">
      <c r="A31" s="302"/>
      <c r="B31" s="302"/>
      <c r="C31" s="302"/>
      <c r="D31" s="302"/>
      <c r="E31" s="302"/>
      <c r="F31" s="302"/>
      <c r="G31" s="302"/>
      <c r="H31" s="305"/>
      <c r="I31" s="321"/>
      <c r="J31" s="321"/>
      <c r="K31" s="321"/>
      <c r="L31" s="321"/>
      <c r="M31" s="1333"/>
      <c r="N31" s="1333"/>
      <c r="O31" s="1333"/>
      <c r="P31" s="1333"/>
      <c r="Q31" s="1333"/>
      <c r="R31" s="1333"/>
      <c r="S31" s="1333"/>
      <c r="T31" s="1333"/>
      <c r="U31" s="1333"/>
      <c r="V31" s="1333"/>
      <c r="W31" s="1333"/>
      <c r="X31" s="1333"/>
      <c r="Y31" s="1333"/>
      <c r="Z31" s="1333"/>
      <c r="AA31" s="1333"/>
      <c r="AB31" s="1333"/>
      <c r="AC31" s="1333"/>
      <c r="AD31" s="1333"/>
      <c r="AE31" s="1333"/>
      <c r="AF31" s="1334"/>
      <c r="AG31" s="1334"/>
      <c r="AH31" s="1334"/>
      <c r="AI31" s="1334"/>
      <c r="AJ31" s="1334"/>
      <c r="AK31" s="1334"/>
      <c r="AL31" s="1334"/>
      <c r="AM31" s="1334"/>
      <c r="AN31" s="1334"/>
      <c r="AO31" s="1334"/>
      <c r="AP31" s="1334"/>
      <c r="AQ31" s="1334"/>
      <c r="AR31" s="1334"/>
      <c r="AS31" s="302"/>
      <c r="AT31" s="1335"/>
      <c r="AU31" s="1335"/>
      <c r="AV31" s="1335"/>
      <c r="AW31" s="1335"/>
      <c r="AX31" s="1336"/>
      <c r="AY31" s="1336"/>
      <c r="AZ31" s="1336"/>
      <c r="BA31" s="1336"/>
      <c r="BB31" s="1336"/>
      <c r="BC31" s="1336"/>
      <c r="BD31" s="1336"/>
      <c r="BE31" s="1336"/>
      <c r="BF31" s="1336"/>
      <c r="BG31" s="1336"/>
      <c r="BH31" s="1336"/>
      <c r="BI31" s="1336"/>
      <c r="BJ31" s="302"/>
      <c r="BK31" s="1337"/>
      <c r="BL31" s="1337"/>
      <c r="BM31" s="1337"/>
      <c r="BN31" s="1337"/>
      <c r="BO31" s="1337"/>
      <c r="BP31" s="1337"/>
      <c r="BQ31" s="1337"/>
      <c r="BR31" s="1337"/>
      <c r="BS31" s="1337"/>
    </row>
    <row r="32" spans="1:71" ht="11.25" customHeight="1">
      <c r="A32" s="302"/>
      <c r="B32" s="302"/>
      <c r="C32" s="302"/>
      <c r="D32" s="302"/>
      <c r="E32" s="302"/>
      <c r="F32" s="302"/>
      <c r="G32" s="302"/>
      <c r="H32" s="305"/>
      <c r="I32" s="14" t="s">
        <v>420</v>
      </c>
      <c r="J32" s="321"/>
      <c r="K32" s="321"/>
      <c r="L32" s="321"/>
      <c r="M32" s="1333"/>
      <c r="N32" s="1333"/>
      <c r="O32" s="1333"/>
      <c r="P32" s="1333"/>
      <c r="Q32" s="1333"/>
      <c r="R32" s="1333"/>
      <c r="S32" s="1333"/>
      <c r="T32" s="1333"/>
      <c r="U32" s="1333"/>
      <c r="V32" s="1333"/>
      <c r="W32" s="1333"/>
      <c r="X32" s="1333"/>
      <c r="Y32" s="1333"/>
      <c r="Z32" s="1333"/>
      <c r="AA32" s="1333"/>
      <c r="AB32" s="1333"/>
      <c r="AC32" s="1333"/>
      <c r="AD32" s="1333"/>
      <c r="AE32" s="1333"/>
      <c r="AF32" s="1334"/>
      <c r="AG32" s="1334"/>
      <c r="AH32" s="1334"/>
      <c r="AI32" s="1334"/>
      <c r="AJ32" s="1334"/>
      <c r="AK32" s="1334"/>
      <c r="AL32" s="1334"/>
      <c r="AM32" s="1334"/>
      <c r="AN32" s="1334"/>
      <c r="AO32" s="1334"/>
      <c r="AP32" s="1334"/>
      <c r="AQ32" s="1334"/>
      <c r="AR32" s="1334"/>
      <c r="AS32" s="302"/>
      <c r="AT32" s="1335"/>
      <c r="AU32" s="1335"/>
      <c r="AV32" s="1335"/>
      <c r="AW32" s="1335"/>
      <c r="AX32" s="1336"/>
      <c r="AY32" s="1336"/>
      <c r="AZ32" s="1336"/>
      <c r="BA32" s="1336"/>
      <c r="BB32" s="1336"/>
      <c r="BC32" s="1336"/>
      <c r="BD32" s="1336"/>
      <c r="BE32" s="1336"/>
      <c r="BF32" s="1336"/>
      <c r="BG32" s="1336"/>
      <c r="BH32" s="1336"/>
      <c r="BI32" s="1336"/>
      <c r="BJ32" s="302"/>
      <c r="BK32" s="1337"/>
      <c r="BL32" s="1337"/>
      <c r="BM32" s="1337"/>
      <c r="BN32" s="1337"/>
      <c r="BO32" s="1337"/>
      <c r="BP32" s="1337"/>
      <c r="BQ32" s="1337"/>
      <c r="BR32" s="1337"/>
      <c r="BS32" s="1337"/>
    </row>
    <row r="33" spans="1:71" ht="11.25" customHeight="1">
      <c r="A33" s="302"/>
      <c r="B33" s="302"/>
      <c r="C33" s="302"/>
      <c r="D33" s="302"/>
      <c r="E33" s="302"/>
      <c r="F33" s="302"/>
      <c r="G33" s="302"/>
      <c r="H33" s="305"/>
      <c r="I33" s="1350" t="str">
        <f>I10</f>
        <v>United States</v>
      </c>
      <c r="J33" s="321"/>
      <c r="K33" s="321"/>
      <c r="L33" s="321"/>
      <c r="M33" s="1333"/>
      <c r="N33" s="1333"/>
      <c r="O33" s="1333"/>
      <c r="P33" s="1333"/>
      <c r="Q33" s="1333"/>
      <c r="R33" s="1333"/>
      <c r="S33" s="1333"/>
      <c r="T33" s="1333"/>
      <c r="U33" s="1333"/>
      <c r="V33" s="1333"/>
      <c r="W33" s="1333"/>
      <c r="X33" s="1333"/>
      <c r="Y33" s="1333"/>
      <c r="Z33" s="1333"/>
      <c r="AA33" s="1333"/>
      <c r="AB33" s="1333"/>
      <c r="AC33" s="1333"/>
      <c r="AD33" s="1333"/>
      <c r="AE33" s="1333"/>
      <c r="AF33" s="1334"/>
      <c r="AG33" s="1334"/>
      <c r="AH33" s="1334"/>
      <c r="AI33" s="1334"/>
      <c r="AJ33" s="1334"/>
      <c r="AK33" s="1334"/>
      <c r="AL33" s="1334"/>
      <c r="AM33" s="1334"/>
      <c r="AN33" s="1334"/>
      <c r="AO33" s="1334"/>
      <c r="AP33" s="1334"/>
      <c r="AQ33" s="1334"/>
      <c r="AR33" s="1334"/>
      <c r="AS33" s="302"/>
      <c r="AT33" s="1335"/>
      <c r="AU33" s="1335"/>
      <c r="AV33" s="1335"/>
      <c r="AW33" s="1335"/>
      <c r="AX33" s="1336"/>
      <c r="AY33" s="1336"/>
      <c r="AZ33" s="1336"/>
      <c r="BA33" s="1336"/>
      <c r="BB33" s="1336"/>
      <c r="BC33" s="1336"/>
      <c r="BD33" s="1336"/>
      <c r="BE33" s="1336"/>
      <c r="BF33" s="1336"/>
      <c r="BG33" s="1336"/>
      <c r="BH33" s="1336"/>
      <c r="BI33" s="1336"/>
      <c r="BJ33" s="302"/>
      <c r="BK33" s="1337"/>
      <c r="BL33" s="1337"/>
      <c r="BM33" s="1337"/>
      <c r="BN33" s="1337"/>
      <c r="BO33" s="1337"/>
      <c r="BP33" s="1337"/>
      <c r="BQ33" s="1337"/>
      <c r="BR33" s="1337"/>
      <c r="BS33" s="1337"/>
    </row>
    <row r="34" spans="1:71" ht="11.25" customHeight="1">
      <c r="A34" s="302"/>
      <c r="B34" s="302"/>
      <c r="C34" s="302"/>
      <c r="D34" s="302"/>
      <c r="E34" s="302"/>
      <c r="F34" s="302"/>
      <c r="G34" s="302"/>
      <c r="H34" s="305"/>
      <c r="I34" s="1350" t="str">
        <f>I11</f>
        <v>Other Americas</v>
      </c>
      <c r="J34" s="321"/>
      <c r="K34" s="321"/>
      <c r="L34" s="321"/>
      <c r="M34" s="1333"/>
      <c r="N34" s="1333"/>
      <c r="O34" s="1333"/>
      <c r="P34" s="1333"/>
      <c r="Q34" s="1333"/>
      <c r="R34" s="1333"/>
      <c r="S34" s="1333"/>
      <c r="T34" s="1333"/>
      <c r="U34" s="1333"/>
      <c r="V34" s="1333"/>
      <c r="W34" s="1333"/>
      <c r="X34" s="1333"/>
      <c r="Y34" s="1333"/>
      <c r="Z34" s="1333"/>
      <c r="AA34" s="1333"/>
      <c r="AB34" s="1333"/>
      <c r="AC34" s="1333"/>
      <c r="AD34" s="1333"/>
      <c r="AE34" s="1333"/>
      <c r="AF34" s="1334"/>
      <c r="AG34" s="1334"/>
      <c r="AH34" s="1334"/>
      <c r="AI34" s="1334"/>
      <c r="AJ34" s="1334"/>
      <c r="AK34" s="1334"/>
      <c r="AL34" s="1334"/>
      <c r="AM34" s="1334"/>
      <c r="AN34" s="1334"/>
      <c r="AO34" s="1334"/>
      <c r="AP34" s="1334"/>
      <c r="AQ34" s="1334"/>
      <c r="AR34" s="1334"/>
      <c r="AS34" s="302"/>
      <c r="AT34" s="1335"/>
      <c r="AU34" s="1335"/>
      <c r="AV34" s="1335"/>
      <c r="AW34" s="1335"/>
      <c r="AX34" s="1336"/>
      <c r="AY34" s="1336"/>
      <c r="AZ34" s="1336"/>
      <c r="BA34" s="1336"/>
      <c r="BB34" s="1336"/>
      <c r="BC34" s="1336"/>
      <c r="BD34" s="1336"/>
      <c r="BE34" s="1336"/>
      <c r="BF34" s="1336"/>
      <c r="BG34" s="1336"/>
      <c r="BH34" s="1336"/>
      <c r="BI34" s="1336"/>
      <c r="BJ34" s="302"/>
      <c r="BK34" s="1337"/>
      <c r="BL34" s="1337"/>
      <c r="BM34" s="1337"/>
      <c r="BN34" s="1337"/>
      <c r="BO34" s="1337"/>
      <c r="BP34" s="1337"/>
      <c r="BQ34" s="1337"/>
      <c r="BR34" s="1337"/>
      <c r="BS34" s="1337"/>
    </row>
    <row r="35" spans="1:71" ht="11.25" customHeight="1">
      <c r="A35" s="302"/>
      <c r="B35" s="302"/>
      <c r="C35" s="302"/>
      <c r="D35" s="302"/>
      <c r="E35" s="302"/>
      <c r="F35" s="302"/>
      <c r="G35" s="302"/>
      <c r="H35" s="305"/>
      <c r="I35" s="1350" t="str">
        <f>I13</f>
        <v>United Kingdom</v>
      </c>
      <c r="J35" s="321"/>
      <c r="K35" s="321"/>
      <c r="L35" s="321"/>
      <c r="M35" s="1333"/>
      <c r="N35" s="1333"/>
      <c r="O35" s="1333"/>
      <c r="P35" s="1333"/>
      <c r="Q35" s="1333"/>
      <c r="R35" s="1333"/>
      <c r="S35" s="1333"/>
      <c r="T35" s="1333"/>
      <c r="U35" s="1333"/>
      <c r="V35" s="1333"/>
      <c r="W35" s="1333"/>
      <c r="X35" s="1333"/>
      <c r="Y35" s="1333"/>
      <c r="Z35" s="1333"/>
      <c r="AA35" s="1333"/>
      <c r="AB35" s="1333"/>
      <c r="AC35" s="1333"/>
      <c r="AD35" s="1333"/>
      <c r="AE35" s="1333"/>
      <c r="AF35" s="1334"/>
      <c r="AG35" s="1334"/>
      <c r="AH35" s="1334"/>
      <c r="AI35" s="1334"/>
      <c r="AJ35" s="1334"/>
      <c r="AK35" s="1334"/>
      <c r="AL35" s="1334"/>
      <c r="AM35" s="1334"/>
      <c r="AN35" s="1334"/>
      <c r="AO35" s="1334"/>
      <c r="AP35" s="1334"/>
      <c r="AQ35" s="1334"/>
      <c r="AR35" s="1334"/>
      <c r="AS35" s="302"/>
      <c r="AT35" s="1335"/>
      <c r="AU35" s="1335"/>
      <c r="AV35" s="1335"/>
      <c r="AW35" s="1335"/>
      <c r="AX35" s="1336"/>
      <c r="AY35" s="1336"/>
      <c r="AZ35" s="1336"/>
      <c r="BA35" s="1336"/>
      <c r="BB35" s="1336"/>
      <c r="BC35" s="1336"/>
      <c r="BD35" s="1336"/>
      <c r="BE35" s="1336"/>
      <c r="BF35" s="1336"/>
      <c r="BG35" s="1336"/>
      <c r="BH35" s="1336"/>
      <c r="BI35" s="1336"/>
      <c r="BJ35" s="302"/>
      <c r="BK35" s="1337"/>
      <c r="BL35" s="1337"/>
      <c r="BM35" s="1337"/>
      <c r="BN35" s="1337"/>
      <c r="BO35" s="1337"/>
      <c r="BP35" s="1337"/>
      <c r="BQ35" s="1337"/>
      <c r="BR35" s="1337"/>
      <c r="BS35" s="1337"/>
    </row>
    <row r="36" spans="1:71" ht="11.25" customHeight="1">
      <c r="A36" s="302"/>
      <c r="B36" s="302"/>
      <c r="C36" s="302"/>
      <c r="D36" s="302"/>
      <c r="E36" s="302"/>
      <c r="F36" s="302"/>
      <c r="G36" s="302"/>
      <c r="H36" s="305"/>
      <c r="I36" s="1350" t="str">
        <f>I14</f>
        <v>Germany &amp; Other Europe</v>
      </c>
      <c r="J36" s="321"/>
      <c r="K36" s="321"/>
      <c r="L36" s="321"/>
      <c r="M36" s="1333"/>
      <c r="N36" s="1333"/>
      <c r="O36" s="1333"/>
      <c r="P36" s="1333"/>
      <c r="Q36" s="1333"/>
      <c r="R36" s="1333"/>
      <c r="S36" s="1333"/>
      <c r="T36" s="1333"/>
      <c r="U36" s="1333"/>
      <c r="V36" s="1333"/>
      <c r="W36" s="1333"/>
      <c r="X36" s="1333"/>
      <c r="Y36" s="1333"/>
      <c r="Z36" s="1333"/>
      <c r="AA36" s="1333"/>
      <c r="AB36" s="1333"/>
      <c r="AC36" s="1333"/>
      <c r="AD36" s="1333"/>
      <c r="AE36" s="1333"/>
      <c r="AF36" s="1334"/>
      <c r="AG36" s="1334"/>
      <c r="AH36" s="1334"/>
      <c r="AI36" s="1334"/>
      <c r="AJ36" s="1334"/>
      <c r="AK36" s="1334"/>
      <c r="AL36" s="1334"/>
      <c r="AM36" s="1334"/>
      <c r="AN36" s="1334"/>
      <c r="AO36" s="1334"/>
      <c r="AP36" s="1334"/>
      <c r="AQ36" s="1334"/>
      <c r="AR36" s="1334"/>
      <c r="AS36" s="302"/>
      <c r="AT36" s="1335"/>
      <c r="AU36" s="1335"/>
      <c r="AV36" s="1335"/>
      <c r="AW36" s="1335"/>
      <c r="AX36" s="1336"/>
      <c r="AY36" s="1336"/>
      <c r="AZ36" s="1336"/>
      <c r="BA36" s="1336"/>
      <c r="BB36" s="1336"/>
      <c r="BC36" s="1336"/>
      <c r="BD36" s="1336"/>
      <c r="BE36" s="1336"/>
      <c r="BF36" s="1336"/>
      <c r="BG36" s="1336"/>
      <c r="BH36" s="1336"/>
      <c r="BI36" s="1336"/>
      <c r="BJ36" s="302"/>
      <c r="BK36" s="1337"/>
      <c r="BL36" s="1337"/>
      <c r="BM36" s="1337"/>
      <c r="BN36" s="1337"/>
      <c r="BO36" s="1337"/>
      <c r="BP36" s="1337"/>
      <c r="BQ36" s="1337"/>
      <c r="BR36" s="1337"/>
      <c r="BS36" s="1337"/>
    </row>
    <row r="37" spans="1:71" ht="11.25" customHeight="1">
      <c r="A37" s="302"/>
      <c r="B37" s="302"/>
      <c r="C37" s="302"/>
      <c r="D37" s="302"/>
      <c r="E37" s="302"/>
      <c r="F37" s="302"/>
      <c r="G37" s="302"/>
      <c r="H37" s="305"/>
      <c r="I37" s="1350" t="str">
        <f>I16</f>
        <v>Japan</v>
      </c>
      <c r="J37" s="321"/>
      <c r="K37" s="321"/>
      <c r="L37" s="321"/>
      <c r="M37" s="1333"/>
      <c r="N37" s="1333"/>
      <c r="O37" s="1333"/>
      <c r="P37" s="1333"/>
      <c r="Q37" s="1333"/>
      <c r="R37" s="1333"/>
      <c r="S37" s="1333"/>
      <c r="T37" s="1333"/>
      <c r="U37" s="1333"/>
      <c r="V37" s="1333"/>
      <c r="W37" s="1333"/>
      <c r="X37" s="1333"/>
      <c r="Y37" s="1333"/>
      <c r="Z37" s="1333"/>
      <c r="AA37" s="1333"/>
      <c r="AB37" s="1333"/>
      <c r="AC37" s="1333"/>
      <c r="AD37" s="1333"/>
      <c r="AE37" s="1333"/>
      <c r="AF37" s="1334"/>
      <c r="AG37" s="1334"/>
      <c r="AH37" s="1334"/>
      <c r="AI37" s="1334"/>
      <c r="AJ37" s="1334"/>
      <c r="AK37" s="1334"/>
      <c r="AL37" s="1334"/>
      <c r="AM37" s="1334"/>
      <c r="AN37" s="1334"/>
      <c r="AO37" s="1334"/>
      <c r="AP37" s="1334"/>
      <c r="AQ37" s="1334"/>
      <c r="AR37" s="1334"/>
      <c r="AS37" s="302"/>
      <c r="AT37" s="1335"/>
      <c r="AU37" s="1335"/>
      <c r="AV37" s="1335"/>
      <c r="AW37" s="1335"/>
      <c r="AX37" s="1336"/>
      <c r="AY37" s="1336"/>
      <c r="AZ37" s="1336"/>
      <c r="BA37" s="1336"/>
      <c r="BB37" s="1336"/>
      <c r="BC37" s="1336"/>
      <c r="BD37" s="1336"/>
      <c r="BE37" s="1336"/>
      <c r="BF37" s="1336"/>
      <c r="BG37" s="1336"/>
      <c r="BH37" s="1336"/>
      <c r="BI37" s="1336"/>
      <c r="BJ37" s="302"/>
      <c r="BK37" s="1337"/>
      <c r="BL37" s="1337"/>
      <c r="BM37" s="1337"/>
      <c r="BN37" s="1337"/>
      <c r="BO37" s="1337"/>
      <c r="BP37" s="1337"/>
      <c r="BQ37" s="1337"/>
      <c r="BR37" s="1337"/>
      <c r="BS37" s="1337"/>
    </row>
    <row r="38" spans="1:71" ht="11.25" customHeight="1">
      <c r="A38" s="302"/>
      <c r="B38" s="302"/>
      <c r="C38" s="302"/>
      <c r="D38" s="302"/>
      <c r="E38" s="302"/>
      <c r="F38" s="302"/>
      <c r="G38" s="302"/>
      <c r="H38" s="305"/>
      <c r="I38" s="1350" t="str">
        <f>I17</f>
        <v>Other APAC</v>
      </c>
      <c r="J38" s="321"/>
      <c r="K38" s="321"/>
      <c r="L38" s="321"/>
      <c r="M38" s="1333"/>
      <c r="N38" s="1333"/>
      <c r="O38" s="1333"/>
      <c r="P38" s="1333"/>
      <c r="Q38" s="1333"/>
      <c r="R38" s="1333"/>
      <c r="S38" s="1333"/>
      <c r="T38" s="1333"/>
      <c r="U38" s="1333"/>
      <c r="V38" s="1333"/>
      <c r="W38" s="1333"/>
      <c r="X38" s="1333"/>
      <c r="Y38" s="1333"/>
      <c r="Z38" s="1333"/>
      <c r="AA38" s="1333"/>
      <c r="AB38" s="1333"/>
      <c r="AC38" s="1333"/>
      <c r="AD38" s="1333"/>
      <c r="AE38" s="1333"/>
      <c r="AF38" s="1334"/>
      <c r="AG38" s="1334"/>
      <c r="AH38" s="1334"/>
      <c r="AI38" s="1334"/>
      <c r="AJ38" s="1334"/>
      <c r="AK38" s="1334"/>
      <c r="AL38" s="1334"/>
      <c r="AM38" s="1334"/>
      <c r="AN38" s="1334"/>
      <c r="AO38" s="1334"/>
      <c r="AP38" s="1334"/>
      <c r="AQ38" s="1334"/>
      <c r="AR38" s="1334"/>
      <c r="AS38" s="302"/>
      <c r="AT38" s="1335"/>
      <c r="AU38" s="1335"/>
      <c r="AV38" s="1335"/>
      <c r="AW38" s="1335"/>
      <c r="AX38" s="1336"/>
      <c r="AY38" s="1336"/>
      <c r="AZ38" s="1336"/>
      <c r="BA38" s="1336"/>
      <c r="BB38" s="1336"/>
      <c r="BC38" s="1336"/>
      <c r="BD38" s="1336"/>
      <c r="BE38" s="1336"/>
      <c r="BF38" s="1336"/>
      <c r="BG38" s="1336"/>
      <c r="BH38" s="1336"/>
      <c r="BI38" s="1336"/>
      <c r="BJ38" s="302"/>
      <c r="BK38" s="1337"/>
      <c r="BL38" s="1337"/>
      <c r="BM38" s="1337"/>
      <c r="BN38" s="1337"/>
      <c r="BO38" s="1337"/>
      <c r="BP38" s="1337"/>
      <c r="BQ38" s="1337"/>
      <c r="BR38" s="1337"/>
      <c r="BS38" s="1337"/>
    </row>
    <row r="39" spans="1:71" s="410" customFormat="1" ht="11.25" customHeight="1">
      <c r="A39" s="1349"/>
      <c r="B39" s="1349"/>
      <c r="C39" s="1349"/>
      <c r="D39" s="1349"/>
      <c r="E39" s="1349"/>
      <c r="F39" s="1349"/>
      <c r="G39" s="1349"/>
      <c r="H39" s="310"/>
      <c r="I39" s="1341" t="str">
        <f>I18</f>
        <v>Total Revenue, reported</v>
      </c>
      <c r="J39" s="373"/>
      <c r="K39" s="373"/>
      <c r="L39" s="373"/>
      <c r="M39" s="1355"/>
      <c r="N39" s="1355"/>
      <c r="O39" s="1355"/>
      <c r="P39" s="1355"/>
      <c r="Q39" s="1355"/>
      <c r="R39" s="1355"/>
      <c r="S39" s="1355"/>
      <c r="T39" s="1355"/>
      <c r="U39" s="1355"/>
      <c r="V39" s="1355"/>
      <c r="W39" s="1355"/>
      <c r="X39" s="1355"/>
      <c r="Y39" s="1355"/>
      <c r="Z39" s="1355"/>
      <c r="AA39" s="1355"/>
      <c r="AB39" s="1355"/>
      <c r="AC39" s="1355"/>
      <c r="AD39" s="1355"/>
      <c r="AE39" s="1355"/>
      <c r="AF39" s="1356"/>
      <c r="AG39" s="1356"/>
      <c r="AH39" s="1356"/>
      <c r="AI39" s="1356"/>
      <c r="AJ39" s="1356"/>
      <c r="AK39" s="1356"/>
      <c r="AL39" s="1356"/>
      <c r="AM39" s="1356"/>
      <c r="AN39" s="1356"/>
      <c r="AO39" s="1356"/>
      <c r="AP39" s="1356"/>
      <c r="AQ39" s="1356"/>
      <c r="AR39" s="1356"/>
      <c r="AS39" s="1349"/>
      <c r="AT39" s="1352"/>
      <c r="AU39" s="1352"/>
      <c r="AV39" s="1357"/>
      <c r="AW39" s="1357"/>
      <c r="AX39" s="1357"/>
      <c r="AY39" s="1354"/>
      <c r="AZ39" s="1354"/>
      <c r="BA39" s="1354"/>
      <c r="BB39" s="1354"/>
      <c r="BC39" s="1354"/>
      <c r="BD39" s="1354"/>
      <c r="BE39" s="1354"/>
      <c r="BF39" s="1354"/>
      <c r="BG39" s="1354"/>
      <c r="BH39" s="1354"/>
      <c r="BI39" s="1354"/>
      <c r="BJ39" s="1349"/>
      <c r="BK39" s="1337"/>
      <c r="BL39" s="1337"/>
      <c r="BM39" s="1337"/>
      <c r="BN39" s="1337"/>
      <c r="BO39" s="1337"/>
      <c r="BP39" s="1337"/>
      <c r="BQ39" s="1337"/>
      <c r="BR39" s="1337"/>
      <c r="BS39" s="1337"/>
    </row>
    <row r="40" spans="1:71" ht="11.25" customHeight="1">
      <c r="A40" s="302"/>
      <c r="B40" s="302"/>
      <c r="C40" s="302"/>
      <c r="D40" s="302"/>
      <c r="E40" s="302"/>
      <c r="F40" s="302"/>
      <c r="G40" s="302"/>
      <c r="H40" s="305"/>
      <c r="I40" s="321"/>
      <c r="J40" s="321"/>
      <c r="K40" s="321"/>
      <c r="L40" s="321"/>
      <c r="M40" s="1333"/>
      <c r="N40" s="1333"/>
      <c r="O40" s="1333"/>
      <c r="P40" s="1333"/>
      <c r="Q40" s="1333"/>
      <c r="R40" s="1333"/>
      <c r="S40" s="1333"/>
      <c r="T40" s="1333"/>
      <c r="U40" s="1333"/>
      <c r="V40" s="1333"/>
      <c r="W40" s="1333"/>
      <c r="X40" s="1333"/>
      <c r="Y40" s="1333"/>
      <c r="Z40" s="1333"/>
      <c r="AA40" s="1333"/>
      <c r="AB40" s="1333"/>
      <c r="AC40" s="1333"/>
      <c r="AD40" s="1333"/>
      <c r="AE40" s="1333"/>
      <c r="AF40" s="1334"/>
      <c r="AG40" s="1334"/>
      <c r="AH40" s="1334"/>
      <c r="AI40" s="1334"/>
      <c r="AJ40" s="1334"/>
      <c r="AK40" s="1334"/>
      <c r="AL40" s="1334"/>
      <c r="AM40" s="1334"/>
      <c r="AN40" s="1334"/>
      <c r="AO40" s="1334"/>
      <c r="AP40" s="1334"/>
      <c r="AQ40" s="1334"/>
      <c r="AR40" s="1334"/>
      <c r="AS40" s="302"/>
      <c r="AT40" s="1335"/>
      <c r="AU40" s="1335"/>
      <c r="AV40" s="1335"/>
      <c r="AW40" s="1335"/>
      <c r="AX40" s="1336"/>
      <c r="AY40" s="1336"/>
      <c r="AZ40" s="1336"/>
      <c r="BA40" s="1336"/>
      <c r="BB40" s="1336"/>
      <c r="BC40" s="1336"/>
      <c r="BD40" s="1336"/>
      <c r="BE40" s="1336"/>
      <c r="BF40" s="1336"/>
      <c r="BG40" s="1336"/>
      <c r="BH40" s="1336"/>
      <c r="BI40" s="1336"/>
      <c r="BJ40" s="302"/>
      <c r="BK40" s="1337"/>
      <c r="BL40" s="1337"/>
      <c r="BM40" s="1337"/>
      <c r="BN40" s="1337"/>
      <c r="BO40" s="1337"/>
      <c r="BP40" s="1337"/>
      <c r="BQ40" s="1337"/>
      <c r="BR40" s="1337"/>
      <c r="BS40" s="1337"/>
    </row>
    <row r="41" spans="1:71" ht="11.25" customHeight="1">
      <c r="A41" s="302"/>
      <c r="B41" s="302"/>
      <c r="C41" s="302"/>
      <c r="D41" s="302"/>
      <c r="E41" s="302"/>
      <c r="F41" s="302"/>
      <c r="G41" s="302"/>
      <c r="H41" s="305"/>
      <c r="I41" s="321"/>
      <c r="J41" s="321"/>
      <c r="K41" s="321"/>
      <c r="L41" s="321"/>
      <c r="M41" s="1333"/>
      <c r="N41" s="1333"/>
      <c r="O41" s="1333"/>
      <c r="P41" s="1333"/>
      <c r="Q41" s="1333"/>
      <c r="R41" s="1333"/>
      <c r="S41" s="1333"/>
      <c r="T41" s="1333"/>
      <c r="U41" s="1333"/>
      <c r="V41" s="1333"/>
      <c r="W41" s="1333"/>
      <c r="X41" s="1333"/>
      <c r="Y41" s="1333"/>
      <c r="Z41" s="1333"/>
      <c r="AA41" s="1333"/>
      <c r="AB41" s="1333"/>
      <c r="AC41" s="1333"/>
      <c r="AD41" s="1333"/>
      <c r="AE41" s="1333"/>
      <c r="AF41" s="1334"/>
      <c r="AG41" s="1334"/>
      <c r="AH41" s="1334"/>
      <c r="AI41" s="1334"/>
      <c r="AJ41" s="1334"/>
      <c r="AK41" s="1334"/>
      <c r="AL41" s="1334"/>
      <c r="AM41" s="1334"/>
      <c r="AN41" s="1334"/>
      <c r="AO41" s="1334"/>
      <c r="AP41" s="1334"/>
      <c r="AQ41" s="1334"/>
      <c r="AR41" s="1334"/>
      <c r="AS41" s="302"/>
      <c r="AT41" s="1335"/>
      <c r="AU41" s="1335"/>
      <c r="AV41" s="1335"/>
      <c r="AW41" s="1335"/>
      <c r="AX41" s="1336"/>
      <c r="AY41" s="1336"/>
      <c r="AZ41" s="1336"/>
      <c r="BA41" s="1336"/>
      <c r="BB41" s="1336"/>
      <c r="BC41" s="1336"/>
      <c r="BD41" s="1336"/>
      <c r="BE41" s="1336"/>
      <c r="BF41" s="1336"/>
      <c r="BG41" s="1336"/>
      <c r="BH41" s="1336"/>
      <c r="BI41" s="1336"/>
      <c r="BJ41" s="302"/>
      <c r="BK41" s="1337"/>
      <c r="BL41" s="1337"/>
      <c r="BM41" s="1337"/>
      <c r="BN41" s="1337"/>
      <c r="BO41" s="1337"/>
      <c r="BP41" s="1337"/>
      <c r="BQ41" s="1337"/>
      <c r="BR41" s="1337"/>
      <c r="BS41" s="1337"/>
    </row>
    <row r="42" spans="1:71" ht="11.25" customHeight="1">
      <c r="A42" s="302"/>
      <c r="B42" s="302"/>
      <c r="C42" s="302"/>
      <c r="D42" s="302"/>
      <c r="E42" s="302"/>
      <c r="F42" s="302"/>
      <c r="G42" s="302"/>
      <c r="H42" s="305"/>
      <c r="I42" s="321"/>
      <c r="J42" s="321"/>
      <c r="K42" s="321"/>
      <c r="L42" s="321"/>
      <c r="M42" s="1333"/>
      <c r="N42" s="1333"/>
      <c r="O42" s="1333"/>
      <c r="P42" s="1333"/>
      <c r="Q42" s="1333"/>
      <c r="R42" s="1333"/>
      <c r="S42" s="1333"/>
      <c r="T42" s="1333"/>
      <c r="U42" s="1333"/>
      <c r="V42" s="1333"/>
      <c r="W42" s="1333"/>
      <c r="X42" s="1333"/>
      <c r="Y42" s="1333"/>
      <c r="Z42" s="1333"/>
      <c r="AA42" s="1333"/>
      <c r="AB42" s="1333"/>
      <c r="AC42" s="1333"/>
      <c r="AD42" s="1333"/>
      <c r="AE42" s="1333"/>
      <c r="AF42" s="1334"/>
      <c r="AG42" s="1334"/>
      <c r="AH42" s="1334"/>
      <c r="AI42" s="1334"/>
      <c r="AJ42" s="1334"/>
      <c r="AK42" s="1334"/>
      <c r="AL42" s="1334"/>
      <c r="AM42" s="1334"/>
      <c r="AN42" s="1334"/>
      <c r="AO42" s="1334"/>
      <c r="AP42" s="1334"/>
      <c r="AQ42" s="1334"/>
      <c r="AR42" s="1334"/>
      <c r="AS42" s="302"/>
      <c r="AT42" s="1335"/>
      <c r="AU42" s="1335"/>
      <c r="AV42" s="1335"/>
      <c r="AW42" s="1335"/>
      <c r="AX42" s="1336"/>
      <c r="AY42" s="1336"/>
      <c r="AZ42" s="1336"/>
      <c r="BA42" s="1336"/>
      <c r="BB42" s="1336"/>
      <c r="BC42" s="1336"/>
      <c r="BD42" s="1336"/>
      <c r="BE42" s="1336"/>
      <c r="BF42" s="1336"/>
      <c r="BG42" s="1336"/>
      <c r="BH42" s="1336"/>
      <c r="BI42" s="1336"/>
      <c r="BJ42" s="302"/>
      <c r="BK42" s="1337"/>
      <c r="BL42" s="1337"/>
      <c r="BM42" s="1337"/>
      <c r="BN42" s="1337"/>
      <c r="BO42" s="1337"/>
      <c r="BP42" s="1337"/>
      <c r="BQ42" s="1337"/>
      <c r="BR42" s="1337"/>
      <c r="BS42" s="1337"/>
    </row>
    <row r="43" spans="1:71">
      <c r="I43" s="1255" t="s">
        <v>399</v>
      </c>
      <c r="J43" s="1255"/>
      <c r="K43" s="1255"/>
      <c r="L43" s="1255"/>
      <c r="M43" s="1255"/>
      <c r="N43" s="1255"/>
      <c r="O43" s="1255"/>
      <c r="P43" s="1255"/>
      <c r="Q43" s="1255"/>
      <c r="R43" s="1255"/>
      <c r="S43" s="1255"/>
      <c r="T43" s="1255"/>
      <c r="U43" s="1255"/>
      <c r="V43" s="1255"/>
      <c r="W43" s="1255"/>
      <c r="X43" s="1255"/>
      <c r="Y43" s="1255"/>
      <c r="Z43" s="1255"/>
      <c r="AA43" s="1255"/>
      <c r="AB43" s="1255"/>
      <c r="AC43" s="1255"/>
      <c r="AD43" s="1255"/>
      <c r="AE43" s="1255"/>
      <c r="AF43" s="1255"/>
      <c r="AG43" s="1255"/>
      <c r="AH43" s="1255"/>
      <c r="AI43" s="1255"/>
      <c r="AJ43" s="1255"/>
      <c r="AK43" s="1255"/>
      <c r="AL43" s="1255"/>
      <c r="AM43" s="1255"/>
      <c r="AN43" s="1255"/>
      <c r="AO43" s="1255"/>
      <c r="AP43" s="1255"/>
      <c r="AQ43" s="1255"/>
      <c r="AR43" s="1255"/>
      <c r="AS43" s="1255"/>
      <c r="AT43" s="1255"/>
      <c r="AU43" s="1255"/>
      <c r="AV43" s="1255"/>
      <c r="AW43" s="1255"/>
      <c r="AX43" s="1255"/>
      <c r="AY43" s="1255"/>
      <c r="AZ43" s="1255"/>
      <c r="BA43" s="1255"/>
      <c r="BB43" s="1255"/>
      <c r="BC43" s="1255"/>
      <c r="BD43" s="1255"/>
      <c r="BE43" s="1255"/>
      <c r="BF43" s="1255"/>
      <c r="BG43" s="1255"/>
      <c r="BH43" s="1255"/>
      <c r="BI43" s="1255"/>
    </row>
    <row r="44" spans="1:71">
      <c r="I44" s="1256" t="s">
        <v>400</v>
      </c>
      <c r="J44" s="1257"/>
      <c r="K44" s="1257"/>
      <c r="L44" s="1257"/>
      <c r="M44" s="1257"/>
      <c r="N44" s="1257"/>
      <c r="O44" s="1257"/>
      <c r="P44" s="1257"/>
      <c r="Q44" s="1257"/>
      <c r="R44" s="1257"/>
      <c r="S44" s="1257"/>
      <c r="T44" s="1257"/>
      <c r="U44" s="1257"/>
      <c r="V44" s="1257"/>
      <c r="W44" s="1257"/>
      <c r="X44" s="1257"/>
      <c r="Y44" s="1257"/>
      <c r="Z44" s="1257"/>
      <c r="AA44" s="1257"/>
      <c r="AB44" s="1257"/>
      <c r="AC44" s="1257"/>
      <c r="AD44" s="1257"/>
      <c r="AE44" s="1257"/>
      <c r="AF44" s="1257"/>
      <c r="AG44" s="1257"/>
      <c r="AH44" s="1257"/>
      <c r="AI44" s="1257"/>
      <c r="AJ44" s="1257"/>
      <c r="AK44" s="1257"/>
      <c r="AL44" s="1257"/>
      <c r="AM44" s="1257"/>
      <c r="AN44" s="1257"/>
      <c r="AO44" s="1257"/>
      <c r="AP44" s="1257"/>
      <c r="AQ44" s="1257"/>
      <c r="AR44" s="1257"/>
      <c r="AS44" s="1257"/>
      <c r="AT44" s="1257"/>
      <c r="AU44" s="1257"/>
      <c r="AV44" s="1257"/>
      <c r="AW44" s="1257"/>
      <c r="AX44" s="1257"/>
      <c r="AY44" s="1257"/>
      <c r="AZ44" s="1257"/>
      <c r="BA44" s="1257"/>
      <c r="BB44" s="1257"/>
      <c r="BC44" s="1257"/>
      <c r="BD44" s="1257"/>
      <c r="BE44" s="1257"/>
      <c r="BF44" s="1257"/>
      <c r="BG44" s="1257"/>
      <c r="BH44" s="1257"/>
      <c r="BI44" s="1257"/>
    </row>
    <row r="45" spans="1:71" ht="11.25" customHeight="1">
      <c r="A45" s="1258"/>
      <c r="B45" s="1259"/>
      <c r="C45" s="1259"/>
      <c r="D45" s="1259"/>
      <c r="E45" s="1259"/>
      <c r="F45" s="1258"/>
      <c r="G45" s="1258"/>
      <c r="H45" s="1258"/>
      <c r="I45" s="1260" t="s">
        <v>401</v>
      </c>
      <c r="J45" s="1260"/>
      <c r="K45" s="1260"/>
      <c r="L45" s="1260"/>
      <c r="M45" s="1261"/>
      <c r="N45" s="1261"/>
      <c r="O45" s="1261"/>
      <c r="P45" s="1261"/>
      <c r="Q45" s="1261"/>
      <c r="R45" s="1261"/>
      <c r="S45" s="1261"/>
      <c r="T45" s="1261"/>
      <c r="U45" s="1261"/>
      <c r="V45" s="1261"/>
      <c r="W45" s="1261"/>
      <c r="X45" s="1261"/>
      <c r="Y45" s="1261"/>
      <c r="Z45" s="1261"/>
      <c r="AA45" s="1261"/>
      <c r="AB45" s="1261"/>
      <c r="AC45" s="1261"/>
      <c r="AD45" s="1261"/>
      <c r="AE45" s="1261"/>
      <c r="AF45" s="1261"/>
      <c r="AG45" s="1261"/>
      <c r="AH45" s="1261"/>
      <c r="AI45" s="1261"/>
      <c r="AJ45" s="1261"/>
      <c r="AK45" s="1261"/>
      <c r="AL45" s="1261"/>
      <c r="AM45" s="1261"/>
      <c r="AN45" s="1261"/>
      <c r="AO45" s="1261"/>
      <c r="AP45" s="1261"/>
      <c r="AQ45" s="1261"/>
      <c r="AR45" s="1261"/>
      <c r="AS45" s="1262"/>
      <c r="AT45" s="1263"/>
      <c r="AU45" s="1263"/>
      <c r="AV45" s="1263"/>
      <c r="AW45" s="1263"/>
      <c r="AX45" s="1264"/>
      <c r="AY45" s="1264"/>
      <c r="AZ45" s="1264"/>
      <c r="BA45" s="1264"/>
      <c r="BB45" s="1264"/>
      <c r="BC45" s="1264"/>
      <c r="BD45" s="1264"/>
      <c r="BE45" s="1264"/>
      <c r="BF45" s="1264"/>
      <c r="BG45" s="1264"/>
      <c r="BH45" s="1264"/>
      <c r="BI45" s="1264"/>
      <c r="BJ45" s="1265"/>
      <c r="BK45" s="1266"/>
      <c r="BL45" s="1266"/>
      <c r="BM45" s="1266"/>
      <c r="BN45" s="1266"/>
      <c r="BO45" s="1266"/>
    </row>
    <row r="46" spans="1:71" s="1265" customFormat="1" ht="11.25" customHeight="1">
      <c r="A46" s="1258"/>
      <c r="B46" s="1259"/>
      <c r="C46" s="1259"/>
      <c r="D46" s="1259"/>
      <c r="E46" s="1259"/>
      <c r="F46" s="1258"/>
      <c r="G46" s="1258"/>
      <c r="H46" s="1258"/>
      <c r="I46" s="1259" t="s">
        <v>422</v>
      </c>
      <c r="J46" s="1328"/>
      <c r="K46" s="1328"/>
      <c r="L46" s="1328"/>
      <c r="M46" s="1290">
        <v>1</v>
      </c>
      <c r="N46" s="1290">
        <f>M46</f>
        <v>1</v>
      </c>
      <c r="O46" s="1290">
        <f t="shared" ref="O46:AJ46" si="19">N46</f>
        <v>1</v>
      </c>
      <c r="P46" s="1290">
        <f t="shared" si="19"/>
        <v>1</v>
      </c>
      <c r="Q46" s="1290">
        <f t="shared" si="19"/>
        <v>1</v>
      </c>
      <c r="R46" s="1290">
        <f t="shared" si="19"/>
        <v>1</v>
      </c>
      <c r="S46" s="1290">
        <f t="shared" si="19"/>
        <v>1</v>
      </c>
      <c r="T46" s="1290">
        <f t="shared" si="19"/>
        <v>1</v>
      </c>
      <c r="U46" s="1290">
        <f t="shared" si="19"/>
        <v>1</v>
      </c>
      <c r="V46" s="1290">
        <f t="shared" si="19"/>
        <v>1</v>
      </c>
      <c r="W46" s="1290">
        <f t="shared" si="19"/>
        <v>1</v>
      </c>
      <c r="X46" s="1290">
        <f t="shared" si="19"/>
        <v>1</v>
      </c>
      <c r="Y46" s="1290">
        <f t="shared" si="19"/>
        <v>1</v>
      </c>
      <c r="Z46" s="1290">
        <f t="shared" si="19"/>
        <v>1</v>
      </c>
      <c r="AA46" s="1290">
        <f t="shared" si="19"/>
        <v>1</v>
      </c>
      <c r="AB46" s="1290">
        <f t="shared" si="19"/>
        <v>1</v>
      </c>
      <c r="AC46" s="1290">
        <f t="shared" si="19"/>
        <v>1</v>
      </c>
      <c r="AD46" s="1290">
        <f t="shared" si="19"/>
        <v>1</v>
      </c>
      <c r="AE46" s="1290">
        <f t="shared" si="19"/>
        <v>1</v>
      </c>
      <c r="AF46" s="1290">
        <f t="shared" si="19"/>
        <v>1</v>
      </c>
      <c r="AG46" s="1290">
        <f t="shared" si="19"/>
        <v>1</v>
      </c>
      <c r="AH46" s="1290">
        <f t="shared" si="19"/>
        <v>1</v>
      </c>
      <c r="AI46" s="1290">
        <f t="shared" si="19"/>
        <v>1</v>
      </c>
      <c r="AJ46" s="1290">
        <f t="shared" si="19"/>
        <v>1</v>
      </c>
      <c r="AK46" s="1290">
        <f t="shared" ref="AK46:AR46" si="20">AJ46</f>
        <v>1</v>
      </c>
      <c r="AL46" s="1290">
        <f t="shared" si="20"/>
        <v>1</v>
      </c>
      <c r="AM46" s="1290">
        <f t="shared" si="20"/>
        <v>1</v>
      </c>
      <c r="AN46" s="1290">
        <f t="shared" si="20"/>
        <v>1</v>
      </c>
      <c r="AO46" s="1290">
        <f t="shared" si="20"/>
        <v>1</v>
      </c>
      <c r="AP46" s="1290">
        <f t="shared" si="20"/>
        <v>1</v>
      </c>
      <c r="AQ46" s="1290">
        <f t="shared" si="20"/>
        <v>1</v>
      </c>
      <c r="AR46" s="1290">
        <f t="shared" si="20"/>
        <v>1</v>
      </c>
      <c r="AS46" s="1363"/>
      <c r="AT46" s="1290">
        <v>1</v>
      </c>
      <c r="AU46" s="1290">
        <f t="shared" ref="AU46:BI46" si="21">AT46</f>
        <v>1</v>
      </c>
      <c r="AV46" s="1290">
        <f t="shared" si="21"/>
        <v>1</v>
      </c>
      <c r="AW46" s="1290">
        <f t="shared" si="21"/>
        <v>1</v>
      </c>
      <c r="AX46" s="1290">
        <f t="shared" si="21"/>
        <v>1</v>
      </c>
      <c r="AY46" s="1290">
        <f t="shared" si="21"/>
        <v>1</v>
      </c>
      <c r="AZ46" s="1290">
        <f t="shared" si="21"/>
        <v>1</v>
      </c>
      <c r="BA46" s="1290">
        <f t="shared" si="21"/>
        <v>1</v>
      </c>
      <c r="BB46" s="1290">
        <f t="shared" si="21"/>
        <v>1</v>
      </c>
      <c r="BC46" s="1290">
        <f t="shared" si="21"/>
        <v>1</v>
      </c>
      <c r="BD46" s="1290">
        <f t="shared" si="21"/>
        <v>1</v>
      </c>
      <c r="BE46" s="1290">
        <f t="shared" si="21"/>
        <v>1</v>
      </c>
      <c r="BF46" s="1290">
        <f t="shared" si="21"/>
        <v>1</v>
      </c>
      <c r="BG46" s="1290">
        <f t="shared" si="21"/>
        <v>1</v>
      </c>
      <c r="BH46" s="1290">
        <f t="shared" si="21"/>
        <v>1</v>
      </c>
      <c r="BI46" s="1290">
        <f t="shared" si="21"/>
        <v>1</v>
      </c>
      <c r="BK46" s="1332"/>
      <c r="BL46" s="1332"/>
      <c r="BM46" s="1332"/>
      <c r="BN46" s="1332"/>
      <c r="BO46" s="1332"/>
    </row>
    <row r="47" spans="1:71" s="1265" customFormat="1" ht="11.25" customHeight="1">
      <c r="A47" s="1258"/>
      <c r="B47" s="1259"/>
      <c r="C47" s="1259"/>
      <c r="D47" s="1259"/>
      <c r="E47" s="1259"/>
      <c r="F47" s="1258"/>
      <c r="G47" s="1258"/>
      <c r="H47" s="1258"/>
      <c r="I47" s="1259" t="s">
        <v>416</v>
      </c>
      <c r="J47" s="1328"/>
      <c r="K47" s="1328"/>
      <c r="L47" s="1328"/>
      <c r="M47" s="1362"/>
      <c r="N47" s="1362"/>
      <c r="O47" s="1362"/>
      <c r="P47" s="1362"/>
      <c r="Q47" s="1362">
        <f t="shared" ref="Q47:BH47" si="22">SUMPRODUCT(Q57:Q59,Q62:Q64)</f>
        <v>0.64668856515697049</v>
      </c>
      <c r="R47" s="1362">
        <f t="shared" si="22"/>
        <v>0.61119388826743837</v>
      </c>
      <c r="S47" s="1362">
        <f t="shared" si="22"/>
        <v>0.60500754571730253</v>
      </c>
      <c r="T47" s="1362">
        <f t="shared" si="22"/>
        <v>0.60198225968180497</v>
      </c>
      <c r="U47" s="1362">
        <f t="shared" si="22"/>
        <v>0.6059152640449551</v>
      </c>
      <c r="V47" s="1362">
        <f t="shared" si="22"/>
        <v>0.59124402406885801</v>
      </c>
      <c r="W47" s="1362">
        <f t="shared" si="22"/>
        <v>0.55893877705707706</v>
      </c>
      <c r="X47" s="1362">
        <f t="shared" si="22"/>
        <v>0.5570454142754323</v>
      </c>
      <c r="Y47" s="1362">
        <f t="shared" si="22"/>
        <v>0.53370211232612119</v>
      </c>
      <c r="Z47" s="1362">
        <f t="shared" si="22"/>
        <v>0.55195418554038078</v>
      </c>
      <c r="AA47" s="1362">
        <f t="shared" si="22"/>
        <v>0.54708711878992833</v>
      </c>
      <c r="AB47" s="1362">
        <f t="shared" si="22"/>
        <v>0.50708368431906459</v>
      </c>
      <c r="AC47" s="1362">
        <f t="shared" si="22"/>
        <v>0.45936134180074628</v>
      </c>
      <c r="AD47" s="1362">
        <f t="shared" si="22"/>
        <v>0.44562987169623774</v>
      </c>
      <c r="AE47" s="1362">
        <f t="shared" si="22"/>
        <v>0.4061409899912472</v>
      </c>
      <c r="AF47" s="1362">
        <f t="shared" si="22"/>
        <v>0.38685797769989866</v>
      </c>
      <c r="AG47" s="1362">
        <f t="shared" si="22"/>
        <v>0.3782167669435928</v>
      </c>
      <c r="AH47" s="1362">
        <f t="shared" si="22"/>
        <v>0.40918719229060452</v>
      </c>
      <c r="AI47" s="1362">
        <f t="shared" si="22"/>
        <v>0.42037056896807667</v>
      </c>
      <c r="AJ47" s="1362">
        <f t="shared" si="22"/>
        <v>0.41174005681562054</v>
      </c>
      <c r="AK47" s="1362">
        <f t="shared" ref="AK47:AR47" si="23">SUMPRODUCT(AK57:AK59,AK62:AK64)</f>
        <v>0.42236788239387374</v>
      </c>
      <c r="AL47" s="1362">
        <f t="shared" si="23"/>
        <v>0.41526503541179377</v>
      </c>
      <c r="AM47" s="1362">
        <f t="shared" si="23"/>
        <v>0.43494171906670526</v>
      </c>
      <c r="AN47" s="1362">
        <f t="shared" si="23"/>
        <v>0.42591618627530992</v>
      </c>
      <c r="AO47" s="1362">
        <f t="shared" si="23"/>
        <v>0.43074481815807664</v>
      </c>
      <c r="AP47" s="1362">
        <f t="shared" si="23"/>
        <v>0.43074481815807664</v>
      </c>
      <c r="AQ47" s="1362">
        <f t="shared" si="23"/>
        <v>0.43074481815807664</v>
      </c>
      <c r="AR47" s="1362">
        <f t="shared" si="23"/>
        <v>0.43074481815807664</v>
      </c>
      <c r="AS47" s="1363"/>
      <c r="AT47" s="1286">
        <f>SUMPRODUCT(AT57:AT59,AT62:AT64)</f>
        <v>0.67115012393699658</v>
      </c>
      <c r="AU47" s="1286">
        <f t="shared" si="22"/>
        <v>0.61614853923043511</v>
      </c>
      <c r="AV47" s="1286">
        <f t="shared" si="22"/>
        <v>0.57809897412850142</v>
      </c>
      <c r="AW47" s="1286">
        <f t="shared" si="22"/>
        <v>0.53491708186178855</v>
      </c>
      <c r="AX47" s="1286">
        <f t="shared" si="22"/>
        <v>0.42424861401098696</v>
      </c>
      <c r="AY47" s="1286">
        <f t="shared" si="22"/>
        <v>0.40493972093555219</v>
      </c>
      <c r="AZ47" s="1286">
        <f>SUMPRODUCT(AZ57:AZ59,AZ62:AZ64)</f>
        <v>0.42462590759802354</v>
      </c>
      <c r="BA47" s="1286">
        <f t="shared" si="22"/>
        <v>0.42927510857848306</v>
      </c>
      <c r="BB47" s="1286">
        <f t="shared" si="22"/>
        <v>0.42927510857848306</v>
      </c>
      <c r="BC47" s="1286">
        <f t="shared" si="22"/>
        <v>0.42927510857848306</v>
      </c>
      <c r="BD47" s="1286">
        <f t="shared" si="22"/>
        <v>0.42927510857848306</v>
      </c>
      <c r="BE47" s="1286">
        <f t="shared" si="22"/>
        <v>0.42927510857848306</v>
      </c>
      <c r="BF47" s="1286">
        <f t="shared" si="22"/>
        <v>0.42927510857848306</v>
      </c>
      <c r="BG47" s="1286">
        <f t="shared" si="22"/>
        <v>0.42927510857848306</v>
      </c>
      <c r="BH47" s="1286">
        <f t="shared" si="22"/>
        <v>0.42927510857848306</v>
      </c>
      <c r="BI47" s="1286">
        <f>SUMPRODUCT(BI57:BI59,BI62:BI64)</f>
        <v>0.42927510857848306</v>
      </c>
      <c r="BK47" s="1332"/>
      <c r="BL47" s="1332"/>
      <c r="BM47" s="1332"/>
      <c r="BN47" s="1332"/>
      <c r="BO47" s="1332"/>
    </row>
    <row r="48" spans="1:71" s="1265" customFormat="1" ht="11.25" customHeight="1">
      <c r="A48" s="1258"/>
      <c r="B48" s="1259"/>
      <c r="C48" s="1259"/>
      <c r="D48" s="1259"/>
      <c r="E48" s="1259"/>
      <c r="F48" s="1258"/>
      <c r="G48" s="1258"/>
      <c r="H48" s="1258"/>
      <c r="I48" s="1259" t="s">
        <v>423</v>
      </c>
      <c r="J48" s="1328"/>
      <c r="K48" s="1328"/>
      <c r="L48" s="1328"/>
      <c r="M48" s="1313">
        <v>1.6014423222222223</v>
      </c>
      <c r="N48" s="1313">
        <v>1.6307610835164834</v>
      </c>
      <c r="O48" s="1313">
        <v>1.6106169717391301</v>
      </c>
      <c r="P48" s="1313">
        <v>1.5728142945652186</v>
      </c>
      <c r="Q48" s="1313">
        <v>1.570809458241758</v>
      </c>
      <c r="R48" s="1313">
        <v>1.5821490692307696</v>
      </c>
      <c r="S48" s="1313">
        <v>1.5804848978260868</v>
      </c>
      <c r="T48" s="1313">
        <v>1.6059354782608697</v>
      </c>
      <c r="U48" s="1313">
        <v>1.5522039733333344</v>
      </c>
      <c r="V48" s="1313">
        <v>1.5351710604395605</v>
      </c>
      <c r="W48" s="1313">
        <v>1.5508462554347822</v>
      </c>
      <c r="X48" s="1313">
        <v>1.619037115217391</v>
      </c>
      <c r="Y48" s="1313">
        <v>1.6555657233333338</v>
      </c>
      <c r="Z48" s="1313">
        <v>1.6833461978021973</v>
      </c>
      <c r="AA48" s="1313">
        <v>1.6693897728260867</v>
      </c>
      <c r="AB48" s="1313">
        <v>1.5822587728260871</v>
      </c>
      <c r="AC48" s="1313">
        <v>1.5143536311111114</v>
      </c>
      <c r="AD48" s="1313">
        <v>1.5325011934065935</v>
      </c>
      <c r="AE48" s="1313">
        <v>1.5486511858695646</v>
      </c>
      <c r="AF48" s="1313">
        <v>1.5171588228260877</v>
      </c>
      <c r="AG48" s="1313">
        <v>1.4319688549450551</v>
      </c>
      <c r="AH48" s="1313">
        <v>1.4342935516483506</v>
      </c>
      <c r="AI48" s="1313">
        <v>1.3128109326086954</v>
      </c>
      <c r="AJ48" s="1313">
        <v>1.2420538641304359</v>
      </c>
      <c r="AK48" s="1313">
        <v>1.2390215439560448</v>
      </c>
      <c r="AL48" s="1313">
        <v>1.2796507439560445</v>
      </c>
      <c r="AM48" s="1313">
        <v>1.3093761880434782</v>
      </c>
      <c r="AN48" s="1369">
        <v>1.3272783184782611</v>
      </c>
      <c r="AO48" s="2271">
        <v>1.3874372266666695</v>
      </c>
      <c r="AP48" s="1521">
        <f t="shared" ref="AP48:AP50" si="24">AO48</f>
        <v>1.3874372266666695</v>
      </c>
      <c r="AQ48" s="1521">
        <f t="shared" ref="AQ48:AQ50" si="25">AP48</f>
        <v>1.3874372266666695</v>
      </c>
      <c r="AR48" s="1521">
        <f t="shared" ref="AR48:AR50" si="26">AQ48</f>
        <v>1.3874372266666695</v>
      </c>
      <c r="AS48" s="1363"/>
      <c r="AT48" s="1313">
        <v>1.6038486139726031</v>
      </c>
      <c r="AU48" s="1313">
        <v>1.5848904387978135</v>
      </c>
      <c r="AV48" s="1313">
        <v>1.5644608060273961</v>
      </c>
      <c r="AW48" s="1313">
        <v>1.6474988638356181</v>
      </c>
      <c r="AX48" s="1313">
        <v>1.5282300169863023</v>
      </c>
      <c r="AY48" s="1313">
        <v>1.3548563942622962</v>
      </c>
      <c r="AZ48" s="1369">
        <v>1.2888486128767123</v>
      </c>
      <c r="BA48" s="2271">
        <v>1.3880491380821973</v>
      </c>
      <c r="BB48" s="2433">
        <f t="shared" ref="BB48:BI50" si="27">BA48</f>
        <v>1.3880491380821973</v>
      </c>
      <c r="BC48" s="2433">
        <f t="shared" si="27"/>
        <v>1.3880491380821973</v>
      </c>
      <c r="BD48" s="2433">
        <f t="shared" si="27"/>
        <v>1.3880491380821973</v>
      </c>
      <c r="BE48" s="2433">
        <f t="shared" si="27"/>
        <v>1.3880491380821973</v>
      </c>
      <c r="BF48" s="2433">
        <f t="shared" si="27"/>
        <v>1.3880491380821973</v>
      </c>
      <c r="BG48" s="2433">
        <f t="shared" si="27"/>
        <v>1.3880491380821973</v>
      </c>
      <c r="BH48" s="2433">
        <f t="shared" si="27"/>
        <v>1.3880491380821973</v>
      </c>
      <c r="BI48" s="2433">
        <f t="shared" si="27"/>
        <v>1.3880491380821973</v>
      </c>
      <c r="BK48" s="1332"/>
      <c r="BL48" s="1332"/>
      <c r="BM48" s="1332"/>
      <c r="BN48" s="1332"/>
      <c r="BO48" s="1332"/>
    </row>
    <row r="49" spans="1:67" s="1265" customFormat="1" ht="11.25" customHeight="1">
      <c r="A49" s="1258"/>
      <c r="B49" s="1259"/>
      <c r="C49" s="1259"/>
      <c r="D49" s="1259"/>
      <c r="E49" s="1259"/>
      <c r="F49" s="1258"/>
      <c r="G49" s="1258"/>
      <c r="H49" s="1258"/>
      <c r="I49" s="1259" t="s">
        <v>424</v>
      </c>
      <c r="J49" s="1328"/>
      <c r="K49" s="1328"/>
      <c r="L49" s="1328"/>
      <c r="M49" s="1313">
        <v>1.368211774444444</v>
      </c>
      <c r="N49" s="1313">
        <v>1.4390847417582422</v>
      </c>
      <c r="O49" s="1313">
        <v>1.4130544510869556</v>
      </c>
      <c r="P49" s="1313">
        <v>1.3486006445652174</v>
      </c>
      <c r="Q49" s="1313">
        <v>1.3106363571428576</v>
      </c>
      <c r="R49" s="1313">
        <v>1.2831956835164831</v>
      </c>
      <c r="S49" s="1313">
        <v>1.2518034456521736</v>
      </c>
      <c r="T49" s="1313">
        <v>1.2973425641304346</v>
      </c>
      <c r="U49" s="1313">
        <v>1.3200751455555562</v>
      </c>
      <c r="V49" s="1313">
        <v>1.3055214791208796</v>
      </c>
      <c r="W49" s="1313">
        <v>1.3247332967391303</v>
      </c>
      <c r="X49" s="1313">
        <v>1.361396864130435</v>
      </c>
      <c r="Y49" s="1313">
        <v>1.3704912144444448</v>
      </c>
      <c r="Z49" s="1313">
        <v>1.371404551648352</v>
      </c>
      <c r="AA49" s="1313">
        <v>1.3252089163043472</v>
      </c>
      <c r="AB49" s="1313">
        <v>1.2482881608695653</v>
      </c>
      <c r="AC49" s="1313">
        <v>1.126373587777777</v>
      </c>
      <c r="AD49" s="1313">
        <v>1.1064582868131869</v>
      </c>
      <c r="AE49" s="1313">
        <v>1.112047897826087</v>
      </c>
      <c r="AF49" s="1313">
        <v>1.0954038815217395</v>
      </c>
      <c r="AG49" s="1313">
        <v>1.1028413120879119</v>
      </c>
      <c r="AH49" s="1313">
        <v>1.129259968131868</v>
      </c>
      <c r="AI49" s="1313">
        <v>1.115971333695652</v>
      </c>
      <c r="AJ49" s="1313">
        <v>1.0782028108695652</v>
      </c>
      <c r="AK49" s="1313">
        <v>1.0658215043956041</v>
      </c>
      <c r="AL49" s="1313">
        <v>1.1009572945054946</v>
      </c>
      <c r="AM49" s="1313">
        <v>1.1753148119565213</v>
      </c>
      <c r="AN49" s="1369">
        <v>1.1777463793478264</v>
      </c>
      <c r="AO49" s="2271">
        <v>1.2270559700000008</v>
      </c>
      <c r="AP49" s="1521">
        <f t="shared" si="24"/>
        <v>1.2270559700000008</v>
      </c>
      <c r="AQ49" s="1521">
        <f t="shared" si="25"/>
        <v>1.2270559700000008</v>
      </c>
      <c r="AR49" s="1521">
        <f t="shared" si="26"/>
        <v>1.2270559700000008</v>
      </c>
      <c r="AS49" s="1363"/>
      <c r="AT49" s="1313">
        <v>1.3922412054794522</v>
      </c>
      <c r="AU49" s="1313">
        <v>1.2856834661202188</v>
      </c>
      <c r="AV49" s="1313">
        <v>1.3280361438356167</v>
      </c>
      <c r="AW49" s="1313">
        <v>1.3285034372602746</v>
      </c>
      <c r="AX49" s="1313">
        <v>1.1099914813698617</v>
      </c>
      <c r="AY49" s="1313">
        <v>1.1065170431693991</v>
      </c>
      <c r="AZ49" s="1369">
        <v>1.1300720569863014</v>
      </c>
      <c r="BA49" s="2271">
        <v>1.2287837460273985</v>
      </c>
      <c r="BB49" s="2433">
        <f t="shared" si="27"/>
        <v>1.2287837460273985</v>
      </c>
      <c r="BC49" s="2433">
        <f t="shared" si="27"/>
        <v>1.2287837460273985</v>
      </c>
      <c r="BD49" s="2433">
        <f t="shared" si="27"/>
        <v>1.2287837460273985</v>
      </c>
      <c r="BE49" s="2433">
        <f t="shared" si="27"/>
        <v>1.2287837460273985</v>
      </c>
      <c r="BF49" s="2433">
        <f t="shared" si="27"/>
        <v>1.2287837460273985</v>
      </c>
      <c r="BG49" s="2433">
        <f t="shared" si="27"/>
        <v>1.2287837460273985</v>
      </c>
      <c r="BH49" s="2433">
        <f t="shared" si="27"/>
        <v>1.2287837460273985</v>
      </c>
      <c r="BI49" s="2433">
        <f t="shared" si="27"/>
        <v>1.2287837460273985</v>
      </c>
      <c r="BK49" s="1332"/>
      <c r="BL49" s="1332"/>
      <c r="BM49" s="1332"/>
      <c r="BN49" s="1332"/>
      <c r="BO49" s="1332"/>
    </row>
    <row r="50" spans="1:67" s="1479" customFormat="1" ht="11.25" customHeight="1">
      <c r="A50" s="1474"/>
      <c r="B50" s="1475"/>
      <c r="C50" s="1475"/>
      <c r="D50" s="1475"/>
      <c r="E50" s="1475"/>
      <c r="F50" s="1474"/>
      <c r="G50" s="1474"/>
      <c r="H50" s="1474"/>
      <c r="I50" s="1475" t="s">
        <v>425</v>
      </c>
      <c r="J50" s="1476"/>
      <c r="K50" s="1476"/>
      <c r="L50" s="1476"/>
      <c r="M50" s="1477">
        <v>1.2157851942858504E-2</v>
      </c>
      <c r="N50" s="1477">
        <v>1.2264227049788457E-2</v>
      </c>
      <c r="O50" s="1477">
        <v>1.2870677743682892E-2</v>
      </c>
      <c r="P50" s="1477">
        <v>1.2936731584935241E-2</v>
      </c>
      <c r="Q50" s="1477">
        <v>1.2619763361795554E-2</v>
      </c>
      <c r="R50" s="1477">
        <v>1.2486234593979311E-2</v>
      </c>
      <c r="S50" s="1477">
        <v>1.2720336600697133E-2</v>
      </c>
      <c r="T50" s="1477">
        <v>1.2316475109264462E-2</v>
      </c>
      <c r="U50" s="1477">
        <v>1.0846583646130321E-2</v>
      </c>
      <c r="V50" s="1477">
        <v>1.0124928801667153E-2</v>
      </c>
      <c r="W50" s="1477">
        <v>1.0116084367037894E-2</v>
      </c>
      <c r="X50" s="1477">
        <v>9.9590984357146254E-3</v>
      </c>
      <c r="Y50" s="1477">
        <v>9.7293743031803166E-3</v>
      </c>
      <c r="Z50" s="1477">
        <v>9.7957962441434475E-3</v>
      </c>
      <c r="AA50" s="1477">
        <v>9.6238027411935812E-3</v>
      </c>
      <c r="AB50" s="1477">
        <v>8.7426623785640204E-3</v>
      </c>
      <c r="AC50" s="2434">
        <v>8.3881303981140354E-3</v>
      </c>
      <c r="AD50" s="2434">
        <v>8.2396809769621424E-3</v>
      </c>
      <c r="AE50" s="2434">
        <v>8.1852398896595617E-3</v>
      </c>
      <c r="AF50" s="2434">
        <v>8.2376350376679418E-3</v>
      </c>
      <c r="AG50" s="2434">
        <v>8.6777790682386353E-3</v>
      </c>
      <c r="AH50" s="2434">
        <v>9.26943881099908E-3</v>
      </c>
      <c r="AI50" s="2434">
        <v>9.7716137443246212E-3</v>
      </c>
      <c r="AJ50" s="2434">
        <v>9.1566549300328617E-3</v>
      </c>
      <c r="AK50" s="2434">
        <v>8.7987840047036962E-3</v>
      </c>
      <c r="AL50" s="2434">
        <v>9.0018211810815353E-3</v>
      </c>
      <c r="AM50" s="2434">
        <v>9.0164066300665695E-3</v>
      </c>
      <c r="AN50" s="1369">
        <v>8.857129672075045E-3</v>
      </c>
      <c r="AO50" s="2271">
        <v>9.1015289409627134E-3</v>
      </c>
      <c r="AP50" s="1521">
        <f t="shared" si="24"/>
        <v>9.1015289409627134E-3</v>
      </c>
      <c r="AQ50" s="1521">
        <f t="shared" si="25"/>
        <v>9.1015289409627134E-3</v>
      </c>
      <c r="AR50" s="1521">
        <f t="shared" si="26"/>
        <v>9.1015289409627134E-3</v>
      </c>
      <c r="AS50" s="1478"/>
      <c r="AT50" s="1477">
        <v>1.2560364368824337E-2</v>
      </c>
      <c r="AU50" s="1477">
        <v>1.253560789970487E-2</v>
      </c>
      <c r="AV50" s="2434">
        <v>1.0258843471114162E-2</v>
      </c>
      <c r="AW50" s="2434">
        <v>9.470619004167076E-3</v>
      </c>
      <c r="AX50" s="2434">
        <v>8.2620471179395815E-3</v>
      </c>
      <c r="AY50" s="2434">
        <v>9.2202118717254703E-3</v>
      </c>
      <c r="AZ50" s="1369">
        <v>8.9187305612663317E-3</v>
      </c>
      <c r="BA50" s="2271">
        <v>9.1392865286847903E-3</v>
      </c>
      <c r="BB50" s="2433">
        <f t="shared" si="27"/>
        <v>9.1392865286847903E-3</v>
      </c>
      <c r="BC50" s="2433">
        <f t="shared" si="27"/>
        <v>9.1392865286847903E-3</v>
      </c>
      <c r="BD50" s="2433">
        <f t="shared" si="27"/>
        <v>9.1392865286847903E-3</v>
      </c>
      <c r="BE50" s="2433">
        <f t="shared" si="27"/>
        <v>9.1392865286847903E-3</v>
      </c>
      <c r="BF50" s="2433">
        <f t="shared" si="27"/>
        <v>9.1392865286847903E-3</v>
      </c>
      <c r="BG50" s="2433">
        <f t="shared" si="27"/>
        <v>9.1392865286847903E-3</v>
      </c>
      <c r="BH50" s="2433">
        <f t="shared" si="27"/>
        <v>9.1392865286847903E-3</v>
      </c>
      <c r="BI50" s="2433">
        <f t="shared" si="27"/>
        <v>9.1392865286847903E-3</v>
      </c>
      <c r="BK50" s="1480"/>
      <c r="BL50" s="1480"/>
      <c r="BM50" s="1480"/>
      <c r="BN50" s="1480"/>
      <c r="BO50" s="1480"/>
    </row>
    <row r="51" spans="1:67" s="1265" customFormat="1" ht="11.25" customHeight="1">
      <c r="B51" s="369"/>
      <c r="C51" s="369"/>
      <c r="D51" s="369"/>
      <c r="E51" s="369"/>
      <c r="I51" s="369" t="s">
        <v>419</v>
      </c>
      <c r="J51" s="1465"/>
      <c r="K51" s="1465"/>
      <c r="L51" s="1465"/>
      <c r="M51" s="1286"/>
      <c r="N51" s="1286"/>
      <c r="O51" s="1286"/>
      <c r="P51" s="1286"/>
      <c r="Q51" s="1286">
        <f t="shared" ref="Q51:AI51" si="28">SUMPRODUCT(Q68:Q71,Q74:Q77)</f>
        <v>0.12233762614394075</v>
      </c>
      <c r="R51" s="1286">
        <f t="shared" si="28"/>
        <v>0.11944899801531517</v>
      </c>
      <c r="S51" s="1286">
        <f t="shared" si="28"/>
        <v>0.12061504762796722</v>
      </c>
      <c r="T51" s="1286">
        <f t="shared" si="28"/>
        <v>0.12174667464081551</v>
      </c>
      <c r="U51" s="1286">
        <f t="shared" si="28"/>
        <v>0.12197784179251965</v>
      </c>
      <c r="V51" s="1286">
        <f t="shared" si="28"/>
        <v>0.12011103491174693</v>
      </c>
      <c r="W51" s="1286">
        <f t="shared" si="28"/>
        <v>0.11614424790744629</v>
      </c>
      <c r="X51" s="1286">
        <f t="shared" si="28"/>
        <v>0.11710415855516004</v>
      </c>
      <c r="Y51" s="1286">
        <f t="shared" si="28"/>
        <v>0.11549951641057264</v>
      </c>
      <c r="Z51" s="1286">
        <f t="shared" si="28"/>
        <v>0.11609567404586196</v>
      </c>
      <c r="AA51" s="1286">
        <f t="shared" si="28"/>
        <v>0.11633671542975832</v>
      </c>
      <c r="AB51" s="1286">
        <f t="shared" si="28"/>
        <v>0.112879504933557</v>
      </c>
      <c r="AC51" s="1286">
        <f t="shared" si="28"/>
        <v>0.10854081431078422</v>
      </c>
      <c r="AD51" s="1286">
        <f t="shared" si="28"/>
        <v>0.10829439448011217</v>
      </c>
      <c r="AE51" s="1286">
        <f t="shared" si="28"/>
        <v>0.10459749518900532</v>
      </c>
      <c r="AF51" s="1286">
        <f t="shared" si="28"/>
        <v>0.10335891717293791</v>
      </c>
      <c r="AG51" s="1286">
        <f t="shared" si="28"/>
        <v>0.10191022174572271</v>
      </c>
      <c r="AH51" s="1286">
        <f t="shared" si="28"/>
        <v>0.10320770359414561</v>
      </c>
      <c r="AI51" s="1286">
        <f t="shared" si="28"/>
        <v>0.10261760902901403</v>
      </c>
      <c r="AJ51" s="1286">
        <f t="shared" ref="AJ51:AR51" si="29">SUMPRODUCT(AJ68:AJ71,AJ74:AJ77)</f>
        <v>0.10067426800296284</v>
      </c>
      <c r="AK51" s="1286">
        <f t="shared" si="29"/>
        <v>0.10063962037641173</v>
      </c>
      <c r="AL51" s="1286">
        <f t="shared" si="29"/>
        <v>0.10071078737047867</v>
      </c>
      <c r="AM51" s="1286">
        <f t="shared" si="29"/>
        <v>0.10435353227908367</v>
      </c>
      <c r="AN51" s="1286">
        <f t="shared" si="29"/>
        <v>0.10379328922479608</v>
      </c>
      <c r="AO51" s="1286">
        <f t="shared" si="29"/>
        <v>0.10769017793086567</v>
      </c>
      <c r="AP51" s="1286">
        <f t="shared" si="29"/>
        <v>0.10769017793086567</v>
      </c>
      <c r="AQ51" s="1286">
        <f t="shared" si="29"/>
        <v>0.10769017793086567</v>
      </c>
      <c r="AR51" s="1286">
        <f t="shared" si="29"/>
        <v>0.10769017793086567</v>
      </c>
      <c r="AS51" s="1363"/>
      <c r="AT51" s="1286">
        <f>SUMPRODUCT(AT68:AT71,AT74:AT77)</f>
        <v>0.12023162625399511</v>
      </c>
      <c r="AU51" s="1286">
        <f t="shared" ref="AU51:BH51" si="30">SUMPRODUCT(AU68:AU71,AU74:AU77)</f>
        <v>0.12103787226016474</v>
      </c>
      <c r="AV51" s="1286">
        <f t="shared" si="30"/>
        <v>0.11881359817220696</v>
      </c>
      <c r="AW51" s="1286">
        <f t="shared" si="30"/>
        <v>0.11519878106452053</v>
      </c>
      <c r="AX51" s="1286">
        <f t="shared" si="30"/>
        <v>0.10617932362454685</v>
      </c>
      <c r="AY51" s="1286">
        <f t="shared" si="30"/>
        <v>0.1020999559914478</v>
      </c>
      <c r="AZ51" s="1286">
        <f>SUMPRODUCT(AZ68:AZ71,AZ74:AZ77)</f>
        <v>0.10237845358685313</v>
      </c>
      <c r="BA51" s="1286">
        <f t="shared" si="30"/>
        <v>0.10796681309434247</v>
      </c>
      <c r="BB51" s="1286">
        <f t="shared" si="30"/>
        <v>0.10796681309434247</v>
      </c>
      <c r="BC51" s="1286">
        <f t="shared" si="30"/>
        <v>0.10796681309434247</v>
      </c>
      <c r="BD51" s="1286">
        <f t="shared" si="30"/>
        <v>0.10796681309434247</v>
      </c>
      <c r="BE51" s="1286">
        <f t="shared" si="30"/>
        <v>0.10796681309434247</v>
      </c>
      <c r="BF51" s="1286">
        <f t="shared" si="30"/>
        <v>0.10796681309434247</v>
      </c>
      <c r="BG51" s="1286">
        <f t="shared" si="30"/>
        <v>0.10796681309434247</v>
      </c>
      <c r="BH51" s="1286">
        <f t="shared" si="30"/>
        <v>0.10796681309434247</v>
      </c>
      <c r="BI51" s="1286">
        <f>SUMPRODUCT(BI68:BI71,BI74:BI77)</f>
        <v>0.10796681309434247</v>
      </c>
      <c r="BK51" s="1332"/>
      <c r="BL51" s="1332"/>
      <c r="BM51" s="1332"/>
      <c r="BN51" s="1332"/>
      <c r="BO51" s="1332"/>
    </row>
    <row r="52" spans="1:67" s="1382" customFormat="1" ht="11.25" customHeight="1">
      <c r="A52" s="1380"/>
      <c r="B52" s="1328"/>
      <c r="C52" s="1328"/>
      <c r="D52" s="1328"/>
      <c r="E52" s="1328"/>
      <c r="F52" s="1380"/>
      <c r="G52" s="1380"/>
      <c r="H52" s="1380"/>
      <c r="I52" s="1328" t="s">
        <v>421</v>
      </c>
      <c r="J52" s="1328"/>
      <c r="K52" s="1328"/>
      <c r="L52" s="1328"/>
      <c r="M52" s="1362"/>
      <c r="N52" s="1362"/>
      <c r="O52" s="1362"/>
      <c r="P52" s="1362"/>
      <c r="Q52" s="1362"/>
      <c r="R52" s="1362"/>
      <c r="S52" s="1362"/>
      <c r="T52" s="1362"/>
      <c r="U52" s="1362"/>
      <c r="V52" s="1362"/>
      <c r="W52" s="1362"/>
      <c r="X52" s="1362"/>
      <c r="Y52" s="1362"/>
      <c r="Z52" s="1362"/>
      <c r="AA52" s="1362"/>
      <c r="AB52" s="1362"/>
      <c r="AC52" s="1362"/>
      <c r="AD52" s="1362"/>
      <c r="AE52" s="1362"/>
      <c r="AF52" s="1362"/>
      <c r="AG52" s="1362"/>
      <c r="AH52" s="1362"/>
      <c r="AI52" s="1362"/>
      <c r="AJ52" s="1362"/>
      <c r="AK52" s="1362"/>
      <c r="AL52" s="1362"/>
      <c r="AM52" s="1362"/>
      <c r="AN52" s="1362"/>
      <c r="AO52" s="1362"/>
      <c r="AP52" s="1362"/>
      <c r="AQ52" s="1362"/>
      <c r="AR52" s="1362"/>
      <c r="AS52" s="1381"/>
      <c r="AT52" s="1362"/>
      <c r="AU52" s="1362"/>
      <c r="AV52" s="1362"/>
      <c r="AW52" s="1362"/>
      <c r="AX52" s="1364"/>
      <c r="AY52" s="1364"/>
      <c r="AZ52" s="1364"/>
      <c r="BA52" s="1364"/>
      <c r="BB52" s="1364"/>
      <c r="BC52" s="1364"/>
      <c r="BD52" s="1364"/>
      <c r="BE52" s="1364"/>
      <c r="BF52" s="1364"/>
      <c r="BG52" s="1364"/>
      <c r="BH52" s="1364"/>
      <c r="BI52" s="1364"/>
      <c r="BK52" s="1332"/>
      <c r="BL52" s="1332"/>
      <c r="BM52" s="1332"/>
      <c r="BN52" s="1332"/>
      <c r="BO52" s="1332"/>
    </row>
    <row r="53" spans="1:67" s="1265" customFormat="1" ht="11.25" customHeight="1">
      <c r="A53" s="1258"/>
      <c r="B53" s="1259"/>
      <c r="C53" s="1259"/>
      <c r="D53" s="1259"/>
      <c r="E53" s="1259"/>
      <c r="F53" s="1258"/>
      <c r="G53" s="1258"/>
      <c r="H53" s="1258"/>
      <c r="I53" s="1328"/>
      <c r="J53" s="1328"/>
      <c r="K53" s="1328"/>
      <c r="L53" s="1328"/>
      <c r="M53" s="1329"/>
      <c r="N53" s="1329"/>
      <c r="O53" s="1329"/>
      <c r="P53" s="1329"/>
      <c r="Q53" s="1329"/>
      <c r="R53" s="1329"/>
      <c r="S53" s="1329"/>
      <c r="T53" s="1329"/>
      <c r="U53" s="1329"/>
      <c r="V53" s="1329"/>
      <c r="W53" s="1329"/>
      <c r="X53" s="1329"/>
      <c r="Y53" s="1329"/>
      <c r="Z53" s="1329"/>
      <c r="AA53" s="1329"/>
      <c r="AB53" s="1329"/>
      <c r="AC53" s="1329"/>
      <c r="AD53" s="1329"/>
      <c r="AE53" s="1329"/>
      <c r="AF53" s="1329"/>
      <c r="AG53" s="1329"/>
      <c r="AH53" s="1329"/>
      <c r="AI53" s="1329"/>
      <c r="AJ53" s="1329"/>
      <c r="AK53" s="1329"/>
      <c r="AL53" s="1329"/>
      <c r="AM53" s="1329"/>
      <c r="AN53" s="1329"/>
      <c r="AO53" s="1329"/>
      <c r="AP53" s="1329"/>
      <c r="AQ53" s="1329"/>
      <c r="AR53" s="1329"/>
      <c r="AS53" s="1330"/>
      <c r="AT53" s="391"/>
      <c r="AU53" s="391"/>
      <c r="AV53" s="391"/>
      <c r="AW53" s="391"/>
      <c r="AX53" s="1331"/>
      <c r="AY53" s="1331"/>
      <c r="AZ53" s="1331"/>
      <c r="BA53" s="1331"/>
      <c r="BB53" s="1331"/>
      <c r="BC53" s="1331"/>
      <c r="BD53" s="1331"/>
      <c r="BE53" s="1331"/>
      <c r="BF53" s="1331"/>
      <c r="BG53" s="1331"/>
      <c r="BH53" s="1331"/>
      <c r="BI53" s="1331"/>
      <c r="BK53" s="1332"/>
      <c r="BL53" s="1332"/>
      <c r="BM53" s="1332"/>
      <c r="BN53" s="1332"/>
      <c r="BO53" s="1332"/>
    </row>
    <row r="54" spans="1:67" s="1265" customFormat="1" ht="11.25" customHeight="1">
      <c r="A54" s="1258"/>
      <c r="B54" s="1259"/>
      <c r="C54" s="1259"/>
      <c r="D54" s="1259"/>
      <c r="E54" s="1259"/>
      <c r="F54" s="1258"/>
      <c r="G54" s="1258"/>
      <c r="H54" s="1258"/>
      <c r="I54" s="1328"/>
      <c r="J54" s="1328"/>
      <c r="K54" s="1328"/>
      <c r="L54" s="1328"/>
      <c r="M54" s="1329"/>
      <c r="N54" s="1329"/>
      <c r="O54" s="1329"/>
      <c r="P54" s="1329"/>
      <c r="Q54" s="1329"/>
      <c r="R54" s="1329"/>
      <c r="S54" s="1329"/>
      <c r="T54" s="1329"/>
      <c r="U54" s="1329"/>
      <c r="V54" s="1329"/>
      <c r="W54" s="1329"/>
      <c r="X54" s="1329"/>
      <c r="Y54" s="1329"/>
      <c r="Z54" s="1329"/>
      <c r="AA54" s="1329"/>
      <c r="AB54" s="1329"/>
      <c r="AC54" s="1329"/>
      <c r="AD54" s="1329"/>
      <c r="AE54" s="1329"/>
      <c r="AF54" s="1329"/>
      <c r="AG54" s="1329"/>
      <c r="AH54" s="1329"/>
      <c r="AI54" s="1329"/>
      <c r="AJ54" s="1329"/>
      <c r="AK54" s="1329"/>
      <c r="AL54" s="1329"/>
      <c r="AM54" s="1329"/>
      <c r="AN54" s="1329"/>
      <c r="AO54" s="1329"/>
      <c r="AP54" s="1329"/>
      <c r="AQ54" s="1329"/>
      <c r="AR54" s="1329"/>
      <c r="AS54" s="1330"/>
      <c r="AT54" s="391"/>
      <c r="AU54" s="391"/>
      <c r="AV54" s="391"/>
      <c r="AW54" s="391"/>
      <c r="AX54" s="1331"/>
      <c r="AY54" s="1331"/>
      <c r="AZ54" s="1331"/>
      <c r="BA54" s="1331"/>
      <c r="BB54" s="1331"/>
      <c r="BC54" s="1331"/>
      <c r="BD54" s="1331"/>
      <c r="BE54" s="1331"/>
      <c r="BF54" s="1331"/>
      <c r="BG54" s="1331"/>
      <c r="BH54" s="1331"/>
      <c r="BI54" s="1331"/>
      <c r="BK54" s="1332"/>
      <c r="BL54" s="1332"/>
      <c r="BM54" s="1332"/>
      <c r="BN54" s="1332"/>
      <c r="BO54" s="1332"/>
    </row>
    <row r="55" spans="1:67" s="1265" customFormat="1" ht="11.25" customHeight="1">
      <c r="A55" s="1258"/>
      <c r="B55" s="1259"/>
      <c r="C55" s="1259"/>
      <c r="D55" s="1259"/>
      <c r="E55" s="1259"/>
      <c r="F55" s="1258"/>
      <c r="G55" s="1258"/>
      <c r="H55" s="1258"/>
      <c r="I55" s="1328"/>
      <c r="J55" s="1328"/>
      <c r="K55" s="1328"/>
      <c r="L55" s="1328"/>
      <c r="M55" s="1329"/>
      <c r="N55" s="1329"/>
      <c r="O55" s="1329"/>
      <c r="P55" s="1329"/>
      <c r="Q55" s="1329"/>
      <c r="R55" s="1329"/>
      <c r="S55" s="1329"/>
      <c r="T55" s="1329"/>
      <c r="U55" s="1329"/>
      <c r="V55" s="1329"/>
      <c r="W55" s="1329"/>
      <c r="X55" s="1329"/>
      <c r="Y55" s="1329"/>
      <c r="Z55" s="1329"/>
      <c r="AA55" s="1329"/>
      <c r="AB55" s="1329"/>
      <c r="AC55" s="1329"/>
      <c r="AD55" s="1329"/>
      <c r="AE55" s="1329"/>
      <c r="AF55" s="1329"/>
      <c r="AG55" s="1329"/>
      <c r="AH55" s="1329"/>
      <c r="AI55" s="1329"/>
      <c r="AJ55" s="1329"/>
      <c r="AK55" s="1329"/>
      <c r="AL55" s="1329"/>
      <c r="AM55" s="1329"/>
      <c r="AN55" s="1329"/>
      <c r="AO55" s="1329"/>
      <c r="AP55" s="1329"/>
      <c r="AQ55" s="1329"/>
      <c r="AR55" s="1329"/>
      <c r="AS55" s="1330"/>
      <c r="AT55" s="391"/>
      <c r="AU55" s="391"/>
      <c r="AV55" s="391"/>
      <c r="AW55" s="391"/>
      <c r="AX55" s="1331"/>
      <c r="AY55" s="1331"/>
      <c r="AZ55" s="1331"/>
      <c r="BA55" s="1331"/>
      <c r="BB55" s="1331"/>
      <c r="BC55" s="1331"/>
      <c r="BD55" s="1331"/>
      <c r="BE55" s="1331"/>
      <c r="BF55" s="1331"/>
      <c r="BG55" s="1331"/>
      <c r="BH55" s="1331"/>
      <c r="BI55" s="1331"/>
      <c r="BK55" s="1332"/>
      <c r="BL55" s="1332"/>
      <c r="BM55" s="1332"/>
      <c r="BN55" s="1332"/>
      <c r="BO55" s="1332"/>
    </row>
    <row r="56" spans="1:67" s="1265" customFormat="1" ht="11.25" customHeight="1">
      <c r="A56" s="1258"/>
      <c r="B56" s="1259"/>
      <c r="C56" s="1259"/>
      <c r="D56" s="1259"/>
      <c r="E56" s="1259"/>
      <c r="F56" s="1258"/>
      <c r="G56" s="1258"/>
      <c r="H56" s="1258"/>
      <c r="I56" s="1373" t="s">
        <v>426</v>
      </c>
      <c r="J56" s="1328"/>
      <c r="K56" s="1328"/>
      <c r="L56" s="1328"/>
      <c r="M56" s="1329"/>
      <c r="N56" s="1329"/>
      <c r="O56" s="1329"/>
      <c r="P56" s="1329"/>
      <c r="Q56" s="1329"/>
      <c r="R56" s="1329"/>
      <c r="S56" s="1329"/>
      <c r="T56" s="1329"/>
      <c r="U56" s="1329"/>
      <c r="V56" s="1329"/>
      <c r="W56" s="1329"/>
      <c r="X56" s="1329"/>
      <c r="Y56" s="1329"/>
      <c r="Z56" s="1329"/>
      <c r="AA56" s="1329"/>
      <c r="AB56" s="1329"/>
      <c r="AC56" s="1329"/>
      <c r="AD56" s="1329"/>
      <c r="AE56" s="1329"/>
      <c r="AF56" s="1329"/>
      <c r="AG56" s="1329"/>
      <c r="AH56" s="1329"/>
      <c r="AI56" s="1329"/>
      <c r="AJ56" s="1329"/>
      <c r="AK56" s="1329"/>
      <c r="AL56" s="1329"/>
      <c r="AM56" s="1329"/>
      <c r="AN56" s="1329"/>
      <c r="AO56" s="1329"/>
      <c r="AP56" s="1329"/>
      <c r="AQ56" s="1329"/>
      <c r="AR56" s="1329"/>
      <c r="AS56" s="1330"/>
      <c r="AT56" s="391"/>
      <c r="AU56" s="391"/>
      <c r="AV56" s="391"/>
      <c r="AW56" s="391"/>
      <c r="AX56" s="1331"/>
      <c r="AY56" s="1331"/>
      <c r="AZ56" s="1331"/>
      <c r="BA56" s="1331"/>
      <c r="BB56" s="1331"/>
      <c r="BC56" s="1331"/>
      <c r="BD56" s="1331"/>
      <c r="BE56" s="1331"/>
      <c r="BF56" s="1331"/>
      <c r="BG56" s="1331"/>
      <c r="BH56" s="1331"/>
      <c r="BI56" s="1331"/>
      <c r="BK56" s="1332"/>
      <c r="BL56" s="1332"/>
      <c r="BM56" s="1332"/>
      <c r="BN56" s="1332"/>
      <c r="BO56" s="1332"/>
    </row>
    <row r="57" spans="1:67" s="1365" customFormat="1" ht="11.25" customHeight="1">
      <c r="A57" s="1274"/>
      <c r="B57" s="1274"/>
      <c r="C57" s="1274"/>
      <c r="D57" s="1274"/>
      <c r="E57" s="1274"/>
      <c r="F57" s="1274"/>
      <c r="G57" s="1274"/>
      <c r="H57" s="1274"/>
      <c r="I57" s="1268" t="s">
        <v>404</v>
      </c>
      <c r="J57" s="1275"/>
      <c r="K57" s="1276"/>
      <c r="L57" s="1276"/>
      <c r="M57" s="1271">
        <v>1.0145203678770258</v>
      </c>
      <c r="N57" s="1271">
        <v>1.0331541744124033</v>
      </c>
      <c r="O57" s="1271">
        <v>1.0209625333259162</v>
      </c>
      <c r="P57" s="1271">
        <v>0.97792079129658394</v>
      </c>
      <c r="Q57" s="1271">
        <v>0.99830704604615639</v>
      </c>
      <c r="R57" s="1271">
        <v>0.9901235281436046</v>
      </c>
      <c r="S57" s="1271">
        <v>1.0050267482483188</v>
      </c>
      <c r="T57" s="1271">
        <v>1.008703087133459</v>
      </c>
      <c r="U57" s="1271">
        <v>0.9918122227008408</v>
      </c>
      <c r="V57" s="1271">
        <v>0.97649017915653058</v>
      </c>
      <c r="W57" s="1271">
        <v>0.96253118780120384</v>
      </c>
      <c r="X57" s="1271">
        <v>0.9527674093999986</v>
      </c>
      <c r="Y57" s="1271">
        <v>0.90718203673713127</v>
      </c>
      <c r="Z57" s="1271">
        <v>0.91706693733425637</v>
      </c>
      <c r="AA57" s="1271">
        <v>0.91888871814626472</v>
      </c>
      <c r="AB57" s="1271">
        <v>0.88040509313992199</v>
      </c>
      <c r="AC57" s="1369">
        <v>0.8072242588485854</v>
      </c>
      <c r="AD57" s="1369">
        <v>0.81292039526298487</v>
      </c>
      <c r="AE57" s="1369">
        <v>0.76476785395832192</v>
      </c>
      <c r="AF57" s="1369">
        <v>0.74915802431398337</v>
      </c>
      <c r="AG57" s="1369">
        <v>0.72868861059105539</v>
      </c>
      <c r="AH57" s="1369">
        <v>0.77582427731040504</v>
      </c>
      <c r="AI57" s="1369">
        <v>0.76693726183626987</v>
      </c>
      <c r="AJ57" s="1369">
        <v>0.74922450431155907</v>
      </c>
      <c r="AK57" s="1369">
        <v>0.75555680323539709</v>
      </c>
      <c r="AL57" s="1369">
        <v>0.74387337589712166</v>
      </c>
      <c r="AM57" s="1369">
        <v>0.79844253553536648</v>
      </c>
      <c r="AN57" s="1369">
        <v>0.78692515847052891</v>
      </c>
      <c r="AO57" s="2271">
        <v>0.80053826286325724</v>
      </c>
      <c r="AP57" s="1521">
        <f t="shared" ref="AP57:AP59" si="31">AO57</f>
        <v>0.80053826286325724</v>
      </c>
      <c r="AQ57" s="1521">
        <f t="shared" ref="AQ57:AQ59" si="32">AP57</f>
        <v>0.80053826286325724</v>
      </c>
      <c r="AR57" s="1521">
        <f t="shared" ref="AR57:AR59" si="33">AQ57</f>
        <v>0.80053826286325724</v>
      </c>
      <c r="AT57" s="1369">
        <v>1.0115647365636478</v>
      </c>
      <c r="AU57" s="1370">
        <v>1.0005746642251152</v>
      </c>
      <c r="AV57" s="1370">
        <v>0.97077034873652213</v>
      </c>
      <c r="AW57" s="1370">
        <v>0.9058479595673643</v>
      </c>
      <c r="AX57" s="1370">
        <v>0.78330717826399043</v>
      </c>
      <c r="AY57" s="1370">
        <v>0.75518457728041777</v>
      </c>
      <c r="AZ57" s="1369">
        <v>0.77123942359925113</v>
      </c>
      <c r="BA57" s="2271">
        <v>0.79823444790138809</v>
      </c>
      <c r="BB57" s="2432">
        <f t="shared" ref="BB57:BI59" si="34">BA57</f>
        <v>0.79823444790138809</v>
      </c>
      <c r="BC57" s="1521">
        <f t="shared" si="34"/>
        <v>0.79823444790138809</v>
      </c>
      <c r="BD57" s="1521">
        <f t="shared" si="34"/>
        <v>0.79823444790138809</v>
      </c>
      <c r="BE57" s="1521">
        <f t="shared" si="34"/>
        <v>0.79823444790138809</v>
      </c>
      <c r="BF57" s="1521">
        <f t="shared" si="34"/>
        <v>0.79823444790138809</v>
      </c>
      <c r="BG57" s="1521">
        <f t="shared" si="34"/>
        <v>0.79823444790138809</v>
      </c>
      <c r="BH57" s="1521">
        <f t="shared" si="34"/>
        <v>0.79823444790138809</v>
      </c>
      <c r="BI57" s="1521">
        <f t="shared" si="34"/>
        <v>0.79823444790138809</v>
      </c>
    </row>
    <row r="58" spans="1:67" s="1365" customFormat="1" ht="11.25" customHeight="1">
      <c r="A58" s="1274"/>
      <c r="B58" s="1274"/>
      <c r="C58" s="1274"/>
      <c r="D58" s="1274"/>
      <c r="E58" s="1274"/>
      <c r="F58" s="1274"/>
      <c r="G58" s="1274"/>
      <c r="H58" s="1274"/>
      <c r="I58" s="1268" t="s">
        <v>446</v>
      </c>
      <c r="J58" s="1275"/>
      <c r="K58" s="1276"/>
      <c r="L58" s="1276"/>
      <c r="M58" s="1271">
        <v>8.2897084857450939E-2</v>
      </c>
      <c r="N58" s="1271">
        <v>8.5300952977124159E-2</v>
      </c>
      <c r="O58" s="1271">
        <v>8.1517898030341276E-2</v>
      </c>
      <c r="P58" s="1271">
        <v>7.3398814166505733E-2</v>
      </c>
      <c r="Q58" s="1271">
        <v>7.7049050789094325E-2</v>
      </c>
      <c r="R58" s="1271">
        <v>7.3985158915892302E-2</v>
      </c>
      <c r="S58" s="1271">
        <v>7.5994764501231951E-2</v>
      </c>
      <c r="T58" s="1271">
        <v>7.7283842161553665E-2</v>
      </c>
      <c r="U58" s="1271">
        <v>7.9118883849974536E-2</v>
      </c>
      <c r="V58" s="1271">
        <v>8.0180167969936905E-2</v>
      </c>
      <c r="W58" s="1271">
        <v>7.7502741962577087E-2</v>
      </c>
      <c r="X58" s="1271">
        <v>7.6785503975885155E-2</v>
      </c>
      <c r="Y58" s="1271">
        <v>7.5567927144605224E-2</v>
      </c>
      <c r="Z58" s="1271">
        <v>7.695075115212395E-2</v>
      </c>
      <c r="AA58" s="1271">
        <v>7.6225883632133465E-2</v>
      </c>
      <c r="AB58" s="1271">
        <v>7.2107357044805989E-2</v>
      </c>
      <c r="AC58" s="1369">
        <v>6.6897146378474021E-2</v>
      </c>
      <c r="AD58" s="1369">
        <v>6.5250101869478314E-2</v>
      </c>
      <c r="AE58" s="1369">
        <v>6.0964699144504905E-2</v>
      </c>
      <c r="AF58" s="1369">
        <v>5.9702200338529021E-2</v>
      </c>
      <c r="AG58" s="1369">
        <v>5.5507150073763341E-2</v>
      </c>
      <c r="AH58" s="1369">
        <v>5.529374498165146E-2</v>
      </c>
      <c r="AI58" s="1369">
        <v>5.3375651613809617E-2</v>
      </c>
      <c r="AJ58" s="1369">
        <v>5.0404546287496563E-2</v>
      </c>
      <c r="AK58" s="1369">
        <v>4.9363169480815559E-2</v>
      </c>
      <c r="AL58" s="1369">
        <v>5.3940276745889033E-2</v>
      </c>
      <c r="AM58" s="1369">
        <v>5.6111862818736216E-2</v>
      </c>
      <c r="AN58" s="1369">
        <v>5.2702050373182409E-2</v>
      </c>
      <c r="AO58" s="2271">
        <v>5.3338046080735758E-2</v>
      </c>
      <c r="AP58" s="1521">
        <f t="shared" si="31"/>
        <v>5.3338046080735758E-2</v>
      </c>
      <c r="AQ58" s="1521">
        <f t="shared" si="32"/>
        <v>5.3338046080735758E-2</v>
      </c>
      <c r="AR58" s="1521">
        <f t="shared" si="33"/>
        <v>5.3338046080735758E-2</v>
      </c>
      <c r="AT58" s="1369">
        <v>8.0754690082736502E-2</v>
      </c>
      <c r="AU58" s="1370">
        <v>7.6081270208005605E-2</v>
      </c>
      <c r="AV58" s="1370">
        <v>7.8387982076987606E-2</v>
      </c>
      <c r="AW58" s="1370">
        <v>7.5206273808592364E-2</v>
      </c>
      <c r="AX58" s="1370">
        <v>6.317769094965564E-2</v>
      </c>
      <c r="AY58" s="1370">
        <v>5.3635682122849498E-2</v>
      </c>
      <c r="AZ58" s="1369">
        <v>5.3031302025753423E-2</v>
      </c>
      <c r="BA58" s="2271">
        <v>5.3489931466195913E-2</v>
      </c>
      <c r="BB58" s="1521">
        <f t="shared" si="34"/>
        <v>5.3489931466195913E-2</v>
      </c>
      <c r="BC58" s="1521">
        <f t="shared" si="34"/>
        <v>5.3489931466195913E-2</v>
      </c>
      <c r="BD58" s="1521">
        <f t="shared" si="34"/>
        <v>5.3489931466195913E-2</v>
      </c>
      <c r="BE58" s="1521">
        <f t="shared" si="34"/>
        <v>5.3489931466195913E-2</v>
      </c>
      <c r="BF58" s="1521">
        <f t="shared" si="34"/>
        <v>5.3489931466195913E-2</v>
      </c>
      <c r="BG58" s="1521">
        <f t="shared" si="34"/>
        <v>5.3489931466195913E-2</v>
      </c>
      <c r="BH58" s="1521">
        <f t="shared" si="34"/>
        <v>5.3489931466195913E-2</v>
      </c>
      <c r="BI58" s="1521">
        <f t="shared" si="34"/>
        <v>5.3489931466195913E-2</v>
      </c>
    </row>
    <row r="59" spans="1:67" s="1365" customFormat="1" ht="11.25" customHeight="1">
      <c r="A59" s="1274"/>
      <c r="B59" s="1274"/>
      <c r="C59" s="1274"/>
      <c r="D59" s="1274"/>
      <c r="E59" s="1274"/>
      <c r="F59" s="1274"/>
      <c r="G59" s="1274"/>
      <c r="H59" s="1274"/>
      <c r="I59" s="1268" t="s">
        <v>405</v>
      </c>
      <c r="J59" s="1275"/>
      <c r="K59" s="1276"/>
      <c r="L59" s="1276"/>
      <c r="M59" s="1271">
        <v>0.59996192527166936</v>
      </c>
      <c r="N59" s="1271">
        <v>0.62700293772899829</v>
      </c>
      <c r="O59" s="1271">
        <v>0.61427797943529272</v>
      </c>
      <c r="P59" s="1271">
        <v>0.55643952111889239</v>
      </c>
      <c r="Q59" s="1271">
        <v>0.56581924377369031</v>
      </c>
      <c r="R59" s="1271">
        <v>0.51126385655461282</v>
      </c>
      <c r="S59" s="1271">
        <v>0.49316674132113958</v>
      </c>
      <c r="T59" s="1271">
        <v>0.48607158220935331</v>
      </c>
      <c r="U59" s="1271">
        <v>0.50076618141617568</v>
      </c>
      <c r="V59" s="1271">
        <v>0.48379825587484193</v>
      </c>
      <c r="W59" s="1271">
        <v>0.43738191086743028</v>
      </c>
      <c r="X59" s="1271">
        <v>0.439227735096407</v>
      </c>
      <c r="Y59" s="1271">
        <v>0.42331784765086899</v>
      </c>
      <c r="Z59" s="1271">
        <v>0.4485650487081525</v>
      </c>
      <c r="AA59" s="1271">
        <v>0.43966319163805939</v>
      </c>
      <c r="AB59" s="1271">
        <v>0.39291903445434573</v>
      </c>
      <c r="AC59" s="1369">
        <v>0.35084058251387218</v>
      </c>
      <c r="AD59" s="1369">
        <v>0.32538123821732406</v>
      </c>
      <c r="AE59" s="1369">
        <v>0.28435693981550025</v>
      </c>
      <c r="AF59" s="1369">
        <v>0.26023391728641793</v>
      </c>
      <c r="AG59" s="1369">
        <v>0.25676578126483313</v>
      </c>
      <c r="AH59" s="1369">
        <v>0.28485089099886313</v>
      </c>
      <c r="AI59" s="1369">
        <v>0.30825304209302468</v>
      </c>
      <c r="AJ59" s="1369">
        <v>0.30322041815567191</v>
      </c>
      <c r="AK59" s="1369">
        <v>0.31794087412528843</v>
      </c>
      <c r="AL59" s="1369">
        <v>0.31118165828011396</v>
      </c>
      <c r="AM59" s="1369">
        <v>0.31632962020703614</v>
      </c>
      <c r="AN59" s="1369">
        <v>0.30761405616138837</v>
      </c>
      <c r="AO59" s="2271">
        <v>0.30874922448504322</v>
      </c>
      <c r="AP59" s="1521">
        <f t="shared" si="31"/>
        <v>0.30874922448504322</v>
      </c>
      <c r="AQ59" s="1521">
        <f t="shared" si="32"/>
        <v>0.30874922448504322</v>
      </c>
      <c r="AR59" s="1521">
        <f t="shared" si="33"/>
        <v>0.30874922448504322</v>
      </c>
      <c r="AT59" s="1369">
        <v>0.599342056599381</v>
      </c>
      <c r="AU59" s="1369">
        <v>0.51394668823683354</v>
      </c>
      <c r="AV59" s="1369">
        <v>0.46504845216641</v>
      </c>
      <c r="AW59" s="1369">
        <v>0.42607011101786679</v>
      </c>
      <c r="AX59" s="1369">
        <v>0.30489781906137381</v>
      </c>
      <c r="AY59" s="1369">
        <v>0.28836796589856983</v>
      </c>
      <c r="AZ59" s="1369">
        <v>0.31325158385945479</v>
      </c>
      <c r="BA59" s="2271">
        <v>0.30742630176907837</v>
      </c>
      <c r="BB59" s="1521">
        <f t="shared" si="34"/>
        <v>0.30742630176907837</v>
      </c>
      <c r="BC59" s="1521">
        <f t="shared" si="34"/>
        <v>0.30742630176907837</v>
      </c>
      <c r="BD59" s="1521">
        <f t="shared" si="34"/>
        <v>0.30742630176907837</v>
      </c>
      <c r="BE59" s="1521">
        <f t="shared" si="34"/>
        <v>0.30742630176907837</v>
      </c>
      <c r="BF59" s="1521">
        <f t="shared" si="34"/>
        <v>0.30742630176907837</v>
      </c>
      <c r="BG59" s="1521">
        <f t="shared" si="34"/>
        <v>0.30742630176907837</v>
      </c>
      <c r="BH59" s="1521">
        <f t="shared" si="34"/>
        <v>0.30742630176907837</v>
      </c>
      <c r="BI59" s="1521">
        <f t="shared" si="34"/>
        <v>0.30742630176907837</v>
      </c>
    </row>
    <row r="60" spans="1:67" s="1365" customFormat="1" ht="11.25" customHeight="1">
      <c r="I60" s="1366"/>
      <c r="J60" s="1367"/>
      <c r="K60" s="1368"/>
      <c r="L60" s="1368"/>
      <c r="M60" s="1369"/>
      <c r="N60" s="1369"/>
      <c r="O60" s="1369"/>
      <c r="P60" s="1369"/>
      <c r="Q60" s="1369"/>
      <c r="R60" s="1369"/>
      <c r="S60" s="1369"/>
      <c r="T60" s="1369"/>
      <c r="U60" s="1369"/>
      <c r="V60" s="1369"/>
      <c r="W60" s="1369"/>
      <c r="X60" s="1369"/>
      <c r="Y60" s="1369"/>
      <c r="Z60" s="1369"/>
      <c r="AA60" s="1369"/>
      <c r="AB60" s="1369"/>
      <c r="AC60" s="1369"/>
      <c r="AD60" s="1369"/>
      <c r="AE60" s="1369"/>
      <c r="AF60" s="1369"/>
      <c r="AG60" s="1369"/>
      <c r="AH60" s="1369"/>
      <c r="AI60" s="1369"/>
      <c r="AJ60" s="1369"/>
      <c r="AK60" s="1369"/>
      <c r="AL60" s="1369"/>
      <c r="AM60" s="1369"/>
      <c r="AN60" s="1369"/>
      <c r="AO60" s="1369"/>
      <c r="AP60" s="1369"/>
      <c r="AQ60" s="1369"/>
      <c r="AR60" s="1369"/>
      <c r="AT60" s="1369"/>
      <c r="AU60" s="1370"/>
      <c r="AV60" s="1370"/>
      <c r="AW60" s="1370"/>
      <c r="AX60" s="1370"/>
      <c r="AY60" s="1370"/>
      <c r="AZ60" s="1369"/>
      <c r="BA60" s="1369"/>
      <c r="BB60" s="1369"/>
      <c r="BC60" s="1369"/>
      <c r="BD60" s="1369"/>
      <c r="BE60" s="1369"/>
      <c r="BF60" s="1369"/>
      <c r="BG60" s="1369"/>
      <c r="BH60" s="1369"/>
      <c r="BI60" s="1369"/>
    </row>
    <row r="61" spans="1:67" s="1365" customFormat="1" ht="11.25" customHeight="1">
      <c r="I61" s="1373" t="s">
        <v>427</v>
      </c>
      <c r="J61" s="1367"/>
      <c r="K61" s="1368"/>
      <c r="L61" s="1368"/>
      <c r="M61" s="1369"/>
      <c r="N61" s="1369"/>
      <c r="O61" s="1369"/>
      <c r="P61" s="1369"/>
      <c r="Q61" s="1369"/>
      <c r="R61" s="1369"/>
      <c r="S61" s="1369"/>
      <c r="T61" s="1369"/>
      <c r="U61" s="1369"/>
      <c r="V61" s="1369"/>
      <c r="W61" s="1369"/>
      <c r="X61" s="1369"/>
      <c r="Y61" s="1369"/>
      <c r="Z61" s="1369"/>
      <c r="AA61" s="1369"/>
      <c r="AB61" s="1369"/>
      <c r="AC61" s="1369"/>
      <c r="AD61" s="1369"/>
      <c r="AE61" s="1369"/>
      <c r="AF61" s="1369"/>
      <c r="AG61" s="1369"/>
      <c r="AH61" s="1369"/>
      <c r="AI61" s="1369"/>
      <c r="AJ61" s="1369"/>
      <c r="AK61" s="1369"/>
      <c r="AL61" s="1369"/>
      <c r="AM61" s="1369"/>
      <c r="AN61" s="1369"/>
      <c r="AO61" s="1369"/>
      <c r="AP61" s="1369"/>
      <c r="AQ61" s="1369"/>
      <c r="AR61" s="1369"/>
      <c r="AT61" s="1369"/>
      <c r="AU61" s="1370"/>
      <c r="AV61" s="1370"/>
      <c r="AW61" s="1370"/>
      <c r="AX61" s="1370"/>
      <c r="AY61" s="1370"/>
      <c r="AZ61" s="1369"/>
      <c r="BA61" s="1369"/>
      <c r="BB61" s="1369"/>
      <c r="BC61" s="1369"/>
      <c r="BD61" s="1369"/>
      <c r="BE61" s="1369"/>
      <c r="BF61" s="1369"/>
      <c r="BG61" s="1369"/>
      <c r="BH61" s="1369"/>
      <c r="BI61" s="1369"/>
    </row>
    <row r="62" spans="1:67" s="1374" customFormat="1" ht="11.25" customHeight="1">
      <c r="I62" s="1372" t="s">
        <v>404</v>
      </c>
      <c r="J62" s="1375"/>
      <c r="K62" s="1376"/>
      <c r="L62" s="1376"/>
      <c r="M62" s="1377"/>
      <c r="N62" s="1377"/>
      <c r="O62" s="1377"/>
      <c r="P62" s="1377"/>
      <c r="Q62" s="1378">
        <v>0.3</v>
      </c>
      <c r="R62" s="1377">
        <f>Q62</f>
        <v>0.3</v>
      </c>
      <c r="S62" s="1377">
        <f t="shared" ref="S62:AJ62" si="35">R62</f>
        <v>0.3</v>
      </c>
      <c r="T62" s="1377">
        <f t="shared" si="35"/>
        <v>0.3</v>
      </c>
      <c r="U62" s="1377">
        <f t="shared" si="35"/>
        <v>0.3</v>
      </c>
      <c r="V62" s="1377">
        <f t="shared" si="35"/>
        <v>0.3</v>
      </c>
      <c r="W62" s="1377">
        <f t="shared" si="35"/>
        <v>0.3</v>
      </c>
      <c r="X62" s="1377">
        <f t="shared" si="35"/>
        <v>0.3</v>
      </c>
      <c r="Y62" s="1377">
        <f t="shared" si="35"/>
        <v>0.3</v>
      </c>
      <c r="Z62" s="1377">
        <f t="shared" si="35"/>
        <v>0.3</v>
      </c>
      <c r="AA62" s="1377">
        <f t="shared" si="35"/>
        <v>0.3</v>
      </c>
      <c r="AB62" s="1377">
        <f t="shared" si="35"/>
        <v>0.3</v>
      </c>
      <c r="AC62" s="1377">
        <f t="shared" si="35"/>
        <v>0.3</v>
      </c>
      <c r="AD62" s="1377">
        <f t="shared" si="35"/>
        <v>0.3</v>
      </c>
      <c r="AE62" s="1377">
        <f t="shared" si="35"/>
        <v>0.3</v>
      </c>
      <c r="AF62" s="1377">
        <f t="shared" si="35"/>
        <v>0.3</v>
      </c>
      <c r="AG62" s="1377">
        <f t="shared" si="35"/>
        <v>0.3</v>
      </c>
      <c r="AH62" s="1377">
        <f t="shared" si="35"/>
        <v>0.3</v>
      </c>
      <c r="AI62" s="1377">
        <f t="shared" si="35"/>
        <v>0.3</v>
      </c>
      <c r="AJ62" s="1377">
        <f t="shared" si="35"/>
        <v>0.3</v>
      </c>
      <c r="AK62" s="1377">
        <f t="shared" ref="AK62:AN63" si="36">AJ62</f>
        <v>0.3</v>
      </c>
      <c r="AL62" s="1377">
        <f t="shared" si="36"/>
        <v>0.3</v>
      </c>
      <c r="AM62" s="1377">
        <f t="shared" si="36"/>
        <v>0.3</v>
      </c>
      <c r="AN62" s="1377">
        <f t="shared" si="36"/>
        <v>0.3</v>
      </c>
      <c r="AO62" s="1377">
        <f t="shared" ref="AO62:AO63" si="37">AN62</f>
        <v>0.3</v>
      </c>
      <c r="AP62" s="1377">
        <f t="shared" ref="AP62:AP63" si="38">AO62</f>
        <v>0.3</v>
      </c>
      <c r="AQ62" s="1377">
        <f t="shared" ref="AQ62:AQ63" si="39">AP62</f>
        <v>0.3</v>
      </c>
      <c r="AR62" s="1377">
        <f t="shared" ref="AR62:AR63" si="40">AQ62</f>
        <v>0.3</v>
      </c>
      <c r="AT62" s="1378">
        <v>0.3</v>
      </c>
      <c r="AU62" s="1379">
        <f t="shared" ref="AU62:BI62" si="41">AT62</f>
        <v>0.3</v>
      </c>
      <c r="AV62" s="1379">
        <f t="shared" si="41"/>
        <v>0.3</v>
      </c>
      <c r="AW62" s="1379">
        <f t="shared" si="41"/>
        <v>0.3</v>
      </c>
      <c r="AX62" s="1379">
        <f t="shared" si="41"/>
        <v>0.3</v>
      </c>
      <c r="AY62" s="1379">
        <f t="shared" si="41"/>
        <v>0.3</v>
      </c>
      <c r="AZ62" s="1379">
        <f t="shared" si="41"/>
        <v>0.3</v>
      </c>
      <c r="BA62" s="1379">
        <f t="shared" si="41"/>
        <v>0.3</v>
      </c>
      <c r="BB62" s="1379">
        <f t="shared" si="41"/>
        <v>0.3</v>
      </c>
      <c r="BC62" s="1379">
        <f t="shared" si="41"/>
        <v>0.3</v>
      </c>
      <c r="BD62" s="1379">
        <f t="shared" si="41"/>
        <v>0.3</v>
      </c>
      <c r="BE62" s="1379">
        <f t="shared" si="41"/>
        <v>0.3</v>
      </c>
      <c r="BF62" s="1379">
        <f t="shared" si="41"/>
        <v>0.3</v>
      </c>
      <c r="BG62" s="1379">
        <f t="shared" si="41"/>
        <v>0.3</v>
      </c>
      <c r="BH62" s="1379">
        <f t="shared" si="41"/>
        <v>0.3</v>
      </c>
      <c r="BI62" s="1379">
        <f t="shared" si="41"/>
        <v>0.3</v>
      </c>
    </row>
    <row r="63" spans="1:67" s="1374" customFormat="1" ht="11.25" customHeight="1">
      <c r="I63" s="1372" t="s">
        <v>446</v>
      </c>
      <c r="J63" s="1375"/>
      <c r="K63" s="1376"/>
      <c r="L63" s="1376"/>
      <c r="M63" s="1377"/>
      <c r="N63" s="1377"/>
      <c r="O63" s="1377"/>
      <c r="P63" s="1377"/>
      <c r="Q63" s="1378">
        <v>0.1</v>
      </c>
      <c r="R63" s="1377">
        <f>Q63</f>
        <v>0.1</v>
      </c>
      <c r="S63" s="1377">
        <f t="shared" ref="S63:AJ63" si="42">R63</f>
        <v>0.1</v>
      </c>
      <c r="T63" s="1377">
        <f t="shared" si="42"/>
        <v>0.1</v>
      </c>
      <c r="U63" s="1377">
        <f t="shared" si="42"/>
        <v>0.1</v>
      </c>
      <c r="V63" s="1377">
        <f t="shared" si="42"/>
        <v>0.1</v>
      </c>
      <c r="W63" s="1377">
        <f t="shared" si="42"/>
        <v>0.1</v>
      </c>
      <c r="X63" s="1377">
        <f t="shared" si="42"/>
        <v>0.1</v>
      </c>
      <c r="Y63" s="1377">
        <f t="shared" si="42"/>
        <v>0.1</v>
      </c>
      <c r="Z63" s="1377">
        <f t="shared" si="42"/>
        <v>0.1</v>
      </c>
      <c r="AA63" s="1377">
        <f t="shared" si="42"/>
        <v>0.1</v>
      </c>
      <c r="AB63" s="1377">
        <f t="shared" si="42"/>
        <v>0.1</v>
      </c>
      <c r="AC63" s="1377">
        <f t="shared" si="42"/>
        <v>0.1</v>
      </c>
      <c r="AD63" s="1377">
        <f t="shared" si="42"/>
        <v>0.1</v>
      </c>
      <c r="AE63" s="1377">
        <f t="shared" si="42"/>
        <v>0.1</v>
      </c>
      <c r="AF63" s="1377">
        <f t="shared" si="42"/>
        <v>0.1</v>
      </c>
      <c r="AG63" s="1377">
        <f t="shared" si="42"/>
        <v>0.1</v>
      </c>
      <c r="AH63" s="1377">
        <f t="shared" si="42"/>
        <v>0.1</v>
      </c>
      <c r="AI63" s="1377">
        <f t="shared" si="42"/>
        <v>0.1</v>
      </c>
      <c r="AJ63" s="1377">
        <f t="shared" si="42"/>
        <v>0.1</v>
      </c>
      <c r="AK63" s="1377">
        <f t="shared" si="36"/>
        <v>0.1</v>
      </c>
      <c r="AL63" s="1377">
        <f t="shared" si="36"/>
        <v>0.1</v>
      </c>
      <c r="AM63" s="1377">
        <f t="shared" si="36"/>
        <v>0.1</v>
      </c>
      <c r="AN63" s="1377">
        <f t="shared" si="36"/>
        <v>0.1</v>
      </c>
      <c r="AO63" s="1377">
        <f t="shared" si="37"/>
        <v>0.1</v>
      </c>
      <c r="AP63" s="1377">
        <f t="shared" si="38"/>
        <v>0.1</v>
      </c>
      <c r="AQ63" s="1377">
        <f t="shared" si="39"/>
        <v>0.1</v>
      </c>
      <c r="AR63" s="1377">
        <f t="shared" si="40"/>
        <v>0.1</v>
      </c>
      <c r="AT63" s="1378">
        <v>0.1</v>
      </c>
      <c r="AU63" s="1379">
        <f t="shared" ref="AU63:BI63" si="43">AT63</f>
        <v>0.1</v>
      </c>
      <c r="AV63" s="1379">
        <f t="shared" si="43"/>
        <v>0.1</v>
      </c>
      <c r="AW63" s="1379">
        <f t="shared" si="43"/>
        <v>0.1</v>
      </c>
      <c r="AX63" s="1379">
        <f t="shared" si="43"/>
        <v>0.1</v>
      </c>
      <c r="AY63" s="1379">
        <f t="shared" si="43"/>
        <v>0.1</v>
      </c>
      <c r="AZ63" s="1379">
        <f t="shared" si="43"/>
        <v>0.1</v>
      </c>
      <c r="BA63" s="1379">
        <f t="shared" si="43"/>
        <v>0.1</v>
      </c>
      <c r="BB63" s="1379">
        <f t="shared" si="43"/>
        <v>0.1</v>
      </c>
      <c r="BC63" s="1379">
        <f t="shared" si="43"/>
        <v>0.1</v>
      </c>
      <c r="BD63" s="1379">
        <f t="shared" si="43"/>
        <v>0.1</v>
      </c>
      <c r="BE63" s="1379">
        <f t="shared" si="43"/>
        <v>0.1</v>
      </c>
      <c r="BF63" s="1379">
        <f t="shared" si="43"/>
        <v>0.1</v>
      </c>
      <c r="BG63" s="1379">
        <f t="shared" si="43"/>
        <v>0.1</v>
      </c>
      <c r="BH63" s="1379">
        <f t="shared" si="43"/>
        <v>0.1</v>
      </c>
      <c r="BI63" s="1379">
        <f t="shared" si="43"/>
        <v>0.1</v>
      </c>
    </row>
    <row r="64" spans="1:67" s="1374" customFormat="1" ht="11.25" customHeight="1">
      <c r="I64" s="1372" t="s">
        <v>405</v>
      </c>
      <c r="J64" s="1375"/>
      <c r="K64" s="1376"/>
      <c r="L64" s="1376"/>
      <c r="M64" s="1377"/>
      <c r="N64" s="1377"/>
      <c r="O64" s="1377"/>
      <c r="P64" s="1377"/>
      <c r="Q64" s="1377">
        <f>1-Q62-Q63</f>
        <v>0.6</v>
      </c>
      <c r="R64" s="1377">
        <f t="shared" ref="R64:BH64" si="44">1-R62-R63</f>
        <v>0.6</v>
      </c>
      <c r="S64" s="1377">
        <f t="shared" si="44"/>
        <v>0.6</v>
      </c>
      <c r="T64" s="1377">
        <f t="shared" si="44"/>
        <v>0.6</v>
      </c>
      <c r="U64" s="1377">
        <f t="shared" si="44"/>
        <v>0.6</v>
      </c>
      <c r="V64" s="1377">
        <f t="shared" si="44"/>
        <v>0.6</v>
      </c>
      <c r="W64" s="1377">
        <f t="shared" si="44"/>
        <v>0.6</v>
      </c>
      <c r="X64" s="1377">
        <f t="shared" si="44"/>
        <v>0.6</v>
      </c>
      <c r="Y64" s="1377">
        <f t="shared" si="44"/>
        <v>0.6</v>
      </c>
      <c r="Z64" s="1377">
        <f t="shared" si="44"/>
        <v>0.6</v>
      </c>
      <c r="AA64" s="1377">
        <f t="shared" si="44"/>
        <v>0.6</v>
      </c>
      <c r="AB64" s="1377">
        <f t="shared" si="44"/>
        <v>0.6</v>
      </c>
      <c r="AC64" s="1377">
        <f t="shared" si="44"/>
        <v>0.6</v>
      </c>
      <c r="AD64" s="1377">
        <f t="shared" si="44"/>
        <v>0.6</v>
      </c>
      <c r="AE64" s="1377">
        <f t="shared" si="44"/>
        <v>0.6</v>
      </c>
      <c r="AF64" s="1377">
        <f t="shared" si="44"/>
        <v>0.6</v>
      </c>
      <c r="AG64" s="1377">
        <f t="shared" si="44"/>
        <v>0.6</v>
      </c>
      <c r="AH64" s="1377">
        <f t="shared" si="44"/>
        <v>0.6</v>
      </c>
      <c r="AI64" s="1377">
        <f t="shared" si="44"/>
        <v>0.6</v>
      </c>
      <c r="AJ64" s="1377">
        <f t="shared" si="44"/>
        <v>0.6</v>
      </c>
      <c r="AK64" s="1377">
        <f t="shared" ref="AK64:AR64" si="45">1-AK62-AK63</f>
        <v>0.6</v>
      </c>
      <c r="AL64" s="1377">
        <f t="shared" si="45"/>
        <v>0.6</v>
      </c>
      <c r="AM64" s="1377">
        <f t="shared" si="45"/>
        <v>0.6</v>
      </c>
      <c r="AN64" s="1377">
        <f t="shared" si="45"/>
        <v>0.6</v>
      </c>
      <c r="AO64" s="1377">
        <f t="shared" si="45"/>
        <v>0.6</v>
      </c>
      <c r="AP64" s="1377">
        <f t="shared" si="45"/>
        <v>0.6</v>
      </c>
      <c r="AQ64" s="1377">
        <f t="shared" si="45"/>
        <v>0.6</v>
      </c>
      <c r="AR64" s="1377">
        <f t="shared" si="45"/>
        <v>0.6</v>
      </c>
      <c r="AT64" s="1377">
        <f>1-AT62-AT63</f>
        <v>0.6</v>
      </c>
      <c r="AU64" s="1377">
        <f t="shared" si="44"/>
        <v>0.6</v>
      </c>
      <c r="AV64" s="1377">
        <f t="shared" si="44"/>
        <v>0.6</v>
      </c>
      <c r="AW64" s="1377">
        <f t="shared" si="44"/>
        <v>0.6</v>
      </c>
      <c r="AX64" s="1377">
        <f t="shared" si="44"/>
        <v>0.6</v>
      </c>
      <c r="AY64" s="1377">
        <f t="shared" si="44"/>
        <v>0.6</v>
      </c>
      <c r="AZ64" s="1377">
        <f t="shared" si="44"/>
        <v>0.6</v>
      </c>
      <c r="BA64" s="1377">
        <f t="shared" si="44"/>
        <v>0.6</v>
      </c>
      <c r="BB64" s="1377">
        <f t="shared" si="44"/>
        <v>0.6</v>
      </c>
      <c r="BC64" s="1377">
        <f t="shared" si="44"/>
        <v>0.6</v>
      </c>
      <c r="BD64" s="1377">
        <f t="shared" si="44"/>
        <v>0.6</v>
      </c>
      <c r="BE64" s="1377">
        <f t="shared" si="44"/>
        <v>0.6</v>
      </c>
      <c r="BF64" s="1377">
        <f t="shared" si="44"/>
        <v>0.6</v>
      </c>
      <c r="BG64" s="1377">
        <f t="shared" si="44"/>
        <v>0.6</v>
      </c>
      <c r="BH64" s="1377">
        <f t="shared" si="44"/>
        <v>0.6</v>
      </c>
      <c r="BI64" s="1377">
        <f>1-BI62-BI63</f>
        <v>0.6</v>
      </c>
    </row>
    <row r="65" spans="1:61" s="1365" customFormat="1" ht="11.25" customHeight="1">
      <c r="I65" s="1371"/>
      <c r="J65" s="1367"/>
      <c r="K65" s="1368"/>
      <c r="L65" s="1368"/>
      <c r="M65" s="1369"/>
      <c r="N65" s="1369"/>
      <c r="O65" s="1369"/>
      <c r="P65" s="1369"/>
      <c r="Q65" s="1369"/>
      <c r="R65" s="1369"/>
      <c r="S65" s="1369"/>
      <c r="T65" s="1369"/>
      <c r="U65" s="1369"/>
      <c r="V65" s="1369"/>
      <c r="W65" s="1369"/>
      <c r="X65" s="1369"/>
      <c r="Y65" s="1369"/>
      <c r="Z65" s="1369"/>
      <c r="AA65" s="1369"/>
      <c r="AB65" s="1369"/>
      <c r="AC65" s="1369"/>
      <c r="AD65" s="1369"/>
      <c r="AE65" s="1369"/>
      <c r="AF65" s="1369"/>
      <c r="AG65" s="1369"/>
      <c r="AH65" s="1369"/>
      <c r="AI65" s="1369"/>
      <c r="AJ65" s="1369"/>
      <c r="AK65" s="1369"/>
      <c r="AL65" s="1369"/>
      <c r="AM65" s="1369"/>
      <c r="AN65" s="1369"/>
      <c r="AO65" s="1369"/>
      <c r="AP65" s="1369"/>
      <c r="AQ65" s="1369"/>
      <c r="AR65" s="1369"/>
      <c r="AT65" s="1369"/>
      <c r="AU65" s="1370"/>
      <c r="AV65" s="1370"/>
      <c r="AW65" s="1370"/>
      <c r="AX65" s="1370"/>
      <c r="AY65" s="1370"/>
      <c r="AZ65" s="1369"/>
      <c r="BA65" s="1369"/>
      <c r="BB65" s="1369"/>
      <c r="BC65" s="1369"/>
      <c r="BD65" s="1369"/>
      <c r="BE65" s="1369"/>
      <c r="BF65" s="1369"/>
      <c r="BG65" s="1369"/>
      <c r="BH65" s="1369"/>
      <c r="BI65" s="1369"/>
    </row>
    <row r="66" spans="1:61" s="1365" customFormat="1" ht="11.25" customHeight="1">
      <c r="I66" s="1371"/>
      <c r="J66" s="1367"/>
      <c r="K66" s="1368"/>
      <c r="L66" s="1368"/>
      <c r="M66" s="1369"/>
      <c r="N66" s="1369"/>
      <c r="O66" s="1369"/>
      <c r="P66" s="1369"/>
      <c r="Q66" s="1369"/>
      <c r="R66" s="1369"/>
      <c r="S66" s="1369"/>
      <c r="T66" s="1369"/>
      <c r="U66" s="1369"/>
      <c r="V66" s="1369"/>
      <c r="W66" s="1369"/>
      <c r="X66" s="1369"/>
      <c r="Y66" s="1369"/>
      <c r="Z66" s="1369"/>
      <c r="AA66" s="1369"/>
      <c r="AB66" s="1369"/>
      <c r="AC66" s="1369"/>
      <c r="AD66" s="1369"/>
      <c r="AE66" s="1369"/>
      <c r="AF66" s="1369"/>
      <c r="AG66" s="1369"/>
      <c r="AH66" s="1369"/>
      <c r="AI66" s="1369"/>
      <c r="AJ66" s="1369"/>
      <c r="AK66" s="1369"/>
      <c r="AL66" s="1369"/>
      <c r="AM66" s="1369"/>
      <c r="AN66" s="1369"/>
      <c r="AO66" s="1369"/>
      <c r="AP66" s="1369"/>
      <c r="AQ66" s="1369"/>
      <c r="AR66" s="1369"/>
      <c r="AT66" s="1369"/>
      <c r="AU66" s="1370"/>
      <c r="AV66" s="1370"/>
      <c r="AW66" s="1370"/>
      <c r="AX66" s="1370"/>
      <c r="AY66" s="1370"/>
      <c r="AZ66" s="1369"/>
      <c r="BA66" s="1369"/>
      <c r="BB66" s="1369"/>
      <c r="BC66" s="1369"/>
      <c r="BD66" s="1369"/>
      <c r="BE66" s="1369"/>
      <c r="BF66" s="1369"/>
      <c r="BG66" s="1369"/>
      <c r="BH66" s="1369"/>
      <c r="BI66" s="1369"/>
    </row>
    <row r="67" spans="1:61" s="1365" customFormat="1" ht="11.25" customHeight="1">
      <c r="I67" s="1373" t="s">
        <v>428</v>
      </c>
      <c r="J67" s="1367"/>
      <c r="K67" s="1368"/>
      <c r="L67" s="1368"/>
      <c r="M67" s="1369"/>
      <c r="N67" s="1369"/>
      <c r="O67" s="1369"/>
      <c r="P67" s="1369"/>
      <c r="Q67" s="1369"/>
      <c r="R67" s="1369"/>
      <c r="S67" s="1369"/>
      <c r="T67" s="1369"/>
      <c r="U67" s="1369"/>
      <c r="V67" s="1369"/>
      <c r="W67" s="1369"/>
      <c r="X67" s="1369"/>
      <c r="Y67" s="1369"/>
      <c r="Z67" s="1369"/>
      <c r="AA67" s="1369"/>
      <c r="AB67" s="1369"/>
      <c r="AC67" s="1369"/>
      <c r="AD67" s="1369"/>
      <c r="AE67" s="1369"/>
      <c r="AF67" s="1369"/>
      <c r="AG67" s="1369"/>
      <c r="AH67" s="1369"/>
      <c r="AI67" s="1369"/>
      <c r="AJ67" s="1369"/>
      <c r="AK67" s="1369"/>
      <c r="AL67" s="1369"/>
      <c r="AM67" s="1369"/>
      <c r="AN67" s="1369"/>
      <c r="AO67" s="1369"/>
      <c r="AP67" s="1369"/>
      <c r="AQ67" s="1369"/>
      <c r="AR67" s="1369"/>
      <c r="AT67" s="1369"/>
      <c r="AU67" s="1370"/>
      <c r="AV67" s="1370"/>
      <c r="AW67" s="1370"/>
      <c r="AX67" s="1370"/>
      <c r="AY67" s="1370"/>
      <c r="AZ67" s="1369"/>
      <c r="BA67" s="1369"/>
      <c r="BB67" s="1369"/>
      <c r="BC67" s="1369"/>
      <c r="BD67" s="1369"/>
      <c r="BE67" s="1369"/>
      <c r="BF67" s="1369"/>
      <c r="BG67" s="1369"/>
      <c r="BH67" s="1369"/>
      <c r="BI67" s="1369"/>
    </row>
    <row r="68" spans="1:61" s="1522" customFormat="1" ht="11.25" customHeight="1">
      <c r="A68" s="1267"/>
      <c r="B68" s="1267"/>
      <c r="C68" s="1267"/>
      <c r="D68" s="1267"/>
      <c r="E68" s="1267"/>
      <c r="F68" s="1267"/>
      <c r="G68" s="1267"/>
      <c r="H68" s="1267"/>
      <c r="I68" s="1268" t="s">
        <v>448</v>
      </c>
      <c r="J68" s="1269"/>
      <c r="K68" s="1270"/>
      <c r="L68" s="1270"/>
      <c r="M68" s="1271">
        <v>0.15190749236796597</v>
      </c>
      <c r="N68" s="1271">
        <v>0.15384880020346958</v>
      </c>
      <c r="O68" s="1271">
        <v>0.15584480359154751</v>
      </c>
      <c r="P68" s="1271">
        <v>0.15725245071969873</v>
      </c>
      <c r="Q68" s="1271">
        <v>0.15846854432002289</v>
      </c>
      <c r="R68" s="1271">
        <v>0.15793211273957697</v>
      </c>
      <c r="S68" s="1271">
        <v>0.15745759214979921</v>
      </c>
      <c r="T68" s="1271">
        <v>0.16015133141630644</v>
      </c>
      <c r="U68" s="1271">
        <v>0.16069280735375563</v>
      </c>
      <c r="V68" s="1271">
        <v>0.16249301609727651</v>
      </c>
      <c r="W68" s="1271">
        <v>0.1632509931269307</v>
      </c>
      <c r="X68" s="1271">
        <v>0.16418215554039794</v>
      </c>
      <c r="Y68" s="1271">
        <v>0.16391204988924482</v>
      </c>
      <c r="Z68" s="1271">
        <v>0.16047613991521847</v>
      </c>
      <c r="AA68" s="1271">
        <v>0.16221715362573211</v>
      </c>
      <c r="AB68" s="1271">
        <v>0.1626472282978868</v>
      </c>
      <c r="AC68" s="1369">
        <v>0.16036699093943441</v>
      </c>
      <c r="AD68" s="1369">
        <v>0.1611928246098846</v>
      </c>
      <c r="AE68" s="1369">
        <v>0.15870112330961642</v>
      </c>
      <c r="AF68" s="1369">
        <v>0.15646143514705155</v>
      </c>
      <c r="AG68" s="1369">
        <v>0.1528902726465966</v>
      </c>
      <c r="AH68" s="1369">
        <v>0.15307429512359194</v>
      </c>
      <c r="AI68" s="1369">
        <v>0.15001029247211042</v>
      </c>
      <c r="AJ68" s="1369">
        <v>0.14642566183963973</v>
      </c>
      <c r="AK68" s="1369">
        <v>0.14513173223321327</v>
      </c>
      <c r="AL68" s="1369">
        <v>0.14573642935182621</v>
      </c>
      <c r="AM68" s="1369">
        <v>0.14995142684751064</v>
      </c>
      <c r="AN68" s="1369">
        <v>0.1512296166229449</v>
      </c>
      <c r="AO68" s="2271">
        <v>0.15826696410947036</v>
      </c>
      <c r="AP68" s="1521">
        <f t="shared" ref="AP68:AP70" si="46">AO68</f>
        <v>0.15826696410947036</v>
      </c>
      <c r="AQ68" s="1521">
        <f t="shared" ref="AQ68:AQ70" si="47">AP68</f>
        <v>0.15826696410947036</v>
      </c>
      <c r="AR68" s="1521">
        <f t="shared" ref="AR68:AR70" si="48">AQ68</f>
        <v>0.15826696410947036</v>
      </c>
      <c r="AT68" s="1369">
        <v>0.154731130214431</v>
      </c>
      <c r="AU68" s="1369">
        <v>0.15850404579373029</v>
      </c>
      <c r="AV68" s="1369">
        <v>0.16266593644954636</v>
      </c>
      <c r="AW68" s="1369">
        <v>0.1623094146829859</v>
      </c>
      <c r="AX68" s="1369">
        <v>0.15916857973167686</v>
      </c>
      <c r="AY68" s="1369">
        <v>0.15058711328898414</v>
      </c>
      <c r="AZ68" s="1369">
        <v>0.14801950619330459</v>
      </c>
      <c r="BA68" s="2271">
        <v>0.15938972898801657</v>
      </c>
      <c r="BB68" s="1521">
        <f t="shared" ref="BB68:BI68" si="49">BA68</f>
        <v>0.15938972898801657</v>
      </c>
      <c r="BC68" s="1521">
        <f t="shared" si="49"/>
        <v>0.15938972898801657</v>
      </c>
      <c r="BD68" s="1521">
        <f t="shared" si="49"/>
        <v>0.15938972898801657</v>
      </c>
      <c r="BE68" s="1521">
        <f t="shared" si="49"/>
        <v>0.15938972898801657</v>
      </c>
      <c r="BF68" s="1521">
        <f t="shared" si="49"/>
        <v>0.15938972898801657</v>
      </c>
      <c r="BG68" s="1521">
        <f t="shared" si="49"/>
        <v>0.15938972898801657</v>
      </c>
      <c r="BH68" s="1521">
        <f t="shared" si="49"/>
        <v>0.15938972898801657</v>
      </c>
      <c r="BI68" s="1521">
        <f t="shared" si="49"/>
        <v>0.15938972898801657</v>
      </c>
    </row>
    <row r="69" spans="1:61" s="1522" customFormat="1" ht="11.25" customHeight="1">
      <c r="A69" s="1267"/>
      <c r="B69" s="1267"/>
      <c r="C69" s="1267"/>
      <c r="D69" s="1267"/>
      <c r="E69" s="1267"/>
      <c r="F69" s="1267"/>
      <c r="G69" s="1267"/>
      <c r="H69" s="1267"/>
      <c r="I69" s="1268" t="s">
        <v>449</v>
      </c>
      <c r="J69" s="1269"/>
      <c r="K69" s="1270"/>
      <c r="L69" s="1270"/>
      <c r="M69" s="1271">
        <v>2.2089509976042195E-2</v>
      </c>
      <c r="N69" s="1271">
        <v>2.2365338186679632E-2</v>
      </c>
      <c r="O69" s="1271">
        <v>2.1873185245336494E-2</v>
      </c>
      <c r="P69" s="1271">
        <v>1.9691883337178341E-2</v>
      </c>
      <c r="Q69" s="1271">
        <v>1.9906709621566716E-2</v>
      </c>
      <c r="R69" s="1271">
        <v>1.8522911650305635E-2</v>
      </c>
      <c r="S69" s="1271">
        <v>1.8134453897663081E-2</v>
      </c>
      <c r="T69" s="1271">
        <v>1.8457173676673932E-2</v>
      </c>
      <c r="U69" s="1271">
        <v>1.8455167105579526E-2</v>
      </c>
      <c r="V69" s="1271">
        <v>1.7923728541506173E-2</v>
      </c>
      <c r="W69" s="1271">
        <v>1.6127696714298985E-2</v>
      </c>
      <c r="X69" s="1271">
        <v>1.6119962662499501E-2</v>
      </c>
      <c r="Y69" s="1271">
        <v>1.6196828350747889E-2</v>
      </c>
      <c r="Z69" s="1271">
        <v>1.6720667155680723E-2</v>
      </c>
      <c r="AA69" s="1271">
        <v>1.6503710612602411E-2</v>
      </c>
      <c r="AB69" s="1271">
        <v>1.6140421855545161E-2</v>
      </c>
      <c r="AC69" s="1369">
        <v>1.606531494722057E-2</v>
      </c>
      <c r="AD69" s="1369">
        <v>1.576566981999648E-2</v>
      </c>
      <c r="AE69" s="1369">
        <v>1.53988894996318E-2</v>
      </c>
      <c r="AF69" s="1369">
        <v>1.5168474949467598E-2</v>
      </c>
      <c r="AG69" s="1369">
        <v>1.4822962344410905E-2</v>
      </c>
      <c r="AH69" s="1369">
        <v>1.4949530571698157E-2</v>
      </c>
      <c r="AI69" s="1369">
        <v>1.4932680611643243E-2</v>
      </c>
      <c r="AJ69" s="1369">
        <v>1.4839884112487892E-2</v>
      </c>
      <c r="AK69" s="1369">
        <v>1.4931829891153917E-2</v>
      </c>
      <c r="AL69" s="1369">
        <v>1.5512722846439451E-2</v>
      </c>
      <c r="AM69" s="1369">
        <v>1.5555727108885782E-2</v>
      </c>
      <c r="AN69" s="1369">
        <v>1.5450102186319523E-2</v>
      </c>
      <c r="AO69" s="2271">
        <v>1.561510756038406E-2</v>
      </c>
      <c r="AP69" s="1521">
        <f t="shared" si="46"/>
        <v>1.561510756038406E-2</v>
      </c>
      <c r="AQ69" s="1521">
        <f t="shared" si="47"/>
        <v>1.561510756038406E-2</v>
      </c>
      <c r="AR69" s="1521">
        <f t="shared" si="48"/>
        <v>1.561510756038406E-2</v>
      </c>
      <c r="AT69" s="1370">
        <v>2.1499419129926051E-2</v>
      </c>
      <c r="AU69" s="1370">
        <v>1.8752801291200525E-2</v>
      </c>
      <c r="AV69" s="1370">
        <v>1.7147421916286779E-2</v>
      </c>
      <c r="AW69" s="1370">
        <v>1.6390562876174863E-2</v>
      </c>
      <c r="AX69" s="1370">
        <v>1.5596580351196387E-2</v>
      </c>
      <c r="AY69" s="1370">
        <v>1.4886264508158428E-2</v>
      </c>
      <c r="AZ69" s="1369">
        <v>1.5363510536586895E-2</v>
      </c>
      <c r="BA69" s="2271">
        <v>1.5570828190395977E-2</v>
      </c>
      <c r="BB69" s="1521">
        <f t="shared" ref="BB69:BI71" si="50">BA69</f>
        <v>1.5570828190395977E-2</v>
      </c>
      <c r="BC69" s="1521">
        <f t="shared" si="50"/>
        <v>1.5570828190395977E-2</v>
      </c>
      <c r="BD69" s="1521">
        <f t="shared" si="50"/>
        <v>1.5570828190395977E-2</v>
      </c>
      <c r="BE69" s="1521">
        <f t="shared" si="50"/>
        <v>1.5570828190395977E-2</v>
      </c>
      <c r="BF69" s="1521">
        <f t="shared" si="50"/>
        <v>1.5570828190395977E-2</v>
      </c>
      <c r="BG69" s="1521">
        <f t="shared" si="50"/>
        <v>1.5570828190395977E-2</v>
      </c>
      <c r="BH69" s="1521">
        <f t="shared" si="50"/>
        <v>1.5570828190395977E-2</v>
      </c>
      <c r="BI69" s="1521">
        <f t="shared" si="50"/>
        <v>1.5570828190395977E-2</v>
      </c>
    </row>
    <row r="70" spans="1:61" s="1522" customFormat="1" ht="11.25" customHeight="1">
      <c r="A70" s="1267"/>
      <c r="B70" s="1267"/>
      <c r="C70" s="1267"/>
      <c r="D70" s="1267"/>
      <c r="E70" s="1267"/>
      <c r="F70" s="1267"/>
      <c r="G70" s="1267"/>
      <c r="H70" s="1267"/>
      <c r="I70" s="1268" t="s">
        <v>450</v>
      </c>
      <c r="J70" s="1269"/>
      <c r="K70" s="1270"/>
      <c r="L70" s="1270"/>
      <c r="M70" s="1271">
        <v>8.9275489962152175E-4</v>
      </c>
      <c r="N70" s="1271">
        <v>9.2336261774249751E-4</v>
      </c>
      <c r="O70" s="1271">
        <v>9.2422226096536709E-4</v>
      </c>
      <c r="P70" s="1271">
        <v>8.7370995117610117E-4</v>
      </c>
      <c r="Q70" s="1271">
        <v>8.8429530465956722E-4</v>
      </c>
      <c r="R70" s="1271">
        <v>8.6783517009812099E-4</v>
      </c>
      <c r="S70" s="1271">
        <v>8.8286622108148293E-4</v>
      </c>
      <c r="T70" s="1271">
        <v>9.1755727646742973E-4</v>
      </c>
      <c r="U70" s="1271">
        <v>9.2175865515205571E-4</v>
      </c>
      <c r="V70" s="1271">
        <v>8.9061775142816753E-4</v>
      </c>
      <c r="W70" s="1271">
        <v>9.016278521459017E-4</v>
      </c>
      <c r="X70" s="1271">
        <v>9.418869436127595E-4</v>
      </c>
      <c r="Y70" s="1271">
        <v>9.3570788749021026E-4</v>
      </c>
      <c r="Z70" s="1271">
        <v>9.7211957843523625E-4</v>
      </c>
      <c r="AA70" s="1271">
        <v>9.7409868273910804E-4</v>
      </c>
      <c r="AB70" s="1271">
        <v>9.197152309549213E-4</v>
      </c>
      <c r="AC70" s="1369">
        <v>9.0580838115497512E-4</v>
      </c>
      <c r="AD70" s="1369">
        <v>9.1223805734093409E-4</v>
      </c>
      <c r="AE70" s="1369">
        <v>8.5539064803344877E-4</v>
      </c>
      <c r="AF70" s="1369">
        <v>8.6433775623843197E-4</v>
      </c>
      <c r="AG70" s="1369">
        <v>8.3340663833995974E-4</v>
      </c>
      <c r="AH70" s="1369">
        <v>8.5976267961076624E-4</v>
      </c>
      <c r="AI70" s="1369">
        <v>8.92800122359654E-4</v>
      </c>
      <c r="AJ70" s="1369">
        <v>8.6391761170322547E-4</v>
      </c>
      <c r="AK70" s="1369">
        <v>8.677606785055139E-4</v>
      </c>
      <c r="AL70" s="1369">
        <v>8.8498481755118561E-4</v>
      </c>
      <c r="AM70" s="1369">
        <v>8.8280504269822914E-4</v>
      </c>
      <c r="AN70" s="1369">
        <v>9.0347900497593351E-4</v>
      </c>
      <c r="AO70" s="2271">
        <v>9.2666409807137578E-4</v>
      </c>
      <c r="AP70" s="1521">
        <f t="shared" si="46"/>
        <v>9.2666409807137578E-4</v>
      </c>
      <c r="AQ70" s="1521">
        <f t="shared" si="47"/>
        <v>9.2666409807137578E-4</v>
      </c>
      <c r="AR70" s="1521">
        <f t="shared" si="48"/>
        <v>9.2666409807137578E-4</v>
      </c>
      <c r="AT70" s="1369">
        <v>9.035169936918347E-4</v>
      </c>
      <c r="AU70" s="1369">
        <v>8.8820446715150126E-4</v>
      </c>
      <c r="AV70" s="1369">
        <v>9.1399412480395927E-4</v>
      </c>
      <c r="AW70" s="1369">
        <v>9.5043142896322199E-4</v>
      </c>
      <c r="AX70" s="1369">
        <v>8.842504951095489E-4</v>
      </c>
      <c r="AY70" s="1369">
        <v>8.625585777795109E-4</v>
      </c>
      <c r="AZ70" s="1369">
        <v>8.8483527915244947E-4</v>
      </c>
      <c r="BA70" s="2271">
        <v>9.2187069409694353E-4</v>
      </c>
      <c r="BB70" s="1521">
        <f t="shared" si="50"/>
        <v>9.2187069409694353E-4</v>
      </c>
      <c r="BC70" s="1521">
        <f t="shared" si="50"/>
        <v>9.2187069409694353E-4</v>
      </c>
      <c r="BD70" s="1521">
        <f t="shared" si="50"/>
        <v>9.2187069409694353E-4</v>
      </c>
      <c r="BE70" s="1521">
        <f t="shared" si="50"/>
        <v>9.2187069409694353E-4</v>
      </c>
      <c r="BF70" s="1521">
        <f t="shared" si="50"/>
        <v>9.2187069409694353E-4</v>
      </c>
      <c r="BG70" s="1521">
        <f t="shared" si="50"/>
        <v>9.2187069409694353E-4</v>
      </c>
      <c r="BH70" s="1521">
        <f t="shared" si="50"/>
        <v>9.2187069409694353E-4</v>
      </c>
      <c r="BI70" s="1521">
        <f t="shared" si="50"/>
        <v>9.2187069409694353E-4</v>
      </c>
    </row>
    <row r="71" spans="1:61" s="1522" customFormat="1" ht="11.25" customHeight="1">
      <c r="A71" s="1267"/>
      <c r="B71" s="1267"/>
      <c r="C71" s="1267"/>
      <c r="D71" s="1267"/>
      <c r="E71" s="1267"/>
      <c r="F71" s="1267"/>
      <c r="G71" s="1267"/>
      <c r="H71" s="1267"/>
      <c r="I71" s="1268" t="s">
        <v>451</v>
      </c>
      <c r="J71" s="1269"/>
      <c r="K71" s="1270"/>
      <c r="L71" s="1270"/>
      <c r="M71" s="1271">
        <v>1.0055209010000001</v>
      </c>
      <c r="N71" s="1271">
        <v>1.0627803505494504</v>
      </c>
      <c r="O71" s="1271">
        <v>1.0510403569565219</v>
      </c>
      <c r="P71" s="1271">
        <v>1.0134534694565216</v>
      </c>
      <c r="Q71" s="1271">
        <v>1.0551424340659341</v>
      </c>
      <c r="R71" s="1271">
        <v>1.0100464126373632</v>
      </c>
      <c r="S71" s="1271">
        <v>1.0394191608695651</v>
      </c>
      <c r="T71" s="1271">
        <v>1.0383920130434781</v>
      </c>
      <c r="U71" s="1271">
        <v>1.0386745811111109</v>
      </c>
      <c r="V71" s="1271">
        <v>0.99028110945054881</v>
      </c>
      <c r="W71" s="1271">
        <v>0.91560269358695678</v>
      </c>
      <c r="X71" s="1271">
        <v>0.92719671608695653</v>
      </c>
      <c r="Y71" s="1271">
        <v>0.89683441955555598</v>
      </c>
      <c r="Z71" s="1271">
        <v>0.932919760769231</v>
      </c>
      <c r="AA71" s="1271">
        <v>0.92510432249999963</v>
      </c>
      <c r="AB71" s="1271">
        <v>0.85497116500000003</v>
      </c>
      <c r="AC71" s="1369">
        <v>0.78695942711111111</v>
      </c>
      <c r="AD71" s="1369">
        <v>0.77719008351648322</v>
      </c>
      <c r="AE71" s="1369">
        <v>0.72567062706521701</v>
      </c>
      <c r="AF71" s="1369">
        <v>0.72015432380434785</v>
      </c>
      <c r="AG71" s="1369">
        <v>0.72197744648351625</v>
      </c>
      <c r="AH71" s="1369">
        <v>0.74556371406593414</v>
      </c>
      <c r="AI71" s="1369">
        <v>0.7582097565217395</v>
      </c>
      <c r="AJ71" s="1369">
        <v>0.74872117260869564</v>
      </c>
      <c r="AK71" s="1369">
        <v>0.75780876692307753</v>
      </c>
      <c r="AL71" s="1369">
        <v>0.7508230514285712</v>
      </c>
      <c r="AM71" s="1369">
        <v>0.78971084293478255</v>
      </c>
      <c r="AN71" s="1369">
        <v>0.7688108433695654</v>
      </c>
      <c r="AO71" s="2271">
        <v>0.78934387988888954</v>
      </c>
      <c r="AP71" s="1521">
        <f t="shared" ref="AP71" si="51">AO71</f>
        <v>0.78934387988888954</v>
      </c>
      <c r="AQ71" s="1521">
        <f t="shared" ref="AQ71" si="52">AP71</f>
        <v>0.78934387988888954</v>
      </c>
      <c r="AR71" s="1521">
        <f t="shared" ref="AR71" si="53">AQ71</f>
        <v>0.78934387988888954</v>
      </c>
      <c r="AT71" s="1369">
        <v>1.0332693836164388</v>
      </c>
      <c r="AU71" s="1369">
        <v>1.0357672487704923</v>
      </c>
      <c r="AV71" s="1369">
        <v>0.96748996972602785</v>
      </c>
      <c r="AW71" s="1369">
        <v>0.90240476942465853</v>
      </c>
      <c r="AX71" s="1369">
        <v>0.75223710005479605</v>
      </c>
      <c r="AY71" s="1369">
        <v>0.74367183357923505</v>
      </c>
      <c r="AZ71" s="1369">
        <v>0.76680778257534243</v>
      </c>
      <c r="BA71" s="2271">
        <v>0.78618410736985656</v>
      </c>
      <c r="BB71" s="1521">
        <f t="shared" si="50"/>
        <v>0.78618410736985656</v>
      </c>
      <c r="BC71" s="1521">
        <f t="shared" si="50"/>
        <v>0.78618410736985656</v>
      </c>
      <c r="BD71" s="1521">
        <f t="shared" si="50"/>
        <v>0.78618410736985656</v>
      </c>
      <c r="BE71" s="1521">
        <f t="shared" si="50"/>
        <v>0.78618410736985656</v>
      </c>
      <c r="BF71" s="1521">
        <f t="shared" si="50"/>
        <v>0.78618410736985656</v>
      </c>
      <c r="BG71" s="1521">
        <f t="shared" si="50"/>
        <v>0.78618410736985656</v>
      </c>
      <c r="BH71" s="1521">
        <f t="shared" si="50"/>
        <v>0.78618410736985656</v>
      </c>
      <c r="BI71" s="1521">
        <f t="shared" si="50"/>
        <v>0.78618410736985656</v>
      </c>
    </row>
    <row r="73" spans="1:61">
      <c r="I73" s="1373" t="s">
        <v>427</v>
      </c>
      <c r="R73" s="1488"/>
      <c r="S73" s="1488"/>
      <c r="T73" s="1488"/>
      <c r="U73" s="1488"/>
    </row>
    <row r="74" spans="1:61" s="1272" customFormat="1" ht="11.25" customHeight="1">
      <c r="I74" s="1372" t="s">
        <v>448</v>
      </c>
      <c r="N74" s="1273"/>
      <c r="O74" s="1273"/>
      <c r="P74" s="1273"/>
      <c r="Q74" s="1378">
        <v>0.4</v>
      </c>
      <c r="R74" s="1377">
        <f>Q74</f>
        <v>0.4</v>
      </c>
      <c r="S74" s="1273">
        <f t="shared" ref="S74:AJ74" si="54">R74</f>
        <v>0.4</v>
      </c>
      <c r="T74" s="1273">
        <f t="shared" si="54"/>
        <v>0.4</v>
      </c>
      <c r="U74" s="1273">
        <f t="shared" si="54"/>
        <v>0.4</v>
      </c>
      <c r="V74" s="1273">
        <f t="shared" si="54"/>
        <v>0.4</v>
      </c>
      <c r="W74" s="1273">
        <f t="shared" si="54"/>
        <v>0.4</v>
      </c>
      <c r="X74" s="1273">
        <f t="shared" si="54"/>
        <v>0.4</v>
      </c>
      <c r="Y74" s="1273">
        <f t="shared" si="54"/>
        <v>0.4</v>
      </c>
      <c r="Z74" s="1273">
        <f t="shared" si="54"/>
        <v>0.4</v>
      </c>
      <c r="AA74" s="1273">
        <f t="shared" si="54"/>
        <v>0.4</v>
      </c>
      <c r="AB74" s="1273">
        <f t="shared" si="54"/>
        <v>0.4</v>
      </c>
      <c r="AC74" s="1273">
        <f t="shared" si="54"/>
        <v>0.4</v>
      </c>
      <c r="AD74" s="1273">
        <f t="shared" si="54"/>
        <v>0.4</v>
      </c>
      <c r="AE74" s="1273">
        <f t="shared" si="54"/>
        <v>0.4</v>
      </c>
      <c r="AF74" s="1273">
        <f t="shared" si="54"/>
        <v>0.4</v>
      </c>
      <c r="AG74" s="1273">
        <f t="shared" si="54"/>
        <v>0.4</v>
      </c>
      <c r="AH74" s="1273">
        <f t="shared" si="54"/>
        <v>0.4</v>
      </c>
      <c r="AI74" s="1273">
        <f t="shared" si="54"/>
        <v>0.4</v>
      </c>
      <c r="AJ74" s="1273">
        <f t="shared" si="54"/>
        <v>0.4</v>
      </c>
      <c r="AK74" s="1273">
        <f t="shared" ref="AK74:AN76" si="55">AJ74</f>
        <v>0.4</v>
      </c>
      <c r="AL74" s="1273">
        <f t="shared" si="55"/>
        <v>0.4</v>
      </c>
      <c r="AM74" s="1273">
        <f t="shared" si="55"/>
        <v>0.4</v>
      </c>
      <c r="AN74" s="1273">
        <f t="shared" si="55"/>
        <v>0.4</v>
      </c>
      <c r="AO74" s="1273">
        <f t="shared" ref="AO74:AO76" si="56">AN74</f>
        <v>0.4</v>
      </c>
      <c r="AP74" s="1273">
        <f t="shared" ref="AP74:AP76" si="57">AO74</f>
        <v>0.4</v>
      </c>
      <c r="AQ74" s="1273">
        <f t="shared" ref="AQ74:AQ76" si="58">AP74</f>
        <v>0.4</v>
      </c>
      <c r="AR74" s="1273">
        <f t="shared" ref="AR74:AR76" si="59">AQ74</f>
        <v>0.4</v>
      </c>
      <c r="AT74" s="1524">
        <v>0.4</v>
      </c>
      <c r="AU74" s="1525">
        <f t="shared" ref="AU74:BI74" si="60">AT74</f>
        <v>0.4</v>
      </c>
      <c r="AV74" s="1525">
        <f t="shared" si="60"/>
        <v>0.4</v>
      </c>
      <c r="AW74" s="1525">
        <f t="shared" si="60"/>
        <v>0.4</v>
      </c>
      <c r="AX74" s="1525">
        <f t="shared" si="60"/>
        <v>0.4</v>
      </c>
      <c r="AY74" s="1525">
        <f t="shared" si="60"/>
        <v>0.4</v>
      </c>
      <c r="AZ74" s="1525">
        <f t="shared" si="60"/>
        <v>0.4</v>
      </c>
      <c r="BA74" s="1525">
        <f t="shared" si="60"/>
        <v>0.4</v>
      </c>
      <c r="BB74" s="1525">
        <f t="shared" si="60"/>
        <v>0.4</v>
      </c>
      <c r="BC74" s="1525">
        <f t="shared" si="60"/>
        <v>0.4</v>
      </c>
      <c r="BD74" s="1525">
        <f t="shared" si="60"/>
        <v>0.4</v>
      </c>
      <c r="BE74" s="1525">
        <f t="shared" si="60"/>
        <v>0.4</v>
      </c>
      <c r="BF74" s="1525">
        <f t="shared" si="60"/>
        <v>0.4</v>
      </c>
      <c r="BG74" s="1525">
        <f t="shared" si="60"/>
        <v>0.4</v>
      </c>
      <c r="BH74" s="1525">
        <f t="shared" si="60"/>
        <v>0.4</v>
      </c>
      <c r="BI74" s="1525">
        <f t="shared" si="60"/>
        <v>0.4</v>
      </c>
    </row>
    <row r="75" spans="1:61" s="1272" customFormat="1" ht="11.25" customHeight="1">
      <c r="I75" s="1372" t="s">
        <v>449</v>
      </c>
      <c r="N75" s="1273"/>
      <c r="O75" s="1273"/>
      <c r="P75" s="1273"/>
      <c r="Q75" s="1378">
        <v>0.3</v>
      </c>
      <c r="R75" s="1377">
        <f>Q75</f>
        <v>0.3</v>
      </c>
      <c r="S75" s="1273">
        <f t="shared" ref="S75:AJ75" si="61">R75</f>
        <v>0.3</v>
      </c>
      <c r="T75" s="1273">
        <f t="shared" si="61"/>
        <v>0.3</v>
      </c>
      <c r="U75" s="1273">
        <f t="shared" si="61"/>
        <v>0.3</v>
      </c>
      <c r="V75" s="1273">
        <f t="shared" si="61"/>
        <v>0.3</v>
      </c>
      <c r="W75" s="1273">
        <f t="shared" si="61"/>
        <v>0.3</v>
      </c>
      <c r="X75" s="1273">
        <f t="shared" si="61"/>
        <v>0.3</v>
      </c>
      <c r="Y75" s="1273">
        <f t="shared" si="61"/>
        <v>0.3</v>
      </c>
      <c r="Z75" s="1273">
        <f t="shared" si="61"/>
        <v>0.3</v>
      </c>
      <c r="AA75" s="1273">
        <f t="shared" si="61"/>
        <v>0.3</v>
      </c>
      <c r="AB75" s="1273">
        <f t="shared" si="61"/>
        <v>0.3</v>
      </c>
      <c r="AC75" s="1273">
        <f t="shared" si="61"/>
        <v>0.3</v>
      </c>
      <c r="AD75" s="1273">
        <f t="shared" si="61"/>
        <v>0.3</v>
      </c>
      <c r="AE75" s="1273">
        <f t="shared" si="61"/>
        <v>0.3</v>
      </c>
      <c r="AF75" s="1273">
        <f t="shared" si="61"/>
        <v>0.3</v>
      </c>
      <c r="AG75" s="1273">
        <f t="shared" si="61"/>
        <v>0.3</v>
      </c>
      <c r="AH75" s="1273">
        <f t="shared" si="61"/>
        <v>0.3</v>
      </c>
      <c r="AI75" s="1273">
        <f t="shared" si="61"/>
        <v>0.3</v>
      </c>
      <c r="AJ75" s="1273">
        <f t="shared" si="61"/>
        <v>0.3</v>
      </c>
      <c r="AK75" s="1273">
        <f t="shared" si="55"/>
        <v>0.3</v>
      </c>
      <c r="AL75" s="1273">
        <f t="shared" si="55"/>
        <v>0.3</v>
      </c>
      <c r="AM75" s="1273">
        <f t="shared" si="55"/>
        <v>0.3</v>
      </c>
      <c r="AN75" s="1273">
        <f t="shared" si="55"/>
        <v>0.3</v>
      </c>
      <c r="AO75" s="1273">
        <f t="shared" si="56"/>
        <v>0.3</v>
      </c>
      <c r="AP75" s="1273">
        <f t="shared" si="57"/>
        <v>0.3</v>
      </c>
      <c r="AQ75" s="1273">
        <f t="shared" si="58"/>
        <v>0.3</v>
      </c>
      <c r="AR75" s="1273">
        <f t="shared" si="59"/>
        <v>0.3</v>
      </c>
      <c r="AT75" s="1524">
        <v>0.3</v>
      </c>
      <c r="AU75" s="1525">
        <f t="shared" ref="AU75:BI75" si="62">AT75</f>
        <v>0.3</v>
      </c>
      <c r="AV75" s="1525">
        <f t="shared" si="62"/>
        <v>0.3</v>
      </c>
      <c r="AW75" s="1525">
        <f t="shared" si="62"/>
        <v>0.3</v>
      </c>
      <c r="AX75" s="1525">
        <f t="shared" si="62"/>
        <v>0.3</v>
      </c>
      <c r="AY75" s="1525">
        <f t="shared" si="62"/>
        <v>0.3</v>
      </c>
      <c r="AZ75" s="1525">
        <f t="shared" si="62"/>
        <v>0.3</v>
      </c>
      <c r="BA75" s="1525">
        <f t="shared" si="62"/>
        <v>0.3</v>
      </c>
      <c r="BB75" s="1525">
        <f t="shared" si="62"/>
        <v>0.3</v>
      </c>
      <c r="BC75" s="1525">
        <f t="shared" si="62"/>
        <v>0.3</v>
      </c>
      <c r="BD75" s="1525">
        <f t="shared" si="62"/>
        <v>0.3</v>
      </c>
      <c r="BE75" s="1525">
        <f t="shared" si="62"/>
        <v>0.3</v>
      </c>
      <c r="BF75" s="1525">
        <f t="shared" si="62"/>
        <v>0.3</v>
      </c>
      <c r="BG75" s="1525">
        <f t="shared" si="62"/>
        <v>0.3</v>
      </c>
      <c r="BH75" s="1525">
        <f t="shared" si="62"/>
        <v>0.3</v>
      </c>
      <c r="BI75" s="1525">
        <f t="shared" si="62"/>
        <v>0.3</v>
      </c>
    </row>
    <row r="76" spans="1:61" s="1489" customFormat="1">
      <c r="I76" s="1489" t="s">
        <v>450</v>
      </c>
      <c r="Q76" s="1378">
        <v>0.25</v>
      </c>
      <c r="R76" s="1377">
        <f>Q76</f>
        <v>0.25</v>
      </c>
      <c r="S76" s="1489">
        <f t="shared" ref="S76:AJ76" si="63">R76</f>
        <v>0.25</v>
      </c>
      <c r="T76" s="1489">
        <f t="shared" si="63"/>
        <v>0.25</v>
      </c>
      <c r="U76" s="1489">
        <f t="shared" si="63"/>
        <v>0.25</v>
      </c>
      <c r="V76" s="1489">
        <f t="shared" si="63"/>
        <v>0.25</v>
      </c>
      <c r="W76" s="1489">
        <f t="shared" si="63"/>
        <v>0.25</v>
      </c>
      <c r="X76" s="1489">
        <f t="shared" si="63"/>
        <v>0.25</v>
      </c>
      <c r="Y76" s="1489">
        <f t="shared" si="63"/>
        <v>0.25</v>
      </c>
      <c r="Z76" s="1489">
        <f t="shared" si="63"/>
        <v>0.25</v>
      </c>
      <c r="AA76" s="1489">
        <f t="shared" si="63"/>
        <v>0.25</v>
      </c>
      <c r="AB76" s="1489">
        <f t="shared" si="63"/>
        <v>0.25</v>
      </c>
      <c r="AC76" s="1489">
        <f t="shared" si="63"/>
        <v>0.25</v>
      </c>
      <c r="AD76" s="1489">
        <f t="shared" si="63"/>
        <v>0.25</v>
      </c>
      <c r="AE76" s="1489">
        <f t="shared" si="63"/>
        <v>0.25</v>
      </c>
      <c r="AF76" s="1489">
        <f t="shared" si="63"/>
        <v>0.25</v>
      </c>
      <c r="AG76" s="1489">
        <f t="shared" si="63"/>
        <v>0.25</v>
      </c>
      <c r="AH76" s="1489">
        <f t="shared" si="63"/>
        <v>0.25</v>
      </c>
      <c r="AI76" s="1489">
        <f t="shared" si="63"/>
        <v>0.25</v>
      </c>
      <c r="AJ76" s="1489">
        <f t="shared" si="63"/>
        <v>0.25</v>
      </c>
      <c r="AK76" s="1489">
        <f t="shared" si="55"/>
        <v>0.25</v>
      </c>
      <c r="AL76" s="1489">
        <f t="shared" si="55"/>
        <v>0.25</v>
      </c>
      <c r="AM76" s="1489">
        <f t="shared" si="55"/>
        <v>0.25</v>
      </c>
      <c r="AN76" s="1489">
        <f t="shared" si="55"/>
        <v>0.25</v>
      </c>
      <c r="AO76" s="1489">
        <f t="shared" si="56"/>
        <v>0.25</v>
      </c>
      <c r="AP76" s="1489">
        <f t="shared" si="57"/>
        <v>0.25</v>
      </c>
      <c r="AQ76" s="1489">
        <f t="shared" si="58"/>
        <v>0.25</v>
      </c>
      <c r="AR76" s="1489">
        <f t="shared" si="59"/>
        <v>0.25</v>
      </c>
      <c r="AT76" s="1523">
        <v>0.25</v>
      </c>
      <c r="AU76" s="1489">
        <f t="shared" ref="AU76:BI76" si="64">AT76</f>
        <v>0.25</v>
      </c>
      <c r="AV76" s="1489">
        <f t="shared" si="64"/>
        <v>0.25</v>
      </c>
      <c r="AW76" s="1489">
        <f t="shared" si="64"/>
        <v>0.25</v>
      </c>
      <c r="AX76" s="1489">
        <f t="shared" si="64"/>
        <v>0.25</v>
      </c>
      <c r="AY76" s="1489">
        <f t="shared" si="64"/>
        <v>0.25</v>
      </c>
      <c r="AZ76" s="1489">
        <f t="shared" si="64"/>
        <v>0.25</v>
      </c>
      <c r="BA76" s="1489">
        <f t="shared" si="64"/>
        <v>0.25</v>
      </c>
      <c r="BB76" s="1489">
        <f t="shared" si="64"/>
        <v>0.25</v>
      </c>
      <c r="BC76" s="1489">
        <f t="shared" si="64"/>
        <v>0.25</v>
      </c>
      <c r="BD76" s="1489">
        <f t="shared" si="64"/>
        <v>0.25</v>
      </c>
      <c r="BE76" s="1489">
        <f t="shared" si="64"/>
        <v>0.25</v>
      </c>
      <c r="BF76" s="1489">
        <f t="shared" si="64"/>
        <v>0.25</v>
      </c>
      <c r="BG76" s="1489">
        <f t="shared" si="64"/>
        <v>0.25</v>
      </c>
      <c r="BH76" s="1489">
        <f t="shared" si="64"/>
        <v>0.25</v>
      </c>
      <c r="BI76" s="1489">
        <f t="shared" si="64"/>
        <v>0.25</v>
      </c>
    </row>
    <row r="77" spans="1:61" s="1489" customFormat="1">
      <c r="I77" s="1489" t="s">
        <v>451</v>
      </c>
      <c r="Q77" s="1377">
        <f>1-Q74-Q75-Q76</f>
        <v>4.9999999999999989E-2</v>
      </c>
      <c r="R77" s="1377">
        <f>1-R74-R75-R76</f>
        <v>4.9999999999999989E-2</v>
      </c>
      <c r="S77" s="1489">
        <f t="shared" ref="S77:AJ77" si="65">1-S74-S75-S76</f>
        <v>4.9999999999999989E-2</v>
      </c>
      <c r="T77" s="1489">
        <f t="shared" si="65"/>
        <v>4.9999999999999989E-2</v>
      </c>
      <c r="U77" s="1489">
        <f t="shared" si="65"/>
        <v>4.9999999999999989E-2</v>
      </c>
      <c r="V77" s="1489">
        <f t="shared" si="65"/>
        <v>4.9999999999999989E-2</v>
      </c>
      <c r="W77" s="1489">
        <f t="shared" si="65"/>
        <v>4.9999999999999989E-2</v>
      </c>
      <c r="X77" s="1489">
        <f t="shared" si="65"/>
        <v>4.9999999999999989E-2</v>
      </c>
      <c r="Y77" s="1489">
        <f t="shared" si="65"/>
        <v>4.9999999999999989E-2</v>
      </c>
      <c r="Z77" s="1489">
        <f t="shared" si="65"/>
        <v>4.9999999999999989E-2</v>
      </c>
      <c r="AA77" s="1489">
        <f t="shared" si="65"/>
        <v>4.9999999999999989E-2</v>
      </c>
      <c r="AB77" s="1489">
        <f t="shared" si="65"/>
        <v>4.9999999999999989E-2</v>
      </c>
      <c r="AC77" s="1489">
        <f t="shared" si="65"/>
        <v>4.9999999999999989E-2</v>
      </c>
      <c r="AD77" s="1489">
        <f t="shared" si="65"/>
        <v>4.9999999999999989E-2</v>
      </c>
      <c r="AE77" s="1489">
        <f t="shared" si="65"/>
        <v>4.9999999999999989E-2</v>
      </c>
      <c r="AF77" s="1489">
        <f t="shared" si="65"/>
        <v>4.9999999999999989E-2</v>
      </c>
      <c r="AG77" s="1489">
        <f t="shared" si="65"/>
        <v>4.9999999999999989E-2</v>
      </c>
      <c r="AH77" s="1489">
        <f t="shared" si="65"/>
        <v>4.9999999999999989E-2</v>
      </c>
      <c r="AI77" s="1489">
        <f t="shared" si="65"/>
        <v>4.9999999999999989E-2</v>
      </c>
      <c r="AJ77" s="1489">
        <f t="shared" si="65"/>
        <v>4.9999999999999989E-2</v>
      </c>
      <c r="AK77" s="1489">
        <f t="shared" ref="AK77:AR77" si="66">1-AK74-AK75-AK76</f>
        <v>4.9999999999999989E-2</v>
      </c>
      <c r="AL77" s="1489">
        <f t="shared" si="66"/>
        <v>4.9999999999999989E-2</v>
      </c>
      <c r="AM77" s="1489">
        <f t="shared" si="66"/>
        <v>4.9999999999999989E-2</v>
      </c>
      <c r="AN77" s="1489">
        <f t="shared" si="66"/>
        <v>4.9999999999999989E-2</v>
      </c>
      <c r="AO77" s="1489">
        <f t="shared" si="66"/>
        <v>4.9999999999999989E-2</v>
      </c>
      <c r="AP77" s="1489">
        <f t="shared" si="66"/>
        <v>4.9999999999999989E-2</v>
      </c>
      <c r="AQ77" s="1489">
        <f t="shared" si="66"/>
        <v>4.9999999999999989E-2</v>
      </c>
      <c r="AR77" s="1489">
        <f t="shared" si="66"/>
        <v>4.9999999999999989E-2</v>
      </c>
      <c r="AT77" s="1489">
        <f>1-AT74-AT75-AT76</f>
        <v>4.9999999999999989E-2</v>
      </c>
      <c r="AU77" s="1489">
        <f t="shared" ref="AU77:BH77" si="67">1-AU74-AU75-AU76</f>
        <v>4.9999999999999989E-2</v>
      </c>
      <c r="AV77" s="1489">
        <f t="shared" si="67"/>
        <v>4.9999999999999989E-2</v>
      </c>
      <c r="AW77" s="1489">
        <f t="shared" si="67"/>
        <v>4.9999999999999989E-2</v>
      </c>
      <c r="AX77" s="1489">
        <f t="shared" si="67"/>
        <v>4.9999999999999989E-2</v>
      </c>
      <c r="AY77" s="1489">
        <f t="shared" si="67"/>
        <v>4.9999999999999989E-2</v>
      </c>
      <c r="AZ77" s="1489">
        <f t="shared" si="67"/>
        <v>4.9999999999999989E-2</v>
      </c>
      <c r="BA77" s="1489">
        <f t="shared" si="67"/>
        <v>4.9999999999999989E-2</v>
      </c>
      <c r="BB77" s="1489">
        <f t="shared" si="67"/>
        <v>4.9999999999999989E-2</v>
      </c>
      <c r="BC77" s="1489">
        <f t="shared" si="67"/>
        <v>4.9999999999999989E-2</v>
      </c>
      <c r="BD77" s="1489">
        <f t="shared" si="67"/>
        <v>4.9999999999999989E-2</v>
      </c>
      <c r="BE77" s="1489">
        <f t="shared" si="67"/>
        <v>4.9999999999999989E-2</v>
      </c>
      <c r="BF77" s="1489">
        <f t="shared" si="67"/>
        <v>4.9999999999999989E-2</v>
      </c>
      <c r="BG77" s="1489">
        <f t="shared" si="67"/>
        <v>4.9999999999999989E-2</v>
      </c>
      <c r="BH77" s="1489">
        <f t="shared" si="67"/>
        <v>4.9999999999999989E-2</v>
      </c>
      <c r="BI77" s="1489">
        <f>1-BI74-BI75-BI76</f>
        <v>4.9999999999999989E-2</v>
      </c>
    </row>
  </sheetData>
  <mergeCells count="1">
    <mergeCell ref="BK6:BS6"/>
  </mergeCells>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R2"/>
  <sheetViews>
    <sheetView workbookViewId="0"/>
  </sheetViews>
  <sheetFormatPr defaultRowHeight="12.75"/>
  <sheetData>
    <row r="1" spans="1:70">
      <c r="A1" t="s">
        <v>75</v>
      </c>
    </row>
    <row r="2" spans="1:70">
      <c r="A2" s="17" t="s">
        <v>662</v>
      </c>
      <c r="B2" s="17" t="s">
        <v>776</v>
      </c>
      <c r="C2" s="17" t="s">
        <v>68</v>
      </c>
      <c r="D2" s="17" t="s">
        <v>113</v>
      </c>
      <c r="E2" s="17" t="s">
        <v>661</v>
      </c>
      <c r="F2" s="17" t="s">
        <v>663</v>
      </c>
      <c r="G2" s="17" t="s">
        <v>67</v>
      </c>
      <c r="H2" s="17" t="s">
        <v>106</v>
      </c>
      <c r="I2" s="17" t="s">
        <v>660</v>
      </c>
      <c r="J2" s="17" t="s">
        <v>48</v>
      </c>
      <c r="K2" s="17" t="s">
        <v>74</v>
      </c>
      <c r="L2" s="17" t="s">
        <v>105</v>
      </c>
      <c r="M2" s="17" t="s">
        <v>69</v>
      </c>
      <c r="N2" s="17" t="s">
        <v>48</v>
      </c>
      <c r="O2" s="17"/>
      <c r="P2" s="17"/>
      <c r="Q2" s="17"/>
      <c r="R2" s="17"/>
      <c r="S2" s="17"/>
      <c r="T2" s="17"/>
      <c r="U2" s="17"/>
      <c r="V2" s="17"/>
      <c r="W2" s="17"/>
      <c r="X2" s="17"/>
      <c r="Y2" s="17"/>
      <c r="Z2" s="17"/>
      <c r="AA2" s="17"/>
      <c r="AB2" s="17"/>
      <c r="AC2" s="17"/>
      <c r="AD2" s="17"/>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17"/>
      <c r="BK2" s="17"/>
      <c r="BL2" s="17"/>
      <c r="BM2" s="17"/>
      <c r="BN2" s="17"/>
      <c r="BO2" s="17"/>
      <c r="BP2" s="17"/>
      <c r="BQ2" s="17"/>
      <c r="BR2" s="17"/>
    </row>
  </sheetData>
  <phoneticPr fontId="2"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BG1331"/>
  <sheetViews>
    <sheetView showGridLines="0" zoomScale="70" zoomScaleNormal="70" workbookViewId="0">
      <pane xSplit="1" ySplit="5" topLeftCell="B883" activePane="bottomRight" state="frozen"/>
      <selection pane="topRight" activeCell="B1" sqref="B1"/>
      <selection pane="bottomLeft" activeCell="A6" sqref="A6"/>
      <selection pane="bottomRight" activeCell="L902" sqref="L902"/>
    </sheetView>
  </sheetViews>
  <sheetFormatPr defaultRowHeight="12.75"/>
  <cols>
    <col min="1" max="1" width="48.140625" customWidth="1"/>
  </cols>
  <sheetData>
    <row r="1" spans="1:59" s="1610" customFormat="1"/>
    <row r="2" spans="1:59" s="1610" customFormat="1" ht="33">
      <c r="A2" s="1611" t="s">
        <v>482</v>
      </c>
    </row>
    <row r="3" spans="1:59" s="1610" customFormat="1"/>
    <row r="4" spans="1:59">
      <c r="A4" t="str">
        <f>Model!I7</f>
        <v>Morgan Stanley | CRTO model</v>
      </c>
      <c r="B4">
        <f>Model!J7</f>
        <v>0</v>
      </c>
      <c r="C4">
        <f>Model!K7</f>
        <v>0</v>
      </c>
      <c r="D4">
        <f>Model!L7</f>
        <v>0</v>
      </c>
      <c r="E4">
        <f>Model!M7</f>
        <v>40908</v>
      </c>
      <c r="F4">
        <f>Model!N7</f>
        <v>0</v>
      </c>
      <c r="G4">
        <f>Model!O7</f>
        <v>0</v>
      </c>
      <c r="H4">
        <f>Model!P7</f>
        <v>0</v>
      </c>
      <c r="I4">
        <f>Model!Q7</f>
        <v>41274</v>
      </c>
      <c r="J4">
        <f>Model!R7</f>
        <v>0</v>
      </c>
      <c r="K4">
        <f>Model!S7</f>
        <v>0</v>
      </c>
      <c r="L4">
        <f>Model!T7</f>
        <v>0</v>
      </c>
      <c r="M4">
        <f>Model!U7</f>
        <v>41639</v>
      </c>
      <c r="N4">
        <f>Model!V7</f>
        <v>0</v>
      </c>
      <c r="O4">
        <f>Model!W7</f>
        <v>0</v>
      </c>
      <c r="P4">
        <f>Model!X7</f>
        <v>0</v>
      </c>
      <c r="Q4">
        <f>Model!Y7</f>
        <v>42004</v>
      </c>
      <c r="R4">
        <f>Model!Z7</f>
        <v>0</v>
      </c>
      <c r="S4">
        <f>Model!AA7</f>
        <v>0</v>
      </c>
      <c r="T4">
        <f>Model!AB7</f>
        <v>0</v>
      </c>
      <c r="U4">
        <f>Model!AC7</f>
        <v>42369</v>
      </c>
      <c r="V4">
        <f>Model!AD7</f>
        <v>0</v>
      </c>
      <c r="W4">
        <f>Model!AE7</f>
        <v>0</v>
      </c>
      <c r="X4">
        <f>Model!AF7</f>
        <v>0</v>
      </c>
      <c r="Y4">
        <f>Model!AG7</f>
        <v>42735</v>
      </c>
      <c r="Z4">
        <f>Model!AH7</f>
        <v>0</v>
      </c>
      <c r="AA4">
        <f>Model!AI7</f>
        <v>0</v>
      </c>
      <c r="AB4">
        <f>Model!AJ7</f>
        <v>0</v>
      </c>
      <c r="AD4">
        <f>Model!AT7</f>
        <v>0</v>
      </c>
      <c r="AE4">
        <f>Model!AU7</f>
        <v>0</v>
      </c>
      <c r="AF4">
        <f>Model!AV7</f>
        <v>0</v>
      </c>
      <c r="AG4">
        <f>Model!AW7</f>
        <v>0</v>
      </c>
      <c r="AH4">
        <f>Model!AX7</f>
        <v>0</v>
      </c>
      <c r="AI4">
        <f>Model!AY7</f>
        <v>0</v>
      </c>
      <c r="AJ4">
        <v>963.50354184613752</v>
      </c>
      <c r="AK4">
        <v>1058.9787182084024</v>
      </c>
      <c r="AL4">
        <v>1194.3255609924054</v>
      </c>
      <c r="AM4">
        <f>Model!BC7</f>
        <v>0</v>
      </c>
      <c r="AN4">
        <f>Model!BD7</f>
        <v>0</v>
      </c>
      <c r="AO4">
        <f>Model!BE7</f>
        <v>0</v>
      </c>
      <c r="AP4">
        <f>Model!BF7</f>
        <v>0</v>
      </c>
      <c r="AQ4">
        <f>Model!BG7</f>
        <v>0</v>
      </c>
      <c r="AR4">
        <f>Model!BH7</f>
        <v>0</v>
      </c>
      <c r="AS4">
        <f>Model!BI7</f>
        <v>0</v>
      </c>
      <c r="AU4">
        <f>Model!AK7</f>
        <v>43100</v>
      </c>
      <c r="AV4">
        <f>Model!AL7</f>
        <v>0</v>
      </c>
      <c r="AW4">
        <f>Model!AM7</f>
        <v>0</v>
      </c>
      <c r="AX4">
        <f>Model!AN7</f>
        <v>0</v>
      </c>
      <c r="AZ4">
        <f>Model!AK7</f>
        <v>43100</v>
      </c>
      <c r="BA4">
        <f>Model!AL7</f>
        <v>0</v>
      </c>
      <c r="BB4">
        <f>Model!AM7</f>
        <v>0</v>
      </c>
      <c r="BC4">
        <f>Model!AN7</f>
        <v>0</v>
      </c>
      <c r="BD4">
        <f>Model!AO7</f>
        <v>43190</v>
      </c>
      <c r="BE4">
        <f>Model!AP7</f>
        <v>0</v>
      </c>
      <c r="BF4">
        <f>Model!AQ7</f>
        <v>0</v>
      </c>
      <c r="BG4">
        <f>Model!AR7</f>
        <v>0</v>
      </c>
    </row>
    <row r="5" spans="1:59">
      <c r="A5" t="str">
        <f>Model!I8</f>
        <v>(USD millions)</v>
      </c>
      <c r="B5">
        <f>Model!J8</f>
        <v>0</v>
      </c>
      <c r="C5">
        <f>Model!K8</f>
        <v>0</v>
      </c>
      <c r="D5">
        <f>Model!L8</f>
        <v>0</v>
      </c>
      <c r="E5">
        <f>Model!M8</f>
        <v>1</v>
      </c>
      <c r="F5">
        <f>Model!N8</f>
        <v>2</v>
      </c>
      <c r="G5">
        <f>Model!O8</f>
        <v>3</v>
      </c>
      <c r="H5">
        <f>Model!P8</f>
        <v>4</v>
      </c>
      <c r="I5">
        <f>Model!Q8</f>
        <v>1</v>
      </c>
      <c r="J5">
        <f>Model!R8</f>
        <v>2</v>
      </c>
      <c r="K5">
        <f>Model!S8</f>
        <v>3</v>
      </c>
      <c r="L5">
        <f>Model!T8</f>
        <v>4</v>
      </c>
      <c r="M5">
        <f>Model!U8</f>
        <v>1</v>
      </c>
      <c r="N5">
        <f>Model!V8</f>
        <v>2</v>
      </c>
      <c r="O5">
        <f>Model!W8</f>
        <v>3</v>
      </c>
      <c r="P5">
        <f>Model!X8</f>
        <v>4</v>
      </c>
      <c r="Q5">
        <f>Model!Y8</f>
        <v>1</v>
      </c>
      <c r="R5">
        <f>Model!Z8</f>
        <v>2</v>
      </c>
      <c r="S5">
        <f>Model!AA8</f>
        <v>3</v>
      </c>
      <c r="T5">
        <f>Model!AB8</f>
        <v>4</v>
      </c>
      <c r="U5">
        <f>Model!AC8</f>
        <v>1</v>
      </c>
      <c r="V5">
        <f>Model!AD8</f>
        <v>2</v>
      </c>
      <c r="W5">
        <f>Model!AE8</f>
        <v>3</v>
      </c>
      <c r="X5">
        <f>Model!AF8</f>
        <v>4</v>
      </c>
      <c r="Y5">
        <f>Model!AG8</f>
        <v>1</v>
      </c>
      <c r="Z5">
        <f>Model!AH8</f>
        <v>2</v>
      </c>
      <c r="AA5">
        <f>Model!AI8</f>
        <v>3</v>
      </c>
      <c r="AB5">
        <f>Model!AJ8</f>
        <v>4</v>
      </c>
      <c r="AD5">
        <f>Model!AT8</f>
        <v>40908</v>
      </c>
      <c r="AE5">
        <f>Model!AU8</f>
        <v>41274</v>
      </c>
      <c r="AF5">
        <f>Model!AV8</f>
        <v>41639</v>
      </c>
      <c r="AG5">
        <f>Model!AW8</f>
        <v>42004</v>
      </c>
      <c r="AH5">
        <f>Model!AX8</f>
        <v>42369</v>
      </c>
      <c r="AI5">
        <f>Model!AY8</f>
        <v>42735</v>
      </c>
      <c r="AJ5">
        <f>Model!AZ8</f>
        <v>43100</v>
      </c>
      <c r="AK5">
        <f>Model!BA8</f>
        <v>43465</v>
      </c>
      <c r="AL5">
        <f>Model!BB8</f>
        <v>43830</v>
      </c>
      <c r="AM5">
        <f>Model!BC8</f>
        <v>44196</v>
      </c>
      <c r="AN5">
        <f>Model!BD8</f>
        <v>44561</v>
      </c>
      <c r="AO5">
        <f>Model!BE8</f>
        <v>44926</v>
      </c>
      <c r="AP5">
        <f>Model!BF8</f>
        <v>45291</v>
      </c>
      <c r="AQ5">
        <f>Model!BG8</f>
        <v>45657</v>
      </c>
      <c r="AR5">
        <f>Model!BH8</f>
        <v>46022</v>
      </c>
      <c r="AS5">
        <f>Model!BI8</f>
        <v>46387</v>
      </c>
      <c r="AU5">
        <f>Model!AK8</f>
        <v>1</v>
      </c>
      <c r="AV5">
        <f>Model!AL8</f>
        <v>2</v>
      </c>
      <c r="AW5">
        <f>Model!AM8</f>
        <v>3</v>
      </c>
      <c r="AX5">
        <f>Model!AN8</f>
        <v>4</v>
      </c>
      <c r="AZ5">
        <f>Model!AK8</f>
        <v>1</v>
      </c>
      <c r="BA5">
        <f>Model!AL8</f>
        <v>2</v>
      </c>
      <c r="BB5">
        <f>Model!AM8</f>
        <v>3</v>
      </c>
      <c r="BC5">
        <f>Model!AN8</f>
        <v>4</v>
      </c>
      <c r="BD5">
        <f>Model!AO8</f>
        <v>1</v>
      </c>
      <c r="BE5">
        <f>Model!AP8</f>
        <v>2</v>
      </c>
      <c r="BF5">
        <f>Model!AQ8</f>
        <v>3</v>
      </c>
      <c r="BG5">
        <f>Model!AR8</f>
        <v>4</v>
      </c>
    </row>
    <row r="6" spans="1:59">
      <c r="A6" t="str">
        <f>Model!I9</f>
        <v>Income Statement:</v>
      </c>
      <c r="B6">
        <f>Model!J9</f>
        <v>0</v>
      </c>
      <c r="C6">
        <f>Model!K9</f>
        <v>0</v>
      </c>
      <c r="D6">
        <f>Model!L9</f>
        <v>0</v>
      </c>
      <c r="E6">
        <f>Model!M9</f>
        <v>0</v>
      </c>
      <c r="F6">
        <f>Model!N9</f>
        <v>0</v>
      </c>
      <c r="G6">
        <f>Model!O9</f>
        <v>0</v>
      </c>
      <c r="H6">
        <f>Model!P9</f>
        <v>0</v>
      </c>
      <c r="I6">
        <f>Model!Q9</f>
        <v>0</v>
      </c>
      <c r="J6">
        <f>Model!R9</f>
        <v>0</v>
      </c>
      <c r="K6">
        <f>Model!S9</f>
        <v>0</v>
      </c>
      <c r="L6">
        <f>Model!T9</f>
        <v>0</v>
      </c>
      <c r="M6">
        <f>Model!U9</f>
        <v>0</v>
      </c>
      <c r="N6">
        <f>Model!V9</f>
        <v>0</v>
      </c>
      <c r="O6">
        <f>Model!W9</f>
        <v>0</v>
      </c>
      <c r="P6">
        <f>Model!X9</f>
        <v>0</v>
      </c>
      <c r="Q6">
        <f>Model!Y9</f>
        <v>0</v>
      </c>
      <c r="R6">
        <f>Model!Z9</f>
        <v>0</v>
      </c>
      <c r="S6">
        <f>Model!AA9</f>
        <v>0</v>
      </c>
      <c r="T6">
        <f>Model!AB9</f>
        <v>0</v>
      </c>
      <c r="U6">
        <f>Model!AC9</f>
        <v>0</v>
      </c>
      <c r="V6">
        <f>Model!AD9</f>
        <v>0</v>
      </c>
      <c r="W6">
        <f>Model!AE9</f>
        <v>0</v>
      </c>
      <c r="X6">
        <f>Model!AF9</f>
        <v>0</v>
      </c>
      <c r="Y6">
        <f>Model!AG9</f>
        <v>0</v>
      </c>
      <c r="Z6">
        <f>Model!AH9</f>
        <v>0</v>
      </c>
      <c r="AA6">
        <f>Model!AI9</f>
        <v>0</v>
      </c>
      <c r="AB6">
        <f>Model!AJ9</f>
        <v>0</v>
      </c>
      <c r="AD6">
        <f>Model!AT9</f>
        <v>0</v>
      </c>
      <c r="AE6">
        <f>Model!AU9</f>
        <v>0</v>
      </c>
      <c r="AF6">
        <f>Model!AV9</f>
        <v>0</v>
      </c>
      <c r="AG6">
        <f>Model!AW9</f>
        <v>0</v>
      </c>
      <c r="AH6">
        <f>Model!AX9</f>
        <v>0</v>
      </c>
      <c r="AI6">
        <f>Model!AY9</f>
        <v>0</v>
      </c>
      <c r="AJ6">
        <f>Model!AZ9</f>
        <v>0</v>
      </c>
      <c r="AK6">
        <f>Model!BA9</f>
        <v>0</v>
      </c>
      <c r="AL6">
        <f>Model!BB9</f>
        <v>0</v>
      </c>
      <c r="AM6">
        <f>Model!BC9</f>
        <v>0</v>
      </c>
      <c r="AN6">
        <f>Model!BD9</f>
        <v>0</v>
      </c>
      <c r="AO6">
        <f>Model!BE9</f>
        <v>0</v>
      </c>
      <c r="AP6">
        <f>Model!BF9</f>
        <v>0</v>
      </c>
      <c r="AQ6">
        <f>Model!BG9</f>
        <v>0</v>
      </c>
      <c r="AR6">
        <f>Model!BH9</f>
        <v>0</v>
      </c>
      <c r="AS6">
        <f>Model!BI9</f>
        <v>0</v>
      </c>
      <c r="AU6">
        <f>Model!AK9</f>
        <v>0</v>
      </c>
      <c r="AV6">
        <f>Model!AL9</f>
        <v>0</v>
      </c>
      <c r="AW6">
        <f>Model!AM9</f>
        <v>0</v>
      </c>
      <c r="AX6">
        <f>Model!AN9</f>
        <v>0</v>
      </c>
      <c r="AZ6">
        <f>Model!AK9</f>
        <v>0</v>
      </c>
      <c r="BA6">
        <f>Model!AL9</f>
        <v>0</v>
      </c>
      <c r="BB6">
        <f>Model!AM9</f>
        <v>0</v>
      </c>
      <c r="BC6">
        <f>Model!AN9</f>
        <v>0</v>
      </c>
      <c r="BD6">
        <f>Model!AO9</f>
        <v>0</v>
      </c>
      <c r="BE6">
        <f>Model!AP9</f>
        <v>0</v>
      </c>
      <c r="BF6">
        <f>Model!AQ9</f>
        <v>0</v>
      </c>
      <c r="BG6">
        <f>Model!AR9</f>
        <v>0</v>
      </c>
    </row>
    <row r="7" spans="1:59">
      <c r="A7" t="str">
        <f>Model!I10</f>
        <v>Gross Revenue</v>
      </c>
      <c r="B7">
        <f>Model!J10</f>
        <v>0</v>
      </c>
      <c r="C7">
        <f>Model!K10</f>
        <v>0</v>
      </c>
      <c r="D7">
        <f>Model!L10</f>
        <v>0</v>
      </c>
      <c r="E7">
        <f>Model!M10</f>
        <v>0</v>
      </c>
      <c r="F7">
        <f>Model!N10</f>
        <v>0</v>
      </c>
      <c r="G7">
        <f>Model!O10</f>
        <v>0</v>
      </c>
      <c r="H7">
        <f>Model!P10</f>
        <v>0</v>
      </c>
      <c r="I7">
        <f>Model!Q10</f>
        <v>0</v>
      </c>
      <c r="J7">
        <f>Model!R10</f>
        <v>0</v>
      </c>
      <c r="K7">
        <f>Model!S10</f>
        <v>0</v>
      </c>
      <c r="L7">
        <f>Model!T10</f>
        <v>0</v>
      </c>
      <c r="M7">
        <f>Model!U10</f>
        <v>0</v>
      </c>
      <c r="N7">
        <f>Model!V10</f>
        <v>0</v>
      </c>
      <c r="O7">
        <f>Model!W10</f>
        <v>0</v>
      </c>
      <c r="P7">
        <f>Model!X10</f>
        <v>0</v>
      </c>
      <c r="Q7">
        <f>Model!Y10</f>
        <v>208.881</v>
      </c>
      <c r="R7">
        <f>Model!Z10</f>
        <v>226.63300000000001</v>
      </c>
      <c r="S7">
        <f>Model!AA10</f>
        <v>258.245</v>
      </c>
      <c r="T7">
        <f>Model!AB10</f>
        <v>294.48899999999998</v>
      </c>
      <c r="U7">
        <f>Model!AC10</f>
        <v>294.17200000000003</v>
      </c>
      <c r="V7">
        <f>Model!AD10</f>
        <v>299.30599999999998</v>
      </c>
      <c r="W7">
        <f>Model!AE10</f>
        <v>332.67399999999998</v>
      </c>
      <c r="X7">
        <f>Model!AF10</f>
        <v>397.01799999999997</v>
      </c>
      <c r="Y7">
        <f>Model!AG10</f>
        <v>401.25299999999999</v>
      </c>
      <c r="Z7">
        <f>Model!AH10</f>
        <v>407.20100000000002</v>
      </c>
      <c r="AA7">
        <f>Model!AI10</f>
        <v>423.86700000000002</v>
      </c>
      <c r="AB7">
        <f>Model!AJ10</f>
        <v>566.82500000000005</v>
      </c>
      <c r="AC7">
        <f>Model!AK10</f>
        <v>516.66700000000003</v>
      </c>
      <c r="AD7">
        <f>Model!AT10</f>
        <v>199.642</v>
      </c>
      <c r="AE7">
        <f>Model!AU10</f>
        <v>349.209</v>
      </c>
      <c r="AF7">
        <f>Model!AV10</f>
        <v>589.41800000000001</v>
      </c>
      <c r="AG7">
        <f>Model!AW10</f>
        <v>988.24800000000005</v>
      </c>
      <c r="AH7">
        <f>Model!AX10</f>
        <v>1323.17</v>
      </c>
      <c r="AI7" s="55">
        <f>Model!AY10</f>
        <v>1799.146</v>
      </c>
      <c r="AJ7" s="55">
        <f>Model!AZ10</f>
        <v>2296.6930000000002</v>
      </c>
      <c r="AK7">
        <f>Model!BA10</f>
        <v>2563.2157954081995</v>
      </c>
      <c r="AL7">
        <f>Model!BB10</f>
        <v>2847.0959738561442</v>
      </c>
      <c r="AM7">
        <f>Model!BC10</f>
        <v>3107.2199264719088</v>
      </c>
      <c r="AN7">
        <f>Model!BD10</f>
        <v>3339.3379724837168</v>
      </c>
      <c r="AO7">
        <f>Model!BE10</f>
        <v>3557.1484047335016</v>
      </c>
      <c r="AP7">
        <f>Model!BF10</f>
        <v>3759.1063119749115</v>
      </c>
      <c r="AQ7">
        <f>Model!BG10</f>
        <v>3950.6861522881327</v>
      </c>
      <c r="AR7">
        <f>Model!BH10</f>
        <v>4140.8800410810927</v>
      </c>
      <c r="AS7">
        <f>Model!BI10</f>
        <v>4340.4971044427466</v>
      </c>
      <c r="AU7">
        <f>Model!AK10</f>
        <v>516.66700000000003</v>
      </c>
      <c r="AV7">
        <f>Model!AL10</f>
        <v>542.02200000000005</v>
      </c>
      <c r="AW7">
        <f>Model!AM10</f>
        <v>563.97299999999996</v>
      </c>
      <c r="AX7">
        <f>Model!AN10</f>
        <v>674.03099999999995</v>
      </c>
      <c r="AZ7">
        <f>Model!AK10</f>
        <v>516.66700000000003</v>
      </c>
      <c r="BA7">
        <f>Model!AL10</f>
        <v>542.02200000000005</v>
      </c>
      <c r="BB7">
        <f>Model!AM10</f>
        <v>563.97299999999996</v>
      </c>
      <c r="BC7">
        <f>Model!AN10</f>
        <v>674.03099999999995</v>
      </c>
      <c r="BD7">
        <f>Model!AO10</f>
        <v>599.73663573441604</v>
      </c>
      <c r="BE7">
        <f>Model!AP10</f>
        <v>580.27860797882386</v>
      </c>
      <c r="BF7">
        <f>Model!AQ10</f>
        <v>598.73750526415802</v>
      </c>
      <c r="BG7">
        <f>Model!AR10</f>
        <v>784.46304643080134</v>
      </c>
    </row>
    <row r="8" spans="1:59">
      <c r="A8" t="str">
        <f>Model!I11</f>
        <v>Traffic acquisition costs</v>
      </c>
      <c r="B8">
        <f>Model!J11</f>
        <v>0</v>
      </c>
      <c r="C8">
        <f>Model!K11</f>
        <v>0</v>
      </c>
      <c r="D8">
        <f>Model!L11</f>
        <v>0</v>
      </c>
      <c r="E8">
        <f>Model!M11</f>
        <v>0</v>
      </c>
      <c r="F8">
        <f>Model!N11</f>
        <v>0</v>
      </c>
      <c r="G8">
        <f>Model!O11</f>
        <v>0</v>
      </c>
      <c r="H8">
        <f>Model!P11</f>
        <v>0</v>
      </c>
      <c r="I8">
        <f>Model!Q11</f>
        <v>0</v>
      </c>
      <c r="J8">
        <f>Model!R11</f>
        <v>0</v>
      </c>
      <c r="K8">
        <f>Model!S11</f>
        <v>0</v>
      </c>
      <c r="L8">
        <f>Model!T11</f>
        <v>0</v>
      </c>
      <c r="M8">
        <f>Model!U11</f>
        <v>0</v>
      </c>
      <c r="N8">
        <f>Model!V11</f>
        <v>0</v>
      </c>
      <c r="O8">
        <f>Model!W11</f>
        <v>0</v>
      </c>
      <c r="P8">
        <f>Model!X11</f>
        <v>0</v>
      </c>
      <c r="Q8">
        <f>Model!Y11</f>
        <v>122.967</v>
      </c>
      <c r="R8">
        <f>Model!Z11</f>
        <v>134.751</v>
      </c>
      <c r="S8">
        <f>Model!AA11</f>
        <v>155.23699999999999</v>
      </c>
      <c r="T8">
        <f>Model!AB11</f>
        <v>172.53800000000001</v>
      </c>
      <c r="U8">
        <f>Model!AC11</f>
        <v>175.88800000000001</v>
      </c>
      <c r="V8">
        <f>Model!AD11</f>
        <v>177.239</v>
      </c>
      <c r="W8">
        <f>Model!AE11</f>
        <v>198.97</v>
      </c>
      <c r="X8">
        <f>Model!AF11</f>
        <v>237.05600000000001</v>
      </c>
      <c r="Y8">
        <f>Model!AG11</f>
        <v>238.755</v>
      </c>
      <c r="Z8">
        <f>Model!AH11</f>
        <v>240.96899999999999</v>
      </c>
      <c r="AA8">
        <f>Model!AI11</f>
        <v>247.31</v>
      </c>
      <c r="AB8">
        <f>Model!AJ11</f>
        <v>341.87700000000001</v>
      </c>
      <c r="AD8">
        <f>Model!AT11</f>
        <v>109.943</v>
      </c>
      <c r="AE8">
        <f>Model!AU11</f>
        <v>202.58099999999999</v>
      </c>
      <c r="AF8">
        <f>Model!AV11</f>
        <v>351.75900000000001</v>
      </c>
      <c r="AG8">
        <f>Model!AW11</f>
        <v>585.49300000000005</v>
      </c>
      <c r="AH8">
        <f>Model!AX11</f>
        <v>789.15300000000002</v>
      </c>
      <c r="AI8">
        <f>Model!AY11</f>
        <v>1068.9110000000001</v>
      </c>
      <c r="AJ8">
        <f>Model!AZ11</f>
        <v>1355.556</v>
      </c>
      <c r="AK8">
        <f>Model!BA11</f>
        <v>1511.7358573829742</v>
      </c>
      <c r="AL8">
        <f>Model!BB11</f>
        <v>1678.7671197023446</v>
      </c>
      <c r="AM8">
        <f>Model!BC11</f>
        <v>1833.0706107626897</v>
      </c>
      <c r="AN8">
        <f>Model!BD11</f>
        <v>1969.57186017404</v>
      </c>
      <c r="AO8">
        <f>Model!BE11</f>
        <v>2101.0536921308585</v>
      </c>
      <c r="AP8">
        <f>Model!BF11</f>
        <v>2223.6987339427069</v>
      </c>
      <c r="AQ8">
        <f>Model!BG11</f>
        <v>2336.4761602050753</v>
      </c>
      <c r="AR8">
        <f>Model!BH11</f>
        <v>2450.4184777740629</v>
      </c>
      <c r="AS8">
        <f>Model!BI11</f>
        <v>2564.6548930889885</v>
      </c>
      <c r="AU8">
        <f>Model!AK11</f>
        <v>306.69299999999998</v>
      </c>
      <c r="AV8">
        <f>Model!AL11</f>
        <v>322.2</v>
      </c>
      <c r="AW8">
        <f>Model!AM11</f>
        <v>329.57600000000002</v>
      </c>
      <c r="AX8">
        <f>Model!AN11</f>
        <v>397.08699999999999</v>
      </c>
      <c r="AZ8">
        <f>Model!AK11</f>
        <v>306.69299999999998</v>
      </c>
      <c r="BA8">
        <f>Model!AL11</f>
        <v>322.2</v>
      </c>
      <c r="BB8">
        <f>Model!AM11</f>
        <v>329.57600000000002</v>
      </c>
      <c r="BC8">
        <f>Model!AN11</f>
        <v>397.08699999999999</v>
      </c>
      <c r="BD8">
        <f>Model!AO11</f>
        <v>355.90428789924408</v>
      </c>
      <c r="BE8">
        <f>Model!AP11</f>
        <v>344.20524302774015</v>
      </c>
      <c r="BF8">
        <f>Model!AQ11</f>
        <v>349.26783484321618</v>
      </c>
      <c r="BG8">
        <f>Model!AR11</f>
        <v>462.35849161277372</v>
      </c>
    </row>
    <row r="9" spans="1:59">
      <c r="AU9">
        <f>Model!AK12</f>
        <v>209.97400000000005</v>
      </c>
      <c r="AV9">
        <f>Model!AL12</f>
        <v>219.82200000000006</v>
      </c>
      <c r="AW9">
        <f>Model!AM12</f>
        <v>234.39699999999993</v>
      </c>
      <c r="AX9">
        <f>Model!AN12</f>
        <v>276.94399999999996</v>
      </c>
    </row>
    <row r="10" spans="1:59">
      <c r="A10" t="str">
        <f>Model!I12</f>
        <v>Net Revenue</v>
      </c>
      <c r="B10">
        <f>Model!J12</f>
        <v>0</v>
      </c>
      <c r="C10">
        <f>Model!K12</f>
        <v>0</v>
      </c>
      <c r="D10">
        <f>Model!L12</f>
        <v>0</v>
      </c>
      <c r="E10">
        <f>Model!M12</f>
        <v>0</v>
      </c>
      <c r="F10">
        <f>Model!N12</f>
        <v>0</v>
      </c>
      <c r="G10">
        <f>Model!O12</f>
        <v>0</v>
      </c>
      <c r="H10">
        <f>Model!P12</f>
        <v>0</v>
      </c>
      <c r="I10">
        <f>Model!Q12</f>
        <v>0</v>
      </c>
      <c r="J10">
        <f>Model!R12</f>
        <v>0</v>
      </c>
      <c r="K10">
        <f>Model!S12</f>
        <v>0</v>
      </c>
      <c r="L10">
        <f>Model!T12</f>
        <v>0</v>
      </c>
      <c r="M10">
        <f>Model!U12</f>
        <v>0</v>
      </c>
      <c r="N10">
        <f>Model!V12</f>
        <v>0</v>
      </c>
      <c r="O10">
        <f>Model!W12</f>
        <v>0</v>
      </c>
      <c r="P10">
        <f>Model!X12</f>
        <v>0</v>
      </c>
      <c r="Q10">
        <f>Model!Y12</f>
        <v>85.914000000000001</v>
      </c>
      <c r="R10">
        <f>Model!Z12</f>
        <v>91.882000000000005</v>
      </c>
      <c r="S10">
        <f>Model!AA12</f>
        <v>103.00800000000001</v>
      </c>
      <c r="T10">
        <f>Model!AB12</f>
        <v>121.95099999999996</v>
      </c>
      <c r="U10">
        <f>Model!AC12</f>
        <v>118.28400000000002</v>
      </c>
      <c r="V10">
        <f>Model!AD12</f>
        <v>122.06699999999998</v>
      </c>
      <c r="W10">
        <f>Model!AE12</f>
        <v>133.70399999999998</v>
      </c>
      <c r="X10">
        <f>Model!AF12</f>
        <v>159.96199999999996</v>
      </c>
      <c r="Y10">
        <f>Model!AG12</f>
        <v>162.49799999999999</v>
      </c>
      <c r="Z10">
        <f>Model!AH12</f>
        <v>166.23200000000003</v>
      </c>
      <c r="AA10">
        <f>Model!AI12</f>
        <v>176.55700000000002</v>
      </c>
      <c r="AB10">
        <f>Model!AJ12</f>
        <v>224.94800000000004</v>
      </c>
      <c r="AD10">
        <f>Model!AT12</f>
        <v>89.698999999999998</v>
      </c>
      <c r="AE10">
        <f>Model!AU12</f>
        <v>146.62800000000001</v>
      </c>
      <c r="AF10">
        <f>Model!AV12</f>
        <v>237.65899999999999</v>
      </c>
      <c r="AG10">
        <f>Model!AW12</f>
        <v>402.755</v>
      </c>
      <c r="AH10">
        <f>Model!AX12</f>
        <v>534.01700000000005</v>
      </c>
      <c r="AI10" s="2369">
        <f>Model!AY12</f>
        <v>730.2349999999999</v>
      </c>
      <c r="AJ10" s="2369">
        <f>Model!AZ12</f>
        <v>941.13700000000017</v>
      </c>
      <c r="AK10">
        <f>Model!BA12</f>
        <v>1051.4799380252252</v>
      </c>
      <c r="AL10">
        <f>Model!BB12</f>
        <v>1168.3288541537995</v>
      </c>
      <c r="AM10">
        <f>Model!BC12</f>
        <v>1274.1493157092191</v>
      </c>
      <c r="AN10">
        <f>Model!BD12</f>
        <v>1369.7661123096768</v>
      </c>
      <c r="AO10">
        <f>Model!BE12</f>
        <v>1456.0947126026431</v>
      </c>
      <c r="AP10">
        <f>Model!BF12</f>
        <v>1535.4075780322046</v>
      </c>
      <c r="AQ10">
        <f>Model!BG12</f>
        <v>1614.2099920830574</v>
      </c>
      <c r="AR10">
        <f>Model!BH12</f>
        <v>1690.4615633070298</v>
      </c>
      <c r="AS10">
        <f>Model!BI12</f>
        <v>1775.8422113537581</v>
      </c>
      <c r="AU10">
        <f>Model!AK13</f>
        <v>16.064</v>
      </c>
      <c r="AV10">
        <f>Model!AL13</f>
        <v>17.308</v>
      </c>
      <c r="AW10">
        <f>Model!AM13</f>
        <v>15.631</v>
      </c>
      <c r="AX10">
        <f>Model!AN13</f>
        <v>16.152000000000001</v>
      </c>
      <c r="AZ10">
        <f>Model!AK12</f>
        <v>209.97400000000005</v>
      </c>
      <c r="BA10">
        <f>Model!AL12</f>
        <v>219.82200000000006</v>
      </c>
      <c r="BB10">
        <f>Model!AM12</f>
        <v>234.39699999999993</v>
      </c>
      <c r="BC10">
        <f>Model!AN12</f>
        <v>276.94399999999996</v>
      </c>
      <c r="BD10">
        <f>Model!AO12</f>
        <v>243.83234783517196</v>
      </c>
      <c r="BE10">
        <f>Model!AP12</f>
        <v>236.0733649510837</v>
      </c>
      <c r="BF10">
        <f>Model!AQ12</f>
        <v>249.46967042094184</v>
      </c>
      <c r="BG10">
        <f>Model!AR12</f>
        <v>322.10455481802762</v>
      </c>
    </row>
    <row r="11" spans="1:59">
      <c r="A11" t="str">
        <f>Model!I13</f>
        <v>Other cost of revenue (ex-D&amp;A)</v>
      </c>
      <c r="B11">
        <f>Model!J13</f>
        <v>0</v>
      </c>
      <c r="C11">
        <f>Model!K13</f>
        <v>0</v>
      </c>
      <c r="D11">
        <f>Model!L13</f>
        <v>0</v>
      </c>
      <c r="E11">
        <f>Model!M13</f>
        <v>0</v>
      </c>
      <c r="F11">
        <f>Model!N13</f>
        <v>0</v>
      </c>
      <c r="G11">
        <f>Model!O13</f>
        <v>0</v>
      </c>
      <c r="H11">
        <f>Model!P13</f>
        <v>0</v>
      </c>
      <c r="I11">
        <f>Model!Q13</f>
        <v>0</v>
      </c>
      <c r="J11">
        <f>Model!R13</f>
        <v>0</v>
      </c>
      <c r="K11">
        <f>Model!S13</f>
        <v>0</v>
      </c>
      <c r="L11">
        <f>Model!T13</f>
        <v>0</v>
      </c>
      <c r="M11">
        <f>Model!U13</f>
        <v>0</v>
      </c>
      <c r="N11">
        <f>Model!V13</f>
        <v>0</v>
      </c>
      <c r="O11">
        <f>Model!W13</f>
        <v>0</v>
      </c>
      <c r="P11">
        <f>Model!X13</f>
        <v>0</v>
      </c>
      <c r="Q11">
        <f>Model!Y13</f>
        <v>5.6649999999999991</v>
      </c>
      <c r="R11">
        <f>Model!Z13</f>
        <v>6.4279999999999999</v>
      </c>
      <c r="S11">
        <f>Model!AA13</f>
        <v>6.7680000000000007</v>
      </c>
      <c r="T11">
        <f>Model!AB13</f>
        <v>7.6309999999999993</v>
      </c>
      <c r="U11">
        <f>Model!AC13</f>
        <v>6.9979999999999993</v>
      </c>
      <c r="V11">
        <f>Model!AD13</f>
        <v>7.4300000000000006</v>
      </c>
      <c r="W11">
        <f>Model!AE13</f>
        <v>8.7029999999999994</v>
      </c>
      <c r="X11">
        <f>Model!AF13</f>
        <v>9.2029999999999994</v>
      </c>
      <c r="Y11">
        <f>Model!AG13</f>
        <v>10.118</v>
      </c>
      <c r="Z11">
        <f>Model!AH13</f>
        <v>11.058999999999999</v>
      </c>
      <c r="AA11">
        <f>Model!AI13</f>
        <v>11.926</v>
      </c>
      <c r="AB11">
        <f>Model!AJ13</f>
        <v>13.686000000000002</v>
      </c>
      <c r="AD11">
        <f>Model!AT13</f>
        <v>5.1189999999999998</v>
      </c>
      <c r="AE11">
        <f>Model!AU13</f>
        <v>11.579000000000001</v>
      </c>
      <c r="AF11">
        <f>Model!AV13</f>
        <v>18.732999999999997</v>
      </c>
      <c r="AG11">
        <f>Model!AW13</f>
        <v>26.492000000000001</v>
      </c>
      <c r="AH11">
        <f>Model!AX13</f>
        <v>32.334000000000003</v>
      </c>
      <c r="AI11">
        <f>Model!AY13</f>
        <v>46.789000000000001</v>
      </c>
      <c r="AJ11">
        <f>Model!AZ13</f>
        <v>65.155000000000001</v>
      </c>
      <c r="AK11">
        <f>Model!BA13</f>
        <v>71.612419472982026</v>
      </c>
      <c r="AL11">
        <f>Model!BB13</f>
        <v>78.402239218865589</v>
      </c>
      <c r="AM11">
        <f>Model!BC13</f>
        <v>84.229310686689814</v>
      </c>
      <c r="AN11">
        <f>Model!BD13</f>
        <v>89.180418249411787</v>
      </c>
      <c r="AO11">
        <f>Model!BE13</f>
        <v>93.344860219551038</v>
      </c>
      <c r="AP11">
        <f>Model!BF13</f>
        <v>96.89390784423108</v>
      </c>
      <c r="AQ11">
        <f>Model!BG13</f>
        <v>100.25262748607111</v>
      </c>
      <c r="AR11">
        <f>Model!BH13</f>
        <v>103.29786970519422</v>
      </c>
      <c r="AS11">
        <f>Model!BI13</f>
        <v>106.73932391081576</v>
      </c>
      <c r="AU11">
        <f>Model!AK14</f>
        <v>193.91000000000005</v>
      </c>
      <c r="AV11">
        <f>Model!AL14</f>
        <v>202.51400000000007</v>
      </c>
      <c r="AW11">
        <f>Model!AM14</f>
        <v>218.76599999999993</v>
      </c>
      <c r="AX11">
        <f>Model!AN14</f>
        <v>260.79199999999997</v>
      </c>
      <c r="AZ11">
        <f>Model!AK13</f>
        <v>16.064</v>
      </c>
      <c r="BA11">
        <f>Model!AL13</f>
        <v>17.308</v>
      </c>
      <c r="BB11">
        <f>Model!AM13</f>
        <v>15.631</v>
      </c>
      <c r="BC11">
        <f>Model!AN13</f>
        <v>16.152000000000001</v>
      </c>
      <c r="BD11">
        <f>Model!AO13</f>
        <v>18.410490737995445</v>
      </c>
      <c r="BE11">
        <f>Model!AP13</f>
        <v>18.351501129746225</v>
      </c>
      <c r="BF11">
        <f>Model!AQ13</f>
        <v>16.386666535886064</v>
      </c>
      <c r="BG11">
        <f>Model!AR13</f>
        <v>18.463761069354291</v>
      </c>
    </row>
    <row r="12" spans="1:59">
      <c r="A12" t="str">
        <f>Model!I14</f>
        <v>Gross profit (ex-SBC, D&amp;A)</v>
      </c>
      <c r="B12">
        <f>Model!J14</f>
        <v>0</v>
      </c>
      <c r="C12">
        <f>Model!K14</f>
        <v>0</v>
      </c>
      <c r="D12">
        <f>Model!L14</f>
        <v>0</v>
      </c>
      <c r="E12">
        <f>Model!M14</f>
        <v>0</v>
      </c>
      <c r="F12">
        <f>Model!N14</f>
        <v>0</v>
      </c>
      <c r="G12">
        <f>Model!O14</f>
        <v>0</v>
      </c>
      <c r="H12">
        <f>Model!P14</f>
        <v>0</v>
      </c>
      <c r="I12">
        <f>Model!Q14</f>
        <v>0</v>
      </c>
      <c r="J12">
        <f>Model!R14</f>
        <v>0</v>
      </c>
      <c r="K12">
        <f>Model!S14</f>
        <v>0</v>
      </c>
      <c r="L12">
        <f>Model!T14</f>
        <v>0</v>
      </c>
      <c r="M12">
        <f>Model!U14</f>
        <v>0</v>
      </c>
      <c r="N12">
        <f>Model!V14</f>
        <v>0</v>
      </c>
      <c r="O12">
        <f>Model!W14</f>
        <v>0</v>
      </c>
      <c r="P12">
        <f>Model!X14</f>
        <v>0</v>
      </c>
      <c r="Q12">
        <f>Model!Y14</f>
        <v>80.248999999999995</v>
      </c>
      <c r="R12">
        <f>Model!Z14</f>
        <v>85.454000000000008</v>
      </c>
      <c r="S12">
        <f>Model!AA14</f>
        <v>96.240000000000009</v>
      </c>
      <c r="T12">
        <f>Model!AB14</f>
        <v>114.31999999999996</v>
      </c>
      <c r="U12">
        <f>Model!AC14</f>
        <v>111.28600000000002</v>
      </c>
      <c r="V12">
        <f>Model!AD14</f>
        <v>114.63699999999997</v>
      </c>
      <c r="W12">
        <f>Model!AE14</f>
        <v>125.00099999999998</v>
      </c>
      <c r="X12">
        <f>Model!AF14</f>
        <v>150.75899999999996</v>
      </c>
      <c r="Y12">
        <f>Model!AG14</f>
        <v>152.38</v>
      </c>
      <c r="Z12">
        <f>Model!AH14</f>
        <v>155.17300000000003</v>
      </c>
      <c r="AA12">
        <f>Model!AI14</f>
        <v>164.63100000000003</v>
      </c>
      <c r="AB12">
        <f>Model!AJ14</f>
        <v>211.26200000000003</v>
      </c>
      <c r="AD12">
        <f>Model!AT14</f>
        <v>84.58</v>
      </c>
      <c r="AE12">
        <f>Model!AU14</f>
        <v>135.04900000000001</v>
      </c>
      <c r="AF12">
        <f>Model!AV14</f>
        <v>218.92599999999999</v>
      </c>
      <c r="AG12">
        <f>Model!AW14</f>
        <v>376.26299999999998</v>
      </c>
      <c r="AH12">
        <f>Model!AX14</f>
        <v>501.68300000000005</v>
      </c>
      <c r="AI12" s="2369">
        <f>Model!AY14</f>
        <v>683.44599999999991</v>
      </c>
      <c r="AJ12" s="2369">
        <f>Model!AZ14</f>
        <v>875.9820000000002</v>
      </c>
      <c r="AK12">
        <f>Model!BA14</f>
        <v>979.86751855224315</v>
      </c>
      <c r="AL12">
        <f>Model!BB14</f>
        <v>1089.9266149349339</v>
      </c>
      <c r="AM12">
        <f>Model!BC14</f>
        <v>1189.9200050225293</v>
      </c>
      <c r="AN12">
        <f>Model!BD14</f>
        <v>1280.585694060265</v>
      </c>
      <c r="AO12">
        <f>Model!BE14</f>
        <v>1362.749852383092</v>
      </c>
      <c r="AP12">
        <f>Model!BF14</f>
        <v>1438.5136701879735</v>
      </c>
      <c r="AQ12">
        <f>Model!BG14</f>
        <v>1513.9573645969863</v>
      </c>
      <c r="AR12">
        <f>Model!BH14</f>
        <v>1587.1636936018356</v>
      </c>
      <c r="AS12">
        <f>Model!BI14</f>
        <v>1669.1028874429423</v>
      </c>
      <c r="AU12">
        <f>Model!AK15</f>
        <v>0.92349528989303442</v>
      </c>
      <c r="AV12">
        <f>Model!AL15</f>
        <v>0.92126356779576213</v>
      </c>
      <c r="AW12">
        <f>Model!AM15</f>
        <v>0.93331399292653061</v>
      </c>
      <c r="AX12">
        <f>Model!AN15</f>
        <v>0.9416777399040962</v>
      </c>
      <c r="AZ12">
        <f>Model!AK14</f>
        <v>193.91000000000005</v>
      </c>
      <c r="BA12">
        <f>Model!AL14</f>
        <v>202.51400000000007</v>
      </c>
      <c r="BB12">
        <f>Model!AM14</f>
        <v>218.76599999999993</v>
      </c>
      <c r="BC12">
        <f>Model!AN14</f>
        <v>260.79199999999997</v>
      </c>
      <c r="BD12">
        <f>Model!AO14</f>
        <v>225.42185709717651</v>
      </c>
      <c r="BE12">
        <f>Model!AP14</f>
        <v>217.72186382133748</v>
      </c>
      <c r="BF12">
        <f>Model!AQ14</f>
        <v>233.08300388505577</v>
      </c>
      <c r="BG12">
        <f>Model!AR14</f>
        <v>303.64079374867333</v>
      </c>
    </row>
    <row r="13" spans="1:59">
      <c r="A13" t="str">
        <f>Model!I15</f>
        <v>Gross margin (on Net)</v>
      </c>
      <c r="B13">
        <f>Model!J15</f>
        <v>0</v>
      </c>
      <c r="C13">
        <f>Model!K15</f>
        <v>0</v>
      </c>
      <c r="D13">
        <f>Model!L15</f>
        <v>0</v>
      </c>
      <c r="E13">
        <f>Model!M15</f>
        <v>0</v>
      </c>
      <c r="F13">
        <f>Model!N15</f>
        <v>0</v>
      </c>
      <c r="G13">
        <f>Model!O15</f>
        <v>0</v>
      </c>
      <c r="H13">
        <f>Model!P15</f>
        <v>0</v>
      </c>
      <c r="I13">
        <f>Model!Q15</f>
        <v>0</v>
      </c>
      <c r="J13">
        <f>Model!R15</f>
        <v>0</v>
      </c>
      <c r="K13">
        <f>Model!S15</f>
        <v>0</v>
      </c>
      <c r="L13">
        <f>Model!T15</f>
        <v>0</v>
      </c>
      <c r="M13">
        <f>Model!U15</f>
        <v>0</v>
      </c>
      <c r="N13">
        <f>Model!V15</f>
        <v>0</v>
      </c>
      <c r="O13">
        <f>Model!W15</f>
        <v>0</v>
      </c>
      <c r="P13">
        <f>Model!X15</f>
        <v>0</v>
      </c>
      <c r="Q13">
        <f>Model!Y15</f>
        <v>0.93406196894568982</v>
      </c>
      <c r="R13">
        <f>Model!Z15</f>
        <v>0.93004070438170705</v>
      </c>
      <c r="S13">
        <f>Model!AA15</f>
        <v>0.93429636533084814</v>
      </c>
      <c r="T13">
        <f>Model!AB15</f>
        <v>0.93742568736623721</v>
      </c>
      <c r="U13">
        <f>Model!AC15</f>
        <v>0.94083730682087174</v>
      </c>
      <c r="V13">
        <f>Model!AD15</f>
        <v>0.93913178828020671</v>
      </c>
      <c r="W13">
        <f>Model!AE15</f>
        <v>0.93490845449649973</v>
      </c>
      <c r="X13">
        <f>Model!AF15</f>
        <v>0.94246758605168723</v>
      </c>
      <c r="Y13">
        <f>Model!AG15</f>
        <v>0.93773461827222493</v>
      </c>
      <c r="Z13">
        <f>Model!AH15</f>
        <v>0.93347249627027284</v>
      </c>
      <c r="AA13">
        <f>Model!AI15</f>
        <v>0.93245240913699268</v>
      </c>
      <c r="AB13">
        <f>Model!AJ15</f>
        <v>0.93915927236516883</v>
      </c>
      <c r="AD13">
        <f>Model!AT15</f>
        <v>0.94293135932396122</v>
      </c>
      <c r="AE13">
        <f>Model!AU15</f>
        <v>0.92103145374689688</v>
      </c>
      <c r="AF13">
        <f>Model!AV15</f>
        <v>0.92117698046360541</v>
      </c>
      <c r="AG13">
        <f>Model!AW15</f>
        <v>0.93422303882012636</v>
      </c>
      <c r="AH13">
        <f>Model!AX15</f>
        <v>0.93945136578049016</v>
      </c>
      <c r="AI13">
        <f>Model!AY15</f>
        <v>0.93592610597958192</v>
      </c>
      <c r="AJ13">
        <f>Model!AZ15</f>
        <v>0.93076990916306557</v>
      </c>
      <c r="AK13">
        <f>Model!BA15</f>
        <v>0.93189368918680782</v>
      </c>
      <c r="AL13">
        <f>Model!BB15</f>
        <v>0.93289368918680782</v>
      </c>
      <c r="AM13">
        <f>Model!BC15</f>
        <v>0.93389368918680782</v>
      </c>
      <c r="AN13">
        <f>Model!BD15</f>
        <v>0.93489368918680782</v>
      </c>
      <c r="AO13">
        <f>Model!BE15</f>
        <v>0.9358936891868076</v>
      </c>
      <c r="AP13">
        <f>Model!BF15</f>
        <v>0.93689368918680771</v>
      </c>
      <c r="AQ13">
        <f>Model!BG15</f>
        <v>0.93789368918680771</v>
      </c>
      <c r="AR13">
        <f>Model!BH15</f>
        <v>0.93889368918680771</v>
      </c>
      <c r="AS13">
        <f>Model!BI15</f>
        <v>0.93989368918680771</v>
      </c>
      <c r="AU13">
        <f>Model!AK16</f>
        <v>0</v>
      </c>
      <c r="AV13">
        <f>Model!AL16</f>
        <v>0</v>
      </c>
      <c r="AW13">
        <f>Model!AM16</f>
        <v>0</v>
      </c>
      <c r="AX13">
        <f>Model!AN16</f>
        <v>0</v>
      </c>
      <c r="AZ13">
        <f>Model!AK15</f>
        <v>0.92349528989303442</v>
      </c>
      <c r="BA13">
        <f>Model!AL15</f>
        <v>0.92126356779576213</v>
      </c>
      <c r="BB13">
        <f>Model!AM15</f>
        <v>0.93331399292653061</v>
      </c>
      <c r="BC13">
        <f>Model!AN15</f>
        <v>0.9416777399040962</v>
      </c>
      <c r="BD13">
        <f>Model!AO15</f>
        <v>0.92449528989303442</v>
      </c>
      <c r="BE13">
        <f>Model!AP15</f>
        <v>0.92226356779576213</v>
      </c>
      <c r="BF13">
        <f>Model!AQ15</f>
        <v>0.93431399292653061</v>
      </c>
      <c r="BG13">
        <f>Model!AR15</f>
        <v>0.9426777399040962</v>
      </c>
    </row>
    <row r="14" spans="1:59">
      <c r="A14" t="str">
        <f>Model!I19</f>
        <v>Gross margin (on Net)</v>
      </c>
      <c r="B14">
        <f>Model!J19</f>
        <v>0</v>
      </c>
      <c r="C14">
        <f>Model!K19</f>
        <v>0</v>
      </c>
      <c r="D14">
        <f>Model!L19</f>
        <v>0</v>
      </c>
      <c r="E14">
        <f>Model!M19</f>
        <v>0</v>
      </c>
      <c r="F14">
        <f>Model!N19</f>
        <v>0</v>
      </c>
      <c r="G14">
        <f>Model!O19</f>
        <v>0</v>
      </c>
      <c r="H14">
        <f>Model!P19</f>
        <v>0</v>
      </c>
      <c r="I14">
        <f>Model!Q19</f>
        <v>0</v>
      </c>
      <c r="J14">
        <f>Model!R19</f>
        <v>0</v>
      </c>
      <c r="K14">
        <f>Model!S19</f>
        <v>0</v>
      </c>
      <c r="L14">
        <f>Model!T19</f>
        <v>0</v>
      </c>
      <c r="M14">
        <f>Model!U19</f>
        <v>0</v>
      </c>
      <c r="N14">
        <f>Model!V19</f>
        <v>0</v>
      </c>
      <c r="O14">
        <f>Model!W19</f>
        <v>0</v>
      </c>
      <c r="P14">
        <f>Model!X19</f>
        <v>0</v>
      </c>
      <c r="Q14">
        <f>Model!Y19</f>
        <v>0.88131154410224177</v>
      </c>
      <c r="R14">
        <f>Model!Z19</f>
        <v>0.87612372390674986</v>
      </c>
      <c r="S14">
        <f>Model!AA19</f>
        <v>0.87956275240757997</v>
      </c>
      <c r="T14">
        <f>Model!AB19</f>
        <v>0.88551139392050904</v>
      </c>
      <c r="U14">
        <f>Model!AC19</f>
        <v>0.89035710662473377</v>
      </c>
      <c r="V14">
        <f>Model!AD19</f>
        <v>0.88331817772207066</v>
      </c>
      <c r="W14">
        <f>Model!AE19</f>
        <v>0.87131275055346136</v>
      </c>
      <c r="X14">
        <f>Model!AF19</f>
        <v>0.88883609857341106</v>
      </c>
      <c r="Y14">
        <f>Model!AG19</f>
        <v>0.88714938030006529</v>
      </c>
      <c r="Z14">
        <f>Model!AH19</f>
        <v>0.87800784445834745</v>
      </c>
      <c r="AA14">
        <f>Model!AI19</f>
        <v>0.87351393600933414</v>
      </c>
      <c r="AB14">
        <f>Model!AJ19</f>
        <v>0.89193502498355182</v>
      </c>
      <c r="AD14">
        <f>Model!AT19</f>
        <v>0.9117715916565402</v>
      </c>
      <c r="AE14">
        <f>Model!AU19</f>
        <v>0.88907302834383606</v>
      </c>
      <c r="AF14">
        <f>Model!AV19</f>
        <v>0.87734527200737189</v>
      </c>
      <c r="AG14">
        <f>Model!AW19</f>
        <v>0.88095244006902462</v>
      </c>
      <c r="AH14">
        <f>Model!AX19</f>
        <v>0.88352430727860731</v>
      </c>
      <c r="AI14">
        <f>Model!AY19</f>
        <v>0.88324580443281953</v>
      </c>
      <c r="AJ14">
        <f>Model!AZ19</f>
        <v>0.87075101712078051</v>
      </c>
      <c r="AK14">
        <f>Model!BA19</f>
        <v>0.86310831035705904</v>
      </c>
      <c r="AL14">
        <f>Model!BB19</f>
        <v>0.8628492042059378</v>
      </c>
      <c r="AM14">
        <f>Model!BC19</f>
        <v>0.86220386542765426</v>
      </c>
      <c r="AN14">
        <f>Model!BD19</f>
        <v>0.86322659383127587</v>
      </c>
      <c r="AO14">
        <f>Model!BE19</f>
        <v>0.8640781865855931</v>
      </c>
      <c r="AP14">
        <f>Model!BF19</f>
        <v>0.86492115855742258</v>
      </c>
      <c r="AQ14">
        <f>Model!BG19</f>
        <v>0.86594575254723694</v>
      </c>
      <c r="AR14">
        <f>Model!BH19</f>
        <v>0.86688362572963973</v>
      </c>
      <c r="AS14">
        <f>Model!BI19</f>
        <v>0.86804134514885312</v>
      </c>
      <c r="AU14">
        <f>Model!AK17</f>
        <v>27.155000000000001</v>
      </c>
      <c r="AV14">
        <f>Model!AL17</f>
        <v>32.808</v>
      </c>
      <c r="AW14">
        <f>Model!AM17</f>
        <v>29.951000000000001</v>
      </c>
      <c r="AX14">
        <f>Model!AN17</f>
        <v>31.727</v>
      </c>
      <c r="AZ14">
        <f>Model!AK19</f>
        <v>0.87067446445750429</v>
      </c>
      <c r="BA14">
        <f>Model!AL19</f>
        <v>0.85075197205011333</v>
      </c>
      <c r="BB14">
        <f>Model!AM19</f>
        <v>0.87222106084975493</v>
      </c>
      <c r="BC14">
        <f>Model!AN19</f>
        <v>0.88543893350280201</v>
      </c>
      <c r="BD14">
        <f>Model!AO19</f>
        <v>0.85906738292096796</v>
      </c>
      <c r="BE14">
        <f>Model!AP19</f>
        <v>0.84008315995040705</v>
      </c>
      <c r="BF14">
        <f>Model!AQ19</f>
        <v>0.86124745708420614</v>
      </c>
      <c r="BG14">
        <f>Model!AR19</f>
        <v>0.88448385413273445</v>
      </c>
    </row>
    <row r="15" spans="1:59">
      <c r="A15" t="str">
        <f>Model!I21</f>
        <v>Research and development expenses (Non-GAAP)</v>
      </c>
      <c r="B15">
        <f>Model!J21</f>
        <v>0</v>
      </c>
      <c r="C15">
        <f>Model!K21</f>
        <v>0</v>
      </c>
      <c r="D15">
        <f>Model!L21</f>
        <v>0</v>
      </c>
      <c r="E15">
        <f>Model!M21</f>
        <v>0</v>
      </c>
      <c r="F15">
        <f>Model!N21</f>
        <v>0</v>
      </c>
      <c r="G15">
        <f>Model!O21</f>
        <v>0</v>
      </c>
      <c r="H15">
        <f>Model!P21</f>
        <v>0</v>
      </c>
      <c r="I15">
        <f>Model!Q21</f>
        <v>0</v>
      </c>
      <c r="J15">
        <f>Model!R21</f>
        <v>0</v>
      </c>
      <c r="K15">
        <f>Model!S21</f>
        <v>0</v>
      </c>
      <c r="L15">
        <f>Model!T21</f>
        <v>0</v>
      </c>
      <c r="M15">
        <f>Model!U21</f>
        <v>0</v>
      </c>
      <c r="N15">
        <f>Model!V21</f>
        <v>0</v>
      </c>
      <c r="O15">
        <f>Model!W21</f>
        <v>0</v>
      </c>
      <c r="P15">
        <f>Model!X21</f>
        <v>0</v>
      </c>
      <c r="Q15">
        <f>Model!Y21</f>
        <v>11.709999999999999</v>
      </c>
      <c r="R15">
        <f>Model!Z21</f>
        <v>12.295</v>
      </c>
      <c r="S15">
        <f>Model!AA21</f>
        <v>13.357000000000001</v>
      </c>
      <c r="T15">
        <f>Model!AB21</f>
        <v>12.967000000000001</v>
      </c>
      <c r="U15">
        <f>Model!AC21</f>
        <v>15.072999999999997</v>
      </c>
      <c r="V15">
        <f>Model!AD21</f>
        <v>16.559000000000005</v>
      </c>
      <c r="W15">
        <f>Model!AE21</f>
        <v>18.943000000000001</v>
      </c>
      <c r="X15">
        <f>Model!AF21</f>
        <v>21.228999999999999</v>
      </c>
      <c r="Y15">
        <f>Model!AG21</f>
        <v>22.660999999999998</v>
      </c>
      <c r="Z15">
        <f>Model!AH21</f>
        <v>26.501999999999999</v>
      </c>
      <c r="AA15">
        <f>Model!AI21</f>
        <v>24.335999999999999</v>
      </c>
      <c r="AB15">
        <f>Model!AJ21</f>
        <v>30.536999999999999</v>
      </c>
      <c r="AD15">
        <f>Model!AT21</f>
        <v>11.894</v>
      </c>
      <c r="AE15">
        <f>Model!AU21</f>
        <v>17.587</v>
      </c>
      <c r="AF15">
        <f>Model!AV21</f>
        <v>38.634999999999998</v>
      </c>
      <c r="AG15">
        <f>Model!AW21</f>
        <v>50.329000000000001</v>
      </c>
      <c r="AH15">
        <f>Model!AX21</f>
        <v>71.804000000000002</v>
      </c>
      <c r="AI15">
        <f>Model!AY21</f>
        <v>104.036</v>
      </c>
      <c r="AJ15">
        <f>Model!AZ21</f>
        <v>138.03</v>
      </c>
      <c r="AK15">
        <f>Model!BA21</f>
        <v>163.09956958812549</v>
      </c>
      <c r="AL15">
        <f>Model!BB21</f>
        <v>184.52158741808361</v>
      </c>
      <c r="AM15">
        <f>Model!BC21</f>
        <v>205.86607230059676</v>
      </c>
      <c r="AN15">
        <f>Model!BD21</f>
        <v>229.57770318413597</v>
      </c>
      <c r="AO15">
        <f>Model!BE21</f>
        <v>249.36626154820073</v>
      </c>
      <c r="AP15">
        <f>Model!BF21</f>
        <v>269.47110027691389</v>
      </c>
      <c r="AQ15">
        <f>Model!BG21</f>
        <v>287.82041729211738</v>
      </c>
      <c r="AR15">
        <f>Model!BH21</f>
        <v>306.3232933695104</v>
      </c>
      <c r="AS15">
        <f>Model!BI21</f>
        <v>325.677303635984</v>
      </c>
      <c r="AU15">
        <f>Model!AK18</f>
        <v>182.81900000000005</v>
      </c>
      <c r="AV15">
        <f>Model!AL18</f>
        <v>187.01400000000007</v>
      </c>
      <c r="AW15">
        <f>Model!AM18</f>
        <v>204.44599999999994</v>
      </c>
      <c r="AX15">
        <f>Model!AN18</f>
        <v>245.21699999999996</v>
      </c>
      <c r="AZ15">
        <f>Model!AK21</f>
        <v>32.471000000000004</v>
      </c>
      <c r="BA15">
        <f>Model!AL21</f>
        <v>35.906999999999996</v>
      </c>
      <c r="BB15">
        <f>Model!AM21</f>
        <v>34.515999999999998</v>
      </c>
      <c r="BC15">
        <f>Model!AN21</f>
        <v>35.136000000000003</v>
      </c>
      <c r="BD15">
        <f>Model!AO21</f>
        <v>38.278924765174615</v>
      </c>
      <c r="BE15">
        <f>Model!AP21</f>
        <v>42.786501468173576</v>
      </c>
      <c r="BF15">
        <f>Model!AQ21</f>
        <v>40.391321608628544</v>
      </c>
      <c r="BG15">
        <f>Model!AR21</f>
        <v>41.642821746148762</v>
      </c>
    </row>
    <row r="16" spans="1:59">
      <c r="A16" t="str">
        <f>Model!I22</f>
        <v>Sales and operations expenses (Non-GAAP)</v>
      </c>
      <c r="B16">
        <f>Model!J22</f>
        <v>0</v>
      </c>
      <c r="C16">
        <f>Model!K22</f>
        <v>0</v>
      </c>
      <c r="D16">
        <f>Model!L22</f>
        <v>0</v>
      </c>
      <c r="E16">
        <f>Model!M22</f>
        <v>0</v>
      </c>
      <c r="F16">
        <f>Model!N22</f>
        <v>0</v>
      </c>
      <c r="G16">
        <f>Model!O22</f>
        <v>0</v>
      </c>
      <c r="H16">
        <f>Model!P22</f>
        <v>0</v>
      </c>
      <c r="I16">
        <f>Model!Q22</f>
        <v>0</v>
      </c>
      <c r="J16">
        <f>Model!R22</f>
        <v>0</v>
      </c>
      <c r="K16">
        <f>Model!S22</f>
        <v>0</v>
      </c>
      <c r="L16">
        <f>Model!T22</f>
        <v>0</v>
      </c>
      <c r="M16">
        <f>Model!U22</f>
        <v>0</v>
      </c>
      <c r="N16">
        <f>Model!V22</f>
        <v>0</v>
      </c>
      <c r="O16">
        <f>Model!W22</f>
        <v>0</v>
      </c>
      <c r="P16">
        <f>Model!X22</f>
        <v>0</v>
      </c>
      <c r="Q16">
        <f>Model!Y22</f>
        <v>33.863999999999997</v>
      </c>
      <c r="R16">
        <f>Model!Z22</f>
        <v>39.874000000000002</v>
      </c>
      <c r="S16">
        <f>Model!AA22</f>
        <v>41.723999999999997</v>
      </c>
      <c r="T16">
        <f>Model!AB22</f>
        <v>45.324000000000005</v>
      </c>
      <c r="U16">
        <f>Model!AC22</f>
        <v>48.597999999999999</v>
      </c>
      <c r="V16">
        <f>Model!AD22</f>
        <v>55.672999999999995</v>
      </c>
      <c r="W16">
        <f>Model!AE22</f>
        <v>53.228000000000002</v>
      </c>
      <c r="X16">
        <f>Model!AF22</f>
        <v>55.021999999999998</v>
      </c>
      <c r="Y16">
        <f>Model!AG22</f>
        <v>59.277999999999999</v>
      </c>
      <c r="Z16">
        <f>Model!AH22</f>
        <v>64.682999999999993</v>
      </c>
      <c r="AA16">
        <f>Model!AI22</f>
        <v>61.17</v>
      </c>
      <c r="AB16">
        <f>Model!AJ22</f>
        <v>72.984999999999985</v>
      </c>
      <c r="AD16">
        <f>Model!AT22</f>
        <v>41.307000000000002</v>
      </c>
      <c r="AE16">
        <f>Model!AU22</f>
        <v>71.162000000000006</v>
      </c>
      <c r="AF16">
        <f>Model!AV22</f>
        <v>103.71600000000001</v>
      </c>
      <c r="AG16">
        <f>Model!AW22</f>
        <v>160.786</v>
      </c>
      <c r="AH16">
        <f>Model!AX22</f>
        <v>212.52099999999999</v>
      </c>
      <c r="AI16">
        <f>Model!AY22</f>
        <v>258.11599999999999</v>
      </c>
      <c r="AJ16">
        <f>Model!AZ22</f>
        <v>327.30300000000005</v>
      </c>
      <c r="AK16">
        <f>Model!BA22</f>
        <v>380.47454049065345</v>
      </c>
      <c r="AL16">
        <f>Model!BB22</f>
        <v>427.86937680427951</v>
      </c>
      <c r="AM16">
        <f>Model!BC22</f>
        <v>459.32538996863349</v>
      </c>
      <c r="AN16">
        <f>Model!BD22</f>
        <v>487.64166397795896</v>
      </c>
      <c r="AO16">
        <f>Model!BE22</f>
        <v>517.4883192840806</v>
      </c>
      <c r="AP16">
        <f>Model!BF22</f>
        <v>548.94248035232738</v>
      </c>
      <c r="AQ16">
        <f>Model!BG22</f>
        <v>582.08499299517928</v>
      </c>
      <c r="AR16">
        <f>Model!BH22</f>
        <v>617.00059868089556</v>
      </c>
      <c r="AS16">
        <f>Model!BI22</f>
        <v>653.77811683267691</v>
      </c>
      <c r="AU16">
        <f>Model!AK19</f>
        <v>0.87067446445750429</v>
      </c>
      <c r="AV16">
        <f>Model!AL19</f>
        <v>0.85075197205011333</v>
      </c>
      <c r="AW16">
        <f>Model!AM19</f>
        <v>0.87222106084975493</v>
      </c>
      <c r="AX16">
        <f>Model!AN19</f>
        <v>0.88543893350280201</v>
      </c>
      <c r="AZ16">
        <f>Model!AK22</f>
        <v>78.956000000000017</v>
      </c>
      <c r="BA16">
        <f>Model!AL22</f>
        <v>85.824000000000012</v>
      </c>
      <c r="BB16">
        <f>Model!AM22</f>
        <v>80.11999999999999</v>
      </c>
      <c r="BC16">
        <f>Model!AN22</f>
        <v>82.403000000000006</v>
      </c>
      <c r="BD16">
        <f>Model!AO22</f>
        <v>90.863089738893336</v>
      </c>
      <c r="BE16">
        <f>Model!AP22</f>
        <v>98.646519324618637</v>
      </c>
      <c r="BF16">
        <f>Model!AQ22</f>
        <v>93.982086084840049</v>
      </c>
      <c r="BG16">
        <f>Model!AR22</f>
        <v>96.982845342301459</v>
      </c>
    </row>
    <row r="17" spans="1:59">
      <c r="A17" t="str">
        <f>Model!I23</f>
        <v>General and administrative (Non-GAAP)</v>
      </c>
      <c r="B17">
        <f>Model!J23</f>
        <v>0</v>
      </c>
      <c r="C17">
        <f>Model!K23</f>
        <v>0</v>
      </c>
      <c r="D17">
        <f>Model!L23</f>
        <v>0</v>
      </c>
      <c r="E17">
        <f>Model!M23</f>
        <v>0</v>
      </c>
      <c r="F17">
        <f>Model!N23</f>
        <v>0</v>
      </c>
      <c r="G17">
        <f>Model!O23</f>
        <v>0</v>
      </c>
      <c r="H17">
        <f>Model!P23</f>
        <v>0</v>
      </c>
      <c r="I17">
        <f>Model!Q23</f>
        <v>0</v>
      </c>
      <c r="J17">
        <f>Model!R23</f>
        <v>0</v>
      </c>
      <c r="K17">
        <f>Model!S23</f>
        <v>0</v>
      </c>
      <c r="L17">
        <f>Model!T23</f>
        <v>0</v>
      </c>
      <c r="M17">
        <f>Model!U23</f>
        <v>0</v>
      </c>
      <c r="N17">
        <f>Model!V23</f>
        <v>0</v>
      </c>
      <c r="O17">
        <f>Model!W23</f>
        <v>0</v>
      </c>
      <c r="P17">
        <f>Model!X23</f>
        <v>0</v>
      </c>
      <c r="Q17">
        <f>Model!Y23</f>
        <v>14.812000000000001</v>
      </c>
      <c r="R17">
        <f>Model!Z23</f>
        <v>15.124000000000001</v>
      </c>
      <c r="S17">
        <f>Model!AA23</f>
        <v>14.754</v>
      </c>
      <c r="T17">
        <f>Model!AB23</f>
        <v>15.109000000000004</v>
      </c>
      <c r="U17">
        <f>Model!AC23</f>
        <v>15.808999999999999</v>
      </c>
      <c r="V17">
        <f>Model!AD23</f>
        <v>18.736999999999998</v>
      </c>
      <c r="W17">
        <f>Model!AE23</f>
        <v>18.343</v>
      </c>
      <c r="X17">
        <f>Model!AF23</f>
        <v>21.031000000000002</v>
      </c>
      <c r="Y17">
        <f>Model!AG23</f>
        <v>21.597999999999999</v>
      </c>
      <c r="Z17">
        <f>Model!AH23</f>
        <v>24.787000000000003</v>
      </c>
      <c r="AA17">
        <f>Model!AI23</f>
        <v>25.592999999999996</v>
      </c>
      <c r="AB17">
        <f>Model!AJ23</f>
        <v>24.744999999999997</v>
      </c>
      <c r="AD17">
        <f>Model!AT23</f>
        <v>12.071999999999997</v>
      </c>
      <c r="AE17">
        <f>Model!AU23</f>
        <v>23.974999999999998</v>
      </c>
      <c r="AF17">
        <f>Model!AV23</f>
        <v>38.138999999999996</v>
      </c>
      <c r="AG17">
        <f>Model!AW23</f>
        <v>59.798999999999999</v>
      </c>
      <c r="AH17">
        <f>Model!AX23</f>
        <v>73.92</v>
      </c>
      <c r="AI17">
        <f>Model!AY23</f>
        <v>96.723000000000013</v>
      </c>
      <c r="AJ17">
        <f>Model!AZ23</f>
        <v>100.976</v>
      </c>
      <c r="AK17">
        <f>Model!BA23</f>
        <v>104.96183733620056</v>
      </c>
      <c r="AL17">
        <f>Model!BB23</f>
        <v>109.87082376643303</v>
      </c>
      <c r="AM17">
        <f>Model!BC23</f>
        <v>115.63655667598569</v>
      </c>
      <c r="AN17">
        <f>Model!BD23</f>
        <v>122.36370900025834</v>
      </c>
      <c r="AO17">
        <f>Model!BE23</f>
        <v>128.27634741853271</v>
      </c>
      <c r="AP17">
        <f>Model!BF23</f>
        <v>134.18898583680709</v>
      </c>
      <c r="AQ17">
        <f>Model!BG23</f>
        <v>140.10162425508148</v>
      </c>
      <c r="AR17">
        <f>Model!BH23</f>
        <v>146.01426267335586</v>
      </c>
      <c r="AS17">
        <f>Model!BI23</f>
        <v>151.92690109163024</v>
      </c>
      <c r="AU17">
        <f>Model!AK20</f>
        <v>0</v>
      </c>
      <c r="AV17">
        <f>Model!AL20</f>
        <v>0</v>
      </c>
      <c r="AW17">
        <f>Model!AM20</f>
        <v>0</v>
      </c>
      <c r="AX17">
        <f>Model!AN20</f>
        <v>0</v>
      </c>
      <c r="AZ17">
        <f>Model!AK23</f>
        <v>25.939999999999998</v>
      </c>
      <c r="BA17">
        <f>Model!AL23</f>
        <v>26.696999999999996</v>
      </c>
      <c r="BB17">
        <f>Model!AM23</f>
        <v>25.014000000000003</v>
      </c>
      <c r="BC17">
        <f>Model!AN23</f>
        <v>23.325000000000003</v>
      </c>
      <c r="BD17">
        <f>Model!AO23</f>
        <v>27.493720941215116</v>
      </c>
      <c r="BE17">
        <f>Model!AP23</f>
        <v>27.664943442477867</v>
      </c>
      <c r="BF17">
        <f>Model!AQ23</f>
        <v>25.76200992414665</v>
      </c>
      <c r="BG17">
        <f>Model!AR23</f>
        <v>24.041163028360931</v>
      </c>
    </row>
    <row r="18" spans="1:59">
      <c r="A18" t="str">
        <f>Model!I24</f>
        <v>Stock based compensation</v>
      </c>
      <c r="B18">
        <f>Model!J24</f>
        <v>0</v>
      </c>
      <c r="C18">
        <f>Model!K24</f>
        <v>0</v>
      </c>
      <c r="D18">
        <f>Model!L24</f>
        <v>0</v>
      </c>
      <c r="E18">
        <f>Model!M24</f>
        <v>0</v>
      </c>
      <c r="F18">
        <f>Model!N24</f>
        <v>0</v>
      </c>
      <c r="G18">
        <f>Model!O24</f>
        <v>0</v>
      </c>
      <c r="H18">
        <f>Model!P24</f>
        <v>0</v>
      </c>
      <c r="I18">
        <f>Model!Q24</f>
        <v>0</v>
      </c>
      <c r="J18">
        <f>Model!R24</f>
        <v>0</v>
      </c>
      <c r="K18">
        <f>Model!S24</f>
        <v>0</v>
      </c>
      <c r="L18">
        <f>Model!T24</f>
        <v>0</v>
      </c>
      <c r="M18">
        <f>Model!U24</f>
        <v>0</v>
      </c>
      <c r="N18">
        <f>Model!V24</f>
        <v>0</v>
      </c>
      <c r="O18">
        <f>Model!W24</f>
        <v>0</v>
      </c>
      <c r="P18">
        <f>Model!X24</f>
        <v>0</v>
      </c>
      <c r="Q18">
        <f>Model!Y24</f>
        <v>4.4580000000000002</v>
      </c>
      <c r="R18">
        <f>Model!Z24</f>
        <v>3.2469999999999999</v>
      </c>
      <c r="S18">
        <f>Model!AA24</f>
        <v>5.7539999999999996</v>
      </c>
      <c r="T18">
        <f>Model!AB24</f>
        <v>6.1420000000000003</v>
      </c>
      <c r="U18">
        <f>Model!AC24</f>
        <v>6.3170000000000002</v>
      </c>
      <c r="V18">
        <f>Model!AD24</f>
        <v>5.3249999999999993</v>
      </c>
      <c r="W18">
        <f>Model!AE24</f>
        <v>4.6000000000000005</v>
      </c>
      <c r="X18">
        <f>Model!AF24</f>
        <v>7.7479999999999993</v>
      </c>
      <c r="Y18">
        <f>Model!AG24</f>
        <v>8.3699999999999992</v>
      </c>
      <c r="Z18">
        <f>Model!AH24</f>
        <v>7.6950000000000003</v>
      </c>
      <c r="AA18">
        <f>Model!AI24</f>
        <v>13.965</v>
      </c>
      <c r="AB18">
        <f>Model!AJ24</f>
        <v>13.228999999999999</v>
      </c>
      <c r="AD18">
        <f>Model!AT24</f>
        <v>1.9409999999999998</v>
      </c>
      <c r="AE18">
        <f>Model!AU24</f>
        <v>4.5690000000000008</v>
      </c>
      <c r="AF18">
        <f>Model!AV24</f>
        <v>9.129999999999999</v>
      </c>
      <c r="AG18">
        <f>Model!AW24</f>
        <v>19.600999999999999</v>
      </c>
      <c r="AH18">
        <f>Model!AX24</f>
        <v>23.990000000000002</v>
      </c>
      <c r="AI18">
        <f>Model!AY24</f>
        <v>43.259</v>
      </c>
      <c r="AJ18">
        <f>Model!AZ24</f>
        <v>72.349999999999994</v>
      </c>
      <c r="AK18">
        <f>Model!BA24</f>
        <v>92.35</v>
      </c>
      <c r="AL18">
        <f>Model!BB24</f>
        <v>102.35</v>
      </c>
      <c r="AM18">
        <f>Model!BC24</f>
        <v>112.35</v>
      </c>
      <c r="AN18">
        <f>Model!BD24</f>
        <v>127.35</v>
      </c>
      <c r="AO18">
        <f>Model!BE24</f>
        <v>140.35</v>
      </c>
      <c r="AP18">
        <f>Model!BF24</f>
        <v>152.35</v>
      </c>
      <c r="AQ18">
        <f>Model!BG24</f>
        <v>168.35</v>
      </c>
      <c r="AR18">
        <f>Model!BH24</f>
        <v>188.35</v>
      </c>
      <c r="AS18">
        <f>Model!BI24</f>
        <v>208.35</v>
      </c>
      <c r="AU18">
        <f>Model!AK21</f>
        <v>32.471000000000004</v>
      </c>
      <c r="AV18">
        <f>Model!AL21</f>
        <v>35.906999999999996</v>
      </c>
      <c r="AW18">
        <f>Model!AM21</f>
        <v>34.515999999999998</v>
      </c>
      <c r="AX18">
        <f>Model!AN21</f>
        <v>35.136000000000003</v>
      </c>
      <c r="AZ18">
        <f>Model!AK24</f>
        <v>14.94</v>
      </c>
      <c r="BA18">
        <f>Model!AL24</f>
        <v>14.917999999999999</v>
      </c>
      <c r="BB18">
        <f>Model!AM24</f>
        <v>22.027999999999999</v>
      </c>
      <c r="BC18">
        <f>Model!AN24</f>
        <v>20.464000000000002</v>
      </c>
      <c r="BD18">
        <f>Model!AO24</f>
        <v>20.939999999999998</v>
      </c>
      <c r="BE18">
        <f>Model!AP24</f>
        <v>19.917999999999999</v>
      </c>
      <c r="BF18">
        <f>Model!AQ24</f>
        <v>25.027999999999999</v>
      </c>
      <c r="BG18">
        <f>Model!AR24</f>
        <v>26.464000000000002</v>
      </c>
    </row>
    <row r="19" spans="1:59">
      <c r="A19" t="str">
        <f>Model!I25</f>
        <v>Service cost-pension</v>
      </c>
      <c r="B19">
        <f>Model!J25</f>
        <v>0</v>
      </c>
      <c r="C19">
        <f>Model!K25</f>
        <v>0</v>
      </c>
      <c r="D19">
        <f>Model!L25</f>
        <v>0</v>
      </c>
      <c r="E19">
        <f>Model!M25</f>
        <v>0</v>
      </c>
      <c r="F19">
        <f>Model!N25</f>
        <v>0</v>
      </c>
      <c r="G19">
        <f>Model!O25</f>
        <v>0</v>
      </c>
      <c r="H19">
        <f>Model!P25</f>
        <v>0</v>
      </c>
      <c r="I19">
        <f>Model!Q25</f>
        <v>0</v>
      </c>
      <c r="J19">
        <f>Model!R25</f>
        <v>0</v>
      </c>
      <c r="K19">
        <f>Model!S25</f>
        <v>0</v>
      </c>
      <c r="L19">
        <f>Model!T25</f>
        <v>0</v>
      </c>
      <c r="M19">
        <f>Model!U25</f>
        <v>0</v>
      </c>
      <c r="N19">
        <f>Model!V25</f>
        <v>0</v>
      </c>
      <c r="O19">
        <f>Model!W25</f>
        <v>0</v>
      </c>
      <c r="P19">
        <f>Model!X25</f>
        <v>0</v>
      </c>
      <c r="Q19">
        <f>Model!Y25</f>
        <v>0.14900000000000002</v>
      </c>
      <c r="R19">
        <f>Model!Z25</f>
        <v>9.9999999999999992E-2</v>
      </c>
      <c r="S19">
        <f>Model!AA25</f>
        <v>0.125</v>
      </c>
      <c r="T19">
        <f>Model!AB25</f>
        <v>0.129</v>
      </c>
      <c r="U19">
        <f>Model!AC25</f>
        <v>0.112</v>
      </c>
      <c r="V19">
        <f>Model!AD25</f>
        <v>0.11</v>
      </c>
      <c r="W19">
        <f>Model!AE25</f>
        <v>0.11</v>
      </c>
      <c r="X19">
        <f>Model!AF25</f>
        <v>0.109</v>
      </c>
      <c r="Y19">
        <f>Model!AG25</f>
        <v>0.129</v>
      </c>
      <c r="Z19">
        <f>Model!AH25</f>
        <v>0.13100000000000001</v>
      </c>
      <c r="AA19">
        <f>Model!AI25</f>
        <v>0.13200000000000001</v>
      </c>
      <c r="AB19">
        <f>Model!AJ25</f>
        <v>0.13300000000000001</v>
      </c>
      <c r="AD19">
        <f>Model!AT25</f>
        <v>8.5000000000000006E-2</v>
      </c>
      <c r="AE19">
        <f>Model!AU25</f>
        <v>0.14099999999999999</v>
      </c>
      <c r="AF19">
        <f>Model!AV25</f>
        <v>0.38400000000000001</v>
      </c>
      <c r="AG19">
        <f>Model!AW25</f>
        <v>0.503</v>
      </c>
      <c r="AH19">
        <f>Model!AX25</f>
        <v>0.441</v>
      </c>
      <c r="AI19">
        <f>Model!AY25</f>
        <v>0.52500000000000002</v>
      </c>
      <c r="AJ19">
        <f>Model!AZ25</f>
        <v>1.23</v>
      </c>
      <c r="AK19">
        <f>Model!BA25</f>
        <v>2.0299999999999998</v>
      </c>
      <c r="AL19">
        <f>Model!BB25</f>
        <v>2.5300000000000002</v>
      </c>
      <c r="AM19">
        <f>Model!BC25</f>
        <v>3.0300000000000002</v>
      </c>
      <c r="AN19">
        <f>Model!BD25</f>
        <v>3.5300000000000002</v>
      </c>
      <c r="AO19">
        <f>Model!BE25</f>
        <v>4.03</v>
      </c>
      <c r="AP19">
        <f>Model!BF25</f>
        <v>4.53</v>
      </c>
      <c r="AQ19">
        <f>Model!BG25</f>
        <v>5.03</v>
      </c>
      <c r="AR19">
        <f>Model!BH25</f>
        <v>5.53</v>
      </c>
      <c r="AS19">
        <f>Model!BI25</f>
        <v>6.03</v>
      </c>
      <c r="AU19">
        <f>Model!AK22</f>
        <v>78.956000000000017</v>
      </c>
      <c r="AV19">
        <f>Model!AL22</f>
        <v>85.824000000000012</v>
      </c>
      <c r="AW19">
        <f>Model!AM22</f>
        <v>80.11999999999999</v>
      </c>
      <c r="AX19">
        <f>Model!AN22</f>
        <v>82.403000000000006</v>
      </c>
      <c r="AZ19">
        <f>Model!AK25</f>
        <v>0.28999999999999998</v>
      </c>
      <c r="BA19">
        <f>Model!AL25</f>
        <v>0.29899999999999999</v>
      </c>
      <c r="BB19">
        <f>Model!AM25</f>
        <v>0.32</v>
      </c>
      <c r="BC19">
        <f>Model!AN25</f>
        <v>0.32100000000000001</v>
      </c>
      <c r="BD19">
        <f>Model!AO25</f>
        <v>0.49</v>
      </c>
      <c r="BE19">
        <f>Model!AP25</f>
        <v>0.499</v>
      </c>
      <c r="BF19">
        <f>Model!AQ25</f>
        <v>0.52</v>
      </c>
      <c r="BG19">
        <f>Model!AR25</f>
        <v>0.52100000000000002</v>
      </c>
    </row>
    <row r="20" spans="1:59">
      <c r="A20" t="str">
        <f>Model!I26</f>
        <v>Depreciation &amp; Amortization (Inc. COGS D&amp;A)</v>
      </c>
      <c r="B20">
        <f>Model!J26</f>
        <v>0</v>
      </c>
      <c r="C20">
        <f>Model!K26</f>
        <v>0</v>
      </c>
      <c r="D20">
        <f>Model!L26</f>
        <v>0</v>
      </c>
      <c r="E20">
        <f>Model!M26</f>
        <v>0</v>
      </c>
      <c r="F20">
        <f>Model!N26</f>
        <v>0</v>
      </c>
      <c r="G20">
        <f>Model!O26</f>
        <v>0</v>
      </c>
      <c r="H20">
        <f>Model!P26</f>
        <v>0</v>
      </c>
      <c r="I20">
        <f>Model!Q26</f>
        <v>0</v>
      </c>
      <c r="J20">
        <f>Model!R26</f>
        <v>0</v>
      </c>
      <c r="K20">
        <f>Model!S26</f>
        <v>0</v>
      </c>
      <c r="L20">
        <f>Model!T26</f>
        <v>0</v>
      </c>
      <c r="M20">
        <f>Model!U26</f>
        <v>0</v>
      </c>
      <c r="N20">
        <f>Model!V26</f>
        <v>0</v>
      </c>
      <c r="O20">
        <f>Model!W26</f>
        <v>0</v>
      </c>
      <c r="P20">
        <f>Model!X26</f>
        <v>0</v>
      </c>
      <c r="Q20">
        <f>Model!Y26</f>
        <v>6.173</v>
      </c>
      <c r="R20">
        <f>Model!Z26</f>
        <v>7.7829999999999995</v>
      </c>
      <c r="S20">
        <f>Model!AA26</f>
        <v>8.2560000000000002</v>
      </c>
      <c r="T20">
        <f>Model!AB26</f>
        <v>9.0009999999999994</v>
      </c>
      <c r="U20">
        <f>Model!AC26</f>
        <v>8.427999999999999</v>
      </c>
      <c r="V20">
        <f>Model!AD26</f>
        <v>10.277999999999999</v>
      </c>
      <c r="W20">
        <f>Model!AE26</f>
        <v>11.891999999999999</v>
      </c>
      <c r="X20">
        <f>Model!AF26</f>
        <v>13.967000000000001</v>
      </c>
      <c r="Y20">
        <f>Model!AG26</f>
        <v>12.516000000000002</v>
      </c>
      <c r="Z20">
        <f>Model!AH26</f>
        <v>13.3</v>
      </c>
      <c r="AA20">
        <f>Model!AI26</f>
        <v>14.771000000000003</v>
      </c>
      <c r="AB20">
        <f>Model!AJ26</f>
        <v>16.190000000000001</v>
      </c>
      <c r="AD20">
        <f>Model!AT26</f>
        <v>3.5139999999999998</v>
      </c>
      <c r="AE20">
        <f>Model!AU26</f>
        <v>6.125</v>
      </c>
      <c r="AF20">
        <f>Model!AV26</f>
        <v>14.763</v>
      </c>
      <c r="AG20">
        <f>Model!AW26</f>
        <v>31.213000000000001</v>
      </c>
      <c r="AH20">
        <f>Model!AX26</f>
        <v>44.564999999999998</v>
      </c>
      <c r="AI20">
        <f>Model!AY26</f>
        <v>56.777000000000001</v>
      </c>
      <c r="AJ20">
        <f>Model!AZ26</f>
        <v>94.096999999999994</v>
      </c>
      <c r="AK20">
        <f>Model!BA26</f>
        <v>114.09699999999999</v>
      </c>
      <c r="AL20">
        <f>Model!BB26</f>
        <v>129.09700000000001</v>
      </c>
      <c r="AM20">
        <f>Model!BC26</f>
        <v>144.09700000000001</v>
      </c>
      <c r="AN20">
        <f>Model!BD26</f>
        <v>154.86145017335528</v>
      </c>
      <c r="AO20">
        <f>Model!BE26</f>
        <v>164.96238625081352</v>
      </c>
      <c r="AP20">
        <f>Model!BF26</f>
        <v>174.32816313446293</v>
      </c>
      <c r="AQ20">
        <f>Model!BG26</f>
        <v>183.21265824677369</v>
      </c>
      <c r="AR20">
        <f>Model!BH26</f>
        <v>192.03288000189025</v>
      </c>
      <c r="AS20">
        <f>Model!BI26</f>
        <v>201.29010049477134</v>
      </c>
      <c r="AU20">
        <f>Model!AK23</f>
        <v>25.939999999999998</v>
      </c>
      <c r="AV20">
        <f>Model!AL23</f>
        <v>26.696999999999996</v>
      </c>
      <c r="AW20">
        <f>Model!AM23</f>
        <v>25.014000000000003</v>
      </c>
      <c r="AX20">
        <f>Model!AN23</f>
        <v>23.325000000000003</v>
      </c>
      <c r="AZ20">
        <f>Model!AK26</f>
        <v>20.167000000000002</v>
      </c>
      <c r="BA20">
        <f>Model!AL26</f>
        <v>25.605</v>
      </c>
      <c r="BB20">
        <f>Model!AM26</f>
        <v>23.754999999999999</v>
      </c>
      <c r="BC20">
        <f>Model!AN26</f>
        <v>24.569999999999997</v>
      </c>
      <c r="BD20">
        <f>Model!AO26</f>
        <v>25.167000000000002</v>
      </c>
      <c r="BE20">
        <f>Model!AP26</f>
        <v>30.605</v>
      </c>
      <c r="BF20">
        <f>Model!AQ26</f>
        <v>28.754999999999999</v>
      </c>
      <c r="BG20">
        <f>Model!AR26</f>
        <v>29.569999999999997</v>
      </c>
    </row>
    <row r="21" spans="1:59">
      <c r="A21" t="str">
        <f>Model!I27</f>
        <v>Acquisition-related expenses</v>
      </c>
      <c r="B21">
        <f>Model!J27</f>
        <v>0</v>
      </c>
      <c r="C21">
        <f>Model!K27</f>
        <v>0</v>
      </c>
      <c r="D21">
        <f>Model!L27</f>
        <v>0</v>
      </c>
      <c r="E21">
        <f>Model!M27</f>
        <v>0</v>
      </c>
      <c r="F21">
        <f>Model!N27</f>
        <v>0</v>
      </c>
      <c r="G21">
        <f>Model!O27</f>
        <v>0</v>
      </c>
      <c r="H21">
        <f>Model!P27</f>
        <v>0</v>
      </c>
      <c r="I21">
        <f>Model!Q27</f>
        <v>0</v>
      </c>
      <c r="J21">
        <f>Model!R27</f>
        <v>0</v>
      </c>
      <c r="K21">
        <f>Model!S27</f>
        <v>0</v>
      </c>
      <c r="L21">
        <f>Model!T27</f>
        <v>0</v>
      </c>
      <c r="M21">
        <f>Model!U27</f>
        <v>0</v>
      </c>
      <c r="N21">
        <f>Model!V27</f>
        <v>0</v>
      </c>
      <c r="O21">
        <f>Model!W27</f>
        <v>0</v>
      </c>
      <c r="P21">
        <f>Model!X27</f>
        <v>0</v>
      </c>
      <c r="Q21">
        <f>Model!Y27</f>
        <v>0.56299999999999994</v>
      </c>
      <c r="R21">
        <f>Model!Z27</f>
        <v>0.14799999999999999</v>
      </c>
      <c r="S21">
        <f>Model!AA27</f>
        <v>0.128</v>
      </c>
      <c r="T21">
        <f>Model!AB27</f>
        <v>0.11</v>
      </c>
      <c r="U21">
        <f>Model!AC27</f>
        <v>0.109</v>
      </c>
      <c r="V21">
        <f>Model!AD27</f>
        <v>0.115</v>
      </c>
      <c r="W21">
        <f>Model!AE27</f>
        <v>5.3999999999999999E-2</v>
      </c>
      <c r="X21">
        <f>Model!AF27</f>
        <v>-2.1720000000000002</v>
      </c>
      <c r="Y21">
        <f>Model!AG27</f>
        <v>0.04</v>
      </c>
      <c r="Z21">
        <f>Model!AH27</f>
        <v>0.192</v>
      </c>
      <c r="AA21">
        <f>Model!AI27</f>
        <v>1.7959999999999998</v>
      </c>
      <c r="AB21">
        <f>Model!AJ27</f>
        <v>0.97699999999999998</v>
      </c>
      <c r="AD21">
        <f>Model!AT27</f>
        <v>0</v>
      </c>
      <c r="AE21">
        <f>Model!AU27</f>
        <v>0</v>
      </c>
      <c r="AF21">
        <f>Model!AV27</f>
        <v>3.137</v>
      </c>
      <c r="AG21">
        <f>Model!AW27</f>
        <v>0.94899999999999995</v>
      </c>
      <c r="AH21">
        <f>Model!AX27</f>
        <v>-1.8940000000000001</v>
      </c>
      <c r="AI21">
        <f>Model!AY27</f>
        <v>3.0049999999999999</v>
      </c>
      <c r="AJ21">
        <f>Model!AZ27</f>
        <v>9.4E-2</v>
      </c>
      <c r="AK21">
        <f>Model!BA27</f>
        <v>0</v>
      </c>
      <c r="AL21">
        <f>Model!BB27</f>
        <v>0</v>
      </c>
      <c r="AM21">
        <f>Model!BC27</f>
        <v>0</v>
      </c>
      <c r="AN21">
        <f>Model!BD27</f>
        <v>0</v>
      </c>
      <c r="AO21">
        <f>Model!BE27</f>
        <v>0</v>
      </c>
      <c r="AP21">
        <f>Model!BF27</f>
        <v>0</v>
      </c>
      <c r="AQ21">
        <f>Model!BG27</f>
        <v>0</v>
      </c>
      <c r="AR21">
        <f>Model!BH27</f>
        <v>0</v>
      </c>
      <c r="AS21">
        <f>Model!BI27</f>
        <v>0</v>
      </c>
      <c r="AU21">
        <f>Model!AK24</f>
        <v>14.94</v>
      </c>
      <c r="AV21">
        <f>Model!AL24</f>
        <v>14.917999999999999</v>
      </c>
      <c r="AW21">
        <f>Model!AM24</f>
        <v>22.027999999999999</v>
      </c>
      <c r="AX21">
        <f>Model!AN24</f>
        <v>20.464000000000002</v>
      </c>
      <c r="AZ21">
        <f>Model!AK27</f>
        <v>9.4E-2</v>
      </c>
      <c r="BA21">
        <f>Model!AL27</f>
        <v>0</v>
      </c>
      <c r="BB21">
        <f>Model!AM27</f>
        <v>0</v>
      </c>
      <c r="BC21">
        <f>Model!AN27</f>
        <v>0</v>
      </c>
      <c r="BD21">
        <f>Model!AO27</f>
        <v>0</v>
      </c>
      <c r="BE21">
        <f>Model!AP27</f>
        <v>0</v>
      </c>
      <c r="BF21">
        <f>Model!AQ27</f>
        <v>0</v>
      </c>
      <c r="BG21">
        <f>Model!AR27</f>
        <v>0</v>
      </c>
    </row>
    <row r="22" spans="1:59">
      <c r="A22" t="str">
        <f>Model!I28</f>
        <v>Total operating expenses (GAAP, Inc. COGS D&amp;A)</v>
      </c>
      <c r="B22">
        <f>Model!J28</f>
        <v>0</v>
      </c>
      <c r="C22">
        <f>Model!K28</f>
        <v>0</v>
      </c>
      <c r="D22">
        <f>Model!L28</f>
        <v>0</v>
      </c>
      <c r="E22">
        <f>Model!M28</f>
        <v>0</v>
      </c>
      <c r="F22">
        <f>Model!N28</f>
        <v>0</v>
      </c>
      <c r="G22">
        <f>Model!O28</f>
        <v>0</v>
      </c>
      <c r="H22">
        <f>Model!P28</f>
        <v>0</v>
      </c>
      <c r="I22">
        <f>Model!Q28</f>
        <v>0</v>
      </c>
      <c r="J22">
        <f>Model!R28</f>
        <v>0</v>
      </c>
      <c r="K22">
        <f>Model!S28</f>
        <v>0</v>
      </c>
      <c r="L22">
        <f>Model!T28</f>
        <v>0</v>
      </c>
      <c r="M22">
        <f>Model!U28</f>
        <v>0</v>
      </c>
      <c r="N22">
        <f>Model!V28</f>
        <v>0</v>
      </c>
      <c r="O22">
        <f>Model!W28</f>
        <v>0</v>
      </c>
      <c r="P22">
        <f>Model!X28</f>
        <v>0</v>
      </c>
      <c r="Q22">
        <f>Model!Y28</f>
        <v>71.728999999999999</v>
      </c>
      <c r="R22">
        <f>Model!Z28</f>
        <v>78.570999999999998</v>
      </c>
      <c r="S22">
        <f>Model!AA28</f>
        <v>84.097999999999999</v>
      </c>
      <c r="T22">
        <f>Model!AB28</f>
        <v>88.782000000000011</v>
      </c>
      <c r="U22">
        <f>Model!AC28</f>
        <v>94.445999999999984</v>
      </c>
      <c r="V22">
        <f>Model!AD28</f>
        <v>106.79699999999998</v>
      </c>
      <c r="W22">
        <f>Model!AE28</f>
        <v>107.17</v>
      </c>
      <c r="X22">
        <f>Model!AF28</f>
        <v>116.93400000000001</v>
      </c>
      <c r="Y22">
        <f>Model!AG28</f>
        <v>124.59200000000001</v>
      </c>
      <c r="Z22">
        <f>Model!AH28</f>
        <v>137.29000000000002</v>
      </c>
      <c r="AA22">
        <f>Model!AI28</f>
        <v>141.76300000000001</v>
      </c>
      <c r="AB22">
        <f>Model!AJ28</f>
        <v>158.79599999999999</v>
      </c>
      <c r="AD22">
        <f>Model!AT28</f>
        <v>70.812999999999988</v>
      </c>
      <c r="AE22">
        <f>Model!AU28</f>
        <v>123.55900000000001</v>
      </c>
      <c r="AF22">
        <f>Model!AV28</f>
        <v>207.904</v>
      </c>
      <c r="AG22">
        <f>Model!AW28</f>
        <v>323.18</v>
      </c>
      <c r="AH22">
        <f>Model!AX28</f>
        <v>425.34699999999998</v>
      </c>
      <c r="AI22">
        <f>Model!AY28</f>
        <v>562.44100000000003</v>
      </c>
      <c r="AJ22">
        <f>Model!AZ28</f>
        <v>734.08000000000015</v>
      </c>
      <c r="AK22">
        <f>Model!BA28</f>
        <v>857.01294741497952</v>
      </c>
      <c r="AL22">
        <f>Model!BB28</f>
        <v>956.23878798879616</v>
      </c>
      <c r="AM22">
        <f>Model!BC28</f>
        <v>1040.305018945216</v>
      </c>
      <c r="AN22">
        <f>Model!BD28</f>
        <v>1125.3245263357087</v>
      </c>
      <c r="AO22">
        <f>Model!BE28</f>
        <v>1204.4733145016276</v>
      </c>
      <c r="AP22">
        <f>Model!BF28</f>
        <v>1283.8107296005114</v>
      </c>
      <c r="AQ22">
        <f>Model!BG28</f>
        <v>1366.599692789152</v>
      </c>
      <c r="AR22">
        <f>Model!BH28</f>
        <v>1455.2510347256521</v>
      </c>
      <c r="AS22">
        <f>Model!BI28</f>
        <v>1547.0524220550624</v>
      </c>
      <c r="AU22">
        <f>Model!AK25</f>
        <v>0.28999999999999998</v>
      </c>
      <c r="AV22">
        <f>Model!AL25</f>
        <v>0.29899999999999999</v>
      </c>
      <c r="AW22">
        <f>Model!AM25</f>
        <v>0.32</v>
      </c>
      <c r="AX22">
        <f>Model!AN25</f>
        <v>0.32100000000000001</v>
      </c>
      <c r="AZ22">
        <f>Model!AK28</f>
        <v>172.858</v>
      </c>
      <c r="BA22">
        <f>Model!AL28</f>
        <v>189.25</v>
      </c>
      <c r="BB22">
        <f>Model!AM28</f>
        <v>185.75299999999999</v>
      </c>
      <c r="BC22">
        <f>Model!AN28</f>
        <v>186.21900000000002</v>
      </c>
      <c r="BD22">
        <f>Model!AO28</f>
        <v>203.23273544528308</v>
      </c>
      <c r="BE22">
        <f>Model!AP28</f>
        <v>220.11996423527006</v>
      </c>
      <c r="BF22">
        <f>Model!AQ28</f>
        <v>214.43841761761524</v>
      </c>
      <c r="BG22">
        <f>Model!AR28</f>
        <v>219.22183011681113</v>
      </c>
    </row>
    <row r="23" spans="1:59">
      <c r="A23" t="str">
        <f>Model!I29</f>
        <v>Operating income (GAAP)</v>
      </c>
      <c r="B23">
        <f>Model!J29</f>
        <v>0</v>
      </c>
      <c r="C23">
        <f>Model!K29</f>
        <v>0</v>
      </c>
      <c r="D23">
        <f>Model!L29</f>
        <v>0</v>
      </c>
      <c r="E23">
        <f>Model!M29</f>
        <v>0</v>
      </c>
      <c r="F23">
        <f>Model!N29</f>
        <v>0</v>
      </c>
      <c r="G23">
        <f>Model!O29</f>
        <v>0</v>
      </c>
      <c r="H23">
        <f>Model!P29</f>
        <v>0</v>
      </c>
      <c r="I23">
        <f>Model!Q29</f>
        <v>0</v>
      </c>
      <c r="J23">
        <f>Model!R29</f>
        <v>0</v>
      </c>
      <c r="K23">
        <f>Model!S29</f>
        <v>0</v>
      </c>
      <c r="L23">
        <f>Model!T29</f>
        <v>0</v>
      </c>
      <c r="M23">
        <f>Model!U29</f>
        <v>0</v>
      </c>
      <c r="N23">
        <f>Model!V29</f>
        <v>0</v>
      </c>
      <c r="O23">
        <f>Model!W29</f>
        <v>0</v>
      </c>
      <c r="P23">
        <f>Model!X29</f>
        <v>0</v>
      </c>
      <c r="Q23">
        <f>Model!Y29</f>
        <v>8.519999999999996</v>
      </c>
      <c r="R23">
        <f>Model!Z29</f>
        <v>6.8830000000000098</v>
      </c>
      <c r="S23">
        <f>Model!AA29</f>
        <v>12.14200000000001</v>
      </c>
      <c r="T23">
        <f>Model!AB29</f>
        <v>25.537999999999954</v>
      </c>
      <c r="U23">
        <f>Model!AC29</f>
        <v>16.840000000000032</v>
      </c>
      <c r="V23">
        <f>Model!AD29</f>
        <v>7.8399999999999892</v>
      </c>
      <c r="W23">
        <f>Model!AE29</f>
        <v>17.830999999999975</v>
      </c>
      <c r="X23">
        <f>Model!AF29</f>
        <v>33.824999999999946</v>
      </c>
      <c r="Y23">
        <f>Model!AG29</f>
        <v>27.787999999999982</v>
      </c>
      <c r="Z23">
        <f>Model!AH29</f>
        <v>17.88300000000001</v>
      </c>
      <c r="AA23">
        <f>Model!AI29</f>
        <v>22.868000000000023</v>
      </c>
      <c r="AB23">
        <f>Model!AJ29</f>
        <v>52.466000000000037</v>
      </c>
      <c r="AD23">
        <f>Model!AT29</f>
        <v>13.76700000000001</v>
      </c>
      <c r="AE23">
        <f>Model!AU29</f>
        <v>11.489999999999995</v>
      </c>
      <c r="AF23">
        <f>Model!AV29</f>
        <v>11.021999999999991</v>
      </c>
      <c r="AG23">
        <f>Model!AW29</f>
        <v>53.08299999999997</v>
      </c>
      <c r="AH23">
        <f>Model!AX29</f>
        <v>76.33600000000007</v>
      </c>
      <c r="AI23">
        <f>Model!AY29</f>
        <v>121.00499999999988</v>
      </c>
      <c r="AJ23">
        <f>Model!AZ29</f>
        <v>141.90200000000004</v>
      </c>
      <c r="AK23">
        <f>Model!BA29</f>
        <v>122.85457113726363</v>
      </c>
      <c r="AL23">
        <f>Model!BB29</f>
        <v>133.68782694613776</v>
      </c>
      <c r="AM23">
        <f>Model!BC29</f>
        <v>149.61498607731323</v>
      </c>
      <c r="AN23">
        <f>Model!BD29</f>
        <v>155.26116772455634</v>
      </c>
      <c r="AO23">
        <f>Model!BE29</f>
        <v>158.27653788146449</v>
      </c>
      <c r="AP23">
        <f>Model!BF29</f>
        <v>154.70294058746208</v>
      </c>
      <c r="AQ23">
        <f>Model!BG29</f>
        <v>147.35767180783432</v>
      </c>
      <c r="AR23">
        <f>Model!BH29</f>
        <v>131.91265887618351</v>
      </c>
      <c r="AS23">
        <f>Model!BI29</f>
        <v>122.05046538787997</v>
      </c>
      <c r="AU23">
        <f>Model!AK26</f>
        <v>20.167000000000002</v>
      </c>
      <c r="AV23">
        <f>Model!AL26</f>
        <v>25.605</v>
      </c>
      <c r="AW23">
        <f>Model!AM26</f>
        <v>23.754999999999999</v>
      </c>
      <c r="AX23">
        <f>Model!AN26</f>
        <v>24.569999999999997</v>
      </c>
      <c r="AZ23">
        <f>Model!AK29</f>
        <v>21.052000000000049</v>
      </c>
      <c r="BA23">
        <f>Model!AL29</f>
        <v>13.264000000000067</v>
      </c>
      <c r="BB23">
        <f>Model!AM29</f>
        <v>33.012999999999948</v>
      </c>
      <c r="BC23">
        <f>Model!AN29</f>
        <v>74.572999999999951</v>
      </c>
      <c r="BD23">
        <f>Model!AO29</f>
        <v>22.18912165189343</v>
      </c>
      <c r="BE23">
        <f>Model!AP29</f>
        <v>-2.3981004139325819</v>
      </c>
      <c r="BF23">
        <f>Model!AQ29</f>
        <v>18.64458626744053</v>
      </c>
      <c r="BG23">
        <f>Model!AR29</f>
        <v>84.418963631862198</v>
      </c>
    </row>
    <row r="24" spans="1:59">
      <c r="A24" t="str">
        <f>Model!I30</f>
        <v>GAAP operating margin (on Gross)</v>
      </c>
      <c r="B24">
        <f>Model!J30</f>
        <v>0</v>
      </c>
      <c r="C24">
        <f>Model!K30</f>
        <v>0</v>
      </c>
      <c r="D24">
        <f>Model!L30</f>
        <v>0</v>
      </c>
      <c r="E24">
        <f>Model!M30</f>
        <v>0</v>
      </c>
      <c r="F24">
        <f>Model!N30</f>
        <v>0</v>
      </c>
      <c r="G24">
        <f>Model!O30</f>
        <v>0</v>
      </c>
      <c r="H24">
        <f>Model!P30</f>
        <v>0</v>
      </c>
      <c r="I24">
        <f>Model!Q30</f>
        <v>0</v>
      </c>
      <c r="J24">
        <f>Model!R30</f>
        <v>0</v>
      </c>
      <c r="K24">
        <f>Model!S30</f>
        <v>0</v>
      </c>
      <c r="L24">
        <f>Model!T30</f>
        <v>0</v>
      </c>
      <c r="M24">
        <f>Model!U30</f>
        <v>0</v>
      </c>
      <c r="N24">
        <f>Model!V30</f>
        <v>0</v>
      </c>
      <c r="O24">
        <f>Model!W30</f>
        <v>0</v>
      </c>
      <c r="P24">
        <f>Model!X30</f>
        <v>0</v>
      </c>
      <c r="Q24">
        <f>Model!Y30</f>
        <v>4.0788774469674105E-2</v>
      </c>
      <c r="R24">
        <f>Model!Z30</f>
        <v>3.0370687410924312E-2</v>
      </c>
      <c r="S24">
        <f>Model!AA30</f>
        <v>4.7017367228794398E-2</v>
      </c>
      <c r="T24">
        <f>Model!AB30</f>
        <v>8.671970769706154E-2</v>
      </c>
      <c r="U24">
        <f>Model!AC30</f>
        <v>5.7245421046190764E-2</v>
      </c>
      <c r="V24">
        <f>Model!AD30</f>
        <v>2.619392862154447E-2</v>
      </c>
      <c r="W24">
        <f>Model!AE30</f>
        <v>5.3599018859303633E-2</v>
      </c>
      <c r="X24">
        <f>Model!AF30</f>
        <v>8.5197648469338791E-2</v>
      </c>
      <c r="Y24">
        <f>Model!AG30</f>
        <v>6.9253064774593545E-2</v>
      </c>
      <c r="Z24">
        <f>Model!AH30</f>
        <v>4.3916886255190947E-2</v>
      </c>
      <c r="AA24">
        <f>Model!AI30</f>
        <v>5.3950885537208657E-2</v>
      </c>
      <c r="AB24">
        <f>Model!AJ30</f>
        <v>9.2561196136373716E-2</v>
      </c>
      <c r="AD24">
        <f>Model!AT30</f>
        <v>6.8958435599723561E-2</v>
      </c>
      <c r="AE24">
        <f>Model!AU30</f>
        <v>3.2902932055015752E-2</v>
      </c>
      <c r="AF24">
        <f>Model!AV30</f>
        <v>1.8699802177741417E-2</v>
      </c>
      <c r="AG24">
        <f>Model!AW30</f>
        <v>5.3714249864406476E-2</v>
      </c>
      <c r="AH24">
        <f>Model!AX30</f>
        <v>5.7691755405579075E-2</v>
      </c>
      <c r="AI24">
        <f>Model!AY30</f>
        <v>6.7256909667142012E-2</v>
      </c>
      <c r="AJ24">
        <f>Model!AZ30</f>
        <v>6.1785358339142421E-2</v>
      </c>
      <c r="AK24">
        <f>Model!BA30</f>
        <v>4.7929858795871957E-2</v>
      </c>
      <c r="AL24">
        <f>Model!BB30</f>
        <v>4.6955855430847737E-2</v>
      </c>
      <c r="AM24">
        <f>Model!BC30</f>
        <v>4.8150755214547522E-2</v>
      </c>
      <c r="AN24">
        <f>Model!BD30</f>
        <v>4.6494595337134126E-2</v>
      </c>
      <c r="AO24">
        <f>Model!BE30</f>
        <v>4.4495342862514733E-2</v>
      </c>
      <c r="AP24">
        <f>Model!BF30</f>
        <v>4.1154180740950161E-2</v>
      </c>
      <c r="AQ24">
        <f>Model!BG30</f>
        <v>3.7299260464536944E-2</v>
      </c>
      <c r="AR24">
        <f>Model!BH30</f>
        <v>3.1856189401165073E-2</v>
      </c>
      <c r="AS24">
        <f>Model!BI30</f>
        <v>2.8119006291457804E-2</v>
      </c>
      <c r="AU24">
        <f>Model!AK27</f>
        <v>9.4E-2</v>
      </c>
      <c r="AV24">
        <f>Model!AL27</f>
        <v>0</v>
      </c>
      <c r="AW24">
        <f>Model!AM27</f>
        <v>0</v>
      </c>
      <c r="AX24">
        <f>Model!AN27</f>
        <v>0</v>
      </c>
      <c r="AZ24">
        <f>Model!AK30</f>
        <v>4.0745780164012889E-2</v>
      </c>
      <c r="BA24">
        <f>Model!AL30</f>
        <v>2.4471331421971922E-2</v>
      </c>
      <c r="BB24">
        <f>Model!AM30</f>
        <v>5.8536490222049549E-2</v>
      </c>
      <c r="BC24">
        <f>Model!AN30</f>
        <v>0.11063734457317238</v>
      </c>
      <c r="BD24">
        <f>Model!AO30</f>
        <v>3.6998109386333258E-2</v>
      </c>
      <c r="BE24" t="str">
        <f>Model!AP30</f>
        <v>NM</v>
      </c>
      <c r="BF24">
        <f>Model!AQ30</f>
        <v>3.1139833572334331E-2</v>
      </c>
      <c r="BG24">
        <f>Model!AR30</f>
        <v>0.1076136906842927</v>
      </c>
    </row>
    <row r="25" spans="1:59">
      <c r="A25">
        <f>Model!I31</f>
        <v>0</v>
      </c>
      <c r="B25">
        <f>Model!J31</f>
        <v>0</v>
      </c>
      <c r="C25">
        <f>Model!K31</f>
        <v>0</v>
      </c>
      <c r="D25">
        <f>Model!L31</f>
        <v>0</v>
      </c>
      <c r="E25">
        <f>Model!M31</f>
        <v>0</v>
      </c>
      <c r="F25">
        <f>Model!N31</f>
        <v>0</v>
      </c>
      <c r="G25">
        <f>Model!O31</f>
        <v>0</v>
      </c>
      <c r="H25">
        <f>Model!P31</f>
        <v>0</v>
      </c>
      <c r="I25">
        <f>Model!Q31</f>
        <v>0</v>
      </c>
      <c r="J25">
        <f>Model!R31</f>
        <v>0</v>
      </c>
      <c r="K25">
        <f>Model!S31</f>
        <v>0</v>
      </c>
      <c r="L25">
        <f>Model!T31</f>
        <v>0</v>
      </c>
      <c r="M25">
        <f>Model!U31</f>
        <v>0</v>
      </c>
      <c r="N25">
        <f>Model!V31</f>
        <v>0</v>
      </c>
      <c r="O25">
        <f>Model!W31</f>
        <v>0</v>
      </c>
      <c r="P25">
        <f>Model!X31</f>
        <v>0</v>
      </c>
      <c r="Q25">
        <f>Model!Y31</f>
        <v>0</v>
      </c>
      <c r="R25">
        <f>Model!Z31</f>
        <v>0</v>
      </c>
      <c r="S25">
        <f>Model!AA31</f>
        <v>0</v>
      </c>
      <c r="T25">
        <f>Model!AB31</f>
        <v>0</v>
      </c>
      <c r="U25">
        <f>Model!AC31</f>
        <v>0</v>
      </c>
      <c r="V25">
        <f>Model!AD31</f>
        <v>0</v>
      </c>
      <c r="W25">
        <f>Model!AE31</f>
        <v>0</v>
      </c>
      <c r="X25">
        <f>Model!AF31</f>
        <v>0</v>
      </c>
      <c r="Y25">
        <f>Model!AG31</f>
        <v>0</v>
      </c>
      <c r="Z25">
        <f>Model!AH31</f>
        <v>0</v>
      </c>
      <c r="AA25">
        <f>Model!AI31</f>
        <v>0</v>
      </c>
      <c r="AB25">
        <f>Model!AJ31</f>
        <v>0</v>
      </c>
      <c r="AD25">
        <f>Model!AT31</f>
        <v>0</v>
      </c>
      <c r="AE25">
        <f>Model!AU31</f>
        <v>0</v>
      </c>
      <c r="AF25">
        <f>Model!AV31</f>
        <v>0</v>
      </c>
      <c r="AG25">
        <f>Model!AW31</f>
        <v>0</v>
      </c>
      <c r="AH25">
        <f>Model!AX31</f>
        <v>0</v>
      </c>
      <c r="AI25">
        <f>Model!AY31</f>
        <v>0</v>
      </c>
      <c r="AJ25">
        <f>Model!AZ31</f>
        <v>0</v>
      </c>
      <c r="AK25">
        <f>Model!BA31</f>
        <v>0</v>
      </c>
      <c r="AL25">
        <f>Model!BB31</f>
        <v>0</v>
      </c>
      <c r="AM25">
        <f>Model!BC31</f>
        <v>0</v>
      </c>
      <c r="AN25">
        <f>Model!BD31</f>
        <v>0</v>
      </c>
      <c r="AO25">
        <f>Model!BE31</f>
        <v>0</v>
      </c>
      <c r="AP25">
        <f>Model!BF31</f>
        <v>0</v>
      </c>
      <c r="AQ25">
        <f>Model!BG31</f>
        <v>0</v>
      </c>
      <c r="AR25">
        <f>Model!BH31</f>
        <v>0</v>
      </c>
      <c r="AS25">
        <f>Model!BI31</f>
        <v>0</v>
      </c>
      <c r="AU25">
        <f>Model!AK28</f>
        <v>172.858</v>
      </c>
      <c r="AV25">
        <f>Model!AL28</f>
        <v>189.25</v>
      </c>
      <c r="AW25">
        <f>Model!AM28</f>
        <v>185.75299999999999</v>
      </c>
      <c r="AX25">
        <f>Model!AN28</f>
        <v>186.21900000000002</v>
      </c>
      <c r="AZ25">
        <f>Model!AK31</f>
        <v>0</v>
      </c>
      <c r="BA25">
        <f>Model!AL31</f>
        <v>0</v>
      </c>
      <c r="BB25">
        <f>Model!AM31</f>
        <v>0</v>
      </c>
      <c r="BC25">
        <f>Model!AN31</f>
        <v>0</v>
      </c>
      <c r="BD25">
        <f>Model!AO31</f>
        <v>0</v>
      </c>
      <c r="BE25">
        <f>Model!AP31</f>
        <v>0</v>
      </c>
      <c r="BF25">
        <f>Model!AQ31</f>
        <v>0</v>
      </c>
      <c r="BG25">
        <f>Model!AR31</f>
        <v>0</v>
      </c>
    </row>
    <row r="26" spans="1:59">
      <c r="A26" t="str">
        <f>Model!I32</f>
        <v>Total Operating Expenses (Non-GAAP)</v>
      </c>
      <c r="B26">
        <f>Model!J32</f>
        <v>0</v>
      </c>
      <c r="C26">
        <f>Model!K32</f>
        <v>0</v>
      </c>
      <c r="D26">
        <f>Model!L32</f>
        <v>0</v>
      </c>
      <c r="E26">
        <f>Model!M32</f>
        <v>0</v>
      </c>
      <c r="F26">
        <f>Model!N32</f>
        <v>0</v>
      </c>
      <c r="G26">
        <f>Model!O32</f>
        <v>0</v>
      </c>
      <c r="H26">
        <f>Model!P32</f>
        <v>0</v>
      </c>
      <c r="I26">
        <f>Model!Q32</f>
        <v>0</v>
      </c>
      <c r="J26">
        <f>Model!R32</f>
        <v>0</v>
      </c>
      <c r="K26">
        <f>Model!S32</f>
        <v>0</v>
      </c>
      <c r="L26">
        <f>Model!T32</f>
        <v>0</v>
      </c>
      <c r="M26">
        <f>Model!U32</f>
        <v>0</v>
      </c>
      <c r="N26">
        <f>Model!V32</f>
        <v>0</v>
      </c>
      <c r="O26">
        <f>Model!W32</f>
        <v>0</v>
      </c>
      <c r="P26">
        <f>Model!X32</f>
        <v>0</v>
      </c>
      <c r="Q26">
        <f>Model!Y32</f>
        <v>66.558999999999997</v>
      </c>
      <c r="R26">
        <f>Model!Z32</f>
        <v>75.076000000000008</v>
      </c>
      <c r="S26">
        <f>Model!AA32</f>
        <v>78.090999999999994</v>
      </c>
      <c r="T26">
        <f>Model!AB32</f>
        <v>82.40100000000001</v>
      </c>
      <c r="U26">
        <f>Model!AC32</f>
        <v>87.908000000000001</v>
      </c>
      <c r="V26">
        <f>Model!AD32</f>
        <v>101.24699999999999</v>
      </c>
      <c r="W26">
        <f>Model!AE32</f>
        <v>102.40600000000001</v>
      </c>
      <c r="X26">
        <f>Model!AF32</f>
        <v>111.24900000000001</v>
      </c>
      <c r="Y26">
        <f>Model!AG32</f>
        <v>116.053</v>
      </c>
      <c r="Z26">
        <f>Model!AH32</f>
        <v>129.27200000000002</v>
      </c>
      <c r="AA26">
        <f>Model!AI32</f>
        <v>125.86999999999999</v>
      </c>
      <c r="AB26">
        <f>Model!AJ32</f>
        <v>144.45699999999999</v>
      </c>
      <c r="AD26">
        <f>Model!AT32</f>
        <v>68.786999999999992</v>
      </c>
      <c r="AE26">
        <f>Model!AU32</f>
        <v>118.849</v>
      </c>
      <c r="AF26">
        <f>Model!AV32</f>
        <v>195.25300000000001</v>
      </c>
      <c r="AG26">
        <f>Model!AW32</f>
        <v>302.12700000000001</v>
      </c>
      <c r="AH26">
        <f>Model!AX32</f>
        <v>402.81</v>
      </c>
      <c r="AI26">
        <f>Model!AY32</f>
        <v>515.65200000000004</v>
      </c>
      <c r="AJ26">
        <f>Model!AZ32</f>
        <v>660.40600000000006</v>
      </c>
      <c r="AK26">
        <f>Model!BA32</f>
        <v>762.63294741497953</v>
      </c>
      <c r="AL26">
        <f>Model!BB32</f>
        <v>851.35878798879617</v>
      </c>
      <c r="AM26">
        <f>Model!BC32</f>
        <v>924.92501894521604</v>
      </c>
      <c r="AN26">
        <f>Model!BD32</f>
        <v>994.4445263357087</v>
      </c>
      <c r="AO26">
        <f>Model!BE32</f>
        <v>1060.0933145016277</v>
      </c>
      <c r="AP26">
        <f>Model!BF32</f>
        <v>1126.9307296005115</v>
      </c>
      <c r="AQ26">
        <f>Model!BG32</f>
        <v>1193.2196927891521</v>
      </c>
      <c r="AR26">
        <f>Model!BH32</f>
        <v>1261.3710347256522</v>
      </c>
      <c r="AS26">
        <f>Model!BI32</f>
        <v>1332.6724220550625</v>
      </c>
      <c r="AU26">
        <f>Model!AK29</f>
        <v>21.052000000000049</v>
      </c>
      <c r="AV26">
        <f>Model!AL29</f>
        <v>13.264000000000067</v>
      </c>
      <c r="AW26">
        <f>Model!AM29</f>
        <v>33.012999999999948</v>
      </c>
      <c r="AX26">
        <f>Model!AN29</f>
        <v>74.572999999999951</v>
      </c>
      <c r="AZ26">
        <f>Model!AK32</f>
        <v>157.53400000000002</v>
      </c>
      <c r="BA26">
        <f>Model!AL32</f>
        <v>174.03299999999999</v>
      </c>
      <c r="BB26">
        <f>Model!AM32</f>
        <v>163.405</v>
      </c>
      <c r="BC26">
        <f>Model!AN32</f>
        <v>165.43400000000003</v>
      </c>
      <c r="BD26">
        <f>Model!AO32</f>
        <v>181.80273544528308</v>
      </c>
      <c r="BE26">
        <f>Model!AP32</f>
        <v>199.70296423527006</v>
      </c>
      <c r="BF26">
        <f>Model!AQ32</f>
        <v>188.89041761761524</v>
      </c>
      <c r="BG26">
        <f>Model!AR32</f>
        <v>192.23683011681115</v>
      </c>
    </row>
    <row r="27" spans="1:59">
      <c r="A27" t="str">
        <f>Model!I33</f>
        <v>Operating Income (Non-GAAP)</v>
      </c>
      <c r="B27">
        <f>Model!J33</f>
        <v>0</v>
      </c>
      <c r="C27">
        <f>Model!K33</f>
        <v>0</v>
      </c>
      <c r="D27">
        <f>Model!L33</f>
        <v>0</v>
      </c>
      <c r="E27">
        <f>Model!M33</f>
        <v>0</v>
      </c>
      <c r="F27">
        <f>Model!N33</f>
        <v>0</v>
      </c>
      <c r="G27">
        <f>Model!O33</f>
        <v>0</v>
      </c>
      <c r="H27">
        <f>Model!P33</f>
        <v>0</v>
      </c>
      <c r="I27">
        <f>Model!Q33</f>
        <v>0</v>
      </c>
      <c r="J27">
        <f>Model!R33</f>
        <v>0</v>
      </c>
      <c r="K27">
        <f>Model!S33</f>
        <v>0</v>
      </c>
      <c r="L27">
        <f>Model!T33</f>
        <v>0</v>
      </c>
      <c r="M27">
        <f>Model!U33</f>
        <v>0</v>
      </c>
      <c r="N27">
        <f>Model!V33</f>
        <v>0</v>
      </c>
      <c r="O27">
        <f>Model!W33</f>
        <v>0</v>
      </c>
      <c r="P27">
        <f>Model!X33</f>
        <v>0</v>
      </c>
      <c r="Q27">
        <f>Model!Y33</f>
        <v>13.689999999999998</v>
      </c>
      <c r="R27">
        <f>Model!Z33</f>
        <v>10.378</v>
      </c>
      <c r="S27">
        <f>Model!AA33</f>
        <v>18.149000000000015</v>
      </c>
      <c r="T27">
        <f>Model!AB33</f>
        <v>31.918999999999954</v>
      </c>
      <c r="U27">
        <f>Model!AC33</f>
        <v>23.378000000000014</v>
      </c>
      <c r="V27">
        <f>Model!AD33</f>
        <v>13.389999999999986</v>
      </c>
      <c r="W27">
        <f>Model!AE33</f>
        <v>22.59499999999997</v>
      </c>
      <c r="X27">
        <f>Model!AF33</f>
        <v>39.509999999999948</v>
      </c>
      <c r="Y27">
        <f>Model!AG33</f>
        <v>36.326999999999998</v>
      </c>
      <c r="Z27">
        <f>Model!AH33</f>
        <v>25.90100000000001</v>
      </c>
      <c r="AA27">
        <f>Model!AI33</f>
        <v>38.761000000000038</v>
      </c>
      <c r="AB27">
        <f>Model!AJ33</f>
        <v>66.805000000000035</v>
      </c>
      <c r="AD27">
        <f>Model!AT33</f>
        <v>15.793000000000006</v>
      </c>
      <c r="AE27">
        <f>Model!AU33</f>
        <v>16.200000000000003</v>
      </c>
      <c r="AF27">
        <f>Model!AV33</f>
        <v>23.672999999999973</v>
      </c>
      <c r="AG27">
        <f>Model!AW33</f>
        <v>74.135999999999967</v>
      </c>
      <c r="AH27">
        <f>Model!AX33</f>
        <v>98.873000000000047</v>
      </c>
      <c r="AI27" s="2369">
        <f>Model!AY33</f>
        <v>167.79399999999987</v>
      </c>
      <c r="AJ27" s="2369">
        <f>Model!AZ33</f>
        <v>215.57600000000014</v>
      </c>
      <c r="AK27">
        <f>Model!BA33</f>
        <v>217.23457113726363</v>
      </c>
      <c r="AL27">
        <f>Model!BB33</f>
        <v>238.56782694613776</v>
      </c>
      <c r="AM27">
        <f>Model!BC33</f>
        <v>264.99498607731323</v>
      </c>
      <c r="AN27">
        <f>Model!BD33</f>
        <v>286.14116772455634</v>
      </c>
      <c r="AO27">
        <f>Model!BE33</f>
        <v>302.65653788146437</v>
      </c>
      <c r="AP27">
        <f>Model!BF33</f>
        <v>311.58294058746196</v>
      </c>
      <c r="AQ27">
        <f>Model!BG33</f>
        <v>320.7376718078342</v>
      </c>
      <c r="AR27">
        <f>Model!BH33</f>
        <v>325.7926588761834</v>
      </c>
      <c r="AS27">
        <f>Model!BI33</f>
        <v>336.43046538787985</v>
      </c>
      <c r="AU27">
        <f>Model!AK30</f>
        <v>4.0745780164012889E-2</v>
      </c>
      <c r="AV27">
        <f>Model!AL30</f>
        <v>2.4471331421971922E-2</v>
      </c>
      <c r="AW27">
        <f>Model!AM30</f>
        <v>5.8536490222049549E-2</v>
      </c>
      <c r="AX27">
        <f>Model!AN30</f>
        <v>0.11063734457317238</v>
      </c>
      <c r="AZ27">
        <f>Model!AK33</f>
        <v>36.376000000000033</v>
      </c>
      <c r="BA27">
        <f>Model!AL33</f>
        <v>28.48100000000008</v>
      </c>
      <c r="BB27">
        <f>Model!AM33</f>
        <v>55.360999999999933</v>
      </c>
      <c r="BC27">
        <f>Model!AN33</f>
        <v>95.357999999999947</v>
      </c>
      <c r="BD27">
        <f>Model!AO33</f>
        <v>43.619121651893437</v>
      </c>
      <c r="BE27">
        <f>Model!AP33</f>
        <v>18.01889958606742</v>
      </c>
      <c r="BF27">
        <f>Model!AQ33</f>
        <v>44.192586267440532</v>
      </c>
      <c r="BG27">
        <f>Model!AR33</f>
        <v>111.40396363186218</v>
      </c>
    </row>
    <row r="28" spans="1:59">
      <c r="A28" t="str">
        <f>Model!I34</f>
        <v>Operating Margin (On Net)</v>
      </c>
      <c r="B28">
        <f>Model!J34</f>
        <v>0</v>
      </c>
      <c r="C28">
        <f>Model!K34</f>
        <v>0</v>
      </c>
      <c r="D28">
        <f>Model!L34</f>
        <v>0</v>
      </c>
      <c r="E28">
        <f>Model!M34</f>
        <v>0</v>
      </c>
      <c r="F28">
        <f>Model!N34</f>
        <v>0</v>
      </c>
      <c r="G28">
        <f>Model!O34</f>
        <v>0</v>
      </c>
      <c r="H28">
        <f>Model!P34</f>
        <v>0</v>
      </c>
      <c r="I28">
        <f>Model!Q34</f>
        <v>0</v>
      </c>
      <c r="J28">
        <f>Model!R34</f>
        <v>0</v>
      </c>
      <c r="K28">
        <f>Model!S34</f>
        <v>0</v>
      </c>
      <c r="L28">
        <f>Model!T34</f>
        <v>0</v>
      </c>
      <c r="M28">
        <f>Model!U34</f>
        <v>0</v>
      </c>
      <c r="N28">
        <f>Model!V34</f>
        <v>0</v>
      </c>
      <c r="O28">
        <f>Model!W34</f>
        <v>0</v>
      </c>
      <c r="P28">
        <f>Model!X34</f>
        <v>0</v>
      </c>
      <c r="Q28">
        <f>Model!Y34</f>
        <v>0.15934539190353142</v>
      </c>
      <c r="R28">
        <f>Model!Z34</f>
        <v>0.11294921747458697</v>
      </c>
      <c r="S28">
        <f>Model!AA34</f>
        <v>0.17619019881950929</v>
      </c>
      <c r="T28">
        <f>Model!AB34</f>
        <v>0.26173627112528774</v>
      </c>
      <c r="U28">
        <f>Model!AC34</f>
        <v>0.19764296100909684</v>
      </c>
      <c r="V28">
        <f>Model!AD34</f>
        <v>0.10969385665249402</v>
      </c>
      <c r="W28">
        <f>Model!AE34</f>
        <v>0.16899270029318475</v>
      </c>
      <c r="X28">
        <f>Model!AF34</f>
        <v>0.24699616158837698</v>
      </c>
      <c r="Y28">
        <f>Model!AG34</f>
        <v>0.22355352065871581</v>
      </c>
      <c r="Z28">
        <f>Model!AH34</f>
        <v>0.15581235863131049</v>
      </c>
      <c r="AA28">
        <f>Model!AI34</f>
        <v>0.21953816614464469</v>
      </c>
      <c r="AB28">
        <f>Model!AJ34</f>
        <v>0.29697974643028624</v>
      </c>
      <c r="AD28">
        <f>Model!AT34</f>
        <v>0.17606662281630794</v>
      </c>
      <c r="AE28">
        <f>Model!AU34</f>
        <v>0.11048367296832802</v>
      </c>
      <c r="AF28">
        <f>Model!AV34</f>
        <v>9.9609103799982224E-2</v>
      </c>
      <c r="AG28">
        <f>Model!AW34</f>
        <v>0.18407220270387697</v>
      </c>
      <c r="AH28">
        <f>Model!AX34</f>
        <v>0.18514953643797863</v>
      </c>
      <c r="AI28">
        <f>Model!AY34</f>
        <v>0.22978082398132094</v>
      </c>
      <c r="AJ28">
        <f>Model!AZ34</f>
        <v>0.22905910616626496</v>
      </c>
      <c r="AK28">
        <f>Model!BA34</f>
        <v>0.20659887391218312</v>
      </c>
      <c r="AL28">
        <f>Model!BB34</f>
        <v>0.204195784515592</v>
      </c>
      <c r="AM28">
        <f>Model!BC34</f>
        <v>0.20797796836692667</v>
      </c>
      <c r="AN28">
        <f>Model!BD34</f>
        <v>0.2088978294564974</v>
      </c>
      <c r="AO28">
        <f>Model!BE34</f>
        <v>0.2078549803539167</v>
      </c>
      <c r="AP28">
        <f>Model!BF34</f>
        <v>0.20293174597118382</v>
      </c>
      <c r="AQ28">
        <f>Model!BG34</f>
        <v>0.19869637369419221</v>
      </c>
      <c r="AR28">
        <f>Model!BH34</f>
        <v>0.1927240855088353</v>
      </c>
      <c r="AS28">
        <f>Model!BI34</f>
        <v>0.18944839988425127</v>
      </c>
      <c r="AU28">
        <f>Model!AK31</f>
        <v>0</v>
      </c>
      <c r="AV28">
        <f>Model!AL31</f>
        <v>0</v>
      </c>
      <c r="AW28">
        <f>Model!AM31</f>
        <v>0</v>
      </c>
      <c r="AX28">
        <f>Model!AN31</f>
        <v>0</v>
      </c>
      <c r="AZ28">
        <f>Model!AK34</f>
        <v>0.17324049644241679</v>
      </c>
      <c r="BA28">
        <f>Model!AL34</f>
        <v>0.12956391989882757</v>
      </c>
      <c r="BB28">
        <f>Model!AM34</f>
        <v>0.23618476345686995</v>
      </c>
      <c r="BC28">
        <f>Model!AN34</f>
        <v>0.34432231786931639</v>
      </c>
      <c r="BD28">
        <f>Model!AO34</f>
        <v>0.1788898070299495</v>
      </c>
      <c r="BE28">
        <f>Model!AP34</f>
        <v>7.6327541608944657E-2</v>
      </c>
      <c r="BF28">
        <f>Model!AQ34</f>
        <v>0.17714612839657951</v>
      </c>
      <c r="BG28">
        <f>Model!AR34</f>
        <v>0.34586273918044919</v>
      </c>
    </row>
    <row r="29" spans="1:59">
      <c r="A29">
        <f>Model!I36</f>
        <v>0</v>
      </c>
      <c r="B29">
        <f>Model!J36</f>
        <v>0</v>
      </c>
      <c r="C29">
        <f>Model!K36</f>
        <v>0</v>
      </c>
      <c r="D29">
        <f>Model!L36</f>
        <v>0</v>
      </c>
      <c r="E29">
        <f>Model!M36</f>
        <v>0</v>
      </c>
      <c r="F29">
        <f>Model!N36</f>
        <v>0</v>
      </c>
      <c r="G29">
        <f>Model!O36</f>
        <v>0</v>
      </c>
      <c r="H29">
        <f>Model!P36</f>
        <v>0</v>
      </c>
      <c r="I29">
        <f>Model!Q36</f>
        <v>0</v>
      </c>
      <c r="J29">
        <f>Model!R36</f>
        <v>0</v>
      </c>
      <c r="K29">
        <f>Model!S36</f>
        <v>0</v>
      </c>
      <c r="L29">
        <f>Model!T36</f>
        <v>0</v>
      </c>
      <c r="M29">
        <f>Model!U36</f>
        <v>0</v>
      </c>
      <c r="N29">
        <f>Model!V36</f>
        <v>0</v>
      </c>
      <c r="O29">
        <f>Model!W36</f>
        <v>0</v>
      </c>
      <c r="P29">
        <f>Model!X36</f>
        <v>0</v>
      </c>
      <c r="Q29">
        <f>Model!Y36</f>
        <v>0.14899999999999736</v>
      </c>
      <c r="R29">
        <f>Model!Z36</f>
        <v>0</v>
      </c>
      <c r="S29">
        <f>Model!AA36</f>
        <v>0</v>
      </c>
      <c r="T29">
        <f>Model!AB36</f>
        <v>0</v>
      </c>
      <c r="U29">
        <f>Model!AC36</f>
        <v>0</v>
      </c>
      <c r="V29">
        <f>Model!AD36</f>
        <v>0</v>
      </c>
      <c r="W29">
        <f>Model!AE36</f>
        <v>0</v>
      </c>
      <c r="X29">
        <f>Model!AF36</f>
        <v>0</v>
      </c>
      <c r="Y29">
        <f>Model!AG36</f>
        <v>0</v>
      </c>
      <c r="Z29">
        <f>Model!AH36</f>
        <v>0</v>
      </c>
      <c r="AA29">
        <f>Model!AI36</f>
        <v>0</v>
      </c>
      <c r="AB29">
        <f>Model!AJ36</f>
        <v>0</v>
      </c>
      <c r="AD29">
        <f>Model!AT36</f>
        <v>0</v>
      </c>
      <c r="AE29">
        <f>Model!AU36</f>
        <v>0</v>
      </c>
      <c r="AF29">
        <f>Model!AV36</f>
        <v>0</v>
      </c>
      <c r="AG29">
        <f>Model!AW36</f>
        <v>0</v>
      </c>
      <c r="AH29">
        <f>Model!AX36</f>
        <v>0</v>
      </c>
      <c r="AI29">
        <f>Model!AY36</f>
        <v>0</v>
      </c>
      <c r="AJ29">
        <f>Model!AZ36</f>
        <v>0</v>
      </c>
      <c r="AK29">
        <f>Model!BA36</f>
        <v>0</v>
      </c>
      <c r="AL29">
        <f>Model!BB36</f>
        <v>0</v>
      </c>
      <c r="AM29">
        <f>Model!BC36</f>
        <v>0</v>
      </c>
      <c r="AN29">
        <f>Model!BD36</f>
        <v>0</v>
      </c>
      <c r="AO29">
        <f>Model!BE36</f>
        <v>0</v>
      </c>
      <c r="AP29">
        <f>Model!BF36</f>
        <v>0</v>
      </c>
      <c r="AQ29">
        <f>Model!BG36</f>
        <v>0</v>
      </c>
      <c r="AR29">
        <f>Model!BH36</f>
        <v>0</v>
      </c>
      <c r="AS29">
        <f>Model!BI36</f>
        <v>0</v>
      </c>
      <c r="AU29">
        <f>Model!AK32</f>
        <v>157.53400000000002</v>
      </c>
      <c r="AV29">
        <f>Model!AL32</f>
        <v>174.03299999999999</v>
      </c>
      <c r="AW29">
        <f>Model!AM32</f>
        <v>163.405</v>
      </c>
      <c r="AX29">
        <f>Model!AN32</f>
        <v>165.43400000000003</v>
      </c>
      <c r="AZ29">
        <f>Model!AK36</f>
        <v>0</v>
      </c>
      <c r="BA29">
        <f>Model!AL36</f>
        <v>0</v>
      </c>
      <c r="BB29">
        <f>Model!AM36</f>
        <v>0</v>
      </c>
      <c r="BC29">
        <f>Model!AN36</f>
        <v>0</v>
      </c>
      <c r="BD29">
        <f>Model!AO36</f>
        <v>0</v>
      </c>
      <c r="BE29">
        <f>Model!AP36</f>
        <v>0</v>
      </c>
      <c r="BF29">
        <f>Model!AQ36</f>
        <v>0</v>
      </c>
      <c r="BG29">
        <f>Model!AR36</f>
        <v>0</v>
      </c>
    </row>
    <row r="30" spans="1:59">
      <c r="A30" t="str">
        <f>Model!I37</f>
        <v>Adjusted EBITDA</v>
      </c>
      <c r="B30">
        <f>Model!J37</f>
        <v>0</v>
      </c>
      <c r="C30">
        <f>Model!K37</f>
        <v>0</v>
      </c>
      <c r="D30">
        <f>Model!L37</f>
        <v>0</v>
      </c>
      <c r="E30">
        <f>Model!M37</f>
        <v>0</v>
      </c>
      <c r="F30">
        <f>Model!N37</f>
        <v>0</v>
      </c>
      <c r="G30">
        <f>Model!O37</f>
        <v>0</v>
      </c>
      <c r="H30">
        <f>Model!P37</f>
        <v>0</v>
      </c>
      <c r="I30">
        <f>Model!Q37</f>
        <v>0</v>
      </c>
      <c r="J30">
        <f>Model!R37</f>
        <v>0</v>
      </c>
      <c r="K30">
        <f>Model!S37</f>
        <v>0</v>
      </c>
      <c r="L30">
        <f>Model!T37</f>
        <v>0</v>
      </c>
      <c r="M30">
        <f>Model!U37</f>
        <v>0</v>
      </c>
      <c r="N30">
        <f>Model!V37</f>
        <v>0</v>
      </c>
      <c r="O30">
        <f>Model!W37</f>
        <v>0</v>
      </c>
      <c r="P30">
        <f>Model!X37</f>
        <v>0</v>
      </c>
      <c r="Q30">
        <f>Model!Y37</f>
        <v>19.862999999999996</v>
      </c>
      <c r="R30">
        <f>Model!Z37</f>
        <v>18.161000000000008</v>
      </c>
      <c r="S30">
        <f>Model!AA37</f>
        <v>26.405000000000008</v>
      </c>
      <c r="T30">
        <f>Model!AB37</f>
        <v>40.919999999999952</v>
      </c>
      <c r="U30">
        <f>Model!AC37</f>
        <v>31.806000000000033</v>
      </c>
      <c r="V30">
        <f>Model!AD37</f>
        <v>23.667999999999985</v>
      </c>
      <c r="W30">
        <f>Model!AE37</f>
        <v>34.486999999999981</v>
      </c>
      <c r="X30">
        <f>Model!AF37</f>
        <v>53.476999999999947</v>
      </c>
      <c r="Y30">
        <f>Model!AG37</f>
        <v>48.842999999999982</v>
      </c>
      <c r="Z30">
        <f>Model!AH37</f>
        <v>39.201000000000015</v>
      </c>
      <c r="AA30">
        <f>Model!AI37</f>
        <v>53.532000000000025</v>
      </c>
      <c r="AB30">
        <f>Model!AJ37</f>
        <v>82.995000000000033</v>
      </c>
      <c r="AD30">
        <f>Model!AT37</f>
        <v>19.307000000000009</v>
      </c>
      <c r="AE30">
        <f>Model!AU37</f>
        <v>22.324999999999996</v>
      </c>
      <c r="AF30">
        <f>Model!AV37</f>
        <v>38.435999999999993</v>
      </c>
      <c r="AG30">
        <f>Model!AW37</f>
        <v>105.34899999999998</v>
      </c>
      <c r="AH30">
        <f>Model!AX37</f>
        <v>143.43800000000007</v>
      </c>
      <c r="AI30">
        <f>Model!AY37</f>
        <v>224.57099999999991</v>
      </c>
      <c r="AJ30">
        <f>Model!AZ37</f>
        <v>309.673</v>
      </c>
      <c r="AK30">
        <f>Model!BA37</f>
        <v>331.33157113726361</v>
      </c>
      <c r="AL30">
        <f>Model!BB37</f>
        <v>367.66482694613774</v>
      </c>
      <c r="AM30">
        <f>Model!BC37</f>
        <v>409.09198607731321</v>
      </c>
      <c r="AN30">
        <f>Model!BD37</f>
        <v>441.00261789791159</v>
      </c>
      <c r="AO30">
        <f>Model!BE37</f>
        <v>467.61892413227804</v>
      </c>
      <c r="AP30">
        <f>Model!BF37</f>
        <v>485.91110372192497</v>
      </c>
      <c r="AQ30">
        <f>Model!BG37</f>
        <v>503.950330054608</v>
      </c>
      <c r="AR30">
        <f>Model!BH37</f>
        <v>517.82553887807376</v>
      </c>
      <c r="AS30">
        <f>Model!BI37</f>
        <v>537.72056588265127</v>
      </c>
      <c r="AU30">
        <f>Model!AK33</f>
        <v>36.376000000000033</v>
      </c>
      <c r="AV30">
        <f>Model!AL33</f>
        <v>28.48100000000008</v>
      </c>
      <c r="AW30">
        <f>Model!AM33</f>
        <v>55.360999999999933</v>
      </c>
      <c r="AX30">
        <f>Model!AN33</f>
        <v>95.357999999999947</v>
      </c>
      <c r="AZ30">
        <f>Model!AK37</f>
        <v>56.543000000000049</v>
      </c>
      <c r="BA30">
        <f>Model!AL37</f>
        <v>54.08600000000007</v>
      </c>
      <c r="BB30">
        <f>Model!AM37</f>
        <v>79.115999999999943</v>
      </c>
      <c r="BC30">
        <f>Model!AN37</f>
        <v>119.92799999999994</v>
      </c>
      <c r="BD30">
        <f>Model!AO37</f>
        <v>68.786121651893438</v>
      </c>
      <c r="BE30">
        <f>Model!AP37</f>
        <v>48.623899586067417</v>
      </c>
      <c r="BF30">
        <f>Model!AQ37</f>
        <v>72.947586267440528</v>
      </c>
      <c r="BG30">
        <f>Model!AR37</f>
        <v>140.9739636318622</v>
      </c>
    </row>
    <row r="31" spans="1:59">
      <c r="A31" t="str">
        <f>Model!I38</f>
        <v>Adjusted EBITDA margin (on Net)</v>
      </c>
      <c r="B31">
        <f>Model!J38</f>
        <v>0</v>
      </c>
      <c r="C31">
        <f>Model!K38</f>
        <v>0</v>
      </c>
      <c r="D31">
        <f>Model!L38</f>
        <v>0</v>
      </c>
      <c r="E31">
        <f>Model!M38</f>
        <v>0</v>
      </c>
      <c r="F31">
        <f>Model!N38</f>
        <v>0</v>
      </c>
      <c r="G31">
        <f>Model!O38</f>
        <v>0</v>
      </c>
      <c r="H31">
        <f>Model!P38</f>
        <v>0</v>
      </c>
      <c r="I31">
        <f>Model!Q38</f>
        <v>0</v>
      </c>
      <c r="J31">
        <f>Model!R38</f>
        <v>0</v>
      </c>
      <c r="K31">
        <f>Model!S38</f>
        <v>0</v>
      </c>
      <c r="L31">
        <f>Model!T38</f>
        <v>0</v>
      </c>
      <c r="M31">
        <f>Model!U38</f>
        <v>0</v>
      </c>
      <c r="N31">
        <f>Model!V38</f>
        <v>0</v>
      </c>
      <c r="O31">
        <f>Model!W38</f>
        <v>0</v>
      </c>
      <c r="P31">
        <f>Model!X38</f>
        <v>0</v>
      </c>
      <c r="Q31">
        <f>Model!Y38</f>
        <v>0.23119631259166137</v>
      </c>
      <c r="R31">
        <f>Model!Z38</f>
        <v>0.19765568881826698</v>
      </c>
      <c r="S31">
        <f>Model!AA38</f>
        <v>0.2563393134513825</v>
      </c>
      <c r="T31">
        <f>Model!AB38</f>
        <v>0.33554460398028685</v>
      </c>
      <c r="U31">
        <f>Model!AC38</f>
        <v>0.26889520137973039</v>
      </c>
      <c r="V31">
        <f>Model!AD38</f>
        <v>0.19389351749449063</v>
      </c>
      <c r="W31">
        <f>Model!AE38</f>
        <v>0.25793543947825037</v>
      </c>
      <c r="X31">
        <f>Model!AF38</f>
        <v>0.33431064877908478</v>
      </c>
      <c r="Y31">
        <f>Model!AG38</f>
        <v>0.30057600708931792</v>
      </c>
      <c r="Z31">
        <f>Model!AH38</f>
        <v>0.23582102122335055</v>
      </c>
      <c r="AA31">
        <f>Model!AI38</f>
        <v>0.30319953329519655</v>
      </c>
      <c r="AB31">
        <f>Model!AJ38</f>
        <v>0.36895193555844025</v>
      </c>
      <c r="AD31">
        <f>Model!AT38</f>
        <v>0.21524208742572393</v>
      </c>
      <c r="AE31">
        <f>Model!AU38</f>
        <v>0.15225604932209397</v>
      </c>
      <c r="AF31">
        <f>Model!AV38</f>
        <v>0.16172751715693492</v>
      </c>
      <c r="AG31">
        <f>Model!AW38</f>
        <v>0.26157093021812261</v>
      </c>
      <c r="AH31">
        <f>Model!AX38</f>
        <v>0.26860193589342674</v>
      </c>
      <c r="AI31">
        <f>Model!AY38</f>
        <v>0.30753250665881521</v>
      </c>
      <c r="AJ31">
        <f>Model!AZ38</f>
        <v>0.32904136167210507</v>
      </c>
      <c r="AK31">
        <f>Model!BA38</f>
        <v>0.31510974118967439</v>
      </c>
      <c r="AL31">
        <f>Model!BB38</f>
        <v>0.31469292711462737</v>
      </c>
      <c r="AM31">
        <f>Model!BC38</f>
        <v>0.32107067910608555</v>
      </c>
      <c r="AN31">
        <f>Model!BD38</f>
        <v>0.32195468550050516</v>
      </c>
      <c r="AO31">
        <f>Model!BE38</f>
        <v>0.32114595299673176</v>
      </c>
      <c r="AP31">
        <f>Model!BF38</f>
        <v>0.31647043473933745</v>
      </c>
      <c r="AQ31">
        <f>Model!BG38</f>
        <v>0.31219626475257117</v>
      </c>
      <c r="AR31">
        <f>Model!BH38</f>
        <v>0.30632198336710942</v>
      </c>
      <c r="AS31">
        <f>Model!BI38</f>
        <v>0.30279749092839542</v>
      </c>
      <c r="AU31">
        <f>Model!AK34</f>
        <v>0.17324049644241679</v>
      </c>
      <c r="AV31">
        <f>Model!AL34</f>
        <v>0.12956391989882757</v>
      </c>
      <c r="AW31">
        <f>Model!AM34</f>
        <v>0.23618476345686995</v>
      </c>
      <c r="AX31">
        <f>Model!AN34</f>
        <v>0.34432231786931639</v>
      </c>
      <c r="AZ31">
        <f>Model!AK38</f>
        <v>0.2692857210892779</v>
      </c>
      <c r="BA31">
        <f>Model!AL38</f>
        <v>0.24604452693542983</v>
      </c>
      <c r="BB31">
        <f>Model!AM38</f>
        <v>0.33752991719177278</v>
      </c>
      <c r="BC31">
        <f>Model!AN38</f>
        <v>0.4330406147091107</v>
      </c>
      <c r="BD31">
        <f>Model!AO38</f>
        <v>0.28210416814093969</v>
      </c>
      <c r="BE31">
        <f>Model!AP38</f>
        <v>0.20596944342341492</v>
      </c>
      <c r="BF31">
        <f>Model!AQ38</f>
        <v>0.29241064111862841</v>
      </c>
      <c r="BG31">
        <f>Model!AR38</f>
        <v>0.43766522864448526</v>
      </c>
    </row>
    <row r="32" spans="1:59">
      <c r="A32" t="str">
        <f>Model!I39</f>
        <v>Y/Y Change in bp</v>
      </c>
      <c r="B32">
        <f>Model!J39</f>
        <v>0</v>
      </c>
      <c r="C32">
        <f>Model!K39</f>
        <v>0</v>
      </c>
      <c r="D32">
        <f>Model!L39</f>
        <v>0</v>
      </c>
      <c r="E32">
        <f>Model!M39</f>
        <v>0</v>
      </c>
      <c r="F32">
        <f>Model!N39</f>
        <v>0</v>
      </c>
      <c r="G32">
        <f>Model!O39</f>
        <v>0</v>
      </c>
      <c r="H32">
        <f>Model!P39</f>
        <v>0</v>
      </c>
      <c r="I32">
        <f>Model!Q39</f>
        <v>0</v>
      </c>
      <c r="J32">
        <f>Model!R39</f>
        <v>0</v>
      </c>
      <c r="K32">
        <f>Model!S39</f>
        <v>0</v>
      </c>
      <c r="L32">
        <f>Model!T39</f>
        <v>0</v>
      </c>
      <c r="M32">
        <f>Model!U39</f>
        <v>0</v>
      </c>
      <c r="N32">
        <f>Model!V39</f>
        <v>0</v>
      </c>
      <c r="O32">
        <f>Model!W39</f>
        <v>0</v>
      </c>
      <c r="P32">
        <f>Model!X39</f>
        <v>0</v>
      </c>
      <c r="Q32">
        <f>Model!Y39</f>
        <v>0</v>
      </c>
      <c r="R32">
        <f>Model!Z39</f>
        <v>0</v>
      </c>
      <c r="S32">
        <f>Model!AA39</f>
        <v>0</v>
      </c>
      <c r="T32">
        <f>Model!AB39</f>
        <v>0</v>
      </c>
      <c r="U32">
        <f>Model!AC39</f>
        <v>376.98888788069013</v>
      </c>
      <c r="V32">
        <f>Model!AD39</f>
        <v>-37.62171323776348</v>
      </c>
      <c r="W32">
        <f>Model!AE39</f>
        <v>15.961260268678723</v>
      </c>
      <c r="X32">
        <f>Model!AF39</f>
        <v>-12.339552012020638</v>
      </c>
      <c r="Y32">
        <f>Model!AG39</f>
        <v>316.80805709587531</v>
      </c>
      <c r="Z32">
        <f>Model!AH39</f>
        <v>419.27503728859921</v>
      </c>
      <c r="AA32">
        <f>Model!AI39</f>
        <v>452.64093816946183</v>
      </c>
      <c r="AB32">
        <f>Model!AJ39</f>
        <v>346.4128677935546</v>
      </c>
      <c r="AD32">
        <f>Model!AT39</f>
        <v>0</v>
      </c>
      <c r="AE32">
        <f>Model!AU39</f>
        <v>-629.8603810362996</v>
      </c>
      <c r="AF32">
        <f>Model!AV39</f>
        <v>94.714678348409578</v>
      </c>
      <c r="AG32">
        <f>Model!AW39</f>
        <v>998.43413061187687</v>
      </c>
      <c r="AH32">
        <f>Model!AX39</f>
        <v>70.310056753041252</v>
      </c>
      <c r="AI32">
        <f>Model!AY39</f>
        <v>389.30570765388472</v>
      </c>
      <c r="AJ32">
        <f>Model!AZ39</f>
        <v>215.08855013289863</v>
      </c>
      <c r="AK32">
        <f>Model!BA39</f>
        <v>-139.31620482430685</v>
      </c>
      <c r="AL32">
        <f>Model!BB39</f>
        <v>-4.1681407504701173</v>
      </c>
      <c r="AM32">
        <f>Model!BC39</f>
        <v>63.777519914581802</v>
      </c>
      <c r="AN32">
        <f>Model!BD39</f>
        <v>8.8400639441960074</v>
      </c>
      <c r="AO32">
        <f>Model!BE39</f>
        <v>-8.0873250377339048</v>
      </c>
      <c r="AP32">
        <f>Model!BF39</f>
        <v>-46.755182573943173</v>
      </c>
      <c r="AQ32">
        <f>Model!BG39</f>
        <v>-42.741699867662739</v>
      </c>
      <c r="AR32">
        <f>Model!BH39</f>
        <v>-58.742813854617552</v>
      </c>
      <c r="AS32">
        <f>Model!BI39</f>
        <v>-35.244924387139996</v>
      </c>
      <c r="AU32">
        <f>Model!AK35</f>
        <v>7.0405115867667248E-2</v>
      </c>
      <c r="AV32">
        <f>Model!AL35</f>
        <v>5.254583762282726E-2</v>
      </c>
      <c r="AW32">
        <f>Model!AM35</f>
        <v>9.8162500687089524E-2</v>
      </c>
      <c r="AX32">
        <f>Model!AN35</f>
        <v>0.14147420519234272</v>
      </c>
      <c r="AZ32">
        <f>Model!AK39</f>
        <v>-312.90286000040027</v>
      </c>
      <c r="BA32">
        <f>Model!AL39</f>
        <v>102.23505712079279</v>
      </c>
      <c r="BB32">
        <f>Model!AM39</f>
        <v>343.30383896576222</v>
      </c>
      <c r="BC32">
        <f>Model!AN39</f>
        <v>640.88679150670453</v>
      </c>
      <c r="BD32">
        <f>Model!AO39</f>
        <v>128.18447051661798</v>
      </c>
      <c r="BE32">
        <f>Model!AP39</f>
        <v>-400.75083512014913</v>
      </c>
      <c r="BF32">
        <f>Model!AQ39</f>
        <v>-451.19276073144363</v>
      </c>
      <c r="BG32">
        <f>Model!AR39</f>
        <v>46.246139353745555</v>
      </c>
    </row>
    <row r="33" spans="1:59">
      <c r="A33" t="str">
        <f>Model!I40</f>
        <v>Incremental EBITDA margin (on Net)</v>
      </c>
      <c r="B33">
        <f>Model!J40</f>
        <v>0</v>
      </c>
      <c r="C33">
        <f>Model!K40</f>
        <v>0</v>
      </c>
      <c r="D33">
        <f>Model!L40</f>
        <v>0</v>
      </c>
      <c r="E33">
        <f>Model!M40</f>
        <v>0</v>
      </c>
      <c r="F33">
        <f>Model!N40</f>
        <v>0</v>
      </c>
      <c r="G33">
        <f>Model!O40</f>
        <v>0</v>
      </c>
      <c r="H33">
        <f>Model!P40</f>
        <v>0</v>
      </c>
      <c r="I33">
        <f>Model!Q40</f>
        <v>0</v>
      </c>
      <c r="J33">
        <f>Model!R40</f>
        <v>0</v>
      </c>
      <c r="K33">
        <f>Model!S40</f>
        <v>0</v>
      </c>
      <c r="L33">
        <f>Model!T40</f>
        <v>0</v>
      </c>
      <c r="M33">
        <f>Model!U40</f>
        <v>0</v>
      </c>
      <c r="N33">
        <f>Model!V40</f>
        <v>0</v>
      </c>
      <c r="O33">
        <f>Model!W40</f>
        <v>0</v>
      </c>
      <c r="P33">
        <f>Model!X40</f>
        <v>0</v>
      </c>
      <c r="Q33">
        <f>Model!Y40</f>
        <v>0</v>
      </c>
      <c r="R33">
        <f>Model!Z40</f>
        <v>0</v>
      </c>
      <c r="S33">
        <f>Model!AA40</f>
        <v>0</v>
      </c>
      <c r="T33">
        <f>Model!AB40</f>
        <v>0</v>
      </c>
      <c r="U33">
        <f>Model!AC40</f>
        <v>0.3689527340129759</v>
      </c>
      <c r="V33">
        <f>Model!AD40</f>
        <v>0.18244161007122681</v>
      </c>
      <c r="W33">
        <f>Model!AE40</f>
        <v>0.26329163408913148</v>
      </c>
      <c r="X33">
        <f>Model!AF40</f>
        <v>0.33035174028570669</v>
      </c>
      <c r="Y33">
        <f>Model!AG40</f>
        <v>0.38533043832270231</v>
      </c>
      <c r="Z33">
        <f>Model!AH40</f>
        <v>0.35170383788067505</v>
      </c>
      <c r="AA33">
        <f>Model!AI40</f>
        <v>0.44442629454180638</v>
      </c>
      <c r="AB33">
        <f>Model!AJ40</f>
        <v>0.45422090911888796</v>
      </c>
      <c r="AD33">
        <f>Model!AT40</f>
        <v>0</v>
      </c>
      <c r="AE33">
        <f>Model!AU40</f>
        <v>5.301340265945275E-2</v>
      </c>
      <c r="AF33">
        <f>Model!AV40</f>
        <v>0.17698366490536191</v>
      </c>
      <c r="AG33">
        <f>Model!AW40</f>
        <v>0.40529752386490275</v>
      </c>
      <c r="AH33">
        <f>Model!AX40</f>
        <v>0.2901753744419564</v>
      </c>
      <c r="AI33">
        <f>Model!AY40</f>
        <v>0.41348398210153964</v>
      </c>
      <c r="AJ33">
        <f>Model!AZ40</f>
        <v>0.40351442850233749</v>
      </c>
      <c r="AK33">
        <f>Model!BA40</f>
        <v>0.19628416213017932</v>
      </c>
      <c r="AL33">
        <f>Model!BB40</f>
        <v>0.31094217227393844</v>
      </c>
      <c r="AM33">
        <f>Model!BC40</f>
        <v>0.39148533773385141</v>
      </c>
      <c r="AN33">
        <f>Model!BD40</f>
        <v>0.33373458382986254</v>
      </c>
      <c r="AO33">
        <f>Model!BE40</f>
        <v>0.30831388605909144</v>
      </c>
      <c r="AP33">
        <f>Model!BF40</f>
        <v>0.23063319539113603</v>
      </c>
      <c r="AQ33">
        <f>Model!BG40</f>
        <v>0.22891717912400436</v>
      </c>
      <c r="AR33">
        <f>Model!BH40</f>
        <v>0.18196620214828554</v>
      </c>
      <c r="AS33">
        <f>Model!BI40</f>
        <v>0.2330156476873903</v>
      </c>
      <c r="AU33">
        <f>Model!AK36</f>
        <v>0</v>
      </c>
      <c r="AV33">
        <f>Model!AL36</f>
        <v>0</v>
      </c>
      <c r="AW33">
        <f>Model!AM36</f>
        <v>0</v>
      </c>
      <c r="AX33">
        <f>Model!AN36</f>
        <v>0</v>
      </c>
      <c r="AZ33">
        <f>Model!AK40</f>
        <v>0.16218721037998268</v>
      </c>
      <c r="BA33">
        <f>Model!AL40</f>
        <v>0.27775704422466962</v>
      </c>
      <c r="BB33">
        <f>Model!AM40</f>
        <v>0.44232365145228136</v>
      </c>
      <c r="BC33">
        <f>Model!AN40</f>
        <v>0.71030463881836992</v>
      </c>
      <c r="BD33">
        <f>Model!AO40</f>
        <v>0.3615983187217211</v>
      </c>
      <c r="BE33">
        <f>Model!AP40</f>
        <v>-0.33610102476767278</v>
      </c>
      <c r="BF33">
        <f>Model!AQ40</f>
        <v>-0.40924491548551656</v>
      </c>
      <c r="BG33">
        <f>Model!AR40</f>
        <v>0.46602535590330957</v>
      </c>
    </row>
    <row r="34" spans="1:59">
      <c r="A34" t="str">
        <f>Model!I41</f>
        <v>Adjusted EBITDA margin (on Gross)</v>
      </c>
      <c r="B34">
        <f>Model!J41</f>
        <v>0</v>
      </c>
      <c r="C34">
        <f>Model!K41</f>
        <v>0</v>
      </c>
      <c r="D34">
        <f>Model!L41</f>
        <v>0</v>
      </c>
      <c r="E34">
        <f>Model!M41</f>
        <v>0</v>
      </c>
      <c r="F34">
        <f>Model!N41</f>
        <v>0</v>
      </c>
      <c r="G34">
        <f>Model!O41</f>
        <v>0</v>
      </c>
      <c r="H34">
        <f>Model!P41</f>
        <v>0</v>
      </c>
      <c r="I34">
        <f>Model!Q41</f>
        <v>0</v>
      </c>
      <c r="J34">
        <f>Model!R41</f>
        <v>0</v>
      </c>
      <c r="K34">
        <f>Model!S41</f>
        <v>0</v>
      </c>
      <c r="L34">
        <f>Model!T41</f>
        <v>0</v>
      </c>
      <c r="M34">
        <f>Model!U41</f>
        <v>0</v>
      </c>
      <c r="N34">
        <f>Model!V41</f>
        <v>0</v>
      </c>
      <c r="O34">
        <f>Model!W41</f>
        <v>0</v>
      </c>
      <c r="P34">
        <f>Model!X41</f>
        <v>0</v>
      </c>
      <c r="Q34">
        <f>Model!Y41</f>
        <v>9.5092421043560665E-2</v>
      </c>
      <c r="R34">
        <f>Model!Z41</f>
        <v>8.0133961073630092E-2</v>
      </c>
      <c r="S34">
        <f>Model!AA41</f>
        <v>0.10224786539913651</v>
      </c>
      <c r="T34">
        <f>Model!AB41</f>
        <v>0.1389525584996382</v>
      </c>
      <c r="U34">
        <f>Model!AC41</f>
        <v>0.10812041934650486</v>
      </c>
      <c r="V34">
        <f>Model!AD41</f>
        <v>7.9076263088611612E-2</v>
      </c>
      <c r="W34">
        <f>Model!AE41</f>
        <v>0.10366605144976759</v>
      </c>
      <c r="X34">
        <f>Model!AF41</f>
        <v>0.1346966636273417</v>
      </c>
      <c r="Y34">
        <f>Model!AG41</f>
        <v>0.12172619270136294</v>
      </c>
      <c r="Z34">
        <f>Model!AH41</f>
        <v>9.6269409947421572E-2</v>
      </c>
      <c r="AA34">
        <f>Model!AI41</f>
        <v>0.12629433289215727</v>
      </c>
      <c r="AB34">
        <f>Model!AJ41</f>
        <v>0.14642085299695679</v>
      </c>
      <c r="AD34">
        <f>Model!AT41</f>
        <v>9.6708107512447322E-2</v>
      </c>
      <c r="AE34">
        <f>Model!AU41</f>
        <v>6.393019652987178E-2</v>
      </c>
      <c r="AF34">
        <f>Model!AV41</f>
        <v>6.5210088595869131E-2</v>
      </c>
      <c r="AG34">
        <f>Model!AW41</f>
        <v>0.10660178416753686</v>
      </c>
      <c r="AH34">
        <f>Model!AX41</f>
        <v>0.10840481570773224</v>
      </c>
      <c r="AI34">
        <f>Model!AY41</f>
        <v>0.12482088724316977</v>
      </c>
      <c r="AJ34">
        <f>Model!AZ41</f>
        <v>0.13483430306096633</v>
      </c>
      <c r="AK34">
        <f>Model!BA41</f>
        <v>0.12926401738426324</v>
      </c>
      <c r="AL34">
        <f>Model!BB41</f>
        <v>0.12913678721134492</v>
      </c>
      <c r="AM34">
        <f>Model!BC41</f>
        <v>0.1316585229748499</v>
      </c>
      <c r="AN34">
        <f>Model!BD41</f>
        <v>0.13206288837242333</v>
      </c>
      <c r="AO34">
        <f>Model!BE41</f>
        <v>0.13145893027966363</v>
      </c>
      <c r="AP34">
        <f>Model!BF41</f>
        <v>0.12926239999491879</v>
      </c>
      <c r="AQ34">
        <f>Model!BG41</f>
        <v>0.12756020362759854</v>
      </c>
      <c r="AR34">
        <f>Model!BH41</f>
        <v>0.12505205022623184</v>
      </c>
      <c r="AS34">
        <f>Model!BI41</f>
        <v>0.12388455813788324</v>
      </c>
      <c r="AU34">
        <f>Model!AK37</f>
        <v>56.543000000000049</v>
      </c>
      <c r="AV34">
        <f>Model!AL37</f>
        <v>54.08600000000007</v>
      </c>
      <c r="AW34">
        <f>Model!AM37</f>
        <v>79.115999999999943</v>
      </c>
      <c r="AX34">
        <f>Model!AN37</f>
        <v>119.92799999999994</v>
      </c>
      <c r="AZ34">
        <f>Model!AK41</f>
        <v>0.10943799391097175</v>
      </c>
      <c r="BA34">
        <f>Model!AL41</f>
        <v>9.9785617557959019E-2</v>
      </c>
      <c r="BB34">
        <f>Model!AM41</f>
        <v>0.14028331143512179</v>
      </c>
      <c r="BC34">
        <f>Model!AN41</f>
        <v>0.1779265345362453</v>
      </c>
      <c r="BD34">
        <f>Model!AO41</f>
        <v>0.11469387986888681</v>
      </c>
      <c r="BE34">
        <f>Model!AP41</f>
        <v>8.3794058435877838E-2</v>
      </c>
      <c r="BF34">
        <f>Model!AQ41</f>
        <v>0.12183567193649687</v>
      </c>
      <c r="BG34">
        <f>Model!AR41</f>
        <v>0.17970759014497151</v>
      </c>
    </row>
    <row r="35" spans="1:59">
      <c r="A35" t="str">
        <f>Model!I42</f>
        <v>Y/Y Change in bp</v>
      </c>
      <c r="B35">
        <f>Model!J42</f>
        <v>0</v>
      </c>
      <c r="C35">
        <f>Model!K42</f>
        <v>0</v>
      </c>
      <c r="D35">
        <f>Model!L42</f>
        <v>0</v>
      </c>
      <c r="E35">
        <f>Model!M42</f>
        <v>0</v>
      </c>
      <c r="F35">
        <f>Model!N42</f>
        <v>0</v>
      </c>
      <c r="G35">
        <f>Model!O42</f>
        <v>0</v>
      </c>
      <c r="H35">
        <f>Model!P42</f>
        <v>0</v>
      </c>
      <c r="I35">
        <f>Model!Q42</f>
        <v>0</v>
      </c>
      <c r="J35">
        <f>Model!R42</f>
        <v>0</v>
      </c>
      <c r="K35">
        <f>Model!S42</f>
        <v>0</v>
      </c>
      <c r="L35">
        <f>Model!T42</f>
        <v>0</v>
      </c>
      <c r="M35">
        <f>Model!U42</f>
        <v>0</v>
      </c>
      <c r="N35">
        <f>Model!V42</f>
        <v>0</v>
      </c>
      <c r="O35">
        <f>Model!W42</f>
        <v>0</v>
      </c>
      <c r="P35">
        <f>Model!X42</f>
        <v>0</v>
      </c>
      <c r="Q35">
        <f>Model!Y42</f>
        <v>0</v>
      </c>
      <c r="R35">
        <f>Model!Z42</f>
        <v>0</v>
      </c>
      <c r="S35">
        <f>Model!AA42</f>
        <v>0</v>
      </c>
      <c r="T35">
        <f>Model!AB42</f>
        <v>0</v>
      </c>
      <c r="U35">
        <f>Model!AC42</f>
        <v>130.27998302944195</v>
      </c>
      <c r="V35">
        <f>Model!AD42</f>
        <v>-10.576979850184799</v>
      </c>
      <c r="W35">
        <f>Model!AE42</f>
        <v>14.181860506310844</v>
      </c>
      <c r="X35">
        <f>Model!AF42</f>
        <v>-42.558948722964949</v>
      </c>
      <c r="Y35">
        <f>Model!AG42</f>
        <v>136.05773354858076</v>
      </c>
      <c r="Z35">
        <f>Model!AH42</f>
        <v>171.93146858809959</v>
      </c>
      <c r="AA35">
        <f>Model!AI42</f>
        <v>226.28281442389681</v>
      </c>
      <c r="AB35">
        <f>Model!AJ42</f>
        <v>117.24189369615084</v>
      </c>
      <c r="AD35">
        <f>Model!AT42</f>
        <v>0</v>
      </c>
      <c r="AE35">
        <f>Model!AU42</f>
        <v>-327.77910982575543</v>
      </c>
      <c r="AF35">
        <f>Model!AV42</f>
        <v>12.798920659973511</v>
      </c>
      <c r="AG35">
        <f>Model!AW42</f>
        <v>413.91695571667731</v>
      </c>
      <c r="AH35">
        <f>Model!AX42</f>
        <v>18.030315401953711</v>
      </c>
      <c r="AI35">
        <f>Model!AY42</f>
        <v>164.16071535437533</v>
      </c>
      <c r="AJ35">
        <f>Model!AZ42</f>
        <v>100.13415817796565</v>
      </c>
      <c r="AK35">
        <f>Model!BA42</f>
        <v>-55.702856767030909</v>
      </c>
      <c r="AL35">
        <f>Model!BB42</f>
        <v>-1.272301729183245</v>
      </c>
      <c r="AM35">
        <f>Model!BC42</f>
        <v>25.217357635049787</v>
      </c>
      <c r="AN35">
        <f>Model!BD42</f>
        <v>4.0436539757343626</v>
      </c>
      <c r="AO35">
        <f>Model!BE42</f>
        <v>-6.0395809275970436</v>
      </c>
      <c r="AP35">
        <f>Model!BF42</f>
        <v>-21.96530284744841</v>
      </c>
      <c r="AQ35">
        <f>Model!BG42</f>
        <v>-17.021963673202468</v>
      </c>
      <c r="AR35">
        <f>Model!BH42</f>
        <v>-25.081534013667028</v>
      </c>
      <c r="AS35">
        <f>Model!BI42</f>
        <v>-11.674920883485985</v>
      </c>
      <c r="AU35">
        <f>Model!AK38</f>
        <v>0.2692857210892779</v>
      </c>
      <c r="AV35">
        <f>Model!AL38</f>
        <v>0.24604452693542983</v>
      </c>
      <c r="AW35">
        <f>Model!AM38</f>
        <v>0.33752991719177278</v>
      </c>
      <c r="AX35">
        <f>Model!AN38</f>
        <v>0.4330406147091107</v>
      </c>
      <c r="AZ35">
        <f>Model!AK42</f>
        <v>-122.88198790391183</v>
      </c>
      <c r="BA35">
        <f>Model!AL42</f>
        <v>35.162076105374474</v>
      </c>
      <c r="BB35">
        <f>Model!AM42</f>
        <v>139.8897854296452</v>
      </c>
      <c r="BC35">
        <f>Model!AN42</f>
        <v>315.05681539288508</v>
      </c>
      <c r="BD35">
        <f>Model!AO42</f>
        <v>52.55885957915055</v>
      </c>
      <c r="BE35">
        <f>Model!AP42</f>
        <v>-159.91559122081182</v>
      </c>
      <c r="BF35">
        <f>Model!AQ42</f>
        <v>-184.4763949862492</v>
      </c>
      <c r="BG35">
        <f>Model!AR42</f>
        <v>17.810556087262121</v>
      </c>
    </row>
    <row r="36" spans="1:59">
      <c r="A36" t="str">
        <f>Model!I43</f>
        <v>Incremental EBITDA margin (on Gross)</v>
      </c>
      <c r="B36">
        <f>Model!J43</f>
        <v>0</v>
      </c>
      <c r="C36">
        <f>Model!K43</f>
        <v>0</v>
      </c>
      <c r="D36">
        <f>Model!L43</f>
        <v>0</v>
      </c>
      <c r="E36">
        <f>Model!M43</f>
        <v>0</v>
      </c>
      <c r="F36">
        <f>Model!N43</f>
        <v>0</v>
      </c>
      <c r="G36">
        <f>Model!O43</f>
        <v>0</v>
      </c>
      <c r="H36">
        <f>Model!P43</f>
        <v>0</v>
      </c>
      <c r="I36">
        <f>Model!Q43</f>
        <v>0</v>
      </c>
      <c r="J36">
        <f>Model!R43</f>
        <v>0</v>
      </c>
      <c r="K36">
        <f>Model!S43</f>
        <v>0</v>
      </c>
      <c r="L36">
        <f>Model!T43</f>
        <v>0</v>
      </c>
      <c r="M36">
        <f>Model!U43</f>
        <v>0</v>
      </c>
      <c r="N36">
        <f>Model!V43</f>
        <v>0</v>
      </c>
      <c r="O36">
        <f>Model!W43</f>
        <v>0</v>
      </c>
      <c r="P36">
        <f>Model!X43</f>
        <v>0</v>
      </c>
      <c r="Q36">
        <f>Model!Y43</f>
        <v>0</v>
      </c>
      <c r="R36">
        <f>Model!Z43</f>
        <v>0</v>
      </c>
      <c r="S36">
        <f>Model!AA43</f>
        <v>0</v>
      </c>
      <c r="T36">
        <f>Model!AB43</f>
        <v>0</v>
      </c>
      <c r="U36">
        <f>Model!AC43</f>
        <v>0.14002649752025459</v>
      </c>
      <c r="V36">
        <f>Model!AD43</f>
        <v>7.5777799182639757E-2</v>
      </c>
      <c r="W36">
        <f>Model!AE43</f>
        <v>0.10858670679439432</v>
      </c>
      <c r="X36">
        <f>Model!AF43</f>
        <v>0.12247266627003088</v>
      </c>
      <c r="Y36">
        <f>Model!AG43</f>
        <v>0.15910385595950688</v>
      </c>
      <c r="Z36">
        <f>Model!AH43</f>
        <v>0.14396403911209996</v>
      </c>
      <c r="AA36">
        <f>Model!AI43</f>
        <v>0.20884278398561332</v>
      </c>
      <c r="AB36">
        <f>Model!AJ43</f>
        <v>0.17383264529730855</v>
      </c>
      <c r="AD36">
        <f>Model!AT43</f>
        <v>0</v>
      </c>
      <c r="AE36">
        <f>Model!AU43</f>
        <v>2.0178247875533951E-2</v>
      </c>
      <c r="AF36">
        <f>Model!AV43</f>
        <v>6.7070759213851264E-2</v>
      </c>
      <c r="AG36">
        <f>Model!AW43</f>
        <v>0.16777323671739833</v>
      </c>
      <c r="AH36">
        <f>Model!AX43</f>
        <v>0.11372498671332458</v>
      </c>
      <c r="AI36">
        <f>Model!AY43</f>
        <v>0.17045607341546604</v>
      </c>
      <c r="AJ36">
        <f>Model!AZ43</f>
        <v>0.1710431376332287</v>
      </c>
      <c r="AK36">
        <f>Model!BA43</f>
        <v>8.1263484814092207E-2</v>
      </c>
      <c r="AL36">
        <f>Model!BB43</f>
        <v>0.12798799834323968</v>
      </c>
      <c r="AM36">
        <f>Model!BC43</f>
        <v>0.15925930201579139</v>
      </c>
      <c r="AN36">
        <f>Model!BD43</f>
        <v>0.13747587647267659</v>
      </c>
      <c r="AO36">
        <f>Model!BE43</f>
        <v>0.12219940964004378</v>
      </c>
      <c r="AP36">
        <f>Model!BF43</f>
        <v>9.057421835819196E-2</v>
      </c>
      <c r="AQ36">
        <f>Model!BG43</f>
        <v>9.4160357912346143E-2</v>
      </c>
      <c r="AR36">
        <f>Model!BH43</f>
        <v>7.2952968739021559E-2</v>
      </c>
      <c r="AS36">
        <f>Model!BI43</f>
        <v>9.9665963768502744E-2</v>
      </c>
      <c r="AU36">
        <f>Model!AK39</f>
        <v>-312.90286000040027</v>
      </c>
      <c r="AV36">
        <f>Model!AL39</f>
        <v>102.23505712079279</v>
      </c>
      <c r="AW36">
        <f>Model!AM39</f>
        <v>343.30383896576222</v>
      </c>
      <c r="AX36">
        <f>Model!AN39</f>
        <v>640.88679150670453</v>
      </c>
      <c r="AZ36">
        <f>Model!AK43</f>
        <v>6.6716342904674167E-2</v>
      </c>
      <c r="BA36">
        <f>Model!AL43</f>
        <v>0.11040564897159977</v>
      </c>
      <c r="BB36">
        <f>Model!AM43</f>
        <v>0.18260459937475862</v>
      </c>
      <c r="BC36">
        <f>Model!AN43</f>
        <v>0.34450497173665595</v>
      </c>
      <c r="BD36">
        <f>Model!AO43</f>
        <v>0.14738383698992225</v>
      </c>
      <c r="BE36">
        <f>Model!AP43</f>
        <v>-0.14277534529344815</v>
      </c>
      <c r="BF36">
        <f>Model!AQ43</f>
        <v>-0.17743424466100494</v>
      </c>
      <c r="BG36">
        <f>Model!AR43</f>
        <v>0.19057840827979244</v>
      </c>
    </row>
    <row r="37" spans="1:59">
      <c r="A37">
        <f>Model!I45</f>
        <v>0</v>
      </c>
      <c r="B37">
        <f>Model!J45</f>
        <v>0</v>
      </c>
      <c r="C37">
        <f>Model!K45</f>
        <v>0</v>
      </c>
      <c r="D37">
        <f>Model!L45</f>
        <v>0</v>
      </c>
      <c r="E37">
        <f>Model!M45</f>
        <v>0</v>
      </c>
      <c r="F37">
        <f>Model!N45</f>
        <v>0</v>
      </c>
      <c r="G37">
        <f>Model!O45</f>
        <v>0</v>
      </c>
      <c r="H37">
        <f>Model!P45</f>
        <v>0</v>
      </c>
      <c r="I37">
        <f>Model!Q45</f>
        <v>0</v>
      </c>
      <c r="J37">
        <f>Model!R45</f>
        <v>0</v>
      </c>
      <c r="K37">
        <f>Model!S45</f>
        <v>0</v>
      </c>
      <c r="L37">
        <f>Model!T45</f>
        <v>0</v>
      </c>
      <c r="M37">
        <f>Model!U45</f>
        <v>0</v>
      </c>
      <c r="N37">
        <f>Model!V45</f>
        <v>0</v>
      </c>
      <c r="O37">
        <f>Model!W45</f>
        <v>0</v>
      </c>
      <c r="P37">
        <f>Model!X45</f>
        <v>0</v>
      </c>
      <c r="Q37">
        <f>Model!Y45</f>
        <v>0</v>
      </c>
      <c r="R37">
        <f>Model!Z45</f>
        <v>0</v>
      </c>
      <c r="S37">
        <f>Model!AA45</f>
        <v>0</v>
      </c>
      <c r="T37">
        <f>Model!AB45</f>
        <v>0</v>
      </c>
      <c r="U37">
        <f>Model!AC45</f>
        <v>0</v>
      </c>
      <c r="V37">
        <f>Model!AD45</f>
        <v>0</v>
      </c>
      <c r="W37">
        <f>Model!AE45</f>
        <v>0</v>
      </c>
      <c r="X37">
        <f>Model!AF45</f>
        <v>0</v>
      </c>
      <c r="Y37">
        <f>Model!AG45</f>
        <v>88.043999999999997</v>
      </c>
      <c r="Z37">
        <f>Model!AH45</f>
        <v>0</v>
      </c>
      <c r="AA37">
        <f>Model!AI45</f>
        <v>136.52700000000004</v>
      </c>
      <c r="AB37">
        <f>Model!AJ45</f>
        <v>0</v>
      </c>
      <c r="AD37">
        <f>Model!AT45</f>
        <v>0</v>
      </c>
      <c r="AE37">
        <f>Model!AU45</f>
        <v>0</v>
      </c>
      <c r="AF37">
        <f>Model!AV45</f>
        <v>0</v>
      </c>
      <c r="AG37">
        <f>Model!AW45</f>
        <v>0</v>
      </c>
      <c r="AH37">
        <f>Model!AX45</f>
        <v>0</v>
      </c>
      <c r="AI37">
        <f>Model!AY45</f>
        <v>0</v>
      </c>
      <c r="AJ37">
        <f>Model!AZ45</f>
        <v>0</v>
      </c>
      <c r="AK37">
        <f>Model!BA45</f>
        <v>0</v>
      </c>
      <c r="AL37">
        <f>Model!BB45</f>
        <v>0</v>
      </c>
      <c r="AM37">
        <f>Model!BC45</f>
        <v>0</v>
      </c>
      <c r="AN37">
        <f>Model!BD45</f>
        <v>0</v>
      </c>
      <c r="AO37">
        <f>Model!BE45</f>
        <v>0</v>
      </c>
      <c r="AP37">
        <f>Model!BF45</f>
        <v>0</v>
      </c>
      <c r="AQ37">
        <f>Model!BG45</f>
        <v>0</v>
      </c>
      <c r="AR37">
        <f>Model!BH45</f>
        <v>0</v>
      </c>
      <c r="AS37">
        <f>Model!BI45</f>
        <v>0</v>
      </c>
      <c r="AU37">
        <f>Model!AK40</f>
        <v>0.16218721037998268</v>
      </c>
      <c r="AV37">
        <f>Model!AL40</f>
        <v>0.27775704422466962</v>
      </c>
      <c r="AW37">
        <f>Model!AM40</f>
        <v>0.44232365145228136</v>
      </c>
      <c r="AX37">
        <f>Model!AN40</f>
        <v>0.71030463881836992</v>
      </c>
      <c r="AZ37">
        <f>Model!AK45</f>
        <v>110.62900000000012</v>
      </c>
      <c r="BA37">
        <f>Model!AL45</f>
        <v>0</v>
      </c>
      <c r="BB37">
        <f>Model!AM45</f>
        <v>0</v>
      </c>
      <c r="BC37">
        <f>Model!AN45</f>
        <v>0</v>
      </c>
      <c r="BD37">
        <f>Model!AO45</f>
        <v>0</v>
      </c>
      <c r="BE37">
        <f>Model!AP45</f>
        <v>0</v>
      </c>
      <c r="BF37">
        <f>Model!AQ45</f>
        <v>0</v>
      </c>
      <c r="BG37">
        <f>Model!AR45</f>
        <v>0</v>
      </c>
    </row>
    <row r="38" spans="1:59">
      <c r="A38" t="str">
        <f>Model!I46</f>
        <v>Financial income (expense)</v>
      </c>
      <c r="B38">
        <f>Model!J46</f>
        <v>0</v>
      </c>
      <c r="C38">
        <f>Model!K46</f>
        <v>0</v>
      </c>
      <c r="D38">
        <f>Model!L46</f>
        <v>0</v>
      </c>
      <c r="E38">
        <f>Model!M46</f>
        <v>0</v>
      </c>
      <c r="F38">
        <f>Model!N46</f>
        <v>0</v>
      </c>
      <c r="G38">
        <f>Model!O46</f>
        <v>0</v>
      </c>
      <c r="H38">
        <f>Model!P46</f>
        <v>0</v>
      </c>
      <c r="I38">
        <f>Model!Q46</f>
        <v>0</v>
      </c>
      <c r="J38">
        <f>Model!R46</f>
        <v>0</v>
      </c>
      <c r="K38">
        <f>Model!S46</f>
        <v>0</v>
      </c>
      <c r="L38">
        <f>Model!T46</f>
        <v>0</v>
      </c>
      <c r="M38">
        <f>Model!U46</f>
        <v>0</v>
      </c>
      <c r="N38">
        <f>Model!V46</f>
        <v>0</v>
      </c>
      <c r="O38">
        <f>Model!W46</f>
        <v>0</v>
      </c>
      <c r="P38">
        <f>Model!X46</f>
        <v>0</v>
      </c>
      <c r="Q38">
        <f>Model!Y46</f>
        <v>1.103</v>
      </c>
      <c r="R38">
        <f>Model!Z46</f>
        <v>1.3120000000000001</v>
      </c>
      <c r="S38">
        <f>Model!AA46</f>
        <v>7.5019999999999998</v>
      </c>
      <c r="T38">
        <f>Model!AB46</f>
        <v>1.4730000000000001</v>
      </c>
      <c r="U38">
        <f>Model!AC46</f>
        <v>3.92</v>
      </c>
      <c r="V38">
        <f>Model!AD46</f>
        <v>-2.5459999999999998</v>
      </c>
      <c r="W38">
        <f>Model!AE46</f>
        <v>-6.65</v>
      </c>
      <c r="X38">
        <f>Model!AF46</f>
        <v>0.73499999999999999</v>
      </c>
      <c r="Y38">
        <f>Model!AG46</f>
        <v>-1.3169999999999999</v>
      </c>
      <c r="Z38">
        <f>Model!AH46</f>
        <v>-9.4E-2</v>
      </c>
      <c r="AA38">
        <f>Model!AI46</f>
        <v>-0.56999999999999995</v>
      </c>
      <c r="AB38">
        <f>Model!AJ46</f>
        <v>1.4350000000000001</v>
      </c>
      <c r="AD38">
        <f>Model!AT46</f>
        <v>0.874</v>
      </c>
      <c r="AE38">
        <f>Model!AU46</f>
        <v>-2.0019999999999998</v>
      </c>
      <c r="AF38">
        <f>Model!AV46</f>
        <v>-9.1170000000000009</v>
      </c>
      <c r="AG38">
        <f>Model!AW46</f>
        <v>11.39</v>
      </c>
      <c r="AH38">
        <f>Model!AX46</f>
        <v>-4.5409999999999995</v>
      </c>
      <c r="AI38">
        <f>Model!AY46</f>
        <v>-0.54599999999999982</v>
      </c>
      <c r="AJ38">
        <f>Model!AZ46</f>
        <v>-9.5339999999999989</v>
      </c>
      <c r="AK38">
        <f>Model!BA46</f>
        <v>0</v>
      </c>
      <c r="AL38">
        <f>Model!BB46</f>
        <v>0</v>
      </c>
      <c r="AM38">
        <f>Model!BC46</f>
        <v>0</v>
      </c>
      <c r="AN38">
        <f>Model!BD46</f>
        <v>0</v>
      </c>
      <c r="AO38">
        <f>Model!BE46</f>
        <v>0</v>
      </c>
      <c r="AP38">
        <f>Model!BF46</f>
        <v>0</v>
      </c>
      <c r="AQ38">
        <f>Model!BG46</f>
        <v>0</v>
      </c>
      <c r="AR38">
        <f>Model!BH46</f>
        <v>0</v>
      </c>
      <c r="AS38">
        <f>Model!BI46</f>
        <v>0</v>
      </c>
      <c r="AU38">
        <f>Model!AK41</f>
        <v>0.10943799391097175</v>
      </c>
      <c r="AV38">
        <f>Model!AL41</f>
        <v>9.9785617557959019E-2</v>
      </c>
      <c r="AW38">
        <f>Model!AM41</f>
        <v>0.14028331143512179</v>
      </c>
      <c r="AX38">
        <f>Model!AN41</f>
        <v>0.1779265345362453</v>
      </c>
      <c r="AZ38">
        <f>Model!AK46</f>
        <v>-2.3330000000000002</v>
      </c>
      <c r="BA38">
        <f>Model!AL46</f>
        <v>-2.0939999999999999</v>
      </c>
      <c r="BB38">
        <f>Model!AM46</f>
        <v>-2.8860000000000001</v>
      </c>
      <c r="BC38">
        <f>Model!AN46</f>
        <v>-2.2210000000000001</v>
      </c>
      <c r="BD38">
        <f>Model!AO46</f>
        <v>0</v>
      </c>
      <c r="BE38">
        <f>Model!AP46</f>
        <v>0</v>
      </c>
      <c r="BF38">
        <f>Model!AQ46</f>
        <v>0</v>
      </c>
      <c r="BG38">
        <f>Model!AR46</f>
        <v>0</v>
      </c>
    </row>
    <row r="39" spans="1:59">
      <c r="A39" t="str">
        <f>Model!I47</f>
        <v>Pre-tax income (GAAP)</v>
      </c>
      <c r="B39">
        <f>Model!J47</f>
        <v>0</v>
      </c>
      <c r="C39">
        <f>Model!K47</f>
        <v>0</v>
      </c>
      <c r="D39">
        <f>Model!L47</f>
        <v>0</v>
      </c>
      <c r="E39">
        <f>Model!M47</f>
        <v>0</v>
      </c>
      <c r="F39">
        <f>Model!N47</f>
        <v>0</v>
      </c>
      <c r="G39">
        <f>Model!O47</f>
        <v>0</v>
      </c>
      <c r="H39">
        <f>Model!P47</f>
        <v>0</v>
      </c>
      <c r="I39">
        <f>Model!Q47</f>
        <v>0</v>
      </c>
      <c r="J39">
        <f>Model!R47</f>
        <v>0</v>
      </c>
      <c r="K39">
        <f>Model!S47</f>
        <v>0</v>
      </c>
      <c r="L39">
        <f>Model!T47</f>
        <v>0</v>
      </c>
      <c r="M39">
        <f>Model!U47</f>
        <v>0</v>
      </c>
      <c r="N39">
        <f>Model!V47</f>
        <v>0</v>
      </c>
      <c r="O39">
        <f>Model!W47</f>
        <v>0</v>
      </c>
      <c r="P39">
        <f>Model!X47</f>
        <v>0</v>
      </c>
      <c r="Q39">
        <f>Model!Y47</f>
        <v>9.6229999999999958</v>
      </c>
      <c r="R39">
        <f>Model!Z47</f>
        <v>8.1950000000000092</v>
      </c>
      <c r="S39">
        <f>Model!AA47</f>
        <v>19.644000000000009</v>
      </c>
      <c r="T39">
        <f>Model!AB47</f>
        <v>27.010999999999953</v>
      </c>
      <c r="U39">
        <f>Model!AC47</f>
        <v>20.760000000000034</v>
      </c>
      <c r="V39">
        <f>Model!AD47</f>
        <v>5.2939999999999898</v>
      </c>
      <c r="W39">
        <f>Model!AE47</f>
        <v>11.180999999999974</v>
      </c>
      <c r="X39">
        <f>Model!AF47</f>
        <v>34.559999999999945</v>
      </c>
      <c r="Y39">
        <f>Model!AG47</f>
        <v>26.470999999999982</v>
      </c>
      <c r="Z39">
        <f>Model!AH47</f>
        <v>17.789000000000009</v>
      </c>
      <c r="AA39">
        <f>Model!AI47</f>
        <v>22.298000000000023</v>
      </c>
      <c r="AB39">
        <f>Model!AJ47</f>
        <v>53.901000000000039</v>
      </c>
      <c r="AD39">
        <f>Model!AT47</f>
        <v>14.641000000000011</v>
      </c>
      <c r="AE39">
        <f>Model!AU47</f>
        <v>9.487999999999996</v>
      </c>
      <c r="AF39">
        <f>Model!AV47</f>
        <v>1.9049999999999905</v>
      </c>
      <c r="AG39">
        <f>Model!AW47</f>
        <v>64.472999999999971</v>
      </c>
      <c r="AH39">
        <f>Model!AX47</f>
        <v>71.795000000000073</v>
      </c>
      <c r="AI39">
        <f>Model!AY47</f>
        <v>120.45899999999988</v>
      </c>
      <c r="AJ39">
        <f>Model!AZ47</f>
        <v>132.36800000000005</v>
      </c>
      <c r="AK39">
        <f>Model!BA47</f>
        <v>122.85457113726363</v>
      </c>
      <c r="AL39">
        <f>Model!BB47</f>
        <v>133.68782694613776</v>
      </c>
      <c r="AM39">
        <f>Model!BC47</f>
        <v>149.61498607731323</v>
      </c>
      <c r="AN39">
        <f>Model!BD47</f>
        <v>155.26116772455634</v>
      </c>
      <c r="AO39">
        <f>Model!BE47</f>
        <v>158.27653788146449</v>
      </c>
      <c r="AP39">
        <f>Model!BF47</f>
        <v>154.70294058746208</v>
      </c>
      <c r="AQ39">
        <f>Model!BG47</f>
        <v>147.35767180783432</v>
      </c>
      <c r="AR39">
        <f>Model!BH47</f>
        <v>131.91265887618351</v>
      </c>
      <c r="AS39">
        <f>Model!BI47</f>
        <v>122.05046538787997</v>
      </c>
      <c r="AU39">
        <f>Model!AK42</f>
        <v>-122.88198790391183</v>
      </c>
      <c r="AV39">
        <f>Model!AL42</f>
        <v>35.162076105374474</v>
      </c>
      <c r="AW39">
        <f>Model!AM42</f>
        <v>139.8897854296452</v>
      </c>
      <c r="AX39">
        <f>Model!AN42</f>
        <v>315.05681539288508</v>
      </c>
      <c r="AZ39">
        <f>Model!AK47</f>
        <v>18.719000000000051</v>
      </c>
      <c r="BA39">
        <f>Model!AL47</f>
        <v>11.170000000000067</v>
      </c>
      <c r="BB39">
        <f>Model!AM47</f>
        <v>30.126999999999949</v>
      </c>
      <c r="BC39">
        <f>Model!AN47</f>
        <v>72.351999999999947</v>
      </c>
      <c r="BD39">
        <f>Model!AO47</f>
        <v>22.18912165189343</v>
      </c>
      <c r="BE39">
        <f>Model!AP47</f>
        <v>-2.3981004139325819</v>
      </c>
      <c r="BF39">
        <f>Model!AQ47</f>
        <v>18.64458626744053</v>
      </c>
      <c r="BG39">
        <f>Model!AR47</f>
        <v>84.418963631862198</v>
      </c>
    </row>
    <row r="40" spans="1:59">
      <c r="AU40">
        <f>Model!AK43</f>
        <v>6.6716342904674167E-2</v>
      </c>
      <c r="AV40">
        <f>Model!AL43</f>
        <v>0.11040564897159977</v>
      </c>
      <c r="AW40">
        <f>Model!AM43</f>
        <v>0.18260459937475862</v>
      </c>
      <c r="AX40">
        <f>Model!AN43</f>
        <v>0.34450497173665595</v>
      </c>
    </row>
    <row r="41" spans="1:59">
      <c r="A41" t="str">
        <f>Model!I51</f>
        <v>Income tax provision/(benefit) (GAAP)</v>
      </c>
      <c r="B41">
        <f>Model!J51</f>
        <v>0</v>
      </c>
      <c r="C41">
        <f>Model!K51</f>
        <v>0</v>
      </c>
      <c r="D41">
        <f>Model!L51</f>
        <v>0</v>
      </c>
      <c r="E41">
        <f>Model!M51</f>
        <v>0</v>
      </c>
      <c r="F41">
        <f>Model!N51</f>
        <v>0</v>
      </c>
      <c r="G41">
        <f>Model!O51</f>
        <v>0</v>
      </c>
      <c r="H41">
        <f>Model!P51</f>
        <v>0</v>
      </c>
      <c r="I41">
        <f>Model!Q51</f>
        <v>0</v>
      </c>
      <c r="J41">
        <f>Model!R51</f>
        <v>0</v>
      </c>
      <c r="K41">
        <f>Model!S51</f>
        <v>0</v>
      </c>
      <c r="L41">
        <f>Model!T51</f>
        <v>0</v>
      </c>
      <c r="M41">
        <f>Model!U51</f>
        <v>0</v>
      </c>
      <c r="N41">
        <f>Model!V51</f>
        <v>0</v>
      </c>
      <c r="O41">
        <f>Model!W51</f>
        <v>0</v>
      </c>
      <c r="P41">
        <f>Model!X51</f>
        <v>0</v>
      </c>
      <c r="Q41">
        <f>Model!Y51</f>
        <v>4.3899999999999997</v>
      </c>
      <c r="R41">
        <f>Model!Z51</f>
        <v>4.8650000000000002</v>
      </c>
      <c r="S41">
        <f>Model!AA51</f>
        <v>4.2050000000000001</v>
      </c>
      <c r="T41">
        <f>Model!AB51</f>
        <v>4.1180000000000003</v>
      </c>
      <c r="U41">
        <f>Model!AC51</f>
        <v>7.1429999999999998</v>
      </c>
      <c r="V41">
        <f>Model!AD51</f>
        <v>1.365</v>
      </c>
      <c r="W41">
        <f>Model!AE51</f>
        <v>5.3879999999999999</v>
      </c>
      <c r="X41">
        <f>Model!AF51</f>
        <v>-4.3780000000000001</v>
      </c>
      <c r="Y41">
        <f>Model!AG51</f>
        <v>7.944</v>
      </c>
      <c r="Z41">
        <f>Model!AH51</f>
        <v>4.45</v>
      </c>
      <c r="AA41">
        <f>Model!AI51</f>
        <v>7.5739999999999998</v>
      </c>
      <c r="AB41">
        <f>Model!AJ51</f>
        <v>13.161</v>
      </c>
      <c r="AD41">
        <f>Model!AT51</f>
        <v>6.11</v>
      </c>
      <c r="AE41">
        <f>Model!AU51</f>
        <v>8.4220000000000006</v>
      </c>
      <c r="AF41">
        <f>Model!AV51</f>
        <v>3.2029999999999998</v>
      </c>
      <c r="AG41">
        <f>Model!AW51</f>
        <v>17.577999999999999</v>
      </c>
      <c r="AH41">
        <f>Model!AX51</f>
        <v>9.5179999999999989</v>
      </c>
      <c r="AI41">
        <f>Model!AY51</f>
        <v>33.128999999999998</v>
      </c>
      <c r="AJ41">
        <f>Model!AZ51</f>
        <v>31.651</v>
      </c>
      <c r="AK41">
        <f>Model!BA51</f>
        <v>42.999099898042246</v>
      </c>
      <c r="AL41">
        <f>Model!BB51</f>
        <v>46.790739431148211</v>
      </c>
      <c r="AM41">
        <f>Model!BC51</f>
        <v>52.36524512705963</v>
      </c>
      <c r="AN41">
        <f>Model!BD51</f>
        <v>54.341408703594716</v>
      </c>
      <c r="AO41">
        <f>Model!BE51</f>
        <v>55.396788258512572</v>
      </c>
      <c r="AP41">
        <f>Model!BF51</f>
        <v>54.146029205611725</v>
      </c>
      <c r="AQ41">
        <f>Model!BG51</f>
        <v>51.575185132742007</v>
      </c>
      <c r="AR41">
        <f>Model!BH51</f>
        <v>46.169430606664228</v>
      </c>
      <c r="AS41">
        <f>Model!BI51</f>
        <v>42.717662885757989</v>
      </c>
      <c r="AU41">
        <f>Model!AK45</f>
        <v>110.62900000000012</v>
      </c>
      <c r="AV41">
        <f>Model!AL45</f>
        <v>0</v>
      </c>
      <c r="AW41">
        <f>Model!AM45</f>
        <v>0</v>
      </c>
      <c r="AX41">
        <f>Model!AN45</f>
        <v>0</v>
      </c>
      <c r="AZ41">
        <f>Model!AK51</f>
        <v>4.2009999999999996</v>
      </c>
      <c r="BA41">
        <f>Model!AL51</f>
        <v>3.665</v>
      </c>
      <c r="BB41">
        <f>Model!AM51</f>
        <v>7.8579999999999997</v>
      </c>
      <c r="BC41">
        <f>Model!AN51</f>
        <v>15.927</v>
      </c>
      <c r="BD41">
        <f>Model!AO51</f>
        <v>7.7661925781627001</v>
      </c>
      <c r="BE41">
        <f>Model!AP51</f>
        <v>-0.83933514487640359</v>
      </c>
      <c r="BF41">
        <f>Model!AQ51</f>
        <v>6.5256051936041857</v>
      </c>
      <c r="BG41">
        <f>Model!AR51</f>
        <v>29.546637271151766</v>
      </c>
    </row>
    <row r="42" spans="1:59">
      <c r="A42" t="str">
        <f>Model!I52</f>
        <v>Tax rate (GAAP)</v>
      </c>
      <c r="B42">
        <f>Model!J52</f>
        <v>0</v>
      </c>
      <c r="C42">
        <f>Model!K52</f>
        <v>0</v>
      </c>
      <c r="D42">
        <f>Model!L52</f>
        <v>0</v>
      </c>
      <c r="E42">
        <f>Model!M52</f>
        <v>0</v>
      </c>
      <c r="F42">
        <f>Model!N52</f>
        <v>0</v>
      </c>
      <c r="G42">
        <f>Model!O52</f>
        <v>0</v>
      </c>
      <c r="H42">
        <f>Model!P52</f>
        <v>0</v>
      </c>
      <c r="I42">
        <f>Model!Q52</f>
        <v>0</v>
      </c>
      <c r="J42">
        <f>Model!R52</f>
        <v>0</v>
      </c>
      <c r="K42">
        <f>Model!S52</f>
        <v>0</v>
      </c>
      <c r="L42">
        <f>Model!T52</f>
        <v>0</v>
      </c>
      <c r="M42">
        <f>Model!U52</f>
        <v>0</v>
      </c>
      <c r="N42">
        <f>Model!V52</f>
        <v>0</v>
      </c>
      <c r="O42">
        <f>Model!W52</f>
        <v>0</v>
      </c>
      <c r="P42">
        <f>Model!X52</f>
        <v>0</v>
      </c>
      <c r="Q42">
        <f>Model!Y52</f>
        <v>0.45619869063701562</v>
      </c>
      <c r="R42">
        <f>Model!Z52</f>
        <v>0.59365466748017015</v>
      </c>
      <c r="S42">
        <f>Model!AA52</f>
        <v>0.21406027285685186</v>
      </c>
      <c r="T42">
        <f>Model!AB52</f>
        <v>0.15245640664914323</v>
      </c>
      <c r="U42">
        <f>Model!AC52</f>
        <v>0.34407514450866994</v>
      </c>
      <c r="V42">
        <f>Model!AD52</f>
        <v>0.25783906309029136</v>
      </c>
      <c r="W42">
        <f>Model!AE52</f>
        <v>0.48188891870136952</v>
      </c>
      <c r="X42">
        <f>Model!AF52</f>
        <v>-0.12667824074074094</v>
      </c>
      <c r="Y42">
        <f>Model!AG52</f>
        <v>0.30010199841335822</v>
      </c>
      <c r="Z42">
        <f>Model!AH52</f>
        <v>0.25015458991511597</v>
      </c>
      <c r="AA42">
        <f>Model!AI52</f>
        <v>0.33967171943672042</v>
      </c>
      <c r="AB42">
        <f>Model!AJ52</f>
        <v>0.244169866978349</v>
      </c>
      <c r="AD42">
        <f>Model!AT52</f>
        <v>0.41732122122805793</v>
      </c>
      <c r="AE42">
        <f>Model!AU52</f>
        <v>0.88764755480607127</v>
      </c>
      <c r="AF42">
        <f>Model!AV52</f>
        <v>1.6813648293963337</v>
      </c>
      <c r="AG42">
        <f>Model!AW52</f>
        <v>0.27264126068276656</v>
      </c>
      <c r="AH42">
        <f>Model!AX52</f>
        <v>0.13257190612159606</v>
      </c>
      <c r="AI42">
        <f>Model!AY52</f>
        <v>0.27502303688391927</v>
      </c>
      <c r="AJ42">
        <f>Model!AZ52</f>
        <v>0.23911368306539335</v>
      </c>
      <c r="AK42">
        <f>Model!BA52</f>
        <v>0.34999999999999981</v>
      </c>
      <c r="AL42">
        <f>Model!BB52</f>
        <v>0.35</v>
      </c>
      <c r="AM42">
        <f>Model!BC52</f>
        <v>0.35</v>
      </c>
      <c r="AN42">
        <f>Model!BD52</f>
        <v>0.35</v>
      </c>
      <c r="AO42">
        <f>Model!BE52</f>
        <v>0.35</v>
      </c>
      <c r="AP42">
        <f>Model!BF52</f>
        <v>0.35</v>
      </c>
      <c r="AQ42">
        <f>Model!BG52</f>
        <v>0.35</v>
      </c>
      <c r="AR42">
        <f>Model!BH52</f>
        <v>0.35</v>
      </c>
      <c r="AS42">
        <f>Model!BI52</f>
        <v>0.35</v>
      </c>
      <c r="AU42">
        <f>Model!AK46</f>
        <v>-2.3330000000000002</v>
      </c>
      <c r="AV42">
        <f>Model!AL46</f>
        <v>-2.0939999999999999</v>
      </c>
      <c r="AW42">
        <f>Model!AM46</f>
        <v>-2.8860000000000001</v>
      </c>
      <c r="AX42">
        <f>Model!AN46</f>
        <v>-2.2210000000000001</v>
      </c>
      <c r="AZ42">
        <f>Model!AK52</f>
        <v>0.22442438164431797</v>
      </c>
      <c r="BA42">
        <f>Model!AL52</f>
        <v>0.32811101163831496</v>
      </c>
      <c r="BB42">
        <f>Model!AM52</f>
        <v>0.26082915657051858</v>
      </c>
      <c r="BC42">
        <f>Model!AN52</f>
        <v>0.22013213180008862</v>
      </c>
      <c r="BD42">
        <f>Model!AO52</f>
        <v>0.35</v>
      </c>
      <c r="BE42">
        <f>Model!AP52</f>
        <v>0.35</v>
      </c>
      <c r="BF42">
        <f>Model!AQ52</f>
        <v>0.35</v>
      </c>
      <c r="BG42">
        <f>Model!AR52</f>
        <v>0.35</v>
      </c>
    </row>
    <row r="43" spans="1:59">
      <c r="A43" t="str">
        <f>Model!I57</f>
        <v>Net Income (GAAP)</v>
      </c>
      <c r="B43">
        <f>Model!J57</f>
        <v>0</v>
      </c>
      <c r="C43">
        <f>Model!K57</f>
        <v>0</v>
      </c>
      <c r="D43">
        <f>Model!L57</f>
        <v>0</v>
      </c>
      <c r="E43">
        <f>Model!M57</f>
        <v>0</v>
      </c>
      <c r="F43">
        <f>Model!N57</f>
        <v>0</v>
      </c>
      <c r="G43">
        <f>Model!O57</f>
        <v>0</v>
      </c>
      <c r="H43">
        <f>Model!P57</f>
        <v>0</v>
      </c>
      <c r="I43">
        <f>Model!Q57</f>
        <v>0</v>
      </c>
      <c r="J43">
        <f>Model!R57</f>
        <v>0</v>
      </c>
      <c r="K43">
        <f>Model!S57</f>
        <v>0</v>
      </c>
      <c r="L43">
        <f>Model!T57</f>
        <v>0</v>
      </c>
      <c r="M43">
        <f>Model!U57</f>
        <v>0</v>
      </c>
      <c r="N43">
        <f>Model!V57</f>
        <v>0</v>
      </c>
      <c r="O43">
        <f>Model!W57</f>
        <v>0</v>
      </c>
      <c r="P43">
        <f>Model!X57</f>
        <v>0</v>
      </c>
      <c r="Q43">
        <f>Model!Y57</f>
        <v>5.2329999999999961</v>
      </c>
      <c r="R43">
        <f>Model!Z57</f>
        <v>3.330000000000009</v>
      </c>
      <c r="S43">
        <f>Model!AA57</f>
        <v>15.439000000000009</v>
      </c>
      <c r="T43">
        <f>Model!AB57</f>
        <v>22.892999999999951</v>
      </c>
      <c r="U43">
        <f>Model!AC57</f>
        <v>13.617000000000033</v>
      </c>
      <c r="V43">
        <f>Model!AD57</f>
        <v>3.9289999999999896</v>
      </c>
      <c r="W43">
        <f>Model!AE57</f>
        <v>5.7929999999999744</v>
      </c>
      <c r="X43">
        <f>Model!AF57</f>
        <v>38.937999999999946</v>
      </c>
      <c r="Y43">
        <f>Model!AG57</f>
        <v>18.526999999999983</v>
      </c>
      <c r="Z43">
        <f>Model!AH57</f>
        <v>13.339000000000009</v>
      </c>
      <c r="AA43">
        <f>Model!AI57</f>
        <v>14.724000000000023</v>
      </c>
      <c r="AB43">
        <f>Model!AJ57</f>
        <v>40.740000000000038</v>
      </c>
      <c r="AD43">
        <f>Model!AT57</f>
        <v>8.5310000000000095</v>
      </c>
      <c r="AE43">
        <f>Model!AU57</f>
        <v>1.0659999999999954</v>
      </c>
      <c r="AF43">
        <f>Model!AV57</f>
        <v>-1.2980000000000094</v>
      </c>
      <c r="AG43">
        <f>Model!AW57</f>
        <v>46.894999999999968</v>
      </c>
      <c r="AH43">
        <f>Model!AX57</f>
        <v>62.277000000000072</v>
      </c>
      <c r="AI43">
        <f>Model!AY57</f>
        <v>87.32999999999987</v>
      </c>
      <c r="AJ43">
        <f>Model!AZ57</f>
        <v>100.71700000000006</v>
      </c>
      <c r="AK43">
        <f>Model!BA57</f>
        <v>79.855471239221387</v>
      </c>
      <c r="AL43">
        <f>Model!BB57</f>
        <v>86.897087514989551</v>
      </c>
      <c r="AM43">
        <f>Model!BC57</f>
        <v>97.249740950253596</v>
      </c>
      <c r="AN43">
        <f>Model!BD57</f>
        <v>100.91975902096164</v>
      </c>
      <c r="AO43">
        <f>Model!BE57</f>
        <v>102.87974962295192</v>
      </c>
      <c r="AP43">
        <f>Model!BF57</f>
        <v>100.55691138185036</v>
      </c>
      <c r="AQ43">
        <f>Model!BG57</f>
        <v>95.782486675092315</v>
      </c>
      <c r="AR43">
        <f>Model!BH57</f>
        <v>85.743228269519278</v>
      </c>
      <c r="AS43">
        <f>Model!BI57</f>
        <v>79.332802502121979</v>
      </c>
      <c r="AU43">
        <f>Model!AK47</f>
        <v>18.719000000000051</v>
      </c>
      <c r="AV43">
        <f>Model!AL47</f>
        <v>11.170000000000067</v>
      </c>
      <c r="AW43">
        <f>Model!AM47</f>
        <v>30.126999999999949</v>
      </c>
      <c r="AX43">
        <f>Model!AN47</f>
        <v>72.351999999999947</v>
      </c>
      <c r="AZ43">
        <f>Model!AK57</f>
        <v>14.51800000000005</v>
      </c>
      <c r="BA43">
        <f>Model!AL57</f>
        <v>7.5050000000000674</v>
      </c>
      <c r="BB43">
        <f>Model!AM57</f>
        <v>22.268999999999949</v>
      </c>
      <c r="BC43">
        <f>Model!AN57</f>
        <v>56.424999999999947</v>
      </c>
      <c r="BD43">
        <f>Model!AO57</f>
        <v>14.42292907373073</v>
      </c>
      <c r="BE43">
        <f>Model!AP57</f>
        <v>-1.5587652690561784</v>
      </c>
      <c r="BF43">
        <f>Model!AQ57</f>
        <v>12.118981073836345</v>
      </c>
      <c r="BG43">
        <f>Model!AR57</f>
        <v>54.872326360710431</v>
      </c>
    </row>
    <row r="44" spans="1:59">
      <c r="A44" t="str">
        <f>Model!I58</f>
        <v>(Earnings) / Loss attributable to noncontrolling interests</v>
      </c>
      <c r="B44">
        <f>Model!J58</f>
        <v>0</v>
      </c>
      <c r="C44">
        <f>Model!K58</f>
        <v>0</v>
      </c>
      <c r="D44">
        <f>Model!L58</f>
        <v>0</v>
      </c>
      <c r="E44">
        <f>Model!M58</f>
        <v>0</v>
      </c>
      <c r="F44">
        <f>Model!N58</f>
        <v>0</v>
      </c>
      <c r="G44">
        <f>Model!O58</f>
        <v>0</v>
      </c>
      <c r="H44">
        <f>Model!P58</f>
        <v>0</v>
      </c>
      <c r="I44">
        <f>Model!Q58</f>
        <v>0</v>
      </c>
      <c r="J44">
        <f>Model!R58</f>
        <v>0</v>
      </c>
      <c r="K44">
        <f>Model!S58</f>
        <v>0</v>
      </c>
      <c r="L44">
        <f>Model!T58</f>
        <v>0</v>
      </c>
      <c r="M44">
        <f>Model!U58</f>
        <v>0</v>
      </c>
      <c r="N44">
        <f>Model!V58</f>
        <v>0</v>
      </c>
      <c r="O44">
        <f>Model!W58</f>
        <v>0</v>
      </c>
      <c r="P44">
        <f>Model!X58</f>
        <v>0</v>
      </c>
      <c r="Q44">
        <f>Model!Y58</f>
        <v>-0.45300000000000001</v>
      </c>
      <c r="R44">
        <f>Model!Z58</f>
        <v>-0.26900000000000002</v>
      </c>
      <c r="S44">
        <f>Model!AA58</f>
        <v>-0.121</v>
      </c>
      <c r="T44">
        <f>Model!AB58</f>
        <v>-0.497</v>
      </c>
      <c r="U44">
        <f>Model!AC58</f>
        <v>-0.63500000000000001</v>
      </c>
      <c r="V44">
        <f>Model!AD58</f>
        <v>-0.38900000000000001</v>
      </c>
      <c r="W44">
        <f>Model!AE58</f>
        <v>-0.69699999999999995</v>
      </c>
      <c r="X44">
        <f>Model!AF58</f>
        <v>-1.002</v>
      </c>
      <c r="Y44">
        <f>Model!AG58</f>
        <v>-1.3959999999999999</v>
      </c>
      <c r="Z44">
        <f>Model!AH58</f>
        <v>-1.139</v>
      </c>
      <c r="AA44">
        <f>Model!AI58</f>
        <v>-1.1850000000000001</v>
      </c>
      <c r="AB44">
        <f>Model!AJ58</f>
        <v>-1.337</v>
      </c>
      <c r="AD44">
        <f>Model!AT58</f>
        <v>0</v>
      </c>
      <c r="AE44">
        <f>Model!AU58</f>
        <v>0.19399999999999995</v>
      </c>
      <c r="AF44">
        <f>Model!AV58</f>
        <v>-0.435</v>
      </c>
      <c r="AG44">
        <f>Model!AW58</f>
        <v>-1.3399999999999999</v>
      </c>
      <c r="AH44">
        <f>Model!AX58</f>
        <v>-2.7229999999999999</v>
      </c>
      <c r="AI44">
        <f>Model!AY58</f>
        <v>-5.0570000000000004</v>
      </c>
      <c r="AJ44">
        <f>Model!AZ58</f>
        <v>-5.444</v>
      </c>
      <c r="AK44">
        <f>Model!BA58</f>
        <v>0.93689538254966009</v>
      </c>
      <c r="AL44">
        <f>Model!BB58</f>
        <v>1.019510357730139</v>
      </c>
      <c r="AM44">
        <f>Model!BC58</f>
        <v>1.1409717059648719</v>
      </c>
      <c r="AN44">
        <f>Model!BD58</f>
        <v>1.1840297823992312</v>
      </c>
      <c r="AO44">
        <f>Model!BE58</f>
        <v>1.207025152864762</v>
      </c>
      <c r="AP44">
        <f>Model!BF58</f>
        <v>1.1797727130666364</v>
      </c>
      <c r="AQ44">
        <f>Model!BG58</f>
        <v>1.1237573093293955</v>
      </c>
      <c r="AR44">
        <f>Model!BH58</f>
        <v>1.005972833219704</v>
      </c>
      <c r="AS44">
        <f>Model!BI58</f>
        <v>0.93076323006477235</v>
      </c>
      <c r="AU44">
        <f>Model!AK48</f>
        <v>34.043000000000035</v>
      </c>
      <c r="AV44">
        <f>Model!AL48</f>
        <v>26.387000000000079</v>
      </c>
      <c r="AW44">
        <f>Model!AM48</f>
        <v>52.47499999999993</v>
      </c>
      <c r="AX44">
        <f>Model!AN48</f>
        <v>93.136999999999944</v>
      </c>
      <c r="AZ44">
        <f>Model!AK58</f>
        <v>-2.0760000000000001</v>
      </c>
      <c r="BA44">
        <f>Model!AL58</f>
        <v>-1.5349999999999999</v>
      </c>
      <c r="BB44">
        <f>Model!AM58</f>
        <v>-2.4950000000000001</v>
      </c>
      <c r="BC44">
        <f>Model!AN58</f>
        <v>0.66200000000000003</v>
      </c>
      <c r="BD44">
        <f>Model!AO58</f>
        <v>0.16921540180433767</v>
      </c>
      <c r="BE44">
        <f>Model!AP58</f>
        <v>-1.8288039133632097E-2</v>
      </c>
      <c r="BF44">
        <f>Model!AQ58</f>
        <v>0.14218458964784525</v>
      </c>
      <c r="BG44">
        <f>Model!AR58</f>
        <v>0.64378343023110929</v>
      </c>
    </row>
    <row r="45" spans="1:59">
      <c r="A45" t="str">
        <f>Model!I59</f>
        <v>Net income (GAAP) Attributable to CRTO Shareholders</v>
      </c>
      <c r="B45">
        <f>Model!J59</f>
        <v>0</v>
      </c>
      <c r="C45">
        <f>Model!K59</f>
        <v>0</v>
      </c>
      <c r="D45">
        <f>Model!L59</f>
        <v>0</v>
      </c>
      <c r="E45">
        <f>Model!M59</f>
        <v>0</v>
      </c>
      <c r="F45">
        <f>Model!N59</f>
        <v>0</v>
      </c>
      <c r="G45">
        <f>Model!O59</f>
        <v>0</v>
      </c>
      <c r="H45">
        <f>Model!P59</f>
        <v>0</v>
      </c>
      <c r="I45">
        <f>Model!Q59</f>
        <v>0</v>
      </c>
      <c r="J45">
        <f>Model!R59</f>
        <v>0</v>
      </c>
      <c r="K45">
        <f>Model!S59</f>
        <v>0</v>
      </c>
      <c r="L45">
        <f>Model!T59</f>
        <v>0</v>
      </c>
      <c r="M45">
        <f>Model!U59</f>
        <v>0</v>
      </c>
      <c r="N45">
        <f>Model!V59</f>
        <v>0</v>
      </c>
      <c r="O45">
        <f>Model!W59</f>
        <v>0</v>
      </c>
      <c r="P45">
        <f>Model!X59</f>
        <v>0</v>
      </c>
      <c r="Q45">
        <f>Model!Y59</f>
        <v>4.7799999999999958</v>
      </c>
      <c r="R45">
        <f>Model!Z59</f>
        <v>3.0610000000000088</v>
      </c>
      <c r="S45">
        <f>Model!AA59</f>
        <v>15.318000000000008</v>
      </c>
      <c r="T45">
        <f>Model!AB59</f>
        <v>22.395999999999951</v>
      </c>
      <c r="U45">
        <f>Model!AC59</f>
        <v>12.982000000000033</v>
      </c>
      <c r="V45">
        <f>Model!AD59</f>
        <v>3.5399999999999894</v>
      </c>
      <c r="W45">
        <f>Model!AE59</f>
        <v>5.0959999999999743</v>
      </c>
      <c r="X45">
        <f>Model!AF59</f>
        <v>37.935999999999943</v>
      </c>
      <c r="Y45">
        <f>Model!AG59</f>
        <v>17.130999999999982</v>
      </c>
      <c r="Z45">
        <f>Model!AH59</f>
        <v>12.20000000000001</v>
      </c>
      <c r="AA45">
        <f>Model!AI59</f>
        <v>13.539000000000023</v>
      </c>
      <c r="AB45">
        <f>Model!AJ59</f>
        <v>39.403000000000034</v>
      </c>
      <c r="AD45">
        <f>Model!AT59</f>
        <v>8.5310000000000095</v>
      </c>
      <c r="AE45">
        <f>Model!AU59</f>
        <v>1.2599999999999953</v>
      </c>
      <c r="AF45">
        <f>Model!AV59</f>
        <v>-1.7330000000000094</v>
      </c>
      <c r="AG45">
        <f>Model!AW59</f>
        <v>45.554999999999964</v>
      </c>
      <c r="AH45">
        <f>Model!AX59</f>
        <v>59.554000000000073</v>
      </c>
      <c r="AI45">
        <f>Model!AY59</f>
        <v>82.272999999999868</v>
      </c>
      <c r="AJ45">
        <f>Model!AZ59</f>
        <v>95.273000000000053</v>
      </c>
      <c r="AK45">
        <f>Model!BA59</f>
        <v>80.792366621771052</v>
      </c>
      <c r="AL45">
        <f>Model!BB59</f>
        <v>87.916597872719692</v>
      </c>
      <c r="AM45">
        <f>Model!BC59</f>
        <v>98.390712656218469</v>
      </c>
      <c r="AN45">
        <f>Model!BD59</f>
        <v>102.10378880336087</v>
      </c>
      <c r="AO45">
        <f>Model!BE59</f>
        <v>104.08677477581668</v>
      </c>
      <c r="AP45">
        <f>Model!BF59</f>
        <v>101.736684094917</v>
      </c>
      <c r="AQ45">
        <f>Model!BG59</f>
        <v>96.906243984421707</v>
      </c>
      <c r="AR45">
        <f>Model!BH59</f>
        <v>86.749201102738979</v>
      </c>
      <c r="AS45">
        <f>Model!BI59</f>
        <v>80.263565732186748</v>
      </c>
      <c r="AU45">
        <f>Model!AK49</f>
        <v>0</v>
      </c>
      <c r="AV45">
        <f>Model!AL49</f>
        <v>0</v>
      </c>
      <c r="AW45">
        <f>Model!AM49</f>
        <v>0</v>
      </c>
      <c r="AX45">
        <f>Model!AN49</f>
        <v>0</v>
      </c>
      <c r="AZ45">
        <f>Model!AK59</f>
        <v>12.44200000000005</v>
      </c>
      <c r="BA45">
        <f>Model!AL59</f>
        <v>5.9700000000000673</v>
      </c>
      <c r="BB45">
        <f>Model!AM59</f>
        <v>19.773999999999948</v>
      </c>
      <c r="BC45">
        <f>Model!AN59</f>
        <v>57.086999999999946</v>
      </c>
      <c r="BD45">
        <f>Model!AO59</f>
        <v>14.592144475535067</v>
      </c>
      <c r="BE45">
        <f>Model!AP59</f>
        <v>-1.5770533081898106</v>
      </c>
      <c r="BF45">
        <f>Model!AQ59</f>
        <v>12.26116566348419</v>
      </c>
      <c r="BG45">
        <f>Model!AR59</f>
        <v>55.516109790941542</v>
      </c>
    </row>
    <row r="46" spans="1:59">
      <c r="A46">
        <f>Model!I60</f>
        <v>0</v>
      </c>
      <c r="B46">
        <f>Model!J60</f>
        <v>0</v>
      </c>
      <c r="C46">
        <f>Model!K60</f>
        <v>0</v>
      </c>
      <c r="D46">
        <f>Model!L60</f>
        <v>0</v>
      </c>
      <c r="E46">
        <f>Model!M60</f>
        <v>0</v>
      </c>
      <c r="F46">
        <f>Model!N60</f>
        <v>0</v>
      </c>
      <c r="G46">
        <f>Model!O60</f>
        <v>0</v>
      </c>
      <c r="H46">
        <f>Model!P60</f>
        <v>0</v>
      </c>
      <c r="I46">
        <f>Model!Q60</f>
        <v>0</v>
      </c>
      <c r="J46">
        <f>Model!R60</f>
        <v>0</v>
      </c>
      <c r="K46">
        <f>Model!S60</f>
        <v>0</v>
      </c>
      <c r="L46">
        <f>Model!T60</f>
        <v>0</v>
      </c>
      <c r="M46">
        <f>Model!U60</f>
        <v>0</v>
      </c>
      <c r="N46">
        <f>Model!V60</f>
        <v>0</v>
      </c>
      <c r="O46">
        <f>Model!W60</f>
        <v>0</v>
      </c>
      <c r="P46">
        <f>Model!X60</f>
        <v>0</v>
      </c>
      <c r="Q46">
        <f>Model!Y60</f>
        <v>0</v>
      </c>
      <c r="R46">
        <f>Model!Z60</f>
        <v>0</v>
      </c>
      <c r="S46">
        <f>Model!AA60</f>
        <v>0</v>
      </c>
      <c r="T46">
        <f>Model!AB60</f>
        <v>0</v>
      </c>
      <c r="U46">
        <f>Model!AC60</f>
        <v>0</v>
      </c>
      <c r="V46">
        <f>Model!AD60</f>
        <v>0</v>
      </c>
      <c r="W46">
        <f>Model!AE60</f>
        <v>0</v>
      </c>
      <c r="X46">
        <f>Model!AF60</f>
        <v>0</v>
      </c>
      <c r="Y46">
        <f>Model!AG60</f>
        <v>0</v>
      </c>
      <c r="Z46">
        <f>Model!AH60</f>
        <v>0</v>
      </c>
      <c r="AA46">
        <f>Model!AI60</f>
        <v>0</v>
      </c>
      <c r="AB46">
        <f>Model!AJ60</f>
        <v>0</v>
      </c>
      <c r="AD46">
        <f>Model!AT60</f>
        <v>0</v>
      </c>
      <c r="AE46">
        <f>Model!AU60</f>
        <v>0</v>
      </c>
      <c r="AF46">
        <f>Model!AV60</f>
        <v>0</v>
      </c>
      <c r="AG46">
        <f>Model!AW60</f>
        <v>0</v>
      </c>
      <c r="AH46">
        <f>Model!AX60</f>
        <v>0</v>
      </c>
      <c r="AI46">
        <f>Model!AY60</f>
        <v>0</v>
      </c>
      <c r="AJ46">
        <f>Model!AZ60</f>
        <v>0</v>
      </c>
      <c r="AK46">
        <f>Model!BA60</f>
        <v>0</v>
      </c>
      <c r="AL46">
        <f>Model!BB60</f>
        <v>0</v>
      </c>
      <c r="AM46">
        <f>Model!BC60</f>
        <v>0</v>
      </c>
      <c r="AN46">
        <f>Model!BD60</f>
        <v>0</v>
      </c>
      <c r="AO46">
        <f>Model!BE60</f>
        <v>0</v>
      </c>
      <c r="AP46">
        <f>Model!BF60</f>
        <v>0</v>
      </c>
      <c r="AQ46">
        <f>Model!BG60</f>
        <v>0</v>
      </c>
      <c r="AR46">
        <f>Model!BH60</f>
        <v>0</v>
      </c>
      <c r="AS46">
        <f>Model!BI60</f>
        <v>0</v>
      </c>
      <c r="AU46">
        <f>Model!AK50</f>
        <v>0</v>
      </c>
      <c r="AV46">
        <f>Model!AL50</f>
        <v>0</v>
      </c>
      <c r="AW46">
        <f>Model!AM50</f>
        <v>0</v>
      </c>
      <c r="AX46">
        <f>Model!AN50</f>
        <v>0</v>
      </c>
      <c r="AZ46">
        <f>Model!AK60</f>
        <v>0</v>
      </c>
      <c r="BA46">
        <f>Model!AL60</f>
        <v>0</v>
      </c>
      <c r="BB46">
        <f>Model!AM60</f>
        <v>0</v>
      </c>
      <c r="BC46">
        <f>Model!AN60</f>
        <v>0</v>
      </c>
      <c r="BD46">
        <f>Model!AO60</f>
        <v>0</v>
      </c>
      <c r="BE46">
        <f>Model!AP60</f>
        <v>0</v>
      </c>
      <c r="BF46">
        <f>Model!AQ60</f>
        <v>0</v>
      </c>
      <c r="BG46">
        <f>Model!AR60</f>
        <v>0</v>
      </c>
    </row>
    <row r="47" spans="1:59">
      <c r="A47" t="str">
        <f>Model!I61</f>
        <v>EPS (GAAP) - basic</v>
      </c>
      <c r="B47">
        <f>Model!J61</f>
        <v>0</v>
      </c>
      <c r="C47">
        <f>Model!K61</f>
        <v>0</v>
      </c>
      <c r="D47">
        <f>Model!L61</f>
        <v>0</v>
      </c>
      <c r="E47">
        <f>Model!M61</f>
        <v>0</v>
      </c>
      <c r="F47">
        <f>Model!N61</f>
        <v>0</v>
      </c>
      <c r="G47">
        <f>Model!O61</f>
        <v>0</v>
      </c>
      <c r="H47">
        <f>Model!P61</f>
        <v>0</v>
      </c>
      <c r="I47">
        <f>Model!Q61</f>
        <v>0</v>
      </c>
      <c r="J47">
        <f>Model!R61</f>
        <v>0</v>
      </c>
      <c r="K47">
        <f>Model!S61</f>
        <v>0</v>
      </c>
      <c r="L47">
        <f>Model!T61</f>
        <v>0</v>
      </c>
      <c r="M47">
        <f>Model!U61</f>
        <v>0</v>
      </c>
      <c r="N47">
        <f>Model!V61</f>
        <v>0</v>
      </c>
      <c r="O47">
        <f>Model!W61</f>
        <v>0</v>
      </c>
      <c r="P47">
        <f>Model!X61</f>
        <v>0</v>
      </c>
      <c r="Q47">
        <f>Model!Y61</f>
        <v>8.3758101975524135E-2</v>
      </c>
      <c r="R47">
        <f>Model!Z61</f>
        <v>5.2979738149245337E-2</v>
      </c>
      <c r="S47">
        <f>Model!AA61</f>
        <v>0.25701204720061999</v>
      </c>
      <c r="T47">
        <f>Model!AB61</f>
        <v>0.3800533876924837</v>
      </c>
      <c r="U47">
        <f>Model!AC61</f>
        <v>0.21221375663008665</v>
      </c>
      <c r="V47">
        <f>Model!AD61</f>
        <v>5.7356388635677186E-2</v>
      </c>
      <c r="W47">
        <f>Model!AE61</f>
        <v>8.2084838933470114E-2</v>
      </c>
      <c r="X47">
        <f>Model!AF61</f>
        <v>0.60844971388300084</v>
      </c>
      <c r="Y47">
        <f>Model!AG61</f>
        <v>0.27361438177628206</v>
      </c>
      <c r="Z47">
        <f>Model!AH61</f>
        <v>0.1928951803637135</v>
      </c>
      <c r="AA47">
        <f>Model!AI61</f>
        <v>0.21278250633903781</v>
      </c>
      <c r="AB47">
        <f>Model!AJ61</f>
        <v>0.61798457605980528</v>
      </c>
      <c r="AD47">
        <f>Model!AT61</f>
        <v>0.19480102528682194</v>
      </c>
      <c r="AE47">
        <f>Model!AU61</f>
        <v>2.7911187840787745E-2</v>
      </c>
      <c r="AF47">
        <f>Model!AV61</f>
        <v>-3.5590954007615548E-2</v>
      </c>
      <c r="AG47">
        <f>Model!AW61</f>
        <v>0.77305465602478662</v>
      </c>
      <c r="AH47">
        <f>Model!AX61</f>
        <v>0.96310373431287544</v>
      </c>
      <c r="AI47">
        <f>Model!AY61</f>
        <v>1.2989559219241471</v>
      </c>
      <c r="AJ47">
        <f>Model!AZ61</f>
        <v>1.4626498064444982</v>
      </c>
      <c r="AK47">
        <f>Model!BA61</f>
        <v>1.2256210404550507</v>
      </c>
      <c r="AL47">
        <f>Model!BB61</f>
        <v>1.3137658607498006</v>
      </c>
      <c r="AM47">
        <f>Model!BC61</f>
        <v>1.4276172279957042</v>
      </c>
      <c r="AN47">
        <f>Model!BD61</f>
        <v>1.4397132141769866</v>
      </c>
      <c r="AO47">
        <f>Model!BE61</f>
        <v>1.4274196568951789</v>
      </c>
      <c r="AP47">
        <f>Model!BF61</f>
        <v>1.3579460525323481</v>
      </c>
      <c r="AQ47">
        <f>Model!BG61</f>
        <v>1.2598392138499035</v>
      </c>
      <c r="AR47">
        <f>Model!BH61</f>
        <v>1.0992107759018162</v>
      </c>
      <c r="AS47">
        <f>Model!BI61</f>
        <v>0.99189358559677732</v>
      </c>
      <c r="AU47">
        <f>Model!AK51</f>
        <v>4.2009999999999996</v>
      </c>
      <c r="AV47">
        <f>Model!AL51</f>
        <v>3.665</v>
      </c>
      <c r="AW47">
        <f>Model!AM51</f>
        <v>7.8579999999999997</v>
      </c>
      <c r="AX47">
        <f>Model!AN51</f>
        <v>15.927</v>
      </c>
      <c r="AZ47">
        <f>Model!AK61</f>
        <v>0.19383324863060361</v>
      </c>
      <c r="BA47">
        <f>Model!AL61</f>
        <v>9.1806627561965309E-2</v>
      </c>
      <c r="BB47">
        <f>Model!AM61</f>
        <v>0.30229776571467509</v>
      </c>
      <c r="BC47">
        <f>Model!AN61</f>
        <v>0.866010382688845</v>
      </c>
      <c r="BD47">
        <f>Model!AO61</f>
        <v>0.22136298319247902</v>
      </c>
      <c r="BE47">
        <f>Model!AP61</f>
        <v>-2.3923915058527652E-2</v>
      </c>
      <c r="BF47">
        <f>Model!AQ61</f>
        <v>0.18600201041297107</v>
      </c>
      <c r="BG47">
        <f>Model!AR61</f>
        <v>0.84217996190812727</v>
      </c>
    </row>
    <row r="48" spans="1:59">
      <c r="A48" t="str">
        <f>Model!I62</f>
        <v>EPS (GAAP) - diluted</v>
      </c>
      <c r="B48">
        <f>Model!J62</f>
        <v>0</v>
      </c>
      <c r="C48">
        <f>Model!K62</f>
        <v>0</v>
      </c>
      <c r="D48">
        <f>Model!L62</f>
        <v>0</v>
      </c>
      <c r="E48">
        <f>Model!M62</f>
        <v>0</v>
      </c>
      <c r="F48">
        <f>Model!N62</f>
        <v>0</v>
      </c>
      <c r="G48">
        <f>Model!O62</f>
        <v>0</v>
      </c>
      <c r="H48">
        <f>Model!P62</f>
        <v>0</v>
      </c>
      <c r="I48">
        <f>Model!Q62</f>
        <v>0</v>
      </c>
      <c r="J48">
        <f>Model!R62</f>
        <v>0</v>
      </c>
      <c r="K48">
        <f>Model!S62</f>
        <v>0</v>
      </c>
      <c r="L48">
        <f>Model!T62</f>
        <v>0</v>
      </c>
      <c r="M48">
        <f>Model!U62</f>
        <v>0</v>
      </c>
      <c r="N48">
        <f>Model!V62</f>
        <v>0</v>
      </c>
      <c r="O48">
        <f>Model!W62</f>
        <v>0</v>
      </c>
      <c r="P48">
        <f>Model!X62</f>
        <v>0</v>
      </c>
      <c r="Q48">
        <f>Model!Y62</f>
        <v>7.5088281355224648E-2</v>
      </c>
      <c r="R48">
        <f>Model!Z62</f>
        <v>4.9092327608546871E-2</v>
      </c>
      <c r="S48">
        <f>Model!AA62</f>
        <v>0.24151470302347475</v>
      </c>
      <c r="T48">
        <f>Model!AB62</f>
        <v>0.35750249865449618</v>
      </c>
      <c r="U48">
        <f>Model!AC62</f>
        <v>0.20040583184366903</v>
      </c>
      <c r="V48">
        <f>Model!AD62</f>
        <v>5.4228264319773435E-2</v>
      </c>
      <c r="W48">
        <f>Model!AE62</f>
        <v>7.8094544602604579E-2</v>
      </c>
      <c r="X48">
        <f>Model!AF62</f>
        <v>0.58280208742575068</v>
      </c>
      <c r="Y48">
        <f>Model!AG62</f>
        <v>0.26419957430109076</v>
      </c>
      <c r="Z48">
        <f>Model!AH62</f>
        <v>0.18590448712022492</v>
      </c>
      <c r="AA48">
        <f>Model!AI62</f>
        <v>0.20570853882029658</v>
      </c>
      <c r="AB48">
        <f>Model!AJ62</f>
        <v>0.59570006239558715</v>
      </c>
      <c r="AD48">
        <f>Model!AT62</f>
        <v>0.17951699134320312</v>
      </c>
      <c r="AE48">
        <f>Model!AU62</f>
        <v>2.5933040970541079E-2</v>
      </c>
      <c r="AF48">
        <f>Model!AV62</f>
        <v>-3.2242995418555187E-2</v>
      </c>
      <c r="AG48">
        <f>Model!AW62</f>
        <v>0.71747772913219399</v>
      </c>
      <c r="AH48">
        <f>Model!AX62</f>
        <v>0.91485735628099374</v>
      </c>
      <c r="AI48">
        <f>Model!AY62</f>
        <v>1.2535220216148844</v>
      </c>
      <c r="AJ48">
        <f>Model!AZ62</f>
        <v>1.404249689237369</v>
      </c>
      <c r="AK48">
        <f>Model!BA62</f>
        <v>1.1921525844174101</v>
      </c>
      <c r="AL48">
        <f>Model!BB62</f>
        <v>1.2784120756207051</v>
      </c>
      <c r="AM48">
        <f>Model!BC62</f>
        <v>1.3902853719330288</v>
      </c>
      <c r="AN48">
        <f>Model!BD62</f>
        <v>1.4030997652851105</v>
      </c>
      <c r="AO48">
        <f>Model!BE62</f>
        <v>1.3920898436512112</v>
      </c>
      <c r="AP48">
        <f>Model!BF62</f>
        <v>1.3252113763441746</v>
      </c>
      <c r="AQ48">
        <f>Model!BG62</f>
        <v>1.2302406000620554</v>
      </c>
      <c r="AR48">
        <f>Model!BH62</f>
        <v>1.0740254247217125</v>
      </c>
      <c r="AS48">
        <f>Model!BI62</f>
        <v>0.96971625536366934</v>
      </c>
      <c r="AU48">
        <f>Model!AK52</f>
        <v>0.22442438164431797</v>
      </c>
      <c r="AV48">
        <f>Model!AL52</f>
        <v>0.32811101163831496</v>
      </c>
      <c r="AW48">
        <f>Model!AM52</f>
        <v>0.26082915657051858</v>
      </c>
      <c r="AX48">
        <f>Model!AN52</f>
        <v>0.22013213180008862</v>
      </c>
      <c r="AZ48">
        <f>Model!AK62</f>
        <v>0.18492037782137413</v>
      </c>
      <c r="BA48">
        <f>Model!AL62</f>
        <v>8.7624957666285044E-2</v>
      </c>
      <c r="BB48">
        <f>Model!AM62</f>
        <v>0.28993989077151633</v>
      </c>
      <c r="BC48">
        <f>Model!AN62</f>
        <v>0.84236193878615162</v>
      </c>
      <c r="BD48">
        <f>Model!AO62</f>
        <v>0.21531814794015033</v>
      </c>
      <c r="BE48">
        <f>Model!AP62</f>
        <v>-2.3270616467074543E-2</v>
      </c>
      <c r="BF48">
        <f>Model!AQ62</f>
        <v>0.1809227894279038</v>
      </c>
      <c r="BG48">
        <f>Model!AR62</f>
        <v>0.81918226351642953</v>
      </c>
    </row>
    <row r="49" spans="1:59">
      <c r="A49">
        <f>Model!I63</f>
        <v>0</v>
      </c>
      <c r="B49">
        <f>Model!J63</f>
        <v>0</v>
      </c>
      <c r="C49">
        <f>Model!K63</f>
        <v>0</v>
      </c>
      <c r="D49">
        <f>Model!L63</f>
        <v>0</v>
      </c>
      <c r="E49">
        <f>Model!M63</f>
        <v>0</v>
      </c>
      <c r="F49">
        <f>Model!N63</f>
        <v>0</v>
      </c>
      <c r="G49">
        <f>Model!O63</f>
        <v>0</v>
      </c>
      <c r="H49">
        <f>Model!P63</f>
        <v>0</v>
      </c>
      <c r="I49">
        <f>Model!Q63</f>
        <v>0</v>
      </c>
      <c r="J49">
        <f>Model!R63</f>
        <v>0</v>
      </c>
      <c r="K49">
        <f>Model!S63</f>
        <v>0</v>
      </c>
      <c r="L49">
        <f>Model!T63</f>
        <v>0</v>
      </c>
      <c r="M49">
        <f>Model!U63</f>
        <v>0</v>
      </c>
      <c r="N49">
        <f>Model!V63</f>
        <v>0</v>
      </c>
      <c r="O49">
        <f>Model!W63</f>
        <v>0</v>
      </c>
      <c r="P49">
        <f>Model!X63</f>
        <v>0</v>
      </c>
      <c r="Q49">
        <f>Model!Y63</f>
        <v>0</v>
      </c>
      <c r="R49">
        <f>Model!Z63</f>
        <v>0</v>
      </c>
      <c r="S49">
        <f>Model!AA63</f>
        <v>0</v>
      </c>
      <c r="T49">
        <f>Model!AB63</f>
        <v>0</v>
      </c>
      <c r="U49">
        <f>Model!AC63</f>
        <v>0</v>
      </c>
      <c r="V49">
        <f>Model!AD63</f>
        <v>0</v>
      </c>
      <c r="W49">
        <f>Model!AE63</f>
        <v>0</v>
      </c>
      <c r="X49">
        <f>Model!AF63</f>
        <v>0</v>
      </c>
      <c r="Y49">
        <f>Model!AG63</f>
        <v>0</v>
      </c>
      <c r="Z49">
        <f>Model!AH63</f>
        <v>0</v>
      </c>
      <c r="AA49">
        <f>Model!AI63</f>
        <v>0</v>
      </c>
      <c r="AB49">
        <f>Model!AJ63</f>
        <v>0</v>
      </c>
      <c r="AD49">
        <f>Model!AT63</f>
        <v>0</v>
      </c>
      <c r="AE49">
        <f>Model!AU63</f>
        <v>0</v>
      </c>
      <c r="AF49">
        <f>Model!AV63</f>
        <v>0</v>
      </c>
      <c r="AG49">
        <f>Model!AW63</f>
        <v>0</v>
      </c>
      <c r="AH49">
        <f>Model!AX63</f>
        <v>0</v>
      </c>
      <c r="AI49">
        <f>Model!AY63</f>
        <v>0</v>
      </c>
      <c r="AJ49">
        <f>Model!AZ63</f>
        <v>0</v>
      </c>
      <c r="AK49">
        <f>Model!BA63</f>
        <v>0</v>
      </c>
      <c r="AL49">
        <f>Model!BB63</f>
        <v>0</v>
      </c>
      <c r="AM49">
        <f>Model!BC63</f>
        <v>0</v>
      </c>
      <c r="AN49">
        <f>Model!BD63</f>
        <v>0</v>
      </c>
      <c r="AO49">
        <f>Model!BE63</f>
        <v>0</v>
      </c>
      <c r="AP49">
        <f>Model!BF63</f>
        <v>0</v>
      </c>
      <c r="AQ49">
        <f>Model!BG63</f>
        <v>0</v>
      </c>
      <c r="AR49">
        <f>Model!BH63</f>
        <v>0</v>
      </c>
      <c r="AS49">
        <f>Model!BI63</f>
        <v>0</v>
      </c>
      <c r="AU49">
        <f>Model!AK53</f>
        <v>3.3170000000000002</v>
      </c>
      <c r="AV49">
        <f>Model!AL53</f>
        <v>4.2549999999999999</v>
      </c>
      <c r="AW49">
        <f>Model!AM53</f>
        <v>4.3090000000000002</v>
      </c>
      <c r="AX49">
        <f>Model!AN53</f>
        <v>-1.0880000000000001</v>
      </c>
      <c r="AZ49">
        <f>Model!AK63</f>
        <v>0</v>
      </c>
      <c r="BA49">
        <f>Model!AL63</f>
        <v>0</v>
      </c>
      <c r="BB49">
        <f>Model!AM63</f>
        <v>0</v>
      </c>
      <c r="BC49">
        <f>Model!AN63</f>
        <v>0</v>
      </c>
      <c r="BD49">
        <f>Model!AO63</f>
        <v>0</v>
      </c>
      <c r="BE49">
        <f>Model!AP63</f>
        <v>0</v>
      </c>
      <c r="BF49">
        <f>Model!AQ63</f>
        <v>0</v>
      </c>
      <c r="BG49">
        <f>Model!AR63</f>
        <v>0</v>
      </c>
    </row>
    <row r="50" spans="1:59">
      <c r="A50" t="str">
        <f>Model!I64</f>
        <v>Basic (GAAP)</v>
      </c>
      <c r="B50">
        <f>Model!J64</f>
        <v>0</v>
      </c>
      <c r="C50">
        <f>Model!K64</f>
        <v>0</v>
      </c>
      <c r="D50">
        <f>Model!L64</f>
        <v>0</v>
      </c>
      <c r="E50">
        <f>Model!M64</f>
        <v>0</v>
      </c>
      <c r="F50">
        <f>Model!N64</f>
        <v>0</v>
      </c>
      <c r="G50">
        <f>Model!O64</f>
        <v>0</v>
      </c>
      <c r="H50">
        <f>Model!P64</f>
        <v>0</v>
      </c>
      <c r="I50">
        <f>Model!Q64</f>
        <v>0</v>
      </c>
      <c r="J50">
        <f>Model!R64</f>
        <v>0</v>
      </c>
      <c r="K50">
        <f>Model!S64</f>
        <v>0</v>
      </c>
      <c r="L50">
        <f>Model!T64</f>
        <v>0</v>
      </c>
      <c r="M50">
        <f>Model!U64</f>
        <v>0</v>
      </c>
      <c r="N50">
        <f>Model!V64</f>
        <v>0</v>
      </c>
      <c r="O50">
        <f>Model!W64</f>
        <v>0</v>
      </c>
      <c r="P50">
        <f>Model!X64</f>
        <v>0</v>
      </c>
      <c r="Q50">
        <f>Model!Y64</f>
        <v>57.069105999999998</v>
      </c>
      <c r="R50">
        <f>Model!Z64</f>
        <v>57.776805000000003</v>
      </c>
      <c r="S50">
        <f>Model!AA64</f>
        <v>59.600319000000006</v>
      </c>
      <c r="T50">
        <f>Model!AB64</f>
        <v>58.928563000000004</v>
      </c>
      <c r="U50">
        <f>Model!AC64</f>
        <v>61.174167999999995</v>
      </c>
      <c r="V50">
        <f>Model!AD64</f>
        <v>61.719366999999998</v>
      </c>
      <c r="W50">
        <f>Model!AE64</f>
        <v>62.08211</v>
      </c>
      <c r="X50">
        <f>Model!AF64</f>
        <v>62.348619999999997</v>
      </c>
      <c r="Y50">
        <f>Model!AG64</f>
        <v>62.610013000000002</v>
      </c>
      <c r="Z50">
        <f>Model!AH64</f>
        <v>63.246785000000003</v>
      </c>
      <c r="AA50">
        <f>Model!AI64</f>
        <v>63.628351000000002</v>
      </c>
      <c r="AB50">
        <f>Model!AJ64</f>
        <v>63.760491000000002</v>
      </c>
      <c r="AD50">
        <f>Model!AT64</f>
        <v>43.793404000000002</v>
      </c>
      <c r="AE50">
        <f>Model!AU64</f>
        <v>45.143188000000002</v>
      </c>
      <c r="AF50">
        <f>Model!AV64</f>
        <v>48.692148000000003</v>
      </c>
      <c r="AG50">
        <f>Model!AW64</f>
        <v>58.928562999999997</v>
      </c>
      <c r="AH50">
        <f>Model!AX64</f>
        <v>61.835498999999999</v>
      </c>
      <c r="AI50">
        <f>Model!AY64</f>
        <v>63.337792</v>
      </c>
      <c r="AJ50">
        <f>Model!AZ64</f>
        <v>65.137259499999999</v>
      </c>
      <c r="AK50">
        <f>Model!BA64</f>
        <v>65.919533000000001</v>
      </c>
      <c r="AL50">
        <f>Model!BB64</f>
        <v>66.919533000000001</v>
      </c>
      <c r="AM50">
        <f>Model!BC64</f>
        <v>68.919533000000001</v>
      </c>
      <c r="AN50">
        <f>Model!BD64</f>
        <v>70.919533000000001</v>
      </c>
      <c r="AO50">
        <f>Model!BE64</f>
        <v>72.919533000000001</v>
      </c>
      <c r="AP50">
        <f>Model!BF64</f>
        <v>74.919533000000001</v>
      </c>
      <c r="AQ50">
        <f>Model!BG64</f>
        <v>76.919533000000001</v>
      </c>
      <c r="AR50">
        <f>Model!BH64</f>
        <v>78.919533000000001</v>
      </c>
      <c r="AS50">
        <f>Model!BI64</f>
        <v>80.919533000000001</v>
      </c>
      <c r="AU50">
        <f>Model!AK54</f>
        <v>7.5179999999999998</v>
      </c>
      <c r="AV50">
        <f>Model!AL54</f>
        <v>7.92</v>
      </c>
      <c r="AW50">
        <f>Model!AM54</f>
        <v>12.167</v>
      </c>
      <c r="AX50">
        <f>Model!AN54</f>
        <v>14.838999999999999</v>
      </c>
      <c r="AZ50">
        <f>Model!AK64</f>
        <v>64.189194000000001</v>
      </c>
      <c r="BA50">
        <f>Model!AL64</f>
        <v>65.027985000000001</v>
      </c>
      <c r="BB50">
        <f>Model!AM64</f>
        <v>65.412325999999993</v>
      </c>
      <c r="BC50">
        <f>Model!AN64</f>
        <v>65.919533000000001</v>
      </c>
      <c r="BD50">
        <f>Model!AO64</f>
        <v>65.919533000000001</v>
      </c>
      <c r="BE50">
        <f>Model!AP64</f>
        <v>65.919533000000001</v>
      </c>
      <c r="BF50">
        <f>Model!AQ64</f>
        <v>65.919533000000001</v>
      </c>
      <c r="BG50">
        <f>Model!AR64</f>
        <v>65.919533000000001</v>
      </c>
    </row>
    <row r="51" spans="1:59">
      <c r="A51" t="str">
        <f>Model!I65</f>
        <v>Diluted (GAAP &amp; Non-GAAP)</v>
      </c>
      <c r="B51">
        <f>Model!J65</f>
        <v>0</v>
      </c>
      <c r="C51">
        <f>Model!K65</f>
        <v>0</v>
      </c>
      <c r="D51">
        <f>Model!L65</f>
        <v>0</v>
      </c>
      <c r="E51">
        <f>Model!M65</f>
        <v>0</v>
      </c>
      <c r="F51">
        <f>Model!N65</f>
        <v>0</v>
      </c>
      <c r="G51">
        <f>Model!O65</f>
        <v>0</v>
      </c>
      <c r="H51">
        <f>Model!P65</f>
        <v>0</v>
      </c>
      <c r="I51">
        <f>Model!Q65</f>
        <v>0</v>
      </c>
      <c r="J51">
        <f>Model!R65</f>
        <v>0</v>
      </c>
      <c r="K51">
        <f>Model!S65</f>
        <v>0</v>
      </c>
      <c r="L51">
        <f>Model!T65</f>
        <v>0</v>
      </c>
      <c r="M51">
        <f>Model!U65</f>
        <v>0</v>
      </c>
      <c r="N51">
        <f>Model!V65</f>
        <v>0</v>
      </c>
      <c r="O51">
        <f>Model!W65</f>
        <v>0</v>
      </c>
      <c r="P51">
        <f>Model!X65</f>
        <v>0</v>
      </c>
      <c r="Q51">
        <f>Model!Y65</f>
        <v>63.658402000000002</v>
      </c>
      <c r="R51">
        <f>Model!Z65</f>
        <v>62.351902000000003</v>
      </c>
      <c r="S51">
        <f>Model!AA65</f>
        <v>63.424709999999997</v>
      </c>
      <c r="T51">
        <f>Model!AB65</f>
        <v>62.645716</v>
      </c>
      <c r="U51">
        <f>Model!AC65</f>
        <v>64.778554</v>
      </c>
      <c r="V51">
        <f>Model!AD65</f>
        <v>65.279611000000003</v>
      </c>
      <c r="W51">
        <f>Model!AE65</f>
        <v>65.254238000000001</v>
      </c>
      <c r="X51">
        <f>Model!AF65</f>
        <v>65.092422999999997</v>
      </c>
      <c r="Y51">
        <f>Model!AG65</f>
        <v>64.841133999999997</v>
      </c>
      <c r="Z51">
        <f>Model!AH65</f>
        <v>65.625096999999997</v>
      </c>
      <c r="AA51">
        <f>Model!AI65</f>
        <v>65.816422000000003</v>
      </c>
      <c r="AB51">
        <f>Model!AJ65</f>
        <v>66.145703999999995</v>
      </c>
      <c r="AD51">
        <f>Model!AT65</f>
        <v>47.521963999999997</v>
      </c>
      <c r="AE51">
        <f>Model!AU65</f>
        <v>48.586666000000001</v>
      </c>
      <c r="AF51">
        <f>Model!AV65</f>
        <v>53.748108000000002</v>
      </c>
      <c r="AG51">
        <f>Model!AW65</f>
        <v>63.493259999999999</v>
      </c>
      <c r="AH51">
        <f>Model!AX65</f>
        <v>65.096486999999996</v>
      </c>
      <c r="AI51">
        <f>Model!AY65</f>
        <v>65.633470000000003</v>
      </c>
      <c r="AJ51">
        <f>Model!AZ65</f>
        <v>67.846196250000006</v>
      </c>
      <c r="AK51">
        <f>Model!BA65</f>
        <v>67.770156</v>
      </c>
      <c r="AL51">
        <f>Model!BB65</f>
        <v>68.770156</v>
      </c>
      <c r="AM51">
        <f>Model!BC65</f>
        <v>70.770156</v>
      </c>
      <c r="AN51">
        <f>Model!BD65</f>
        <v>72.770156</v>
      </c>
      <c r="AO51">
        <f>Model!BE65</f>
        <v>74.770156</v>
      </c>
      <c r="AP51">
        <f>Model!BF65</f>
        <v>76.770156</v>
      </c>
      <c r="AQ51">
        <f>Model!BG65</f>
        <v>78.770156</v>
      </c>
      <c r="AR51">
        <f>Model!BH65</f>
        <v>80.770156</v>
      </c>
      <c r="AS51">
        <f>Model!BI65</f>
        <v>82.770156</v>
      </c>
      <c r="AU51">
        <f>Model!AK55</f>
        <v>0.22083835149663639</v>
      </c>
      <c r="AV51">
        <f>Model!AL55</f>
        <v>0.30014780005305552</v>
      </c>
      <c r="AW51">
        <f>Model!AM55</f>
        <v>0.23186279180562203</v>
      </c>
      <c r="AX51">
        <f>Model!AN55</f>
        <v>0.15932443604582505</v>
      </c>
      <c r="AZ51">
        <f>Model!AK65</f>
        <v>67.283011999999999</v>
      </c>
      <c r="BA51">
        <f>Model!AL65</f>
        <v>68.131274000000005</v>
      </c>
      <c r="BB51">
        <f>Model!AM65</f>
        <v>68.200343000000004</v>
      </c>
      <c r="BC51">
        <f>Model!AN65</f>
        <v>67.770156</v>
      </c>
      <c r="BD51">
        <f>Model!AO65</f>
        <v>67.770156</v>
      </c>
      <c r="BE51">
        <f>Model!AP65</f>
        <v>67.770156</v>
      </c>
      <c r="BF51">
        <f>Model!AQ65</f>
        <v>67.770156</v>
      </c>
      <c r="BG51">
        <f>Model!AR65</f>
        <v>67.770156</v>
      </c>
    </row>
    <row r="52" spans="1:59">
      <c r="A52">
        <f>Model!I66</f>
        <v>0</v>
      </c>
      <c r="B52">
        <f>Model!J66</f>
        <v>0</v>
      </c>
      <c r="C52">
        <f>Model!K66</f>
        <v>0</v>
      </c>
      <c r="D52">
        <f>Model!L66</f>
        <v>0</v>
      </c>
      <c r="E52">
        <f>Model!M66</f>
        <v>0</v>
      </c>
      <c r="F52">
        <f>Model!N66</f>
        <v>0</v>
      </c>
      <c r="G52">
        <f>Model!O66</f>
        <v>0</v>
      </c>
      <c r="H52">
        <f>Model!P66</f>
        <v>0</v>
      </c>
      <c r="I52">
        <f>Model!Q66</f>
        <v>0</v>
      </c>
      <c r="J52">
        <f>Model!R66</f>
        <v>0</v>
      </c>
      <c r="K52">
        <f>Model!S66</f>
        <v>0</v>
      </c>
      <c r="L52">
        <f>Model!T66</f>
        <v>0</v>
      </c>
      <c r="M52">
        <f>Model!U66</f>
        <v>0</v>
      </c>
      <c r="N52">
        <f>Model!V66</f>
        <v>0</v>
      </c>
      <c r="O52">
        <f>Model!W66</f>
        <v>0</v>
      </c>
      <c r="P52">
        <f>Model!X66</f>
        <v>0</v>
      </c>
      <c r="Q52">
        <f>Model!Y66</f>
        <v>0</v>
      </c>
      <c r="R52">
        <f>Model!Z66</f>
        <v>0</v>
      </c>
      <c r="S52">
        <f>Model!AA66</f>
        <v>0</v>
      </c>
      <c r="T52">
        <f>Model!AB66</f>
        <v>0</v>
      </c>
      <c r="U52">
        <f>Model!AC66</f>
        <v>0</v>
      </c>
      <c r="V52">
        <f>Model!AD66</f>
        <v>0</v>
      </c>
      <c r="W52">
        <f>Model!AE66</f>
        <v>0</v>
      </c>
      <c r="X52">
        <f>Model!AF66</f>
        <v>0</v>
      </c>
      <c r="Y52">
        <f>Model!AG66</f>
        <v>0</v>
      </c>
      <c r="Z52">
        <f>Model!AH66</f>
        <v>0</v>
      </c>
      <c r="AA52">
        <f>Model!AI66</f>
        <v>0</v>
      </c>
      <c r="AB52">
        <f>Model!AJ66</f>
        <v>0</v>
      </c>
      <c r="AD52">
        <f>Model!AT66</f>
        <v>0</v>
      </c>
      <c r="AE52">
        <f>Model!AU66</f>
        <v>0</v>
      </c>
      <c r="AF52">
        <f>Model!AV66</f>
        <v>0</v>
      </c>
      <c r="AG52">
        <f>Model!AW66</f>
        <v>0</v>
      </c>
      <c r="AH52">
        <f>Model!AX66</f>
        <v>0</v>
      </c>
      <c r="AI52">
        <f>Model!AY66</f>
        <v>0</v>
      </c>
      <c r="AJ52">
        <f>Model!AZ66</f>
        <v>0</v>
      </c>
      <c r="AK52">
        <f>Model!BA66</f>
        <v>0</v>
      </c>
      <c r="AL52">
        <f>Model!BB66</f>
        <v>0</v>
      </c>
      <c r="AM52">
        <f>Model!BC66</f>
        <v>0</v>
      </c>
      <c r="AN52">
        <f>Model!BD66</f>
        <v>0</v>
      </c>
      <c r="AO52">
        <f>Model!BE66</f>
        <v>0</v>
      </c>
      <c r="AP52">
        <f>Model!BF66</f>
        <v>0</v>
      </c>
      <c r="AQ52">
        <f>Model!BG66</f>
        <v>0</v>
      </c>
      <c r="AR52">
        <f>Model!BH66</f>
        <v>0</v>
      </c>
      <c r="AS52">
        <f>Model!BI66</f>
        <v>0</v>
      </c>
      <c r="AU52">
        <f>Model!AK56</f>
        <v>0</v>
      </c>
      <c r="AV52">
        <f>Model!AL56</f>
        <v>0</v>
      </c>
      <c r="AW52">
        <f>Model!AM56</f>
        <v>0</v>
      </c>
      <c r="AX52">
        <f>Model!AN56</f>
        <v>0</v>
      </c>
      <c r="AZ52">
        <f>Model!AK66</f>
        <v>0</v>
      </c>
      <c r="BA52">
        <f>Model!AL66</f>
        <v>0</v>
      </c>
      <c r="BB52">
        <f>Model!AM66</f>
        <v>0</v>
      </c>
      <c r="BC52">
        <f>Model!AN66</f>
        <v>0</v>
      </c>
      <c r="BD52">
        <f>Model!AO66</f>
        <v>0</v>
      </c>
      <c r="BE52">
        <f>Model!AP66</f>
        <v>0</v>
      </c>
      <c r="BF52">
        <f>Model!AQ66</f>
        <v>0</v>
      </c>
      <c r="BG52">
        <f>Model!AR66</f>
        <v>0</v>
      </c>
    </row>
    <row r="53" spans="1:59">
      <c r="A53" t="str">
        <f>Model!I67</f>
        <v xml:space="preserve">Share Count Calculation </v>
      </c>
      <c r="B53">
        <f>Model!J67</f>
        <v>0</v>
      </c>
      <c r="C53">
        <f>Model!K67</f>
        <v>0</v>
      </c>
      <c r="D53">
        <f>Model!L67</f>
        <v>0</v>
      </c>
      <c r="E53">
        <f>Model!M67</f>
        <v>0</v>
      </c>
      <c r="F53">
        <f>Model!N67</f>
        <v>0</v>
      </c>
      <c r="G53">
        <f>Model!O67</f>
        <v>0</v>
      </c>
      <c r="H53">
        <f>Model!P67</f>
        <v>0</v>
      </c>
      <c r="I53">
        <f>Model!Q67</f>
        <v>0</v>
      </c>
      <c r="J53">
        <f>Model!R67</f>
        <v>0</v>
      </c>
      <c r="K53">
        <f>Model!S67</f>
        <v>0</v>
      </c>
      <c r="L53">
        <f>Model!T67</f>
        <v>0</v>
      </c>
      <c r="M53">
        <f>Model!U67</f>
        <v>0</v>
      </c>
      <c r="N53">
        <f>Model!V67</f>
        <v>0</v>
      </c>
      <c r="O53">
        <f>Model!W67</f>
        <v>0</v>
      </c>
      <c r="P53">
        <f>Model!X67</f>
        <v>0</v>
      </c>
      <c r="Q53">
        <f>Model!Y67</f>
        <v>0</v>
      </c>
      <c r="R53">
        <f>Model!Z67</f>
        <v>0</v>
      </c>
      <c r="S53">
        <f>Model!AA67</f>
        <v>0</v>
      </c>
      <c r="T53">
        <f>Model!AB67</f>
        <v>0</v>
      </c>
      <c r="U53">
        <f>Model!AC67</f>
        <v>0</v>
      </c>
      <c r="V53">
        <f>Model!AD67</f>
        <v>0</v>
      </c>
      <c r="W53">
        <f>Model!AE67</f>
        <v>0</v>
      </c>
      <c r="X53">
        <f>Model!AF67</f>
        <v>0</v>
      </c>
      <c r="Y53">
        <f>Model!AG67</f>
        <v>0</v>
      </c>
      <c r="Z53">
        <f>Model!AH67</f>
        <v>0</v>
      </c>
      <c r="AA53">
        <f>Model!AI67</f>
        <v>0</v>
      </c>
      <c r="AB53">
        <f>Model!AJ67</f>
        <v>0</v>
      </c>
      <c r="AD53">
        <f>Model!AT67</f>
        <v>0</v>
      </c>
      <c r="AE53">
        <f>Model!AU67</f>
        <v>0</v>
      </c>
      <c r="AF53">
        <f>Model!AV67</f>
        <v>0</v>
      </c>
      <c r="AG53">
        <f>Model!AW67</f>
        <v>0</v>
      </c>
      <c r="AH53">
        <f>Model!AX67</f>
        <v>0</v>
      </c>
      <c r="AI53">
        <f>Model!AY67</f>
        <v>0</v>
      </c>
      <c r="AJ53">
        <f>Model!AZ67</f>
        <v>0</v>
      </c>
      <c r="AK53">
        <f>Model!BA67</f>
        <v>0</v>
      </c>
      <c r="AL53">
        <f>Model!BB67</f>
        <v>0</v>
      </c>
      <c r="AM53">
        <f>Model!BC67</f>
        <v>0</v>
      </c>
      <c r="AN53">
        <f>Model!BD67</f>
        <v>0</v>
      </c>
      <c r="AO53">
        <f>Model!BE67</f>
        <v>0</v>
      </c>
      <c r="AP53">
        <f>Model!BF67</f>
        <v>0</v>
      </c>
      <c r="AQ53">
        <f>Model!BG67</f>
        <v>0</v>
      </c>
      <c r="AR53">
        <f>Model!BH67</f>
        <v>0</v>
      </c>
      <c r="AS53">
        <f>Model!BI67</f>
        <v>0</v>
      </c>
      <c r="AU53">
        <f>Model!AK57</f>
        <v>14.51800000000005</v>
      </c>
      <c r="AV53">
        <f>Model!AL57</f>
        <v>7.5050000000000674</v>
      </c>
      <c r="AW53">
        <f>Model!AM57</f>
        <v>22.268999999999949</v>
      </c>
      <c r="AX53">
        <f>Model!AN57</f>
        <v>56.424999999999947</v>
      </c>
      <c r="AZ53">
        <f>Model!AK67</f>
        <v>0</v>
      </c>
      <c r="BA53">
        <f>Model!AL67</f>
        <v>0</v>
      </c>
      <c r="BB53">
        <f>Model!AM67</f>
        <v>0</v>
      </c>
      <c r="BC53">
        <f>Model!AN67</f>
        <v>0</v>
      </c>
      <c r="BD53">
        <f>Model!AO67</f>
        <v>0</v>
      </c>
      <c r="BE53">
        <f>Model!AP67</f>
        <v>0</v>
      </c>
      <c r="BF53">
        <f>Model!AQ67</f>
        <v>0</v>
      </c>
      <c r="BG53">
        <f>Model!AR67</f>
        <v>0</v>
      </c>
    </row>
    <row r="54" spans="1:59">
      <c r="A54" t="str">
        <f>Model!I68</f>
        <v>Beginning Share Count</v>
      </c>
      <c r="B54">
        <f>Model!J68</f>
        <v>0</v>
      </c>
      <c r="C54">
        <f>Model!K68</f>
        <v>0</v>
      </c>
      <c r="D54">
        <f>Model!L68</f>
        <v>0</v>
      </c>
      <c r="E54">
        <f>Model!M68</f>
        <v>0</v>
      </c>
      <c r="F54">
        <f>Model!N68</f>
        <v>0</v>
      </c>
      <c r="G54">
        <f>Model!O68</f>
        <v>0</v>
      </c>
      <c r="H54">
        <f>Model!P68</f>
        <v>0</v>
      </c>
      <c r="I54">
        <f>Model!Q68</f>
        <v>0</v>
      </c>
      <c r="J54">
        <f>Model!R68</f>
        <v>0</v>
      </c>
      <c r="K54">
        <f>Model!S68</f>
        <v>0</v>
      </c>
      <c r="L54">
        <f>Model!T68</f>
        <v>0</v>
      </c>
      <c r="M54">
        <f>Model!U68</f>
        <v>0</v>
      </c>
      <c r="N54">
        <f>Model!V68</f>
        <v>0</v>
      </c>
      <c r="O54">
        <f>Model!W68</f>
        <v>0</v>
      </c>
      <c r="P54">
        <f>Model!X68</f>
        <v>0</v>
      </c>
      <c r="Q54">
        <f>Model!Y68</f>
        <v>53.748103999999998</v>
      </c>
      <c r="R54">
        <f>Model!Z68</f>
        <v>63.658402000000002</v>
      </c>
      <c r="S54">
        <f>Model!AA68</f>
        <v>62.351902000000003</v>
      </c>
      <c r="T54">
        <f>Model!AB68</f>
        <v>63.424709999999997</v>
      </c>
      <c r="U54">
        <f>Model!AC68</f>
        <v>62.645716</v>
      </c>
      <c r="V54">
        <f>Model!AD68</f>
        <v>64.778554</v>
      </c>
      <c r="W54">
        <f>Model!AE68</f>
        <v>65.279611000000003</v>
      </c>
      <c r="X54">
        <f>Model!AF68</f>
        <v>65.254238000000001</v>
      </c>
      <c r="Y54">
        <f>Model!AG68</f>
        <v>65.092422999999997</v>
      </c>
      <c r="Z54">
        <f>Model!AH68</f>
        <v>64.841133999999997</v>
      </c>
      <c r="AA54">
        <f>Model!AI68</f>
        <v>65.625096999999997</v>
      </c>
      <c r="AB54">
        <f>Model!AJ68</f>
        <v>65.816422000000003</v>
      </c>
      <c r="AD54">
        <f>Model!AT68</f>
        <v>0</v>
      </c>
      <c r="AE54">
        <f>Model!AU68</f>
        <v>47.521963999999997</v>
      </c>
      <c r="AF54">
        <f>Model!AV68</f>
        <v>48.586666000000001</v>
      </c>
      <c r="AG54">
        <f>Model!AW68</f>
        <v>53.748108000000002</v>
      </c>
      <c r="AH54">
        <f>Model!AX68</f>
        <v>63.493259999999999</v>
      </c>
      <c r="AI54">
        <f>Model!AY68</f>
        <v>65.096486999999996</v>
      </c>
      <c r="AJ54">
        <f>Model!AZ68</f>
        <v>65.633470000000003</v>
      </c>
      <c r="AK54">
        <f>Model!BA68</f>
        <v>67.846196250000006</v>
      </c>
      <c r="AL54">
        <f>Model!BB68</f>
        <v>67.770156</v>
      </c>
      <c r="AM54">
        <f>Model!BC68</f>
        <v>69.770156</v>
      </c>
      <c r="AN54">
        <f>Model!BD68</f>
        <v>71.770156</v>
      </c>
      <c r="AO54">
        <f>Model!BE68</f>
        <v>73.770156</v>
      </c>
      <c r="AP54">
        <f>Model!BF68</f>
        <v>75.770156</v>
      </c>
      <c r="AQ54">
        <f>Model!BG68</f>
        <v>77.770156</v>
      </c>
      <c r="AR54">
        <f>Model!BH68</f>
        <v>79.770156</v>
      </c>
      <c r="AS54">
        <f>Model!BI68</f>
        <v>81.770156</v>
      </c>
      <c r="AU54">
        <f>Model!AK58</f>
        <v>-2.0760000000000001</v>
      </c>
      <c r="AV54">
        <f>Model!AL58</f>
        <v>-1.5349999999999999</v>
      </c>
      <c r="AW54">
        <f>Model!AM58</f>
        <v>-2.4950000000000001</v>
      </c>
      <c r="AX54">
        <f>Model!AN58</f>
        <v>0.66200000000000003</v>
      </c>
      <c r="AZ54">
        <f>Model!AK68</f>
        <v>66.145703999999995</v>
      </c>
      <c r="BA54">
        <f>Model!AL68</f>
        <v>67.283011999999999</v>
      </c>
      <c r="BB54">
        <f>Model!AM68</f>
        <v>68.131274000000005</v>
      </c>
      <c r="BC54">
        <f>Model!AN68</f>
        <v>68.200343000000004</v>
      </c>
      <c r="BD54">
        <f>Model!AO68</f>
        <v>67.770156</v>
      </c>
      <c r="BE54">
        <f>Model!AP68</f>
        <v>67.770156</v>
      </c>
      <c r="BF54">
        <f>Model!AQ68</f>
        <v>67.770156</v>
      </c>
      <c r="BG54">
        <f>Model!AR68</f>
        <v>67.770156</v>
      </c>
    </row>
    <row r="55" spans="1:59">
      <c r="A55" t="str">
        <f>Model!I69</f>
        <v xml:space="preserve">Dilution </v>
      </c>
      <c r="B55">
        <f>Model!J69</f>
        <v>0</v>
      </c>
      <c r="C55">
        <f>Model!K69</f>
        <v>0</v>
      </c>
      <c r="D55">
        <f>Model!L69</f>
        <v>0</v>
      </c>
      <c r="E55">
        <f>Model!M69</f>
        <v>0</v>
      </c>
      <c r="F55">
        <f>Model!N69</f>
        <v>0</v>
      </c>
      <c r="G55">
        <f>Model!O69</f>
        <v>0</v>
      </c>
      <c r="H55">
        <f>Model!P69</f>
        <v>0</v>
      </c>
      <c r="I55">
        <f>Model!Q69</f>
        <v>0</v>
      </c>
      <c r="J55">
        <f>Model!R69</f>
        <v>0</v>
      </c>
      <c r="K55">
        <f>Model!S69</f>
        <v>0</v>
      </c>
      <c r="L55">
        <f>Model!T69</f>
        <v>0</v>
      </c>
      <c r="M55">
        <f>Model!U69</f>
        <v>0</v>
      </c>
      <c r="N55">
        <f>Model!V69</f>
        <v>0</v>
      </c>
      <c r="O55">
        <f>Model!W69</f>
        <v>0</v>
      </c>
      <c r="P55">
        <f>Model!X69</f>
        <v>0</v>
      </c>
      <c r="Q55">
        <f>Model!Y69</f>
        <v>9.9102980000000045</v>
      </c>
      <c r="R55">
        <f>Model!Z69</f>
        <v>-1.3064999999999998</v>
      </c>
      <c r="S55">
        <f>Model!AA69</f>
        <v>1.0728079999999949</v>
      </c>
      <c r="T55">
        <f>Model!AB69</f>
        <v>-0.7789939999999973</v>
      </c>
      <c r="U55">
        <f>Model!AC69</f>
        <v>2.1328379999999996</v>
      </c>
      <c r="V55">
        <f>Model!AD69</f>
        <v>0.50105700000000297</v>
      </c>
      <c r="W55">
        <f>Model!AE69</f>
        <v>-2.5373000000001866E-2</v>
      </c>
      <c r="X55">
        <f>Model!AF69</f>
        <v>-0.16181500000000426</v>
      </c>
      <c r="Y55">
        <f>Model!AG69</f>
        <v>-0.25128899999999987</v>
      </c>
      <c r="Z55">
        <f>Model!AH69</f>
        <v>0.78396299999999997</v>
      </c>
      <c r="AA55">
        <f>Model!AI69</f>
        <v>0.19132500000000618</v>
      </c>
      <c r="AB55">
        <f>Model!AJ69</f>
        <v>0.32928199999999208</v>
      </c>
      <c r="AD55">
        <f>Model!AT69</f>
        <v>0</v>
      </c>
      <c r="AE55">
        <f>Model!AU69</f>
        <v>1.064702000000004</v>
      </c>
      <c r="AF55">
        <f>Model!AV69</f>
        <v>5.161442000000001</v>
      </c>
      <c r="AG55">
        <f>Model!AW69</f>
        <v>9.7451519999999974</v>
      </c>
      <c r="AH55">
        <f>Model!AX69</f>
        <v>1.6032269999999968</v>
      </c>
      <c r="AI55">
        <f>Model!AY69</f>
        <v>0.53698300000000643</v>
      </c>
      <c r="AJ55">
        <f>Model!AZ69</f>
        <v>2.2127262500000029</v>
      </c>
      <c r="AK55">
        <f>Model!BA69</f>
        <v>-7.6040250000005472E-2</v>
      </c>
      <c r="AL55">
        <f>Model!BB69</f>
        <v>2</v>
      </c>
      <c r="AM55">
        <f>Model!BC69</f>
        <v>2</v>
      </c>
      <c r="AN55">
        <f>Model!BD69</f>
        <v>2</v>
      </c>
      <c r="AO55">
        <f>Model!BE69</f>
        <v>2</v>
      </c>
      <c r="AP55">
        <f>Model!BF69</f>
        <v>2</v>
      </c>
      <c r="AQ55">
        <f>Model!BG69</f>
        <v>2</v>
      </c>
      <c r="AR55">
        <f>Model!BH69</f>
        <v>2</v>
      </c>
      <c r="AS55">
        <f>Model!BI69</f>
        <v>2</v>
      </c>
      <c r="AU55">
        <f>Model!AK59</f>
        <v>12.44200000000005</v>
      </c>
      <c r="AV55">
        <f>Model!AL59</f>
        <v>5.9700000000000673</v>
      </c>
      <c r="AW55">
        <f>Model!AM59</f>
        <v>19.773999999999948</v>
      </c>
      <c r="AX55">
        <f>Model!AN59</f>
        <v>57.086999999999946</v>
      </c>
      <c r="AZ55">
        <f>Model!AK69</f>
        <v>1.1373080000000044</v>
      </c>
      <c r="BA55">
        <f>Model!AL69</f>
        <v>0.8482620000000054</v>
      </c>
      <c r="BB55">
        <f>Model!AM69</f>
        <v>6.9068999999998937E-2</v>
      </c>
      <c r="BC55">
        <f>Model!AN69</f>
        <v>-0.43018700000000365</v>
      </c>
      <c r="BD55">
        <f>Model!AO69</f>
        <v>0</v>
      </c>
      <c r="BE55">
        <f>Model!AP69</f>
        <v>0</v>
      </c>
      <c r="BF55">
        <f>Model!AQ69</f>
        <v>0</v>
      </c>
      <c r="BG55">
        <f>Model!AR69</f>
        <v>0</v>
      </c>
    </row>
    <row r="56" spans="1:59">
      <c r="A56" t="str">
        <f>Model!I70</f>
        <v>Share Repurchased</v>
      </c>
      <c r="B56">
        <f>Model!J70</f>
        <v>0</v>
      </c>
      <c r="C56">
        <f>Model!K70</f>
        <v>0</v>
      </c>
      <c r="D56">
        <f>Model!L70</f>
        <v>0</v>
      </c>
      <c r="E56">
        <f>Model!M70</f>
        <v>0</v>
      </c>
      <c r="F56">
        <f>Model!N70</f>
        <v>0</v>
      </c>
      <c r="G56">
        <f>Model!O70</f>
        <v>0</v>
      </c>
      <c r="H56">
        <f>Model!P70</f>
        <v>0</v>
      </c>
      <c r="I56">
        <f>Model!Q70</f>
        <v>0</v>
      </c>
      <c r="J56">
        <f>Model!R70</f>
        <v>0</v>
      </c>
      <c r="K56">
        <f>Model!S70</f>
        <v>0</v>
      </c>
      <c r="L56">
        <f>Model!T70</f>
        <v>0</v>
      </c>
      <c r="M56">
        <f>Model!U70</f>
        <v>0</v>
      </c>
      <c r="N56">
        <f>Model!V70</f>
        <v>0</v>
      </c>
      <c r="O56">
        <f>Model!W70</f>
        <v>0</v>
      </c>
      <c r="P56">
        <f>Model!X70</f>
        <v>0</v>
      </c>
      <c r="Q56">
        <f>Model!Y70</f>
        <v>0</v>
      </c>
      <c r="R56">
        <f>Model!Z70</f>
        <v>0</v>
      </c>
      <c r="S56">
        <f>Model!AA70</f>
        <v>0</v>
      </c>
      <c r="T56">
        <f>Model!AB70</f>
        <v>0</v>
      </c>
      <c r="U56">
        <f>Model!AC70</f>
        <v>0</v>
      </c>
      <c r="V56">
        <f>Model!AD70</f>
        <v>0</v>
      </c>
      <c r="W56">
        <f>Model!AE70</f>
        <v>0</v>
      </c>
      <c r="X56">
        <f>Model!AF70</f>
        <v>0</v>
      </c>
      <c r="Y56">
        <f>Model!AG70</f>
        <v>0</v>
      </c>
      <c r="Z56">
        <f>Model!AH70</f>
        <v>0</v>
      </c>
      <c r="AA56">
        <f>Model!AI70</f>
        <v>0</v>
      </c>
      <c r="AB56">
        <f>Model!AJ70</f>
        <v>0</v>
      </c>
      <c r="AD56">
        <f>Model!AT70</f>
        <v>0</v>
      </c>
      <c r="AE56">
        <f>Model!AU70</f>
        <v>0</v>
      </c>
      <c r="AF56">
        <f>Model!AV70</f>
        <v>0</v>
      </c>
      <c r="AG56">
        <f>Model!AW70</f>
        <v>0</v>
      </c>
      <c r="AH56">
        <f>Model!AX70</f>
        <v>0</v>
      </c>
      <c r="AI56">
        <f>Model!AY70</f>
        <v>0</v>
      </c>
      <c r="AJ56">
        <f>Model!AZ70</f>
        <v>0</v>
      </c>
      <c r="AK56">
        <f>Model!BA70</f>
        <v>0</v>
      </c>
      <c r="AL56">
        <f>Model!BB70</f>
        <v>0</v>
      </c>
      <c r="AM56">
        <f>Model!BC70</f>
        <v>0</v>
      </c>
      <c r="AN56">
        <f>Model!BD70</f>
        <v>0</v>
      </c>
      <c r="AO56">
        <f>Model!BE70</f>
        <v>0</v>
      </c>
      <c r="AP56">
        <f>Model!BF70</f>
        <v>0</v>
      </c>
      <c r="AQ56">
        <f>Model!BG70</f>
        <v>0</v>
      </c>
      <c r="AR56">
        <f>Model!BH70</f>
        <v>0</v>
      </c>
      <c r="AS56">
        <f>Model!BI70</f>
        <v>0</v>
      </c>
      <c r="AU56">
        <f>Model!AK60</f>
        <v>0</v>
      </c>
      <c r="AV56">
        <f>Model!AL60</f>
        <v>0</v>
      </c>
      <c r="AW56">
        <f>Model!AM60</f>
        <v>0</v>
      </c>
      <c r="AX56">
        <f>Model!AN60</f>
        <v>0</v>
      </c>
      <c r="AZ56">
        <f>Model!AK70</f>
        <v>0</v>
      </c>
      <c r="BA56">
        <f>Model!AL70</f>
        <v>0</v>
      </c>
      <c r="BB56">
        <f>Model!AM70</f>
        <v>0</v>
      </c>
      <c r="BC56">
        <f>Model!AN70</f>
        <v>0</v>
      </c>
      <c r="BD56">
        <f>Model!AO70</f>
        <v>0</v>
      </c>
      <c r="BE56">
        <f>Model!AP70</f>
        <v>0</v>
      </c>
      <c r="BF56">
        <f>Model!AQ70</f>
        <v>0</v>
      </c>
      <c r="BG56">
        <f>Model!AR70</f>
        <v>0</v>
      </c>
    </row>
    <row r="57" spans="1:59">
      <c r="A57" t="str">
        <f>Model!I71</f>
        <v xml:space="preserve">Ending Share Count </v>
      </c>
      <c r="B57">
        <f>Model!J71</f>
        <v>0</v>
      </c>
      <c r="C57">
        <f>Model!K71</f>
        <v>0</v>
      </c>
      <c r="D57">
        <f>Model!L71</f>
        <v>0</v>
      </c>
      <c r="E57">
        <f>Model!M71</f>
        <v>0</v>
      </c>
      <c r="F57">
        <f>Model!N71</f>
        <v>0</v>
      </c>
      <c r="G57">
        <f>Model!O71</f>
        <v>0</v>
      </c>
      <c r="H57">
        <f>Model!P71</f>
        <v>0</v>
      </c>
      <c r="I57">
        <f>Model!Q71</f>
        <v>0</v>
      </c>
      <c r="J57">
        <f>Model!R71</f>
        <v>0</v>
      </c>
      <c r="K57">
        <f>Model!S71</f>
        <v>0</v>
      </c>
      <c r="L57">
        <f>Model!T71</f>
        <v>0</v>
      </c>
      <c r="M57">
        <f>Model!U71</f>
        <v>0</v>
      </c>
      <c r="N57">
        <f>Model!V71</f>
        <v>0</v>
      </c>
      <c r="O57">
        <f>Model!W71</f>
        <v>0</v>
      </c>
      <c r="P57">
        <f>Model!X71</f>
        <v>0</v>
      </c>
      <c r="Q57">
        <f>Model!Y71</f>
        <v>63.658402000000002</v>
      </c>
      <c r="R57">
        <f>Model!Z71</f>
        <v>62.351902000000003</v>
      </c>
      <c r="S57">
        <f>Model!AA71</f>
        <v>63.424709999999997</v>
      </c>
      <c r="T57">
        <f>Model!AB71</f>
        <v>62.645716</v>
      </c>
      <c r="U57">
        <f>Model!AC71</f>
        <v>64.778554</v>
      </c>
      <c r="V57">
        <f>Model!AD71</f>
        <v>65.279611000000003</v>
      </c>
      <c r="W57">
        <f>Model!AE71</f>
        <v>65.254238000000001</v>
      </c>
      <c r="X57">
        <f>Model!AF71</f>
        <v>65.092422999999997</v>
      </c>
      <c r="Y57">
        <f>Model!AG71</f>
        <v>64.841133999999997</v>
      </c>
      <c r="Z57">
        <f>Model!AH71</f>
        <v>65.625096999999997</v>
      </c>
      <c r="AA57">
        <f>Model!AI71</f>
        <v>65.816422000000003</v>
      </c>
      <c r="AB57">
        <f>Model!AJ71</f>
        <v>66.145703999999995</v>
      </c>
      <c r="AD57">
        <f>Model!AT71</f>
        <v>47.521963999999997</v>
      </c>
      <c r="AE57">
        <f>Model!AU71</f>
        <v>48.586666000000001</v>
      </c>
      <c r="AF57">
        <f>Model!AV71</f>
        <v>53.748108000000002</v>
      </c>
      <c r="AG57">
        <f>Model!AW71</f>
        <v>63.493259999999999</v>
      </c>
      <c r="AH57">
        <f>Model!AX71</f>
        <v>65.096486999999996</v>
      </c>
      <c r="AI57">
        <f>Model!AY71</f>
        <v>65.633470000000003</v>
      </c>
      <c r="AJ57">
        <f>Model!AZ71</f>
        <v>67.846196250000006</v>
      </c>
      <c r="AK57">
        <f>Model!BA71</f>
        <v>67.770156</v>
      </c>
      <c r="AL57">
        <f>Model!BB71</f>
        <v>69.770156</v>
      </c>
      <c r="AM57">
        <f>Model!BC71</f>
        <v>71.770156</v>
      </c>
      <c r="AN57">
        <f>Model!BD71</f>
        <v>73.770156</v>
      </c>
      <c r="AO57">
        <f>Model!BE71</f>
        <v>75.770156</v>
      </c>
      <c r="AP57">
        <f>Model!BF71</f>
        <v>77.770156</v>
      </c>
      <c r="AQ57">
        <f>Model!BG71</f>
        <v>79.770156</v>
      </c>
      <c r="AR57">
        <f>Model!BH71</f>
        <v>81.770156</v>
      </c>
      <c r="AS57">
        <f>Model!BI71</f>
        <v>83.770156</v>
      </c>
      <c r="AU57">
        <f>Model!AK61</f>
        <v>0.19383324863060361</v>
      </c>
      <c r="AV57">
        <f>Model!AL61</f>
        <v>9.1806627561965309E-2</v>
      </c>
      <c r="AW57">
        <f>Model!AM61</f>
        <v>0.30229776571467509</v>
      </c>
      <c r="AX57">
        <f>Model!AN61</f>
        <v>0.866010382688845</v>
      </c>
      <c r="AZ57">
        <f>Model!AK71</f>
        <v>67.283011999999999</v>
      </c>
      <c r="BA57">
        <f>Model!AL71</f>
        <v>68.131274000000005</v>
      </c>
      <c r="BB57">
        <f>Model!AM71</f>
        <v>68.200343000000004</v>
      </c>
      <c r="BC57">
        <f>Model!AN71</f>
        <v>67.770156</v>
      </c>
      <c r="BD57">
        <f>Model!AO71</f>
        <v>67.770156</v>
      </c>
      <c r="BE57">
        <f>Model!AP71</f>
        <v>67.770156</v>
      </c>
      <c r="BF57">
        <f>Model!AQ71</f>
        <v>67.770156</v>
      </c>
      <c r="BG57">
        <f>Model!AR71</f>
        <v>67.770156</v>
      </c>
    </row>
    <row r="58" spans="1:59">
      <c r="A58" t="str">
        <f>Model!I72</f>
        <v xml:space="preserve">% change YoY </v>
      </c>
      <c r="B58">
        <f>Model!J72</f>
        <v>0</v>
      </c>
      <c r="C58">
        <f>Model!K72</f>
        <v>0</v>
      </c>
      <c r="D58">
        <f>Model!L72</f>
        <v>0</v>
      </c>
      <c r="E58">
        <f>Model!M72</f>
        <v>0</v>
      </c>
      <c r="F58">
        <f>Model!N72</f>
        <v>0</v>
      </c>
      <c r="G58">
        <f>Model!O72</f>
        <v>0</v>
      </c>
      <c r="H58">
        <f>Model!P72</f>
        <v>0</v>
      </c>
      <c r="I58">
        <f>Model!Q72</f>
        <v>0</v>
      </c>
      <c r="J58">
        <f>Model!R72</f>
        <v>0</v>
      </c>
      <c r="K58">
        <f>Model!S72</f>
        <v>0</v>
      </c>
      <c r="L58">
        <f>Model!T72</f>
        <v>0</v>
      </c>
      <c r="M58">
        <f>Model!U72</f>
        <v>0</v>
      </c>
      <c r="N58">
        <f>Model!V72</f>
        <v>0</v>
      </c>
      <c r="O58">
        <f>Model!W72</f>
        <v>0</v>
      </c>
      <c r="P58">
        <f>Model!X72</f>
        <v>0</v>
      </c>
      <c r="Q58">
        <f>Model!Y72</f>
        <v>0</v>
      </c>
      <c r="R58">
        <f>Model!Z72</f>
        <v>0</v>
      </c>
      <c r="S58">
        <f>Model!AA72</f>
        <v>0</v>
      </c>
      <c r="T58">
        <f>Model!AB72</f>
        <v>0</v>
      </c>
      <c r="U58">
        <f>Model!AC72</f>
        <v>0</v>
      </c>
      <c r="V58">
        <f>Model!AD72</f>
        <v>0</v>
      </c>
      <c r="W58">
        <f>Model!AE72</f>
        <v>0</v>
      </c>
      <c r="X58">
        <f>Model!AF72</f>
        <v>0</v>
      </c>
      <c r="Y58">
        <f>Model!AG72</f>
        <v>0</v>
      </c>
      <c r="Z58">
        <f>Model!AH72</f>
        <v>0</v>
      </c>
      <c r="AA58">
        <f>Model!AI72</f>
        <v>0</v>
      </c>
      <c r="AB58">
        <f>Model!AJ72</f>
        <v>0</v>
      </c>
      <c r="AD58">
        <f>Model!AT72</f>
        <v>0</v>
      </c>
      <c r="AE58">
        <f>Model!AU72</f>
        <v>0</v>
      </c>
      <c r="AF58">
        <f>Model!AV72</f>
        <v>0</v>
      </c>
      <c r="AG58">
        <f>Model!AW72</f>
        <v>0</v>
      </c>
      <c r="AH58">
        <f>Model!AX72</f>
        <v>0</v>
      </c>
      <c r="AI58">
        <f>Model!AY72</f>
        <v>0</v>
      </c>
      <c r="AJ58">
        <f>Model!AZ72</f>
        <v>0</v>
      </c>
      <c r="AK58">
        <f>Model!BA72</f>
        <v>0</v>
      </c>
      <c r="AL58">
        <f>Model!BB72</f>
        <v>0</v>
      </c>
      <c r="AM58">
        <f>Model!BC72</f>
        <v>0</v>
      </c>
      <c r="AN58">
        <f>Model!BD72</f>
        <v>0</v>
      </c>
      <c r="AO58">
        <f>Model!BE72</f>
        <v>0</v>
      </c>
      <c r="AP58">
        <f>Model!BF72</f>
        <v>0</v>
      </c>
      <c r="AQ58">
        <f>Model!BG72</f>
        <v>0</v>
      </c>
      <c r="AR58">
        <f>Model!BH72</f>
        <v>0</v>
      </c>
      <c r="AS58">
        <f>Model!BI72</f>
        <v>0</v>
      </c>
      <c r="AU58">
        <f>Model!AK62</f>
        <v>0.18492037782137413</v>
      </c>
      <c r="AV58">
        <f>Model!AL62</f>
        <v>8.7624957666285044E-2</v>
      </c>
      <c r="AW58">
        <f>Model!AM62</f>
        <v>0.28993989077151633</v>
      </c>
      <c r="AX58">
        <f>Model!AN62</f>
        <v>0.84236193878615162</v>
      </c>
      <c r="AZ58">
        <f>Model!AK72</f>
        <v>0</v>
      </c>
      <c r="BA58">
        <f>Model!AL72</f>
        <v>0</v>
      </c>
      <c r="BB58">
        <f>Model!AM72</f>
        <v>0</v>
      </c>
      <c r="BC58">
        <f>Model!AN72</f>
        <v>0</v>
      </c>
      <c r="BD58">
        <f>Model!AO72</f>
        <v>0</v>
      </c>
      <c r="BE58">
        <f>Model!AP72</f>
        <v>0</v>
      </c>
      <c r="BF58">
        <f>Model!AQ72</f>
        <v>0</v>
      </c>
      <c r="BG58">
        <f>Model!AR72</f>
        <v>0</v>
      </c>
    </row>
    <row r="59" spans="1:59">
      <c r="A59">
        <f>Model!I73</f>
        <v>0</v>
      </c>
      <c r="B59">
        <f>Model!J73</f>
        <v>0</v>
      </c>
      <c r="C59">
        <f>Model!K73</f>
        <v>0</v>
      </c>
      <c r="D59">
        <f>Model!L73</f>
        <v>0</v>
      </c>
      <c r="E59">
        <f>Model!M73</f>
        <v>0</v>
      </c>
      <c r="F59">
        <f>Model!N73</f>
        <v>0</v>
      </c>
      <c r="G59">
        <f>Model!O73</f>
        <v>0</v>
      </c>
      <c r="H59">
        <f>Model!P73</f>
        <v>0</v>
      </c>
      <c r="I59">
        <f>Model!Q73</f>
        <v>0</v>
      </c>
      <c r="J59">
        <f>Model!R73</f>
        <v>0</v>
      </c>
      <c r="K59">
        <f>Model!S73</f>
        <v>0</v>
      </c>
      <c r="L59">
        <f>Model!T73</f>
        <v>0</v>
      </c>
      <c r="M59">
        <f>Model!U73</f>
        <v>0</v>
      </c>
      <c r="N59">
        <f>Model!V73</f>
        <v>0</v>
      </c>
      <c r="O59">
        <f>Model!W73</f>
        <v>0</v>
      </c>
      <c r="P59">
        <f>Model!X73</f>
        <v>0</v>
      </c>
      <c r="Q59">
        <f>Model!Y73</f>
        <v>0</v>
      </c>
      <c r="R59">
        <f>Model!Z73</f>
        <v>0</v>
      </c>
      <c r="S59">
        <f>Model!AA73</f>
        <v>0</v>
      </c>
      <c r="T59">
        <f>Model!AB73</f>
        <v>0</v>
      </c>
      <c r="U59">
        <f>Model!AC73</f>
        <v>0</v>
      </c>
      <c r="V59">
        <f>Model!AD73</f>
        <v>0</v>
      </c>
      <c r="W59">
        <f>Model!AE73</f>
        <v>0</v>
      </c>
      <c r="X59">
        <f>Model!AF73</f>
        <v>0</v>
      </c>
      <c r="Y59">
        <f>Model!AG73</f>
        <v>0</v>
      </c>
      <c r="Z59">
        <f>Model!AH73</f>
        <v>0</v>
      </c>
      <c r="AA59">
        <f>Model!AI73</f>
        <v>0</v>
      </c>
      <c r="AB59">
        <f>Model!AJ73</f>
        <v>0</v>
      </c>
      <c r="AD59">
        <f>Model!AT73</f>
        <v>0</v>
      </c>
      <c r="AE59">
        <f>Model!AU73</f>
        <v>0</v>
      </c>
      <c r="AF59">
        <f>Model!AV73</f>
        <v>0</v>
      </c>
      <c r="AG59">
        <f>Model!AW73</f>
        <v>0</v>
      </c>
      <c r="AH59">
        <f>Model!AX73</f>
        <v>0</v>
      </c>
      <c r="AI59">
        <f>Model!AY73</f>
        <v>0</v>
      </c>
      <c r="AJ59">
        <f>Model!AZ73</f>
        <v>0</v>
      </c>
      <c r="AK59">
        <f>Model!BA73</f>
        <v>0</v>
      </c>
      <c r="AL59">
        <f>Model!BB73</f>
        <v>0</v>
      </c>
      <c r="AM59">
        <f>Model!BC73</f>
        <v>0</v>
      </c>
      <c r="AN59">
        <f>Model!BD73</f>
        <v>0</v>
      </c>
      <c r="AO59">
        <f>Model!BE73</f>
        <v>0</v>
      </c>
      <c r="AP59">
        <f>Model!BF73</f>
        <v>0</v>
      </c>
      <c r="AQ59">
        <f>Model!BG73</f>
        <v>0</v>
      </c>
      <c r="AR59">
        <f>Model!BH73</f>
        <v>0</v>
      </c>
      <c r="AS59">
        <f>Model!BI73</f>
        <v>0</v>
      </c>
      <c r="AU59">
        <f>Model!AK63</f>
        <v>0</v>
      </c>
      <c r="AV59">
        <f>Model!AL63</f>
        <v>0</v>
      </c>
      <c r="AW59">
        <f>Model!AM63</f>
        <v>0</v>
      </c>
      <c r="AX59">
        <f>Model!AN63</f>
        <v>0</v>
      </c>
      <c r="AZ59">
        <f>Model!AK73</f>
        <v>0</v>
      </c>
      <c r="BA59">
        <f>Model!AL73</f>
        <v>0</v>
      </c>
      <c r="BB59">
        <f>Model!AM73</f>
        <v>0</v>
      </c>
      <c r="BC59">
        <f>Model!AN73</f>
        <v>0</v>
      </c>
      <c r="BD59">
        <f>Model!AO73</f>
        <v>0</v>
      </c>
      <c r="BE59">
        <f>Model!AP73</f>
        <v>0</v>
      </c>
      <c r="BF59">
        <f>Model!AQ73</f>
        <v>0</v>
      </c>
      <c r="BG59">
        <f>Model!AR73</f>
        <v>0</v>
      </c>
    </row>
    <row r="60" spans="1:59">
      <c r="A60" t="str">
        <f>Model!I74</f>
        <v xml:space="preserve">Repurchases </v>
      </c>
      <c r="B60">
        <f>Model!J74</f>
        <v>0</v>
      </c>
      <c r="C60">
        <f>Model!K74</f>
        <v>0</v>
      </c>
      <c r="D60">
        <f>Model!L74</f>
        <v>0</v>
      </c>
      <c r="E60">
        <f>Model!M74</f>
        <v>0</v>
      </c>
      <c r="F60">
        <f>Model!N74</f>
        <v>0</v>
      </c>
      <c r="G60">
        <f>Model!O74</f>
        <v>0</v>
      </c>
      <c r="H60">
        <f>Model!P74</f>
        <v>0</v>
      </c>
      <c r="I60">
        <f>Model!Q74</f>
        <v>0</v>
      </c>
      <c r="J60">
        <f>Model!R74</f>
        <v>0</v>
      </c>
      <c r="K60">
        <f>Model!S74</f>
        <v>0</v>
      </c>
      <c r="L60">
        <f>Model!T74</f>
        <v>0</v>
      </c>
      <c r="M60">
        <f>Model!U74</f>
        <v>0</v>
      </c>
      <c r="N60">
        <f>Model!V74</f>
        <v>0</v>
      </c>
      <c r="O60">
        <f>Model!W74</f>
        <v>0</v>
      </c>
      <c r="P60">
        <f>Model!X74</f>
        <v>0</v>
      </c>
      <c r="Q60">
        <f>Model!Y74</f>
        <v>0</v>
      </c>
      <c r="R60">
        <f>Model!Z74</f>
        <v>0</v>
      </c>
      <c r="S60">
        <f>Model!AA74</f>
        <v>0</v>
      </c>
      <c r="T60">
        <f>Model!AB74</f>
        <v>0</v>
      </c>
      <c r="U60">
        <f>Model!AC74</f>
        <v>0</v>
      </c>
      <c r="V60">
        <f>Model!AD74</f>
        <v>0</v>
      </c>
      <c r="W60">
        <f>Model!AE74</f>
        <v>0</v>
      </c>
      <c r="X60">
        <f>Model!AF74</f>
        <v>0</v>
      </c>
      <c r="Y60">
        <f>Model!AG74</f>
        <v>0</v>
      </c>
      <c r="Z60">
        <f>Model!AH74</f>
        <v>0</v>
      </c>
      <c r="AA60">
        <f>Model!AI74</f>
        <v>0</v>
      </c>
      <c r="AB60">
        <f>Model!AJ74</f>
        <v>0</v>
      </c>
      <c r="AD60">
        <f>Model!AT74</f>
        <v>0</v>
      </c>
      <c r="AE60">
        <f>Model!AU74</f>
        <v>0</v>
      </c>
      <c r="AF60">
        <f>Model!AV74</f>
        <v>0</v>
      </c>
      <c r="AG60">
        <f>Model!AW74</f>
        <v>0</v>
      </c>
      <c r="AH60">
        <f>Model!AX74</f>
        <v>0</v>
      </c>
      <c r="AI60">
        <f>Model!AY74</f>
        <v>0</v>
      </c>
      <c r="AJ60">
        <f>Model!AZ74</f>
        <v>0</v>
      </c>
      <c r="AK60">
        <f>Model!BA74</f>
        <v>0</v>
      </c>
      <c r="AL60">
        <f>Model!BB74</f>
        <v>0</v>
      </c>
      <c r="AM60">
        <f>Model!BC74</f>
        <v>0</v>
      </c>
      <c r="AN60">
        <f>Model!BD74</f>
        <v>0</v>
      </c>
      <c r="AO60">
        <f>Model!BE74</f>
        <v>0</v>
      </c>
      <c r="AP60">
        <f>Model!BF74</f>
        <v>0</v>
      </c>
      <c r="AQ60">
        <f>Model!BG74</f>
        <v>0</v>
      </c>
      <c r="AR60">
        <f>Model!BH74</f>
        <v>0</v>
      </c>
      <c r="AS60">
        <f>Model!BI74</f>
        <v>0</v>
      </c>
      <c r="AU60">
        <f>Model!AK64</f>
        <v>64.189194000000001</v>
      </c>
      <c r="AV60">
        <f>Model!AL64</f>
        <v>65.027985000000001</v>
      </c>
      <c r="AW60">
        <f>Model!AM64</f>
        <v>65.412325999999993</v>
      </c>
      <c r="AX60">
        <f>Model!AN64</f>
        <v>65.919533000000001</v>
      </c>
      <c r="AZ60">
        <f>Model!AK74</f>
        <v>0</v>
      </c>
      <c r="BA60">
        <f>Model!AL74</f>
        <v>0</v>
      </c>
      <c r="BB60">
        <f>Model!AM74</f>
        <v>0</v>
      </c>
      <c r="BC60">
        <f>Model!AN74</f>
        <v>0</v>
      </c>
      <c r="BD60">
        <f>Model!AO74</f>
        <v>0</v>
      </c>
      <c r="BE60">
        <f>Model!AP74</f>
        <v>0</v>
      </c>
      <c r="BF60">
        <f>Model!AQ74</f>
        <v>0</v>
      </c>
      <c r="BG60">
        <f>Model!AR74</f>
        <v>0</v>
      </c>
    </row>
    <row r="61" spans="1:59">
      <c r="A61" t="str">
        <f>Model!I75</f>
        <v xml:space="preserve">Share Repurchased </v>
      </c>
      <c r="B61">
        <f>Model!J75</f>
        <v>0</v>
      </c>
      <c r="C61">
        <f>Model!K75</f>
        <v>0</v>
      </c>
      <c r="D61">
        <f>Model!L75</f>
        <v>0</v>
      </c>
      <c r="E61">
        <f>Model!M75</f>
        <v>0</v>
      </c>
      <c r="F61">
        <f>Model!N75</f>
        <v>0</v>
      </c>
      <c r="G61">
        <f>Model!O75</f>
        <v>0</v>
      </c>
      <c r="H61">
        <f>Model!P75</f>
        <v>0</v>
      </c>
      <c r="I61">
        <f>Model!Q75</f>
        <v>0</v>
      </c>
      <c r="J61">
        <f>Model!R75</f>
        <v>0</v>
      </c>
      <c r="K61">
        <f>Model!S75</f>
        <v>0</v>
      </c>
      <c r="L61">
        <f>Model!T75</f>
        <v>0</v>
      </c>
      <c r="M61">
        <f>Model!U75</f>
        <v>0</v>
      </c>
      <c r="N61">
        <f>Model!V75</f>
        <v>0</v>
      </c>
      <c r="O61">
        <f>Model!W75</f>
        <v>0</v>
      </c>
      <c r="P61">
        <f>Model!X75</f>
        <v>0</v>
      </c>
      <c r="Q61">
        <f>Model!Y75</f>
        <v>0</v>
      </c>
      <c r="R61">
        <f>Model!Z75</f>
        <v>0</v>
      </c>
      <c r="S61">
        <f>Model!AA75</f>
        <v>0</v>
      </c>
      <c r="T61">
        <f>Model!AB75</f>
        <v>0</v>
      </c>
      <c r="U61">
        <f>Model!AC75</f>
        <v>0</v>
      </c>
      <c r="V61">
        <f>Model!AD75</f>
        <v>0</v>
      </c>
      <c r="W61">
        <f>Model!AE75</f>
        <v>0</v>
      </c>
      <c r="X61">
        <f>Model!AF75</f>
        <v>0</v>
      </c>
      <c r="Y61">
        <f>Model!AG75</f>
        <v>0</v>
      </c>
      <c r="Z61">
        <f>Model!AH75</f>
        <v>0</v>
      </c>
      <c r="AA61">
        <f>Model!AI75</f>
        <v>0</v>
      </c>
      <c r="AB61">
        <f>Model!AJ75</f>
        <v>0</v>
      </c>
      <c r="AD61">
        <f>Model!AT75</f>
        <v>0</v>
      </c>
      <c r="AE61">
        <f>Model!AU75</f>
        <v>0</v>
      </c>
      <c r="AF61">
        <f>Model!AV75</f>
        <v>0</v>
      </c>
      <c r="AG61">
        <f>Model!AW75</f>
        <v>0</v>
      </c>
      <c r="AH61">
        <f>Model!AX75</f>
        <v>0</v>
      </c>
      <c r="AI61">
        <f>Model!AY75</f>
        <v>0</v>
      </c>
      <c r="AJ61">
        <f>Model!AZ75</f>
        <v>0</v>
      </c>
      <c r="AK61">
        <f>Model!BA75</f>
        <v>0</v>
      </c>
      <c r="AL61">
        <f>Model!BB75</f>
        <v>0</v>
      </c>
      <c r="AM61">
        <f>Model!BC75</f>
        <v>0</v>
      </c>
      <c r="AN61">
        <f>Model!BD75</f>
        <v>0</v>
      </c>
      <c r="AO61">
        <f>Model!BE75</f>
        <v>0</v>
      </c>
      <c r="AP61">
        <f>Model!BF75</f>
        <v>0</v>
      </c>
      <c r="AQ61">
        <f>Model!BG75</f>
        <v>0</v>
      </c>
      <c r="AR61">
        <f>Model!BH75</f>
        <v>0</v>
      </c>
      <c r="AS61">
        <f>Model!BI75</f>
        <v>0</v>
      </c>
      <c r="AU61">
        <f>Model!AK65</f>
        <v>67.283011999999999</v>
      </c>
      <c r="AV61">
        <f>Model!AL65</f>
        <v>68.131274000000005</v>
      </c>
      <c r="AW61">
        <f>Model!AM65</f>
        <v>68.200343000000004</v>
      </c>
      <c r="AX61">
        <f>Model!AN65</f>
        <v>67.770156</v>
      </c>
      <c r="AZ61">
        <f>Model!AK75</f>
        <v>0</v>
      </c>
      <c r="BA61">
        <f>Model!AL75</f>
        <v>0</v>
      </c>
      <c r="BB61">
        <f>Model!AM75</f>
        <v>0</v>
      </c>
      <c r="BC61">
        <f>Model!AN75</f>
        <v>0</v>
      </c>
      <c r="BD61">
        <f>Model!AO75</f>
        <v>0</v>
      </c>
      <c r="BE61">
        <f>Model!AP75</f>
        <v>0</v>
      </c>
      <c r="BF61">
        <f>Model!AQ75</f>
        <v>0</v>
      </c>
      <c r="BG61">
        <f>Model!AR75</f>
        <v>0</v>
      </c>
    </row>
    <row r="62" spans="1:59">
      <c r="A62" t="str">
        <f>Model!I76</f>
        <v xml:space="preserve">Avg. Cost of Repurchase </v>
      </c>
      <c r="B62">
        <f>Model!J76</f>
        <v>0</v>
      </c>
      <c r="C62">
        <f>Model!K76</f>
        <v>0</v>
      </c>
      <c r="D62">
        <f>Model!L76</f>
        <v>0</v>
      </c>
      <c r="E62">
        <f>Model!M76</f>
        <v>0</v>
      </c>
      <c r="F62">
        <f>Model!N76</f>
        <v>0</v>
      </c>
      <c r="G62">
        <f>Model!O76</f>
        <v>0</v>
      </c>
      <c r="H62">
        <f>Model!P76</f>
        <v>0</v>
      </c>
      <c r="I62">
        <f>Model!Q76</f>
        <v>0</v>
      </c>
      <c r="J62">
        <f>Model!R76</f>
        <v>0</v>
      </c>
      <c r="K62">
        <f>Model!S76</f>
        <v>0</v>
      </c>
      <c r="L62">
        <f>Model!T76</f>
        <v>0</v>
      </c>
      <c r="M62">
        <f>Model!U76</f>
        <v>0</v>
      </c>
      <c r="N62">
        <f>Model!V76</f>
        <v>0</v>
      </c>
      <c r="O62">
        <f>Model!W76</f>
        <v>0</v>
      </c>
      <c r="P62">
        <f>Model!X76</f>
        <v>0</v>
      </c>
      <c r="Q62">
        <f>Model!Y76</f>
        <v>0</v>
      </c>
      <c r="R62">
        <f>Model!Z76</f>
        <v>0</v>
      </c>
      <c r="S62">
        <f>Model!AA76</f>
        <v>0</v>
      </c>
      <c r="T62">
        <f>Model!AB76</f>
        <v>0</v>
      </c>
      <c r="U62">
        <f>Model!AC76</f>
        <v>0</v>
      </c>
      <c r="V62">
        <f>Model!AD76</f>
        <v>0</v>
      </c>
      <c r="W62">
        <f>Model!AE76</f>
        <v>0</v>
      </c>
      <c r="X62">
        <f>Model!AF76</f>
        <v>0</v>
      </c>
      <c r="Y62">
        <f>Model!AG76</f>
        <v>0</v>
      </c>
      <c r="Z62">
        <f>Model!AH76</f>
        <v>0</v>
      </c>
      <c r="AA62">
        <f>Model!AI76</f>
        <v>0</v>
      </c>
      <c r="AB62">
        <f>Model!AJ76</f>
        <v>0</v>
      </c>
      <c r="AD62">
        <f>Model!AT76</f>
        <v>0</v>
      </c>
      <c r="AE62">
        <f>Model!AU76</f>
        <v>0</v>
      </c>
      <c r="AF62">
        <f>Model!AV76</f>
        <v>0</v>
      </c>
      <c r="AG62">
        <f>Model!AW76</f>
        <v>0</v>
      </c>
      <c r="AH62">
        <f>Model!AX76</f>
        <v>0</v>
      </c>
      <c r="AI62">
        <f>Model!AY76</f>
        <v>0</v>
      </c>
      <c r="AJ62">
        <f>Model!AZ76</f>
        <v>0</v>
      </c>
      <c r="AK62">
        <f>Model!BA76</f>
        <v>0</v>
      </c>
      <c r="AL62">
        <f>Model!BB76</f>
        <v>0</v>
      </c>
      <c r="AM62">
        <f>Model!BC76</f>
        <v>0</v>
      </c>
      <c r="AN62">
        <f>Model!BD76</f>
        <v>0</v>
      </c>
      <c r="AO62">
        <f>Model!BE76</f>
        <v>0</v>
      </c>
      <c r="AP62">
        <f>Model!BF76</f>
        <v>0</v>
      </c>
      <c r="AQ62">
        <f>Model!BG76</f>
        <v>0</v>
      </c>
      <c r="AR62">
        <f>Model!BH76</f>
        <v>0</v>
      </c>
      <c r="AS62">
        <f>Model!BI76</f>
        <v>0</v>
      </c>
      <c r="AU62">
        <f>Model!AK66</f>
        <v>0</v>
      </c>
      <c r="AV62">
        <f>Model!AL66</f>
        <v>0</v>
      </c>
      <c r="AW62">
        <f>Model!AM66</f>
        <v>0</v>
      </c>
      <c r="AX62">
        <f>Model!AN66</f>
        <v>0</v>
      </c>
      <c r="AZ62">
        <f>Model!AK76</f>
        <v>0</v>
      </c>
      <c r="BA62">
        <f>Model!AL76</f>
        <v>0</v>
      </c>
      <c r="BB62">
        <f>Model!AM76</f>
        <v>0</v>
      </c>
      <c r="BC62">
        <f>Model!AN76</f>
        <v>0</v>
      </c>
      <c r="BD62">
        <f>Model!AO76</f>
        <v>0</v>
      </c>
      <c r="BE62">
        <f>Model!AP76</f>
        <v>0</v>
      </c>
      <c r="BF62">
        <f>Model!AQ76</f>
        <v>0</v>
      </c>
      <c r="BG62">
        <f>Model!AR76</f>
        <v>0</v>
      </c>
    </row>
    <row r="63" spans="1:59">
      <c r="A63">
        <f>Model!I77</f>
        <v>0</v>
      </c>
      <c r="B63">
        <f>Model!J77</f>
        <v>0</v>
      </c>
      <c r="C63">
        <f>Model!K77</f>
        <v>0</v>
      </c>
      <c r="D63">
        <f>Model!L77</f>
        <v>0</v>
      </c>
      <c r="E63">
        <f>Model!M77</f>
        <v>0</v>
      </c>
      <c r="F63">
        <f>Model!N77</f>
        <v>0</v>
      </c>
      <c r="G63">
        <f>Model!O77</f>
        <v>0</v>
      </c>
      <c r="H63">
        <f>Model!P77</f>
        <v>0</v>
      </c>
      <c r="I63">
        <f>Model!Q77</f>
        <v>0</v>
      </c>
      <c r="J63">
        <f>Model!R77</f>
        <v>0</v>
      </c>
      <c r="K63">
        <f>Model!S77</f>
        <v>0</v>
      </c>
      <c r="L63">
        <f>Model!T77</f>
        <v>0</v>
      </c>
      <c r="M63">
        <f>Model!U77</f>
        <v>0</v>
      </c>
      <c r="N63">
        <f>Model!V77</f>
        <v>0</v>
      </c>
      <c r="O63">
        <f>Model!W77</f>
        <v>0</v>
      </c>
      <c r="P63">
        <f>Model!X77</f>
        <v>0</v>
      </c>
      <c r="Q63">
        <f>Model!Y77</f>
        <v>0</v>
      </c>
      <c r="R63">
        <f>Model!Z77</f>
        <v>0</v>
      </c>
      <c r="S63">
        <f>Model!AA77</f>
        <v>0</v>
      </c>
      <c r="T63">
        <f>Model!AB77</f>
        <v>0</v>
      </c>
      <c r="U63">
        <f>Model!AC77</f>
        <v>0</v>
      </c>
      <c r="V63">
        <f>Model!AD77</f>
        <v>0</v>
      </c>
      <c r="W63">
        <f>Model!AE77</f>
        <v>0</v>
      </c>
      <c r="X63">
        <f>Model!AF77</f>
        <v>0</v>
      </c>
      <c r="Y63">
        <f>Model!AG77</f>
        <v>0</v>
      </c>
      <c r="Z63">
        <f>Model!AH77</f>
        <v>0</v>
      </c>
      <c r="AA63">
        <f>Model!AI77</f>
        <v>0</v>
      </c>
      <c r="AB63">
        <f>Model!AJ77</f>
        <v>0</v>
      </c>
      <c r="AD63">
        <f>Model!AT77</f>
        <v>0</v>
      </c>
      <c r="AE63">
        <f>Model!AU77</f>
        <v>0</v>
      </c>
      <c r="AF63">
        <f>Model!AV77</f>
        <v>0</v>
      </c>
      <c r="AG63">
        <f>Model!AW77</f>
        <v>0</v>
      </c>
      <c r="AH63">
        <f>Model!AX77</f>
        <v>0</v>
      </c>
      <c r="AI63">
        <f>Model!AY77</f>
        <v>0</v>
      </c>
      <c r="AJ63">
        <f>Model!AZ77</f>
        <v>0</v>
      </c>
      <c r="AK63">
        <f>Model!BA77</f>
        <v>0</v>
      </c>
      <c r="AL63">
        <f>Model!BB77</f>
        <v>0</v>
      </c>
      <c r="AM63">
        <f>Model!BC77</f>
        <v>0</v>
      </c>
      <c r="AN63">
        <f>Model!BD77</f>
        <v>0</v>
      </c>
      <c r="AO63">
        <f>Model!BE77</f>
        <v>0</v>
      </c>
      <c r="AP63">
        <f>Model!BF77</f>
        <v>0</v>
      </c>
      <c r="AQ63">
        <f>Model!BG77</f>
        <v>0</v>
      </c>
      <c r="AR63">
        <f>Model!BH77</f>
        <v>0</v>
      </c>
      <c r="AS63">
        <f>Model!BI77</f>
        <v>0</v>
      </c>
      <c r="AU63">
        <f>Model!AK67</f>
        <v>0</v>
      </c>
      <c r="AV63">
        <f>Model!AL67</f>
        <v>0</v>
      </c>
      <c r="AW63">
        <f>Model!AM67</f>
        <v>0</v>
      </c>
      <c r="AX63">
        <f>Model!AN67</f>
        <v>0</v>
      </c>
      <c r="AZ63">
        <f>Model!AK77</f>
        <v>0</v>
      </c>
      <c r="BA63">
        <f>Model!AL77</f>
        <v>0</v>
      </c>
      <c r="BB63">
        <f>Model!AM77</f>
        <v>0</v>
      </c>
      <c r="BC63">
        <f>Model!AN77</f>
        <v>0</v>
      </c>
      <c r="BD63">
        <f>Model!AO77</f>
        <v>0</v>
      </c>
      <c r="BE63">
        <f>Model!AP77</f>
        <v>0</v>
      </c>
      <c r="BF63">
        <f>Model!AQ77</f>
        <v>0</v>
      </c>
      <c r="BG63">
        <f>Model!AR77</f>
        <v>0</v>
      </c>
    </row>
    <row r="64" spans="1:59">
      <c r="A64" t="str">
        <f>Model!I78</f>
        <v>Reconciliations GAAP to non-GAAP:</v>
      </c>
      <c r="B64">
        <f>Model!J78</f>
        <v>0</v>
      </c>
      <c r="C64">
        <f>Model!K78</f>
        <v>0</v>
      </c>
      <c r="D64">
        <f>Model!L78</f>
        <v>0</v>
      </c>
      <c r="E64">
        <f>Model!M78</f>
        <v>0</v>
      </c>
      <c r="F64">
        <f>Model!N78</f>
        <v>0</v>
      </c>
      <c r="G64">
        <f>Model!O78</f>
        <v>0</v>
      </c>
      <c r="H64">
        <f>Model!P78</f>
        <v>0</v>
      </c>
      <c r="I64">
        <f>Model!Q78</f>
        <v>0</v>
      </c>
      <c r="J64">
        <f>Model!R78</f>
        <v>0</v>
      </c>
      <c r="K64">
        <f>Model!S78</f>
        <v>0</v>
      </c>
      <c r="L64">
        <f>Model!T78</f>
        <v>0</v>
      </c>
      <c r="M64">
        <f>Model!U78</f>
        <v>0</v>
      </c>
      <c r="N64">
        <f>Model!V78</f>
        <v>0</v>
      </c>
      <c r="O64">
        <f>Model!W78</f>
        <v>0</v>
      </c>
      <c r="P64">
        <f>Model!X78</f>
        <v>0</v>
      </c>
      <c r="Q64">
        <f>Model!Y78</f>
        <v>0</v>
      </c>
      <c r="R64">
        <f>Model!Z78</f>
        <v>0</v>
      </c>
      <c r="S64">
        <f>Model!AA78</f>
        <v>0</v>
      </c>
      <c r="T64">
        <f>Model!AB78</f>
        <v>0</v>
      </c>
      <c r="U64">
        <f>Model!AC78</f>
        <v>0</v>
      </c>
      <c r="V64">
        <f>Model!AD78</f>
        <v>0</v>
      </c>
      <c r="W64">
        <f>Model!AE78</f>
        <v>0</v>
      </c>
      <c r="X64">
        <f>Model!AF78</f>
        <v>0</v>
      </c>
      <c r="Y64">
        <f>Model!AG78</f>
        <v>0</v>
      </c>
      <c r="Z64">
        <f>Model!AH78</f>
        <v>0</v>
      </c>
      <c r="AA64">
        <f>Model!AI78</f>
        <v>0</v>
      </c>
      <c r="AB64">
        <f>Model!AJ78</f>
        <v>0</v>
      </c>
      <c r="AD64">
        <f>Model!AT78</f>
        <v>0</v>
      </c>
      <c r="AE64">
        <f>Model!AU78</f>
        <v>0</v>
      </c>
      <c r="AF64">
        <f>Model!AV78</f>
        <v>0</v>
      </c>
      <c r="AG64">
        <f>Model!AW78</f>
        <v>0</v>
      </c>
      <c r="AH64">
        <f>Model!AX78</f>
        <v>0</v>
      </c>
      <c r="AI64">
        <f>Model!AY78</f>
        <v>0</v>
      </c>
      <c r="AJ64">
        <f>Model!AZ78</f>
        <v>0</v>
      </c>
      <c r="AK64">
        <f>Model!BA78</f>
        <v>0</v>
      </c>
      <c r="AL64">
        <f>Model!BB78</f>
        <v>0</v>
      </c>
      <c r="AM64">
        <f>Model!BC78</f>
        <v>0</v>
      </c>
      <c r="AN64">
        <f>Model!BD78</f>
        <v>0</v>
      </c>
      <c r="AO64">
        <f>Model!BE78</f>
        <v>0</v>
      </c>
      <c r="AP64">
        <f>Model!BF78</f>
        <v>0</v>
      </c>
      <c r="AQ64">
        <f>Model!BG78</f>
        <v>0</v>
      </c>
      <c r="AR64">
        <f>Model!BH78</f>
        <v>0</v>
      </c>
      <c r="AS64">
        <f>Model!BI78</f>
        <v>0</v>
      </c>
      <c r="AU64">
        <f>Model!AK68</f>
        <v>66.145703999999995</v>
      </c>
      <c r="AV64">
        <f>Model!AL68</f>
        <v>67.283011999999999</v>
      </c>
      <c r="AW64">
        <f>Model!AM68</f>
        <v>68.131274000000005</v>
      </c>
      <c r="AX64">
        <f>Model!AN68</f>
        <v>68.200343000000004</v>
      </c>
      <c r="AZ64">
        <f>Model!AK78</f>
        <v>0</v>
      </c>
      <c r="BA64">
        <f>Model!AL78</f>
        <v>0</v>
      </c>
      <c r="BB64">
        <f>Model!AM78</f>
        <v>0</v>
      </c>
      <c r="BC64">
        <f>Model!AN78</f>
        <v>0</v>
      </c>
      <c r="BD64">
        <f>Model!AO78</f>
        <v>0</v>
      </c>
      <c r="BE64">
        <f>Model!AP78</f>
        <v>0</v>
      </c>
      <c r="BF64">
        <f>Model!AQ78</f>
        <v>0</v>
      </c>
      <c r="BG64">
        <f>Model!AR78</f>
        <v>0</v>
      </c>
    </row>
    <row r="65" spans="1:59">
      <c r="A65" t="str">
        <f>Model!I79</f>
        <v>Net income (GAAP) Attributable to CRTO Shareholders</v>
      </c>
      <c r="B65">
        <f>Model!J79</f>
        <v>0</v>
      </c>
      <c r="C65">
        <f>Model!K79</f>
        <v>0</v>
      </c>
      <c r="D65">
        <f>Model!L79</f>
        <v>0</v>
      </c>
      <c r="E65">
        <f>Model!M79</f>
        <v>0</v>
      </c>
      <c r="F65">
        <f>Model!N79</f>
        <v>0</v>
      </c>
      <c r="G65">
        <f>Model!O79</f>
        <v>0</v>
      </c>
      <c r="H65">
        <f>Model!P79</f>
        <v>0</v>
      </c>
      <c r="I65">
        <f>Model!Q79</f>
        <v>0</v>
      </c>
      <c r="J65">
        <f>Model!R79</f>
        <v>0</v>
      </c>
      <c r="K65">
        <f>Model!S79</f>
        <v>0</v>
      </c>
      <c r="L65">
        <f>Model!T79</f>
        <v>0</v>
      </c>
      <c r="M65">
        <f>Model!U79</f>
        <v>0</v>
      </c>
      <c r="N65">
        <f>Model!V79</f>
        <v>0</v>
      </c>
      <c r="O65">
        <f>Model!W79</f>
        <v>0</v>
      </c>
      <c r="P65">
        <f>Model!X79</f>
        <v>0</v>
      </c>
      <c r="Q65">
        <f>Model!Y79</f>
        <v>4.7799999999999958</v>
      </c>
      <c r="R65">
        <f>Model!Z79</f>
        <v>3.0610000000000088</v>
      </c>
      <c r="S65">
        <f>Model!AA79</f>
        <v>15.318000000000008</v>
      </c>
      <c r="T65">
        <f>Model!AB79</f>
        <v>22.395999999999951</v>
      </c>
      <c r="U65">
        <f>Model!AC79</f>
        <v>12.982000000000033</v>
      </c>
      <c r="V65">
        <f>Model!AD79</f>
        <v>3.5399999999999894</v>
      </c>
      <c r="W65">
        <f>Model!AE79</f>
        <v>5.0959999999999743</v>
      </c>
      <c r="X65">
        <f>Model!AF79</f>
        <v>37.935999999999943</v>
      </c>
      <c r="Y65">
        <f>Model!AG79</f>
        <v>17.130999999999982</v>
      </c>
      <c r="Z65">
        <f>Model!AH79</f>
        <v>12.20000000000001</v>
      </c>
      <c r="AA65">
        <f>Model!AI79</f>
        <v>13.539000000000023</v>
      </c>
      <c r="AB65">
        <f>Model!AJ79</f>
        <v>39.403000000000034</v>
      </c>
      <c r="AD65">
        <f>Model!AT79</f>
        <v>8.5310000000000095</v>
      </c>
      <c r="AE65">
        <f>Model!AU79</f>
        <v>1.2599999999999953</v>
      </c>
      <c r="AF65">
        <f>Model!AV79</f>
        <v>-1.7330000000000094</v>
      </c>
      <c r="AG65">
        <f>Model!AW79</f>
        <v>45.554999999999964</v>
      </c>
      <c r="AH65">
        <f>Model!AX79</f>
        <v>59.554000000000073</v>
      </c>
      <c r="AI65">
        <f>Model!AY79</f>
        <v>82.272999999999868</v>
      </c>
      <c r="AJ65">
        <f>Model!AZ79</f>
        <v>95.273000000000053</v>
      </c>
      <c r="AK65">
        <f>Model!BA79</f>
        <v>80.792366621771052</v>
      </c>
      <c r="AL65">
        <f>Model!BB79</f>
        <v>87.916597872719692</v>
      </c>
      <c r="AM65">
        <f>Model!BC79</f>
        <v>98.390712656218469</v>
      </c>
      <c r="AN65">
        <f>Model!BD79</f>
        <v>102.10378880336087</v>
      </c>
      <c r="AO65">
        <f>Model!BE79</f>
        <v>104.08677477581668</v>
      </c>
      <c r="AP65">
        <f>Model!BF79</f>
        <v>101.736684094917</v>
      </c>
      <c r="AQ65">
        <f>Model!BG79</f>
        <v>96.906243984421707</v>
      </c>
      <c r="AR65">
        <f>Model!BH79</f>
        <v>86.749201102738979</v>
      </c>
      <c r="AS65">
        <f>Model!BI79</f>
        <v>80.263565732186748</v>
      </c>
      <c r="AU65">
        <f>Model!AK69</f>
        <v>1.1373080000000044</v>
      </c>
      <c r="AV65">
        <f>Model!AL69</f>
        <v>0.8482620000000054</v>
      </c>
      <c r="AW65">
        <f>Model!AM69</f>
        <v>6.9068999999998937E-2</v>
      </c>
      <c r="AX65">
        <f>Model!AN69</f>
        <v>-0.43018700000000365</v>
      </c>
      <c r="AZ65">
        <f>Model!AK79</f>
        <v>12.44200000000005</v>
      </c>
      <c r="BA65">
        <f>Model!AL79</f>
        <v>5.9700000000000673</v>
      </c>
      <c r="BB65">
        <f>Model!AM79</f>
        <v>19.773999999999948</v>
      </c>
      <c r="BC65">
        <f>Model!AN79</f>
        <v>57.086999999999946</v>
      </c>
      <c r="BD65">
        <f>Model!AO79</f>
        <v>14.592144475535067</v>
      </c>
      <c r="BE65">
        <f>Model!AP79</f>
        <v>-1.5770533081898106</v>
      </c>
      <c r="BF65">
        <f>Model!AQ79</f>
        <v>12.26116566348419</v>
      </c>
      <c r="BG65">
        <f>Model!AR79</f>
        <v>55.516109790941542</v>
      </c>
    </row>
    <row r="66" spans="1:59">
      <c r="A66" t="str">
        <f>Model!I80</f>
        <v>Stock-based compensation expense</v>
      </c>
      <c r="B66">
        <f>Model!J80</f>
        <v>0</v>
      </c>
      <c r="C66">
        <f>Model!K80</f>
        <v>0</v>
      </c>
      <c r="D66">
        <f>Model!L80</f>
        <v>0</v>
      </c>
      <c r="E66">
        <f>Model!M80</f>
        <v>0</v>
      </c>
      <c r="F66">
        <f>Model!N80</f>
        <v>0</v>
      </c>
      <c r="G66">
        <f>Model!O80</f>
        <v>0</v>
      </c>
      <c r="H66">
        <f>Model!P80</f>
        <v>0</v>
      </c>
      <c r="I66">
        <f>Model!Q80</f>
        <v>0</v>
      </c>
      <c r="J66">
        <f>Model!R80</f>
        <v>0</v>
      </c>
      <c r="K66">
        <f>Model!S80</f>
        <v>0</v>
      </c>
      <c r="L66">
        <f>Model!T80</f>
        <v>0</v>
      </c>
      <c r="M66">
        <f>Model!U80</f>
        <v>0</v>
      </c>
      <c r="N66">
        <f>Model!V80</f>
        <v>0</v>
      </c>
      <c r="O66">
        <f>Model!W80</f>
        <v>0</v>
      </c>
      <c r="P66">
        <f>Model!X80</f>
        <v>0</v>
      </c>
      <c r="Q66">
        <f>Model!Y80</f>
        <v>4.4580000000000002</v>
      </c>
      <c r="R66">
        <f>Model!Z80</f>
        <v>3.2469999999999999</v>
      </c>
      <c r="S66">
        <f>Model!AA80</f>
        <v>5.7539999999999996</v>
      </c>
      <c r="T66">
        <f>Model!AB80</f>
        <v>6.1420000000000003</v>
      </c>
      <c r="U66">
        <f>Model!AC80</f>
        <v>6.3170000000000002</v>
      </c>
      <c r="V66">
        <f>Model!AD80</f>
        <v>5.3249999999999993</v>
      </c>
      <c r="W66">
        <f>Model!AE80</f>
        <v>4.6000000000000005</v>
      </c>
      <c r="X66">
        <f>Model!AF80</f>
        <v>7.7479999999999993</v>
      </c>
      <c r="Y66">
        <f>Model!AG80</f>
        <v>8.3699999999999992</v>
      </c>
      <c r="Z66">
        <f>Model!AH80</f>
        <v>7.6950000000000003</v>
      </c>
      <c r="AA66">
        <f>Model!AI80</f>
        <v>13.965</v>
      </c>
      <c r="AB66">
        <f>Model!AJ80</f>
        <v>13.228999999999999</v>
      </c>
      <c r="AD66">
        <f>Model!AT80</f>
        <v>1.9409999999999998</v>
      </c>
      <c r="AE66">
        <f>Model!AU80</f>
        <v>4.5690000000000008</v>
      </c>
      <c r="AF66">
        <f>Model!AV80</f>
        <v>9.129999999999999</v>
      </c>
      <c r="AG66">
        <f>Model!AW80</f>
        <v>19.600999999999999</v>
      </c>
      <c r="AH66">
        <f>Model!AX80</f>
        <v>23.990000000000002</v>
      </c>
      <c r="AI66">
        <f>Model!AY80</f>
        <v>43.259</v>
      </c>
      <c r="AJ66">
        <f>Model!AZ80</f>
        <v>72.349999999999994</v>
      </c>
      <c r="AK66">
        <f>Model!BA80</f>
        <v>92.35</v>
      </c>
      <c r="AL66">
        <f>Model!BB80</f>
        <v>102.35</v>
      </c>
      <c r="AM66">
        <f>Model!BC80</f>
        <v>112.35</v>
      </c>
      <c r="AN66">
        <f>Model!BD80</f>
        <v>127.35</v>
      </c>
      <c r="AO66">
        <f>Model!BE80</f>
        <v>140.35</v>
      </c>
      <c r="AP66">
        <f>Model!BF80</f>
        <v>152.35</v>
      </c>
      <c r="AQ66">
        <f>Model!BG80</f>
        <v>168.35</v>
      </c>
      <c r="AR66">
        <f>Model!BH80</f>
        <v>188.35</v>
      </c>
      <c r="AS66">
        <f>Model!BI80</f>
        <v>208.35</v>
      </c>
      <c r="AU66">
        <f>Model!AK70</f>
        <v>0</v>
      </c>
      <c r="AV66">
        <f>Model!AL70</f>
        <v>0</v>
      </c>
      <c r="AW66">
        <f>Model!AM70</f>
        <v>0</v>
      </c>
      <c r="AX66">
        <f>Model!AN70</f>
        <v>0</v>
      </c>
      <c r="AZ66">
        <f>Model!AK80</f>
        <v>14.94</v>
      </c>
      <c r="BA66">
        <f>Model!AL80</f>
        <v>14.917999999999999</v>
      </c>
      <c r="BB66">
        <f>Model!AM80</f>
        <v>22.027999999999999</v>
      </c>
      <c r="BC66">
        <f>Model!AN80</f>
        <v>20.464000000000002</v>
      </c>
      <c r="BD66">
        <f>Model!AO80</f>
        <v>20.939999999999998</v>
      </c>
      <c r="BE66">
        <f>Model!AP80</f>
        <v>19.917999999999999</v>
      </c>
      <c r="BF66">
        <f>Model!AQ80</f>
        <v>25.027999999999999</v>
      </c>
      <c r="BG66">
        <f>Model!AR80</f>
        <v>26.464000000000002</v>
      </c>
    </row>
    <row r="67" spans="1:59">
      <c r="A67" t="str">
        <f>Model!I81</f>
        <v>Amortization of intangibles</v>
      </c>
      <c r="B67">
        <f>Model!J81</f>
        <v>0</v>
      </c>
      <c r="C67">
        <f>Model!K81</f>
        <v>0</v>
      </c>
      <c r="D67">
        <f>Model!L81</f>
        <v>0</v>
      </c>
      <c r="E67">
        <f>Model!M81</f>
        <v>0</v>
      </c>
      <c r="F67">
        <f>Model!N81</f>
        <v>0</v>
      </c>
      <c r="G67">
        <f>Model!O81</f>
        <v>0</v>
      </c>
      <c r="H67">
        <f>Model!P81</f>
        <v>0</v>
      </c>
      <c r="I67">
        <f>Model!Q81</f>
        <v>0</v>
      </c>
      <c r="J67">
        <f>Model!R81</f>
        <v>0</v>
      </c>
      <c r="K67">
        <f>Model!S81</f>
        <v>0</v>
      </c>
      <c r="L67">
        <f>Model!T81</f>
        <v>0</v>
      </c>
      <c r="M67">
        <f>Model!U81</f>
        <v>0</v>
      </c>
      <c r="N67">
        <f>Model!V81</f>
        <v>0</v>
      </c>
      <c r="O67">
        <f>Model!W81</f>
        <v>0</v>
      </c>
      <c r="P67">
        <f>Model!X81</f>
        <v>0</v>
      </c>
      <c r="Q67">
        <f>Model!Y81</f>
        <v>0.247</v>
      </c>
      <c r="R67">
        <f>Model!Z81</f>
        <v>1.296</v>
      </c>
      <c r="S67">
        <f>Model!AA81</f>
        <v>1.304</v>
      </c>
      <c r="T67">
        <f>Model!AB81</f>
        <v>1.056</v>
      </c>
      <c r="U67">
        <f>Model!AC81</f>
        <v>0.92</v>
      </c>
      <c r="V67">
        <f>Model!AD81</f>
        <v>1.6739999999999999</v>
      </c>
      <c r="W67">
        <f>Model!AE81</f>
        <v>1.2</v>
      </c>
      <c r="X67">
        <f>Model!AF81</f>
        <v>2.548</v>
      </c>
      <c r="Y67">
        <f>Model!AG81</f>
        <v>1.377</v>
      </c>
      <c r="Z67">
        <f>Model!AH81</f>
        <v>0.82499999999999996</v>
      </c>
      <c r="AA67">
        <f>Model!AI81</f>
        <v>0.94299999999999995</v>
      </c>
      <c r="AB67">
        <f>Model!AJ81</f>
        <v>0.98599999999999999</v>
      </c>
      <c r="AD67">
        <f>Model!AT81</f>
        <v>0</v>
      </c>
      <c r="AE67">
        <f>Model!AU81</f>
        <v>0</v>
      </c>
      <c r="AF67">
        <f>Model!AV81</f>
        <v>0.46400000000000002</v>
      </c>
      <c r="AG67">
        <f>Model!AW81</f>
        <v>3.9030000000000005</v>
      </c>
      <c r="AH67">
        <f>Model!AX81</f>
        <v>6.3419999999999996</v>
      </c>
      <c r="AI67">
        <f>Model!AY81</f>
        <v>4.1310000000000002</v>
      </c>
      <c r="AJ67">
        <f>Model!AZ81</f>
        <v>17.731000000000002</v>
      </c>
      <c r="AK67">
        <f>Model!BA81</f>
        <v>4.2409999999999997</v>
      </c>
      <c r="AL67">
        <f>Model!BB81</f>
        <v>4.2409999999999997</v>
      </c>
      <c r="AM67">
        <f>Model!BC81</f>
        <v>4.2409999999999997</v>
      </c>
      <c r="AN67">
        <f>Model!BD81</f>
        <v>4.2409999999999997</v>
      </c>
      <c r="AO67">
        <f>Model!BE81</f>
        <v>4.2409999999999997</v>
      </c>
      <c r="AP67">
        <f>Model!BF81</f>
        <v>4.2409999999999997</v>
      </c>
      <c r="AQ67">
        <f>Model!BG81</f>
        <v>4.2409999999999997</v>
      </c>
      <c r="AR67">
        <f>Model!BH81</f>
        <v>4.2409999999999997</v>
      </c>
      <c r="AS67">
        <f>Model!BI81</f>
        <v>4.2409999999999997</v>
      </c>
      <c r="AU67">
        <f>Model!AK71</f>
        <v>67.283011999999999</v>
      </c>
      <c r="AV67">
        <f>Model!AL71</f>
        <v>68.131274000000005</v>
      </c>
      <c r="AW67">
        <f>Model!AM71</f>
        <v>68.200343000000004</v>
      </c>
      <c r="AX67">
        <f>Model!AN71</f>
        <v>67.770156</v>
      </c>
      <c r="AZ67">
        <f>Model!AK81</f>
        <v>4.6740000000000004</v>
      </c>
      <c r="BA67">
        <f>Model!AL81</f>
        <v>4.7770000000000001</v>
      </c>
      <c r="BB67">
        <f>Model!AM81</f>
        <v>4.4279999999999999</v>
      </c>
      <c r="BC67">
        <f>Model!AN81</f>
        <v>3.8519999999999999</v>
      </c>
      <c r="BD67">
        <f>Model!AO81</f>
        <v>1.0602499999999999</v>
      </c>
      <c r="BE67">
        <f>Model!AP81</f>
        <v>1.0602499999999999</v>
      </c>
      <c r="BF67">
        <f>Model!AQ81</f>
        <v>1.0602499999999999</v>
      </c>
      <c r="BG67">
        <f>Model!AR81</f>
        <v>1.0602499999999999</v>
      </c>
    </row>
    <row r="68" spans="1:59">
      <c r="A68" t="str">
        <f>Model!I82</f>
        <v>Acquisition-related contingent consideration fair value adjustments</v>
      </c>
      <c r="B68">
        <f>Model!J82</f>
        <v>0</v>
      </c>
      <c r="C68">
        <f>Model!K82</f>
        <v>0</v>
      </c>
      <c r="D68">
        <f>Model!L82</f>
        <v>0</v>
      </c>
      <c r="E68">
        <f>Model!M82</f>
        <v>0</v>
      </c>
      <c r="F68">
        <f>Model!N82</f>
        <v>0</v>
      </c>
      <c r="G68">
        <f>Model!O82</f>
        <v>0</v>
      </c>
      <c r="H68">
        <f>Model!P82</f>
        <v>0</v>
      </c>
      <c r="I68">
        <f>Model!Q82</f>
        <v>0</v>
      </c>
      <c r="J68">
        <f>Model!R82</f>
        <v>0</v>
      </c>
      <c r="K68">
        <f>Model!S82</f>
        <v>0</v>
      </c>
      <c r="L68">
        <f>Model!T82</f>
        <v>0</v>
      </c>
      <c r="M68">
        <f>Model!U82</f>
        <v>0</v>
      </c>
      <c r="N68">
        <f>Model!V82</f>
        <v>0</v>
      </c>
      <c r="O68">
        <f>Model!W82</f>
        <v>0</v>
      </c>
      <c r="P68">
        <f>Model!X82</f>
        <v>0</v>
      </c>
      <c r="Q68">
        <f>Model!Y82</f>
        <v>0.56299999999999994</v>
      </c>
      <c r="R68">
        <f>Model!Z82</f>
        <v>0.14799999999999999</v>
      </c>
      <c r="S68">
        <f>Model!AA82</f>
        <v>0.128</v>
      </c>
      <c r="T68">
        <f>Model!AB82</f>
        <v>0.11</v>
      </c>
      <c r="U68">
        <f>Model!AC82</f>
        <v>0.109</v>
      </c>
      <c r="V68">
        <f>Model!AD82</f>
        <v>0.115</v>
      </c>
      <c r="W68">
        <f>Model!AE82</f>
        <v>5.3999999999999999E-2</v>
      </c>
      <c r="X68">
        <f>Model!AF82</f>
        <v>-2.1720000000000002</v>
      </c>
      <c r="Y68">
        <f>Model!AG82</f>
        <v>0.04</v>
      </c>
      <c r="Z68">
        <f>Model!AH82</f>
        <v>0.192</v>
      </c>
      <c r="AA68">
        <f>Model!AI82</f>
        <v>1.7959999999999998</v>
      </c>
      <c r="AB68">
        <f>Model!AJ82</f>
        <v>0.97699999999999998</v>
      </c>
      <c r="AD68">
        <f>Model!AT82</f>
        <v>0</v>
      </c>
      <c r="AE68">
        <f>Model!AU82</f>
        <v>0</v>
      </c>
      <c r="AF68">
        <f>Model!AV82</f>
        <v>3.137</v>
      </c>
      <c r="AG68">
        <f>Model!AW82</f>
        <v>0.94899999999999995</v>
      </c>
      <c r="AH68">
        <f>Model!AX82</f>
        <v>-1.8940000000000001</v>
      </c>
      <c r="AI68">
        <f>Model!AY82</f>
        <v>3.0049999999999999</v>
      </c>
      <c r="AJ68">
        <f>Model!AZ82</f>
        <v>6.6920000000000002</v>
      </c>
      <c r="AK68">
        <f>Model!BA82</f>
        <v>0</v>
      </c>
      <c r="AL68">
        <f>Model!BB82</f>
        <v>0</v>
      </c>
      <c r="AM68">
        <f>Model!BC82</f>
        <v>0</v>
      </c>
      <c r="AN68">
        <f>Model!BD82</f>
        <v>0</v>
      </c>
      <c r="AO68">
        <f>Model!BE82</f>
        <v>0</v>
      </c>
      <c r="AP68">
        <f>Model!BF82</f>
        <v>0</v>
      </c>
      <c r="AQ68">
        <f>Model!BG82</f>
        <v>0</v>
      </c>
      <c r="AR68">
        <f>Model!BH82</f>
        <v>0</v>
      </c>
      <c r="AS68">
        <f>Model!BI82</f>
        <v>0</v>
      </c>
      <c r="AU68">
        <f>Model!AK72</f>
        <v>0</v>
      </c>
      <c r="AV68">
        <f>Model!AL72</f>
        <v>0</v>
      </c>
      <c r="AW68">
        <f>Model!AM72</f>
        <v>0</v>
      </c>
      <c r="AX68">
        <f>Model!AN72</f>
        <v>0</v>
      </c>
      <c r="AZ68">
        <f>Model!AK82</f>
        <v>9.4E-2</v>
      </c>
      <c r="BA68">
        <f>Model!AL82</f>
        <v>3.2989999999999999</v>
      </c>
      <c r="BB68">
        <f>Model!AM82</f>
        <v>3.2989999999999999</v>
      </c>
      <c r="BC68">
        <f>Model!AN82</f>
        <v>0</v>
      </c>
      <c r="BD68">
        <f>Model!AO82</f>
        <v>0</v>
      </c>
      <c r="BE68">
        <f>Model!AP82</f>
        <v>0</v>
      </c>
      <c r="BF68">
        <f>Model!AQ82</f>
        <v>0</v>
      </c>
      <c r="BG68">
        <f>Model!AR82</f>
        <v>0</v>
      </c>
    </row>
    <row r="69" spans="1:59">
      <c r="A69" t="str">
        <f>Model!I83</f>
        <v>Tax impact of the above adjustments</v>
      </c>
      <c r="B69">
        <f>Model!J83</f>
        <v>0</v>
      </c>
      <c r="C69">
        <f>Model!K83</f>
        <v>0</v>
      </c>
      <c r="D69">
        <f>Model!L83</f>
        <v>0</v>
      </c>
      <c r="E69">
        <f>Model!M83</f>
        <v>0</v>
      </c>
      <c r="F69">
        <f>Model!N83</f>
        <v>0</v>
      </c>
      <c r="G69">
        <f>Model!O83</f>
        <v>0</v>
      </c>
      <c r="H69">
        <f>Model!P83</f>
        <v>0</v>
      </c>
      <c r="I69">
        <f>Model!Q83</f>
        <v>0</v>
      </c>
      <c r="J69">
        <f>Model!R83</f>
        <v>0</v>
      </c>
      <c r="K69">
        <f>Model!S83</f>
        <v>0</v>
      </c>
      <c r="L69">
        <f>Model!T83</f>
        <v>0</v>
      </c>
      <c r="M69">
        <f>Model!U83</f>
        <v>0</v>
      </c>
      <c r="N69">
        <f>Model!V83</f>
        <v>0</v>
      </c>
      <c r="O69">
        <f>Model!W83</f>
        <v>0</v>
      </c>
      <c r="P69">
        <f>Model!X83</f>
        <v>0</v>
      </c>
      <c r="Q69">
        <f>Model!Y83</f>
        <v>-5.1999999999999998E-2</v>
      </c>
      <c r="R69">
        <f>Model!Z83</f>
        <v>-0.41299999999999998</v>
      </c>
      <c r="S69">
        <f>Model!AA83</f>
        <v>-7.0000000000000001E-3</v>
      </c>
      <c r="T69">
        <f>Model!AB83</f>
        <v>-3.1E-2</v>
      </c>
      <c r="U69">
        <f>Model!AC83</f>
        <v>-0.13</v>
      </c>
      <c r="V69">
        <f>Model!AD83</f>
        <v>-0.42599999999999999</v>
      </c>
      <c r="W69">
        <f>Model!AE83</f>
        <v>-0.27400000000000002</v>
      </c>
      <c r="X69">
        <f>Model!AF83</f>
        <v>-4.7E-2</v>
      </c>
      <c r="Y69">
        <f>Model!AG83</f>
        <v>-0.22800000000000001</v>
      </c>
      <c r="Z69">
        <f>Model!AH83</f>
        <v>-0.159</v>
      </c>
      <c r="AA69">
        <f>Model!AI83</f>
        <v>-0.129</v>
      </c>
      <c r="AB69">
        <f>Model!AJ83</f>
        <v>-0.432</v>
      </c>
      <c r="AD69">
        <f>Model!AT83</f>
        <v>0</v>
      </c>
      <c r="AE69">
        <f>Model!AU83</f>
        <v>0</v>
      </c>
      <c r="AF69">
        <f>Model!AV83</f>
        <v>-9.8000000000000004E-2</v>
      </c>
      <c r="AG69">
        <f>Model!AW83</f>
        <v>-0.503</v>
      </c>
      <c r="AH69">
        <f>Model!AX83</f>
        <v>-0.87700000000000011</v>
      </c>
      <c r="AI69">
        <f>Model!AY83</f>
        <v>-0.94799999999999995</v>
      </c>
      <c r="AJ69">
        <f>Model!AZ83</f>
        <v>-10.792999999999999</v>
      </c>
      <c r="AK69">
        <f>Model!BA83</f>
        <v>-0.08</v>
      </c>
      <c r="AL69">
        <f>Model!BB83</f>
        <v>-0.08</v>
      </c>
      <c r="AM69">
        <f>Model!BC83</f>
        <v>-0.08</v>
      </c>
      <c r="AN69">
        <f>Model!BD83</f>
        <v>-0.08</v>
      </c>
      <c r="AO69">
        <f>Model!BE83</f>
        <v>-0.08</v>
      </c>
      <c r="AP69">
        <f>Model!BF83</f>
        <v>-0.08</v>
      </c>
      <c r="AQ69">
        <f>Model!BG83</f>
        <v>-0.08</v>
      </c>
      <c r="AR69">
        <f>Model!BH83</f>
        <v>-0.08</v>
      </c>
      <c r="AS69">
        <f>Model!BI83</f>
        <v>-0.08</v>
      </c>
      <c r="AU69">
        <f>Model!AK73</f>
        <v>0</v>
      </c>
      <c r="AV69">
        <f>Model!AL73</f>
        <v>0</v>
      </c>
      <c r="AW69">
        <f>Model!AM73</f>
        <v>0</v>
      </c>
      <c r="AX69">
        <f>Model!AN73</f>
        <v>0</v>
      </c>
      <c r="AZ69">
        <f>Model!AK83</f>
        <v>-3.3170000000000002</v>
      </c>
      <c r="BA69">
        <f>Model!AL83</f>
        <v>-4.2549999999999999</v>
      </c>
      <c r="BB69">
        <f>Model!AM83</f>
        <v>-4.3090000000000002</v>
      </c>
      <c r="BC69">
        <f>Model!AN83</f>
        <v>1.0880000000000001</v>
      </c>
      <c r="BD69">
        <f>Model!AO83</f>
        <v>-0.02</v>
      </c>
      <c r="BE69">
        <f>Model!AP83</f>
        <v>-0.02</v>
      </c>
      <c r="BF69">
        <f>Model!AQ83</f>
        <v>-0.02</v>
      </c>
      <c r="BG69">
        <f>Model!AR83</f>
        <v>-0.02</v>
      </c>
    </row>
    <row r="70" spans="1:59">
      <c r="A70" t="str">
        <f>Model!I84</f>
        <v>Net Income (Adjusted)</v>
      </c>
      <c r="B70">
        <f>Model!J84</f>
        <v>0</v>
      </c>
      <c r="C70">
        <f>Model!K84</f>
        <v>0</v>
      </c>
      <c r="D70">
        <f>Model!L84</f>
        <v>0</v>
      </c>
      <c r="E70">
        <f>Model!M84</f>
        <v>0</v>
      </c>
      <c r="F70">
        <f>Model!N84</f>
        <v>0</v>
      </c>
      <c r="G70">
        <f>Model!O84</f>
        <v>0</v>
      </c>
      <c r="H70">
        <f>Model!P84</f>
        <v>0</v>
      </c>
      <c r="I70">
        <f>Model!Q84</f>
        <v>0</v>
      </c>
      <c r="J70">
        <f>Model!R84</f>
        <v>0</v>
      </c>
      <c r="K70">
        <f>Model!S84</f>
        <v>0</v>
      </c>
      <c r="L70">
        <f>Model!T84</f>
        <v>0</v>
      </c>
      <c r="M70">
        <f>Model!U84</f>
        <v>0</v>
      </c>
      <c r="N70">
        <f>Model!V84</f>
        <v>0</v>
      </c>
      <c r="O70">
        <f>Model!W84</f>
        <v>0</v>
      </c>
      <c r="P70">
        <f>Model!X84</f>
        <v>0</v>
      </c>
      <c r="Q70">
        <f>Model!Y84</f>
        <v>10.448999999999996</v>
      </c>
      <c r="R70">
        <f>Model!Z84</f>
        <v>7.6080000000000085</v>
      </c>
      <c r="S70">
        <f>Model!AA84</f>
        <v>22.618000000000006</v>
      </c>
      <c r="T70">
        <f>Model!AB84</f>
        <v>30.169999999999952</v>
      </c>
      <c r="U70">
        <f>Model!AC84</f>
        <v>20.833000000000041</v>
      </c>
      <c r="V70">
        <f>Model!AD84</f>
        <v>10.616999999999987</v>
      </c>
      <c r="W70">
        <f>Model!AE84</f>
        <v>11.372999999999973</v>
      </c>
      <c r="X70">
        <f>Model!AF84</f>
        <v>47.014999999999951</v>
      </c>
      <c r="Y70">
        <f>Model!AG84</f>
        <v>28.085999999999981</v>
      </c>
      <c r="Z70">
        <f>Model!AH84</f>
        <v>21.89200000000001</v>
      </c>
      <c r="AA70">
        <f>Model!AI84</f>
        <v>31.299000000000021</v>
      </c>
      <c r="AB70">
        <f>Model!AJ84</f>
        <v>55.500000000000028</v>
      </c>
      <c r="AD70">
        <f>Model!AT84</f>
        <v>10.472000000000008</v>
      </c>
      <c r="AE70">
        <f>Model!AU84</f>
        <v>5.6349999999999962</v>
      </c>
      <c r="AF70">
        <f>Model!AV84</f>
        <v>11.33499999999999</v>
      </c>
      <c r="AG70">
        <f>Model!AW84</f>
        <v>70.84499999999997</v>
      </c>
      <c r="AH70">
        <f>Model!AX84</f>
        <v>89.838000000000065</v>
      </c>
      <c r="AI70">
        <f>Model!AY84</f>
        <v>136.77699999999984</v>
      </c>
      <c r="AJ70">
        <f>Model!AZ84</f>
        <v>186.69700000000003</v>
      </c>
      <c r="AK70">
        <f>Model!BA84</f>
        <v>176.36647123922134</v>
      </c>
      <c r="AL70">
        <f>Model!BB84</f>
        <v>193.40808751498952</v>
      </c>
      <c r="AM70">
        <f>Model!BC84</f>
        <v>213.76074095025359</v>
      </c>
      <c r="AN70">
        <f>Model!BD84</f>
        <v>232.4307590209616</v>
      </c>
      <c r="AO70">
        <f>Model!BE84</f>
        <v>247.39074962295189</v>
      </c>
      <c r="AP70">
        <f>Model!BF84</f>
        <v>257.06791138185037</v>
      </c>
      <c r="AQ70">
        <f>Model!BG84</f>
        <v>268.29348667509231</v>
      </c>
      <c r="AR70">
        <f>Model!BH84</f>
        <v>278.25422826951927</v>
      </c>
      <c r="AS70">
        <f>Model!BI84</f>
        <v>291.843802502122</v>
      </c>
      <c r="AU70">
        <f>Model!AK74</f>
        <v>0</v>
      </c>
      <c r="AV70">
        <f>Model!AL74</f>
        <v>0</v>
      </c>
      <c r="AW70">
        <f>Model!AM74</f>
        <v>0</v>
      </c>
      <c r="AX70">
        <f>Model!AN74</f>
        <v>0</v>
      </c>
      <c r="AZ70">
        <f>Model!AK84</f>
        <v>30.909000000000049</v>
      </c>
      <c r="BA70">
        <f>Model!AL84</f>
        <v>26.244000000000067</v>
      </c>
      <c r="BB70">
        <f>Model!AM84</f>
        <v>47.714999999999947</v>
      </c>
      <c r="BC70">
        <f>Model!AN84</f>
        <v>81.828999999999937</v>
      </c>
      <c r="BD70">
        <f>Model!AO84</f>
        <v>36.403179073730719</v>
      </c>
      <c r="BE70">
        <f>Model!AP84</f>
        <v>19.399484730943822</v>
      </c>
      <c r="BF70">
        <f>Model!AQ84</f>
        <v>38.187231073836344</v>
      </c>
      <c r="BG70">
        <f>Model!AR84</f>
        <v>82.37657636071043</v>
      </c>
    </row>
    <row r="71" spans="1:59">
      <c r="A71" t="str">
        <f>Model!I85</f>
        <v>Diluted EPS (Adjusted Non-GAAP)</v>
      </c>
      <c r="B71">
        <f>Model!J85</f>
        <v>0</v>
      </c>
      <c r="C71">
        <f>Model!K85</f>
        <v>0</v>
      </c>
      <c r="D71">
        <f>Model!L85</f>
        <v>0</v>
      </c>
      <c r="E71">
        <f>Model!M85</f>
        <v>0</v>
      </c>
      <c r="F71">
        <f>Model!N85</f>
        <v>0</v>
      </c>
      <c r="G71">
        <f>Model!O85</f>
        <v>0</v>
      </c>
      <c r="H71">
        <f>Model!P85</f>
        <v>0</v>
      </c>
      <c r="I71">
        <f>Model!Q85</f>
        <v>0</v>
      </c>
      <c r="J71">
        <f>Model!R85</f>
        <v>0</v>
      </c>
      <c r="K71">
        <f>Model!S85</f>
        <v>0</v>
      </c>
      <c r="L71">
        <f>Model!T85</f>
        <v>0</v>
      </c>
      <c r="M71">
        <f>Model!U85</f>
        <v>0</v>
      </c>
      <c r="N71">
        <f>Model!V85</f>
        <v>0</v>
      </c>
      <c r="O71">
        <f>Model!W85</f>
        <v>0</v>
      </c>
      <c r="P71">
        <f>Model!X85</f>
        <v>0</v>
      </c>
      <c r="Q71">
        <f>Model!Y85</f>
        <v>0.16414172633488344</v>
      </c>
      <c r="R71">
        <f>Model!Z85</f>
        <v>0.12201712788168047</v>
      </c>
      <c r="S71">
        <f>Model!AA85</f>
        <v>0.3566118000381871</v>
      </c>
      <c r="T71">
        <f>Model!AB85</f>
        <v>0.48159717737123398</v>
      </c>
      <c r="U71">
        <f>Model!AC85</f>
        <v>0.32160335039278648</v>
      </c>
      <c r="V71">
        <f>Model!AD85</f>
        <v>0.16263883680311739</v>
      </c>
      <c r="W71">
        <f>Model!AE85</f>
        <v>0.17428753056621354</v>
      </c>
      <c r="X71">
        <f>Model!AF85</f>
        <v>0.72228068695491565</v>
      </c>
      <c r="Y71">
        <f>Model!AG85</f>
        <v>0.43315096864283686</v>
      </c>
      <c r="Z71">
        <f>Model!AH85</f>
        <v>0.33359188787180022</v>
      </c>
      <c r="AA71">
        <f>Model!AI85</f>
        <v>0.47555000786885709</v>
      </c>
      <c r="AB71">
        <f>Model!AJ85</f>
        <v>0.83905675869743612</v>
      </c>
      <c r="AD71">
        <f>Model!AT85</f>
        <v>0.22036126284679666</v>
      </c>
      <c r="AE71">
        <f>Model!AU85</f>
        <v>0.11597832211825351</v>
      </c>
      <c r="AF71">
        <f>Model!AV85</f>
        <v>0.21089114429851166</v>
      </c>
      <c r="AG71">
        <f>Model!AW85</f>
        <v>1.1157877229803599</v>
      </c>
      <c r="AH71">
        <f>Model!AX85</f>
        <v>1.3800744731432293</v>
      </c>
      <c r="AI71">
        <f>Model!AY85</f>
        <v>2.0839519836449276</v>
      </c>
      <c r="AJ71">
        <f>Model!AZ85</f>
        <v>2.7517681214147656</v>
      </c>
      <c r="AK71">
        <f>Model!BA85</f>
        <v>2.602420912816275</v>
      </c>
      <c r="AL71">
        <f>Model!BB85</f>
        <v>2.8123840160401778</v>
      </c>
      <c r="AM71">
        <f>Model!BC85</f>
        <v>3.020492719420508</v>
      </c>
      <c r="AN71">
        <f>Model!BD85</f>
        <v>3.1940395870659066</v>
      </c>
      <c r="AO71">
        <f>Model!BE85</f>
        <v>3.3086830743398727</v>
      </c>
      <c r="AP71">
        <f>Model!BF85</f>
        <v>3.3485396510311944</v>
      </c>
      <c r="AQ71">
        <f>Model!BG85</f>
        <v>3.4060296475113279</v>
      </c>
      <c r="AR71">
        <f>Model!BH85</f>
        <v>3.4450128865607152</v>
      </c>
      <c r="AS71">
        <f>Model!BI85</f>
        <v>3.5259544817352042</v>
      </c>
      <c r="AU71">
        <f>Model!AK75</f>
        <v>0</v>
      </c>
      <c r="AV71">
        <f>Model!AL75</f>
        <v>0</v>
      </c>
      <c r="AW71">
        <f>Model!AM75</f>
        <v>0</v>
      </c>
      <c r="AX71">
        <f>Model!AN75</f>
        <v>0</v>
      </c>
      <c r="AZ71">
        <f>Model!AK85</f>
        <v>0.45938787639293033</v>
      </c>
      <c r="BA71">
        <f>Model!AL85</f>
        <v>0.38519755259530397</v>
      </c>
      <c r="BB71">
        <f>Model!AM85</f>
        <v>0.69962991241847483</v>
      </c>
      <c r="BC71">
        <f>Model!AN85</f>
        <v>1.2074488953515163</v>
      </c>
      <c r="BD71">
        <f>Model!AO85</f>
        <v>0.53715648926248183</v>
      </c>
      <c r="BE71">
        <f>Model!AP85</f>
        <v>0.28625409584336536</v>
      </c>
      <c r="BF71">
        <f>Model!AQ85</f>
        <v>0.56348152826793474</v>
      </c>
      <c r="BG71">
        <f>Model!AR85</f>
        <v>1.2155287994424926</v>
      </c>
    </row>
    <row r="72" spans="1:59">
      <c r="A72">
        <f>Model!I86</f>
        <v>0</v>
      </c>
      <c r="B72">
        <f>Model!J86</f>
        <v>0</v>
      </c>
      <c r="C72">
        <f>Model!K86</f>
        <v>0</v>
      </c>
      <c r="D72">
        <f>Model!L86</f>
        <v>0</v>
      </c>
      <c r="E72">
        <f>Model!M86</f>
        <v>0</v>
      </c>
      <c r="F72">
        <f>Model!N86</f>
        <v>0</v>
      </c>
      <c r="G72">
        <f>Model!O86</f>
        <v>0</v>
      </c>
      <c r="H72">
        <f>Model!P86</f>
        <v>0</v>
      </c>
      <c r="I72">
        <f>Model!Q86</f>
        <v>0</v>
      </c>
      <c r="J72">
        <f>Model!R86</f>
        <v>0</v>
      </c>
      <c r="K72">
        <f>Model!S86</f>
        <v>0</v>
      </c>
      <c r="L72">
        <f>Model!T86</f>
        <v>0</v>
      </c>
      <c r="M72">
        <f>Model!U86</f>
        <v>0</v>
      </c>
      <c r="N72">
        <f>Model!V86</f>
        <v>0</v>
      </c>
      <c r="O72">
        <f>Model!W86</f>
        <v>0</v>
      </c>
      <c r="P72">
        <f>Model!X86</f>
        <v>0</v>
      </c>
      <c r="Q72">
        <f>Model!Y86</f>
        <v>0</v>
      </c>
      <c r="R72">
        <f>Model!Z86</f>
        <v>0</v>
      </c>
      <c r="S72">
        <f>Model!AA86</f>
        <v>0</v>
      </c>
      <c r="T72">
        <f>Model!AB86</f>
        <v>0</v>
      </c>
      <c r="U72">
        <f>Model!AC86</f>
        <v>0</v>
      </c>
      <c r="V72">
        <f>Model!AD86</f>
        <v>0</v>
      </c>
      <c r="W72">
        <f>Model!AE86</f>
        <v>0</v>
      </c>
      <c r="X72">
        <f>Model!AF86</f>
        <v>0</v>
      </c>
      <c r="Y72">
        <f>Model!AG86</f>
        <v>0</v>
      </c>
      <c r="Z72">
        <f>Model!AH86</f>
        <v>0</v>
      </c>
      <c r="AA72">
        <f>Model!AI86</f>
        <v>0</v>
      </c>
      <c r="AB72">
        <f>Model!AJ86</f>
        <v>0</v>
      </c>
      <c r="AD72">
        <f>Model!AT86</f>
        <v>0</v>
      </c>
      <c r="AE72">
        <f>Model!AU86</f>
        <v>0</v>
      </c>
      <c r="AF72">
        <f>Model!AV86</f>
        <v>0</v>
      </c>
      <c r="AG72">
        <f>Model!AW86</f>
        <v>0</v>
      </c>
      <c r="AH72">
        <f>Model!AX86</f>
        <v>0</v>
      </c>
      <c r="AI72">
        <f>Model!AY86</f>
        <v>0</v>
      </c>
      <c r="AJ72">
        <f>Model!AZ86</f>
        <v>0</v>
      </c>
      <c r="AK72">
        <f>Model!BA86</f>
        <v>0</v>
      </c>
      <c r="AL72">
        <f>Model!BB86</f>
        <v>0</v>
      </c>
      <c r="AM72">
        <f>Model!BC86</f>
        <v>0</v>
      </c>
      <c r="AN72">
        <f>Model!BD86</f>
        <v>0</v>
      </c>
      <c r="AO72">
        <f>Model!BE86</f>
        <v>0</v>
      </c>
      <c r="AP72">
        <f>Model!BF86</f>
        <v>0</v>
      </c>
      <c r="AQ72">
        <f>Model!BG86</f>
        <v>0</v>
      </c>
      <c r="AR72">
        <f>Model!BH86</f>
        <v>0</v>
      </c>
      <c r="AS72">
        <f>Model!BI86</f>
        <v>0</v>
      </c>
      <c r="AU72">
        <f>Model!AK76</f>
        <v>0</v>
      </c>
      <c r="AV72">
        <f>Model!AL76</f>
        <v>0</v>
      </c>
      <c r="AW72">
        <f>Model!AM76</f>
        <v>0</v>
      </c>
      <c r="AX72">
        <f>Model!AN76</f>
        <v>0</v>
      </c>
      <c r="AZ72">
        <f>Model!AK86</f>
        <v>0</v>
      </c>
      <c r="BA72">
        <f>Model!AL86</f>
        <v>0</v>
      </c>
      <c r="BB72">
        <f>Model!AM86</f>
        <v>0</v>
      </c>
      <c r="BC72">
        <f>Model!AN86</f>
        <v>0</v>
      </c>
      <c r="BD72">
        <f>Model!AO86</f>
        <v>0</v>
      </c>
      <c r="BE72">
        <f>Model!AP86</f>
        <v>0</v>
      </c>
      <c r="BF72">
        <f>Model!AQ86</f>
        <v>0</v>
      </c>
      <c r="BG72">
        <f>Model!AR86</f>
        <v>0</v>
      </c>
    </row>
    <row r="73" spans="1:59">
      <c r="A73">
        <f>Model!I87</f>
        <v>0</v>
      </c>
      <c r="B73">
        <f>Model!J87</f>
        <v>0</v>
      </c>
      <c r="C73">
        <f>Model!K87</f>
        <v>0</v>
      </c>
      <c r="D73">
        <f>Model!L87</f>
        <v>0</v>
      </c>
      <c r="E73">
        <f>Model!M87</f>
        <v>0</v>
      </c>
      <c r="F73">
        <f>Model!N87</f>
        <v>0</v>
      </c>
      <c r="G73">
        <f>Model!O87</f>
        <v>0</v>
      </c>
      <c r="H73">
        <f>Model!P87</f>
        <v>0</v>
      </c>
      <c r="I73">
        <f>Model!Q87</f>
        <v>0</v>
      </c>
      <c r="J73">
        <f>Model!R87</f>
        <v>0</v>
      </c>
      <c r="K73">
        <f>Model!S87</f>
        <v>0</v>
      </c>
      <c r="L73">
        <f>Model!T87</f>
        <v>0</v>
      </c>
      <c r="M73">
        <f>Model!U87</f>
        <v>0</v>
      </c>
      <c r="N73">
        <f>Model!V87</f>
        <v>0</v>
      </c>
      <c r="O73">
        <f>Model!W87</f>
        <v>0</v>
      </c>
      <c r="P73">
        <f>Model!X87</f>
        <v>0</v>
      </c>
      <c r="Q73">
        <f>Model!Y87</f>
        <v>0</v>
      </c>
      <c r="R73">
        <f>Model!Z87</f>
        <v>0</v>
      </c>
      <c r="S73">
        <f>Model!AA87</f>
        <v>0</v>
      </c>
      <c r="T73">
        <f>Model!AB87</f>
        <v>0</v>
      </c>
      <c r="U73">
        <f>Model!AC87</f>
        <v>0</v>
      </c>
      <c r="V73">
        <f>Model!AD87</f>
        <v>0</v>
      </c>
      <c r="W73">
        <f>Model!AE87</f>
        <v>0</v>
      </c>
      <c r="X73">
        <f>Model!AF87</f>
        <v>0</v>
      </c>
      <c r="Y73">
        <f>Model!AG87</f>
        <v>0</v>
      </c>
      <c r="Z73">
        <f>Model!AH87</f>
        <v>0</v>
      </c>
      <c r="AA73">
        <f>Model!AI87</f>
        <v>0</v>
      </c>
      <c r="AB73">
        <f>Model!AJ87</f>
        <v>0</v>
      </c>
      <c r="AD73">
        <f>Model!AT87</f>
        <v>0</v>
      </c>
      <c r="AE73">
        <f>Model!AU87</f>
        <v>0</v>
      </c>
      <c r="AF73">
        <f>Model!AV87</f>
        <v>0</v>
      </c>
      <c r="AG73">
        <f>Model!AW87</f>
        <v>0</v>
      </c>
      <c r="AH73">
        <f>Model!AX87</f>
        <v>0</v>
      </c>
      <c r="AI73">
        <f>Model!AY87</f>
        <v>0</v>
      </c>
      <c r="AJ73">
        <f>Model!AZ87</f>
        <v>0</v>
      </c>
      <c r="AK73">
        <f>Model!BA87</f>
        <v>0</v>
      </c>
      <c r="AL73">
        <f>Model!BB87</f>
        <v>0</v>
      </c>
      <c r="AM73">
        <f>Model!BC87</f>
        <v>0</v>
      </c>
      <c r="AN73">
        <f>Model!BD87</f>
        <v>0</v>
      </c>
      <c r="AO73">
        <f>Model!BE87</f>
        <v>0</v>
      </c>
      <c r="AP73">
        <f>Model!BF87</f>
        <v>0</v>
      </c>
      <c r="AQ73">
        <f>Model!BG87</f>
        <v>0</v>
      </c>
      <c r="AR73">
        <f>Model!BH87</f>
        <v>0</v>
      </c>
      <c r="AS73">
        <f>Model!BI87</f>
        <v>0</v>
      </c>
      <c r="AU73">
        <f>Model!AK77</f>
        <v>0</v>
      </c>
      <c r="AV73">
        <f>Model!AL77</f>
        <v>0</v>
      </c>
      <c r="AW73">
        <f>Model!AM77</f>
        <v>0</v>
      </c>
      <c r="AX73">
        <f>Model!AN77</f>
        <v>0</v>
      </c>
      <c r="AZ73">
        <f>Model!AK87</f>
        <v>0</v>
      </c>
      <c r="BA73">
        <f>Model!AL87</f>
        <v>0</v>
      </c>
      <c r="BB73">
        <f>Model!AM87</f>
        <v>0</v>
      </c>
      <c r="BC73">
        <f>Model!AN87</f>
        <v>0</v>
      </c>
      <c r="BD73">
        <f>Model!AO87</f>
        <v>0</v>
      </c>
      <c r="BE73">
        <f>Model!AP87</f>
        <v>0</v>
      </c>
      <c r="BF73">
        <f>Model!AQ87</f>
        <v>0</v>
      </c>
      <c r="BG73">
        <f>Model!AR87</f>
        <v>0</v>
      </c>
    </row>
    <row r="74" spans="1:59">
      <c r="A74" t="str">
        <f>Model!I88</f>
        <v>Free Cash Flow Analysis</v>
      </c>
      <c r="B74">
        <f>Model!J88</f>
        <v>0</v>
      </c>
      <c r="C74">
        <f>Model!K88</f>
        <v>0</v>
      </c>
      <c r="D74">
        <f>Model!L88</f>
        <v>0</v>
      </c>
      <c r="E74">
        <f>Model!M88</f>
        <v>0</v>
      </c>
      <c r="F74">
        <f>Model!N88</f>
        <v>0</v>
      </c>
      <c r="G74">
        <f>Model!O88</f>
        <v>0</v>
      </c>
      <c r="H74">
        <f>Model!P88</f>
        <v>0</v>
      </c>
      <c r="I74">
        <f>Model!Q88</f>
        <v>0</v>
      </c>
      <c r="J74">
        <f>Model!R88</f>
        <v>0</v>
      </c>
      <c r="K74">
        <f>Model!S88</f>
        <v>0</v>
      </c>
      <c r="L74">
        <f>Model!T88</f>
        <v>0</v>
      </c>
      <c r="M74">
        <f>Model!U88</f>
        <v>0</v>
      </c>
      <c r="N74">
        <f>Model!V88</f>
        <v>0</v>
      </c>
      <c r="O74">
        <f>Model!W88</f>
        <v>0</v>
      </c>
      <c r="P74">
        <f>Model!X88</f>
        <v>0</v>
      </c>
      <c r="Q74">
        <f>Model!Y88</f>
        <v>0</v>
      </c>
      <c r="R74">
        <f>Model!Z88</f>
        <v>0</v>
      </c>
      <c r="S74">
        <f>Model!AA88</f>
        <v>0</v>
      </c>
      <c r="T74">
        <f>Model!AB88</f>
        <v>0</v>
      </c>
      <c r="U74">
        <f>Model!AC88</f>
        <v>0</v>
      </c>
      <c r="V74">
        <f>Model!AD88</f>
        <v>0</v>
      </c>
      <c r="W74">
        <f>Model!AE88</f>
        <v>0</v>
      </c>
      <c r="X74">
        <f>Model!AF88</f>
        <v>0</v>
      </c>
      <c r="Y74">
        <f>Model!AG88</f>
        <v>0</v>
      </c>
      <c r="Z74">
        <f>Model!AH88</f>
        <v>0</v>
      </c>
      <c r="AA74">
        <f>Model!AI88</f>
        <v>0</v>
      </c>
      <c r="AB74">
        <f>Model!AJ88</f>
        <v>0</v>
      </c>
      <c r="AD74">
        <f>Model!AT88</f>
        <v>0</v>
      </c>
      <c r="AE74">
        <f>Model!AU88</f>
        <v>0</v>
      </c>
      <c r="AF74">
        <f>Model!AV88</f>
        <v>0</v>
      </c>
      <c r="AG74">
        <f>Model!AW88</f>
        <v>0</v>
      </c>
      <c r="AH74">
        <f>Model!AX88</f>
        <v>0</v>
      </c>
      <c r="AI74">
        <f>Model!AY88</f>
        <v>0</v>
      </c>
      <c r="AJ74">
        <f>Model!AZ88</f>
        <v>0</v>
      </c>
      <c r="AK74">
        <f>Model!BA88</f>
        <v>0</v>
      </c>
      <c r="AL74">
        <f>Model!BB88</f>
        <v>0</v>
      </c>
      <c r="AM74">
        <f>Model!BC88</f>
        <v>0</v>
      </c>
      <c r="AN74">
        <f>Model!BD88</f>
        <v>0</v>
      </c>
      <c r="AO74">
        <f>Model!BE88</f>
        <v>0</v>
      </c>
      <c r="AP74">
        <f>Model!BF88</f>
        <v>0</v>
      </c>
      <c r="AQ74">
        <f>Model!BG88</f>
        <v>0</v>
      </c>
      <c r="AR74">
        <f>Model!BH88</f>
        <v>0</v>
      </c>
      <c r="AS74">
        <f>Model!BI88</f>
        <v>0</v>
      </c>
      <c r="AU74">
        <f>Model!AK78</f>
        <v>0</v>
      </c>
      <c r="AV74">
        <f>Model!AL78</f>
        <v>0</v>
      </c>
      <c r="AW74">
        <f>Model!AM78</f>
        <v>0</v>
      </c>
      <c r="AX74">
        <f>Model!AN78</f>
        <v>0</v>
      </c>
      <c r="AZ74">
        <f>Model!AK88</f>
        <v>0</v>
      </c>
      <c r="BA74">
        <f>Model!AL88</f>
        <v>0</v>
      </c>
      <c r="BB74">
        <f>Model!AM88</f>
        <v>0</v>
      </c>
      <c r="BC74">
        <f>Model!AN88</f>
        <v>0</v>
      </c>
      <c r="BD74">
        <f>Model!AO88</f>
        <v>0</v>
      </c>
      <c r="BE74">
        <f>Model!AP88</f>
        <v>0</v>
      </c>
      <c r="BF74">
        <f>Model!AQ88</f>
        <v>0</v>
      </c>
      <c r="BG74">
        <f>Model!AR88</f>
        <v>0</v>
      </c>
    </row>
    <row r="75" spans="1:59">
      <c r="A75">
        <f>Model!I89</f>
        <v>0</v>
      </c>
      <c r="B75">
        <f>Model!J89</f>
        <v>0</v>
      </c>
      <c r="C75">
        <f>Model!K89</f>
        <v>0</v>
      </c>
      <c r="D75">
        <f>Model!L89</f>
        <v>0</v>
      </c>
      <c r="E75">
        <f>Model!M89</f>
        <v>0</v>
      </c>
      <c r="F75">
        <f>Model!N89</f>
        <v>0</v>
      </c>
      <c r="G75">
        <f>Model!O89</f>
        <v>0</v>
      </c>
      <c r="H75">
        <f>Model!P89</f>
        <v>0</v>
      </c>
      <c r="I75">
        <f>Model!Q89</f>
        <v>0</v>
      </c>
      <c r="J75">
        <f>Model!R89</f>
        <v>0</v>
      </c>
      <c r="K75">
        <f>Model!S89</f>
        <v>0</v>
      </c>
      <c r="L75">
        <f>Model!T89</f>
        <v>0</v>
      </c>
      <c r="M75">
        <f>Model!U89</f>
        <v>0</v>
      </c>
      <c r="N75">
        <f>Model!V89</f>
        <v>0</v>
      </c>
      <c r="O75">
        <f>Model!W89</f>
        <v>0</v>
      </c>
      <c r="P75">
        <f>Model!X89</f>
        <v>0</v>
      </c>
      <c r="Q75">
        <f>Model!Y89</f>
        <v>0</v>
      </c>
      <c r="R75">
        <f>Model!Z89</f>
        <v>0</v>
      </c>
      <c r="S75">
        <f>Model!AA89</f>
        <v>0</v>
      </c>
      <c r="T75">
        <f>Model!AB89</f>
        <v>0</v>
      </c>
      <c r="U75">
        <f>Model!AC89</f>
        <v>0</v>
      </c>
      <c r="V75">
        <f>Model!AD89</f>
        <v>0</v>
      </c>
      <c r="W75">
        <f>Model!AE89</f>
        <v>0</v>
      </c>
      <c r="X75">
        <f>Model!AF89</f>
        <v>0</v>
      </c>
      <c r="Y75">
        <f>Model!AG89</f>
        <v>0</v>
      </c>
      <c r="Z75">
        <f>Model!AH89</f>
        <v>0</v>
      </c>
      <c r="AA75">
        <f>Model!AI89</f>
        <v>0</v>
      </c>
      <c r="AB75">
        <f>Model!AJ89</f>
        <v>0</v>
      </c>
      <c r="AD75">
        <f>Model!AT89</f>
        <v>0</v>
      </c>
      <c r="AE75">
        <f>Model!AU89</f>
        <v>0</v>
      </c>
      <c r="AF75">
        <f>Model!AV89</f>
        <v>0</v>
      </c>
      <c r="AG75">
        <f>Model!AW89</f>
        <v>0</v>
      </c>
      <c r="AH75">
        <f>Model!AX89</f>
        <v>0</v>
      </c>
      <c r="AI75">
        <f>Model!AY89</f>
        <v>0</v>
      </c>
      <c r="AJ75">
        <f>Model!AZ89</f>
        <v>0</v>
      </c>
      <c r="AK75">
        <f>Model!BA89</f>
        <v>0</v>
      </c>
      <c r="AL75">
        <f>Model!BB89</f>
        <v>0</v>
      </c>
      <c r="AM75">
        <f>Model!BC89</f>
        <v>0</v>
      </c>
      <c r="AN75">
        <f>Model!BD89</f>
        <v>0</v>
      </c>
      <c r="AO75">
        <f>Model!BE89</f>
        <v>0</v>
      </c>
      <c r="AP75">
        <f>Model!BF89</f>
        <v>0</v>
      </c>
      <c r="AQ75">
        <f>Model!BG89</f>
        <v>0</v>
      </c>
      <c r="AR75">
        <f>Model!BH89</f>
        <v>0</v>
      </c>
      <c r="AS75">
        <f>Model!BI89</f>
        <v>0</v>
      </c>
      <c r="AU75">
        <f>Model!AK79</f>
        <v>12.44200000000005</v>
      </c>
      <c r="AV75">
        <f>Model!AL79</f>
        <v>5.9700000000000673</v>
      </c>
      <c r="AW75">
        <f>Model!AM79</f>
        <v>19.773999999999948</v>
      </c>
      <c r="AX75">
        <f>Model!AN79</f>
        <v>57.086999999999946</v>
      </c>
      <c r="AZ75">
        <f>Model!AK89</f>
        <v>0</v>
      </c>
      <c r="BA75">
        <f>Model!AL89</f>
        <v>0</v>
      </c>
      <c r="BB75">
        <f>Model!AM89</f>
        <v>0</v>
      </c>
      <c r="BC75">
        <f>Model!AN89</f>
        <v>0</v>
      </c>
      <c r="BD75">
        <f>Model!AO89</f>
        <v>0</v>
      </c>
      <c r="BE75">
        <f>Model!AP89</f>
        <v>0</v>
      </c>
      <c r="BF75">
        <f>Model!AQ89</f>
        <v>0</v>
      </c>
      <c r="BG75">
        <f>Model!AR89</f>
        <v>0</v>
      </c>
    </row>
    <row r="76" spans="1:59">
      <c r="A76" t="str">
        <f>Model!I90</f>
        <v>EBITDA</v>
      </c>
      <c r="B76">
        <f>Model!J90</f>
        <v>0</v>
      </c>
      <c r="C76">
        <f>Model!K90</f>
        <v>0</v>
      </c>
      <c r="D76">
        <f>Model!L90</f>
        <v>0</v>
      </c>
      <c r="E76">
        <f>Model!M90</f>
        <v>0</v>
      </c>
      <c r="F76">
        <f>Model!N90</f>
        <v>0</v>
      </c>
      <c r="G76">
        <f>Model!O90</f>
        <v>0</v>
      </c>
      <c r="H76">
        <f>Model!P90</f>
        <v>0</v>
      </c>
      <c r="I76">
        <f>Model!Q90</f>
        <v>0</v>
      </c>
      <c r="J76">
        <f>Model!R90</f>
        <v>0</v>
      </c>
      <c r="K76">
        <f>Model!S90</f>
        <v>0</v>
      </c>
      <c r="L76">
        <f>Model!T90</f>
        <v>0</v>
      </c>
      <c r="M76">
        <f>Model!U90</f>
        <v>0</v>
      </c>
      <c r="N76">
        <f>Model!V90</f>
        <v>0</v>
      </c>
      <c r="O76">
        <f>Model!W90</f>
        <v>0</v>
      </c>
      <c r="P76">
        <f>Model!X90</f>
        <v>0</v>
      </c>
      <c r="Q76">
        <f>Model!Y90</f>
        <v>0</v>
      </c>
      <c r="R76">
        <f>Model!Z90</f>
        <v>0</v>
      </c>
      <c r="S76">
        <f>Model!AA90</f>
        <v>0</v>
      </c>
      <c r="T76">
        <f>Model!AB90</f>
        <v>40.919999999999952</v>
      </c>
      <c r="U76">
        <f>Model!AC90</f>
        <v>0</v>
      </c>
      <c r="V76">
        <f>Model!AD90</f>
        <v>0</v>
      </c>
      <c r="W76">
        <f>Model!AE90</f>
        <v>0</v>
      </c>
      <c r="X76">
        <f>Model!AF90</f>
        <v>53.476999999999947</v>
      </c>
      <c r="Y76">
        <f>Model!AG90</f>
        <v>48.842999999999982</v>
      </c>
      <c r="Z76">
        <f>Model!AH90</f>
        <v>39.201000000000015</v>
      </c>
      <c r="AA76">
        <f>Model!AI90</f>
        <v>53.532000000000025</v>
      </c>
      <c r="AB76">
        <f>Model!AJ90</f>
        <v>82.995000000000033</v>
      </c>
      <c r="AD76">
        <f>Model!AT90</f>
        <v>19.307000000000009</v>
      </c>
      <c r="AE76">
        <f>Model!AU90</f>
        <v>22.324999999999996</v>
      </c>
      <c r="AF76">
        <f>Model!AV90</f>
        <v>38.435999999999993</v>
      </c>
      <c r="AG76">
        <f>Model!AW90</f>
        <v>105.34899999999998</v>
      </c>
      <c r="AH76">
        <f>Model!AX90</f>
        <v>143.43800000000007</v>
      </c>
      <c r="AI76">
        <f>Model!AY90</f>
        <v>224.57099999999991</v>
      </c>
      <c r="AJ76">
        <f>Model!AZ90</f>
        <v>309.673</v>
      </c>
      <c r="AK76">
        <f>Model!BA90</f>
        <v>331.33157113726361</v>
      </c>
      <c r="AL76">
        <f>Model!BB90</f>
        <v>367.66482694613774</v>
      </c>
      <c r="AM76">
        <f>Model!BC90</f>
        <v>409.09198607731321</v>
      </c>
      <c r="AN76">
        <f>Model!BD90</f>
        <v>441.00261789791159</v>
      </c>
      <c r="AO76">
        <f>Model!BE90</f>
        <v>467.61892413227804</v>
      </c>
      <c r="AP76">
        <f>Model!BF90</f>
        <v>485.91110372192497</v>
      </c>
      <c r="AQ76">
        <f>Model!BG90</f>
        <v>503.950330054608</v>
      </c>
      <c r="AR76">
        <f>Model!BH90</f>
        <v>517.82553887807376</v>
      </c>
      <c r="AS76">
        <f>Model!BI90</f>
        <v>537.72056588265127</v>
      </c>
      <c r="AU76">
        <f>Model!AK80</f>
        <v>14.94</v>
      </c>
      <c r="AV76">
        <f>Model!AL80</f>
        <v>14.917999999999999</v>
      </c>
      <c r="AW76">
        <f>Model!AM80</f>
        <v>22.027999999999999</v>
      </c>
      <c r="AX76">
        <f>Model!AN80</f>
        <v>20.464000000000002</v>
      </c>
      <c r="AZ76">
        <f>Model!AK90</f>
        <v>56.543000000000049</v>
      </c>
      <c r="BA76">
        <f>Model!AL90</f>
        <v>54.08600000000007</v>
      </c>
      <c r="BB76">
        <f>Model!AM90</f>
        <v>79.115999999999943</v>
      </c>
      <c r="BC76">
        <f>Model!AN90</f>
        <v>119.92799999999994</v>
      </c>
      <c r="BD76">
        <f>Model!AO90</f>
        <v>68.786121651893438</v>
      </c>
      <c r="BE76">
        <f>Model!AP90</f>
        <v>48.623899586067417</v>
      </c>
      <c r="BF76">
        <f>Model!AQ90</f>
        <v>72.947586267440528</v>
      </c>
      <c r="BG76">
        <f>Model!AR90</f>
        <v>140.9739636318622</v>
      </c>
    </row>
    <row r="77" spans="1:59">
      <c r="A77" t="str">
        <f>Model!I91</f>
        <v>(-) Cash Interest Exp.</v>
      </c>
      <c r="B77">
        <f>Model!J91</f>
        <v>0</v>
      </c>
      <c r="C77">
        <f>Model!K91</f>
        <v>0</v>
      </c>
      <c r="D77">
        <f>Model!L91</f>
        <v>0</v>
      </c>
      <c r="E77">
        <f>Model!M91</f>
        <v>0</v>
      </c>
      <c r="F77">
        <f>Model!N91</f>
        <v>0</v>
      </c>
      <c r="G77">
        <f>Model!O91</f>
        <v>0</v>
      </c>
      <c r="H77">
        <f>Model!P91</f>
        <v>0</v>
      </c>
      <c r="I77">
        <f>Model!Q91</f>
        <v>0</v>
      </c>
      <c r="J77">
        <f>Model!R91</f>
        <v>0</v>
      </c>
      <c r="K77">
        <f>Model!S91</f>
        <v>0</v>
      </c>
      <c r="L77">
        <f>Model!T91</f>
        <v>0</v>
      </c>
      <c r="M77">
        <f>Model!U91</f>
        <v>0</v>
      </c>
      <c r="N77">
        <f>Model!V91</f>
        <v>0</v>
      </c>
      <c r="O77">
        <f>Model!W91</f>
        <v>0</v>
      </c>
      <c r="P77">
        <f>Model!X91</f>
        <v>0</v>
      </c>
      <c r="Q77">
        <f>Model!Y91</f>
        <v>0</v>
      </c>
      <c r="R77">
        <f>Model!Z91</f>
        <v>0</v>
      </c>
      <c r="S77">
        <f>Model!AA91</f>
        <v>0</v>
      </c>
      <c r="T77">
        <f>Model!AB91</f>
        <v>6.0000000000000001E-3</v>
      </c>
      <c r="U77">
        <f>Model!AC91</f>
        <v>0</v>
      </c>
      <c r="V77">
        <f>Model!AD91</f>
        <v>0</v>
      </c>
      <c r="W77">
        <f>Model!AE91</f>
        <v>0</v>
      </c>
      <c r="X77">
        <f>Model!AF91</f>
        <v>-3.0000000000000001E-3</v>
      </c>
      <c r="Y77">
        <f>Model!AG91</f>
        <v>2E-3</v>
      </c>
      <c r="Z77">
        <f>Model!AH91</f>
        <v>1.5780000000000001</v>
      </c>
      <c r="AA77">
        <f>Model!AI91</f>
        <v>-0.97199999999999998</v>
      </c>
      <c r="AB77">
        <f>Model!AJ91</f>
        <v>-0.60599999999999998</v>
      </c>
      <c r="AD77">
        <f>Model!AT91</f>
        <v>0</v>
      </c>
      <c r="AE77">
        <f>Model!AU91</f>
        <v>0</v>
      </c>
      <c r="AF77">
        <f>Model!AV91</f>
        <v>1.2E-2</v>
      </c>
      <c r="AG77">
        <f>Model!AW91</f>
        <v>2.3E-2</v>
      </c>
      <c r="AH77">
        <f>Model!AX91</f>
        <v>6.0000000000000001E-3</v>
      </c>
      <c r="AI77">
        <f>Model!AY91</f>
        <v>2.0000000000001128E-3</v>
      </c>
      <c r="AJ77">
        <f>Model!AZ91</f>
        <v>6.5000000000000002E-2</v>
      </c>
      <c r="AK77">
        <f>Model!BA91</f>
        <v>0</v>
      </c>
      <c r="AL77">
        <f>Model!BB91</f>
        <v>0</v>
      </c>
      <c r="AM77">
        <f>Model!BC91</f>
        <v>0</v>
      </c>
      <c r="AN77">
        <f>Model!BD91</f>
        <v>0</v>
      </c>
      <c r="AO77">
        <f>Model!BE91</f>
        <v>0</v>
      </c>
      <c r="AP77">
        <f>Model!BF91</f>
        <v>0</v>
      </c>
      <c r="AQ77">
        <f>Model!BG91</f>
        <v>0</v>
      </c>
      <c r="AR77">
        <f>Model!BH91</f>
        <v>0</v>
      </c>
      <c r="AS77">
        <f>Model!BI91</f>
        <v>0</v>
      </c>
      <c r="AU77">
        <f>Model!AK81</f>
        <v>4.6740000000000004</v>
      </c>
      <c r="AV77">
        <f>Model!AL81</f>
        <v>4.7770000000000001</v>
      </c>
      <c r="AW77">
        <f>Model!AM81</f>
        <v>4.4279999999999999</v>
      </c>
      <c r="AX77">
        <f>Model!AN81</f>
        <v>3.8519999999999999</v>
      </c>
      <c r="AZ77">
        <f>Model!AK91</f>
        <v>1.6E-2</v>
      </c>
      <c r="BA77">
        <f>Model!AL91</f>
        <v>1.4999999999999999E-2</v>
      </c>
      <c r="BB77">
        <f>Model!AM91</f>
        <v>-2.5000000000000001E-2</v>
      </c>
      <c r="BC77">
        <f>Model!AN91</f>
        <v>5.8999999999999997E-2</v>
      </c>
      <c r="BD77">
        <f>Model!AO91</f>
        <v>0</v>
      </c>
      <c r="BE77">
        <f>Model!AP91</f>
        <v>0</v>
      </c>
      <c r="BF77">
        <f>Model!AQ91</f>
        <v>0</v>
      </c>
      <c r="BG77">
        <f>Model!AR91</f>
        <v>0</v>
      </c>
    </row>
    <row r="78" spans="1:59">
      <c r="A78" t="str">
        <f>Model!I92</f>
        <v>(-) Cash Taxes</v>
      </c>
      <c r="B78">
        <f>Model!J92</f>
        <v>0</v>
      </c>
      <c r="C78">
        <f>Model!K92</f>
        <v>0</v>
      </c>
      <c r="D78">
        <f>Model!L92</f>
        <v>0</v>
      </c>
      <c r="E78">
        <f>Model!M92</f>
        <v>0</v>
      </c>
      <c r="F78">
        <f>Model!N92</f>
        <v>0</v>
      </c>
      <c r="G78">
        <f>Model!O92</f>
        <v>0</v>
      </c>
      <c r="H78">
        <f>Model!P92</f>
        <v>0</v>
      </c>
      <c r="I78">
        <f>Model!Q92</f>
        <v>0</v>
      </c>
      <c r="J78">
        <f>Model!R92</f>
        <v>0</v>
      </c>
      <c r="K78">
        <f>Model!S92</f>
        <v>0</v>
      </c>
      <c r="L78">
        <f>Model!T92</f>
        <v>0</v>
      </c>
      <c r="M78">
        <f>Model!U92</f>
        <v>0</v>
      </c>
      <c r="N78">
        <f>Model!V92</f>
        <v>0</v>
      </c>
      <c r="O78">
        <f>Model!W92</f>
        <v>0</v>
      </c>
      <c r="P78">
        <f>Model!X92</f>
        <v>0</v>
      </c>
      <c r="Q78">
        <f>Model!Y92</f>
        <v>0</v>
      </c>
      <c r="R78">
        <f>Model!Z92</f>
        <v>0</v>
      </c>
      <c r="S78">
        <f>Model!AA92</f>
        <v>0</v>
      </c>
      <c r="T78">
        <f>Model!AB92</f>
        <v>-8.9090000000000007</v>
      </c>
      <c r="U78">
        <f>Model!AC92</f>
        <v>0</v>
      </c>
      <c r="V78">
        <f>Model!AD92</f>
        <v>0</v>
      </c>
      <c r="W78">
        <f>Model!AE92</f>
        <v>0</v>
      </c>
      <c r="X78">
        <f>Model!AF92</f>
        <v>-5.5679999999999996</v>
      </c>
      <c r="Y78">
        <f>Model!AG92</f>
        <v>-11.986000000000001</v>
      </c>
      <c r="Z78">
        <f>Model!AH92</f>
        <v>-13.888999999999999</v>
      </c>
      <c r="AA78">
        <f>Model!AI92</f>
        <v>-12.278</v>
      </c>
      <c r="AB78">
        <f>Model!AJ92</f>
        <v>-5.37</v>
      </c>
      <c r="AD78">
        <f>Model!AT92</f>
        <v>0</v>
      </c>
      <c r="AE78">
        <f>Model!AU92</f>
        <v>0</v>
      </c>
      <c r="AF78">
        <f>Model!AV92</f>
        <v>-14.884</v>
      </c>
      <c r="AG78">
        <f>Model!AW92</f>
        <v>-6.82</v>
      </c>
      <c r="AH78">
        <f>Model!AX92</f>
        <v>-18.805</v>
      </c>
      <c r="AI78">
        <f>Model!AY92</f>
        <v>-43.522999999999996</v>
      </c>
      <c r="AJ78">
        <f>Model!AZ92</f>
        <v>-56.36</v>
      </c>
      <c r="AK78">
        <f>Model!BA92</f>
        <v>0</v>
      </c>
      <c r="AL78">
        <f>Model!BB92</f>
        <v>0</v>
      </c>
      <c r="AM78">
        <f>Model!BC92</f>
        <v>0</v>
      </c>
      <c r="AN78">
        <f>Model!BD92</f>
        <v>0</v>
      </c>
      <c r="AO78">
        <f>Model!BE92</f>
        <v>0</v>
      </c>
      <c r="AP78">
        <f>Model!BF92</f>
        <v>0</v>
      </c>
      <c r="AQ78">
        <f>Model!BG92</f>
        <v>0</v>
      </c>
      <c r="AR78">
        <f>Model!BH92</f>
        <v>0</v>
      </c>
      <c r="AS78">
        <f>Model!BI92</f>
        <v>0</v>
      </c>
      <c r="AU78">
        <f>Model!AK82</f>
        <v>9.4E-2</v>
      </c>
      <c r="AV78">
        <f>Model!AL82</f>
        <v>3.2989999999999999</v>
      </c>
      <c r="AW78">
        <f>Model!AM82</f>
        <v>3.2989999999999999</v>
      </c>
      <c r="AX78">
        <f>Model!AN82</f>
        <v>0</v>
      </c>
      <c r="AZ78">
        <f>Model!AK92</f>
        <v>-11.683</v>
      </c>
      <c r="BA78">
        <f>Model!AL92</f>
        <v>-15.848000000000001</v>
      </c>
      <c r="BB78">
        <f>Model!AM92</f>
        <v>-10.164999999999999</v>
      </c>
      <c r="BC78">
        <f>Model!AN92</f>
        <v>-18.664000000000001</v>
      </c>
      <c r="BD78">
        <f>Model!AO92</f>
        <v>0</v>
      </c>
      <c r="BE78">
        <f>Model!AP92</f>
        <v>0</v>
      </c>
      <c r="BF78">
        <f>Model!AQ92</f>
        <v>0</v>
      </c>
      <c r="BG78">
        <f>Model!AR92</f>
        <v>0</v>
      </c>
    </row>
    <row r="79" spans="1:59">
      <c r="A79" t="str">
        <f>Model!I93</f>
        <v>(-) Capex</v>
      </c>
      <c r="B79">
        <f>Model!J93</f>
        <v>0</v>
      </c>
      <c r="C79">
        <f>Model!K93</f>
        <v>0</v>
      </c>
      <c r="D79">
        <f>Model!L93</f>
        <v>0</v>
      </c>
      <c r="E79">
        <f>Model!M93</f>
        <v>0</v>
      </c>
      <c r="F79">
        <f>Model!N93</f>
        <v>0</v>
      </c>
      <c r="G79">
        <f>Model!O93</f>
        <v>0</v>
      </c>
      <c r="H79">
        <f>Model!P93</f>
        <v>0</v>
      </c>
      <c r="I79">
        <f>Model!Q93</f>
        <v>0</v>
      </c>
      <c r="J79">
        <f>Model!R93</f>
        <v>0</v>
      </c>
      <c r="K79">
        <f>Model!S93</f>
        <v>0</v>
      </c>
      <c r="L79">
        <f>Model!T93</f>
        <v>0</v>
      </c>
      <c r="M79">
        <f>Model!U93</f>
        <v>0</v>
      </c>
      <c r="N79">
        <f>Model!V93</f>
        <v>0</v>
      </c>
      <c r="O79">
        <f>Model!W93</f>
        <v>0</v>
      </c>
      <c r="P79">
        <f>Model!X93</f>
        <v>0</v>
      </c>
      <c r="Q79">
        <f>Model!Y93</f>
        <v>0</v>
      </c>
      <c r="R79">
        <f>Model!Z93</f>
        <v>0</v>
      </c>
      <c r="S79">
        <f>Model!AA93</f>
        <v>0</v>
      </c>
      <c r="T79">
        <f>Model!AB93</f>
        <v>-14.141999999999999</v>
      </c>
      <c r="U79">
        <f>Model!AC93</f>
        <v>0</v>
      </c>
      <c r="V79">
        <f>Model!AD93</f>
        <v>0</v>
      </c>
      <c r="W79">
        <f>Model!AE93</f>
        <v>0</v>
      </c>
      <c r="X79">
        <f>Model!AF93</f>
        <v>-13.086</v>
      </c>
      <c r="Y79">
        <f>Model!AG93</f>
        <v>-13.615</v>
      </c>
      <c r="Z79">
        <f>Model!AH93</f>
        <v>-25.564</v>
      </c>
      <c r="AA79">
        <f>Model!AI93</f>
        <v>-15.792</v>
      </c>
      <c r="AB79">
        <f>Model!AJ93</f>
        <v>-30.163</v>
      </c>
      <c r="AD79">
        <f>Model!AT93</f>
        <v>0</v>
      </c>
      <c r="AE79">
        <f>Model!AU93</f>
        <v>0</v>
      </c>
      <c r="AF79">
        <f>Model!AV93</f>
        <v>-34.616</v>
      </c>
      <c r="AG79">
        <f>Model!AW93</f>
        <v>-48.643000000000001</v>
      </c>
      <c r="AH79">
        <f>Model!AX93</f>
        <v>-75.617000000000004</v>
      </c>
      <c r="AI79">
        <f>Model!AY93</f>
        <v>-85.134</v>
      </c>
      <c r="AJ79">
        <f>Model!AZ93</f>
        <v>-122.202</v>
      </c>
      <c r="AK79">
        <f>Model!BA93</f>
        <v>-128.16078977040996</v>
      </c>
      <c r="AL79">
        <f>Model!BB93</f>
        <v>-142.35479869280721</v>
      </c>
      <c r="AM79">
        <f>Model!BC93</f>
        <v>-155.36099632359543</v>
      </c>
      <c r="AN79">
        <f>Model!BD93</f>
        <v>-166.96689862418583</v>
      </c>
      <c r="AO79">
        <f>Model!BE93</f>
        <v>-177.85742023667507</v>
      </c>
      <c r="AP79">
        <f>Model!BF93</f>
        <v>-187.95531559874556</v>
      </c>
      <c r="AQ79">
        <f>Model!BG93</f>
        <v>-197.53430761440663</v>
      </c>
      <c r="AR79">
        <f>Model!BH93</f>
        <v>-207.04400205405463</v>
      </c>
      <c r="AS79">
        <f>Model!BI93</f>
        <v>-217.02485522213732</v>
      </c>
      <c r="AU79">
        <f>Model!AK83</f>
        <v>-3.3170000000000002</v>
      </c>
      <c r="AV79">
        <f>Model!AL83</f>
        <v>-4.2549999999999999</v>
      </c>
      <c r="AW79">
        <f>Model!AM83</f>
        <v>-4.3090000000000002</v>
      </c>
      <c r="AX79">
        <f>Model!AN83</f>
        <v>1.0880000000000001</v>
      </c>
      <c r="AZ79">
        <f>Model!AK93</f>
        <v>-23.266999999999999</v>
      </c>
      <c r="BA79">
        <f>Model!AL93</f>
        <v>-30.007999999999999</v>
      </c>
      <c r="BB79">
        <f>Model!AM93</f>
        <v>-20.998999999999999</v>
      </c>
      <c r="BC79">
        <f>Model!AN93</f>
        <v>-47.927999999999997</v>
      </c>
      <c r="BD79">
        <f>Model!AO93</f>
        <v>-29.986831786720803</v>
      </c>
      <c r="BE79">
        <f>Model!AP93</f>
        <v>-29.013930398941195</v>
      </c>
      <c r="BF79">
        <f>Model!AQ93</f>
        <v>-29.936875263207902</v>
      </c>
      <c r="BG79">
        <f>Model!AR93</f>
        <v>-39.22315232154007</v>
      </c>
    </row>
    <row r="80" spans="1:59">
      <c r="A80" t="str">
        <f>Model!I94</f>
        <v>(+/-) Chg in Wking Cap.</v>
      </c>
      <c r="B80">
        <f>Model!J94</f>
        <v>0</v>
      </c>
      <c r="C80">
        <f>Model!K94</f>
        <v>0</v>
      </c>
      <c r="D80">
        <f>Model!L94</f>
        <v>0</v>
      </c>
      <c r="E80">
        <f>Model!M94</f>
        <v>0</v>
      </c>
      <c r="F80">
        <f>Model!N94</f>
        <v>0</v>
      </c>
      <c r="G80">
        <f>Model!O94</f>
        <v>0</v>
      </c>
      <c r="H80">
        <f>Model!P94</f>
        <v>0</v>
      </c>
      <c r="I80">
        <f>Model!Q94</f>
        <v>0</v>
      </c>
      <c r="J80">
        <f>Model!R94</f>
        <v>0</v>
      </c>
      <c r="K80">
        <f>Model!S94</f>
        <v>0</v>
      </c>
      <c r="L80">
        <f>Model!T94</f>
        <v>0</v>
      </c>
      <c r="M80">
        <f>Model!U94</f>
        <v>0</v>
      </c>
      <c r="N80">
        <f>Model!V94</f>
        <v>0</v>
      </c>
      <c r="O80">
        <f>Model!W94</f>
        <v>0</v>
      </c>
      <c r="P80">
        <f>Model!X94</f>
        <v>0</v>
      </c>
      <c r="Q80">
        <f>Model!Y94</f>
        <v>0</v>
      </c>
      <c r="R80">
        <f>Model!Z94</f>
        <v>0</v>
      </c>
      <c r="S80">
        <f>Model!AA94</f>
        <v>0</v>
      </c>
      <c r="T80">
        <f>Model!AB94</f>
        <v>26.95299999999996</v>
      </c>
      <c r="U80">
        <f>Model!AC94</f>
        <v>0</v>
      </c>
      <c r="V80">
        <f>Model!AD94</f>
        <v>0</v>
      </c>
      <c r="W80">
        <f>Model!AE94</f>
        <v>0</v>
      </c>
      <c r="X80">
        <f>Model!AF94</f>
        <v>18.363999999999983</v>
      </c>
      <c r="Y80">
        <f>Model!AG94</f>
        <v>69.149999999999991</v>
      </c>
      <c r="Z80">
        <f>Model!AH94</f>
        <v>83.365999999999985</v>
      </c>
      <c r="AA80">
        <f>Model!AI94</f>
        <v>54.735000000000007</v>
      </c>
      <c r="AB80">
        <f>Model!AJ94</f>
        <v>77.63900000000001</v>
      </c>
      <c r="AD80">
        <f>Model!AT94</f>
        <v>0</v>
      </c>
      <c r="AE80">
        <f>Model!AU94</f>
        <v>0</v>
      </c>
      <c r="AF80">
        <f>Model!AV94</f>
        <v>89.742000000000004</v>
      </c>
      <c r="AG80">
        <f>Model!AW94</f>
        <v>93.099000000000032</v>
      </c>
      <c r="AH80">
        <f>Model!AX94</f>
        <v>176.30900000000005</v>
      </c>
      <c r="AI80">
        <f>Model!AY94</f>
        <v>284.88999999999982</v>
      </c>
      <c r="AJ80">
        <f>Model!AZ94</f>
        <v>364.91399999999999</v>
      </c>
      <c r="AK80">
        <f>Model!BA94</f>
        <v>282.35943115811119</v>
      </c>
      <c r="AL80">
        <f>Model!BB94</f>
        <v>308.65172050029361</v>
      </c>
      <c r="AM80">
        <f>Model!BC94</f>
        <v>341.44534597098664</v>
      </c>
      <c r="AN80">
        <f>Model!BD94</f>
        <v>365.95638527804658</v>
      </c>
      <c r="AO80">
        <f>Model!BE94</f>
        <v>387.21795562308853</v>
      </c>
      <c r="AP80">
        <f>Model!BF94</f>
        <v>404.3186608195233</v>
      </c>
      <c r="AQ80">
        <f>Model!BG94</f>
        <v>421.01684418293235</v>
      </c>
      <c r="AR80">
        <f>Model!BH94</f>
        <v>432.55828830169264</v>
      </c>
      <c r="AS80">
        <f>Model!BI94</f>
        <v>448.87823681097194</v>
      </c>
      <c r="AU80">
        <f>Model!AK84</f>
        <v>30.909000000000049</v>
      </c>
      <c r="AV80">
        <f>Model!AL84</f>
        <v>26.244000000000067</v>
      </c>
      <c r="AW80">
        <f>Model!AM84</f>
        <v>47.714999999999947</v>
      </c>
      <c r="AX80">
        <f>Model!AN84</f>
        <v>81.828999999999937</v>
      </c>
      <c r="AZ80">
        <f>Model!AK94</f>
        <v>70.505999999999972</v>
      </c>
      <c r="BA80">
        <f>Model!AL94</f>
        <v>69.443999999999988</v>
      </c>
      <c r="BB80">
        <f>Model!AM94</f>
        <v>69.577000000000012</v>
      </c>
      <c r="BC80">
        <f>Model!AN94</f>
        <v>155.38699999999997</v>
      </c>
      <c r="BD80">
        <f>Model!AO94</f>
        <v>-0.44188495512668169</v>
      </c>
      <c r="BE80">
        <f>Model!AP94</f>
        <v>51.880419011020464</v>
      </c>
      <c r="BF80">
        <f>Model!AQ94</f>
        <v>75.59168040088565</v>
      </c>
      <c r="BG80">
        <f>Model!AR94</f>
        <v>155.32921670133169</v>
      </c>
    </row>
    <row r="81" spans="1:59">
      <c r="A81" t="str">
        <f>Model!I95</f>
        <v>Free Cash Flow</v>
      </c>
      <c r="B81">
        <f>Model!J95</f>
        <v>0</v>
      </c>
      <c r="C81">
        <f>Model!K95</f>
        <v>0</v>
      </c>
      <c r="D81">
        <f>Model!L95</f>
        <v>0</v>
      </c>
      <c r="E81">
        <f>Model!M95</f>
        <v>0</v>
      </c>
      <c r="F81">
        <f>Model!N95</f>
        <v>0</v>
      </c>
      <c r="G81">
        <f>Model!O95</f>
        <v>0</v>
      </c>
      <c r="H81">
        <f>Model!P95</f>
        <v>0</v>
      </c>
      <c r="I81">
        <f>Model!Q95</f>
        <v>0</v>
      </c>
      <c r="J81">
        <f>Model!R95</f>
        <v>0</v>
      </c>
      <c r="K81">
        <f>Model!S95</f>
        <v>0</v>
      </c>
      <c r="L81">
        <f>Model!T95</f>
        <v>0</v>
      </c>
      <c r="M81">
        <f>Model!U95</f>
        <v>0</v>
      </c>
      <c r="N81">
        <f>Model!V95</f>
        <v>0</v>
      </c>
      <c r="O81">
        <f>Model!W95</f>
        <v>0</v>
      </c>
      <c r="P81">
        <f>Model!X95</f>
        <v>0</v>
      </c>
      <c r="Q81">
        <f>Model!Y95</f>
        <v>0</v>
      </c>
      <c r="R81">
        <f>Model!Z95</f>
        <v>0</v>
      </c>
      <c r="S81">
        <f>Model!AA95</f>
        <v>0</v>
      </c>
      <c r="T81">
        <f>Model!AB95</f>
        <v>37.011999999999986</v>
      </c>
      <c r="U81">
        <f>Model!AC95</f>
        <v>0</v>
      </c>
      <c r="V81">
        <f>Model!AD95</f>
        <v>0</v>
      </c>
      <c r="W81">
        <f>Model!AE95</f>
        <v>0</v>
      </c>
      <c r="X81">
        <f>Model!AF95</f>
        <v>53.76999999999996</v>
      </c>
      <c r="Y81">
        <f>Model!AG95</f>
        <v>5.2919999999999856</v>
      </c>
      <c r="Z81">
        <f>Model!AH95</f>
        <v>-6.2899999999999636</v>
      </c>
      <c r="AA81">
        <f>Model!AI95</f>
        <v>27.83900000000002</v>
      </c>
      <c r="AB81">
        <f>Model!AJ95</f>
        <v>41.495000000000019</v>
      </c>
      <c r="AD81">
        <f>Model!AT95</f>
        <v>0</v>
      </c>
      <c r="AE81">
        <f>Model!AU95</f>
        <v>0</v>
      </c>
      <c r="AF81">
        <f>Model!AV95</f>
        <v>-1.8180000000000121</v>
      </c>
      <c r="AG81">
        <f>Model!AW95</f>
        <v>67.689999999999955</v>
      </c>
      <c r="AH81">
        <f>Model!AX95</f>
        <v>61.545000000000037</v>
      </c>
      <c r="AI81">
        <f>Model!AY95</f>
        <v>68.336000000000084</v>
      </c>
      <c r="AJ81">
        <f>Model!AZ95</f>
        <v>123.256</v>
      </c>
      <c r="AK81">
        <f>Model!BA95</f>
        <v>177.13292974956238</v>
      </c>
      <c r="AL81">
        <f>Model!BB95</f>
        <v>201.36790513865134</v>
      </c>
      <c r="AM81">
        <f>Model!BC95</f>
        <v>223.00763642992206</v>
      </c>
      <c r="AN81">
        <f>Model!BD95</f>
        <v>242.01313124405078</v>
      </c>
      <c r="AO81">
        <f>Model!BE95</f>
        <v>258.25838874586452</v>
      </c>
      <c r="AP81">
        <f>Model!BF95</f>
        <v>269.5477585011472</v>
      </c>
      <c r="AQ81">
        <f>Model!BG95</f>
        <v>280.46779348608231</v>
      </c>
      <c r="AR81">
        <f>Model!BH95</f>
        <v>292.31125263043577</v>
      </c>
      <c r="AS81">
        <f>Model!BI95</f>
        <v>305.86718429381671</v>
      </c>
      <c r="AU81">
        <f>Model!AK85</f>
        <v>0.45938787639293033</v>
      </c>
      <c r="AV81">
        <f>Model!AL85</f>
        <v>0.38519755259530397</v>
      </c>
      <c r="AW81">
        <f>Model!AM85</f>
        <v>0.69962991241847483</v>
      </c>
      <c r="AX81">
        <f>Model!AN85</f>
        <v>1.2074488953515163</v>
      </c>
      <c r="AZ81">
        <f>Model!AK95</f>
        <v>20.971000000000071</v>
      </c>
      <c r="BA81">
        <f>Model!AL95</f>
        <v>30.483000000000072</v>
      </c>
      <c r="BB81">
        <f>Model!AM95</f>
        <v>40.727999999999938</v>
      </c>
      <c r="BC81">
        <f>Model!AN95</f>
        <v>31.073999999999984</v>
      </c>
      <c r="BD81">
        <f>Model!AO95</f>
        <v>99.214838393740919</v>
      </c>
      <c r="BE81">
        <f>Model!AP95</f>
        <v>25.757410973988147</v>
      </c>
      <c r="BF81">
        <f>Model!AQ95</f>
        <v>27.292781129762766</v>
      </c>
      <c r="BG81">
        <f>Model!AR95</f>
        <v>24.867899252070558</v>
      </c>
    </row>
    <row r="82" spans="1:59">
      <c r="A82">
        <f>Model!I96</f>
        <v>0</v>
      </c>
      <c r="B82">
        <f>Model!J96</f>
        <v>0</v>
      </c>
      <c r="C82">
        <f>Model!K96</f>
        <v>0</v>
      </c>
      <c r="D82">
        <f>Model!L96</f>
        <v>0</v>
      </c>
      <c r="E82">
        <f>Model!M96</f>
        <v>0</v>
      </c>
      <c r="F82">
        <f>Model!N96</f>
        <v>0</v>
      </c>
      <c r="G82">
        <f>Model!O96</f>
        <v>0</v>
      </c>
      <c r="H82">
        <f>Model!P96</f>
        <v>0</v>
      </c>
      <c r="I82">
        <f>Model!Q96</f>
        <v>0</v>
      </c>
      <c r="J82">
        <f>Model!R96</f>
        <v>0</v>
      </c>
      <c r="K82">
        <f>Model!S96</f>
        <v>0</v>
      </c>
      <c r="L82">
        <f>Model!T96</f>
        <v>0</v>
      </c>
      <c r="M82">
        <f>Model!U96</f>
        <v>0</v>
      </c>
      <c r="N82">
        <f>Model!V96</f>
        <v>0</v>
      </c>
      <c r="O82">
        <f>Model!W96</f>
        <v>0</v>
      </c>
      <c r="P82">
        <f>Model!X96</f>
        <v>0</v>
      </c>
      <c r="Q82">
        <f>Model!Y96</f>
        <v>0</v>
      </c>
      <c r="R82">
        <f>Model!Z96</f>
        <v>0</v>
      </c>
      <c r="S82">
        <f>Model!AA96</f>
        <v>0</v>
      </c>
      <c r="T82">
        <f>Model!AB96</f>
        <v>0</v>
      </c>
      <c r="U82">
        <f>Model!AC96</f>
        <v>0</v>
      </c>
      <c r="V82">
        <f>Model!AD96</f>
        <v>0</v>
      </c>
      <c r="W82">
        <f>Model!AE96</f>
        <v>0</v>
      </c>
      <c r="X82">
        <f>Model!AF96</f>
        <v>0</v>
      </c>
      <c r="AB82">
        <f>Model!AJ96</f>
        <v>0</v>
      </c>
      <c r="AD82">
        <f>Model!AT96</f>
        <v>0</v>
      </c>
      <c r="AE82">
        <f>Model!AU96</f>
        <v>0</v>
      </c>
      <c r="AF82">
        <f>Model!AV96</f>
        <v>0</v>
      </c>
      <c r="AG82">
        <f>Model!AW96</f>
        <v>0</v>
      </c>
      <c r="AH82">
        <f>Model!AX96</f>
        <v>0</v>
      </c>
      <c r="AI82">
        <f>Model!AY96</f>
        <v>0</v>
      </c>
      <c r="AJ82">
        <f>Model!AZ96</f>
        <v>0</v>
      </c>
      <c r="AK82">
        <f>Model!BA96</f>
        <v>0</v>
      </c>
      <c r="AL82">
        <f>Model!BB96</f>
        <v>0</v>
      </c>
      <c r="AM82">
        <f>Model!BC96</f>
        <v>0</v>
      </c>
      <c r="AN82">
        <f>Model!BD96</f>
        <v>0</v>
      </c>
      <c r="AO82">
        <f>Model!BE96</f>
        <v>0</v>
      </c>
      <c r="AP82">
        <f>Model!BF96</f>
        <v>0</v>
      </c>
      <c r="AQ82">
        <f>Model!BG96</f>
        <v>0</v>
      </c>
      <c r="AR82">
        <f>Model!BH96</f>
        <v>0</v>
      </c>
      <c r="AS82">
        <f>Model!BI96</f>
        <v>0</v>
      </c>
      <c r="AU82">
        <f>Model!AK86</f>
        <v>0</v>
      </c>
      <c r="AV82">
        <f>Model!AL86</f>
        <v>0</v>
      </c>
      <c r="AW82">
        <f>Model!AM86</f>
        <v>0</v>
      </c>
      <c r="AX82">
        <f>Model!AN86</f>
        <v>0</v>
      </c>
      <c r="AZ82">
        <f>Model!AK96</f>
        <v>0</v>
      </c>
      <c r="BA82">
        <f>Model!AL96</f>
        <v>0</v>
      </c>
      <c r="BB82">
        <f>Model!AM96</f>
        <v>0</v>
      </c>
      <c r="BC82">
        <f>Model!AN96</f>
        <v>0</v>
      </c>
      <c r="BD82">
        <f>Model!AO96</f>
        <v>0</v>
      </c>
      <c r="BE82">
        <f>Model!AP96</f>
        <v>0</v>
      </c>
      <c r="BF82">
        <f>Model!AQ96</f>
        <v>0</v>
      </c>
      <c r="BG82">
        <f>Model!AR96</f>
        <v>0</v>
      </c>
    </row>
    <row r="83" spans="1:59">
      <c r="A83">
        <f>Model!I97</f>
        <v>0</v>
      </c>
      <c r="B83">
        <f>Model!J97</f>
        <v>0</v>
      </c>
      <c r="C83">
        <f>Model!K97</f>
        <v>0</v>
      </c>
      <c r="D83">
        <f>Model!L97</f>
        <v>0</v>
      </c>
      <c r="E83">
        <f>Model!M97</f>
        <v>0</v>
      </c>
      <c r="F83">
        <f>Model!N97</f>
        <v>0</v>
      </c>
      <c r="G83">
        <f>Model!O97</f>
        <v>0</v>
      </c>
      <c r="H83">
        <f>Model!P97</f>
        <v>0</v>
      </c>
      <c r="I83">
        <f>Model!Q97</f>
        <v>0</v>
      </c>
      <c r="J83">
        <f>Model!R97</f>
        <v>0</v>
      </c>
      <c r="K83">
        <f>Model!S97</f>
        <v>0</v>
      </c>
      <c r="L83">
        <f>Model!T97</f>
        <v>0</v>
      </c>
      <c r="M83">
        <f>Model!U97</f>
        <v>0</v>
      </c>
      <c r="N83">
        <f>Model!V97</f>
        <v>0</v>
      </c>
      <c r="O83">
        <f>Model!W97</f>
        <v>0</v>
      </c>
      <c r="P83">
        <f>Model!X97</f>
        <v>0</v>
      </c>
      <c r="Q83">
        <f>Model!Y97</f>
        <v>0</v>
      </c>
      <c r="R83">
        <f>Model!Z97</f>
        <v>0</v>
      </c>
      <c r="S83">
        <f>Model!AA97</f>
        <v>0</v>
      </c>
      <c r="T83">
        <f>Model!AB97</f>
        <v>0</v>
      </c>
      <c r="U83">
        <f>Model!AC97</f>
        <v>0</v>
      </c>
      <c r="V83">
        <f>Model!AD97</f>
        <v>0</v>
      </c>
      <c r="W83">
        <f>Model!AE97</f>
        <v>0</v>
      </c>
      <c r="X83">
        <f>Model!AF97</f>
        <v>0</v>
      </c>
      <c r="Y83">
        <f>Model!AG97</f>
        <v>0</v>
      </c>
      <c r="Z83">
        <f>Model!AH97</f>
        <v>0</v>
      </c>
      <c r="AA83">
        <f>Model!AI97</f>
        <v>0</v>
      </c>
      <c r="AB83">
        <f>Model!AJ97</f>
        <v>0</v>
      </c>
      <c r="AD83">
        <f>Model!AT97</f>
        <v>0</v>
      </c>
      <c r="AE83">
        <f>Model!AU97</f>
        <v>0</v>
      </c>
      <c r="AF83">
        <f>Model!AV97</f>
        <v>0</v>
      </c>
      <c r="AG83">
        <f>Model!AW97</f>
        <v>0</v>
      </c>
      <c r="AH83">
        <f>Model!AX97</f>
        <v>0</v>
      </c>
      <c r="AI83">
        <f>Model!AY97</f>
        <v>0</v>
      </c>
      <c r="AJ83">
        <f>Model!AZ97</f>
        <v>0</v>
      </c>
      <c r="AK83">
        <f>Model!BA97</f>
        <v>0</v>
      </c>
      <c r="AL83">
        <f>Model!BB97</f>
        <v>0</v>
      </c>
      <c r="AM83">
        <f>Model!BC97</f>
        <v>0</v>
      </c>
      <c r="AN83">
        <f>Model!BD97</f>
        <v>0</v>
      </c>
      <c r="AO83">
        <f>Model!BE97</f>
        <v>0</v>
      </c>
      <c r="AP83">
        <f>Model!BF97</f>
        <v>0</v>
      </c>
      <c r="AQ83">
        <f>Model!BG97</f>
        <v>0</v>
      </c>
      <c r="AR83">
        <f>Model!BH97</f>
        <v>0</v>
      </c>
      <c r="AS83">
        <f>Model!BI97</f>
        <v>0</v>
      </c>
      <c r="AU83">
        <f>Model!AK87</f>
        <v>0</v>
      </c>
      <c r="AV83">
        <f>Model!AL87</f>
        <v>0</v>
      </c>
      <c r="AW83">
        <f>Model!AM87</f>
        <v>0</v>
      </c>
      <c r="AX83">
        <f>Model!AN87</f>
        <v>0</v>
      </c>
      <c r="AZ83">
        <f>Model!AK97</f>
        <v>0</v>
      </c>
      <c r="BA83">
        <f>Model!AL97</f>
        <v>0</v>
      </c>
      <c r="BB83">
        <f>Model!AM97</f>
        <v>0</v>
      </c>
      <c r="BC83">
        <f>Model!AN97</f>
        <v>0</v>
      </c>
      <c r="BD83">
        <f>Model!AO97</f>
        <v>0</v>
      </c>
      <c r="BE83">
        <f>Model!AP97</f>
        <v>0</v>
      </c>
      <c r="BF83">
        <f>Model!AQ97</f>
        <v>0</v>
      </c>
      <c r="BG83">
        <f>Model!AR97</f>
        <v>0</v>
      </c>
    </row>
    <row r="84" spans="1:59">
      <c r="A84" t="str">
        <f>Model!I98</f>
        <v>FCF Conversion</v>
      </c>
      <c r="B84">
        <f>Model!J98</f>
        <v>0</v>
      </c>
      <c r="C84">
        <f>Model!K98</f>
        <v>0</v>
      </c>
      <c r="D84">
        <f>Model!L98</f>
        <v>0</v>
      </c>
      <c r="E84">
        <f>Model!M98</f>
        <v>0</v>
      </c>
      <c r="F84">
        <f>Model!N98</f>
        <v>0</v>
      </c>
      <c r="G84">
        <f>Model!O98</f>
        <v>0</v>
      </c>
      <c r="H84">
        <f>Model!P98</f>
        <v>0</v>
      </c>
      <c r="I84">
        <f>Model!Q98</f>
        <v>0</v>
      </c>
      <c r="J84">
        <f>Model!R98</f>
        <v>0</v>
      </c>
      <c r="K84">
        <f>Model!S98</f>
        <v>0</v>
      </c>
      <c r="L84">
        <f>Model!T98</f>
        <v>0</v>
      </c>
      <c r="M84">
        <f>Model!U98</f>
        <v>0</v>
      </c>
      <c r="N84">
        <f>Model!V98</f>
        <v>0</v>
      </c>
      <c r="O84">
        <f>Model!W98</f>
        <v>0</v>
      </c>
      <c r="P84">
        <f>Model!X98</f>
        <v>0</v>
      </c>
      <c r="Q84">
        <f>Model!Y98</f>
        <v>0</v>
      </c>
      <c r="R84">
        <f>Model!Z98</f>
        <v>0</v>
      </c>
      <c r="S84">
        <f>Model!AA98</f>
        <v>0</v>
      </c>
      <c r="T84">
        <f>Model!AB98</f>
        <v>0.90449657869012778</v>
      </c>
      <c r="U84">
        <f>Model!AC98</f>
        <v>0</v>
      </c>
      <c r="V84">
        <f>Model!AD98</f>
        <v>0</v>
      </c>
      <c r="W84">
        <f>Model!AE98</f>
        <v>0</v>
      </c>
      <c r="X84">
        <f>Model!AF98</f>
        <v>1.0054789909680799</v>
      </c>
      <c r="Y84">
        <f>Model!AG98</f>
        <v>0.10834715312327227</v>
      </c>
      <c r="Z84">
        <f>Model!AH98</f>
        <v>-0.16045509043136555</v>
      </c>
      <c r="AA84">
        <f>Model!AI98</f>
        <v>0.5200440857804679</v>
      </c>
      <c r="AB84">
        <f>Model!AJ98</f>
        <v>0.49996987770347612</v>
      </c>
      <c r="AD84">
        <f>Model!AT98</f>
        <v>0</v>
      </c>
      <c r="AE84">
        <f>Model!AU98</f>
        <v>0</v>
      </c>
      <c r="AF84">
        <f>Model!AV98</f>
        <v>-4.7299406806119583E-2</v>
      </c>
      <c r="AG84">
        <f>Model!AW98</f>
        <v>0.64253101595648721</v>
      </c>
      <c r="AH84">
        <f>Model!AX98</f>
        <v>0.42907039975459782</v>
      </c>
      <c r="AI84">
        <f>Model!AY98</f>
        <v>0.30429574611147525</v>
      </c>
      <c r="AJ84">
        <f>Model!AZ98</f>
        <v>0.39801984674156288</v>
      </c>
      <c r="AK84">
        <f>Model!BA98</f>
        <v>0.5346092711345638</v>
      </c>
      <c r="AL84">
        <f>Model!BB98</f>
        <v>0.54769423230183345</v>
      </c>
      <c r="AM84">
        <f>Model!BC98</f>
        <v>0.5451283428167093</v>
      </c>
      <c r="AN84">
        <f>Model!BD98</f>
        <v>0.54877935282478252</v>
      </c>
      <c r="AO84">
        <f>Model!BE98</f>
        <v>0.55228386923196782</v>
      </c>
      <c r="AP84">
        <f>Model!BF98</f>
        <v>0.55472648481686637</v>
      </c>
      <c r="AQ84">
        <f>Model!BG98</f>
        <v>0.5565385649329585</v>
      </c>
      <c r="AR84">
        <f>Model!BH98</f>
        <v>0.56449755889553155</v>
      </c>
      <c r="AS84">
        <f>Model!BI98</f>
        <v>0.56882180764603152</v>
      </c>
      <c r="AU84">
        <f>Model!AK88</f>
        <v>0</v>
      </c>
      <c r="AV84">
        <f>Model!AL88</f>
        <v>0</v>
      </c>
      <c r="AW84">
        <f>Model!AM88</f>
        <v>0</v>
      </c>
      <c r="AX84">
        <f>Model!AN88</f>
        <v>0</v>
      </c>
      <c r="AZ84">
        <f>Model!AK98</f>
        <v>0.3708858744672206</v>
      </c>
      <c r="BA84">
        <f>Model!AL98</f>
        <v>0.56360241097511432</v>
      </c>
      <c r="BB84">
        <f>Model!AM98</f>
        <v>0.51478841195206992</v>
      </c>
      <c r="BC84">
        <f>Model!AN98</f>
        <v>0.2591054632779668</v>
      </c>
      <c r="BD84">
        <f>Model!AO98</f>
        <v>1.4423670939879176</v>
      </c>
      <c r="BE84">
        <f>Model!AP98</f>
        <v>0.52972738084068882</v>
      </c>
      <c r="BF84">
        <f>Model!AQ98</f>
        <v>0.37414234694074644</v>
      </c>
      <c r="BG84">
        <f>Model!AR98</f>
        <v>0.17640065308094979</v>
      </c>
    </row>
    <row r="85" spans="1:59">
      <c r="A85" t="str">
        <f>Model!I99</f>
        <v>Operating Cash Flow to EBITDA</v>
      </c>
      <c r="B85">
        <f>Model!J99</f>
        <v>0</v>
      </c>
      <c r="C85">
        <f>Model!K99</f>
        <v>0</v>
      </c>
      <c r="D85">
        <f>Model!L99</f>
        <v>0</v>
      </c>
      <c r="E85">
        <f>Model!M99</f>
        <v>0</v>
      </c>
      <c r="F85">
        <f>Model!N99</f>
        <v>0</v>
      </c>
      <c r="G85">
        <f>Model!O99</f>
        <v>0</v>
      </c>
      <c r="H85">
        <f>Model!P99</f>
        <v>0</v>
      </c>
      <c r="I85">
        <f>Model!Q99</f>
        <v>0</v>
      </c>
      <c r="J85">
        <f>Model!R99</f>
        <v>0</v>
      </c>
      <c r="K85">
        <f>Model!S99</f>
        <v>0</v>
      </c>
      <c r="L85">
        <f>Model!T99</f>
        <v>0</v>
      </c>
      <c r="M85">
        <f>Model!U99</f>
        <v>0</v>
      </c>
      <c r="N85">
        <f>Model!V99</f>
        <v>0</v>
      </c>
      <c r="O85">
        <f>Model!W99</f>
        <v>0</v>
      </c>
      <c r="P85">
        <f>Model!X99</f>
        <v>0</v>
      </c>
      <c r="Q85">
        <f>Model!Y99</f>
        <v>0</v>
      </c>
      <c r="R85">
        <f>Model!Z99</f>
        <v>0</v>
      </c>
      <c r="S85">
        <f>Model!AA99</f>
        <v>0</v>
      </c>
      <c r="T85">
        <f>Model!AB99</f>
        <v>1.2504643206256121</v>
      </c>
      <c r="U85">
        <f>Model!AC99</f>
        <v>0</v>
      </c>
      <c r="V85">
        <f>Model!AD99</f>
        <v>0</v>
      </c>
      <c r="W85">
        <f>Model!AE99</f>
        <v>0</v>
      </c>
      <c r="X85">
        <f>Model!AF99</f>
        <v>1.2473773771901944</v>
      </c>
      <c r="Y85">
        <f>Model!AG99</f>
        <v>0.38709743463751189</v>
      </c>
      <c r="Z85">
        <f>Model!AH99</f>
        <v>0.49167113083849978</v>
      </c>
      <c r="AA85">
        <f>Model!AI99</f>
        <v>0.81504520660539492</v>
      </c>
      <c r="AB85">
        <f>Model!AJ99</f>
        <v>0.86340140972347712</v>
      </c>
      <c r="AD85">
        <f>Model!AT99</f>
        <v>0</v>
      </c>
      <c r="AE85">
        <f>Model!AU99</f>
        <v>0</v>
      </c>
      <c r="AF85">
        <f>Model!AV99</f>
        <v>0.85331460089499411</v>
      </c>
      <c r="AG85">
        <f>Model!AW99</f>
        <v>1.1037693760738116</v>
      </c>
      <c r="AH85">
        <f>Model!AX99</f>
        <v>0.95617618762113232</v>
      </c>
      <c r="AI85">
        <f>Model!AY99</f>
        <v>0.68339188942472595</v>
      </c>
      <c r="AJ85">
        <f>Model!AZ99</f>
        <v>0.79263610324439004</v>
      </c>
      <c r="AK85">
        <f>Model!BA99</f>
        <v>0.92141451679983633</v>
      </c>
      <c r="AL85">
        <f>Model!BB99</f>
        <v>0.9348805723040059</v>
      </c>
      <c r="AM85">
        <f>Model!BC99</f>
        <v>0.92489866736722293</v>
      </c>
      <c r="AN85">
        <f>Model!BD99</f>
        <v>0.92738685275313282</v>
      </c>
      <c r="AO85">
        <f>Model!BE99</f>
        <v>0.93263079502567992</v>
      </c>
      <c r="AP85">
        <f>Model!BF99</f>
        <v>0.94153657036351779</v>
      </c>
      <c r="AQ85">
        <f>Model!BG99</f>
        <v>0.94851034436011328</v>
      </c>
      <c r="AR85">
        <f>Model!BH99</f>
        <v>0.9643310674989084</v>
      </c>
      <c r="AS85">
        <f>Model!BI99</f>
        <v>0.97242336018456599</v>
      </c>
      <c r="AU85">
        <f>Model!AK89</f>
        <v>0</v>
      </c>
      <c r="AV85">
        <f>Model!AL89</f>
        <v>0</v>
      </c>
      <c r="AW85">
        <f>Model!AM89</f>
        <v>0</v>
      </c>
      <c r="AX85">
        <f>Model!AN89</f>
        <v>0</v>
      </c>
      <c r="AZ85">
        <f>Model!AK99</f>
        <v>0.78237801319349931</v>
      </c>
      <c r="BA85">
        <f>Model!AL99</f>
        <v>1.1184225122952334</v>
      </c>
      <c r="BB85">
        <f>Model!AM99</f>
        <v>0.78020880732089559</v>
      </c>
      <c r="BC85">
        <f>Model!AN99</f>
        <v>0.65874524714828919</v>
      </c>
      <c r="BD85">
        <f>Model!AO99</f>
        <v>1.8783101456760973</v>
      </c>
      <c r="BE85">
        <f>Model!AP99</f>
        <v>1.1264283991863004</v>
      </c>
      <c r="BF85">
        <f>Model!AQ99</f>
        <v>0.78453118631170649</v>
      </c>
      <c r="BG85">
        <f>Model!AR99</f>
        <v>0.45463041488268902</v>
      </c>
    </row>
    <row r="86" spans="1:59">
      <c r="A86">
        <f>Model!I100</f>
        <v>0</v>
      </c>
      <c r="B86">
        <f>Model!J100</f>
        <v>0</v>
      </c>
      <c r="C86">
        <f>Model!K100</f>
        <v>0</v>
      </c>
      <c r="D86">
        <f>Model!L100</f>
        <v>0</v>
      </c>
      <c r="E86">
        <f>Model!M100</f>
        <v>0</v>
      </c>
      <c r="F86">
        <f>Model!N100</f>
        <v>0</v>
      </c>
      <c r="G86">
        <f>Model!O100</f>
        <v>0</v>
      </c>
      <c r="H86">
        <f>Model!P100</f>
        <v>0</v>
      </c>
      <c r="I86">
        <f>Model!Q100</f>
        <v>0</v>
      </c>
      <c r="J86">
        <f>Model!R100</f>
        <v>0</v>
      </c>
      <c r="K86">
        <f>Model!S100</f>
        <v>0</v>
      </c>
      <c r="L86">
        <f>Model!T100</f>
        <v>0</v>
      </c>
      <c r="M86">
        <f>Model!U100</f>
        <v>0</v>
      </c>
      <c r="N86">
        <f>Model!V100</f>
        <v>0</v>
      </c>
      <c r="O86">
        <f>Model!W100</f>
        <v>0</v>
      </c>
      <c r="P86">
        <f>Model!X100</f>
        <v>0</v>
      </c>
      <c r="Q86">
        <f>Model!Y100</f>
        <v>0</v>
      </c>
      <c r="R86">
        <f>Model!Z100</f>
        <v>0</v>
      </c>
      <c r="S86">
        <f>Model!AA100</f>
        <v>0</v>
      </c>
      <c r="T86">
        <f>Model!AB100</f>
        <v>0</v>
      </c>
      <c r="U86">
        <f>Model!AC100</f>
        <v>0</v>
      </c>
      <c r="V86">
        <f>Model!AD100</f>
        <v>0</v>
      </c>
      <c r="W86">
        <f>Model!AE100</f>
        <v>0</v>
      </c>
      <c r="X86">
        <f>Model!AF100</f>
        <v>0</v>
      </c>
      <c r="Y86">
        <f>Model!AG100</f>
        <v>0</v>
      </c>
      <c r="Z86">
        <f>Model!AH100</f>
        <v>0</v>
      </c>
      <c r="AA86">
        <f>Model!AI100</f>
        <v>0</v>
      </c>
      <c r="AB86">
        <f>Model!AJ100</f>
        <v>0</v>
      </c>
      <c r="AD86">
        <f>Model!AT100</f>
        <v>0</v>
      </c>
      <c r="AE86">
        <f>Model!AU100</f>
        <v>0</v>
      </c>
      <c r="AF86">
        <f>Model!AV100</f>
        <v>0</v>
      </c>
      <c r="AG86">
        <f>Model!AW100</f>
        <v>0</v>
      </c>
      <c r="AH86">
        <f>Model!AX100</f>
        <v>0</v>
      </c>
      <c r="AI86">
        <f>Model!AY100</f>
        <v>0</v>
      </c>
      <c r="AJ86">
        <f>Model!AZ100</f>
        <v>0</v>
      </c>
      <c r="AK86">
        <f>Model!BA100</f>
        <v>0</v>
      </c>
      <c r="AL86">
        <f>Model!BB100</f>
        <v>0</v>
      </c>
      <c r="AM86">
        <f>Model!BC100</f>
        <v>0</v>
      </c>
      <c r="AN86">
        <f>Model!BD100</f>
        <v>0</v>
      </c>
      <c r="AO86">
        <f>Model!BE100</f>
        <v>0</v>
      </c>
      <c r="AP86">
        <f>Model!BF100</f>
        <v>0</v>
      </c>
      <c r="AQ86">
        <f>Model!BG100</f>
        <v>0</v>
      </c>
      <c r="AR86">
        <f>Model!BH100</f>
        <v>0</v>
      </c>
      <c r="AS86">
        <f>Model!BI100</f>
        <v>0</v>
      </c>
      <c r="AU86">
        <f>Model!AK90</f>
        <v>56.543000000000049</v>
      </c>
      <c r="AV86">
        <f>Model!AL90</f>
        <v>54.08600000000007</v>
      </c>
      <c r="AW86">
        <f>Model!AM90</f>
        <v>79.115999999999943</v>
      </c>
      <c r="AX86">
        <f>Model!AN90</f>
        <v>119.92799999999994</v>
      </c>
      <c r="AZ86">
        <f>Model!AK100</f>
        <v>0</v>
      </c>
      <c r="BA86">
        <f>Model!AL100</f>
        <v>0</v>
      </c>
      <c r="BB86">
        <f>Model!AM100</f>
        <v>0</v>
      </c>
      <c r="BC86">
        <f>Model!AN100</f>
        <v>0</v>
      </c>
      <c r="BD86">
        <f>Model!AO100</f>
        <v>0</v>
      </c>
      <c r="BE86">
        <f>Model!AP100</f>
        <v>0</v>
      </c>
      <c r="BF86">
        <f>Model!AQ100</f>
        <v>0</v>
      </c>
      <c r="BG86">
        <f>Model!AR100</f>
        <v>0</v>
      </c>
    </row>
    <row r="87" spans="1:59">
      <c r="A87" t="str">
        <f>Model!I101</f>
        <v>FCF per Share</v>
      </c>
      <c r="B87">
        <f>Model!J101</f>
        <v>0</v>
      </c>
      <c r="C87">
        <f>Model!K101</f>
        <v>0</v>
      </c>
      <c r="D87">
        <f>Model!L101</f>
        <v>0</v>
      </c>
      <c r="E87">
        <f>Model!M101</f>
        <v>0</v>
      </c>
      <c r="F87">
        <f>Model!N101</f>
        <v>0</v>
      </c>
      <c r="G87">
        <f>Model!O101</f>
        <v>0</v>
      </c>
      <c r="H87">
        <f>Model!P101</f>
        <v>0</v>
      </c>
      <c r="I87">
        <f>Model!Q101</f>
        <v>0</v>
      </c>
      <c r="J87">
        <f>Model!R101</f>
        <v>0</v>
      </c>
      <c r="K87">
        <f>Model!S101</f>
        <v>0</v>
      </c>
      <c r="L87">
        <f>Model!T101</f>
        <v>0</v>
      </c>
      <c r="M87">
        <f>Model!U101</f>
        <v>0</v>
      </c>
      <c r="N87">
        <f>Model!V101</f>
        <v>0</v>
      </c>
      <c r="O87">
        <f>Model!W101</f>
        <v>0</v>
      </c>
      <c r="P87">
        <f>Model!X101</f>
        <v>0</v>
      </c>
      <c r="Q87">
        <f>Model!Y101</f>
        <v>0</v>
      </c>
      <c r="R87">
        <f>Model!Z101</f>
        <v>0</v>
      </c>
      <c r="S87">
        <f>Model!AA101</f>
        <v>0</v>
      </c>
      <c r="T87">
        <f>Model!AB101</f>
        <v>0.5908145418914198</v>
      </c>
      <c r="U87">
        <f>Model!AC101</f>
        <v>0</v>
      </c>
      <c r="V87">
        <f>Model!AD101</f>
        <v>0</v>
      </c>
      <c r="W87">
        <f>Model!AE101</f>
        <v>0</v>
      </c>
      <c r="X87">
        <f>Model!AF101</f>
        <v>0.82605620626535847</v>
      </c>
      <c r="Y87">
        <f>Model!AG101</f>
        <v>8.1614858864127601E-2</v>
      </c>
      <c r="Z87">
        <f>Model!AH101</f>
        <v>-9.5847477375918602E-2</v>
      </c>
      <c r="AA87">
        <f>Model!AI101</f>
        <v>0.42297954148890105</v>
      </c>
      <c r="AB87">
        <f>Model!AJ101</f>
        <v>0.62732721084955145</v>
      </c>
      <c r="AD87">
        <f>Model!AT101</f>
        <v>0</v>
      </c>
      <c r="AE87">
        <f>Model!AU101</f>
        <v>0</v>
      </c>
      <c r="AF87">
        <f>Model!AV101</f>
        <v>-3.3824446434468206E-2</v>
      </c>
      <c r="AG87">
        <f>Model!AW101</f>
        <v>1.0660974093943192</v>
      </c>
      <c r="AH87">
        <f>Model!AX101</f>
        <v>0.94544272412119634</v>
      </c>
      <c r="AI87">
        <f>Model!AY101</f>
        <v>1.0411760950624747</v>
      </c>
      <c r="AJ87">
        <f>Model!AZ101</f>
        <v>1.8166972772626142</v>
      </c>
      <c r="AK87">
        <f>Model!BA101</f>
        <v>2.6137305888680906</v>
      </c>
      <c r="AL87">
        <f>Model!BB101</f>
        <v>2.9281292474987457</v>
      </c>
      <c r="AM87">
        <f>Model!BC101</f>
        <v>3.1511536646877261</v>
      </c>
      <c r="AN87">
        <f>Model!BD101</f>
        <v>3.3257195606953323</v>
      </c>
      <c r="AO87">
        <f>Model!BE101</f>
        <v>3.4540303586616097</v>
      </c>
      <c r="AP87">
        <f>Model!BF101</f>
        <v>3.5111008306554332</v>
      </c>
      <c r="AQ87">
        <f>Model!BG101</f>
        <v>3.5605844615323896</v>
      </c>
      <c r="AR87">
        <f>Model!BH101</f>
        <v>3.6190502421517641</v>
      </c>
      <c r="AS87">
        <f>Model!BI101</f>
        <v>3.6953800630002038</v>
      </c>
      <c r="AU87">
        <f>Model!AK91</f>
        <v>1.6E-2</v>
      </c>
      <c r="AV87">
        <f>Model!AL91</f>
        <v>1.4999999999999999E-2</v>
      </c>
      <c r="AW87">
        <f>Model!AM91</f>
        <v>-2.5000000000000001E-2</v>
      </c>
      <c r="AX87">
        <f>Model!AN91</f>
        <v>5.8999999999999997E-2</v>
      </c>
      <c r="AZ87">
        <f>Model!AK101</f>
        <v>0.3116834305812598</v>
      </c>
      <c r="BA87">
        <f>Model!AL101</f>
        <v>0.44741567580257002</v>
      </c>
      <c r="BB87">
        <f>Model!AM101</f>
        <v>0.59718174731173912</v>
      </c>
      <c r="BC87">
        <f>Model!AN101</f>
        <v>0.45852041420710293</v>
      </c>
      <c r="BD87">
        <f>Model!AO101</f>
        <v>1.4639901137860878</v>
      </c>
      <c r="BE87">
        <f>Model!AP101</f>
        <v>0.38007011484506759</v>
      </c>
      <c r="BF87">
        <f>Model!AQ101</f>
        <v>0.40272566481568622</v>
      </c>
      <c r="BG87">
        <f>Model!AR101</f>
        <v>0.36694469542124941</v>
      </c>
    </row>
    <row r="88" spans="1:59">
      <c r="A88">
        <f>Model!I102</f>
        <v>0</v>
      </c>
      <c r="B88">
        <f>Model!J102</f>
        <v>0</v>
      </c>
      <c r="C88">
        <f>Model!K102</f>
        <v>0</v>
      </c>
      <c r="D88">
        <f>Model!L102</f>
        <v>0</v>
      </c>
      <c r="E88">
        <f>Model!M102</f>
        <v>0</v>
      </c>
      <c r="F88">
        <f>Model!N102</f>
        <v>0</v>
      </c>
      <c r="G88">
        <f>Model!O102</f>
        <v>0</v>
      </c>
      <c r="H88">
        <f>Model!P102</f>
        <v>0</v>
      </c>
      <c r="I88">
        <f>Model!Q102</f>
        <v>0</v>
      </c>
      <c r="J88">
        <f>Model!R102</f>
        <v>0</v>
      </c>
      <c r="K88">
        <f>Model!S102</f>
        <v>0</v>
      </c>
      <c r="L88">
        <f>Model!T102</f>
        <v>0</v>
      </c>
      <c r="M88">
        <f>Model!U102</f>
        <v>0</v>
      </c>
      <c r="N88">
        <f>Model!V102</f>
        <v>0</v>
      </c>
      <c r="O88">
        <f>Model!W102</f>
        <v>0</v>
      </c>
      <c r="P88">
        <f>Model!X102</f>
        <v>0</v>
      </c>
      <c r="Q88">
        <f>Model!Y102</f>
        <v>0</v>
      </c>
      <c r="R88">
        <f>Model!Z102</f>
        <v>0</v>
      </c>
      <c r="S88">
        <f>Model!AA102</f>
        <v>0</v>
      </c>
      <c r="T88">
        <f>Model!AB102</f>
        <v>0</v>
      </c>
      <c r="U88">
        <f>Model!AC102</f>
        <v>0</v>
      </c>
      <c r="V88">
        <f>Model!AD102</f>
        <v>0</v>
      </c>
      <c r="W88">
        <f>Model!AE102</f>
        <v>0</v>
      </c>
      <c r="X88">
        <f>Model!AF102</f>
        <v>0</v>
      </c>
      <c r="Y88">
        <f>Model!AG102</f>
        <v>0</v>
      </c>
      <c r="Z88">
        <f>Model!AH102</f>
        <v>0</v>
      </c>
      <c r="AA88">
        <f>Model!AI102</f>
        <v>0</v>
      </c>
      <c r="AB88">
        <f>Model!AJ102</f>
        <v>0</v>
      </c>
      <c r="AD88">
        <f>Model!AT102</f>
        <v>0</v>
      </c>
      <c r="AE88">
        <f>Model!AU102</f>
        <v>0</v>
      </c>
      <c r="AF88">
        <f>Model!AV102</f>
        <v>0</v>
      </c>
      <c r="AG88">
        <f>Model!AW102</f>
        <v>0</v>
      </c>
      <c r="AH88">
        <f>Model!AX102</f>
        <v>0</v>
      </c>
      <c r="AI88">
        <f>Model!AY102</f>
        <v>0</v>
      </c>
      <c r="AJ88">
        <f>Model!AZ102</f>
        <v>0</v>
      </c>
      <c r="AK88">
        <f>Model!BA102</f>
        <v>0</v>
      </c>
      <c r="AL88">
        <f>Model!BB102</f>
        <v>0</v>
      </c>
      <c r="AM88">
        <f>Model!BC102</f>
        <v>0</v>
      </c>
      <c r="AN88">
        <f>Model!BD102</f>
        <v>0</v>
      </c>
      <c r="AO88">
        <f>Model!BE102</f>
        <v>0</v>
      </c>
      <c r="AP88">
        <f>Model!BF102</f>
        <v>0</v>
      </c>
      <c r="AQ88">
        <f>Model!BG102</f>
        <v>0</v>
      </c>
      <c r="AR88">
        <f>Model!BH102</f>
        <v>0</v>
      </c>
      <c r="AS88">
        <f>Model!BI102</f>
        <v>0</v>
      </c>
      <c r="AU88">
        <f>Model!AK92</f>
        <v>-11.683</v>
      </c>
      <c r="AV88">
        <f>Model!AL92</f>
        <v>-15.848000000000001</v>
      </c>
      <c r="AW88">
        <f>Model!AM92</f>
        <v>-10.164999999999999</v>
      </c>
      <c r="AX88">
        <f>Model!AN92</f>
        <v>-18.664000000000001</v>
      </c>
      <c r="AZ88">
        <f>Model!AK102</f>
        <v>0</v>
      </c>
      <c r="BA88">
        <f>Model!AL102</f>
        <v>0</v>
      </c>
      <c r="BB88">
        <f>Model!AM102</f>
        <v>0</v>
      </c>
      <c r="BC88">
        <f>Model!AN102</f>
        <v>0</v>
      </c>
      <c r="BD88">
        <f>Model!AO102</f>
        <v>0</v>
      </c>
      <c r="BE88">
        <f>Model!AP102</f>
        <v>0</v>
      </c>
      <c r="BF88">
        <f>Model!AQ102</f>
        <v>0</v>
      </c>
      <c r="BG88">
        <f>Model!AR102</f>
        <v>0</v>
      </c>
    </row>
    <row r="89" spans="1:59">
      <c r="A89" t="str">
        <f>Model!I103</f>
        <v>Free Cash Flow</v>
      </c>
      <c r="B89">
        <f>Model!J103</f>
        <v>0</v>
      </c>
      <c r="C89">
        <f>Model!K103</f>
        <v>0</v>
      </c>
      <c r="D89">
        <f>Model!L103</f>
        <v>0</v>
      </c>
      <c r="E89">
        <f>Model!M103</f>
        <v>0</v>
      </c>
      <c r="F89">
        <f>Model!N103</f>
        <v>0</v>
      </c>
      <c r="G89">
        <f>Model!O103</f>
        <v>0</v>
      </c>
      <c r="H89">
        <f>Model!P103</f>
        <v>0</v>
      </c>
      <c r="I89">
        <f>Model!Q103</f>
        <v>0</v>
      </c>
      <c r="J89">
        <f>Model!R103</f>
        <v>0</v>
      </c>
      <c r="K89">
        <f>Model!S103</f>
        <v>0</v>
      </c>
      <c r="L89">
        <f>Model!T103</f>
        <v>0</v>
      </c>
      <c r="M89">
        <f>Model!U103</f>
        <v>0</v>
      </c>
      <c r="N89">
        <f>Model!V103</f>
        <v>0</v>
      </c>
      <c r="O89">
        <f>Model!W103</f>
        <v>0</v>
      </c>
      <c r="P89">
        <f>Model!X103</f>
        <v>0</v>
      </c>
      <c r="Q89">
        <f>Model!Y103</f>
        <v>0</v>
      </c>
      <c r="R89">
        <f>Model!Z103</f>
        <v>0</v>
      </c>
      <c r="S89">
        <f>Model!AA103</f>
        <v>0</v>
      </c>
      <c r="T89">
        <f>Model!AB103</f>
        <v>37.011999999999986</v>
      </c>
      <c r="U89">
        <f>Model!AC103</f>
        <v>0</v>
      </c>
      <c r="V89">
        <f>Model!AD103</f>
        <v>0</v>
      </c>
      <c r="W89">
        <f>Model!AE103</f>
        <v>0</v>
      </c>
      <c r="X89">
        <f>Model!AF103</f>
        <v>53.76999999999996</v>
      </c>
      <c r="Y89">
        <f>Model!AG103</f>
        <v>5.2919999999999856</v>
      </c>
      <c r="Z89">
        <f>Model!AH103</f>
        <v>-6.2899999999999636</v>
      </c>
      <c r="AA89">
        <f>Model!AI103</f>
        <v>27.83900000000002</v>
      </c>
      <c r="AB89">
        <f>Model!AJ103</f>
        <v>41.495000000000019</v>
      </c>
      <c r="AD89">
        <f>Model!AT103</f>
        <v>0</v>
      </c>
      <c r="AE89">
        <f>Model!AU103</f>
        <v>0</v>
      </c>
      <c r="AF89">
        <f>Model!AV103</f>
        <v>-1.8180000000000121</v>
      </c>
      <c r="AG89">
        <f>Model!AW103</f>
        <v>67.689999999999955</v>
      </c>
      <c r="AH89">
        <f>Model!AX103</f>
        <v>61.545000000000037</v>
      </c>
      <c r="AI89">
        <f>Model!AY103</f>
        <v>68.336000000000084</v>
      </c>
      <c r="AJ89">
        <f>Model!AZ103</f>
        <v>123.256</v>
      </c>
      <c r="AK89">
        <f>Model!BA103</f>
        <v>177.13292974956238</v>
      </c>
      <c r="AL89">
        <f>Model!BB103</f>
        <v>201.36790513865134</v>
      </c>
      <c r="AM89">
        <f>Model!BC103</f>
        <v>223.00763642992206</v>
      </c>
      <c r="AN89">
        <f>Model!BD103</f>
        <v>242.01313124405078</v>
      </c>
      <c r="AO89">
        <f>Model!BE103</f>
        <v>258.25838874586452</v>
      </c>
      <c r="AP89">
        <f>Model!BF103</f>
        <v>269.5477585011472</v>
      </c>
      <c r="AQ89">
        <f>Model!BG103</f>
        <v>280.46779348608231</v>
      </c>
      <c r="AR89">
        <f>Model!BH103</f>
        <v>292.31125263043577</v>
      </c>
      <c r="AS89">
        <f>Model!BI103</f>
        <v>305.86718429381671</v>
      </c>
      <c r="AU89">
        <f>Model!AK93</f>
        <v>-23.266999999999999</v>
      </c>
      <c r="AV89">
        <f>Model!AL93</f>
        <v>-30.007999999999999</v>
      </c>
      <c r="AW89">
        <f>Model!AM93</f>
        <v>-20.998999999999999</v>
      </c>
      <c r="AX89">
        <f>Model!AN93</f>
        <v>-47.927999999999997</v>
      </c>
      <c r="AZ89">
        <f>Model!AK103</f>
        <v>20.971000000000071</v>
      </c>
      <c r="BA89">
        <f>Model!AL103</f>
        <v>30.483000000000072</v>
      </c>
      <c r="BB89">
        <f>Model!AM103</f>
        <v>40.727999999999938</v>
      </c>
      <c r="BC89">
        <f>Model!AN103</f>
        <v>31.073999999999984</v>
      </c>
      <c r="BD89">
        <f>Model!AO103</f>
        <v>99.214838393740919</v>
      </c>
      <c r="BE89">
        <f>Model!AP103</f>
        <v>25.757410973988147</v>
      </c>
      <c r="BF89">
        <f>Model!AQ103</f>
        <v>27.292781129762766</v>
      </c>
      <c r="BG89">
        <f>Model!AR103</f>
        <v>24.867899252070558</v>
      </c>
    </row>
    <row r="90" spans="1:59">
      <c r="A90" t="str">
        <f>Model!I104</f>
        <v>Uses of Free Cash Flow:</v>
      </c>
      <c r="B90">
        <f>Model!J104</f>
        <v>0</v>
      </c>
      <c r="C90">
        <f>Model!K104</f>
        <v>0</v>
      </c>
      <c r="D90">
        <f>Model!L104</f>
        <v>0</v>
      </c>
      <c r="E90">
        <f>Model!M104</f>
        <v>0</v>
      </c>
      <c r="F90">
        <f>Model!N104</f>
        <v>0</v>
      </c>
      <c r="G90">
        <f>Model!O104</f>
        <v>0</v>
      </c>
      <c r="H90">
        <f>Model!P104</f>
        <v>0</v>
      </c>
      <c r="I90">
        <f>Model!Q104</f>
        <v>0</v>
      </c>
      <c r="J90">
        <f>Model!R104</f>
        <v>0</v>
      </c>
      <c r="K90">
        <f>Model!S104</f>
        <v>0</v>
      </c>
      <c r="L90">
        <f>Model!T104</f>
        <v>0</v>
      </c>
      <c r="M90">
        <f>Model!U104</f>
        <v>0</v>
      </c>
      <c r="N90">
        <f>Model!V104</f>
        <v>0</v>
      </c>
      <c r="O90">
        <f>Model!W104</f>
        <v>0</v>
      </c>
      <c r="P90">
        <f>Model!X104</f>
        <v>0</v>
      </c>
      <c r="Q90">
        <f>Model!Y104</f>
        <v>0</v>
      </c>
      <c r="R90">
        <f>Model!Z104</f>
        <v>0</v>
      </c>
      <c r="S90">
        <f>Model!AA104</f>
        <v>0</v>
      </c>
      <c r="T90">
        <f>Model!AB104</f>
        <v>0</v>
      </c>
      <c r="U90">
        <f>Model!AC104</f>
        <v>0</v>
      </c>
      <c r="V90">
        <f>Model!AD104</f>
        <v>0</v>
      </c>
      <c r="W90">
        <f>Model!AE104</f>
        <v>0</v>
      </c>
      <c r="X90">
        <f>Model!AF104</f>
        <v>0</v>
      </c>
      <c r="Y90">
        <f>Model!AG104</f>
        <v>0</v>
      </c>
      <c r="Z90">
        <f>Model!AH104</f>
        <v>0</v>
      </c>
      <c r="AA90">
        <f>Model!AI104</f>
        <v>0</v>
      </c>
      <c r="AB90">
        <f>Model!AJ104</f>
        <v>0</v>
      </c>
      <c r="AD90">
        <f>Model!AT104</f>
        <v>0</v>
      </c>
      <c r="AE90">
        <f>Model!AU104</f>
        <v>0</v>
      </c>
      <c r="AF90">
        <f>Model!AV104</f>
        <v>0</v>
      </c>
      <c r="AG90">
        <f>Model!AW104</f>
        <v>0</v>
      </c>
      <c r="AH90">
        <f>Model!AX104</f>
        <v>0</v>
      </c>
      <c r="AI90">
        <f>Model!AY104</f>
        <v>0</v>
      </c>
      <c r="AJ90">
        <f>Model!AZ104</f>
        <v>0</v>
      </c>
      <c r="AK90">
        <f>Model!BA104</f>
        <v>0</v>
      </c>
      <c r="AL90">
        <f>Model!BB104</f>
        <v>0</v>
      </c>
      <c r="AM90">
        <f>Model!BC104</f>
        <v>0</v>
      </c>
      <c r="AN90">
        <f>Model!BD104</f>
        <v>0</v>
      </c>
      <c r="AO90">
        <f>Model!BE104</f>
        <v>0</v>
      </c>
      <c r="AP90">
        <f>Model!BF104</f>
        <v>0</v>
      </c>
      <c r="AQ90">
        <f>Model!BG104</f>
        <v>0</v>
      </c>
      <c r="AR90">
        <f>Model!BH104</f>
        <v>0</v>
      </c>
      <c r="AS90">
        <f>Model!BI104</f>
        <v>0</v>
      </c>
      <c r="AU90">
        <f>Model!AK94</f>
        <v>70.505999999999972</v>
      </c>
      <c r="AV90">
        <f>Model!AL94</f>
        <v>69.443999999999988</v>
      </c>
      <c r="AW90">
        <f>Model!AM94</f>
        <v>69.577000000000012</v>
      </c>
      <c r="AX90">
        <f>Model!AN94</f>
        <v>155.38699999999997</v>
      </c>
      <c r="AZ90">
        <f>Model!AK104</f>
        <v>0</v>
      </c>
      <c r="BA90">
        <f>Model!AL104</f>
        <v>0</v>
      </c>
      <c r="BB90">
        <f>Model!AM104</f>
        <v>0</v>
      </c>
      <c r="BC90">
        <f>Model!AN104</f>
        <v>0</v>
      </c>
      <c r="BD90">
        <f>Model!AO104</f>
        <v>0</v>
      </c>
      <c r="BE90">
        <f>Model!AP104</f>
        <v>0</v>
      </c>
      <c r="BF90">
        <f>Model!AQ104</f>
        <v>0</v>
      </c>
      <c r="BG90">
        <f>Model!AR104</f>
        <v>0</v>
      </c>
    </row>
    <row r="91" spans="1:59">
      <c r="A91" t="str">
        <f>Model!I105</f>
        <v>Dividend</v>
      </c>
      <c r="B91">
        <f>Model!J105</f>
        <v>0</v>
      </c>
      <c r="C91">
        <f>Model!K105</f>
        <v>0</v>
      </c>
      <c r="D91">
        <f>Model!L105</f>
        <v>0</v>
      </c>
      <c r="E91">
        <f>Model!M105</f>
        <v>0</v>
      </c>
      <c r="F91">
        <f>Model!N105</f>
        <v>0</v>
      </c>
      <c r="G91">
        <f>Model!O105</f>
        <v>0</v>
      </c>
      <c r="H91">
        <f>Model!P105</f>
        <v>0</v>
      </c>
      <c r="I91">
        <f>Model!Q105</f>
        <v>0</v>
      </c>
      <c r="J91">
        <f>Model!R105</f>
        <v>0</v>
      </c>
      <c r="K91">
        <f>Model!S105</f>
        <v>0</v>
      </c>
      <c r="L91">
        <f>Model!T105</f>
        <v>0</v>
      </c>
      <c r="M91">
        <f>Model!U105</f>
        <v>0</v>
      </c>
      <c r="N91">
        <f>Model!V105</f>
        <v>0</v>
      </c>
      <c r="O91">
        <f>Model!W105</f>
        <v>0</v>
      </c>
      <c r="P91">
        <f>Model!X105</f>
        <v>0</v>
      </c>
      <c r="Q91">
        <f>Model!Y105</f>
        <v>0</v>
      </c>
      <c r="R91">
        <f>Model!Z105</f>
        <v>0</v>
      </c>
      <c r="S91">
        <f>Model!AA105</f>
        <v>0</v>
      </c>
      <c r="T91">
        <f>Model!AB105</f>
        <v>0</v>
      </c>
      <c r="U91">
        <f>Model!AC105</f>
        <v>0</v>
      </c>
      <c r="V91">
        <f>Model!AD105</f>
        <v>0</v>
      </c>
      <c r="W91">
        <f>Model!AE105</f>
        <v>0</v>
      </c>
      <c r="X91">
        <f>Model!AF105</f>
        <v>0</v>
      </c>
      <c r="Y91">
        <f>Model!AG105</f>
        <v>0</v>
      </c>
      <c r="Z91">
        <f>Model!AH105</f>
        <v>0</v>
      </c>
      <c r="AA91">
        <f>Model!AI105</f>
        <v>0</v>
      </c>
      <c r="AB91">
        <f>Model!AJ105</f>
        <v>0</v>
      </c>
      <c r="AD91">
        <f>Model!AT105</f>
        <v>0</v>
      </c>
      <c r="AE91">
        <f>Model!AU105</f>
        <v>0</v>
      </c>
      <c r="AF91">
        <f>Model!AV105</f>
        <v>0</v>
      </c>
      <c r="AG91">
        <f>Model!AW105</f>
        <v>0</v>
      </c>
      <c r="AH91">
        <f>Model!AX105</f>
        <v>0</v>
      </c>
      <c r="AI91">
        <f>Model!AY105</f>
        <v>0</v>
      </c>
      <c r="AJ91">
        <f>Model!AZ105</f>
        <v>0</v>
      </c>
      <c r="AK91">
        <f>Model!BA105</f>
        <v>0</v>
      </c>
      <c r="AL91">
        <f>Model!BB105</f>
        <v>0</v>
      </c>
      <c r="AM91">
        <f>Model!BC105</f>
        <v>0</v>
      </c>
      <c r="AN91">
        <f>Model!BD105</f>
        <v>0</v>
      </c>
      <c r="AO91">
        <f>Model!BE105</f>
        <v>0</v>
      </c>
      <c r="AP91">
        <f>Model!BF105</f>
        <v>0</v>
      </c>
      <c r="AQ91">
        <f>Model!BG105</f>
        <v>0</v>
      </c>
      <c r="AR91">
        <f>Model!BH105</f>
        <v>0</v>
      </c>
      <c r="AS91">
        <f>Model!BI105</f>
        <v>0</v>
      </c>
      <c r="AU91">
        <f>Model!AK95</f>
        <v>20.971000000000071</v>
      </c>
      <c r="AV91">
        <f>Model!AL95</f>
        <v>30.483000000000072</v>
      </c>
      <c r="AW91">
        <f>Model!AM95</f>
        <v>40.727999999999938</v>
      </c>
      <c r="AX91">
        <f>Model!AN95</f>
        <v>31.073999999999984</v>
      </c>
      <c r="AZ91">
        <f>Model!AK105</f>
        <v>0</v>
      </c>
      <c r="BA91">
        <f>Model!AL105</f>
        <v>0</v>
      </c>
      <c r="BB91">
        <f>Model!AM105</f>
        <v>0</v>
      </c>
      <c r="BC91">
        <f>Model!AN105</f>
        <v>0</v>
      </c>
      <c r="BD91">
        <f>Model!AO105</f>
        <v>0</v>
      </c>
      <c r="BE91">
        <f>Model!AP105</f>
        <v>0</v>
      </c>
      <c r="BF91">
        <f>Model!AQ105</f>
        <v>0</v>
      </c>
      <c r="BG91">
        <f>Model!AR105</f>
        <v>0</v>
      </c>
    </row>
    <row r="92" spans="1:59">
      <c r="A92" t="str">
        <f>Model!I106</f>
        <v>Debt Repayment / Issuance</v>
      </c>
      <c r="B92">
        <f>Model!J106</f>
        <v>0</v>
      </c>
      <c r="C92">
        <f>Model!K106</f>
        <v>0</v>
      </c>
      <c r="D92">
        <f>Model!L106</f>
        <v>0</v>
      </c>
      <c r="E92">
        <f>Model!M106</f>
        <v>0</v>
      </c>
      <c r="F92">
        <f>Model!N106</f>
        <v>0</v>
      </c>
      <c r="G92">
        <f>Model!O106</f>
        <v>0</v>
      </c>
      <c r="H92">
        <f>Model!P106</f>
        <v>0</v>
      </c>
      <c r="I92">
        <f>Model!Q106</f>
        <v>0</v>
      </c>
      <c r="J92">
        <f>Model!R106</f>
        <v>0</v>
      </c>
      <c r="K92">
        <f>Model!S106</f>
        <v>0</v>
      </c>
      <c r="L92">
        <f>Model!T106</f>
        <v>0</v>
      </c>
      <c r="M92">
        <f>Model!U106</f>
        <v>0</v>
      </c>
      <c r="N92">
        <f>Model!V106</f>
        <v>0</v>
      </c>
      <c r="O92">
        <f>Model!W106</f>
        <v>0</v>
      </c>
      <c r="P92">
        <f>Model!X106</f>
        <v>0</v>
      </c>
      <c r="Q92">
        <f>Model!Y106</f>
        <v>0</v>
      </c>
      <c r="R92">
        <f>Model!Z106</f>
        <v>0</v>
      </c>
      <c r="S92">
        <f>Model!AA106</f>
        <v>0</v>
      </c>
      <c r="T92">
        <f>Model!AB106</f>
        <v>0</v>
      </c>
      <c r="U92">
        <f>Model!AC106</f>
        <v>0</v>
      </c>
      <c r="V92">
        <f>Model!AD106</f>
        <v>0</v>
      </c>
      <c r="W92">
        <f>Model!AE106</f>
        <v>0</v>
      </c>
      <c r="X92">
        <f>Model!AF106</f>
        <v>0</v>
      </c>
      <c r="Y92">
        <f>Model!AG106</f>
        <v>0</v>
      </c>
      <c r="Z92">
        <f>Model!AH106</f>
        <v>0</v>
      </c>
      <c r="AA92">
        <f>Model!AI106</f>
        <v>0</v>
      </c>
      <c r="AB92">
        <f>Model!AJ106</f>
        <v>0</v>
      </c>
      <c r="AD92">
        <f>Model!AT106</f>
        <v>0</v>
      </c>
      <c r="AE92">
        <f>Model!AU106</f>
        <v>0</v>
      </c>
      <c r="AF92">
        <f>Model!AV106</f>
        <v>0</v>
      </c>
      <c r="AG92">
        <f>Model!AW106</f>
        <v>0</v>
      </c>
      <c r="AH92">
        <f>Model!AX106</f>
        <v>0</v>
      </c>
      <c r="AI92">
        <f>Model!AY106</f>
        <v>0</v>
      </c>
      <c r="AJ92">
        <f>Model!AZ106</f>
        <v>0</v>
      </c>
      <c r="AK92">
        <f>Model!BA106</f>
        <v>0</v>
      </c>
      <c r="AL92">
        <f>Model!BB106</f>
        <v>0</v>
      </c>
      <c r="AM92">
        <f>Model!BC106</f>
        <v>0</v>
      </c>
      <c r="AN92">
        <f>Model!BD106</f>
        <v>0</v>
      </c>
      <c r="AO92">
        <f>Model!BE106</f>
        <v>0</v>
      </c>
      <c r="AP92">
        <f>Model!BF106</f>
        <v>0</v>
      </c>
      <c r="AQ92">
        <f>Model!BG106</f>
        <v>0</v>
      </c>
      <c r="AR92">
        <f>Model!BH106</f>
        <v>0</v>
      </c>
      <c r="AS92">
        <f>Model!BI106</f>
        <v>0</v>
      </c>
      <c r="AU92">
        <f>Model!AK96</f>
        <v>0</v>
      </c>
      <c r="AV92">
        <f>Model!AL96</f>
        <v>0</v>
      </c>
      <c r="AW92">
        <f>Model!AM96</f>
        <v>0</v>
      </c>
      <c r="AX92">
        <f>Model!AN96</f>
        <v>0</v>
      </c>
      <c r="AZ92">
        <f>Model!AK106</f>
        <v>0</v>
      </c>
      <c r="BA92">
        <f>Model!AL106</f>
        <v>0</v>
      </c>
      <c r="BB92">
        <f>Model!AM106</f>
        <v>0</v>
      </c>
      <c r="BC92">
        <f>Model!AN106</f>
        <v>0</v>
      </c>
      <c r="BD92">
        <f>Model!AO106</f>
        <v>0</v>
      </c>
      <c r="BE92">
        <f>Model!AP106</f>
        <v>0</v>
      </c>
      <c r="BF92">
        <f>Model!AQ106</f>
        <v>0</v>
      </c>
      <c r="BG92">
        <f>Model!AR106</f>
        <v>0</v>
      </c>
    </row>
    <row r="93" spans="1:59">
      <c r="A93" t="str">
        <f>Model!I107</f>
        <v>Acquisitions / Investments (net)</v>
      </c>
      <c r="B93">
        <f>Model!J107</f>
        <v>0</v>
      </c>
      <c r="C93">
        <f>Model!K107</f>
        <v>0</v>
      </c>
      <c r="D93">
        <f>Model!L107</f>
        <v>0</v>
      </c>
      <c r="E93">
        <f>Model!M107</f>
        <v>0</v>
      </c>
      <c r="F93">
        <f>Model!N107</f>
        <v>0</v>
      </c>
      <c r="G93">
        <f>Model!O107</f>
        <v>0</v>
      </c>
      <c r="H93">
        <f>Model!P107</f>
        <v>0</v>
      </c>
      <c r="I93">
        <f>Model!Q107</f>
        <v>0</v>
      </c>
      <c r="J93">
        <f>Model!R107</f>
        <v>0</v>
      </c>
      <c r="K93">
        <f>Model!S107</f>
        <v>0</v>
      </c>
      <c r="L93">
        <f>Model!T107</f>
        <v>0</v>
      </c>
      <c r="M93">
        <f>Model!U107</f>
        <v>0</v>
      </c>
      <c r="N93">
        <f>Model!V107</f>
        <v>0</v>
      </c>
      <c r="O93">
        <f>Model!W107</f>
        <v>0</v>
      </c>
      <c r="P93">
        <f>Model!X107</f>
        <v>0</v>
      </c>
      <c r="Q93">
        <f>Model!Y107</f>
        <v>0</v>
      </c>
      <c r="R93">
        <f>Model!Z107</f>
        <v>0</v>
      </c>
      <c r="S93">
        <f>Model!AA107</f>
        <v>0</v>
      </c>
      <c r="T93">
        <f>Model!AB107</f>
        <v>0.21600000000000019</v>
      </c>
      <c r="U93">
        <f>Model!AC107</f>
        <v>0</v>
      </c>
      <c r="V93">
        <f>Model!AD107</f>
        <v>0</v>
      </c>
      <c r="W93">
        <f>Model!AE107</f>
        <v>0</v>
      </c>
      <c r="X93">
        <f>Model!AF107</f>
        <v>-6.4290000000000003</v>
      </c>
      <c r="Y93">
        <f>Model!AG107</f>
        <v>2.2879999999999998</v>
      </c>
      <c r="Z93">
        <f>Model!AH107</f>
        <v>-2.1029999999999998</v>
      </c>
      <c r="AA93">
        <f>Model!AI107</f>
        <v>-4.492</v>
      </c>
      <c r="AB93">
        <f>Model!AJ107</f>
        <v>-223.32300000000004</v>
      </c>
      <c r="AD93">
        <f>Model!AT107</f>
        <v>0</v>
      </c>
      <c r="AE93">
        <f>Model!AU107</f>
        <v>0</v>
      </c>
      <c r="AF93">
        <f>Model!AV107</f>
        <v>-2.7060000000000004</v>
      </c>
      <c r="AG93">
        <f>Model!AW107</f>
        <v>-26.637999999999998</v>
      </c>
      <c r="AH93">
        <f>Model!AX107</f>
        <v>-26.016000000000005</v>
      </c>
      <c r="AI93">
        <f>Model!AY107</f>
        <v>-227.63000000000002</v>
      </c>
      <c r="AJ93">
        <f>Model!AZ107</f>
        <v>15.950000000000003</v>
      </c>
      <c r="AK93">
        <f>Model!BA107</f>
        <v>0</v>
      </c>
      <c r="AL93">
        <f>Model!BB107</f>
        <v>0</v>
      </c>
      <c r="AM93">
        <f>Model!BC107</f>
        <v>0</v>
      </c>
      <c r="AN93">
        <f>Model!BD107</f>
        <v>0</v>
      </c>
      <c r="AO93">
        <f>Model!BE107</f>
        <v>0</v>
      </c>
      <c r="AP93">
        <f>Model!BF107</f>
        <v>0</v>
      </c>
      <c r="AQ93">
        <f>Model!BG107</f>
        <v>0</v>
      </c>
      <c r="AR93">
        <f>Model!BH107</f>
        <v>0</v>
      </c>
      <c r="AS93">
        <f>Model!BI107</f>
        <v>0</v>
      </c>
      <c r="AU93">
        <f>Model!AK97</f>
        <v>0</v>
      </c>
      <c r="AV93">
        <f>Model!AL97</f>
        <v>0</v>
      </c>
      <c r="AW93">
        <f>Model!AM97</f>
        <v>0</v>
      </c>
      <c r="AX93">
        <f>Model!AN97</f>
        <v>0</v>
      </c>
      <c r="AZ93">
        <f>Model!AK107</f>
        <v>-5.37</v>
      </c>
      <c r="BA93">
        <f>Model!AL107</f>
        <v>5.71</v>
      </c>
      <c r="BB93">
        <f>Model!AM107</f>
        <v>-6.8579999999999997</v>
      </c>
      <c r="BC93">
        <f>Model!AN107</f>
        <v>22.468</v>
      </c>
      <c r="BD93">
        <f>Model!AO107</f>
        <v>0</v>
      </c>
      <c r="BE93">
        <f>Model!AP107</f>
        <v>0</v>
      </c>
      <c r="BF93">
        <f>Model!AQ107</f>
        <v>0</v>
      </c>
      <c r="BG93">
        <f>Model!AR107</f>
        <v>0</v>
      </c>
    </row>
    <row r="94" spans="1:59">
      <c r="A94" t="str">
        <f>Model!I108</f>
        <v>Share Repurchases</v>
      </c>
      <c r="B94">
        <f>Model!J108</f>
        <v>0</v>
      </c>
      <c r="C94">
        <f>Model!K108</f>
        <v>0</v>
      </c>
      <c r="D94">
        <f>Model!L108</f>
        <v>0</v>
      </c>
      <c r="E94">
        <f>Model!M108</f>
        <v>0</v>
      </c>
      <c r="F94">
        <f>Model!N108</f>
        <v>0</v>
      </c>
      <c r="G94">
        <f>Model!O108</f>
        <v>0</v>
      </c>
      <c r="H94">
        <f>Model!P108</f>
        <v>0</v>
      </c>
      <c r="I94">
        <f>Model!Q108</f>
        <v>0</v>
      </c>
      <c r="J94">
        <f>Model!R108</f>
        <v>0</v>
      </c>
      <c r="K94">
        <f>Model!S108</f>
        <v>0</v>
      </c>
      <c r="L94">
        <f>Model!T108</f>
        <v>0</v>
      </c>
      <c r="M94">
        <f>Model!U108</f>
        <v>0</v>
      </c>
      <c r="N94">
        <f>Model!V108</f>
        <v>0</v>
      </c>
      <c r="O94">
        <f>Model!W108</f>
        <v>0</v>
      </c>
      <c r="P94">
        <f>Model!X108</f>
        <v>0</v>
      </c>
      <c r="Q94">
        <f>Model!Y108</f>
        <v>0</v>
      </c>
      <c r="R94">
        <f>Model!Z108</f>
        <v>0</v>
      </c>
      <c r="S94">
        <f>Model!AA108</f>
        <v>0</v>
      </c>
      <c r="T94">
        <f>Model!AB108</f>
        <v>0</v>
      </c>
      <c r="U94">
        <f>Model!AC108</f>
        <v>0</v>
      </c>
      <c r="V94">
        <f>Model!AD108</f>
        <v>0</v>
      </c>
      <c r="W94">
        <f>Model!AE108</f>
        <v>0</v>
      </c>
      <c r="X94">
        <f>Model!AF108</f>
        <v>0</v>
      </c>
      <c r="Y94">
        <f>Model!AG108</f>
        <v>0</v>
      </c>
      <c r="Z94">
        <f>Model!AH108</f>
        <v>0</v>
      </c>
      <c r="AA94">
        <f>Model!AI108</f>
        <v>0</v>
      </c>
      <c r="AB94">
        <f>Model!AJ108</f>
        <v>0</v>
      </c>
      <c r="AD94">
        <f>Model!AT108</f>
        <v>0</v>
      </c>
      <c r="AE94">
        <f>Model!AU108</f>
        <v>0</v>
      </c>
      <c r="AF94">
        <f>Model!AV108</f>
        <v>0</v>
      </c>
      <c r="AG94">
        <f>Model!AW108</f>
        <v>0</v>
      </c>
      <c r="AH94">
        <f>Model!AX108</f>
        <v>0</v>
      </c>
      <c r="AI94">
        <f>Model!AY108</f>
        <v>0</v>
      </c>
      <c r="AJ94">
        <f>Model!AZ108</f>
        <v>0</v>
      </c>
      <c r="AK94">
        <f>Model!BA108</f>
        <v>0</v>
      </c>
      <c r="AL94">
        <f>Model!BB108</f>
        <v>0</v>
      </c>
      <c r="AM94">
        <f>Model!BC108</f>
        <v>0</v>
      </c>
      <c r="AN94">
        <f>Model!BD108</f>
        <v>0</v>
      </c>
      <c r="AO94">
        <f>Model!BE108</f>
        <v>0</v>
      </c>
      <c r="AP94">
        <f>Model!BF108</f>
        <v>0</v>
      </c>
      <c r="AQ94">
        <f>Model!BG108</f>
        <v>0</v>
      </c>
      <c r="AR94">
        <f>Model!BH108</f>
        <v>0</v>
      </c>
      <c r="AS94">
        <f>Model!BI108</f>
        <v>0</v>
      </c>
      <c r="AU94">
        <f>Model!AK98</f>
        <v>0.3708858744672206</v>
      </c>
      <c r="AV94">
        <f>Model!AL98</f>
        <v>0.56360241097511432</v>
      </c>
      <c r="AW94">
        <f>Model!AM98</f>
        <v>0.51478841195206992</v>
      </c>
      <c r="AX94">
        <f>Model!AN98</f>
        <v>0.2591054632779668</v>
      </c>
      <c r="AZ94">
        <f>Model!AK108</f>
        <v>0</v>
      </c>
      <c r="BA94">
        <f>Model!AL108</f>
        <v>0</v>
      </c>
      <c r="BB94">
        <f>Model!AM108</f>
        <v>0</v>
      </c>
      <c r="BC94">
        <f>Model!AN108</f>
        <v>0</v>
      </c>
      <c r="BD94">
        <f>Model!AO108</f>
        <v>0</v>
      </c>
      <c r="BE94">
        <f>Model!AP108</f>
        <v>0</v>
      </c>
      <c r="BF94">
        <f>Model!AQ108</f>
        <v>0</v>
      </c>
      <c r="BG94">
        <f>Model!AR108</f>
        <v>0</v>
      </c>
    </row>
    <row r="95" spans="1:59">
      <c r="A95" t="str">
        <f>Model!I109</f>
        <v>Excess Free Cash</v>
      </c>
      <c r="B95">
        <f>Model!J109</f>
        <v>0</v>
      </c>
      <c r="C95">
        <f>Model!K109</f>
        <v>0</v>
      </c>
      <c r="D95">
        <f>Model!L109</f>
        <v>0</v>
      </c>
      <c r="E95">
        <f>Model!M109</f>
        <v>0</v>
      </c>
      <c r="F95">
        <f>Model!N109</f>
        <v>0</v>
      </c>
      <c r="G95">
        <f>Model!O109</f>
        <v>0</v>
      </c>
      <c r="H95">
        <f>Model!P109</f>
        <v>0</v>
      </c>
      <c r="I95">
        <f>Model!Q109</f>
        <v>0</v>
      </c>
      <c r="J95">
        <f>Model!R109</f>
        <v>0</v>
      </c>
      <c r="K95">
        <f>Model!S109</f>
        <v>0</v>
      </c>
      <c r="L95">
        <f>Model!T109</f>
        <v>0</v>
      </c>
      <c r="M95">
        <f>Model!U109</f>
        <v>0</v>
      </c>
      <c r="N95">
        <f>Model!V109</f>
        <v>0</v>
      </c>
      <c r="O95">
        <f>Model!W109</f>
        <v>0</v>
      </c>
      <c r="P95">
        <f>Model!X109</f>
        <v>0</v>
      </c>
      <c r="Q95">
        <f>Model!Y109</f>
        <v>0</v>
      </c>
      <c r="R95">
        <f>Model!Z109</f>
        <v>0</v>
      </c>
      <c r="S95">
        <f>Model!AA109</f>
        <v>0</v>
      </c>
      <c r="T95">
        <f>Model!AB109</f>
        <v>37.227999999999987</v>
      </c>
      <c r="U95">
        <f>Model!AC109</f>
        <v>0</v>
      </c>
      <c r="V95">
        <f>Model!AD109</f>
        <v>0</v>
      </c>
      <c r="W95">
        <f>Model!AE109</f>
        <v>0</v>
      </c>
      <c r="X95">
        <f>Model!AF109</f>
        <v>47.340999999999958</v>
      </c>
      <c r="Y95">
        <f>Model!AG109</f>
        <v>7.5799999999999859</v>
      </c>
      <c r="Z95">
        <f>Model!AH109</f>
        <v>-8.3929999999999634</v>
      </c>
      <c r="AA95">
        <f>Model!AI109</f>
        <v>23.347000000000019</v>
      </c>
      <c r="AB95">
        <f>Model!AJ109</f>
        <v>-181.82800000000003</v>
      </c>
      <c r="AD95">
        <f>Model!AT109</f>
        <v>0</v>
      </c>
      <c r="AE95">
        <f>Model!AU109</f>
        <v>0</v>
      </c>
      <c r="AF95">
        <f>Model!AV109</f>
        <v>-4.5240000000000125</v>
      </c>
      <c r="AG95">
        <f>Model!AW109</f>
        <v>41.051999999999957</v>
      </c>
      <c r="AH95">
        <f>Model!AX109</f>
        <v>35.529000000000032</v>
      </c>
      <c r="AI95">
        <f>Model!AY109</f>
        <v>-159.29399999999993</v>
      </c>
      <c r="AJ95">
        <f>Model!AZ109</f>
        <v>139.20600000000002</v>
      </c>
      <c r="AK95">
        <f>Model!BA109</f>
        <v>177.13292974956238</v>
      </c>
      <c r="AL95">
        <f>Model!BB109</f>
        <v>201.36790513865134</v>
      </c>
      <c r="AM95">
        <f>Model!BC109</f>
        <v>223.00763642992206</v>
      </c>
      <c r="AN95">
        <f>Model!BD109</f>
        <v>242.01313124405078</v>
      </c>
      <c r="AO95">
        <f>Model!BE109</f>
        <v>258.25838874586452</v>
      </c>
      <c r="AP95">
        <f>Model!BF109</f>
        <v>269.5477585011472</v>
      </c>
      <c r="AQ95">
        <f>Model!BG109</f>
        <v>280.46779348608231</v>
      </c>
      <c r="AR95">
        <f>Model!BH109</f>
        <v>292.31125263043577</v>
      </c>
      <c r="AS95">
        <f>Model!BI109</f>
        <v>305.86718429381671</v>
      </c>
      <c r="AU95">
        <f>Model!AK99</f>
        <v>0.78237801319349931</v>
      </c>
      <c r="AV95">
        <f>Model!AL99</f>
        <v>1.1184225122952334</v>
      </c>
      <c r="AW95">
        <f>Model!AM99</f>
        <v>0.78020880732089559</v>
      </c>
      <c r="AX95">
        <f>Model!AN99</f>
        <v>0.65874524714828919</v>
      </c>
      <c r="AZ95">
        <f>Model!AK109</f>
        <v>15.60100000000007</v>
      </c>
      <c r="BA95">
        <f>Model!AL109</f>
        <v>36.193000000000069</v>
      </c>
      <c r="BB95">
        <f>Model!AM109</f>
        <v>33.869999999999941</v>
      </c>
      <c r="BC95">
        <f>Model!AN109</f>
        <v>53.541999999999987</v>
      </c>
      <c r="BD95">
        <f>Model!AO109</f>
        <v>99.214838393740919</v>
      </c>
      <c r="BE95">
        <f>Model!AP109</f>
        <v>25.757410973988147</v>
      </c>
      <c r="BF95">
        <f>Model!AQ109</f>
        <v>27.292781129762766</v>
      </c>
      <c r="BG95">
        <f>Model!AR109</f>
        <v>24.867899252070558</v>
      </c>
    </row>
    <row r="96" spans="1:59">
      <c r="A96">
        <f>Model!I110</f>
        <v>0</v>
      </c>
      <c r="B96">
        <f>Model!J110</f>
        <v>0</v>
      </c>
      <c r="C96">
        <f>Model!K110</f>
        <v>0</v>
      </c>
      <c r="D96">
        <f>Model!L110</f>
        <v>0</v>
      </c>
      <c r="E96">
        <f>Model!M110</f>
        <v>0</v>
      </c>
      <c r="F96">
        <f>Model!N110</f>
        <v>0</v>
      </c>
      <c r="G96">
        <f>Model!O110</f>
        <v>0</v>
      </c>
      <c r="H96">
        <f>Model!P110</f>
        <v>0</v>
      </c>
      <c r="I96">
        <f>Model!Q110</f>
        <v>0</v>
      </c>
      <c r="J96">
        <f>Model!R110</f>
        <v>0</v>
      </c>
      <c r="K96">
        <f>Model!S110</f>
        <v>0</v>
      </c>
      <c r="L96">
        <f>Model!T110</f>
        <v>0</v>
      </c>
      <c r="M96">
        <f>Model!U110</f>
        <v>0</v>
      </c>
      <c r="N96">
        <f>Model!V110</f>
        <v>0</v>
      </c>
      <c r="O96">
        <f>Model!W110</f>
        <v>0</v>
      </c>
      <c r="P96">
        <f>Model!X110</f>
        <v>0</v>
      </c>
      <c r="Q96">
        <f>Model!Y110</f>
        <v>0</v>
      </c>
      <c r="R96">
        <f>Model!Z110</f>
        <v>0</v>
      </c>
      <c r="S96">
        <f>Model!AA110</f>
        <v>0</v>
      </c>
      <c r="T96">
        <f>Model!AB110</f>
        <v>0</v>
      </c>
      <c r="U96">
        <f>Model!AC110</f>
        <v>0</v>
      </c>
      <c r="V96">
        <f>Model!AD110</f>
        <v>0</v>
      </c>
      <c r="W96">
        <f>Model!AE110</f>
        <v>0</v>
      </c>
      <c r="X96">
        <f>Model!AF110</f>
        <v>0</v>
      </c>
      <c r="Y96">
        <f>Model!AG110</f>
        <v>0</v>
      </c>
      <c r="Z96">
        <f>Model!AH110</f>
        <v>0</v>
      </c>
      <c r="AA96">
        <f>Model!AI110</f>
        <v>0</v>
      </c>
      <c r="AB96">
        <f>Model!AJ110</f>
        <v>0</v>
      </c>
      <c r="AD96">
        <f>Model!AT110</f>
        <v>0</v>
      </c>
      <c r="AE96">
        <f>Model!AU110</f>
        <v>0</v>
      </c>
      <c r="AF96">
        <f>Model!AV110</f>
        <v>0</v>
      </c>
      <c r="AG96">
        <f>Model!AW110</f>
        <v>0</v>
      </c>
      <c r="AH96">
        <f>Model!AX110</f>
        <v>0</v>
      </c>
      <c r="AI96">
        <f>Model!AY110</f>
        <v>0</v>
      </c>
      <c r="AJ96">
        <f>Model!AZ110</f>
        <v>0</v>
      </c>
      <c r="AK96">
        <f>Model!BA110</f>
        <v>0</v>
      </c>
      <c r="AL96">
        <f>Model!BB110</f>
        <v>0</v>
      </c>
      <c r="AM96">
        <f>Model!BC110</f>
        <v>0</v>
      </c>
      <c r="AN96">
        <f>Model!BD110</f>
        <v>0</v>
      </c>
      <c r="AO96">
        <f>Model!BE110</f>
        <v>0</v>
      </c>
      <c r="AP96">
        <f>Model!BF110</f>
        <v>0</v>
      </c>
      <c r="AQ96">
        <f>Model!BG110</f>
        <v>0</v>
      </c>
      <c r="AR96">
        <f>Model!BH110</f>
        <v>0</v>
      </c>
      <c r="AS96">
        <f>Model!BI110</f>
        <v>0</v>
      </c>
      <c r="AU96">
        <f>Model!AK100</f>
        <v>0</v>
      </c>
      <c r="AV96">
        <f>Model!AL100</f>
        <v>0</v>
      </c>
      <c r="AW96">
        <f>Model!AM100</f>
        <v>0</v>
      </c>
      <c r="AX96">
        <f>Model!AN100</f>
        <v>0</v>
      </c>
      <c r="AZ96">
        <f>Model!AK110</f>
        <v>0</v>
      </c>
      <c r="BA96">
        <f>Model!AL110</f>
        <v>0</v>
      </c>
      <c r="BB96">
        <f>Model!AM110</f>
        <v>0</v>
      </c>
      <c r="BC96">
        <f>Model!AN110</f>
        <v>0</v>
      </c>
      <c r="BD96">
        <f>Model!AO110</f>
        <v>0</v>
      </c>
      <c r="BE96">
        <f>Model!AP110</f>
        <v>0</v>
      </c>
      <c r="BF96">
        <f>Model!AQ110</f>
        <v>0</v>
      </c>
      <c r="BG96">
        <f>Model!AR110</f>
        <v>0</v>
      </c>
    </row>
    <row r="97" spans="1:59">
      <c r="A97" t="str">
        <f>Model!I111</f>
        <v>Change in WC % of Sales</v>
      </c>
      <c r="B97">
        <f>Model!J111</f>
        <v>0</v>
      </c>
      <c r="C97">
        <f>Model!K111</f>
        <v>0</v>
      </c>
      <c r="D97">
        <f>Model!L111</f>
        <v>0</v>
      </c>
      <c r="E97">
        <f>Model!M111</f>
        <v>0</v>
      </c>
      <c r="F97">
        <f>Model!N111</f>
        <v>0</v>
      </c>
      <c r="G97">
        <f>Model!O111</f>
        <v>0</v>
      </c>
      <c r="H97">
        <f>Model!P111</f>
        <v>0</v>
      </c>
      <c r="I97">
        <f>Model!Q111</f>
        <v>0</v>
      </c>
      <c r="J97">
        <f>Model!R111</f>
        <v>0</v>
      </c>
      <c r="K97">
        <f>Model!S111</f>
        <v>0</v>
      </c>
      <c r="L97">
        <f>Model!T111</f>
        <v>0</v>
      </c>
      <c r="M97">
        <f>Model!U111</f>
        <v>0</v>
      </c>
      <c r="N97">
        <f>Model!V111</f>
        <v>0</v>
      </c>
      <c r="O97">
        <f>Model!W111</f>
        <v>0</v>
      </c>
      <c r="P97">
        <f>Model!X111</f>
        <v>0</v>
      </c>
      <c r="Q97">
        <f>Model!Y111</f>
        <v>0</v>
      </c>
      <c r="R97">
        <f>Model!Z111</f>
        <v>0</v>
      </c>
      <c r="S97">
        <f>Model!AA111</f>
        <v>0</v>
      </c>
      <c r="T97">
        <f>Model!AB111</f>
        <v>9.1524640988288067E-2</v>
      </c>
      <c r="U97">
        <f>Model!AC111</f>
        <v>0</v>
      </c>
      <c r="V97">
        <f>Model!AD111</f>
        <v>0</v>
      </c>
      <c r="W97">
        <f>Model!AE111</f>
        <v>0</v>
      </c>
      <c r="X97">
        <f>Model!AF111</f>
        <v>4.6254829755829674E-2</v>
      </c>
      <c r="Y97">
        <f>Model!AG111</f>
        <v>0.17233516011095243</v>
      </c>
      <c r="Z97">
        <f>Model!AH111</f>
        <v>0.20472935970196532</v>
      </c>
      <c r="AA97">
        <f>Model!AI111</f>
        <v>0.12913248731323743</v>
      </c>
      <c r="AB97">
        <f>Model!AJ111</f>
        <v>0.13697172848762845</v>
      </c>
      <c r="AD97">
        <f>Model!AT111</f>
        <v>0</v>
      </c>
      <c r="AE97">
        <f>Model!AU111</f>
        <v>0</v>
      </c>
      <c r="AF97">
        <f>Model!AV111</f>
        <v>0.15225527554299326</v>
      </c>
      <c r="AG97">
        <f>Model!AW111</f>
        <v>9.4206110207154511E-2</v>
      </c>
      <c r="AH97">
        <f>Model!AX111</f>
        <v>0.13324742852392363</v>
      </c>
      <c r="AI97">
        <f>Model!AY111</f>
        <v>0.15834734924236266</v>
      </c>
      <c r="AJ97">
        <f>Model!AZ111</f>
        <v>0.1588867123294232</v>
      </c>
      <c r="AK97">
        <f>Model!BA111</f>
        <v>0.11015827526653668</v>
      </c>
      <c r="AL97">
        <f>Model!BB111</f>
        <v>0.10840931367770215</v>
      </c>
      <c r="AM97">
        <f>Model!BC111</f>
        <v>0.10988773052787434</v>
      </c>
      <c r="AN97">
        <f>Model!BD111</f>
        <v>0.10958950195923334</v>
      </c>
      <c r="AO97">
        <f>Model!BE111</f>
        <v>0.10885628361971549</v>
      </c>
      <c r="AP97">
        <f>Model!BF111</f>
        <v>0.10755712322674575</v>
      </c>
      <c r="AQ97">
        <f>Model!BG111</f>
        <v>0.1065680309581389</v>
      </c>
      <c r="AR97">
        <f>Model!BH111</f>
        <v>0.10446047313864257</v>
      </c>
      <c r="AS97">
        <f>Model!BI111</f>
        <v>0.10341631983846261</v>
      </c>
      <c r="AU97">
        <f>Model!AK101</f>
        <v>0.3116834305812598</v>
      </c>
      <c r="AV97">
        <f>Model!AL101</f>
        <v>0.44741567580257002</v>
      </c>
      <c r="AW97">
        <f>Model!AM101</f>
        <v>0.59718174731173912</v>
      </c>
      <c r="AX97">
        <f>Model!AN101</f>
        <v>0.45852041420710293</v>
      </c>
      <c r="AZ97">
        <f>Model!AK111</f>
        <v>0.1364631377657175</v>
      </c>
      <c r="BA97">
        <f>Model!AL111</f>
        <v>0.12812026080122205</v>
      </c>
      <c r="BB97">
        <f>Model!AM111</f>
        <v>0.1233693811583179</v>
      </c>
      <c r="BC97">
        <f>Model!AN111</f>
        <v>0.23053390719417946</v>
      </c>
      <c r="BD97">
        <f>Model!AO111</f>
        <v>-7.3679833579878807E-4</v>
      </c>
      <c r="BE97">
        <f>Model!AP111</f>
        <v>8.940605133062865E-2</v>
      </c>
      <c r="BF97">
        <f>Model!AQ111</f>
        <v>0.12625178769707307</v>
      </c>
      <c r="BG97">
        <f>Model!AR111</f>
        <v>0.19800705387979484</v>
      </c>
    </row>
    <row r="98" spans="1:59">
      <c r="A98" t="str">
        <f>Model!I112</f>
        <v>WC</v>
      </c>
      <c r="B98">
        <f>Model!J112</f>
        <v>0</v>
      </c>
      <c r="C98">
        <f>Model!K112</f>
        <v>0</v>
      </c>
      <c r="D98">
        <f>Model!L112</f>
        <v>0</v>
      </c>
      <c r="E98">
        <f>Model!M112</f>
        <v>0</v>
      </c>
      <c r="F98">
        <f>Model!N112</f>
        <v>0</v>
      </c>
      <c r="G98">
        <f>Model!O112</f>
        <v>0</v>
      </c>
      <c r="H98">
        <f>Model!P112</f>
        <v>0</v>
      </c>
      <c r="I98">
        <f>Model!Q112</f>
        <v>0</v>
      </c>
      <c r="J98">
        <f>Model!R112</f>
        <v>0</v>
      </c>
      <c r="K98">
        <f>Model!S112</f>
        <v>0</v>
      </c>
      <c r="L98">
        <f>Model!T112</f>
        <v>0</v>
      </c>
      <c r="M98">
        <f>Model!U112</f>
        <v>0</v>
      </c>
      <c r="N98">
        <f>Model!V112</f>
        <v>0</v>
      </c>
      <c r="O98">
        <f>Model!W112</f>
        <v>0</v>
      </c>
      <c r="P98">
        <f>Model!X112</f>
        <v>0</v>
      </c>
      <c r="Q98">
        <f>Model!Y112</f>
        <v>0</v>
      </c>
      <c r="R98">
        <f>Model!Z112</f>
        <v>0</v>
      </c>
      <c r="S98">
        <f>Model!AA112</f>
        <v>0</v>
      </c>
      <c r="T98">
        <f>Model!AB112</f>
        <v>310.92200000000014</v>
      </c>
      <c r="U98">
        <f>Model!AC112</f>
        <v>0</v>
      </c>
      <c r="V98">
        <f>Model!AD112</f>
        <v>0</v>
      </c>
      <c r="W98">
        <f>Model!AE112</f>
        <v>0</v>
      </c>
      <c r="X98">
        <f>Model!AF112</f>
        <v>305.57399999999996</v>
      </c>
      <c r="Y98">
        <f>Model!AG112</f>
        <v>352.93899999999996</v>
      </c>
      <c r="Z98">
        <f>Model!AH112</f>
        <v>353.52199999999999</v>
      </c>
      <c r="AA98">
        <f>Model!AI112</f>
        <v>380.98400000000004</v>
      </c>
      <c r="AB98">
        <f>Model!AJ112</f>
        <v>222.79300000000001</v>
      </c>
      <c r="AD98">
        <f>Model!AT112</f>
        <v>0</v>
      </c>
      <c r="AE98">
        <f>Model!AU112</f>
        <v>0</v>
      </c>
      <c r="AF98">
        <f>Model!AV112</f>
        <v>0</v>
      </c>
      <c r="AG98">
        <f>Model!AW112</f>
        <v>310.92200000000014</v>
      </c>
      <c r="AH98">
        <f>Model!AX112</f>
        <v>305.57399999999996</v>
      </c>
      <c r="AI98">
        <f>Model!AY112</f>
        <v>222.79300000000001</v>
      </c>
      <c r="AJ98">
        <f>Model!AZ112</f>
        <v>370.76199999999983</v>
      </c>
      <c r="AK98">
        <f>Model!BA112</f>
        <v>528.90368146881133</v>
      </c>
      <c r="AL98">
        <f>Model!BB112</f>
        <v>704.89297029099384</v>
      </c>
      <c r="AM98">
        <f>Model!BC112</f>
        <v>903.22871491765193</v>
      </c>
      <c r="AN98">
        <f>Model!BD112</f>
        <v>1119.393025487783</v>
      </c>
      <c r="AO98">
        <f>Model!BE112</f>
        <v>1349.7277411248735</v>
      </c>
      <c r="AP98">
        <f>Model!BF112</f>
        <v>1589.0075000424413</v>
      </c>
      <c r="AQ98">
        <f>Model!BG112</f>
        <v>1838.8183373499003</v>
      </c>
      <c r="AR98">
        <f>Model!BH112</f>
        <v>2097.900443567255</v>
      </c>
      <c r="AS98">
        <f>Model!BI112</f>
        <v>2369.8484913420107</v>
      </c>
      <c r="AU98">
        <f>Model!AK102</f>
        <v>0</v>
      </c>
      <c r="AV98">
        <f>Model!AL102</f>
        <v>0</v>
      </c>
      <c r="AW98">
        <f>Model!AM102</f>
        <v>0</v>
      </c>
      <c r="AX98">
        <f>Model!AN102</f>
        <v>0</v>
      </c>
      <c r="AZ98">
        <f>Model!AK112</f>
        <v>189.55899999999997</v>
      </c>
      <c r="BA98">
        <f>Model!AL112</f>
        <v>241.36500000000001</v>
      </c>
      <c r="BB98">
        <f>Model!AM112</f>
        <v>304.53700000000003</v>
      </c>
      <c r="BC98">
        <f>Model!AN112</f>
        <v>370.76199999999983</v>
      </c>
      <c r="BD98">
        <f>Model!AO112</f>
        <v>401.30509728700997</v>
      </c>
      <c r="BE98">
        <f>Model!AP112</f>
        <v>421.25540161901245</v>
      </c>
      <c r="BF98">
        <f>Model!AQ112</f>
        <v>457.22050742964086</v>
      </c>
      <c r="BG98">
        <f>Model!AR112</f>
        <v>528.90368146881133</v>
      </c>
    </row>
    <row r="99" spans="1:59">
      <c r="A99" t="str">
        <f>Model!I113</f>
        <v>WC % of Sales</v>
      </c>
      <c r="B99">
        <f>Model!J113</f>
        <v>0</v>
      </c>
      <c r="C99">
        <f>Model!K113</f>
        <v>0</v>
      </c>
      <c r="D99">
        <f>Model!L113</f>
        <v>0</v>
      </c>
      <c r="E99">
        <f>Model!M113</f>
        <v>0</v>
      </c>
      <c r="F99">
        <f>Model!N113</f>
        <v>0</v>
      </c>
      <c r="G99">
        <f>Model!O113</f>
        <v>0</v>
      </c>
      <c r="H99">
        <f>Model!P113</f>
        <v>0</v>
      </c>
      <c r="I99">
        <f>Model!Q113</f>
        <v>0</v>
      </c>
      <c r="J99">
        <f>Model!R113</f>
        <v>0</v>
      </c>
      <c r="K99">
        <f>Model!S113</f>
        <v>0</v>
      </c>
      <c r="L99">
        <f>Model!T113</f>
        <v>0</v>
      </c>
      <c r="M99">
        <f>Model!U113</f>
        <v>0</v>
      </c>
      <c r="N99">
        <f>Model!V113</f>
        <v>0</v>
      </c>
      <c r="O99">
        <f>Model!W113</f>
        <v>0</v>
      </c>
      <c r="P99">
        <f>Model!X113</f>
        <v>0</v>
      </c>
      <c r="Q99">
        <f>Model!Y113</f>
        <v>0</v>
      </c>
      <c r="R99">
        <f>Model!Z113</f>
        <v>0</v>
      </c>
      <c r="S99">
        <f>Model!AA113</f>
        <v>0</v>
      </c>
      <c r="T99">
        <f>Model!AB113</f>
        <v>1.0558017447171206</v>
      </c>
      <c r="U99">
        <f>Model!AC113</f>
        <v>0</v>
      </c>
      <c r="V99">
        <f>Model!AD113</f>
        <v>0</v>
      </c>
      <c r="W99">
        <f>Model!AE113</f>
        <v>0</v>
      </c>
      <c r="X99">
        <f>Model!AF113</f>
        <v>0.76967291155564732</v>
      </c>
      <c r="Y99">
        <f>Model!AG113</f>
        <v>0.87959217750396879</v>
      </c>
      <c r="Z99">
        <f>Model!AH113</f>
        <v>0.86817566754502074</v>
      </c>
      <c r="AA99">
        <f>Model!AI113</f>
        <v>0.89882911384939146</v>
      </c>
      <c r="AB99">
        <f>Model!AJ113</f>
        <v>0.3930542936532439</v>
      </c>
      <c r="AD99">
        <f>Model!AT113</f>
        <v>0</v>
      </c>
      <c r="AE99">
        <f>Model!AU113</f>
        <v>0</v>
      </c>
      <c r="AF99">
        <f>Model!AV113</f>
        <v>0</v>
      </c>
      <c r="AG99">
        <f>Model!AW113</f>
        <v>0.31461940727428755</v>
      </c>
      <c r="AH99">
        <f>Model!AX113</f>
        <v>0.23094084660323311</v>
      </c>
      <c r="AI99">
        <f>Model!AY113</f>
        <v>0.12383264059726115</v>
      </c>
      <c r="AJ99">
        <f>Model!AZ113</f>
        <v>0.16143298211820203</v>
      </c>
      <c r="AK99">
        <f>Model!BA113</f>
        <v>0.20634379766865549</v>
      </c>
      <c r="AL99">
        <f>Model!BB113</f>
        <v>0.24758314323218178</v>
      </c>
      <c r="AM99">
        <f>Model!BC113</f>
        <v>0.29068708887407996</v>
      </c>
      <c r="AN99">
        <f>Model!BD113</f>
        <v>0.33521405581334618</v>
      </c>
      <c r="AO99">
        <f>Model!BE113</f>
        <v>0.37944094188726823</v>
      </c>
      <c r="AP99">
        <f>Model!BF113</f>
        <v>0.42270884837189632</v>
      </c>
      <c r="AQ99">
        <f>Model!BG113</f>
        <v>0.46544277790451805</v>
      </c>
      <c r="AR99">
        <f>Model!BH113</f>
        <v>0.5066315427528153</v>
      </c>
      <c r="AS99">
        <f>Model!BI113</f>
        <v>0.54598550219428443</v>
      </c>
      <c r="AU99">
        <f>Model!AK103</f>
        <v>20.971000000000071</v>
      </c>
      <c r="AV99">
        <f>Model!AL103</f>
        <v>30.483000000000072</v>
      </c>
      <c r="AW99">
        <f>Model!AM103</f>
        <v>40.727999999999938</v>
      </c>
      <c r="AX99">
        <f>Model!AN103</f>
        <v>31.073999999999984</v>
      </c>
      <c r="AZ99">
        <f>Model!AK113</f>
        <v>0.3668881503947416</v>
      </c>
      <c r="BA99">
        <f>Model!AL113</f>
        <v>0.44530480312607235</v>
      </c>
      <c r="BB99">
        <f>Model!AM113</f>
        <v>0.53998507020726183</v>
      </c>
      <c r="BC99">
        <f>Model!AN113</f>
        <v>0.55006668832739125</v>
      </c>
      <c r="BD99">
        <f>Model!AO113</f>
        <v>0.66913553946156068</v>
      </c>
      <c r="BE99">
        <f>Model!AP113</f>
        <v>0.72595369849371627</v>
      </c>
      <c r="BF99">
        <f>Model!AQ113</f>
        <v>0.76364100028762849</v>
      </c>
      <c r="BG99">
        <f>Model!AR113</f>
        <v>0.67422383230829053</v>
      </c>
    </row>
    <row r="100" spans="1:59">
      <c r="A100">
        <f>Model!I114</f>
        <v>0</v>
      </c>
      <c r="B100">
        <f>Model!J114</f>
        <v>0</v>
      </c>
      <c r="C100">
        <f>Model!K114</f>
        <v>0</v>
      </c>
      <c r="D100">
        <f>Model!L114</f>
        <v>0</v>
      </c>
      <c r="E100">
        <f>Model!M114</f>
        <v>0</v>
      </c>
      <c r="F100">
        <f>Model!N114</f>
        <v>0</v>
      </c>
      <c r="G100">
        <f>Model!O114</f>
        <v>0</v>
      </c>
      <c r="H100">
        <f>Model!P114</f>
        <v>0</v>
      </c>
      <c r="I100">
        <f>Model!Q114</f>
        <v>0</v>
      </c>
      <c r="J100">
        <f>Model!R114</f>
        <v>0</v>
      </c>
      <c r="K100">
        <f>Model!S114</f>
        <v>0</v>
      </c>
      <c r="L100">
        <f>Model!T114</f>
        <v>0</v>
      </c>
      <c r="M100">
        <f>Model!U114</f>
        <v>0</v>
      </c>
      <c r="N100">
        <f>Model!V114</f>
        <v>0</v>
      </c>
      <c r="O100">
        <f>Model!W114</f>
        <v>0</v>
      </c>
      <c r="P100">
        <f>Model!X114</f>
        <v>0</v>
      </c>
      <c r="Q100">
        <f>Model!Y114</f>
        <v>0</v>
      </c>
      <c r="R100">
        <f>Model!Z114</f>
        <v>0</v>
      </c>
      <c r="S100">
        <f>Model!AA114</f>
        <v>0</v>
      </c>
      <c r="T100">
        <f>Model!AB114</f>
        <v>0</v>
      </c>
      <c r="U100">
        <f>Model!AC114</f>
        <v>0</v>
      </c>
      <c r="V100">
        <f>Model!AD114</f>
        <v>0</v>
      </c>
      <c r="W100">
        <f>Model!AE114</f>
        <v>0</v>
      </c>
      <c r="X100">
        <f>Model!AF114</f>
        <v>0</v>
      </c>
      <c r="Y100">
        <f>Model!AG114</f>
        <v>0</v>
      </c>
      <c r="Z100">
        <f>Model!AH114</f>
        <v>0</v>
      </c>
      <c r="AA100">
        <f>Model!AI114</f>
        <v>0</v>
      </c>
      <c r="AB100">
        <f>Model!AJ114</f>
        <v>0</v>
      </c>
      <c r="AD100">
        <f>Model!AT114</f>
        <v>0</v>
      </c>
      <c r="AE100">
        <f>Model!AU114</f>
        <v>0</v>
      </c>
      <c r="AF100">
        <f>Model!AV114</f>
        <v>0</v>
      </c>
      <c r="AG100">
        <f>Model!AW114</f>
        <v>0</v>
      </c>
      <c r="AH100">
        <f>Model!AX114</f>
        <v>0</v>
      </c>
      <c r="AI100">
        <f>Model!AY114</f>
        <v>0</v>
      </c>
      <c r="AJ100">
        <f>Model!AZ114</f>
        <v>0</v>
      </c>
      <c r="AK100">
        <f>Model!BA114</f>
        <v>0</v>
      </c>
      <c r="AL100">
        <f>Model!BB114</f>
        <v>0</v>
      </c>
      <c r="AM100">
        <f>Model!BC114</f>
        <v>0</v>
      </c>
      <c r="AN100">
        <f>Model!BD114</f>
        <v>0</v>
      </c>
      <c r="AO100">
        <f>Model!BE114</f>
        <v>0</v>
      </c>
      <c r="AP100">
        <f>Model!BF114</f>
        <v>0</v>
      </c>
      <c r="AQ100">
        <f>Model!BG114</f>
        <v>0</v>
      </c>
      <c r="AR100">
        <f>Model!BH114</f>
        <v>0</v>
      </c>
      <c r="AS100">
        <f>Model!BI114</f>
        <v>0</v>
      </c>
      <c r="AU100">
        <f>Model!AK104</f>
        <v>0</v>
      </c>
      <c r="AV100">
        <f>Model!AL104</f>
        <v>0</v>
      </c>
      <c r="AW100">
        <f>Model!AM104</f>
        <v>0</v>
      </c>
      <c r="AX100">
        <f>Model!AN104</f>
        <v>0</v>
      </c>
      <c r="AZ100">
        <f>Model!AK114</f>
        <v>0</v>
      </c>
      <c r="BA100">
        <f>Model!AL114</f>
        <v>0</v>
      </c>
      <c r="BB100">
        <f>Model!AM114</f>
        <v>0</v>
      </c>
      <c r="BC100">
        <f>Model!AN114</f>
        <v>0</v>
      </c>
      <c r="BD100">
        <f>Model!AO114</f>
        <v>0</v>
      </c>
      <c r="BE100">
        <f>Model!AP114</f>
        <v>0</v>
      </c>
      <c r="BF100">
        <f>Model!AQ114</f>
        <v>0</v>
      </c>
      <c r="BG100">
        <f>Model!AR114</f>
        <v>0</v>
      </c>
    </row>
    <row r="101" spans="1:59">
      <c r="A101" t="str">
        <f>Model!I115</f>
        <v>Return on Invested Capital</v>
      </c>
      <c r="B101">
        <f>Model!J115</f>
        <v>0</v>
      </c>
      <c r="C101">
        <f>Model!K115</f>
        <v>0</v>
      </c>
      <c r="D101">
        <f>Model!L115</f>
        <v>0</v>
      </c>
      <c r="E101">
        <f>Model!M115</f>
        <v>0</v>
      </c>
      <c r="F101">
        <f>Model!N115</f>
        <v>0</v>
      </c>
      <c r="G101">
        <f>Model!O115</f>
        <v>0</v>
      </c>
      <c r="H101">
        <f>Model!P115</f>
        <v>0</v>
      </c>
      <c r="I101">
        <f>Model!Q115</f>
        <v>0</v>
      </c>
      <c r="J101">
        <f>Model!R115</f>
        <v>0</v>
      </c>
      <c r="K101">
        <f>Model!S115</f>
        <v>0</v>
      </c>
      <c r="L101">
        <f>Model!T115</f>
        <v>0</v>
      </c>
      <c r="M101">
        <f>Model!U115</f>
        <v>0</v>
      </c>
      <c r="N101">
        <f>Model!V115</f>
        <v>0</v>
      </c>
      <c r="O101">
        <f>Model!W115</f>
        <v>0</v>
      </c>
      <c r="P101">
        <f>Model!X115</f>
        <v>0</v>
      </c>
      <c r="Q101">
        <f>Model!Y115</f>
        <v>0</v>
      </c>
      <c r="R101">
        <f>Model!Z115</f>
        <v>0</v>
      </c>
      <c r="S101">
        <f>Model!AA115</f>
        <v>0</v>
      </c>
      <c r="T101">
        <f>Model!AB115</f>
        <v>0</v>
      </c>
      <c r="U101">
        <f>Model!AC115</f>
        <v>0</v>
      </c>
      <c r="V101">
        <f>Model!AD115</f>
        <v>0</v>
      </c>
      <c r="W101">
        <f>Model!AE115</f>
        <v>0</v>
      </c>
      <c r="X101">
        <f>Model!AF115</f>
        <v>0</v>
      </c>
      <c r="Y101">
        <f>Model!AG115</f>
        <v>0</v>
      </c>
      <c r="Z101">
        <f>Model!AH115</f>
        <v>0</v>
      </c>
      <c r="AA101">
        <f>Model!AI115</f>
        <v>0</v>
      </c>
      <c r="AB101">
        <f>Model!AJ115</f>
        <v>0</v>
      </c>
      <c r="AD101">
        <f>Model!AT115</f>
        <v>0</v>
      </c>
      <c r="AE101">
        <f>Model!AU115</f>
        <v>0</v>
      </c>
      <c r="AF101">
        <f>Model!AV115</f>
        <v>0</v>
      </c>
      <c r="AG101">
        <f>Model!AW115</f>
        <v>0</v>
      </c>
      <c r="AH101">
        <f>Model!AX115</f>
        <v>0</v>
      </c>
      <c r="AI101">
        <f>Model!AY115</f>
        <v>0</v>
      </c>
      <c r="AJ101">
        <f>Model!AZ115</f>
        <v>0</v>
      </c>
      <c r="AK101">
        <f>Model!BA115</f>
        <v>0</v>
      </c>
      <c r="AL101">
        <f>Model!BB115</f>
        <v>0</v>
      </c>
      <c r="AM101">
        <f>Model!BC115</f>
        <v>0</v>
      </c>
      <c r="AN101">
        <f>Model!BD115</f>
        <v>0</v>
      </c>
      <c r="AO101">
        <f>Model!BE115</f>
        <v>0</v>
      </c>
      <c r="AP101">
        <f>Model!BF115</f>
        <v>0</v>
      </c>
      <c r="AQ101">
        <f>Model!BG115</f>
        <v>0</v>
      </c>
      <c r="AR101">
        <f>Model!BH115</f>
        <v>0</v>
      </c>
      <c r="AS101">
        <f>Model!BI115</f>
        <v>0</v>
      </c>
      <c r="AU101">
        <f>Model!AK105</f>
        <v>0</v>
      </c>
      <c r="AV101">
        <f>Model!AL105</f>
        <v>0</v>
      </c>
      <c r="AW101">
        <f>Model!AM105</f>
        <v>0</v>
      </c>
      <c r="AX101">
        <f>Model!AN105</f>
        <v>0</v>
      </c>
      <c r="AZ101">
        <f>Model!AK115</f>
        <v>0</v>
      </c>
      <c r="BA101">
        <f>Model!AL115</f>
        <v>0</v>
      </c>
      <c r="BB101">
        <f>Model!AM115</f>
        <v>0</v>
      </c>
      <c r="BC101">
        <f>Model!AN115</f>
        <v>0</v>
      </c>
      <c r="BD101">
        <f>Model!AO115</f>
        <v>0</v>
      </c>
      <c r="BE101">
        <f>Model!AP115</f>
        <v>0</v>
      </c>
      <c r="BF101">
        <f>Model!AQ115</f>
        <v>0</v>
      </c>
      <c r="BG101">
        <f>Model!AR115</f>
        <v>0</v>
      </c>
    </row>
    <row r="102" spans="1:59">
      <c r="A102">
        <f>Model!I116</f>
        <v>0</v>
      </c>
      <c r="B102">
        <f>Model!J116</f>
        <v>0</v>
      </c>
      <c r="C102">
        <f>Model!K116</f>
        <v>0</v>
      </c>
      <c r="D102">
        <f>Model!L116</f>
        <v>0</v>
      </c>
      <c r="E102">
        <f>Model!M116</f>
        <v>0</v>
      </c>
      <c r="F102">
        <f>Model!N116</f>
        <v>0</v>
      </c>
      <c r="G102">
        <f>Model!O116</f>
        <v>0</v>
      </c>
      <c r="H102">
        <f>Model!P116</f>
        <v>0</v>
      </c>
      <c r="I102">
        <f>Model!Q116</f>
        <v>0</v>
      </c>
      <c r="J102">
        <f>Model!R116</f>
        <v>0</v>
      </c>
      <c r="K102">
        <f>Model!S116</f>
        <v>0</v>
      </c>
      <c r="L102">
        <f>Model!T116</f>
        <v>0</v>
      </c>
      <c r="M102">
        <f>Model!U116</f>
        <v>0</v>
      </c>
      <c r="N102">
        <f>Model!V116</f>
        <v>0</v>
      </c>
      <c r="O102">
        <f>Model!W116</f>
        <v>0</v>
      </c>
      <c r="P102">
        <f>Model!X116</f>
        <v>0</v>
      </c>
      <c r="Q102">
        <f>Model!Y116</f>
        <v>0</v>
      </c>
      <c r="R102">
        <f>Model!Z116</f>
        <v>0</v>
      </c>
      <c r="S102">
        <f>Model!AA116</f>
        <v>0</v>
      </c>
      <c r="T102">
        <f>Model!AB116</f>
        <v>0</v>
      </c>
      <c r="U102">
        <f>Model!AC116</f>
        <v>0</v>
      </c>
      <c r="V102">
        <f>Model!AD116</f>
        <v>0</v>
      </c>
      <c r="W102">
        <f>Model!AE116</f>
        <v>0</v>
      </c>
      <c r="X102">
        <f>Model!AF116</f>
        <v>0</v>
      </c>
      <c r="Y102">
        <f>Model!AG116</f>
        <v>0</v>
      </c>
      <c r="Z102">
        <f>Model!AH116</f>
        <v>0</v>
      </c>
      <c r="AA102">
        <f>Model!AI116</f>
        <v>0</v>
      </c>
      <c r="AB102">
        <f>Model!AJ116</f>
        <v>0</v>
      </c>
      <c r="AD102">
        <f>Model!AT116</f>
        <v>0</v>
      </c>
      <c r="AE102">
        <f>Model!AU116</f>
        <v>0</v>
      </c>
      <c r="AF102">
        <f>Model!AV116</f>
        <v>0</v>
      </c>
      <c r="AG102">
        <f>Model!AW116</f>
        <v>0</v>
      </c>
      <c r="AH102">
        <f>Model!AX116</f>
        <v>0</v>
      </c>
      <c r="AI102">
        <f>Model!AY116</f>
        <v>0</v>
      </c>
      <c r="AJ102">
        <f>Model!AZ116</f>
        <v>0</v>
      </c>
      <c r="AK102">
        <f>Model!BA116</f>
        <v>0</v>
      </c>
      <c r="AL102">
        <f>Model!BB116</f>
        <v>0</v>
      </c>
      <c r="AM102">
        <f>Model!BC116</f>
        <v>0</v>
      </c>
      <c r="AN102">
        <f>Model!BD116</f>
        <v>0</v>
      </c>
      <c r="AO102">
        <f>Model!BE116</f>
        <v>0</v>
      </c>
      <c r="AP102">
        <f>Model!BF116</f>
        <v>0</v>
      </c>
      <c r="AQ102">
        <f>Model!BG116</f>
        <v>0</v>
      </c>
      <c r="AR102">
        <f>Model!BH116</f>
        <v>0</v>
      </c>
      <c r="AS102">
        <f>Model!BI116</f>
        <v>0</v>
      </c>
      <c r="AU102">
        <f>Model!AK106</f>
        <v>0</v>
      </c>
      <c r="AV102">
        <f>Model!AL106</f>
        <v>0</v>
      </c>
      <c r="AW102">
        <f>Model!AM106</f>
        <v>0</v>
      </c>
      <c r="AX102">
        <f>Model!AN106</f>
        <v>0</v>
      </c>
      <c r="AZ102">
        <f>Model!AK116</f>
        <v>0</v>
      </c>
      <c r="BA102">
        <f>Model!AL116</f>
        <v>0</v>
      </c>
      <c r="BB102">
        <f>Model!AM116</f>
        <v>0</v>
      </c>
      <c r="BC102">
        <f>Model!AN116</f>
        <v>0</v>
      </c>
      <c r="BD102">
        <f>Model!AO116</f>
        <v>0</v>
      </c>
      <c r="BE102">
        <f>Model!AP116</f>
        <v>0</v>
      </c>
      <c r="BF102">
        <f>Model!AQ116</f>
        <v>0</v>
      </c>
      <c r="BG102">
        <f>Model!AR116</f>
        <v>0</v>
      </c>
    </row>
    <row r="103" spans="1:59">
      <c r="A103" t="str">
        <f>Model!I117</f>
        <v>Total Assets</v>
      </c>
      <c r="B103">
        <f>Model!J117</f>
        <v>0</v>
      </c>
      <c r="C103">
        <f>Model!K117</f>
        <v>0</v>
      </c>
      <c r="D103">
        <f>Model!L117</f>
        <v>0</v>
      </c>
      <c r="E103">
        <f>Model!M117</f>
        <v>0</v>
      </c>
      <c r="F103">
        <f>Model!N117</f>
        <v>0</v>
      </c>
      <c r="G103">
        <f>Model!O117</f>
        <v>0</v>
      </c>
      <c r="H103">
        <f>Model!P117</f>
        <v>0</v>
      </c>
      <c r="I103">
        <f>Model!Q117</f>
        <v>0</v>
      </c>
      <c r="J103">
        <f>Model!R117</f>
        <v>0</v>
      </c>
      <c r="K103">
        <f>Model!S117</f>
        <v>0</v>
      </c>
      <c r="L103">
        <f>Model!T117</f>
        <v>0</v>
      </c>
      <c r="M103">
        <f>Model!U117</f>
        <v>0</v>
      </c>
      <c r="N103">
        <f>Model!V117</f>
        <v>0</v>
      </c>
      <c r="O103">
        <f>Model!W117</f>
        <v>0</v>
      </c>
      <c r="P103">
        <f>Model!X117</f>
        <v>0</v>
      </c>
      <c r="Q103">
        <f>Model!Y117</f>
        <v>0</v>
      </c>
      <c r="R103">
        <f>Model!Z117</f>
        <v>0</v>
      </c>
      <c r="S103">
        <f>Model!AA117</f>
        <v>0</v>
      </c>
      <c r="T103">
        <f>Model!AB117</f>
        <v>686.5100000000001</v>
      </c>
      <c r="U103">
        <f>Model!AC117</f>
        <v>0</v>
      </c>
      <c r="V103">
        <f>Model!AD117</f>
        <v>0</v>
      </c>
      <c r="W103">
        <f>Model!AE117</f>
        <v>0</v>
      </c>
      <c r="X103">
        <f>Model!AF117</f>
        <v>841.71900000000005</v>
      </c>
      <c r="Y103">
        <f>Model!AG117</f>
        <v>893.71299999999997</v>
      </c>
      <c r="Z103">
        <f>Model!AH117</f>
        <v>915.41600000000005</v>
      </c>
      <c r="AA103">
        <f>Model!AI117</f>
        <v>953.96499999999992</v>
      </c>
      <c r="AB103">
        <f>Model!AJ117</f>
        <v>1211.1860000000001</v>
      </c>
      <c r="AD103">
        <f>Model!AT117</f>
        <v>0</v>
      </c>
      <c r="AE103">
        <f>Model!AU117</f>
        <v>0</v>
      </c>
      <c r="AF103">
        <f>Model!AV117</f>
        <v>0</v>
      </c>
      <c r="AG103">
        <f>Model!AW117</f>
        <v>686.5100000000001</v>
      </c>
      <c r="AH103">
        <f>Model!AX117</f>
        <v>841.71900000000005</v>
      </c>
      <c r="AI103">
        <f>Model!AY117</f>
        <v>1211.1860000000001</v>
      </c>
      <c r="AJ103">
        <f>Model!AZ117</f>
        <v>1531.3</v>
      </c>
      <c r="AK103">
        <f>Model!BA117</f>
        <v>1806.6328972017934</v>
      </c>
      <c r="AL103">
        <f>Model!BB117</f>
        <v>2079.5069790346533</v>
      </c>
      <c r="AM103">
        <f>Model!BC117</f>
        <v>2364.7581804344923</v>
      </c>
      <c r="AN103">
        <f>Model!BD117</f>
        <v>2662.3398658662481</v>
      </c>
      <c r="AO103">
        <f>Model!BE117</f>
        <v>2972.5381666791868</v>
      </c>
      <c r="AP103">
        <f>Model!BF117</f>
        <v>3290.3466084368047</v>
      </c>
      <c r="AQ103">
        <f>Model!BG117</f>
        <v>3616.5304944589461</v>
      </c>
      <c r="AR103">
        <f>Model!BH117</f>
        <v>3953.9966890304577</v>
      </c>
      <c r="AS103">
        <f>Model!BI117</f>
        <v>4306.6952775478849</v>
      </c>
      <c r="AU103">
        <f>Model!AK107</f>
        <v>-5.37</v>
      </c>
      <c r="AV103">
        <f>Model!AL107</f>
        <v>5.71</v>
      </c>
      <c r="AW103">
        <f>Model!AM107</f>
        <v>-6.8579999999999997</v>
      </c>
      <c r="AX103">
        <f>Model!AN107</f>
        <v>22.468</v>
      </c>
      <c r="AZ103">
        <f>Model!AK117</f>
        <v>1237.3889999999999</v>
      </c>
      <c r="BA103">
        <f>Model!AL117</f>
        <v>1298.145</v>
      </c>
      <c r="BB103">
        <f>Model!AM117</f>
        <v>1358.194</v>
      </c>
      <c r="BC103">
        <f>Model!AN117</f>
        <v>1531.3</v>
      </c>
      <c r="BD103">
        <f>Model!AO117</f>
        <v>1549.9922579114009</v>
      </c>
      <c r="BE103">
        <f>Model!AP117</f>
        <v>1577.609160533354</v>
      </c>
      <c r="BF103">
        <f>Model!AQ117</f>
        <v>1605.1227081667548</v>
      </c>
      <c r="BG103">
        <f>Model!AR117</f>
        <v>1806.6328972017934</v>
      </c>
    </row>
    <row r="104" spans="1:59">
      <c r="A104" t="str">
        <f>Model!I118</f>
        <v>- Cash</v>
      </c>
      <c r="B104">
        <f>Model!J118</f>
        <v>0</v>
      </c>
      <c r="C104">
        <f>Model!K118</f>
        <v>0</v>
      </c>
      <c r="D104">
        <f>Model!L118</f>
        <v>0</v>
      </c>
      <c r="E104">
        <f>Model!M118</f>
        <v>0</v>
      </c>
      <c r="F104">
        <f>Model!N118</f>
        <v>0</v>
      </c>
      <c r="G104">
        <f>Model!O118</f>
        <v>0</v>
      </c>
      <c r="H104">
        <f>Model!P118</f>
        <v>0</v>
      </c>
      <c r="I104">
        <f>Model!Q118</f>
        <v>0</v>
      </c>
      <c r="J104">
        <f>Model!R118</f>
        <v>0</v>
      </c>
      <c r="K104">
        <f>Model!S118</f>
        <v>0</v>
      </c>
      <c r="L104">
        <f>Model!T118</f>
        <v>0</v>
      </c>
      <c r="M104">
        <f>Model!U118</f>
        <v>0</v>
      </c>
      <c r="N104">
        <f>Model!V118</f>
        <v>0</v>
      </c>
      <c r="O104">
        <f>Model!W118</f>
        <v>0</v>
      </c>
      <c r="P104">
        <f>Model!X118</f>
        <v>0</v>
      </c>
      <c r="Q104">
        <f>Model!Y118</f>
        <v>0</v>
      </c>
      <c r="R104">
        <f>Model!Z118</f>
        <v>0</v>
      </c>
      <c r="S104">
        <f>Model!AA118</f>
        <v>0</v>
      </c>
      <c r="T104">
        <f>Model!AB118</f>
        <v>351.827</v>
      </c>
      <c r="U104">
        <f>Model!AC118</f>
        <v>0</v>
      </c>
      <c r="V104">
        <f>Model!AD118</f>
        <v>0</v>
      </c>
      <c r="W104">
        <f>Model!AE118</f>
        <v>0</v>
      </c>
      <c r="X104">
        <f>Model!AF118</f>
        <v>353.53699999999998</v>
      </c>
      <c r="Y104">
        <f>Model!AG118</f>
        <v>386.11</v>
      </c>
      <c r="Z104">
        <f>Model!AH118</f>
        <v>377.40699999999998</v>
      </c>
      <c r="AA104">
        <f>Model!AI118</f>
        <v>407.15800000000002</v>
      </c>
      <c r="AB104">
        <f>Model!AJ118</f>
        <v>270.31700000000001</v>
      </c>
      <c r="AD104">
        <f>Model!AT118</f>
        <v>0</v>
      </c>
      <c r="AE104">
        <f>Model!AU118</f>
        <v>0</v>
      </c>
      <c r="AF104">
        <f>Model!AV118</f>
        <v>0</v>
      </c>
      <c r="AG104">
        <f>Model!AW118</f>
        <v>351.827</v>
      </c>
      <c r="AH104">
        <f>Model!AX118</f>
        <v>353.53699999999998</v>
      </c>
      <c r="AI104">
        <f>Model!AY118</f>
        <v>270.31700000000001</v>
      </c>
      <c r="AJ104">
        <f>Model!AZ118</f>
        <v>414.11099999999999</v>
      </c>
      <c r="AK104">
        <f>Model!BA118</f>
        <v>591.24392974956243</v>
      </c>
      <c r="AL104">
        <f>Model!BB118</f>
        <v>792.61183488821393</v>
      </c>
      <c r="AM104">
        <f>Model!BC118</f>
        <v>1015.619471318136</v>
      </c>
      <c r="AN104">
        <f>Model!BD118</f>
        <v>1257.6326025621868</v>
      </c>
      <c r="AO104">
        <f>Model!BE118</f>
        <v>1515.8909913080513</v>
      </c>
      <c r="AP104">
        <f>Model!BF118</f>
        <v>1785.4387498091985</v>
      </c>
      <c r="AQ104">
        <f>Model!BG118</f>
        <v>2065.9065432952807</v>
      </c>
      <c r="AR104">
        <f>Model!BH118</f>
        <v>2358.2177959257165</v>
      </c>
      <c r="AS104">
        <f>Model!BI118</f>
        <v>2664.084980219533</v>
      </c>
      <c r="AU104">
        <f>Model!AK108</f>
        <v>0</v>
      </c>
      <c r="AV104">
        <f>Model!AL108</f>
        <v>0</v>
      </c>
      <c r="AW104">
        <f>Model!AM108</f>
        <v>0</v>
      </c>
      <c r="AX104">
        <f>Model!AN108</f>
        <v>0</v>
      </c>
      <c r="AZ104">
        <f>Model!AK118</f>
        <v>303.81299999999999</v>
      </c>
      <c r="BA104">
        <f>Model!AL118</f>
        <v>308.185</v>
      </c>
      <c r="BB104">
        <f>Model!AM118</f>
        <v>357.983</v>
      </c>
      <c r="BC104">
        <f>Model!AN118</f>
        <v>414.11099999999999</v>
      </c>
      <c r="BD104">
        <f>Model!AO118</f>
        <v>513.32583839374104</v>
      </c>
      <c r="BE104">
        <f>Model!AP118</f>
        <v>539.0832493677292</v>
      </c>
      <c r="BF104">
        <f>Model!AQ118</f>
        <v>566.37603049749191</v>
      </c>
      <c r="BG104">
        <f>Model!AR118</f>
        <v>591.24392974956243</v>
      </c>
    </row>
    <row r="105" spans="1:59">
      <c r="A105" t="str">
        <f>Model!I119</f>
        <v>- Accounts Payable</v>
      </c>
      <c r="B105">
        <f>Model!J119</f>
        <v>0</v>
      </c>
      <c r="C105">
        <f>Model!K119</f>
        <v>0</v>
      </c>
      <c r="D105">
        <f>Model!L119</f>
        <v>0</v>
      </c>
      <c r="E105">
        <f>Model!M119</f>
        <v>0</v>
      </c>
      <c r="F105">
        <f>Model!N119</f>
        <v>0</v>
      </c>
      <c r="G105">
        <f>Model!O119</f>
        <v>0</v>
      </c>
      <c r="H105">
        <f>Model!P119</f>
        <v>0</v>
      </c>
      <c r="I105">
        <f>Model!Q119</f>
        <v>0</v>
      </c>
      <c r="J105">
        <f>Model!R119</f>
        <v>0</v>
      </c>
      <c r="K105">
        <f>Model!S119</f>
        <v>0</v>
      </c>
      <c r="L105">
        <f>Model!T119</f>
        <v>0</v>
      </c>
      <c r="M105">
        <f>Model!U119</f>
        <v>0</v>
      </c>
      <c r="N105">
        <f>Model!V119</f>
        <v>0</v>
      </c>
      <c r="O105">
        <f>Model!W119</f>
        <v>0</v>
      </c>
      <c r="P105">
        <f>Model!X119</f>
        <v>0</v>
      </c>
      <c r="Q105">
        <f>Model!Y119</f>
        <v>0</v>
      </c>
      <c r="R105">
        <f>Model!Z119</f>
        <v>0</v>
      </c>
      <c r="S105">
        <f>Model!AA119</f>
        <v>0</v>
      </c>
      <c r="T105">
        <f>Model!AB119</f>
        <v>164.57900000000001</v>
      </c>
      <c r="U105">
        <f>Model!AC119</f>
        <v>0</v>
      </c>
      <c r="V105">
        <f>Model!AD119</f>
        <v>0</v>
      </c>
      <c r="W105">
        <f>Model!AE119</f>
        <v>0</v>
      </c>
      <c r="X105">
        <f>Model!AF119</f>
        <v>246.38200000000001</v>
      </c>
      <c r="Y105">
        <f>Model!AG119</f>
        <v>241.119</v>
      </c>
      <c r="Z105">
        <f>Model!AH119</f>
        <v>240.75700000000001</v>
      </c>
      <c r="AA105">
        <f>Model!AI119</f>
        <v>253.93799999999999</v>
      </c>
      <c r="AB105">
        <f>Model!AJ119</f>
        <v>365.78800000000001</v>
      </c>
      <c r="AD105">
        <f>Model!AT119</f>
        <v>0</v>
      </c>
      <c r="AE105">
        <f>Model!AU119</f>
        <v>0</v>
      </c>
      <c r="AF105">
        <f>Model!AV119</f>
        <v>0</v>
      </c>
      <c r="AG105">
        <f>Model!AW119</f>
        <v>164.57900000000001</v>
      </c>
      <c r="AH105">
        <f>Model!AX119</f>
        <v>246.38200000000001</v>
      </c>
      <c r="AI105">
        <f>Model!AY119</f>
        <v>365.78800000000001</v>
      </c>
      <c r="AJ105">
        <f>Model!AZ119</f>
        <v>417.03199999999998</v>
      </c>
      <c r="AK105">
        <f>Model!BA119</f>
        <v>485.23557960534515</v>
      </c>
      <c r="AL105">
        <f>Model!BB119</f>
        <v>543.31594867751414</v>
      </c>
      <c r="AM105">
        <f>Model!BC119</f>
        <v>598.07752524805619</v>
      </c>
      <c r="AN105">
        <f>Model!BD119</f>
        <v>647.83836024058564</v>
      </c>
      <c r="AO105">
        <f>Model!BE119</f>
        <v>696.53081938147716</v>
      </c>
      <c r="AP105">
        <f>Model!BF119</f>
        <v>742.9399113059817</v>
      </c>
      <c r="AQ105">
        <f>Model!BG119</f>
        <v>786.79240719844131</v>
      </c>
      <c r="AR105">
        <f>Model!BH119</f>
        <v>831.55807300987726</v>
      </c>
      <c r="AS105">
        <f>Model!BI119</f>
        <v>877.19100099019352</v>
      </c>
      <c r="AU105">
        <f>Model!AK109</f>
        <v>15.60100000000007</v>
      </c>
      <c r="AV105">
        <f>Model!AL109</f>
        <v>36.193000000000069</v>
      </c>
      <c r="AW105">
        <f>Model!AM109</f>
        <v>33.869999999999941</v>
      </c>
      <c r="AX105">
        <f>Model!AN109</f>
        <v>53.541999999999987</v>
      </c>
      <c r="AZ105">
        <f>Model!AK119</f>
        <v>295.60199999999998</v>
      </c>
      <c r="BA105">
        <f>Model!AL119</f>
        <v>351.40800000000002</v>
      </c>
      <c r="BB105">
        <f>Model!AM119</f>
        <v>350.69</v>
      </c>
      <c r="BC105">
        <f>Model!AN119</f>
        <v>417.03199999999998</v>
      </c>
      <c r="BD105">
        <f>Model!AO119</f>
        <v>377.75050458607558</v>
      </c>
      <c r="BE105">
        <f>Model!AP119</f>
        <v>365.88454654445701</v>
      </c>
      <c r="BF105">
        <f>Model!AQ119</f>
        <v>369.01073717420132</v>
      </c>
      <c r="BG105">
        <f>Model!AR119</f>
        <v>485.23557960534515</v>
      </c>
    </row>
    <row r="106" spans="1:59">
      <c r="A106" t="str">
        <f>Model!I120</f>
        <v>- Accrued Expenses</v>
      </c>
      <c r="B106">
        <f>Model!J120</f>
        <v>0</v>
      </c>
      <c r="C106">
        <f>Model!K120</f>
        <v>0</v>
      </c>
      <c r="D106">
        <f>Model!L120</f>
        <v>0</v>
      </c>
      <c r="E106">
        <f>Model!M120</f>
        <v>0</v>
      </c>
      <c r="F106">
        <f>Model!N120</f>
        <v>0</v>
      </c>
      <c r="G106">
        <f>Model!O120</f>
        <v>0</v>
      </c>
      <c r="H106">
        <f>Model!P120</f>
        <v>0</v>
      </c>
      <c r="I106">
        <f>Model!Q120</f>
        <v>0</v>
      </c>
      <c r="J106">
        <f>Model!R120</f>
        <v>0</v>
      </c>
      <c r="K106">
        <f>Model!S120</f>
        <v>0</v>
      </c>
      <c r="L106">
        <f>Model!T120</f>
        <v>0</v>
      </c>
      <c r="M106">
        <f>Model!U120</f>
        <v>0</v>
      </c>
      <c r="N106">
        <f>Model!V120</f>
        <v>0</v>
      </c>
      <c r="O106">
        <f>Model!W120</f>
        <v>0</v>
      </c>
      <c r="P106">
        <f>Model!X120</f>
        <v>0</v>
      </c>
      <c r="Q106">
        <f>Model!Y120</f>
        <v>0</v>
      </c>
      <c r="R106">
        <f>Model!Z120</f>
        <v>0</v>
      </c>
      <c r="S106">
        <f>Model!AA120</f>
        <v>0</v>
      </c>
      <c r="T106">
        <f>Model!AB120</f>
        <v>77.361999999999995</v>
      </c>
      <c r="U106">
        <f>Model!AC120</f>
        <v>0</v>
      </c>
      <c r="V106">
        <f>Model!AD120</f>
        <v>0</v>
      </c>
      <c r="W106">
        <f>Model!AE120</f>
        <v>0</v>
      </c>
      <c r="X106">
        <f>Model!AF120</f>
        <v>88.269000000000005</v>
      </c>
      <c r="Y106">
        <f>Model!AG120</f>
        <v>95.081000000000003</v>
      </c>
      <c r="Z106">
        <f>Model!AH120</f>
        <v>101.78300000000002</v>
      </c>
      <c r="AA106">
        <f>Model!AI120</f>
        <v>96.543999999999997</v>
      </c>
      <c r="AB106">
        <f>Model!AJ120</f>
        <v>130.92600000000002</v>
      </c>
      <c r="AD106">
        <f>Model!AT120</f>
        <v>0</v>
      </c>
      <c r="AE106">
        <f>Model!AU120</f>
        <v>0</v>
      </c>
      <c r="AF106">
        <f>Model!AV120</f>
        <v>0</v>
      </c>
      <c r="AG106">
        <f>Model!AW120</f>
        <v>77.361999999999995</v>
      </c>
      <c r="AH106">
        <f>Model!AX120</f>
        <v>88.269000000000005</v>
      </c>
      <c r="AI106">
        <f>Model!AY120</f>
        <v>130.92600000000002</v>
      </c>
      <c r="AJ106">
        <f>Model!AZ120</f>
        <v>190.67900000000003</v>
      </c>
      <c r="AK106">
        <f>Model!BA120</f>
        <v>225.60284635722689</v>
      </c>
      <c r="AL106">
        <f>Model!BB120</f>
        <v>251.14947160292792</v>
      </c>
      <c r="AM106">
        <f>Model!BC120</f>
        <v>272.0393554819716</v>
      </c>
      <c r="AN106">
        <f>Model!BD120</f>
        <v>291.59044690023632</v>
      </c>
      <c r="AO106">
        <f>Model!BE120</f>
        <v>309.86653894933141</v>
      </c>
      <c r="AP106">
        <f>Model!BF120</f>
        <v>328.35897740059454</v>
      </c>
      <c r="AQ106">
        <f>Model!BG120</f>
        <v>346.55788085518452</v>
      </c>
      <c r="AR106">
        <f>Model!BH120</f>
        <v>365.16518134574068</v>
      </c>
      <c r="AS106">
        <f>Model!BI120</f>
        <v>384.5480393807299</v>
      </c>
      <c r="AU106">
        <f>Model!AK110</f>
        <v>0</v>
      </c>
      <c r="AV106">
        <f>Model!AL110</f>
        <v>0</v>
      </c>
      <c r="AW106">
        <f>Model!AM110</f>
        <v>0</v>
      </c>
      <c r="AX106">
        <f>Model!AN110</f>
        <v>0</v>
      </c>
      <c r="AZ106">
        <f>Model!AK120</f>
        <v>130.30799999999999</v>
      </c>
      <c r="BA106">
        <f>Model!AL120</f>
        <v>147.97900000000001</v>
      </c>
      <c r="BB106">
        <f>Model!AM120</f>
        <v>129.17599999999999</v>
      </c>
      <c r="BC106">
        <f>Model!AN120</f>
        <v>190.67900000000003</v>
      </c>
      <c r="BD106">
        <f>Model!AO120</f>
        <v>213.28982425159447</v>
      </c>
      <c r="BE106">
        <f>Model!AP120</f>
        <v>234.41345018422265</v>
      </c>
      <c r="BF106">
        <f>Model!AQ120</f>
        <v>221.65382611404277</v>
      </c>
      <c r="BG106">
        <f>Model!AR120</f>
        <v>225.60284635722689</v>
      </c>
    </row>
    <row r="107" spans="1:59">
      <c r="A107" t="str">
        <f>Model!I121</f>
        <v>Invested Capital</v>
      </c>
      <c r="B107">
        <f>Model!J121</f>
        <v>0</v>
      </c>
      <c r="C107">
        <f>Model!K121</f>
        <v>0</v>
      </c>
      <c r="D107">
        <f>Model!L121</f>
        <v>0</v>
      </c>
      <c r="E107">
        <f>Model!M121</f>
        <v>0</v>
      </c>
      <c r="F107">
        <f>Model!N121</f>
        <v>0</v>
      </c>
      <c r="G107">
        <f>Model!O121</f>
        <v>0</v>
      </c>
      <c r="H107">
        <f>Model!P121</f>
        <v>0</v>
      </c>
      <c r="I107">
        <f>Model!Q121</f>
        <v>0</v>
      </c>
      <c r="J107">
        <f>Model!R121</f>
        <v>0</v>
      </c>
      <c r="K107">
        <f>Model!S121</f>
        <v>0</v>
      </c>
      <c r="L107">
        <f>Model!T121</f>
        <v>0</v>
      </c>
      <c r="M107">
        <f>Model!U121</f>
        <v>0</v>
      </c>
      <c r="N107">
        <f>Model!V121</f>
        <v>0</v>
      </c>
      <c r="O107">
        <f>Model!W121</f>
        <v>0</v>
      </c>
      <c r="P107">
        <f>Model!X121</f>
        <v>0</v>
      </c>
      <c r="Q107">
        <f>Model!Y121</f>
        <v>0</v>
      </c>
      <c r="R107">
        <f>Model!Z121</f>
        <v>0</v>
      </c>
      <c r="S107">
        <f>Model!AA121</f>
        <v>0</v>
      </c>
      <c r="T107">
        <f>Model!AB121</f>
        <v>92.742000000000104</v>
      </c>
      <c r="U107">
        <f>Model!AC121</f>
        <v>0</v>
      </c>
      <c r="V107">
        <f>Model!AD121</f>
        <v>0</v>
      </c>
      <c r="W107">
        <f>Model!AE121</f>
        <v>0</v>
      </c>
      <c r="X107">
        <f>Model!AF121</f>
        <v>153.53100000000006</v>
      </c>
      <c r="Y107">
        <f>Model!AG121</f>
        <v>171.40299999999991</v>
      </c>
      <c r="Z107">
        <f>Model!AH121</f>
        <v>195.46899999999999</v>
      </c>
      <c r="AA107">
        <f>Model!AI121</f>
        <v>196.32499999999993</v>
      </c>
      <c r="AB107">
        <f>Model!AJ121</f>
        <v>444.15500000000009</v>
      </c>
      <c r="AD107">
        <f>Model!AT121</f>
        <v>0</v>
      </c>
      <c r="AE107">
        <f>Model!AU121</f>
        <v>0</v>
      </c>
      <c r="AF107">
        <f>Model!AV121</f>
        <v>0</v>
      </c>
      <c r="AG107">
        <f>Model!AW121</f>
        <v>92.742000000000104</v>
      </c>
      <c r="AH107">
        <f>Model!AX121</f>
        <v>153.53100000000006</v>
      </c>
      <c r="AI107">
        <f>Model!AY121</f>
        <v>444.15500000000009</v>
      </c>
      <c r="AJ107">
        <f>Model!AZ121</f>
        <v>509.47799999999989</v>
      </c>
      <c r="AK107">
        <f>Model!BA121</f>
        <v>504.55054148965905</v>
      </c>
      <c r="AL107">
        <f>Model!BB121</f>
        <v>492.42972386599735</v>
      </c>
      <c r="AM107">
        <f>Model!BC121</f>
        <v>479.02182838632848</v>
      </c>
      <c r="AN107">
        <f>Model!BD121</f>
        <v>465.27845616323941</v>
      </c>
      <c r="AO107">
        <f>Model!BE121</f>
        <v>450.24981704032695</v>
      </c>
      <c r="AP107">
        <f>Model!BF121</f>
        <v>433.60896992102994</v>
      </c>
      <c r="AQ107">
        <f>Model!BG121</f>
        <v>417.27366311003959</v>
      </c>
      <c r="AR107">
        <f>Model!BH121</f>
        <v>399.05563874912326</v>
      </c>
      <c r="AS107">
        <f>Model!BI121</f>
        <v>380.87125695742844</v>
      </c>
      <c r="AU107">
        <f>Model!AK111</f>
        <v>0.1364631377657175</v>
      </c>
      <c r="AV107">
        <f>Model!AL111</f>
        <v>0.12812026080122205</v>
      </c>
      <c r="AW107">
        <f>Model!AM111</f>
        <v>0.1233693811583179</v>
      </c>
      <c r="AX107">
        <f>Model!AN111</f>
        <v>0.23053390719417946</v>
      </c>
      <c r="AZ107">
        <f>Model!AK121</f>
        <v>507.66599999999994</v>
      </c>
      <c r="BA107">
        <f>Model!AL121</f>
        <v>490.57299999999998</v>
      </c>
      <c r="BB107">
        <f>Model!AM121</f>
        <v>520.34500000000003</v>
      </c>
      <c r="BC107">
        <f>Model!AN121</f>
        <v>509.47799999999989</v>
      </c>
      <c r="BD107">
        <f>Model!AO121</f>
        <v>445.62609067998994</v>
      </c>
      <c r="BE107">
        <f>Model!AP121</f>
        <v>438.22791443694524</v>
      </c>
      <c r="BF107">
        <f>Model!AQ121</f>
        <v>448.08211438101887</v>
      </c>
      <c r="BG107">
        <f>Model!AR121</f>
        <v>504.55054148965905</v>
      </c>
    </row>
    <row r="108" spans="1:59">
      <c r="A108">
        <f>Model!I122</f>
        <v>0</v>
      </c>
      <c r="B108">
        <f>Model!J122</f>
        <v>0</v>
      </c>
      <c r="C108">
        <f>Model!K122</f>
        <v>0</v>
      </c>
      <c r="D108">
        <f>Model!L122</f>
        <v>0</v>
      </c>
      <c r="E108">
        <f>Model!M122</f>
        <v>0</v>
      </c>
      <c r="F108">
        <f>Model!N122</f>
        <v>0</v>
      </c>
      <c r="G108">
        <f>Model!O122</f>
        <v>0</v>
      </c>
      <c r="H108">
        <f>Model!P122</f>
        <v>0</v>
      </c>
      <c r="I108">
        <f>Model!Q122</f>
        <v>0</v>
      </c>
      <c r="J108">
        <f>Model!R122</f>
        <v>0</v>
      </c>
      <c r="K108">
        <f>Model!S122</f>
        <v>0</v>
      </c>
      <c r="L108">
        <f>Model!T122</f>
        <v>0</v>
      </c>
      <c r="M108">
        <f>Model!U122</f>
        <v>0</v>
      </c>
      <c r="N108">
        <f>Model!V122</f>
        <v>0</v>
      </c>
      <c r="O108">
        <f>Model!W122</f>
        <v>0</v>
      </c>
      <c r="P108">
        <f>Model!X122</f>
        <v>0</v>
      </c>
      <c r="Q108">
        <f>Model!Y122</f>
        <v>0</v>
      </c>
      <c r="R108">
        <f>Model!Z122</f>
        <v>0</v>
      </c>
      <c r="S108">
        <f>Model!AA122</f>
        <v>0</v>
      </c>
      <c r="T108">
        <f>Model!AB122</f>
        <v>0</v>
      </c>
      <c r="U108">
        <f>Model!AC122</f>
        <v>0</v>
      </c>
      <c r="V108">
        <f>Model!AD122</f>
        <v>0</v>
      </c>
      <c r="W108">
        <f>Model!AE122</f>
        <v>0</v>
      </c>
      <c r="X108">
        <f>Model!AF122</f>
        <v>0</v>
      </c>
      <c r="Y108">
        <f>Model!AG122</f>
        <v>0</v>
      </c>
      <c r="Z108">
        <f>Model!AH122</f>
        <v>0</v>
      </c>
      <c r="AA108">
        <f>Model!AI122</f>
        <v>0</v>
      </c>
      <c r="AB108">
        <f>Model!AJ122</f>
        <v>0</v>
      </c>
      <c r="AD108">
        <f>Model!AT122</f>
        <v>0</v>
      </c>
      <c r="AE108">
        <f>Model!AU122</f>
        <v>0</v>
      </c>
      <c r="AF108">
        <f>Model!AV122</f>
        <v>0</v>
      </c>
      <c r="AG108">
        <f>Model!AW122</f>
        <v>0</v>
      </c>
      <c r="AH108">
        <f>Model!AX122</f>
        <v>0</v>
      </c>
      <c r="AI108">
        <f>Model!AY122</f>
        <v>0</v>
      </c>
      <c r="AJ108">
        <f>Model!AZ122</f>
        <v>0</v>
      </c>
      <c r="AK108">
        <f>Model!BA122</f>
        <v>0</v>
      </c>
      <c r="AL108">
        <f>Model!BB122</f>
        <v>0</v>
      </c>
      <c r="AM108">
        <f>Model!BC122</f>
        <v>0</v>
      </c>
      <c r="AN108">
        <f>Model!BD122</f>
        <v>0</v>
      </c>
      <c r="AO108">
        <f>Model!BE122</f>
        <v>0</v>
      </c>
      <c r="AP108">
        <f>Model!BF122</f>
        <v>0</v>
      </c>
      <c r="AQ108">
        <f>Model!BG122</f>
        <v>0</v>
      </c>
      <c r="AR108">
        <f>Model!BH122</f>
        <v>0</v>
      </c>
      <c r="AS108">
        <f>Model!BI122</f>
        <v>0</v>
      </c>
      <c r="AU108">
        <f>Model!AK112</f>
        <v>189.55899999999997</v>
      </c>
      <c r="AV108">
        <f>Model!AL112</f>
        <v>241.36500000000001</v>
      </c>
      <c r="AW108">
        <f>Model!AM112</f>
        <v>304.53700000000003</v>
      </c>
      <c r="AX108">
        <f>Model!AN112</f>
        <v>370.76199999999983</v>
      </c>
      <c r="AZ108">
        <f>Model!AK122</f>
        <v>0</v>
      </c>
      <c r="BA108">
        <f>Model!AL122</f>
        <v>0</v>
      </c>
      <c r="BB108">
        <f>Model!AM122</f>
        <v>0</v>
      </c>
      <c r="BC108">
        <f>Model!AN122</f>
        <v>0</v>
      </c>
      <c r="BD108">
        <f>Model!AO122</f>
        <v>0</v>
      </c>
      <c r="BE108">
        <f>Model!AP122</f>
        <v>0</v>
      </c>
      <c r="BF108">
        <f>Model!AQ122</f>
        <v>0</v>
      </c>
      <c r="BG108">
        <f>Model!AR122</f>
        <v>0</v>
      </c>
    </row>
    <row r="109" spans="1:59">
      <c r="A109" t="str">
        <f>Model!I123</f>
        <v>NOPAT</v>
      </c>
      <c r="B109">
        <f>Model!J123</f>
        <v>0</v>
      </c>
      <c r="C109">
        <f>Model!K123</f>
        <v>0</v>
      </c>
      <c r="D109">
        <f>Model!L123</f>
        <v>0</v>
      </c>
      <c r="E109">
        <f>Model!M123</f>
        <v>0</v>
      </c>
      <c r="F109">
        <f>Model!N123</f>
        <v>0</v>
      </c>
      <c r="G109">
        <f>Model!O123</f>
        <v>0</v>
      </c>
      <c r="H109">
        <f>Model!P123</f>
        <v>0</v>
      </c>
      <c r="I109">
        <f>Model!Q123</f>
        <v>0</v>
      </c>
      <c r="J109">
        <f>Model!R123</f>
        <v>0</v>
      </c>
      <c r="K109">
        <f>Model!S123</f>
        <v>0</v>
      </c>
      <c r="L109">
        <f>Model!T123</f>
        <v>0</v>
      </c>
      <c r="M109">
        <f>Model!U123</f>
        <v>0</v>
      </c>
      <c r="N109">
        <f>Model!V123</f>
        <v>0</v>
      </c>
      <c r="O109">
        <f>Model!W123</f>
        <v>0</v>
      </c>
      <c r="P109">
        <f>Model!X123</f>
        <v>0</v>
      </c>
      <c r="Q109">
        <f>Model!Y123</f>
        <v>0</v>
      </c>
      <c r="R109">
        <f>Model!Z123</f>
        <v>0</v>
      </c>
      <c r="S109">
        <f>Model!AA123</f>
        <v>0</v>
      </c>
      <c r="T109">
        <f>Model!AB123</f>
        <v>0</v>
      </c>
      <c r="U109">
        <f>Model!AC123</f>
        <v>0</v>
      </c>
      <c r="V109">
        <f>Model!AD123</f>
        <v>0</v>
      </c>
      <c r="W109">
        <f>Model!AE123</f>
        <v>0</v>
      </c>
      <c r="X109">
        <f>Model!AF123</f>
        <v>0</v>
      </c>
      <c r="Y109">
        <f>Model!AG123</f>
        <v>0</v>
      </c>
      <c r="Z109">
        <f>Model!AH123</f>
        <v>0</v>
      </c>
      <c r="AA109">
        <f>Model!AI123</f>
        <v>0</v>
      </c>
      <c r="AB109">
        <f>Model!AJ123</f>
        <v>0</v>
      </c>
      <c r="AD109">
        <f>Model!AT123</f>
        <v>0</v>
      </c>
      <c r="AE109">
        <f>Model!AU123</f>
        <v>0</v>
      </c>
      <c r="AF109">
        <f>Model!AV123</f>
        <v>0</v>
      </c>
      <c r="AG109">
        <f>Model!AW123</f>
        <v>0</v>
      </c>
      <c r="AH109">
        <f>Model!AX123</f>
        <v>0</v>
      </c>
      <c r="AI109">
        <f>Model!AY123</f>
        <v>0</v>
      </c>
      <c r="AJ109">
        <f>Model!AZ123</f>
        <v>0</v>
      </c>
      <c r="AK109">
        <f>Model!BA123</f>
        <v>0</v>
      </c>
      <c r="AL109">
        <f>Model!BB123</f>
        <v>0</v>
      </c>
      <c r="AM109">
        <f>Model!BC123</f>
        <v>0</v>
      </c>
      <c r="AN109">
        <f>Model!BD123</f>
        <v>0</v>
      </c>
      <c r="AO109">
        <f>Model!BE123</f>
        <v>0</v>
      </c>
      <c r="AP109">
        <f>Model!BF123</f>
        <v>0</v>
      </c>
      <c r="AQ109">
        <f>Model!BG123</f>
        <v>0</v>
      </c>
      <c r="AR109">
        <f>Model!BH123</f>
        <v>0</v>
      </c>
      <c r="AS109">
        <f>Model!BI123</f>
        <v>0</v>
      </c>
      <c r="AU109">
        <f>Model!AK113</f>
        <v>0.3668881503947416</v>
      </c>
      <c r="AV109">
        <f>Model!AL113</f>
        <v>0.44530480312607235</v>
      </c>
      <c r="AW109">
        <f>Model!AM113</f>
        <v>0.53998507020726183</v>
      </c>
      <c r="AX109">
        <f>Model!AN113</f>
        <v>0.55006668832739125</v>
      </c>
      <c r="AZ109">
        <f>Model!AK123</f>
        <v>0</v>
      </c>
      <c r="BA109">
        <f>Model!AL123</f>
        <v>0</v>
      </c>
      <c r="BB109">
        <f>Model!AM123</f>
        <v>0</v>
      </c>
      <c r="BC109">
        <f>Model!AN123</f>
        <v>0</v>
      </c>
      <c r="BD109">
        <f>Model!AO123</f>
        <v>0</v>
      </c>
      <c r="BE109">
        <f>Model!AP123</f>
        <v>0</v>
      </c>
      <c r="BF109">
        <f>Model!AQ123</f>
        <v>0</v>
      </c>
      <c r="BG109">
        <f>Model!AR123</f>
        <v>0</v>
      </c>
    </row>
    <row r="110" spans="1:59">
      <c r="A110" t="str">
        <f>Model!I124</f>
        <v>Adjusted EBIT</v>
      </c>
      <c r="B110">
        <f>Model!J124</f>
        <v>0</v>
      </c>
      <c r="C110">
        <f>Model!K124</f>
        <v>0</v>
      </c>
      <c r="D110">
        <f>Model!L124</f>
        <v>0</v>
      </c>
      <c r="E110">
        <f>Model!M124</f>
        <v>0</v>
      </c>
      <c r="F110">
        <f>Model!N124</f>
        <v>0</v>
      </c>
      <c r="G110">
        <f>Model!O124</f>
        <v>0</v>
      </c>
      <c r="H110">
        <f>Model!P124</f>
        <v>0</v>
      </c>
      <c r="I110">
        <f>Model!Q124</f>
        <v>0</v>
      </c>
      <c r="J110">
        <f>Model!R124</f>
        <v>0</v>
      </c>
      <c r="K110">
        <f>Model!S124</f>
        <v>0</v>
      </c>
      <c r="L110">
        <f>Model!T124</f>
        <v>0</v>
      </c>
      <c r="M110">
        <f>Model!U124</f>
        <v>0</v>
      </c>
      <c r="N110">
        <f>Model!V124</f>
        <v>0</v>
      </c>
      <c r="O110">
        <f>Model!W124</f>
        <v>0</v>
      </c>
      <c r="P110">
        <f>Model!X124</f>
        <v>0</v>
      </c>
      <c r="Q110">
        <f>Model!Y124</f>
        <v>13.689999999999996</v>
      </c>
      <c r="R110">
        <f>Model!Z124</f>
        <v>10.378000000000009</v>
      </c>
      <c r="S110">
        <f>Model!AA124</f>
        <v>18.149000000000008</v>
      </c>
      <c r="T110">
        <f>Model!AB124</f>
        <v>31.918999999999954</v>
      </c>
      <c r="U110">
        <f>Model!AC124</f>
        <v>23.378000000000032</v>
      </c>
      <c r="V110">
        <f>Model!AD124</f>
        <v>13.389999999999988</v>
      </c>
      <c r="W110">
        <f>Model!AE124</f>
        <v>22.594999999999974</v>
      </c>
      <c r="X110">
        <f>Model!AF124</f>
        <v>39.509999999999948</v>
      </c>
      <c r="Y110">
        <f>Model!AG124</f>
        <v>36.326999999999977</v>
      </c>
      <c r="Z110">
        <f>Model!AH124</f>
        <v>25.90100000000001</v>
      </c>
      <c r="AA110">
        <f>Model!AI124</f>
        <v>38.761000000000024</v>
      </c>
      <c r="AB110">
        <f>Model!AJ124</f>
        <v>66.805000000000035</v>
      </c>
      <c r="AD110">
        <f>Model!AT124</f>
        <v>15.79300000000001</v>
      </c>
      <c r="AE110">
        <f>Model!AU124</f>
        <v>16.199999999999996</v>
      </c>
      <c r="AF110">
        <f>Model!AV124</f>
        <v>23.672999999999991</v>
      </c>
      <c r="AG110">
        <f>Model!AW124</f>
        <v>74.135999999999967</v>
      </c>
      <c r="AH110">
        <f>Model!AX124</f>
        <v>98.873000000000076</v>
      </c>
      <c r="AI110">
        <f>Model!AY124</f>
        <v>167.7939999999999</v>
      </c>
      <c r="AJ110">
        <f>Model!AZ124</f>
        <v>215.57600000000002</v>
      </c>
      <c r="AK110">
        <f>Model!BA124</f>
        <v>217.23457113726363</v>
      </c>
      <c r="AL110">
        <f>Model!BB124</f>
        <v>238.56782694613776</v>
      </c>
      <c r="AM110">
        <f>Model!BC124</f>
        <v>264.99498607731323</v>
      </c>
      <c r="AN110">
        <f>Model!BD124</f>
        <v>286.14116772455634</v>
      </c>
      <c r="AO110">
        <f>Model!BE124</f>
        <v>302.65653788146449</v>
      </c>
      <c r="AP110">
        <f>Model!BF124</f>
        <v>311.58294058746208</v>
      </c>
      <c r="AQ110">
        <f>Model!BG124</f>
        <v>320.73767180783432</v>
      </c>
      <c r="AR110">
        <f>Model!BH124</f>
        <v>325.79265887618351</v>
      </c>
      <c r="AS110">
        <f>Model!BI124</f>
        <v>336.43046538787996</v>
      </c>
      <c r="AU110">
        <f>Model!AK114</f>
        <v>0</v>
      </c>
      <c r="AV110">
        <f>Model!AL114</f>
        <v>0</v>
      </c>
      <c r="AW110">
        <f>Model!AM114</f>
        <v>0</v>
      </c>
      <c r="AX110">
        <f>Model!AN114</f>
        <v>0</v>
      </c>
      <c r="AZ110">
        <f>Model!AK124</f>
        <v>36.376000000000047</v>
      </c>
      <c r="BA110">
        <f>Model!AL124</f>
        <v>28.481000000000066</v>
      </c>
      <c r="BB110">
        <f>Model!AM124</f>
        <v>55.360999999999947</v>
      </c>
      <c r="BC110">
        <f>Model!AN124</f>
        <v>95.357999999999947</v>
      </c>
      <c r="BD110">
        <f>Model!AO124</f>
        <v>43.61912165189343</v>
      </c>
      <c r="BE110">
        <f>Model!AP124</f>
        <v>18.018899586067416</v>
      </c>
      <c r="BF110">
        <f>Model!AQ124</f>
        <v>44.192586267440532</v>
      </c>
      <c r="BG110">
        <f>Model!AR124</f>
        <v>111.4039636318622</v>
      </c>
    </row>
    <row r="111" spans="1:59">
      <c r="A111" t="str">
        <f>Model!I125</f>
        <v>GAAP EBIT</v>
      </c>
      <c r="B111">
        <f>Model!J125</f>
        <v>0</v>
      </c>
      <c r="C111">
        <f>Model!K125</f>
        <v>0</v>
      </c>
      <c r="D111">
        <f>Model!L125</f>
        <v>0</v>
      </c>
      <c r="E111">
        <f>Model!M125</f>
        <v>0</v>
      </c>
      <c r="F111">
        <f>Model!N125</f>
        <v>0</v>
      </c>
      <c r="G111">
        <f>Model!O125</f>
        <v>0</v>
      </c>
      <c r="H111">
        <f>Model!P125</f>
        <v>0</v>
      </c>
      <c r="I111">
        <f>Model!Q125</f>
        <v>0</v>
      </c>
      <c r="J111">
        <f>Model!R125</f>
        <v>0</v>
      </c>
      <c r="K111">
        <f>Model!S125</f>
        <v>0</v>
      </c>
      <c r="L111">
        <f>Model!T125</f>
        <v>0</v>
      </c>
      <c r="M111">
        <f>Model!U125</f>
        <v>0</v>
      </c>
      <c r="N111">
        <f>Model!V125</f>
        <v>0</v>
      </c>
      <c r="O111">
        <f>Model!W125</f>
        <v>0</v>
      </c>
      <c r="P111">
        <f>Model!X125</f>
        <v>0</v>
      </c>
      <c r="Q111">
        <f>Model!Y125</f>
        <v>8.519999999999996</v>
      </c>
      <c r="R111">
        <f>Model!Z125</f>
        <v>6.8830000000000098</v>
      </c>
      <c r="S111">
        <f>Model!AA125</f>
        <v>12.14200000000001</v>
      </c>
      <c r="T111">
        <f>Model!AB125</f>
        <v>25.537999999999954</v>
      </c>
      <c r="U111">
        <f>Model!AC125</f>
        <v>16.840000000000032</v>
      </c>
      <c r="V111">
        <f>Model!AD125</f>
        <v>7.8399999999999892</v>
      </c>
      <c r="W111">
        <f>Model!AE125</f>
        <v>17.830999999999975</v>
      </c>
      <c r="X111">
        <f>Model!AF125</f>
        <v>33.824999999999946</v>
      </c>
      <c r="Y111">
        <f>Model!AG125</f>
        <v>27.787999999999982</v>
      </c>
      <c r="Z111">
        <f>Model!AH125</f>
        <v>17.88300000000001</v>
      </c>
      <c r="AA111">
        <f>Model!AI125</f>
        <v>22.868000000000023</v>
      </c>
      <c r="AB111">
        <f>Model!AJ125</f>
        <v>52.466000000000037</v>
      </c>
      <c r="AD111">
        <f>Model!AT125</f>
        <v>13.76700000000001</v>
      </c>
      <c r="AE111">
        <f>Model!AU125</f>
        <v>11.489999999999995</v>
      </c>
      <c r="AF111">
        <f>Model!AV125</f>
        <v>11.021999999999991</v>
      </c>
      <c r="AG111">
        <f>Model!AW125</f>
        <v>53.08299999999997</v>
      </c>
      <c r="AH111">
        <f>Model!AX125</f>
        <v>76.33600000000007</v>
      </c>
      <c r="AI111">
        <f>Model!AY125</f>
        <v>121.00499999999988</v>
      </c>
      <c r="AJ111">
        <f>Model!AZ125</f>
        <v>141.90200000000004</v>
      </c>
      <c r="AK111">
        <f>Model!BA125</f>
        <v>122.85457113726363</v>
      </c>
      <c r="AL111">
        <f>Model!BB125</f>
        <v>133.68782694613776</v>
      </c>
      <c r="AM111">
        <f>Model!BC125</f>
        <v>149.61498607731323</v>
      </c>
      <c r="AN111">
        <f>Model!BD125</f>
        <v>155.26116772455634</v>
      </c>
      <c r="AO111">
        <f>Model!BE125</f>
        <v>158.27653788146449</v>
      </c>
      <c r="AP111">
        <f>Model!BF125</f>
        <v>154.70294058746208</v>
      </c>
      <c r="AQ111">
        <f>Model!BG125</f>
        <v>147.35767180783432</v>
      </c>
      <c r="AR111">
        <f>Model!BH125</f>
        <v>131.91265887618351</v>
      </c>
      <c r="AS111">
        <f>Model!BI125</f>
        <v>122.05046538787997</v>
      </c>
      <c r="AU111">
        <f>Model!AK115</f>
        <v>0</v>
      </c>
      <c r="AV111">
        <f>Model!AL115</f>
        <v>0</v>
      </c>
      <c r="AW111">
        <f>Model!AM115</f>
        <v>0</v>
      </c>
      <c r="AX111">
        <f>Model!AN115</f>
        <v>0</v>
      </c>
      <c r="AZ111">
        <f>Model!AK125</f>
        <v>21.052000000000049</v>
      </c>
      <c r="BA111">
        <f>Model!AL125</f>
        <v>13.264000000000067</v>
      </c>
      <c r="BB111">
        <f>Model!AM125</f>
        <v>33.012999999999948</v>
      </c>
      <c r="BC111">
        <f>Model!AN125</f>
        <v>74.572999999999951</v>
      </c>
      <c r="BD111">
        <f>Model!AO125</f>
        <v>22.18912165189343</v>
      </c>
      <c r="BE111">
        <f>Model!AP125</f>
        <v>-2.3981004139325819</v>
      </c>
      <c r="BF111">
        <f>Model!AQ125</f>
        <v>18.64458626744053</v>
      </c>
      <c r="BG111">
        <f>Model!AR125</f>
        <v>84.418963631862198</v>
      </c>
    </row>
    <row r="112" spans="1:59">
      <c r="A112">
        <f>Model!I126</f>
        <v>0</v>
      </c>
      <c r="B112">
        <f>Model!J126</f>
        <v>0</v>
      </c>
      <c r="C112">
        <f>Model!K126</f>
        <v>0</v>
      </c>
      <c r="D112">
        <f>Model!L126</f>
        <v>0</v>
      </c>
      <c r="E112">
        <f>Model!M126</f>
        <v>0</v>
      </c>
      <c r="F112">
        <f>Model!N126</f>
        <v>0</v>
      </c>
      <c r="G112">
        <f>Model!O126</f>
        <v>0</v>
      </c>
      <c r="H112">
        <f>Model!P126</f>
        <v>0</v>
      </c>
      <c r="I112">
        <f>Model!Q126</f>
        <v>0</v>
      </c>
      <c r="J112">
        <f>Model!R126</f>
        <v>0</v>
      </c>
      <c r="K112">
        <f>Model!S126</f>
        <v>0</v>
      </c>
      <c r="L112">
        <f>Model!T126</f>
        <v>0</v>
      </c>
      <c r="M112">
        <f>Model!U126</f>
        <v>0</v>
      </c>
      <c r="N112">
        <f>Model!V126</f>
        <v>0</v>
      </c>
      <c r="O112">
        <f>Model!W126</f>
        <v>0</v>
      </c>
      <c r="P112">
        <f>Model!X126</f>
        <v>0</v>
      </c>
      <c r="Q112">
        <f>Model!Y126</f>
        <v>0</v>
      </c>
      <c r="R112">
        <f>Model!Z126</f>
        <v>0</v>
      </c>
      <c r="S112">
        <f>Model!AA126</f>
        <v>0</v>
      </c>
      <c r="T112">
        <f>Model!AB126</f>
        <v>0</v>
      </c>
      <c r="U112">
        <f>Model!AC126</f>
        <v>0</v>
      </c>
      <c r="V112">
        <f>Model!AD126</f>
        <v>0</v>
      </c>
      <c r="W112">
        <f>Model!AE126</f>
        <v>0</v>
      </c>
      <c r="X112">
        <f>Model!AF126</f>
        <v>0</v>
      </c>
      <c r="Y112">
        <f>Model!AG126</f>
        <v>0</v>
      </c>
      <c r="Z112">
        <f>Model!AH126</f>
        <v>0</v>
      </c>
      <c r="AA112">
        <f>Model!AI126</f>
        <v>0</v>
      </c>
      <c r="AB112">
        <f>Model!AJ126</f>
        <v>0</v>
      </c>
      <c r="AD112">
        <f>Model!AT126</f>
        <v>0</v>
      </c>
      <c r="AE112">
        <f>Model!AU126</f>
        <v>0</v>
      </c>
      <c r="AF112">
        <f>Model!AV126</f>
        <v>0</v>
      </c>
      <c r="AG112">
        <f>Model!AW126</f>
        <v>0</v>
      </c>
      <c r="AH112">
        <f>Model!AX126</f>
        <v>0</v>
      </c>
      <c r="AI112">
        <f>Model!AY126</f>
        <v>0</v>
      </c>
      <c r="AJ112">
        <f>Model!AZ126</f>
        <v>0</v>
      </c>
      <c r="AK112">
        <f>Model!BA126</f>
        <v>0</v>
      </c>
      <c r="AL112">
        <f>Model!BB126</f>
        <v>0</v>
      </c>
      <c r="AM112">
        <f>Model!BC126</f>
        <v>0</v>
      </c>
      <c r="AN112">
        <f>Model!BD126</f>
        <v>0</v>
      </c>
      <c r="AO112">
        <f>Model!BE126</f>
        <v>0</v>
      </c>
      <c r="AP112">
        <f>Model!BF126</f>
        <v>0</v>
      </c>
      <c r="AQ112">
        <f>Model!BG126</f>
        <v>0</v>
      </c>
      <c r="AR112">
        <f>Model!BH126</f>
        <v>0</v>
      </c>
      <c r="AS112">
        <f>Model!BI126</f>
        <v>0</v>
      </c>
      <c r="AU112">
        <f>Model!AK116</f>
        <v>0</v>
      </c>
      <c r="AV112">
        <f>Model!AL116</f>
        <v>0</v>
      </c>
      <c r="AW112">
        <f>Model!AM116</f>
        <v>0</v>
      </c>
      <c r="AX112">
        <f>Model!AN116</f>
        <v>0</v>
      </c>
      <c r="AZ112">
        <f>Model!AK126</f>
        <v>0</v>
      </c>
      <c r="BA112">
        <f>Model!AL126</f>
        <v>0</v>
      </c>
      <c r="BB112">
        <f>Model!AM126</f>
        <v>0</v>
      </c>
      <c r="BC112">
        <f>Model!AN126</f>
        <v>0</v>
      </c>
      <c r="BD112">
        <f>Model!AO126</f>
        <v>0</v>
      </c>
      <c r="BE112">
        <f>Model!AP126</f>
        <v>0</v>
      </c>
      <c r="BF112">
        <f>Model!AQ126</f>
        <v>0</v>
      </c>
      <c r="BG112">
        <f>Model!AR126</f>
        <v>0</v>
      </c>
    </row>
    <row r="113" spans="1:59">
      <c r="A113" t="str">
        <f>Model!I127</f>
        <v>Adjusted Taxes:</v>
      </c>
      <c r="B113">
        <f>Model!J127</f>
        <v>0</v>
      </c>
      <c r="C113">
        <f>Model!K127</f>
        <v>0</v>
      </c>
      <c r="D113">
        <f>Model!L127</f>
        <v>0</v>
      </c>
      <c r="E113">
        <f>Model!M127</f>
        <v>0</v>
      </c>
      <c r="F113">
        <f>Model!N127</f>
        <v>0</v>
      </c>
      <c r="G113">
        <f>Model!O127</f>
        <v>0</v>
      </c>
      <c r="H113">
        <f>Model!P127</f>
        <v>0</v>
      </c>
      <c r="I113">
        <f>Model!Q127</f>
        <v>0</v>
      </c>
      <c r="J113">
        <f>Model!R127</f>
        <v>0</v>
      </c>
      <c r="K113">
        <f>Model!S127</f>
        <v>0</v>
      </c>
      <c r="L113">
        <f>Model!T127</f>
        <v>0</v>
      </c>
      <c r="M113">
        <f>Model!U127</f>
        <v>0</v>
      </c>
      <c r="N113">
        <f>Model!V127</f>
        <v>0</v>
      </c>
      <c r="O113">
        <f>Model!W127</f>
        <v>0</v>
      </c>
      <c r="P113">
        <f>Model!X127</f>
        <v>0</v>
      </c>
      <c r="Q113">
        <f>Model!Y127</f>
        <v>0</v>
      </c>
      <c r="R113">
        <f>Model!Z127</f>
        <v>0</v>
      </c>
      <c r="S113">
        <f>Model!AA127</f>
        <v>0</v>
      </c>
      <c r="T113">
        <f>Model!AB127</f>
        <v>0</v>
      </c>
      <c r="U113">
        <f>Model!AC127</f>
        <v>0</v>
      </c>
      <c r="V113">
        <f>Model!AD127</f>
        <v>0</v>
      </c>
      <c r="W113">
        <f>Model!AE127</f>
        <v>0</v>
      </c>
      <c r="X113">
        <f>Model!AF127</f>
        <v>0</v>
      </c>
      <c r="Y113">
        <f>Model!AG127</f>
        <v>0</v>
      </c>
      <c r="Z113">
        <f>Model!AH127</f>
        <v>0</v>
      </c>
      <c r="AA113">
        <f>Model!AI127</f>
        <v>0</v>
      </c>
      <c r="AB113">
        <f>Model!AJ127</f>
        <v>0</v>
      </c>
      <c r="AD113">
        <f>Model!AT127</f>
        <v>0</v>
      </c>
      <c r="AE113">
        <f>Model!AU127</f>
        <v>0</v>
      </c>
      <c r="AF113">
        <f>Model!AV127</f>
        <v>0</v>
      </c>
      <c r="AG113">
        <f>Model!AW127</f>
        <v>0</v>
      </c>
      <c r="AH113">
        <f>Model!AX127</f>
        <v>0</v>
      </c>
      <c r="AI113">
        <f>Model!AY127</f>
        <v>0</v>
      </c>
      <c r="AJ113">
        <f>Model!AZ127</f>
        <v>0</v>
      </c>
      <c r="AK113">
        <f>Model!BA127</f>
        <v>0</v>
      </c>
      <c r="AL113">
        <f>Model!BB127</f>
        <v>0</v>
      </c>
      <c r="AM113">
        <f>Model!BC127</f>
        <v>0</v>
      </c>
      <c r="AN113">
        <f>Model!BD127</f>
        <v>0</v>
      </c>
      <c r="AO113">
        <f>Model!BE127</f>
        <v>0</v>
      </c>
      <c r="AP113">
        <f>Model!BF127</f>
        <v>0</v>
      </c>
      <c r="AQ113">
        <f>Model!BG127</f>
        <v>0</v>
      </c>
      <c r="AR113">
        <f>Model!BH127</f>
        <v>0</v>
      </c>
      <c r="AS113">
        <f>Model!BI127</f>
        <v>0</v>
      </c>
      <c r="AU113">
        <f>Model!AK117</f>
        <v>1237.3889999999999</v>
      </c>
      <c r="AV113">
        <f>Model!AL117</f>
        <v>1298.145</v>
      </c>
      <c r="AW113">
        <f>Model!AM117</f>
        <v>1358.194</v>
      </c>
      <c r="AX113">
        <f>Model!AN117</f>
        <v>1531.3</v>
      </c>
      <c r="AZ113">
        <f>Model!AK127</f>
        <v>0</v>
      </c>
      <c r="BA113">
        <f>Model!AL127</f>
        <v>0</v>
      </c>
      <c r="BB113">
        <f>Model!AM127</f>
        <v>0</v>
      </c>
      <c r="BC113">
        <f>Model!AN127</f>
        <v>0</v>
      </c>
      <c r="BD113">
        <f>Model!AO127</f>
        <v>0</v>
      </c>
      <c r="BE113">
        <f>Model!AP127</f>
        <v>0</v>
      </c>
      <c r="BF113">
        <f>Model!AQ127</f>
        <v>0</v>
      </c>
      <c r="BG113">
        <f>Model!AR127</f>
        <v>0</v>
      </c>
    </row>
    <row r="114" spans="1:59">
      <c r="A114" t="str">
        <f>Model!I128</f>
        <v>Taxes on EBIT (at 40%)</v>
      </c>
      <c r="B114">
        <f>Model!J128</f>
        <v>0</v>
      </c>
      <c r="C114">
        <f>Model!K128</f>
        <v>0</v>
      </c>
      <c r="D114">
        <f>Model!L128</f>
        <v>0</v>
      </c>
      <c r="E114">
        <f>Model!M128</f>
        <v>0</v>
      </c>
      <c r="F114">
        <f>Model!N128</f>
        <v>0</v>
      </c>
      <c r="G114">
        <f>Model!O128</f>
        <v>0</v>
      </c>
      <c r="H114">
        <f>Model!P128</f>
        <v>0</v>
      </c>
      <c r="I114">
        <f>Model!Q128</f>
        <v>0</v>
      </c>
      <c r="J114">
        <f>Model!R128</f>
        <v>0</v>
      </c>
      <c r="K114">
        <f>Model!S128</f>
        <v>0</v>
      </c>
      <c r="L114">
        <f>Model!T128</f>
        <v>0</v>
      </c>
      <c r="M114">
        <f>Model!U128</f>
        <v>0</v>
      </c>
      <c r="N114">
        <f>Model!V128</f>
        <v>0</v>
      </c>
      <c r="O114">
        <f>Model!W128</f>
        <v>0</v>
      </c>
      <c r="P114">
        <f>Model!X128</f>
        <v>0</v>
      </c>
      <c r="Q114">
        <f>Model!Y128</f>
        <v>3.4079999999999986</v>
      </c>
      <c r="R114">
        <f>Model!Z128</f>
        <v>2.7532000000000041</v>
      </c>
      <c r="S114">
        <f>Model!AA128</f>
        <v>4.8568000000000042</v>
      </c>
      <c r="T114">
        <f>Model!AB128</f>
        <v>10.215199999999982</v>
      </c>
      <c r="U114">
        <f>Model!AC128</f>
        <v>6.7360000000000131</v>
      </c>
      <c r="V114">
        <f>Model!AD128</f>
        <v>3.1359999999999957</v>
      </c>
      <c r="W114">
        <f>Model!AE128</f>
        <v>7.1323999999999899</v>
      </c>
      <c r="X114">
        <f>Model!AF128</f>
        <v>13.52999999999998</v>
      </c>
      <c r="Y114">
        <f>Model!AG128</f>
        <v>11.115199999999994</v>
      </c>
      <c r="Z114">
        <f>Model!AH128</f>
        <v>7.1532000000000044</v>
      </c>
      <c r="AA114">
        <f>Model!AI128</f>
        <v>9.1472000000000104</v>
      </c>
      <c r="AB114">
        <f>Model!AJ128</f>
        <v>20.986400000000017</v>
      </c>
      <c r="AD114">
        <f>Model!AT128</f>
        <v>5.5068000000000046</v>
      </c>
      <c r="AE114">
        <f>Model!AU128</f>
        <v>4.5959999999999983</v>
      </c>
      <c r="AF114">
        <f>Model!AV128</f>
        <v>4.4087999999999967</v>
      </c>
      <c r="AG114">
        <f>Model!AW128</f>
        <v>21.233199999999989</v>
      </c>
      <c r="AH114">
        <f>Model!AX128</f>
        <v>30.53440000000003</v>
      </c>
      <c r="AI114">
        <f>Model!AY128</f>
        <v>48.401999999999958</v>
      </c>
      <c r="AJ114">
        <f>Model!AZ128</f>
        <v>56.760800000000017</v>
      </c>
      <c r="AK114">
        <f>Model!BA128</f>
        <v>49.141828454905458</v>
      </c>
      <c r="AL114">
        <f>Model!BB128</f>
        <v>53.47513077845511</v>
      </c>
      <c r="AM114">
        <f>Model!BC128</f>
        <v>59.845994430925295</v>
      </c>
      <c r="AN114">
        <f>Model!BD128</f>
        <v>62.104467089822542</v>
      </c>
      <c r="AO114">
        <f>Model!BE128</f>
        <v>63.310615152585797</v>
      </c>
      <c r="AP114">
        <f>Model!BF128</f>
        <v>61.881176234984835</v>
      </c>
      <c r="AQ114">
        <f>Model!BG128</f>
        <v>58.943068723133734</v>
      </c>
      <c r="AR114">
        <f>Model!BH128</f>
        <v>52.765063550473407</v>
      </c>
      <c r="AS114">
        <f>Model!BI128</f>
        <v>48.820186155151987</v>
      </c>
      <c r="AU114">
        <f>Model!AK118</f>
        <v>303.81299999999999</v>
      </c>
      <c r="AV114">
        <f>Model!AL118</f>
        <v>308.185</v>
      </c>
      <c r="AW114">
        <f>Model!AM118</f>
        <v>357.983</v>
      </c>
      <c r="AX114">
        <f>Model!AN118</f>
        <v>414.11099999999999</v>
      </c>
      <c r="AZ114">
        <f>Model!AK128</f>
        <v>8.4208000000000194</v>
      </c>
      <c r="BA114">
        <f>Model!AL128</f>
        <v>5.3056000000000267</v>
      </c>
      <c r="BB114">
        <f>Model!AM128</f>
        <v>13.20519999999998</v>
      </c>
      <c r="BC114">
        <f>Model!AN128</f>
        <v>29.829199999999982</v>
      </c>
      <c r="BD114">
        <f>Model!AO128</f>
        <v>8.8756486607573724</v>
      </c>
      <c r="BE114">
        <f>Model!AP128</f>
        <v>-0.95924016557303282</v>
      </c>
      <c r="BF114">
        <f>Model!AQ128</f>
        <v>7.4578345069762122</v>
      </c>
      <c r="BG114">
        <f>Model!AR128</f>
        <v>33.767585452744882</v>
      </c>
    </row>
    <row r="115" spans="1:59">
      <c r="A115">
        <f>Model!I129</f>
        <v>0</v>
      </c>
      <c r="B115">
        <f>Model!J129</f>
        <v>0</v>
      </c>
      <c r="C115">
        <f>Model!K129</f>
        <v>0</v>
      </c>
      <c r="D115">
        <f>Model!L129</f>
        <v>0</v>
      </c>
      <c r="E115">
        <f>Model!M129</f>
        <v>0</v>
      </c>
      <c r="F115">
        <f>Model!N129</f>
        <v>0</v>
      </c>
      <c r="G115">
        <f>Model!O129</f>
        <v>0</v>
      </c>
      <c r="H115">
        <f>Model!P129</f>
        <v>0</v>
      </c>
      <c r="I115">
        <f>Model!Q129</f>
        <v>0</v>
      </c>
      <c r="J115">
        <f>Model!R129</f>
        <v>0</v>
      </c>
      <c r="K115">
        <f>Model!S129</f>
        <v>0</v>
      </c>
      <c r="L115">
        <f>Model!T129</f>
        <v>0</v>
      </c>
      <c r="M115">
        <f>Model!U129</f>
        <v>0</v>
      </c>
      <c r="N115">
        <f>Model!V129</f>
        <v>0</v>
      </c>
      <c r="O115">
        <f>Model!W129</f>
        <v>0</v>
      </c>
      <c r="P115">
        <f>Model!X129</f>
        <v>0</v>
      </c>
      <c r="Q115">
        <f>Model!Y129</f>
        <v>0</v>
      </c>
      <c r="R115">
        <f>Model!Z129</f>
        <v>0</v>
      </c>
      <c r="S115">
        <f>Model!AA129</f>
        <v>0</v>
      </c>
      <c r="T115">
        <f>Model!AB129</f>
        <v>0</v>
      </c>
      <c r="U115">
        <f>Model!AC129</f>
        <v>0</v>
      </c>
      <c r="V115">
        <f>Model!AD129</f>
        <v>0</v>
      </c>
      <c r="W115">
        <f>Model!AE129</f>
        <v>0</v>
      </c>
      <c r="X115">
        <f>Model!AF129</f>
        <v>0</v>
      </c>
      <c r="Y115">
        <f>Model!AG129</f>
        <v>0</v>
      </c>
      <c r="Z115">
        <f>Model!AH129</f>
        <v>0</v>
      </c>
      <c r="AA115">
        <f>Model!AI129</f>
        <v>0</v>
      </c>
      <c r="AB115">
        <f>Model!AJ129</f>
        <v>0</v>
      </c>
      <c r="AD115">
        <f>Model!AT129</f>
        <v>0</v>
      </c>
      <c r="AE115">
        <f>Model!AU129</f>
        <v>0</v>
      </c>
      <c r="AF115">
        <f>Model!AV129</f>
        <v>0</v>
      </c>
      <c r="AG115">
        <f>Model!AW129</f>
        <v>0</v>
      </c>
      <c r="AH115">
        <f>Model!AX129</f>
        <v>0</v>
      </c>
      <c r="AI115">
        <f>Model!AY129</f>
        <v>0</v>
      </c>
      <c r="AJ115">
        <f>Model!AZ129</f>
        <v>0</v>
      </c>
      <c r="AK115">
        <f>Model!BA129</f>
        <v>0</v>
      </c>
      <c r="AL115">
        <f>Model!BB129</f>
        <v>0</v>
      </c>
      <c r="AM115">
        <f>Model!BC129</f>
        <v>0</v>
      </c>
      <c r="AN115">
        <f>Model!BD129</f>
        <v>0</v>
      </c>
      <c r="AO115">
        <f>Model!BE129</f>
        <v>0</v>
      </c>
      <c r="AP115">
        <f>Model!BF129</f>
        <v>0</v>
      </c>
      <c r="AQ115">
        <f>Model!BG129</f>
        <v>0</v>
      </c>
      <c r="AR115">
        <f>Model!BH129</f>
        <v>0</v>
      </c>
      <c r="AS115">
        <f>Model!BI129</f>
        <v>0</v>
      </c>
      <c r="AU115">
        <f>Model!AK119</f>
        <v>295.60199999999998</v>
      </c>
      <c r="AV115">
        <f>Model!AL119</f>
        <v>351.40800000000002</v>
      </c>
      <c r="AW115">
        <f>Model!AM119</f>
        <v>350.69</v>
      </c>
      <c r="AX115">
        <f>Model!AN119</f>
        <v>417.03199999999998</v>
      </c>
      <c r="AZ115">
        <f>Model!AK129</f>
        <v>0</v>
      </c>
      <c r="BA115">
        <f>Model!AL129</f>
        <v>0</v>
      </c>
      <c r="BB115">
        <f>Model!AM129</f>
        <v>0</v>
      </c>
      <c r="BC115">
        <f>Model!AN129</f>
        <v>0</v>
      </c>
      <c r="BD115">
        <f>Model!AO129</f>
        <v>0</v>
      </c>
      <c r="BE115">
        <f>Model!AP129</f>
        <v>0</v>
      </c>
      <c r="BF115">
        <f>Model!AQ129</f>
        <v>0</v>
      </c>
      <c r="BG115">
        <f>Model!AR129</f>
        <v>0</v>
      </c>
    </row>
    <row r="116" spans="1:59">
      <c r="A116" t="str">
        <f>Model!I130</f>
        <v>NOPAT</v>
      </c>
      <c r="B116">
        <f>Model!J130</f>
        <v>0</v>
      </c>
      <c r="C116">
        <f>Model!K130</f>
        <v>0</v>
      </c>
      <c r="D116">
        <f>Model!L130</f>
        <v>0</v>
      </c>
      <c r="E116">
        <f>Model!M130</f>
        <v>0</v>
      </c>
      <c r="F116">
        <f>Model!N130</f>
        <v>0</v>
      </c>
      <c r="G116">
        <f>Model!O130</f>
        <v>0</v>
      </c>
      <c r="H116">
        <f>Model!P130</f>
        <v>0</v>
      </c>
      <c r="I116">
        <f>Model!Q130</f>
        <v>0</v>
      </c>
      <c r="J116">
        <f>Model!R130</f>
        <v>0</v>
      </c>
      <c r="K116">
        <f>Model!S130</f>
        <v>0</v>
      </c>
      <c r="L116">
        <f>Model!T130</f>
        <v>0</v>
      </c>
      <c r="M116">
        <f>Model!U130</f>
        <v>0</v>
      </c>
      <c r="N116">
        <f>Model!V130</f>
        <v>0</v>
      </c>
      <c r="O116">
        <f>Model!W130</f>
        <v>0</v>
      </c>
      <c r="P116">
        <f>Model!X130</f>
        <v>0</v>
      </c>
      <c r="Q116">
        <f>Model!Y130</f>
        <v>5.1119999999999974</v>
      </c>
      <c r="R116">
        <f>Model!Z130</f>
        <v>4.1298000000000057</v>
      </c>
      <c r="S116">
        <f>Model!AA130</f>
        <v>7.2852000000000059</v>
      </c>
      <c r="T116">
        <f>Model!AB130</f>
        <v>15.322799999999972</v>
      </c>
      <c r="U116">
        <f>Model!AC130</f>
        <v>10.104000000000019</v>
      </c>
      <c r="V116">
        <f>Model!AD130</f>
        <v>4.7039999999999935</v>
      </c>
      <c r="W116">
        <f>Model!AE130</f>
        <v>10.698599999999985</v>
      </c>
      <c r="X116">
        <f>Model!AF130</f>
        <v>20.294999999999966</v>
      </c>
      <c r="Y116">
        <f>Model!AG130</f>
        <v>16.672799999999988</v>
      </c>
      <c r="Z116">
        <f>Model!AH130</f>
        <v>10.729800000000004</v>
      </c>
      <c r="AA116">
        <f>Model!AI130</f>
        <v>13.720800000000013</v>
      </c>
      <c r="AB116">
        <f>Model!AJ130</f>
        <v>31.479600000000019</v>
      </c>
      <c r="AD116">
        <f>Model!AT130</f>
        <v>8.2602000000000046</v>
      </c>
      <c r="AE116">
        <f>Model!AU130</f>
        <v>6.8939999999999966</v>
      </c>
      <c r="AF116">
        <f>Model!AV130</f>
        <v>6.6131999999999946</v>
      </c>
      <c r="AG116">
        <f>Model!AW130</f>
        <v>31.849799999999981</v>
      </c>
      <c r="AH116">
        <f>Model!AX130</f>
        <v>45.801600000000036</v>
      </c>
      <c r="AI116">
        <f>Model!AY130</f>
        <v>72.602999999999923</v>
      </c>
      <c r="AJ116">
        <f>Model!AZ130</f>
        <v>85.141200000000026</v>
      </c>
      <c r="AK116">
        <f>Model!BA130</f>
        <v>73.712742682358169</v>
      </c>
      <c r="AL116">
        <f>Model!BB130</f>
        <v>80.212696167682651</v>
      </c>
      <c r="AM116">
        <f>Model!BC130</f>
        <v>89.768991646387946</v>
      </c>
      <c r="AN116">
        <f>Model!BD130</f>
        <v>93.156700634733795</v>
      </c>
      <c r="AO116">
        <f>Model!BE130</f>
        <v>94.965922728878695</v>
      </c>
      <c r="AP116">
        <f>Model!BF130</f>
        <v>92.821764352477246</v>
      </c>
      <c r="AQ116">
        <f>Model!BG130</f>
        <v>88.414603084700587</v>
      </c>
      <c r="AR116">
        <f>Model!BH130</f>
        <v>79.147595325710114</v>
      </c>
      <c r="AS116">
        <f>Model!BI130</f>
        <v>73.23027923272798</v>
      </c>
      <c r="AU116">
        <f>Model!AK120</f>
        <v>130.30799999999999</v>
      </c>
      <c r="AV116">
        <f>Model!AL120</f>
        <v>147.97900000000001</v>
      </c>
      <c r="AW116">
        <f>Model!AM120</f>
        <v>129.17599999999999</v>
      </c>
      <c r="AX116">
        <f>Model!AN120</f>
        <v>190.67900000000003</v>
      </c>
      <c r="AZ116">
        <f>Model!AK130</f>
        <v>12.63120000000003</v>
      </c>
      <c r="BA116">
        <f>Model!AL130</f>
        <v>7.9584000000000401</v>
      </c>
      <c r="BB116">
        <f>Model!AM130</f>
        <v>19.807799999999968</v>
      </c>
      <c r="BC116">
        <f>Model!AN130</f>
        <v>44.743799999999965</v>
      </c>
      <c r="BD116">
        <f>Model!AO130</f>
        <v>13.313472991136058</v>
      </c>
      <c r="BE116">
        <f>Model!AP130</f>
        <v>-1.438860248359549</v>
      </c>
      <c r="BF116">
        <f>Model!AQ130</f>
        <v>11.186751760464318</v>
      </c>
      <c r="BG116">
        <f>Model!AR130</f>
        <v>50.651378179117316</v>
      </c>
    </row>
    <row r="117" spans="1:59">
      <c r="A117">
        <f>Model!I131</f>
        <v>0</v>
      </c>
      <c r="B117">
        <f>Model!J131</f>
        <v>0</v>
      </c>
      <c r="C117">
        <f>Model!K131</f>
        <v>0</v>
      </c>
      <c r="D117">
        <f>Model!L131</f>
        <v>0</v>
      </c>
      <c r="E117">
        <f>Model!M131</f>
        <v>0</v>
      </c>
      <c r="F117">
        <f>Model!N131</f>
        <v>0</v>
      </c>
      <c r="G117">
        <f>Model!O131</f>
        <v>0</v>
      </c>
      <c r="H117">
        <f>Model!P131</f>
        <v>0</v>
      </c>
      <c r="I117">
        <f>Model!Q131</f>
        <v>0</v>
      </c>
      <c r="J117">
        <f>Model!R131</f>
        <v>0</v>
      </c>
      <c r="K117">
        <f>Model!S131</f>
        <v>0</v>
      </c>
      <c r="L117">
        <f>Model!T131</f>
        <v>0</v>
      </c>
      <c r="M117">
        <f>Model!U131</f>
        <v>0</v>
      </c>
      <c r="N117">
        <f>Model!V131</f>
        <v>0</v>
      </c>
      <c r="O117">
        <f>Model!W131</f>
        <v>0</v>
      </c>
      <c r="P117">
        <f>Model!X131</f>
        <v>0</v>
      </c>
      <c r="Q117">
        <f>Model!Y131</f>
        <v>0</v>
      </c>
      <c r="R117">
        <f>Model!Z131</f>
        <v>0</v>
      </c>
      <c r="S117">
        <f>Model!AA131</f>
        <v>0</v>
      </c>
      <c r="T117">
        <f>Model!AB131</f>
        <v>0</v>
      </c>
      <c r="U117">
        <f>Model!AC131</f>
        <v>0</v>
      </c>
      <c r="V117">
        <f>Model!AD131</f>
        <v>0</v>
      </c>
      <c r="W117">
        <f>Model!AE131</f>
        <v>0</v>
      </c>
      <c r="X117">
        <f>Model!AF131</f>
        <v>0</v>
      </c>
      <c r="Y117">
        <f>Model!AG131</f>
        <v>0</v>
      </c>
      <c r="Z117">
        <f>Model!AH131</f>
        <v>0</v>
      </c>
      <c r="AA117">
        <f>Model!AI131</f>
        <v>0</v>
      </c>
      <c r="AB117">
        <f>Model!AJ131</f>
        <v>0</v>
      </c>
      <c r="AD117">
        <f>Model!AT131</f>
        <v>0</v>
      </c>
      <c r="AE117">
        <f>Model!AU131</f>
        <v>0</v>
      </c>
      <c r="AF117">
        <f>Model!AV131</f>
        <v>0</v>
      </c>
      <c r="AG117">
        <f>Model!AW131</f>
        <v>0</v>
      </c>
      <c r="AH117">
        <f>Model!AX131</f>
        <v>0</v>
      </c>
      <c r="AI117">
        <f>Model!AY131</f>
        <v>0</v>
      </c>
      <c r="AJ117">
        <f>Model!AZ131</f>
        <v>0</v>
      </c>
      <c r="AK117">
        <f>Model!BA131</f>
        <v>0</v>
      </c>
      <c r="AL117">
        <f>Model!BB131</f>
        <v>0</v>
      </c>
      <c r="AM117">
        <f>Model!BC131</f>
        <v>0</v>
      </c>
      <c r="AN117">
        <f>Model!BD131</f>
        <v>0</v>
      </c>
      <c r="AO117">
        <f>Model!BE131</f>
        <v>0</v>
      </c>
      <c r="AP117">
        <f>Model!BF131</f>
        <v>0</v>
      </c>
      <c r="AQ117">
        <f>Model!BG131</f>
        <v>0</v>
      </c>
      <c r="AR117">
        <f>Model!BH131</f>
        <v>0</v>
      </c>
      <c r="AS117">
        <f>Model!BI131</f>
        <v>0</v>
      </c>
      <c r="AU117">
        <f>Model!AK121</f>
        <v>507.66599999999994</v>
      </c>
      <c r="AV117">
        <f>Model!AL121</f>
        <v>490.57299999999998</v>
      </c>
      <c r="AW117">
        <f>Model!AM121</f>
        <v>520.34500000000003</v>
      </c>
      <c r="AX117">
        <f>Model!AN121</f>
        <v>509.47799999999989</v>
      </c>
      <c r="AZ117">
        <f>Model!AK131</f>
        <v>0</v>
      </c>
      <c r="BA117">
        <f>Model!AL131</f>
        <v>0</v>
      </c>
      <c r="BB117">
        <f>Model!AM131</f>
        <v>0</v>
      </c>
      <c r="BC117">
        <f>Model!AN131</f>
        <v>0</v>
      </c>
      <c r="BD117">
        <f>Model!AO131</f>
        <v>0</v>
      </c>
      <c r="BE117">
        <f>Model!AP131</f>
        <v>0</v>
      </c>
      <c r="BF117">
        <f>Model!AQ131</f>
        <v>0</v>
      </c>
      <c r="BG117">
        <f>Model!AR131</f>
        <v>0</v>
      </c>
    </row>
    <row r="118" spans="1:59">
      <c r="A118" t="str">
        <f>Model!I132</f>
        <v>ROIC</v>
      </c>
      <c r="B118">
        <f>Model!J132</f>
        <v>0</v>
      </c>
      <c r="C118">
        <f>Model!K132</f>
        <v>0</v>
      </c>
      <c r="D118">
        <f>Model!L132</f>
        <v>0</v>
      </c>
      <c r="E118">
        <f>Model!M132</f>
        <v>0</v>
      </c>
      <c r="F118">
        <f>Model!N132</f>
        <v>0</v>
      </c>
      <c r="G118">
        <f>Model!O132</f>
        <v>0</v>
      </c>
      <c r="H118">
        <f>Model!P132</f>
        <v>0</v>
      </c>
      <c r="I118">
        <f>Model!Q132</f>
        <v>0</v>
      </c>
      <c r="J118">
        <f>Model!R132</f>
        <v>0</v>
      </c>
      <c r="K118">
        <f>Model!S132</f>
        <v>0</v>
      </c>
      <c r="L118">
        <f>Model!T132</f>
        <v>0</v>
      </c>
      <c r="M118">
        <f>Model!U132</f>
        <v>0</v>
      </c>
      <c r="N118">
        <f>Model!V132</f>
        <v>0</v>
      </c>
      <c r="O118">
        <f>Model!W132</f>
        <v>0</v>
      </c>
      <c r="P118">
        <f>Model!X132</f>
        <v>0</v>
      </c>
      <c r="Q118">
        <f>Model!Y132</f>
        <v>0</v>
      </c>
      <c r="R118">
        <f>Model!Z132</f>
        <v>0</v>
      </c>
      <c r="S118">
        <f>Model!AA132</f>
        <v>0</v>
      </c>
      <c r="T118">
        <f>Model!AB132</f>
        <v>0.16521964158633581</v>
      </c>
      <c r="U118">
        <f>Model!AC132</f>
        <v>0</v>
      </c>
      <c r="V118">
        <f>Model!AD132</f>
        <v>0</v>
      </c>
      <c r="W118">
        <f>Model!AE132</f>
        <v>0</v>
      </c>
      <c r="X118">
        <f>Model!AF132</f>
        <v>0.13218828770736826</v>
      </c>
      <c r="Y118">
        <f>Model!AG132</f>
        <v>9.7272509816047542E-2</v>
      </c>
      <c r="Z118">
        <f>Model!AH132</f>
        <v>5.489259166415137E-2</v>
      </c>
      <c r="AA118">
        <f>Model!AI132</f>
        <v>6.9888195594040581E-2</v>
      </c>
      <c r="AB118">
        <f>Model!AJ132</f>
        <v>7.0875257511454362E-2</v>
      </c>
      <c r="AD118">
        <f>Model!AT132</f>
        <v>0</v>
      </c>
      <c r="AE118">
        <f>Model!AU132</f>
        <v>0</v>
      </c>
      <c r="AF118">
        <f>Model!AV132</f>
        <v>0</v>
      </c>
      <c r="AG118">
        <f>Model!AW132</f>
        <v>0.34342369153134444</v>
      </c>
      <c r="AH118">
        <f>Model!AX132</f>
        <v>0.29832151161654663</v>
      </c>
      <c r="AI118">
        <f>Model!AY132</f>
        <v>0.16346320541252471</v>
      </c>
      <c r="AJ118">
        <f>Model!AZ132</f>
        <v>0.16711457609553315</v>
      </c>
      <c r="AK118">
        <f>Model!BA132</f>
        <v>0.14609585486664062</v>
      </c>
      <c r="AL118">
        <f>Model!BB132</f>
        <v>0.16289166205878866</v>
      </c>
      <c r="AM118">
        <f>Model!BC132</f>
        <v>0.18740062837802404</v>
      </c>
      <c r="AN118">
        <f>Model!BD132</f>
        <v>0.20021709451780523</v>
      </c>
      <c r="AO118">
        <f>Model!BE132</f>
        <v>0.21091829276717508</v>
      </c>
      <c r="AP118">
        <f>Model!BF132</f>
        <v>0.21406790631979361</v>
      </c>
      <c r="AQ118">
        <f>Model!BG132</f>
        <v>0.21188637314352787</v>
      </c>
      <c r="AR118">
        <f>Model!BH132</f>
        <v>0.1983372433322971</v>
      </c>
      <c r="AS118">
        <f>Model!BI132</f>
        <v>0.19227042706694256</v>
      </c>
      <c r="AU118">
        <f>Model!AK122</f>
        <v>0</v>
      </c>
      <c r="AV118">
        <f>Model!AL122</f>
        <v>0</v>
      </c>
      <c r="AW118">
        <f>Model!AM122</f>
        <v>0</v>
      </c>
      <c r="AX118">
        <f>Model!AN122</f>
        <v>0</v>
      </c>
      <c r="AZ118">
        <f>Model!AK132</f>
        <v>2.4880925647965457E-2</v>
      </c>
      <c r="BA118">
        <f>Model!AL132</f>
        <v>1.6222662070680696E-2</v>
      </c>
      <c r="BB118">
        <f>Model!AM132</f>
        <v>3.8066667307267231E-2</v>
      </c>
      <c r="BC118">
        <f>Model!AN132</f>
        <v>8.7822830426436418E-2</v>
      </c>
      <c r="BD118">
        <f>Model!AO132</f>
        <v>2.9875883099260991E-2</v>
      </c>
      <c r="BE118">
        <f>Model!AP132</f>
        <v>-3.2833605549939938E-3</v>
      </c>
      <c r="BF118">
        <f>Model!AQ132</f>
        <v>2.4965852020042596E-2</v>
      </c>
      <c r="BG118">
        <f>Model!AR132</f>
        <v>0.10038910676732557</v>
      </c>
    </row>
    <row r="119" spans="1:59">
      <c r="A119">
        <f>Model!I133</f>
        <v>0</v>
      </c>
      <c r="B119">
        <f>Model!J133</f>
        <v>0</v>
      </c>
      <c r="C119">
        <f>Model!K133</f>
        <v>0</v>
      </c>
      <c r="D119">
        <f>Model!L133</f>
        <v>0</v>
      </c>
      <c r="E119">
        <f>Model!M133</f>
        <v>0</v>
      </c>
      <c r="F119">
        <f>Model!N133</f>
        <v>0</v>
      </c>
      <c r="G119">
        <f>Model!O133</f>
        <v>0</v>
      </c>
      <c r="H119">
        <f>Model!P133</f>
        <v>0</v>
      </c>
      <c r="I119">
        <f>Model!Q133</f>
        <v>0</v>
      </c>
      <c r="J119">
        <f>Model!R133</f>
        <v>0</v>
      </c>
      <c r="K119">
        <f>Model!S133</f>
        <v>0</v>
      </c>
      <c r="L119">
        <f>Model!T133</f>
        <v>0</v>
      </c>
      <c r="M119">
        <f>Model!U133</f>
        <v>0</v>
      </c>
      <c r="N119">
        <f>Model!V133</f>
        <v>0</v>
      </c>
      <c r="O119">
        <f>Model!W133</f>
        <v>0</v>
      </c>
      <c r="P119">
        <f>Model!X133</f>
        <v>0</v>
      </c>
      <c r="Q119">
        <f>Model!Y133</f>
        <v>0</v>
      </c>
      <c r="R119">
        <f>Model!Z133</f>
        <v>0</v>
      </c>
      <c r="S119">
        <f>Model!AA133</f>
        <v>0</v>
      </c>
      <c r="T119">
        <f>Model!AB133</f>
        <v>0</v>
      </c>
      <c r="U119">
        <f>Model!AC133</f>
        <v>0</v>
      </c>
      <c r="V119">
        <f>Model!AD133</f>
        <v>0</v>
      </c>
      <c r="W119">
        <f>Model!AE133</f>
        <v>0</v>
      </c>
      <c r="X119">
        <f>Model!AF133</f>
        <v>0</v>
      </c>
      <c r="Y119">
        <f>Model!AG133</f>
        <v>0</v>
      </c>
      <c r="Z119">
        <f>Model!AH133</f>
        <v>0</v>
      </c>
      <c r="AA119">
        <f>Model!AI133</f>
        <v>0</v>
      </c>
      <c r="AB119">
        <f>Model!AJ133</f>
        <v>0</v>
      </c>
      <c r="AD119">
        <f>Model!AT133</f>
        <v>0</v>
      </c>
      <c r="AE119">
        <f>Model!AU133</f>
        <v>0</v>
      </c>
      <c r="AF119">
        <f>Model!AV133</f>
        <v>0</v>
      </c>
      <c r="AG119">
        <f>Model!AW133</f>
        <v>0</v>
      </c>
      <c r="AH119">
        <f>Model!AX133</f>
        <v>0</v>
      </c>
      <c r="AI119">
        <f>Model!AY133</f>
        <v>0</v>
      </c>
      <c r="AJ119">
        <f>Model!AZ133</f>
        <v>0</v>
      </c>
      <c r="AK119">
        <f>Model!BA133</f>
        <v>0</v>
      </c>
      <c r="AL119">
        <f>Model!BB133</f>
        <v>0</v>
      </c>
      <c r="AM119">
        <f>Model!BC133</f>
        <v>0</v>
      </c>
      <c r="AN119">
        <f>Model!BD133</f>
        <v>0</v>
      </c>
      <c r="AO119">
        <f>Model!BE133</f>
        <v>0</v>
      </c>
      <c r="AP119">
        <f>Model!BF133</f>
        <v>0</v>
      </c>
      <c r="AQ119">
        <f>Model!BG133</f>
        <v>0</v>
      </c>
      <c r="AR119">
        <f>Model!BH133</f>
        <v>0</v>
      </c>
      <c r="AS119">
        <f>Model!BI133</f>
        <v>0</v>
      </c>
      <c r="AU119">
        <f>Model!AK123</f>
        <v>0</v>
      </c>
      <c r="AV119">
        <f>Model!AL123</f>
        <v>0</v>
      </c>
      <c r="AW119">
        <f>Model!AM123</f>
        <v>0</v>
      </c>
      <c r="AX119">
        <f>Model!AN123</f>
        <v>0</v>
      </c>
      <c r="AZ119">
        <f>Model!AK133</f>
        <v>0</v>
      </c>
      <c r="BA119">
        <f>Model!AL133</f>
        <v>0</v>
      </c>
      <c r="BB119">
        <f>Model!AM133</f>
        <v>0</v>
      </c>
      <c r="BC119">
        <f>Model!AN133</f>
        <v>0</v>
      </c>
      <c r="BD119">
        <f>Model!AO133</f>
        <v>0</v>
      </c>
      <c r="BE119">
        <f>Model!AP133</f>
        <v>0</v>
      </c>
      <c r="BF119">
        <f>Model!AQ133</f>
        <v>0</v>
      </c>
      <c r="BG119">
        <f>Model!AR133</f>
        <v>0</v>
      </c>
    </row>
    <row r="120" spans="1:59">
      <c r="A120" t="str">
        <f>Model!I134</f>
        <v>Net Debt</v>
      </c>
      <c r="B120">
        <f>Model!J134</f>
        <v>0</v>
      </c>
      <c r="C120">
        <f>Model!K134</f>
        <v>0</v>
      </c>
      <c r="D120">
        <f>Model!L134</f>
        <v>0</v>
      </c>
      <c r="E120">
        <f>Model!M134</f>
        <v>0</v>
      </c>
      <c r="F120">
        <f>Model!N134</f>
        <v>0</v>
      </c>
      <c r="G120">
        <f>Model!O134</f>
        <v>0</v>
      </c>
      <c r="H120">
        <f>Model!P134</f>
        <v>0</v>
      </c>
      <c r="I120">
        <f>Model!Q134</f>
        <v>0</v>
      </c>
      <c r="J120">
        <f>Model!R134</f>
        <v>0</v>
      </c>
      <c r="K120">
        <f>Model!S134</f>
        <v>0</v>
      </c>
      <c r="L120">
        <f>Model!T134</f>
        <v>0</v>
      </c>
      <c r="M120">
        <f>Model!U134</f>
        <v>0</v>
      </c>
      <c r="N120">
        <f>Model!V134</f>
        <v>0</v>
      </c>
      <c r="O120">
        <f>Model!W134</f>
        <v>0</v>
      </c>
      <c r="P120">
        <f>Model!X134</f>
        <v>0</v>
      </c>
      <c r="Q120">
        <f>Model!Y134</f>
        <v>0</v>
      </c>
      <c r="R120">
        <f>Model!Z134</f>
        <v>0</v>
      </c>
      <c r="S120">
        <f>Model!AA134</f>
        <v>0</v>
      </c>
      <c r="T120">
        <f>Model!AB134</f>
        <v>-346.56700000000001</v>
      </c>
      <c r="U120">
        <f>Model!AC134</f>
        <v>0</v>
      </c>
      <c r="V120">
        <f>Model!AD134</f>
        <v>0</v>
      </c>
      <c r="W120">
        <f>Model!AE134</f>
        <v>0</v>
      </c>
      <c r="X120">
        <f>Model!AF134</f>
        <v>-350.26499999999999</v>
      </c>
      <c r="Y120">
        <f>Model!AG134</f>
        <v>-382.90899999999999</v>
      </c>
      <c r="Z120">
        <f>Model!AH134</f>
        <v>-374.5</v>
      </c>
      <c r="AA120">
        <f>Model!AI134</f>
        <v>-404.22500000000002</v>
      </c>
      <c r="AB120">
        <f>Model!AJ134</f>
        <v>-192.70600000000002</v>
      </c>
      <c r="AD120">
        <f>Model!AT134</f>
        <v>0</v>
      </c>
      <c r="AE120">
        <f>Model!AU134</f>
        <v>0</v>
      </c>
      <c r="AF120">
        <f>Model!AV134</f>
        <v>0</v>
      </c>
      <c r="AG120">
        <f>Model!AW134</f>
        <v>-346.56700000000001</v>
      </c>
      <c r="AH120">
        <f>Model!AX134</f>
        <v>-350.26499999999999</v>
      </c>
      <c r="AI120">
        <f>Model!AY134</f>
        <v>-192.70600000000002</v>
      </c>
      <c r="AJ120">
        <f>Model!AZ134</f>
        <v>-409.15999999999997</v>
      </c>
      <c r="AK120">
        <f>Model!BA134</f>
        <v>-586.2929297495624</v>
      </c>
      <c r="AL120">
        <f>Model!BB134</f>
        <v>-787.66083488821391</v>
      </c>
      <c r="AM120">
        <f>Model!BC134</f>
        <v>-1010.668471318136</v>
      </c>
      <c r="AN120">
        <f>Model!BD134</f>
        <v>-1252.6816025621868</v>
      </c>
      <c r="AO120">
        <f>Model!BE134</f>
        <v>-1510.9399913080513</v>
      </c>
      <c r="AP120">
        <f>Model!BF134</f>
        <v>-1780.4877498091985</v>
      </c>
      <c r="AQ120">
        <f>Model!BG134</f>
        <v>-2060.9555432952807</v>
      </c>
      <c r="AR120">
        <f>Model!BH134</f>
        <v>-2353.2667959257165</v>
      </c>
      <c r="AS120">
        <f>Model!BI134</f>
        <v>-2659.133980219533</v>
      </c>
      <c r="AU120">
        <f>Model!AK124</f>
        <v>36.376000000000047</v>
      </c>
      <c r="AV120">
        <f>Model!AL124</f>
        <v>28.481000000000066</v>
      </c>
      <c r="AW120">
        <f>Model!AM124</f>
        <v>55.360999999999947</v>
      </c>
      <c r="AX120">
        <f>Model!AN124</f>
        <v>95.357999999999947</v>
      </c>
      <c r="AZ120">
        <f>Model!AK134</f>
        <v>-296.49599999999998</v>
      </c>
      <c r="BA120">
        <f>Model!AL134</f>
        <v>-302.74</v>
      </c>
      <c r="BB120">
        <f>Model!AM134</f>
        <v>-351.16800000000001</v>
      </c>
      <c r="BC120">
        <f>Model!AN134</f>
        <v>-409.15999999999997</v>
      </c>
      <c r="BD120">
        <f>Model!AO134</f>
        <v>-508.37483839374102</v>
      </c>
      <c r="BE120">
        <f>Model!AP134</f>
        <v>-534.13224936772917</v>
      </c>
      <c r="BF120">
        <f>Model!AQ134</f>
        <v>-561.42503049749189</v>
      </c>
      <c r="BG120">
        <f>Model!AR134</f>
        <v>-586.2929297495624</v>
      </c>
    </row>
    <row r="121" spans="1:59">
      <c r="A121" t="str">
        <f>Model!I135</f>
        <v>Long-term debt, net of current maturities</v>
      </c>
      <c r="B121">
        <f>Model!J135</f>
        <v>0</v>
      </c>
      <c r="C121">
        <f>Model!K135</f>
        <v>0</v>
      </c>
      <c r="D121">
        <f>Model!L135</f>
        <v>0</v>
      </c>
      <c r="E121">
        <f>Model!M135</f>
        <v>0</v>
      </c>
      <c r="F121">
        <f>Model!N135</f>
        <v>0</v>
      </c>
      <c r="G121">
        <f>Model!O135</f>
        <v>0</v>
      </c>
      <c r="H121">
        <f>Model!P135</f>
        <v>0</v>
      </c>
      <c r="I121">
        <f>Model!Q135</f>
        <v>0</v>
      </c>
      <c r="J121">
        <f>Model!R135</f>
        <v>0</v>
      </c>
      <c r="K121">
        <f>Model!S135</f>
        <v>0</v>
      </c>
      <c r="L121">
        <f>Model!T135</f>
        <v>0</v>
      </c>
      <c r="M121">
        <f>Model!U135</f>
        <v>0</v>
      </c>
      <c r="N121">
        <f>Model!V135</f>
        <v>0</v>
      </c>
      <c r="O121">
        <f>Model!W135</f>
        <v>0</v>
      </c>
      <c r="P121">
        <f>Model!X135</f>
        <v>0</v>
      </c>
      <c r="Q121">
        <f>Model!Y135</f>
        <v>0</v>
      </c>
      <c r="R121">
        <f>Model!Z135</f>
        <v>0</v>
      </c>
      <c r="S121">
        <f>Model!AA135</f>
        <v>0</v>
      </c>
      <c r="T121">
        <f>Model!AB135</f>
        <v>5.26</v>
      </c>
      <c r="U121">
        <f>Model!AC135</f>
        <v>0</v>
      </c>
      <c r="V121">
        <f>Model!AD135</f>
        <v>0</v>
      </c>
      <c r="W121">
        <f>Model!AE135</f>
        <v>0</v>
      </c>
      <c r="X121">
        <f>Model!AF135</f>
        <v>3.2719999999999998</v>
      </c>
      <c r="Y121">
        <f>Model!AG135</f>
        <v>3.2010000000000001</v>
      </c>
      <c r="Z121">
        <f>Model!AH135</f>
        <v>2.907</v>
      </c>
      <c r="AA121">
        <f>Model!AI135</f>
        <v>2.9329999999999998</v>
      </c>
      <c r="AB121">
        <f>Model!AJ135</f>
        <v>77.611000000000004</v>
      </c>
      <c r="AD121">
        <f>Model!AT135</f>
        <v>0</v>
      </c>
      <c r="AE121">
        <f>Model!AU135</f>
        <v>0</v>
      </c>
      <c r="AF121">
        <f>Model!AV135</f>
        <v>0</v>
      </c>
      <c r="AG121">
        <f>Model!AW135</f>
        <v>5.26</v>
      </c>
      <c r="AH121">
        <f>Model!AX135</f>
        <v>3.2719999999999998</v>
      </c>
      <c r="AI121">
        <f>Model!AY135</f>
        <v>77.611000000000004</v>
      </c>
      <c r="AJ121">
        <f>Model!AZ135</f>
        <v>4.9510000000000005</v>
      </c>
      <c r="AK121">
        <f>Model!BA135</f>
        <v>4.9510000000000005</v>
      </c>
      <c r="AL121">
        <f>Model!BB135</f>
        <v>4.9510000000000005</v>
      </c>
      <c r="AM121">
        <f>Model!BC135</f>
        <v>4.9510000000000005</v>
      </c>
      <c r="AN121">
        <f>Model!BD135</f>
        <v>4.9510000000000005</v>
      </c>
      <c r="AO121">
        <f>Model!BE135</f>
        <v>4.9510000000000005</v>
      </c>
      <c r="AP121">
        <f>Model!BF135</f>
        <v>4.9510000000000005</v>
      </c>
      <c r="AQ121">
        <f>Model!BG135</f>
        <v>4.9510000000000005</v>
      </c>
      <c r="AR121">
        <f>Model!BH135</f>
        <v>4.9510000000000005</v>
      </c>
      <c r="AS121">
        <f>Model!BI135</f>
        <v>4.9510000000000005</v>
      </c>
      <c r="AU121">
        <f>Model!AK125</f>
        <v>21.052000000000049</v>
      </c>
      <c r="AV121">
        <f>Model!AL125</f>
        <v>13.264000000000067</v>
      </c>
      <c r="AW121">
        <f>Model!AM125</f>
        <v>33.012999999999948</v>
      </c>
      <c r="AX121">
        <f>Model!AN125</f>
        <v>74.572999999999951</v>
      </c>
      <c r="AZ121">
        <f>Model!AK135</f>
        <v>7.3170000000000002</v>
      </c>
      <c r="BA121">
        <f>Model!AL135</f>
        <v>5.4450000000000003</v>
      </c>
      <c r="BB121">
        <f>Model!AM135</f>
        <v>6.8149999999999995</v>
      </c>
      <c r="BC121">
        <f>Model!AN135</f>
        <v>4.9510000000000005</v>
      </c>
      <c r="BD121">
        <f>Model!AO135</f>
        <v>4.9510000000000005</v>
      </c>
      <c r="BE121">
        <f>Model!AP135</f>
        <v>4.9510000000000005</v>
      </c>
      <c r="BF121">
        <f>Model!AQ135</f>
        <v>4.9510000000000005</v>
      </c>
      <c r="BG121">
        <f>Model!AR135</f>
        <v>4.9510000000000005</v>
      </c>
    </row>
    <row r="122" spans="1:59">
      <c r="A122" t="str">
        <f>Model!I136</f>
        <v>Cash &amp; cash equivalents / Marketable securities</v>
      </c>
      <c r="B122">
        <f>Model!J136</f>
        <v>0</v>
      </c>
      <c r="C122">
        <f>Model!K136</f>
        <v>0</v>
      </c>
      <c r="D122">
        <f>Model!L136</f>
        <v>0</v>
      </c>
      <c r="E122">
        <f>Model!M136</f>
        <v>0</v>
      </c>
      <c r="F122">
        <f>Model!N136</f>
        <v>0</v>
      </c>
      <c r="G122">
        <f>Model!O136</f>
        <v>0</v>
      </c>
      <c r="H122">
        <f>Model!P136</f>
        <v>0</v>
      </c>
      <c r="I122">
        <f>Model!Q136</f>
        <v>0</v>
      </c>
      <c r="J122">
        <f>Model!R136</f>
        <v>0</v>
      </c>
      <c r="K122">
        <f>Model!S136</f>
        <v>0</v>
      </c>
      <c r="L122">
        <f>Model!T136</f>
        <v>0</v>
      </c>
      <c r="M122">
        <f>Model!U136</f>
        <v>0</v>
      </c>
      <c r="N122">
        <f>Model!V136</f>
        <v>0</v>
      </c>
      <c r="O122">
        <f>Model!W136</f>
        <v>0</v>
      </c>
      <c r="P122">
        <f>Model!X136</f>
        <v>0</v>
      </c>
      <c r="Q122">
        <f>Model!Y136</f>
        <v>0</v>
      </c>
      <c r="R122">
        <f>Model!Z136</f>
        <v>0</v>
      </c>
      <c r="S122">
        <f>Model!AA136</f>
        <v>0</v>
      </c>
      <c r="T122">
        <f>Model!AB136</f>
        <v>351.827</v>
      </c>
      <c r="U122">
        <f>Model!AC136</f>
        <v>0</v>
      </c>
      <c r="V122">
        <f>Model!AD136</f>
        <v>0</v>
      </c>
      <c r="W122">
        <f>Model!AE136</f>
        <v>0</v>
      </c>
      <c r="X122">
        <f>Model!AF136</f>
        <v>353.53699999999998</v>
      </c>
      <c r="Y122">
        <f>Model!AG136</f>
        <v>386.11</v>
      </c>
      <c r="Z122">
        <f>Model!AH136</f>
        <v>377.40699999999998</v>
      </c>
      <c r="AA122">
        <f>Model!AI136</f>
        <v>407.15800000000002</v>
      </c>
      <c r="AB122">
        <f>Model!AJ136</f>
        <v>270.31700000000001</v>
      </c>
      <c r="AD122">
        <f>Model!AT136</f>
        <v>0</v>
      </c>
      <c r="AE122">
        <f>Model!AU136</f>
        <v>0</v>
      </c>
      <c r="AF122">
        <f>Model!AV136</f>
        <v>0</v>
      </c>
      <c r="AG122">
        <f>Model!AW136</f>
        <v>351.827</v>
      </c>
      <c r="AH122">
        <f>Model!AX136</f>
        <v>353.53699999999998</v>
      </c>
      <c r="AI122">
        <f>Model!AY136</f>
        <v>270.31700000000001</v>
      </c>
      <c r="AJ122">
        <f>Model!AZ136</f>
        <v>414.11099999999999</v>
      </c>
      <c r="AK122">
        <f>Model!BA136</f>
        <v>591.24392974956243</v>
      </c>
      <c r="AL122">
        <f>Model!BB136</f>
        <v>792.61183488821393</v>
      </c>
      <c r="AM122">
        <f>Model!BC136</f>
        <v>1015.619471318136</v>
      </c>
      <c r="AN122">
        <f>Model!BD136</f>
        <v>1257.6326025621868</v>
      </c>
      <c r="AO122">
        <f>Model!BE136</f>
        <v>1515.8909913080513</v>
      </c>
      <c r="AP122">
        <f>Model!BF136</f>
        <v>1785.4387498091985</v>
      </c>
      <c r="AQ122">
        <f>Model!BG136</f>
        <v>2065.9065432952807</v>
      </c>
      <c r="AR122">
        <f>Model!BH136</f>
        <v>2358.2177959257165</v>
      </c>
      <c r="AS122">
        <f>Model!BI136</f>
        <v>2664.084980219533</v>
      </c>
      <c r="AU122">
        <f>Model!AK126</f>
        <v>0</v>
      </c>
      <c r="AV122">
        <f>Model!AL126</f>
        <v>0</v>
      </c>
      <c r="AW122">
        <f>Model!AM126</f>
        <v>0</v>
      </c>
      <c r="AX122">
        <f>Model!AN126</f>
        <v>0</v>
      </c>
      <c r="AZ122">
        <f>Model!AK136</f>
        <v>303.81299999999999</v>
      </c>
      <c r="BA122">
        <f>Model!AL136</f>
        <v>308.185</v>
      </c>
      <c r="BB122">
        <f>Model!AM136</f>
        <v>357.983</v>
      </c>
      <c r="BC122">
        <f>Model!AN136</f>
        <v>414.11099999999999</v>
      </c>
      <c r="BD122">
        <f>Model!AO136</f>
        <v>513.32583839374104</v>
      </c>
      <c r="BE122">
        <f>Model!AP136</f>
        <v>539.0832493677292</v>
      </c>
      <c r="BF122">
        <f>Model!AQ136</f>
        <v>566.37603049749191</v>
      </c>
      <c r="BG122">
        <f>Model!AR136</f>
        <v>591.24392974956243</v>
      </c>
    </row>
    <row r="123" spans="1:59">
      <c r="A123">
        <f>Model!I137</f>
        <v>0</v>
      </c>
      <c r="B123">
        <f>Model!J137</f>
        <v>0</v>
      </c>
      <c r="C123">
        <f>Model!K137</f>
        <v>0</v>
      </c>
      <c r="D123">
        <f>Model!L137</f>
        <v>0</v>
      </c>
      <c r="E123">
        <f>Model!M137</f>
        <v>0</v>
      </c>
      <c r="F123">
        <f>Model!N137</f>
        <v>0</v>
      </c>
      <c r="G123">
        <f>Model!O137</f>
        <v>0</v>
      </c>
      <c r="H123">
        <f>Model!P137</f>
        <v>0</v>
      </c>
      <c r="I123">
        <f>Model!Q137</f>
        <v>0</v>
      </c>
      <c r="J123">
        <f>Model!R137</f>
        <v>0</v>
      </c>
      <c r="K123">
        <f>Model!S137</f>
        <v>0</v>
      </c>
      <c r="L123">
        <f>Model!T137</f>
        <v>0</v>
      </c>
      <c r="M123">
        <f>Model!U137</f>
        <v>0</v>
      </c>
      <c r="N123">
        <f>Model!V137</f>
        <v>0</v>
      </c>
      <c r="O123">
        <f>Model!W137</f>
        <v>0</v>
      </c>
      <c r="P123">
        <f>Model!X137</f>
        <v>0</v>
      </c>
      <c r="Q123">
        <f>Model!Y137</f>
        <v>0</v>
      </c>
      <c r="R123">
        <f>Model!Z137</f>
        <v>0</v>
      </c>
      <c r="S123">
        <f>Model!AA137</f>
        <v>0</v>
      </c>
      <c r="T123">
        <f>Model!AB137</f>
        <v>0</v>
      </c>
      <c r="U123">
        <f>Model!AC137</f>
        <v>0</v>
      </c>
      <c r="V123">
        <f>Model!AD137</f>
        <v>0</v>
      </c>
      <c r="W123">
        <f>Model!AE137</f>
        <v>0</v>
      </c>
      <c r="X123">
        <f>Model!AF137</f>
        <v>0</v>
      </c>
      <c r="Y123">
        <f>Model!AG137</f>
        <v>0</v>
      </c>
      <c r="Z123">
        <f>Model!AH137</f>
        <v>0</v>
      </c>
      <c r="AA123">
        <f>Model!AI137</f>
        <v>0</v>
      </c>
      <c r="AB123">
        <f>Model!AJ137</f>
        <v>0</v>
      </c>
      <c r="AD123">
        <f>Model!AT137</f>
        <v>0</v>
      </c>
      <c r="AE123">
        <f>Model!AU137</f>
        <v>0</v>
      </c>
      <c r="AF123">
        <f>Model!AV137</f>
        <v>0</v>
      </c>
      <c r="AG123">
        <f>Model!AW137</f>
        <v>0</v>
      </c>
      <c r="AH123">
        <f>Model!AX137</f>
        <v>0</v>
      </c>
      <c r="AI123">
        <f>Model!AY137</f>
        <v>0</v>
      </c>
      <c r="AJ123">
        <f>Model!AZ137</f>
        <v>0</v>
      </c>
      <c r="AK123">
        <f>Model!BA137</f>
        <v>0</v>
      </c>
      <c r="AL123">
        <f>Model!BB137</f>
        <v>0</v>
      </c>
      <c r="AM123">
        <f>Model!BC137</f>
        <v>0</v>
      </c>
      <c r="AN123">
        <f>Model!BD137</f>
        <v>0</v>
      </c>
      <c r="AO123">
        <f>Model!BE137</f>
        <v>0</v>
      </c>
      <c r="AP123">
        <f>Model!BF137</f>
        <v>0</v>
      </c>
      <c r="AQ123">
        <f>Model!BG137</f>
        <v>0</v>
      </c>
      <c r="AR123">
        <f>Model!BH137</f>
        <v>0</v>
      </c>
      <c r="AS123">
        <f>Model!BI137</f>
        <v>0</v>
      </c>
      <c r="AU123">
        <f>Model!AK127</f>
        <v>0</v>
      </c>
      <c r="AV123">
        <f>Model!AL127</f>
        <v>0</v>
      </c>
      <c r="AW123">
        <f>Model!AM127</f>
        <v>0</v>
      </c>
      <c r="AX123">
        <f>Model!AN127</f>
        <v>0</v>
      </c>
      <c r="AZ123">
        <f>Model!AK137</f>
        <v>0</v>
      </c>
      <c r="BA123">
        <f>Model!AL137</f>
        <v>0</v>
      </c>
      <c r="BB123">
        <f>Model!AM137</f>
        <v>0</v>
      </c>
      <c r="BC123">
        <f>Model!AN137</f>
        <v>0</v>
      </c>
      <c r="BD123">
        <f>Model!AO137</f>
        <v>0</v>
      </c>
      <c r="BE123">
        <f>Model!AP137</f>
        <v>0</v>
      </c>
      <c r="BF123">
        <f>Model!AQ137</f>
        <v>0</v>
      </c>
      <c r="BG123">
        <f>Model!AR137</f>
        <v>0</v>
      </c>
    </row>
    <row r="124" spans="1:59">
      <c r="A124">
        <f>Model!I138</f>
        <v>0</v>
      </c>
      <c r="B124">
        <f>Model!J138</f>
        <v>0</v>
      </c>
      <c r="C124">
        <f>Model!K138</f>
        <v>0</v>
      </c>
      <c r="D124">
        <f>Model!L138</f>
        <v>0</v>
      </c>
      <c r="E124">
        <f>Model!M138</f>
        <v>0</v>
      </c>
      <c r="F124">
        <f>Model!N138</f>
        <v>0</v>
      </c>
      <c r="G124">
        <f>Model!O138</f>
        <v>0</v>
      </c>
      <c r="H124">
        <f>Model!P138</f>
        <v>0</v>
      </c>
      <c r="I124">
        <f>Model!Q138</f>
        <v>0</v>
      </c>
      <c r="J124">
        <f>Model!R138</f>
        <v>0</v>
      </c>
      <c r="K124">
        <f>Model!S138</f>
        <v>0</v>
      </c>
      <c r="L124">
        <f>Model!T138</f>
        <v>0</v>
      </c>
      <c r="M124">
        <f>Model!U138</f>
        <v>0</v>
      </c>
      <c r="N124">
        <f>Model!V138</f>
        <v>0</v>
      </c>
      <c r="O124">
        <f>Model!W138</f>
        <v>0</v>
      </c>
      <c r="P124">
        <f>Model!X138</f>
        <v>0</v>
      </c>
      <c r="Q124">
        <f>Model!Y138</f>
        <v>0</v>
      </c>
      <c r="R124">
        <f>Model!Z138</f>
        <v>0</v>
      </c>
      <c r="S124">
        <f>Model!AA138</f>
        <v>0</v>
      </c>
      <c r="T124">
        <f>Model!AB138</f>
        <v>0</v>
      </c>
      <c r="U124">
        <f>Model!AC138</f>
        <v>0</v>
      </c>
      <c r="V124">
        <f>Model!AD138</f>
        <v>0</v>
      </c>
      <c r="W124">
        <f>Model!AE138</f>
        <v>0</v>
      </c>
      <c r="X124">
        <f>Model!AF138</f>
        <v>0</v>
      </c>
      <c r="Y124">
        <f>Model!AG138</f>
        <v>0</v>
      </c>
      <c r="Z124">
        <f>Model!AH138</f>
        <v>0</v>
      </c>
      <c r="AA124">
        <f>Model!AI138</f>
        <v>0</v>
      </c>
      <c r="AB124">
        <f>Model!AJ138</f>
        <v>0</v>
      </c>
      <c r="AD124">
        <f>Model!AT138</f>
        <v>0</v>
      </c>
      <c r="AE124">
        <f>Model!AU138</f>
        <v>0</v>
      </c>
      <c r="AF124">
        <f>Model!AV138</f>
        <v>0</v>
      </c>
      <c r="AG124">
        <f>Model!AW138</f>
        <v>0</v>
      </c>
      <c r="AH124">
        <f>Model!AX138</f>
        <v>0</v>
      </c>
      <c r="AI124">
        <f>Model!AY138</f>
        <v>0</v>
      </c>
      <c r="AJ124">
        <f>Model!AZ138</f>
        <v>0</v>
      </c>
      <c r="AK124">
        <f>Model!BA138</f>
        <v>0</v>
      </c>
      <c r="AL124">
        <f>Model!BB138</f>
        <v>0</v>
      </c>
      <c r="AM124">
        <f>Model!BC138</f>
        <v>0</v>
      </c>
      <c r="AN124">
        <f>Model!BD138</f>
        <v>0</v>
      </c>
      <c r="AO124">
        <f>Model!BE138</f>
        <v>0</v>
      </c>
      <c r="AP124">
        <f>Model!BF138</f>
        <v>0</v>
      </c>
      <c r="AQ124">
        <f>Model!BG138</f>
        <v>0</v>
      </c>
      <c r="AR124">
        <f>Model!BH138</f>
        <v>0</v>
      </c>
      <c r="AS124">
        <f>Model!BI138</f>
        <v>0</v>
      </c>
      <c r="AU124">
        <f>Model!AK128</f>
        <v>8.4208000000000194</v>
      </c>
      <c r="AV124">
        <f>Model!AL128</f>
        <v>5.3056000000000267</v>
      </c>
      <c r="AW124">
        <f>Model!AM128</f>
        <v>13.20519999999998</v>
      </c>
      <c r="AX124">
        <f>Model!AN128</f>
        <v>29.829199999999982</v>
      </c>
      <c r="AZ124">
        <f>Model!AK138</f>
        <v>0</v>
      </c>
      <c r="BA124">
        <f>Model!AL138</f>
        <v>0</v>
      </c>
      <c r="BB124">
        <f>Model!AM138</f>
        <v>0</v>
      </c>
      <c r="BC124">
        <f>Model!AN138</f>
        <v>0</v>
      </c>
      <c r="BD124">
        <f>Model!AO138</f>
        <v>0</v>
      </c>
      <c r="BE124">
        <f>Model!AP138</f>
        <v>0</v>
      </c>
      <c r="BF124">
        <f>Model!AQ138</f>
        <v>0</v>
      </c>
      <c r="BG124">
        <f>Model!AR138</f>
        <v>0</v>
      </c>
    </row>
    <row r="125" spans="1:59">
      <c r="A125">
        <f>Model!I139</f>
        <v>0</v>
      </c>
      <c r="B125">
        <f>Model!J139</f>
        <v>0</v>
      </c>
      <c r="C125">
        <f>Model!K139</f>
        <v>0</v>
      </c>
      <c r="D125">
        <f>Model!L139</f>
        <v>0</v>
      </c>
      <c r="E125">
        <f>Model!M139</f>
        <v>0</v>
      </c>
      <c r="F125">
        <f>Model!N139</f>
        <v>0</v>
      </c>
      <c r="G125">
        <f>Model!O139</f>
        <v>0</v>
      </c>
      <c r="H125">
        <f>Model!P139</f>
        <v>0</v>
      </c>
      <c r="I125">
        <f>Model!Q139</f>
        <v>0</v>
      </c>
      <c r="J125">
        <f>Model!R139</f>
        <v>0</v>
      </c>
      <c r="K125">
        <f>Model!S139</f>
        <v>0</v>
      </c>
      <c r="L125">
        <f>Model!T139</f>
        <v>0</v>
      </c>
      <c r="M125">
        <f>Model!U139</f>
        <v>0</v>
      </c>
      <c r="N125">
        <f>Model!V139</f>
        <v>0</v>
      </c>
      <c r="O125">
        <f>Model!W139</f>
        <v>0</v>
      </c>
      <c r="P125">
        <f>Model!X139</f>
        <v>0</v>
      </c>
      <c r="Q125">
        <f>Model!Y139</f>
        <v>0</v>
      </c>
      <c r="R125">
        <f>Model!Z139</f>
        <v>0</v>
      </c>
      <c r="S125">
        <f>Model!AA139</f>
        <v>0</v>
      </c>
      <c r="T125">
        <f>Model!AB139</f>
        <v>0</v>
      </c>
      <c r="U125">
        <f>Model!AC139</f>
        <v>0</v>
      </c>
      <c r="V125">
        <f>Model!AD139</f>
        <v>0</v>
      </c>
      <c r="W125">
        <f>Model!AE139</f>
        <v>0</v>
      </c>
      <c r="X125">
        <f>Model!AF139</f>
        <v>0</v>
      </c>
      <c r="Y125">
        <f>Model!AG139</f>
        <v>0</v>
      </c>
      <c r="Z125">
        <f>Model!AH139</f>
        <v>0</v>
      </c>
      <c r="AA125">
        <f>Model!AI139</f>
        <v>0</v>
      </c>
      <c r="AB125">
        <f>Model!AJ139</f>
        <v>0</v>
      </c>
      <c r="AD125">
        <f>Model!AT139</f>
        <v>0</v>
      </c>
      <c r="AE125">
        <f>Model!AU139</f>
        <v>0</v>
      </c>
      <c r="AF125">
        <f>Model!AV139</f>
        <v>0</v>
      </c>
      <c r="AG125">
        <f>Model!AW139</f>
        <v>0</v>
      </c>
      <c r="AH125">
        <f>Model!AX139</f>
        <v>0</v>
      </c>
      <c r="AI125">
        <f>Model!AY139</f>
        <v>0</v>
      </c>
      <c r="AJ125">
        <f>Model!AZ139</f>
        <v>0</v>
      </c>
      <c r="AK125">
        <f>Model!BA139</f>
        <v>0</v>
      </c>
      <c r="AL125">
        <f>Model!BB139</f>
        <v>0</v>
      </c>
      <c r="AM125">
        <f>Model!BC139</f>
        <v>0</v>
      </c>
      <c r="AN125">
        <f>Model!BD139</f>
        <v>0</v>
      </c>
      <c r="AO125">
        <f>Model!BE139</f>
        <v>0</v>
      </c>
      <c r="AP125">
        <f>Model!BF139</f>
        <v>0</v>
      </c>
      <c r="AQ125">
        <f>Model!BG139</f>
        <v>0</v>
      </c>
      <c r="AR125">
        <f>Model!BH139</f>
        <v>0</v>
      </c>
      <c r="AS125">
        <f>Model!BI139</f>
        <v>0</v>
      </c>
      <c r="AU125">
        <f>Model!AK129</f>
        <v>0</v>
      </c>
      <c r="AV125">
        <f>Model!AL129</f>
        <v>0</v>
      </c>
      <c r="AW125">
        <f>Model!AM129</f>
        <v>0</v>
      </c>
      <c r="AX125">
        <f>Model!AN129</f>
        <v>0</v>
      </c>
      <c r="AZ125">
        <f>Model!AK139</f>
        <v>0</v>
      </c>
      <c r="BA125">
        <f>Model!AL139</f>
        <v>0</v>
      </c>
      <c r="BB125">
        <f>Model!AM139</f>
        <v>0</v>
      </c>
      <c r="BC125">
        <f>Model!AN139</f>
        <v>0</v>
      </c>
      <c r="BD125">
        <f>Model!AO139</f>
        <v>0</v>
      </c>
      <c r="BE125">
        <f>Model!AP139</f>
        <v>0</v>
      </c>
      <c r="BF125">
        <f>Model!AQ139</f>
        <v>0</v>
      </c>
      <c r="BG125">
        <f>Model!AR139</f>
        <v>0</v>
      </c>
    </row>
    <row r="126" spans="1:59">
      <c r="A126" t="str">
        <f>Model!I140</f>
        <v>Balance Sheet | CRTO model</v>
      </c>
      <c r="B126">
        <f>Model!J140</f>
        <v>0</v>
      </c>
      <c r="C126">
        <f>Model!K140</f>
        <v>0</v>
      </c>
      <c r="D126">
        <f>Model!L140</f>
        <v>0</v>
      </c>
      <c r="E126">
        <f>Model!M140</f>
        <v>40908</v>
      </c>
      <c r="F126">
        <f>Model!N140</f>
        <v>0</v>
      </c>
      <c r="G126">
        <f>Model!O140</f>
        <v>0</v>
      </c>
      <c r="H126">
        <f>Model!P140</f>
        <v>0</v>
      </c>
      <c r="I126">
        <f>Model!Q140</f>
        <v>41274</v>
      </c>
      <c r="J126">
        <f>Model!R140</f>
        <v>0</v>
      </c>
      <c r="K126">
        <f>Model!S140</f>
        <v>0</v>
      </c>
      <c r="L126">
        <f>Model!T140</f>
        <v>0</v>
      </c>
      <c r="M126">
        <f>Model!U140</f>
        <v>41639</v>
      </c>
      <c r="N126">
        <f>Model!V140</f>
        <v>0</v>
      </c>
      <c r="O126">
        <f>Model!W140</f>
        <v>0</v>
      </c>
      <c r="P126">
        <f>Model!X140</f>
        <v>0</v>
      </c>
      <c r="Q126">
        <f>Model!Y140</f>
        <v>42004</v>
      </c>
      <c r="R126">
        <f>Model!Z140</f>
        <v>0</v>
      </c>
      <c r="S126">
        <f>Model!AA140</f>
        <v>0</v>
      </c>
      <c r="T126">
        <f>Model!AB140</f>
        <v>0</v>
      </c>
      <c r="U126">
        <f>Model!AC140</f>
        <v>42369</v>
      </c>
      <c r="V126">
        <f>Model!AD140</f>
        <v>0</v>
      </c>
      <c r="W126">
        <f>Model!AE140</f>
        <v>0</v>
      </c>
      <c r="X126">
        <f>Model!AF140</f>
        <v>0</v>
      </c>
      <c r="Y126">
        <f>Model!AG140</f>
        <v>42735</v>
      </c>
      <c r="Z126">
        <f>Model!AH140</f>
        <v>0</v>
      </c>
      <c r="AA126">
        <f>Model!AI140</f>
        <v>0</v>
      </c>
      <c r="AB126">
        <f>Model!AJ140</f>
        <v>0</v>
      </c>
      <c r="AD126">
        <f>Model!AT140</f>
        <v>0</v>
      </c>
      <c r="AE126">
        <f>Model!AU140</f>
        <v>0</v>
      </c>
      <c r="AF126">
        <f>Model!AV140</f>
        <v>0</v>
      </c>
      <c r="AG126">
        <f>Model!AW140</f>
        <v>0</v>
      </c>
      <c r="AH126">
        <f>Model!AX140</f>
        <v>0</v>
      </c>
      <c r="AI126">
        <f>Model!AY140</f>
        <v>0</v>
      </c>
      <c r="AJ126">
        <f>Model!AZ140</f>
        <v>0</v>
      </c>
      <c r="AK126">
        <f>Model!BA140</f>
        <v>0</v>
      </c>
      <c r="AL126">
        <f>Model!BB140</f>
        <v>0</v>
      </c>
      <c r="AM126">
        <f>Model!BC140</f>
        <v>0</v>
      </c>
      <c r="AN126">
        <f>Model!BD140</f>
        <v>0</v>
      </c>
      <c r="AO126">
        <f>Model!BE140</f>
        <v>0</v>
      </c>
      <c r="AP126">
        <f>Model!BF140</f>
        <v>0</v>
      </c>
      <c r="AQ126">
        <f>Model!BG140</f>
        <v>0</v>
      </c>
      <c r="AR126">
        <f>Model!BH140</f>
        <v>0</v>
      </c>
      <c r="AS126">
        <f>Model!BI140</f>
        <v>0</v>
      </c>
      <c r="AU126">
        <f>Model!AK130</f>
        <v>12.63120000000003</v>
      </c>
      <c r="AV126">
        <f>Model!AL130</f>
        <v>7.9584000000000401</v>
      </c>
      <c r="AW126">
        <f>Model!AM130</f>
        <v>19.807799999999968</v>
      </c>
      <c r="AX126">
        <f>Model!AN130</f>
        <v>44.743799999999965</v>
      </c>
      <c r="AZ126">
        <f>Model!AK140</f>
        <v>43100</v>
      </c>
      <c r="BA126">
        <f>Model!AL140</f>
        <v>0</v>
      </c>
      <c r="BB126">
        <f>Model!AM140</f>
        <v>0</v>
      </c>
      <c r="BC126">
        <f>Model!AN140</f>
        <v>0</v>
      </c>
      <c r="BD126">
        <f>Model!AO140</f>
        <v>43190</v>
      </c>
      <c r="BE126">
        <f>Model!AP140</f>
        <v>0</v>
      </c>
      <c r="BF126">
        <f>Model!AQ140</f>
        <v>0</v>
      </c>
      <c r="BG126">
        <f>Model!AR140</f>
        <v>0</v>
      </c>
    </row>
    <row r="127" spans="1:59">
      <c r="A127" t="str">
        <f>Model!I141</f>
        <v>(USD millions)</v>
      </c>
      <c r="B127">
        <f>Model!J141</f>
        <v>0</v>
      </c>
      <c r="C127">
        <f>Model!K141</f>
        <v>0</v>
      </c>
      <c r="D127">
        <f>Model!L141</f>
        <v>0</v>
      </c>
      <c r="E127">
        <f>Model!M141</f>
        <v>1</v>
      </c>
      <c r="F127">
        <f>Model!N141</f>
        <v>2</v>
      </c>
      <c r="G127">
        <f>Model!O141</f>
        <v>3</v>
      </c>
      <c r="H127">
        <f>Model!P141</f>
        <v>4</v>
      </c>
      <c r="I127">
        <f>Model!Q141</f>
        <v>1</v>
      </c>
      <c r="J127">
        <f>Model!R141</f>
        <v>2</v>
      </c>
      <c r="K127">
        <f>Model!S141</f>
        <v>3</v>
      </c>
      <c r="L127">
        <f>Model!T141</f>
        <v>4</v>
      </c>
      <c r="M127">
        <f>Model!U141</f>
        <v>1</v>
      </c>
      <c r="N127">
        <f>Model!V141</f>
        <v>2</v>
      </c>
      <c r="O127">
        <f>Model!W141</f>
        <v>3</v>
      </c>
      <c r="P127">
        <f>Model!X141</f>
        <v>4</v>
      </c>
      <c r="Q127">
        <f>Model!Y141</f>
        <v>1</v>
      </c>
      <c r="R127">
        <f>Model!Z141</f>
        <v>2</v>
      </c>
      <c r="S127">
        <f>Model!AA141</f>
        <v>3</v>
      </c>
      <c r="T127">
        <f>Model!AB141</f>
        <v>4</v>
      </c>
      <c r="U127">
        <f>Model!AC141</f>
        <v>1</v>
      </c>
      <c r="V127">
        <f>Model!AD141</f>
        <v>2</v>
      </c>
      <c r="W127">
        <f>Model!AE141</f>
        <v>3</v>
      </c>
      <c r="X127">
        <f>Model!AF141</f>
        <v>4</v>
      </c>
      <c r="Y127">
        <f>Model!AG141</f>
        <v>1</v>
      </c>
      <c r="Z127">
        <f>Model!AH141</f>
        <v>2</v>
      </c>
      <c r="AA127">
        <f>Model!AI141</f>
        <v>3</v>
      </c>
      <c r="AB127">
        <f>Model!AJ141</f>
        <v>4</v>
      </c>
      <c r="AD127">
        <f>Model!AT141</f>
        <v>40908</v>
      </c>
      <c r="AE127">
        <f>Model!AU141</f>
        <v>41274</v>
      </c>
      <c r="AF127">
        <f>Model!AV141</f>
        <v>41639</v>
      </c>
      <c r="AG127">
        <f>Model!AW141</f>
        <v>42004</v>
      </c>
      <c r="AH127">
        <f>Model!AX141</f>
        <v>42369</v>
      </c>
      <c r="AI127">
        <f>Model!AY141</f>
        <v>42735</v>
      </c>
      <c r="AJ127">
        <f>Model!AZ141</f>
        <v>43100</v>
      </c>
      <c r="AK127">
        <f>Model!BA141</f>
        <v>43465</v>
      </c>
      <c r="AL127">
        <f>Model!BB141</f>
        <v>43830</v>
      </c>
      <c r="AM127">
        <f>Model!BC141</f>
        <v>44196</v>
      </c>
      <c r="AN127">
        <f>Model!BD141</f>
        <v>44561</v>
      </c>
      <c r="AO127">
        <f>Model!BE141</f>
        <v>44926</v>
      </c>
      <c r="AP127">
        <f>Model!BF141</f>
        <v>45291</v>
      </c>
      <c r="AQ127">
        <f>Model!BG141</f>
        <v>45657</v>
      </c>
      <c r="AR127">
        <f>Model!BH141</f>
        <v>46022</v>
      </c>
      <c r="AS127">
        <f>Model!BI141</f>
        <v>46387</v>
      </c>
      <c r="AU127">
        <f>Model!AK131</f>
        <v>0</v>
      </c>
      <c r="AV127">
        <f>Model!AL131</f>
        <v>0</v>
      </c>
      <c r="AW127">
        <f>Model!AM131</f>
        <v>0</v>
      </c>
      <c r="AX127">
        <f>Model!AN131</f>
        <v>0</v>
      </c>
      <c r="AZ127">
        <f>Model!AK141</f>
        <v>1</v>
      </c>
      <c r="BA127">
        <f>Model!AL141</f>
        <v>2</v>
      </c>
      <c r="BB127">
        <f>Model!AM141</f>
        <v>3</v>
      </c>
      <c r="BC127">
        <f>Model!AN141</f>
        <v>4</v>
      </c>
      <c r="BD127">
        <f>Model!AO141</f>
        <v>1</v>
      </c>
      <c r="BE127">
        <f>Model!AP141</f>
        <v>2</v>
      </c>
      <c r="BF127">
        <f>Model!AQ141</f>
        <v>3</v>
      </c>
      <c r="BG127">
        <f>Model!AR141</f>
        <v>4</v>
      </c>
    </row>
    <row r="128" spans="1:59">
      <c r="A128">
        <f>Model!I142</f>
        <v>0</v>
      </c>
      <c r="B128">
        <f>Model!J142</f>
        <v>0</v>
      </c>
      <c r="C128">
        <f>Model!K142</f>
        <v>0</v>
      </c>
      <c r="D128">
        <f>Model!L142</f>
        <v>0</v>
      </c>
      <c r="E128">
        <f>Model!M142</f>
        <v>0</v>
      </c>
      <c r="F128">
        <f>Model!N142</f>
        <v>0</v>
      </c>
      <c r="G128">
        <f>Model!O142</f>
        <v>0</v>
      </c>
      <c r="H128">
        <f>Model!P142</f>
        <v>0</v>
      </c>
      <c r="I128">
        <f>Model!Q142</f>
        <v>0</v>
      </c>
      <c r="J128">
        <f>Model!R142</f>
        <v>0</v>
      </c>
      <c r="K128">
        <f>Model!S142</f>
        <v>0</v>
      </c>
      <c r="L128">
        <f>Model!T142</f>
        <v>0</v>
      </c>
      <c r="M128">
        <f>Model!U142</f>
        <v>0</v>
      </c>
      <c r="N128">
        <f>Model!V142</f>
        <v>0</v>
      </c>
      <c r="O128">
        <f>Model!W142</f>
        <v>0</v>
      </c>
      <c r="P128">
        <f>Model!X142</f>
        <v>0</v>
      </c>
      <c r="Q128">
        <f>Model!Y142</f>
        <v>0</v>
      </c>
      <c r="R128">
        <f>Model!Z142</f>
        <v>0</v>
      </c>
      <c r="S128">
        <f>Model!AA142</f>
        <v>0</v>
      </c>
      <c r="T128">
        <f>Model!AB142</f>
        <v>0</v>
      </c>
      <c r="U128">
        <f>Model!AC142</f>
        <v>0</v>
      </c>
      <c r="V128">
        <f>Model!AD142</f>
        <v>0</v>
      </c>
      <c r="W128">
        <f>Model!AE142</f>
        <v>0</v>
      </c>
      <c r="X128">
        <f>Model!AF142</f>
        <v>0</v>
      </c>
      <c r="Y128">
        <f>Model!AG142</f>
        <v>0</v>
      </c>
      <c r="Z128">
        <f>Model!AH142</f>
        <v>0</v>
      </c>
      <c r="AA128">
        <f>Model!AI142</f>
        <v>0</v>
      </c>
      <c r="AB128">
        <f>Model!AJ142</f>
        <v>0</v>
      </c>
      <c r="AD128">
        <f>Model!AT142</f>
        <v>0</v>
      </c>
      <c r="AE128">
        <f>Model!AU142</f>
        <v>0</v>
      </c>
      <c r="AF128">
        <f>Model!AV142</f>
        <v>0</v>
      </c>
      <c r="AG128">
        <f>Model!AW142</f>
        <v>0</v>
      </c>
      <c r="AH128">
        <f>Model!AX142</f>
        <v>0</v>
      </c>
      <c r="AI128">
        <f>Model!AY142</f>
        <v>0</v>
      </c>
      <c r="AJ128">
        <f>Model!AZ142</f>
        <v>0</v>
      </c>
      <c r="AK128">
        <f>Model!BA142</f>
        <v>0</v>
      </c>
      <c r="AL128">
        <f>Model!BB142</f>
        <v>0</v>
      </c>
      <c r="AM128">
        <f>Model!BC142</f>
        <v>0</v>
      </c>
      <c r="AN128">
        <f>Model!BD142</f>
        <v>0</v>
      </c>
      <c r="AO128">
        <f>Model!BE142</f>
        <v>0</v>
      </c>
      <c r="AP128">
        <f>Model!BF142</f>
        <v>0</v>
      </c>
      <c r="AQ128">
        <f>Model!BG142</f>
        <v>0</v>
      </c>
      <c r="AR128">
        <f>Model!BH142</f>
        <v>0</v>
      </c>
      <c r="AS128">
        <f>Model!BI142</f>
        <v>0</v>
      </c>
      <c r="AU128">
        <f>Model!AK132</f>
        <v>2.4880925647965457E-2</v>
      </c>
      <c r="AV128">
        <f>Model!AL132</f>
        <v>1.6222662070680696E-2</v>
      </c>
      <c r="AW128">
        <f>Model!AM132</f>
        <v>3.8066667307267231E-2</v>
      </c>
      <c r="AX128">
        <f>Model!AN132</f>
        <v>8.7822830426436418E-2</v>
      </c>
      <c r="AZ128">
        <f>Model!AK142</f>
        <v>0</v>
      </c>
      <c r="BA128">
        <f>Model!AL142</f>
        <v>0</v>
      </c>
      <c r="BB128">
        <f>Model!AM142</f>
        <v>0</v>
      </c>
      <c r="BC128">
        <f>Model!AN142</f>
        <v>0</v>
      </c>
      <c r="BD128">
        <f>Model!AO142</f>
        <v>0</v>
      </c>
      <c r="BE128">
        <f>Model!AP142</f>
        <v>0</v>
      </c>
      <c r="BF128">
        <f>Model!AQ142</f>
        <v>0</v>
      </c>
      <c r="BG128">
        <f>Model!AR142</f>
        <v>0</v>
      </c>
    </row>
    <row r="129" spans="1:59">
      <c r="A129" t="str">
        <f>Model!I143</f>
        <v>Assets:</v>
      </c>
      <c r="B129">
        <f>Model!J143</f>
        <v>0</v>
      </c>
      <c r="C129">
        <f>Model!K143</f>
        <v>0</v>
      </c>
      <c r="D129">
        <f>Model!L143</f>
        <v>0</v>
      </c>
      <c r="E129">
        <f>Model!M143</f>
        <v>0</v>
      </c>
      <c r="F129">
        <f>Model!N143</f>
        <v>0</v>
      </c>
      <c r="G129">
        <f>Model!O143</f>
        <v>0</v>
      </c>
      <c r="H129">
        <f>Model!P143</f>
        <v>0</v>
      </c>
      <c r="I129">
        <f>Model!Q143</f>
        <v>0</v>
      </c>
      <c r="J129">
        <f>Model!R143</f>
        <v>0</v>
      </c>
      <c r="K129">
        <f>Model!S143</f>
        <v>0</v>
      </c>
      <c r="L129">
        <f>Model!T143</f>
        <v>0</v>
      </c>
      <c r="M129">
        <f>Model!U143</f>
        <v>0</v>
      </c>
      <c r="N129">
        <f>Model!V143</f>
        <v>0</v>
      </c>
      <c r="O129">
        <f>Model!W143</f>
        <v>0</v>
      </c>
      <c r="P129">
        <f>Model!X143</f>
        <v>0</v>
      </c>
      <c r="Q129">
        <f>Model!Y143</f>
        <v>0</v>
      </c>
      <c r="R129">
        <f>Model!Z143</f>
        <v>0</v>
      </c>
      <c r="S129">
        <f>Model!AA143</f>
        <v>0</v>
      </c>
      <c r="T129">
        <f>Model!AB143</f>
        <v>0</v>
      </c>
      <c r="U129">
        <f>Model!AC143</f>
        <v>0</v>
      </c>
      <c r="V129">
        <f>Model!AD143</f>
        <v>0</v>
      </c>
      <c r="W129">
        <f>Model!AE143</f>
        <v>0</v>
      </c>
      <c r="X129">
        <f>Model!AF143</f>
        <v>0</v>
      </c>
      <c r="Y129">
        <f>Model!AG143</f>
        <v>0</v>
      </c>
      <c r="Z129">
        <f>Model!AH143</f>
        <v>0</v>
      </c>
      <c r="AA129">
        <f>Model!AI143</f>
        <v>0</v>
      </c>
      <c r="AB129">
        <f>Model!AJ143</f>
        <v>0</v>
      </c>
      <c r="AD129">
        <f>Model!AT143</f>
        <v>0</v>
      </c>
      <c r="AE129">
        <f>Model!AU143</f>
        <v>0</v>
      </c>
      <c r="AF129">
        <f>Model!AV143</f>
        <v>0</v>
      </c>
      <c r="AG129">
        <f>Model!AW143</f>
        <v>0</v>
      </c>
      <c r="AH129">
        <f>Model!AX143</f>
        <v>0</v>
      </c>
      <c r="AI129">
        <f>Model!AY143</f>
        <v>0</v>
      </c>
      <c r="AJ129">
        <f>Model!AZ143</f>
        <v>0</v>
      </c>
      <c r="AK129">
        <f>Model!BA143</f>
        <v>0</v>
      </c>
      <c r="AL129">
        <f>Model!BB143</f>
        <v>0</v>
      </c>
      <c r="AM129">
        <f>Model!BC143</f>
        <v>0</v>
      </c>
      <c r="AN129">
        <f>Model!BD143</f>
        <v>0</v>
      </c>
      <c r="AO129">
        <f>Model!BE143</f>
        <v>0</v>
      </c>
      <c r="AP129">
        <f>Model!BF143</f>
        <v>0</v>
      </c>
      <c r="AQ129">
        <f>Model!BG143</f>
        <v>0</v>
      </c>
      <c r="AR129">
        <f>Model!BH143</f>
        <v>0</v>
      </c>
      <c r="AS129">
        <f>Model!BI143</f>
        <v>0</v>
      </c>
      <c r="AU129">
        <f>Model!AK133</f>
        <v>0</v>
      </c>
      <c r="AV129">
        <f>Model!AL133</f>
        <v>0</v>
      </c>
      <c r="AW129">
        <f>Model!AM133</f>
        <v>0</v>
      </c>
      <c r="AX129">
        <f>Model!AN133</f>
        <v>0</v>
      </c>
      <c r="AZ129">
        <f>Model!AK143</f>
        <v>0</v>
      </c>
      <c r="BA129">
        <f>Model!AL143</f>
        <v>0</v>
      </c>
      <c r="BB129">
        <f>Model!AM143</f>
        <v>0</v>
      </c>
      <c r="BC129">
        <f>Model!AN143</f>
        <v>0</v>
      </c>
      <c r="BD129">
        <f>Model!AO143</f>
        <v>0</v>
      </c>
      <c r="BE129">
        <f>Model!AP143</f>
        <v>0</v>
      </c>
      <c r="BF129">
        <f>Model!AQ143</f>
        <v>0</v>
      </c>
      <c r="BG129">
        <f>Model!AR143</f>
        <v>0</v>
      </c>
    </row>
    <row r="130" spans="1:59">
      <c r="A130" t="str">
        <f>Model!I144</f>
        <v>Cash &amp; cash equivalents</v>
      </c>
      <c r="B130">
        <f>Model!J144</f>
        <v>0</v>
      </c>
      <c r="C130">
        <f>Model!K144</f>
        <v>0</v>
      </c>
      <c r="D130">
        <f>Model!L144</f>
        <v>0</v>
      </c>
      <c r="E130">
        <f>Model!M144</f>
        <v>0</v>
      </c>
      <c r="F130">
        <f>Model!N144</f>
        <v>0</v>
      </c>
      <c r="G130">
        <f>Model!O144</f>
        <v>0</v>
      </c>
      <c r="H130">
        <f>Model!P144</f>
        <v>21.196000000000002</v>
      </c>
      <c r="I130">
        <f>Model!Q144</f>
        <v>0</v>
      </c>
      <c r="J130">
        <f>Model!R144</f>
        <v>0</v>
      </c>
      <c r="K130">
        <f>Model!S144</f>
        <v>0</v>
      </c>
      <c r="L130">
        <f>Model!T144</f>
        <v>57.078000000000003</v>
      </c>
      <c r="M130">
        <f>Model!U144</f>
        <v>0</v>
      </c>
      <c r="N130">
        <f>Model!V144</f>
        <v>0</v>
      </c>
      <c r="O130">
        <f>Model!W144</f>
        <v>0</v>
      </c>
      <c r="P130">
        <f>Model!X144</f>
        <v>323.18200000000002</v>
      </c>
      <c r="Q130">
        <f>Model!Y144</f>
        <v>0</v>
      </c>
      <c r="R130">
        <f>Model!Z144</f>
        <v>0</v>
      </c>
      <c r="S130">
        <f>Model!AA144</f>
        <v>0</v>
      </c>
      <c r="T130">
        <f>Model!AB144</f>
        <v>351.827</v>
      </c>
      <c r="U130">
        <f>Model!AC144</f>
        <v>0</v>
      </c>
      <c r="V130">
        <f>Model!AD144</f>
        <v>0</v>
      </c>
      <c r="W130">
        <f>Model!AE144</f>
        <v>0</v>
      </c>
      <c r="X130">
        <f>Model!AF144</f>
        <v>353.53699999999998</v>
      </c>
      <c r="Y130">
        <f>Model!AG144</f>
        <v>386.11</v>
      </c>
      <c r="Z130">
        <f>Model!AH144</f>
        <v>377.40699999999998</v>
      </c>
      <c r="AA130">
        <f>Model!AI144</f>
        <v>407.15800000000002</v>
      </c>
      <c r="AB130">
        <f>Model!AJ144</f>
        <v>270.31700000000001</v>
      </c>
      <c r="AD130">
        <f>Model!AT144</f>
        <v>21.196000000000002</v>
      </c>
      <c r="AE130">
        <f>Model!AU144</f>
        <v>57.078000000000003</v>
      </c>
      <c r="AF130">
        <f>Model!AV144</f>
        <v>323.18200000000002</v>
      </c>
      <c r="AG130">
        <f>Model!AW144</f>
        <v>351.827</v>
      </c>
      <c r="AH130">
        <f>Model!AX144</f>
        <v>353.53699999999998</v>
      </c>
      <c r="AI130">
        <f>Model!AY144</f>
        <v>270.31700000000001</v>
      </c>
      <c r="AJ130">
        <f>Model!AZ144</f>
        <v>414.11099999999999</v>
      </c>
      <c r="AK130">
        <f>Model!BA144</f>
        <v>591.24392974956243</v>
      </c>
      <c r="AL130">
        <f>Model!BB144</f>
        <v>792.61183488821393</v>
      </c>
      <c r="AM130">
        <f>Model!BC144</f>
        <v>1015.619471318136</v>
      </c>
      <c r="AN130">
        <f>Model!BD144</f>
        <v>1257.6326025621868</v>
      </c>
      <c r="AO130">
        <f>Model!BE144</f>
        <v>1515.8909913080513</v>
      </c>
      <c r="AP130">
        <f>Model!BF144</f>
        <v>1785.4387498091985</v>
      </c>
      <c r="AQ130">
        <f>Model!BG144</f>
        <v>2065.9065432952807</v>
      </c>
      <c r="AR130">
        <f>Model!BH144</f>
        <v>2358.2177959257165</v>
      </c>
      <c r="AS130">
        <f>Model!BI144</f>
        <v>2664.084980219533</v>
      </c>
      <c r="AU130">
        <f>Model!AK134</f>
        <v>-296.49599999999998</v>
      </c>
      <c r="AV130">
        <f>Model!AL134</f>
        <v>-302.74</v>
      </c>
      <c r="AW130">
        <f>Model!AM134</f>
        <v>-351.16800000000001</v>
      </c>
      <c r="AX130">
        <f>Model!AN134</f>
        <v>-409.15999999999997</v>
      </c>
      <c r="AZ130">
        <f>Model!AK144</f>
        <v>303.81299999999999</v>
      </c>
      <c r="BA130">
        <f>Model!AL144</f>
        <v>308.185</v>
      </c>
      <c r="BB130">
        <f>Model!AM144</f>
        <v>357.983</v>
      </c>
      <c r="BC130">
        <f>Model!AN144</f>
        <v>414.11099999999999</v>
      </c>
      <c r="BD130">
        <f>Model!AO144</f>
        <v>513.32583839374104</v>
      </c>
      <c r="BE130">
        <f>Model!AP144</f>
        <v>539.0832493677292</v>
      </c>
      <c r="BF130">
        <f>Model!AQ144</f>
        <v>566.37603049749191</v>
      </c>
      <c r="BG130">
        <f>Model!AR144</f>
        <v>591.24392974956243</v>
      </c>
    </row>
    <row r="131" spans="1:59">
      <c r="A131" t="str">
        <f>Model!I145</f>
        <v>Trade receivables, net of allowances</v>
      </c>
      <c r="B131">
        <f>Model!J145</f>
        <v>0</v>
      </c>
      <c r="C131">
        <f>Model!K145</f>
        <v>0</v>
      </c>
      <c r="D131">
        <f>Model!L145</f>
        <v>0</v>
      </c>
      <c r="E131">
        <f>Model!M145</f>
        <v>0</v>
      </c>
      <c r="F131">
        <f>Model!N145</f>
        <v>0</v>
      </c>
      <c r="G131">
        <f>Model!O145</f>
        <v>0</v>
      </c>
      <c r="H131">
        <f>Model!P145</f>
        <v>43.246000000000002</v>
      </c>
      <c r="I131">
        <f>Model!Q145</f>
        <v>0</v>
      </c>
      <c r="J131">
        <f>Model!R145</f>
        <v>0</v>
      </c>
      <c r="K131">
        <f>Model!S145</f>
        <v>0</v>
      </c>
      <c r="L131">
        <f>Model!T145</f>
        <v>80.066999999999993</v>
      </c>
      <c r="M131">
        <f>Model!U145</f>
        <v>0</v>
      </c>
      <c r="N131">
        <f>Model!V145</f>
        <v>0</v>
      </c>
      <c r="O131">
        <f>Model!W145</f>
        <v>0</v>
      </c>
      <c r="P131">
        <f>Model!X145</f>
        <v>120.86799999999999</v>
      </c>
      <c r="Q131">
        <f>Model!Y145</f>
        <v>0</v>
      </c>
      <c r="R131">
        <f>Model!Z145</f>
        <v>0</v>
      </c>
      <c r="S131">
        <f>Model!AA145</f>
        <v>0</v>
      </c>
      <c r="T131">
        <f>Model!AB145</f>
        <v>192.595</v>
      </c>
      <c r="U131">
        <f>Model!AC145</f>
        <v>0</v>
      </c>
      <c r="V131">
        <f>Model!AD145</f>
        <v>0</v>
      </c>
      <c r="W131">
        <f>Model!AE145</f>
        <v>0</v>
      </c>
      <c r="X131">
        <f>Model!AF145</f>
        <v>261.58100000000002</v>
      </c>
      <c r="Y131">
        <f>Model!AG145</f>
        <v>262.524</v>
      </c>
      <c r="Z131">
        <f>Model!AH145</f>
        <v>266.43599999999998</v>
      </c>
      <c r="AA131">
        <f>Model!AI145</f>
        <v>268.09699999999998</v>
      </c>
      <c r="AB131">
        <f>Model!AJ145</f>
        <v>397.24400000000003</v>
      </c>
      <c r="AD131">
        <f>Model!AT145</f>
        <v>0</v>
      </c>
      <c r="AE131">
        <f>Model!AU145</f>
        <v>0</v>
      </c>
      <c r="AF131">
        <f>Model!AV145</f>
        <v>0</v>
      </c>
      <c r="AG131">
        <f>Model!AW145</f>
        <v>192.595</v>
      </c>
      <c r="AH131">
        <f>Model!AX145</f>
        <v>261.58100000000002</v>
      </c>
      <c r="AI131">
        <f>Model!AY145</f>
        <v>397.24400000000003</v>
      </c>
      <c r="AJ131">
        <f>Model!AZ145</f>
        <v>484.101</v>
      </c>
      <c r="AK131">
        <f>Model!BA145</f>
        <v>563.41525128695469</v>
      </c>
      <c r="AL131">
        <f>Model!BB145</f>
        <v>618.01945204362528</v>
      </c>
      <c r="AM131">
        <f>Model!BC145</f>
        <v>665.9774839752971</v>
      </c>
      <c r="AN131">
        <f>Model!BD145</f>
        <v>706.58526137423905</v>
      </c>
      <c r="AO131">
        <f>Model!BE145</f>
        <v>742.93379058536857</v>
      </c>
      <c r="AP131">
        <f>Model!BF145</f>
        <v>774.82215282660547</v>
      </c>
      <c r="AQ131">
        <f>Model!BG145</f>
        <v>803.49395364341819</v>
      </c>
      <c r="AR131">
        <f>Model!BH145</f>
        <v>830.83863894113654</v>
      </c>
      <c r="AS131">
        <f>Model!BI145</f>
        <v>859.0067741337341</v>
      </c>
      <c r="AU131">
        <f>Model!AK135</f>
        <v>7.3170000000000002</v>
      </c>
      <c r="AV131">
        <f>Model!AL135</f>
        <v>5.4450000000000003</v>
      </c>
      <c r="AW131">
        <f>Model!AM135</f>
        <v>6.8149999999999995</v>
      </c>
      <c r="AX131">
        <f>Model!AN135</f>
        <v>4.9510000000000005</v>
      </c>
      <c r="AZ131">
        <f>Model!AK145</f>
        <v>340.83699999999999</v>
      </c>
      <c r="BA131">
        <f>Model!AL145</f>
        <v>370.05200000000002</v>
      </c>
      <c r="BB131">
        <f>Model!AM145</f>
        <v>373.92200000000003</v>
      </c>
      <c r="BC131">
        <f>Model!AN145</f>
        <v>484.101</v>
      </c>
      <c r="BD131">
        <f>Model!AO145</f>
        <v>395.63671709981696</v>
      </c>
      <c r="BE131">
        <f>Model!AP145</f>
        <v>396.17074480331007</v>
      </c>
      <c r="BF131">
        <f>Model!AQ145</f>
        <v>396.97135402472196</v>
      </c>
      <c r="BG131">
        <f>Model!AR145</f>
        <v>563.41525128695469</v>
      </c>
    </row>
    <row r="132" spans="1:59">
      <c r="A132" t="str">
        <f>Model!I146</f>
        <v>Deferred tax assets - current</v>
      </c>
      <c r="B132">
        <f>Model!J146</f>
        <v>0</v>
      </c>
      <c r="C132">
        <f>Model!K146</f>
        <v>0</v>
      </c>
      <c r="D132">
        <f>Model!L146</f>
        <v>0</v>
      </c>
      <c r="E132">
        <f>Model!M146</f>
        <v>0</v>
      </c>
      <c r="F132">
        <f>Model!N146</f>
        <v>0</v>
      </c>
      <c r="G132">
        <f>Model!O146</f>
        <v>0</v>
      </c>
      <c r="H132">
        <f>Model!P146</f>
        <v>0</v>
      </c>
      <c r="I132">
        <f>Model!Q146</f>
        <v>0</v>
      </c>
      <c r="J132">
        <f>Model!R146</f>
        <v>0</v>
      </c>
      <c r="K132">
        <f>Model!S146</f>
        <v>0</v>
      </c>
      <c r="L132">
        <f>Model!T146</f>
        <v>0</v>
      </c>
      <c r="M132">
        <f>Model!U146</f>
        <v>0</v>
      </c>
      <c r="N132">
        <f>Model!V146</f>
        <v>0</v>
      </c>
      <c r="O132">
        <f>Model!W146</f>
        <v>0</v>
      </c>
      <c r="P132">
        <f>Model!X146</f>
        <v>0</v>
      </c>
      <c r="Q132">
        <f>Model!Y146</f>
        <v>0</v>
      </c>
      <c r="R132">
        <f>Model!Z146</f>
        <v>0</v>
      </c>
      <c r="S132">
        <f>Model!AA146</f>
        <v>0</v>
      </c>
      <c r="T132">
        <f>Model!AB146</f>
        <v>0</v>
      </c>
      <c r="U132">
        <f>Model!AC146</f>
        <v>0</v>
      </c>
      <c r="V132">
        <f>Model!AD146</f>
        <v>0</v>
      </c>
      <c r="W132">
        <f>Model!AE146</f>
        <v>0</v>
      </c>
      <c r="X132">
        <f>Model!AF146</f>
        <v>0</v>
      </c>
      <c r="Y132">
        <f>Model!AG146</f>
        <v>0</v>
      </c>
      <c r="Z132">
        <f>Model!AH146</f>
        <v>0</v>
      </c>
      <c r="AA132">
        <f>Model!AI146</f>
        <v>0</v>
      </c>
      <c r="AB132">
        <f>Model!AJ146</f>
        <v>0</v>
      </c>
      <c r="AD132">
        <f>Model!AT146</f>
        <v>0</v>
      </c>
      <c r="AE132">
        <f>Model!AU146</f>
        <v>0</v>
      </c>
      <c r="AF132">
        <f>Model!AV146</f>
        <v>0</v>
      </c>
      <c r="AG132">
        <f>Model!AW146</f>
        <v>0</v>
      </c>
      <c r="AH132">
        <f>Model!AX146</f>
        <v>0</v>
      </c>
      <c r="AI132">
        <f>Model!AY146</f>
        <v>0</v>
      </c>
      <c r="AJ132">
        <f>Model!AZ146</f>
        <v>8.8819999999999997</v>
      </c>
      <c r="AK132">
        <f>Model!BA146</f>
        <v>8.8819999999999997</v>
      </c>
      <c r="AL132">
        <f>Model!BB146</f>
        <v>8.8819999999999997</v>
      </c>
      <c r="AM132">
        <f>Model!BC146</f>
        <v>8.8819999999999997</v>
      </c>
      <c r="AN132">
        <f>Model!BD146</f>
        <v>8.8819999999999997</v>
      </c>
      <c r="AO132">
        <f>Model!BE146</f>
        <v>8.8819999999999997</v>
      </c>
      <c r="AP132">
        <f>Model!BF146</f>
        <v>8.8819999999999997</v>
      </c>
      <c r="AQ132">
        <f>Model!BG146</f>
        <v>8.8819999999999997</v>
      </c>
      <c r="AR132">
        <f>Model!BH146</f>
        <v>8.8819999999999997</v>
      </c>
      <c r="AS132">
        <f>Model!BI146</f>
        <v>8.8819999999999997</v>
      </c>
      <c r="AU132">
        <f>Model!AK136</f>
        <v>303.81299999999999</v>
      </c>
      <c r="AV132">
        <f>Model!AL136</f>
        <v>308.185</v>
      </c>
      <c r="AW132">
        <f>Model!AM136</f>
        <v>357.983</v>
      </c>
      <c r="AX132">
        <f>Model!AN136</f>
        <v>414.11099999999999</v>
      </c>
      <c r="AZ132">
        <f>Model!AK146</f>
        <v>0</v>
      </c>
      <c r="BA132">
        <f>Model!AL146</f>
        <v>6.8719999999999999</v>
      </c>
      <c r="BB132">
        <f>Model!AM146</f>
        <v>5.2949999999999999</v>
      </c>
      <c r="BC132">
        <f>Model!AN146</f>
        <v>8.8819999999999997</v>
      </c>
      <c r="BD132">
        <f>Model!AO146</f>
        <v>8.8819999999999997</v>
      </c>
      <c r="BE132">
        <f>Model!AP146</f>
        <v>8.8819999999999997</v>
      </c>
      <c r="BF132">
        <f>Model!AQ146</f>
        <v>8.8819999999999997</v>
      </c>
      <c r="BG132">
        <f>Model!AR146</f>
        <v>8.8819999999999997</v>
      </c>
    </row>
    <row r="133" spans="1:59">
      <c r="A133" t="str">
        <f>Model!I147</f>
        <v>Current tax assets</v>
      </c>
      <c r="B133">
        <f>Model!J147</f>
        <v>0</v>
      </c>
      <c r="C133">
        <f>Model!K147</f>
        <v>0</v>
      </c>
      <c r="D133">
        <f>Model!L147</f>
        <v>0</v>
      </c>
      <c r="E133">
        <f>Model!M147</f>
        <v>0</v>
      </c>
      <c r="F133">
        <f>Model!N147</f>
        <v>0</v>
      </c>
      <c r="G133">
        <f>Model!O147</f>
        <v>0</v>
      </c>
      <c r="H133">
        <f>Model!P147</f>
        <v>0</v>
      </c>
      <c r="I133">
        <f>Model!Q147</f>
        <v>0</v>
      </c>
      <c r="J133">
        <f>Model!R147</f>
        <v>0</v>
      </c>
      <c r="K133">
        <f>Model!S147</f>
        <v>0</v>
      </c>
      <c r="L133">
        <f>Model!T147</f>
        <v>0</v>
      </c>
      <c r="M133">
        <f>Model!U147</f>
        <v>0</v>
      </c>
      <c r="N133">
        <f>Model!V147</f>
        <v>0</v>
      </c>
      <c r="O133">
        <f>Model!W147</f>
        <v>0</v>
      </c>
      <c r="P133">
        <f>Model!X147</f>
        <v>0</v>
      </c>
      <c r="Q133">
        <f>Model!Y147</f>
        <v>0</v>
      </c>
      <c r="R133">
        <f>Model!Z147</f>
        <v>0</v>
      </c>
      <c r="S133">
        <f>Model!AA147</f>
        <v>0</v>
      </c>
      <c r="T133">
        <f>Model!AB147</f>
        <v>3.4929999999999999</v>
      </c>
      <c r="U133">
        <f>Model!AC147</f>
        <v>0</v>
      </c>
      <c r="V133">
        <f>Model!AD147</f>
        <v>0</v>
      </c>
      <c r="W133">
        <f>Model!AE147</f>
        <v>0</v>
      </c>
      <c r="X133">
        <f>Model!AF147</f>
        <v>2.714</v>
      </c>
      <c r="Y133">
        <f>Model!AG147</f>
        <v>2.9769999999999999</v>
      </c>
      <c r="Z133">
        <f>Model!AH147</f>
        <v>5.2770000000000001</v>
      </c>
      <c r="AA133">
        <f>Model!AI147</f>
        <v>4.4219999999999997</v>
      </c>
      <c r="AB133">
        <f>Model!AJ147</f>
        <v>2.7410000000000001</v>
      </c>
      <c r="AD133">
        <f>Model!AT147</f>
        <v>0</v>
      </c>
      <c r="AE133">
        <f>Model!AU147</f>
        <v>0</v>
      </c>
      <c r="AF133">
        <f>Model!AV147</f>
        <v>0</v>
      </c>
      <c r="AG133">
        <f>Model!AW147</f>
        <v>3.4929999999999999</v>
      </c>
      <c r="AH133">
        <f>Model!AX147</f>
        <v>2.714</v>
      </c>
      <c r="AI133">
        <f>Model!AY147</f>
        <v>2.7410000000000001</v>
      </c>
      <c r="AJ133">
        <f>Model!AZ147</f>
        <v>58.345999999999997</v>
      </c>
      <c r="AK133">
        <f>Model!BA147</f>
        <v>58.345999999999997</v>
      </c>
      <c r="AL133">
        <f>Model!BB147</f>
        <v>58.345999999999997</v>
      </c>
      <c r="AM133">
        <f>Model!BC147</f>
        <v>58.345999999999997</v>
      </c>
      <c r="AN133">
        <f>Model!BD147</f>
        <v>58.345999999999997</v>
      </c>
      <c r="AO133">
        <f>Model!BE147</f>
        <v>58.345999999999997</v>
      </c>
      <c r="AP133">
        <f>Model!BF147</f>
        <v>58.345999999999997</v>
      </c>
      <c r="AQ133">
        <f>Model!BG147</f>
        <v>58.345999999999997</v>
      </c>
      <c r="AR133">
        <f>Model!BH147</f>
        <v>58.345999999999997</v>
      </c>
      <c r="AS133">
        <f>Model!BI147</f>
        <v>58.345999999999997</v>
      </c>
      <c r="AU133">
        <f>Model!AK137</f>
        <v>0</v>
      </c>
      <c r="AV133">
        <f>Model!AL137</f>
        <v>0</v>
      </c>
      <c r="AW133">
        <f>Model!AM137</f>
        <v>0</v>
      </c>
      <c r="AX133">
        <f>Model!AN137</f>
        <v>0</v>
      </c>
      <c r="AZ133">
        <f>Model!AK147</f>
        <v>3.56</v>
      </c>
      <c r="BA133">
        <f>Model!AL147</f>
        <v>46.514000000000003</v>
      </c>
      <c r="BB133">
        <f>Model!AM147</f>
        <v>46.094999999999999</v>
      </c>
      <c r="BC133">
        <f>Model!AN147</f>
        <v>58.345999999999997</v>
      </c>
      <c r="BD133">
        <f>Model!AO147</f>
        <v>58.345999999999997</v>
      </c>
      <c r="BE133">
        <f>Model!AP147</f>
        <v>58.345999999999997</v>
      </c>
      <c r="BF133">
        <f>Model!AQ147</f>
        <v>58.345999999999997</v>
      </c>
      <c r="BG133">
        <f>Model!AR147</f>
        <v>58.345999999999997</v>
      </c>
    </row>
    <row r="134" spans="1:59">
      <c r="A134" t="str">
        <f>Model!I148</f>
        <v>Other current assets</v>
      </c>
      <c r="B134">
        <f>Model!J148</f>
        <v>0</v>
      </c>
      <c r="C134">
        <f>Model!K148</f>
        <v>0</v>
      </c>
      <c r="D134">
        <f>Model!L148</f>
        <v>0</v>
      </c>
      <c r="E134">
        <f>Model!M148</f>
        <v>0</v>
      </c>
      <c r="F134">
        <f>Model!N148</f>
        <v>0</v>
      </c>
      <c r="G134">
        <f>Model!O148</f>
        <v>0</v>
      </c>
      <c r="H134">
        <f>Model!P148</f>
        <v>0</v>
      </c>
      <c r="I134">
        <f>Model!Q148</f>
        <v>0</v>
      </c>
      <c r="J134">
        <f>Model!R148</f>
        <v>0</v>
      </c>
      <c r="K134">
        <f>Model!S148</f>
        <v>0</v>
      </c>
      <c r="L134">
        <f>Model!T148</f>
        <v>0</v>
      </c>
      <c r="M134">
        <f>Model!U148</f>
        <v>0</v>
      </c>
      <c r="N134">
        <f>Model!V148</f>
        <v>0</v>
      </c>
      <c r="O134">
        <f>Model!W148</f>
        <v>0</v>
      </c>
      <c r="P134">
        <f>Model!X148</f>
        <v>0</v>
      </c>
      <c r="Q134">
        <f>Model!Y148</f>
        <v>0</v>
      </c>
      <c r="R134">
        <f>Model!Z148</f>
        <v>0</v>
      </c>
      <c r="S134">
        <f>Model!AA148</f>
        <v>0</v>
      </c>
      <c r="T134">
        <f>Model!AB148</f>
        <v>25.516999999999999</v>
      </c>
      <c r="U134">
        <f>Model!AC148</f>
        <v>0</v>
      </c>
      <c r="V134">
        <f>Model!AD148</f>
        <v>0</v>
      </c>
      <c r="W134">
        <f>Model!AE148</f>
        <v>0</v>
      </c>
      <c r="X134">
        <f>Model!AF148</f>
        <v>45.582000000000001</v>
      </c>
      <c r="Y134">
        <f>Model!AG148</f>
        <v>57.706000000000003</v>
      </c>
      <c r="Z134">
        <f>Model!AH148</f>
        <v>62.691000000000003</v>
      </c>
      <c r="AA134">
        <f>Model!AI148</f>
        <v>65.611000000000004</v>
      </c>
      <c r="AB134">
        <f>Model!AJ148</f>
        <v>72.281999999999996</v>
      </c>
      <c r="AD134">
        <f>Model!AT148</f>
        <v>0</v>
      </c>
      <c r="AE134">
        <f>Model!AU148</f>
        <v>0</v>
      </c>
      <c r="AF134">
        <f>Model!AV148</f>
        <v>0</v>
      </c>
      <c r="AG134">
        <f>Model!AW148</f>
        <v>25.516999999999999</v>
      </c>
      <c r="AH134">
        <f>Model!AX148</f>
        <v>45.582000000000001</v>
      </c>
      <c r="AI134">
        <f>Model!AY148</f>
        <v>72.281999999999996</v>
      </c>
      <c r="AJ134">
        <f>Model!AZ148</f>
        <v>26.327000000000002</v>
      </c>
      <c r="AK134">
        <f>Model!BA148</f>
        <v>31.148926394866301</v>
      </c>
      <c r="AL134">
        <f>Model!BB148</f>
        <v>34.793103639596715</v>
      </c>
      <c r="AM134">
        <f>Model!BC148</f>
        <v>37.814640354246691</v>
      </c>
      <c r="AN134">
        <f>Model!BD148</f>
        <v>40.669968692179211</v>
      </c>
      <c r="AO134">
        <f>Model!BE148</f>
        <v>43.366317562262147</v>
      </c>
      <c r="AP134">
        <f>Model!BF148</f>
        <v>46.111486113213374</v>
      </c>
      <c r="AQ134">
        <f>Model!BG148</f>
        <v>48.834128464827273</v>
      </c>
      <c r="AR134">
        <f>Model!BH148</f>
        <v>51.633263056020162</v>
      </c>
      <c r="AS134">
        <f>Model!BI148</f>
        <v>54.56177735966741</v>
      </c>
      <c r="AU134">
        <f>Model!AK138</f>
        <v>0</v>
      </c>
      <c r="AV134">
        <f>Model!AL138</f>
        <v>0</v>
      </c>
      <c r="AW134">
        <f>Model!AM138</f>
        <v>0</v>
      </c>
      <c r="AX134">
        <f>Model!AN138</f>
        <v>0</v>
      </c>
      <c r="AZ134">
        <f>Model!AK148</f>
        <v>67.605999999999995</v>
      </c>
      <c r="BA134">
        <f>Model!AL148</f>
        <v>28.27</v>
      </c>
      <c r="BB134">
        <f>Model!AM148</f>
        <v>26.945</v>
      </c>
      <c r="BC134">
        <f>Model!AN148</f>
        <v>26.327000000000002</v>
      </c>
      <c r="BD134">
        <f>Model!AO148</f>
        <v>29.448870631122073</v>
      </c>
      <c r="BE134">
        <f>Model!AP148</f>
        <v>32.365404176653058</v>
      </c>
      <c r="BF134">
        <f>Model!AQ148</f>
        <v>30.603686195671273</v>
      </c>
      <c r="BG134">
        <f>Model!AR148</f>
        <v>31.148926394866301</v>
      </c>
    </row>
    <row r="135" spans="1:59">
      <c r="A135" t="str">
        <f>Model!I149</f>
        <v>Total Current Assets</v>
      </c>
      <c r="B135">
        <f>Model!J149</f>
        <v>0</v>
      </c>
      <c r="C135">
        <f>Model!K149</f>
        <v>0</v>
      </c>
      <c r="D135">
        <f>Model!L149</f>
        <v>0</v>
      </c>
      <c r="E135">
        <f>Model!M149</f>
        <v>0</v>
      </c>
      <c r="F135">
        <f>Model!N149</f>
        <v>0</v>
      </c>
      <c r="G135">
        <f>Model!O149</f>
        <v>0</v>
      </c>
      <c r="H135">
        <f>Model!P149</f>
        <v>0</v>
      </c>
      <c r="I135">
        <f>Model!Q149</f>
        <v>0</v>
      </c>
      <c r="J135">
        <f>Model!R149</f>
        <v>0</v>
      </c>
      <c r="K135">
        <f>Model!S149</f>
        <v>0</v>
      </c>
      <c r="L135">
        <f>Model!T149</f>
        <v>0</v>
      </c>
      <c r="M135">
        <f>Model!U149</f>
        <v>0</v>
      </c>
      <c r="N135">
        <f>Model!V149</f>
        <v>0</v>
      </c>
      <c r="O135">
        <f>Model!W149</f>
        <v>0</v>
      </c>
      <c r="P135">
        <f>Model!X149</f>
        <v>0</v>
      </c>
      <c r="Q135">
        <f>Model!Y149</f>
        <v>0</v>
      </c>
      <c r="R135">
        <f>Model!Z149</f>
        <v>0</v>
      </c>
      <c r="S135">
        <f>Model!AA149</f>
        <v>0</v>
      </c>
      <c r="T135">
        <f>Model!AB149</f>
        <v>573.43200000000013</v>
      </c>
      <c r="U135">
        <f>Model!AC149</f>
        <v>0</v>
      </c>
      <c r="V135">
        <f>Model!AD149</f>
        <v>0</v>
      </c>
      <c r="W135">
        <f>Model!AE149</f>
        <v>0</v>
      </c>
      <c r="X135">
        <f>Model!AF149</f>
        <v>663.41399999999999</v>
      </c>
      <c r="Y135">
        <f>Model!AG149</f>
        <v>709.31700000000001</v>
      </c>
      <c r="Z135">
        <f>Model!AH149</f>
        <v>711.81100000000004</v>
      </c>
      <c r="AA135">
        <f>Model!AI149</f>
        <v>745.28800000000001</v>
      </c>
      <c r="AB135">
        <f>Model!AJ149</f>
        <v>742.58400000000006</v>
      </c>
      <c r="AD135">
        <f>Model!AT149</f>
        <v>0</v>
      </c>
      <c r="AE135">
        <f>Model!AU149</f>
        <v>0</v>
      </c>
      <c r="AF135">
        <f>Model!AV149</f>
        <v>0</v>
      </c>
      <c r="AG135">
        <f>Model!AW149</f>
        <v>573.43200000000013</v>
      </c>
      <c r="AH135">
        <f>Model!AX149</f>
        <v>663.41399999999999</v>
      </c>
      <c r="AI135">
        <f>Model!AY149</f>
        <v>742.58400000000006</v>
      </c>
      <c r="AJ135">
        <f>Model!AZ149</f>
        <v>991.76699999999994</v>
      </c>
      <c r="AK135">
        <f>Model!BA149</f>
        <v>1253.0361074313835</v>
      </c>
      <c r="AL135">
        <f>Model!BB149</f>
        <v>1512.6523905714359</v>
      </c>
      <c r="AM135">
        <f>Model!BC149</f>
        <v>1786.6395956476797</v>
      </c>
      <c r="AN135">
        <f>Model!BD149</f>
        <v>2072.1158326286049</v>
      </c>
      <c r="AO135">
        <f>Model!BE149</f>
        <v>2369.419099455682</v>
      </c>
      <c r="AP135">
        <f>Model!BF149</f>
        <v>2673.6003887490174</v>
      </c>
      <c r="AQ135">
        <f>Model!BG149</f>
        <v>2985.4626254035261</v>
      </c>
      <c r="AR135">
        <f>Model!BH149</f>
        <v>3307.9176979228732</v>
      </c>
      <c r="AS135">
        <f>Model!BI149</f>
        <v>3644.8815317129342</v>
      </c>
      <c r="AU135">
        <f>Model!AK139</f>
        <v>0</v>
      </c>
      <c r="AV135">
        <f>Model!AL139</f>
        <v>0</v>
      </c>
      <c r="AW135">
        <f>Model!AM139</f>
        <v>0</v>
      </c>
      <c r="AX135">
        <f>Model!AN139</f>
        <v>0</v>
      </c>
      <c r="AZ135">
        <f>Model!AK149</f>
        <v>715.81599999999992</v>
      </c>
      <c r="BA135">
        <f>Model!AL149</f>
        <v>759.89300000000003</v>
      </c>
      <c r="BB135">
        <f>Model!AM149</f>
        <v>810.24</v>
      </c>
      <c r="BC135">
        <f>Model!AN149</f>
        <v>991.76699999999994</v>
      </c>
      <c r="BD135">
        <f>Model!AO149</f>
        <v>1005.6394261246801</v>
      </c>
      <c r="BE135">
        <f>Model!AP149</f>
        <v>1034.8473983476922</v>
      </c>
      <c r="BF135">
        <f>Model!AQ149</f>
        <v>1061.179070717885</v>
      </c>
      <c r="BG135">
        <f>Model!AR149</f>
        <v>1253.0361074313835</v>
      </c>
    </row>
    <row r="136" spans="1:59">
      <c r="A136">
        <f>Model!I150</f>
        <v>0</v>
      </c>
      <c r="B136">
        <f>Model!J150</f>
        <v>0</v>
      </c>
      <c r="C136">
        <f>Model!K150</f>
        <v>0</v>
      </c>
      <c r="D136">
        <f>Model!L150</f>
        <v>0</v>
      </c>
      <c r="E136">
        <f>Model!M150</f>
        <v>0</v>
      </c>
      <c r="F136">
        <f>Model!N150</f>
        <v>0</v>
      </c>
      <c r="G136">
        <f>Model!O150</f>
        <v>0</v>
      </c>
      <c r="H136">
        <f>Model!P150</f>
        <v>0</v>
      </c>
      <c r="I136">
        <f>Model!Q150</f>
        <v>0</v>
      </c>
      <c r="J136">
        <f>Model!R150</f>
        <v>0</v>
      </c>
      <c r="K136">
        <f>Model!S150</f>
        <v>0</v>
      </c>
      <c r="L136">
        <f>Model!T150</f>
        <v>0</v>
      </c>
      <c r="M136">
        <f>Model!U150</f>
        <v>0</v>
      </c>
      <c r="N136">
        <f>Model!V150</f>
        <v>0</v>
      </c>
      <c r="O136">
        <f>Model!W150</f>
        <v>0</v>
      </c>
      <c r="P136">
        <f>Model!X150</f>
        <v>0</v>
      </c>
      <c r="Q136">
        <f>Model!Y150</f>
        <v>0</v>
      </c>
      <c r="R136">
        <f>Model!Z150</f>
        <v>0</v>
      </c>
      <c r="S136">
        <f>Model!AA150</f>
        <v>0</v>
      </c>
      <c r="T136">
        <f>Model!AB150</f>
        <v>0</v>
      </c>
      <c r="U136">
        <f>Model!AC150</f>
        <v>0</v>
      </c>
      <c r="V136">
        <f>Model!AD150</f>
        <v>0</v>
      </c>
      <c r="W136">
        <f>Model!AE150</f>
        <v>0</v>
      </c>
      <c r="X136">
        <f>Model!AF150</f>
        <v>0</v>
      </c>
      <c r="Y136">
        <f>Model!AG150</f>
        <v>0</v>
      </c>
      <c r="Z136">
        <f>Model!AH150</f>
        <v>0</v>
      </c>
      <c r="AA136">
        <f>Model!AI150</f>
        <v>0</v>
      </c>
      <c r="AB136">
        <f>Model!AJ150</f>
        <v>0</v>
      </c>
      <c r="AD136">
        <f>Model!AT150</f>
        <v>0</v>
      </c>
      <c r="AE136">
        <f>Model!AU150</f>
        <v>0</v>
      </c>
      <c r="AF136">
        <f>Model!AV150</f>
        <v>0</v>
      </c>
      <c r="AG136">
        <f>Model!AW150</f>
        <v>0</v>
      </c>
      <c r="AH136">
        <f>Model!AX150</f>
        <v>0</v>
      </c>
      <c r="AI136">
        <f>Model!AY150</f>
        <v>0</v>
      </c>
      <c r="AJ136">
        <f>Model!AZ150</f>
        <v>0</v>
      </c>
      <c r="AK136">
        <f>Model!BA150</f>
        <v>0</v>
      </c>
      <c r="AL136">
        <f>Model!BB150</f>
        <v>0</v>
      </c>
      <c r="AM136">
        <f>Model!BC150</f>
        <v>0</v>
      </c>
      <c r="AN136">
        <f>Model!BD150</f>
        <v>0</v>
      </c>
      <c r="AO136">
        <f>Model!BE150</f>
        <v>0</v>
      </c>
      <c r="AP136">
        <f>Model!BF150</f>
        <v>0</v>
      </c>
      <c r="AQ136">
        <f>Model!BG150</f>
        <v>0</v>
      </c>
      <c r="AR136">
        <f>Model!BH150</f>
        <v>0</v>
      </c>
      <c r="AS136">
        <f>Model!BI150</f>
        <v>0</v>
      </c>
      <c r="AU136">
        <f>Model!AK140</f>
        <v>43100</v>
      </c>
      <c r="AV136">
        <f>Model!AL140</f>
        <v>0</v>
      </c>
      <c r="AW136">
        <f>Model!AM140</f>
        <v>0</v>
      </c>
      <c r="AX136">
        <f>Model!AN140</f>
        <v>0</v>
      </c>
      <c r="AZ136">
        <f>Model!AK150</f>
        <v>0</v>
      </c>
      <c r="BA136">
        <f>Model!AL150</f>
        <v>0</v>
      </c>
      <c r="BB136">
        <f>Model!AM150</f>
        <v>0</v>
      </c>
      <c r="BC136">
        <f>Model!AN150</f>
        <v>0</v>
      </c>
      <c r="BD136">
        <f>Model!AO150</f>
        <v>0</v>
      </c>
      <c r="BE136">
        <f>Model!AP150</f>
        <v>0</v>
      </c>
      <c r="BF136">
        <f>Model!AQ150</f>
        <v>0</v>
      </c>
      <c r="BG136">
        <f>Model!AR150</f>
        <v>0</v>
      </c>
    </row>
    <row r="137" spans="1:59">
      <c r="A137" t="str">
        <f>Model!I151</f>
        <v>Property and equipment, net</v>
      </c>
      <c r="B137">
        <f>Model!J151</f>
        <v>0</v>
      </c>
      <c r="C137">
        <f>Model!K151</f>
        <v>0</v>
      </c>
      <c r="D137">
        <f>Model!L151</f>
        <v>0</v>
      </c>
      <c r="E137">
        <f>Model!M151</f>
        <v>0</v>
      </c>
      <c r="F137">
        <f>Model!N151</f>
        <v>0</v>
      </c>
      <c r="G137">
        <f>Model!O151</f>
        <v>0</v>
      </c>
      <c r="H137">
        <f>Model!P151</f>
        <v>0</v>
      </c>
      <c r="I137">
        <f>Model!Q151</f>
        <v>0</v>
      </c>
      <c r="J137">
        <f>Model!R151</f>
        <v>0</v>
      </c>
      <c r="K137">
        <f>Model!S151</f>
        <v>0</v>
      </c>
      <c r="L137">
        <f>Model!T151</f>
        <v>0</v>
      </c>
      <c r="M137">
        <f>Model!U151</f>
        <v>0</v>
      </c>
      <c r="N137">
        <f>Model!V151</f>
        <v>0</v>
      </c>
      <c r="O137">
        <f>Model!W151</f>
        <v>0</v>
      </c>
      <c r="P137">
        <f>Model!X151</f>
        <v>0</v>
      </c>
      <c r="Q137">
        <f>Model!Y151</f>
        <v>0</v>
      </c>
      <c r="R137">
        <f>Model!Z151</f>
        <v>0</v>
      </c>
      <c r="S137">
        <f>Model!AA151</f>
        <v>0</v>
      </c>
      <c r="T137">
        <f>Model!AB151</f>
        <v>52.238999999999997</v>
      </c>
      <c r="U137">
        <f>Model!AC151</f>
        <v>0</v>
      </c>
      <c r="V137">
        <f>Model!AD151</f>
        <v>0</v>
      </c>
      <c r="W137">
        <f>Model!AE151</f>
        <v>0</v>
      </c>
      <c r="X137">
        <f>Model!AF151</f>
        <v>82.481999999999999</v>
      </c>
      <c r="Y137">
        <f>Model!AG151</f>
        <v>85.844999999999999</v>
      </c>
      <c r="Z137">
        <f>Model!AH151</f>
        <v>97.236000000000004</v>
      </c>
      <c r="AA137">
        <f>Model!AI151</f>
        <v>98.352999999999994</v>
      </c>
      <c r="AB137">
        <f>Model!AJ151</f>
        <v>108.581</v>
      </c>
      <c r="AD137">
        <f>Model!AT151</f>
        <v>0</v>
      </c>
      <c r="AE137">
        <f>Model!AU151</f>
        <v>0</v>
      </c>
      <c r="AF137">
        <f>Model!AV151</f>
        <v>0</v>
      </c>
      <c r="AG137">
        <f>Model!AW151</f>
        <v>52.238999999999997</v>
      </c>
      <c r="AH137">
        <f>Model!AX151</f>
        <v>82.481999999999999</v>
      </c>
      <c r="AI137">
        <f>Model!AY151</f>
        <v>108.581</v>
      </c>
      <c r="AJ137">
        <f>Model!AZ151</f>
        <v>161.738</v>
      </c>
      <c r="AK137">
        <f>Model!BA151</f>
        <v>175.80178977040998</v>
      </c>
      <c r="AL137">
        <f>Model!BB151</f>
        <v>189.05958846321718</v>
      </c>
      <c r="AM137">
        <f>Model!BC151</f>
        <v>200.3235847868126</v>
      </c>
      <c r="AN137">
        <f>Model!BD151</f>
        <v>212.42903323764315</v>
      </c>
      <c r="AO137">
        <f>Model!BE151</f>
        <v>225.3240672235047</v>
      </c>
      <c r="AP137">
        <f>Model!BF151</f>
        <v>238.95121968778733</v>
      </c>
      <c r="AQ137">
        <f>Model!BG151</f>
        <v>253.27286905542027</v>
      </c>
      <c r="AR137">
        <f>Model!BH151</f>
        <v>268.28399110758465</v>
      </c>
      <c r="AS137">
        <f>Model!BI151</f>
        <v>284.01874583495066</v>
      </c>
      <c r="AU137">
        <f>Model!AK141</f>
        <v>1</v>
      </c>
      <c r="AV137">
        <f>Model!AL141</f>
        <v>2</v>
      </c>
      <c r="AW137">
        <f>Model!AM141</f>
        <v>3</v>
      </c>
      <c r="AX137">
        <f>Model!AN141</f>
        <v>4</v>
      </c>
      <c r="AZ137">
        <f>Model!AK151</f>
        <v>115.41500000000001</v>
      </c>
      <c r="BA137">
        <f>Model!AL151</f>
        <v>131.346</v>
      </c>
      <c r="BB137">
        <f>Model!AM151</f>
        <v>134.88499999999999</v>
      </c>
      <c r="BC137">
        <f>Model!AN151</f>
        <v>161.738</v>
      </c>
      <c r="BD137">
        <f>Model!AO151</f>
        <v>166.55783178672081</v>
      </c>
      <c r="BE137">
        <f>Model!AP151</f>
        <v>164.96676218566202</v>
      </c>
      <c r="BF137">
        <f>Model!AQ151</f>
        <v>166.14863744886992</v>
      </c>
      <c r="BG137">
        <f>Model!AR151</f>
        <v>175.80178977040998</v>
      </c>
    </row>
    <row r="138" spans="1:59">
      <c r="A138" t="str">
        <f>Model!I152</f>
        <v>Intangible assets, net</v>
      </c>
      <c r="B138">
        <f>Model!J152</f>
        <v>0</v>
      </c>
      <c r="C138">
        <f>Model!K152</f>
        <v>0</v>
      </c>
      <c r="D138">
        <f>Model!L152</f>
        <v>0</v>
      </c>
      <c r="E138">
        <f>Model!M152</f>
        <v>0</v>
      </c>
      <c r="F138">
        <f>Model!N152</f>
        <v>0</v>
      </c>
      <c r="G138">
        <f>Model!O152</f>
        <v>0</v>
      </c>
      <c r="H138">
        <f>Model!P152</f>
        <v>0</v>
      </c>
      <c r="I138">
        <f>Model!Q152</f>
        <v>0</v>
      </c>
      <c r="J138">
        <f>Model!R152</f>
        <v>0</v>
      </c>
      <c r="K138">
        <f>Model!S152</f>
        <v>0</v>
      </c>
      <c r="L138">
        <f>Model!T152</f>
        <v>0</v>
      </c>
      <c r="M138">
        <f>Model!U152</f>
        <v>0</v>
      </c>
      <c r="N138">
        <f>Model!V152</f>
        <v>0</v>
      </c>
      <c r="O138">
        <f>Model!W152</f>
        <v>0</v>
      </c>
      <c r="P138">
        <f>Model!X152</f>
        <v>0</v>
      </c>
      <c r="Q138">
        <f>Model!Y152</f>
        <v>0</v>
      </c>
      <c r="R138">
        <f>Model!Z152</f>
        <v>0</v>
      </c>
      <c r="S138">
        <f>Model!AA152</f>
        <v>0</v>
      </c>
      <c r="T138">
        <f>Model!AB152</f>
        <v>12.821</v>
      </c>
      <c r="U138">
        <f>Model!AC152</f>
        <v>0</v>
      </c>
      <c r="V138">
        <f>Model!AD152</f>
        <v>0</v>
      </c>
      <c r="W138">
        <f>Model!AE152</f>
        <v>0</v>
      </c>
      <c r="X138">
        <f>Model!AF152</f>
        <v>16.47</v>
      </c>
      <c r="Y138">
        <f>Model!AG152</f>
        <v>17.024000000000001</v>
      </c>
      <c r="Z138">
        <f>Model!AH152</f>
        <v>17.170000000000002</v>
      </c>
      <c r="AA138">
        <f>Model!AI152</f>
        <v>18.594999999999999</v>
      </c>
      <c r="AB138">
        <f>Model!AJ152</f>
        <v>102.944</v>
      </c>
      <c r="AD138">
        <f>Model!AT152</f>
        <v>0</v>
      </c>
      <c r="AE138">
        <f>Model!AU152</f>
        <v>0</v>
      </c>
      <c r="AF138">
        <f>Model!AV152</f>
        <v>0</v>
      </c>
      <c r="AG138">
        <f>Model!AW152</f>
        <v>12.821</v>
      </c>
      <c r="AH138">
        <f>Model!AX152</f>
        <v>16.47</v>
      </c>
      <c r="AI138">
        <f>Model!AY152</f>
        <v>102.944</v>
      </c>
      <c r="AJ138">
        <f>Model!AZ152</f>
        <v>96.222999999999999</v>
      </c>
      <c r="AK138">
        <f>Model!BA152</f>
        <v>96.222999999999999</v>
      </c>
      <c r="AL138">
        <f>Model!BB152</f>
        <v>96.222999999999999</v>
      </c>
      <c r="AM138">
        <f>Model!BC152</f>
        <v>96.222999999999999</v>
      </c>
      <c r="AN138">
        <f>Model!BD152</f>
        <v>96.222999999999999</v>
      </c>
      <c r="AO138">
        <f>Model!BE152</f>
        <v>96.222999999999999</v>
      </c>
      <c r="AP138">
        <f>Model!BF152</f>
        <v>96.222999999999999</v>
      </c>
      <c r="AQ138">
        <f>Model!BG152</f>
        <v>96.222999999999999</v>
      </c>
      <c r="AR138">
        <f>Model!BH152</f>
        <v>96.222999999999999</v>
      </c>
      <c r="AS138">
        <f>Model!BI152</f>
        <v>96.222999999999999</v>
      </c>
      <c r="AU138">
        <f>Model!AK142</f>
        <v>0</v>
      </c>
      <c r="AV138">
        <f>Model!AL142</f>
        <v>0</v>
      </c>
      <c r="AW138">
        <f>Model!AM142</f>
        <v>0</v>
      </c>
      <c r="AX138">
        <f>Model!AN142</f>
        <v>0</v>
      </c>
      <c r="AZ138">
        <f>Model!AK152</f>
        <v>107.962</v>
      </c>
      <c r="BA138">
        <f>Model!AL152</f>
        <v>104.045</v>
      </c>
      <c r="BB138">
        <f>Model!AM152</f>
        <v>99.713999999999999</v>
      </c>
      <c r="BC138">
        <f>Model!AN152</f>
        <v>96.222999999999999</v>
      </c>
      <c r="BD138">
        <f>Model!AO152</f>
        <v>96.222999999999999</v>
      </c>
      <c r="BE138">
        <f>Model!AP152</f>
        <v>96.222999999999999</v>
      </c>
      <c r="BF138">
        <f>Model!AQ152</f>
        <v>96.222999999999999</v>
      </c>
      <c r="BG138">
        <f>Model!AR152</f>
        <v>96.222999999999999</v>
      </c>
    </row>
    <row r="139" spans="1:59">
      <c r="A139" t="str">
        <f>Model!I153</f>
        <v>Goodwill</v>
      </c>
      <c r="B139">
        <f>Model!J153</f>
        <v>0</v>
      </c>
      <c r="C139">
        <f>Model!K153</f>
        <v>0</v>
      </c>
      <c r="D139">
        <f>Model!L153</f>
        <v>0</v>
      </c>
      <c r="E139">
        <f>Model!M153</f>
        <v>0</v>
      </c>
      <c r="F139">
        <f>Model!N153</f>
        <v>0</v>
      </c>
      <c r="G139">
        <f>Model!O153</f>
        <v>0</v>
      </c>
      <c r="H139">
        <f>Model!P153</f>
        <v>0</v>
      </c>
      <c r="I139">
        <f>Model!Q153</f>
        <v>0</v>
      </c>
      <c r="J139">
        <f>Model!R153</f>
        <v>0</v>
      </c>
      <c r="K139">
        <f>Model!S153</f>
        <v>0</v>
      </c>
      <c r="L139">
        <f>Model!T153</f>
        <v>0</v>
      </c>
      <c r="M139">
        <f>Model!U153</f>
        <v>0</v>
      </c>
      <c r="N139">
        <f>Model!V153</f>
        <v>0</v>
      </c>
      <c r="O139">
        <f>Model!W153</f>
        <v>0</v>
      </c>
      <c r="P139">
        <f>Model!X153</f>
        <v>0</v>
      </c>
      <c r="Q139">
        <f>Model!Y153</f>
        <v>0</v>
      </c>
      <c r="R139">
        <f>Model!Z153</f>
        <v>0</v>
      </c>
      <c r="S139">
        <f>Model!AA153</f>
        <v>0</v>
      </c>
      <c r="T139">
        <f>Model!AB153</f>
        <v>27.856000000000002</v>
      </c>
      <c r="U139">
        <f>Model!AC153</f>
        <v>0</v>
      </c>
      <c r="V139">
        <f>Model!AD153</f>
        <v>0</v>
      </c>
      <c r="W139">
        <f>Model!AE153</f>
        <v>0</v>
      </c>
      <c r="X139">
        <f>Model!AF153</f>
        <v>41.972999999999999</v>
      </c>
      <c r="Y139">
        <f>Model!AG153</f>
        <v>42.735999999999997</v>
      </c>
      <c r="Z139">
        <f>Model!AH153</f>
        <v>46.859000000000002</v>
      </c>
      <c r="AA139">
        <f>Model!AI153</f>
        <v>45.69</v>
      </c>
      <c r="AB139">
        <f>Model!AJ153</f>
        <v>209.41800000000001</v>
      </c>
      <c r="AD139">
        <f>Model!AT153</f>
        <v>0</v>
      </c>
      <c r="AE139">
        <f>Model!AU153</f>
        <v>0</v>
      </c>
      <c r="AF139">
        <f>Model!AV153</f>
        <v>0</v>
      </c>
      <c r="AG139">
        <f>Model!AW153</f>
        <v>27.856000000000002</v>
      </c>
      <c r="AH139">
        <f>Model!AX153</f>
        <v>41.972999999999999</v>
      </c>
      <c r="AI139">
        <f>Model!AY153</f>
        <v>209.41800000000001</v>
      </c>
      <c r="AJ139">
        <f>Model!AZ153</f>
        <v>236.82599999999999</v>
      </c>
      <c r="AK139">
        <f>Model!BA153</f>
        <v>236.82599999999999</v>
      </c>
      <c r="AL139">
        <f>Model!BB153</f>
        <v>236.82599999999999</v>
      </c>
      <c r="AM139">
        <f>Model!BC153</f>
        <v>236.82599999999999</v>
      </c>
      <c r="AN139">
        <f>Model!BD153</f>
        <v>236.82599999999999</v>
      </c>
      <c r="AO139">
        <f>Model!BE153</f>
        <v>236.82599999999999</v>
      </c>
      <c r="AP139">
        <f>Model!BF153</f>
        <v>236.82599999999999</v>
      </c>
      <c r="AQ139">
        <f>Model!BG153</f>
        <v>236.82599999999999</v>
      </c>
      <c r="AR139">
        <f>Model!BH153</f>
        <v>236.82599999999999</v>
      </c>
      <c r="AS139">
        <f>Model!BI153</f>
        <v>236.82599999999999</v>
      </c>
      <c r="AU139">
        <f>Model!AK143</f>
        <v>0</v>
      </c>
      <c r="AV139">
        <f>Model!AL143</f>
        <v>0</v>
      </c>
      <c r="AW139">
        <f>Model!AM143</f>
        <v>0</v>
      </c>
      <c r="AX139">
        <f>Model!AN143</f>
        <v>0</v>
      </c>
      <c r="AZ139">
        <f>Model!AK153</f>
        <v>232.13800000000001</v>
      </c>
      <c r="BA139">
        <f>Model!AL153</f>
        <v>235.33699999999999</v>
      </c>
      <c r="BB139">
        <f>Model!AM153</f>
        <v>236.363</v>
      </c>
      <c r="BC139">
        <f>Model!AN153</f>
        <v>236.82599999999999</v>
      </c>
      <c r="BD139">
        <f>Model!AO153</f>
        <v>236.82599999999999</v>
      </c>
      <c r="BE139">
        <f>Model!AP153</f>
        <v>236.82599999999999</v>
      </c>
      <c r="BF139">
        <f>Model!AQ153</f>
        <v>236.82599999999999</v>
      </c>
      <c r="BG139">
        <f>Model!AR153</f>
        <v>236.82599999999999</v>
      </c>
    </row>
    <row r="140" spans="1:59">
      <c r="A140" t="str">
        <f>Model!I154</f>
        <v>Non-current financial assets</v>
      </c>
      <c r="B140">
        <f>Model!J154</f>
        <v>0</v>
      </c>
      <c r="C140">
        <f>Model!K154</f>
        <v>0</v>
      </c>
      <c r="D140">
        <f>Model!L154</f>
        <v>0</v>
      </c>
      <c r="E140">
        <f>Model!M154</f>
        <v>0</v>
      </c>
      <c r="F140">
        <f>Model!N154</f>
        <v>0</v>
      </c>
      <c r="G140">
        <f>Model!O154</f>
        <v>0</v>
      </c>
      <c r="H140">
        <f>Model!P154</f>
        <v>0</v>
      </c>
      <c r="I140">
        <f>Model!Q154</f>
        <v>0</v>
      </c>
      <c r="J140">
        <f>Model!R154</f>
        <v>0</v>
      </c>
      <c r="K140">
        <f>Model!S154</f>
        <v>0</v>
      </c>
      <c r="L140">
        <f>Model!T154</f>
        <v>0</v>
      </c>
      <c r="M140">
        <f>Model!U154</f>
        <v>0</v>
      </c>
      <c r="N140">
        <f>Model!V154</f>
        <v>0</v>
      </c>
      <c r="O140">
        <f>Model!W154</f>
        <v>0</v>
      </c>
      <c r="P140">
        <f>Model!X154</f>
        <v>0</v>
      </c>
      <c r="Q140">
        <f>Model!Y154</f>
        <v>0</v>
      </c>
      <c r="R140">
        <f>Model!Z154</f>
        <v>0</v>
      </c>
      <c r="S140">
        <f>Model!AA154</f>
        <v>0</v>
      </c>
      <c r="T140">
        <f>Model!AB154</f>
        <v>11.526999999999999</v>
      </c>
      <c r="U140">
        <f>Model!AC154</f>
        <v>0</v>
      </c>
      <c r="V140">
        <f>Model!AD154</f>
        <v>0</v>
      </c>
      <c r="W140">
        <f>Model!AE154</f>
        <v>0</v>
      </c>
      <c r="X140">
        <f>Model!AF154</f>
        <v>17.184000000000001</v>
      </c>
      <c r="Y140">
        <f>Model!AG154</f>
        <v>16.88</v>
      </c>
      <c r="Z140">
        <f>Model!AH154</f>
        <v>17.010000000000002</v>
      </c>
      <c r="AA140">
        <f>Model!AI154</f>
        <v>17.452999999999999</v>
      </c>
      <c r="AB140">
        <f>Model!AJ154</f>
        <v>17.029</v>
      </c>
      <c r="AD140">
        <f>Model!AT154</f>
        <v>0</v>
      </c>
      <c r="AE140">
        <f>Model!AU154</f>
        <v>0</v>
      </c>
      <c r="AF140">
        <f>Model!AV154</f>
        <v>0</v>
      </c>
      <c r="AG140">
        <f>Model!AW154</f>
        <v>11.526999999999999</v>
      </c>
      <c r="AH140">
        <f>Model!AX154</f>
        <v>17.184000000000001</v>
      </c>
      <c r="AI140">
        <f>Model!AY154</f>
        <v>17.029</v>
      </c>
      <c r="AJ140">
        <f>Model!AZ154</f>
        <v>19.524999999999999</v>
      </c>
      <c r="AK140">
        <f>Model!BA154</f>
        <v>19.524999999999999</v>
      </c>
      <c r="AL140">
        <f>Model!BB154</f>
        <v>19.524999999999999</v>
      </c>
      <c r="AM140">
        <f>Model!BC154</f>
        <v>19.524999999999999</v>
      </c>
      <c r="AN140">
        <f>Model!BD154</f>
        <v>19.524999999999999</v>
      </c>
      <c r="AO140">
        <f>Model!BE154</f>
        <v>19.524999999999999</v>
      </c>
      <c r="AP140">
        <f>Model!BF154</f>
        <v>19.524999999999999</v>
      </c>
      <c r="AQ140">
        <f>Model!BG154</f>
        <v>19.524999999999999</v>
      </c>
      <c r="AR140">
        <f>Model!BH154</f>
        <v>19.524999999999999</v>
      </c>
      <c r="AS140">
        <f>Model!BI154</f>
        <v>19.524999999999999</v>
      </c>
      <c r="AU140">
        <f>Model!AK144</f>
        <v>303.81299999999999</v>
      </c>
      <c r="AV140">
        <f>Model!AL144</f>
        <v>308.185</v>
      </c>
      <c r="AW140">
        <f>Model!AM144</f>
        <v>357.983</v>
      </c>
      <c r="AX140">
        <f>Model!AN144</f>
        <v>414.11099999999999</v>
      </c>
      <c r="AZ140">
        <f>Model!AK154</f>
        <v>19.856999999999999</v>
      </c>
      <c r="BA140">
        <f>Model!AL154</f>
        <v>18.824000000000002</v>
      </c>
      <c r="BB140">
        <f>Model!AM154</f>
        <v>19.350000000000001</v>
      </c>
      <c r="BC140">
        <f>Model!AN154</f>
        <v>19.524999999999999</v>
      </c>
      <c r="BD140">
        <f>Model!AO154</f>
        <v>19.524999999999999</v>
      </c>
      <c r="BE140">
        <f>Model!AP154</f>
        <v>19.524999999999999</v>
      </c>
      <c r="BF140">
        <f>Model!AQ154</f>
        <v>19.524999999999999</v>
      </c>
      <c r="BG140">
        <f>Model!AR154</f>
        <v>19.524999999999999</v>
      </c>
    </row>
    <row r="141" spans="1:59">
      <c r="A141" t="str">
        <f>Model!I155</f>
        <v>Deferred tax assets</v>
      </c>
      <c r="B141">
        <f>Model!J155</f>
        <v>0</v>
      </c>
      <c r="C141">
        <f>Model!K155</f>
        <v>0</v>
      </c>
      <c r="D141">
        <f>Model!L155</f>
        <v>0</v>
      </c>
      <c r="E141">
        <f>Model!M155</f>
        <v>0</v>
      </c>
      <c r="F141">
        <f>Model!N155</f>
        <v>0</v>
      </c>
      <c r="G141">
        <f>Model!O155</f>
        <v>0</v>
      </c>
      <c r="H141">
        <f>Model!P155</f>
        <v>0</v>
      </c>
      <c r="I141">
        <f>Model!Q155</f>
        <v>0</v>
      </c>
      <c r="J141">
        <f>Model!R155</f>
        <v>0</v>
      </c>
      <c r="K141">
        <f>Model!S155</f>
        <v>0</v>
      </c>
      <c r="L141">
        <f>Model!T155</f>
        <v>0</v>
      </c>
      <c r="M141">
        <f>Model!U155</f>
        <v>0</v>
      </c>
      <c r="N141">
        <f>Model!V155</f>
        <v>0</v>
      </c>
      <c r="O141">
        <f>Model!W155</f>
        <v>0</v>
      </c>
      <c r="P141">
        <f>Model!X155</f>
        <v>0</v>
      </c>
      <c r="Q141">
        <f>Model!Y155</f>
        <v>0</v>
      </c>
      <c r="R141">
        <f>Model!Z155</f>
        <v>0</v>
      </c>
      <c r="S141">
        <f>Model!AA155</f>
        <v>0</v>
      </c>
      <c r="T141">
        <f>Model!AB155</f>
        <v>8.6349999999999998</v>
      </c>
      <c r="U141">
        <f>Model!AC155</f>
        <v>0</v>
      </c>
      <c r="V141">
        <f>Model!AD155</f>
        <v>0</v>
      </c>
      <c r="W141">
        <f>Model!AE155</f>
        <v>0</v>
      </c>
      <c r="X141">
        <f>Model!AF155</f>
        <v>20.196000000000002</v>
      </c>
      <c r="Y141">
        <f>Model!AG155</f>
        <v>21.911000000000001</v>
      </c>
      <c r="Z141">
        <f>Model!AH155</f>
        <v>25.33</v>
      </c>
      <c r="AA141">
        <f>Model!AI155</f>
        <v>28.585999999999999</v>
      </c>
      <c r="AB141">
        <f>Model!AJ155</f>
        <v>30.63</v>
      </c>
      <c r="AD141">
        <f>Model!AT155</f>
        <v>0</v>
      </c>
      <c r="AE141">
        <f>Model!AU155</f>
        <v>0</v>
      </c>
      <c r="AF141">
        <f>Model!AV155</f>
        <v>0</v>
      </c>
      <c r="AG141">
        <f>Model!AW155</f>
        <v>8.6349999999999998</v>
      </c>
      <c r="AH141">
        <f>Model!AX155</f>
        <v>20.196000000000002</v>
      </c>
      <c r="AI141">
        <f>Model!AY155</f>
        <v>30.63</v>
      </c>
      <c r="AJ141">
        <f>Model!AZ155</f>
        <v>25.221</v>
      </c>
      <c r="AK141">
        <f>Model!BA155</f>
        <v>25.221</v>
      </c>
      <c r="AL141">
        <f>Model!BB155</f>
        <v>25.221</v>
      </c>
      <c r="AM141">
        <f>Model!BC155</f>
        <v>25.221</v>
      </c>
      <c r="AN141">
        <f>Model!BD155</f>
        <v>25.221</v>
      </c>
      <c r="AO141">
        <f>Model!BE155</f>
        <v>25.221</v>
      </c>
      <c r="AP141">
        <f>Model!BF155</f>
        <v>25.221</v>
      </c>
      <c r="AQ141">
        <f>Model!BG155</f>
        <v>25.221</v>
      </c>
      <c r="AR141">
        <f>Model!BH155</f>
        <v>25.221</v>
      </c>
      <c r="AS141">
        <f>Model!BI155</f>
        <v>25.221</v>
      </c>
      <c r="AU141">
        <f>Model!AK145</f>
        <v>340.83699999999999</v>
      </c>
      <c r="AV141">
        <f>Model!AL145</f>
        <v>370.05200000000002</v>
      </c>
      <c r="AW141">
        <f>Model!AM145</f>
        <v>373.92200000000003</v>
      </c>
      <c r="AX141">
        <f>Model!AN145</f>
        <v>484.101</v>
      </c>
      <c r="AZ141">
        <f>Model!AK155</f>
        <v>46.201000000000001</v>
      </c>
      <c r="BA141">
        <f>Model!AL155</f>
        <v>48.7</v>
      </c>
      <c r="BB141">
        <f>Model!AM155</f>
        <v>57.642000000000003</v>
      </c>
      <c r="BC141">
        <f>Model!AN155</f>
        <v>25.221</v>
      </c>
      <c r="BD141">
        <f>Model!AO155</f>
        <v>25.221</v>
      </c>
      <c r="BE141">
        <f>Model!AP155</f>
        <v>25.221</v>
      </c>
      <c r="BF141">
        <f>Model!AQ155</f>
        <v>25.221</v>
      </c>
      <c r="BG141">
        <f>Model!AR155</f>
        <v>25.221</v>
      </c>
    </row>
    <row r="142" spans="1:59">
      <c r="A142" t="str">
        <f>Model!I156</f>
        <v>Total Non-Current Assets</v>
      </c>
      <c r="B142">
        <f>Model!J156</f>
        <v>0</v>
      </c>
      <c r="C142">
        <f>Model!K156</f>
        <v>0</v>
      </c>
      <c r="D142">
        <f>Model!L156</f>
        <v>0</v>
      </c>
      <c r="E142">
        <f>Model!M156</f>
        <v>0</v>
      </c>
      <c r="F142">
        <f>Model!N156</f>
        <v>0</v>
      </c>
      <c r="G142">
        <f>Model!O156</f>
        <v>0</v>
      </c>
      <c r="H142">
        <f>Model!P156</f>
        <v>0</v>
      </c>
      <c r="I142">
        <f>Model!Q156</f>
        <v>0</v>
      </c>
      <c r="J142">
        <f>Model!R156</f>
        <v>0</v>
      </c>
      <c r="K142">
        <f>Model!S156</f>
        <v>0</v>
      </c>
      <c r="L142">
        <f>Model!T156</f>
        <v>0</v>
      </c>
      <c r="M142">
        <f>Model!U156</f>
        <v>0</v>
      </c>
      <c r="N142">
        <f>Model!V156</f>
        <v>0</v>
      </c>
      <c r="O142">
        <f>Model!W156</f>
        <v>0</v>
      </c>
      <c r="P142">
        <f>Model!X156</f>
        <v>0</v>
      </c>
      <c r="Q142">
        <f>Model!Y156</f>
        <v>0</v>
      </c>
      <c r="R142">
        <f>Model!Z156</f>
        <v>0</v>
      </c>
      <c r="S142">
        <f>Model!AA156</f>
        <v>0</v>
      </c>
      <c r="T142">
        <f>Model!AB156</f>
        <v>113.078</v>
      </c>
      <c r="U142">
        <f>Model!AC156</f>
        <v>0</v>
      </c>
      <c r="V142">
        <f>Model!AD156</f>
        <v>0</v>
      </c>
      <c r="W142">
        <f>Model!AE156</f>
        <v>0</v>
      </c>
      <c r="X142">
        <f>Model!AF156</f>
        <v>178.30500000000001</v>
      </c>
      <c r="Y142">
        <f>Model!AG156</f>
        <v>184.39599999999999</v>
      </c>
      <c r="Z142">
        <f>Model!AH156</f>
        <v>203.60500000000002</v>
      </c>
      <c r="AA142">
        <f>Model!AI156</f>
        <v>208.67699999999996</v>
      </c>
      <c r="AB142">
        <f>Model!AJ156</f>
        <v>468.60199999999998</v>
      </c>
      <c r="AD142">
        <f>Model!AT156</f>
        <v>0</v>
      </c>
      <c r="AE142">
        <f>Model!AU156</f>
        <v>0</v>
      </c>
      <c r="AF142">
        <f>Model!AV156</f>
        <v>0</v>
      </c>
      <c r="AG142">
        <f>Model!AW156</f>
        <v>113.078</v>
      </c>
      <c r="AH142">
        <f>Model!AX156</f>
        <v>178.30500000000001</v>
      </c>
      <c r="AI142">
        <f>Model!AY156</f>
        <v>468.60199999999998</v>
      </c>
      <c r="AJ142">
        <f>Model!AZ156</f>
        <v>539.53300000000002</v>
      </c>
      <c r="AK142">
        <f>Model!BA156</f>
        <v>553.59678977040994</v>
      </c>
      <c r="AL142">
        <f>Model!BB156</f>
        <v>566.85458846321717</v>
      </c>
      <c r="AM142">
        <f>Model!BC156</f>
        <v>578.11858478681256</v>
      </c>
      <c r="AN142">
        <f>Model!BD156</f>
        <v>590.22403323764308</v>
      </c>
      <c r="AO142">
        <f>Model!BE156</f>
        <v>603.11906722350466</v>
      </c>
      <c r="AP142">
        <f>Model!BF156</f>
        <v>616.74621968778729</v>
      </c>
      <c r="AQ142">
        <f>Model!BG156</f>
        <v>631.06786905542026</v>
      </c>
      <c r="AR142">
        <f>Model!BH156</f>
        <v>646.07899110758467</v>
      </c>
      <c r="AS142">
        <f>Model!BI156</f>
        <v>661.81374583495062</v>
      </c>
      <c r="AU142">
        <f>Model!AK146</f>
        <v>0</v>
      </c>
      <c r="AV142">
        <f>Model!AL146</f>
        <v>6.8719999999999999</v>
      </c>
      <c r="AW142">
        <f>Model!AM146</f>
        <v>5.2949999999999999</v>
      </c>
      <c r="AX142">
        <f>Model!AN146</f>
        <v>8.8819999999999997</v>
      </c>
      <c r="AZ142">
        <f>Model!AK156</f>
        <v>521.57299999999998</v>
      </c>
      <c r="BA142">
        <f>Model!AL156</f>
        <v>538.25200000000007</v>
      </c>
      <c r="BB142">
        <f>Model!AM156</f>
        <v>547.95400000000006</v>
      </c>
      <c r="BC142">
        <f>Model!AN156</f>
        <v>539.53300000000002</v>
      </c>
      <c r="BD142">
        <f>Model!AO156</f>
        <v>544.3528317867208</v>
      </c>
      <c r="BE142">
        <f>Model!AP156</f>
        <v>542.76176218566195</v>
      </c>
      <c r="BF142">
        <f>Model!AQ156</f>
        <v>543.94363744886994</v>
      </c>
      <c r="BG142">
        <f>Model!AR156</f>
        <v>553.59678977040994</v>
      </c>
    </row>
    <row r="143" spans="1:59">
      <c r="A143" t="str">
        <f>Model!I157</f>
        <v>Total Assets</v>
      </c>
      <c r="B143">
        <f>Model!J157</f>
        <v>0</v>
      </c>
      <c r="C143">
        <f>Model!K157</f>
        <v>0</v>
      </c>
      <c r="D143">
        <f>Model!L157</f>
        <v>0</v>
      </c>
      <c r="E143">
        <f>Model!M157</f>
        <v>0</v>
      </c>
      <c r="F143">
        <f>Model!N157</f>
        <v>0</v>
      </c>
      <c r="G143">
        <f>Model!O157</f>
        <v>0</v>
      </c>
      <c r="H143">
        <f>Model!P157</f>
        <v>82.775000000000006</v>
      </c>
      <c r="I143">
        <f>Model!Q157</f>
        <v>0</v>
      </c>
      <c r="J143">
        <f>Model!R157</f>
        <v>0</v>
      </c>
      <c r="K143">
        <f>Model!S157</f>
        <v>0</v>
      </c>
      <c r="L143">
        <f>Model!T157</f>
        <v>180.92599999999999</v>
      </c>
      <c r="M143">
        <f>Model!U157</f>
        <v>0</v>
      </c>
      <c r="N143">
        <f>Model!V157</f>
        <v>0</v>
      </c>
      <c r="O143">
        <f>Model!W157</f>
        <v>0</v>
      </c>
      <c r="P143">
        <f>Model!X157</f>
        <v>539.38</v>
      </c>
      <c r="Q143">
        <f>Model!Y157</f>
        <v>0</v>
      </c>
      <c r="R143">
        <f>Model!Z157</f>
        <v>0</v>
      </c>
      <c r="S143">
        <f>Model!AA157</f>
        <v>0</v>
      </c>
      <c r="T143">
        <f>Model!AB157</f>
        <v>686.5100000000001</v>
      </c>
      <c r="U143">
        <f>Model!AC157</f>
        <v>0</v>
      </c>
      <c r="V143">
        <f>Model!AD157</f>
        <v>0</v>
      </c>
      <c r="W143">
        <f>Model!AE157</f>
        <v>0</v>
      </c>
      <c r="X143">
        <f>Model!AF157</f>
        <v>841.71900000000005</v>
      </c>
      <c r="Y143">
        <f>Model!AG157</f>
        <v>893.71299999999997</v>
      </c>
      <c r="Z143">
        <f>Model!AH157</f>
        <v>915.41600000000005</v>
      </c>
      <c r="AA143">
        <f>Model!AI157</f>
        <v>953.96499999999992</v>
      </c>
      <c r="AB143">
        <f>Model!AJ157</f>
        <v>1211.1860000000001</v>
      </c>
      <c r="AD143">
        <f>Model!AT157</f>
        <v>82.775000000000006</v>
      </c>
      <c r="AE143">
        <f>Model!AU157</f>
        <v>180.92599999999999</v>
      </c>
      <c r="AF143">
        <f>Model!AV157</f>
        <v>539.38</v>
      </c>
      <c r="AG143">
        <f>Model!AW157</f>
        <v>686.5100000000001</v>
      </c>
      <c r="AH143">
        <f>Model!AX157</f>
        <v>841.71900000000005</v>
      </c>
      <c r="AI143">
        <f>Model!AY157</f>
        <v>1211.1860000000001</v>
      </c>
      <c r="AJ143">
        <f>Model!AZ157</f>
        <v>1531.3</v>
      </c>
      <c r="AK143">
        <f>Model!BA157</f>
        <v>1806.6328972017934</v>
      </c>
      <c r="AL143">
        <f>Model!BB157</f>
        <v>2079.5069790346533</v>
      </c>
      <c r="AM143">
        <f>Model!BC157</f>
        <v>2364.7581804344923</v>
      </c>
      <c r="AN143">
        <f>Model!BD157</f>
        <v>2662.3398658662481</v>
      </c>
      <c r="AO143">
        <f>Model!BE157</f>
        <v>2972.5381666791868</v>
      </c>
      <c r="AP143">
        <f>Model!BF157</f>
        <v>3290.3466084368047</v>
      </c>
      <c r="AQ143">
        <f>Model!BG157</f>
        <v>3616.5304944589461</v>
      </c>
      <c r="AR143">
        <f>Model!BH157</f>
        <v>3953.9966890304577</v>
      </c>
      <c r="AS143">
        <f>Model!BI157</f>
        <v>4306.6952775478849</v>
      </c>
      <c r="AU143">
        <f>Model!AK147</f>
        <v>3.56</v>
      </c>
      <c r="AV143">
        <f>Model!AL147</f>
        <v>46.514000000000003</v>
      </c>
      <c r="AW143">
        <f>Model!AM147</f>
        <v>46.094999999999999</v>
      </c>
      <c r="AX143">
        <f>Model!AN147</f>
        <v>58.345999999999997</v>
      </c>
      <c r="AZ143">
        <f>Model!AK157</f>
        <v>1237.3889999999999</v>
      </c>
      <c r="BA143">
        <f>Model!AL157</f>
        <v>1298.145</v>
      </c>
      <c r="BB143">
        <f>Model!AM157</f>
        <v>1358.194</v>
      </c>
      <c r="BC143">
        <f>Model!AN157</f>
        <v>1531.3</v>
      </c>
      <c r="BD143">
        <f>Model!AO157</f>
        <v>1549.9922579114009</v>
      </c>
      <c r="BE143">
        <f>Model!AP157</f>
        <v>1577.609160533354</v>
      </c>
      <c r="BF143">
        <f>Model!AQ157</f>
        <v>1605.1227081667548</v>
      </c>
      <c r="BG143">
        <f>Model!AR157</f>
        <v>1806.6328972017934</v>
      </c>
    </row>
    <row r="144" spans="1:59">
      <c r="A144">
        <f>Model!I158</f>
        <v>0</v>
      </c>
      <c r="B144">
        <f>Model!J158</f>
        <v>0</v>
      </c>
      <c r="C144">
        <f>Model!K158</f>
        <v>0</v>
      </c>
      <c r="D144">
        <f>Model!L158</f>
        <v>0</v>
      </c>
      <c r="E144">
        <f>Model!M158</f>
        <v>0</v>
      </c>
      <c r="F144">
        <f>Model!N158</f>
        <v>0</v>
      </c>
      <c r="G144">
        <f>Model!O158</f>
        <v>0</v>
      </c>
      <c r="H144">
        <f>Model!P158</f>
        <v>0</v>
      </c>
      <c r="I144">
        <f>Model!Q158</f>
        <v>0</v>
      </c>
      <c r="J144">
        <f>Model!R158</f>
        <v>0</v>
      </c>
      <c r="K144">
        <f>Model!S158</f>
        <v>0</v>
      </c>
      <c r="L144">
        <f>Model!T158</f>
        <v>0</v>
      </c>
      <c r="M144">
        <f>Model!U158</f>
        <v>0</v>
      </c>
      <c r="N144">
        <f>Model!V158</f>
        <v>0</v>
      </c>
      <c r="O144">
        <f>Model!W158</f>
        <v>0</v>
      </c>
      <c r="P144">
        <f>Model!X158</f>
        <v>0</v>
      </c>
      <c r="Q144">
        <f>Model!Y158</f>
        <v>0</v>
      </c>
      <c r="R144">
        <f>Model!Z158</f>
        <v>0</v>
      </c>
      <c r="S144">
        <f>Model!AA158</f>
        <v>0</v>
      </c>
      <c r="T144">
        <f>Model!AB158</f>
        <v>0</v>
      </c>
      <c r="U144">
        <f>Model!AC158</f>
        <v>0</v>
      </c>
      <c r="V144">
        <f>Model!AD158</f>
        <v>0</v>
      </c>
      <c r="W144">
        <f>Model!AE158</f>
        <v>0</v>
      </c>
      <c r="X144">
        <f>Model!AF158</f>
        <v>0</v>
      </c>
      <c r="Y144">
        <f>Model!AG158</f>
        <v>0</v>
      </c>
      <c r="Z144">
        <f>Model!AH158</f>
        <v>0</v>
      </c>
      <c r="AA144">
        <f>Model!AI158</f>
        <v>0</v>
      </c>
      <c r="AB144">
        <f>Model!AJ158</f>
        <v>0</v>
      </c>
      <c r="AD144">
        <f>Model!AT158</f>
        <v>0</v>
      </c>
      <c r="AE144">
        <f>Model!AU158</f>
        <v>0</v>
      </c>
      <c r="AF144">
        <f>Model!AV158</f>
        <v>0</v>
      </c>
      <c r="AG144">
        <f>Model!AW158</f>
        <v>0</v>
      </c>
      <c r="AH144">
        <f>Model!AX158</f>
        <v>0</v>
      </c>
      <c r="AI144">
        <f>Model!AY158</f>
        <v>0</v>
      </c>
      <c r="AJ144">
        <f>Model!AZ158</f>
        <v>0</v>
      </c>
      <c r="AK144">
        <f>Model!BA158</f>
        <v>0</v>
      </c>
      <c r="AL144">
        <f>Model!BB158</f>
        <v>0</v>
      </c>
      <c r="AM144">
        <f>Model!BC158</f>
        <v>0</v>
      </c>
      <c r="AN144">
        <f>Model!BD158</f>
        <v>0</v>
      </c>
      <c r="AO144">
        <f>Model!BE158</f>
        <v>0</v>
      </c>
      <c r="AP144">
        <f>Model!BF158</f>
        <v>0</v>
      </c>
      <c r="AQ144">
        <f>Model!BG158</f>
        <v>0</v>
      </c>
      <c r="AR144">
        <f>Model!BH158</f>
        <v>0</v>
      </c>
      <c r="AS144">
        <f>Model!BI158</f>
        <v>0</v>
      </c>
      <c r="AU144">
        <f>Model!AK148</f>
        <v>67.605999999999995</v>
      </c>
      <c r="AV144">
        <f>Model!AL148</f>
        <v>28.27</v>
      </c>
      <c r="AW144">
        <f>Model!AM148</f>
        <v>26.945</v>
      </c>
      <c r="AX144">
        <f>Model!AN148</f>
        <v>26.327000000000002</v>
      </c>
      <c r="AZ144">
        <f>Model!AK158</f>
        <v>0</v>
      </c>
      <c r="BA144">
        <f>Model!AL158</f>
        <v>0</v>
      </c>
      <c r="BB144">
        <f>Model!AM158</f>
        <v>0</v>
      </c>
      <c r="BC144">
        <f>Model!AN158</f>
        <v>0</v>
      </c>
      <c r="BD144">
        <f>Model!AO158</f>
        <v>0</v>
      </c>
      <c r="BE144">
        <f>Model!AP158</f>
        <v>0</v>
      </c>
      <c r="BF144">
        <f>Model!AQ158</f>
        <v>0</v>
      </c>
      <c r="BG144">
        <f>Model!AR158</f>
        <v>0</v>
      </c>
    </row>
    <row r="145" spans="1:59">
      <c r="A145" t="str">
        <f>Model!I159</f>
        <v>Liabilities:</v>
      </c>
      <c r="B145">
        <f>Model!J159</f>
        <v>0</v>
      </c>
      <c r="C145">
        <f>Model!K159</f>
        <v>0</v>
      </c>
      <c r="D145">
        <f>Model!L159</f>
        <v>0</v>
      </c>
      <c r="E145">
        <f>Model!M159</f>
        <v>0</v>
      </c>
      <c r="F145">
        <f>Model!N159</f>
        <v>0</v>
      </c>
      <c r="G145">
        <f>Model!O159</f>
        <v>0</v>
      </c>
      <c r="H145">
        <f>Model!P159</f>
        <v>0</v>
      </c>
      <c r="I145">
        <f>Model!Q159</f>
        <v>0</v>
      </c>
      <c r="J145">
        <f>Model!R159</f>
        <v>0</v>
      </c>
      <c r="K145">
        <f>Model!S159</f>
        <v>0</v>
      </c>
      <c r="L145">
        <f>Model!T159</f>
        <v>0</v>
      </c>
      <c r="M145">
        <f>Model!U159</f>
        <v>0</v>
      </c>
      <c r="N145">
        <f>Model!V159</f>
        <v>0</v>
      </c>
      <c r="O145">
        <f>Model!W159</f>
        <v>0</v>
      </c>
      <c r="P145">
        <f>Model!X159</f>
        <v>0</v>
      </c>
      <c r="Q145">
        <f>Model!Y159</f>
        <v>0</v>
      </c>
      <c r="R145">
        <f>Model!Z159</f>
        <v>0</v>
      </c>
      <c r="S145">
        <f>Model!AA159</f>
        <v>0</v>
      </c>
      <c r="T145">
        <f>Model!AB159</f>
        <v>0</v>
      </c>
      <c r="U145">
        <f>Model!AC159</f>
        <v>0</v>
      </c>
      <c r="V145">
        <f>Model!AD159</f>
        <v>0</v>
      </c>
      <c r="W145">
        <f>Model!AE159</f>
        <v>0</v>
      </c>
      <c r="X145">
        <f>Model!AF159</f>
        <v>0</v>
      </c>
      <c r="Y145">
        <f>Model!AG159</f>
        <v>0</v>
      </c>
      <c r="Z145">
        <f>Model!AH159</f>
        <v>0</v>
      </c>
      <c r="AA145">
        <f>Model!AI159</f>
        <v>0</v>
      </c>
      <c r="AB145">
        <f>Model!AJ159</f>
        <v>0</v>
      </c>
      <c r="AD145">
        <f>Model!AT159</f>
        <v>0</v>
      </c>
      <c r="AE145">
        <f>Model!AU159</f>
        <v>0</v>
      </c>
      <c r="AF145">
        <f>Model!AV159</f>
        <v>0</v>
      </c>
      <c r="AG145">
        <f>Model!AW159</f>
        <v>0</v>
      </c>
      <c r="AH145">
        <f>Model!AX159</f>
        <v>0</v>
      </c>
      <c r="AI145">
        <f>Model!AY159</f>
        <v>0</v>
      </c>
      <c r="AJ145">
        <f>Model!AZ159</f>
        <v>0</v>
      </c>
      <c r="AK145">
        <f>Model!BA159</f>
        <v>0</v>
      </c>
      <c r="AL145">
        <f>Model!BB159</f>
        <v>0</v>
      </c>
      <c r="AM145">
        <f>Model!BC159</f>
        <v>0</v>
      </c>
      <c r="AN145">
        <f>Model!BD159</f>
        <v>0</v>
      </c>
      <c r="AO145">
        <f>Model!BE159</f>
        <v>0</v>
      </c>
      <c r="AP145">
        <f>Model!BF159</f>
        <v>0</v>
      </c>
      <c r="AQ145">
        <f>Model!BG159</f>
        <v>0</v>
      </c>
      <c r="AR145">
        <f>Model!BH159</f>
        <v>0</v>
      </c>
      <c r="AS145">
        <f>Model!BI159</f>
        <v>0</v>
      </c>
      <c r="AU145">
        <f>Model!AK149</f>
        <v>715.81599999999992</v>
      </c>
      <c r="AV145">
        <f>Model!AL149</f>
        <v>759.89300000000003</v>
      </c>
      <c r="AW145">
        <f>Model!AM149</f>
        <v>810.24</v>
      </c>
      <c r="AX145">
        <f>Model!AN149</f>
        <v>991.76699999999994</v>
      </c>
      <c r="AZ145">
        <f>Model!AK159</f>
        <v>0</v>
      </c>
      <c r="BA145">
        <f>Model!AL159</f>
        <v>0</v>
      </c>
      <c r="BB145">
        <f>Model!AM159</f>
        <v>0</v>
      </c>
      <c r="BC145">
        <f>Model!AN159</f>
        <v>0</v>
      </c>
      <c r="BD145">
        <f>Model!AO159</f>
        <v>0</v>
      </c>
      <c r="BE145">
        <f>Model!AP159</f>
        <v>0</v>
      </c>
      <c r="BF145">
        <f>Model!AQ159</f>
        <v>0</v>
      </c>
      <c r="BG145">
        <f>Model!AR159</f>
        <v>0</v>
      </c>
    </row>
    <row r="146" spans="1:59">
      <c r="A146" t="str">
        <f>Model!I160</f>
        <v>Trade payables</v>
      </c>
      <c r="B146">
        <f>Model!J160</f>
        <v>0</v>
      </c>
      <c r="C146">
        <f>Model!K160</f>
        <v>0</v>
      </c>
      <c r="D146">
        <f>Model!L160</f>
        <v>0</v>
      </c>
      <c r="E146">
        <f>Model!M160</f>
        <v>0</v>
      </c>
      <c r="F146">
        <f>Model!N160</f>
        <v>0</v>
      </c>
      <c r="G146">
        <f>Model!O160</f>
        <v>0</v>
      </c>
      <c r="H146">
        <f>Model!P160</f>
        <v>0</v>
      </c>
      <c r="I146">
        <f>Model!Q160</f>
        <v>0</v>
      </c>
      <c r="J146">
        <f>Model!R160</f>
        <v>0</v>
      </c>
      <c r="K146">
        <f>Model!S160</f>
        <v>0</v>
      </c>
      <c r="L146">
        <f>Model!T160</f>
        <v>0</v>
      </c>
      <c r="M146">
        <f>Model!U160</f>
        <v>0</v>
      </c>
      <c r="N146">
        <f>Model!V160</f>
        <v>0</v>
      </c>
      <c r="O146">
        <f>Model!W160</f>
        <v>0</v>
      </c>
      <c r="P146">
        <f>Model!X160</f>
        <v>0</v>
      </c>
      <c r="Q146">
        <f>Model!Y160</f>
        <v>0</v>
      </c>
      <c r="R146">
        <f>Model!Z160</f>
        <v>0</v>
      </c>
      <c r="S146">
        <f>Model!AA160</f>
        <v>0</v>
      </c>
      <c r="T146">
        <f>Model!AB160</f>
        <v>164.57900000000001</v>
      </c>
      <c r="U146">
        <f>Model!AC160</f>
        <v>0</v>
      </c>
      <c r="V146">
        <f>Model!AD160</f>
        <v>0</v>
      </c>
      <c r="W146">
        <f>Model!AE160</f>
        <v>0</v>
      </c>
      <c r="X146">
        <f>Model!AF160</f>
        <v>246.38200000000001</v>
      </c>
      <c r="Y146">
        <f>Model!AG160</f>
        <v>241.119</v>
      </c>
      <c r="Z146">
        <f>Model!AH160</f>
        <v>240.75700000000001</v>
      </c>
      <c r="AA146">
        <f>Model!AI160</f>
        <v>253.93799999999999</v>
      </c>
      <c r="AB146">
        <f>Model!AJ160</f>
        <v>365.78800000000001</v>
      </c>
      <c r="AD146">
        <f>Model!AT160</f>
        <v>0</v>
      </c>
      <c r="AE146">
        <f>Model!AU160</f>
        <v>0</v>
      </c>
      <c r="AF146">
        <f>Model!AV160</f>
        <v>0</v>
      </c>
      <c r="AG146">
        <f>Model!AW160</f>
        <v>164.57900000000001</v>
      </c>
      <c r="AH146">
        <f>Model!AX160</f>
        <v>246.38200000000001</v>
      </c>
      <c r="AI146">
        <f>Model!AY160</f>
        <v>365.78800000000001</v>
      </c>
      <c r="AJ146">
        <f>Model!AZ160</f>
        <v>417.03199999999998</v>
      </c>
      <c r="AK146">
        <f>Model!BA160</f>
        <v>485.23557960534515</v>
      </c>
      <c r="AL146">
        <f>Model!BB160</f>
        <v>543.31594867751414</v>
      </c>
      <c r="AM146">
        <f>Model!BC160</f>
        <v>598.07752524805619</v>
      </c>
      <c r="AN146">
        <f>Model!BD160</f>
        <v>647.83836024058564</v>
      </c>
      <c r="AO146">
        <f>Model!BE160</f>
        <v>696.53081938147716</v>
      </c>
      <c r="AP146">
        <f>Model!BF160</f>
        <v>742.9399113059817</v>
      </c>
      <c r="AQ146">
        <f>Model!BG160</f>
        <v>786.79240719844131</v>
      </c>
      <c r="AR146">
        <f>Model!BH160</f>
        <v>831.55807300987726</v>
      </c>
      <c r="AS146">
        <f>Model!BI160</f>
        <v>877.19100099019352</v>
      </c>
      <c r="AU146">
        <f>Model!AK150</f>
        <v>0</v>
      </c>
      <c r="AV146">
        <f>Model!AL150</f>
        <v>0</v>
      </c>
      <c r="AW146">
        <f>Model!AM150</f>
        <v>0</v>
      </c>
      <c r="AX146">
        <f>Model!AN150</f>
        <v>0</v>
      </c>
      <c r="AZ146">
        <f>Model!AK160</f>
        <v>295.60199999999998</v>
      </c>
      <c r="BA146">
        <f>Model!AL160</f>
        <v>351.40800000000002</v>
      </c>
      <c r="BB146">
        <f>Model!AM160</f>
        <v>350.69</v>
      </c>
      <c r="BC146">
        <f>Model!AN160</f>
        <v>417.03199999999998</v>
      </c>
      <c r="BD146">
        <f>Model!AO160</f>
        <v>377.75050458607558</v>
      </c>
      <c r="BE146">
        <f>Model!AP160</f>
        <v>365.88454654445701</v>
      </c>
      <c r="BF146">
        <f>Model!AQ160</f>
        <v>369.01073717420132</v>
      </c>
      <c r="BG146">
        <f>Model!AR160</f>
        <v>485.23557960534515</v>
      </c>
    </row>
    <row r="147" spans="1:59">
      <c r="A147" t="str">
        <f>Model!I161</f>
        <v>Provisions</v>
      </c>
      <c r="B147">
        <f>Model!J161</f>
        <v>0</v>
      </c>
      <c r="C147">
        <f>Model!K161</f>
        <v>0</v>
      </c>
      <c r="D147">
        <f>Model!L161</f>
        <v>0</v>
      </c>
      <c r="E147">
        <f>Model!M161</f>
        <v>0</v>
      </c>
      <c r="F147">
        <f>Model!N161</f>
        <v>0</v>
      </c>
      <c r="G147">
        <f>Model!O161</f>
        <v>0</v>
      </c>
      <c r="H147">
        <f>Model!P161</f>
        <v>0</v>
      </c>
      <c r="I147">
        <f>Model!Q161</f>
        <v>0</v>
      </c>
      <c r="J147">
        <f>Model!R161</f>
        <v>0</v>
      </c>
      <c r="K147">
        <f>Model!S161</f>
        <v>0</v>
      </c>
      <c r="L147">
        <f>Model!T161</f>
        <v>0</v>
      </c>
      <c r="M147">
        <f>Model!U161</f>
        <v>0</v>
      </c>
      <c r="N147">
        <f>Model!V161</f>
        <v>0</v>
      </c>
      <c r="O147">
        <f>Model!W161</f>
        <v>0</v>
      </c>
      <c r="P147">
        <f>Model!X161</f>
        <v>0</v>
      </c>
      <c r="Q147">
        <f>Model!Y161</f>
        <v>0</v>
      </c>
      <c r="R147">
        <f>Model!Z161</f>
        <v>0</v>
      </c>
      <c r="S147">
        <f>Model!AA161</f>
        <v>0</v>
      </c>
      <c r="T147">
        <f>Model!AB161</f>
        <v>1.373</v>
      </c>
      <c r="U147">
        <f>Model!AC161</f>
        <v>0</v>
      </c>
      <c r="V147">
        <f>Model!AD161</f>
        <v>0</v>
      </c>
      <c r="W147">
        <f>Model!AE161</f>
        <v>0</v>
      </c>
      <c r="X147">
        <f>Model!AF161</f>
        <v>0.66800000000000004</v>
      </c>
      <c r="Y147">
        <f>Model!AG161</f>
        <v>0.68799999999999994</v>
      </c>
      <c r="Z147">
        <f>Model!AH161</f>
        <v>0.28299999999999997</v>
      </c>
      <c r="AA147">
        <f>Model!AI161</f>
        <v>0.28599999999999998</v>
      </c>
      <c r="AB147">
        <f>Model!AJ161</f>
        <v>0.65400000000000003</v>
      </c>
      <c r="AD147">
        <f>Model!AT161</f>
        <v>0</v>
      </c>
      <c r="AE147">
        <f>Model!AU161</f>
        <v>0</v>
      </c>
      <c r="AF147">
        <f>Model!AV161</f>
        <v>0</v>
      </c>
      <c r="AG147">
        <f>Model!AW161</f>
        <v>1.373</v>
      </c>
      <c r="AH147">
        <f>Model!AX161</f>
        <v>0.66800000000000004</v>
      </c>
      <c r="AI147">
        <f>Model!AY161</f>
        <v>0.65400000000000003</v>
      </c>
      <c r="AJ147">
        <f>Model!AZ161</f>
        <v>1.798</v>
      </c>
      <c r="AK147">
        <f>Model!BA161</f>
        <v>1.798</v>
      </c>
      <c r="AL147">
        <f>Model!BB161</f>
        <v>1.798</v>
      </c>
      <c r="AM147">
        <f>Model!BC161</f>
        <v>1.798</v>
      </c>
      <c r="AN147">
        <f>Model!BD161</f>
        <v>1.798</v>
      </c>
      <c r="AO147">
        <f>Model!BE161</f>
        <v>1.798</v>
      </c>
      <c r="AP147">
        <f>Model!BF161</f>
        <v>1.798</v>
      </c>
      <c r="AQ147">
        <f>Model!BG161</f>
        <v>1.798</v>
      </c>
      <c r="AR147">
        <f>Model!BH161</f>
        <v>1.798</v>
      </c>
      <c r="AS147">
        <f>Model!BI161</f>
        <v>1.798</v>
      </c>
      <c r="AU147">
        <f>Model!AK151</f>
        <v>115.41500000000001</v>
      </c>
      <c r="AV147">
        <f>Model!AL151</f>
        <v>131.346</v>
      </c>
      <c r="AW147">
        <f>Model!AM151</f>
        <v>134.88499999999999</v>
      </c>
      <c r="AX147">
        <f>Model!AN151</f>
        <v>161.738</v>
      </c>
      <c r="AZ147">
        <f>Model!AK161</f>
        <v>0.98</v>
      </c>
      <c r="BA147">
        <f>Model!AL161</f>
        <v>1.3919999999999999</v>
      </c>
      <c r="BB147">
        <f>Model!AM161</f>
        <v>1.5529999999999999</v>
      </c>
      <c r="BC147">
        <f>Model!AN161</f>
        <v>1.798</v>
      </c>
      <c r="BD147">
        <f>Model!AO161</f>
        <v>1.798</v>
      </c>
      <c r="BE147">
        <f>Model!AP161</f>
        <v>1.798</v>
      </c>
      <c r="BF147">
        <f>Model!AQ161</f>
        <v>1.798</v>
      </c>
      <c r="BG147">
        <f>Model!AR161</f>
        <v>1.798</v>
      </c>
    </row>
    <row r="148" spans="1:59">
      <c r="A148" t="str">
        <f>Model!I162</f>
        <v>Current tax liabilities</v>
      </c>
      <c r="B148">
        <f>Model!J162</f>
        <v>0</v>
      </c>
      <c r="C148">
        <f>Model!K162</f>
        <v>0</v>
      </c>
      <c r="D148">
        <f>Model!L162</f>
        <v>0</v>
      </c>
      <c r="E148">
        <f>Model!M162</f>
        <v>0</v>
      </c>
      <c r="F148">
        <f>Model!N162</f>
        <v>0</v>
      </c>
      <c r="G148">
        <f>Model!O162</f>
        <v>0</v>
      </c>
      <c r="H148">
        <f>Model!P162</f>
        <v>0</v>
      </c>
      <c r="I148">
        <f>Model!Q162</f>
        <v>0</v>
      </c>
      <c r="J148">
        <f>Model!R162</f>
        <v>0</v>
      </c>
      <c r="K148">
        <f>Model!S162</f>
        <v>0</v>
      </c>
      <c r="L148">
        <f>Model!T162</f>
        <v>0</v>
      </c>
      <c r="M148">
        <f>Model!U162</f>
        <v>0</v>
      </c>
      <c r="N148">
        <f>Model!V162</f>
        <v>0</v>
      </c>
      <c r="O148">
        <f>Model!W162</f>
        <v>0</v>
      </c>
      <c r="P148">
        <f>Model!X162</f>
        <v>0</v>
      </c>
      <c r="Q148">
        <f>Model!Y162</f>
        <v>0</v>
      </c>
      <c r="R148">
        <f>Model!Z162</f>
        <v>0</v>
      </c>
      <c r="S148">
        <f>Model!AA162</f>
        <v>0</v>
      </c>
      <c r="T148">
        <f>Model!AB162</f>
        <v>9.6760000000000002</v>
      </c>
      <c r="U148">
        <f>Model!AC162</f>
        <v>0</v>
      </c>
      <c r="V148">
        <f>Model!AD162</f>
        <v>0</v>
      </c>
      <c r="W148">
        <f>Model!AE162</f>
        <v>0</v>
      </c>
      <c r="X148">
        <f>Model!AF162</f>
        <v>15.365</v>
      </c>
      <c r="Y148">
        <f>Model!AG162</f>
        <v>13.288</v>
      </c>
      <c r="Z148">
        <f>Model!AH162</f>
        <v>9.4550000000000001</v>
      </c>
      <c r="AA148">
        <f>Model!AI162</f>
        <v>7.133</v>
      </c>
      <c r="AB148">
        <f>Model!AJ162</f>
        <v>14.454000000000001</v>
      </c>
      <c r="AD148">
        <f>Model!AT162</f>
        <v>0</v>
      </c>
      <c r="AE148">
        <f>Model!AU162</f>
        <v>0</v>
      </c>
      <c r="AF148">
        <f>Model!AV162</f>
        <v>0</v>
      </c>
      <c r="AG148">
        <f>Model!AW162</f>
        <v>9.6760000000000002</v>
      </c>
      <c r="AH148">
        <f>Model!AX162</f>
        <v>15.365</v>
      </c>
      <c r="AI148">
        <f>Model!AY162</f>
        <v>14.454000000000001</v>
      </c>
      <c r="AJ148">
        <f>Model!AZ162</f>
        <v>9.9969999999999999</v>
      </c>
      <c r="AK148">
        <f>Model!BA162</f>
        <v>9.9969999999999999</v>
      </c>
      <c r="AL148">
        <f>Model!BB162</f>
        <v>9.9969999999999999</v>
      </c>
      <c r="AM148">
        <f>Model!BC162</f>
        <v>9.9969999999999999</v>
      </c>
      <c r="AN148">
        <f>Model!BD162</f>
        <v>9.9969999999999999</v>
      </c>
      <c r="AO148">
        <f>Model!BE162</f>
        <v>9.9969999999999999</v>
      </c>
      <c r="AP148">
        <f>Model!BF162</f>
        <v>9.9969999999999999</v>
      </c>
      <c r="AQ148">
        <f>Model!BG162</f>
        <v>9.9969999999999999</v>
      </c>
      <c r="AR148">
        <f>Model!BH162</f>
        <v>9.9969999999999999</v>
      </c>
      <c r="AS148">
        <f>Model!BI162</f>
        <v>9.9969999999999999</v>
      </c>
      <c r="AU148">
        <f>Model!AK152</f>
        <v>107.962</v>
      </c>
      <c r="AV148">
        <f>Model!AL152</f>
        <v>104.045</v>
      </c>
      <c r="AW148">
        <f>Model!AM152</f>
        <v>99.713999999999999</v>
      </c>
      <c r="AX148">
        <f>Model!AN152</f>
        <v>96.222999999999999</v>
      </c>
      <c r="AZ148">
        <f>Model!AK162</f>
        <v>14.968999999999999</v>
      </c>
      <c r="BA148">
        <f>Model!AL162</f>
        <v>11.898</v>
      </c>
      <c r="BB148">
        <f>Model!AM162</f>
        <v>16.341000000000001</v>
      </c>
      <c r="BC148">
        <f>Model!AN162</f>
        <v>9.9969999999999999</v>
      </c>
      <c r="BD148">
        <f>Model!AO162</f>
        <v>9.9969999999999999</v>
      </c>
      <c r="BE148">
        <f>Model!AP162</f>
        <v>9.9969999999999999</v>
      </c>
      <c r="BF148">
        <f>Model!AQ162</f>
        <v>9.9969999999999999</v>
      </c>
      <c r="BG148">
        <f>Model!AR162</f>
        <v>9.9969999999999999</v>
      </c>
    </row>
    <row r="149" spans="1:59">
      <c r="A149" t="str">
        <f>Model!I163</f>
        <v>Financial liabilities - current portion</v>
      </c>
      <c r="B149">
        <f>Model!J163</f>
        <v>0</v>
      </c>
      <c r="C149">
        <f>Model!K163</f>
        <v>0</v>
      </c>
      <c r="D149">
        <f>Model!L163</f>
        <v>0</v>
      </c>
      <c r="E149">
        <f>Model!M163</f>
        <v>0</v>
      </c>
      <c r="F149">
        <f>Model!N163</f>
        <v>0</v>
      </c>
      <c r="G149">
        <f>Model!O163</f>
        <v>0</v>
      </c>
      <c r="H149">
        <f>Model!P163</f>
        <v>0</v>
      </c>
      <c r="I149">
        <f>Model!Q163</f>
        <v>0</v>
      </c>
      <c r="J149">
        <f>Model!R163</f>
        <v>0</v>
      </c>
      <c r="K149">
        <f>Model!S163</f>
        <v>0</v>
      </c>
      <c r="L149">
        <f>Model!T163</f>
        <v>0</v>
      </c>
      <c r="M149">
        <f>Model!U163</f>
        <v>0</v>
      </c>
      <c r="N149">
        <f>Model!V163</f>
        <v>0</v>
      </c>
      <c r="O149">
        <f>Model!W163</f>
        <v>0</v>
      </c>
      <c r="P149">
        <f>Model!X163</f>
        <v>0</v>
      </c>
      <c r="Q149">
        <f>Model!Y163</f>
        <v>0</v>
      </c>
      <c r="R149">
        <f>Model!Z163</f>
        <v>0</v>
      </c>
      <c r="S149">
        <f>Model!AA163</f>
        <v>0</v>
      </c>
      <c r="T149">
        <f>Model!AB163</f>
        <v>9.52</v>
      </c>
      <c r="U149">
        <f>Model!AC163</f>
        <v>0</v>
      </c>
      <c r="V149">
        <f>Model!AD163</f>
        <v>0</v>
      </c>
      <c r="W149">
        <f>Model!AE163</f>
        <v>0</v>
      </c>
      <c r="X149">
        <f>Model!AF163</f>
        <v>7.1559999999999997</v>
      </c>
      <c r="Y149">
        <f>Model!AG163</f>
        <v>6.202</v>
      </c>
      <c r="Z149">
        <f>Model!AH163</f>
        <v>6.0110000000000001</v>
      </c>
      <c r="AA149">
        <f>Model!AI163</f>
        <v>6.4029999999999996</v>
      </c>
      <c r="AB149">
        <f>Model!AJ163</f>
        <v>7.9690000000000003</v>
      </c>
      <c r="AD149">
        <f>Model!AT163</f>
        <v>0</v>
      </c>
      <c r="AE149">
        <f>Model!AU163</f>
        <v>0</v>
      </c>
      <c r="AF149">
        <f>Model!AV163</f>
        <v>0</v>
      </c>
      <c r="AG149">
        <f>Model!AW163</f>
        <v>9.52</v>
      </c>
      <c r="AH149">
        <f>Model!AX163</f>
        <v>7.1559999999999997</v>
      </c>
      <c r="AI149">
        <f>Model!AY163</f>
        <v>7.9690000000000003</v>
      </c>
      <c r="AJ149">
        <f>Model!AZ163</f>
        <v>1.4990000000000001</v>
      </c>
      <c r="AK149">
        <f>Model!BA163</f>
        <v>1.4990000000000001</v>
      </c>
      <c r="AL149">
        <f>Model!BB163</f>
        <v>1.4990000000000001</v>
      </c>
      <c r="AM149">
        <f>Model!BC163</f>
        <v>1.4990000000000001</v>
      </c>
      <c r="AN149">
        <f>Model!BD163</f>
        <v>1.4990000000000001</v>
      </c>
      <c r="AO149">
        <f>Model!BE163</f>
        <v>1.4990000000000001</v>
      </c>
      <c r="AP149">
        <f>Model!BF163</f>
        <v>1.4990000000000001</v>
      </c>
      <c r="AQ149">
        <f>Model!BG163</f>
        <v>1.4990000000000001</v>
      </c>
      <c r="AR149">
        <f>Model!BH163</f>
        <v>1.4990000000000001</v>
      </c>
      <c r="AS149">
        <f>Model!BI163</f>
        <v>1.4990000000000001</v>
      </c>
      <c r="AU149">
        <f>Model!AK153</f>
        <v>232.13800000000001</v>
      </c>
      <c r="AV149">
        <f>Model!AL153</f>
        <v>235.33699999999999</v>
      </c>
      <c r="AW149">
        <f>Model!AM153</f>
        <v>236.363</v>
      </c>
      <c r="AX149">
        <f>Model!AN153</f>
        <v>236.82599999999999</v>
      </c>
      <c r="AZ149">
        <f>Model!AK163</f>
        <v>84.397999999999996</v>
      </c>
      <c r="BA149">
        <f>Model!AL163</f>
        <v>5.851</v>
      </c>
      <c r="BB149">
        <f>Model!AM163</f>
        <v>7.9429999999999996</v>
      </c>
      <c r="BC149">
        <f>Model!AN163</f>
        <v>1.4990000000000001</v>
      </c>
      <c r="BD149">
        <f>Model!AO163</f>
        <v>1.4990000000000001</v>
      </c>
      <c r="BE149">
        <f>Model!AP163</f>
        <v>1.4990000000000001</v>
      </c>
      <c r="BF149">
        <f>Model!AQ163</f>
        <v>1.4990000000000001</v>
      </c>
      <c r="BG149">
        <f>Model!AR163</f>
        <v>1.4990000000000001</v>
      </c>
    </row>
    <row r="150" spans="1:59">
      <c r="A150" t="str">
        <f>Model!I164</f>
        <v>Other current liabilities</v>
      </c>
      <c r="B150">
        <f>Model!J164</f>
        <v>0</v>
      </c>
      <c r="C150">
        <f>Model!K164</f>
        <v>0</v>
      </c>
      <c r="D150">
        <f>Model!L164</f>
        <v>0</v>
      </c>
      <c r="E150">
        <f>Model!M164</f>
        <v>0</v>
      </c>
      <c r="F150">
        <f>Model!N164</f>
        <v>0</v>
      </c>
      <c r="G150">
        <f>Model!O164</f>
        <v>0</v>
      </c>
      <c r="H150">
        <f>Model!P164</f>
        <v>0</v>
      </c>
      <c r="I150">
        <f>Model!Q164</f>
        <v>0</v>
      </c>
      <c r="J150">
        <f>Model!R164</f>
        <v>0</v>
      </c>
      <c r="K150">
        <f>Model!S164</f>
        <v>0</v>
      </c>
      <c r="L150">
        <f>Model!T164</f>
        <v>0</v>
      </c>
      <c r="M150">
        <f>Model!U164</f>
        <v>0</v>
      </c>
      <c r="N150">
        <f>Model!V164</f>
        <v>0</v>
      </c>
      <c r="O150">
        <f>Model!W164</f>
        <v>0</v>
      </c>
      <c r="P150">
        <f>Model!X164</f>
        <v>0</v>
      </c>
      <c r="Q150">
        <f>Model!Y164</f>
        <v>0</v>
      </c>
      <c r="R150">
        <f>Model!Z164</f>
        <v>0</v>
      </c>
      <c r="S150">
        <f>Model!AA164</f>
        <v>0</v>
      </c>
      <c r="T150">
        <f>Model!AB164</f>
        <v>77.361999999999995</v>
      </c>
      <c r="U150">
        <f>Model!AC164</f>
        <v>0</v>
      </c>
      <c r="V150">
        <f>Model!AD164</f>
        <v>0</v>
      </c>
      <c r="W150">
        <f>Model!AE164</f>
        <v>0</v>
      </c>
      <c r="X150">
        <f>Model!AF164</f>
        <v>88.269000000000005</v>
      </c>
      <c r="Y150">
        <f>Model!AG164</f>
        <v>95.081000000000003</v>
      </c>
      <c r="Z150">
        <f>Model!AH164</f>
        <v>101.78300000000002</v>
      </c>
      <c r="AA150">
        <f>Model!AI164</f>
        <v>96.543999999999997</v>
      </c>
      <c r="AB150">
        <f>Model!AJ164</f>
        <v>130.92600000000002</v>
      </c>
      <c r="AD150">
        <f>Model!AT164</f>
        <v>0</v>
      </c>
      <c r="AE150">
        <f>Model!AU164</f>
        <v>0</v>
      </c>
      <c r="AF150">
        <f>Model!AV164</f>
        <v>0</v>
      </c>
      <c r="AG150">
        <f>Model!AW164</f>
        <v>77.361999999999995</v>
      </c>
      <c r="AH150">
        <f>Model!AX164</f>
        <v>88.269000000000005</v>
      </c>
      <c r="AI150">
        <f>Model!AY164</f>
        <v>130.92600000000002</v>
      </c>
      <c r="AJ150">
        <f>Model!AZ164</f>
        <v>190.67900000000003</v>
      </c>
      <c r="AK150">
        <f>Model!BA164</f>
        <v>225.60284635722689</v>
      </c>
      <c r="AL150">
        <f>Model!BB164</f>
        <v>251.14947160292792</v>
      </c>
      <c r="AM150">
        <f>Model!BC164</f>
        <v>272.0393554819716</v>
      </c>
      <c r="AN150">
        <f>Model!BD164</f>
        <v>291.59044690023632</v>
      </c>
      <c r="AO150">
        <f>Model!BE164</f>
        <v>309.86653894933141</v>
      </c>
      <c r="AP150">
        <f>Model!BF164</f>
        <v>328.35897740059454</v>
      </c>
      <c r="AQ150">
        <f>Model!BG164</f>
        <v>346.55788085518452</v>
      </c>
      <c r="AR150">
        <f>Model!BH164</f>
        <v>365.16518134574068</v>
      </c>
      <c r="AS150">
        <f>Model!BI164</f>
        <v>384.5480393807299</v>
      </c>
      <c r="AU150">
        <f>Model!AK154</f>
        <v>19.856999999999999</v>
      </c>
      <c r="AV150">
        <f>Model!AL154</f>
        <v>18.824000000000002</v>
      </c>
      <c r="AW150">
        <f>Model!AM154</f>
        <v>19.350000000000001</v>
      </c>
      <c r="AX150">
        <f>Model!AN154</f>
        <v>19.524999999999999</v>
      </c>
      <c r="AZ150">
        <f>Model!AK164</f>
        <v>130.30799999999999</v>
      </c>
      <c r="BA150">
        <f>Model!AL164</f>
        <v>147.97900000000001</v>
      </c>
      <c r="BB150">
        <f>Model!AM164</f>
        <v>129.17599999999999</v>
      </c>
      <c r="BC150">
        <f>Model!AN164</f>
        <v>190.67900000000003</v>
      </c>
      <c r="BD150">
        <f>Model!AO164</f>
        <v>213.28982425159447</v>
      </c>
      <c r="BE150">
        <f>Model!AP164</f>
        <v>234.41345018422265</v>
      </c>
      <c r="BF150">
        <f>Model!AQ164</f>
        <v>221.65382611404277</v>
      </c>
      <c r="BG150">
        <f>Model!AR164</f>
        <v>225.60284635722689</v>
      </c>
    </row>
    <row r="151" spans="1:59">
      <c r="A151" t="str">
        <f>Model!I165</f>
        <v>Total Current Liabilities</v>
      </c>
      <c r="B151">
        <f>Model!J165</f>
        <v>0</v>
      </c>
      <c r="C151">
        <f>Model!K165</f>
        <v>0</v>
      </c>
      <c r="D151">
        <f>Model!L165</f>
        <v>0</v>
      </c>
      <c r="E151">
        <f>Model!M165</f>
        <v>0</v>
      </c>
      <c r="F151">
        <f>Model!N165</f>
        <v>0</v>
      </c>
      <c r="G151">
        <f>Model!O165</f>
        <v>0</v>
      </c>
      <c r="H151">
        <f>Model!P165</f>
        <v>0</v>
      </c>
      <c r="I151">
        <f>Model!Q165</f>
        <v>0</v>
      </c>
      <c r="J151">
        <f>Model!R165</f>
        <v>0</v>
      </c>
      <c r="K151">
        <f>Model!S165</f>
        <v>0</v>
      </c>
      <c r="L151">
        <f>Model!T165</f>
        <v>0</v>
      </c>
      <c r="M151">
        <f>Model!U165</f>
        <v>0</v>
      </c>
      <c r="N151">
        <f>Model!V165</f>
        <v>0</v>
      </c>
      <c r="O151">
        <f>Model!W165</f>
        <v>0</v>
      </c>
      <c r="P151">
        <f>Model!X165</f>
        <v>0</v>
      </c>
      <c r="Q151">
        <f>Model!Y165</f>
        <v>0</v>
      </c>
      <c r="R151">
        <f>Model!Z165</f>
        <v>0</v>
      </c>
      <c r="S151">
        <f>Model!AA165</f>
        <v>0</v>
      </c>
      <c r="T151">
        <f>Model!AB165</f>
        <v>262.51</v>
      </c>
      <c r="U151">
        <f>Model!AC165</f>
        <v>0</v>
      </c>
      <c r="V151">
        <f>Model!AD165</f>
        <v>0</v>
      </c>
      <c r="W151">
        <f>Model!AE165</f>
        <v>0</v>
      </c>
      <c r="X151">
        <f>Model!AF165</f>
        <v>357.84000000000003</v>
      </c>
      <c r="Y151">
        <f>Model!AG165</f>
        <v>356.37800000000004</v>
      </c>
      <c r="Z151">
        <f>Model!AH165</f>
        <v>358.28900000000004</v>
      </c>
      <c r="AA151">
        <f>Model!AI165</f>
        <v>364.30399999999997</v>
      </c>
      <c r="AB151">
        <f>Model!AJ165</f>
        <v>519.79100000000005</v>
      </c>
      <c r="AD151">
        <f>Model!AT165</f>
        <v>0</v>
      </c>
      <c r="AE151">
        <f>Model!AU165</f>
        <v>0</v>
      </c>
      <c r="AF151">
        <f>Model!AV165</f>
        <v>0</v>
      </c>
      <c r="AG151">
        <f>Model!AW165</f>
        <v>262.51</v>
      </c>
      <c r="AH151">
        <f>Model!AX165</f>
        <v>357.84000000000003</v>
      </c>
      <c r="AI151">
        <f>Model!AY165</f>
        <v>519.79100000000005</v>
      </c>
      <c r="AJ151">
        <f>Model!AZ165</f>
        <v>621.00500000000011</v>
      </c>
      <c r="AK151">
        <f>Model!BA165</f>
        <v>724.13242596257214</v>
      </c>
      <c r="AL151">
        <f>Model!BB165</f>
        <v>807.7594202804421</v>
      </c>
      <c r="AM151">
        <f>Model!BC165</f>
        <v>883.41088073002777</v>
      </c>
      <c r="AN151">
        <f>Model!BD165</f>
        <v>952.72280714082194</v>
      </c>
      <c r="AO151">
        <f>Model!BE165</f>
        <v>1019.6913583308085</v>
      </c>
      <c r="AP151">
        <f>Model!BF165</f>
        <v>1084.5928887065761</v>
      </c>
      <c r="AQ151">
        <f>Model!BG165</f>
        <v>1146.6442880536258</v>
      </c>
      <c r="AR151">
        <f>Model!BH165</f>
        <v>1210.017254355618</v>
      </c>
      <c r="AS151">
        <f>Model!BI165</f>
        <v>1275.0330403709233</v>
      </c>
      <c r="AU151">
        <f>Model!AK155</f>
        <v>46.201000000000001</v>
      </c>
      <c r="AV151">
        <f>Model!AL155</f>
        <v>48.7</v>
      </c>
      <c r="AW151">
        <f>Model!AM155</f>
        <v>57.642000000000003</v>
      </c>
      <c r="AX151">
        <f>Model!AN155</f>
        <v>25.221</v>
      </c>
      <c r="AZ151">
        <f>Model!AK165</f>
        <v>526.25699999999995</v>
      </c>
      <c r="BA151">
        <f>Model!AL165</f>
        <v>518.52800000000002</v>
      </c>
      <c r="BB151">
        <f>Model!AM165</f>
        <v>505.70299999999997</v>
      </c>
      <c r="BC151">
        <f>Model!AN165</f>
        <v>621.00500000000011</v>
      </c>
      <c r="BD151">
        <f>Model!AO165</f>
        <v>604.33432883767011</v>
      </c>
      <c r="BE151">
        <f>Model!AP165</f>
        <v>613.59199672867976</v>
      </c>
      <c r="BF151">
        <f>Model!AQ165</f>
        <v>603.95856328824414</v>
      </c>
      <c r="BG151">
        <f>Model!AR165</f>
        <v>724.13242596257214</v>
      </c>
    </row>
    <row r="152" spans="1:59">
      <c r="A152">
        <f>Model!I166</f>
        <v>0</v>
      </c>
      <c r="B152">
        <f>Model!J166</f>
        <v>0</v>
      </c>
      <c r="C152">
        <f>Model!K166</f>
        <v>0</v>
      </c>
      <c r="D152">
        <f>Model!L166</f>
        <v>0</v>
      </c>
      <c r="E152">
        <f>Model!M166</f>
        <v>0</v>
      </c>
      <c r="F152">
        <f>Model!N166</f>
        <v>0</v>
      </c>
      <c r="G152">
        <f>Model!O166</f>
        <v>0</v>
      </c>
      <c r="H152">
        <f>Model!P166</f>
        <v>0</v>
      </c>
      <c r="I152">
        <f>Model!Q166</f>
        <v>0</v>
      </c>
      <c r="J152">
        <f>Model!R166</f>
        <v>0</v>
      </c>
      <c r="K152">
        <f>Model!S166</f>
        <v>0</v>
      </c>
      <c r="L152">
        <f>Model!T166</f>
        <v>0</v>
      </c>
      <c r="M152">
        <f>Model!U166</f>
        <v>0</v>
      </c>
      <c r="N152">
        <f>Model!V166</f>
        <v>0</v>
      </c>
      <c r="O152">
        <f>Model!W166</f>
        <v>0</v>
      </c>
      <c r="P152">
        <f>Model!X166</f>
        <v>0</v>
      </c>
      <c r="Q152">
        <f>Model!Y166</f>
        <v>0</v>
      </c>
      <c r="R152">
        <f>Model!Z166</f>
        <v>0</v>
      </c>
      <c r="S152">
        <f>Model!AA166</f>
        <v>0</v>
      </c>
      <c r="T152">
        <f>Model!AB166</f>
        <v>0</v>
      </c>
      <c r="U152">
        <f>Model!AC166</f>
        <v>0</v>
      </c>
      <c r="V152">
        <f>Model!AD166</f>
        <v>0</v>
      </c>
      <c r="W152">
        <f>Model!AE166</f>
        <v>0</v>
      </c>
      <c r="X152">
        <f>Model!AF166</f>
        <v>0</v>
      </c>
      <c r="Y152">
        <f>Model!AG166</f>
        <v>0</v>
      </c>
      <c r="Z152">
        <f>Model!AH166</f>
        <v>0</v>
      </c>
      <c r="AA152">
        <f>Model!AI166</f>
        <v>0</v>
      </c>
      <c r="AB152">
        <f>Model!AJ166</f>
        <v>0</v>
      </c>
      <c r="AD152">
        <f>Model!AT166</f>
        <v>0</v>
      </c>
      <c r="AE152">
        <f>Model!AU166</f>
        <v>0</v>
      </c>
      <c r="AF152">
        <f>Model!AV166</f>
        <v>0</v>
      </c>
      <c r="AG152">
        <f>Model!AW166</f>
        <v>0</v>
      </c>
      <c r="AH152">
        <f>Model!AX166</f>
        <v>0</v>
      </c>
      <c r="AI152">
        <f>Model!AY166</f>
        <v>0</v>
      </c>
      <c r="AJ152">
        <f>Model!AZ166</f>
        <v>0</v>
      </c>
      <c r="AK152">
        <f>Model!BA166</f>
        <v>0</v>
      </c>
      <c r="AL152">
        <f>Model!BB166</f>
        <v>0</v>
      </c>
      <c r="AM152">
        <f>Model!BC166</f>
        <v>0</v>
      </c>
      <c r="AN152">
        <f>Model!BD166</f>
        <v>0</v>
      </c>
      <c r="AO152">
        <f>Model!BE166</f>
        <v>0</v>
      </c>
      <c r="AP152">
        <f>Model!BF166</f>
        <v>0</v>
      </c>
      <c r="AQ152">
        <f>Model!BG166</f>
        <v>0</v>
      </c>
      <c r="AR152">
        <f>Model!BH166</f>
        <v>0</v>
      </c>
      <c r="AS152">
        <f>Model!BI166</f>
        <v>0</v>
      </c>
      <c r="AU152">
        <f>Model!AK156</f>
        <v>521.57299999999998</v>
      </c>
      <c r="AV152">
        <f>Model!AL156</f>
        <v>538.25200000000007</v>
      </c>
      <c r="AW152">
        <f>Model!AM156</f>
        <v>547.95400000000006</v>
      </c>
      <c r="AX152">
        <f>Model!AN156</f>
        <v>539.53300000000002</v>
      </c>
      <c r="AZ152">
        <f>Model!AK166</f>
        <v>0</v>
      </c>
      <c r="BA152">
        <f>Model!AL166</f>
        <v>0</v>
      </c>
      <c r="BB152">
        <f>Model!AM166</f>
        <v>0</v>
      </c>
      <c r="BC152">
        <f>Model!AN166</f>
        <v>0</v>
      </c>
      <c r="BD152">
        <f>Model!AO166</f>
        <v>0</v>
      </c>
      <c r="BE152">
        <f>Model!AP166</f>
        <v>0</v>
      </c>
      <c r="BF152">
        <f>Model!AQ166</f>
        <v>0</v>
      </c>
      <c r="BG152">
        <f>Model!AR166</f>
        <v>0</v>
      </c>
    </row>
    <row r="153" spans="1:59">
      <c r="A153" t="str">
        <f>Model!I167</f>
        <v>Deferred tax liabilities</v>
      </c>
      <c r="B153">
        <f>Model!J167</f>
        <v>0</v>
      </c>
      <c r="C153">
        <f>Model!K167</f>
        <v>0</v>
      </c>
      <c r="D153">
        <f>Model!L167</f>
        <v>0</v>
      </c>
      <c r="E153">
        <f>Model!M167</f>
        <v>0</v>
      </c>
      <c r="F153">
        <f>Model!N167</f>
        <v>0</v>
      </c>
      <c r="G153">
        <f>Model!O167</f>
        <v>0</v>
      </c>
      <c r="H153">
        <f>Model!P167</f>
        <v>0</v>
      </c>
      <c r="I153">
        <f>Model!Q167</f>
        <v>0</v>
      </c>
      <c r="J153">
        <f>Model!R167</f>
        <v>0</v>
      </c>
      <c r="K153">
        <f>Model!S167</f>
        <v>0</v>
      </c>
      <c r="L153">
        <f>Model!T167</f>
        <v>0</v>
      </c>
      <c r="M153">
        <f>Model!U167</f>
        <v>0</v>
      </c>
      <c r="N153">
        <f>Model!V167</f>
        <v>0</v>
      </c>
      <c r="O153">
        <f>Model!W167</f>
        <v>0</v>
      </c>
      <c r="P153">
        <f>Model!X167</f>
        <v>0</v>
      </c>
      <c r="Q153">
        <f>Model!Y167</f>
        <v>0</v>
      </c>
      <c r="R153">
        <f>Model!Z167</f>
        <v>0</v>
      </c>
      <c r="S153">
        <f>Model!AA167</f>
        <v>0</v>
      </c>
      <c r="T153">
        <f>Model!AB167</f>
        <v>1.1419999999999999</v>
      </c>
      <c r="U153">
        <f>Model!AC167</f>
        <v>0</v>
      </c>
      <c r="V153">
        <f>Model!AD167</f>
        <v>0</v>
      </c>
      <c r="W153">
        <f>Model!AE167</f>
        <v>0</v>
      </c>
      <c r="X153">
        <f>Model!AF167</f>
        <v>0.13900000000000001</v>
      </c>
      <c r="Y153">
        <f>Model!AG167</f>
        <v>0.41</v>
      </c>
      <c r="Z153">
        <f>Model!AH167</f>
        <v>0.51800000000000002</v>
      </c>
      <c r="AA153">
        <f>Model!AI167</f>
        <v>0.752</v>
      </c>
      <c r="AB153">
        <f>Model!AJ167</f>
        <v>0.68600000000000005</v>
      </c>
      <c r="AD153">
        <f>Model!AT167</f>
        <v>0</v>
      </c>
      <c r="AE153">
        <f>Model!AU167</f>
        <v>0</v>
      </c>
      <c r="AF153">
        <f>Model!AV167</f>
        <v>0</v>
      </c>
      <c r="AG153">
        <f>Model!AW167</f>
        <v>1.1419999999999999</v>
      </c>
      <c r="AH153">
        <f>Model!AX167</f>
        <v>0.13900000000000001</v>
      </c>
      <c r="AI153">
        <f>Model!AY167</f>
        <v>0.68600000000000005</v>
      </c>
      <c r="AJ153">
        <f>Model!AZ167</f>
        <v>2.4969999999999999</v>
      </c>
      <c r="AK153">
        <f>Model!BA167</f>
        <v>2.4969999999999999</v>
      </c>
      <c r="AL153">
        <f>Model!BB167</f>
        <v>2.4969999999999999</v>
      </c>
      <c r="AM153">
        <f>Model!BC167</f>
        <v>2.4969999999999999</v>
      </c>
      <c r="AN153">
        <f>Model!BD167</f>
        <v>2.4969999999999999</v>
      </c>
      <c r="AO153">
        <f>Model!BE167</f>
        <v>2.4969999999999999</v>
      </c>
      <c r="AP153">
        <f>Model!BF167</f>
        <v>2.4969999999999999</v>
      </c>
      <c r="AQ153">
        <f>Model!BG167</f>
        <v>2.4969999999999999</v>
      </c>
      <c r="AR153">
        <f>Model!BH167</f>
        <v>2.4969999999999999</v>
      </c>
      <c r="AS153">
        <f>Model!BI167</f>
        <v>2.4969999999999999</v>
      </c>
      <c r="AU153">
        <f>Model!AK157</f>
        <v>1237.3889999999999</v>
      </c>
      <c r="AV153">
        <f>Model!AL157</f>
        <v>1298.145</v>
      </c>
      <c r="AW153">
        <f>Model!AM157</f>
        <v>1358.194</v>
      </c>
      <c r="AX153">
        <f>Model!AN157</f>
        <v>1531.3</v>
      </c>
      <c r="AZ153">
        <f>Model!AK167</f>
        <v>28.9</v>
      </c>
      <c r="BA153">
        <f>Model!AL167</f>
        <v>28.088000000000001</v>
      </c>
      <c r="BB153">
        <f>Model!AM167</f>
        <v>28.719000000000001</v>
      </c>
      <c r="BC153">
        <f>Model!AN167</f>
        <v>2.4969999999999999</v>
      </c>
      <c r="BD153">
        <f>Model!AO167</f>
        <v>2.4969999999999999</v>
      </c>
      <c r="BE153">
        <f>Model!AP167</f>
        <v>2.4969999999999999</v>
      </c>
      <c r="BF153">
        <f>Model!AQ167</f>
        <v>2.4969999999999999</v>
      </c>
      <c r="BG153">
        <f>Model!AR167</f>
        <v>2.4969999999999999</v>
      </c>
    </row>
    <row r="154" spans="1:59">
      <c r="A154" t="str">
        <f>Model!I168</f>
        <v>Retirement benefit obligation</v>
      </c>
      <c r="B154">
        <f>Model!J168</f>
        <v>0</v>
      </c>
      <c r="C154">
        <f>Model!K168</f>
        <v>0</v>
      </c>
      <c r="D154">
        <f>Model!L168</f>
        <v>0</v>
      </c>
      <c r="E154">
        <f>Model!M168</f>
        <v>0</v>
      </c>
      <c r="F154">
        <f>Model!N168</f>
        <v>0</v>
      </c>
      <c r="G154">
        <f>Model!O168</f>
        <v>0</v>
      </c>
      <c r="H154">
        <f>Model!P168</f>
        <v>0</v>
      </c>
      <c r="I154">
        <f>Model!Q168</f>
        <v>0</v>
      </c>
      <c r="J154">
        <f>Model!R168</f>
        <v>0</v>
      </c>
      <c r="K154">
        <f>Model!S168</f>
        <v>0</v>
      </c>
      <c r="L154">
        <f>Model!T168</f>
        <v>0</v>
      </c>
      <c r="M154">
        <f>Model!U168</f>
        <v>0</v>
      </c>
      <c r="N154">
        <f>Model!V168</f>
        <v>0</v>
      </c>
      <c r="O154">
        <f>Model!W168</f>
        <v>0</v>
      </c>
      <c r="P154">
        <f>Model!X168</f>
        <v>0</v>
      </c>
      <c r="Q154">
        <f>Model!Y168</f>
        <v>0</v>
      </c>
      <c r="R154">
        <f>Model!Z168</f>
        <v>0</v>
      </c>
      <c r="S154">
        <f>Model!AA168</f>
        <v>0</v>
      </c>
      <c r="T154">
        <f>Model!AB168</f>
        <v>1.2430000000000001</v>
      </c>
      <c r="U154">
        <f>Model!AC168</f>
        <v>0</v>
      </c>
      <c r="V154">
        <f>Model!AD168</f>
        <v>0</v>
      </c>
      <c r="W154">
        <f>Model!AE168</f>
        <v>0</v>
      </c>
      <c r="X154">
        <f>Model!AF168</f>
        <v>1.4450000000000001</v>
      </c>
      <c r="Y154">
        <f>Model!AG168</f>
        <v>1.9</v>
      </c>
      <c r="Z154">
        <f>Model!AH168</f>
        <v>1.996</v>
      </c>
      <c r="AA154">
        <f>Model!AI168</f>
        <v>2.262</v>
      </c>
      <c r="AB154">
        <f>Model!AJ168</f>
        <v>3.2210000000000001</v>
      </c>
      <c r="AD154">
        <f>Model!AT168</f>
        <v>0</v>
      </c>
      <c r="AE154">
        <f>Model!AU168</f>
        <v>0</v>
      </c>
      <c r="AF154">
        <f>Model!AV168</f>
        <v>0</v>
      </c>
      <c r="AG154">
        <f>Model!AW168</f>
        <v>1.2430000000000001</v>
      </c>
      <c r="AH154">
        <f>Model!AX168</f>
        <v>1.4450000000000001</v>
      </c>
      <c r="AI154">
        <f>Model!AY168</f>
        <v>3.2210000000000001</v>
      </c>
      <c r="AJ154">
        <f>Model!AZ168</f>
        <v>5.149</v>
      </c>
      <c r="AK154">
        <f>Model!BA168</f>
        <v>5.149</v>
      </c>
      <c r="AL154">
        <f>Model!BB168</f>
        <v>5.149</v>
      </c>
      <c r="AM154">
        <f>Model!BC168</f>
        <v>5.149</v>
      </c>
      <c r="AN154">
        <f>Model!BD168</f>
        <v>5.149</v>
      </c>
      <c r="AO154">
        <f>Model!BE168</f>
        <v>5.149</v>
      </c>
      <c r="AP154">
        <f>Model!BF168</f>
        <v>5.149</v>
      </c>
      <c r="AQ154">
        <f>Model!BG168</f>
        <v>5.149</v>
      </c>
      <c r="AR154">
        <f>Model!BH168</f>
        <v>5.149</v>
      </c>
      <c r="AS154">
        <f>Model!BI168</f>
        <v>5.149</v>
      </c>
      <c r="AU154">
        <f>Model!AK158</f>
        <v>0</v>
      </c>
      <c r="AV154">
        <f>Model!AL158</f>
        <v>0</v>
      </c>
      <c r="AW154">
        <f>Model!AM158</f>
        <v>0</v>
      </c>
      <c r="AX154">
        <f>Model!AN158</f>
        <v>0</v>
      </c>
      <c r="AZ154">
        <f>Model!AK168</f>
        <v>3.2759999999999998</v>
      </c>
      <c r="BA154">
        <f>Model!AL168</f>
        <v>3.4049999999999998</v>
      </c>
      <c r="BB154">
        <f>Model!AM168</f>
        <v>3.69</v>
      </c>
      <c r="BC154">
        <f>Model!AN168</f>
        <v>5.149</v>
      </c>
      <c r="BD154">
        <f>Model!AO168</f>
        <v>5.149</v>
      </c>
      <c r="BE154">
        <f>Model!AP168</f>
        <v>5.149</v>
      </c>
      <c r="BF154">
        <f>Model!AQ168</f>
        <v>5.149</v>
      </c>
      <c r="BG154">
        <f>Model!AR168</f>
        <v>5.149</v>
      </c>
    </row>
    <row r="155" spans="1:59">
      <c r="A155" t="str">
        <f>Model!I169</f>
        <v>Financial liabilities - non current portion</v>
      </c>
      <c r="B155">
        <f>Model!J169</f>
        <v>0</v>
      </c>
      <c r="C155">
        <f>Model!K169</f>
        <v>0</v>
      </c>
      <c r="D155">
        <f>Model!L169</f>
        <v>0</v>
      </c>
      <c r="E155">
        <f>Model!M169</f>
        <v>0</v>
      </c>
      <c r="F155">
        <f>Model!N169</f>
        <v>0</v>
      </c>
      <c r="G155">
        <f>Model!O169</f>
        <v>0</v>
      </c>
      <c r="H155">
        <f>Model!P169</f>
        <v>1.135</v>
      </c>
      <c r="I155">
        <f>Model!Q169</f>
        <v>0</v>
      </c>
      <c r="J155">
        <f>Model!R169</f>
        <v>0</v>
      </c>
      <c r="K155">
        <f>Model!S169</f>
        <v>0</v>
      </c>
      <c r="L155">
        <f>Model!T169</f>
        <v>8.25</v>
      </c>
      <c r="M155">
        <f>Model!U169</f>
        <v>0</v>
      </c>
      <c r="N155">
        <f>Model!V169</f>
        <v>0</v>
      </c>
      <c r="O155">
        <f>Model!W169</f>
        <v>0</v>
      </c>
      <c r="P155">
        <f>Model!X169</f>
        <v>15.605</v>
      </c>
      <c r="Q155">
        <f>Model!Y169</f>
        <v>0</v>
      </c>
      <c r="R155">
        <f>Model!Z169</f>
        <v>0</v>
      </c>
      <c r="S155">
        <f>Model!AA169</f>
        <v>0</v>
      </c>
      <c r="T155">
        <f>Model!AB169</f>
        <v>5.26</v>
      </c>
      <c r="U155">
        <f>Model!AC169</f>
        <v>0</v>
      </c>
      <c r="V155">
        <f>Model!AD169</f>
        <v>0</v>
      </c>
      <c r="W155">
        <f>Model!AE169</f>
        <v>0</v>
      </c>
      <c r="X155">
        <f>Model!AF169</f>
        <v>3.2719999999999998</v>
      </c>
      <c r="Y155">
        <f>Model!AG169</f>
        <v>3.2010000000000001</v>
      </c>
      <c r="Z155">
        <f>Model!AH169</f>
        <v>2.907</v>
      </c>
      <c r="AA155">
        <f>Model!AI169</f>
        <v>2.9329999999999998</v>
      </c>
      <c r="AB155">
        <f>Model!AJ169</f>
        <v>77.611000000000004</v>
      </c>
      <c r="AD155">
        <f>Model!AT169</f>
        <v>1.135</v>
      </c>
      <c r="AE155">
        <f>Model!AU169</f>
        <v>8.25</v>
      </c>
      <c r="AF155">
        <f>Model!AV169</f>
        <v>15.605</v>
      </c>
      <c r="AG155">
        <f>Model!AW169</f>
        <v>5.26</v>
      </c>
      <c r="AH155">
        <f>Model!AX169</f>
        <v>3.2719999999999998</v>
      </c>
      <c r="AI155">
        <f>Model!AY169</f>
        <v>77.611000000000004</v>
      </c>
      <c r="AJ155">
        <f>Model!AZ169</f>
        <v>4.9510000000000005</v>
      </c>
      <c r="AK155">
        <f>Model!BA169</f>
        <v>4.9510000000000005</v>
      </c>
      <c r="AL155">
        <f>Model!BB169</f>
        <v>4.9510000000000005</v>
      </c>
      <c r="AM155">
        <f>Model!BC169</f>
        <v>4.9510000000000005</v>
      </c>
      <c r="AN155">
        <f>Model!BD169</f>
        <v>4.9510000000000005</v>
      </c>
      <c r="AO155">
        <f>Model!BE169</f>
        <v>4.9510000000000005</v>
      </c>
      <c r="AP155">
        <f>Model!BF169</f>
        <v>4.9510000000000005</v>
      </c>
      <c r="AQ155">
        <f>Model!BG169</f>
        <v>4.9510000000000005</v>
      </c>
      <c r="AR155">
        <f>Model!BH169</f>
        <v>4.9510000000000005</v>
      </c>
      <c r="AS155">
        <f>Model!BI169</f>
        <v>4.9510000000000005</v>
      </c>
      <c r="AU155">
        <f>Model!AK159</f>
        <v>0</v>
      </c>
      <c r="AV155">
        <f>Model!AL159</f>
        <v>0</v>
      </c>
      <c r="AW155">
        <f>Model!AM159</f>
        <v>0</v>
      </c>
      <c r="AX155">
        <f>Model!AN159</f>
        <v>0</v>
      </c>
      <c r="AZ155">
        <f>Model!AK169</f>
        <v>7.3170000000000002</v>
      </c>
      <c r="BA155">
        <f>Model!AL169</f>
        <v>5.4450000000000003</v>
      </c>
      <c r="BB155">
        <f>Model!AM169</f>
        <v>6.8149999999999995</v>
      </c>
      <c r="BC155">
        <f>Model!AN169</f>
        <v>4.9510000000000005</v>
      </c>
      <c r="BD155">
        <f>Model!AO169</f>
        <v>4.9510000000000005</v>
      </c>
      <c r="BE155">
        <f>Model!AP169</f>
        <v>4.9510000000000005</v>
      </c>
      <c r="BF155">
        <f>Model!AQ169</f>
        <v>4.9510000000000005</v>
      </c>
      <c r="BG155">
        <f>Model!AR169</f>
        <v>4.9510000000000005</v>
      </c>
    </row>
    <row r="156" spans="1:59">
      <c r="A156" t="str">
        <f>Model!I170</f>
        <v>Total Non-Current Liabilities</v>
      </c>
      <c r="B156">
        <f>Model!J170</f>
        <v>0</v>
      </c>
      <c r="C156">
        <f>Model!K170</f>
        <v>0</v>
      </c>
      <c r="D156">
        <f>Model!L170</f>
        <v>0</v>
      </c>
      <c r="E156">
        <f>Model!M170</f>
        <v>0</v>
      </c>
      <c r="F156">
        <f>Model!N170</f>
        <v>0</v>
      </c>
      <c r="G156">
        <f>Model!O170</f>
        <v>0</v>
      </c>
      <c r="H156">
        <f>Model!P170</f>
        <v>0</v>
      </c>
      <c r="I156">
        <f>Model!Q170</f>
        <v>0</v>
      </c>
      <c r="J156">
        <f>Model!R170</f>
        <v>0</v>
      </c>
      <c r="K156">
        <f>Model!S170</f>
        <v>0</v>
      </c>
      <c r="L156">
        <f>Model!T170</f>
        <v>0</v>
      </c>
      <c r="M156">
        <f>Model!U170</f>
        <v>0</v>
      </c>
      <c r="N156">
        <f>Model!V170</f>
        <v>0</v>
      </c>
      <c r="O156">
        <f>Model!W170</f>
        <v>0</v>
      </c>
      <c r="P156">
        <f>Model!X170</f>
        <v>0</v>
      </c>
      <c r="Q156">
        <f>Model!Y170</f>
        <v>0</v>
      </c>
      <c r="R156">
        <f>Model!Z170</f>
        <v>0</v>
      </c>
      <c r="S156">
        <f>Model!AA170</f>
        <v>0</v>
      </c>
      <c r="T156">
        <f>Model!AB170</f>
        <v>7.6449999999999996</v>
      </c>
      <c r="U156">
        <f>Model!AC170</f>
        <v>0</v>
      </c>
      <c r="V156">
        <f>Model!AD170</f>
        <v>0</v>
      </c>
      <c r="W156">
        <f>Model!AE170</f>
        <v>0</v>
      </c>
      <c r="X156">
        <f>Model!AF170</f>
        <v>4.8559999999999999</v>
      </c>
      <c r="Y156">
        <f>Model!AG170</f>
        <v>5.5110000000000001</v>
      </c>
      <c r="Z156">
        <f>Model!AH170</f>
        <v>5.4210000000000003</v>
      </c>
      <c r="AA156">
        <f>Model!AI170</f>
        <v>5.9470000000000001</v>
      </c>
      <c r="AB156">
        <f>Model!AJ170</f>
        <v>81.518000000000001</v>
      </c>
      <c r="AD156">
        <f>Model!AT170</f>
        <v>0</v>
      </c>
      <c r="AE156">
        <f>Model!AU170</f>
        <v>0</v>
      </c>
      <c r="AF156">
        <f>Model!AV170</f>
        <v>0</v>
      </c>
      <c r="AG156">
        <f>Model!AW170</f>
        <v>0</v>
      </c>
      <c r="AH156">
        <f>Model!AX170</f>
        <v>0</v>
      </c>
      <c r="AI156">
        <f>Model!AY170</f>
        <v>0</v>
      </c>
      <c r="AJ156">
        <f>Model!AZ170</f>
        <v>0</v>
      </c>
      <c r="AK156">
        <f>Model!BA170</f>
        <v>0</v>
      </c>
      <c r="AL156">
        <f>Model!BB170</f>
        <v>0</v>
      </c>
      <c r="AM156">
        <f>Model!BC170</f>
        <v>0</v>
      </c>
      <c r="AN156">
        <f>Model!BD170</f>
        <v>0</v>
      </c>
      <c r="AO156">
        <f>Model!BE170</f>
        <v>0</v>
      </c>
      <c r="AP156">
        <f>Model!BF170</f>
        <v>0</v>
      </c>
      <c r="AQ156">
        <f>Model!BG170</f>
        <v>0</v>
      </c>
      <c r="AR156">
        <f>Model!BH170</f>
        <v>0</v>
      </c>
      <c r="AS156">
        <f>Model!BI170</f>
        <v>0</v>
      </c>
      <c r="AU156">
        <f>Model!AK160</f>
        <v>295.60199999999998</v>
      </c>
      <c r="AV156">
        <f>Model!AL160</f>
        <v>351.40800000000002</v>
      </c>
      <c r="AW156">
        <f>Model!AM160</f>
        <v>350.69</v>
      </c>
      <c r="AX156">
        <f>Model!AN160</f>
        <v>417.03199999999998</v>
      </c>
      <c r="AZ156">
        <f>Model!AK170</f>
        <v>39.493000000000002</v>
      </c>
      <c r="BA156">
        <f>Model!AL170</f>
        <v>36.938000000000002</v>
      </c>
      <c r="BB156">
        <f>Model!AM170</f>
        <v>39.223999999999997</v>
      </c>
      <c r="BC156">
        <f>Model!AN170</f>
        <v>12.597000000000001</v>
      </c>
      <c r="BD156">
        <f>Model!AO170</f>
        <v>12.597000000000001</v>
      </c>
      <c r="BE156">
        <f>Model!AP170</f>
        <v>12.597000000000001</v>
      </c>
      <c r="BF156">
        <f>Model!AQ170</f>
        <v>12.597000000000001</v>
      </c>
      <c r="BG156">
        <f>Model!AR170</f>
        <v>12.597000000000001</v>
      </c>
    </row>
    <row r="157" spans="1:59">
      <c r="A157" t="str">
        <f>Model!I171</f>
        <v>Total Liabilities</v>
      </c>
      <c r="B157">
        <f>Model!J171</f>
        <v>0</v>
      </c>
      <c r="C157">
        <f>Model!K171</f>
        <v>0</v>
      </c>
      <c r="D157">
        <f>Model!L171</f>
        <v>0</v>
      </c>
      <c r="E157">
        <f>Model!M171</f>
        <v>0</v>
      </c>
      <c r="F157">
        <f>Model!N171</f>
        <v>0</v>
      </c>
      <c r="G157">
        <f>Model!O171</f>
        <v>0</v>
      </c>
      <c r="H157">
        <f>Model!P171</f>
        <v>49.383000000000003</v>
      </c>
      <c r="I157">
        <f>Model!Q171</f>
        <v>0</v>
      </c>
      <c r="J157">
        <f>Model!R171</f>
        <v>0</v>
      </c>
      <c r="K157">
        <f>Model!S171</f>
        <v>0</v>
      </c>
      <c r="L157">
        <f>Model!T171</f>
        <v>101.18300000000001</v>
      </c>
      <c r="M157">
        <f>Model!U171</f>
        <v>0</v>
      </c>
      <c r="N157">
        <f>Model!V171</f>
        <v>0</v>
      </c>
      <c r="O157">
        <f>Model!W171</f>
        <v>0</v>
      </c>
      <c r="P157">
        <f>Model!X171</f>
        <v>173.81899999999999</v>
      </c>
      <c r="Q157">
        <f>Model!Y171</f>
        <v>0</v>
      </c>
      <c r="R157">
        <f>Model!Z171</f>
        <v>0</v>
      </c>
      <c r="S157">
        <f>Model!AA171</f>
        <v>0</v>
      </c>
      <c r="T157">
        <f>Model!AB171</f>
        <v>270.15499999999997</v>
      </c>
      <c r="U157">
        <f>Model!AC171</f>
        <v>0</v>
      </c>
      <c r="V157">
        <f>Model!AD171</f>
        <v>0</v>
      </c>
      <c r="W157">
        <f>Model!AE171</f>
        <v>0</v>
      </c>
      <c r="X157">
        <f>Model!AF171</f>
        <v>362.69600000000003</v>
      </c>
      <c r="Y157">
        <f>Model!AG171</f>
        <v>361.88900000000007</v>
      </c>
      <c r="Z157">
        <f>Model!AH171</f>
        <v>363.71</v>
      </c>
      <c r="AA157">
        <f>Model!AI171</f>
        <v>370.25099999999998</v>
      </c>
      <c r="AB157">
        <f>Model!AJ171</f>
        <v>601.30900000000008</v>
      </c>
      <c r="AD157">
        <f>Model!AT171</f>
        <v>49.383000000000003</v>
      </c>
      <c r="AE157">
        <f>Model!AU171</f>
        <v>101.18300000000001</v>
      </c>
      <c r="AF157">
        <f>Model!AV171</f>
        <v>173.81899999999999</v>
      </c>
      <c r="AG157">
        <f>Model!AW171</f>
        <v>270.15499999999997</v>
      </c>
      <c r="AH157">
        <f>Model!AX171</f>
        <v>362.69600000000003</v>
      </c>
      <c r="AI157">
        <f>Model!AY171</f>
        <v>601.30900000000008</v>
      </c>
      <c r="AJ157">
        <f>Model!AZ171</f>
        <v>633.60200000000009</v>
      </c>
      <c r="AK157">
        <f>Model!BA171</f>
        <v>736.72942596257212</v>
      </c>
      <c r="AL157">
        <f>Model!BB171</f>
        <v>820.35642028044208</v>
      </c>
      <c r="AM157">
        <f>Model!BC171</f>
        <v>896.00788073002775</v>
      </c>
      <c r="AN157">
        <f>Model!BD171</f>
        <v>965.31980714082192</v>
      </c>
      <c r="AO157">
        <f>Model!BE171</f>
        <v>1032.2883583308085</v>
      </c>
      <c r="AP157">
        <f>Model!BF171</f>
        <v>1097.1898887065761</v>
      </c>
      <c r="AQ157">
        <f>Model!BG171</f>
        <v>1159.2412880536258</v>
      </c>
      <c r="AR157">
        <f>Model!BH171</f>
        <v>1222.614254355618</v>
      </c>
      <c r="AS157">
        <f>Model!BI171</f>
        <v>1287.6300403709233</v>
      </c>
      <c r="AU157">
        <f>Model!AK161</f>
        <v>0.98</v>
      </c>
      <c r="AV157">
        <f>Model!AL161</f>
        <v>1.3919999999999999</v>
      </c>
      <c r="AW157">
        <f>Model!AM161</f>
        <v>1.5529999999999999</v>
      </c>
      <c r="AX157">
        <f>Model!AN161</f>
        <v>1.798</v>
      </c>
      <c r="AZ157">
        <f>Model!AK171</f>
        <v>565.74999999999989</v>
      </c>
      <c r="BA157">
        <f>Model!AL171</f>
        <v>555.46600000000001</v>
      </c>
      <c r="BB157">
        <f>Model!AM171</f>
        <v>544.92700000000013</v>
      </c>
      <c r="BC157">
        <f>Model!AN171</f>
        <v>633.60200000000009</v>
      </c>
      <c r="BD157">
        <f>Model!AO171</f>
        <v>616.93132883767009</v>
      </c>
      <c r="BE157">
        <f>Model!AP171</f>
        <v>626.18899672867974</v>
      </c>
      <c r="BF157">
        <f>Model!AQ171</f>
        <v>616.55556328824412</v>
      </c>
      <c r="BG157">
        <f>Model!AR171</f>
        <v>736.72942596257212</v>
      </c>
    </row>
    <row r="158" spans="1:59">
      <c r="A158">
        <f>Model!I172</f>
        <v>0</v>
      </c>
      <c r="B158">
        <f>Model!J172</f>
        <v>0</v>
      </c>
      <c r="C158">
        <f>Model!K172</f>
        <v>0</v>
      </c>
      <c r="D158">
        <f>Model!L172</f>
        <v>0</v>
      </c>
      <c r="E158">
        <f>Model!M172</f>
        <v>0</v>
      </c>
      <c r="F158">
        <f>Model!N172</f>
        <v>0</v>
      </c>
      <c r="G158">
        <f>Model!O172</f>
        <v>0</v>
      </c>
      <c r="H158">
        <f>Model!P172</f>
        <v>0</v>
      </c>
      <c r="I158">
        <f>Model!Q172</f>
        <v>0</v>
      </c>
      <c r="J158">
        <f>Model!R172</f>
        <v>0</v>
      </c>
      <c r="K158">
        <f>Model!S172</f>
        <v>0</v>
      </c>
      <c r="L158">
        <f>Model!T172</f>
        <v>0</v>
      </c>
      <c r="M158">
        <f>Model!U172</f>
        <v>0</v>
      </c>
      <c r="N158">
        <f>Model!V172</f>
        <v>0</v>
      </c>
      <c r="O158">
        <f>Model!W172</f>
        <v>0</v>
      </c>
      <c r="P158">
        <f>Model!X172</f>
        <v>0</v>
      </c>
      <c r="Q158">
        <f>Model!Y172</f>
        <v>0</v>
      </c>
      <c r="R158">
        <f>Model!Z172</f>
        <v>0</v>
      </c>
      <c r="S158">
        <f>Model!AA172</f>
        <v>0</v>
      </c>
      <c r="T158">
        <f>Model!AB172</f>
        <v>0</v>
      </c>
      <c r="U158">
        <f>Model!AC172</f>
        <v>0</v>
      </c>
      <c r="V158">
        <f>Model!AD172</f>
        <v>0</v>
      </c>
      <c r="W158">
        <f>Model!AE172</f>
        <v>0</v>
      </c>
      <c r="X158">
        <f>Model!AF172</f>
        <v>0</v>
      </c>
      <c r="Y158">
        <f>Model!AG172</f>
        <v>0</v>
      </c>
      <c r="Z158">
        <f>Model!AH172</f>
        <v>0</v>
      </c>
      <c r="AA158">
        <f>Model!AI172</f>
        <v>0</v>
      </c>
      <c r="AB158">
        <f>Model!AJ172</f>
        <v>0</v>
      </c>
      <c r="AD158">
        <f>Model!AT172</f>
        <v>0</v>
      </c>
      <c r="AE158">
        <f>Model!AU172</f>
        <v>0</v>
      </c>
      <c r="AF158">
        <f>Model!AV172</f>
        <v>0</v>
      </c>
      <c r="AG158">
        <f>Model!AW172</f>
        <v>0</v>
      </c>
      <c r="AH158">
        <f>Model!AX172</f>
        <v>0</v>
      </c>
      <c r="AI158">
        <f>Model!AY172</f>
        <v>0</v>
      </c>
      <c r="AJ158">
        <f>Model!AZ172</f>
        <v>0</v>
      </c>
      <c r="AK158">
        <f>Model!BA172</f>
        <v>0</v>
      </c>
      <c r="AL158">
        <f>Model!BB172</f>
        <v>0</v>
      </c>
      <c r="AM158">
        <f>Model!BC172</f>
        <v>0</v>
      </c>
      <c r="AN158">
        <f>Model!BD172</f>
        <v>0</v>
      </c>
      <c r="AO158">
        <f>Model!BE172</f>
        <v>0</v>
      </c>
      <c r="AP158">
        <f>Model!BF172</f>
        <v>0</v>
      </c>
      <c r="AQ158">
        <f>Model!BG172</f>
        <v>0</v>
      </c>
      <c r="AR158">
        <f>Model!BH172</f>
        <v>0</v>
      </c>
      <c r="AS158">
        <f>Model!BI172</f>
        <v>0</v>
      </c>
      <c r="AU158">
        <f>Model!AK162</f>
        <v>14.968999999999999</v>
      </c>
      <c r="AV158">
        <f>Model!AL162</f>
        <v>11.898</v>
      </c>
      <c r="AW158">
        <f>Model!AM162</f>
        <v>16.341000000000001</v>
      </c>
      <c r="AX158">
        <f>Model!AN162</f>
        <v>9.9969999999999999</v>
      </c>
      <c r="AZ158">
        <f>Model!AK172</f>
        <v>0</v>
      </c>
      <c r="BA158">
        <f>Model!AL172</f>
        <v>0</v>
      </c>
      <c r="BB158">
        <f>Model!AM172</f>
        <v>0</v>
      </c>
      <c r="BC158">
        <f>Model!AN172</f>
        <v>0</v>
      </c>
      <c r="BD158">
        <f>Model!AO172</f>
        <v>0</v>
      </c>
      <c r="BE158">
        <f>Model!AP172</f>
        <v>0</v>
      </c>
      <c r="BF158">
        <f>Model!AQ172</f>
        <v>0</v>
      </c>
      <c r="BG158">
        <f>Model!AR172</f>
        <v>0</v>
      </c>
    </row>
    <row r="159" spans="1:59">
      <c r="A159" t="str">
        <f>Model!I173</f>
        <v>Shareholders' Equity:</v>
      </c>
      <c r="B159">
        <f>Model!J173</f>
        <v>0</v>
      </c>
      <c r="C159">
        <f>Model!K173</f>
        <v>0</v>
      </c>
      <c r="D159">
        <f>Model!L173</f>
        <v>0</v>
      </c>
      <c r="E159">
        <f>Model!M173</f>
        <v>0</v>
      </c>
      <c r="F159">
        <f>Model!N173</f>
        <v>0</v>
      </c>
      <c r="G159">
        <f>Model!O173</f>
        <v>0</v>
      </c>
      <c r="H159">
        <f>Model!P173</f>
        <v>0</v>
      </c>
      <c r="I159">
        <f>Model!Q173</f>
        <v>0</v>
      </c>
      <c r="J159">
        <f>Model!R173</f>
        <v>0</v>
      </c>
      <c r="K159">
        <f>Model!S173</f>
        <v>0</v>
      </c>
      <c r="L159">
        <f>Model!T173</f>
        <v>0</v>
      </c>
      <c r="M159">
        <f>Model!U173</f>
        <v>0</v>
      </c>
      <c r="N159">
        <f>Model!V173</f>
        <v>0</v>
      </c>
      <c r="O159">
        <f>Model!W173</f>
        <v>0</v>
      </c>
      <c r="P159">
        <f>Model!X173</f>
        <v>0</v>
      </c>
      <c r="Q159">
        <f>Model!Y173</f>
        <v>0</v>
      </c>
      <c r="R159">
        <f>Model!Z173</f>
        <v>0</v>
      </c>
      <c r="S159">
        <f>Model!AA173</f>
        <v>0</v>
      </c>
      <c r="T159">
        <f>Model!AB173</f>
        <v>0</v>
      </c>
      <c r="U159">
        <f>Model!AC173</f>
        <v>0</v>
      </c>
      <c r="V159">
        <f>Model!AD173</f>
        <v>0</v>
      </c>
      <c r="W159">
        <f>Model!AE173</f>
        <v>0</v>
      </c>
      <c r="X159">
        <f>Model!AF173</f>
        <v>0</v>
      </c>
      <c r="Y159">
        <f>Model!AG173</f>
        <v>0</v>
      </c>
      <c r="Z159">
        <f>Model!AH173</f>
        <v>0</v>
      </c>
      <c r="AA159">
        <f>Model!AI173</f>
        <v>0</v>
      </c>
      <c r="AB159">
        <f>Model!AJ173</f>
        <v>0</v>
      </c>
      <c r="AD159">
        <f>Model!AT173</f>
        <v>0</v>
      </c>
      <c r="AE159">
        <f>Model!AU173</f>
        <v>0</v>
      </c>
      <c r="AF159">
        <f>Model!AV173</f>
        <v>0</v>
      </c>
      <c r="AG159">
        <f>Model!AW173</f>
        <v>0</v>
      </c>
      <c r="AH159">
        <f>Model!AX173</f>
        <v>0</v>
      </c>
      <c r="AI159">
        <f>Model!AY173</f>
        <v>0</v>
      </c>
      <c r="AJ159">
        <f>Model!AZ173</f>
        <v>0</v>
      </c>
      <c r="AK159">
        <f>Model!BA173</f>
        <v>0</v>
      </c>
      <c r="AL159">
        <f>Model!BB173</f>
        <v>0</v>
      </c>
      <c r="AM159">
        <f>Model!BC173</f>
        <v>0</v>
      </c>
      <c r="AN159">
        <f>Model!BD173</f>
        <v>0</v>
      </c>
      <c r="AO159">
        <f>Model!BE173</f>
        <v>0</v>
      </c>
      <c r="AP159">
        <f>Model!BF173</f>
        <v>0</v>
      </c>
      <c r="AQ159">
        <f>Model!BG173</f>
        <v>0</v>
      </c>
      <c r="AR159">
        <f>Model!BH173</f>
        <v>0</v>
      </c>
      <c r="AS159">
        <f>Model!BI173</f>
        <v>0</v>
      </c>
      <c r="AU159">
        <f>Model!AK163</f>
        <v>84.397999999999996</v>
      </c>
      <c r="AV159">
        <f>Model!AL163</f>
        <v>5.851</v>
      </c>
      <c r="AW159">
        <f>Model!AM163</f>
        <v>7.9429999999999996</v>
      </c>
      <c r="AX159">
        <f>Model!AN163</f>
        <v>1.4990000000000001</v>
      </c>
      <c r="AZ159">
        <f>Model!AK173</f>
        <v>0</v>
      </c>
      <c r="BA159">
        <f>Model!AL173</f>
        <v>0</v>
      </c>
      <c r="BB159">
        <f>Model!AM173</f>
        <v>0</v>
      </c>
      <c r="BC159">
        <f>Model!AN173</f>
        <v>0</v>
      </c>
      <c r="BD159">
        <f>Model!AO173</f>
        <v>0</v>
      </c>
      <c r="BE159">
        <f>Model!AP173</f>
        <v>0</v>
      </c>
      <c r="BF159">
        <f>Model!AQ173</f>
        <v>0</v>
      </c>
      <c r="BG159">
        <f>Model!AR173</f>
        <v>0</v>
      </c>
    </row>
    <row r="160" spans="1:59">
      <c r="A160" t="str">
        <f>Model!I174</f>
        <v>Common equity</v>
      </c>
      <c r="B160">
        <f>Model!J174</f>
        <v>0</v>
      </c>
      <c r="C160">
        <f>Model!K174</f>
        <v>0</v>
      </c>
      <c r="D160">
        <f>Model!L174</f>
        <v>0</v>
      </c>
      <c r="E160">
        <f>Model!M174</f>
        <v>0</v>
      </c>
      <c r="F160">
        <f>Model!N174</f>
        <v>0</v>
      </c>
      <c r="G160">
        <f>Model!O174</f>
        <v>0</v>
      </c>
      <c r="H160">
        <f>Model!P174</f>
        <v>0</v>
      </c>
      <c r="I160">
        <f>Model!Q174</f>
        <v>0</v>
      </c>
      <c r="J160">
        <f>Model!R174</f>
        <v>0</v>
      </c>
      <c r="K160">
        <f>Model!S174</f>
        <v>0</v>
      </c>
      <c r="L160">
        <f>Model!T174</f>
        <v>0</v>
      </c>
      <c r="M160">
        <f>Model!U174</f>
        <v>0</v>
      </c>
      <c r="N160">
        <f>Model!V174</f>
        <v>0</v>
      </c>
      <c r="O160">
        <f>Model!W174</f>
        <v>0</v>
      </c>
      <c r="P160">
        <f>Model!X174</f>
        <v>0</v>
      </c>
      <c r="Q160">
        <f>Model!Y174</f>
        <v>0</v>
      </c>
      <c r="R160">
        <f>Model!Z174</f>
        <v>0</v>
      </c>
      <c r="S160">
        <f>Model!AA174</f>
        <v>0</v>
      </c>
      <c r="T160">
        <f>Model!AB174</f>
        <v>2.008</v>
      </c>
      <c r="U160">
        <f>Model!AC174</f>
        <v>0</v>
      </c>
      <c r="V160">
        <f>Model!AD174</f>
        <v>0</v>
      </c>
      <c r="W160">
        <f>Model!AE174</f>
        <v>0</v>
      </c>
      <c r="X160">
        <f>Model!AF174</f>
        <v>2.052</v>
      </c>
      <c r="Y160">
        <f>Model!AG174</f>
        <v>2.0630000000000002</v>
      </c>
      <c r="Z160">
        <f>Model!AH174</f>
        <v>2.0819999999999999</v>
      </c>
      <c r="AA160">
        <f>Model!AI174</f>
        <v>2.0870000000000002</v>
      </c>
      <c r="AB160">
        <f>Model!AJ174</f>
        <v>2.093</v>
      </c>
      <c r="AD160">
        <f>Model!AT174</f>
        <v>0</v>
      </c>
      <c r="AE160">
        <f>Model!AU174</f>
        <v>0</v>
      </c>
      <c r="AF160">
        <f>Model!AV174</f>
        <v>0</v>
      </c>
      <c r="AG160">
        <f>Model!AW174</f>
        <v>2.008</v>
      </c>
      <c r="AH160">
        <f>Model!AX174</f>
        <v>2.052</v>
      </c>
      <c r="AI160">
        <f>Model!AY174</f>
        <v>2.093</v>
      </c>
      <c r="AJ160">
        <f>Model!AZ174</f>
        <v>2.1520000000000001</v>
      </c>
      <c r="AK160">
        <f>Model!BA174</f>
        <v>2.1520000000000001</v>
      </c>
      <c r="AL160">
        <f>Model!BB174</f>
        <v>2.1520000000000001</v>
      </c>
      <c r="AM160">
        <f>Model!BC174</f>
        <v>2.1520000000000001</v>
      </c>
      <c r="AN160">
        <f>Model!BD174</f>
        <v>2.1520000000000001</v>
      </c>
      <c r="AO160">
        <f>Model!BE174</f>
        <v>2.1520000000000001</v>
      </c>
      <c r="AP160">
        <f>Model!BF174</f>
        <v>2.1520000000000001</v>
      </c>
      <c r="AQ160">
        <f>Model!BG174</f>
        <v>2.1520000000000001</v>
      </c>
      <c r="AR160">
        <f>Model!BH174</f>
        <v>2.1520000000000001</v>
      </c>
      <c r="AS160">
        <f>Model!BI174</f>
        <v>2.1520000000000001</v>
      </c>
      <c r="AU160">
        <f>Model!AK164</f>
        <v>130.30799999999999</v>
      </c>
      <c r="AV160">
        <f>Model!AL164</f>
        <v>147.97900000000001</v>
      </c>
      <c r="AW160">
        <f>Model!AM164</f>
        <v>129.17599999999999</v>
      </c>
      <c r="AX160">
        <f>Model!AN164</f>
        <v>190.67900000000003</v>
      </c>
      <c r="AZ160">
        <f>Model!AK174</f>
        <v>2.1120000000000001</v>
      </c>
      <c r="BA160">
        <f>Model!AL174</f>
        <v>2.1280000000000001</v>
      </c>
      <c r="BB160">
        <f>Model!AM174</f>
        <v>2.137</v>
      </c>
      <c r="BC160">
        <f>Model!AN174</f>
        <v>2.1520000000000001</v>
      </c>
      <c r="BD160">
        <f>Model!AO174</f>
        <v>2.1520000000000001</v>
      </c>
      <c r="BE160">
        <f>Model!AP174</f>
        <v>2.1520000000000001</v>
      </c>
      <c r="BF160">
        <f>Model!AQ174</f>
        <v>2.1520000000000001</v>
      </c>
      <c r="BG160">
        <f>Model!AR174</f>
        <v>2.1520000000000001</v>
      </c>
    </row>
    <row r="161" spans="1:59">
      <c r="A161" t="str">
        <f>Model!I175</f>
        <v>Additional paid-in capital</v>
      </c>
      <c r="B161">
        <f>Model!J175</f>
        <v>0</v>
      </c>
      <c r="C161">
        <f>Model!K175</f>
        <v>0</v>
      </c>
      <c r="D161">
        <f>Model!L175</f>
        <v>0</v>
      </c>
      <c r="E161">
        <f>Model!M175</f>
        <v>0</v>
      </c>
      <c r="F161">
        <f>Model!N175</f>
        <v>0</v>
      </c>
      <c r="G161">
        <f>Model!O175</f>
        <v>0</v>
      </c>
      <c r="H161">
        <f>Model!P175</f>
        <v>0</v>
      </c>
      <c r="I161">
        <f>Model!Q175</f>
        <v>0</v>
      </c>
      <c r="J161">
        <f>Model!R175</f>
        <v>0</v>
      </c>
      <c r="K161">
        <f>Model!S175</f>
        <v>0</v>
      </c>
      <c r="L161">
        <f>Model!T175</f>
        <v>0</v>
      </c>
      <c r="M161">
        <f>Model!U175</f>
        <v>0</v>
      </c>
      <c r="N161">
        <f>Model!V175</f>
        <v>0</v>
      </c>
      <c r="O161">
        <f>Model!W175</f>
        <v>0</v>
      </c>
      <c r="P161">
        <f>Model!X175</f>
        <v>0</v>
      </c>
      <c r="Q161">
        <f>Model!Y175</f>
        <v>0</v>
      </c>
      <c r="R161">
        <f>Model!Z175</f>
        <v>0</v>
      </c>
      <c r="S161">
        <f>Model!AA175</f>
        <v>0</v>
      </c>
      <c r="T161">
        <f>Model!AB175</f>
        <v>387.97199999999998</v>
      </c>
      <c r="U161">
        <f>Model!AC175</f>
        <v>0</v>
      </c>
      <c r="V161">
        <f>Model!AD175</f>
        <v>0</v>
      </c>
      <c r="W161">
        <f>Model!AE175</f>
        <v>0</v>
      </c>
      <c r="X161">
        <f>Model!AF175</f>
        <v>425.22</v>
      </c>
      <c r="Y161">
        <f>Model!AG175</f>
        <v>438.94499999999999</v>
      </c>
      <c r="Z161">
        <f>Model!AH175</f>
        <v>456.24200000000002</v>
      </c>
      <c r="AA161">
        <f>Model!AI175</f>
        <v>470.87099999999998</v>
      </c>
      <c r="AB161">
        <f>Model!AJ175</f>
        <v>488.27699999999999</v>
      </c>
      <c r="AD161">
        <f>Model!AT175</f>
        <v>0</v>
      </c>
      <c r="AE161">
        <f>Model!AU175</f>
        <v>0</v>
      </c>
      <c r="AF161">
        <f>Model!AV175</f>
        <v>0</v>
      </c>
      <c r="AG161">
        <f>Model!AW175</f>
        <v>387.97199999999998</v>
      </c>
      <c r="AH161">
        <f>Model!AX175</f>
        <v>425.22</v>
      </c>
      <c r="AI161">
        <f>Model!AY175</f>
        <v>488.27699999999999</v>
      </c>
      <c r="AJ161">
        <f>Model!AZ175</f>
        <v>591.404</v>
      </c>
      <c r="AK161">
        <f>Model!BA175</f>
        <v>683.75400000000013</v>
      </c>
      <c r="AL161">
        <f>Model!BB175</f>
        <v>786.10400000000016</v>
      </c>
      <c r="AM161">
        <f>Model!BC175</f>
        <v>898.45400000000018</v>
      </c>
      <c r="AN161">
        <f>Model!BD175</f>
        <v>1025.8040000000001</v>
      </c>
      <c r="AO161">
        <f>Model!BE175</f>
        <v>1166.154</v>
      </c>
      <c r="AP161">
        <f>Model!BF175</f>
        <v>1318.5039999999999</v>
      </c>
      <c r="AQ161">
        <f>Model!BG175</f>
        <v>1486.8539999999998</v>
      </c>
      <c r="AR161">
        <f>Model!BH175</f>
        <v>1675.2039999999997</v>
      </c>
      <c r="AS161">
        <f>Model!BI175</f>
        <v>1883.5539999999996</v>
      </c>
      <c r="AU161">
        <f>Model!AK165</f>
        <v>526.25699999999995</v>
      </c>
      <c r="AV161">
        <f>Model!AL165</f>
        <v>518.52800000000002</v>
      </c>
      <c r="AW161">
        <f>Model!AM165</f>
        <v>505.70299999999997</v>
      </c>
      <c r="AX161">
        <f>Model!AN165</f>
        <v>621.00500000000011</v>
      </c>
      <c r="AZ161">
        <f>Model!AK175</f>
        <v>514.649</v>
      </c>
      <c r="BA161">
        <f>Model!AL175</f>
        <v>540.99800000000005</v>
      </c>
      <c r="BB161">
        <f>Model!AM175</f>
        <v>568.17100000000005</v>
      </c>
      <c r="BC161">
        <f>Model!AN175</f>
        <v>591.404</v>
      </c>
      <c r="BD161">
        <f>Model!AO175</f>
        <v>612.34400000000005</v>
      </c>
      <c r="BE161">
        <f>Model!AP175</f>
        <v>632.26200000000006</v>
      </c>
      <c r="BF161">
        <f>Model!AQ175</f>
        <v>657.29000000000008</v>
      </c>
      <c r="BG161">
        <f>Model!AR175</f>
        <v>683.75400000000013</v>
      </c>
    </row>
    <row r="162" spans="1:59">
      <c r="A162" t="str">
        <f>Model!I176</f>
        <v>Accumulated other comprehensive income</v>
      </c>
      <c r="B162">
        <f>Model!J176</f>
        <v>0</v>
      </c>
      <c r="C162">
        <f>Model!K176</f>
        <v>0</v>
      </c>
      <c r="D162">
        <f>Model!L176</f>
        <v>0</v>
      </c>
      <c r="E162">
        <f>Model!M176</f>
        <v>0</v>
      </c>
      <c r="F162">
        <f>Model!N176</f>
        <v>0</v>
      </c>
      <c r="G162">
        <f>Model!O176</f>
        <v>0</v>
      </c>
      <c r="H162">
        <f>Model!P176</f>
        <v>0</v>
      </c>
      <c r="I162">
        <f>Model!Q176</f>
        <v>0</v>
      </c>
      <c r="J162">
        <f>Model!R176</f>
        <v>0</v>
      </c>
      <c r="K162">
        <f>Model!S176</f>
        <v>0</v>
      </c>
      <c r="L162">
        <f>Model!T176</f>
        <v>0</v>
      </c>
      <c r="M162">
        <f>Model!U176</f>
        <v>0</v>
      </c>
      <c r="N162">
        <f>Model!V176</f>
        <v>0</v>
      </c>
      <c r="O162">
        <f>Model!W176</f>
        <v>0</v>
      </c>
      <c r="P162">
        <f>Model!X176</f>
        <v>0</v>
      </c>
      <c r="Q162">
        <f>Model!Y176</f>
        <v>0</v>
      </c>
      <c r="R162">
        <f>Model!Z176</f>
        <v>0</v>
      </c>
      <c r="S162">
        <f>Model!AA176</f>
        <v>0</v>
      </c>
      <c r="T162">
        <f>Model!AB176</f>
        <v>-32.045000000000002</v>
      </c>
      <c r="U162">
        <f>Model!AC176</f>
        <v>0</v>
      </c>
      <c r="V162">
        <f>Model!AD176</f>
        <v>0</v>
      </c>
      <c r="W162">
        <f>Model!AE176</f>
        <v>0</v>
      </c>
      <c r="X162">
        <f>Model!AF176</f>
        <v>116.27800000000001</v>
      </c>
      <c r="Y162">
        <f>Model!AG176</f>
        <v>-48.904000000000003</v>
      </c>
      <c r="Z162">
        <f>Model!AH176</f>
        <v>-60.329000000000001</v>
      </c>
      <c r="AA162">
        <f>Model!AI176</f>
        <v>-57.902000000000001</v>
      </c>
      <c r="AB162">
        <f>Model!AJ176</f>
        <v>-88.593000000000004</v>
      </c>
      <c r="AD162">
        <f>Model!AT176</f>
        <v>0</v>
      </c>
      <c r="AE162">
        <f>Model!AU176</f>
        <v>0</v>
      </c>
      <c r="AF162">
        <f>Model!AV176</f>
        <v>0</v>
      </c>
      <c r="AG162">
        <f>Model!AW176</f>
        <v>-32.045000000000002</v>
      </c>
      <c r="AH162">
        <f>Model!AX176</f>
        <v>116.27800000000001</v>
      </c>
      <c r="AI162">
        <f>Model!AY176</f>
        <v>-88.593000000000004</v>
      </c>
      <c r="AJ162">
        <f>Model!AZ176</f>
        <v>-12.241</v>
      </c>
      <c r="AK162">
        <f>Model!BA176</f>
        <v>-12.241</v>
      </c>
      <c r="AL162">
        <f>Model!BB176</f>
        <v>-12.241</v>
      </c>
      <c r="AM162">
        <f>Model!BC176</f>
        <v>-12.241</v>
      </c>
      <c r="AN162">
        <f>Model!BD176</f>
        <v>-12.241</v>
      </c>
      <c r="AO162">
        <f>Model!BE176</f>
        <v>-12.241</v>
      </c>
      <c r="AP162">
        <f>Model!BF176</f>
        <v>-12.241</v>
      </c>
      <c r="AQ162">
        <f>Model!BG176</f>
        <v>-12.241</v>
      </c>
      <c r="AR162">
        <f>Model!BH176</f>
        <v>-12.241</v>
      </c>
      <c r="AS162">
        <f>Model!BI176</f>
        <v>-12.241</v>
      </c>
      <c r="AU162">
        <f>Model!AK166</f>
        <v>0</v>
      </c>
      <c r="AV162">
        <f>Model!AL166</f>
        <v>0</v>
      </c>
      <c r="AW162">
        <f>Model!AM166</f>
        <v>0</v>
      </c>
      <c r="AX162">
        <f>Model!AN166</f>
        <v>0</v>
      </c>
      <c r="AZ162">
        <f>Model!AK176</f>
        <v>-79.742000000000004</v>
      </c>
      <c r="BA162">
        <f>Model!AL176</f>
        <v>-42.615000000000002</v>
      </c>
      <c r="BB162">
        <f>Model!AM176</f>
        <v>-21.385999999999999</v>
      </c>
      <c r="BC162">
        <f>Model!AN176</f>
        <v>-12.241</v>
      </c>
      <c r="BD162">
        <f>Model!AO176</f>
        <v>-12.241</v>
      </c>
      <c r="BE162">
        <f>Model!AP176</f>
        <v>-12.241</v>
      </c>
      <c r="BF162">
        <f>Model!AQ176</f>
        <v>-12.241</v>
      </c>
      <c r="BG162">
        <f>Model!AR176</f>
        <v>-12.241</v>
      </c>
    </row>
    <row r="163" spans="1:59">
      <c r="A163" t="str">
        <f>Model!I177</f>
        <v>Retained earnings</v>
      </c>
      <c r="B163">
        <f>Model!J177</f>
        <v>0</v>
      </c>
      <c r="C163">
        <f>Model!K177</f>
        <v>0</v>
      </c>
      <c r="D163">
        <f>Model!L177</f>
        <v>0</v>
      </c>
      <c r="E163">
        <f>Model!M177</f>
        <v>0</v>
      </c>
      <c r="F163">
        <f>Model!N177</f>
        <v>0</v>
      </c>
      <c r="G163">
        <f>Model!O177</f>
        <v>0</v>
      </c>
      <c r="H163">
        <f>Model!P177</f>
        <v>0</v>
      </c>
      <c r="I163">
        <f>Model!Q177</f>
        <v>0</v>
      </c>
      <c r="J163">
        <f>Model!R177</f>
        <v>0</v>
      </c>
      <c r="K163">
        <f>Model!S177</f>
        <v>0</v>
      </c>
      <c r="L163">
        <f>Model!T177</f>
        <v>0</v>
      </c>
      <c r="M163">
        <f>Model!U177</f>
        <v>0</v>
      </c>
      <c r="N163">
        <f>Model!V177</f>
        <v>0</v>
      </c>
      <c r="O163">
        <f>Model!W177</f>
        <v>0</v>
      </c>
      <c r="P163">
        <f>Model!X177</f>
        <v>0</v>
      </c>
      <c r="Q163">
        <f>Model!Y177</f>
        <v>0</v>
      </c>
      <c r="R163">
        <f>Model!Z177</f>
        <v>0</v>
      </c>
      <c r="S163">
        <f>Model!AA177</f>
        <v>0</v>
      </c>
      <c r="T163">
        <f>Model!AB177</f>
        <v>56.68</v>
      </c>
      <c r="U163">
        <f>Model!AC177</f>
        <v>0</v>
      </c>
      <c r="V163">
        <f>Model!AD177</f>
        <v>0</v>
      </c>
      <c r="W163">
        <f>Model!AE177</f>
        <v>0</v>
      </c>
      <c r="X163">
        <f>Model!AF177</f>
        <v>-69.224999999999994</v>
      </c>
      <c r="Y163">
        <f>Model!AG177</f>
        <v>133.20599999999999</v>
      </c>
      <c r="Z163">
        <f>Model!AH177</f>
        <v>145.40700000000001</v>
      </c>
      <c r="AA163">
        <f>Model!AI177</f>
        <v>158.94499999999999</v>
      </c>
      <c r="AB163">
        <f>Model!AJ177</f>
        <v>198.35499999999999</v>
      </c>
      <c r="AD163">
        <f>Model!AT177</f>
        <v>0</v>
      </c>
      <c r="AE163">
        <f>Model!AU177</f>
        <v>0</v>
      </c>
      <c r="AF163">
        <f>Model!AV177</f>
        <v>0</v>
      </c>
      <c r="AG163">
        <f>Model!AW177</f>
        <v>56.68</v>
      </c>
      <c r="AH163">
        <f>Model!AX177</f>
        <v>-69.224999999999994</v>
      </c>
      <c r="AI163">
        <f>Model!AY177</f>
        <v>198.35499999999999</v>
      </c>
      <c r="AJ163">
        <f>Model!AZ177</f>
        <v>300.20999999999998</v>
      </c>
      <c r="AK163">
        <f>Model!BA177</f>
        <v>380.06547123922132</v>
      </c>
      <c r="AL163">
        <f>Model!BB177</f>
        <v>466.96255875421087</v>
      </c>
      <c r="AM163">
        <f>Model!BC177</f>
        <v>564.2122997044645</v>
      </c>
      <c r="AN163">
        <f>Model!BD177</f>
        <v>665.13205872542608</v>
      </c>
      <c r="AO163">
        <f>Model!BE177</f>
        <v>768.01180834837805</v>
      </c>
      <c r="AP163">
        <f>Model!BF177</f>
        <v>868.56871973022839</v>
      </c>
      <c r="AQ163">
        <f>Model!BG177</f>
        <v>964.35120640532068</v>
      </c>
      <c r="AR163">
        <f>Model!BH177</f>
        <v>1050.0944346748399</v>
      </c>
      <c r="AS163">
        <f>Model!BI177</f>
        <v>1129.4272371769619</v>
      </c>
      <c r="AU163">
        <f>Model!AK167</f>
        <v>28.9</v>
      </c>
      <c r="AV163">
        <f>Model!AL167</f>
        <v>28.088000000000001</v>
      </c>
      <c r="AW163">
        <f>Model!AM167</f>
        <v>28.719000000000001</v>
      </c>
      <c r="AX163">
        <f>Model!AN167</f>
        <v>2.4969999999999999</v>
      </c>
      <c r="AZ163">
        <f>Model!AK177</f>
        <v>222.239</v>
      </c>
      <c r="BA163">
        <f>Model!AL177</f>
        <v>228.14099999999999</v>
      </c>
      <c r="BB163">
        <f>Model!AM177</f>
        <v>247.821</v>
      </c>
      <c r="BC163">
        <f>Model!AN177</f>
        <v>300.20999999999998</v>
      </c>
      <c r="BD163">
        <f>Model!AO177</f>
        <v>314.63292907373074</v>
      </c>
      <c r="BE163">
        <f>Model!AP177</f>
        <v>313.07416380467458</v>
      </c>
      <c r="BF163">
        <f>Model!AQ177</f>
        <v>325.19314487851091</v>
      </c>
      <c r="BG163">
        <f>Model!AR177</f>
        <v>380.06547123922132</v>
      </c>
    </row>
    <row r="164" spans="1:59">
      <c r="A164" t="str">
        <f>Model!I178</f>
        <v>Noncontrolling interests</v>
      </c>
      <c r="B164">
        <f>Model!J178</f>
        <v>0</v>
      </c>
      <c r="C164">
        <f>Model!K178</f>
        <v>0</v>
      </c>
      <c r="D164">
        <f>Model!L178</f>
        <v>0</v>
      </c>
      <c r="E164">
        <f>Model!M178</f>
        <v>0</v>
      </c>
      <c r="F164">
        <f>Model!N178</f>
        <v>0</v>
      </c>
      <c r="G164">
        <f>Model!O178</f>
        <v>0</v>
      </c>
      <c r="H164">
        <f>Model!P178</f>
        <v>0</v>
      </c>
      <c r="I164">
        <f>Model!Q178</f>
        <v>0</v>
      </c>
      <c r="J164">
        <f>Model!R178</f>
        <v>0</v>
      </c>
      <c r="K164">
        <f>Model!S178</f>
        <v>0</v>
      </c>
      <c r="L164">
        <f>Model!T178</f>
        <v>0</v>
      </c>
      <c r="M164">
        <f>Model!U178</f>
        <v>0</v>
      </c>
      <c r="N164">
        <f>Model!V178</f>
        <v>0</v>
      </c>
      <c r="O164">
        <f>Model!W178</f>
        <v>0</v>
      </c>
      <c r="P164">
        <f>Model!X178</f>
        <v>0</v>
      </c>
      <c r="Q164">
        <f>Model!Y178</f>
        <v>0</v>
      </c>
      <c r="R164">
        <f>Model!Z178</f>
        <v>0</v>
      </c>
      <c r="S164">
        <f>Model!AA178</f>
        <v>0</v>
      </c>
      <c r="T164">
        <f>Model!AB178</f>
        <v>1.74</v>
      </c>
      <c r="U164">
        <f>Model!AC178</f>
        <v>0</v>
      </c>
      <c r="V164">
        <f>Model!AD178</f>
        <v>0</v>
      </c>
      <c r="W164">
        <f>Model!AE178</f>
        <v>0</v>
      </c>
      <c r="X164">
        <f>Model!AF178</f>
        <v>4.6980000000000004</v>
      </c>
      <c r="Y164">
        <f>Model!AG178</f>
        <v>6.5140000000000002</v>
      </c>
      <c r="Z164">
        <f>Model!AH178</f>
        <v>8.3040000000000003</v>
      </c>
      <c r="AA164">
        <f>Model!AI178</f>
        <v>9.7129999999999992</v>
      </c>
      <c r="AB164">
        <f>Model!AJ178</f>
        <v>9.7449999999999992</v>
      </c>
      <c r="AD164">
        <f>Model!AT178</f>
        <v>0</v>
      </c>
      <c r="AE164">
        <f>Model!AU178</f>
        <v>0</v>
      </c>
      <c r="AF164">
        <f>Model!AV178</f>
        <v>0</v>
      </c>
      <c r="AG164">
        <f>Model!AW178</f>
        <v>1.74</v>
      </c>
      <c r="AH164">
        <f>Model!AX178</f>
        <v>4.6980000000000004</v>
      </c>
      <c r="AI164">
        <f>Model!AY178</f>
        <v>9.7449999999999992</v>
      </c>
      <c r="AJ164">
        <f>Model!AZ178</f>
        <v>16.172999999999998</v>
      </c>
      <c r="AK164">
        <f>Model!BA178</f>
        <v>16.172999999999998</v>
      </c>
      <c r="AL164">
        <f>Model!BB178</f>
        <v>16.172999999999998</v>
      </c>
      <c r="AM164">
        <f>Model!BC178</f>
        <v>16.172999999999998</v>
      </c>
      <c r="AN164">
        <f>Model!BD178</f>
        <v>16.172999999999998</v>
      </c>
      <c r="AO164">
        <f>Model!BE178</f>
        <v>16.172999999999998</v>
      </c>
      <c r="AP164">
        <f>Model!BF178</f>
        <v>16.172999999999998</v>
      </c>
      <c r="AQ164">
        <f>Model!BG178</f>
        <v>16.172999999999998</v>
      </c>
      <c r="AR164">
        <f>Model!BH178</f>
        <v>16.172999999999998</v>
      </c>
      <c r="AS164">
        <f>Model!BI178</f>
        <v>16.172999999999998</v>
      </c>
      <c r="AU164">
        <f>Model!AK168</f>
        <v>3.2759999999999998</v>
      </c>
      <c r="AV164">
        <f>Model!AL168</f>
        <v>3.4049999999999998</v>
      </c>
      <c r="AW164">
        <f>Model!AM168</f>
        <v>3.69</v>
      </c>
      <c r="AX164">
        <f>Model!AN168</f>
        <v>5.149</v>
      </c>
      <c r="AZ164">
        <f>Model!AK178</f>
        <v>12.381</v>
      </c>
      <c r="BA164">
        <f>Model!AL178</f>
        <v>14.026999999999999</v>
      </c>
      <c r="BB164">
        <f>Model!AM178</f>
        <v>16.524000000000001</v>
      </c>
      <c r="BC164">
        <f>Model!AN178</f>
        <v>16.172999999999998</v>
      </c>
      <c r="BD164">
        <f>Model!AO178</f>
        <v>16.172999999999998</v>
      </c>
      <c r="BE164">
        <f>Model!AP178</f>
        <v>16.172999999999998</v>
      </c>
      <c r="BF164">
        <f>Model!AQ178</f>
        <v>16.172999999999998</v>
      </c>
      <c r="BG164">
        <f>Model!AR178</f>
        <v>16.172999999999998</v>
      </c>
    </row>
    <row r="165" spans="1:59">
      <c r="A165" t="str">
        <f>Model!I179</f>
        <v>Total Shareholders' Equity</v>
      </c>
      <c r="B165">
        <f>Model!J179</f>
        <v>0</v>
      </c>
      <c r="C165">
        <f>Model!K179</f>
        <v>0</v>
      </c>
      <c r="D165">
        <f>Model!L179</f>
        <v>0</v>
      </c>
      <c r="E165">
        <f>Model!M179</f>
        <v>0</v>
      </c>
      <c r="F165">
        <f>Model!N179</f>
        <v>0</v>
      </c>
      <c r="G165">
        <f>Model!O179</f>
        <v>0</v>
      </c>
      <c r="H165">
        <f>Model!P179</f>
        <v>33.389000000000003</v>
      </c>
      <c r="I165">
        <f>Model!Q179</f>
        <v>0</v>
      </c>
      <c r="J165">
        <f>Model!R179</f>
        <v>0</v>
      </c>
      <c r="K165">
        <f>Model!S179</f>
        <v>0</v>
      </c>
      <c r="L165">
        <f>Model!T179</f>
        <v>79.741</v>
      </c>
      <c r="M165">
        <f>Model!U179</f>
        <v>0</v>
      </c>
      <c r="N165">
        <f>Model!V179</f>
        <v>0</v>
      </c>
      <c r="O165">
        <f>Model!W179</f>
        <v>0</v>
      </c>
      <c r="P165">
        <f>Model!X179</f>
        <v>365.56099999999998</v>
      </c>
      <c r="Q165">
        <f>Model!Y179</f>
        <v>0</v>
      </c>
      <c r="R165">
        <f>Model!Z179</f>
        <v>0</v>
      </c>
      <c r="S165">
        <f>Model!AA179</f>
        <v>0</v>
      </c>
      <c r="T165">
        <f>Model!AB179</f>
        <v>416.35499999999996</v>
      </c>
      <c r="U165">
        <f>Model!AC179</f>
        <v>0</v>
      </c>
      <c r="V165">
        <f>Model!AD179</f>
        <v>0</v>
      </c>
      <c r="W165">
        <f>Model!AE179</f>
        <v>0</v>
      </c>
      <c r="X165">
        <f>Model!AF179</f>
        <v>479.02300000000002</v>
      </c>
      <c r="Y165">
        <f>Model!AG179</f>
        <v>531.82399999999996</v>
      </c>
      <c r="Z165">
        <f>Model!AH179</f>
        <v>551.70600000000002</v>
      </c>
      <c r="AA165">
        <f>Model!AI179</f>
        <v>583.71399999999994</v>
      </c>
      <c r="AB165">
        <f>Model!AJ179</f>
        <v>609.87699999999995</v>
      </c>
      <c r="AD165">
        <f>Model!AT179</f>
        <v>33.389000000000003</v>
      </c>
      <c r="AE165">
        <f>Model!AU179</f>
        <v>79.741</v>
      </c>
      <c r="AF165">
        <f>Model!AV179</f>
        <v>365.56099999999998</v>
      </c>
      <c r="AG165">
        <f>Model!AW179</f>
        <v>416.35499999999996</v>
      </c>
      <c r="AH165">
        <f>Model!AX179</f>
        <v>479.02300000000002</v>
      </c>
      <c r="AI165">
        <f>Model!AY179</f>
        <v>609.87699999999995</v>
      </c>
      <c r="AJ165">
        <f>Model!AZ179</f>
        <v>897.69800000000009</v>
      </c>
      <c r="AK165">
        <f>Model!BA179</f>
        <v>1069.9034712392215</v>
      </c>
      <c r="AL165">
        <f>Model!BB179</f>
        <v>1259.150558754211</v>
      </c>
      <c r="AM165">
        <f>Model!BC179</f>
        <v>1468.7502997044646</v>
      </c>
      <c r="AN165">
        <f>Model!BD179</f>
        <v>1697.0200587254262</v>
      </c>
      <c r="AO165">
        <f>Model!BE179</f>
        <v>1940.2498083483781</v>
      </c>
      <c r="AP165">
        <f>Model!BF179</f>
        <v>2193.1567197302284</v>
      </c>
      <c r="AQ165">
        <f>Model!BG179</f>
        <v>2457.2892064053203</v>
      </c>
      <c r="AR165">
        <f>Model!BH179</f>
        <v>2731.3824346748397</v>
      </c>
      <c r="AS165">
        <f>Model!BI179</f>
        <v>3019.0652371769611</v>
      </c>
      <c r="AU165">
        <f>Model!AK169</f>
        <v>7.3170000000000002</v>
      </c>
      <c r="AV165">
        <f>Model!AL169</f>
        <v>5.4450000000000003</v>
      </c>
      <c r="AW165">
        <f>Model!AM169</f>
        <v>6.8149999999999995</v>
      </c>
      <c r="AX165">
        <f>Model!AN169</f>
        <v>4.9510000000000005</v>
      </c>
      <c r="AZ165">
        <f>Model!AK179</f>
        <v>671.6389999999999</v>
      </c>
      <c r="BA165">
        <f>Model!AL179</f>
        <v>742.67900000000009</v>
      </c>
      <c r="BB165">
        <f>Model!AM179</f>
        <v>813.26700000000005</v>
      </c>
      <c r="BC165">
        <f>Model!AN179</f>
        <v>897.69800000000009</v>
      </c>
      <c r="BD165">
        <f>Model!AO179</f>
        <v>933.0609290737309</v>
      </c>
      <c r="BE165">
        <f>Model!AP179</f>
        <v>951.42016380467476</v>
      </c>
      <c r="BF165">
        <f>Model!AQ179</f>
        <v>988.56714487851104</v>
      </c>
      <c r="BG165">
        <f>Model!AR179</f>
        <v>1069.9034712392215</v>
      </c>
    </row>
    <row r="166" spans="1:59">
      <c r="A166" t="str">
        <f>Model!I180</f>
        <v>Total Liabilities &amp; Shareholders' Equity</v>
      </c>
      <c r="B166">
        <f>Model!J180</f>
        <v>0</v>
      </c>
      <c r="C166">
        <f>Model!K180</f>
        <v>0</v>
      </c>
      <c r="D166">
        <f>Model!L180</f>
        <v>0</v>
      </c>
      <c r="E166">
        <f>Model!M180</f>
        <v>0</v>
      </c>
      <c r="F166">
        <f>Model!N180</f>
        <v>0</v>
      </c>
      <c r="G166">
        <f>Model!O180</f>
        <v>0</v>
      </c>
      <c r="H166">
        <f>Model!P180</f>
        <v>82.772000000000006</v>
      </c>
      <c r="I166">
        <f>Model!Q180</f>
        <v>0</v>
      </c>
      <c r="J166">
        <f>Model!R180</f>
        <v>0</v>
      </c>
      <c r="K166">
        <f>Model!S180</f>
        <v>0</v>
      </c>
      <c r="L166">
        <f>Model!T180</f>
        <v>180.92400000000001</v>
      </c>
      <c r="M166">
        <f>Model!U180</f>
        <v>0</v>
      </c>
      <c r="N166">
        <f>Model!V180</f>
        <v>0</v>
      </c>
      <c r="O166">
        <f>Model!W180</f>
        <v>0</v>
      </c>
      <c r="P166">
        <f>Model!X180</f>
        <v>539.38</v>
      </c>
      <c r="Q166">
        <f>Model!Y180</f>
        <v>0</v>
      </c>
      <c r="R166">
        <f>Model!Z180</f>
        <v>0</v>
      </c>
      <c r="S166">
        <f>Model!AA180</f>
        <v>0</v>
      </c>
      <c r="T166">
        <f>Model!AB180</f>
        <v>686.51</v>
      </c>
      <c r="U166">
        <f>Model!AC180</f>
        <v>0</v>
      </c>
      <c r="V166">
        <f>Model!AD180</f>
        <v>0</v>
      </c>
      <c r="W166">
        <f>Model!AE180</f>
        <v>0</v>
      </c>
      <c r="X166">
        <f>Model!AF180</f>
        <v>841.71900000000005</v>
      </c>
      <c r="Y166">
        <f>Model!AG180</f>
        <v>893.71299999999997</v>
      </c>
      <c r="Z166">
        <f>Model!AH180</f>
        <v>915.41599999999994</v>
      </c>
      <c r="AA166">
        <f>Model!AI180</f>
        <v>953.96499999999992</v>
      </c>
      <c r="AB166">
        <f>Model!AJ180</f>
        <v>1211.1860000000001</v>
      </c>
      <c r="AD166">
        <f>Model!AT180</f>
        <v>82.772000000000006</v>
      </c>
      <c r="AE166">
        <f>Model!AU180</f>
        <v>180.92400000000001</v>
      </c>
      <c r="AF166">
        <f>Model!AV180</f>
        <v>539.38</v>
      </c>
      <c r="AG166">
        <f>Model!AW180</f>
        <v>686.51</v>
      </c>
      <c r="AH166">
        <f>Model!AX180</f>
        <v>841.71900000000005</v>
      </c>
      <c r="AI166">
        <f>Model!AY180</f>
        <v>1211.1860000000001</v>
      </c>
      <c r="AJ166">
        <f>Model!AZ180</f>
        <v>1531.3000000000002</v>
      </c>
      <c r="AK166">
        <f>Model!BA180</f>
        <v>1806.6328972017936</v>
      </c>
      <c r="AL166">
        <f>Model!BB180</f>
        <v>2079.5069790346533</v>
      </c>
      <c r="AM166">
        <f>Model!BC180</f>
        <v>2364.7581804344923</v>
      </c>
      <c r="AN166">
        <f>Model!BD180</f>
        <v>2662.3398658662481</v>
      </c>
      <c r="AO166">
        <f>Model!BE180</f>
        <v>2972.5381666791864</v>
      </c>
      <c r="AP166">
        <f>Model!BF180</f>
        <v>3290.3466084368047</v>
      </c>
      <c r="AQ166">
        <f>Model!BG180</f>
        <v>3616.5304944589461</v>
      </c>
      <c r="AR166">
        <f>Model!BH180</f>
        <v>3953.9966890304577</v>
      </c>
      <c r="AS166">
        <f>Model!BI180</f>
        <v>4306.695277547884</v>
      </c>
      <c r="AU166">
        <f>Model!AK170</f>
        <v>39.493000000000002</v>
      </c>
      <c r="AV166">
        <f>Model!AL170</f>
        <v>36.938000000000002</v>
      </c>
      <c r="AW166">
        <f>Model!AM170</f>
        <v>39.223999999999997</v>
      </c>
      <c r="AX166">
        <f>Model!AN170</f>
        <v>12.597000000000001</v>
      </c>
      <c r="AZ166">
        <f>Model!AK180</f>
        <v>1237.3889999999997</v>
      </c>
      <c r="BA166">
        <f>Model!AL180</f>
        <v>1298.145</v>
      </c>
      <c r="BB166">
        <f>Model!AM180</f>
        <v>1358.1940000000002</v>
      </c>
      <c r="BC166">
        <f>Model!AN180</f>
        <v>1531.3000000000002</v>
      </c>
      <c r="BD166">
        <f>Model!AO180</f>
        <v>1549.9922579114009</v>
      </c>
      <c r="BE166">
        <f>Model!AP180</f>
        <v>1577.6091605333545</v>
      </c>
      <c r="BF166">
        <f>Model!AQ180</f>
        <v>1605.1227081667553</v>
      </c>
      <c r="BG166">
        <f>Model!AR180</f>
        <v>1806.6328972017936</v>
      </c>
    </row>
    <row r="167" spans="1:59">
      <c r="A167" t="str">
        <f>Model!I181</f>
        <v>Check</v>
      </c>
      <c r="B167">
        <f>Model!J181</f>
        <v>0</v>
      </c>
      <c r="C167">
        <f>Model!K181</f>
        <v>0</v>
      </c>
      <c r="D167">
        <f>Model!L181</f>
        <v>0</v>
      </c>
      <c r="E167">
        <f>Model!M181</f>
        <v>0</v>
      </c>
      <c r="F167">
        <f>Model!N181</f>
        <v>0</v>
      </c>
      <c r="G167">
        <f>Model!O181</f>
        <v>0</v>
      </c>
      <c r="H167">
        <f>Model!P181</f>
        <v>3.0000000000001137E-3</v>
      </c>
      <c r="I167">
        <f>Model!Q181</f>
        <v>0</v>
      </c>
      <c r="J167">
        <f>Model!R181</f>
        <v>0</v>
      </c>
      <c r="K167">
        <f>Model!S181</f>
        <v>0</v>
      </c>
      <c r="L167">
        <f>Model!T181</f>
        <v>1.999999999981128E-3</v>
      </c>
      <c r="M167">
        <f>Model!U181</f>
        <v>0</v>
      </c>
      <c r="N167">
        <f>Model!V181</f>
        <v>0</v>
      </c>
      <c r="O167">
        <f>Model!W181</f>
        <v>0</v>
      </c>
      <c r="P167" t="str">
        <f>Model!X181</f>
        <v>OK</v>
      </c>
      <c r="Q167">
        <f>Model!Y181</f>
        <v>0</v>
      </c>
      <c r="R167">
        <f>Model!Z181</f>
        <v>0</v>
      </c>
      <c r="S167">
        <f>Model!AA181</f>
        <v>0</v>
      </c>
      <c r="T167" t="str">
        <f>Model!AB181</f>
        <v>OK</v>
      </c>
      <c r="U167">
        <f>Model!AC181</f>
        <v>0</v>
      </c>
      <c r="V167">
        <f>Model!AD181</f>
        <v>0</v>
      </c>
      <c r="W167">
        <f>Model!AE181</f>
        <v>0</v>
      </c>
      <c r="X167" t="str">
        <f>Model!AF181</f>
        <v>OK</v>
      </c>
      <c r="Y167" t="str">
        <f>Model!AG181</f>
        <v>OK</v>
      </c>
      <c r="Z167" t="str">
        <f>Model!AH181</f>
        <v>OK</v>
      </c>
      <c r="AA167" t="str">
        <f>Model!AI181</f>
        <v>OK</v>
      </c>
      <c r="AB167" t="str">
        <f>Model!AJ181</f>
        <v>OK</v>
      </c>
      <c r="AD167">
        <f>Model!AT181</f>
        <v>0</v>
      </c>
      <c r="AE167">
        <f>Model!AU181</f>
        <v>0</v>
      </c>
      <c r="AF167" t="str">
        <f>Model!AV181</f>
        <v>OK</v>
      </c>
      <c r="AG167" t="str">
        <f>Model!AW181</f>
        <v>OK</v>
      </c>
      <c r="AH167" t="str">
        <f>Model!AX181</f>
        <v>OK</v>
      </c>
      <c r="AI167" t="str">
        <f>Model!AY181</f>
        <v>OK</v>
      </c>
      <c r="AJ167" t="str">
        <f>Model!AZ181</f>
        <v>OK</v>
      </c>
      <c r="AK167" t="str">
        <f>Model!BA181</f>
        <v>OK</v>
      </c>
      <c r="AL167" t="str">
        <f>Model!BB181</f>
        <v>OK</v>
      </c>
      <c r="AM167" t="str">
        <f>Model!BC181</f>
        <v>OK</v>
      </c>
      <c r="AN167" t="str">
        <f>Model!BD181</f>
        <v>OK</v>
      </c>
      <c r="AO167" t="str">
        <f>Model!BE181</f>
        <v>OK</v>
      </c>
      <c r="AP167" t="str">
        <f>Model!BF181</f>
        <v>OK</v>
      </c>
      <c r="AQ167" t="str">
        <f>Model!BG181</f>
        <v>OK</v>
      </c>
      <c r="AR167" t="str">
        <f>Model!BH181</f>
        <v>OK</v>
      </c>
      <c r="AS167" t="str">
        <f>Model!BI181</f>
        <v>OK</v>
      </c>
      <c r="AU167">
        <f>Model!AK171</f>
        <v>565.74999999999989</v>
      </c>
      <c r="AV167">
        <f>Model!AL171</f>
        <v>555.46600000000001</v>
      </c>
      <c r="AW167">
        <f>Model!AM171</f>
        <v>544.92700000000013</v>
      </c>
      <c r="AX167">
        <f>Model!AN171</f>
        <v>633.60200000000009</v>
      </c>
      <c r="AZ167" t="str">
        <f>Model!AK181</f>
        <v>OK</v>
      </c>
      <c r="BA167" t="str">
        <f>Model!AL181</f>
        <v>OK</v>
      </c>
      <c r="BB167" t="str">
        <f>Model!AM181</f>
        <v>OK</v>
      </c>
      <c r="BC167" t="str">
        <f>Model!AN181</f>
        <v>OK</v>
      </c>
      <c r="BD167" t="str">
        <f>Model!AO181</f>
        <v>OK</v>
      </c>
      <c r="BE167" t="str">
        <f>Model!AP181</f>
        <v>OK</v>
      </c>
      <c r="BF167" t="str">
        <f>Model!AQ181</f>
        <v>OK</v>
      </c>
      <c r="BG167" t="str">
        <f>Model!AR181</f>
        <v>OK</v>
      </c>
    </row>
    <row r="168" spans="1:59">
      <c r="A168">
        <f>Model!I182</f>
        <v>0</v>
      </c>
      <c r="B168">
        <f>Model!J182</f>
        <v>0</v>
      </c>
      <c r="C168">
        <f>Model!K182</f>
        <v>0</v>
      </c>
      <c r="D168">
        <f>Model!L182</f>
        <v>0</v>
      </c>
      <c r="E168">
        <f>Model!M182</f>
        <v>0</v>
      </c>
      <c r="F168">
        <f>Model!N182</f>
        <v>0</v>
      </c>
      <c r="G168">
        <f>Model!O182</f>
        <v>0</v>
      </c>
      <c r="H168">
        <f>Model!P182</f>
        <v>0</v>
      </c>
      <c r="I168">
        <f>Model!Q182</f>
        <v>0</v>
      </c>
      <c r="J168">
        <f>Model!R182</f>
        <v>0</v>
      </c>
      <c r="K168">
        <f>Model!S182</f>
        <v>0</v>
      </c>
      <c r="L168">
        <f>Model!T182</f>
        <v>0</v>
      </c>
      <c r="M168">
        <f>Model!U182</f>
        <v>0</v>
      </c>
      <c r="N168">
        <f>Model!V182</f>
        <v>0</v>
      </c>
      <c r="O168">
        <f>Model!W182</f>
        <v>0</v>
      </c>
      <c r="P168">
        <f>Model!X182</f>
        <v>0</v>
      </c>
      <c r="Q168">
        <f>Model!Y182</f>
        <v>0</v>
      </c>
      <c r="R168">
        <f>Model!Z182</f>
        <v>0</v>
      </c>
      <c r="S168">
        <f>Model!AA182</f>
        <v>0</v>
      </c>
      <c r="T168">
        <f>Model!AB182</f>
        <v>0</v>
      </c>
      <c r="U168">
        <f>Model!AC182</f>
        <v>0</v>
      </c>
      <c r="V168">
        <f>Model!AD182</f>
        <v>0</v>
      </c>
      <c r="W168">
        <f>Model!AE182</f>
        <v>0</v>
      </c>
      <c r="X168">
        <f>Model!AF182</f>
        <v>0</v>
      </c>
      <c r="Y168">
        <f>Model!AG182</f>
        <v>0</v>
      </c>
      <c r="Z168">
        <f>Model!AH182</f>
        <v>0</v>
      </c>
      <c r="AA168">
        <f>Model!AI182</f>
        <v>0</v>
      </c>
      <c r="AB168">
        <f>Model!AJ182</f>
        <v>0</v>
      </c>
      <c r="AD168">
        <f>Model!AT182</f>
        <v>0</v>
      </c>
      <c r="AE168">
        <f>Model!AU182</f>
        <v>0</v>
      </c>
      <c r="AF168">
        <f>Model!AV182</f>
        <v>0</v>
      </c>
      <c r="AG168">
        <f>Model!AW182</f>
        <v>0</v>
      </c>
      <c r="AH168">
        <f>Model!AX182</f>
        <v>0</v>
      </c>
      <c r="AI168">
        <f>Model!AY182</f>
        <v>0</v>
      </c>
      <c r="AJ168">
        <f>Model!AZ182</f>
        <v>0</v>
      </c>
      <c r="AK168">
        <f>Model!BA182</f>
        <v>0</v>
      </c>
      <c r="AL168">
        <f>Model!BB182</f>
        <v>0</v>
      </c>
      <c r="AM168">
        <f>Model!BC182</f>
        <v>0</v>
      </c>
      <c r="AN168">
        <f>Model!BD182</f>
        <v>0</v>
      </c>
      <c r="AO168">
        <f>Model!BE182</f>
        <v>0</v>
      </c>
      <c r="AP168">
        <f>Model!BF182</f>
        <v>0</v>
      </c>
      <c r="AQ168">
        <f>Model!BG182</f>
        <v>0</v>
      </c>
      <c r="AR168">
        <f>Model!BH182</f>
        <v>0</v>
      </c>
      <c r="AS168">
        <f>Model!BI182</f>
        <v>0</v>
      </c>
      <c r="AU168">
        <f>Model!AK172</f>
        <v>0</v>
      </c>
      <c r="AV168">
        <f>Model!AL172</f>
        <v>0</v>
      </c>
      <c r="AW168">
        <f>Model!AM172</f>
        <v>0</v>
      </c>
      <c r="AX168">
        <f>Model!AN172</f>
        <v>0</v>
      </c>
      <c r="AZ168">
        <f>Model!AK182</f>
        <v>0</v>
      </c>
      <c r="BA168">
        <f>Model!AL182</f>
        <v>0</v>
      </c>
      <c r="BB168">
        <f>Model!AM182</f>
        <v>0</v>
      </c>
      <c r="BC168">
        <f>Model!AN182</f>
        <v>0</v>
      </c>
      <c r="BD168">
        <f>Model!AO182</f>
        <v>0</v>
      </c>
      <c r="BE168">
        <f>Model!AP182</f>
        <v>0</v>
      </c>
      <c r="BF168">
        <f>Model!AQ182</f>
        <v>0</v>
      </c>
      <c r="BG168">
        <f>Model!AR182</f>
        <v>0</v>
      </c>
    </row>
    <row r="169" spans="1:59">
      <c r="A169" t="str">
        <f>Model!I183</f>
        <v>Balance sheet assumptions</v>
      </c>
      <c r="B169">
        <f>Model!J183</f>
        <v>0</v>
      </c>
      <c r="C169">
        <f>Model!K183</f>
        <v>0</v>
      </c>
      <c r="D169">
        <f>Model!L183</f>
        <v>0</v>
      </c>
      <c r="E169">
        <f>Model!M183</f>
        <v>0</v>
      </c>
      <c r="F169">
        <f>Model!N183</f>
        <v>0</v>
      </c>
      <c r="G169">
        <f>Model!O183</f>
        <v>0</v>
      </c>
      <c r="H169">
        <f>Model!P183</f>
        <v>0</v>
      </c>
      <c r="I169">
        <f>Model!Q183</f>
        <v>0</v>
      </c>
      <c r="J169">
        <f>Model!R183</f>
        <v>0</v>
      </c>
      <c r="K169">
        <f>Model!S183</f>
        <v>0</v>
      </c>
      <c r="L169">
        <f>Model!T183</f>
        <v>0</v>
      </c>
      <c r="M169">
        <f>Model!U183</f>
        <v>0</v>
      </c>
      <c r="N169">
        <f>Model!V183</f>
        <v>0</v>
      </c>
      <c r="O169">
        <f>Model!W183</f>
        <v>0</v>
      </c>
      <c r="P169">
        <f>Model!X183</f>
        <v>0</v>
      </c>
      <c r="Q169">
        <f>Model!Y183</f>
        <v>0</v>
      </c>
      <c r="R169">
        <f>Model!Z183</f>
        <v>0</v>
      </c>
      <c r="S169">
        <f>Model!AA183</f>
        <v>0</v>
      </c>
      <c r="T169">
        <f>Model!AB183</f>
        <v>0</v>
      </c>
      <c r="U169">
        <f>Model!AC183</f>
        <v>0</v>
      </c>
      <c r="V169">
        <f>Model!AD183</f>
        <v>0</v>
      </c>
      <c r="W169">
        <f>Model!AE183</f>
        <v>0</v>
      </c>
      <c r="X169">
        <f>Model!AF183</f>
        <v>0</v>
      </c>
      <c r="Y169">
        <f>Model!AG183</f>
        <v>0</v>
      </c>
      <c r="Z169">
        <f>Model!AH183</f>
        <v>0</v>
      </c>
      <c r="AA169">
        <f>Model!AI183</f>
        <v>0</v>
      </c>
      <c r="AB169">
        <f>Model!AJ183</f>
        <v>0</v>
      </c>
      <c r="AD169">
        <f>Model!AT183</f>
        <v>0</v>
      </c>
      <c r="AE169">
        <f>Model!AU183</f>
        <v>0</v>
      </c>
      <c r="AF169">
        <f>Model!AV183</f>
        <v>0</v>
      </c>
      <c r="AG169">
        <f>Model!AW183</f>
        <v>0</v>
      </c>
      <c r="AH169">
        <f>Model!AX183</f>
        <v>0</v>
      </c>
      <c r="AI169">
        <f>Model!AY183</f>
        <v>0</v>
      </c>
      <c r="AJ169">
        <f>Model!AZ183</f>
        <v>0</v>
      </c>
      <c r="AK169">
        <f>Model!BA183</f>
        <v>0</v>
      </c>
      <c r="AL169">
        <f>Model!BB183</f>
        <v>0</v>
      </c>
      <c r="AM169">
        <f>Model!BC183</f>
        <v>0</v>
      </c>
      <c r="AN169">
        <f>Model!BD183</f>
        <v>0</v>
      </c>
      <c r="AO169">
        <f>Model!BE183</f>
        <v>0</v>
      </c>
      <c r="AP169">
        <f>Model!BF183</f>
        <v>0</v>
      </c>
      <c r="AQ169">
        <f>Model!BG183</f>
        <v>0</v>
      </c>
      <c r="AR169">
        <f>Model!BH183</f>
        <v>0</v>
      </c>
      <c r="AS169">
        <f>Model!BI183</f>
        <v>0</v>
      </c>
      <c r="AU169">
        <f>Model!AK173</f>
        <v>0</v>
      </c>
      <c r="AV169">
        <f>Model!AL173</f>
        <v>0</v>
      </c>
      <c r="AW169">
        <f>Model!AM173</f>
        <v>0</v>
      </c>
      <c r="AX169">
        <f>Model!AN173</f>
        <v>0</v>
      </c>
      <c r="AZ169">
        <f>Model!AK183</f>
        <v>0</v>
      </c>
      <c r="BA169">
        <f>Model!AL183</f>
        <v>0</v>
      </c>
      <c r="BB169">
        <f>Model!AM183</f>
        <v>0</v>
      </c>
      <c r="BC169">
        <f>Model!AN183</f>
        <v>0</v>
      </c>
      <c r="BD169">
        <f>Model!AO183</f>
        <v>0</v>
      </c>
      <c r="BE169">
        <f>Model!AP183</f>
        <v>0</v>
      </c>
      <c r="BF169">
        <f>Model!AQ183</f>
        <v>0</v>
      </c>
      <c r="BG169">
        <f>Model!AR183</f>
        <v>0</v>
      </c>
    </row>
    <row r="170" spans="1:59">
      <c r="A170" t="str">
        <f>Model!I184</f>
        <v>Days Sales Outstanding</v>
      </c>
      <c r="B170">
        <f>Model!J184</f>
        <v>0</v>
      </c>
      <c r="C170">
        <f>Model!K184</f>
        <v>0</v>
      </c>
      <c r="D170">
        <f>Model!L184</f>
        <v>0</v>
      </c>
      <c r="E170">
        <f>Model!M184</f>
        <v>0</v>
      </c>
      <c r="F170">
        <f>Model!N184</f>
        <v>0</v>
      </c>
      <c r="G170">
        <f>Model!O184</f>
        <v>0</v>
      </c>
      <c r="H170">
        <f>Model!P184</f>
        <v>0</v>
      </c>
      <c r="I170">
        <f>Model!Q184</f>
        <v>0</v>
      </c>
      <c r="J170">
        <f>Model!R184</f>
        <v>0</v>
      </c>
      <c r="K170">
        <f>Model!S184</f>
        <v>0</v>
      </c>
      <c r="L170">
        <f>Model!T184</f>
        <v>0</v>
      </c>
      <c r="M170">
        <f>Model!U184</f>
        <v>0</v>
      </c>
      <c r="N170">
        <f>Model!V184</f>
        <v>0</v>
      </c>
      <c r="O170">
        <f>Model!W184</f>
        <v>0</v>
      </c>
      <c r="P170">
        <f>Model!X184</f>
        <v>0</v>
      </c>
      <c r="Q170">
        <f>Model!Y184</f>
        <v>0</v>
      </c>
      <c r="R170">
        <f>Model!Z184</f>
        <v>0</v>
      </c>
      <c r="S170">
        <f>Model!AA184</f>
        <v>0</v>
      </c>
      <c r="T170">
        <f>Model!AB184</f>
        <v>59.718125082770499</v>
      </c>
      <c r="U170">
        <f>Model!AC184</f>
        <v>0</v>
      </c>
      <c r="V170">
        <f>Model!AD184</f>
        <v>0</v>
      </c>
      <c r="W170">
        <f>Model!AE184</f>
        <v>0</v>
      </c>
      <c r="X170">
        <f>Model!AF184</f>
        <v>60.16254946249289</v>
      </c>
      <c r="Y170">
        <f>Model!AG184</f>
        <v>59.742164544564154</v>
      </c>
      <c r="Z170">
        <f>Model!AH184</f>
        <v>59.746752218191986</v>
      </c>
      <c r="AA170">
        <f>Model!AI184</f>
        <v>57.755398067082353</v>
      </c>
      <c r="AB170">
        <f>Model!AJ184</f>
        <v>63.993900674811449</v>
      </c>
      <c r="AD170">
        <f>Model!AT184</f>
        <v>0</v>
      </c>
      <c r="AE170">
        <f>Model!AU184</f>
        <v>0</v>
      </c>
      <c r="AF170">
        <f>Model!AV184</f>
        <v>0</v>
      </c>
      <c r="AG170">
        <f>Model!AW184</f>
        <v>71.181852885105755</v>
      </c>
      <c r="AH170">
        <f>Model!AX184</f>
        <v>72.207244911840505</v>
      </c>
      <c r="AI170">
        <f>Model!AY184</f>
        <v>80.645690233032795</v>
      </c>
      <c r="AJ170">
        <f>Model!AZ184</f>
        <v>76.988038997811188</v>
      </c>
      <c r="AK170">
        <f>Model!BA184</f>
        <v>80.284859706784061</v>
      </c>
      <c r="AL170">
        <f>Model!BB184</f>
        <v>79.284859706784061</v>
      </c>
      <c r="AM170">
        <f>Model!BC184</f>
        <v>78.284859706784061</v>
      </c>
      <c r="AN170">
        <f>Model!BD184</f>
        <v>77.284859706784061</v>
      </c>
      <c r="AO170">
        <f>Model!BE184</f>
        <v>76.284859706784061</v>
      </c>
      <c r="AP170">
        <f>Model!BF184</f>
        <v>75.284859706784061</v>
      </c>
      <c r="AQ170">
        <f>Model!BG184</f>
        <v>74.284859706784061</v>
      </c>
      <c r="AR170">
        <f>Model!BH184</f>
        <v>73.284859706784061</v>
      </c>
      <c r="AS170">
        <f>Model!BI184</f>
        <v>72.284859706784061</v>
      </c>
      <c r="AU170">
        <f>Model!AK174</f>
        <v>2.1120000000000001</v>
      </c>
      <c r="AV170">
        <f>Model!AL174</f>
        <v>2.1280000000000001</v>
      </c>
      <c r="AW170">
        <f>Model!AM174</f>
        <v>2.137</v>
      </c>
      <c r="AX170">
        <f>Model!AN174</f>
        <v>2.1520000000000001</v>
      </c>
      <c r="AZ170">
        <f>Model!AK184</f>
        <v>60.237403516191272</v>
      </c>
      <c r="BA170">
        <f>Model!AL184</f>
        <v>62.34133162491559</v>
      </c>
      <c r="BB170">
        <f>Model!AM184</f>
        <v>60.54146674574848</v>
      </c>
      <c r="BC170">
        <f>Model!AN184</f>
        <v>65.582254469749913</v>
      </c>
      <c r="BD170">
        <f>Model!AO184</f>
        <v>60.237403516191272</v>
      </c>
      <c r="BE170">
        <f>Model!AP184</f>
        <v>62.34133162491559</v>
      </c>
      <c r="BF170">
        <f>Model!AQ184</f>
        <v>60.54146674574848</v>
      </c>
      <c r="BG170">
        <f>Model!AR184</f>
        <v>65.582254469749913</v>
      </c>
    </row>
    <row r="171" spans="1:59">
      <c r="A171" t="str">
        <f>Model!I185</f>
        <v>Days Payable Outstanding</v>
      </c>
      <c r="B171">
        <f>Model!J185</f>
        <v>0</v>
      </c>
      <c r="C171">
        <f>Model!K185</f>
        <v>0</v>
      </c>
      <c r="D171">
        <f>Model!L185</f>
        <v>0</v>
      </c>
      <c r="E171">
        <f>Model!M185</f>
        <v>0</v>
      </c>
      <c r="F171">
        <f>Model!N185</f>
        <v>0</v>
      </c>
      <c r="G171">
        <f>Model!O185</f>
        <v>0</v>
      </c>
      <c r="H171">
        <f>Model!P185</f>
        <v>0</v>
      </c>
      <c r="I171">
        <f>Model!Q185</f>
        <v>0</v>
      </c>
      <c r="J171">
        <f>Model!R185</f>
        <v>0</v>
      </c>
      <c r="K171">
        <f>Model!S185</f>
        <v>0</v>
      </c>
      <c r="L171">
        <f>Model!T185</f>
        <v>0</v>
      </c>
      <c r="M171">
        <f>Model!U185</f>
        <v>0</v>
      </c>
      <c r="N171">
        <f>Model!V185</f>
        <v>0</v>
      </c>
      <c r="O171">
        <f>Model!W185</f>
        <v>0</v>
      </c>
      <c r="P171">
        <f>Model!X185</f>
        <v>0</v>
      </c>
      <c r="Q171">
        <f>Model!Y185</f>
        <v>0</v>
      </c>
      <c r="R171">
        <f>Model!Z185</f>
        <v>0</v>
      </c>
      <c r="S171">
        <f>Model!AA185</f>
        <v>0</v>
      </c>
      <c r="T171">
        <f>Model!AB185</f>
        <v>83.411241320648941</v>
      </c>
      <c r="U171">
        <f>Model!AC185</f>
        <v>0</v>
      </c>
      <c r="V171">
        <f>Model!AD185</f>
        <v>0</v>
      </c>
      <c r="W171">
        <f>Model!AE185</f>
        <v>0</v>
      </c>
      <c r="X171">
        <f>Model!AF185</f>
        <v>91.358108231577305</v>
      </c>
      <c r="Y171">
        <f>Model!AG185</f>
        <v>88.46752635882558</v>
      </c>
      <c r="Z171">
        <f>Model!AH185</f>
        <v>87.228893466202166</v>
      </c>
      <c r="AA171">
        <f>Model!AI185</f>
        <v>89.446348597417028</v>
      </c>
      <c r="AB171">
        <f>Model!AJ185</f>
        <v>93.938392774276309</v>
      </c>
      <c r="AD171">
        <f>Model!AT185</f>
        <v>0</v>
      </c>
      <c r="AE171">
        <f>Model!AU185</f>
        <v>0</v>
      </c>
      <c r="AF171">
        <f>Model!AV185</f>
        <v>0</v>
      </c>
      <c r="AG171">
        <f>Model!AW185</f>
        <v>98.225413613078757</v>
      </c>
      <c r="AH171">
        <f>Model!AX185</f>
        <v>109.54649982288215</v>
      </c>
      <c r="AI171">
        <f>Model!AY185</f>
        <v>119.74909653132562</v>
      </c>
      <c r="AJ171">
        <f>Model!AZ185</f>
        <v>107.21458340225422</v>
      </c>
      <c r="AK171">
        <f>Model!BA185</f>
        <v>111.93513015518054</v>
      </c>
      <c r="AL171">
        <f>Model!BB185</f>
        <v>112.93513015518054</v>
      </c>
      <c r="AM171">
        <f>Model!BC185</f>
        <v>113.93513015518054</v>
      </c>
      <c r="AN171">
        <f>Model!BD185</f>
        <v>114.93513015518054</v>
      </c>
      <c r="AO171">
        <f>Model!BE185</f>
        <v>115.93513015518054</v>
      </c>
      <c r="AP171">
        <f>Model!BF185</f>
        <v>116.93513015518054</v>
      </c>
      <c r="AQ171">
        <f>Model!BG185</f>
        <v>117.93513015518054</v>
      </c>
      <c r="AR171">
        <f>Model!BH185</f>
        <v>118.93513015518054</v>
      </c>
      <c r="AS171">
        <f>Model!BI185</f>
        <v>119.93513015518054</v>
      </c>
      <c r="AU171">
        <f>Model!AK175</f>
        <v>514.649</v>
      </c>
      <c r="AV171">
        <f>Model!AL175</f>
        <v>540.99800000000005</v>
      </c>
      <c r="AW171">
        <f>Model!AM175</f>
        <v>568.17100000000005</v>
      </c>
      <c r="AX171">
        <f>Model!AN175</f>
        <v>591.404</v>
      </c>
      <c r="AZ171">
        <f>Model!AK185</f>
        <v>83.629968133921182</v>
      </c>
      <c r="BA171">
        <f>Model!AL185</f>
        <v>94.513068911483671</v>
      </c>
      <c r="BB171">
        <f>Model!AM185</f>
        <v>92.762836863099523</v>
      </c>
      <c r="BC171">
        <f>Model!AN185</f>
        <v>92.150630748791869</v>
      </c>
      <c r="BD171">
        <f>Model!AO185</f>
        <v>92.150630748791869</v>
      </c>
      <c r="BE171">
        <f>Model!AP185</f>
        <v>92.150630748791869</v>
      </c>
      <c r="BF171">
        <f>Model!AQ185</f>
        <v>92.150630748791869</v>
      </c>
      <c r="BG171">
        <f>Model!AR185</f>
        <v>92.150630748791869</v>
      </c>
    </row>
    <row r="172" spans="1:59">
      <c r="A172" t="str">
        <f>Model!I186</f>
        <v>Accrued expenses &amp; other current liabilities - % of non-GAAP opex</v>
      </c>
      <c r="B172">
        <f>Model!J186</f>
        <v>0</v>
      </c>
      <c r="C172">
        <f>Model!K186</f>
        <v>0</v>
      </c>
      <c r="D172">
        <f>Model!L186</f>
        <v>0</v>
      </c>
      <c r="E172">
        <f>Model!M186</f>
        <v>0</v>
      </c>
      <c r="F172">
        <f>Model!N186</f>
        <v>0</v>
      </c>
      <c r="G172">
        <f>Model!O186</f>
        <v>0</v>
      </c>
      <c r="H172">
        <f>Model!P186</f>
        <v>0</v>
      </c>
      <c r="I172">
        <f>Model!Q186</f>
        <v>0</v>
      </c>
      <c r="J172">
        <f>Model!R186</f>
        <v>0</v>
      </c>
      <c r="K172">
        <f>Model!S186</f>
        <v>0</v>
      </c>
      <c r="L172">
        <f>Model!T186</f>
        <v>0</v>
      </c>
      <c r="M172">
        <f>Model!U186</f>
        <v>0</v>
      </c>
      <c r="N172">
        <f>Model!V186</f>
        <v>0</v>
      </c>
      <c r="O172">
        <f>Model!W186</f>
        <v>0</v>
      </c>
      <c r="P172">
        <f>Model!X186</f>
        <v>0</v>
      </c>
      <c r="Q172">
        <f>Model!Y186</f>
        <v>0</v>
      </c>
      <c r="R172">
        <f>Model!Z186</f>
        <v>0</v>
      </c>
      <c r="S172">
        <f>Model!AA186</f>
        <v>0</v>
      </c>
      <c r="T172">
        <f>Model!AB186</f>
        <v>0.23775892802261966</v>
      </c>
      <c r="U172">
        <f>Model!AC186</f>
        <v>0</v>
      </c>
      <c r="V172">
        <f>Model!AD186</f>
        <v>0</v>
      </c>
      <c r="W172">
        <f>Model!AE186</f>
        <v>0</v>
      </c>
      <c r="X172">
        <f>Model!AF186</f>
        <v>0.20300871197137102</v>
      </c>
      <c r="Y172">
        <f>Model!AG186</f>
        <v>0.20728182008441173</v>
      </c>
      <c r="Z172">
        <f>Model!AH186</f>
        <v>0.19810310867517344</v>
      </c>
      <c r="AA172">
        <f>Model!AI186</f>
        <v>0.19320082928430204</v>
      </c>
      <c r="AB172">
        <f>Model!AJ186</f>
        <v>0.22814018163949512</v>
      </c>
      <c r="AD172">
        <f>Model!AT186</f>
        <v>0</v>
      </c>
      <c r="AE172">
        <f>Model!AU186</f>
        <v>0</v>
      </c>
      <c r="AF172">
        <f>Model!AV186</f>
        <v>0</v>
      </c>
      <c r="AG172">
        <f>Model!AW186</f>
        <v>0.25940903481946453</v>
      </c>
      <c r="AH172">
        <f>Model!AX186</f>
        <v>0.22263839704591543</v>
      </c>
      <c r="AI172">
        <f>Model!AY186</f>
        <v>0.25595430099644001</v>
      </c>
      <c r="AJ172">
        <f>Model!AZ186</f>
        <v>0.29669584159956436</v>
      </c>
      <c r="AK172">
        <f>Model!BA186</f>
        <v>0.297475266089265</v>
      </c>
      <c r="AL172">
        <f>Model!BB186</f>
        <v>0.296475266089265</v>
      </c>
      <c r="AM172">
        <f>Model!BC186</f>
        <v>0.295475266089265</v>
      </c>
      <c r="AN172">
        <f>Model!BD186</f>
        <v>0.294475266089265</v>
      </c>
      <c r="AO172">
        <f>Model!BE186</f>
        <v>0.293475266089265</v>
      </c>
      <c r="AP172">
        <f>Model!BF186</f>
        <v>0.292475266089265</v>
      </c>
      <c r="AQ172">
        <f>Model!BG186</f>
        <v>0.29147526608926499</v>
      </c>
      <c r="AR172">
        <f>Model!BH186</f>
        <v>0.29047526608926499</v>
      </c>
      <c r="AS172">
        <f>Model!BI186</f>
        <v>0.28947526608926499</v>
      </c>
      <c r="AU172">
        <f>Model!AK176</f>
        <v>-79.742000000000004</v>
      </c>
      <c r="AV172">
        <f>Model!AL176</f>
        <v>-42.615000000000002</v>
      </c>
      <c r="AW172">
        <f>Model!AM176</f>
        <v>-21.385999999999999</v>
      </c>
      <c r="AX172">
        <f>Model!AN176</f>
        <v>-12.241</v>
      </c>
      <c r="AZ172">
        <f>Model!AK186</f>
        <v>0.21311657726023808</v>
      </c>
      <c r="BA172">
        <f>Model!AL186</f>
        <v>0.21857275369853951</v>
      </c>
      <c r="BB172">
        <f>Model!AM186</f>
        <v>0.20313630273561581</v>
      </c>
      <c r="BC172">
        <f>Model!AN186</f>
        <v>0.29501893775296756</v>
      </c>
      <c r="BD172">
        <f>Model!AO186</f>
        <v>0.29501893775296756</v>
      </c>
      <c r="BE172">
        <f>Model!AP186</f>
        <v>0.29501893775296756</v>
      </c>
      <c r="BF172">
        <f>Model!AQ186</f>
        <v>0.29501893775296756</v>
      </c>
      <c r="BG172">
        <f>Model!AR186</f>
        <v>0.29501893775296756</v>
      </c>
    </row>
    <row r="173" spans="1:59">
      <c r="A173" t="str">
        <f>Model!I187</f>
        <v>Other current assets - % of non-GAAP opex</v>
      </c>
      <c r="B173">
        <f>Model!J187</f>
        <v>0</v>
      </c>
      <c r="C173">
        <f>Model!K187</f>
        <v>0</v>
      </c>
      <c r="D173">
        <f>Model!L187</f>
        <v>0</v>
      </c>
      <c r="E173">
        <f>Model!M187</f>
        <v>0</v>
      </c>
      <c r="F173">
        <f>Model!N187</f>
        <v>0</v>
      </c>
      <c r="G173">
        <f>Model!O187</f>
        <v>0</v>
      </c>
      <c r="H173">
        <f>Model!P187</f>
        <v>0</v>
      </c>
      <c r="I173">
        <f>Model!Q187</f>
        <v>0</v>
      </c>
      <c r="J173">
        <f>Model!R187</f>
        <v>0</v>
      </c>
      <c r="K173">
        <f>Model!S187</f>
        <v>0</v>
      </c>
      <c r="L173">
        <f>Model!T187</f>
        <v>0</v>
      </c>
      <c r="M173">
        <f>Model!U187</f>
        <v>0</v>
      </c>
      <c r="N173">
        <f>Model!V187</f>
        <v>0</v>
      </c>
      <c r="O173">
        <f>Model!W187</f>
        <v>0</v>
      </c>
      <c r="P173">
        <f>Model!X187</f>
        <v>0</v>
      </c>
      <c r="Q173">
        <f>Model!Y187</f>
        <v>0</v>
      </c>
      <c r="R173">
        <f>Model!Z187</f>
        <v>0</v>
      </c>
      <c r="S173">
        <f>Model!AA187</f>
        <v>0</v>
      </c>
      <c r="T173">
        <f>Model!AB187</f>
        <v>7.8422152560083586E-2</v>
      </c>
      <c r="U173">
        <f>Model!AC187</f>
        <v>0</v>
      </c>
      <c r="V173">
        <f>Model!AD187</f>
        <v>0</v>
      </c>
      <c r="W173">
        <f>Model!AE187</f>
        <v>0</v>
      </c>
      <c r="X173">
        <f>Model!AF187</f>
        <v>0.10483344219464402</v>
      </c>
      <c r="Y173">
        <f>Model!AG187</f>
        <v>0.12580226028113992</v>
      </c>
      <c r="Z173">
        <f>Model!AH187</f>
        <v>0.12201725225190156</v>
      </c>
      <c r="AA173">
        <f>Model!AI187</f>
        <v>0.13129867842820209</v>
      </c>
      <c r="AB173">
        <f>Model!AJ187</f>
        <v>0.12595228303977807</v>
      </c>
      <c r="AD173">
        <f>Model!AT187</f>
        <v>0</v>
      </c>
      <c r="AE173">
        <f>Model!AU187</f>
        <v>0</v>
      </c>
      <c r="AF173">
        <f>Model!AV187</f>
        <v>0</v>
      </c>
      <c r="AG173">
        <f>Model!AW187</f>
        <v>8.55632008154944E-2</v>
      </c>
      <c r="AH173">
        <f>Model!AX187</f>
        <v>0.11497018674899361</v>
      </c>
      <c r="AI173">
        <f>Model!AY187</f>
        <v>0.14130798149049598</v>
      </c>
      <c r="AJ173">
        <f>Model!AZ187</f>
        <v>4.0964717781149101E-2</v>
      </c>
      <c r="AK173">
        <f>Model!BA187</f>
        <v>4.1072332717981934E-2</v>
      </c>
      <c r="AL173">
        <f>Model!BB187</f>
        <v>4.1072332717981934E-2</v>
      </c>
      <c r="AM173">
        <f>Model!BC187</f>
        <v>4.1072332717981934E-2</v>
      </c>
      <c r="AN173">
        <f>Model!BD187</f>
        <v>4.1072332717981934E-2</v>
      </c>
      <c r="AO173">
        <f>Model!BE187</f>
        <v>4.1072332717981934E-2</v>
      </c>
      <c r="AP173">
        <f>Model!BF187</f>
        <v>4.1072332717981934E-2</v>
      </c>
      <c r="AQ173">
        <f>Model!BG187</f>
        <v>4.1072332717981934E-2</v>
      </c>
      <c r="AR173">
        <f>Model!BH187</f>
        <v>4.1072332717981934E-2</v>
      </c>
      <c r="AS173">
        <f>Model!BI187</f>
        <v>4.1072332717981934E-2</v>
      </c>
      <c r="AU173">
        <f>Model!AK177</f>
        <v>222.239</v>
      </c>
      <c r="AV173">
        <f>Model!AL177</f>
        <v>228.14099999999999</v>
      </c>
      <c r="AW173">
        <f>Model!AM177</f>
        <v>247.821</v>
      </c>
      <c r="AX173">
        <f>Model!AN177</f>
        <v>300.20999999999998</v>
      </c>
      <c r="AZ173">
        <f>Model!AK187</f>
        <v>0.11056849404684023</v>
      </c>
      <c r="BA173">
        <f>Model!AL187</f>
        <v>4.1756274519071698E-2</v>
      </c>
      <c r="BB173">
        <f>Model!AM187</f>
        <v>4.2372481553935477E-2</v>
      </c>
      <c r="BC173">
        <f>Model!AN187</f>
        <v>4.0733188102635189E-2</v>
      </c>
      <c r="BD173">
        <f>Model!AO187</f>
        <v>4.0733188102635189E-2</v>
      </c>
      <c r="BE173">
        <f>Model!AP187</f>
        <v>4.0733188102635189E-2</v>
      </c>
      <c r="BF173">
        <f>Model!AQ187</f>
        <v>4.0733188102635189E-2</v>
      </c>
      <c r="BG173">
        <f>Model!AR187</f>
        <v>4.0733188102635189E-2</v>
      </c>
    </row>
    <row r="174" spans="1:59">
      <c r="A174">
        <f>Model!I188</f>
        <v>0</v>
      </c>
      <c r="B174">
        <f>Model!J188</f>
        <v>0</v>
      </c>
      <c r="C174">
        <f>Model!K188</f>
        <v>0</v>
      </c>
      <c r="D174">
        <f>Model!L188</f>
        <v>0</v>
      </c>
      <c r="E174">
        <f>Model!M188</f>
        <v>0</v>
      </c>
      <c r="F174">
        <f>Model!N188</f>
        <v>0</v>
      </c>
      <c r="G174">
        <f>Model!O188</f>
        <v>0</v>
      </c>
      <c r="H174">
        <f>Model!P188</f>
        <v>0</v>
      </c>
      <c r="I174">
        <f>Model!Q188</f>
        <v>0</v>
      </c>
      <c r="J174">
        <f>Model!R188</f>
        <v>0</v>
      </c>
      <c r="K174">
        <f>Model!S188</f>
        <v>0</v>
      </c>
      <c r="L174">
        <f>Model!T188</f>
        <v>0</v>
      </c>
      <c r="M174">
        <f>Model!U188</f>
        <v>0</v>
      </c>
      <c r="N174">
        <f>Model!V188</f>
        <v>0</v>
      </c>
      <c r="O174">
        <f>Model!W188</f>
        <v>0</v>
      </c>
      <c r="P174">
        <f>Model!X188</f>
        <v>0</v>
      </c>
      <c r="Q174">
        <f>Model!Y188</f>
        <v>0</v>
      </c>
      <c r="R174">
        <f>Model!Z188</f>
        <v>0</v>
      </c>
      <c r="S174">
        <f>Model!AA188</f>
        <v>0</v>
      </c>
      <c r="T174">
        <f>Model!AB188</f>
        <v>0</v>
      </c>
      <c r="U174">
        <f>Model!AC188</f>
        <v>0</v>
      </c>
      <c r="V174">
        <f>Model!AD188</f>
        <v>0</v>
      </c>
      <c r="W174">
        <f>Model!AE188</f>
        <v>0</v>
      </c>
      <c r="X174">
        <f>Model!AF188</f>
        <v>0</v>
      </c>
      <c r="Y174">
        <f>Model!AG188</f>
        <v>0</v>
      </c>
      <c r="Z174">
        <f>Model!AH188</f>
        <v>0</v>
      </c>
      <c r="AA174">
        <f>Model!AI188</f>
        <v>0</v>
      </c>
      <c r="AB174">
        <f>Model!AJ188</f>
        <v>0</v>
      </c>
      <c r="AD174">
        <f>Model!AT188</f>
        <v>0</v>
      </c>
      <c r="AE174">
        <f>Model!AU188</f>
        <v>0</v>
      </c>
      <c r="AF174">
        <f>Model!AV188</f>
        <v>0</v>
      </c>
      <c r="AG174">
        <f>Model!AW188</f>
        <v>0</v>
      </c>
      <c r="AH174">
        <f>Model!AX188</f>
        <v>0</v>
      </c>
      <c r="AI174">
        <f>Model!AY188</f>
        <v>0</v>
      </c>
      <c r="AJ174">
        <f>Model!AZ188</f>
        <v>0</v>
      </c>
      <c r="AK174">
        <f>Model!BA188</f>
        <v>0</v>
      </c>
      <c r="AL174">
        <f>Model!BB188</f>
        <v>0</v>
      </c>
      <c r="AM174">
        <f>Model!BC188</f>
        <v>0</v>
      </c>
      <c r="AN174">
        <f>Model!BD188</f>
        <v>0</v>
      </c>
      <c r="AO174">
        <f>Model!BE188</f>
        <v>0</v>
      </c>
      <c r="AP174">
        <f>Model!BF188</f>
        <v>0</v>
      </c>
      <c r="AQ174">
        <f>Model!BG188</f>
        <v>0</v>
      </c>
      <c r="AR174">
        <f>Model!BH188</f>
        <v>0</v>
      </c>
      <c r="AS174">
        <f>Model!BI188</f>
        <v>0</v>
      </c>
      <c r="AU174">
        <f>Model!AK178</f>
        <v>12.381</v>
      </c>
      <c r="AV174">
        <f>Model!AL178</f>
        <v>14.026999999999999</v>
      </c>
      <c r="AW174">
        <f>Model!AM178</f>
        <v>16.524000000000001</v>
      </c>
      <c r="AX174">
        <f>Model!AN178</f>
        <v>16.172999999999998</v>
      </c>
      <c r="AZ174">
        <f>Model!AK188</f>
        <v>0</v>
      </c>
      <c r="BA174">
        <f>Model!AL188</f>
        <v>0</v>
      </c>
      <c r="BB174">
        <f>Model!AM188</f>
        <v>0</v>
      </c>
      <c r="BC174">
        <f>Model!AN188</f>
        <v>0</v>
      </c>
      <c r="BD174">
        <f>Model!AO188</f>
        <v>0</v>
      </c>
      <c r="BE174">
        <f>Model!AP188</f>
        <v>0</v>
      </c>
      <c r="BF174">
        <f>Model!AQ188</f>
        <v>0</v>
      </c>
      <c r="BG174">
        <f>Model!AR188</f>
        <v>0</v>
      </c>
    </row>
    <row r="175" spans="1:59">
      <c r="A175">
        <f>Model!I189</f>
        <v>0</v>
      </c>
      <c r="B175">
        <f>Model!J189</f>
        <v>0</v>
      </c>
      <c r="C175">
        <f>Model!K189</f>
        <v>0</v>
      </c>
      <c r="D175">
        <f>Model!L189</f>
        <v>0</v>
      </c>
      <c r="E175">
        <f>Model!M189</f>
        <v>0</v>
      </c>
      <c r="F175">
        <f>Model!N189</f>
        <v>0</v>
      </c>
      <c r="G175">
        <f>Model!O189</f>
        <v>0</v>
      </c>
      <c r="H175">
        <f>Model!P189</f>
        <v>0</v>
      </c>
      <c r="I175">
        <f>Model!Q189</f>
        <v>0</v>
      </c>
      <c r="J175">
        <f>Model!R189</f>
        <v>0</v>
      </c>
      <c r="K175">
        <f>Model!S189</f>
        <v>0</v>
      </c>
      <c r="L175">
        <f>Model!T189</f>
        <v>0</v>
      </c>
      <c r="M175">
        <f>Model!U189</f>
        <v>0</v>
      </c>
      <c r="N175">
        <f>Model!V189</f>
        <v>0</v>
      </c>
      <c r="O175">
        <f>Model!W189</f>
        <v>0</v>
      </c>
      <c r="P175">
        <f>Model!X189</f>
        <v>0</v>
      </c>
      <c r="Q175">
        <f>Model!Y189</f>
        <v>0</v>
      </c>
      <c r="R175">
        <f>Model!Z189</f>
        <v>0</v>
      </c>
      <c r="S175">
        <f>Model!AA189</f>
        <v>0</v>
      </c>
      <c r="T175">
        <f>Model!AB189</f>
        <v>0</v>
      </c>
      <c r="U175">
        <f>Model!AC189</f>
        <v>0</v>
      </c>
      <c r="V175">
        <f>Model!AD189</f>
        <v>0</v>
      </c>
      <c r="W175">
        <f>Model!AE189</f>
        <v>0</v>
      </c>
      <c r="X175">
        <f>Model!AF189</f>
        <v>0</v>
      </c>
      <c r="Y175">
        <f>Model!AG189</f>
        <v>0</v>
      </c>
      <c r="Z175">
        <f>Model!AH189</f>
        <v>0</v>
      </c>
      <c r="AA175">
        <f>Model!AI189</f>
        <v>0</v>
      </c>
      <c r="AB175">
        <f>Model!AJ189</f>
        <v>0</v>
      </c>
      <c r="AD175">
        <f>Model!AT189</f>
        <v>0</v>
      </c>
      <c r="AE175">
        <f>Model!AU189</f>
        <v>0</v>
      </c>
      <c r="AF175">
        <f>Model!AV189</f>
        <v>0</v>
      </c>
      <c r="AG175">
        <f>Model!AW189</f>
        <v>0</v>
      </c>
      <c r="AH175">
        <f>Model!AX189</f>
        <v>0</v>
      </c>
      <c r="AI175">
        <f>Model!AY189</f>
        <v>0</v>
      </c>
      <c r="AJ175">
        <f>Model!AZ189</f>
        <v>0</v>
      </c>
      <c r="AK175">
        <f>Model!BA189</f>
        <v>0</v>
      </c>
      <c r="AL175">
        <f>Model!BB189</f>
        <v>0</v>
      </c>
      <c r="AM175">
        <f>Model!BC189</f>
        <v>0</v>
      </c>
      <c r="AN175">
        <f>Model!BD189</f>
        <v>0</v>
      </c>
      <c r="AO175">
        <f>Model!BE189</f>
        <v>0</v>
      </c>
      <c r="AP175">
        <f>Model!BF189</f>
        <v>0</v>
      </c>
      <c r="AQ175">
        <f>Model!BG189</f>
        <v>0</v>
      </c>
      <c r="AR175">
        <f>Model!BH189</f>
        <v>0</v>
      </c>
      <c r="AS175">
        <f>Model!BI189</f>
        <v>0</v>
      </c>
      <c r="AU175">
        <f>Model!AK179</f>
        <v>671.6389999999999</v>
      </c>
      <c r="AV175">
        <f>Model!AL179</f>
        <v>742.67900000000009</v>
      </c>
      <c r="AW175">
        <f>Model!AM179</f>
        <v>813.26700000000005</v>
      </c>
      <c r="AX175">
        <f>Model!AN179</f>
        <v>897.69800000000009</v>
      </c>
      <c r="AZ175">
        <f>Model!AK189</f>
        <v>0</v>
      </c>
      <c r="BA175">
        <f>Model!AL189</f>
        <v>0</v>
      </c>
      <c r="BB175">
        <f>Model!AM189</f>
        <v>0</v>
      </c>
      <c r="BC175">
        <f>Model!AN189</f>
        <v>0</v>
      </c>
      <c r="BD175">
        <f>Model!AO189</f>
        <v>0</v>
      </c>
      <c r="BE175">
        <f>Model!AP189</f>
        <v>0</v>
      </c>
      <c r="BF175">
        <f>Model!AQ189</f>
        <v>0</v>
      </c>
      <c r="BG175">
        <f>Model!AR189</f>
        <v>0</v>
      </c>
    </row>
    <row r="176" spans="1:59">
      <c r="A176">
        <f>Model!I190</f>
        <v>0</v>
      </c>
      <c r="B176">
        <f>Model!J190</f>
        <v>0</v>
      </c>
      <c r="C176">
        <f>Model!K190</f>
        <v>0</v>
      </c>
      <c r="D176">
        <f>Model!L190</f>
        <v>0</v>
      </c>
      <c r="E176">
        <f>Model!M190</f>
        <v>0</v>
      </c>
      <c r="F176">
        <f>Model!N190</f>
        <v>0</v>
      </c>
      <c r="G176">
        <f>Model!O190</f>
        <v>0</v>
      </c>
      <c r="H176">
        <f>Model!P190</f>
        <v>0</v>
      </c>
      <c r="I176">
        <f>Model!Q190</f>
        <v>0</v>
      </c>
      <c r="J176">
        <f>Model!R190</f>
        <v>0</v>
      </c>
      <c r="K176">
        <f>Model!S190</f>
        <v>0</v>
      </c>
      <c r="L176">
        <f>Model!T190</f>
        <v>0</v>
      </c>
      <c r="M176">
        <f>Model!U190</f>
        <v>0</v>
      </c>
      <c r="N176">
        <f>Model!V190</f>
        <v>0</v>
      </c>
      <c r="O176">
        <f>Model!W190</f>
        <v>0</v>
      </c>
      <c r="P176">
        <f>Model!X190</f>
        <v>0</v>
      </c>
      <c r="Q176">
        <f>Model!Y190</f>
        <v>0</v>
      </c>
      <c r="R176">
        <f>Model!Z190</f>
        <v>0</v>
      </c>
      <c r="S176">
        <f>Model!AA190</f>
        <v>0</v>
      </c>
      <c r="T176">
        <f>Model!AB190</f>
        <v>0</v>
      </c>
      <c r="U176">
        <f>Model!AC190</f>
        <v>0</v>
      </c>
      <c r="V176">
        <f>Model!AD190</f>
        <v>0</v>
      </c>
      <c r="W176">
        <f>Model!AE190</f>
        <v>0</v>
      </c>
      <c r="X176">
        <f>Model!AF190</f>
        <v>0</v>
      </c>
      <c r="Y176">
        <f>Model!AG190</f>
        <v>0</v>
      </c>
      <c r="Z176">
        <f>Model!AH190</f>
        <v>0</v>
      </c>
      <c r="AA176">
        <f>Model!AI190</f>
        <v>0</v>
      </c>
      <c r="AB176">
        <f>Model!AJ190</f>
        <v>0</v>
      </c>
      <c r="AD176">
        <f>Model!AT190</f>
        <v>0</v>
      </c>
      <c r="AE176">
        <f>Model!AU190</f>
        <v>0</v>
      </c>
      <c r="AF176">
        <f>Model!AV190</f>
        <v>0</v>
      </c>
      <c r="AG176">
        <f>Model!AW190</f>
        <v>0</v>
      </c>
      <c r="AH176">
        <f>Model!AX190</f>
        <v>0</v>
      </c>
      <c r="AI176">
        <f>Model!AY190</f>
        <v>0</v>
      </c>
      <c r="AJ176">
        <f>Model!AZ190</f>
        <v>0</v>
      </c>
      <c r="AK176">
        <f>Model!BA190</f>
        <v>0</v>
      </c>
      <c r="AL176">
        <f>Model!BB190</f>
        <v>0</v>
      </c>
      <c r="AM176">
        <f>Model!BC190</f>
        <v>0</v>
      </c>
      <c r="AN176">
        <f>Model!BD190</f>
        <v>0</v>
      </c>
      <c r="AO176">
        <f>Model!BE190</f>
        <v>0</v>
      </c>
      <c r="AP176">
        <f>Model!BF190</f>
        <v>0</v>
      </c>
      <c r="AQ176">
        <f>Model!BG190</f>
        <v>0</v>
      </c>
      <c r="AR176">
        <f>Model!BH190</f>
        <v>0</v>
      </c>
      <c r="AS176">
        <f>Model!BI190</f>
        <v>0</v>
      </c>
      <c r="AU176">
        <f>Model!AK180</f>
        <v>1237.3889999999997</v>
      </c>
      <c r="AV176">
        <f>Model!AL180</f>
        <v>1298.145</v>
      </c>
      <c r="AW176">
        <f>Model!AM180</f>
        <v>1358.1940000000002</v>
      </c>
      <c r="AX176">
        <f>Model!AN180</f>
        <v>1531.3000000000002</v>
      </c>
      <c r="AZ176">
        <f>Model!AK190</f>
        <v>0</v>
      </c>
      <c r="BA176">
        <f>Model!AL190</f>
        <v>0</v>
      </c>
      <c r="BB176">
        <f>Model!AM190</f>
        <v>0</v>
      </c>
      <c r="BC176">
        <f>Model!AN190</f>
        <v>0</v>
      </c>
      <c r="BD176">
        <f>Model!AO190</f>
        <v>0</v>
      </c>
      <c r="BE176">
        <f>Model!AP190</f>
        <v>0</v>
      </c>
      <c r="BF176">
        <f>Model!AQ190</f>
        <v>0</v>
      </c>
      <c r="BG176">
        <f>Model!AR190</f>
        <v>0</v>
      </c>
    </row>
    <row r="177" spans="1:59">
      <c r="A177" t="str">
        <f>Model!I191</f>
        <v>Cash Flow Statement | CRTO model</v>
      </c>
      <c r="B177">
        <f>Model!J191</f>
        <v>0</v>
      </c>
      <c r="C177">
        <f>Model!K191</f>
        <v>0</v>
      </c>
      <c r="D177">
        <f>Model!L191</f>
        <v>0</v>
      </c>
      <c r="E177">
        <f>Model!M191</f>
        <v>40908</v>
      </c>
      <c r="F177">
        <f>Model!N191</f>
        <v>0</v>
      </c>
      <c r="G177">
        <f>Model!O191</f>
        <v>0</v>
      </c>
      <c r="H177">
        <f>Model!P191</f>
        <v>0</v>
      </c>
      <c r="I177">
        <f>Model!Q191</f>
        <v>41274</v>
      </c>
      <c r="J177">
        <f>Model!R191</f>
        <v>0</v>
      </c>
      <c r="K177">
        <f>Model!S191</f>
        <v>0</v>
      </c>
      <c r="L177">
        <f>Model!T191</f>
        <v>0</v>
      </c>
      <c r="M177">
        <f>Model!U191</f>
        <v>41639</v>
      </c>
      <c r="N177">
        <f>Model!V191</f>
        <v>0</v>
      </c>
      <c r="O177">
        <f>Model!W191</f>
        <v>0</v>
      </c>
      <c r="P177">
        <f>Model!X191</f>
        <v>0</v>
      </c>
      <c r="Q177">
        <f>Model!Y191</f>
        <v>42004</v>
      </c>
      <c r="R177">
        <f>Model!Z191</f>
        <v>0</v>
      </c>
      <c r="S177">
        <f>Model!AA191</f>
        <v>0</v>
      </c>
      <c r="T177">
        <f>Model!AB191</f>
        <v>0</v>
      </c>
      <c r="U177">
        <f>Model!AC191</f>
        <v>42369</v>
      </c>
      <c r="V177">
        <f>Model!AD191</f>
        <v>0</v>
      </c>
      <c r="W177">
        <f>Model!AE191</f>
        <v>0</v>
      </c>
      <c r="X177">
        <f>Model!AF191</f>
        <v>0</v>
      </c>
      <c r="Y177">
        <f>Model!AG191</f>
        <v>42735</v>
      </c>
      <c r="Z177">
        <f>Model!AH191</f>
        <v>0</v>
      </c>
      <c r="AA177">
        <f>Model!AI191</f>
        <v>0</v>
      </c>
      <c r="AB177">
        <f>Model!AJ191</f>
        <v>0</v>
      </c>
      <c r="AD177">
        <f>Model!AT191</f>
        <v>0</v>
      </c>
      <c r="AE177">
        <f>Model!AU191</f>
        <v>0</v>
      </c>
      <c r="AF177">
        <f>Model!AV191</f>
        <v>0</v>
      </c>
      <c r="AG177">
        <f>Model!AW191</f>
        <v>0</v>
      </c>
      <c r="AH177">
        <f>Model!AX191</f>
        <v>0</v>
      </c>
      <c r="AI177">
        <f>Model!AY191</f>
        <v>0</v>
      </c>
      <c r="AJ177">
        <f>Model!AZ191</f>
        <v>0</v>
      </c>
      <c r="AK177">
        <f>Model!BA191</f>
        <v>0</v>
      </c>
      <c r="AL177">
        <f>Model!BB191</f>
        <v>0</v>
      </c>
      <c r="AM177">
        <f>Model!BC191</f>
        <v>0</v>
      </c>
      <c r="AN177">
        <f>Model!BD191</f>
        <v>0</v>
      </c>
      <c r="AO177">
        <f>Model!BE191</f>
        <v>0</v>
      </c>
      <c r="AP177">
        <f>Model!BF191</f>
        <v>0</v>
      </c>
      <c r="AQ177">
        <f>Model!BG191</f>
        <v>0</v>
      </c>
      <c r="AR177">
        <f>Model!BH191</f>
        <v>0</v>
      </c>
      <c r="AS177">
        <f>Model!BI191</f>
        <v>0</v>
      </c>
      <c r="AU177" t="str">
        <f>Model!AK181</f>
        <v>OK</v>
      </c>
      <c r="AV177" t="str">
        <f>Model!AL181</f>
        <v>OK</v>
      </c>
      <c r="AW177" t="str">
        <f>Model!AM181</f>
        <v>OK</v>
      </c>
      <c r="AX177" t="str">
        <f>Model!AN181</f>
        <v>OK</v>
      </c>
      <c r="AZ177">
        <f>Model!AK191</f>
        <v>43100</v>
      </c>
      <c r="BA177">
        <f>Model!AL191</f>
        <v>0</v>
      </c>
      <c r="BB177">
        <f>Model!AM191</f>
        <v>0</v>
      </c>
      <c r="BC177">
        <f>Model!AN191</f>
        <v>0</v>
      </c>
      <c r="BD177">
        <f>Model!AO191</f>
        <v>43190</v>
      </c>
      <c r="BE177">
        <f>Model!AP191</f>
        <v>0</v>
      </c>
      <c r="BF177">
        <f>Model!AQ191</f>
        <v>0</v>
      </c>
      <c r="BG177">
        <f>Model!AR191</f>
        <v>0</v>
      </c>
    </row>
    <row r="178" spans="1:59">
      <c r="A178" t="str">
        <f>Model!I192</f>
        <v>(USD millions)</v>
      </c>
      <c r="B178">
        <f>Model!J192</f>
        <v>0</v>
      </c>
      <c r="C178">
        <f>Model!K192</f>
        <v>0</v>
      </c>
      <c r="D178">
        <f>Model!L192</f>
        <v>0</v>
      </c>
      <c r="E178">
        <f>Model!M192</f>
        <v>1</v>
      </c>
      <c r="F178">
        <f>Model!N192</f>
        <v>2</v>
      </c>
      <c r="G178">
        <f>Model!O192</f>
        <v>3</v>
      </c>
      <c r="H178">
        <f>Model!P192</f>
        <v>4</v>
      </c>
      <c r="I178">
        <f>Model!Q192</f>
        <v>1</v>
      </c>
      <c r="J178">
        <f>Model!R192</f>
        <v>2</v>
      </c>
      <c r="K178">
        <f>Model!S192</f>
        <v>3</v>
      </c>
      <c r="L178">
        <f>Model!T192</f>
        <v>4</v>
      </c>
      <c r="M178">
        <f>Model!U192</f>
        <v>1</v>
      </c>
      <c r="N178">
        <f>Model!V192</f>
        <v>2</v>
      </c>
      <c r="O178">
        <f>Model!W192</f>
        <v>3</v>
      </c>
      <c r="P178">
        <f>Model!X192</f>
        <v>4</v>
      </c>
      <c r="Q178">
        <f>Model!Y192</f>
        <v>1</v>
      </c>
      <c r="R178">
        <f>Model!Z192</f>
        <v>2</v>
      </c>
      <c r="S178">
        <f>Model!AA192</f>
        <v>3</v>
      </c>
      <c r="T178">
        <f>Model!AB192</f>
        <v>4</v>
      </c>
      <c r="U178">
        <f>Model!AC192</f>
        <v>1</v>
      </c>
      <c r="V178">
        <f>Model!AD192</f>
        <v>2</v>
      </c>
      <c r="W178">
        <f>Model!AE192</f>
        <v>3</v>
      </c>
      <c r="X178">
        <f>Model!AF192</f>
        <v>4</v>
      </c>
      <c r="Y178">
        <f>Model!AG192</f>
        <v>1</v>
      </c>
      <c r="Z178">
        <f>Model!AH192</f>
        <v>2</v>
      </c>
      <c r="AA178">
        <f>Model!AI192</f>
        <v>3</v>
      </c>
      <c r="AB178">
        <f>Model!AJ192</f>
        <v>4</v>
      </c>
      <c r="AD178">
        <f>Model!AT192</f>
        <v>40908</v>
      </c>
      <c r="AE178">
        <f>Model!AU192</f>
        <v>41274</v>
      </c>
      <c r="AF178">
        <f>Model!AV192</f>
        <v>41639</v>
      </c>
      <c r="AG178">
        <f>Model!AW192</f>
        <v>42004</v>
      </c>
      <c r="AH178">
        <f>Model!AX192</f>
        <v>42369</v>
      </c>
      <c r="AI178">
        <f>Model!AY192</f>
        <v>42735</v>
      </c>
      <c r="AJ178">
        <f>Model!AZ192</f>
        <v>43100</v>
      </c>
      <c r="AK178">
        <f>Model!BA192</f>
        <v>43465</v>
      </c>
      <c r="AL178">
        <f>Model!BB192</f>
        <v>43830</v>
      </c>
      <c r="AM178">
        <f>Model!BC192</f>
        <v>44196</v>
      </c>
      <c r="AN178">
        <f>Model!BD192</f>
        <v>44561</v>
      </c>
      <c r="AO178">
        <f>Model!BE192</f>
        <v>44926</v>
      </c>
      <c r="AP178">
        <f>Model!BF192</f>
        <v>45291</v>
      </c>
      <c r="AQ178">
        <f>Model!BG192</f>
        <v>45657</v>
      </c>
      <c r="AR178">
        <f>Model!BH192</f>
        <v>46022</v>
      </c>
      <c r="AS178">
        <f>Model!BI192</f>
        <v>46387</v>
      </c>
      <c r="AU178">
        <f>Model!AK182</f>
        <v>0</v>
      </c>
      <c r="AV178">
        <f>Model!AL182</f>
        <v>0</v>
      </c>
      <c r="AW178">
        <f>Model!AM182</f>
        <v>0</v>
      </c>
      <c r="AX178">
        <f>Model!AN182</f>
        <v>0</v>
      </c>
      <c r="AZ178">
        <f>Model!AK192</f>
        <v>1</v>
      </c>
      <c r="BA178">
        <f>Model!AL192</f>
        <v>2</v>
      </c>
      <c r="BB178">
        <f>Model!AM192</f>
        <v>3</v>
      </c>
      <c r="BC178">
        <f>Model!AN192</f>
        <v>4</v>
      </c>
      <c r="BD178">
        <f>Model!AO192</f>
        <v>1</v>
      </c>
      <c r="BE178">
        <f>Model!AP192</f>
        <v>2</v>
      </c>
      <c r="BF178">
        <f>Model!AQ192</f>
        <v>3</v>
      </c>
      <c r="BG178">
        <f>Model!AR192</f>
        <v>4</v>
      </c>
    </row>
    <row r="179" spans="1:59">
      <c r="A179" t="str">
        <f>Model!I193</f>
        <v>Cash Flow Statement</v>
      </c>
      <c r="B179">
        <f>Model!J193</f>
        <v>0</v>
      </c>
      <c r="C179">
        <f>Model!K193</f>
        <v>0</v>
      </c>
      <c r="D179">
        <f>Model!L193</f>
        <v>0</v>
      </c>
      <c r="E179">
        <f>Model!M193</f>
        <v>0</v>
      </c>
      <c r="F179">
        <f>Model!N193</f>
        <v>0</v>
      </c>
      <c r="G179">
        <f>Model!O193</f>
        <v>0</v>
      </c>
      <c r="H179">
        <f>Model!P193</f>
        <v>0</v>
      </c>
      <c r="I179">
        <f>Model!Q193</f>
        <v>0</v>
      </c>
      <c r="J179">
        <f>Model!R193</f>
        <v>0</v>
      </c>
      <c r="K179">
        <f>Model!S193</f>
        <v>0</v>
      </c>
      <c r="L179">
        <f>Model!T193</f>
        <v>0</v>
      </c>
      <c r="M179">
        <f>Model!U193</f>
        <v>0</v>
      </c>
      <c r="N179">
        <f>Model!V193</f>
        <v>0</v>
      </c>
      <c r="O179">
        <f>Model!W193</f>
        <v>0</v>
      </c>
      <c r="P179">
        <f>Model!X193</f>
        <v>0</v>
      </c>
      <c r="Q179">
        <f>Model!Y193</f>
        <v>0</v>
      </c>
      <c r="R179">
        <f>Model!Z193</f>
        <v>0</v>
      </c>
      <c r="S179">
        <f>Model!AA193</f>
        <v>0</v>
      </c>
      <c r="T179">
        <f>Model!AB193</f>
        <v>0</v>
      </c>
      <c r="U179">
        <f>Model!AC193</f>
        <v>0</v>
      </c>
      <c r="V179">
        <f>Model!AD193</f>
        <v>0</v>
      </c>
      <c r="W179">
        <f>Model!AE193</f>
        <v>0</v>
      </c>
      <c r="X179">
        <f>Model!AF193</f>
        <v>0</v>
      </c>
      <c r="Y179">
        <f>Model!AG193</f>
        <v>0</v>
      </c>
      <c r="Z179">
        <f>Model!AH193</f>
        <v>0</v>
      </c>
      <c r="AA179">
        <f>Model!AI193</f>
        <v>0</v>
      </c>
      <c r="AB179">
        <f>Model!AJ193</f>
        <v>0</v>
      </c>
      <c r="AD179">
        <f>Model!AT193</f>
        <v>0</v>
      </c>
      <c r="AE179">
        <f>Model!AU193</f>
        <v>0</v>
      </c>
      <c r="AF179">
        <f>Model!AV193</f>
        <v>0</v>
      </c>
      <c r="AG179">
        <f>Model!AW193</f>
        <v>0</v>
      </c>
      <c r="AH179">
        <f>Model!AX193</f>
        <v>0</v>
      </c>
      <c r="AI179">
        <f>Model!AY193</f>
        <v>0</v>
      </c>
      <c r="AJ179">
        <f>Model!AZ193</f>
        <v>0</v>
      </c>
      <c r="AK179">
        <f>Model!BA193</f>
        <v>0</v>
      </c>
      <c r="AL179">
        <f>Model!BB193</f>
        <v>0</v>
      </c>
      <c r="AM179">
        <f>Model!BC193</f>
        <v>0</v>
      </c>
      <c r="AN179">
        <f>Model!BD193</f>
        <v>0</v>
      </c>
      <c r="AO179">
        <f>Model!BE193</f>
        <v>0</v>
      </c>
      <c r="AP179">
        <f>Model!BF193</f>
        <v>0</v>
      </c>
      <c r="AQ179">
        <f>Model!BG193</f>
        <v>0</v>
      </c>
      <c r="AR179">
        <f>Model!BH193</f>
        <v>0</v>
      </c>
      <c r="AS179">
        <f>Model!BI193</f>
        <v>0</v>
      </c>
      <c r="AU179">
        <f>Model!AK183</f>
        <v>0</v>
      </c>
      <c r="AV179">
        <f>Model!AL183</f>
        <v>0</v>
      </c>
      <c r="AW179">
        <f>Model!AM183</f>
        <v>0</v>
      </c>
      <c r="AX179">
        <f>Model!AN183</f>
        <v>0</v>
      </c>
      <c r="AZ179">
        <f>Model!AK193</f>
        <v>0</v>
      </c>
      <c r="BA179">
        <f>Model!AL193</f>
        <v>0</v>
      </c>
      <c r="BB179">
        <f>Model!AM193</f>
        <v>0</v>
      </c>
      <c r="BC179">
        <f>Model!AN193</f>
        <v>0</v>
      </c>
      <c r="BD179">
        <f>Model!AO193</f>
        <v>0</v>
      </c>
      <c r="BE179">
        <f>Model!AP193</f>
        <v>0</v>
      </c>
      <c r="BF179">
        <f>Model!AQ193</f>
        <v>0</v>
      </c>
      <c r="BG179">
        <f>Model!AR193</f>
        <v>0</v>
      </c>
    </row>
    <row r="180" spans="1:59">
      <c r="A180">
        <f>Model!I194</f>
        <v>0</v>
      </c>
      <c r="B180">
        <f>Model!J194</f>
        <v>0</v>
      </c>
      <c r="C180">
        <f>Model!K194</f>
        <v>0</v>
      </c>
      <c r="D180">
        <f>Model!L194</f>
        <v>0</v>
      </c>
      <c r="E180">
        <f>Model!M194</f>
        <v>0</v>
      </c>
      <c r="F180">
        <f>Model!N194</f>
        <v>0</v>
      </c>
      <c r="G180">
        <f>Model!O194</f>
        <v>0</v>
      </c>
      <c r="H180">
        <f>Model!P194</f>
        <v>0</v>
      </c>
      <c r="I180">
        <f>Model!Q194</f>
        <v>0</v>
      </c>
      <c r="J180">
        <f>Model!R194</f>
        <v>0</v>
      </c>
      <c r="K180">
        <f>Model!S194</f>
        <v>0</v>
      </c>
      <c r="L180">
        <f>Model!T194</f>
        <v>0</v>
      </c>
      <c r="M180">
        <f>Model!U194</f>
        <v>0</v>
      </c>
      <c r="N180">
        <f>Model!V194</f>
        <v>0</v>
      </c>
      <c r="O180">
        <f>Model!W194</f>
        <v>0</v>
      </c>
      <c r="P180">
        <f>Model!X194</f>
        <v>0</v>
      </c>
      <c r="Q180">
        <f>Model!Y194</f>
        <v>0</v>
      </c>
      <c r="R180">
        <f>Model!Z194</f>
        <v>0</v>
      </c>
      <c r="S180">
        <f>Model!AA194</f>
        <v>0</v>
      </c>
      <c r="T180">
        <f>Model!AB194</f>
        <v>0</v>
      </c>
      <c r="U180">
        <f>Model!AC194</f>
        <v>0</v>
      </c>
      <c r="V180">
        <f>Model!AD194</f>
        <v>0</v>
      </c>
      <c r="W180">
        <f>Model!AE194</f>
        <v>0</v>
      </c>
      <c r="X180">
        <f>Model!AF194</f>
        <v>0</v>
      </c>
      <c r="Y180">
        <f>Model!AG194</f>
        <v>0</v>
      </c>
      <c r="Z180">
        <f>Model!AH194</f>
        <v>0</v>
      </c>
      <c r="AA180">
        <f>Model!AI194</f>
        <v>0</v>
      </c>
      <c r="AB180">
        <f>Model!AJ194</f>
        <v>0</v>
      </c>
      <c r="AD180">
        <f>Model!AT194</f>
        <v>0</v>
      </c>
      <c r="AE180">
        <f>Model!AU194</f>
        <v>0</v>
      </c>
      <c r="AF180">
        <f>Model!AV194</f>
        <v>0</v>
      </c>
      <c r="AG180">
        <f>Model!AW194</f>
        <v>0</v>
      </c>
      <c r="AH180">
        <f>Model!AX194</f>
        <v>0</v>
      </c>
      <c r="AI180">
        <f>Model!AY194</f>
        <v>0</v>
      </c>
      <c r="AJ180">
        <f>Model!AZ194</f>
        <v>0</v>
      </c>
      <c r="AK180">
        <f>Model!BA194</f>
        <v>0</v>
      </c>
      <c r="AL180">
        <f>Model!BB194</f>
        <v>0</v>
      </c>
      <c r="AM180">
        <f>Model!BC194</f>
        <v>0</v>
      </c>
      <c r="AN180">
        <f>Model!BD194</f>
        <v>0</v>
      </c>
      <c r="AO180">
        <f>Model!BE194</f>
        <v>0</v>
      </c>
      <c r="AP180">
        <f>Model!BF194</f>
        <v>0</v>
      </c>
      <c r="AQ180">
        <f>Model!BG194</f>
        <v>0</v>
      </c>
      <c r="AR180">
        <f>Model!BH194</f>
        <v>0</v>
      </c>
      <c r="AS180">
        <f>Model!BI194</f>
        <v>0</v>
      </c>
      <c r="AU180">
        <f>Model!AK184</f>
        <v>60.237403516191272</v>
      </c>
      <c r="AV180">
        <f>Model!AL184</f>
        <v>62.34133162491559</v>
      </c>
      <c r="AW180">
        <f>Model!AM184</f>
        <v>60.54146674574848</v>
      </c>
      <c r="AX180">
        <f>Model!AN184</f>
        <v>65.582254469749913</v>
      </c>
      <c r="AZ180">
        <f>Model!AK194</f>
        <v>0</v>
      </c>
      <c r="BA180">
        <f>Model!AL194</f>
        <v>0</v>
      </c>
      <c r="BB180">
        <f>Model!AM194</f>
        <v>0</v>
      </c>
      <c r="BC180">
        <f>Model!AN194</f>
        <v>0</v>
      </c>
      <c r="BD180">
        <f>Model!AO194</f>
        <v>0</v>
      </c>
      <c r="BE180">
        <f>Model!AP194</f>
        <v>0</v>
      </c>
      <c r="BF180">
        <f>Model!AQ194</f>
        <v>0</v>
      </c>
      <c r="BG180">
        <f>Model!AR194</f>
        <v>0</v>
      </c>
    </row>
    <row r="181" spans="1:59">
      <c r="A181" t="str">
        <f>Model!I195</f>
        <v>Operating Cash Flow:</v>
      </c>
      <c r="B181">
        <f>Model!J195</f>
        <v>0</v>
      </c>
      <c r="C181">
        <f>Model!K195</f>
        <v>0</v>
      </c>
      <c r="D181">
        <f>Model!L195</f>
        <v>0</v>
      </c>
      <c r="E181">
        <f>Model!M195</f>
        <v>0</v>
      </c>
      <c r="F181">
        <f>Model!N195</f>
        <v>0</v>
      </c>
      <c r="G181">
        <f>Model!O195</f>
        <v>0</v>
      </c>
      <c r="H181">
        <f>Model!P195</f>
        <v>0</v>
      </c>
      <c r="I181">
        <f>Model!Q195</f>
        <v>0</v>
      </c>
      <c r="J181">
        <f>Model!R195</f>
        <v>0</v>
      </c>
      <c r="K181">
        <f>Model!S195</f>
        <v>0</v>
      </c>
      <c r="L181">
        <f>Model!T195</f>
        <v>0</v>
      </c>
      <c r="M181">
        <f>Model!U195</f>
        <v>0</v>
      </c>
      <c r="N181">
        <f>Model!V195</f>
        <v>0</v>
      </c>
      <c r="O181">
        <f>Model!W195</f>
        <v>0</v>
      </c>
      <c r="P181">
        <f>Model!X195</f>
        <v>0</v>
      </c>
      <c r="Q181">
        <f>Model!Y195</f>
        <v>0</v>
      </c>
      <c r="R181">
        <f>Model!Z195</f>
        <v>0</v>
      </c>
      <c r="S181">
        <f>Model!AA195</f>
        <v>0</v>
      </c>
      <c r="T181">
        <f>Model!AB195</f>
        <v>0</v>
      </c>
      <c r="U181">
        <f>Model!AC195</f>
        <v>0</v>
      </c>
      <c r="V181">
        <f>Model!AD195</f>
        <v>0</v>
      </c>
      <c r="W181">
        <f>Model!AE195</f>
        <v>0</v>
      </c>
      <c r="X181">
        <f>Model!AF195</f>
        <v>0</v>
      </c>
      <c r="Y181">
        <f>Model!AG195</f>
        <v>0</v>
      </c>
      <c r="Z181">
        <f>Model!AH195</f>
        <v>0</v>
      </c>
      <c r="AA181">
        <f>Model!AI195</f>
        <v>0</v>
      </c>
      <c r="AB181">
        <f>Model!AJ195</f>
        <v>0</v>
      </c>
      <c r="AD181">
        <f>Model!AT195</f>
        <v>0</v>
      </c>
      <c r="AE181">
        <f>Model!AU195</f>
        <v>0</v>
      </c>
      <c r="AF181">
        <f>Model!AV195</f>
        <v>0</v>
      </c>
      <c r="AG181">
        <f>Model!AW195</f>
        <v>0</v>
      </c>
      <c r="AH181">
        <f>Model!AX195</f>
        <v>0</v>
      </c>
      <c r="AI181">
        <f>Model!AY195</f>
        <v>0</v>
      </c>
      <c r="AJ181">
        <f>Model!AZ195</f>
        <v>0</v>
      </c>
      <c r="AK181">
        <f>Model!BA195</f>
        <v>0</v>
      </c>
      <c r="AL181">
        <f>Model!BB195</f>
        <v>0</v>
      </c>
      <c r="AM181">
        <f>Model!BC195</f>
        <v>0</v>
      </c>
      <c r="AN181">
        <f>Model!BD195</f>
        <v>0</v>
      </c>
      <c r="AO181">
        <f>Model!BE195</f>
        <v>0</v>
      </c>
      <c r="AP181">
        <f>Model!BF195</f>
        <v>0</v>
      </c>
      <c r="AQ181">
        <f>Model!BG195</f>
        <v>0</v>
      </c>
      <c r="AR181">
        <f>Model!BH195</f>
        <v>0</v>
      </c>
      <c r="AS181">
        <f>Model!BI195</f>
        <v>0</v>
      </c>
      <c r="AU181">
        <f>Model!AK185</f>
        <v>83.629968133921182</v>
      </c>
      <c r="AV181">
        <f>Model!AL185</f>
        <v>94.513068911483671</v>
      </c>
      <c r="AW181">
        <f>Model!AM185</f>
        <v>92.762836863099523</v>
      </c>
      <c r="AX181">
        <f>Model!AN185</f>
        <v>92.150630748791869</v>
      </c>
      <c r="AZ181">
        <f>Model!AK195</f>
        <v>0</v>
      </c>
      <c r="BA181">
        <f>Model!AL195</f>
        <v>0</v>
      </c>
      <c r="BB181">
        <f>Model!AM195</f>
        <v>0</v>
      </c>
      <c r="BC181">
        <f>Model!AN195</f>
        <v>0</v>
      </c>
      <c r="BD181">
        <f>Model!AO195</f>
        <v>0</v>
      </c>
      <c r="BE181">
        <f>Model!AP195</f>
        <v>0</v>
      </c>
      <c r="BF181">
        <f>Model!AQ195</f>
        <v>0</v>
      </c>
      <c r="BG181">
        <f>Model!AR195</f>
        <v>0</v>
      </c>
    </row>
    <row r="182" spans="1:59">
      <c r="A182" t="str">
        <f>Model!I196</f>
        <v>Net income</v>
      </c>
      <c r="B182">
        <f>Model!J196</f>
        <v>0</v>
      </c>
      <c r="C182">
        <f>Model!K196</f>
        <v>0</v>
      </c>
      <c r="D182">
        <f>Model!L196</f>
        <v>0</v>
      </c>
      <c r="E182">
        <f>Model!M196</f>
        <v>0</v>
      </c>
      <c r="F182">
        <f>Model!N196</f>
        <v>0</v>
      </c>
      <c r="G182">
        <f>Model!O196</f>
        <v>0</v>
      </c>
      <c r="H182">
        <f>Model!P196</f>
        <v>0</v>
      </c>
      <c r="I182">
        <f>Model!Q196</f>
        <v>0</v>
      </c>
      <c r="J182">
        <f>Model!R196</f>
        <v>0</v>
      </c>
      <c r="K182">
        <f>Model!S196</f>
        <v>0</v>
      </c>
      <c r="L182">
        <f>Model!T196</f>
        <v>0</v>
      </c>
      <c r="M182">
        <f>Model!U196</f>
        <v>0</v>
      </c>
      <c r="N182">
        <f>Model!V196</f>
        <v>0</v>
      </c>
      <c r="O182">
        <f>Model!W196</f>
        <v>0</v>
      </c>
      <c r="P182">
        <f>Model!X196</f>
        <v>0</v>
      </c>
      <c r="Q182">
        <f>Model!Y196</f>
        <v>0</v>
      </c>
      <c r="R182">
        <f>Model!Z196</f>
        <v>0</v>
      </c>
      <c r="S182">
        <f>Model!AA196</f>
        <v>0</v>
      </c>
      <c r="T182">
        <f>Model!AB196</f>
        <v>22.892999999999979</v>
      </c>
      <c r="U182">
        <f>Model!AC196</f>
        <v>0</v>
      </c>
      <c r="V182">
        <f>Model!AD196</f>
        <v>0</v>
      </c>
      <c r="W182">
        <f>Model!AE196</f>
        <v>0</v>
      </c>
      <c r="X182">
        <f>Model!AF196</f>
        <v>38.93799999999996</v>
      </c>
      <c r="Y182">
        <f>Model!AG196</f>
        <v>18.526999999999983</v>
      </c>
      <c r="Z182">
        <f>Model!AH196</f>
        <v>13.339000000000038</v>
      </c>
      <c r="AA182">
        <f>Model!AI196</f>
        <v>14.724000000000023</v>
      </c>
      <c r="AB182">
        <f>Model!AJ196</f>
        <v>40.740000000000009</v>
      </c>
      <c r="AD182">
        <f>Model!AT196</f>
        <v>0</v>
      </c>
      <c r="AE182">
        <f>Model!AU196</f>
        <v>0</v>
      </c>
      <c r="AF182">
        <f>Model!AV196</f>
        <v>1.8389999999999911</v>
      </c>
      <c r="AG182">
        <f>Model!AW196</f>
        <v>46.894999999999968</v>
      </c>
      <c r="AH182">
        <f>Model!AX196</f>
        <v>62.277000000000072</v>
      </c>
      <c r="AI182">
        <f>Model!AY196</f>
        <v>87.330000000000055</v>
      </c>
      <c r="AJ182">
        <f>Model!AZ196</f>
        <v>96.660000000000053</v>
      </c>
      <c r="AK182">
        <f>Model!BA196</f>
        <v>79.85547123922133</v>
      </c>
      <c r="AL182">
        <f>Model!BB196</f>
        <v>86.897087514989551</v>
      </c>
      <c r="AM182">
        <f>Model!BC196</f>
        <v>97.249740950253596</v>
      </c>
      <c r="AN182">
        <f>Model!BD196</f>
        <v>100.91975902096164</v>
      </c>
      <c r="AO182">
        <f>Model!BE196</f>
        <v>102.87974962295192</v>
      </c>
      <c r="AP182">
        <f>Model!BF196</f>
        <v>100.55691138185036</v>
      </c>
      <c r="AQ182">
        <f>Model!BG196</f>
        <v>95.782486675092315</v>
      </c>
      <c r="AR182">
        <f>Model!BH196</f>
        <v>85.743228269519278</v>
      </c>
      <c r="AS182">
        <f>Model!BI196</f>
        <v>79.332802502121979</v>
      </c>
      <c r="AU182">
        <f>Model!AK186</f>
        <v>0.21311657726023808</v>
      </c>
      <c r="AV182">
        <f>Model!AL186</f>
        <v>0.21857275369853951</v>
      </c>
      <c r="AW182">
        <f>Model!AM186</f>
        <v>0.20313630273561581</v>
      </c>
      <c r="AX182">
        <f>Model!AN186</f>
        <v>0.29501893775296756</v>
      </c>
      <c r="AZ182">
        <f>Model!AK196</f>
        <v>14.518000000000079</v>
      </c>
      <c r="BA182">
        <f>Model!AL196</f>
        <v>7.5050000000000674</v>
      </c>
      <c r="BB182">
        <f>Model!AM196</f>
        <v>22.26899999999992</v>
      </c>
      <c r="BC182">
        <f>Model!AN196</f>
        <v>52.367999999999988</v>
      </c>
      <c r="BD182">
        <f>Model!AO196</f>
        <v>14.42292907373073</v>
      </c>
      <c r="BE182">
        <f>Model!AP196</f>
        <v>-1.5587652690561784</v>
      </c>
      <c r="BF182">
        <f>Model!AQ196</f>
        <v>12.118981073836345</v>
      </c>
      <c r="BG182">
        <f>Model!AR196</f>
        <v>54.872326360710431</v>
      </c>
    </row>
    <row r="183" spans="1:59">
      <c r="A183" t="str">
        <f>Model!I197</f>
        <v>Amortization and provisions</v>
      </c>
      <c r="B183">
        <f>Model!J197</f>
        <v>0</v>
      </c>
      <c r="C183">
        <f>Model!K197</f>
        <v>0</v>
      </c>
      <c r="D183">
        <f>Model!L197</f>
        <v>0</v>
      </c>
      <c r="E183">
        <f>Model!M197</f>
        <v>0</v>
      </c>
      <c r="F183">
        <f>Model!N197</f>
        <v>0</v>
      </c>
      <c r="G183">
        <f>Model!O197</f>
        <v>0</v>
      </c>
      <c r="H183">
        <f>Model!P197</f>
        <v>0</v>
      </c>
      <c r="I183">
        <f>Model!Q197</f>
        <v>0</v>
      </c>
      <c r="J183">
        <f>Model!R197</f>
        <v>0</v>
      </c>
      <c r="K183">
        <f>Model!S197</f>
        <v>0</v>
      </c>
      <c r="L183">
        <f>Model!T197</f>
        <v>0</v>
      </c>
      <c r="M183">
        <f>Model!U197</f>
        <v>0</v>
      </c>
      <c r="N183">
        <f>Model!V197</f>
        <v>0</v>
      </c>
      <c r="O183">
        <f>Model!W197</f>
        <v>0</v>
      </c>
      <c r="P183">
        <f>Model!X197</f>
        <v>0</v>
      </c>
      <c r="Q183">
        <f>Model!Y197</f>
        <v>0</v>
      </c>
      <c r="R183">
        <f>Model!Z197</f>
        <v>0</v>
      </c>
      <c r="S183">
        <f>Model!AA197</f>
        <v>0</v>
      </c>
      <c r="T183">
        <f>Model!AB197</f>
        <v>9.6869999999999994</v>
      </c>
      <c r="U183">
        <f>Model!AC197</f>
        <v>0</v>
      </c>
      <c r="V183">
        <f>Model!AD197</f>
        <v>0</v>
      </c>
      <c r="W183">
        <f>Model!AE197</f>
        <v>0</v>
      </c>
      <c r="X183">
        <f>Model!AF197</f>
        <v>14.648</v>
      </c>
      <c r="Y183">
        <f>Model!AG197</f>
        <v>13.18</v>
      </c>
      <c r="Z183">
        <f>Model!AH197</f>
        <v>16.344999999999999</v>
      </c>
      <c r="AA183">
        <f>Model!AI197</f>
        <v>16.03</v>
      </c>
      <c r="AB183">
        <f>Model!AJ197</f>
        <v>17.178000000000001</v>
      </c>
      <c r="AD183">
        <f>Model!AT197</f>
        <v>0</v>
      </c>
      <c r="AE183">
        <f>Model!AU197</f>
        <v>0</v>
      </c>
      <c r="AF183">
        <f>Model!AV197</f>
        <v>16.201000000000001</v>
      </c>
      <c r="AG183">
        <f>Model!AW197</f>
        <v>33.365000000000002</v>
      </c>
      <c r="AH183">
        <f>Model!AX197</f>
        <v>47.085000000000001</v>
      </c>
      <c r="AI183">
        <f>Model!AY197</f>
        <v>62.733000000000004</v>
      </c>
      <c r="AJ183">
        <f>Model!AZ197</f>
        <v>104.02600000000001</v>
      </c>
      <c r="AK183">
        <f>Model!BA197</f>
        <v>114.09699999999999</v>
      </c>
      <c r="AL183">
        <f>Model!BB197</f>
        <v>129.09700000000001</v>
      </c>
      <c r="AM183">
        <f>Model!BC197</f>
        <v>144.09700000000001</v>
      </c>
      <c r="AN183">
        <f>Model!BD197</f>
        <v>154.86145017335528</v>
      </c>
      <c r="AO183">
        <f>Model!BE197</f>
        <v>164.96238625081352</v>
      </c>
      <c r="AP183">
        <f>Model!BF197</f>
        <v>174.32816313446293</v>
      </c>
      <c r="AQ183">
        <f>Model!BG197</f>
        <v>183.21265824677369</v>
      </c>
      <c r="AR183">
        <f>Model!BH197</f>
        <v>192.03288000189025</v>
      </c>
      <c r="AS183">
        <f>Model!BI197</f>
        <v>201.29010049477134</v>
      </c>
      <c r="AU183">
        <f>Model!AK187</f>
        <v>0.11056849404684023</v>
      </c>
      <c r="AV183">
        <f>Model!AL187</f>
        <v>4.1756274519071698E-2</v>
      </c>
      <c r="AW183">
        <f>Model!AM187</f>
        <v>4.2372481553935477E-2</v>
      </c>
      <c r="AX183">
        <f>Model!AN187</f>
        <v>4.0733188102635189E-2</v>
      </c>
      <c r="AZ183">
        <f>Model!AK197</f>
        <v>22.315999999999999</v>
      </c>
      <c r="BA183">
        <f>Model!AL197</f>
        <v>24.376000000000001</v>
      </c>
      <c r="BB183">
        <f>Model!AM197</f>
        <v>25.99</v>
      </c>
      <c r="BC183">
        <f>Model!AN197</f>
        <v>31.344000000000001</v>
      </c>
      <c r="BD183">
        <f>Model!AO197</f>
        <v>25.167000000000002</v>
      </c>
      <c r="BE183">
        <f>Model!AP197</f>
        <v>30.605</v>
      </c>
      <c r="BF183">
        <f>Model!AQ197</f>
        <v>28.754999999999999</v>
      </c>
      <c r="BG183">
        <f>Model!AR197</f>
        <v>29.569999999999997</v>
      </c>
    </row>
    <row r="184" spans="1:59">
      <c r="A184" t="str">
        <f>Model!I198</f>
        <v>Shared-based compensation expense</v>
      </c>
      <c r="B184">
        <f>Model!J198</f>
        <v>0</v>
      </c>
      <c r="C184">
        <f>Model!K198</f>
        <v>0</v>
      </c>
      <c r="D184">
        <f>Model!L198</f>
        <v>0</v>
      </c>
      <c r="E184">
        <f>Model!M198</f>
        <v>0</v>
      </c>
      <c r="F184">
        <f>Model!N198</f>
        <v>0</v>
      </c>
      <c r="G184">
        <f>Model!O198</f>
        <v>0</v>
      </c>
      <c r="H184">
        <f>Model!P198</f>
        <v>0</v>
      </c>
      <c r="I184">
        <f>Model!Q198</f>
        <v>0</v>
      </c>
      <c r="J184">
        <f>Model!R198</f>
        <v>0</v>
      </c>
      <c r="K184">
        <f>Model!S198</f>
        <v>0</v>
      </c>
      <c r="L184">
        <f>Model!T198</f>
        <v>0</v>
      </c>
      <c r="M184">
        <f>Model!U198</f>
        <v>0</v>
      </c>
      <c r="N184">
        <f>Model!V198</f>
        <v>0</v>
      </c>
      <c r="O184">
        <f>Model!W198</f>
        <v>0</v>
      </c>
      <c r="P184">
        <f>Model!X198</f>
        <v>0</v>
      </c>
      <c r="Q184">
        <f>Model!Y198</f>
        <v>0</v>
      </c>
      <c r="R184">
        <f>Model!Z198</f>
        <v>0</v>
      </c>
      <c r="S184">
        <f>Model!AA198</f>
        <v>0</v>
      </c>
      <c r="T184">
        <f>Model!AB198</f>
        <v>6.1420000000000003</v>
      </c>
      <c r="U184">
        <f>Model!AC198</f>
        <v>0</v>
      </c>
      <c r="V184">
        <f>Model!AD198</f>
        <v>0</v>
      </c>
      <c r="W184">
        <f>Model!AE198</f>
        <v>0</v>
      </c>
      <c r="X184">
        <f>Model!AF198</f>
        <v>7.7479999999999993</v>
      </c>
      <c r="Y184">
        <f>Model!AG198</f>
        <v>8.3699999999999992</v>
      </c>
      <c r="Z184">
        <f>Model!AH198</f>
        <v>7.6950000000000003</v>
      </c>
      <c r="AA184">
        <f>Model!AI198</f>
        <v>13.965</v>
      </c>
      <c r="AB184">
        <f>Model!AJ198</f>
        <v>13.228999999999999</v>
      </c>
      <c r="AD184">
        <f>Model!AT198</f>
        <v>0</v>
      </c>
      <c r="AE184">
        <f>Model!AU198</f>
        <v>0</v>
      </c>
      <c r="AF184">
        <f>Model!AV198</f>
        <v>9.129999999999999</v>
      </c>
      <c r="AG184">
        <f>Model!AW198</f>
        <v>19.600999999999999</v>
      </c>
      <c r="AH184">
        <f>Model!AX198</f>
        <v>23.990000000000002</v>
      </c>
      <c r="AI184">
        <f>Model!AY198</f>
        <v>43.259</v>
      </c>
      <c r="AJ184">
        <f>Model!AZ198</f>
        <v>72.349999999999994</v>
      </c>
      <c r="AK184">
        <f>Model!BA198</f>
        <v>92.35</v>
      </c>
      <c r="AL184">
        <f>Model!BB198</f>
        <v>102.35</v>
      </c>
      <c r="AM184">
        <f>Model!BC198</f>
        <v>112.35</v>
      </c>
      <c r="AN184">
        <f>Model!BD198</f>
        <v>127.35</v>
      </c>
      <c r="AO184">
        <f>Model!BE198</f>
        <v>140.35</v>
      </c>
      <c r="AP184">
        <f>Model!BF198</f>
        <v>152.35</v>
      </c>
      <c r="AQ184">
        <f>Model!BG198</f>
        <v>168.35</v>
      </c>
      <c r="AR184">
        <f>Model!BH198</f>
        <v>188.35</v>
      </c>
      <c r="AS184">
        <f>Model!BI198</f>
        <v>208.35</v>
      </c>
      <c r="AU184">
        <f>Model!AK188</f>
        <v>0</v>
      </c>
      <c r="AV184">
        <f>Model!AL188</f>
        <v>0</v>
      </c>
      <c r="AW184">
        <f>Model!AM188</f>
        <v>0</v>
      </c>
      <c r="AX184">
        <f>Model!AN188</f>
        <v>0</v>
      </c>
      <c r="AZ184">
        <f>Model!AK198</f>
        <v>14.94</v>
      </c>
      <c r="BA184">
        <f>Model!AL198</f>
        <v>14.917999999999999</v>
      </c>
      <c r="BB184">
        <f>Model!AM198</f>
        <v>22.027999999999999</v>
      </c>
      <c r="BC184">
        <f>Model!AN198</f>
        <v>20.464000000000002</v>
      </c>
      <c r="BD184">
        <f>Model!AO198</f>
        <v>20.939999999999998</v>
      </c>
      <c r="BE184">
        <f>Model!AP198</f>
        <v>19.917999999999999</v>
      </c>
      <c r="BF184">
        <f>Model!AQ198</f>
        <v>25.027999999999999</v>
      </c>
      <c r="BG184">
        <f>Model!AR198</f>
        <v>26.464000000000002</v>
      </c>
    </row>
    <row r="185" spans="1:59">
      <c r="A185" t="str">
        <f>Model!I199</f>
        <v>Net gain or loss on disposal of non-current assets</v>
      </c>
      <c r="B185">
        <f>Model!J199</f>
        <v>0</v>
      </c>
      <c r="C185">
        <f>Model!K199</f>
        <v>0</v>
      </c>
      <c r="D185">
        <f>Model!L199</f>
        <v>0</v>
      </c>
      <c r="E185">
        <f>Model!M199</f>
        <v>0</v>
      </c>
      <c r="F185">
        <f>Model!N199</f>
        <v>0</v>
      </c>
      <c r="G185">
        <f>Model!O199</f>
        <v>0</v>
      </c>
      <c r="H185">
        <f>Model!P199</f>
        <v>0</v>
      </c>
      <c r="I185">
        <f>Model!Q199</f>
        <v>0</v>
      </c>
      <c r="J185">
        <f>Model!R199</f>
        <v>0</v>
      </c>
      <c r="K185">
        <f>Model!S199</f>
        <v>0</v>
      </c>
      <c r="L185">
        <f>Model!T199</f>
        <v>0</v>
      </c>
      <c r="M185">
        <f>Model!U199</f>
        <v>0</v>
      </c>
      <c r="N185">
        <f>Model!V199</f>
        <v>0</v>
      </c>
      <c r="O185">
        <f>Model!W199</f>
        <v>0</v>
      </c>
      <c r="P185">
        <f>Model!X199</f>
        <v>0</v>
      </c>
      <c r="Q185">
        <f>Model!Y199</f>
        <v>0</v>
      </c>
      <c r="R185">
        <f>Model!Z199</f>
        <v>0</v>
      </c>
      <c r="S185">
        <f>Model!AA199</f>
        <v>0</v>
      </c>
      <c r="T185">
        <f>Model!AB199</f>
        <v>0.14599999999999999</v>
      </c>
      <c r="U185">
        <f>Model!AC199</f>
        <v>0</v>
      </c>
      <c r="V185">
        <f>Model!AD199</f>
        <v>0</v>
      </c>
      <c r="W185">
        <f>Model!AE199</f>
        <v>0</v>
      </c>
      <c r="X185">
        <f>Model!AF199</f>
        <v>-2.2120000000000002</v>
      </c>
      <c r="Y185">
        <f>Model!AG199</f>
        <v>0</v>
      </c>
      <c r="Z185">
        <f>Model!AH199</f>
        <v>0</v>
      </c>
      <c r="AA185">
        <f>Model!AI199</f>
        <v>1E-3</v>
      </c>
      <c r="AB185">
        <f>Model!AJ199</f>
        <v>-8.2000000000000003E-2</v>
      </c>
      <c r="AD185">
        <f>Model!AT199</f>
        <v>0</v>
      </c>
      <c r="AE185">
        <f>Model!AU199</f>
        <v>0</v>
      </c>
      <c r="AF185">
        <f>Model!AV199</f>
        <v>0.06</v>
      </c>
      <c r="AG185">
        <f>Model!AW199</f>
        <v>0.14099999999999999</v>
      </c>
      <c r="AH185">
        <f>Model!AX199</f>
        <v>-2.1269999999999998</v>
      </c>
      <c r="AI185">
        <f>Model!AY199</f>
        <v>-8.1000000000000003E-2</v>
      </c>
      <c r="AJ185">
        <f>Model!AZ199</f>
        <v>6.9380000000000006</v>
      </c>
      <c r="AK185">
        <f>Model!BA199</f>
        <v>0</v>
      </c>
      <c r="AL185">
        <f>Model!BB199</f>
        <v>0</v>
      </c>
      <c r="AM185">
        <f>Model!BC199</f>
        <v>0</v>
      </c>
      <c r="AN185">
        <f>Model!BD199</f>
        <v>0</v>
      </c>
      <c r="AO185">
        <f>Model!BE199</f>
        <v>0</v>
      </c>
      <c r="AP185">
        <f>Model!BF199</f>
        <v>0</v>
      </c>
      <c r="AQ185">
        <f>Model!BG199</f>
        <v>0</v>
      </c>
      <c r="AR185">
        <f>Model!BH199</f>
        <v>0</v>
      </c>
      <c r="AS185">
        <f>Model!BI199</f>
        <v>0</v>
      </c>
      <c r="AU185">
        <f>Model!AK189</f>
        <v>0</v>
      </c>
      <c r="AV185">
        <f>Model!AL189</f>
        <v>0</v>
      </c>
      <c r="AW185">
        <f>Model!AM189</f>
        <v>0</v>
      </c>
      <c r="AX185">
        <f>Model!AN189</f>
        <v>0</v>
      </c>
      <c r="AZ185">
        <f>Model!AK199</f>
        <v>0</v>
      </c>
      <c r="BA185">
        <f>Model!AL199</f>
        <v>0</v>
      </c>
      <c r="BB185">
        <f>Model!AM199</f>
        <v>6.1440000000000001</v>
      </c>
      <c r="BC185">
        <f>Model!AN199</f>
        <v>0.79400000000000004</v>
      </c>
      <c r="BD185">
        <f>Model!AO199</f>
        <v>0</v>
      </c>
      <c r="BE185">
        <f>Model!AP199</f>
        <v>0</v>
      </c>
      <c r="BF185">
        <f>Model!AQ199</f>
        <v>0</v>
      </c>
      <c r="BG185">
        <f>Model!AR199</f>
        <v>0</v>
      </c>
    </row>
    <row r="186" spans="1:59">
      <c r="A186" t="str">
        <f>Model!I200</f>
        <v>Interests paid</v>
      </c>
      <c r="B186">
        <f>Model!J200</f>
        <v>0</v>
      </c>
      <c r="C186">
        <f>Model!K200</f>
        <v>0</v>
      </c>
      <c r="D186">
        <f>Model!L200</f>
        <v>0</v>
      </c>
      <c r="E186">
        <f>Model!M200</f>
        <v>0</v>
      </c>
      <c r="F186">
        <f>Model!N200</f>
        <v>0</v>
      </c>
      <c r="G186">
        <f>Model!O200</f>
        <v>0</v>
      </c>
      <c r="H186">
        <f>Model!P200</f>
        <v>0</v>
      </c>
      <c r="I186">
        <f>Model!Q200</f>
        <v>0</v>
      </c>
      <c r="J186">
        <f>Model!R200</f>
        <v>0</v>
      </c>
      <c r="K186">
        <f>Model!S200</f>
        <v>0</v>
      </c>
      <c r="L186">
        <f>Model!T200</f>
        <v>0</v>
      </c>
      <c r="M186">
        <f>Model!U200</f>
        <v>0</v>
      </c>
      <c r="N186">
        <f>Model!V200</f>
        <v>0</v>
      </c>
      <c r="O186">
        <f>Model!W200</f>
        <v>0</v>
      </c>
      <c r="P186">
        <f>Model!X200</f>
        <v>0</v>
      </c>
      <c r="Q186">
        <f>Model!Y200</f>
        <v>0</v>
      </c>
      <c r="R186">
        <f>Model!Z200</f>
        <v>0</v>
      </c>
      <c r="S186">
        <f>Model!AA200</f>
        <v>0</v>
      </c>
      <c r="T186">
        <f>Model!AB200</f>
        <v>6.0000000000000001E-3</v>
      </c>
      <c r="U186">
        <f>Model!AC200</f>
        <v>0</v>
      </c>
      <c r="V186">
        <f>Model!AD200</f>
        <v>0</v>
      </c>
      <c r="W186">
        <f>Model!AE200</f>
        <v>0</v>
      </c>
      <c r="X186">
        <f>Model!AF200</f>
        <v>-3.0000000000000001E-3</v>
      </c>
      <c r="Y186">
        <f>Model!AG200</f>
        <v>2E-3</v>
      </c>
      <c r="Z186">
        <f>Model!AH200</f>
        <v>1.5780000000000001</v>
      </c>
      <c r="AA186">
        <f>Model!AI200</f>
        <v>-0.97199999999999998</v>
      </c>
      <c r="AB186">
        <f>Model!AJ200</f>
        <v>-0.60599999999999998</v>
      </c>
      <c r="AD186">
        <f>Model!AT200</f>
        <v>0</v>
      </c>
      <c r="AE186">
        <f>Model!AU200</f>
        <v>0</v>
      </c>
      <c r="AF186">
        <f>Model!AV200</f>
        <v>1.2E-2</v>
      </c>
      <c r="AG186">
        <f>Model!AW200</f>
        <v>2.3E-2</v>
      </c>
      <c r="AH186">
        <f>Model!AX200</f>
        <v>6.0000000000000001E-3</v>
      </c>
      <c r="AI186">
        <f>Model!AY200</f>
        <v>2.0000000000001128E-3</v>
      </c>
      <c r="AJ186">
        <f>Model!AZ200</f>
        <v>6.5000000000000002E-2</v>
      </c>
      <c r="AK186">
        <f>Model!BA200</f>
        <v>0</v>
      </c>
      <c r="AL186">
        <f>Model!BB200</f>
        <v>0</v>
      </c>
      <c r="AM186">
        <f>Model!BC200</f>
        <v>0</v>
      </c>
      <c r="AN186">
        <f>Model!BD200</f>
        <v>0</v>
      </c>
      <c r="AO186">
        <f>Model!BE200</f>
        <v>0</v>
      </c>
      <c r="AP186">
        <f>Model!BF200</f>
        <v>0</v>
      </c>
      <c r="AQ186">
        <f>Model!BG200</f>
        <v>0</v>
      </c>
      <c r="AR186">
        <f>Model!BH200</f>
        <v>0</v>
      </c>
      <c r="AS186">
        <f>Model!BI200</f>
        <v>0</v>
      </c>
      <c r="AU186">
        <f>Model!AK190</f>
        <v>0</v>
      </c>
      <c r="AV186">
        <f>Model!AL190</f>
        <v>0</v>
      </c>
      <c r="AW186">
        <f>Model!AM190</f>
        <v>0</v>
      </c>
      <c r="AX186">
        <f>Model!AN190</f>
        <v>0</v>
      </c>
      <c r="AZ186">
        <f>Model!AK200</f>
        <v>1.6E-2</v>
      </c>
      <c r="BA186">
        <f>Model!AL200</f>
        <v>1.4999999999999999E-2</v>
      </c>
      <c r="BB186">
        <f>Model!AM200</f>
        <v>-2.5000000000000001E-2</v>
      </c>
      <c r="BC186">
        <f>Model!AN200</f>
        <v>5.8999999999999997E-2</v>
      </c>
      <c r="BD186">
        <f>Model!AO200</f>
        <v>0</v>
      </c>
      <c r="BE186">
        <f>Model!AP200</f>
        <v>0</v>
      </c>
      <c r="BF186">
        <f>Model!AQ200</f>
        <v>0</v>
      </c>
      <c r="BG186">
        <f>Model!AR200</f>
        <v>0</v>
      </c>
    </row>
    <row r="187" spans="1:59">
      <c r="A187" t="str">
        <f>Model!I201</f>
        <v>Non-cash financial income and expenses</v>
      </c>
      <c r="B187">
        <f>Model!J201</f>
        <v>0</v>
      </c>
      <c r="C187">
        <f>Model!K201</f>
        <v>0</v>
      </c>
      <c r="D187">
        <f>Model!L201</f>
        <v>0</v>
      </c>
      <c r="E187">
        <f>Model!M201</f>
        <v>0</v>
      </c>
      <c r="F187">
        <f>Model!N201</f>
        <v>0</v>
      </c>
      <c r="G187">
        <f>Model!O201</f>
        <v>0</v>
      </c>
      <c r="H187">
        <f>Model!P201</f>
        <v>0</v>
      </c>
      <c r="I187">
        <f>Model!Q201</f>
        <v>0</v>
      </c>
      <c r="J187">
        <f>Model!R201</f>
        <v>0</v>
      </c>
      <c r="K187">
        <f>Model!S201</f>
        <v>0</v>
      </c>
      <c r="L187">
        <f>Model!T201</f>
        <v>0</v>
      </c>
      <c r="M187">
        <f>Model!U201</f>
        <v>0</v>
      </c>
      <c r="N187">
        <f>Model!V201</f>
        <v>0</v>
      </c>
      <c r="O187">
        <f>Model!W201</f>
        <v>0</v>
      </c>
      <c r="P187">
        <f>Model!X201</f>
        <v>0</v>
      </c>
      <c r="Q187">
        <f>Model!Y201</f>
        <v>0</v>
      </c>
      <c r="R187">
        <f>Model!Z201</f>
        <v>0</v>
      </c>
      <c r="S187">
        <f>Model!AA201</f>
        <v>0</v>
      </c>
      <c r="T187">
        <f>Model!AB201</f>
        <v>0.59</v>
      </c>
      <c r="U187">
        <f>Model!AC201</f>
        <v>0</v>
      </c>
      <c r="V187">
        <f>Model!AD201</f>
        <v>0</v>
      </c>
      <c r="W187">
        <f>Model!AE201</f>
        <v>0</v>
      </c>
      <c r="X187">
        <f>Model!AF201</f>
        <v>5.0000000000000001E-3</v>
      </c>
      <c r="Y187">
        <f>Model!AG201</f>
        <v>0.01</v>
      </c>
      <c r="Z187">
        <f>Model!AH201</f>
        <v>8.0000000000000002E-3</v>
      </c>
      <c r="AA187">
        <f>Model!AI201</f>
        <v>1.0999999999999999E-2</v>
      </c>
      <c r="AB187">
        <f>Model!AJ201</f>
        <v>8.0000000000000002E-3</v>
      </c>
      <c r="AD187">
        <f>Model!AT201</f>
        <v>0</v>
      </c>
      <c r="AE187">
        <f>Model!AU201</f>
        <v>0</v>
      </c>
      <c r="AF187">
        <f>Model!AV201</f>
        <v>0.02</v>
      </c>
      <c r="AG187">
        <f>Model!AW201</f>
        <v>0.83799999999999997</v>
      </c>
      <c r="AH187">
        <f>Model!AX201</f>
        <v>2.1999999999999999E-2</v>
      </c>
      <c r="AI187">
        <f>Model!AY201</f>
        <v>3.7000000000000005E-2</v>
      </c>
      <c r="AJ187">
        <f>Model!AZ201</f>
        <v>-2.778</v>
      </c>
      <c r="AK187">
        <f>Model!BA201</f>
        <v>0</v>
      </c>
      <c r="AL187">
        <f>Model!BB201</f>
        <v>0</v>
      </c>
      <c r="AM187">
        <f>Model!BC201</f>
        <v>0</v>
      </c>
      <c r="AN187">
        <f>Model!BD201</f>
        <v>0</v>
      </c>
      <c r="AO187">
        <f>Model!BE201</f>
        <v>0</v>
      </c>
      <c r="AP187">
        <f>Model!BF201</f>
        <v>0</v>
      </c>
      <c r="AQ187">
        <f>Model!BG201</f>
        <v>0</v>
      </c>
      <c r="AR187">
        <f>Model!BH201</f>
        <v>0</v>
      </c>
      <c r="AS187">
        <f>Model!BI201</f>
        <v>0</v>
      </c>
      <c r="AU187">
        <f>Model!AK191</f>
        <v>43100</v>
      </c>
      <c r="AV187">
        <f>Model!AL191</f>
        <v>0</v>
      </c>
      <c r="AW187">
        <f>Model!AM191</f>
        <v>0</v>
      </c>
      <c r="AX187">
        <f>Model!AN191</f>
        <v>0</v>
      </c>
      <c r="AZ187">
        <f>Model!AK201</f>
        <v>0</v>
      </c>
      <c r="BA187">
        <f>Model!AL201</f>
        <v>0</v>
      </c>
      <c r="BB187">
        <f>Model!AM201</f>
        <v>0</v>
      </c>
      <c r="BC187">
        <f>Model!AN201</f>
        <v>-2.778</v>
      </c>
      <c r="BD187">
        <f>Model!AO201</f>
        <v>0</v>
      </c>
      <c r="BE187">
        <f>Model!AP201</f>
        <v>0</v>
      </c>
      <c r="BF187">
        <f>Model!AQ201</f>
        <v>0</v>
      </c>
      <c r="BG187">
        <f>Model!AR201</f>
        <v>0</v>
      </c>
    </row>
    <row r="188" spans="1:59">
      <c r="A188" t="str">
        <f>Model!I202</f>
        <v>Change in deferred taxes</v>
      </c>
      <c r="B188">
        <f>Model!J202</f>
        <v>0</v>
      </c>
      <c r="C188">
        <f>Model!K202</f>
        <v>0</v>
      </c>
      <c r="D188">
        <f>Model!L202</f>
        <v>0</v>
      </c>
      <c r="E188">
        <f>Model!M202</f>
        <v>0</v>
      </c>
      <c r="F188">
        <f>Model!N202</f>
        <v>0</v>
      </c>
      <c r="G188">
        <f>Model!O202</f>
        <v>0</v>
      </c>
      <c r="H188">
        <f>Model!P202</f>
        <v>0</v>
      </c>
      <c r="I188">
        <f>Model!Q202</f>
        <v>0</v>
      </c>
      <c r="J188">
        <f>Model!R202</f>
        <v>0</v>
      </c>
      <c r="K188">
        <f>Model!S202</f>
        <v>0</v>
      </c>
      <c r="L188">
        <f>Model!T202</f>
        <v>0</v>
      </c>
      <c r="M188">
        <f>Model!U202</f>
        <v>0</v>
      </c>
      <c r="N188">
        <f>Model!V202</f>
        <v>0</v>
      </c>
      <c r="O188">
        <f>Model!W202</f>
        <v>0</v>
      </c>
      <c r="P188">
        <f>Model!X202</f>
        <v>0</v>
      </c>
      <c r="Q188">
        <f>Model!Y202</f>
        <v>0</v>
      </c>
      <c r="R188">
        <f>Model!Z202</f>
        <v>0</v>
      </c>
      <c r="S188">
        <f>Model!AA202</f>
        <v>0</v>
      </c>
      <c r="T188">
        <f>Model!AB202</f>
        <v>-6.0810000000000004</v>
      </c>
      <c r="U188">
        <f>Model!AC202</f>
        <v>0</v>
      </c>
      <c r="V188">
        <f>Model!AD202</f>
        <v>0</v>
      </c>
      <c r="W188">
        <f>Model!AE202</f>
        <v>0</v>
      </c>
      <c r="X188">
        <f>Model!AF202</f>
        <v>-12.599</v>
      </c>
      <c r="Y188">
        <f>Model!AG202</f>
        <v>-1.1379999999999999</v>
      </c>
      <c r="Z188">
        <f>Model!AH202</f>
        <v>-3.2850000000000001</v>
      </c>
      <c r="AA188">
        <f>Model!AI202</f>
        <v>-3.121</v>
      </c>
      <c r="AB188">
        <f>Model!AJ202</f>
        <v>-2.4780000000000002</v>
      </c>
      <c r="AD188">
        <f>Model!AT202</f>
        <v>0</v>
      </c>
      <c r="AE188">
        <f>Model!AU202</f>
        <v>0</v>
      </c>
      <c r="AF188">
        <f>Model!AV202</f>
        <v>-4.9089999999999998</v>
      </c>
      <c r="AG188">
        <f>Model!AW202</f>
        <v>-5.3150000000000004</v>
      </c>
      <c r="AH188">
        <f>Model!AX202</f>
        <v>-15.747999999999999</v>
      </c>
      <c r="AI188">
        <f>Model!AY202</f>
        <v>-10.022</v>
      </c>
      <c r="AJ188">
        <f>Model!AZ202</f>
        <v>-13.27</v>
      </c>
      <c r="AK188">
        <f>Model!BA202</f>
        <v>0</v>
      </c>
      <c r="AL188">
        <f>Model!BB202</f>
        <v>0</v>
      </c>
      <c r="AM188">
        <f>Model!BC202</f>
        <v>0</v>
      </c>
      <c r="AN188">
        <f>Model!BD202</f>
        <v>0</v>
      </c>
      <c r="AO188">
        <f>Model!BE202</f>
        <v>0</v>
      </c>
      <c r="AP188">
        <f>Model!BF202</f>
        <v>0</v>
      </c>
      <c r="AQ188">
        <f>Model!BG202</f>
        <v>0</v>
      </c>
      <c r="AR188">
        <f>Model!BH202</f>
        <v>0</v>
      </c>
      <c r="AS188">
        <f>Model!BI202</f>
        <v>0</v>
      </c>
      <c r="AU188">
        <f>Model!AK192</f>
        <v>1</v>
      </c>
      <c r="AV188">
        <f>Model!AL192</f>
        <v>2</v>
      </c>
      <c r="AW188">
        <f>Model!AM192</f>
        <v>3</v>
      </c>
      <c r="AX188">
        <f>Model!AN192</f>
        <v>4</v>
      </c>
      <c r="AZ188">
        <f>Model!AK202</f>
        <v>-6.87</v>
      </c>
      <c r="BA188">
        <f>Model!AL202</f>
        <v>-5.5359999999999996</v>
      </c>
      <c r="BB188">
        <f>Model!AM202</f>
        <v>-8.1639999999999997</v>
      </c>
      <c r="BC188">
        <f>Model!AN202</f>
        <v>7.3</v>
      </c>
      <c r="BD188">
        <f>Model!AO202</f>
        <v>0</v>
      </c>
      <c r="BE188">
        <f>Model!AP202</f>
        <v>0</v>
      </c>
      <c r="BF188">
        <f>Model!AQ202</f>
        <v>0</v>
      </c>
      <c r="BG188">
        <f>Model!AR202</f>
        <v>0</v>
      </c>
    </row>
    <row r="189" spans="1:59">
      <c r="A189" t="str">
        <f>Model!I203</f>
        <v>Income tax for the period</v>
      </c>
      <c r="B189">
        <f>Model!J203</f>
        <v>0</v>
      </c>
      <c r="C189">
        <f>Model!K203</f>
        <v>0</v>
      </c>
      <c r="D189">
        <f>Model!L203</f>
        <v>0</v>
      </c>
      <c r="E189">
        <f>Model!M203</f>
        <v>0</v>
      </c>
      <c r="F189">
        <f>Model!N203</f>
        <v>0</v>
      </c>
      <c r="G189">
        <f>Model!O203</f>
        <v>0</v>
      </c>
      <c r="H189">
        <f>Model!P203</f>
        <v>0</v>
      </c>
      <c r="I189">
        <f>Model!Q203</f>
        <v>0</v>
      </c>
      <c r="J189">
        <f>Model!R203</f>
        <v>0</v>
      </c>
      <c r="K189">
        <f>Model!S203</f>
        <v>0</v>
      </c>
      <c r="L189">
        <f>Model!T203</f>
        <v>0</v>
      </c>
      <c r="M189">
        <f>Model!U203</f>
        <v>0</v>
      </c>
      <c r="N189">
        <f>Model!V203</f>
        <v>0</v>
      </c>
      <c r="O189">
        <f>Model!W203</f>
        <v>0</v>
      </c>
      <c r="P189">
        <f>Model!X203</f>
        <v>0</v>
      </c>
      <c r="Q189">
        <f>Model!Y203</f>
        <v>0</v>
      </c>
      <c r="R189">
        <f>Model!Z203</f>
        <v>0</v>
      </c>
      <c r="S189">
        <f>Model!AA203</f>
        <v>0</v>
      </c>
      <c r="T189">
        <f>Model!AB203</f>
        <v>10.199</v>
      </c>
      <c r="U189">
        <f>Model!AC203</f>
        <v>0</v>
      </c>
      <c r="V189">
        <f>Model!AD203</f>
        <v>0</v>
      </c>
      <c r="W189">
        <f>Model!AE203</f>
        <v>0</v>
      </c>
      <c r="X189">
        <f>Model!AF203</f>
        <v>8.1769999999999996</v>
      </c>
      <c r="Y189">
        <f>Model!AG203</f>
        <v>9.0820000000000007</v>
      </c>
      <c r="Z189">
        <f>Model!AH203</f>
        <v>7.78</v>
      </c>
      <c r="AA189">
        <f>Model!AI203</f>
        <v>10.695</v>
      </c>
      <c r="AB189">
        <f>Model!AJ203</f>
        <v>15.638999999999999</v>
      </c>
      <c r="AD189">
        <f>Model!AT203</f>
        <v>0</v>
      </c>
      <c r="AE189">
        <f>Model!AU203</f>
        <v>0</v>
      </c>
      <c r="AF189">
        <f>Model!AV203</f>
        <v>8.1120000000000001</v>
      </c>
      <c r="AG189">
        <f>Model!AW203</f>
        <v>22.891999999999999</v>
      </c>
      <c r="AH189">
        <f>Model!AX203</f>
        <v>25.221</v>
      </c>
      <c r="AI189">
        <f>Model!AY203</f>
        <v>43.195999999999998</v>
      </c>
      <c r="AJ189">
        <f>Model!AZ203</f>
        <v>44.921999999999997</v>
      </c>
      <c r="AK189">
        <f>Model!BA203</f>
        <v>0</v>
      </c>
      <c r="AL189">
        <f>Model!BB203</f>
        <v>0</v>
      </c>
      <c r="AM189">
        <f>Model!BC203</f>
        <v>0</v>
      </c>
      <c r="AN189">
        <f>Model!BD203</f>
        <v>0</v>
      </c>
      <c r="AO189">
        <f>Model!BE203</f>
        <v>0</v>
      </c>
      <c r="AP189">
        <f>Model!BF203</f>
        <v>0</v>
      </c>
      <c r="AQ189">
        <f>Model!BG203</f>
        <v>0</v>
      </c>
      <c r="AR189">
        <f>Model!BH203</f>
        <v>0</v>
      </c>
      <c r="AS189">
        <f>Model!BI203</f>
        <v>0</v>
      </c>
      <c r="AU189">
        <f>Model!AK193</f>
        <v>0</v>
      </c>
      <c r="AV189">
        <f>Model!AL193</f>
        <v>0</v>
      </c>
      <c r="AW189">
        <f>Model!AM193</f>
        <v>0</v>
      </c>
      <c r="AX189">
        <f>Model!AN193</f>
        <v>0</v>
      </c>
      <c r="AZ189">
        <f>Model!AK203</f>
        <v>11.071</v>
      </c>
      <c r="BA189">
        <f>Model!AL203</f>
        <v>9.2010000000000005</v>
      </c>
      <c r="BB189">
        <f>Model!AM203</f>
        <v>16.021999999999998</v>
      </c>
      <c r="BC189">
        <f>Model!AN203</f>
        <v>8.6280000000000001</v>
      </c>
      <c r="BD189">
        <f>Model!AO203</f>
        <v>0</v>
      </c>
      <c r="BE189">
        <f>Model!AP203</f>
        <v>0</v>
      </c>
      <c r="BF189">
        <f>Model!AQ203</f>
        <v>0</v>
      </c>
      <c r="BG189">
        <f>Model!AR203</f>
        <v>0</v>
      </c>
    </row>
    <row r="190" spans="1:59">
      <c r="A190" t="str">
        <f>Model!I204</f>
        <v>Funds from operations</v>
      </c>
      <c r="B190">
        <f>Model!J204</f>
        <v>0</v>
      </c>
      <c r="C190">
        <f>Model!K204</f>
        <v>0</v>
      </c>
      <c r="D190">
        <f>Model!L204</f>
        <v>0</v>
      </c>
      <c r="E190">
        <f>Model!M204</f>
        <v>0</v>
      </c>
      <c r="F190">
        <f>Model!N204</f>
        <v>0</v>
      </c>
      <c r="G190">
        <f>Model!O204</f>
        <v>0</v>
      </c>
      <c r="H190">
        <f>Model!P204</f>
        <v>0</v>
      </c>
      <c r="I190">
        <f>Model!Q204</f>
        <v>0</v>
      </c>
      <c r="J190">
        <f>Model!R204</f>
        <v>0</v>
      </c>
      <c r="K190">
        <f>Model!S204</f>
        <v>0</v>
      </c>
      <c r="L190">
        <f>Model!T204</f>
        <v>0</v>
      </c>
      <c r="M190">
        <f>Model!U204</f>
        <v>0</v>
      </c>
      <c r="N190">
        <f>Model!V204</f>
        <v>0</v>
      </c>
      <c r="O190">
        <f>Model!W204</f>
        <v>0</v>
      </c>
      <c r="P190">
        <f>Model!X204</f>
        <v>0</v>
      </c>
      <c r="Q190">
        <f>Model!Y204</f>
        <v>0</v>
      </c>
      <c r="R190">
        <f>Model!Z204</f>
        <v>0</v>
      </c>
      <c r="S190">
        <f>Model!AA204</f>
        <v>0</v>
      </c>
      <c r="T190">
        <f>Model!AB204</f>
        <v>43.581999999999979</v>
      </c>
      <c r="U190">
        <f>Model!AC204</f>
        <v>0</v>
      </c>
      <c r="V190">
        <f>Model!AD204</f>
        <v>0</v>
      </c>
      <c r="W190">
        <f>Model!AE204</f>
        <v>0</v>
      </c>
      <c r="X190">
        <f>Model!AF204</f>
        <v>54.701999999999948</v>
      </c>
      <c r="Y190">
        <f>Model!AG204</f>
        <v>48.032999999999987</v>
      </c>
      <c r="Z190">
        <f>Model!AH204</f>
        <v>43.460000000000036</v>
      </c>
      <c r="AA190">
        <f>Model!AI204</f>
        <v>51.33300000000002</v>
      </c>
      <c r="AB190">
        <f>Model!AJ204</f>
        <v>83.628000000000014</v>
      </c>
      <c r="AD190">
        <f>Model!AT204</f>
        <v>0</v>
      </c>
      <c r="AE190">
        <f>Model!AU204</f>
        <v>0</v>
      </c>
      <c r="AF190">
        <f>Model!AV204</f>
        <v>30.464999999999989</v>
      </c>
      <c r="AG190">
        <f>Model!AW204</f>
        <v>118.43999999999996</v>
      </c>
      <c r="AH190">
        <f>Model!AX204</f>
        <v>140.72600000000006</v>
      </c>
      <c r="AI190">
        <f>Model!AY204</f>
        <v>226.45400000000009</v>
      </c>
      <c r="AJ190">
        <f>Model!AZ204</f>
        <v>308.91300000000001</v>
      </c>
      <c r="AK190">
        <f>Model!BA204</f>
        <v>286.30247123922129</v>
      </c>
      <c r="AL190">
        <f>Model!BB204</f>
        <v>318.34408751498955</v>
      </c>
      <c r="AM190">
        <f>Model!BC204</f>
        <v>353.69674095025357</v>
      </c>
      <c r="AN190">
        <f>Model!BD204</f>
        <v>383.13120919431691</v>
      </c>
      <c r="AO190">
        <f>Model!BE204</f>
        <v>408.19213587376544</v>
      </c>
      <c r="AP190">
        <f>Model!BF204</f>
        <v>427.23507451631326</v>
      </c>
      <c r="AQ190">
        <f>Model!BG204</f>
        <v>447.34514492186599</v>
      </c>
      <c r="AR190">
        <f>Model!BH204</f>
        <v>466.12610827140952</v>
      </c>
      <c r="AS190">
        <f>Model!BI204</f>
        <v>488.97290299689337</v>
      </c>
      <c r="AU190">
        <f>Model!AK194</f>
        <v>0</v>
      </c>
      <c r="AV190">
        <f>Model!AL194</f>
        <v>0</v>
      </c>
      <c r="AW190">
        <f>Model!AM194</f>
        <v>0</v>
      </c>
      <c r="AX190">
        <f>Model!AN194</f>
        <v>0</v>
      </c>
      <c r="AZ190">
        <f>Model!AK204</f>
        <v>55.991000000000071</v>
      </c>
      <c r="BA190">
        <f>Model!AL204</f>
        <v>50.479000000000063</v>
      </c>
      <c r="BB190">
        <f>Model!AM204</f>
        <v>84.263999999999925</v>
      </c>
      <c r="BC190">
        <f>Model!AN204</f>
        <v>118.17899999999997</v>
      </c>
      <c r="BD190">
        <f>Model!AO204</f>
        <v>60.529929073730727</v>
      </c>
      <c r="BE190">
        <f>Model!AP204</f>
        <v>48.964234730943822</v>
      </c>
      <c r="BF190">
        <f>Model!AQ204</f>
        <v>65.901981073836339</v>
      </c>
      <c r="BG190">
        <f>Model!AR204</f>
        <v>110.90632636071042</v>
      </c>
    </row>
    <row r="191" spans="1:59">
      <c r="A191">
        <f>Model!I205</f>
        <v>0</v>
      </c>
      <c r="B191">
        <f>Model!J205</f>
        <v>0</v>
      </c>
      <c r="C191">
        <f>Model!K205</f>
        <v>0</v>
      </c>
      <c r="D191">
        <f>Model!L205</f>
        <v>0</v>
      </c>
      <c r="E191">
        <f>Model!M205</f>
        <v>0</v>
      </c>
      <c r="F191">
        <f>Model!N205</f>
        <v>0</v>
      </c>
      <c r="G191">
        <f>Model!O205</f>
        <v>0</v>
      </c>
      <c r="H191">
        <f>Model!P205</f>
        <v>0</v>
      </c>
      <c r="I191">
        <f>Model!Q205</f>
        <v>0</v>
      </c>
      <c r="J191">
        <f>Model!R205</f>
        <v>0</v>
      </c>
      <c r="K191">
        <f>Model!S205</f>
        <v>0</v>
      </c>
      <c r="L191">
        <f>Model!T205</f>
        <v>0</v>
      </c>
      <c r="M191">
        <f>Model!U205</f>
        <v>0</v>
      </c>
      <c r="N191">
        <f>Model!V205</f>
        <v>0</v>
      </c>
      <c r="O191">
        <f>Model!W205</f>
        <v>0</v>
      </c>
      <c r="P191">
        <f>Model!X205</f>
        <v>0</v>
      </c>
      <c r="Q191">
        <f>Model!Y205</f>
        <v>0</v>
      </c>
      <c r="R191">
        <f>Model!Z205</f>
        <v>0</v>
      </c>
      <c r="S191">
        <f>Model!AA205</f>
        <v>0</v>
      </c>
      <c r="T191">
        <f>Model!AB205</f>
        <v>0</v>
      </c>
      <c r="U191">
        <f>Model!AC205</f>
        <v>0</v>
      </c>
      <c r="V191">
        <f>Model!AD205</f>
        <v>0</v>
      </c>
      <c r="W191">
        <f>Model!AE205</f>
        <v>0</v>
      </c>
      <c r="X191">
        <f>Model!AF205</f>
        <v>0</v>
      </c>
      <c r="Y191">
        <f>Model!AG205</f>
        <v>0</v>
      </c>
      <c r="Z191">
        <f>Model!AH205</f>
        <v>0</v>
      </c>
      <c r="AA191">
        <f>Model!AI205</f>
        <v>0</v>
      </c>
      <c r="AB191">
        <f>Model!AJ205</f>
        <v>0</v>
      </c>
      <c r="AD191">
        <f>Model!AT205</f>
        <v>0</v>
      </c>
      <c r="AE191">
        <f>Model!AU205</f>
        <v>0</v>
      </c>
      <c r="AF191">
        <f>Model!AV205</f>
        <v>0</v>
      </c>
      <c r="AG191">
        <f>Model!AW205</f>
        <v>0</v>
      </c>
      <c r="AH191">
        <f>Model!AX205</f>
        <v>0</v>
      </c>
      <c r="AI191">
        <f>Model!AY205</f>
        <v>0</v>
      </c>
      <c r="AJ191">
        <f>Model!AZ205</f>
        <v>0</v>
      </c>
      <c r="AK191">
        <f>Model!BA205</f>
        <v>0</v>
      </c>
      <c r="AL191">
        <f>Model!BB205</f>
        <v>0</v>
      </c>
      <c r="AM191">
        <f>Model!BC205</f>
        <v>0</v>
      </c>
      <c r="AN191">
        <f>Model!BD205</f>
        <v>0</v>
      </c>
      <c r="AO191">
        <f>Model!BE205</f>
        <v>0</v>
      </c>
      <c r="AP191">
        <f>Model!BF205</f>
        <v>0</v>
      </c>
      <c r="AQ191">
        <f>Model!BG205</f>
        <v>0</v>
      </c>
      <c r="AR191">
        <f>Model!BH205</f>
        <v>0</v>
      </c>
      <c r="AS191">
        <f>Model!BI205</f>
        <v>0</v>
      </c>
      <c r="AU191">
        <f>Model!AK195</f>
        <v>0</v>
      </c>
      <c r="AV191">
        <f>Model!AL195</f>
        <v>0</v>
      </c>
      <c r="AW191">
        <f>Model!AM195</f>
        <v>0</v>
      </c>
      <c r="AX191">
        <f>Model!AN195</f>
        <v>0</v>
      </c>
      <c r="AZ191">
        <f>Model!AK205</f>
        <v>0</v>
      </c>
      <c r="BA191">
        <f>Model!AL205</f>
        <v>0</v>
      </c>
      <c r="BB191">
        <f>Model!AM205</f>
        <v>0</v>
      </c>
      <c r="BC191">
        <f>Model!AN205</f>
        <v>0</v>
      </c>
      <c r="BD191">
        <f>Model!AO205</f>
        <v>0</v>
      </c>
      <c r="BE191">
        <f>Model!AP205</f>
        <v>0</v>
      </c>
      <c r="BF191">
        <f>Model!AQ205</f>
        <v>0</v>
      </c>
      <c r="BG191">
        <f>Model!AR205</f>
        <v>0</v>
      </c>
    </row>
    <row r="192" spans="1:59">
      <c r="A192" t="str">
        <f>Model!I206</f>
        <v>Changes in Working Capital:</v>
      </c>
      <c r="B192">
        <f>Model!J206</f>
        <v>0</v>
      </c>
      <c r="C192">
        <f>Model!K206</f>
        <v>0</v>
      </c>
      <c r="D192">
        <f>Model!L206</f>
        <v>0</v>
      </c>
      <c r="E192">
        <f>Model!M206</f>
        <v>0</v>
      </c>
      <c r="F192">
        <f>Model!N206</f>
        <v>0</v>
      </c>
      <c r="G192">
        <f>Model!O206</f>
        <v>0</v>
      </c>
      <c r="H192">
        <f>Model!P206</f>
        <v>0</v>
      </c>
      <c r="I192">
        <f>Model!Q206</f>
        <v>0</v>
      </c>
      <c r="J192">
        <f>Model!R206</f>
        <v>0</v>
      </c>
      <c r="K192">
        <f>Model!S206</f>
        <v>0</v>
      </c>
      <c r="L192">
        <f>Model!T206</f>
        <v>0</v>
      </c>
      <c r="M192">
        <f>Model!U206</f>
        <v>0</v>
      </c>
      <c r="N192">
        <f>Model!V206</f>
        <v>0</v>
      </c>
      <c r="O192">
        <f>Model!W206</f>
        <v>0</v>
      </c>
      <c r="P192">
        <f>Model!X206</f>
        <v>0</v>
      </c>
      <c r="Q192">
        <f>Model!Y206</f>
        <v>0</v>
      </c>
      <c r="R192">
        <f>Model!Z206</f>
        <v>0</v>
      </c>
      <c r="S192">
        <f>Model!AA206</f>
        <v>0</v>
      </c>
      <c r="T192">
        <f>Model!AB206</f>
        <v>0</v>
      </c>
      <c r="U192">
        <f>Model!AC206</f>
        <v>0</v>
      </c>
      <c r="V192">
        <f>Model!AD206</f>
        <v>0</v>
      </c>
      <c r="W192">
        <f>Model!AE206</f>
        <v>0</v>
      </c>
      <c r="X192">
        <f>Model!AF206</f>
        <v>0</v>
      </c>
      <c r="Y192">
        <f>Model!AG206</f>
        <v>0</v>
      </c>
      <c r="Z192">
        <f>Model!AH206</f>
        <v>0</v>
      </c>
      <c r="AA192">
        <f>Model!AI206</f>
        <v>0</v>
      </c>
      <c r="AB192">
        <f>Model!AJ206</f>
        <v>0</v>
      </c>
      <c r="AD192">
        <f>Model!AT206</f>
        <v>0</v>
      </c>
      <c r="AE192">
        <f>Model!AU206</f>
        <v>0</v>
      </c>
      <c r="AF192">
        <f>Model!AV206</f>
        <v>0</v>
      </c>
      <c r="AG192">
        <f>Model!AW206</f>
        <v>0</v>
      </c>
      <c r="AH192">
        <f>Model!AX206</f>
        <v>0</v>
      </c>
      <c r="AI192">
        <f>Model!AY206</f>
        <v>0</v>
      </c>
      <c r="AJ192">
        <f>Model!AZ206</f>
        <v>0</v>
      </c>
      <c r="AK192">
        <f>Model!BA206</f>
        <v>0</v>
      </c>
      <c r="AL192">
        <f>Model!BB206</f>
        <v>0</v>
      </c>
      <c r="AM192">
        <f>Model!BC206</f>
        <v>0</v>
      </c>
      <c r="AN192">
        <f>Model!BD206</f>
        <v>0</v>
      </c>
      <c r="AO192">
        <f>Model!BE206</f>
        <v>0</v>
      </c>
      <c r="AP192">
        <f>Model!BF206</f>
        <v>0</v>
      </c>
      <c r="AQ192">
        <f>Model!BG206</f>
        <v>0</v>
      </c>
      <c r="AR192">
        <f>Model!BH206</f>
        <v>0</v>
      </c>
      <c r="AS192">
        <f>Model!BI206</f>
        <v>0</v>
      </c>
      <c r="AU192">
        <f>Model!AK196</f>
        <v>14.518000000000079</v>
      </c>
      <c r="AV192">
        <f>Model!AL196</f>
        <v>7.5050000000000674</v>
      </c>
      <c r="AW192">
        <f>Model!AM196</f>
        <v>22.26899999999992</v>
      </c>
      <c r="AX192">
        <f>Model!AN196</f>
        <v>52.367999999999988</v>
      </c>
      <c r="AZ192">
        <f>Model!AK206</f>
        <v>0</v>
      </c>
      <c r="BA192">
        <f>Model!AL206</f>
        <v>0</v>
      </c>
      <c r="BB192">
        <f>Model!AM206</f>
        <v>0</v>
      </c>
      <c r="BC192">
        <f>Model!AN206</f>
        <v>0</v>
      </c>
      <c r="BD192">
        <f>Model!AO206</f>
        <v>0</v>
      </c>
      <c r="BE192">
        <f>Model!AP206</f>
        <v>0</v>
      </c>
      <c r="BF192">
        <f>Model!AQ206</f>
        <v>0</v>
      </c>
      <c r="BG192">
        <f>Model!AR206</f>
        <v>0</v>
      </c>
    </row>
    <row r="193" spans="1:59">
      <c r="A193" t="str">
        <f>Model!I207</f>
        <v>(Increase) / decrease in trade receivables</v>
      </c>
      <c r="B193">
        <f>Model!J207</f>
        <v>0</v>
      </c>
      <c r="C193">
        <f>Model!K207</f>
        <v>0</v>
      </c>
      <c r="D193">
        <f>Model!L207</f>
        <v>0</v>
      </c>
      <c r="E193">
        <f>Model!M207</f>
        <v>0</v>
      </c>
      <c r="F193">
        <f>Model!N207</f>
        <v>0</v>
      </c>
      <c r="G193">
        <f>Model!O207</f>
        <v>0</v>
      </c>
      <c r="H193">
        <f>Model!P207</f>
        <v>0</v>
      </c>
      <c r="I193">
        <f>Model!Q207</f>
        <v>0</v>
      </c>
      <c r="J193">
        <f>Model!R207</f>
        <v>0</v>
      </c>
      <c r="K193">
        <f>Model!S207</f>
        <v>0</v>
      </c>
      <c r="L193">
        <f>Model!T207</f>
        <v>0</v>
      </c>
      <c r="M193">
        <f>Model!U207</f>
        <v>0</v>
      </c>
      <c r="N193">
        <f>Model!V207</f>
        <v>0</v>
      </c>
      <c r="O193">
        <f>Model!W207</f>
        <v>0</v>
      </c>
      <c r="P193">
        <f>Model!X207</f>
        <v>0</v>
      </c>
      <c r="Q193">
        <f>Model!Y207</f>
        <v>0</v>
      </c>
      <c r="R193">
        <f>Model!Z207</f>
        <v>0</v>
      </c>
      <c r="S193">
        <f>Model!AA207</f>
        <v>0</v>
      </c>
      <c r="T193">
        <f>Model!AB207</f>
        <v>-34.551000000000002</v>
      </c>
      <c r="U193">
        <f>Model!AC207</f>
        <v>0</v>
      </c>
      <c r="V193">
        <f>Model!AD207</f>
        <v>0</v>
      </c>
      <c r="W193">
        <f>Model!AE207</f>
        <v>0</v>
      </c>
      <c r="X193">
        <f>Model!AF207</f>
        <v>-55.985999999999997</v>
      </c>
      <c r="Y193">
        <f>Model!AG207</f>
        <v>4.758</v>
      </c>
      <c r="Z193">
        <f>Model!AH207</f>
        <v>-7.1260000000000003</v>
      </c>
      <c r="AA193">
        <f>Model!AI207</f>
        <v>-2.16</v>
      </c>
      <c r="AB193">
        <f>Model!AJ207</f>
        <v>-113.44199999999999</v>
      </c>
      <c r="AD193">
        <f>Model!AT207</f>
        <v>0</v>
      </c>
      <c r="AE193">
        <f>Model!AU207</f>
        <v>0</v>
      </c>
      <c r="AF193">
        <f>Model!AV207</f>
        <v>-41.738999999999997</v>
      </c>
      <c r="AG193">
        <f>Model!AW207</f>
        <v>-83.646000000000001</v>
      </c>
      <c r="AH193">
        <f>Model!AX207</f>
        <v>-83.42</v>
      </c>
      <c r="AI193">
        <f>Model!AY207</f>
        <v>-117.97</v>
      </c>
      <c r="AJ193">
        <f>Model!AZ207</f>
        <v>-76.906999999999996</v>
      </c>
      <c r="AK193">
        <f>Model!BA207</f>
        <v>-79.314251286954686</v>
      </c>
      <c r="AL193">
        <f>Model!BB207</f>
        <v>-54.604200756670593</v>
      </c>
      <c r="AM193">
        <f>Model!BC207</f>
        <v>-47.958031931671826</v>
      </c>
      <c r="AN193">
        <f>Model!BD207</f>
        <v>-40.607777398941948</v>
      </c>
      <c r="AO193">
        <f>Model!BE207</f>
        <v>-36.348529211129517</v>
      </c>
      <c r="AP193">
        <f>Model!BF207</f>
        <v>-31.888362241236905</v>
      </c>
      <c r="AQ193">
        <f>Model!BG207</f>
        <v>-28.67180081681272</v>
      </c>
      <c r="AR193">
        <f>Model!BH207</f>
        <v>-27.344685297718343</v>
      </c>
      <c r="AS193">
        <f>Model!BI207</f>
        <v>-28.16813519259756</v>
      </c>
      <c r="AU193">
        <f>Model!AK197</f>
        <v>22.315999999999999</v>
      </c>
      <c r="AV193">
        <f>Model!AL197</f>
        <v>24.376000000000001</v>
      </c>
      <c r="AW193">
        <f>Model!AM197</f>
        <v>25.99</v>
      </c>
      <c r="AX193">
        <f>Model!AN197</f>
        <v>31.344000000000001</v>
      </c>
      <c r="AZ193">
        <f>Model!AK207</f>
        <v>59.569000000000003</v>
      </c>
      <c r="BA193">
        <f>Model!AL207</f>
        <v>-23.358000000000001</v>
      </c>
      <c r="BB193">
        <f>Model!AM207</f>
        <v>-0.99099999999999999</v>
      </c>
      <c r="BC193">
        <f>Model!AN207</f>
        <v>-112.127</v>
      </c>
      <c r="BD193">
        <f>Model!AO207</f>
        <v>88.464282900183036</v>
      </c>
      <c r="BE193">
        <f>Model!AP207</f>
        <v>-0.53402770349310913</v>
      </c>
      <c r="BF193">
        <f>Model!AQ207</f>
        <v>-0.80060922141188939</v>
      </c>
      <c r="BG193">
        <f>Model!AR207</f>
        <v>-166.44389726223272</v>
      </c>
    </row>
    <row r="194" spans="1:59">
      <c r="A194" t="str">
        <f>Model!I208</f>
        <v>Increase / (decrease) in trade payables</v>
      </c>
      <c r="B194">
        <f>Model!J208</f>
        <v>0</v>
      </c>
      <c r="C194">
        <f>Model!K208</f>
        <v>0</v>
      </c>
      <c r="D194">
        <f>Model!L208</f>
        <v>0</v>
      </c>
      <c r="E194">
        <f>Model!M208</f>
        <v>0</v>
      </c>
      <c r="F194">
        <f>Model!N208</f>
        <v>0</v>
      </c>
      <c r="G194">
        <f>Model!O208</f>
        <v>0</v>
      </c>
      <c r="H194">
        <f>Model!P208</f>
        <v>0</v>
      </c>
      <c r="I194">
        <f>Model!Q208</f>
        <v>0</v>
      </c>
      <c r="J194">
        <f>Model!R208</f>
        <v>0</v>
      </c>
      <c r="K194">
        <f>Model!S208</f>
        <v>0</v>
      </c>
      <c r="L194">
        <f>Model!T208</f>
        <v>0</v>
      </c>
      <c r="M194">
        <f>Model!U208</f>
        <v>0</v>
      </c>
      <c r="N194">
        <f>Model!V208</f>
        <v>0</v>
      </c>
      <c r="O194">
        <f>Model!W208</f>
        <v>0</v>
      </c>
      <c r="P194">
        <f>Model!X208</f>
        <v>0</v>
      </c>
      <c r="Q194">
        <f>Model!Y208</f>
        <v>0</v>
      </c>
      <c r="R194">
        <f>Model!Z208</f>
        <v>0</v>
      </c>
      <c r="S194">
        <f>Model!AA208</f>
        <v>0</v>
      </c>
      <c r="T194">
        <f>Model!AB208</f>
        <v>37.353999999999999</v>
      </c>
      <c r="U194">
        <f>Model!AC208</f>
        <v>0</v>
      </c>
      <c r="V194">
        <f>Model!AD208</f>
        <v>0</v>
      </c>
      <c r="W194">
        <f>Model!AE208</f>
        <v>0</v>
      </c>
      <c r="X194">
        <f>Model!AF208</f>
        <v>60.529000000000003</v>
      </c>
      <c r="Y194">
        <f>Model!AG208</f>
        <v>-13.906000000000001</v>
      </c>
      <c r="Z194">
        <f>Model!AH208</f>
        <v>-1.244</v>
      </c>
      <c r="AA194">
        <f>Model!AI208</f>
        <v>11.218</v>
      </c>
      <c r="AB194">
        <f>Model!AJ208</f>
        <v>85.793000000000006</v>
      </c>
      <c r="AD194">
        <f>Model!AT208</f>
        <v>0</v>
      </c>
      <c r="AE194">
        <f>Model!AU208</f>
        <v>0</v>
      </c>
      <c r="AF194">
        <f>Model!AV208</f>
        <v>44.756999999999998</v>
      </c>
      <c r="AG194">
        <f>Model!AW208</f>
        <v>70.557000000000002</v>
      </c>
      <c r="AH194">
        <f>Model!AX208</f>
        <v>100.047</v>
      </c>
      <c r="AI194">
        <f>Model!AY208</f>
        <v>81.861000000000004</v>
      </c>
      <c r="AJ194">
        <f>Model!AZ208</f>
        <v>32.914000000000001</v>
      </c>
      <c r="AK194">
        <f>Model!BA208</f>
        <v>68.203579605345169</v>
      </c>
      <c r="AL194">
        <f>Model!BB208</f>
        <v>58.080369072168992</v>
      </c>
      <c r="AM194">
        <f>Model!BC208</f>
        <v>54.761576570542047</v>
      </c>
      <c r="AN194">
        <f>Model!BD208</f>
        <v>49.760834992529453</v>
      </c>
      <c r="AO194">
        <f>Model!BE208</f>
        <v>48.692459140891515</v>
      </c>
      <c r="AP194">
        <f>Model!BF208</f>
        <v>46.409091924504537</v>
      </c>
      <c r="AQ194">
        <f>Model!BG208</f>
        <v>43.852495892459615</v>
      </c>
      <c r="AR194">
        <f>Model!BH208</f>
        <v>44.765665811435952</v>
      </c>
      <c r="AS194">
        <f>Model!BI208</f>
        <v>45.632927980316254</v>
      </c>
      <c r="AU194">
        <f>Model!AK198</f>
        <v>14.94</v>
      </c>
      <c r="AV194">
        <f>Model!AL198</f>
        <v>14.917999999999999</v>
      </c>
      <c r="AW194">
        <f>Model!AM198</f>
        <v>22.027999999999999</v>
      </c>
      <c r="AX194">
        <f>Model!AN198</f>
        <v>20.464000000000002</v>
      </c>
      <c r="AZ194">
        <f>Model!AK208</f>
        <v>-75.03</v>
      </c>
      <c r="BA194">
        <f>Model!AL208</f>
        <v>48.776000000000003</v>
      </c>
      <c r="BB194">
        <f>Model!AM208</f>
        <v>-5.0309999999999997</v>
      </c>
      <c r="BC194">
        <f>Model!AN208</f>
        <v>64.198999999999998</v>
      </c>
      <c r="BD194">
        <f>Model!AO208</f>
        <v>-39.281495413924404</v>
      </c>
      <c r="BE194">
        <f>Model!AP208</f>
        <v>-11.865958041618569</v>
      </c>
      <c r="BF194">
        <f>Model!AQ208</f>
        <v>3.1261906297443147</v>
      </c>
      <c r="BG194">
        <f>Model!AR208</f>
        <v>116.22484243114383</v>
      </c>
    </row>
    <row r="195" spans="1:59">
      <c r="A195" t="str">
        <f>Model!I209</f>
        <v>(Increase) / decrease in other current assets</v>
      </c>
      <c r="B195">
        <f>Model!J209</f>
        <v>0</v>
      </c>
      <c r="C195">
        <f>Model!K209</f>
        <v>0</v>
      </c>
      <c r="D195">
        <f>Model!L209</f>
        <v>0</v>
      </c>
      <c r="E195">
        <f>Model!M209</f>
        <v>0</v>
      </c>
      <c r="F195">
        <f>Model!N209</f>
        <v>0</v>
      </c>
      <c r="G195">
        <f>Model!O209</f>
        <v>0</v>
      </c>
      <c r="H195">
        <f>Model!P209</f>
        <v>0</v>
      </c>
      <c r="I195">
        <f>Model!Q209</f>
        <v>0</v>
      </c>
      <c r="J195">
        <f>Model!R209</f>
        <v>0</v>
      </c>
      <c r="K195">
        <f>Model!S209</f>
        <v>0</v>
      </c>
      <c r="L195">
        <f>Model!T209</f>
        <v>0</v>
      </c>
      <c r="M195">
        <f>Model!U209</f>
        <v>0</v>
      </c>
      <c r="N195">
        <f>Model!V209</f>
        <v>0</v>
      </c>
      <c r="O195">
        <f>Model!W209</f>
        <v>0</v>
      </c>
      <c r="P195">
        <f>Model!X209</f>
        <v>0</v>
      </c>
      <c r="Q195">
        <f>Model!Y209</f>
        <v>0</v>
      </c>
      <c r="R195">
        <f>Model!Z209</f>
        <v>0</v>
      </c>
      <c r="S195">
        <f>Model!AA209</f>
        <v>0</v>
      </c>
      <c r="T195">
        <f>Model!AB209</f>
        <v>0.93400000000000005</v>
      </c>
      <c r="U195">
        <f>Model!AC209</f>
        <v>0</v>
      </c>
      <c r="V195">
        <f>Model!AD209</f>
        <v>0</v>
      </c>
      <c r="W195">
        <f>Model!AE209</f>
        <v>0</v>
      </c>
      <c r="X195">
        <f>Model!AF209</f>
        <v>0.56299999999999994</v>
      </c>
      <c r="Y195">
        <f>Model!AG209</f>
        <v>-10.368</v>
      </c>
      <c r="Z195">
        <f>Model!AH209</f>
        <v>-5.9690000000000003</v>
      </c>
      <c r="AA195">
        <f>Model!AI209</f>
        <v>-2.8559999999999999</v>
      </c>
      <c r="AB195">
        <f>Model!AJ209</f>
        <v>-9.7989999999999995</v>
      </c>
      <c r="AD195">
        <f>Model!AT209</f>
        <v>0</v>
      </c>
      <c r="AE195">
        <f>Model!AU209</f>
        <v>0</v>
      </c>
      <c r="AF195">
        <f>Model!AV209</f>
        <v>-7.3810000000000002</v>
      </c>
      <c r="AG195">
        <f>Model!AW209</f>
        <v>-7.9859999999999998</v>
      </c>
      <c r="AH195">
        <f>Model!AX209</f>
        <v>-24.100999999999999</v>
      </c>
      <c r="AI195">
        <f>Model!AY209</f>
        <v>-28.991999999999997</v>
      </c>
      <c r="AJ195">
        <f>Model!AZ209</f>
        <v>-1.2010000000000005</v>
      </c>
      <c r="AK195">
        <f>Model!BA209</f>
        <v>-4.8219263948662991</v>
      </c>
      <c r="AL195">
        <f>Model!BB209</f>
        <v>-3.6441772447304146</v>
      </c>
      <c r="AM195">
        <f>Model!BC209</f>
        <v>-3.0215367146499759</v>
      </c>
      <c r="AN195">
        <f>Model!BD209</f>
        <v>-2.8553283379325194</v>
      </c>
      <c r="AO195">
        <f>Model!BE209</f>
        <v>-2.6963488700829359</v>
      </c>
      <c r="AP195">
        <f>Model!BF209</f>
        <v>-2.7451685509512274</v>
      </c>
      <c r="AQ195">
        <f>Model!BG209</f>
        <v>-2.7226423516138993</v>
      </c>
      <c r="AR195">
        <f>Model!BH209</f>
        <v>-2.7991345911928889</v>
      </c>
      <c r="AS195">
        <f>Model!BI209</f>
        <v>-2.9285143036472476</v>
      </c>
      <c r="AU195">
        <f>Model!AK199</f>
        <v>0</v>
      </c>
      <c r="AV195">
        <f>Model!AL199</f>
        <v>0</v>
      </c>
      <c r="AW195">
        <f>Model!AM199</f>
        <v>6.1440000000000001</v>
      </c>
      <c r="AX195">
        <f>Model!AN199</f>
        <v>0.79400000000000004</v>
      </c>
      <c r="AZ195">
        <f>Model!AK209</f>
        <v>8.2530000000000001</v>
      </c>
      <c r="BA195">
        <f>Model!AL209</f>
        <v>-3.4929999999999999</v>
      </c>
      <c r="BB195">
        <f>Model!AM209</f>
        <v>4.0010000000000003</v>
      </c>
      <c r="BC195">
        <f>Model!AN209</f>
        <v>-9.9619999999999997</v>
      </c>
      <c r="BD195">
        <f>Model!AO209</f>
        <v>-3.1218706311220714</v>
      </c>
      <c r="BE195">
        <f>Model!AP209</f>
        <v>-2.9165335455309851</v>
      </c>
      <c r="BF195">
        <f>Model!AQ209</f>
        <v>1.7617179809817856</v>
      </c>
      <c r="BG195">
        <f>Model!AR209</f>
        <v>-0.5452401991950282</v>
      </c>
    </row>
    <row r="196" spans="1:59">
      <c r="A196" t="str">
        <f>Model!I210</f>
        <v>Increase / (decrease) in other current liabilities</v>
      </c>
      <c r="B196">
        <f>Model!J210</f>
        <v>0</v>
      </c>
      <c r="C196">
        <f>Model!K210</f>
        <v>0</v>
      </c>
      <c r="D196">
        <f>Model!L210</f>
        <v>0</v>
      </c>
      <c r="E196">
        <f>Model!M210</f>
        <v>0</v>
      </c>
      <c r="F196">
        <f>Model!N210</f>
        <v>0</v>
      </c>
      <c r="G196">
        <f>Model!O210</f>
        <v>0</v>
      </c>
      <c r="H196">
        <f>Model!P210</f>
        <v>0</v>
      </c>
      <c r="I196">
        <f>Model!Q210</f>
        <v>0</v>
      </c>
      <c r="J196">
        <f>Model!R210</f>
        <v>0</v>
      </c>
      <c r="K196">
        <f>Model!S210</f>
        <v>0</v>
      </c>
      <c r="L196">
        <f>Model!T210</f>
        <v>0</v>
      </c>
      <c r="M196">
        <f>Model!U210</f>
        <v>0</v>
      </c>
      <c r="N196">
        <f>Model!V210</f>
        <v>0</v>
      </c>
      <c r="O196">
        <f>Model!W210</f>
        <v>0</v>
      </c>
      <c r="P196">
        <f>Model!X210</f>
        <v>0</v>
      </c>
      <c r="Q196">
        <f>Model!Y210</f>
        <v>0</v>
      </c>
      <c r="R196">
        <f>Model!Z210</f>
        <v>0</v>
      </c>
      <c r="S196">
        <f>Model!AA210</f>
        <v>0</v>
      </c>
      <c r="T196">
        <f>Model!AB210</f>
        <v>12.759</v>
      </c>
      <c r="U196">
        <f>Model!AC210</f>
        <v>0</v>
      </c>
      <c r="V196">
        <f>Model!AD210</f>
        <v>0</v>
      </c>
      <c r="W196">
        <f>Model!AE210</f>
        <v>0</v>
      </c>
      <c r="X196">
        <f>Model!AF210</f>
        <v>12.465999999999999</v>
      </c>
      <c r="Y196">
        <f>Model!AG210</f>
        <v>2.3759999999999999</v>
      </c>
      <c r="Z196">
        <f>Model!AH210</f>
        <v>4.0419999999999998</v>
      </c>
      <c r="AA196">
        <f>Model!AI210</f>
        <v>-1.6259999999999999</v>
      </c>
      <c r="AB196">
        <f>Model!AJ210</f>
        <v>30.847999999999999</v>
      </c>
      <c r="AD196">
        <f>Model!AT210</f>
        <v>0</v>
      </c>
      <c r="AE196">
        <f>Model!AU210</f>
        <v>0</v>
      </c>
      <c r="AF196">
        <f>Model!AV210</f>
        <v>21.58</v>
      </c>
      <c r="AG196">
        <f>Model!AW210</f>
        <v>25.736000000000001</v>
      </c>
      <c r="AH196">
        <f>Model!AX210</f>
        <v>22.704999999999998</v>
      </c>
      <c r="AI196">
        <f>Model!AY210</f>
        <v>35.64</v>
      </c>
      <c r="AJ196">
        <f>Model!AZ210</f>
        <v>38.099000000000004</v>
      </c>
      <c r="AK196">
        <f>Model!BA210</f>
        <v>34.923846357226864</v>
      </c>
      <c r="AL196">
        <f>Model!BB210</f>
        <v>25.546625245701023</v>
      </c>
      <c r="AM196">
        <f>Model!BC210</f>
        <v>20.88988387904368</v>
      </c>
      <c r="AN196">
        <f>Model!BD210</f>
        <v>19.551091418264718</v>
      </c>
      <c r="AO196">
        <f>Model!BE210</f>
        <v>18.276092049095098</v>
      </c>
      <c r="AP196">
        <f>Model!BF210</f>
        <v>18.492438451263126</v>
      </c>
      <c r="AQ196">
        <f>Model!BG210</f>
        <v>18.198903454589981</v>
      </c>
      <c r="AR196">
        <f>Model!BH210</f>
        <v>18.607300490556156</v>
      </c>
      <c r="AS196">
        <f>Model!BI210</f>
        <v>19.382858034989226</v>
      </c>
      <c r="AU196">
        <f>Model!AK200</f>
        <v>1.6E-2</v>
      </c>
      <c r="AV196">
        <f>Model!AL200</f>
        <v>1.4999999999999999E-2</v>
      </c>
      <c r="AW196">
        <f>Model!AM200</f>
        <v>-2.5000000000000001E-2</v>
      </c>
      <c r="AX196">
        <f>Model!AN200</f>
        <v>5.8999999999999997E-2</v>
      </c>
      <c r="AZ196">
        <f>Model!AK210</f>
        <v>7.1379999999999999</v>
      </c>
      <c r="BA196">
        <f>Model!AL210</f>
        <v>3.9350000000000001</v>
      </c>
      <c r="BB196">
        <f>Model!AM210</f>
        <v>-10.351000000000001</v>
      </c>
      <c r="BC196">
        <f>Model!AN210</f>
        <v>37.377000000000002</v>
      </c>
      <c r="BD196">
        <f>Model!AO210</f>
        <v>22.610824251594437</v>
      </c>
      <c r="BE196">
        <f>Model!AP210</f>
        <v>21.123625932628187</v>
      </c>
      <c r="BF196">
        <f>Model!AQ210</f>
        <v>-12.759624070179882</v>
      </c>
      <c r="BG196">
        <f>Model!AR210</f>
        <v>3.9490202431841226</v>
      </c>
    </row>
    <row r="197" spans="1:59">
      <c r="A197" t="str">
        <f>Model!I211</f>
        <v>Income taxes payable</v>
      </c>
      <c r="B197">
        <f>Model!J211</f>
        <v>0</v>
      </c>
      <c r="C197">
        <f>Model!K211</f>
        <v>0</v>
      </c>
      <c r="D197">
        <f>Model!L211</f>
        <v>0</v>
      </c>
      <c r="E197">
        <f>Model!M211</f>
        <v>0</v>
      </c>
      <c r="F197">
        <f>Model!N211</f>
        <v>0</v>
      </c>
      <c r="G197">
        <f>Model!O211</f>
        <v>0</v>
      </c>
      <c r="H197">
        <f>Model!P211</f>
        <v>0</v>
      </c>
      <c r="I197">
        <f>Model!Q211</f>
        <v>0</v>
      </c>
      <c r="J197">
        <f>Model!R211</f>
        <v>0</v>
      </c>
      <c r="K197">
        <f>Model!S211</f>
        <v>0</v>
      </c>
      <c r="L197">
        <f>Model!T211</f>
        <v>0</v>
      </c>
      <c r="M197">
        <f>Model!U211</f>
        <v>0</v>
      </c>
      <c r="N197">
        <f>Model!V211</f>
        <v>0</v>
      </c>
      <c r="O197">
        <f>Model!W211</f>
        <v>0</v>
      </c>
      <c r="P197">
        <f>Model!X211</f>
        <v>0</v>
      </c>
      <c r="Q197">
        <f>Model!Y211</f>
        <v>0</v>
      </c>
      <c r="R197">
        <f>Model!Z211</f>
        <v>0</v>
      </c>
      <c r="S197">
        <f>Model!AA211</f>
        <v>0</v>
      </c>
      <c r="T197">
        <f>Model!AB211</f>
        <v>-8.9090000000000007</v>
      </c>
      <c r="U197">
        <f>Model!AC211</f>
        <v>0</v>
      </c>
      <c r="V197">
        <f>Model!AD211</f>
        <v>0</v>
      </c>
      <c r="W197">
        <f>Model!AE211</f>
        <v>0</v>
      </c>
      <c r="X197">
        <f>Model!AF211</f>
        <v>-5.5679999999999996</v>
      </c>
      <c r="Y197">
        <f>Model!AG211</f>
        <v>-11.986000000000001</v>
      </c>
      <c r="Z197">
        <f>Model!AH211</f>
        <v>-13.888999999999999</v>
      </c>
      <c r="AA197">
        <f>Model!AI211</f>
        <v>-12.278</v>
      </c>
      <c r="AB197">
        <f>Model!AJ211</f>
        <v>-5.37</v>
      </c>
      <c r="AD197">
        <f>Model!AT211</f>
        <v>0</v>
      </c>
      <c r="AE197">
        <f>Model!AU211</f>
        <v>0</v>
      </c>
      <c r="AF197">
        <f>Model!AV211</f>
        <v>-14.884</v>
      </c>
      <c r="AG197">
        <f>Model!AW211</f>
        <v>-6.82</v>
      </c>
      <c r="AH197">
        <f>Model!AX211</f>
        <v>-18.805</v>
      </c>
      <c r="AI197">
        <f>Model!AY211</f>
        <v>-43.522999999999996</v>
      </c>
      <c r="AJ197">
        <f>Model!AZ211</f>
        <v>-56.36</v>
      </c>
      <c r="AK197">
        <f>Model!BA211</f>
        <v>0</v>
      </c>
      <c r="AL197">
        <f>Model!BB211</f>
        <v>0</v>
      </c>
      <c r="AM197">
        <f>Model!BC211</f>
        <v>0</v>
      </c>
      <c r="AN197">
        <f>Model!BD211</f>
        <v>0</v>
      </c>
      <c r="AO197">
        <f>Model!BE211</f>
        <v>0</v>
      </c>
      <c r="AP197">
        <f>Model!BF211</f>
        <v>0</v>
      </c>
      <c r="AQ197">
        <f>Model!BG211</f>
        <v>0</v>
      </c>
      <c r="AR197">
        <f>Model!BH211</f>
        <v>0</v>
      </c>
      <c r="AS197">
        <f>Model!BI211</f>
        <v>0</v>
      </c>
      <c r="AU197">
        <f>Model!AK201</f>
        <v>0</v>
      </c>
      <c r="AV197">
        <f>Model!AL201</f>
        <v>0</v>
      </c>
      <c r="AW197">
        <f>Model!AM201</f>
        <v>0</v>
      </c>
      <c r="AX197">
        <f>Model!AN201</f>
        <v>-2.778</v>
      </c>
      <c r="AZ197">
        <f>Model!AK211</f>
        <v>-11.683</v>
      </c>
      <c r="BA197">
        <f>Model!AL211</f>
        <v>-15.848000000000001</v>
      </c>
      <c r="BB197">
        <f>Model!AM211</f>
        <v>-10.164999999999999</v>
      </c>
      <c r="BC197">
        <f>Model!AN211</f>
        <v>-18.664000000000001</v>
      </c>
      <c r="BD197">
        <f>Model!AO211</f>
        <v>0</v>
      </c>
      <c r="BE197">
        <f>Model!AP211</f>
        <v>0</v>
      </c>
      <c r="BF197">
        <f>Model!AQ211</f>
        <v>0</v>
      </c>
      <c r="BG197">
        <f>Model!AR211</f>
        <v>0</v>
      </c>
    </row>
    <row r="198" spans="1:59">
      <c r="A198" t="str">
        <f>Model!I212</f>
        <v>Changes in Working Capital</v>
      </c>
      <c r="B198">
        <f>Model!J212</f>
        <v>0</v>
      </c>
      <c r="C198">
        <f>Model!K212</f>
        <v>0</v>
      </c>
      <c r="D198">
        <f>Model!L212</f>
        <v>0</v>
      </c>
      <c r="E198">
        <f>Model!M212</f>
        <v>0</v>
      </c>
      <c r="F198">
        <f>Model!N212</f>
        <v>0</v>
      </c>
      <c r="G198">
        <f>Model!O212</f>
        <v>0</v>
      </c>
      <c r="H198">
        <f>Model!P212</f>
        <v>0</v>
      </c>
      <c r="I198">
        <f>Model!Q212</f>
        <v>0</v>
      </c>
      <c r="J198">
        <f>Model!R212</f>
        <v>0</v>
      </c>
      <c r="K198">
        <f>Model!S212</f>
        <v>0</v>
      </c>
      <c r="L198">
        <f>Model!T212</f>
        <v>0</v>
      </c>
      <c r="M198">
        <f>Model!U212</f>
        <v>0</v>
      </c>
      <c r="N198">
        <f>Model!V212</f>
        <v>0</v>
      </c>
      <c r="O198">
        <f>Model!W212</f>
        <v>0</v>
      </c>
      <c r="P198">
        <f>Model!X212</f>
        <v>0</v>
      </c>
      <c r="Q198">
        <f>Model!Y212</f>
        <v>0</v>
      </c>
      <c r="R198">
        <f>Model!Z212</f>
        <v>0</v>
      </c>
      <c r="S198">
        <f>Model!AA212</f>
        <v>0</v>
      </c>
      <c r="T198">
        <f>Model!AB212</f>
        <v>16.495999999999999</v>
      </c>
      <c r="U198">
        <f>Model!AC212</f>
        <v>0</v>
      </c>
      <c r="V198">
        <f>Model!AD212</f>
        <v>0</v>
      </c>
      <c r="W198">
        <f>Model!AE212</f>
        <v>0</v>
      </c>
      <c r="X198">
        <f>Model!AF212</f>
        <v>17.572000000000006</v>
      </c>
      <c r="Y198">
        <f>Model!AG212</f>
        <v>-17.139999999999997</v>
      </c>
      <c r="Z198">
        <f>Model!AH212</f>
        <v>-10.297000000000002</v>
      </c>
      <c r="AA198">
        <f>Model!AI212</f>
        <v>4.5760000000000005</v>
      </c>
      <c r="AB198">
        <f>Model!AJ212</f>
        <v>-6.5999999999999872</v>
      </c>
      <c r="AD198">
        <f>Model!AT212</f>
        <v>0</v>
      </c>
      <c r="AE198">
        <f>Model!AU212</f>
        <v>0</v>
      </c>
      <c r="AF198">
        <f>Model!AV212</f>
        <v>17.216999999999999</v>
      </c>
      <c r="AG198">
        <f>Model!AW212</f>
        <v>4.6610000000000014</v>
      </c>
      <c r="AH198">
        <f>Model!AX212</f>
        <v>15.230999999999995</v>
      </c>
      <c r="AI198">
        <f>Model!AY212</f>
        <v>-29.460999999999999</v>
      </c>
      <c r="AJ198">
        <f>Model!AZ212</f>
        <v>-7.0949999999999918</v>
      </c>
      <c r="AK198">
        <f>Model!BA212</f>
        <v>18.991248280751048</v>
      </c>
      <c r="AL198">
        <f>Model!BB212</f>
        <v>25.378616316469007</v>
      </c>
      <c r="AM198">
        <f>Model!BC212</f>
        <v>24.671891803263925</v>
      </c>
      <c r="AN198">
        <f>Model!BD212</f>
        <v>25.848820673919704</v>
      </c>
      <c r="AO198">
        <f>Model!BE212</f>
        <v>27.92367310877416</v>
      </c>
      <c r="AP198">
        <f>Model!BF212</f>
        <v>30.267999583579531</v>
      </c>
      <c r="AQ198">
        <f>Model!BG212</f>
        <v>30.656956178622977</v>
      </c>
      <c r="AR198">
        <f>Model!BH212</f>
        <v>33.229146413080876</v>
      </c>
      <c r="AS198">
        <f>Model!BI212</f>
        <v>33.919136519060672</v>
      </c>
      <c r="AU198">
        <f>Model!AK202</f>
        <v>-6.87</v>
      </c>
      <c r="AV198">
        <f>Model!AL202</f>
        <v>-5.5359999999999996</v>
      </c>
      <c r="AW198">
        <f>Model!AM202</f>
        <v>-8.1639999999999997</v>
      </c>
      <c r="AX198">
        <f>Model!AN202</f>
        <v>7.3</v>
      </c>
      <c r="AZ198">
        <f>Model!AK212</f>
        <v>-6.9999999999998508E-2</v>
      </c>
      <c r="BA198">
        <f>Model!AL212</f>
        <v>25.860000000000003</v>
      </c>
      <c r="BB198">
        <f>Model!AM212</f>
        <v>-12.372</v>
      </c>
      <c r="BC198">
        <f>Model!AN212</f>
        <v>-20.512999999999998</v>
      </c>
      <c r="BD198">
        <f>Model!AO212</f>
        <v>68.671741106730991</v>
      </c>
      <c r="BE198">
        <f>Model!AP212</f>
        <v>5.8071066419855235</v>
      </c>
      <c r="BF198">
        <f>Model!AQ212</f>
        <v>-8.6723246808656711</v>
      </c>
      <c r="BG198">
        <f>Model!AR212</f>
        <v>-46.815274787099803</v>
      </c>
    </row>
    <row r="199" spans="1:59">
      <c r="A199" t="str">
        <f>Model!I213</f>
        <v>Operating Cash Flow</v>
      </c>
      <c r="B199">
        <f>Model!J213</f>
        <v>0</v>
      </c>
      <c r="C199">
        <f>Model!K213</f>
        <v>0</v>
      </c>
      <c r="D199">
        <f>Model!L213</f>
        <v>0</v>
      </c>
      <c r="E199">
        <f>Model!M213</f>
        <v>0</v>
      </c>
      <c r="F199">
        <f>Model!N213</f>
        <v>0</v>
      </c>
      <c r="G199">
        <f>Model!O213</f>
        <v>0</v>
      </c>
      <c r="H199">
        <f>Model!P213</f>
        <v>0</v>
      </c>
      <c r="I199">
        <f>Model!Q213</f>
        <v>0</v>
      </c>
      <c r="J199">
        <f>Model!R213</f>
        <v>0</v>
      </c>
      <c r="K199">
        <f>Model!S213</f>
        <v>0</v>
      </c>
      <c r="L199">
        <f>Model!T213</f>
        <v>0</v>
      </c>
      <c r="M199">
        <f>Model!U213</f>
        <v>0</v>
      </c>
      <c r="N199">
        <f>Model!V213</f>
        <v>0</v>
      </c>
      <c r="O199">
        <f>Model!W213</f>
        <v>0</v>
      </c>
      <c r="P199">
        <f>Model!X213</f>
        <v>0</v>
      </c>
      <c r="Q199">
        <f>Model!Y213</f>
        <v>0</v>
      </c>
      <c r="R199">
        <f>Model!Z213</f>
        <v>0</v>
      </c>
      <c r="S199">
        <f>Model!AA213</f>
        <v>0</v>
      </c>
      <c r="T199">
        <f>Model!AB213</f>
        <v>51.168999999999983</v>
      </c>
      <c r="U199">
        <f>Model!AC213</f>
        <v>0</v>
      </c>
      <c r="V199">
        <f>Model!AD213</f>
        <v>0</v>
      </c>
      <c r="W199">
        <f>Model!AE213</f>
        <v>0</v>
      </c>
      <c r="X199">
        <f>Model!AF213</f>
        <v>66.70599999999996</v>
      </c>
      <c r="Y199">
        <f>Model!AG213</f>
        <v>18.906999999999986</v>
      </c>
      <c r="Z199">
        <f>Model!AH213</f>
        <v>19.274000000000036</v>
      </c>
      <c r="AA199">
        <f>Model!AI213</f>
        <v>43.631000000000022</v>
      </c>
      <c r="AB199">
        <f>Model!AJ213</f>
        <v>71.658000000000015</v>
      </c>
      <c r="AD199">
        <f>Model!AT213</f>
        <v>0</v>
      </c>
      <c r="AE199">
        <f>Model!AU213</f>
        <v>0</v>
      </c>
      <c r="AF199">
        <f>Model!AV213</f>
        <v>32.797999999999988</v>
      </c>
      <c r="AG199">
        <f>Model!AW213</f>
        <v>116.28099999999995</v>
      </c>
      <c r="AH199">
        <f>Model!AX213</f>
        <v>137.15200000000004</v>
      </c>
      <c r="AI199">
        <f>Model!AY213</f>
        <v>153.47000000000008</v>
      </c>
      <c r="AJ199">
        <f>Model!AZ213</f>
        <v>245.458</v>
      </c>
      <c r="AK199">
        <f>Model!BA213</f>
        <v>305.29371951997234</v>
      </c>
      <c r="AL199">
        <f>Model!BB213</f>
        <v>343.72270383145855</v>
      </c>
      <c r="AM199">
        <f>Model!BC213</f>
        <v>378.36863275351749</v>
      </c>
      <c r="AN199">
        <f>Model!BD213</f>
        <v>408.98002986823661</v>
      </c>
      <c r="AO199">
        <f>Model!BE213</f>
        <v>436.11580898253959</v>
      </c>
      <c r="AP199">
        <f>Model!BF213</f>
        <v>457.50307409989279</v>
      </c>
      <c r="AQ199">
        <f>Model!BG213</f>
        <v>478.00210110048897</v>
      </c>
      <c r="AR199">
        <f>Model!BH213</f>
        <v>499.35525468449038</v>
      </c>
      <c r="AS199">
        <f>Model!BI213</f>
        <v>522.89203951595402</v>
      </c>
      <c r="AU199">
        <f>Model!AK203</f>
        <v>11.071</v>
      </c>
      <c r="AV199">
        <f>Model!AL203</f>
        <v>9.2010000000000005</v>
      </c>
      <c r="AW199">
        <f>Model!AM203</f>
        <v>16.021999999999998</v>
      </c>
      <c r="AX199">
        <f>Model!AN203</f>
        <v>8.6280000000000001</v>
      </c>
      <c r="AZ199">
        <f>Model!AK213</f>
        <v>44.238000000000071</v>
      </c>
      <c r="BA199">
        <f>Model!AL213</f>
        <v>60.491000000000071</v>
      </c>
      <c r="BB199">
        <f>Model!AM213</f>
        <v>61.726999999999933</v>
      </c>
      <c r="BC199">
        <f>Model!AN213</f>
        <v>79.001999999999981</v>
      </c>
      <c r="BD199">
        <f>Model!AO213</f>
        <v>129.20167018046172</v>
      </c>
      <c r="BE199">
        <f>Model!AP213</f>
        <v>54.771341372929342</v>
      </c>
      <c r="BF199">
        <f>Model!AQ213</f>
        <v>57.229656392970668</v>
      </c>
      <c r="BG199">
        <f>Model!AR213</f>
        <v>64.091051573610628</v>
      </c>
    </row>
    <row r="200" spans="1:59">
      <c r="A200">
        <f>Model!I214</f>
        <v>0</v>
      </c>
      <c r="B200">
        <f>Model!J214</f>
        <v>0</v>
      </c>
      <c r="C200">
        <f>Model!K214</f>
        <v>0</v>
      </c>
      <c r="D200">
        <f>Model!L214</f>
        <v>0</v>
      </c>
      <c r="E200">
        <f>Model!M214</f>
        <v>0</v>
      </c>
      <c r="F200">
        <f>Model!N214</f>
        <v>0</v>
      </c>
      <c r="G200">
        <f>Model!O214</f>
        <v>0</v>
      </c>
      <c r="H200">
        <f>Model!P214</f>
        <v>0</v>
      </c>
      <c r="I200">
        <f>Model!Q214</f>
        <v>0</v>
      </c>
      <c r="J200">
        <f>Model!R214</f>
        <v>0</v>
      </c>
      <c r="K200">
        <f>Model!S214</f>
        <v>0</v>
      </c>
      <c r="L200">
        <f>Model!T214</f>
        <v>0</v>
      </c>
      <c r="M200">
        <f>Model!U214</f>
        <v>0</v>
      </c>
      <c r="N200">
        <f>Model!V214</f>
        <v>0</v>
      </c>
      <c r="O200">
        <f>Model!W214</f>
        <v>0</v>
      </c>
      <c r="P200">
        <f>Model!X214</f>
        <v>0</v>
      </c>
      <c r="Q200">
        <f>Model!Y214</f>
        <v>0</v>
      </c>
      <c r="R200">
        <f>Model!Z214</f>
        <v>0</v>
      </c>
      <c r="S200">
        <f>Model!AA214</f>
        <v>0</v>
      </c>
      <c r="T200">
        <f>Model!AB214</f>
        <v>0</v>
      </c>
      <c r="U200">
        <f>Model!AC214</f>
        <v>0</v>
      </c>
      <c r="V200">
        <f>Model!AD214</f>
        <v>0</v>
      </c>
      <c r="W200">
        <f>Model!AE214</f>
        <v>0</v>
      </c>
      <c r="X200">
        <f>Model!AF214</f>
        <v>0</v>
      </c>
      <c r="Y200">
        <f>Model!AG214</f>
        <v>0</v>
      </c>
      <c r="Z200">
        <f>Model!AH214</f>
        <v>0</v>
      </c>
      <c r="AA200">
        <f>Model!AI214</f>
        <v>0</v>
      </c>
      <c r="AB200">
        <f>Model!AJ214</f>
        <v>0</v>
      </c>
      <c r="AD200">
        <f>Model!AT214</f>
        <v>0</v>
      </c>
      <c r="AE200">
        <f>Model!AU214</f>
        <v>0</v>
      </c>
      <c r="AF200">
        <f>Model!AV214</f>
        <v>0</v>
      </c>
      <c r="AG200">
        <f>Model!AW214</f>
        <v>0</v>
      </c>
      <c r="AH200">
        <f>Model!AX214</f>
        <v>0</v>
      </c>
      <c r="AI200">
        <f>Model!AY214</f>
        <v>0</v>
      </c>
      <c r="AJ200">
        <f>Model!AZ214</f>
        <v>0</v>
      </c>
      <c r="AK200">
        <f>Model!BA214</f>
        <v>0</v>
      </c>
      <c r="AL200">
        <f>Model!BB214</f>
        <v>0</v>
      </c>
      <c r="AM200">
        <f>Model!BC214</f>
        <v>0</v>
      </c>
      <c r="AN200">
        <f>Model!BD214</f>
        <v>0</v>
      </c>
      <c r="AO200">
        <f>Model!BE214</f>
        <v>0</v>
      </c>
      <c r="AP200">
        <f>Model!BF214</f>
        <v>0</v>
      </c>
      <c r="AQ200">
        <f>Model!BG214</f>
        <v>0</v>
      </c>
      <c r="AR200">
        <f>Model!BH214</f>
        <v>0</v>
      </c>
      <c r="AS200">
        <f>Model!BI214</f>
        <v>0</v>
      </c>
      <c r="AU200">
        <f>Model!AK204</f>
        <v>55.991000000000071</v>
      </c>
      <c r="AV200">
        <f>Model!AL204</f>
        <v>50.479000000000063</v>
      </c>
      <c r="AW200">
        <f>Model!AM204</f>
        <v>84.263999999999925</v>
      </c>
      <c r="AX200">
        <f>Model!AN204</f>
        <v>118.17899999999997</v>
      </c>
      <c r="AZ200">
        <f>Model!AK214</f>
        <v>0</v>
      </c>
      <c r="BA200">
        <f>Model!AL214</f>
        <v>0</v>
      </c>
      <c r="BB200">
        <f>Model!AM214</f>
        <v>0</v>
      </c>
      <c r="BC200">
        <f>Model!AN214</f>
        <v>0</v>
      </c>
      <c r="BD200">
        <f>Model!AO214</f>
        <v>0</v>
      </c>
      <c r="BE200">
        <f>Model!AP214</f>
        <v>0</v>
      </c>
      <c r="BF200">
        <f>Model!AQ214</f>
        <v>0</v>
      </c>
      <c r="BG200">
        <f>Model!AR214</f>
        <v>0</v>
      </c>
    </row>
    <row r="201" spans="1:59">
      <c r="A201" t="str">
        <f>Model!I215</f>
        <v>Investing Cash Flow:</v>
      </c>
      <c r="B201">
        <f>Model!J215</f>
        <v>0</v>
      </c>
      <c r="C201">
        <f>Model!K215</f>
        <v>0</v>
      </c>
      <c r="D201">
        <f>Model!L215</f>
        <v>0</v>
      </c>
      <c r="E201">
        <f>Model!M215</f>
        <v>0</v>
      </c>
      <c r="F201">
        <f>Model!N215</f>
        <v>0</v>
      </c>
      <c r="G201">
        <f>Model!O215</f>
        <v>0</v>
      </c>
      <c r="H201">
        <f>Model!P215</f>
        <v>0</v>
      </c>
      <c r="I201">
        <f>Model!Q215</f>
        <v>0</v>
      </c>
      <c r="J201">
        <f>Model!R215</f>
        <v>0</v>
      </c>
      <c r="K201">
        <f>Model!S215</f>
        <v>0</v>
      </c>
      <c r="L201">
        <f>Model!T215</f>
        <v>0</v>
      </c>
      <c r="M201">
        <f>Model!U215</f>
        <v>0</v>
      </c>
      <c r="N201">
        <f>Model!V215</f>
        <v>0</v>
      </c>
      <c r="O201">
        <f>Model!W215</f>
        <v>0</v>
      </c>
      <c r="P201">
        <f>Model!X215</f>
        <v>0</v>
      </c>
      <c r="Q201">
        <f>Model!Y215</f>
        <v>0</v>
      </c>
      <c r="R201">
        <f>Model!Z215</f>
        <v>0</v>
      </c>
      <c r="S201">
        <f>Model!AA215</f>
        <v>0</v>
      </c>
      <c r="T201">
        <f>Model!AB215</f>
        <v>0</v>
      </c>
      <c r="U201">
        <f>Model!AC215</f>
        <v>0</v>
      </c>
      <c r="V201">
        <f>Model!AD215</f>
        <v>0</v>
      </c>
      <c r="W201">
        <f>Model!AE215</f>
        <v>0</v>
      </c>
      <c r="X201">
        <f>Model!AF215</f>
        <v>0</v>
      </c>
      <c r="Y201">
        <f>Model!AG215</f>
        <v>0</v>
      </c>
      <c r="Z201">
        <f>Model!AH215</f>
        <v>0</v>
      </c>
      <c r="AA201">
        <f>Model!AI215</f>
        <v>0</v>
      </c>
      <c r="AB201">
        <f>Model!AJ215</f>
        <v>0</v>
      </c>
      <c r="AD201">
        <f>Model!AT215</f>
        <v>0</v>
      </c>
      <c r="AE201">
        <f>Model!AU215</f>
        <v>0</v>
      </c>
      <c r="AF201">
        <f>Model!AV215</f>
        <v>0</v>
      </c>
      <c r="AG201">
        <f>Model!AW215</f>
        <v>0</v>
      </c>
      <c r="AH201">
        <f>Model!AX215</f>
        <v>0</v>
      </c>
      <c r="AI201">
        <f>Model!AY215</f>
        <v>0</v>
      </c>
      <c r="AJ201">
        <f>Model!AZ215</f>
        <v>0</v>
      </c>
      <c r="AK201">
        <f>Model!BA215</f>
        <v>0</v>
      </c>
      <c r="AL201">
        <f>Model!BB215</f>
        <v>0</v>
      </c>
      <c r="AM201">
        <f>Model!BC215</f>
        <v>0</v>
      </c>
      <c r="AN201">
        <f>Model!BD215</f>
        <v>0</v>
      </c>
      <c r="AO201">
        <f>Model!BE215</f>
        <v>0</v>
      </c>
      <c r="AP201">
        <f>Model!BF215</f>
        <v>0</v>
      </c>
      <c r="AQ201">
        <f>Model!BG215</f>
        <v>0</v>
      </c>
      <c r="AR201">
        <f>Model!BH215</f>
        <v>0</v>
      </c>
      <c r="AS201">
        <f>Model!BI215</f>
        <v>0</v>
      </c>
      <c r="AU201">
        <f>Model!AK205</f>
        <v>0</v>
      </c>
      <c r="AV201">
        <f>Model!AL205</f>
        <v>0</v>
      </c>
      <c r="AW201">
        <f>Model!AM205</f>
        <v>0</v>
      </c>
      <c r="AX201">
        <f>Model!AN205</f>
        <v>0</v>
      </c>
      <c r="AZ201">
        <f>Model!AK215</f>
        <v>0</v>
      </c>
      <c r="BA201">
        <f>Model!AL215</f>
        <v>0</v>
      </c>
      <c r="BB201">
        <f>Model!AM215</f>
        <v>0</v>
      </c>
      <c r="BC201">
        <f>Model!AN215</f>
        <v>0</v>
      </c>
      <c r="BD201">
        <f>Model!AO215</f>
        <v>0</v>
      </c>
      <c r="BE201">
        <f>Model!AP215</f>
        <v>0</v>
      </c>
      <c r="BF201">
        <f>Model!AQ215</f>
        <v>0</v>
      </c>
      <c r="BG201">
        <f>Model!AR215</f>
        <v>0</v>
      </c>
    </row>
    <row r="202" spans="1:59">
      <c r="A202" t="str">
        <f>Model!I216</f>
        <v>Acquisition of intangibles assets, property, plant and equipment</v>
      </c>
      <c r="B202">
        <f>Model!J216</f>
        <v>0</v>
      </c>
      <c r="C202">
        <f>Model!K216</f>
        <v>0</v>
      </c>
      <c r="D202">
        <f>Model!L216</f>
        <v>0</v>
      </c>
      <c r="E202">
        <f>Model!M216</f>
        <v>0</v>
      </c>
      <c r="F202">
        <f>Model!N216</f>
        <v>0</v>
      </c>
      <c r="G202">
        <f>Model!O216</f>
        <v>0</v>
      </c>
      <c r="H202">
        <f>Model!P216</f>
        <v>0</v>
      </c>
      <c r="I202">
        <f>Model!Q216</f>
        <v>0</v>
      </c>
      <c r="J202">
        <f>Model!R216</f>
        <v>0</v>
      </c>
      <c r="K202">
        <f>Model!S216</f>
        <v>0</v>
      </c>
      <c r="L202">
        <f>Model!T216</f>
        <v>0</v>
      </c>
      <c r="M202">
        <f>Model!U216</f>
        <v>0</v>
      </c>
      <c r="N202">
        <f>Model!V216</f>
        <v>0</v>
      </c>
      <c r="O202">
        <f>Model!W216</f>
        <v>0</v>
      </c>
      <c r="P202">
        <f>Model!X216</f>
        <v>0</v>
      </c>
      <c r="Q202">
        <f>Model!Y216</f>
        <v>0</v>
      </c>
      <c r="R202">
        <f>Model!Z216</f>
        <v>0</v>
      </c>
      <c r="S202">
        <f>Model!AA216</f>
        <v>0</v>
      </c>
      <c r="T202">
        <f>Model!AB216</f>
        <v>-14.141999999999999</v>
      </c>
      <c r="U202">
        <f>Model!AC216</f>
        <v>0</v>
      </c>
      <c r="V202">
        <f>Model!AD216</f>
        <v>0</v>
      </c>
      <c r="W202">
        <f>Model!AE216</f>
        <v>0</v>
      </c>
      <c r="X202">
        <f>Model!AF216</f>
        <v>-13.086</v>
      </c>
      <c r="Y202">
        <f>Model!AG216</f>
        <v>-13.615</v>
      </c>
      <c r="Z202">
        <f>Model!AH216</f>
        <v>-25.564</v>
      </c>
      <c r="AA202">
        <f>Model!AI216</f>
        <v>-15.792</v>
      </c>
      <c r="AB202">
        <f>Model!AJ216</f>
        <v>-30.163</v>
      </c>
      <c r="AD202">
        <f>Model!AT216</f>
        <v>0</v>
      </c>
      <c r="AE202">
        <f>Model!AU216</f>
        <v>0</v>
      </c>
      <c r="AF202">
        <f>Model!AV216</f>
        <v>-34.616</v>
      </c>
      <c r="AG202">
        <f>Model!AW216</f>
        <v>-48.643000000000001</v>
      </c>
      <c r="AH202">
        <f>Model!AX216</f>
        <v>-75.617000000000004</v>
      </c>
      <c r="AI202">
        <f>Model!AY216</f>
        <v>-85.134</v>
      </c>
      <c r="AJ202">
        <f>Model!AZ216</f>
        <v>-122.202</v>
      </c>
      <c r="AK202">
        <f>Model!BA216</f>
        <v>-128.16078977040996</v>
      </c>
      <c r="AL202">
        <f>Model!BB216</f>
        <v>-142.35479869280721</v>
      </c>
      <c r="AM202">
        <f>Model!BC216</f>
        <v>-155.36099632359543</v>
      </c>
      <c r="AN202">
        <f>Model!BD216</f>
        <v>-166.96689862418583</v>
      </c>
      <c r="AO202">
        <f>Model!BE216</f>
        <v>-177.85742023667507</v>
      </c>
      <c r="AP202">
        <f>Model!BF216</f>
        <v>-187.95531559874556</v>
      </c>
      <c r="AQ202">
        <f>Model!BG216</f>
        <v>-197.53430761440663</v>
      </c>
      <c r="AR202">
        <f>Model!BH216</f>
        <v>-207.04400205405463</v>
      </c>
      <c r="AS202">
        <f>Model!BI216</f>
        <v>-217.02485522213732</v>
      </c>
      <c r="AU202">
        <f>Model!AK206</f>
        <v>0</v>
      </c>
      <c r="AV202">
        <f>Model!AL206</f>
        <v>0</v>
      </c>
      <c r="AW202">
        <f>Model!AM206</f>
        <v>0</v>
      </c>
      <c r="AX202">
        <f>Model!AN206</f>
        <v>0</v>
      </c>
      <c r="AZ202">
        <f>Model!AK216</f>
        <v>-23.266999999999999</v>
      </c>
      <c r="BA202">
        <f>Model!AL216</f>
        <v>-30.007999999999999</v>
      </c>
      <c r="BB202">
        <f>Model!AM216</f>
        <v>-20.998999999999999</v>
      </c>
      <c r="BC202">
        <f>Model!AN216</f>
        <v>-47.927999999999997</v>
      </c>
      <c r="BD202">
        <f>Model!AO216</f>
        <v>-29.986831786720803</v>
      </c>
      <c r="BE202">
        <f>Model!AP216</f>
        <v>-29.013930398941195</v>
      </c>
      <c r="BF202">
        <f>Model!AQ216</f>
        <v>-29.936875263207902</v>
      </c>
      <c r="BG202">
        <f>Model!AR216</f>
        <v>-39.22315232154007</v>
      </c>
    </row>
    <row r="203" spans="1:59">
      <c r="A203" t="str">
        <f>Model!I217</f>
        <v>Proceeds from disposal of intangible assets, property, plant and equipment</v>
      </c>
      <c r="B203">
        <f>Model!J217</f>
        <v>0</v>
      </c>
      <c r="C203">
        <f>Model!K217</f>
        <v>0</v>
      </c>
      <c r="D203">
        <f>Model!L217</f>
        <v>0</v>
      </c>
      <c r="E203">
        <f>Model!M217</f>
        <v>0</v>
      </c>
      <c r="F203">
        <f>Model!N217</f>
        <v>0</v>
      </c>
      <c r="G203">
        <f>Model!O217</f>
        <v>0</v>
      </c>
      <c r="H203">
        <f>Model!P217</f>
        <v>0</v>
      </c>
      <c r="I203">
        <f>Model!Q217</f>
        <v>0</v>
      </c>
      <c r="J203">
        <f>Model!R217</f>
        <v>0</v>
      </c>
      <c r="K203">
        <f>Model!S217</f>
        <v>0</v>
      </c>
      <c r="L203">
        <f>Model!T217</f>
        <v>0</v>
      </c>
      <c r="M203">
        <f>Model!U217</f>
        <v>0</v>
      </c>
      <c r="N203">
        <f>Model!V217</f>
        <v>0</v>
      </c>
      <c r="O203">
        <f>Model!W217</f>
        <v>0</v>
      </c>
      <c r="P203">
        <f>Model!X217</f>
        <v>0</v>
      </c>
      <c r="Q203">
        <f>Model!Y217</f>
        <v>0</v>
      </c>
      <c r="R203">
        <f>Model!Z217</f>
        <v>0</v>
      </c>
      <c r="S203">
        <f>Model!AA217</f>
        <v>0</v>
      </c>
      <c r="T203">
        <f>Model!AB217</f>
        <v>-1.4999999999999999E-2</v>
      </c>
      <c r="U203">
        <f>Model!AC217</f>
        <v>0</v>
      </c>
      <c r="V203">
        <f>Model!AD217</f>
        <v>0</v>
      </c>
      <c r="W203">
        <f>Model!AE217</f>
        <v>0</v>
      </c>
      <c r="X203">
        <f>Model!AF217</f>
        <v>0.15</v>
      </c>
      <c r="Y203">
        <f>Model!AG217</f>
        <v>0</v>
      </c>
      <c r="Z203">
        <f>Model!AH217</f>
        <v>0</v>
      </c>
      <c r="AA203">
        <f>Model!AI217</f>
        <v>0</v>
      </c>
      <c r="AB203">
        <f>Model!AJ217</f>
        <v>0</v>
      </c>
      <c r="AD203">
        <f>Model!AT217</f>
        <v>0</v>
      </c>
      <c r="AE203">
        <f>Model!AU217</f>
        <v>0</v>
      </c>
      <c r="AF203">
        <f>Model!AV217</f>
        <v>0</v>
      </c>
      <c r="AG203">
        <f>Model!AW217</f>
        <v>5.1999999999999998E-2</v>
      </c>
      <c r="AH203">
        <f>Model!AX217</f>
        <v>0.01</v>
      </c>
      <c r="AI203">
        <f>Model!AY217</f>
        <v>0</v>
      </c>
      <c r="AJ203">
        <f>Model!AZ217</f>
        <v>0</v>
      </c>
      <c r="AK203">
        <f>Model!BA217</f>
        <v>0</v>
      </c>
      <c r="AL203">
        <f>Model!BB217</f>
        <v>0</v>
      </c>
      <c r="AM203">
        <f>Model!BC217</f>
        <v>0</v>
      </c>
      <c r="AN203">
        <f>Model!BD217</f>
        <v>0</v>
      </c>
      <c r="AO203">
        <f>Model!BE217</f>
        <v>0</v>
      </c>
      <c r="AP203">
        <f>Model!BF217</f>
        <v>0</v>
      </c>
      <c r="AQ203">
        <f>Model!BG217</f>
        <v>0</v>
      </c>
      <c r="AR203">
        <f>Model!BH217</f>
        <v>0</v>
      </c>
      <c r="AS203">
        <f>Model!BI217</f>
        <v>0</v>
      </c>
      <c r="AU203">
        <f>Model!AK207</f>
        <v>59.569000000000003</v>
      </c>
      <c r="AV203">
        <f>Model!AL207</f>
        <v>-23.358000000000001</v>
      </c>
      <c r="AW203">
        <f>Model!AM207</f>
        <v>-0.99099999999999999</v>
      </c>
      <c r="AX203">
        <f>Model!AN207</f>
        <v>-112.127</v>
      </c>
      <c r="AZ203">
        <f>Model!AK217</f>
        <v>0</v>
      </c>
      <c r="BA203">
        <f>Model!AL217</f>
        <v>0</v>
      </c>
      <c r="BB203">
        <f>Model!AM217</f>
        <v>0</v>
      </c>
      <c r="BC203">
        <f>Model!AN217</f>
        <v>0</v>
      </c>
      <c r="BD203">
        <f>Model!AO217</f>
        <v>0</v>
      </c>
      <c r="BE203">
        <f>Model!AP217</f>
        <v>0</v>
      </c>
      <c r="BF203">
        <f>Model!AQ217</f>
        <v>0</v>
      </c>
      <c r="BG203">
        <f>Model!AR217</f>
        <v>0</v>
      </c>
    </row>
    <row r="204" spans="1:59">
      <c r="A204" t="str">
        <f>Model!I218</f>
        <v>Net change in accounts payable related to intangible assets, property, plant and equipment</v>
      </c>
      <c r="B204">
        <f>Model!J218</f>
        <v>0</v>
      </c>
      <c r="C204">
        <f>Model!K218</f>
        <v>0</v>
      </c>
      <c r="D204">
        <f>Model!L218</f>
        <v>0</v>
      </c>
      <c r="E204">
        <f>Model!M218</f>
        <v>0</v>
      </c>
      <c r="F204">
        <f>Model!N218</f>
        <v>0</v>
      </c>
      <c r="G204">
        <f>Model!O218</f>
        <v>0</v>
      </c>
      <c r="H204">
        <f>Model!P218</f>
        <v>0</v>
      </c>
      <c r="I204">
        <f>Model!Q218</f>
        <v>0</v>
      </c>
      <c r="J204">
        <f>Model!R218</f>
        <v>0</v>
      </c>
      <c r="K204">
        <f>Model!S218</f>
        <v>0</v>
      </c>
      <c r="L204">
        <f>Model!T218</f>
        <v>0</v>
      </c>
      <c r="M204">
        <f>Model!U218</f>
        <v>0</v>
      </c>
      <c r="N204">
        <f>Model!V218</f>
        <v>0</v>
      </c>
      <c r="O204">
        <f>Model!W218</f>
        <v>0</v>
      </c>
      <c r="P204">
        <f>Model!X218</f>
        <v>0</v>
      </c>
      <c r="Q204">
        <f>Model!Y218</f>
        <v>0</v>
      </c>
      <c r="R204">
        <f>Model!Z218</f>
        <v>0</v>
      </c>
      <c r="S204">
        <f>Model!AA218</f>
        <v>0</v>
      </c>
      <c r="T204">
        <f>Model!AB218</f>
        <v>1.5960000000000001</v>
      </c>
      <c r="U204">
        <f>Model!AC218</f>
        <v>0</v>
      </c>
      <c r="V204">
        <f>Model!AD218</f>
        <v>0</v>
      </c>
      <c r="W204">
        <f>Model!AE218</f>
        <v>0</v>
      </c>
      <c r="X204">
        <f>Model!AF218</f>
        <v>-6.2690000000000001</v>
      </c>
      <c r="Y204">
        <f>Model!AG218</f>
        <v>1.5069999999999999</v>
      </c>
      <c r="Z204">
        <f>Model!AH218</f>
        <v>3.1779999999999999</v>
      </c>
      <c r="AA204">
        <f>Model!AI218</f>
        <v>-4.1150000000000002</v>
      </c>
      <c r="AB204">
        <f>Model!AJ218</f>
        <v>7.1820000000000004</v>
      </c>
      <c r="AD204">
        <f>Model!AT218</f>
        <v>0</v>
      </c>
      <c r="AE204">
        <f>Model!AU218</f>
        <v>0</v>
      </c>
      <c r="AF204">
        <f>Model!AV218</f>
        <v>5.524</v>
      </c>
      <c r="AG204">
        <f>Model!AW218</f>
        <v>1.7050000000000001</v>
      </c>
      <c r="AH204">
        <f>Model!AX218</f>
        <v>1.1279999999999999</v>
      </c>
      <c r="AI204">
        <f>Model!AY218</f>
        <v>7.7519999999999998</v>
      </c>
      <c r="AJ204">
        <f>Model!AZ218</f>
        <v>13.692000000000002</v>
      </c>
      <c r="AK204">
        <f>Model!BA218</f>
        <v>0</v>
      </c>
      <c r="AL204">
        <f>Model!BB218</f>
        <v>0</v>
      </c>
      <c r="AM204">
        <f>Model!BC218</f>
        <v>0</v>
      </c>
      <c r="AN204">
        <f>Model!BD218</f>
        <v>0</v>
      </c>
      <c r="AO204">
        <f>Model!BE218</f>
        <v>0</v>
      </c>
      <c r="AP204">
        <f>Model!BF218</f>
        <v>0</v>
      </c>
      <c r="AQ204">
        <f>Model!BG218</f>
        <v>0</v>
      </c>
      <c r="AR204">
        <f>Model!BH218</f>
        <v>0</v>
      </c>
      <c r="AS204">
        <f>Model!BI218</f>
        <v>0</v>
      </c>
      <c r="AU204">
        <f>Model!AK208</f>
        <v>-75.03</v>
      </c>
      <c r="AV204">
        <f>Model!AL208</f>
        <v>48.776000000000003</v>
      </c>
      <c r="AW204">
        <f>Model!AM208</f>
        <v>-5.0309999999999997</v>
      </c>
      <c r="AX204">
        <f>Model!AN208</f>
        <v>64.198999999999998</v>
      </c>
      <c r="AZ204">
        <f>Model!AK218</f>
        <v>-4.9390000000000001</v>
      </c>
      <c r="BA204">
        <f>Model!AL218</f>
        <v>2.9529999999999998</v>
      </c>
      <c r="BB204">
        <f>Model!AM218</f>
        <v>-6.774</v>
      </c>
      <c r="BC204">
        <f>Model!AN218</f>
        <v>22.452000000000002</v>
      </c>
      <c r="BD204">
        <f>Model!AO218</f>
        <v>0</v>
      </c>
      <c r="BE204">
        <f>Model!AP218</f>
        <v>0</v>
      </c>
      <c r="BF204">
        <f>Model!AQ218</f>
        <v>0</v>
      </c>
      <c r="BG204">
        <f>Model!AR218</f>
        <v>0</v>
      </c>
    </row>
    <row r="205" spans="1:59">
      <c r="A205" t="str">
        <f>Model!I219</f>
        <v>Investments, net of cash acquired</v>
      </c>
      <c r="B205">
        <f>Model!J219</f>
        <v>0</v>
      </c>
      <c r="C205">
        <f>Model!K219</f>
        <v>0</v>
      </c>
      <c r="D205">
        <f>Model!L219</f>
        <v>0</v>
      </c>
      <c r="E205">
        <f>Model!M219</f>
        <v>0</v>
      </c>
      <c r="F205">
        <f>Model!N219</f>
        <v>0</v>
      </c>
      <c r="G205">
        <f>Model!O219</f>
        <v>0</v>
      </c>
      <c r="H205">
        <f>Model!P219</f>
        <v>0</v>
      </c>
      <c r="I205">
        <f>Model!Q219</f>
        <v>0</v>
      </c>
      <c r="J205">
        <f>Model!R219</f>
        <v>0</v>
      </c>
      <c r="K205">
        <f>Model!S219</f>
        <v>0</v>
      </c>
      <c r="L205">
        <f>Model!T219</f>
        <v>0</v>
      </c>
      <c r="M205">
        <f>Model!U219</f>
        <v>0</v>
      </c>
      <c r="N205">
        <f>Model!V219</f>
        <v>0</v>
      </c>
      <c r="O205">
        <f>Model!W219</f>
        <v>0</v>
      </c>
      <c r="P205">
        <f>Model!X219</f>
        <v>0</v>
      </c>
      <c r="Q205">
        <f>Model!Y219</f>
        <v>0</v>
      </c>
      <c r="R205">
        <f>Model!Z219</f>
        <v>0</v>
      </c>
      <c r="S205">
        <f>Model!AA219</f>
        <v>0</v>
      </c>
      <c r="T205">
        <f>Model!AB219</f>
        <v>-0.70699999999999996</v>
      </c>
      <c r="U205">
        <f>Model!AC219</f>
        <v>0</v>
      </c>
      <c r="V205">
        <f>Model!AD219</f>
        <v>0</v>
      </c>
      <c r="W205">
        <f>Model!AE219</f>
        <v>0</v>
      </c>
      <c r="X205">
        <f>Model!AF219</f>
        <v>0.01</v>
      </c>
      <c r="Y205">
        <f>Model!AG219</f>
        <v>0</v>
      </c>
      <c r="Z205">
        <f>Model!AH219</f>
        <v>-5.0739999999999998</v>
      </c>
      <c r="AA205">
        <f>Model!AI219</f>
        <v>0</v>
      </c>
      <c r="AB205">
        <f>Model!AJ219</f>
        <v>-230.46700000000001</v>
      </c>
      <c r="AD205">
        <f>Model!AT219</f>
        <v>0</v>
      </c>
      <c r="AE205">
        <f>Model!AU219</f>
        <v>0</v>
      </c>
      <c r="AF205">
        <f>Model!AV219</f>
        <v>-7.16</v>
      </c>
      <c r="AG205">
        <f>Model!AW219</f>
        <v>-26.103000000000002</v>
      </c>
      <c r="AH205">
        <f>Model!AX219</f>
        <v>-20.542000000000002</v>
      </c>
      <c r="AI205">
        <f>Model!AY219</f>
        <v>-235.54100000000003</v>
      </c>
      <c r="AJ205">
        <f>Model!AZ219</f>
        <v>1.147</v>
      </c>
      <c r="AK205">
        <f>Model!BA219</f>
        <v>0</v>
      </c>
      <c r="AL205">
        <f>Model!BB219</f>
        <v>0</v>
      </c>
      <c r="AM205">
        <f>Model!BC219</f>
        <v>0</v>
      </c>
      <c r="AN205">
        <f>Model!BD219</f>
        <v>0</v>
      </c>
      <c r="AO205">
        <f>Model!BE219</f>
        <v>0</v>
      </c>
      <c r="AP205">
        <f>Model!BF219</f>
        <v>0</v>
      </c>
      <c r="AQ205">
        <f>Model!BG219</f>
        <v>0</v>
      </c>
      <c r="AR205">
        <f>Model!BH219</f>
        <v>0</v>
      </c>
      <c r="AS205">
        <f>Model!BI219</f>
        <v>0</v>
      </c>
      <c r="AU205">
        <f>Model!AK209</f>
        <v>8.2530000000000001</v>
      </c>
      <c r="AV205">
        <f>Model!AL209</f>
        <v>-3.4929999999999999</v>
      </c>
      <c r="AW205">
        <f>Model!AM209</f>
        <v>4.0010000000000003</v>
      </c>
      <c r="AX205">
        <f>Model!AN209</f>
        <v>-9.9619999999999997</v>
      </c>
      <c r="AZ205">
        <f>Model!AK219</f>
        <v>0</v>
      </c>
      <c r="BA205">
        <f>Model!AL219</f>
        <v>1.089</v>
      </c>
      <c r="BB205">
        <f>Model!AM219</f>
        <v>7.2999999999999995E-2</v>
      </c>
      <c r="BC205">
        <f>Model!AN219</f>
        <v>-1.4999999999999999E-2</v>
      </c>
      <c r="BD205">
        <f>Model!AO219</f>
        <v>0</v>
      </c>
      <c r="BE205">
        <f>Model!AP219</f>
        <v>0</v>
      </c>
      <c r="BF205">
        <f>Model!AQ219</f>
        <v>0</v>
      </c>
      <c r="BG205">
        <f>Model!AR219</f>
        <v>0</v>
      </c>
    </row>
    <row r="206" spans="1:59">
      <c r="A206" t="str">
        <f>Model!I220</f>
        <v>Change in other financial non-current assets</v>
      </c>
      <c r="B206">
        <f>Model!J220</f>
        <v>0</v>
      </c>
      <c r="C206">
        <f>Model!K220</f>
        <v>0</v>
      </c>
      <c r="D206">
        <f>Model!L220</f>
        <v>0</v>
      </c>
      <c r="E206">
        <f>Model!M220</f>
        <v>0</v>
      </c>
      <c r="F206">
        <f>Model!N220</f>
        <v>0</v>
      </c>
      <c r="G206">
        <f>Model!O220</f>
        <v>0</v>
      </c>
      <c r="H206">
        <f>Model!P220</f>
        <v>0</v>
      </c>
      <c r="I206">
        <f>Model!Q220</f>
        <v>0</v>
      </c>
      <c r="J206">
        <f>Model!R220</f>
        <v>0</v>
      </c>
      <c r="K206">
        <f>Model!S220</f>
        <v>0</v>
      </c>
      <c r="L206">
        <f>Model!T220</f>
        <v>0</v>
      </c>
      <c r="M206">
        <f>Model!U220</f>
        <v>0</v>
      </c>
      <c r="N206">
        <f>Model!V220</f>
        <v>0</v>
      </c>
      <c r="O206">
        <f>Model!W220</f>
        <v>0</v>
      </c>
      <c r="P206">
        <f>Model!X220</f>
        <v>0</v>
      </c>
      <c r="Q206">
        <f>Model!Y220</f>
        <v>0</v>
      </c>
      <c r="R206">
        <f>Model!Z220</f>
        <v>0</v>
      </c>
      <c r="S206">
        <f>Model!AA220</f>
        <v>0</v>
      </c>
      <c r="T206">
        <f>Model!AB220</f>
        <v>-0.65800000000000003</v>
      </c>
      <c r="U206">
        <f>Model!AC220</f>
        <v>0</v>
      </c>
      <c r="V206">
        <f>Model!AD220</f>
        <v>0</v>
      </c>
      <c r="W206">
        <f>Model!AE220</f>
        <v>0</v>
      </c>
      <c r="X206">
        <f>Model!AF220</f>
        <v>-0.32</v>
      </c>
      <c r="Y206">
        <f>Model!AG220</f>
        <v>0.78100000000000003</v>
      </c>
      <c r="Z206">
        <f>Model!AH220</f>
        <v>-0.20699999999999999</v>
      </c>
      <c r="AA206">
        <f>Model!AI220</f>
        <v>-0.377</v>
      </c>
      <c r="AB206">
        <f>Model!AJ220</f>
        <v>-3.7999999999999999E-2</v>
      </c>
      <c r="AD206">
        <f>Model!AT220</f>
        <v>0</v>
      </c>
      <c r="AE206">
        <f>Model!AU220</f>
        <v>0</v>
      </c>
      <c r="AF206">
        <f>Model!AV220</f>
        <v>-1.07</v>
      </c>
      <c r="AG206">
        <f>Model!AW220</f>
        <v>-2.2919999999999998</v>
      </c>
      <c r="AH206">
        <f>Model!AX220</f>
        <v>-6.6120000000000001</v>
      </c>
      <c r="AI206">
        <f>Model!AY220</f>
        <v>0.15900000000000006</v>
      </c>
      <c r="AJ206">
        <f>Model!AZ220</f>
        <v>1.1109999999999998</v>
      </c>
      <c r="AK206">
        <f>Model!BA220</f>
        <v>0</v>
      </c>
      <c r="AL206">
        <f>Model!BB220</f>
        <v>0</v>
      </c>
      <c r="AM206">
        <f>Model!BC220</f>
        <v>0</v>
      </c>
      <c r="AN206">
        <f>Model!BD220</f>
        <v>0</v>
      </c>
      <c r="AO206">
        <f>Model!BE220</f>
        <v>0</v>
      </c>
      <c r="AP206">
        <f>Model!BF220</f>
        <v>0</v>
      </c>
      <c r="AQ206">
        <f>Model!BG220</f>
        <v>0</v>
      </c>
      <c r="AR206">
        <f>Model!BH220</f>
        <v>0</v>
      </c>
      <c r="AS206">
        <f>Model!BI220</f>
        <v>0</v>
      </c>
      <c r="AU206">
        <f>Model!AK210</f>
        <v>7.1379999999999999</v>
      </c>
      <c r="AV206">
        <f>Model!AL210</f>
        <v>3.9350000000000001</v>
      </c>
      <c r="AW206">
        <f>Model!AM210</f>
        <v>-10.351000000000001</v>
      </c>
      <c r="AX206">
        <f>Model!AN210</f>
        <v>37.377000000000002</v>
      </c>
      <c r="AZ206">
        <f>Model!AK220</f>
        <v>-0.43099999999999999</v>
      </c>
      <c r="BA206">
        <f>Model!AL220</f>
        <v>1.6679999999999999</v>
      </c>
      <c r="BB206">
        <f>Model!AM220</f>
        <v>-0.157</v>
      </c>
      <c r="BC206">
        <f>Model!AN220</f>
        <v>3.1E-2</v>
      </c>
      <c r="BD206">
        <f>Model!AO220</f>
        <v>0</v>
      </c>
      <c r="BE206">
        <f>Model!AP220</f>
        <v>0</v>
      </c>
      <c r="BF206">
        <f>Model!AQ220</f>
        <v>0</v>
      </c>
      <c r="BG206">
        <f>Model!AR220</f>
        <v>0</v>
      </c>
    </row>
    <row r="207" spans="1:59">
      <c r="A207" t="str">
        <f>Model!I221</f>
        <v>Investing Cash Flow</v>
      </c>
      <c r="B207">
        <f>Model!J221</f>
        <v>0</v>
      </c>
      <c r="C207">
        <f>Model!K221</f>
        <v>0</v>
      </c>
      <c r="D207">
        <f>Model!L221</f>
        <v>0</v>
      </c>
      <c r="E207">
        <f>Model!M221</f>
        <v>0</v>
      </c>
      <c r="F207">
        <f>Model!N221</f>
        <v>0</v>
      </c>
      <c r="G207">
        <f>Model!O221</f>
        <v>0</v>
      </c>
      <c r="H207">
        <f>Model!P221</f>
        <v>0</v>
      </c>
      <c r="I207">
        <f>Model!Q221</f>
        <v>0</v>
      </c>
      <c r="J207">
        <f>Model!R221</f>
        <v>0</v>
      </c>
      <c r="K207">
        <f>Model!S221</f>
        <v>0</v>
      </c>
      <c r="L207">
        <f>Model!T221</f>
        <v>0</v>
      </c>
      <c r="M207">
        <f>Model!U221</f>
        <v>0</v>
      </c>
      <c r="N207">
        <f>Model!V221</f>
        <v>0</v>
      </c>
      <c r="O207">
        <f>Model!W221</f>
        <v>0</v>
      </c>
      <c r="P207">
        <f>Model!X221</f>
        <v>0</v>
      </c>
      <c r="Q207">
        <f>Model!Y221</f>
        <v>0</v>
      </c>
      <c r="R207">
        <f>Model!Z221</f>
        <v>0</v>
      </c>
      <c r="S207">
        <f>Model!AA221</f>
        <v>0</v>
      </c>
      <c r="T207">
        <f>Model!AB221</f>
        <v>-13.926</v>
      </c>
      <c r="U207">
        <f>Model!AC221</f>
        <v>0</v>
      </c>
      <c r="V207">
        <f>Model!AD221</f>
        <v>0</v>
      </c>
      <c r="W207">
        <f>Model!AE221</f>
        <v>0</v>
      </c>
      <c r="X207">
        <f>Model!AF221</f>
        <v>-19.514999999999997</v>
      </c>
      <c r="Y207">
        <f>Model!AG221</f>
        <v>-11.327</v>
      </c>
      <c r="Z207">
        <f>Model!AH221</f>
        <v>-27.667000000000002</v>
      </c>
      <c r="AA207">
        <f>Model!AI221</f>
        <v>-20.283999999999999</v>
      </c>
      <c r="AB207">
        <f>Model!AJ221</f>
        <v>-253.48600000000002</v>
      </c>
      <c r="AD207">
        <f>Model!AT221</f>
        <v>0</v>
      </c>
      <c r="AE207">
        <f>Model!AU221</f>
        <v>0</v>
      </c>
      <c r="AF207">
        <f>Model!AV221</f>
        <v>-37.321999999999996</v>
      </c>
      <c r="AG207">
        <f>Model!AW221</f>
        <v>-75.281000000000006</v>
      </c>
      <c r="AH207">
        <f>Model!AX221</f>
        <v>-101.633</v>
      </c>
      <c r="AI207">
        <f>Model!AY221</f>
        <v>-312.76400000000001</v>
      </c>
      <c r="AJ207">
        <f>Model!AZ221</f>
        <v>-106.25199999999998</v>
      </c>
      <c r="AK207">
        <f>Model!BA221</f>
        <v>-128.16078977040996</v>
      </c>
      <c r="AL207">
        <f>Model!BB221</f>
        <v>-142.35479869280721</v>
      </c>
      <c r="AM207">
        <f>Model!BC221</f>
        <v>-155.36099632359543</v>
      </c>
      <c r="AN207">
        <f>Model!BD221</f>
        <v>-166.96689862418583</v>
      </c>
      <c r="AO207">
        <f>Model!BE221</f>
        <v>-177.85742023667507</v>
      </c>
      <c r="AP207">
        <f>Model!BF221</f>
        <v>-187.95531559874556</v>
      </c>
      <c r="AQ207">
        <f>Model!BG221</f>
        <v>-197.53430761440663</v>
      </c>
      <c r="AR207">
        <f>Model!BH221</f>
        <v>-207.04400205405463</v>
      </c>
      <c r="AS207">
        <f>Model!BI221</f>
        <v>-217.02485522213732</v>
      </c>
      <c r="AU207">
        <f>Model!AK211</f>
        <v>-11.683</v>
      </c>
      <c r="AV207">
        <f>Model!AL211</f>
        <v>-15.848000000000001</v>
      </c>
      <c r="AW207">
        <f>Model!AM211</f>
        <v>-10.164999999999999</v>
      </c>
      <c r="AX207">
        <f>Model!AN211</f>
        <v>-18.664000000000001</v>
      </c>
      <c r="AZ207">
        <f>Model!AK221</f>
        <v>-28.637</v>
      </c>
      <c r="BA207">
        <f>Model!AL221</f>
        <v>-24.298000000000002</v>
      </c>
      <c r="BB207">
        <f>Model!AM221</f>
        <v>-27.856999999999999</v>
      </c>
      <c r="BC207">
        <f>Model!AN221</f>
        <v>-25.459999999999997</v>
      </c>
      <c r="BD207">
        <f>Model!AO221</f>
        <v>-29.986831786720803</v>
      </c>
      <c r="BE207">
        <f>Model!AP221</f>
        <v>-29.013930398941195</v>
      </c>
      <c r="BF207">
        <f>Model!AQ221</f>
        <v>-29.936875263207902</v>
      </c>
      <c r="BG207">
        <f>Model!AR221</f>
        <v>-39.22315232154007</v>
      </c>
    </row>
    <row r="208" spans="1:59">
      <c r="A208">
        <f>Model!I222</f>
        <v>0</v>
      </c>
      <c r="B208">
        <f>Model!J222</f>
        <v>0</v>
      </c>
      <c r="C208">
        <f>Model!K222</f>
        <v>0</v>
      </c>
      <c r="D208">
        <f>Model!L222</f>
        <v>0</v>
      </c>
      <c r="E208">
        <f>Model!M222</f>
        <v>0</v>
      </c>
      <c r="F208">
        <f>Model!N222</f>
        <v>0</v>
      </c>
      <c r="G208">
        <f>Model!O222</f>
        <v>0</v>
      </c>
      <c r="H208">
        <f>Model!P222</f>
        <v>0</v>
      </c>
      <c r="I208">
        <f>Model!Q222</f>
        <v>0</v>
      </c>
      <c r="J208">
        <f>Model!R222</f>
        <v>0</v>
      </c>
      <c r="K208">
        <f>Model!S222</f>
        <v>0</v>
      </c>
      <c r="L208">
        <f>Model!T222</f>
        <v>0</v>
      </c>
      <c r="M208">
        <f>Model!U222</f>
        <v>0</v>
      </c>
      <c r="N208">
        <f>Model!V222</f>
        <v>0</v>
      </c>
      <c r="O208">
        <f>Model!W222</f>
        <v>0</v>
      </c>
      <c r="P208">
        <f>Model!X222</f>
        <v>0</v>
      </c>
      <c r="Q208">
        <f>Model!Y222</f>
        <v>0</v>
      </c>
      <c r="R208">
        <f>Model!Z222</f>
        <v>0</v>
      </c>
      <c r="S208">
        <f>Model!AA222</f>
        <v>0</v>
      </c>
      <c r="T208">
        <f>Model!AB222</f>
        <v>0</v>
      </c>
      <c r="U208">
        <f>Model!AC222</f>
        <v>0</v>
      </c>
      <c r="V208">
        <f>Model!AD222</f>
        <v>0</v>
      </c>
      <c r="W208">
        <f>Model!AE222</f>
        <v>0</v>
      </c>
      <c r="X208">
        <f>Model!AF222</f>
        <v>0</v>
      </c>
      <c r="Y208">
        <f>Model!AG222</f>
        <v>0</v>
      </c>
      <c r="Z208">
        <f>Model!AH222</f>
        <v>0</v>
      </c>
      <c r="AA208">
        <f>Model!AI222</f>
        <v>0</v>
      </c>
      <c r="AB208">
        <f>Model!AJ222</f>
        <v>0</v>
      </c>
      <c r="AD208">
        <f>Model!AT222</f>
        <v>0</v>
      </c>
      <c r="AE208">
        <f>Model!AU222</f>
        <v>0</v>
      </c>
      <c r="AF208">
        <f>Model!AV222</f>
        <v>0</v>
      </c>
      <c r="AG208">
        <f>Model!AW222</f>
        <v>0</v>
      </c>
      <c r="AH208">
        <f>Model!AX222</f>
        <v>0</v>
      </c>
      <c r="AI208">
        <f>Model!AY222</f>
        <v>0</v>
      </c>
      <c r="AJ208">
        <f>Model!AZ222</f>
        <v>0</v>
      </c>
      <c r="AK208">
        <f>Model!BA222</f>
        <v>0</v>
      </c>
      <c r="AL208">
        <f>Model!BB222</f>
        <v>0</v>
      </c>
      <c r="AM208">
        <f>Model!BC222</f>
        <v>0</v>
      </c>
      <c r="AN208">
        <f>Model!BD222</f>
        <v>0</v>
      </c>
      <c r="AO208">
        <f>Model!BE222</f>
        <v>0</v>
      </c>
      <c r="AP208">
        <f>Model!BF222</f>
        <v>0</v>
      </c>
      <c r="AQ208">
        <f>Model!BG222</f>
        <v>0</v>
      </c>
      <c r="AR208">
        <f>Model!BH222</f>
        <v>0</v>
      </c>
      <c r="AS208">
        <f>Model!BI222</f>
        <v>0</v>
      </c>
      <c r="AU208">
        <f>Model!AK212</f>
        <v>-6.9999999999998508E-2</v>
      </c>
      <c r="AV208">
        <f>Model!AL212</f>
        <v>25.860000000000003</v>
      </c>
      <c r="AW208">
        <f>Model!AM212</f>
        <v>-12.372</v>
      </c>
      <c r="AX208">
        <f>Model!AN212</f>
        <v>-20.512999999999998</v>
      </c>
      <c r="AZ208">
        <f>Model!AK222</f>
        <v>0</v>
      </c>
      <c r="BA208">
        <f>Model!AL222</f>
        <v>0</v>
      </c>
      <c r="BB208">
        <f>Model!AM222</f>
        <v>0</v>
      </c>
      <c r="BC208">
        <f>Model!AN222</f>
        <v>0</v>
      </c>
      <c r="BD208">
        <f>Model!AO222</f>
        <v>0</v>
      </c>
      <c r="BE208">
        <f>Model!AP222</f>
        <v>0</v>
      </c>
      <c r="BF208">
        <f>Model!AQ222</f>
        <v>0</v>
      </c>
      <c r="BG208">
        <f>Model!AR222</f>
        <v>0</v>
      </c>
    </row>
    <row r="209" spans="1:59">
      <c r="A209" t="str">
        <f>Model!I223</f>
        <v>Financing Cash Flow:</v>
      </c>
      <c r="B209">
        <f>Model!J223</f>
        <v>0</v>
      </c>
      <c r="C209">
        <f>Model!K223</f>
        <v>0</v>
      </c>
      <c r="D209">
        <f>Model!L223</f>
        <v>0</v>
      </c>
      <c r="E209">
        <f>Model!M223</f>
        <v>0</v>
      </c>
      <c r="F209">
        <f>Model!N223</f>
        <v>0</v>
      </c>
      <c r="G209">
        <f>Model!O223</f>
        <v>0</v>
      </c>
      <c r="H209">
        <f>Model!P223</f>
        <v>0</v>
      </c>
      <c r="I209">
        <f>Model!Q223</f>
        <v>0</v>
      </c>
      <c r="J209">
        <f>Model!R223</f>
        <v>0</v>
      </c>
      <c r="K209">
        <f>Model!S223</f>
        <v>0</v>
      </c>
      <c r="L209">
        <f>Model!T223</f>
        <v>0</v>
      </c>
      <c r="M209">
        <f>Model!U223</f>
        <v>0</v>
      </c>
      <c r="N209">
        <f>Model!V223</f>
        <v>0</v>
      </c>
      <c r="O209">
        <f>Model!W223</f>
        <v>0</v>
      </c>
      <c r="P209">
        <f>Model!X223</f>
        <v>0</v>
      </c>
      <c r="Q209">
        <f>Model!Y223</f>
        <v>0</v>
      </c>
      <c r="R209">
        <f>Model!Z223</f>
        <v>0</v>
      </c>
      <c r="S209">
        <f>Model!AA223</f>
        <v>0</v>
      </c>
      <c r="T209">
        <f>Model!AB223</f>
        <v>0</v>
      </c>
      <c r="U209">
        <f>Model!AC223</f>
        <v>0</v>
      </c>
      <c r="V209">
        <f>Model!AD223</f>
        <v>0</v>
      </c>
      <c r="W209">
        <f>Model!AE223</f>
        <v>0</v>
      </c>
      <c r="X209">
        <f>Model!AF223</f>
        <v>0</v>
      </c>
      <c r="Y209">
        <f>Model!AG223</f>
        <v>0</v>
      </c>
      <c r="Z209">
        <f>Model!AH223</f>
        <v>0</v>
      </c>
      <c r="AA209">
        <f>Model!AI223</f>
        <v>0</v>
      </c>
      <c r="AB209">
        <f>Model!AJ223</f>
        <v>0</v>
      </c>
      <c r="AD209">
        <f>Model!AT223</f>
        <v>0</v>
      </c>
      <c r="AE209">
        <f>Model!AU223</f>
        <v>0</v>
      </c>
      <c r="AF209">
        <f>Model!AV223</f>
        <v>0</v>
      </c>
      <c r="AG209">
        <f>Model!AW223</f>
        <v>0</v>
      </c>
      <c r="AH209">
        <f>Model!AX223</f>
        <v>0</v>
      </c>
      <c r="AI209">
        <f>Model!AY223</f>
        <v>0</v>
      </c>
      <c r="AJ209">
        <f>Model!AZ223</f>
        <v>0</v>
      </c>
      <c r="AK209">
        <f>Model!BA223</f>
        <v>0</v>
      </c>
      <c r="AL209">
        <f>Model!BB223</f>
        <v>0</v>
      </c>
      <c r="AM209">
        <f>Model!BC223</f>
        <v>0</v>
      </c>
      <c r="AN209">
        <f>Model!BD223</f>
        <v>0</v>
      </c>
      <c r="AO209">
        <f>Model!BE223</f>
        <v>0</v>
      </c>
      <c r="AP209">
        <f>Model!BF223</f>
        <v>0</v>
      </c>
      <c r="AQ209">
        <f>Model!BG223</f>
        <v>0</v>
      </c>
      <c r="AR209">
        <f>Model!BH223</f>
        <v>0</v>
      </c>
      <c r="AS209">
        <f>Model!BI223</f>
        <v>0</v>
      </c>
      <c r="AU209">
        <f>Model!AK213</f>
        <v>44.238000000000071</v>
      </c>
      <c r="AV209">
        <f>Model!AL213</f>
        <v>60.491000000000071</v>
      </c>
      <c r="AW209">
        <f>Model!AM213</f>
        <v>61.726999999999933</v>
      </c>
      <c r="AX209">
        <f>Model!AN213</f>
        <v>79.001999999999981</v>
      </c>
      <c r="AZ209">
        <f>Model!AK223</f>
        <v>0</v>
      </c>
      <c r="BA209">
        <f>Model!AL223</f>
        <v>0</v>
      </c>
      <c r="BB209">
        <f>Model!AM223</f>
        <v>0</v>
      </c>
      <c r="BC209">
        <f>Model!AN223</f>
        <v>0</v>
      </c>
      <c r="BD209">
        <f>Model!AO223</f>
        <v>0</v>
      </c>
      <c r="BE209">
        <f>Model!AP223</f>
        <v>0</v>
      </c>
      <c r="BF209">
        <f>Model!AQ223</f>
        <v>0</v>
      </c>
      <c r="BG209">
        <f>Model!AR223</f>
        <v>0</v>
      </c>
    </row>
    <row r="210" spans="1:59">
      <c r="A210" t="str">
        <f>Model!I224</f>
        <v>Issuance of long term borrowings</v>
      </c>
      <c r="B210">
        <f>Model!J224</f>
        <v>0</v>
      </c>
      <c r="C210">
        <f>Model!K224</f>
        <v>0</v>
      </c>
      <c r="D210">
        <f>Model!L224</f>
        <v>0</v>
      </c>
      <c r="E210">
        <f>Model!M224</f>
        <v>0</v>
      </c>
      <c r="F210">
        <f>Model!N224</f>
        <v>0</v>
      </c>
      <c r="G210">
        <f>Model!O224</f>
        <v>0</v>
      </c>
      <c r="H210">
        <f>Model!P224</f>
        <v>0</v>
      </c>
      <c r="I210">
        <f>Model!Q224</f>
        <v>0</v>
      </c>
      <c r="J210">
        <f>Model!R224</f>
        <v>0</v>
      </c>
      <c r="K210">
        <f>Model!S224</f>
        <v>0</v>
      </c>
      <c r="L210">
        <f>Model!T224</f>
        <v>0</v>
      </c>
      <c r="M210">
        <f>Model!U224</f>
        <v>0</v>
      </c>
      <c r="N210">
        <f>Model!V224</f>
        <v>0</v>
      </c>
      <c r="O210">
        <f>Model!W224</f>
        <v>0</v>
      </c>
      <c r="P210">
        <f>Model!X224</f>
        <v>0</v>
      </c>
      <c r="Q210">
        <f>Model!Y224</f>
        <v>0</v>
      </c>
      <c r="R210">
        <f>Model!Z224</f>
        <v>0</v>
      </c>
      <c r="S210">
        <f>Model!AA224</f>
        <v>0</v>
      </c>
      <c r="T210">
        <f>Model!AB224</f>
        <v>1.4930000000000001</v>
      </c>
      <c r="U210">
        <f>Model!AC224</f>
        <v>0</v>
      </c>
      <c r="V210">
        <f>Model!AD224</f>
        <v>0</v>
      </c>
      <c r="W210">
        <f>Model!AE224</f>
        <v>0</v>
      </c>
      <c r="X210">
        <f>Model!AF224</f>
        <v>0.78800000000000003</v>
      </c>
      <c r="Y210">
        <f>Model!AG224</f>
        <v>0.76400000000000001</v>
      </c>
      <c r="Z210">
        <f>Model!AH224</f>
        <v>2.2949999999999999</v>
      </c>
      <c r="AA210">
        <f>Model!AI224</f>
        <v>0.73899999999999999</v>
      </c>
      <c r="AB210">
        <f>Model!AJ224</f>
        <v>80.224000000000004</v>
      </c>
      <c r="AD210">
        <f>Model!AT224</f>
        <v>0</v>
      </c>
      <c r="AE210">
        <f>Model!AU224</f>
        <v>0</v>
      </c>
      <c r="AF210">
        <f>Model!AV224</f>
        <v>10.621</v>
      </c>
      <c r="AG210">
        <f>Model!AW224</f>
        <v>5.6280000000000001</v>
      </c>
      <c r="AH210">
        <f>Model!AX224</f>
        <v>3.9710000000000001</v>
      </c>
      <c r="AI210">
        <f>Model!AY224</f>
        <v>84.022000000000006</v>
      </c>
      <c r="AJ210">
        <f>Model!AZ224</f>
        <v>3.7</v>
      </c>
      <c r="AK210">
        <f>Model!BA224</f>
        <v>0</v>
      </c>
      <c r="AL210">
        <f>Model!BB224</f>
        <v>0</v>
      </c>
      <c r="AM210">
        <f>Model!BC224</f>
        <v>0</v>
      </c>
      <c r="AN210">
        <f>Model!BD224</f>
        <v>0</v>
      </c>
      <c r="AO210">
        <f>Model!BE224</f>
        <v>0</v>
      </c>
      <c r="AP210">
        <f>Model!BF224</f>
        <v>0</v>
      </c>
      <c r="AQ210">
        <f>Model!BG224</f>
        <v>0</v>
      </c>
      <c r="AR210">
        <f>Model!BH224</f>
        <v>0</v>
      </c>
      <c r="AS210">
        <f>Model!BI224</f>
        <v>0</v>
      </c>
      <c r="AU210">
        <f>Model!AK214</f>
        <v>0</v>
      </c>
      <c r="AV210">
        <f>Model!AL214</f>
        <v>0</v>
      </c>
      <c r="AW210">
        <f>Model!AM214</f>
        <v>0</v>
      </c>
      <c r="AX210">
        <f>Model!AN214</f>
        <v>0</v>
      </c>
      <c r="AZ210">
        <f>Model!AK224</f>
        <v>0</v>
      </c>
      <c r="BA210">
        <f>Model!AL224</f>
        <v>1.454</v>
      </c>
      <c r="BB210">
        <f>Model!AM224</f>
        <v>2.2200000000000002</v>
      </c>
      <c r="BC210">
        <f>Model!AN224</f>
        <v>2.5999999999999999E-2</v>
      </c>
      <c r="BD210">
        <f>Model!AO224</f>
        <v>0</v>
      </c>
      <c r="BE210">
        <f>Model!AP224</f>
        <v>0</v>
      </c>
      <c r="BF210">
        <f>Model!AQ224</f>
        <v>0</v>
      </c>
      <c r="BG210">
        <f>Model!AR224</f>
        <v>0</v>
      </c>
    </row>
    <row r="211" spans="1:59">
      <c r="A211" t="str">
        <f>Model!I225</f>
        <v>Repayment of borrowings</v>
      </c>
      <c r="B211">
        <f>Model!J225</f>
        <v>0</v>
      </c>
      <c r="C211">
        <f>Model!K225</f>
        <v>0</v>
      </c>
      <c r="D211">
        <f>Model!L225</f>
        <v>0</v>
      </c>
      <c r="E211">
        <f>Model!M225</f>
        <v>0</v>
      </c>
      <c r="F211">
        <f>Model!N225</f>
        <v>0</v>
      </c>
      <c r="G211">
        <f>Model!O225</f>
        <v>0</v>
      </c>
      <c r="H211">
        <f>Model!P225</f>
        <v>0</v>
      </c>
      <c r="I211">
        <f>Model!Q225</f>
        <v>0</v>
      </c>
      <c r="J211">
        <f>Model!R225</f>
        <v>0</v>
      </c>
      <c r="K211">
        <f>Model!S225</f>
        <v>0</v>
      </c>
      <c r="L211">
        <f>Model!T225</f>
        <v>0</v>
      </c>
      <c r="M211">
        <f>Model!U225</f>
        <v>0</v>
      </c>
      <c r="N211">
        <f>Model!V225</f>
        <v>0</v>
      </c>
      <c r="O211">
        <f>Model!W225</f>
        <v>0</v>
      </c>
      <c r="P211">
        <f>Model!X225</f>
        <v>0</v>
      </c>
      <c r="Q211">
        <f>Model!Y225</f>
        <v>0</v>
      </c>
      <c r="R211">
        <f>Model!Z225</f>
        <v>0</v>
      </c>
      <c r="S211">
        <f>Model!AA225</f>
        <v>0</v>
      </c>
      <c r="T211">
        <f>Model!AB225</f>
        <v>-1.4830000000000001</v>
      </c>
      <c r="U211">
        <f>Model!AC225</f>
        <v>0</v>
      </c>
      <c r="V211">
        <f>Model!AD225</f>
        <v>0</v>
      </c>
      <c r="W211">
        <f>Model!AE225</f>
        <v>0</v>
      </c>
      <c r="X211">
        <f>Model!AF225</f>
        <v>-2.7759999999999998</v>
      </c>
      <c r="Y211">
        <f>Model!AG225</f>
        <v>-1.5029999999999999</v>
      </c>
      <c r="Z211">
        <f>Model!AH225</f>
        <v>-3.944</v>
      </c>
      <c r="AA211">
        <f>Model!AI225</f>
        <v>3.2000000000000001E-2</v>
      </c>
      <c r="AB211">
        <f>Model!AJ225</f>
        <v>-7.8890000000000002</v>
      </c>
      <c r="AD211">
        <f>Model!AT225</f>
        <v>0</v>
      </c>
      <c r="AE211">
        <f>Model!AU225</f>
        <v>0</v>
      </c>
      <c r="AF211">
        <f>Model!AV225</f>
        <v>-4.5919999999999996</v>
      </c>
      <c r="AG211">
        <f>Model!AW225</f>
        <v>-6.5019999999999998</v>
      </c>
      <c r="AH211">
        <f>Model!AX225</f>
        <v>-8.9740000000000002</v>
      </c>
      <c r="AI211">
        <f>Model!AY225</f>
        <v>-13.304</v>
      </c>
      <c r="AJ211">
        <f>Model!AZ225</f>
        <v>-89.730999999999995</v>
      </c>
      <c r="AK211">
        <f>Model!BA225</f>
        <v>0</v>
      </c>
      <c r="AL211">
        <f>Model!BB225</f>
        <v>0</v>
      </c>
      <c r="AM211">
        <f>Model!BC225</f>
        <v>0</v>
      </c>
      <c r="AN211">
        <f>Model!BD225</f>
        <v>0</v>
      </c>
      <c r="AO211">
        <f>Model!BE225</f>
        <v>0</v>
      </c>
      <c r="AP211">
        <f>Model!BF225</f>
        <v>0</v>
      </c>
      <c r="AQ211">
        <f>Model!BG225</f>
        <v>0</v>
      </c>
      <c r="AR211">
        <f>Model!BH225</f>
        <v>0</v>
      </c>
      <c r="AS211">
        <f>Model!BI225</f>
        <v>0</v>
      </c>
      <c r="AU211">
        <f>Model!AK215</f>
        <v>0</v>
      </c>
      <c r="AV211">
        <f>Model!AL215</f>
        <v>0</v>
      </c>
      <c r="AW211">
        <f>Model!AM215</f>
        <v>0</v>
      </c>
      <c r="AX211">
        <f>Model!AN215</f>
        <v>0</v>
      </c>
      <c r="AZ211">
        <f>Model!AK225</f>
        <v>-2.0529999999999999</v>
      </c>
      <c r="BA211">
        <f>Model!AL225</f>
        <v>-77.168000000000006</v>
      </c>
      <c r="BB211">
        <f>Model!AM225</f>
        <v>-4.6719999999999997</v>
      </c>
      <c r="BC211">
        <f>Model!AN225</f>
        <v>-5.8380000000000001</v>
      </c>
      <c r="BD211">
        <f>Model!AO225</f>
        <v>0</v>
      </c>
      <c r="BE211">
        <f>Model!AP225</f>
        <v>0</v>
      </c>
      <c r="BF211">
        <f>Model!AQ225</f>
        <v>0</v>
      </c>
      <c r="BG211">
        <f>Model!AR225</f>
        <v>0</v>
      </c>
    </row>
    <row r="212" spans="1:59">
      <c r="A212" t="str">
        <f>Model!I226</f>
        <v>Interests paid</v>
      </c>
      <c r="B212">
        <f>Model!J226</f>
        <v>0</v>
      </c>
      <c r="C212">
        <f>Model!K226</f>
        <v>0</v>
      </c>
      <c r="D212">
        <f>Model!L226</f>
        <v>0</v>
      </c>
      <c r="E212">
        <f>Model!M226</f>
        <v>0</v>
      </c>
      <c r="F212">
        <f>Model!N226</f>
        <v>0</v>
      </c>
      <c r="G212">
        <f>Model!O226</f>
        <v>0</v>
      </c>
      <c r="H212">
        <f>Model!P226</f>
        <v>0</v>
      </c>
      <c r="I212">
        <f>Model!Q226</f>
        <v>0</v>
      </c>
      <c r="J212">
        <f>Model!R226</f>
        <v>0</v>
      </c>
      <c r="K212">
        <f>Model!S226</f>
        <v>0</v>
      </c>
      <c r="L212">
        <f>Model!T226</f>
        <v>0</v>
      </c>
      <c r="M212">
        <f>Model!U226</f>
        <v>0</v>
      </c>
      <c r="N212">
        <f>Model!V226</f>
        <v>0</v>
      </c>
      <c r="O212">
        <f>Model!W226</f>
        <v>0</v>
      </c>
      <c r="P212">
        <f>Model!X226</f>
        <v>0</v>
      </c>
      <c r="Q212">
        <f>Model!Y226</f>
        <v>0</v>
      </c>
      <c r="R212">
        <f>Model!Z226</f>
        <v>0</v>
      </c>
      <c r="S212">
        <f>Model!AA226</f>
        <v>0</v>
      </c>
      <c r="T212">
        <f>Model!AB226</f>
        <v>-6.0000000000000001E-3</v>
      </c>
      <c r="U212">
        <f>Model!AC226</f>
        <v>0</v>
      </c>
      <c r="V212">
        <f>Model!AD226</f>
        <v>0</v>
      </c>
      <c r="W212">
        <f>Model!AE226</f>
        <v>0</v>
      </c>
      <c r="X212">
        <f>Model!AF226</f>
        <v>-2.1000000000000001E-2</v>
      </c>
      <c r="Y212">
        <f>Model!AG226</f>
        <v>0</v>
      </c>
      <c r="Z212">
        <f>Model!AH226</f>
        <v>0</v>
      </c>
      <c r="AA212">
        <f>Model!AI226</f>
        <v>0</v>
      </c>
      <c r="AB212">
        <f>Model!AJ226</f>
        <v>0</v>
      </c>
      <c r="AD212">
        <f>Model!AT226</f>
        <v>0</v>
      </c>
      <c r="AE212">
        <f>Model!AU226</f>
        <v>0</v>
      </c>
      <c r="AF212">
        <f>Model!AV226</f>
        <v>0</v>
      </c>
      <c r="AG212">
        <f>Model!AW226</f>
        <v>-2.3E-2</v>
      </c>
      <c r="AH212">
        <f>Model!AX226</f>
        <v>4.7E-2</v>
      </c>
      <c r="AI212">
        <f>Model!AY226</f>
        <v>0</v>
      </c>
      <c r="AJ212">
        <f>Model!AZ226</f>
        <v>0</v>
      </c>
      <c r="AK212">
        <f>Model!BA226</f>
        <v>0</v>
      </c>
      <c r="AL212">
        <f>Model!BB226</f>
        <v>0</v>
      </c>
      <c r="AM212">
        <f>Model!BC226</f>
        <v>0</v>
      </c>
      <c r="AN212">
        <f>Model!BD226</f>
        <v>0</v>
      </c>
      <c r="AO212">
        <f>Model!BE226</f>
        <v>0</v>
      </c>
      <c r="AP212">
        <f>Model!BF226</f>
        <v>0</v>
      </c>
      <c r="AQ212">
        <f>Model!BG226</f>
        <v>0</v>
      </c>
      <c r="AR212">
        <f>Model!BH226</f>
        <v>0</v>
      </c>
      <c r="AS212">
        <f>Model!BI226</f>
        <v>0</v>
      </c>
      <c r="AU212">
        <f>Model!AK216</f>
        <v>-23.266999999999999</v>
      </c>
      <c r="AV212">
        <f>Model!AL216</f>
        <v>-30.007999999999999</v>
      </c>
      <c r="AW212">
        <f>Model!AM216</f>
        <v>-20.998999999999999</v>
      </c>
      <c r="AX212">
        <f>Model!AN216</f>
        <v>-47.927999999999997</v>
      </c>
      <c r="AZ212">
        <f>Model!AK226</f>
        <v>0</v>
      </c>
      <c r="BA212">
        <f>Model!AL226</f>
        <v>0</v>
      </c>
      <c r="BB212">
        <f>Model!AM226</f>
        <v>0</v>
      </c>
      <c r="BC212">
        <f>Model!AN226</f>
        <v>0</v>
      </c>
      <c r="BD212">
        <f>Model!AO226</f>
        <v>0</v>
      </c>
      <c r="BE212">
        <f>Model!AP226</f>
        <v>0</v>
      </c>
      <c r="BF212">
        <f>Model!AQ226</f>
        <v>0</v>
      </c>
      <c r="BG212">
        <f>Model!AR226</f>
        <v>0</v>
      </c>
    </row>
    <row r="213" spans="1:59">
      <c r="A213" t="str">
        <f>Model!I227</f>
        <v>Proceeds from capital increase</v>
      </c>
      <c r="B213">
        <f>Model!J227</f>
        <v>0</v>
      </c>
      <c r="C213">
        <f>Model!K227</f>
        <v>0</v>
      </c>
      <c r="D213">
        <f>Model!L227</f>
        <v>0</v>
      </c>
      <c r="E213">
        <f>Model!M227</f>
        <v>0</v>
      </c>
      <c r="F213">
        <f>Model!N227</f>
        <v>0</v>
      </c>
      <c r="G213">
        <f>Model!O227</f>
        <v>0</v>
      </c>
      <c r="H213">
        <f>Model!P227</f>
        <v>0</v>
      </c>
      <c r="I213">
        <f>Model!Q227</f>
        <v>0</v>
      </c>
      <c r="J213">
        <f>Model!R227</f>
        <v>0</v>
      </c>
      <c r="K213">
        <f>Model!S227</f>
        <v>0</v>
      </c>
      <c r="L213">
        <f>Model!T227</f>
        <v>0</v>
      </c>
      <c r="M213">
        <f>Model!U227</f>
        <v>0</v>
      </c>
      <c r="N213">
        <f>Model!V227</f>
        <v>0</v>
      </c>
      <c r="O213">
        <f>Model!W227</f>
        <v>0</v>
      </c>
      <c r="P213">
        <f>Model!X227</f>
        <v>0</v>
      </c>
      <c r="Q213">
        <f>Model!Y227</f>
        <v>0</v>
      </c>
      <c r="R213">
        <f>Model!Z227</f>
        <v>0</v>
      </c>
      <c r="S213">
        <f>Model!AA227</f>
        <v>0</v>
      </c>
      <c r="T213">
        <f>Model!AB227</f>
        <v>4.3860000000000001</v>
      </c>
      <c r="U213">
        <f>Model!AC227</f>
        <v>0</v>
      </c>
      <c r="V213">
        <f>Model!AD227</f>
        <v>0</v>
      </c>
      <c r="W213">
        <f>Model!AE227</f>
        <v>0</v>
      </c>
      <c r="X213">
        <f>Model!AF227</f>
        <v>3.758</v>
      </c>
      <c r="Y213">
        <f>Model!AG227</f>
        <v>5.476</v>
      </c>
      <c r="Z213">
        <f>Model!AH227</f>
        <v>10.106</v>
      </c>
      <c r="AA213">
        <f>Model!AI227</f>
        <v>1.6</v>
      </c>
      <c r="AB213">
        <f>Model!AJ227</f>
        <v>2.8929999999999998</v>
      </c>
      <c r="AD213">
        <f>Model!AT227</f>
        <v>0</v>
      </c>
      <c r="AE213">
        <f>Model!AU227</f>
        <v>0</v>
      </c>
      <c r="AF213">
        <f>Model!AV227</f>
        <v>255.13499999999999</v>
      </c>
      <c r="AG213">
        <f>Model!AW227</f>
        <v>31.638000000000002</v>
      </c>
      <c r="AH213">
        <f>Model!AX227</f>
        <v>13.768000000000001</v>
      </c>
      <c r="AI213">
        <f>Model!AY227</f>
        <v>20.075000000000003</v>
      </c>
      <c r="AJ213">
        <f>Model!AZ227</f>
        <v>31.96</v>
      </c>
      <c r="AK213">
        <f>Model!BA227</f>
        <v>0</v>
      </c>
      <c r="AL213">
        <f>Model!BB227</f>
        <v>0</v>
      </c>
      <c r="AM213">
        <f>Model!BC227</f>
        <v>0</v>
      </c>
      <c r="AN213">
        <f>Model!BD227</f>
        <v>0</v>
      </c>
      <c r="AO213">
        <f>Model!BE227</f>
        <v>0</v>
      </c>
      <c r="AP213">
        <f>Model!BF227</f>
        <v>0</v>
      </c>
      <c r="AQ213">
        <f>Model!BG227</f>
        <v>0</v>
      </c>
      <c r="AR213">
        <f>Model!BH227</f>
        <v>0</v>
      </c>
      <c r="AS213">
        <f>Model!BI227</f>
        <v>0</v>
      </c>
      <c r="AU213">
        <f>Model!AK217</f>
        <v>0</v>
      </c>
      <c r="AV213">
        <f>Model!AL217</f>
        <v>0</v>
      </c>
      <c r="AW213">
        <f>Model!AM217</f>
        <v>0</v>
      </c>
      <c r="AX213">
        <f>Model!AN217</f>
        <v>0</v>
      </c>
      <c r="AZ213">
        <f>Model!AK227</f>
        <v>12.936999999999999</v>
      </c>
      <c r="BA213">
        <f>Model!AL227</f>
        <v>11.516999999999999</v>
      </c>
      <c r="BB213">
        <f>Model!AM227</f>
        <v>5.1639999999999997</v>
      </c>
      <c r="BC213">
        <f>Model!AN227</f>
        <v>2.3420000000000001</v>
      </c>
      <c r="BD213">
        <f>Model!AO227</f>
        <v>0</v>
      </c>
      <c r="BE213">
        <f>Model!AP227</f>
        <v>0</v>
      </c>
      <c r="BF213">
        <f>Model!AQ227</f>
        <v>0</v>
      </c>
      <c r="BG213">
        <f>Model!AR227</f>
        <v>0</v>
      </c>
    </row>
    <row r="214" spans="1:59">
      <c r="A214" t="str">
        <f>Model!I228</f>
        <v>Change in other financial liabilities</v>
      </c>
      <c r="B214">
        <f>Model!J228</f>
        <v>0</v>
      </c>
      <c r="C214">
        <f>Model!K228</f>
        <v>0</v>
      </c>
      <c r="D214">
        <f>Model!L228</f>
        <v>0</v>
      </c>
      <c r="E214">
        <f>Model!M228</f>
        <v>0</v>
      </c>
      <c r="F214">
        <f>Model!N228</f>
        <v>0</v>
      </c>
      <c r="G214">
        <f>Model!O228</f>
        <v>0</v>
      </c>
      <c r="H214">
        <f>Model!P228</f>
        <v>0</v>
      </c>
      <c r="I214">
        <f>Model!Q228</f>
        <v>0</v>
      </c>
      <c r="J214">
        <f>Model!R228</f>
        <v>0</v>
      </c>
      <c r="K214">
        <f>Model!S228</f>
        <v>0</v>
      </c>
      <c r="L214">
        <f>Model!T228</f>
        <v>0</v>
      </c>
      <c r="M214">
        <f>Model!U228</f>
        <v>0</v>
      </c>
      <c r="N214">
        <f>Model!V228</f>
        <v>0</v>
      </c>
      <c r="O214">
        <f>Model!W228</f>
        <v>0</v>
      </c>
      <c r="P214">
        <f>Model!X228</f>
        <v>0</v>
      </c>
      <c r="Q214">
        <f>Model!Y228</f>
        <v>0</v>
      </c>
      <c r="R214">
        <f>Model!Z228</f>
        <v>0</v>
      </c>
      <c r="S214">
        <f>Model!AA228</f>
        <v>0</v>
      </c>
      <c r="T214">
        <f>Model!AB228</f>
        <v>5.8999999999999997E-2</v>
      </c>
      <c r="U214">
        <f>Model!AC228</f>
        <v>0</v>
      </c>
      <c r="V214">
        <f>Model!AD228</f>
        <v>0</v>
      </c>
      <c r="W214">
        <f>Model!AE228</f>
        <v>0</v>
      </c>
      <c r="X214">
        <f>Model!AF228</f>
        <v>0</v>
      </c>
      <c r="Y214">
        <f>Model!AG228</f>
        <v>0</v>
      </c>
      <c r="Z214">
        <f>Model!AH228</f>
        <v>-0.17100000000000001</v>
      </c>
      <c r="AA214">
        <f>Model!AI228</f>
        <v>-2.5000000000000001E-2</v>
      </c>
      <c r="AB214">
        <f>Model!AJ228</f>
        <v>-2.5999999999999999E-2</v>
      </c>
      <c r="AD214">
        <f>Model!AT228</f>
        <v>0</v>
      </c>
      <c r="AE214">
        <f>Model!AU228</f>
        <v>0</v>
      </c>
      <c r="AF214">
        <f>Model!AV228</f>
        <v>0</v>
      </c>
      <c r="AG214">
        <f>Model!AW228</f>
        <v>0.27200000000000002</v>
      </c>
      <c r="AH214">
        <f>Model!AX228</f>
        <v>-1</v>
      </c>
      <c r="AI214">
        <f>Model!AY228</f>
        <v>-0.222</v>
      </c>
      <c r="AJ214">
        <f>Model!AZ228</f>
        <v>24.602</v>
      </c>
      <c r="AK214">
        <f>Model!BA228</f>
        <v>0</v>
      </c>
      <c r="AL214">
        <f>Model!BB228</f>
        <v>0</v>
      </c>
      <c r="AM214">
        <f>Model!BC228</f>
        <v>0</v>
      </c>
      <c r="AN214">
        <f>Model!BD228</f>
        <v>0</v>
      </c>
      <c r="AO214">
        <f>Model!BE228</f>
        <v>0</v>
      </c>
      <c r="AP214">
        <f>Model!BF228</f>
        <v>0</v>
      </c>
      <c r="AQ214">
        <f>Model!BG228</f>
        <v>0</v>
      </c>
      <c r="AR214">
        <f>Model!BH228</f>
        <v>0</v>
      </c>
      <c r="AS214">
        <f>Model!BI228</f>
        <v>0</v>
      </c>
      <c r="AU214">
        <f>Model!AK218</f>
        <v>-4.9390000000000001</v>
      </c>
      <c r="AV214">
        <f>Model!AL218</f>
        <v>2.9529999999999998</v>
      </c>
      <c r="AW214">
        <f>Model!AM218</f>
        <v>-6.774</v>
      </c>
      <c r="AX214">
        <f>Model!AN218</f>
        <v>22.452000000000002</v>
      </c>
      <c r="AZ214">
        <f>Model!AK228</f>
        <v>0.11899999999999999</v>
      </c>
      <c r="BA214">
        <f>Model!AL228</f>
        <v>0.14499999999999999</v>
      </c>
      <c r="BB214">
        <f>Model!AM228</f>
        <v>15.082000000000001</v>
      </c>
      <c r="BC214">
        <f>Model!AN228</f>
        <v>9.2560000000000002</v>
      </c>
      <c r="BD214">
        <f>Model!AO228</f>
        <v>0</v>
      </c>
      <c r="BE214">
        <f>Model!AP228</f>
        <v>0</v>
      </c>
      <c r="BF214">
        <f>Model!AQ228</f>
        <v>0</v>
      </c>
      <c r="BG214">
        <f>Model!AR228</f>
        <v>0</v>
      </c>
    </row>
    <row r="215" spans="1:59">
      <c r="A215" t="str">
        <f>Model!I229</f>
        <v>Financing Cash Flow</v>
      </c>
      <c r="B215">
        <f>Model!J229</f>
        <v>0</v>
      </c>
      <c r="C215">
        <f>Model!K229</f>
        <v>0</v>
      </c>
      <c r="D215">
        <f>Model!L229</f>
        <v>0</v>
      </c>
      <c r="E215">
        <f>Model!M229</f>
        <v>0</v>
      </c>
      <c r="F215">
        <f>Model!N229</f>
        <v>0</v>
      </c>
      <c r="G215">
        <f>Model!O229</f>
        <v>0</v>
      </c>
      <c r="H215">
        <f>Model!P229</f>
        <v>0</v>
      </c>
      <c r="I215">
        <f>Model!Q229</f>
        <v>0</v>
      </c>
      <c r="J215">
        <f>Model!R229</f>
        <v>0</v>
      </c>
      <c r="K215">
        <f>Model!S229</f>
        <v>0</v>
      </c>
      <c r="L215">
        <f>Model!T229</f>
        <v>0</v>
      </c>
      <c r="M215">
        <f>Model!U229</f>
        <v>0</v>
      </c>
      <c r="N215">
        <f>Model!V229</f>
        <v>0</v>
      </c>
      <c r="O215">
        <f>Model!W229</f>
        <v>0</v>
      </c>
      <c r="P215">
        <f>Model!X229</f>
        <v>0</v>
      </c>
      <c r="Q215">
        <f>Model!Y229</f>
        <v>0</v>
      </c>
      <c r="R215">
        <f>Model!Z229</f>
        <v>0</v>
      </c>
      <c r="S215">
        <f>Model!AA229</f>
        <v>0</v>
      </c>
      <c r="T215">
        <f>Model!AB229</f>
        <v>4.4490000000000007</v>
      </c>
      <c r="U215">
        <f>Model!AC229</f>
        <v>0</v>
      </c>
      <c r="V215">
        <f>Model!AD229</f>
        <v>0</v>
      </c>
      <c r="W215">
        <f>Model!AE229</f>
        <v>0</v>
      </c>
      <c r="X215">
        <f>Model!AF229</f>
        <v>1.7490000000000001</v>
      </c>
      <c r="Y215">
        <f>Model!AG229</f>
        <v>4.7370000000000001</v>
      </c>
      <c r="Z215">
        <f>Model!AH229</f>
        <v>8.2860000000000014</v>
      </c>
      <c r="AA215">
        <f>Model!AI229</f>
        <v>2.3460000000000001</v>
      </c>
      <c r="AB215">
        <f>Model!AJ229</f>
        <v>75.202000000000012</v>
      </c>
      <c r="AD215">
        <f>Model!AT229</f>
        <v>0</v>
      </c>
      <c r="AE215">
        <f>Model!AU229</f>
        <v>0</v>
      </c>
      <c r="AF215">
        <f>Model!AV229</f>
        <v>261.16399999999999</v>
      </c>
      <c r="AG215">
        <f>Model!AW229</f>
        <v>31.013000000000002</v>
      </c>
      <c r="AH215">
        <f>Model!AX229</f>
        <v>7.8120000000000012</v>
      </c>
      <c r="AI215">
        <f>Model!AY229</f>
        <v>90.571000000000012</v>
      </c>
      <c r="AJ215">
        <f>Model!AZ229</f>
        <v>-29.468999999999991</v>
      </c>
      <c r="AK215">
        <f>Model!BA229</f>
        <v>0</v>
      </c>
      <c r="AL215">
        <f>Model!BB229</f>
        <v>0</v>
      </c>
      <c r="AM215">
        <f>Model!BC229</f>
        <v>0</v>
      </c>
      <c r="AN215">
        <f>Model!BD229</f>
        <v>0</v>
      </c>
      <c r="AO215">
        <f>Model!BE229</f>
        <v>0</v>
      </c>
      <c r="AP215">
        <f>Model!BF229</f>
        <v>0</v>
      </c>
      <c r="AQ215">
        <f>Model!BG229</f>
        <v>0</v>
      </c>
      <c r="AR215">
        <f>Model!BH229</f>
        <v>0</v>
      </c>
      <c r="AS215">
        <f>Model!BI229</f>
        <v>0</v>
      </c>
      <c r="AU215">
        <f>Model!AK219</f>
        <v>0</v>
      </c>
      <c r="AV215">
        <f>Model!AL219</f>
        <v>1.089</v>
      </c>
      <c r="AW215">
        <f>Model!AM219</f>
        <v>7.2999999999999995E-2</v>
      </c>
      <c r="AX215">
        <f>Model!AN219</f>
        <v>-1.4999999999999999E-2</v>
      </c>
      <c r="AZ215">
        <f>Model!AK229</f>
        <v>11.003</v>
      </c>
      <c r="BA215">
        <f>Model!AL229</f>
        <v>-64.052000000000021</v>
      </c>
      <c r="BB215">
        <f>Model!AM229</f>
        <v>17.794</v>
      </c>
      <c r="BC215">
        <f>Model!AN229</f>
        <v>5.7859999999999996</v>
      </c>
      <c r="BD215">
        <f>Model!AO229</f>
        <v>0</v>
      </c>
      <c r="BE215">
        <f>Model!AP229</f>
        <v>0</v>
      </c>
      <c r="BF215">
        <f>Model!AQ229</f>
        <v>0</v>
      </c>
      <c r="BG215">
        <f>Model!AR229</f>
        <v>0</v>
      </c>
    </row>
    <row r="216" spans="1:59">
      <c r="A216">
        <f>Model!I230</f>
        <v>0</v>
      </c>
      <c r="B216">
        <f>Model!J230</f>
        <v>0</v>
      </c>
      <c r="C216">
        <f>Model!K230</f>
        <v>0</v>
      </c>
      <c r="D216">
        <f>Model!L230</f>
        <v>0</v>
      </c>
      <c r="E216">
        <f>Model!M230</f>
        <v>0</v>
      </c>
      <c r="F216">
        <f>Model!N230</f>
        <v>0</v>
      </c>
      <c r="G216">
        <f>Model!O230</f>
        <v>0</v>
      </c>
      <c r="H216">
        <f>Model!P230</f>
        <v>0</v>
      </c>
      <c r="I216">
        <f>Model!Q230</f>
        <v>0</v>
      </c>
      <c r="J216">
        <f>Model!R230</f>
        <v>0</v>
      </c>
      <c r="K216">
        <f>Model!S230</f>
        <v>0</v>
      </c>
      <c r="L216">
        <f>Model!T230</f>
        <v>0</v>
      </c>
      <c r="M216">
        <f>Model!U230</f>
        <v>0</v>
      </c>
      <c r="N216">
        <f>Model!V230</f>
        <v>0</v>
      </c>
      <c r="O216">
        <f>Model!W230</f>
        <v>0</v>
      </c>
      <c r="P216">
        <f>Model!X230</f>
        <v>0</v>
      </c>
      <c r="Q216">
        <f>Model!Y230</f>
        <v>0</v>
      </c>
      <c r="R216">
        <f>Model!Z230</f>
        <v>0</v>
      </c>
      <c r="S216">
        <f>Model!AA230</f>
        <v>0</v>
      </c>
      <c r="T216">
        <f>Model!AB230</f>
        <v>0</v>
      </c>
      <c r="U216">
        <f>Model!AC230</f>
        <v>0</v>
      </c>
      <c r="V216">
        <f>Model!AD230</f>
        <v>0</v>
      </c>
      <c r="W216">
        <f>Model!AE230</f>
        <v>0</v>
      </c>
      <c r="X216">
        <f>Model!AF230</f>
        <v>0</v>
      </c>
      <c r="Y216">
        <f>Model!AG230</f>
        <v>0</v>
      </c>
      <c r="Z216">
        <f>Model!AH230</f>
        <v>0</v>
      </c>
      <c r="AA216">
        <f>Model!AI230</f>
        <v>0</v>
      </c>
      <c r="AB216">
        <f>Model!AJ230</f>
        <v>0</v>
      </c>
      <c r="AD216">
        <f>Model!AT230</f>
        <v>0</v>
      </c>
      <c r="AE216">
        <f>Model!AU230</f>
        <v>0</v>
      </c>
      <c r="AF216">
        <f>Model!AV230</f>
        <v>0</v>
      </c>
      <c r="AG216">
        <f>Model!AW230</f>
        <v>0</v>
      </c>
      <c r="AH216">
        <f>Model!AX230</f>
        <v>0</v>
      </c>
      <c r="AI216">
        <f>Model!AY230</f>
        <v>0</v>
      </c>
      <c r="AJ216">
        <f>Model!AZ230</f>
        <v>0</v>
      </c>
      <c r="AK216">
        <f>Model!BA230</f>
        <v>0</v>
      </c>
      <c r="AL216">
        <f>Model!BB230</f>
        <v>0</v>
      </c>
      <c r="AM216">
        <f>Model!BC230</f>
        <v>0</v>
      </c>
      <c r="AN216">
        <f>Model!BD230</f>
        <v>0</v>
      </c>
      <c r="AO216">
        <f>Model!BE230</f>
        <v>0</v>
      </c>
      <c r="AP216">
        <f>Model!BF230</f>
        <v>0</v>
      </c>
      <c r="AQ216">
        <f>Model!BG230</f>
        <v>0</v>
      </c>
      <c r="AR216">
        <f>Model!BH230</f>
        <v>0</v>
      </c>
      <c r="AS216">
        <f>Model!BI230</f>
        <v>0</v>
      </c>
      <c r="AU216">
        <f>Model!AK220</f>
        <v>-0.43099999999999999</v>
      </c>
      <c r="AV216">
        <f>Model!AL220</f>
        <v>1.6679999999999999</v>
      </c>
      <c r="AW216">
        <f>Model!AM220</f>
        <v>-0.157</v>
      </c>
      <c r="AX216">
        <f>Model!AN220</f>
        <v>3.1E-2</v>
      </c>
      <c r="AZ216">
        <f>Model!AK230</f>
        <v>0</v>
      </c>
      <c r="BA216">
        <f>Model!AL230</f>
        <v>0</v>
      </c>
      <c r="BB216">
        <f>Model!AM230</f>
        <v>0</v>
      </c>
      <c r="BC216">
        <f>Model!AN230</f>
        <v>0</v>
      </c>
      <c r="BD216">
        <f>Model!AO230</f>
        <v>0</v>
      </c>
      <c r="BE216">
        <f>Model!AP230</f>
        <v>0</v>
      </c>
      <c r="BF216">
        <f>Model!AQ230</f>
        <v>0</v>
      </c>
      <c r="BG216">
        <f>Model!AR230</f>
        <v>0</v>
      </c>
    </row>
    <row r="217" spans="1:59">
      <c r="A217" t="str">
        <f>Model!I231</f>
        <v>Total cash used in continuing operations</v>
      </c>
      <c r="B217">
        <f>Model!J231</f>
        <v>0</v>
      </c>
      <c r="C217">
        <f>Model!K231</f>
        <v>0</v>
      </c>
      <c r="D217">
        <f>Model!L231</f>
        <v>0</v>
      </c>
      <c r="E217">
        <f>Model!M231</f>
        <v>0</v>
      </c>
      <c r="F217">
        <f>Model!N231</f>
        <v>0</v>
      </c>
      <c r="G217">
        <f>Model!O231</f>
        <v>0</v>
      </c>
      <c r="H217">
        <f>Model!P231</f>
        <v>0</v>
      </c>
      <c r="I217">
        <f>Model!Q231</f>
        <v>0</v>
      </c>
      <c r="J217">
        <f>Model!R231</f>
        <v>0</v>
      </c>
      <c r="K217">
        <f>Model!S231</f>
        <v>0</v>
      </c>
      <c r="L217">
        <f>Model!T231</f>
        <v>0</v>
      </c>
      <c r="M217">
        <f>Model!U231</f>
        <v>0</v>
      </c>
      <c r="N217">
        <f>Model!V231</f>
        <v>0</v>
      </c>
      <c r="O217">
        <f>Model!W231</f>
        <v>0</v>
      </c>
      <c r="P217">
        <f>Model!X231</f>
        <v>0</v>
      </c>
      <c r="Q217">
        <f>Model!Y231</f>
        <v>0</v>
      </c>
      <c r="R217">
        <f>Model!Z231</f>
        <v>0</v>
      </c>
      <c r="S217">
        <f>Model!AA231</f>
        <v>0</v>
      </c>
      <c r="T217">
        <f>Model!AB231</f>
        <v>41.691999999999979</v>
      </c>
      <c r="U217">
        <f>Model!AC231</f>
        <v>0</v>
      </c>
      <c r="V217">
        <f>Model!AD231</f>
        <v>0</v>
      </c>
      <c r="W217">
        <f>Model!AE231</f>
        <v>0</v>
      </c>
      <c r="X217">
        <f>Model!AF231</f>
        <v>48.939999999999962</v>
      </c>
      <c r="Y217">
        <f>Model!AG231</f>
        <v>12.316999999999986</v>
      </c>
      <c r="Z217">
        <f>Model!AH231</f>
        <v>-0.10699999999996379</v>
      </c>
      <c r="AA217">
        <f>Model!AI231</f>
        <v>25.693000000000023</v>
      </c>
      <c r="AB217">
        <f>Model!AJ231</f>
        <v>-106.62599999999999</v>
      </c>
      <c r="AD217">
        <f>Model!AT231</f>
        <v>0</v>
      </c>
      <c r="AE217">
        <f>Model!AU231</f>
        <v>0</v>
      </c>
      <c r="AF217">
        <f>Model!AV231</f>
        <v>256.64</v>
      </c>
      <c r="AG217">
        <f>Model!AW231</f>
        <v>72.012999999999948</v>
      </c>
      <c r="AH217">
        <f>Model!AX231</f>
        <v>43.331000000000046</v>
      </c>
      <c r="AI217">
        <f>Model!AY231</f>
        <v>-68.722999999999914</v>
      </c>
      <c r="AJ217">
        <f>Model!AZ231</f>
        <v>109.73700000000002</v>
      </c>
      <c r="AK217">
        <f>Model!BA231</f>
        <v>177.13292974956238</v>
      </c>
      <c r="AL217">
        <f>Model!BB231</f>
        <v>201.36790513865134</v>
      </c>
      <c r="AM217">
        <f>Model!BC231</f>
        <v>223.00763642992206</v>
      </c>
      <c r="AN217">
        <f>Model!BD231</f>
        <v>242.01313124405078</v>
      </c>
      <c r="AO217">
        <f>Model!BE231</f>
        <v>258.25838874586452</v>
      </c>
      <c r="AP217">
        <f>Model!BF231</f>
        <v>269.5477585011472</v>
      </c>
      <c r="AQ217">
        <f>Model!BG231</f>
        <v>280.46779348608231</v>
      </c>
      <c r="AR217">
        <f>Model!BH231</f>
        <v>292.31125263043577</v>
      </c>
      <c r="AS217">
        <f>Model!BI231</f>
        <v>305.86718429381671</v>
      </c>
      <c r="AU217">
        <f>Model!AK221</f>
        <v>-28.637</v>
      </c>
      <c r="AV217">
        <f>Model!AL221</f>
        <v>-24.298000000000002</v>
      </c>
      <c r="AW217">
        <f>Model!AM221</f>
        <v>-27.856999999999999</v>
      </c>
      <c r="AX217">
        <f>Model!AN221</f>
        <v>-25.459999999999997</v>
      </c>
      <c r="AZ217">
        <f>Model!AK231</f>
        <v>26.60400000000007</v>
      </c>
      <c r="BA217">
        <f>Model!AL231</f>
        <v>-27.858999999999952</v>
      </c>
      <c r="BB217">
        <f>Model!AM231</f>
        <v>51.66399999999993</v>
      </c>
      <c r="BC217">
        <f>Model!AN231</f>
        <v>59.327999999999989</v>
      </c>
      <c r="BD217">
        <f>Model!AO231</f>
        <v>99.214838393740919</v>
      </c>
      <c r="BE217">
        <f>Model!AP231</f>
        <v>25.757410973988147</v>
      </c>
      <c r="BF217">
        <f>Model!AQ231</f>
        <v>27.292781129762766</v>
      </c>
      <c r="BG217">
        <f>Model!AR231</f>
        <v>24.867899252070558</v>
      </c>
    </row>
    <row r="218" spans="1:59">
      <c r="A218" t="str">
        <f>Model!I232</f>
        <v>Effects of FX</v>
      </c>
      <c r="B218">
        <f>Model!J232</f>
        <v>0</v>
      </c>
      <c r="C218">
        <f>Model!K232</f>
        <v>0</v>
      </c>
      <c r="D218">
        <f>Model!L232</f>
        <v>0</v>
      </c>
      <c r="E218">
        <f>Model!M232</f>
        <v>0</v>
      </c>
      <c r="F218">
        <f>Model!N232</f>
        <v>0</v>
      </c>
      <c r="G218">
        <f>Model!O232</f>
        <v>0</v>
      </c>
      <c r="H218">
        <f>Model!P232</f>
        <v>0</v>
      </c>
      <c r="I218">
        <f>Model!Q232</f>
        <v>0</v>
      </c>
      <c r="J218">
        <f>Model!R232</f>
        <v>0</v>
      </c>
      <c r="K218">
        <f>Model!S232</f>
        <v>0</v>
      </c>
      <c r="L218">
        <f>Model!T232</f>
        <v>0</v>
      </c>
      <c r="M218">
        <f>Model!U232</f>
        <v>0</v>
      </c>
      <c r="N218">
        <f>Model!V232</f>
        <v>0</v>
      </c>
      <c r="O218">
        <f>Model!W232</f>
        <v>0</v>
      </c>
      <c r="P218">
        <f>Model!X232</f>
        <v>0</v>
      </c>
      <c r="Q218">
        <f>Model!Y232</f>
        <v>0</v>
      </c>
      <c r="R218">
        <f>Model!Z232</f>
        <v>0</v>
      </c>
      <c r="S218">
        <f>Model!AA232</f>
        <v>0</v>
      </c>
      <c r="T218">
        <f>Model!AB232</f>
        <v>-12.893000000000001</v>
      </c>
      <c r="U218">
        <f>Model!AC232</f>
        <v>0</v>
      </c>
      <c r="V218">
        <f>Model!AD232</f>
        <v>0</v>
      </c>
      <c r="W218">
        <f>Model!AE232</f>
        <v>0</v>
      </c>
      <c r="X218">
        <f>Model!AF232</f>
        <v>-10.047000000000001</v>
      </c>
      <c r="Y218">
        <f>Model!AG232</f>
        <v>20.256</v>
      </c>
      <c r="Z218">
        <f>Model!AH232</f>
        <v>-8.5960000000000001</v>
      </c>
      <c r="AA218">
        <f>Model!AI232</f>
        <v>4.0579999999999998</v>
      </c>
      <c r="AB218">
        <f>Model!AJ232</f>
        <v>-30.215</v>
      </c>
      <c r="AD218">
        <f>Model!AT232</f>
        <v>0</v>
      </c>
      <c r="AE218">
        <f>Model!AU232</f>
        <v>0</v>
      </c>
      <c r="AF218">
        <f>Model!AV232</f>
        <v>9.4649999999999999</v>
      </c>
      <c r="AG218">
        <f>Model!AW232</f>
        <v>-43.366999999999997</v>
      </c>
      <c r="AH218">
        <f>Model!AX232</f>
        <v>-41.618000000000002</v>
      </c>
      <c r="AI218">
        <f>Model!AY232</f>
        <v>-14.497</v>
      </c>
      <c r="AJ218">
        <f>Model!AZ232</f>
        <v>34.057000000000002</v>
      </c>
      <c r="AK218">
        <f>Model!BA232</f>
        <v>0</v>
      </c>
      <c r="AL218">
        <f>Model!BB232</f>
        <v>0</v>
      </c>
      <c r="AM218">
        <f>Model!BC232</f>
        <v>0</v>
      </c>
      <c r="AN218">
        <f>Model!BD232</f>
        <v>0</v>
      </c>
      <c r="AO218">
        <f>Model!BE232</f>
        <v>0</v>
      </c>
      <c r="AP218">
        <f>Model!BF232</f>
        <v>0</v>
      </c>
      <c r="AQ218">
        <f>Model!BG232</f>
        <v>0</v>
      </c>
      <c r="AR218">
        <f>Model!BH232</f>
        <v>0</v>
      </c>
      <c r="AS218">
        <f>Model!BI232</f>
        <v>0</v>
      </c>
      <c r="AU218">
        <f>Model!AK222</f>
        <v>0</v>
      </c>
      <c r="AV218">
        <f>Model!AL222</f>
        <v>0</v>
      </c>
      <c r="AW218">
        <f>Model!AM222</f>
        <v>0</v>
      </c>
      <c r="AX218">
        <f>Model!AN222</f>
        <v>0</v>
      </c>
      <c r="AZ218">
        <f>Model!AK232</f>
        <v>6.8920000000000003</v>
      </c>
      <c r="BA218">
        <f>Model!AL232</f>
        <v>32.231000000000002</v>
      </c>
      <c r="BB218">
        <f>Model!AM232</f>
        <v>-1.8660000000000001</v>
      </c>
      <c r="BC218">
        <f>Model!AN232</f>
        <v>-3.2</v>
      </c>
      <c r="BD218">
        <f>Model!AO232</f>
        <v>0</v>
      </c>
      <c r="BE218">
        <f>Model!AP232</f>
        <v>0</v>
      </c>
      <c r="BF218">
        <f>Model!AQ232</f>
        <v>0</v>
      </c>
      <c r="BG218">
        <f>Model!AR232</f>
        <v>0</v>
      </c>
    </row>
    <row r="219" spans="1:59">
      <c r="A219" t="str">
        <f>Model!I233</f>
        <v>Beginning Cash</v>
      </c>
      <c r="B219">
        <f>Model!J233</f>
        <v>0</v>
      </c>
      <c r="C219">
        <f>Model!K233</f>
        <v>0</v>
      </c>
      <c r="D219">
        <f>Model!L233</f>
        <v>0</v>
      </c>
      <c r="E219">
        <f>Model!M233</f>
        <v>0</v>
      </c>
      <c r="F219">
        <f>Model!N233</f>
        <v>0</v>
      </c>
      <c r="G219">
        <f>Model!O233</f>
        <v>0</v>
      </c>
      <c r="H219">
        <f>Model!P233</f>
        <v>0</v>
      </c>
      <c r="I219">
        <f>Model!Q233</f>
        <v>0</v>
      </c>
      <c r="J219">
        <f>Model!R233</f>
        <v>0</v>
      </c>
      <c r="K219">
        <f>Model!S233</f>
        <v>0</v>
      </c>
      <c r="L219">
        <f>Model!T233</f>
        <v>0</v>
      </c>
      <c r="M219">
        <f>Model!U233</f>
        <v>0</v>
      </c>
      <c r="N219">
        <f>Model!V233</f>
        <v>0</v>
      </c>
      <c r="O219">
        <f>Model!W233</f>
        <v>0</v>
      </c>
      <c r="P219">
        <f>Model!X233</f>
        <v>0</v>
      </c>
      <c r="Q219">
        <f>Model!Y233</f>
        <v>0</v>
      </c>
      <c r="R219">
        <f>Model!Z233</f>
        <v>0</v>
      </c>
      <c r="S219">
        <f>Model!AA233</f>
        <v>0</v>
      </c>
      <c r="T219">
        <f>Model!AB233</f>
        <v>323.029</v>
      </c>
      <c r="U219">
        <f>Model!AC233</f>
        <v>0</v>
      </c>
      <c r="V219">
        <f>Model!AD233</f>
        <v>0</v>
      </c>
      <c r="W219">
        <f>Model!AE233</f>
        <v>0</v>
      </c>
      <c r="X219">
        <f>Model!AF233</f>
        <v>314.64400000000001</v>
      </c>
      <c r="Y219">
        <f>Model!AG233</f>
        <v>353.53699999999998</v>
      </c>
      <c r="Z219">
        <f>Model!AH233</f>
        <v>386.10999999999996</v>
      </c>
      <c r="AA219">
        <f>Model!AI233</f>
        <v>377.40699999999998</v>
      </c>
      <c r="AB219">
        <f>Model!AJ233</f>
        <v>407.15800000000002</v>
      </c>
      <c r="AD219">
        <f>Model!AT233</f>
        <v>0</v>
      </c>
      <c r="AE219">
        <f>Model!AU233</f>
        <v>0</v>
      </c>
      <c r="AF219">
        <f>Model!AV233</f>
        <v>57.079000000000001</v>
      </c>
      <c r="AG219">
        <f>Model!AW233</f>
        <v>323.18199999999996</v>
      </c>
      <c r="AH219">
        <f>Model!AX233</f>
        <v>351.82699999999994</v>
      </c>
      <c r="AI219">
        <f>Model!AY233</f>
        <v>353.53699999999998</v>
      </c>
      <c r="AJ219">
        <f>Model!AZ233</f>
        <v>270.31700000000006</v>
      </c>
      <c r="AK219">
        <f>Model!BA233</f>
        <v>414.1110000000001</v>
      </c>
      <c r="AL219">
        <f>Model!BB233</f>
        <v>591.24392974956254</v>
      </c>
      <c r="AM219">
        <f>Model!BC233</f>
        <v>792.61183488821393</v>
      </c>
      <c r="AN219">
        <f>Model!BD233</f>
        <v>1015.619471318136</v>
      </c>
      <c r="AO219">
        <f>Model!BE233</f>
        <v>1257.6326025621868</v>
      </c>
      <c r="AP219">
        <f>Model!BF233</f>
        <v>1515.8909913080513</v>
      </c>
      <c r="AQ219">
        <f>Model!BG233</f>
        <v>1785.4387498091985</v>
      </c>
      <c r="AR219">
        <f>Model!BH233</f>
        <v>2065.9065432952807</v>
      </c>
      <c r="AS219">
        <f>Model!BI233</f>
        <v>2358.2177959257165</v>
      </c>
      <c r="AU219">
        <f>Model!AK223</f>
        <v>0</v>
      </c>
      <c r="AV219">
        <f>Model!AL223</f>
        <v>0</v>
      </c>
      <c r="AW219">
        <f>Model!AM223</f>
        <v>0</v>
      </c>
      <c r="AX219">
        <f>Model!AN223</f>
        <v>0</v>
      </c>
      <c r="AZ219">
        <f>Model!AK233</f>
        <v>270.31700000000001</v>
      </c>
      <c r="BA219">
        <f>Model!AL233</f>
        <v>303.8130000000001</v>
      </c>
      <c r="BB219">
        <f>Model!AM233</f>
        <v>308.18500000000017</v>
      </c>
      <c r="BC219">
        <f>Model!AN233</f>
        <v>357.98300000000012</v>
      </c>
      <c r="BD219">
        <f>Model!AO233</f>
        <v>414.1110000000001</v>
      </c>
      <c r="BE219">
        <f>Model!AP233</f>
        <v>513.32583839374104</v>
      </c>
      <c r="BF219">
        <f>Model!AQ233</f>
        <v>539.0832493677292</v>
      </c>
      <c r="BG219">
        <f>Model!AR233</f>
        <v>566.37603049749191</v>
      </c>
    </row>
    <row r="220" spans="1:59">
      <c r="A220" t="str">
        <f>Model!I234</f>
        <v>(+/-) Net changes in cash</v>
      </c>
      <c r="B220">
        <f>Model!J234</f>
        <v>0</v>
      </c>
      <c r="C220">
        <f>Model!K234</f>
        <v>0</v>
      </c>
      <c r="D220">
        <f>Model!L234</f>
        <v>0</v>
      </c>
      <c r="E220">
        <f>Model!M234</f>
        <v>0</v>
      </c>
      <c r="F220">
        <f>Model!N234</f>
        <v>0</v>
      </c>
      <c r="G220">
        <f>Model!O234</f>
        <v>0</v>
      </c>
      <c r="H220">
        <f>Model!P234</f>
        <v>0</v>
      </c>
      <c r="I220">
        <f>Model!Q234</f>
        <v>0</v>
      </c>
      <c r="J220">
        <f>Model!R234</f>
        <v>0</v>
      </c>
      <c r="K220">
        <f>Model!S234</f>
        <v>0</v>
      </c>
      <c r="L220">
        <f>Model!T234</f>
        <v>0</v>
      </c>
      <c r="M220">
        <f>Model!U234</f>
        <v>0</v>
      </c>
      <c r="N220">
        <f>Model!V234</f>
        <v>0</v>
      </c>
      <c r="O220">
        <f>Model!W234</f>
        <v>0</v>
      </c>
      <c r="P220">
        <f>Model!X234</f>
        <v>0</v>
      </c>
      <c r="Q220">
        <f>Model!Y234</f>
        <v>0</v>
      </c>
      <c r="R220">
        <f>Model!Z234</f>
        <v>0</v>
      </c>
      <c r="S220">
        <f>Model!AA234</f>
        <v>0</v>
      </c>
      <c r="T220">
        <f>Model!AB234</f>
        <v>28.798999999999978</v>
      </c>
      <c r="U220">
        <f>Model!AC234</f>
        <v>0</v>
      </c>
      <c r="V220">
        <f>Model!AD234</f>
        <v>0</v>
      </c>
      <c r="W220">
        <f>Model!AE234</f>
        <v>0</v>
      </c>
      <c r="X220">
        <f>Model!AF234</f>
        <v>38.892999999999958</v>
      </c>
      <c r="Y220">
        <f>Model!AG234</f>
        <v>32.572999999999986</v>
      </c>
      <c r="Z220">
        <f>Model!AH234</f>
        <v>-8.7029999999999639</v>
      </c>
      <c r="AA220">
        <f>Model!AI234</f>
        <v>29.751000000000023</v>
      </c>
      <c r="AB220">
        <f>Model!AJ234</f>
        <v>-136.84099999999998</v>
      </c>
      <c r="AD220">
        <f>Model!AT234</f>
        <v>0</v>
      </c>
      <c r="AE220">
        <f>Model!AU234</f>
        <v>0</v>
      </c>
      <c r="AF220">
        <f>Model!AV234</f>
        <v>266.10499999999996</v>
      </c>
      <c r="AG220">
        <f>Model!AW234</f>
        <v>28.645999999999951</v>
      </c>
      <c r="AH220">
        <f>Model!AX234</f>
        <v>1.7130000000000436</v>
      </c>
      <c r="AI220">
        <f>Model!AY234</f>
        <v>-83.219999999999914</v>
      </c>
      <c r="AJ220">
        <f>Model!AZ234</f>
        <v>143.79400000000004</v>
      </c>
      <c r="AK220">
        <f>Model!BA234</f>
        <v>177.13292974956238</v>
      </c>
      <c r="AL220">
        <f>Model!BB234</f>
        <v>201.36790513865134</v>
      </c>
      <c r="AM220">
        <f>Model!BC234</f>
        <v>223.00763642992206</v>
      </c>
      <c r="AN220">
        <f>Model!BD234</f>
        <v>242.01313124405078</v>
      </c>
      <c r="AO220">
        <f>Model!BE234</f>
        <v>258.25838874586452</v>
      </c>
      <c r="AP220">
        <f>Model!BF234</f>
        <v>269.5477585011472</v>
      </c>
      <c r="AQ220">
        <f>Model!BG234</f>
        <v>280.46779348608231</v>
      </c>
      <c r="AR220">
        <f>Model!BH234</f>
        <v>292.31125263043577</v>
      </c>
      <c r="AS220">
        <f>Model!BI234</f>
        <v>305.86718429381671</v>
      </c>
      <c r="AU220">
        <f>Model!AK224</f>
        <v>0</v>
      </c>
      <c r="AV220">
        <f>Model!AL224</f>
        <v>1.454</v>
      </c>
      <c r="AW220">
        <f>Model!AM224</f>
        <v>2.2200000000000002</v>
      </c>
      <c r="AX220">
        <f>Model!AN224</f>
        <v>2.5999999999999999E-2</v>
      </c>
      <c r="AZ220">
        <f>Model!AK234</f>
        <v>33.496000000000073</v>
      </c>
      <c r="BA220">
        <f>Model!AL234</f>
        <v>4.3720000000000496</v>
      </c>
      <c r="BB220">
        <f>Model!AM234</f>
        <v>49.797999999999931</v>
      </c>
      <c r="BC220">
        <f>Model!AN234</f>
        <v>56.127999999999986</v>
      </c>
      <c r="BD220">
        <f>Model!AO234</f>
        <v>99.214838393740919</v>
      </c>
      <c r="BE220">
        <f>Model!AP234</f>
        <v>25.757410973988147</v>
      </c>
      <c r="BF220">
        <f>Model!AQ234</f>
        <v>27.292781129762766</v>
      </c>
      <c r="BG220">
        <f>Model!AR234</f>
        <v>24.867899252070558</v>
      </c>
    </row>
    <row r="221" spans="1:59">
      <c r="A221" t="str">
        <f>Model!I235</f>
        <v>(+/-) Restatements / adjustments</v>
      </c>
      <c r="B221">
        <f>Model!J235</f>
        <v>0</v>
      </c>
      <c r="C221">
        <f>Model!K235</f>
        <v>0</v>
      </c>
      <c r="D221">
        <f>Model!L235</f>
        <v>0</v>
      </c>
      <c r="E221">
        <f>Model!M235</f>
        <v>0</v>
      </c>
      <c r="F221">
        <f>Model!N235</f>
        <v>0</v>
      </c>
      <c r="G221">
        <f>Model!O235</f>
        <v>0</v>
      </c>
      <c r="H221">
        <f>Model!P235</f>
        <v>0</v>
      </c>
      <c r="I221">
        <f>Model!Q235</f>
        <v>0</v>
      </c>
      <c r="J221">
        <f>Model!R235</f>
        <v>0</v>
      </c>
      <c r="K221">
        <f>Model!S235</f>
        <v>0</v>
      </c>
      <c r="L221">
        <f>Model!T235</f>
        <v>0</v>
      </c>
      <c r="M221">
        <f>Model!U235</f>
        <v>0</v>
      </c>
      <c r="N221">
        <f>Model!V235</f>
        <v>0</v>
      </c>
      <c r="O221">
        <f>Model!W235</f>
        <v>0</v>
      </c>
      <c r="P221">
        <f>Model!X235</f>
        <v>0</v>
      </c>
      <c r="Q221">
        <f>Model!Y235</f>
        <v>0</v>
      </c>
      <c r="R221">
        <f>Model!Z235</f>
        <v>0</v>
      </c>
      <c r="S221">
        <f>Model!AA235</f>
        <v>0</v>
      </c>
      <c r="T221">
        <f>Model!AB235</f>
        <v>-1E-3</v>
      </c>
      <c r="U221">
        <f>Model!AC235</f>
        <v>0</v>
      </c>
      <c r="V221">
        <f>Model!AD235</f>
        <v>0</v>
      </c>
      <c r="W221">
        <f>Model!AE235</f>
        <v>0</v>
      </c>
      <c r="X221">
        <f>Model!AF235</f>
        <v>0</v>
      </c>
      <c r="Y221">
        <f>Model!AG235</f>
        <v>0</v>
      </c>
      <c r="Z221">
        <f>Model!AH235</f>
        <v>0</v>
      </c>
      <c r="AA221">
        <f>Model!AI235</f>
        <v>0</v>
      </c>
      <c r="AB221">
        <f>Model!AJ235</f>
        <v>0</v>
      </c>
      <c r="AD221">
        <f>Model!AT235</f>
        <v>0</v>
      </c>
      <c r="AE221">
        <f>Model!AU235</f>
        <v>0</v>
      </c>
      <c r="AF221">
        <f>Model!AV235</f>
        <v>-2E-3</v>
      </c>
      <c r="AG221">
        <f>Model!AW235</f>
        <v>-9.9999999997635314E-4</v>
      </c>
      <c r="AH221">
        <f>Model!AX235</f>
        <v>-3.0000000000000001E-3</v>
      </c>
      <c r="AI221">
        <f>Model!AY235</f>
        <v>0</v>
      </c>
      <c r="AJ221">
        <f>Model!AZ235</f>
        <v>0</v>
      </c>
      <c r="AK221">
        <f>Model!BA235</f>
        <v>0</v>
      </c>
      <c r="AL221">
        <f>Model!BB235</f>
        <v>0</v>
      </c>
      <c r="AM221">
        <f>Model!BC235</f>
        <v>0</v>
      </c>
      <c r="AN221">
        <f>Model!BD235</f>
        <v>0</v>
      </c>
      <c r="AO221">
        <f>Model!BE235</f>
        <v>0</v>
      </c>
      <c r="AP221">
        <f>Model!BF235</f>
        <v>0</v>
      </c>
      <c r="AQ221">
        <f>Model!BG235</f>
        <v>0</v>
      </c>
      <c r="AR221">
        <f>Model!BH235</f>
        <v>0</v>
      </c>
      <c r="AS221">
        <f>Model!BI235</f>
        <v>0</v>
      </c>
      <c r="AU221">
        <f>Model!AK225</f>
        <v>-2.0529999999999999</v>
      </c>
      <c r="AV221">
        <f>Model!AL225</f>
        <v>-77.168000000000006</v>
      </c>
      <c r="AW221">
        <f>Model!AM225</f>
        <v>-4.6719999999999997</v>
      </c>
      <c r="AX221">
        <f>Model!AN225</f>
        <v>-5.8380000000000001</v>
      </c>
      <c r="AZ221">
        <f>Model!AK235</f>
        <v>0</v>
      </c>
      <c r="BA221">
        <f>Model!AL235</f>
        <v>0</v>
      </c>
      <c r="BB221">
        <f>Model!AM235</f>
        <v>0</v>
      </c>
      <c r="BC221">
        <f>Model!AN235</f>
        <v>0</v>
      </c>
      <c r="BD221">
        <f>Model!AO235</f>
        <v>0</v>
      </c>
      <c r="BE221">
        <f>Model!AP235</f>
        <v>0</v>
      </c>
      <c r="BF221">
        <f>Model!AQ235</f>
        <v>0</v>
      </c>
      <c r="BG221">
        <f>Model!AR235</f>
        <v>0</v>
      </c>
    </row>
    <row r="222" spans="1:59">
      <c r="A222" t="str">
        <f>Model!I236</f>
        <v>Ending Cash</v>
      </c>
      <c r="B222">
        <f>Model!J236</f>
        <v>0</v>
      </c>
      <c r="C222">
        <f>Model!K236</f>
        <v>0</v>
      </c>
      <c r="D222">
        <f>Model!L236</f>
        <v>0</v>
      </c>
      <c r="E222">
        <f>Model!M236</f>
        <v>0</v>
      </c>
      <c r="F222">
        <f>Model!N236</f>
        <v>0</v>
      </c>
      <c r="G222">
        <f>Model!O236</f>
        <v>0</v>
      </c>
      <c r="H222">
        <f>Model!P236</f>
        <v>0</v>
      </c>
      <c r="I222">
        <f>Model!Q236</f>
        <v>0</v>
      </c>
      <c r="J222">
        <f>Model!R236</f>
        <v>0</v>
      </c>
      <c r="K222">
        <f>Model!S236</f>
        <v>0</v>
      </c>
      <c r="L222">
        <f>Model!T236</f>
        <v>0</v>
      </c>
      <c r="M222">
        <f>Model!U236</f>
        <v>0</v>
      </c>
      <c r="N222">
        <f>Model!V236</f>
        <v>0</v>
      </c>
      <c r="O222">
        <f>Model!W236</f>
        <v>0</v>
      </c>
      <c r="P222">
        <f>Model!X236</f>
        <v>0</v>
      </c>
      <c r="Q222">
        <f>Model!Y236</f>
        <v>0</v>
      </c>
      <c r="R222">
        <f>Model!Z236</f>
        <v>0</v>
      </c>
      <c r="S222">
        <f>Model!AA236</f>
        <v>323.029</v>
      </c>
      <c r="T222">
        <f>Model!AB236</f>
        <v>351.827</v>
      </c>
      <c r="U222">
        <f>Model!AC236</f>
        <v>0</v>
      </c>
      <c r="V222">
        <f>Model!AD236</f>
        <v>0</v>
      </c>
      <c r="W222">
        <f>Model!AE236</f>
        <v>314.64400000000001</v>
      </c>
      <c r="X222">
        <f>Model!AF236</f>
        <v>353.53699999999998</v>
      </c>
      <c r="Y222">
        <f>Model!AG236</f>
        <v>386.10999999999996</v>
      </c>
      <c r="Z222">
        <f>Model!AH236</f>
        <v>377.40699999999998</v>
      </c>
      <c r="AA222">
        <f>Model!AI236</f>
        <v>407.15800000000002</v>
      </c>
      <c r="AB222">
        <f>Model!AJ236</f>
        <v>270.31700000000001</v>
      </c>
      <c r="AD222">
        <f>Model!AT236</f>
        <v>0</v>
      </c>
      <c r="AE222">
        <f>Model!AU236</f>
        <v>0</v>
      </c>
      <c r="AF222">
        <f>Model!AV236</f>
        <v>323.18199999999996</v>
      </c>
      <c r="AG222">
        <f>Model!AW236</f>
        <v>351.82699999999994</v>
      </c>
      <c r="AH222">
        <f>Model!AX236</f>
        <v>353.53699999999998</v>
      </c>
      <c r="AI222">
        <f>Model!AY236</f>
        <v>270.31700000000006</v>
      </c>
      <c r="AJ222">
        <f>Model!AZ236</f>
        <v>414.1110000000001</v>
      </c>
      <c r="AK222">
        <f>Model!BA236</f>
        <v>591.24392974956254</v>
      </c>
      <c r="AL222">
        <f>Model!BB236</f>
        <v>792.61183488821393</v>
      </c>
      <c r="AM222">
        <f>Model!BC236</f>
        <v>1015.619471318136</v>
      </c>
      <c r="AN222">
        <f>Model!BD236</f>
        <v>1257.6326025621868</v>
      </c>
      <c r="AO222">
        <f>Model!BE236</f>
        <v>1515.8909913080513</v>
      </c>
      <c r="AP222">
        <f>Model!BF236</f>
        <v>1785.4387498091985</v>
      </c>
      <c r="AQ222">
        <f>Model!BG236</f>
        <v>2065.9065432952807</v>
      </c>
      <c r="AR222">
        <f>Model!BH236</f>
        <v>2358.2177959257165</v>
      </c>
      <c r="AS222">
        <f>Model!BI236</f>
        <v>2664.084980219533</v>
      </c>
      <c r="AU222">
        <f>Model!AK226</f>
        <v>0</v>
      </c>
      <c r="AV222">
        <f>Model!AL226</f>
        <v>0</v>
      </c>
      <c r="AW222">
        <f>Model!AM226</f>
        <v>0</v>
      </c>
      <c r="AX222">
        <f>Model!AN226</f>
        <v>0</v>
      </c>
      <c r="AZ222">
        <f>Model!AK236</f>
        <v>303.8130000000001</v>
      </c>
      <c r="BA222">
        <f>Model!AL236</f>
        <v>308.18500000000017</v>
      </c>
      <c r="BB222">
        <f>Model!AM236</f>
        <v>357.98300000000012</v>
      </c>
      <c r="BC222">
        <f>Model!AN236</f>
        <v>414.1110000000001</v>
      </c>
      <c r="BD222">
        <f>Model!AO236</f>
        <v>513.32583839374104</v>
      </c>
      <c r="BE222">
        <f>Model!AP236</f>
        <v>539.0832493677292</v>
      </c>
      <c r="BF222">
        <f>Model!AQ236</f>
        <v>566.37603049749191</v>
      </c>
      <c r="BG222">
        <f>Model!AR236</f>
        <v>591.24392974956243</v>
      </c>
    </row>
    <row r="223" spans="1:59">
      <c r="A223" t="str">
        <f>Model!I237</f>
        <v>Check</v>
      </c>
      <c r="B223">
        <f>Model!J237</f>
        <v>0</v>
      </c>
      <c r="C223">
        <f>Model!K237</f>
        <v>0</v>
      </c>
      <c r="D223">
        <f>Model!L237</f>
        <v>0</v>
      </c>
      <c r="E223">
        <f>Model!M237</f>
        <v>0</v>
      </c>
      <c r="F223">
        <f>Model!N237</f>
        <v>0</v>
      </c>
      <c r="G223">
        <f>Model!O237</f>
        <v>0</v>
      </c>
      <c r="H223">
        <f>Model!P237</f>
        <v>0</v>
      </c>
      <c r="I223">
        <f>Model!Q237</f>
        <v>0</v>
      </c>
      <c r="J223">
        <f>Model!R237</f>
        <v>0</v>
      </c>
      <c r="K223">
        <f>Model!S237</f>
        <v>0</v>
      </c>
      <c r="L223">
        <f>Model!T237</f>
        <v>0</v>
      </c>
      <c r="M223">
        <f>Model!U237</f>
        <v>0</v>
      </c>
      <c r="N223">
        <f>Model!V237</f>
        <v>0</v>
      </c>
      <c r="O223">
        <f>Model!W237</f>
        <v>0</v>
      </c>
      <c r="P223">
        <f>Model!X237</f>
        <v>0</v>
      </c>
      <c r="Q223">
        <f>Model!Y237</f>
        <v>0</v>
      </c>
      <c r="R223">
        <f>Model!Z237</f>
        <v>0</v>
      </c>
      <c r="S223">
        <f>Model!AA237</f>
        <v>0</v>
      </c>
      <c r="T223" t="str">
        <f>Model!AB237</f>
        <v>OK</v>
      </c>
      <c r="U223">
        <f>Model!AC237</f>
        <v>0</v>
      </c>
      <c r="V223">
        <f>Model!AD237</f>
        <v>0</v>
      </c>
      <c r="W223">
        <f>Model!AE237</f>
        <v>0</v>
      </c>
      <c r="X223" t="str">
        <f>Model!AF237</f>
        <v>OK</v>
      </c>
      <c r="Y223" t="str">
        <f>Model!AG237</f>
        <v>OK</v>
      </c>
      <c r="Z223" t="str">
        <f>Model!AH237</f>
        <v>OK</v>
      </c>
      <c r="AA223" t="str">
        <f>Model!AI237</f>
        <v>OK</v>
      </c>
      <c r="AB223" t="str">
        <f>Model!AJ237</f>
        <v>OK</v>
      </c>
      <c r="AD223">
        <f>Model!AT237</f>
        <v>0</v>
      </c>
      <c r="AE223">
        <f>Model!AU237</f>
        <v>0</v>
      </c>
      <c r="AF223" t="str">
        <f>Model!AV237</f>
        <v>OK</v>
      </c>
      <c r="AG223" t="str">
        <f>Model!AW237</f>
        <v>OK</v>
      </c>
      <c r="AH223" t="str">
        <f>Model!AX237</f>
        <v>OK</v>
      </c>
      <c r="AI223" t="str">
        <f>Model!AY237</f>
        <v>OK</v>
      </c>
      <c r="AJ223" t="str">
        <f>Model!AZ237</f>
        <v>OK</v>
      </c>
      <c r="AK223" t="str">
        <f>Model!BA237</f>
        <v>OK</v>
      </c>
      <c r="AL223" t="str">
        <f>Model!BB237</f>
        <v>OK</v>
      </c>
      <c r="AM223" t="str">
        <f>Model!BC237</f>
        <v>OK</v>
      </c>
      <c r="AN223" t="str">
        <f>Model!BD237</f>
        <v>OK</v>
      </c>
      <c r="AO223" t="str">
        <f>Model!BE237</f>
        <v>OK</v>
      </c>
      <c r="AP223" t="str">
        <f>Model!BF237</f>
        <v>OK</v>
      </c>
      <c r="AQ223" t="str">
        <f>Model!BG237</f>
        <v>OK</v>
      </c>
      <c r="AR223" t="str">
        <f>Model!BH237</f>
        <v>OK</v>
      </c>
      <c r="AS223" t="str">
        <f>Model!BI237</f>
        <v>OK</v>
      </c>
      <c r="AU223">
        <f>Model!AK227</f>
        <v>12.936999999999999</v>
      </c>
      <c r="AV223">
        <f>Model!AL227</f>
        <v>11.516999999999999</v>
      </c>
      <c r="AW223">
        <f>Model!AM227</f>
        <v>5.1639999999999997</v>
      </c>
      <c r="AX223">
        <f>Model!AN227</f>
        <v>2.3420000000000001</v>
      </c>
      <c r="AZ223" t="str">
        <f>Model!AK237</f>
        <v>OK</v>
      </c>
      <c r="BA223" t="str">
        <f>Model!AL237</f>
        <v>OK</v>
      </c>
      <c r="BB223" t="str">
        <f>Model!AM237</f>
        <v>OK</v>
      </c>
      <c r="BC223" t="str">
        <f>Model!AN237</f>
        <v>OK</v>
      </c>
      <c r="BD223" t="str">
        <f>Model!AO237</f>
        <v>OK</v>
      </c>
      <c r="BE223" t="str">
        <f>Model!AP237</f>
        <v>OK</v>
      </c>
      <c r="BF223" t="str">
        <f>Model!AQ237</f>
        <v>OK</v>
      </c>
      <c r="BG223" t="str">
        <f>Model!AR237</f>
        <v>OK</v>
      </c>
    </row>
    <row r="224" spans="1:59">
      <c r="A224">
        <f>Model!I238</f>
        <v>0</v>
      </c>
      <c r="B224">
        <f>Model!J238</f>
        <v>0</v>
      </c>
      <c r="C224">
        <f>Model!K238</f>
        <v>0</v>
      </c>
      <c r="D224">
        <f>Model!L238</f>
        <v>0</v>
      </c>
      <c r="E224">
        <f>Model!M238</f>
        <v>0</v>
      </c>
      <c r="F224">
        <f>Model!N238</f>
        <v>0</v>
      </c>
      <c r="G224">
        <f>Model!O238</f>
        <v>0</v>
      </c>
      <c r="H224">
        <f>Model!P238</f>
        <v>0</v>
      </c>
      <c r="I224">
        <f>Model!Q238</f>
        <v>0</v>
      </c>
      <c r="J224">
        <f>Model!R238</f>
        <v>0</v>
      </c>
      <c r="K224">
        <f>Model!S238</f>
        <v>0</v>
      </c>
      <c r="L224">
        <f>Model!T238</f>
        <v>0</v>
      </c>
      <c r="M224">
        <f>Model!U238</f>
        <v>0</v>
      </c>
      <c r="N224">
        <f>Model!V238</f>
        <v>0</v>
      </c>
      <c r="O224">
        <f>Model!W238</f>
        <v>0</v>
      </c>
      <c r="P224">
        <f>Model!X238</f>
        <v>0</v>
      </c>
      <c r="Q224">
        <f>Model!Y238</f>
        <v>0</v>
      </c>
      <c r="R224">
        <f>Model!Z238</f>
        <v>0</v>
      </c>
      <c r="S224">
        <f>Model!AA238</f>
        <v>0</v>
      </c>
      <c r="T224">
        <f>Model!AB238</f>
        <v>0</v>
      </c>
      <c r="U224">
        <f>Model!AC238</f>
        <v>0</v>
      </c>
      <c r="V224">
        <f>Model!AD238</f>
        <v>0</v>
      </c>
      <c r="W224">
        <f>Model!AE238</f>
        <v>0</v>
      </c>
      <c r="X224">
        <f>Model!AF238</f>
        <v>0</v>
      </c>
      <c r="Y224">
        <f>Model!AG238</f>
        <v>0</v>
      </c>
      <c r="Z224">
        <f>Model!AH238</f>
        <v>0</v>
      </c>
      <c r="AA224">
        <f>Model!AI238</f>
        <v>0</v>
      </c>
      <c r="AB224">
        <f>Model!AJ238</f>
        <v>0</v>
      </c>
      <c r="AD224">
        <f>Model!AT238</f>
        <v>0</v>
      </c>
      <c r="AE224">
        <f>Model!AU238</f>
        <v>0</v>
      </c>
      <c r="AF224">
        <f>Model!AV238</f>
        <v>0</v>
      </c>
      <c r="AG224">
        <f>Model!AW238</f>
        <v>0</v>
      </c>
      <c r="AH224">
        <f>Model!AX238</f>
        <v>0</v>
      </c>
      <c r="AI224">
        <f>Model!AY238</f>
        <v>0</v>
      </c>
      <c r="AJ224">
        <f>Model!AZ238</f>
        <v>0</v>
      </c>
      <c r="AK224">
        <f>Model!BA238</f>
        <v>0</v>
      </c>
      <c r="AL224">
        <f>Model!BB238</f>
        <v>0</v>
      </c>
      <c r="AM224">
        <f>Model!BC238</f>
        <v>0</v>
      </c>
      <c r="AN224">
        <f>Model!BD238</f>
        <v>0</v>
      </c>
      <c r="AO224">
        <f>Model!BE238</f>
        <v>0</v>
      </c>
      <c r="AP224">
        <f>Model!BF238</f>
        <v>0</v>
      </c>
      <c r="AQ224">
        <f>Model!BG238</f>
        <v>0</v>
      </c>
      <c r="AR224">
        <f>Model!BH238</f>
        <v>0</v>
      </c>
      <c r="AS224">
        <f>Model!BI238</f>
        <v>0</v>
      </c>
      <c r="AU224">
        <f>Model!AK228</f>
        <v>0.11899999999999999</v>
      </c>
      <c r="AV224">
        <f>Model!AL228</f>
        <v>0.14499999999999999</v>
      </c>
      <c r="AW224">
        <f>Model!AM228</f>
        <v>15.082000000000001</v>
      </c>
      <c r="AX224">
        <f>Model!AN228</f>
        <v>9.2560000000000002</v>
      </c>
      <c r="AZ224">
        <f>Model!AK238</f>
        <v>0</v>
      </c>
      <c r="BA224">
        <f>Model!AL238</f>
        <v>0</v>
      </c>
      <c r="BB224">
        <f>Model!AM238</f>
        <v>0</v>
      </c>
      <c r="BC224">
        <f>Model!AN238</f>
        <v>0</v>
      </c>
      <c r="BD224">
        <f>Model!AO238</f>
        <v>0</v>
      </c>
      <c r="BE224">
        <f>Model!AP238</f>
        <v>0</v>
      </c>
      <c r="BF224">
        <f>Model!AQ238</f>
        <v>0</v>
      </c>
      <c r="BG224">
        <f>Model!AR238</f>
        <v>0</v>
      </c>
    </row>
    <row r="225" spans="1:59">
      <c r="A225">
        <f>Model!I239</f>
        <v>0</v>
      </c>
      <c r="B225">
        <f>Model!J239</f>
        <v>0</v>
      </c>
      <c r="C225">
        <f>Model!K239</f>
        <v>0</v>
      </c>
      <c r="D225">
        <f>Model!L239</f>
        <v>0</v>
      </c>
      <c r="E225">
        <f>Model!M239</f>
        <v>0</v>
      </c>
      <c r="F225">
        <f>Model!N239</f>
        <v>0</v>
      </c>
      <c r="G225">
        <f>Model!O239</f>
        <v>0</v>
      </c>
      <c r="H225">
        <f>Model!P239</f>
        <v>0</v>
      </c>
      <c r="I225">
        <f>Model!Q239</f>
        <v>0</v>
      </c>
      <c r="J225">
        <f>Model!R239</f>
        <v>0</v>
      </c>
      <c r="K225">
        <f>Model!S239</f>
        <v>0</v>
      </c>
      <c r="L225">
        <f>Model!T239</f>
        <v>0</v>
      </c>
      <c r="M225">
        <f>Model!U239</f>
        <v>0</v>
      </c>
      <c r="N225">
        <f>Model!V239</f>
        <v>0</v>
      </c>
      <c r="O225">
        <f>Model!W239</f>
        <v>0</v>
      </c>
      <c r="P225">
        <f>Model!X239</f>
        <v>0</v>
      </c>
      <c r="Q225">
        <f>Model!Y239</f>
        <v>0</v>
      </c>
      <c r="R225">
        <f>Model!Z239</f>
        <v>0</v>
      </c>
      <c r="S225">
        <f>Model!AA239</f>
        <v>0</v>
      </c>
      <c r="T225">
        <f>Model!AB239</f>
        <v>0</v>
      </c>
      <c r="U225">
        <f>Model!AC239</f>
        <v>0</v>
      </c>
      <c r="V225">
        <f>Model!AD239</f>
        <v>0</v>
      </c>
      <c r="W225">
        <f>Model!AE239</f>
        <v>0</v>
      </c>
      <c r="X225">
        <f>Model!AF239</f>
        <v>0</v>
      </c>
      <c r="Y225">
        <f>Model!AG239</f>
        <v>0</v>
      </c>
      <c r="Z225">
        <f>Model!AH239</f>
        <v>0</v>
      </c>
      <c r="AA225">
        <f>Model!AI239</f>
        <v>0</v>
      </c>
      <c r="AB225">
        <f>Model!AJ239</f>
        <v>0</v>
      </c>
      <c r="AD225">
        <f>Model!AT239</f>
        <v>0</v>
      </c>
      <c r="AE225">
        <f>Model!AU239</f>
        <v>0</v>
      </c>
      <c r="AF225">
        <f>Model!AV239</f>
        <v>0</v>
      </c>
      <c r="AG225">
        <f>Model!AW239</f>
        <v>0</v>
      </c>
      <c r="AH225">
        <f>Model!AX239</f>
        <v>0</v>
      </c>
      <c r="AI225">
        <f>Model!AY239</f>
        <v>0</v>
      </c>
      <c r="AJ225">
        <f>Model!AZ239</f>
        <v>0</v>
      </c>
      <c r="AK225">
        <f>Model!BA239</f>
        <v>0</v>
      </c>
      <c r="AL225">
        <f>Model!BB239</f>
        <v>0</v>
      </c>
      <c r="AM225">
        <f>Model!BC239</f>
        <v>0</v>
      </c>
      <c r="AN225">
        <f>Model!BD239</f>
        <v>0</v>
      </c>
      <c r="AO225">
        <f>Model!BE239</f>
        <v>0</v>
      </c>
      <c r="AP225">
        <f>Model!BF239</f>
        <v>0</v>
      </c>
      <c r="AQ225">
        <f>Model!BG239</f>
        <v>0</v>
      </c>
      <c r="AR225">
        <f>Model!BH239</f>
        <v>0</v>
      </c>
      <c r="AS225">
        <f>Model!BI239</f>
        <v>0</v>
      </c>
      <c r="AU225">
        <f>Model!AK229</f>
        <v>11.003</v>
      </c>
      <c r="AV225">
        <f>Model!AL229</f>
        <v>-64.052000000000021</v>
      </c>
      <c r="AW225">
        <f>Model!AM229</f>
        <v>17.794</v>
      </c>
      <c r="AX225">
        <f>Model!AN229</f>
        <v>5.7859999999999996</v>
      </c>
      <c r="AZ225">
        <f>Model!AK239</f>
        <v>0</v>
      </c>
      <c r="BA225">
        <f>Model!AL239</f>
        <v>0</v>
      </c>
      <c r="BB225">
        <f>Model!AM239</f>
        <v>0</v>
      </c>
      <c r="BC225">
        <f>Model!AN239</f>
        <v>0</v>
      </c>
      <c r="BD225">
        <f>Model!AO239</f>
        <v>0</v>
      </c>
      <c r="BE225">
        <f>Model!AP239</f>
        <v>0</v>
      </c>
      <c r="BF225">
        <f>Model!AQ239</f>
        <v>0</v>
      </c>
      <c r="BG225">
        <f>Model!AR239</f>
        <v>0</v>
      </c>
    </row>
    <row r="226" spans="1:59">
      <c r="A226">
        <f>Model!I240</f>
        <v>0</v>
      </c>
      <c r="B226">
        <f>Model!J240</f>
        <v>0</v>
      </c>
      <c r="C226">
        <f>Model!K240</f>
        <v>0</v>
      </c>
      <c r="D226">
        <f>Model!L240</f>
        <v>0</v>
      </c>
      <c r="E226">
        <f>Model!M240</f>
        <v>0</v>
      </c>
      <c r="F226">
        <f>Model!N240</f>
        <v>0</v>
      </c>
      <c r="G226">
        <f>Model!O240</f>
        <v>0</v>
      </c>
      <c r="H226">
        <f>Model!P240</f>
        <v>0</v>
      </c>
      <c r="I226">
        <f>Model!Q240</f>
        <v>0</v>
      </c>
      <c r="J226">
        <f>Model!R240</f>
        <v>0</v>
      </c>
      <c r="K226">
        <f>Model!S240</f>
        <v>0</v>
      </c>
      <c r="L226">
        <f>Model!T240</f>
        <v>0</v>
      </c>
      <c r="M226">
        <f>Model!U240</f>
        <v>0</v>
      </c>
      <c r="N226">
        <f>Model!V240</f>
        <v>0</v>
      </c>
      <c r="O226">
        <f>Model!W240</f>
        <v>0</v>
      </c>
      <c r="P226">
        <f>Model!X240</f>
        <v>0</v>
      </c>
      <c r="Q226">
        <f>Model!Y240</f>
        <v>0</v>
      </c>
      <c r="R226">
        <f>Model!Z240</f>
        <v>0</v>
      </c>
      <c r="S226">
        <f>Model!AA240</f>
        <v>0</v>
      </c>
      <c r="T226">
        <f>Model!AB240</f>
        <v>0</v>
      </c>
      <c r="U226">
        <f>Model!AC240</f>
        <v>0</v>
      </c>
      <c r="V226">
        <f>Model!AD240</f>
        <v>0</v>
      </c>
      <c r="W226">
        <f>Model!AE240</f>
        <v>0</v>
      </c>
      <c r="X226">
        <f>Model!AF240</f>
        <v>0</v>
      </c>
      <c r="Y226">
        <f>Model!AG240</f>
        <v>0</v>
      </c>
      <c r="Z226">
        <f>Model!AH240</f>
        <v>0</v>
      </c>
      <c r="AA226">
        <f>Model!AI240</f>
        <v>0</v>
      </c>
      <c r="AB226">
        <f>Model!AJ240</f>
        <v>0</v>
      </c>
      <c r="AD226">
        <f>Model!AT240</f>
        <v>0</v>
      </c>
      <c r="AE226">
        <f>Model!AU240</f>
        <v>0</v>
      </c>
      <c r="AF226">
        <f>Model!AV240</f>
        <v>0</v>
      </c>
      <c r="AG226">
        <f>Model!AW240</f>
        <v>0</v>
      </c>
      <c r="AH226">
        <f>Model!AX240</f>
        <v>0</v>
      </c>
      <c r="AI226">
        <f>Model!AY240</f>
        <v>0</v>
      </c>
      <c r="AJ226">
        <f>Model!AZ240</f>
        <v>0</v>
      </c>
      <c r="AK226">
        <f>Model!BA240</f>
        <v>0</v>
      </c>
      <c r="AL226">
        <f>Model!BB240</f>
        <v>0</v>
      </c>
      <c r="AM226">
        <f>Model!BC240</f>
        <v>0</v>
      </c>
      <c r="AN226">
        <f>Model!BD240</f>
        <v>0</v>
      </c>
      <c r="AO226">
        <f>Model!BE240</f>
        <v>0</v>
      </c>
      <c r="AP226">
        <f>Model!BF240</f>
        <v>0</v>
      </c>
      <c r="AQ226">
        <f>Model!BG240</f>
        <v>0</v>
      </c>
      <c r="AR226">
        <f>Model!BH240</f>
        <v>0</v>
      </c>
      <c r="AS226">
        <f>Model!BI240</f>
        <v>0</v>
      </c>
      <c r="AU226">
        <f>Model!AK230</f>
        <v>0</v>
      </c>
      <c r="AV226">
        <f>Model!AL230</f>
        <v>0</v>
      </c>
      <c r="AW226">
        <f>Model!AM230</f>
        <v>0</v>
      </c>
      <c r="AX226">
        <f>Model!AN230</f>
        <v>0</v>
      </c>
      <c r="AZ226">
        <f>Model!AK240</f>
        <v>0</v>
      </c>
      <c r="BA226">
        <f>Model!AL240</f>
        <v>0</v>
      </c>
      <c r="BB226">
        <f>Model!AM240</f>
        <v>0</v>
      </c>
      <c r="BC226">
        <f>Model!AN240</f>
        <v>0</v>
      </c>
      <c r="BD226">
        <f>Model!AO240</f>
        <v>0</v>
      </c>
      <c r="BE226">
        <f>Model!AP240</f>
        <v>0</v>
      </c>
      <c r="BF226">
        <f>Model!AQ240</f>
        <v>0</v>
      </c>
      <c r="BG226">
        <f>Model!AR240</f>
        <v>0</v>
      </c>
    </row>
    <row r="227" spans="1:59">
      <c r="A227" t="str">
        <f>Model!I241</f>
        <v>Free cash flow analysis</v>
      </c>
      <c r="B227">
        <f>Model!J241</f>
        <v>0</v>
      </c>
      <c r="C227">
        <f>Model!K241</f>
        <v>0</v>
      </c>
      <c r="D227">
        <f>Model!L241</f>
        <v>0</v>
      </c>
      <c r="E227">
        <f>Model!M241</f>
        <v>0</v>
      </c>
      <c r="F227">
        <f>Model!N241</f>
        <v>0</v>
      </c>
      <c r="G227">
        <f>Model!O241</f>
        <v>0</v>
      </c>
      <c r="H227">
        <f>Model!P241</f>
        <v>0</v>
      </c>
      <c r="I227">
        <f>Model!Q241</f>
        <v>0</v>
      </c>
      <c r="J227">
        <f>Model!R241</f>
        <v>0</v>
      </c>
      <c r="K227">
        <f>Model!S241</f>
        <v>0</v>
      </c>
      <c r="L227">
        <f>Model!T241</f>
        <v>0</v>
      </c>
      <c r="M227">
        <f>Model!U241</f>
        <v>0</v>
      </c>
      <c r="N227">
        <f>Model!V241</f>
        <v>0</v>
      </c>
      <c r="O227">
        <f>Model!W241</f>
        <v>0</v>
      </c>
      <c r="P227">
        <f>Model!X241</f>
        <v>0</v>
      </c>
      <c r="Q227">
        <f>Model!Y241</f>
        <v>0</v>
      </c>
      <c r="R227">
        <f>Model!Z241</f>
        <v>0</v>
      </c>
      <c r="S227">
        <f>Model!AA241</f>
        <v>0</v>
      </c>
      <c r="T227">
        <f>Model!AB241</f>
        <v>0</v>
      </c>
      <c r="U227">
        <f>Model!AC241</f>
        <v>0</v>
      </c>
      <c r="V227">
        <f>Model!AD241</f>
        <v>0</v>
      </c>
      <c r="W227">
        <f>Model!AE241</f>
        <v>0</v>
      </c>
      <c r="X227">
        <f>Model!AF241</f>
        <v>0</v>
      </c>
      <c r="Y227">
        <f>Model!AG241</f>
        <v>0</v>
      </c>
      <c r="Z227">
        <f>Model!AH241</f>
        <v>0</v>
      </c>
      <c r="AA227">
        <f>Model!AI241</f>
        <v>0</v>
      </c>
      <c r="AB227">
        <f>Model!AJ241</f>
        <v>0</v>
      </c>
      <c r="AD227">
        <f>Model!AT241</f>
        <v>0</v>
      </c>
      <c r="AE227">
        <f>Model!AU241</f>
        <v>0</v>
      </c>
      <c r="AF227">
        <f>Model!AV241</f>
        <v>0</v>
      </c>
      <c r="AG227">
        <f>Model!AW241</f>
        <v>0</v>
      </c>
      <c r="AH227">
        <f>Model!AX241</f>
        <v>0</v>
      </c>
      <c r="AI227">
        <f>Model!AY241</f>
        <v>0</v>
      </c>
      <c r="AJ227">
        <f>Model!AZ241</f>
        <v>0</v>
      </c>
      <c r="AK227">
        <f>Model!BA241</f>
        <v>0</v>
      </c>
      <c r="AL227">
        <f>Model!BB241</f>
        <v>0</v>
      </c>
      <c r="AM227">
        <f>Model!BC241</f>
        <v>0</v>
      </c>
      <c r="AN227">
        <f>Model!BD241</f>
        <v>0</v>
      </c>
      <c r="AO227">
        <f>Model!BE241</f>
        <v>0</v>
      </c>
      <c r="AP227">
        <f>Model!BF241</f>
        <v>0</v>
      </c>
      <c r="AQ227">
        <f>Model!BG241</f>
        <v>0</v>
      </c>
      <c r="AR227">
        <f>Model!BH241</f>
        <v>0</v>
      </c>
      <c r="AS227">
        <f>Model!BI241</f>
        <v>0</v>
      </c>
      <c r="AU227">
        <f>Model!AK231</f>
        <v>26.60400000000007</v>
      </c>
      <c r="AV227">
        <f>Model!AL231</f>
        <v>-27.858999999999952</v>
      </c>
      <c r="AW227">
        <f>Model!AM231</f>
        <v>51.66399999999993</v>
      </c>
      <c r="AX227">
        <f>Model!AN231</f>
        <v>59.327999999999989</v>
      </c>
      <c r="AZ227">
        <f>Model!AK241</f>
        <v>0</v>
      </c>
      <c r="BA227">
        <f>Model!AL241</f>
        <v>0</v>
      </c>
      <c r="BB227">
        <f>Model!AM241</f>
        <v>0</v>
      </c>
      <c r="BC227">
        <f>Model!AN241</f>
        <v>0</v>
      </c>
      <c r="BD227">
        <f>Model!AO241</f>
        <v>0</v>
      </c>
      <c r="BE227">
        <f>Model!AP241</f>
        <v>0</v>
      </c>
      <c r="BF227">
        <f>Model!AQ241</f>
        <v>0</v>
      </c>
      <c r="BG227">
        <f>Model!AR241</f>
        <v>0</v>
      </c>
    </row>
    <row r="228" spans="1:59">
      <c r="A228" t="str">
        <f>Model!I242</f>
        <v>Cash from operations</v>
      </c>
      <c r="B228">
        <f>Model!J242</f>
        <v>0</v>
      </c>
      <c r="C228">
        <f>Model!K242</f>
        <v>0</v>
      </c>
      <c r="D228">
        <f>Model!L242</f>
        <v>0</v>
      </c>
      <c r="E228">
        <f>Model!M242</f>
        <v>0</v>
      </c>
      <c r="F228">
        <f>Model!N242</f>
        <v>0</v>
      </c>
      <c r="G228">
        <f>Model!O242</f>
        <v>0</v>
      </c>
      <c r="H228">
        <f>Model!P242</f>
        <v>0</v>
      </c>
      <c r="I228">
        <f>Model!Q242</f>
        <v>0</v>
      </c>
      <c r="J228">
        <f>Model!R242</f>
        <v>0</v>
      </c>
      <c r="K228">
        <f>Model!S242</f>
        <v>0</v>
      </c>
      <c r="L228">
        <f>Model!T242</f>
        <v>0</v>
      </c>
      <c r="M228">
        <f>Model!U242</f>
        <v>0</v>
      </c>
      <c r="N228">
        <f>Model!V242</f>
        <v>0</v>
      </c>
      <c r="O228">
        <f>Model!W242</f>
        <v>0</v>
      </c>
      <c r="P228">
        <f>Model!X242</f>
        <v>0</v>
      </c>
      <c r="Q228">
        <f>Model!Y242</f>
        <v>0</v>
      </c>
      <c r="R228">
        <f>Model!Z242</f>
        <v>0</v>
      </c>
      <c r="S228">
        <f>Model!AA242</f>
        <v>0</v>
      </c>
      <c r="T228">
        <f>Model!AB242</f>
        <v>51.168999999999983</v>
      </c>
      <c r="U228">
        <f>Model!AC242</f>
        <v>0</v>
      </c>
      <c r="V228">
        <f>Model!AD242</f>
        <v>0</v>
      </c>
      <c r="W228">
        <f>Model!AE242</f>
        <v>0</v>
      </c>
      <c r="X228">
        <f>Model!AF242</f>
        <v>66.70599999999996</v>
      </c>
      <c r="Y228">
        <f>Model!AG242</f>
        <v>18.906999999999986</v>
      </c>
      <c r="Z228">
        <f>Model!AH242</f>
        <v>19.274000000000036</v>
      </c>
      <c r="AA228">
        <f>Model!AI242</f>
        <v>43.631000000000022</v>
      </c>
      <c r="AB228">
        <f>Model!AJ242</f>
        <v>71.658000000000015</v>
      </c>
      <c r="AD228">
        <f>Model!AT242</f>
        <v>0</v>
      </c>
      <c r="AE228">
        <f>Model!AU242</f>
        <v>0</v>
      </c>
      <c r="AF228">
        <f>Model!AV242</f>
        <v>32.797999999999988</v>
      </c>
      <c r="AG228">
        <f>Model!AW242</f>
        <v>116.28099999999995</v>
      </c>
      <c r="AH228">
        <f>Model!AX242</f>
        <v>137.15200000000004</v>
      </c>
      <c r="AI228">
        <f>Model!AY242</f>
        <v>153.47000000000008</v>
      </c>
      <c r="AJ228">
        <f>Model!AZ242</f>
        <v>245.458</v>
      </c>
      <c r="AK228">
        <f>Model!BA242</f>
        <v>305.29371951997234</v>
      </c>
      <c r="AL228">
        <f>Model!BB242</f>
        <v>343.72270383145855</v>
      </c>
      <c r="AM228">
        <f>Model!BC242</f>
        <v>378.36863275351749</v>
      </c>
      <c r="AN228">
        <f>Model!BD242</f>
        <v>408.98002986823661</v>
      </c>
      <c r="AO228">
        <f>Model!BE242</f>
        <v>436.11580898253959</v>
      </c>
      <c r="AP228">
        <f>Model!BF242</f>
        <v>457.50307409989279</v>
      </c>
      <c r="AQ228">
        <f>Model!BG242</f>
        <v>478.00210110048897</v>
      </c>
      <c r="AR228">
        <f>Model!BH242</f>
        <v>499.35525468449038</v>
      </c>
      <c r="AS228">
        <f>Model!BI242</f>
        <v>522.89203951595402</v>
      </c>
      <c r="AU228">
        <f>Model!AK232</f>
        <v>6.8920000000000003</v>
      </c>
      <c r="AV228">
        <f>Model!AL232</f>
        <v>32.231000000000002</v>
      </c>
      <c r="AW228">
        <f>Model!AM232</f>
        <v>-1.8660000000000001</v>
      </c>
      <c r="AX228">
        <f>Model!AN232</f>
        <v>-3.2</v>
      </c>
      <c r="AZ228">
        <f>Model!AK242</f>
        <v>44.238000000000071</v>
      </c>
      <c r="BA228">
        <f>Model!AL242</f>
        <v>60.491000000000071</v>
      </c>
      <c r="BB228">
        <f>Model!AM242</f>
        <v>61.726999999999933</v>
      </c>
      <c r="BC228">
        <f>Model!AN242</f>
        <v>79.001999999999981</v>
      </c>
      <c r="BD228">
        <f>Model!AO242</f>
        <v>129.20167018046172</v>
      </c>
      <c r="BE228">
        <f>Model!AP242</f>
        <v>54.771341372929342</v>
      </c>
      <c r="BF228">
        <f>Model!AQ242</f>
        <v>57.229656392970668</v>
      </c>
      <c r="BG228">
        <f>Model!AR242</f>
        <v>64.091051573610628</v>
      </c>
    </row>
    <row r="229" spans="1:59">
      <c r="A229" t="str">
        <f>Model!I243</f>
        <v>(-) Capex</v>
      </c>
      <c r="B229">
        <f>Model!J243</f>
        <v>0</v>
      </c>
      <c r="C229">
        <f>Model!K243</f>
        <v>0</v>
      </c>
      <c r="D229">
        <f>Model!L243</f>
        <v>0</v>
      </c>
      <c r="E229">
        <f>Model!M243</f>
        <v>0</v>
      </c>
      <c r="F229">
        <f>Model!N243</f>
        <v>0</v>
      </c>
      <c r="G229">
        <f>Model!O243</f>
        <v>0</v>
      </c>
      <c r="H229">
        <f>Model!P243</f>
        <v>0</v>
      </c>
      <c r="I229">
        <f>Model!Q243</f>
        <v>0</v>
      </c>
      <c r="J229">
        <f>Model!R243</f>
        <v>0</v>
      </c>
      <c r="K229">
        <f>Model!S243</f>
        <v>0</v>
      </c>
      <c r="L229">
        <f>Model!T243</f>
        <v>0</v>
      </c>
      <c r="M229">
        <f>Model!U243</f>
        <v>0</v>
      </c>
      <c r="N229">
        <f>Model!V243</f>
        <v>0</v>
      </c>
      <c r="O229">
        <f>Model!W243</f>
        <v>0</v>
      </c>
      <c r="P229">
        <f>Model!X243</f>
        <v>0</v>
      </c>
      <c r="Q229">
        <f>Model!Y243</f>
        <v>0</v>
      </c>
      <c r="R229">
        <f>Model!Z243</f>
        <v>0</v>
      </c>
      <c r="S229">
        <f>Model!AA243</f>
        <v>0</v>
      </c>
      <c r="T229">
        <f>Model!AB243</f>
        <v>-14.141999999999999</v>
      </c>
      <c r="U229">
        <f>Model!AC243</f>
        <v>0</v>
      </c>
      <c r="V229">
        <f>Model!AD243</f>
        <v>0</v>
      </c>
      <c r="W229">
        <f>Model!AE243</f>
        <v>0</v>
      </c>
      <c r="X229">
        <f>Model!AF243</f>
        <v>-13.086</v>
      </c>
      <c r="Y229">
        <f>Model!AG243</f>
        <v>-13.615</v>
      </c>
      <c r="Z229">
        <f>Model!AH243</f>
        <v>-25.564</v>
      </c>
      <c r="AA229">
        <f>Model!AI243</f>
        <v>-15.792</v>
      </c>
      <c r="AB229">
        <f>Model!AJ243</f>
        <v>-30.163</v>
      </c>
      <c r="AD229">
        <f>Model!AT243</f>
        <v>0</v>
      </c>
      <c r="AE229">
        <f>Model!AU243</f>
        <v>0</v>
      </c>
      <c r="AF229">
        <f>Model!AV243</f>
        <v>-34.616</v>
      </c>
      <c r="AG229">
        <f>Model!AW243</f>
        <v>-48.643000000000001</v>
      </c>
      <c r="AH229">
        <f>Model!AX243</f>
        <v>-75.617000000000004</v>
      </c>
      <c r="AI229">
        <f>Model!AY243</f>
        <v>-85.134</v>
      </c>
      <c r="AJ229">
        <f>Model!AZ243</f>
        <v>-122.202</v>
      </c>
      <c r="AK229">
        <f>Model!BA243</f>
        <v>-128.16078977040996</v>
      </c>
      <c r="AL229">
        <f>Model!BB243</f>
        <v>-142.35479869280721</v>
      </c>
      <c r="AM229">
        <f>Model!BC243</f>
        <v>-155.36099632359543</v>
      </c>
      <c r="AN229">
        <f>Model!BD243</f>
        <v>-166.96689862418583</v>
      </c>
      <c r="AO229">
        <f>Model!BE243</f>
        <v>-177.85742023667507</v>
      </c>
      <c r="AP229">
        <f>Model!BF243</f>
        <v>-187.95531559874556</v>
      </c>
      <c r="AQ229">
        <f>Model!BG243</f>
        <v>-197.53430761440663</v>
      </c>
      <c r="AR229">
        <f>Model!BH243</f>
        <v>-207.04400205405463</v>
      </c>
      <c r="AS229">
        <f>Model!BI243</f>
        <v>-217.02485522213732</v>
      </c>
      <c r="AU229">
        <f>Model!AK233</f>
        <v>270.31700000000001</v>
      </c>
      <c r="AV229">
        <f>Model!AL233</f>
        <v>303.8130000000001</v>
      </c>
      <c r="AW229">
        <f>Model!AM233</f>
        <v>308.18500000000017</v>
      </c>
      <c r="AX229">
        <f>Model!AN233</f>
        <v>357.98300000000012</v>
      </c>
      <c r="AZ229">
        <f>Model!AK243</f>
        <v>-23.266999999999999</v>
      </c>
      <c r="BA229">
        <f>Model!AL243</f>
        <v>-30.007999999999999</v>
      </c>
      <c r="BB229">
        <f>Model!AM243</f>
        <v>-20.998999999999999</v>
      </c>
      <c r="BC229">
        <f>Model!AN243</f>
        <v>-47.927999999999997</v>
      </c>
      <c r="BD229">
        <f>Model!AO243</f>
        <v>-29.986831786720803</v>
      </c>
      <c r="BE229">
        <f>Model!AP243</f>
        <v>-29.013930398941195</v>
      </c>
      <c r="BF229">
        <f>Model!AQ243</f>
        <v>-29.936875263207902</v>
      </c>
      <c r="BG229">
        <f>Model!AR243</f>
        <v>-39.22315232154007</v>
      </c>
    </row>
    <row r="230" spans="1:59">
      <c r="A230" t="str">
        <f>Model!I244</f>
        <v>(-) Acquisitions</v>
      </c>
      <c r="B230">
        <f>Model!J244</f>
        <v>0</v>
      </c>
      <c r="C230">
        <f>Model!K244</f>
        <v>0</v>
      </c>
      <c r="D230">
        <f>Model!L244</f>
        <v>0</v>
      </c>
      <c r="E230">
        <f>Model!M244</f>
        <v>0</v>
      </c>
      <c r="F230">
        <f>Model!N244</f>
        <v>0</v>
      </c>
      <c r="G230">
        <f>Model!O244</f>
        <v>0</v>
      </c>
      <c r="H230">
        <f>Model!P244</f>
        <v>0</v>
      </c>
      <c r="I230">
        <f>Model!Q244</f>
        <v>0</v>
      </c>
      <c r="J230">
        <f>Model!R244</f>
        <v>0</v>
      </c>
      <c r="K230">
        <f>Model!S244</f>
        <v>0</v>
      </c>
      <c r="L230">
        <f>Model!T244</f>
        <v>0</v>
      </c>
      <c r="M230">
        <f>Model!U244</f>
        <v>0</v>
      </c>
      <c r="N230">
        <f>Model!V244</f>
        <v>0</v>
      </c>
      <c r="O230">
        <f>Model!W244</f>
        <v>0</v>
      </c>
      <c r="P230">
        <f>Model!X244</f>
        <v>0</v>
      </c>
      <c r="Q230">
        <f>Model!Y244</f>
        <v>0</v>
      </c>
      <c r="R230">
        <f>Model!Z244</f>
        <v>0</v>
      </c>
      <c r="S230">
        <f>Model!AA244</f>
        <v>0</v>
      </c>
      <c r="T230">
        <f>Model!AB244</f>
        <v>-1.4999999999999999E-2</v>
      </c>
      <c r="U230">
        <f>Model!AC244</f>
        <v>0</v>
      </c>
      <c r="V230">
        <f>Model!AD244</f>
        <v>0</v>
      </c>
      <c r="W230">
        <f>Model!AE244</f>
        <v>0</v>
      </c>
      <c r="X230">
        <f>Model!AF244</f>
        <v>0.15</v>
      </c>
      <c r="Y230">
        <f>Model!AG244</f>
        <v>0</v>
      </c>
      <c r="Z230">
        <f>Model!AH244</f>
        <v>0</v>
      </c>
      <c r="AA230">
        <f>Model!AI244</f>
        <v>0</v>
      </c>
      <c r="AB230">
        <f>Model!AJ244</f>
        <v>0</v>
      </c>
      <c r="AD230">
        <f>Model!AT244</f>
        <v>0</v>
      </c>
      <c r="AE230">
        <f>Model!AU244</f>
        <v>0</v>
      </c>
      <c r="AF230">
        <f>Model!AV244</f>
        <v>0</v>
      </c>
      <c r="AG230">
        <f>Model!AW244</f>
        <v>5.1999999999999998E-2</v>
      </c>
      <c r="AH230">
        <f>Model!AX244</f>
        <v>0.01</v>
      </c>
      <c r="AI230">
        <f>Model!AY244</f>
        <v>0</v>
      </c>
      <c r="AJ230">
        <f>Model!AZ244</f>
        <v>0</v>
      </c>
      <c r="AK230">
        <f>Model!BA244</f>
        <v>0</v>
      </c>
      <c r="AL230">
        <f>Model!BB244</f>
        <v>0</v>
      </c>
      <c r="AM230">
        <f>Model!BC244</f>
        <v>0</v>
      </c>
      <c r="AN230">
        <f>Model!BD244</f>
        <v>0</v>
      </c>
      <c r="AO230">
        <f>Model!BE244</f>
        <v>0</v>
      </c>
      <c r="AP230">
        <f>Model!BF244</f>
        <v>0</v>
      </c>
      <c r="AQ230">
        <f>Model!BG244</f>
        <v>0</v>
      </c>
      <c r="AR230">
        <f>Model!BH244</f>
        <v>0</v>
      </c>
      <c r="AS230">
        <f>Model!BI244</f>
        <v>0</v>
      </c>
      <c r="AU230">
        <f>Model!AK234</f>
        <v>33.496000000000073</v>
      </c>
      <c r="AV230">
        <f>Model!AL234</f>
        <v>4.3720000000000496</v>
      </c>
      <c r="AW230">
        <f>Model!AM234</f>
        <v>49.797999999999931</v>
      </c>
      <c r="AX230">
        <f>Model!AN234</f>
        <v>56.127999999999986</v>
      </c>
      <c r="AZ230">
        <f>Model!AK244</f>
        <v>0</v>
      </c>
      <c r="BA230">
        <f>Model!AL244</f>
        <v>0</v>
      </c>
      <c r="BB230">
        <f>Model!AM244</f>
        <v>0</v>
      </c>
      <c r="BC230">
        <f>Model!AN244</f>
        <v>0</v>
      </c>
      <c r="BD230">
        <f>Model!AO244</f>
        <v>0</v>
      </c>
      <c r="BE230">
        <f>Model!AP244</f>
        <v>0</v>
      </c>
      <c r="BF230">
        <f>Model!AQ244</f>
        <v>0</v>
      </c>
      <c r="BG230">
        <f>Model!AR244</f>
        <v>0</v>
      </c>
    </row>
    <row r="231" spans="1:59">
      <c r="A231" t="str">
        <f>Model!I245</f>
        <v>Free cash flow</v>
      </c>
      <c r="B231">
        <f>Model!J245</f>
        <v>0</v>
      </c>
      <c r="C231">
        <f>Model!K245</f>
        <v>0</v>
      </c>
      <c r="D231">
        <f>Model!L245</f>
        <v>0</v>
      </c>
      <c r="E231">
        <f>Model!M245</f>
        <v>0</v>
      </c>
      <c r="F231">
        <f>Model!N245</f>
        <v>0</v>
      </c>
      <c r="G231">
        <f>Model!O245</f>
        <v>0</v>
      </c>
      <c r="H231">
        <f>Model!P245</f>
        <v>0</v>
      </c>
      <c r="I231">
        <f>Model!Q245</f>
        <v>0</v>
      </c>
      <c r="J231">
        <f>Model!R245</f>
        <v>0</v>
      </c>
      <c r="K231">
        <f>Model!S245</f>
        <v>0</v>
      </c>
      <c r="L231">
        <f>Model!T245</f>
        <v>0</v>
      </c>
      <c r="M231">
        <f>Model!U245</f>
        <v>0</v>
      </c>
      <c r="N231">
        <f>Model!V245</f>
        <v>0</v>
      </c>
      <c r="O231">
        <f>Model!W245</f>
        <v>0</v>
      </c>
      <c r="P231">
        <f>Model!X245</f>
        <v>0</v>
      </c>
      <c r="Q231">
        <f>Model!Y245</f>
        <v>0</v>
      </c>
      <c r="R231">
        <f>Model!Z245</f>
        <v>0</v>
      </c>
      <c r="S231">
        <f>Model!AA245</f>
        <v>0</v>
      </c>
      <c r="T231">
        <f>Model!AB245</f>
        <v>37.011999999999986</v>
      </c>
      <c r="U231">
        <f>Model!AC245</f>
        <v>0</v>
      </c>
      <c r="V231">
        <f>Model!AD245</f>
        <v>0</v>
      </c>
      <c r="W231">
        <f>Model!AE245</f>
        <v>0</v>
      </c>
      <c r="X231">
        <f>Model!AF245</f>
        <v>53.76999999999996</v>
      </c>
      <c r="Y231">
        <f>Model!AG245</f>
        <v>5.2919999999999856</v>
      </c>
      <c r="Z231">
        <f>Model!AH245</f>
        <v>-6.2899999999999636</v>
      </c>
      <c r="AA231">
        <f>Model!AI245</f>
        <v>27.83900000000002</v>
      </c>
      <c r="AB231">
        <f>Model!AJ245</f>
        <v>41.495000000000019</v>
      </c>
      <c r="AD231">
        <f>Model!AT245</f>
        <v>0</v>
      </c>
      <c r="AE231">
        <f>Model!AU245</f>
        <v>0</v>
      </c>
      <c r="AF231">
        <f>Model!AV245</f>
        <v>-1.8180000000000121</v>
      </c>
      <c r="AG231">
        <f>Model!AW245</f>
        <v>67.689999999999955</v>
      </c>
      <c r="AH231">
        <f>Model!AX245</f>
        <v>61.545000000000037</v>
      </c>
      <c r="AI231">
        <f>Model!AY245</f>
        <v>68.336000000000084</v>
      </c>
      <c r="AJ231">
        <f>Model!AZ245</f>
        <v>123.256</v>
      </c>
      <c r="AK231">
        <f>Model!BA245</f>
        <v>177.13292974956238</v>
      </c>
      <c r="AL231">
        <f>Model!BB245</f>
        <v>201.36790513865134</v>
      </c>
      <c r="AM231">
        <f>Model!BC245</f>
        <v>223.00763642992206</v>
      </c>
      <c r="AN231">
        <f>Model!BD245</f>
        <v>242.01313124405078</v>
      </c>
      <c r="AO231">
        <f>Model!BE245</f>
        <v>258.25838874586452</v>
      </c>
      <c r="AP231">
        <f>Model!BF245</f>
        <v>269.5477585011472</v>
      </c>
      <c r="AQ231">
        <f>Model!BG245</f>
        <v>280.46779348608231</v>
      </c>
      <c r="AR231">
        <f>Model!BH245</f>
        <v>292.31125263043577</v>
      </c>
      <c r="AS231">
        <f>Model!BI245</f>
        <v>305.86718429381671</v>
      </c>
      <c r="AU231">
        <f>Model!AK235</f>
        <v>0</v>
      </c>
      <c r="AV231">
        <f>Model!AL235</f>
        <v>0</v>
      </c>
      <c r="AW231">
        <f>Model!AM235</f>
        <v>0</v>
      </c>
      <c r="AX231">
        <f>Model!AN235</f>
        <v>0</v>
      </c>
      <c r="AZ231">
        <f>Model!AK245</f>
        <v>20.971000000000071</v>
      </c>
      <c r="BA231">
        <f>Model!AL245</f>
        <v>30.483000000000072</v>
      </c>
      <c r="BB231">
        <f>Model!AM245</f>
        <v>40.727999999999938</v>
      </c>
      <c r="BC231">
        <f>Model!AN245</f>
        <v>31.073999999999984</v>
      </c>
      <c r="BD231">
        <f>Model!AO245</f>
        <v>99.214838393740919</v>
      </c>
      <c r="BE231">
        <f>Model!AP245</f>
        <v>25.757410973988147</v>
      </c>
      <c r="BF231">
        <f>Model!AQ245</f>
        <v>27.292781129762766</v>
      </c>
      <c r="BG231">
        <f>Model!AR245</f>
        <v>24.867899252070558</v>
      </c>
    </row>
    <row r="232" spans="1:59">
      <c r="A232" t="str">
        <f>Model!I246</f>
        <v>% change Y/Y</v>
      </c>
      <c r="B232">
        <f>Model!J246</f>
        <v>0</v>
      </c>
      <c r="C232">
        <f>Model!K246</f>
        <v>0</v>
      </c>
      <c r="D232">
        <f>Model!L246</f>
        <v>0</v>
      </c>
      <c r="E232">
        <f>Model!M246</f>
        <v>0</v>
      </c>
      <c r="F232">
        <f>Model!N246</f>
        <v>0</v>
      </c>
      <c r="G232">
        <f>Model!O246</f>
        <v>0</v>
      </c>
      <c r="H232">
        <f>Model!P246</f>
        <v>0</v>
      </c>
      <c r="I232">
        <f>Model!Q246</f>
        <v>0</v>
      </c>
      <c r="J232">
        <f>Model!R246</f>
        <v>0</v>
      </c>
      <c r="K232">
        <f>Model!S246</f>
        <v>0</v>
      </c>
      <c r="L232">
        <f>Model!T246</f>
        <v>0</v>
      </c>
      <c r="M232">
        <f>Model!U246</f>
        <v>0</v>
      </c>
      <c r="N232">
        <f>Model!V246</f>
        <v>0</v>
      </c>
      <c r="O232">
        <f>Model!W246</f>
        <v>0</v>
      </c>
      <c r="P232">
        <f>Model!X246</f>
        <v>0</v>
      </c>
      <c r="Q232">
        <f>Model!Y246</f>
        <v>0</v>
      </c>
      <c r="R232">
        <f>Model!Z246</f>
        <v>0</v>
      </c>
      <c r="S232">
        <f>Model!AA246</f>
        <v>0</v>
      </c>
      <c r="T232">
        <f>Model!AB246</f>
        <v>0</v>
      </c>
      <c r="U232">
        <f>Model!AC246</f>
        <v>0</v>
      </c>
      <c r="V232">
        <f>Model!AD246</f>
        <v>0</v>
      </c>
      <c r="W232">
        <f>Model!AE246</f>
        <v>0</v>
      </c>
      <c r="X232">
        <f>Model!AF246</f>
        <v>0.45277207392197072</v>
      </c>
      <c r="Y232" t="str">
        <f>Model!AG246</f>
        <v>NA</v>
      </c>
      <c r="Z232" t="str">
        <f>Model!AH246</f>
        <v>NA</v>
      </c>
      <c r="AA232" t="str">
        <f>Model!AI246</f>
        <v>NA</v>
      </c>
      <c r="AB232">
        <f>Model!AJ246</f>
        <v>-0.22828714896782498</v>
      </c>
      <c r="AD232">
        <f>Model!AT246</f>
        <v>0</v>
      </c>
      <c r="AE232">
        <f>Model!AU246</f>
        <v>0</v>
      </c>
      <c r="AF232">
        <f>Model!AV246</f>
        <v>0</v>
      </c>
      <c r="AG232">
        <f>Model!AW246</f>
        <v>-38.233223322331959</v>
      </c>
      <c r="AH232">
        <f>Model!AX246</f>
        <v>-9.0781503914905026E-2</v>
      </c>
      <c r="AI232">
        <f>Model!AY246</f>
        <v>0.11034202615972122</v>
      </c>
      <c r="AJ232">
        <f>Model!AZ246</f>
        <v>0.80367595410910564</v>
      </c>
      <c r="AK232">
        <f>Model!BA246</f>
        <v>0.43711405326768982</v>
      </c>
      <c r="AL232">
        <f>Model!BB246</f>
        <v>0.13681801245738634</v>
      </c>
      <c r="AM232">
        <f>Model!BC246</f>
        <v>0.10746365601991403</v>
      </c>
      <c r="AN232">
        <f>Model!BD246</f>
        <v>8.5223515743152678E-2</v>
      </c>
      <c r="AO232">
        <f>Model!BE246</f>
        <v>6.7125520909986136E-2</v>
      </c>
      <c r="AP232">
        <f>Model!BF246</f>
        <v>4.3713467779711968E-2</v>
      </c>
      <c r="AQ232">
        <f>Model!BG246</f>
        <v>4.0512431064748222E-2</v>
      </c>
      <c r="AR232">
        <f>Model!BH246</f>
        <v>4.2227519235434663E-2</v>
      </c>
      <c r="AS232">
        <f>Model!BI246</f>
        <v>4.6374990840737373E-2</v>
      </c>
      <c r="AU232">
        <f>Model!AK236</f>
        <v>303.8130000000001</v>
      </c>
      <c r="AV232">
        <f>Model!AL236</f>
        <v>308.18500000000017</v>
      </c>
      <c r="AW232">
        <f>Model!AM236</f>
        <v>357.98300000000012</v>
      </c>
      <c r="AX232">
        <f>Model!AN236</f>
        <v>414.1110000000001</v>
      </c>
      <c r="AZ232">
        <f>Model!AK246</f>
        <v>2.9627739984883084</v>
      </c>
      <c r="BA232">
        <f>Model!AL246</f>
        <v>-5.8462639109698324</v>
      </c>
      <c r="BB232">
        <f>Model!AM246</f>
        <v>0.46298358418046304</v>
      </c>
      <c r="BC232">
        <f>Model!AN246</f>
        <v>-0.25113869140860412</v>
      </c>
      <c r="BD232">
        <f>Model!AO246</f>
        <v>3.7310494680149056</v>
      </c>
      <c r="BE232">
        <f>Model!AP246</f>
        <v>-0.15502375179647387</v>
      </c>
      <c r="BF232">
        <f>Model!AQ246</f>
        <v>-0.32987671553322506</v>
      </c>
      <c r="BG232">
        <f>Model!AR246</f>
        <v>-0.19972004723979631</v>
      </c>
    </row>
    <row r="233" spans="1:59">
      <c r="A233">
        <f>Model!I247</f>
        <v>0</v>
      </c>
      <c r="B233">
        <f>Model!J247</f>
        <v>0</v>
      </c>
      <c r="C233">
        <f>Model!K247</f>
        <v>0</v>
      </c>
      <c r="D233">
        <f>Model!L247</f>
        <v>0</v>
      </c>
      <c r="E233">
        <f>Model!M247</f>
        <v>0</v>
      </c>
      <c r="F233">
        <f>Model!N247</f>
        <v>0</v>
      </c>
      <c r="G233">
        <f>Model!O247</f>
        <v>0</v>
      </c>
      <c r="H233">
        <f>Model!P247</f>
        <v>0</v>
      </c>
      <c r="I233">
        <f>Model!Q247</f>
        <v>0</v>
      </c>
      <c r="J233">
        <f>Model!R247</f>
        <v>0</v>
      </c>
      <c r="K233">
        <f>Model!S247</f>
        <v>0</v>
      </c>
      <c r="L233">
        <f>Model!T247</f>
        <v>0</v>
      </c>
      <c r="M233">
        <f>Model!U247</f>
        <v>0</v>
      </c>
      <c r="N233">
        <f>Model!V247</f>
        <v>0</v>
      </c>
      <c r="O233">
        <f>Model!W247</f>
        <v>0</v>
      </c>
      <c r="P233">
        <f>Model!X247</f>
        <v>0</v>
      </c>
      <c r="Q233">
        <f>Model!Y247</f>
        <v>0</v>
      </c>
      <c r="R233">
        <f>Model!Z247</f>
        <v>0</v>
      </c>
      <c r="S233">
        <f>Model!AA247</f>
        <v>0</v>
      </c>
      <c r="T233">
        <f>Model!AB247</f>
        <v>0</v>
      </c>
      <c r="U233">
        <f>Model!AC247</f>
        <v>0</v>
      </c>
      <c r="V233">
        <f>Model!AD247</f>
        <v>0</v>
      </c>
      <c r="W233">
        <f>Model!AE247</f>
        <v>0</v>
      </c>
      <c r="X233">
        <f>Model!AF247</f>
        <v>0</v>
      </c>
      <c r="Y233">
        <f>Model!AG247</f>
        <v>0</v>
      </c>
      <c r="Z233">
        <f>Model!AH247</f>
        <v>0</v>
      </c>
      <c r="AA233">
        <f>Model!AI247</f>
        <v>0</v>
      </c>
      <c r="AB233">
        <f>Model!AJ247</f>
        <v>0</v>
      </c>
      <c r="AD233">
        <f>Model!AT247</f>
        <v>0</v>
      </c>
      <c r="AE233">
        <f>Model!AU247</f>
        <v>0</v>
      </c>
      <c r="AF233">
        <f>Model!AV247</f>
        <v>0</v>
      </c>
      <c r="AG233">
        <f>Model!AW247</f>
        <v>0</v>
      </c>
      <c r="AH233">
        <f>Model!AX247</f>
        <v>0</v>
      </c>
      <c r="AI233">
        <f>Model!AY247</f>
        <v>0</v>
      </c>
      <c r="AJ233">
        <f>Model!AZ247</f>
        <v>0</v>
      </c>
      <c r="AK233">
        <f>Model!BA247</f>
        <v>0</v>
      </c>
      <c r="AL233">
        <f>Model!BB247</f>
        <v>0</v>
      </c>
      <c r="AM233">
        <f>Model!BC247</f>
        <v>0</v>
      </c>
      <c r="AN233">
        <f>Model!BD247</f>
        <v>0</v>
      </c>
      <c r="AO233">
        <f>Model!BE247</f>
        <v>0</v>
      </c>
      <c r="AP233">
        <f>Model!BF247</f>
        <v>0</v>
      </c>
      <c r="AQ233">
        <f>Model!BG247</f>
        <v>0</v>
      </c>
      <c r="AR233">
        <f>Model!BH247</f>
        <v>0</v>
      </c>
      <c r="AS233">
        <f>Model!BI247</f>
        <v>0</v>
      </c>
      <c r="AU233" t="str">
        <f>Model!AK237</f>
        <v>OK</v>
      </c>
      <c r="AV233" t="str">
        <f>Model!AL237</f>
        <v>OK</v>
      </c>
      <c r="AW233" t="str">
        <f>Model!AM237</f>
        <v>OK</v>
      </c>
      <c r="AX233" t="str">
        <f>Model!AN237</f>
        <v>OK</v>
      </c>
      <c r="AZ233">
        <f>Model!AK247</f>
        <v>0</v>
      </c>
      <c r="BA233">
        <f>Model!AL247</f>
        <v>0</v>
      </c>
      <c r="BB233">
        <f>Model!AM247</f>
        <v>0</v>
      </c>
      <c r="BC233">
        <f>Model!AN247</f>
        <v>0</v>
      </c>
      <c r="BD233">
        <f>Model!AO247</f>
        <v>0</v>
      </c>
      <c r="BE233">
        <f>Model!AP247</f>
        <v>0</v>
      </c>
      <c r="BF233">
        <f>Model!AQ247</f>
        <v>0</v>
      </c>
      <c r="BG233">
        <f>Model!AR247</f>
        <v>0</v>
      </c>
    </row>
    <row r="234" spans="1:59">
      <c r="A234" t="str">
        <f>Model!I248</f>
        <v>Free cash flow % of EBITDA</v>
      </c>
      <c r="B234">
        <f>Model!J248</f>
        <v>0</v>
      </c>
      <c r="C234">
        <f>Model!K248</f>
        <v>0</v>
      </c>
      <c r="D234">
        <f>Model!L248</f>
        <v>0</v>
      </c>
      <c r="E234">
        <f>Model!M248</f>
        <v>0</v>
      </c>
      <c r="F234">
        <f>Model!N248</f>
        <v>0</v>
      </c>
      <c r="G234">
        <f>Model!O248</f>
        <v>0</v>
      </c>
      <c r="H234">
        <f>Model!P248</f>
        <v>0</v>
      </c>
      <c r="I234">
        <f>Model!Q248</f>
        <v>0</v>
      </c>
      <c r="J234">
        <f>Model!R248</f>
        <v>0</v>
      </c>
      <c r="K234">
        <f>Model!S248</f>
        <v>0</v>
      </c>
      <c r="L234">
        <f>Model!T248</f>
        <v>0</v>
      </c>
      <c r="M234">
        <f>Model!U248</f>
        <v>0</v>
      </c>
      <c r="N234">
        <f>Model!V248</f>
        <v>0</v>
      </c>
      <c r="O234">
        <f>Model!W248</f>
        <v>0</v>
      </c>
      <c r="P234">
        <f>Model!X248</f>
        <v>0</v>
      </c>
      <c r="Q234">
        <f>Model!Y248</f>
        <v>0</v>
      </c>
      <c r="R234">
        <f>Model!Z248</f>
        <v>0</v>
      </c>
      <c r="S234">
        <f>Model!AA248</f>
        <v>0</v>
      </c>
      <c r="T234">
        <f>Model!AB248</f>
        <v>0.90449657869012778</v>
      </c>
      <c r="U234">
        <f>Model!AC248</f>
        <v>0</v>
      </c>
      <c r="V234">
        <f>Model!AD248</f>
        <v>0</v>
      </c>
      <c r="W234">
        <f>Model!AE248</f>
        <v>0</v>
      </c>
      <c r="X234">
        <f>Model!AF248</f>
        <v>1.0054789909680799</v>
      </c>
      <c r="Y234">
        <f>Model!AG248</f>
        <v>0.10834715312327227</v>
      </c>
      <c r="Z234">
        <f>Model!AH248</f>
        <v>-0.16045509043136555</v>
      </c>
      <c r="AA234">
        <f>Model!AI248</f>
        <v>0.5200440857804679</v>
      </c>
      <c r="AB234">
        <f>Model!AJ248</f>
        <v>0.49996987770347612</v>
      </c>
      <c r="AD234">
        <f>Model!AT248</f>
        <v>0</v>
      </c>
      <c r="AE234">
        <f>Model!AU248</f>
        <v>0</v>
      </c>
      <c r="AF234">
        <f>Model!AV248</f>
        <v>-4.7299406806119583E-2</v>
      </c>
      <c r="AG234">
        <f>Model!AW248</f>
        <v>0.64253101595648721</v>
      </c>
      <c r="AH234">
        <f>Model!AX248</f>
        <v>0.42907039975459782</v>
      </c>
      <c r="AI234">
        <f>Model!AY248</f>
        <v>0.30429574611147525</v>
      </c>
      <c r="AJ234">
        <f>Model!AZ248</f>
        <v>0.39801984674156288</v>
      </c>
      <c r="AK234">
        <f>Model!BA248</f>
        <v>0.5346092711345638</v>
      </c>
      <c r="AL234">
        <f>Model!BB248</f>
        <v>0.54769423230183345</v>
      </c>
      <c r="AM234">
        <f>Model!BC248</f>
        <v>0.5451283428167093</v>
      </c>
      <c r="AN234">
        <f>Model!BD248</f>
        <v>0.54877935282478252</v>
      </c>
      <c r="AO234">
        <f>Model!BE248</f>
        <v>0.55228386923196782</v>
      </c>
      <c r="AP234">
        <f>Model!BF248</f>
        <v>0.55472648481686637</v>
      </c>
      <c r="AQ234">
        <f>Model!BG248</f>
        <v>0.5565385649329585</v>
      </c>
      <c r="AR234">
        <f>Model!BH248</f>
        <v>0.56449755889553155</v>
      </c>
      <c r="AS234">
        <f>Model!BI248</f>
        <v>0.56882180764603152</v>
      </c>
      <c r="AU234">
        <f>Model!AK238</f>
        <v>0</v>
      </c>
      <c r="AV234">
        <f>Model!AL238</f>
        <v>0</v>
      </c>
      <c r="AW234">
        <f>Model!AM238</f>
        <v>0</v>
      </c>
      <c r="AX234">
        <f>Model!AN238</f>
        <v>0</v>
      </c>
      <c r="AZ234">
        <f>Model!AK248</f>
        <v>0.3708858744672206</v>
      </c>
      <c r="BA234">
        <f>Model!AL248</f>
        <v>0.56360241097511432</v>
      </c>
      <c r="BB234">
        <f>Model!AM248</f>
        <v>0.51478841195206992</v>
      </c>
      <c r="BC234">
        <f>Model!AN248</f>
        <v>0.2591054632779668</v>
      </c>
      <c r="BD234">
        <f>Model!AO248</f>
        <v>1.4423670939879176</v>
      </c>
      <c r="BE234">
        <f>Model!AP248</f>
        <v>0.52972738084068882</v>
      </c>
      <c r="BF234">
        <f>Model!AQ248</f>
        <v>0.37414234694074644</v>
      </c>
      <c r="BG234">
        <f>Model!AR248</f>
        <v>0.17640065308094979</v>
      </c>
    </row>
    <row r="235" spans="1:59">
      <c r="A235" t="str">
        <f>Model!I249</f>
        <v>Free cash flow % of net income</v>
      </c>
      <c r="B235">
        <f>Model!J249</f>
        <v>0</v>
      </c>
      <c r="C235">
        <f>Model!K249</f>
        <v>0</v>
      </c>
      <c r="D235">
        <f>Model!L249</f>
        <v>0</v>
      </c>
      <c r="E235">
        <f>Model!M249</f>
        <v>0</v>
      </c>
      <c r="F235">
        <f>Model!N249</f>
        <v>0</v>
      </c>
      <c r="G235">
        <f>Model!O249</f>
        <v>0</v>
      </c>
      <c r="H235">
        <f>Model!P249</f>
        <v>0</v>
      </c>
      <c r="I235">
        <f>Model!Q249</f>
        <v>0</v>
      </c>
      <c r="J235">
        <f>Model!R249</f>
        <v>0</v>
      </c>
      <c r="K235">
        <f>Model!S249</f>
        <v>0</v>
      </c>
      <c r="L235">
        <f>Model!T249</f>
        <v>0</v>
      </c>
      <c r="M235">
        <f>Model!U249</f>
        <v>0</v>
      </c>
      <c r="N235">
        <f>Model!V249</f>
        <v>0</v>
      </c>
      <c r="O235">
        <f>Model!W249</f>
        <v>0</v>
      </c>
      <c r="P235">
        <f>Model!X249</f>
        <v>0</v>
      </c>
      <c r="Q235">
        <f>Model!Y249</f>
        <v>0</v>
      </c>
      <c r="R235">
        <f>Model!Z249</f>
        <v>0</v>
      </c>
      <c r="S235">
        <f>Model!AA249</f>
        <v>0</v>
      </c>
      <c r="T235">
        <f>Model!AB249</f>
        <v>1.2267815710971179</v>
      </c>
      <c r="U235">
        <f>Model!AC249</f>
        <v>0</v>
      </c>
      <c r="V235">
        <f>Model!AD249</f>
        <v>0</v>
      </c>
      <c r="W235">
        <f>Model!AE249</f>
        <v>0</v>
      </c>
      <c r="X235">
        <f>Model!AF249</f>
        <v>1.1436775497181755</v>
      </c>
      <c r="Y235">
        <f>Model!AG249</f>
        <v>0.18842127750480628</v>
      </c>
      <c r="Z235">
        <f>Model!AH249</f>
        <v>-0.28731956879225107</v>
      </c>
      <c r="AA235">
        <f>Model!AI249</f>
        <v>0.88945333716732167</v>
      </c>
      <c r="AB235">
        <f>Model!AJ249</f>
        <v>0.74765765765765757</v>
      </c>
      <c r="AD235">
        <f>Model!AT249</f>
        <v>0</v>
      </c>
      <c r="AE235">
        <f>Model!AU249</f>
        <v>0</v>
      </c>
      <c r="AF235">
        <f>Model!AV249</f>
        <v>-0.1603881782090881</v>
      </c>
      <c r="AG235">
        <f>Model!AW249</f>
        <v>0.95546615851506789</v>
      </c>
      <c r="AH235">
        <f>Model!AX249</f>
        <v>0.68506645294864077</v>
      </c>
      <c r="AI235">
        <f>Model!AY249</f>
        <v>0.49961616353626825</v>
      </c>
      <c r="AJ235">
        <f>Model!AZ249</f>
        <v>0.66019271868321383</v>
      </c>
      <c r="AK235">
        <f>Model!BA249</f>
        <v>1.0043458289149609</v>
      </c>
      <c r="AL235">
        <f>Model!BB249</f>
        <v>1.0411555572775359</v>
      </c>
      <c r="AM235">
        <f>Model!BC249</f>
        <v>1.0432581560045229</v>
      </c>
      <c r="AN235">
        <f>Model!BD249</f>
        <v>1.0412267819605796</v>
      </c>
      <c r="AO235">
        <f>Model!BE249</f>
        <v>1.0439290439900279</v>
      </c>
      <c r="AP235">
        <f>Model!BF249</f>
        <v>1.048546888066318</v>
      </c>
      <c r="AQ235">
        <f>Model!BG249</f>
        <v>1.0453768258106588</v>
      </c>
      <c r="AR235">
        <f>Model!BH249</f>
        <v>1.0505186370332555</v>
      </c>
      <c r="AS235">
        <f>Model!BI249</f>
        <v>1.0480509836819054</v>
      </c>
      <c r="AU235">
        <f>Model!AK239</f>
        <v>0</v>
      </c>
      <c r="AV235">
        <f>Model!AL239</f>
        <v>0</v>
      </c>
      <c r="AW235">
        <f>Model!AM239</f>
        <v>0</v>
      </c>
      <c r="AX235">
        <f>Model!AN239</f>
        <v>0</v>
      </c>
      <c r="AZ235">
        <f>Model!AK249</f>
        <v>0.67847552492801577</v>
      </c>
      <c r="BA235">
        <f>Model!AL249</f>
        <v>1.1615226337448556</v>
      </c>
      <c r="BB235">
        <f>Model!AM249</f>
        <v>0.85356806035837751</v>
      </c>
      <c r="BC235">
        <f>Model!AN249</f>
        <v>0.37974312285375611</v>
      </c>
      <c r="BD235">
        <f>Model!AO249</f>
        <v>2.7254443408030915</v>
      </c>
      <c r="BE235">
        <f>Model!AP249</f>
        <v>1.3277368616344172</v>
      </c>
      <c r="BF235">
        <f>Model!AQ249</f>
        <v>0.71470961267108424</v>
      </c>
      <c r="BG235">
        <f>Model!AR249</f>
        <v>0.30188070870023825</v>
      </c>
    </row>
    <row r="236" spans="1:59">
      <c r="A236" t="str">
        <f>Model!I250</f>
        <v>Free cash flow % of revenue</v>
      </c>
      <c r="B236">
        <f>Model!J250</f>
        <v>0</v>
      </c>
      <c r="C236">
        <f>Model!K250</f>
        <v>0</v>
      </c>
      <c r="D236">
        <f>Model!L250</f>
        <v>0</v>
      </c>
      <c r="E236">
        <f>Model!M250</f>
        <v>0</v>
      </c>
      <c r="F236">
        <f>Model!N250</f>
        <v>0</v>
      </c>
      <c r="G236">
        <f>Model!O250</f>
        <v>0</v>
      </c>
      <c r="H236">
        <f>Model!P250</f>
        <v>0</v>
      </c>
      <c r="I236">
        <f>Model!Q250</f>
        <v>0</v>
      </c>
      <c r="J236">
        <f>Model!R250</f>
        <v>0</v>
      </c>
      <c r="K236">
        <f>Model!S250</f>
        <v>0</v>
      </c>
      <c r="L236">
        <f>Model!T250</f>
        <v>0</v>
      </c>
      <c r="M236">
        <f>Model!U250</f>
        <v>0</v>
      </c>
      <c r="N236">
        <f>Model!V250</f>
        <v>0</v>
      </c>
      <c r="O236">
        <f>Model!W250</f>
        <v>0</v>
      </c>
      <c r="P236">
        <f>Model!X250</f>
        <v>0</v>
      </c>
      <c r="Q236">
        <f>Model!Y250</f>
        <v>0</v>
      </c>
      <c r="R236">
        <f>Model!Z250</f>
        <v>0</v>
      </c>
      <c r="S236">
        <f>Model!AA250</f>
        <v>0</v>
      </c>
      <c r="T236">
        <f>Model!AB250</f>
        <v>0.1256821137631626</v>
      </c>
      <c r="U236">
        <f>Model!AC250</f>
        <v>0</v>
      </c>
      <c r="V236">
        <f>Model!AD250</f>
        <v>0</v>
      </c>
      <c r="W236">
        <f>Model!AE250</f>
        <v>0</v>
      </c>
      <c r="X236">
        <f>Model!AF250</f>
        <v>0.13543466543078642</v>
      </c>
      <c r="Y236">
        <f>Model!AG250</f>
        <v>1.3188686439727518E-2</v>
      </c>
      <c r="Z236">
        <f>Model!AH250</f>
        <v>-1.5446916878887731E-2</v>
      </c>
      <c r="AA236">
        <f>Model!AI250</f>
        <v>6.5678620888156E-2</v>
      </c>
      <c r="AB236">
        <f>Model!AJ250</f>
        <v>7.3206015966127136E-2</v>
      </c>
      <c r="AD236">
        <f>Model!AT250</f>
        <v>0</v>
      </c>
      <c r="AE236">
        <f>Model!AU250</f>
        <v>0</v>
      </c>
      <c r="AF236">
        <f>Model!AV250</f>
        <v>-3.0843985083591138E-3</v>
      </c>
      <c r="AG236">
        <f>Model!AW250</f>
        <v>6.8494952683941637E-2</v>
      </c>
      <c r="AH236">
        <f>Model!AX250</f>
        <v>4.6513297611040179E-2</v>
      </c>
      <c r="AI236">
        <f>Model!AY250</f>
        <v>3.7982465013956669E-2</v>
      </c>
      <c r="AJ236">
        <f>Model!AZ250</f>
        <v>5.3666728639831268E-2</v>
      </c>
      <c r="AK236">
        <f>Model!BA250</f>
        <v>6.9105742117726549E-2</v>
      </c>
      <c r="AL236">
        <f>Model!BB250</f>
        <v>7.0727473533642782E-2</v>
      </c>
      <c r="AM236">
        <f>Model!BC250</f>
        <v>7.1770792446975568E-2</v>
      </c>
      <c r="AN236">
        <f>Model!BD250</f>
        <v>7.2473386413189983E-2</v>
      </c>
      <c r="AO236">
        <f>Model!BE250</f>
        <v>7.2602646659948117E-2</v>
      </c>
      <c r="AP236">
        <f>Model!BF250</f>
        <v>7.1705276768173024E-2</v>
      </c>
      <c r="AQ236">
        <f>Model!BG250</f>
        <v>7.0992172669459661E-2</v>
      </c>
      <c r="AR236">
        <f>Model!BH250</f>
        <v>7.0591577087589272E-2</v>
      </c>
      <c r="AS236">
        <f>Model!BI250</f>
        <v>7.046823829942063E-2</v>
      </c>
      <c r="AU236">
        <f>Model!AK240</f>
        <v>0</v>
      </c>
      <c r="AV236">
        <f>Model!AL240</f>
        <v>0</v>
      </c>
      <c r="AW236">
        <f>Model!AM240</f>
        <v>0</v>
      </c>
      <c r="AX236">
        <f>Model!AN240</f>
        <v>0</v>
      </c>
      <c r="AZ236">
        <f>Model!AK250</f>
        <v>4.0589006071609118E-2</v>
      </c>
      <c r="BA236">
        <f>Model!AL250</f>
        <v>5.6239414636306405E-2</v>
      </c>
      <c r="BB236">
        <f>Model!AM250</f>
        <v>7.2216223117064007E-2</v>
      </c>
      <c r="BC236">
        <f>Model!AN250</f>
        <v>4.6101737160456992E-2</v>
      </c>
      <c r="BD236">
        <f>Model!AO250</f>
        <v>0.1654306782046856</v>
      </c>
      <c r="BE236">
        <f>Model!AP250</f>
        <v>4.4388007105249198E-2</v>
      </c>
      <c r="BF236">
        <f>Model!AQ250</f>
        <v>4.5583884239423778E-2</v>
      </c>
      <c r="BG236">
        <f>Model!AR250</f>
        <v>3.1700536265176632E-2</v>
      </c>
    </row>
    <row r="237" spans="1:59">
      <c r="A237" t="str">
        <f>'Revenue Drivers'!I5</f>
        <v>Morgan Stanley | CRTO Revenue Model</v>
      </c>
      <c r="B237">
        <f>'Revenue Drivers'!J5</f>
        <v>0</v>
      </c>
      <c r="C237">
        <f>'Revenue Drivers'!K5</f>
        <v>0</v>
      </c>
      <c r="D237">
        <f>'Revenue Drivers'!L5</f>
        <v>0</v>
      </c>
      <c r="E237">
        <f>'Revenue Drivers'!M5</f>
        <v>2011</v>
      </c>
      <c r="F237">
        <f>'Revenue Drivers'!N5</f>
        <v>0</v>
      </c>
      <c r="G237">
        <f>'Revenue Drivers'!O5</f>
        <v>0</v>
      </c>
      <c r="H237">
        <f>'Revenue Drivers'!P5</f>
        <v>0</v>
      </c>
      <c r="I237">
        <f>'Revenue Drivers'!Q5</f>
        <v>2012</v>
      </c>
      <c r="J237">
        <f>'Revenue Drivers'!R5</f>
        <v>0</v>
      </c>
      <c r="K237">
        <f>'Revenue Drivers'!S5</f>
        <v>0</v>
      </c>
      <c r="L237">
        <f>'Revenue Drivers'!T5</f>
        <v>0</v>
      </c>
      <c r="M237">
        <f>'Revenue Drivers'!U5</f>
        <v>2013</v>
      </c>
      <c r="N237">
        <f>'Revenue Drivers'!V5</f>
        <v>0</v>
      </c>
      <c r="O237">
        <f>'Revenue Drivers'!W5</f>
        <v>0</v>
      </c>
      <c r="P237">
        <f>'Revenue Drivers'!X5</f>
        <v>0</v>
      </c>
      <c r="Q237" t="str">
        <f>'Revenue Drivers'!Y5</f>
        <v>2014</v>
      </c>
      <c r="R237">
        <f>'Revenue Drivers'!Z5</f>
        <v>0</v>
      </c>
      <c r="S237">
        <f>'Revenue Drivers'!AA5</f>
        <v>0</v>
      </c>
      <c r="T237">
        <f>'Revenue Drivers'!AB5</f>
        <v>0</v>
      </c>
      <c r="U237" t="str">
        <f>'Revenue Drivers'!AC5</f>
        <v>2015</v>
      </c>
      <c r="V237">
        <f>'Revenue Drivers'!AD5</f>
        <v>0</v>
      </c>
      <c r="W237">
        <f>'Revenue Drivers'!AE5</f>
        <v>0</v>
      </c>
      <c r="X237">
        <f>'Revenue Drivers'!AF5</f>
        <v>0</v>
      </c>
      <c r="Y237" t="str">
        <f>'Revenue Drivers'!AG5</f>
        <v>2016</v>
      </c>
      <c r="Z237">
        <f>'Revenue Drivers'!AH5</f>
        <v>0</v>
      </c>
      <c r="AA237">
        <f>'Revenue Drivers'!AI5</f>
        <v>0</v>
      </c>
      <c r="AB237">
        <f>'Revenue Drivers'!AJ5</f>
        <v>0</v>
      </c>
      <c r="AD237">
        <f>'Revenue Drivers'!AT5</f>
        <v>0</v>
      </c>
      <c r="AE237">
        <f>'Revenue Drivers'!AU5</f>
        <v>0</v>
      </c>
      <c r="AF237">
        <f>'Revenue Drivers'!AV5</f>
        <v>0</v>
      </c>
      <c r="AG237">
        <f>'Revenue Drivers'!AW5</f>
        <v>0</v>
      </c>
      <c r="AH237">
        <f>'Revenue Drivers'!AX5</f>
        <v>0</v>
      </c>
      <c r="AI237">
        <f>'Revenue Drivers'!AY5</f>
        <v>0</v>
      </c>
      <c r="AJ237">
        <f>'Revenue Drivers'!AZ5</f>
        <v>0</v>
      </c>
      <c r="AK237">
        <f>'Revenue Drivers'!BA5</f>
        <v>0</v>
      </c>
      <c r="AL237">
        <f>'Revenue Drivers'!BB5</f>
        <v>0</v>
      </c>
      <c r="AM237">
        <f>'Revenue Drivers'!BC5</f>
        <v>0</v>
      </c>
      <c r="AN237">
        <f>'Revenue Drivers'!BD5</f>
        <v>0</v>
      </c>
      <c r="AO237">
        <f>'Revenue Drivers'!BE5</f>
        <v>0</v>
      </c>
      <c r="AP237">
        <f>'Revenue Drivers'!BF5</f>
        <v>0</v>
      </c>
      <c r="AQ237">
        <f>'Revenue Drivers'!BG5</f>
        <v>0</v>
      </c>
      <c r="AR237">
        <f>'Revenue Drivers'!BH5</f>
        <v>0</v>
      </c>
      <c r="AS237">
        <f>'Revenue Drivers'!BI5</f>
        <v>0</v>
      </c>
      <c r="AT237">
        <f>'Revenue Drivers'!BJ5</f>
        <v>0</v>
      </c>
      <c r="AU237">
        <f>Model!AK241</f>
        <v>0</v>
      </c>
      <c r="AV237">
        <f>Model!AL241</f>
        <v>0</v>
      </c>
      <c r="AW237">
        <f>Model!AM241</f>
        <v>0</v>
      </c>
      <c r="AX237">
        <f>Model!AN241</f>
        <v>0</v>
      </c>
      <c r="AZ237" t="str">
        <f>'Revenue Drivers'!AK5</f>
        <v>2017</v>
      </c>
      <c r="BA237">
        <f>'Revenue Drivers'!AL5</f>
        <v>0</v>
      </c>
      <c r="BB237">
        <f>'Revenue Drivers'!AM5</f>
        <v>0</v>
      </c>
      <c r="BC237">
        <f>'Revenue Drivers'!AN5</f>
        <v>0</v>
      </c>
      <c r="BD237" t="str">
        <f>'Revenue Drivers'!AO5</f>
        <v>2018E</v>
      </c>
      <c r="BE237">
        <f>'Revenue Drivers'!AP5</f>
        <v>0</v>
      </c>
      <c r="BF237">
        <f>'Revenue Drivers'!AQ5</f>
        <v>0</v>
      </c>
      <c r="BG237">
        <f>'Revenue Drivers'!AR5</f>
        <v>0</v>
      </c>
    </row>
    <row r="238" spans="1:59">
      <c r="A238" t="str">
        <f>'Revenue Drivers'!I6</f>
        <v>(USD millions)</v>
      </c>
      <c r="B238">
        <f>'Revenue Drivers'!J6</f>
        <v>0</v>
      </c>
      <c r="C238">
        <f>'Revenue Drivers'!K6</f>
        <v>0</v>
      </c>
      <c r="D238">
        <f>'Revenue Drivers'!L6</f>
        <v>0</v>
      </c>
      <c r="E238">
        <f>'Revenue Drivers'!M6</f>
        <v>1</v>
      </c>
      <c r="F238">
        <f>'Revenue Drivers'!N6</f>
        <v>2</v>
      </c>
      <c r="G238">
        <f>'Revenue Drivers'!O6</f>
        <v>3</v>
      </c>
      <c r="H238">
        <f>'Revenue Drivers'!P6</f>
        <v>4</v>
      </c>
      <c r="I238">
        <f>'Revenue Drivers'!Q6</f>
        <v>1</v>
      </c>
      <c r="J238">
        <f>'Revenue Drivers'!R6</f>
        <v>2</v>
      </c>
      <c r="K238">
        <f>'Revenue Drivers'!S6</f>
        <v>3</v>
      </c>
      <c r="L238">
        <f>'Revenue Drivers'!T6</f>
        <v>4</v>
      </c>
      <c r="M238">
        <f>'Revenue Drivers'!U6</f>
        <v>1</v>
      </c>
      <c r="N238">
        <f>'Revenue Drivers'!V6</f>
        <v>2</v>
      </c>
      <c r="O238">
        <f>'Revenue Drivers'!W6</f>
        <v>3</v>
      </c>
      <c r="P238">
        <f>'Revenue Drivers'!X6</f>
        <v>4</v>
      </c>
      <c r="Q238">
        <f>'Revenue Drivers'!Y6</f>
        <v>1</v>
      </c>
      <c r="R238">
        <f>'Revenue Drivers'!Z6</f>
        <v>2</v>
      </c>
      <c r="S238">
        <f>'Revenue Drivers'!AA6</f>
        <v>3</v>
      </c>
      <c r="T238">
        <f>'Revenue Drivers'!AB6</f>
        <v>4</v>
      </c>
      <c r="U238">
        <f>'Revenue Drivers'!AC6</f>
        <v>1</v>
      </c>
      <c r="V238">
        <f>'Revenue Drivers'!AD6</f>
        <v>2</v>
      </c>
      <c r="W238">
        <f>'Revenue Drivers'!AE6</f>
        <v>3</v>
      </c>
      <c r="X238">
        <f>'Revenue Drivers'!AF6</f>
        <v>4</v>
      </c>
      <c r="Y238">
        <f>'Revenue Drivers'!AG6</f>
        <v>1</v>
      </c>
      <c r="Z238">
        <f>'Revenue Drivers'!AH6</f>
        <v>2</v>
      </c>
      <c r="AA238">
        <f>'Revenue Drivers'!AI6</f>
        <v>3</v>
      </c>
      <c r="AB238">
        <f>'Revenue Drivers'!AJ6</f>
        <v>4</v>
      </c>
      <c r="AD238">
        <f>'Revenue Drivers'!AT6</f>
        <v>40908</v>
      </c>
      <c r="AE238">
        <f>'Revenue Drivers'!AU6</f>
        <v>41274</v>
      </c>
      <c r="AF238">
        <f>'Revenue Drivers'!AV6</f>
        <v>41639</v>
      </c>
      <c r="AG238">
        <f>'Revenue Drivers'!AW6</f>
        <v>42004</v>
      </c>
      <c r="AH238">
        <f>'Revenue Drivers'!AX6</f>
        <v>42369</v>
      </c>
      <c r="AI238">
        <f>'Revenue Drivers'!AY6</f>
        <v>42370</v>
      </c>
      <c r="AJ238">
        <f>'Revenue Drivers'!AZ6</f>
        <v>42736</v>
      </c>
      <c r="AK238">
        <f>'Revenue Drivers'!BA6</f>
        <v>43465</v>
      </c>
      <c r="AL238">
        <f>'Revenue Drivers'!BB6</f>
        <v>43830</v>
      </c>
      <c r="AM238">
        <f>'Revenue Drivers'!BC6</f>
        <v>44196</v>
      </c>
      <c r="AN238">
        <f>'Revenue Drivers'!BD6</f>
        <v>44561</v>
      </c>
      <c r="AO238">
        <f>'Revenue Drivers'!BE6</f>
        <v>44926</v>
      </c>
      <c r="AP238">
        <f>'Revenue Drivers'!BF6</f>
        <v>45291</v>
      </c>
      <c r="AQ238">
        <f>'Revenue Drivers'!BG6</f>
        <v>45657</v>
      </c>
      <c r="AR238">
        <f>'Revenue Drivers'!BH6</f>
        <v>46022</v>
      </c>
      <c r="AS238">
        <f>'Revenue Drivers'!BI6</f>
        <v>46387</v>
      </c>
      <c r="AT238">
        <f>'Revenue Drivers'!BJ6</f>
        <v>0</v>
      </c>
      <c r="AU238">
        <f>Model!AK242</f>
        <v>44.238000000000071</v>
      </c>
      <c r="AV238">
        <f>Model!AL242</f>
        <v>60.491000000000071</v>
      </c>
      <c r="AW238">
        <f>Model!AM242</f>
        <v>61.726999999999933</v>
      </c>
      <c r="AX238">
        <f>Model!AN242</f>
        <v>79.001999999999981</v>
      </c>
      <c r="AZ238">
        <f>'Revenue Drivers'!AK6</f>
        <v>1</v>
      </c>
      <c r="BA238">
        <f>'Revenue Drivers'!AL6</f>
        <v>2</v>
      </c>
      <c r="BB238">
        <f>'Revenue Drivers'!AM6</f>
        <v>3</v>
      </c>
      <c r="BC238">
        <f>'Revenue Drivers'!AN6</f>
        <v>4</v>
      </c>
      <c r="BD238">
        <f>'Revenue Drivers'!AO6</f>
        <v>1</v>
      </c>
      <c r="BE238">
        <f>'Revenue Drivers'!AP6</f>
        <v>2</v>
      </c>
      <c r="BF238">
        <f>'Revenue Drivers'!AQ6</f>
        <v>3</v>
      </c>
      <c r="BG238">
        <f>'Revenue Drivers'!AR6</f>
        <v>4</v>
      </c>
    </row>
    <row r="239" spans="1:59">
      <c r="A239" t="str">
        <f>'Revenue Drivers'!I7</f>
        <v>Revenue Summary</v>
      </c>
      <c r="B239">
        <f>'Revenue Drivers'!J7</f>
        <v>0</v>
      </c>
      <c r="C239">
        <f>'Revenue Drivers'!K7</f>
        <v>0</v>
      </c>
      <c r="D239">
        <f>'Revenue Drivers'!L7</f>
        <v>0</v>
      </c>
      <c r="E239">
        <f>'Revenue Drivers'!M7</f>
        <v>0</v>
      </c>
      <c r="F239">
        <f>'Revenue Drivers'!N7</f>
        <v>0</v>
      </c>
      <c r="G239">
        <f>'Revenue Drivers'!O7</f>
        <v>0</v>
      </c>
      <c r="H239">
        <f>'Revenue Drivers'!P7</f>
        <v>0</v>
      </c>
      <c r="I239">
        <f>'Revenue Drivers'!Q7</f>
        <v>0</v>
      </c>
      <c r="J239">
        <f>'Revenue Drivers'!R7</f>
        <v>0</v>
      </c>
      <c r="K239">
        <f>'Revenue Drivers'!S7</f>
        <v>0</v>
      </c>
      <c r="L239">
        <f>'Revenue Drivers'!T7</f>
        <v>0</v>
      </c>
      <c r="M239">
        <f>'Revenue Drivers'!U7</f>
        <v>0</v>
      </c>
      <c r="N239">
        <f>'Revenue Drivers'!V7</f>
        <v>0</v>
      </c>
      <c r="O239">
        <f>'Revenue Drivers'!W7</f>
        <v>0</v>
      </c>
      <c r="P239">
        <f>'Revenue Drivers'!X7</f>
        <v>0</v>
      </c>
      <c r="Q239">
        <f>'Revenue Drivers'!Y7</f>
        <v>0</v>
      </c>
      <c r="R239">
        <f>'Revenue Drivers'!Z7</f>
        <v>0</v>
      </c>
      <c r="S239">
        <f>'Revenue Drivers'!AA7</f>
        <v>0</v>
      </c>
      <c r="T239">
        <f>'Revenue Drivers'!AB7</f>
        <v>0</v>
      </c>
      <c r="U239">
        <f>'Revenue Drivers'!AC7</f>
        <v>0</v>
      </c>
      <c r="V239">
        <f>'Revenue Drivers'!AD7</f>
        <v>0</v>
      </c>
      <c r="W239">
        <f>'Revenue Drivers'!AE7</f>
        <v>0</v>
      </c>
      <c r="X239">
        <f>'Revenue Drivers'!AF7</f>
        <v>0</v>
      </c>
      <c r="Y239">
        <f>'Revenue Drivers'!AG7</f>
        <v>0</v>
      </c>
      <c r="Z239">
        <f>'Revenue Drivers'!AH7</f>
        <v>0</v>
      </c>
      <c r="AA239">
        <f>'Revenue Drivers'!AI7</f>
        <v>0</v>
      </c>
      <c r="AB239">
        <f>'Revenue Drivers'!AJ7</f>
        <v>0</v>
      </c>
      <c r="AD239">
        <f>'Revenue Drivers'!AT7</f>
        <v>0</v>
      </c>
      <c r="AE239">
        <f>'Revenue Drivers'!AU7</f>
        <v>0</v>
      </c>
      <c r="AF239">
        <f>'Revenue Drivers'!AV7</f>
        <v>0</v>
      </c>
      <c r="AG239">
        <f>'Revenue Drivers'!AW7</f>
        <v>0</v>
      </c>
      <c r="AH239">
        <f>'Revenue Drivers'!AX7</f>
        <v>0</v>
      </c>
      <c r="AI239">
        <f>'Revenue Drivers'!AY7</f>
        <v>0</v>
      </c>
      <c r="AJ239">
        <f>'Revenue Drivers'!AZ7</f>
        <v>0</v>
      </c>
      <c r="AK239">
        <f>'Revenue Drivers'!BA7</f>
        <v>0</v>
      </c>
      <c r="AL239">
        <f>'Revenue Drivers'!BB7</f>
        <v>0</v>
      </c>
      <c r="AM239">
        <f>'Revenue Drivers'!BC7</f>
        <v>0</v>
      </c>
      <c r="AN239">
        <f>'Revenue Drivers'!BD7</f>
        <v>0</v>
      </c>
      <c r="AO239">
        <f>'Revenue Drivers'!BE7</f>
        <v>0</v>
      </c>
      <c r="AP239">
        <f>'Revenue Drivers'!BF7</f>
        <v>0</v>
      </c>
      <c r="AQ239">
        <f>'Revenue Drivers'!BG7</f>
        <v>0</v>
      </c>
      <c r="AR239">
        <f>'Revenue Drivers'!BH7</f>
        <v>0</v>
      </c>
      <c r="AS239">
        <f>'Revenue Drivers'!BI7</f>
        <v>0</v>
      </c>
      <c r="AT239">
        <f>'Revenue Drivers'!BJ7</f>
        <v>0</v>
      </c>
      <c r="AU239">
        <f>Model!AK243</f>
        <v>-23.266999999999999</v>
      </c>
      <c r="AV239">
        <f>Model!AL243</f>
        <v>-30.007999999999999</v>
      </c>
      <c r="AW239">
        <f>Model!AM243</f>
        <v>-20.998999999999999</v>
      </c>
      <c r="AX239">
        <f>Model!AN243</f>
        <v>-47.927999999999997</v>
      </c>
      <c r="AZ239">
        <f>'Revenue Drivers'!AK7</f>
        <v>0</v>
      </c>
      <c r="BA239">
        <f>'Revenue Drivers'!AL7</f>
        <v>0</v>
      </c>
      <c r="BB239">
        <f>'Revenue Drivers'!AM7</f>
        <v>0</v>
      </c>
      <c r="BC239">
        <f>'Revenue Drivers'!AN7</f>
        <v>0</v>
      </c>
      <c r="BD239">
        <f>'Revenue Drivers'!AO7</f>
        <v>0</v>
      </c>
      <c r="BE239">
        <f>'Revenue Drivers'!AP7</f>
        <v>0</v>
      </c>
      <c r="BF239">
        <f>'Revenue Drivers'!AQ7</f>
        <v>0</v>
      </c>
      <c r="BG239">
        <f>'Revenue Drivers'!AR7</f>
        <v>0</v>
      </c>
    </row>
    <row r="240" spans="1:59">
      <c r="A240" t="str">
        <f>'Revenue Drivers'!I8</f>
        <v>Total Gross Revenue (USD)</v>
      </c>
      <c r="B240">
        <f>'Revenue Drivers'!J8</f>
        <v>0</v>
      </c>
      <c r="C240">
        <f>'Revenue Drivers'!K8</f>
        <v>0</v>
      </c>
      <c r="D240">
        <f>'Revenue Drivers'!L8</f>
        <v>0</v>
      </c>
      <c r="E240">
        <f>'Revenue Drivers'!M8</f>
        <v>0</v>
      </c>
      <c r="F240">
        <f>'Revenue Drivers'!N8</f>
        <v>0</v>
      </c>
      <c r="G240">
        <f>'Revenue Drivers'!O8</f>
        <v>0</v>
      </c>
      <c r="H240">
        <f>'Revenue Drivers'!P8</f>
        <v>0</v>
      </c>
      <c r="I240">
        <f>'Revenue Drivers'!Q8</f>
        <v>0</v>
      </c>
      <c r="J240">
        <f>'Revenue Drivers'!R8</f>
        <v>0</v>
      </c>
      <c r="K240">
        <f>'Revenue Drivers'!S8</f>
        <v>0</v>
      </c>
      <c r="L240">
        <f>'Revenue Drivers'!T8</f>
        <v>0</v>
      </c>
      <c r="M240">
        <f>'Revenue Drivers'!U8</f>
        <v>0</v>
      </c>
      <c r="N240">
        <f>'Revenue Drivers'!V8</f>
        <v>0</v>
      </c>
      <c r="O240">
        <f>'Revenue Drivers'!W8</f>
        <v>0</v>
      </c>
      <c r="P240">
        <f>'Revenue Drivers'!X8</f>
        <v>0</v>
      </c>
      <c r="Q240">
        <f>'Revenue Drivers'!Y8</f>
        <v>208.881</v>
      </c>
      <c r="R240">
        <f>'Revenue Drivers'!Z8</f>
        <v>226.63300000000001</v>
      </c>
      <c r="S240">
        <f>'Revenue Drivers'!AA8</f>
        <v>258.245</v>
      </c>
      <c r="T240">
        <f>'Revenue Drivers'!AB8</f>
        <v>294.48899999999998</v>
      </c>
      <c r="U240">
        <f>'Revenue Drivers'!AC8</f>
        <v>294.17200000000003</v>
      </c>
      <c r="V240">
        <f>'Revenue Drivers'!AD8</f>
        <v>299.30599999999998</v>
      </c>
      <c r="W240">
        <f>'Revenue Drivers'!AE8</f>
        <v>332.67399999999998</v>
      </c>
      <c r="X240">
        <f>'Revenue Drivers'!AF8</f>
        <v>397.01799999999997</v>
      </c>
      <c r="Y240">
        <f>'Revenue Drivers'!AG8</f>
        <v>401.25299999999999</v>
      </c>
      <c r="Z240">
        <f>'Revenue Drivers'!AH8</f>
        <v>407.20100000000002</v>
      </c>
      <c r="AA240">
        <f>'Revenue Drivers'!AI8</f>
        <v>423.86700000000002</v>
      </c>
      <c r="AB240">
        <f>'Revenue Drivers'!AJ8</f>
        <v>566.82500000000005</v>
      </c>
      <c r="AD240">
        <f>'Revenue Drivers'!AT8</f>
        <v>199.642</v>
      </c>
      <c r="AE240">
        <f>'Revenue Drivers'!AU8</f>
        <v>349.209</v>
      </c>
      <c r="AF240">
        <f>'Revenue Drivers'!AV8</f>
        <v>589.41800000000001</v>
      </c>
      <c r="AG240">
        <f>'Revenue Drivers'!AW8</f>
        <v>988.24800000000005</v>
      </c>
      <c r="AH240">
        <f>'Revenue Drivers'!AX8</f>
        <v>1323.17</v>
      </c>
      <c r="AI240">
        <f>'Revenue Drivers'!AY8</f>
        <v>1799.146</v>
      </c>
      <c r="AJ240">
        <f>'Revenue Drivers'!AZ8</f>
        <v>2296.6930000000002</v>
      </c>
      <c r="AK240">
        <f>'Revenue Drivers'!BA8</f>
        <v>2563.2157954081995</v>
      </c>
      <c r="AL240">
        <f>'Revenue Drivers'!BB8</f>
        <v>2847.0959738561442</v>
      </c>
      <c r="AM240">
        <f>'Revenue Drivers'!BC8</f>
        <v>3107.2199264719088</v>
      </c>
      <c r="AN240">
        <f>'Revenue Drivers'!BD8</f>
        <v>3339.3379724837168</v>
      </c>
      <c r="AO240">
        <f>'Revenue Drivers'!BE8</f>
        <v>3557.1484047335016</v>
      </c>
      <c r="AP240">
        <f>'Revenue Drivers'!BF8</f>
        <v>3759.1063119749115</v>
      </c>
      <c r="AQ240">
        <f>'Revenue Drivers'!BG8</f>
        <v>3950.6861522881327</v>
      </c>
      <c r="AR240">
        <f>'Revenue Drivers'!BH8</f>
        <v>4140.8800410810927</v>
      </c>
      <c r="AS240">
        <f>'Revenue Drivers'!BI8</f>
        <v>4340.4971044427466</v>
      </c>
      <c r="AT240">
        <f>'Revenue Drivers'!BJ8</f>
        <v>0</v>
      </c>
      <c r="AU240">
        <f>Model!AK244</f>
        <v>0</v>
      </c>
      <c r="AV240">
        <f>Model!AL244</f>
        <v>0</v>
      </c>
      <c r="AW240">
        <f>Model!AM244</f>
        <v>0</v>
      </c>
      <c r="AX240">
        <f>Model!AN244</f>
        <v>0</v>
      </c>
      <c r="AZ240">
        <f>'Revenue Drivers'!AK8</f>
        <v>516.66700000000003</v>
      </c>
      <c r="BA240">
        <f>'Revenue Drivers'!AL8</f>
        <v>542.02200000000005</v>
      </c>
      <c r="BB240">
        <f>'Revenue Drivers'!AM8</f>
        <v>563.97299999999996</v>
      </c>
      <c r="BC240">
        <f>'Revenue Drivers'!AN8</f>
        <v>674.03099999999995</v>
      </c>
      <c r="BD240">
        <f>'Revenue Drivers'!AO8</f>
        <v>599.73663573441604</v>
      </c>
      <c r="BE240">
        <f>'Revenue Drivers'!AP8</f>
        <v>580.27860797882386</v>
      </c>
      <c r="BF240">
        <f>'Revenue Drivers'!AQ8</f>
        <v>598.73750526415802</v>
      </c>
      <c r="BG240">
        <f>'Revenue Drivers'!AR8</f>
        <v>784.46304643080134</v>
      </c>
    </row>
    <row r="241" spans="1:59">
      <c r="A241" t="str">
        <f>'Revenue Drivers'!I9</f>
        <v>y/y Growth - % (USD)</v>
      </c>
      <c r="B241">
        <f>'Revenue Drivers'!J9</f>
        <v>0</v>
      </c>
      <c r="C241">
        <f>'Revenue Drivers'!K9</f>
        <v>0</v>
      </c>
      <c r="D241">
        <f>'Revenue Drivers'!L9</f>
        <v>0</v>
      </c>
      <c r="E241">
        <f>'Revenue Drivers'!M9</f>
        <v>0</v>
      </c>
      <c r="F241">
        <f>'Revenue Drivers'!N9</f>
        <v>0</v>
      </c>
      <c r="G241">
        <f>'Revenue Drivers'!O9</f>
        <v>0</v>
      </c>
      <c r="H241">
        <f>'Revenue Drivers'!P9</f>
        <v>0</v>
      </c>
      <c r="I241">
        <f>'Revenue Drivers'!Q9</f>
        <v>0</v>
      </c>
      <c r="J241">
        <f>'Revenue Drivers'!R9</f>
        <v>0</v>
      </c>
      <c r="K241">
        <f>'Revenue Drivers'!S9</f>
        <v>0</v>
      </c>
      <c r="L241">
        <f>'Revenue Drivers'!T9</f>
        <v>0</v>
      </c>
      <c r="M241">
        <f>'Revenue Drivers'!U9</f>
        <v>0</v>
      </c>
      <c r="N241">
        <f>'Revenue Drivers'!V9</f>
        <v>0</v>
      </c>
      <c r="O241">
        <f>'Revenue Drivers'!W9</f>
        <v>0</v>
      </c>
      <c r="P241">
        <f>'Revenue Drivers'!X9</f>
        <v>0</v>
      </c>
      <c r="Q241">
        <f>'Revenue Drivers'!Y9</f>
        <v>0</v>
      </c>
      <c r="R241">
        <f>'Revenue Drivers'!Z9</f>
        <v>0</v>
      </c>
      <c r="S241">
        <f>'Revenue Drivers'!AA9</f>
        <v>0</v>
      </c>
      <c r="T241">
        <f>'Revenue Drivers'!AB9</f>
        <v>0</v>
      </c>
      <c r="U241">
        <f>'Revenue Drivers'!AC9</f>
        <v>0.40832339944753238</v>
      </c>
      <c r="V241">
        <f>'Revenue Drivers'!AD9</f>
        <v>0.32066380447684129</v>
      </c>
      <c r="W241">
        <f>'Revenue Drivers'!AE9</f>
        <v>0.288210807566458</v>
      </c>
      <c r="X241">
        <f>'Revenue Drivers'!AF9</f>
        <v>0.34815901442838282</v>
      </c>
      <c r="Y241">
        <f>'Revenue Drivers'!AG9</f>
        <v>0.364008131297336</v>
      </c>
      <c r="Z241">
        <f>'Revenue Drivers'!AH9</f>
        <v>0.36048391946703395</v>
      </c>
      <c r="AA241">
        <f>'Revenue Drivers'!AI9</f>
        <v>0.27412121175685522</v>
      </c>
      <c r="AB241">
        <f>'Revenue Drivers'!AJ9</f>
        <v>0.42770604859225547</v>
      </c>
      <c r="AD241">
        <f>'Revenue Drivers'!AT9</f>
        <v>0</v>
      </c>
      <c r="AE241">
        <f>'Revenue Drivers'!AU9</f>
        <v>0.749176025084902</v>
      </c>
      <c r="AF241">
        <f>'Revenue Drivers'!AV9</f>
        <v>0.68786600574441104</v>
      </c>
      <c r="AG241">
        <f>'Revenue Drivers'!AW9</f>
        <v>0.67665052645151658</v>
      </c>
      <c r="AH241">
        <f>'Revenue Drivers'!AX9</f>
        <v>0.33890480931911826</v>
      </c>
      <c r="AI241">
        <f>'Revenue Drivers'!AY9</f>
        <v>0.35972399616073503</v>
      </c>
      <c r="AJ241">
        <f>'Revenue Drivers'!AZ9</f>
        <v>0.27654620581097933</v>
      </c>
      <c r="AK241">
        <f>'Revenue Drivers'!BA9</f>
        <v>0.11604633070601911</v>
      </c>
      <c r="AL241">
        <f>'Revenue Drivers'!BB9</f>
        <v>0.11075157189515372</v>
      </c>
      <c r="AM241">
        <f>'Revenue Drivers'!BC9</f>
        <v>9.1364658938226651E-2</v>
      </c>
      <c r="AN241">
        <f>'Revenue Drivers'!BD9</f>
        <v>7.4702805563996888E-2</v>
      </c>
      <c r="AO241">
        <f>'Revenue Drivers'!BE9</f>
        <v>6.522563275851434E-2</v>
      </c>
      <c r="AP241">
        <f>'Revenue Drivers'!BF9</f>
        <v>5.6775226744170793E-2</v>
      </c>
      <c r="AQ241">
        <f>'Revenue Drivers'!BG9</f>
        <v>5.0964198512537306E-2</v>
      </c>
      <c r="AR241">
        <f>'Revenue Drivers'!BH9</f>
        <v>4.8141988875224806E-2</v>
      </c>
      <c r="AS241">
        <f>'Revenue Drivers'!BI9</f>
        <v>4.8206434714669566E-2</v>
      </c>
      <c r="AT241">
        <f>'Revenue Drivers'!BJ9</f>
        <v>0</v>
      </c>
      <c r="AU241">
        <f>Model!AK245</f>
        <v>20.971000000000071</v>
      </c>
      <c r="AV241">
        <f>Model!AL245</f>
        <v>30.483000000000072</v>
      </c>
      <c r="AW241">
        <f>Model!AM245</f>
        <v>40.727999999999938</v>
      </c>
      <c r="AX241">
        <f>Model!AN245</f>
        <v>31.073999999999984</v>
      </c>
      <c r="AZ241">
        <f>'Revenue Drivers'!AK9</f>
        <v>0.28763398653717243</v>
      </c>
      <c r="BA241">
        <f>'Revenue Drivers'!AL9</f>
        <v>0.331092015982279</v>
      </c>
      <c r="BB241">
        <f>'Revenue Drivers'!AM9</f>
        <v>0.33054236352440736</v>
      </c>
      <c r="BC241">
        <f>'Revenue Drivers'!AN9</f>
        <v>0.1891342124994484</v>
      </c>
      <c r="BD241">
        <f>'Revenue Drivers'!AO9</f>
        <v>0.16077983640220106</v>
      </c>
      <c r="BE241">
        <f>'Revenue Drivers'!AP9</f>
        <v>7.0581282639494036E-2</v>
      </c>
      <c r="BF241">
        <f>'Revenue Drivers'!AQ9</f>
        <v>6.1642144684511679E-2</v>
      </c>
      <c r="BG241">
        <f>'Revenue Drivers'!AR9</f>
        <v>0.16383823063153091</v>
      </c>
    </row>
    <row r="242" spans="1:59">
      <c r="A242" t="str">
        <f>'Revenue Drivers'!I11</f>
        <v>y/y Growth - % (ex-FX)</v>
      </c>
      <c r="B242">
        <f>'Revenue Drivers'!J11</f>
        <v>0</v>
      </c>
      <c r="C242">
        <f>'Revenue Drivers'!K11</f>
        <v>0</v>
      </c>
      <c r="D242">
        <f>'Revenue Drivers'!L11</f>
        <v>0</v>
      </c>
      <c r="E242">
        <f>'Revenue Drivers'!M11</f>
        <v>0</v>
      </c>
      <c r="F242">
        <f>'Revenue Drivers'!N11</f>
        <v>0</v>
      </c>
      <c r="G242">
        <f>'Revenue Drivers'!O11</f>
        <v>0</v>
      </c>
      <c r="H242">
        <f>'Revenue Drivers'!P11</f>
        <v>0</v>
      </c>
      <c r="I242">
        <f>'Revenue Drivers'!Q11</f>
        <v>0</v>
      </c>
      <c r="J242">
        <f>'Revenue Drivers'!R11</f>
        <v>0</v>
      </c>
      <c r="K242">
        <f>'Revenue Drivers'!S11</f>
        <v>0</v>
      </c>
      <c r="L242">
        <f>'Revenue Drivers'!T11</f>
        <v>0</v>
      </c>
      <c r="M242">
        <f>'Revenue Drivers'!U11</f>
        <v>0</v>
      </c>
      <c r="N242">
        <f>'Revenue Drivers'!V11</f>
        <v>0</v>
      </c>
      <c r="O242">
        <f>'Revenue Drivers'!W11</f>
        <v>0</v>
      </c>
      <c r="P242">
        <f>'Revenue Drivers'!X11</f>
        <v>0</v>
      </c>
      <c r="Q242">
        <f>'Revenue Drivers'!Y11</f>
        <v>0</v>
      </c>
      <c r="R242">
        <f>'Revenue Drivers'!Z11</f>
        <v>0</v>
      </c>
      <c r="S242">
        <f>'Revenue Drivers'!AA11</f>
        <v>0</v>
      </c>
      <c r="T242">
        <f>'Revenue Drivers'!AB11</f>
        <v>0</v>
      </c>
      <c r="U242">
        <f>'Revenue Drivers'!AC11</f>
        <v>0.58491677079293969</v>
      </c>
      <c r="V242">
        <f>'Revenue Drivers'!AD11</f>
        <v>0.51062074199583463</v>
      </c>
      <c r="W242">
        <f>'Revenue Drivers'!AE11</f>
        <v>0.45599333965807665</v>
      </c>
      <c r="X242">
        <f>'Revenue Drivers'!AF11</f>
        <v>0.4488860364903271</v>
      </c>
      <c r="Y242">
        <f>'Revenue Drivers'!AG11</f>
        <v>0.39238948642290894</v>
      </c>
      <c r="Z242">
        <f>'Revenue Drivers'!AH11</f>
        <v>0.34528208589203024</v>
      </c>
      <c r="AA242">
        <f>'Revenue Drivers'!AI11</f>
        <v>0.25011572891178768</v>
      </c>
      <c r="AB242">
        <f>'Revenue Drivers'!AJ11</f>
        <v>0.42560035061382595</v>
      </c>
      <c r="AD242">
        <f>'Revenue Drivers'!AT11</f>
        <v>0</v>
      </c>
      <c r="AE242">
        <f>'Revenue Drivers'!AU11</f>
        <v>0</v>
      </c>
      <c r="AF242">
        <f>'Revenue Drivers'!AV11</f>
        <v>0</v>
      </c>
      <c r="AG242">
        <f>'Revenue Drivers'!AW11</f>
        <v>0.70322759060632745</v>
      </c>
      <c r="AH242">
        <f>'Revenue Drivers'!AX11</f>
        <v>0.49277559152721939</v>
      </c>
      <c r="AI242">
        <f>'Revenue Drivers'!AY11</f>
        <v>0.35592856549045093</v>
      </c>
      <c r="AJ242">
        <f>'Revenue Drivers'!AZ11</f>
        <v>0.27387215934671216</v>
      </c>
      <c r="AK242">
        <f>'Revenue Drivers'!BA11</f>
        <v>7.6489528735767198E-2</v>
      </c>
      <c r="AL242">
        <f>'Revenue Drivers'!BB11</f>
        <v>0.11075157189515394</v>
      </c>
      <c r="AM242">
        <f>'Revenue Drivers'!BC11</f>
        <v>9.1364658938226651E-2</v>
      </c>
      <c r="AN242">
        <f>'Revenue Drivers'!BD11</f>
        <v>7.4702805563996888E-2</v>
      </c>
      <c r="AO242">
        <f>'Revenue Drivers'!BE11</f>
        <v>6.522563275851434E-2</v>
      </c>
      <c r="AP242">
        <f>'Revenue Drivers'!BF11</f>
        <v>5.6775226744170793E-2</v>
      </c>
      <c r="AQ242">
        <f>'Revenue Drivers'!BG11</f>
        <v>5.0964198512537306E-2</v>
      </c>
      <c r="AR242">
        <f>'Revenue Drivers'!BH11</f>
        <v>4.8141988875224806E-2</v>
      </c>
      <c r="AS242">
        <f>'Revenue Drivers'!BI11</f>
        <v>4.8206434714669566E-2</v>
      </c>
      <c r="AT242">
        <f>'Revenue Drivers'!BJ11</f>
        <v>0</v>
      </c>
      <c r="AU242">
        <f>Model!AK246</f>
        <v>2.9627739984883084</v>
      </c>
      <c r="AV242">
        <f>Model!AL246</f>
        <v>-5.8462639109698324</v>
      </c>
      <c r="AW242">
        <f>Model!AM246</f>
        <v>0.46298358418046304</v>
      </c>
      <c r="AX242">
        <f>Model!AN246</f>
        <v>-0.25113869140860412</v>
      </c>
      <c r="AZ242">
        <f>'Revenue Drivers'!AK11</f>
        <v>0.29693485157743349</v>
      </c>
      <c r="BA242">
        <f>'Revenue Drivers'!AL11</f>
        <v>0.35290433962588486</v>
      </c>
      <c r="BB242">
        <f>'Revenue Drivers'!AM11</f>
        <v>0.32462305392965241</v>
      </c>
      <c r="BC242">
        <f>'Revenue Drivers'!AN11</f>
        <v>0.16281921227892182</v>
      </c>
      <c r="BD242">
        <f>'Revenue Drivers'!AO11</f>
        <v>8.8998000646451247E-2</v>
      </c>
      <c r="BE242">
        <f>'Revenue Drivers'!AP11</f>
        <v>2.1343063565685716E-2</v>
      </c>
      <c r="BF242">
        <f>'Revenue Drivers'!AQ11</f>
        <v>4.0490608592964383E-2</v>
      </c>
      <c r="BG242">
        <f>'Revenue Drivers'!AR11</f>
        <v>0.14136829792804129</v>
      </c>
    </row>
    <row r="243" spans="1:59">
      <c r="AU243">
        <f>Model!AK247</f>
        <v>0</v>
      </c>
      <c r="AV243">
        <f>Model!AL247</f>
        <v>0</v>
      </c>
      <c r="AW243">
        <f>Model!AM247</f>
        <v>0</v>
      </c>
      <c r="AX243">
        <f>Model!AN247</f>
        <v>0</v>
      </c>
    </row>
    <row r="244" spans="1:59">
      <c r="A244" t="str">
        <f>'Revenue Drivers'!I15</f>
        <v>TAC (USD)</v>
      </c>
      <c r="B244">
        <f>'Revenue Drivers'!J15</f>
        <v>0</v>
      </c>
      <c r="C244">
        <f>'Revenue Drivers'!K15</f>
        <v>0</v>
      </c>
      <c r="D244">
        <f>'Revenue Drivers'!L15</f>
        <v>0</v>
      </c>
      <c r="E244">
        <f>'Revenue Drivers'!M15</f>
        <v>0</v>
      </c>
      <c r="F244">
        <f>'Revenue Drivers'!N15</f>
        <v>0</v>
      </c>
      <c r="G244">
        <f>'Revenue Drivers'!O15</f>
        <v>0</v>
      </c>
      <c r="H244">
        <f>'Revenue Drivers'!P15</f>
        <v>0</v>
      </c>
      <c r="I244">
        <f>'Revenue Drivers'!Q15</f>
        <v>0</v>
      </c>
      <c r="J244">
        <f>'Revenue Drivers'!R15</f>
        <v>0</v>
      </c>
      <c r="K244">
        <f>'Revenue Drivers'!S15</f>
        <v>0</v>
      </c>
      <c r="L244">
        <f>'Revenue Drivers'!T15</f>
        <v>0</v>
      </c>
      <c r="M244">
        <f>'Revenue Drivers'!U15</f>
        <v>0</v>
      </c>
      <c r="N244">
        <f>'Revenue Drivers'!V15</f>
        <v>0</v>
      </c>
      <c r="O244">
        <f>'Revenue Drivers'!W15</f>
        <v>0</v>
      </c>
      <c r="P244">
        <f>'Revenue Drivers'!X15</f>
        <v>0</v>
      </c>
      <c r="Q244">
        <f>'Revenue Drivers'!Y15</f>
        <v>122.967</v>
      </c>
      <c r="R244">
        <f>'Revenue Drivers'!Z15</f>
        <v>134.751</v>
      </c>
      <c r="S244">
        <f>'Revenue Drivers'!AA15</f>
        <v>155.23699999999999</v>
      </c>
      <c r="T244">
        <f>'Revenue Drivers'!AB15</f>
        <v>172.53800000000001</v>
      </c>
      <c r="U244">
        <f>'Revenue Drivers'!AC15</f>
        <v>175.88800000000001</v>
      </c>
      <c r="V244">
        <f>'Revenue Drivers'!AD15</f>
        <v>177.239</v>
      </c>
      <c r="W244">
        <f>'Revenue Drivers'!AE15</f>
        <v>198.97</v>
      </c>
      <c r="X244">
        <f>'Revenue Drivers'!AF15</f>
        <v>237.05600000000001</v>
      </c>
      <c r="Y244">
        <f>'Revenue Drivers'!AG15</f>
        <v>238.755</v>
      </c>
      <c r="Z244">
        <f>'Revenue Drivers'!AH15</f>
        <v>240.96899999999999</v>
      </c>
      <c r="AA244">
        <f>'Revenue Drivers'!AI15</f>
        <v>247.31</v>
      </c>
      <c r="AB244">
        <f>'Revenue Drivers'!AJ15</f>
        <v>341.87700000000001</v>
      </c>
      <c r="AD244">
        <f>'Revenue Drivers'!AT15</f>
        <v>109.943</v>
      </c>
      <c r="AE244">
        <f>'Revenue Drivers'!AU15</f>
        <v>202.58099999999999</v>
      </c>
      <c r="AF244">
        <f>'Revenue Drivers'!AV15</f>
        <v>351.75900000000001</v>
      </c>
      <c r="AG244">
        <f>'Revenue Drivers'!AW15</f>
        <v>585.49300000000005</v>
      </c>
      <c r="AH244">
        <f>'Revenue Drivers'!AX15</f>
        <v>789.15300000000002</v>
      </c>
      <c r="AI244">
        <f>'Revenue Drivers'!AY15</f>
        <v>1068.9110000000001</v>
      </c>
      <c r="AJ244">
        <f>'Revenue Drivers'!AZ15</f>
        <v>1355.556</v>
      </c>
      <c r="AK244">
        <f>'Revenue Drivers'!BA15</f>
        <v>1511.7358573829742</v>
      </c>
      <c r="AL244">
        <f>'Revenue Drivers'!BB15</f>
        <v>1678.7671197023446</v>
      </c>
      <c r="AM244">
        <f>'Revenue Drivers'!BC15</f>
        <v>1833.0706107626897</v>
      </c>
      <c r="AN244">
        <f>'Revenue Drivers'!BD15</f>
        <v>1969.57186017404</v>
      </c>
      <c r="AO244">
        <f>'Revenue Drivers'!BE15</f>
        <v>2101.0536921308585</v>
      </c>
      <c r="AP244">
        <f>'Revenue Drivers'!BF15</f>
        <v>2223.6987339427069</v>
      </c>
      <c r="AQ244">
        <f>'Revenue Drivers'!BG15</f>
        <v>2336.4761602050753</v>
      </c>
      <c r="AR244">
        <f>'Revenue Drivers'!BH15</f>
        <v>2450.4184777740629</v>
      </c>
      <c r="AS244">
        <f>'Revenue Drivers'!BI15</f>
        <v>2564.6548930889885</v>
      </c>
      <c r="AT244">
        <f>'Revenue Drivers'!BJ15</f>
        <v>0</v>
      </c>
      <c r="AU244">
        <f>Model!AK248</f>
        <v>0.3708858744672206</v>
      </c>
      <c r="AV244">
        <f>Model!AL248</f>
        <v>0.56360241097511432</v>
      </c>
      <c r="AW244">
        <f>Model!AM248</f>
        <v>0.51478841195206992</v>
      </c>
      <c r="AX244">
        <f>Model!AN248</f>
        <v>0.2591054632779668</v>
      </c>
      <c r="AZ244">
        <f>'Revenue Drivers'!AK15</f>
        <v>306.69299999999998</v>
      </c>
      <c r="BA244">
        <f>'Revenue Drivers'!AL15</f>
        <v>322.2</v>
      </c>
      <c r="BB244">
        <f>'Revenue Drivers'!AM15</f>
        <v>329.57600000000002</v>
      </c>
      <c r="BC244">
        <f>'Revenue Drivers'!AN15</f>
        <v>397.08699999999999</v>
      </c>
      <c r="BD244">
        <f>'Revenue Drivers'!AO15</f>
        <v>355.90428789924408</v>
      </c>
      <c r="BE244">
        <f>'Revenue Drivers'!AP15</f>
        <v>344.20524302774015</v>
      </c>
      <c r="BF244">
        <f>'Revenue Drivers'!AQ15</f>
        <v>349.26783484321618</v>
      </c>
      <c r="BG244">
        <f>'Revenue Drivers'!AR15</f>
        <v>462.35849161277372</v>
      </c>
    </row>
    <row r="245" spans="1:59">
      <c r="A245" t="str">
        <f>'Revenue Drivers'!I16</f>
        <v>% of Gross Revenue</v>
      </c>
      <c r="B245">
        <f>'Revenue Drivers'!J16</f>
        <v>0</v>
      </c>
      <c r="C245">
        <f>'Revenue Drivers'!K16</f>
        <v>0</v>
      </c>
      <c r="D245">
        <f>'Revenue Drivers'!L16</f>
        <v>0</v>
      </c>
      <c r="E245">
        <f>'Revenue Drivers'!M16</f>
        <v>0</v>
      </c>
      <c r="F245">
        <f>'Revenue Drivers'!N16</f>
        <v>0</v>
      </c>
      <c r="G245">
        <f>'Revenue Drivers'!O16</f>
        <v>0</v>
      </c>
      <c r="H245">
        <f>'Revenue Drivers'!P16</f>
        <v>0</v>
      </c>
      <c r="I245">
        <f>'Revenue Drivers'!Q16</f>
        <v>0</v>
      </c>
      <c r="J245">
        <f>'Revenue Drivers'!R16</f>
        <v>0</v>
      </c>
      <c r="K245">
        <f>'Revenue Drivers'!S16</f>
        <v>0</v>
      </c>
      <c r="L245">
        <f>'Revenue Drivers'!T16</f>
        <v>0</v>
      </c>
      <c r="M245">
        <f>'Revenue Drivers'!U16</f>
        <v>0</v>
      </c>
      <c r="N245">
        <f>'Revenue Drivers'!V16</f>
        <v>0</v>
      </c>
      <c r="O245">
        <f>'Revenue Drivers'!W16</f>
        <v>0</v>
      </c>
      <c r="P245">
        <f>'Revenue Drivers'!X16</f>
        <v>0</v>
      </c>
      <c r="Q245">
        <f>'Revenue Drivers'!Y16</f>
        <v>0.58869404110474388</v>
      </c>
      <c r="R245">
        <f>'Revenue Drivers'!Z16</f>
        <v>0.59457801820564526</v>
      </c>
      <c r="S245">
        <f>'Revenue Drivers'!AA16</f>
        <v>0.60112296462661419</v>
      </c>
      <c r="T245">
        <f>'Revenue Drivers'!AB16</f>
        <v>0.58588945597288866</v>
      </c>
      <c r="U245">
        <f>'Revenue Drivers'!AC16</f>
        <v>0.5979087064710441</v>
      </c>
      <c r="V245">
        <f>'Revenue Drivers'!AD16</f>
        <v>0.59216654527473556</v>
      </c>
      <c r="W245">
        <f>'Revenue Drivers'!AE16</f>
        <v>0.59809302800940267</v>
      </c>
      <c r="X245">
        <f>'Revenue Drivers'!AF16</f>
        <v>0.59709131575898333</v>
      </c>
      <c r="Y245">
        <f>'Revenue Drivers'!AG16</f>
        <v>0.59502358860868332</v>
      </c>
      <c r="Z245">
        <f>'Revenue Drivers'!AH16</f>
        <v>0.59176917541951024</v>
      </c>
      <c r="AA245">
        <f>'Revenue Drivers'!AI16</f>
        <v>0.58346132159380182</v>
      </c>
      <c r="AB245">
        <f>'Revenue Drivers'!AJ16</f>
        <v>0.60314382745997441</v>
      </c>
      <c r="AD245">
        <f>'Revenue Drivers'!AT16</f>
        <v>0.55070075435028698</v>
      </c>
      <c r="AE245">
        <f>'Revenue Drivers'!AU16</f>
        <v>0.58011391458983008</v>
      </c>
      <c r="AF245">
        <f>'Revenue Drivers'!AV16</f>
        <v>0.59679039323536098</v>
      </c>
      <c r="AG245">
        <f>'Revenue Drivers'!AW16</f>
        <v>0.59245553747642299</v>
      </c>
      <c r="AH245">
        <f>'Revenue Drivers'!AX16</f>
        <v>0.59641089202445641</v>
      </c>
      <c r="AI245">
        <f>'Revenue Drivers'!AY16</f>
        <v>0.59412132200499579</v>
      </c>
      <c r="AJ245">
        <f>'Revenue Drivers'!AZ16</f>
        <v>0.59022080878898486</v>
      </c>
      <c r="AK245">
        <f>'Revenue Drivers'!BA16</f>
        <v>0.58978095410114539</v>
      </c>
      <c r="AL245">
        <f>'Revenue Drivers'!BB16</f>
        <v>0.589641914118055</v>
      </c>
      <c r="AM245">
        <f>'Revenue Drivers'!BC16</f>
        <v>0.58993912698160655</v>
      </c>
      <c r="AN245">
        <f>'Revenue Drivers'!BD16</f>
        <v>0.58980908084278794</v>
      </c>
      <c r="AO245">
        <f>'Revenue Drivers'!BE16</f>
        <v>0.59065674328768059</v>
      </c>
      <c r="AP245">
        <f>'Revenue Drivers'!BF16</f>
        <v>0.59154983908248349</v>
      </c>
      <c r="AQ245">
        <f>'Revenue Drivers'!BG16</f>
        <v>0.5914102184127813</v>
      </c>
      <c r="AR245">
        <f>'Revenue Drivers'!BH16</f>
        <v>0.5917627300148286</v>
      </c>
      <c r="AS245">
        <f>'Revenue Drivers'!BI16</f>
        <v>0.59086662918491939</v>
      </c>
      <c r="AT245">
        <f>'Revenue Drivers'!BJ16</f>
        <v>0</v>
      </c>
      <c r="AU245">
        <f>Model!AK249</f>
        <v>0.67847552492801577</v>
      </c>
      <c r="AV245">
        <f>Model!AL249</f>
        <v>1.1615226337448556</v>
      </c>
      <c r="AW245">
        <f>Model!AM249</f>
        <v>0.85356806035837751</v>
      </c>
      <c r="AX245">
        <f>Model!AN249</f>
        <v>0.37974312285375611</v>
      </c>
      <c r="AZ245">
        <f>'Revenue Drivers'!AK16</f>
        <v>0.59359897187163102</v>
      </c>
      <c r="BA245">
        <f>'Revenue Drivers'!AL16</f>
        <v>0.59444081605543675</v>
      </c>
      <c r="BB245">
        <f>'Revenue Drivers'!AM16</f>
        <v>0.58438258569115908</v>
      </c>
      <c r="BC245">
        <f>'Revenue Drivers'!AN16</f>
        <v>0.58912275548157278</v>
      </c>
      <c r="BD245">
        <f>'Revenue Drivers'!AO16</f>
        <v>0.59343429547774151</v>
      </c>
      <c r="BE245">
        <f>'Revenue Drivers'!AP16</f>
        <v>0.59317238012038043</v>
      </c>
      <c r="BF245">
        <f>'Revenue Drivers'!AQ16</f>
        <v>0.58334049858647508</v>
      </c>
      <c r="BG245">
        <f>'Revenue Drivers'!AR16</f>
        <v>0.58939486533679453</v>
      </c>
    </row>
    <row r="246" spans="1:59">
      <c r="AU246">
        <f>Model!AK250</f>
        <v>4.0589006071609118E-2</v>
      </c>
      <c r="AV246">
        <f>Model!AL250</f>
        <v>5.6239414636306405E-2</v>
      </c>
      <c r="AW246">
        <f>Model!AM250</f>
        <v>7.2216223117064007E-2</v>
      </c>
      <c r="AX246">
        <f>Model!AN250</f>
        <v>4.6101737160456992E-2</v>
      </c>
    </row>
    <row r="247" spans="1:59">
      <c r="A247" t="str">
        <f>'Revenue Drivers'!I19</f>
        <v>Net Revenue (USD)</v>
      </c>
      <c r="B247">
        <f>'Revenue Drivers'!J19</f>
        <v>0</v>
      </c>
      <c r="C247">
        <f>'Revenue Drivers'!K19</f>
        <v>0</v>
      </c>
      <c r="D247">
        <f>'Revenue Drivers'!L19</f>
        <v>0</v>
      </c>
      <c r="E247">
        <f>'Revenue Drivers'!M19</f>
        <v>0</v>
      </c>
      <c r="F247">
        <f>'Revenue Drivers'!N19</f>
        <v>0</v>
      </c>
      <c r="G247">
        <f>'Revenue Drivers'!O19</f>
        <v>0</v>
      </c>
      <c r="H247">
        <f>'Revenue Drivers'!P19</f>
        <v>0</v>
      </c>
      <c r="I247">
        <f>'Revenue Drivers'!Q19</f>
        <v>0</v>
      </c>
      <c r="J247">
        <f>'Revenue Drivers'!R19</f>
        <v>0</v>
      </c>
      <c r="K247">
        <f>'Revenue Drivers'!S19</f>
        <v>0</v>
      </c>
      <c r="L247">
        <f>'Revenue Drivers'!T19</f>
        <v>0</v>
      </c>
      <c r="M247">
        <f>'Revenue Drivers'!U19</f>
        <v>0</v>
      </c>
      <c r="N247">
        <f>'Revenue Drivers'!V19</f>
        <v>0</v>
      </c>
      <c r="O247">
        <f>'Revenue Drivers'!W19</f>
        <v>0</v>
      </c>
      <c r="P247">
        <f>'Revenue Drivers'!X19</f>
        <v>0</v>
      </c>
      <c r="Q247">
        <f>'Revenue Drivers'!Y19</f>
        <v>85.914000000000001</v>
      </c>
      <c r="R247">
        <f>'Revenue Drivers'!Z19</f>
        <v>91.882000000000005</v>
      </c>
      <c r="S247">
        <f>'Revenue Drivers'!AA19</f>
        <v>103.00800000000001</v>
      </c>
      <c r="T247">
        <f>'Revenue Drivers'!AB19</f>
        <v>121.95099999999996</v>
      </c>
      <c r="U247">
        <f>'Revenue Drivers'!AC19</f>
        <v>118.28400000000002</v>
      </c>
      <c r="V247">
        <f>'Revenue Drivers'!AD19</f>
        <v>122.06699999999998</v>
      </c>
      <c r="W247">
        <f>'Revenue Drivers'!AE19</f>
        <v>133.70399999999998</v>
      </c>
      <c r="X247">
        <f>'Revenue Drivers'!AF19</f>
        <v>159.96199999999996</v>
      </c>
      <c r="Y247">
        <f>'Revenue Drivers'!AG19</f>
        <v>162.49799999999999</v>
      </c>
      <c r="Z247">
        <f>'Revenue Drivers'!AH19</f>
        <v>166.23200000000003</v>
      </c>
      <c r="AA247">
        <f>'Revenue Drivers'!AI19</f>
        <v>176.55700000000002</v>
      </c>
      <c r="AB247">
        <f>'Revenue Drivers'!AJ19</f>
        <v>224.94800000000004</v>
      </c>
      <c r="AD247">
        <f>'Revenue Drivers'!AT19</f>
        <v>89.698999999999998</v>
      </c>
      <c r="AE247">
        <f>'Revenue Drivers'!AU19</f>
        <v>146.62800000000001</v>
      </c>
      <c r="AF247">
        <f>'Revenue Drivers'!AV19</f>
        <v>237.65899999999999</v>
      </c>
      <c r="AG247">
        <f>'Revenue Drivers'!AW19</f>
        <v>402.75499999999994</v>
      </c>
      <c r="AH247">
        <f>'Revenue Drivers'!AX19</f>
        <v>534.01699999999994</v>
      </c>
      <c r="AI247">
        <f>'Revenue Drivers'!AY19</f>
        <v>730.23500000000013</v>
      </c>
      <c r="AJ247">
        <f>'Revenue Drivers'!AZ19</f>
        <v>941.13699999999994</v>
      </c>
      <c r="AK247">
        <f>'Revenue Drivers'!BA19</f>
        <v>1051.479938025225</v>
      </c>
      <c r="AL247">
        <f>'Revenue Drivers'!BB19</f>
        <v>1168.3288541537995</v>
      </c>
      <c r="AM247">
        <f>'Revenue Drivers'!BC19</f>
        <v>1274.1493157092186</v>
      </c>
      <c r="AN247">
        <f>'Revenue Drivers'!BD19</f>
        <v>1369.7661123096773</v>
      </c>
      <c r="AO247">
        <f>'Revenue Drivers'!BE19</f>
        <v>1456.0947126026431</v>
      </c>
      <c r="AP247">
        <f>'Revenue Drivers'!BF19</f>
        <v>1535.4075780322046</v>
      </c>
      <c r="AQ247">
        <f>'Revenue Drivers'!BG19</f>
        <v>1614.2099920830576</v>
      </c>
      <c r="AR247">
        <f>'Revenue Drivers'!BH19</f>
        <v>1690.46156330703</v>
      </c>
      <c r="AS247">
        <f>'Revenue Drivers'!BI19</f>
        <v>1775.8422113537572</v>
      </c>
      <c r="AT247">
        <f>'Revenue Drivers'!BJ19</f>
        <v>0</v>
      </c>
      <c r="AU247">
        <f>Model!AK251</f>
        <v>0</v>
      </c>
      <c r="AV247">
        <f>Model!AL251</f>
        <v>0</v>
      </c>
      <c r="AW247">
        <f>Model!AM251</f>
        <v>0</v>
      </c>
      <c r="AX247">
        <f>Model!AN251</f>
        <v>0</v>
      </c>
      <c r="AZ247">
        <f>'Revenue Drivers'!AK19</f>
        <v>209.97400000000005</v>
      </c>
      <c r="BA247">
        <f>'Revenue Drivers'!AL19</f>
        <v>219.82200000000006</v>
      </c>
      <c r="BB247">
        <f>'Revenue Drivers'!AM19</f>
        <v>234.39699999999993</v>
      </c>
      <c r="BC247">
        <f>'Revenue Drivers'!AN19</f>
        <v>276.94399999999996</v>
      </c>
      <c r="BD247">
        <f>'Revenue Drivers'!AO19</f>
        <v>243.83234783517204</v>
      </c>
      <c r="BE247">
        <f>'Revenue Drivers'!AP19</f>
        <v>236.07336495108365</v>
      </c>
      <c r="BF247">
        <f>'Revenue Drivers'!AQ19</f>
        <v>249.4696704209419</v>
      </c>
      <c r="BG247">
        <f>'Revenue Drivers'!AR19</f>
        <v>322.10455481802757</v>
      </c>
    </row>
    <row r="248" spans="1:59">
      <c r="A248" t="str">
        <f>'Revenue Drivers'!I20</f>
        <v>y/y Growth - % (USD)</v>
      </c>
      <c r="B248">
        <f>'Revenue Drivers'!J20</f>
        <v>0</v>
      </c>
      <c r="C248">
        <f>'Revenue Drivers'!K20</f>
        <v>0</v>
      </c>
      <c r="D248">
        <f>'Revenue Drivers'!L20</f>
        <v>0</v>
      </c>
      <c r="E248">
        <f>'Revenue Drivers'!M20</f>
        <v>0</v>
      </c>
      <c r="F248">
        <f>'Revenue Drivers'!N20</f>
        <v>0</v>
      </c>
      <c r="G248">
        <f>'Revenue Drivers'!O20</f>
        <v>0</v>
      </c>
      <c r="H248">
        <f>'Revenue Drivers'!P20</f>
        <v>0</v>
      </c>
      <c r="I248">
        <f>'Revenue Drivers'!Q20</f>
        <v>0</v>
      </c>
      <c r="J248">
        <f>'Revenue Drivers'!R20</f>
        <v>0</v>
      </c>
      <c r="K248">
        <f>'Revenue Drivers'!S20</f>
        <v>0</v>
      </c>
      <c r="L248">
        <f>'Revenue Drivers'!T20</f>
        <v>0</v>
      </c>
      <c r="M248">
        <f>'Revenue Drivers'!U20</f>
        <v>0</v>
      </c>
      <c r="N248">
        <f>'Revenue Drivers'!V20</f>
        <v>0</v>
      </c>
      <c r="O248">
        <f>'Revenue Drivers'!W20</f>
        <v>0</v>
      </c>
      <c r="P248">
        <f>'Revenue Drivers'!X20</f>
        <v>0</v>
      </c>
      <c r="Q248">
        <f>'Revenue Drivers'!Y20</f>
        <v>0</v>
      </c>
      <c r="R248">
        <f>'Revenue Drivers'!Z20</f>
        <v>0</v>
      </c>
      <c r="S248">
        <f>'Revenue Drivers'!AA20</f>
        <v>0</v>
      </c>
      <c r="T248">
        <f>'Revenue Drivers'!AB20</f>
        <v>0</v>
      </c>
      <c r="U248">
        <f>'Revenue Drivers'!AC20</f>
        <v>0.37677212095816759</v>
      </c>
      <c r="V248">
        <f>'Revenue Drivers'!AD20</f>
        <v>0.32851918765372945</v>
      </c>
      <c r="W248">
        <f>'Revenue Drivers'!AE20</f>
        <v>0.29799627213420288</v>
      </c>
      <c r="X248">
        <f>'Revenue Drivers'!AF20</f>
        <v>0.3116907610433699</v>
      </c>
      <c r="Y248">
        <f>'Revenue Drivers'!AG20</f>
        <v>0.37379527239525179</v>
      </c>
      <c r="Z248">
        <f>'Revenue Drivers'!AH20</f>
        <v>0.36180949806253992</v>
      </c>
      <c r="AA248">
        <f>'Revenue Drivers'!AI20</f>
        <v>0.3205064919523728</v>
      </c>
      <c r="AB248">
        <f>'Revenue Drivers'!AJ20</f>
        <v>0.40625898650929648</v>
      </c>
      <c r="AD248">
        <f>'Revenue Drivers'!AT20</f>
        <v>0</v>
      </c>
      <c r="AE248">
        <f>'Revenue Drivers'!AU20</f>
        <v>0.63466705314440541</v>
      </c>
      <c r="AF248">
        <f>'Revenue Drivers'!AV20</f>
        <v>0.62082958234443608</v>
      </c>
      <c r="AG248">
        <f>'Revenue Drivers'!AW20</f>
        <v>0.69467598534034036</v>
      </c>
      <c r="AH248">
        <f>'Revenue Drivers'!AX20</f>
        <v>0.32591029285794093</v>
      </c>
      <c r="AI248">
        <f>'Revenue Drivers'!AY20</f>
        <v>0.3674377407460816</v>
      </c>
      <c r="AJ248">
        <f>'Revenue Drivers'!AZ20</f>
        <v>0.28881387498544964</v>
      </c>
      <c r="AK248">
        <f>'Revenue Drivers'!BA20</f>
        <v>0.11724428858415403</v>
      </c>
      <c r="AL248">
        <f>'Revenue Drivers'!BB20</f>
        <v>0.11112805095266709</v>
      </c>
      <c r="AM248">
        <f>'Revenue Drivers'!BC20</f>
        <v>9.0574208776229348E-2</v>
      </c>
      <c r="AN248">
        <f>'Revenue Drivers'!BD20</f>
        <v>7.5043635327180169E-2</v>
      </c>
      <c r="AO248">
        <f>'Revenue Drivers'!BE20</f>
        <v>6.3024336430253625E-2</v>
      </c>
      <c r="AP248">
        <f>'Revenue Drivers'!BF20</f>
        <v>5.4469578622256432E-2</v>
      </c>
      <c r="AQ248">
        <f>'Revenue Drivers'!BG20</f>
        <v>5.1323449993549541E-2</v>
      </c>
      <c r="AR248">
        <f>'Revenue Drivers'!BH20</f>
        <v>4.7237702404241411E-2</v>
      </c>
      <c r="AS248">
        <f>'Revenue Drivers'!BI20</f>
        <v>5.0507299248909288E-2</v>
      </c>
      <c r="AT248">
        <f>'Revenue Drivers'!BJ20</f>
        <v>0</v>
      </c>
      <c r="AU248">
        <f>Model!AK252</f>
        <v>0</v>
      </c>
      <c r="AV248">
        <f>Model!AL252</f>
        <v>0</v>
      </c>
      <c r="AW248">
        <f>Model!AM252</f>
        <v>0</v>
      </c>
      <c r="AX248">
        <f>Model!AN252</f>
        <v>0</v>
      </c>
      <c r="AZ248">
        <f>'Revenue Drivers'!AK20</f>
        <v>0.2921635958596418</v>
      </c>
      <c r="BA248">
        <f>'Revenue Drivers'!AL20</f>
        <v>0.32238076904567126</v>
      </c>
      <c r="BB248">
        <f>'Revenue Drivers'!AM20</f>
        <v>0.32759958540301382</v>
      </c>
      <c r="BC248">
        <f>'Revenue Drivers'!AN20</f>
        <v>0.23114675391646022</v>
      </c>
      <c r="BD248">
        <f>'Revenue Drivers'!AO20</f>
        <v>0.16125019209603098</v>
      </c>
      <c r="BE248">
        <f>'Revenue Drivers'!AP20</f>
        <v>7.3929656499729601E-2</v>
      </c>
      <c r="BF248">
        <f>'Revenue Drivers'!AQ20</f>
        <v>6.430402445825667E-2</v>
      </c>
      <c r="BG248">
        <f>'Revenue Drivers'!AR20</f>
        <v>0.16306746063474065</v>
      </c>
    </row>
    <row r="249" spans="1:59">
      <c r="A249" t="str">
        <f>'Revenue Drivers'!I21</f>
        <v>y/y Growth - % (ex-FX)</v>
      </c>
      <c r="B249">
        <f>'Revenue Drivers'!J21</f>
        <v>0</v>
      </c>
      <c r="C249">
        <f>'Revenue Drivers'!K21</f>
        <v>0</v>
      </c>
      <c r="D249">
        <f>'Revenue Drivers'!L21</f>
        <v>0</v>
      </c>
      <c r="E249">
        <f>'Revenue Drivers'!M21</f>
        <v>0</v>
      </c>
      <c r="F249">
        <f>'Revenue Drivers'!N21</f>
        <v>0</v>
      </c>
      <c r="G249">
        <f>'Revenue Drivers'!O21</f>
        <v>0</v>
      </c>
      <c r="H249">
        <f>'Revenue Drivers'!P21</f>
        <v>0</v>
      </c>
      <c r="I249">
        <f>'Revenue Drivers'!Q21</f>
        <v>0</v>
      </c>
      <c r="J249">
        <f>'Revenue Drivers'!R21</f>
        <v>0</v>
      </c>
      <c r="K249">
        <f>'Revenue Drivers'!S21</f>
        <v>0</v>
      </c>
      <c r="L249">
        <f>'Revenue Drivers'!T21</f>
        <v>0</v>
      </c>
      <c r="M249">
        <f>'Revenue Drivers'!U21</f>
        <v>0</v>
      </c>
      <c r="N249">
        <f>'Revenue Drivers'!V21</f>
        <v>0</v>
      </c>
      <c r="O249">
        <f>'Revenue Drivers'!W21</f>
        <v>0</v>
      </c>
      <c r="P249">
        <f>'Revenue Drivers'!X21</f>
        <v>0</v>
      </c>
      <c r="Q249">
        <f>'Revenue Drivers'!Y21</f>
        <v>0</v>
      </c>
      <c r="R249">
        <f>'Revenue Drivers'!Z21</f>
        <v>0</v>
      </c>
      <c r="S249">
        <f>'Revenue Drivers'!AA21</f>
        <v>0</v>
      </c>
      <c r="T249">
        <f>'Revenue Drivers'!AB21</f>
        <v>0</v>
      </c>
      <c r="U249">
        <f>'Revenue Drivers'!AC21</f>
        <v>0.55002677095700392</v>
      </c>
      <c r="V249">
        <f>'Revenue Drivers'!AD21</f>
        <v>0.52040660847608855</v>
      </c>
      <c r="W249">
        <f>'Revenue Drivers'!AE21</f>
        <v>0.46791511338925162</v>
      </c>
      <c r="X249">
        <f>'Revenue Drivers'!AF21</f>
        <v>0.41437954588318204</v>
      </c>
      <c r="Y249">
        <f>'Revenue Drivers'!AG21</f>
        <v>0.40517736972033402</v>
      </c>
      <c r="Z249">
        <f>'Revenue Drivers'!AH21</f>
        <v>0.34789091236779801</v>
      </c>
      <c r="AA249">
        <f>'Revenue Drivers'!AI21</f>
        <v>0.29815113983126906</v>
      </c>
      <c r="AB249">
        <f>'Revenue Drivers'!AJ21</f>
        <v>0.40505244995686485</v>
      </c>
      <c r="AD249">
        <f>'Revenue Drivers'!AT21</f>
        <v>0</v>
      </c>
      <c r="AE249">
        <f>'Revenue Drivers'!AU21</f>
        <v>0</v>
      </c>
      <c r="AF249">
        <f>'Revenue Drivers'!AV21</f>
        <v>0</v>
      </c>
      <c r="AG249">
        <f>'Revenue Drivers'!AW21</f>
        <v>0</v>
      </c>
      <c r="AH249">
        <f>'Revenue Drivers'!AX21</f>
        <v>0.4811957641742497</v>
      </c>
      <c r="AI249">
        <f>'Revenue Drivers'!AY21</f>
        <v>0.36524867185876086</v>
      </c>
      <c r="AJ249">
        <f>'Revenue Drivers'!AZ21</f>
        <v>0.28521914178312446</v>
      </c>
      <c r="AK249">
        <f>'Revenue Drivers'!BA21</f>
        <v>7.4953253732601866E-2</v>
      </c>
      <c r="AL249">
        <f>'Revenue Drivers'!BB21</f>
        <v>0.11112805095266687</v>
      </c>
      <c r="AM249">
        <f>'Revenue Drivers'!BC21</f>
        <v>9.0574208776229348E-2</v>
      </c>
      <c r="AN249">
        <f>'Revenue Drivers'!BD21</f>
        <v>7.5043635327180169E-2</v>
      </c>
      <c r="AO249">
        <f>'Revenue Drivers'!BE21</f>
        <v>6.3024336430253625E-2</v>
      </c>
      <c r="AP249">
        <f>'Revenue Drivers'!BF21</f>
        <v>5.4469578622256432E-2</v>
      </c>
      <c r="AQ249">
        <f>'Revenue Drivers'!BG21</f>
        <v>5.1323449993549541E-2</v>
      </c>
      <c r="AR249">
        <f>'Revenue Drivers'!BH21</f>
        <v>4.7237702404241411E-2</v>
      </c>
      <c r="AS249">
        <f>'Revenue Drivers'!BI21</f>
        <v>5.0507299248909288E-2</v>
      </c>
      <c r="AT249">
        <f>'Revenue Drivers'!BJ21</f>
        <v>0</v>
      </c>
      <c r="AU249">
        <f>Model!AK253</f>
        <v>0</v>
      </c>
      <c r="AV249">
        <f>Model!AL253</f>
        <v>0</v>
      </c>
      <c r="AW249">
        <f>Model!AM253</f>
        <v>0</v>
      </c>
      <c r="AX249">
        <f>Model!AN253</f>
        <v>0</v>
      </c>
      <c r="AZ249">
        <f>'Revenue Drivers'!AK21</f>
        <v>0.30140063262317085</v>
      </c>
      <c r="BA249">
        <f>'Revenue Drivers'!AL21</f>
        <v>0.34487944559410977</v>
      </c>
      <c r="BB249">
        <f>'Revenue Drivers'!AM21</f>
        <v>0.32074627457421623</v>
      </c>
      <c r="BC249">
        <f>'Revenue Drivers'!AN21</f>
        <v>0.20155769333357032</v>
      </c>
      <c r="BD249">
        <f>'Revenue Drivers'!AO21</f>
        <v>8.5555270865069089E-2</v>
      </c>
      <c r="BE249">
        <f>'Revenue Drivers'!AP21</f>
        <v>2.0495884306153345E-2</v>
      </c>
      <c r="BF249">
        <f>'Revenue Drivers'!AQ21</f>
        <v>4.1530535861833417E-2</v>
      </c>
      <c r="BG249">
        <f>'Revenue Drivers'!AR21</f>
        <v>0.13842805267189262</v>
      </c>
    </row>
    <row r="250" spans="1:59">
      <c r="AU250">
        <f>Model!AK254</f>
        <v>0</v>
      </c>
      <c r="AV250">
        <f>Model!AL254</f>
        <v>0</v>
      </c>
      <c r="AW250">
        <f>Model!AM254</f>
        <v>0</v>
      </c>
      <c r="AX250">
        <f>Model!AN254</f>
        <v>0</v>
      </c>
    </row>
    <row r="251" spans="1:59">
      <c r="A251" t="str">
        <f>'Revenue Drivers'!I41</f>
        <v>Clients</v>
      </c>
      <c r="B251">
        <f>'Revenue Drivers'!J41</f>
        <v>0</v>
      </c>
      <c r="C251">
        <f>'Revenue Drivers'!K41</f>
        <v>0</v>
      </c>
      <c r="D251">
        <f>'Revenue Drivers'!L41</f>
        <v>0</v>
      </c>
      <c r="E251">
        <f>'Revenue Drivers'!M41</f>
        <v>0</v>
      </c>
      <c r="F251">
        <f>'Revenue Drivers'!N41</f>
        <v>0</v>
      </c>
      <c r="G251">
        <f>'Revenue Drivers'!O41</f>
        <v>1335</v>
      </c>
      <c r="H251">
        <f>'Revenue Drivers'!P41</f>
        <v>1712</v>
      </c>
      <c r="I251">
        <f>'Revenue Drivers'!Q41</f>
        <v>2026</v>
      </c>
      <c r="J251">
        <f>'Revenue Drivers'!R41</f>
        <v>2447</v>
      </c>
      <c r="K251">
        <f>'Revenue Drivers'!S41</f>
        <v>2866</v>
      </c>
      <c r="L251">
        <f>'Revenue Drivers'!T41</f>
        <v>3379</v>
      </c>
      <c r="M251">
        <f>'Revenue Drivers'!U41</f>
        <v>3811</v>
      </c>
      <c r="N251">
        <f>'Revenue Drivers'!V41</f>
        <v>4274</v>
      </c>
      <c r="O251">
        <f>'Revenue Drivers'!W41</f>
        <v>4631</v>
      </c>
      <c r="P251">
        <f>'Revenue Drivers'!X41</f>
        <v>5072</v>
      </c>
      <c r="Q251">
        <f>'Revenue Drivers'!Y41</f>
        <v>5567</v>
      </c>
      <c r="R251">
        <f>'Revenue Drivers'!Z41</f>
        <v>6131</v>
      </c>
      <c r="S251">
        <f>'Revenue Drivers'!AA41</f>
        <v>6581</v>
      </c>
      <c r="T251">
        <f>'Revenue Drivers'!AB41</f>
        <v>7190</v>
      </c>
      <c r="U251">
        <f>'Revenue Drivers'!AC41</f>
        <v>7832</v>
      </c>
      <c r="V251">
        <f>'Revenue Drivers'!AD41</f>
        <v>8564</v>
      </c>
      <c r="W251">
        <f>'Revenue Drivers'!AE41</f>
        <v>9290</v>
      </c>
      <c r="X251">
        <f>'Revenue Drivers'!AF41</f>
        <v>10198</v>
      </c>
      <c r="Y251">
        <f>'Revenue Drivers'!AG41</f>
        <v>10962</v>
      </c>
      <c r="Z251">
        <f>'Revenue Drivers'!AH41</f>
        <v>11874</v>
      </c>
      <c r="AA251">
        <f>'Revenue Drivers'!AI41</f>
        <v>12882</v>
      </c>
      <c r="AB251">
        <f>'Revenue Drivers'!AJ41</f>
        <v>14468</v>
      </c>
      <c r="AD251">
        <f>'Revenue Drivers'!AT41</f>
        <v>1712</v>
      </c>
      <c r="AE251">
        <f>'Revenue Drivers'!AU41</f>
        <v>3379</v>
      </c>
      <c r="AF251">
        <f>'Revenue Drivers'!AV41</f>
        <v>5072</v>
      </c>
      <c r="AG251">
        <f>'Revenue Drivers'!AW41</f>
        <v>7190</v>
      </c>
      <c r="AH251">
        <f>'Revenue Drivers'!AX41</f>
        <v>10198</v>
      </c>
      <c r="AI251">
        <f>'Revenue Drivers'!AY41</f>
        <v>14468</v>
      </c>
      <c r="AJ251">
        <f>'Revenue Drivers'!AZ41</f>
        <v>18118</v>
      </c>
      <c r="AK251">
        <f>'Revenue Drivers'!BA41</f>
        <v>20951.827938983963</v>
      </c>
      <c r="AL251">
        <f>'Revenue Drivers'!BB41</f>
        <v>23311.658245467595</v>
      </c>
      <c r="AM251">
        <f>'Revenue Drivers'!BC41</f>
        <v>25130.376673714833</v>
      </c>
      <c r="AN251">
        <f>'Revenue Drivers'!BD41</f>
        <v>26538.376623446318</v>
      </c>
      <c r="AO251">
        <f>'Revenue Drivers'!BE41</f>
        <v>27616.357150017964</v>
      </c>
      <c r="AP251">
        <f>'Revenue Drivers'!BF41</f>
        <v>28441.327968151472</v>
      </c>
      <c r="AQ251">
        <f>'Revenue Drivers'!BG41</f>
        <v>29072.420149155183</v>
      </c>
      <c r="AR251">
        <f>'Revenue Drivers'!BH41</f>
        <v>29555.012335460651</v>
      </c>
      <c r="AS251">
        <f>'Revenue Drivers'!BI41</f>
        <v>29923.911263104266</v>
      </c>
      <c r="AT251">
        <f>'Revenue Drivers'!BJ41</f>
        <v>0</v>
      </c>
      <c r="AU251">
        <f>Model!AK255</f>
        <v>0.35</v>
      </c>
      <c r="AV251">
        <f>Model!AL255</f>
        <v>0.35</v>
      </c>
      <c r="AW251">
        <f>Model!AM255</f>
        <v>0.35</v>
      </c>
      <c r="AX251">
        <f>Model!AN255</f>
        <v>0.35</v>
      </c>
      <c r="AZ251">
        <f>'Revenue Drivers'!AK41</f>
        <v>15423</v>
      </c>
      <c r="BA251">
        <f>'Revenue Drivers'!AL41</f>
        <v>16370</v>
      </c>
      <c r="BB251">
        <f>'Revenue Drivers'!AM41</f>
        <v>17299</v>
      </c>
      <c r="BC251">
        <f>'Revenue Drivers'!AN41</f>
        <v>18118</v>
      </c>
      <c r="BD251">
        <f>'Revenue Drivers'!AO41</f>
        <v>18903.9784296875</v>
      </c>
      <c r="BE251">
        <f>'Revenue Drivers'!AP41</f>
        <v>19624.164403909832</v>
      </c>
      <c r="BF251">
        <f>'Revenue Drivers'!AQ41</f>
        <v>20330.173426097521</v>
      </c>
      <c r="BG251">
        <f>'Revenue Drivers'!AR41</f>
        <v>20951.827938983963</v>
      </c>
    </row>
    <row r="252" spans="1:59">
      <c r="A252" t="str">
        <f>'Revenue Drivers'!I42</f>
        <v>y/y Growth - %</v>
      </c>
      <c r="B252">
        <f>'Revenue Drivers'!J42</f>
        <v>0</v>
      </c>
      <c r="C252">
        <f>'Revenue Drivers'!K42</f>
        <v>0</v>
      </c>
      <c r="D252">
        <f>'Revenue Drivers'!L42</f>
        <v>0</v>
      </c>
      <c r="E252">
        <f>'Revenue Drivers'!M42</f>
        <v>0</v>
      </c>
      <c r="F252">
        <f>'Revenue Drivers'!N42</f>
        <v>0</v>
      </c>
      <c r="G252">
        <f>'Revenue Drivers'!O42</f>
        <v>0</v>
      </c>
      <c r="H252">
        <f>'Revenue Drivers'!P42</f>
        <v>0</v>
      </c>
      <c r="I252">
        <f>'Revenue Drivers'!Q42</f>
        <v>0</v>
      </c>
      <c r="J252">
        <f>'Revenue Drivers'!R42</f>
        <v>0</v>
      </c>
      <c r="K252">
        <f>'Revenue Drivers'!S42</f>
        <v>1.1468164794007492</v>
      </c>
      <c r="L252">
        <f>'Revenue Drivers'!T42</f>
        <v>0.97371495327102808</v>
      </c>
      <c r="M252">
        <f>'Revenue Drivers'!U42</f>
        <v>0.88104639684106623</v>
      </c>
      <c r="N252">
        <f>'Revenue Drivers'!V42</f>
        <v>0.74662852472415198</v>
      </c>
      <c r="O252">
        <f>'Revenue Drivers'!W42</f>
        <v>0.61584089323098401</v>
      </c>
      <c r="P252">
        <f>'Revenue Drivers'!X42</f>
        <v>0.50103580941106829</v>
      </c>
      <c r="Q252">
        <f>'Revenue Drivers'!Y42</f>
        <v>0.46077145106271322</v>
      </c>
      <c r="R252">
        <f>'Revenue Drivers'!Z42</f>
        <v>0.43448759943846516</v>
      </c>
      <c r="S252">
        <f>'Revenue Drivers'!AA42</f>
        <v>0.4210753616929388</v>
      </c>
      <c r="T252">
        <f>'Revenue Drivers'!AB42</f>
        <v>0.41758675078864349</v>
      </c>
      <c r="U252">
        <f>'Revenue Drivers'!AC42</f>
        <v>0.40686186455900852</v>
      </c>
      <c r="V252">
        <f>'Revenue Drivers'!AD42</f>
        <v>0.39683575273201765</v>
      </c>
      <c r="W252">
        <f>'Revenue Drivers'!AE42</f>
        <v>0.41163956845464211</v>
      </c>
      <c r="X252">
        <f>'Revenue Drivers'!AF42</f>
        <v>0.41835883171070942</v>
      </c>
      <c r="Y252">
        <f>'Revenue Drivers'!AG42</f>
        <v>0.39964249233912152</v>
      </c>
      <c r="Z252">
        <f>'Revenue Drivers'!AH42</f>
        <v>0.38650163475011667</v>
      </c>
      <c r="AA252">
        <f>'Revenue Drivers'!AI42</f>
        <v>0.38665231431646929</v>
      </c>
      <c r="AB252">
        <f>'Revenue Drivers'!AJ42</f>
        <v>0.41870955089233175</v>
      </c>
      <c r="AD252">
        <f>'Revenue Drivers'!AT42</f>
        <v>0</v>
      </c>
      <c r="AE252">
        <f>'Revenue Drivers'!AU42</f>
        <v>0.97371495327102808</v>
      </c>
      <c r="AF252">
        <f>'Revenue Drivers'!AV42</f>
        <v>0.50103580941106829</v>
      </c>
      <c r="AG252">
        <f>'Revenue Drivers'!AW42</f>
        <v>0.41758675078864349</v>
      </c>
      <c r="AH252">
        <f>'Revenue Drivers'!AX42</f>
        <v>0.41835883171070942</v>
      </c>
      <c r="AI252">
        <f>'Revenue Drivers'!AY42</f>
        <v>0.41870955089233175</v>
      </c>
      <c r="AJ252">
        <f>'Revenue Drivers'!AZ42</f>
        <v>0.25228089576997514</v>
      </c>
      <c r="AK252">
        <f>'Revenue Drivers'!BA42</f>
        <v>0.15640953410884006</v>
      </c>
      <c r="AL252">
        <f>'Revenue Drivers'!BB42</f>
        <v>0.1126312373963716</v>
      </c>
      <c r="AM252">
        <f>'Revenue Drivers'!BC42</f>
        <v>7.8017548519991875E-2</v>
      </c>
      <c r="AN252">
        <f>'Revenue Drivers'!BD42</f>
        <v>5.6027809213229363E-2</v>
      </c>
      <c r="AO252">
        <f>'Revenue Drivers'!BE42</f>
        <v>4.0619686044370384E-2</v>
      </c>
      <c r="AP252">
        <f>'Revenue Drivers'!BF42</f>
        <v>2.9872543060335266E-2</v>
      </c>
      <c r="AQ252">
        <f>'Revenue Drivers'!BG42</f>
        <v>2.2189265624671384E-2</v>
      </c>
      <c r="AR252">
        <f>'Revenue Drivers'!BH42</f>
        <v>1.6599656438285537E-2</v>
      </c>
      <c r="AS252">
        <f>'Revenue Drivers'!BI42</f>
        <v>1.2481772074951936E-2</v>
      </c>
      <c r="AT252">
        <f>'Revenue Drivers'!BJ42</f>
        <v>0</v>
      </c>
      <c r="AU252">
        <f>Model!AK256</f>
        <v>12.936999999999999</v>
      </c>
      <c r="AV252">
        <f>Model!AL256</f>
        <v>11.516999999999999</v>
      </c>
      <c r="AW252">
        <f>Model!AM256</f>
        <v>5.1639999999999997</v>
      </c>
      <c r="AX252">
        <f>Model!AN256</f>
        <v>2.3420000000000001</v>
      </c>
      <c r="AZ252">
        <f>'Revenue Drivers'!AK42</f>
        <v>0.40695128626163113</v>
      </c>
      <c r="BA252">
        <f>'Revenue Drivers'!AL42</f>
        <v>0.37864241199258886</v>
      </c>
      <c r="BB252">
        <f>'Revenue Drivers'!AM42</f>
        <v>0.34288154013351968</v>
      </c>
      <c r="BC252">
        <f>'Revenue Drivers'!AN42</f>
        <v>0.25228089576997514</v>
      </c>
      <c r="BD252">
        <f>'Revenue Drivers'!AO42</f>
        <v>0.22570047524395376</v>
      </c>
      <c r="BE252">
        <f>'Revenue Drivers'!AP42</f>
        <v>0.19878829590163916</v>
      </c>
      <c r="BF252">
        <f>'Revenue Drivers'!AQ42</f>
        <v>0.17522246523484131</v>
      </c>
      <c r="BG252">
        <f>'Revenue Drivers'!AR42</f>
        <v>0.15640953410884006</v>
      </c>
    </row>
    <row r="253" spans="1:59">
      <c r="A253" t="str">
        <f>'Revenue Drivers'!I43</f>
        <v>2 Yr Stacked Growth - %</v>
      </c>
      <c r="B253">
        <f>'Revenue Drivers'!J43</f>
        <v>0</v>
      </c>
      <c r="C253">
        <f>'Revenue Drivers'!K43</f>
        <v>0</v>
      </c>
      <c r="D253">
        <f>'Revenue Drivers'!L43</f>
        <v>0</v>
      </c>
      <c r="E253">
        <f>'Revenue Drivers'!M43</f>
        <v>0</v>
      </c>
      <c r="F253">
        <f>'Revenue Drivers'!N43</f>
        <v>0</v>
      </c>
      <c r="G253">
        <f>'Revenue Drivers'!O43</f>
        <v>0</v>
      </c>
      <c r="H253">
        <f>'Revenue Drivers'!P43</f>
        <v>0</v>
      </c>
      <c r="I253">
        <f>'Revenue Drivers'!Q43</f>
        <v>0</v>
      </c>
      <c r="J253">
        <f>'Revenue Drivers'!R43</f>
        <v>0</v>
      </c>
      <c r="K253">
        <f>'Revenue Drivers'!S43</f>
        <v>0</v>
      </c>
      <c r="L253">
        <f>'Revenue Drivers'!T43</f>
        <v>0</v>
      </c>
      <c r="M253">
        <f>'Revenue Drivers'!U43</f>
        <v>0</v>
      </c>
      <c r="N253">
        <f>'Revenue Drivers'!V43</f>
        <v>0</v>
      </c>
      <c r="O253">
        <f>'Revenue Drivers'!W43</f>
        <v>1.7626573726317332</v>
      </c>
      <c r="P253">
        <f>'Revenue Drivers'!X43</f>
        <v>1.4747507626820964</v>
      </c>
      <c r="Q253">
        <f>'Revenue Drivers'!Y43</f>
        <v>1.3418178479037794</v>
      </c>
      <c r="R253">
        <f>'Revenue Drivers'!Z43</f>
        <v>1.1811161241626171</v>
      </c>
      <c r="S253">
        <f>'Revenue Drivers'!AA43</f>
        <v>1.0369162549239228</v>
      </c>
      <c r="T253">
        <f>'Revenue Drivers'!AB43</f>
        <v>0.91862256019971178</v>
      </c>
      <c r="U253">
        <f>'Revenue Drivers'!AC43</f>
        <v>0.86763331562172175</v>
      </c>
      <c r="V253">
        <f>'Revenue Drivers'!AD43</f>
        <v>0.83132335217048281</v>
      </c>
      <c r="W253">
        <f>'Revenue Drivers'!AE43</f>
        <v>0.83271493014758091</v>
      </c>
      <c r="X253">
        <f>'Revenue Drivers'!AF43</f>
        <v>0.83594558249935291</v>
      </c>
      <c r="Y253">
        <f>'Revenue Drivers'!AG43</f>
        <v>0.80650435689813005</v>
      </c>
      <c r="Z253">
        <f>'Revenue Drivers'!AH43</f>
        <v>0.78333738748213433</v>
      </c>
      <c r="AA253">
        <f>'Revenue Drivers'!AI43</f>
        <v>0.79829188277111141</v>
      </c>
      <c r="AB253">
        <f>'Revenue Drivers'!AJ43</f>
        <v>0.83706838260304117</v>
      </c>
      <c r="AD253">
        <f>'Revenue Drivers'!AT43</f>
        <v>0</v>
      </c>
      <c r="AE253">
        <f>'Revenue Drivers'!AU43</f>
        <v>0</v>
      </c>
      <c r="AF253">
        <f>'Revenue Drivers'!AV43</f>
        <v>0</v>
      </c>
      <c r="AG253">
        <f>'Revenue Drivers'!AW43</f>
        <v>0.91862256019971178</v>
      </c>
      <c r="AH253">
        <f>'Revenue Drivers'!AX43</f>
        <v>0.83594558249935291</v>
      </c>
      <c r="AI253">
        <f>'Revenue Drivers'!AY43</f>
        <v>0.83706838260304117</v>
      </c>
      <c r="AJ253">
        <f>'Revenue Drivers'!AZ43</f>
        <v>0.67099044666230689</v>
      </c>
      <c r="AK253">
        <f>'Revenue Drivers'!BA43</f>
        <v>0.40869042987881521</v>
      </c>
      <c r="AL253">
        <f>'Revenue Drivers'!BB43</f>
        <v>0.26904077150521166</v>
      </c>
      <c r="AM253">
        <f>'Revenue Drivers'!BC43</f>
        <v>0.19064878591636347</v>
      </c>
      <c r="AN253">
        <f>'Revenue Drivers'!BD43</f>
        <v>0.13404535773322124</v>
      </c>
      <c r="AO253">
        <f>'Revenue Drivers'!BE43</f>
        <v>9.6647495257599747E-2</v>
      </c>
      <c r="AP253">
        <f>'Revenue Drivers'!BF43</f>
        <v>7.049222910470565E-2</v>
      </c>
      <c r="AQ253">
        <f>'Revenue Drivers'!BG43</f>
        <v>5.206180868500665E-2</v>
      </c>
      <c r="AR253">
        <f>'Revenue Drivers'!BH43</f>
        <v>3.8788922062956921E-2</v>
      </c>
      <c r="AS253">
        <f>'Revenue Drivers'!BI43</f>
        <v>2.9081428513237473E-2</v>
      </c>
      <c r="AT253">
        <f>'Revenue Drivers'!BJ43</f>
        <v>0</v>
      </c>
      <c r="AU253">
        <f>Model!AK257</f>
        <v>0.28999999999999998</v>
      </c>
      <c r="AV253">
        <f>Model!AL257</f>
        <v>0.29899999999999999</v>
      </c>
      <c r="AW253">
        <f>Model!AM257</f>
        <v>0.32</v>
      </c>
      <c r="AX253">
        <f>Model!AN257</f>
        <v>0.32100000000000001</v>
      </c>
      <c r="AZ253">
        <f>'Revenue Drivers'!AK43</f>
        <v>0.80659377860075265</v>
      </c>
      <c r="BA253">
        <f>'Revenue Drivers'!AL43</f>
        <v>0.76514404674270553</v>
      </c>
      <c r="BB253">
        <f>'Revenue Drivers'!AM43</f>
        <v>0.72953385444998897</v>
      </c>
      <c r="BC253">
        <f>'Revenue Drivers'!AN43</f>
        <v>0.67099044666230689</v>
      </c>
      <c r="BD253">
        <f>'Revenue Drivers'!AO43</f>
        <v>0.63265176150558489</v>
      </c>
      <c r="BE253">
        <f>'Revenue Drivers'!AP43</f>
        <v>0.57743070789422801</v>
      </c>
      <c r="BF253">
        <f>'Revenue Drivers'!AQ43</f>
        <v>0.51810400536836099</v>
      </c>
      <c r="BG253">
        <f>'Revenue Drivers'!AR43</f>
        <v>0.40869042987881521</v>
      </c>
    </row>
    <row r="254" spans="1:59">
      <c r="A254" t="str">
        <f>'Revenue Drivers'!I44</f>
        <v>Net Additions</v>
      </c>
      <c r="B254">
        <f>'Revenue Drivers'!J44</f>
        <v>0</v>
      </c>
      <c r="C254">
        <f>'Revenue Drivers'!K44</f>
        <v>0</v>
      </c>
      <c r="D254">
        <f>'Revenue Drivers'!L44</f>
        <v>0</v>
      </c>
      <c r="E254">
        <f>'Revenue Drivers'!M44</f>
        <v>0</v>
      </c>
      <c r="F254">
        <f>'Revenue Drivers'!N44</f>
        <v>0</v>
      </c>
      <c r="G254">
        <f>'Revenue Drivers'!O44</f>
        <v>0</v>
      </c>
      <c r="H254">
        <f>'Revenue Drivers'!P44</f>
        <v>377</v>
      </c>
      <c r="I254">
        <f>'Revenue Drivers'!Q44</f>
        <v>314</v>
      </c>
      <c r="J254">
        <f>'Revenue Drivers'!R44</f>
        <v>421</v>
      </c>
      <c r="K254">
        <f>'Revenue Drivers'!S44</f>
        <v>419</v>
      </c>
      <c r="L254">
        <f>'Revenue Drivers'!T44</f>
        <v>513</v>
      </c>
      <c r="M254">
        <f>'Revenue Drivers'!U44</f>
        <v>432</v>
      </c>
      <c r="N254">
        <f>'Revenue Drivers'!V44</f>
        <v>463</v>
      </c>
      <c r="O254">
        <f>'Revenue Drivers'!W44</f>
        <v>357</v>
      </c>
      <c r="P254">
        <f>'Revenue Drivers'!X44</f>
        <v>441</v>
      </c>
      <c r="Q254">
        <f>'Revenue Drivers'!Y44</f>
        <v>495</v>
      </c>
      <c r="R254">
        <f>'Revenue Drivers'!Z44</f>
        <v>564</v>
      </c>
      <c r="S254">
        <f>'Revenue Drivers'!AA44</f>
        <v>450</v>
      </c>
      <c r="T254">
        <f>'Revenue Drivers'!AB44</f>
        <v>609</v>
      </c>
      <c r="U254">
        <f>'Revenue Drivers'!AC44</f>
        <v>642</v>
      </c>
      <c r="V254">
        <f>'Revenue Drivers'!AD44</f>
        <v>732</v>
      </c>
      <c r="W254">
        <f>'Revenue Drivers'!AE44</f>
        <v>726</v>
      </c>
      <c r="X254">
        <f>'Revenue Drivers'!AF44</f>
        <v>908</v>
      </c>
      <c r="Y254">
        <f>'Revenue Drivers'!AG44</f>
        <v>764</v>
      </c>
      <c r="Z254">
        <f>'Revenue Drivers'!AH44</f>
        <v>912</v>
      </c>
      <c r="AA254">
        <f>'Revenue Drivers'!AI44</f>
        <v>1008</v>
      </c>
      <c r="AB254">
        <f>'Revenue Drivers'!AJ44</f>
        <v>1586</v>
      </c>
      <c r="AD254">
        <f>'Revenue Drivers'!AT44</f>
        <v>0</v>
      </c>
      <c r="AE254">
        <f>'Revenue Drivers'!AU44</f>
        <v>1667</v>
      </c>
      <c r="AF254">
        <f>'Revenue Drivers'!AV44</f>
        <v>1693</v>
      </c>
      <c r="AG254">
        <f>'Revenue Drivers'!AW44</f>
        <v>2118</v>
      </c>
      <c r="AH254">
        <f>'Revenue Drivers'!AX44</f>
        <v>3008</v>
      </c>
      <c r="AI254">
        <f>'Revenue Drivers'!AY44</f>
        <v>4270</v>
      </c>
      <c r="AJ254">
        <f>'Revenue Drivers'!AZ44</f>
        <v>3650</v>
      </c>
      <c r="AK254">
        <f>'Revenue Drivers'!BA44</f>
        <v>2833.8279389839627</v>
      </c>
      <c r="AL254">
        <f>'Revenue Drivers'!BB44</f>
        <v>2359.8303064836309</v>
      </c>
      <c r="AM254">
        <f>'Revenue Drivers'!BC44</f>
        <v>1818.7184282472354</v>
      </c>
      <c r="AN254">
        <f>'Revenue Drivers'!BD44</f>
        <v>1407.9999497314875</v>
      </c>
      <c r="AO254">
        <f>'Revenue Drivers'!BE44</f>
        <v>1077.9805265716461</v>
      </c>
      <c r="AP254">
        <f>'Revenue Drivers'!BF44</f>
        <v>824.97081813350746</v>
      </c>
      <c r="AQ254">
        <f>'Revenue Drivers'!BG44</f>
        <v>631.09218100371038</v>
      </c>
      <c r="AR254">
        <f>'Revenue Drivers'!BH44</f>
        <v>482.59218630546752</v>
      </c>
      <c r="AS254">
        <f>'Revenue Drivers'!BI44</f>
        <v>368.89892764361417</v>
      </c>
      <c r="AT254">
        <f>'Revenue Drivers'!BJ44</f>
        <v>0</v>
      </c>
      <c r="AU254">
        <f>Model!AK258</f>
        <v>0</v>
      </c>
      <c r="AV254">
        <f>Model!AL258</f>
        <v>0</v>
      </c>
      <c r="AW254">
        <f>Model!AM258</f>
        <v>0</v>
      </c>
      <c r="AX254">
        <f>Model!AN258</f>
        <v>0</v>
      </c>
      <c r="AZ254">
        <f>'Revenue Drivers'!AK44</f>
        <v>955</v>
      </c>
      <c r="BA254">
        <f>'Revenue Drivers'!AL44</f>
        <v>947</v>
      </c>
      <c r="BB254">
        <f>'Revenue Drivers'!AM44</f>
        <v>929</v>
      </c>
      <c r="BC254">
        <f>'Revenue Drivers'!AN44</f>
        <v>819</v>
      </c>
      <c r="BD254">
        <f>'Revenue Drivers'!AO44</f>
        <v>785.9784296874999</v>
      </c>
      <c r="BE254">
        <f>'Revenue Drivers'!AP44</f>
        <v>720.18597422232983</v>
      </c>
      <c r="BF254">
        <f>'Revenue Drivers'!AQ44</f>
        <v>706.00902218768988</v>
      </c>
      <c r="BG254">
        <f>'Revenue Drivers'!AR44</f>
        <v>621.6545128864409</v>
      </c>
    </row>
    <row r="255" spans="1:59">
      <c r="A255" t="str">
        <f>'Revenue Drivers'!I45</f>
        <v>Avg Clients in Period</v>
      </c>
      <c r="B255">
        <f>'Revenue Drivers'!J45</f>
        <v>0</v>
      </c>
      <c r="C255">
        <f>'Revenue Drivers'!K45</f>
        <v>0</v>
      </c>
      <c r="D255">
        <f>'Revenue Drivers'!L45</f>
        <v>0</v>
      </c>
      <c r="E255">
        <f>'Revenue Drivers'!M45</f>
        <v>0</v>
      </c>
      <c r="F255">
        <f>'Revenue Drivers'!N45</f>
        <v>0</v>
      </c>
      <c r="G255">
        <f>'Revenue Drivers'!O45</f>
        <v>0</v>
      </c>
      <c r="H255">
        <f>'Revenue Drivers'!P45</f>
        <v>0</v>
      </c>
      <c r="I255">
        <f>'Revenue Drivers'!Q45</f>
        <v>0</v>
      </c>
      <c r="J255">
        <f>'Revenue Drivers'!R45</f>
        <v>0</v>
      </c>
      <c r="K255">
        <f>'Revenue Drivers'!S45</f>
        <v>0</v>
      </c>
      <c r="L255">
        <f>'Revenue Drivers'!T45</f>
        <v>0</v>
      </c>
      <c r="M255">
        <f>'Revenue Drivers'!U45</f>
        <v>0</v>
      </c>
      <c r="N255">
        <f>'Revenue Drivers'!V45</f>
        <v>0</v>
      </c>
      <c r="O255">
        <f>'Revenue Drivers'!W45</f>
        <v>0</v>
      </c>
      <c r="P255">
        <f>'Revenue Drivers'!X45</f>
        <v>0</v>
      </c>
      <c r="Q255">
        <f>'Revenue Drivers'!Y45</f>
        <v>5319.5</v>
      </c>
      <c r="R255">
        <f>'Revenue Drivers'!Z45</f>
        <v>5849</v>
      </c>
      <c r="S255">
        <f>'Revenue Drivers'!AA45</f>
        <v>6356</v>
      </c>
      <c r="T255">
        <f>'Revenue Drivers'!AB45</f>
        <v>6885.5</v>
      </c>
      <c r="U255">
        <f>'Revenue Drivers'!AC45</f>
        <v>7511</v>
      </c>
      <c r="V255">
        <f>'Revenue Drivers'!AD45</f>
        <v>8198</v>
      </c>
      <c r="W255">
        <f>'Revenue Drivers'!AE45</f>
        <v>8927</v>
      </c>
      <c r="X255">
        <f>'Revenue Drivers'!AF45</f>
        <v>9744</v>
      </c>
      <c r="Y255">
        <f>'Revenue Drivers'!AG45</f>
        <v>10580</v>
      </c>
      <c r="Z255">
        <f>'Revenue Drivers'!AH45</f>
        <v>11418</v>
      </c>
      <c r="AA255">
        <f>'Revenue Drivers'!AI45</f>
        <v>12378</v>
      </c>
      <c r="AB255">
        <f>'Revenue Drivers'!AJ45</f>
        <v>13675</v>
      </c>
      <c r="AD255">
        <f>'Revenue Drivers'!AT45</f>
        <v>0</v>
      </c>
      <c r="AE255">
        <f>'Revenue Drivers'!AU45</f>
        <v>0</v>
      </c>
      <c r="AF255">
        <f>'Revenue Drivers'!AV45</f>
        <v>0</v>
      </c>
      <c r="AG255">
        <f>'Revenue Drivers'!AW45</f>
        <v>6367.25</v>
      </c>
      <c r="AH255">
        <f>'Revenue Drivers'!AX45</f>
        <v>8971</v>
      </c>
      <c r="AI255">
        <f>'Revenue Drivers'!AY45</f>
        <v>12546.5</v>
      </c>
      <c r="AJ255">
        <f>'Revenue Drivers'!AZ45</f>
        <v>16802.5</v>
      </c>
      <c r="AK255">
        <f>'Revenue Drivers'!BA45</f>
        <v>19952.536049669703</v>
      </c>
      <c r="AL255">
        <f>'Revenue Drivers'!BB45</f>
        <v>22131.743092225777</v>
      </c>
      <c r="AM255">
        <f>'Revenue Drivers'!BC45</f>
        <v>24221.017459591214</v>
      </c>
      <c r="AN255">
        <f>'Revenue Drivers'!BD45</f>
        <v>25834.376648580575</v>
      </c>
      <c r="AO255">
        <f>'Revenue Drivers'!BE45</f>
        <v>27077.366886732139</v>
      </c>
      <c r="AP255">
        <f>'Revenue Drivers'!BF45</f>
        <v>28028.842559084718</v>
      </c>
      <c r="AQ255">
        <f>'Revenue Drivers'!BG45</f>
        <v>28756.874058653328</v>
      </c>
      <c r="AR255">
        <f>'Revenue Drivers'!BH45</f>
        <v>29313.716242307917</v>
      </c>
      <c r="AS255">
        <f>'Revenue Drivers'!BI45</f>
        <v>29739.461799282457</v>
      </c>
      <c r="AT255">
        <f>'Revenue Drivers'!BJ45</f>
        <v>0</v>
      </c>
      <c r="AU255">
        <f>Model!AK259</f>
        <v>0</v>
      </c>
      <c r="AV255">
        <f>Model!AL259</f>
        <v>0</v>
      </c>
      <c r="AW255">
        <f>Model!AM259</f>
        <v>0</v>
      </c>
      <c r="AX255">
        <f>Model!AN259</f>
        <v>0</v>
      </c>
      <c r="AZ255">
        <f>'Revenue Drivers'!AK45</f>
        <v>14945.5</v>
      </c>
      <c r="BA255">
        <f>'Revenue Drivers'!AL45</f>
        <v>15896.5</v>
      </c>
      <c r="BB255">
        <f>'Revenue Drivers'!AM45</f>
        <v>16834.5</v>
      </c>
      <c r="BC255">
        <f>'Revenue Drivers'!AN45</f>
        <v>17708.5</v>
      </c>
      <c r="BD255">
        <f>'Revenue Drivers'!AO45</f>
        <v>18510.98921484375</v>
      </c>
      <c r="BE255">
        <f>'Revenue Drivers'!AP45</f>
        <v>19264.071416798666</v>
      </c>
      <c r="BF255">
        <f>'Revenue Drivers'!AQ45</f>
        <v>19977.168915003676</v>
      </c>
      <c r="BG255">
        <f>'Revenue Drivers'!AR45</f>
        <v>20641.00068254074</v>
      </c>
    </row>
    <row r="257" spans="1:59">
      <c r="A257" t="str">
        <f>'Revenue Drivers'!I59</f>
        <v>Gross Revenue/Client (in 000's)</v>
      </c>
      <c r="B257">
        <f>'Revenue Drivers'!J59</f>
        <v>0</v>
      </c>
      <c r="C257">
        <f>'Revenue Drivers'!K59</f>
        <v>0</v>
      </c>
      <c r="D257">
        <f>'Revenue Drivers'!L59</f>
        <v>0</v>
      </c>
      <c r="E257">
        <f>'Revenue Drivers'!M59</f>
        <v>0</v>
      </c>
      <c r="F257">
        <f>'Revenue Drivers'!N59</f>
        <v>0</v>
      </c>
      <c r="G257">
        <f>'Revenue Drivers'!O59</f>
        <v>0</v>
      </c>
      <c r="H257">
        <f>'Revenue Drivers'!P59</f>
        <v>0</v>
      </c>
      <c r="I257">
        <f>'Revenue Drivers'!Q59</f>
        <v>0</v>
      </c>
      <c r="J257">
        <f>'Revenue Drivers'!R59</f>
        <v>0</v>
      </c>
      <c r="K257">
        <f>'Revenue Drivers'!S59</f>
        <v>0</v>
      </c>
      <c r="L257">
        <f>'Revenue Drivers'!T59</f>
        <v>0</v>
      </c>
      <c r="M257">
        <f>'Revenue Drivers'!U59</f>
        <v>0</v>
      </c>
      <c r="N257">
        <f>'Revenue Drivers'!V59</f>
        <v>0</v>
      </c>
      <c r="O257">
        <f>'Revenue Drivers'!W59</f>
        <v>0</v>
      </c>
      <c r="P257">
        <f>'Revenue Drivers'!X59</f>
        <v>0</v>
      </c>
      <c r="Q257">
        <f>'Revenue Drivers'!Y59</f>
        <v>39.267036375599211</v>
      </c>
      <c r="R257">
        <f>'Revenue Drivers'!Z59</f>
        <v>38.747307232005468</v>
      </c>
      <c r="S257">
        <f>'Revenue Drivers'!AA59</f>
        <v>40.630113278791697</v>
      </c>
      <c r="T257">
        <f>'Revenue Drivers'!AB59</f>
        <v>42.769443032459513</v>
      </c>
      <c r="U257">
        <f>'Revenue Drivers'!AC59</f>
        <v>39.16549061376648</v>
      </c>
      <c r="V257">
        <f>'Revenue Drivers'!AD59</f>
        <v>36.509636496706513</v>
      </c>
      <c r="W257">
        <f>'Revenue Drivers'!AE59</f>
        <v>37.266046824241066</v>
      </c>
      <c r="X257">
        <f>'Revenue Drivers'!AF59</f>
        <v>40.744868637110017</v>
      </c>
      <c r="Y257">
        <f>'Revenue Drivers'!AG59</f>
        <v>37.925614366729675</v>
      </c>
      <c r="Z257">
        <f>'Revenue Drivers'!AH59</f>
        <v>35.663075845156776</v>
      </c>
      <c r="AA257">
        <f>'Revenue Drivers'!AI59</f>
        <v>34.243577314590404</v>
      </c>
      <c r="AB257">
        <f>'Revenue Drivers'!AJ59</f>
        <v>41.449725776965266</v>
      </c>
      <c r="AD257">
        <f>'Revenue Drivers'!AT59</f>
        <v>0</v>
      </c>
      <c r="AE257">
        <f>'Revenue Drivers'!AU59</f>
        <v>137.18680023571008</v>
      </c>
      <c r="AF257">
        <f>'Revenue Drivers'!AV59</f>
        <v>139.49071115844279</v>
      </c>
      <c r="AG257">
        <f>'Revenue Drivers'!AW59</f>
        <v>161.18871309737401</v>
      </c>
      <c r="AH257">
        <f>'Revenue Drivers'!AX59</f>
        <v>152.19346675868414</v>
      </c>
      <c r="AI257">
        <f>'Revenue Drivers'!AY59</f>
        <v>145.88064542284926</v>
      </c>
      <c r="AJ257">
        <f>'Revenue Drivers'!AZ59</f>
        <v>140.96194684833981</v>
      </c>
      <c r="AK257">
        <f>'Revenue Drivers'!BA59</f>
        <v>131.21203397215976</v>
      </c>
      <c r="AL257">
        <f>'Revenue Drivers'!BB59</f>
        <v>128.6430970209592</v>
      </c>
      <c r="AM257">
        <f>'Revenue Drivers'!BC59</f>
        <v>128.28610241728262</v>
      </c>
      <c r="AN257">
        <f>'Revenue Drivers'!BD59</f>
        <v>129.25947538460119</v>
      </c>
      <c r="AO257">
        <f>'Revenue Drivers'!BE59</f>
        <v>131.36980488588415</v>
      </c>
      <c r="AP257">
        <f>'Revenue Drivers'!BF59</f>
        <v>134.11564548378072</v>
      </c>
      <c r="AQ257">
        <f>'Revenue Drivers'!BG59</f>
        <v>137.38232271804657</v>
      </c>
      <c r="AR257">
        <f>'Revenue Drivers'!BH59</f>
        <v>141.26083526402707</v>
      </c>
      <c r="AS257">
        <f>'Revenue Drivers'!BI59</f>
        <v>145.95076177698255</v>
      </c>
      <c r="AT257">
        <f>'Revenue Drivers'!BJ59</f>
        <v>0</v>
      </c>
      <c r="AZ257">
        <f>'Revenue Drivers'!AK59</f>
        <v>34.570071258907369</v>
      </c>
      <c r="BA257">
        <f>'Revenue Drivers'!AL59</f>
        <v>34.09693957789451</v>
      </c>
      <c r="BB257">
        <f>'Revenue Drivers'!AM59</f>
        <v>33.501024681457721</v>
      </c>
      <c r="BC257">
        <f>'Revenue Drivers'!AN59</f>
        <v>38.062568822881666</v>
      </c>
      <c r="BD257">
        <f>'Revenue Drivers'!AO59</f>
        <v>32.398951172933216</v>
      </c>
      <c r="BE257">
        <f>'Revenue Drivers'!AP59</f>
        <v>30.122324373902032</v>
      </c>
      <c r="BF257">
        <f>'Revenue Drivers'!AQ59</f>
        <v>29.971088887098585</v>
      </c>
      <c r="BG257">
        <f>'Revenue Drivers'!AR59</f>
        <v>38.005087955563226</v>
      </c>
    </row>
    <row r="258" spans="1:59">
      <c r="A258" t="str">
        <f>'Revenue Drivers'!I60</f>
        <v>% Y/Y Growth</v>
      </c>
      <c r="B258">
        <f>'Revenue Drivers'!J60</f>
        <v>0</v>
      </c>
      <c r="C258">
        <f>'Revenue Drivers'!K60</f>
        <v>0</v>
      </c>
      <c r="D258">
        <f>'Revenue Drivers'!L60</f>
        <v>0</v>
      </c>
      <c r="E258">
        <f>'Revenue Drivers'!M60</f>
        <v>0</v>
      </c>
      <c r="F258">
        <f>'Revenue Drivers'!N60</f>
        <v>0</v>
      </c>
      <c r="G258">
        <f>'Revenue Drivers'!O60</f>
        <v>0</v>
      </c>
      <c r="H258">
        <f>'Revenue Drivers'!P60</f>
        <v>0</v>
      </c>
      <c r="I258">
        <f>'Revenue Drivers'!Q60</f>
        <v>0</v>
      </c>
      <c r="J258">
        <f>'Revenue Drivers'!R60</f>
        <v>0</v>
      </c>
      <c r="K258">
        <f>'Revenue Drivers'!S60</f>
        <v>0</v>
      </c>
      <c r="L258">
        <f>'Revenue Drivers'!T60</f>
        <v>0</v>
      </c>
      <c r="M258">
        <f>'Revenue Drivers'!U60</f>
        <v>0</v>
      </c>
      <c r="N258">
        <f>'Revenue Drivers'!V60</f>
        <v>0</v>
      </c>
      <c r="O258">
        <f>'Revenue Drivers'!W60</f>
        <v>0</v>
      </c>
      <c r="P258">
        <f>'Revenue Drivers'!X60</f>
        <v>0</v>
      </c>
      <c r="Q258">
        <f>'Revenue Drivers'!Y60</f>
        <v>0</v>
      </c>
      <c r="R258">
        <f>'Revenue Drivers'!Z60</f>
        <v>0</v>
      </c>
      <c r="S258">
        <f>'Revenue Drivers'!AA60</f>
        <v>0</v>
      </c>
      <c r="T258">
        <f>'Revenue Drivers'!AB60</f>
        <v>0</v>
      </c>
      <c r="U258">
        <f>'Revenue Drivers'!AC60</f>
        <v>-2.5860307068101829E-3</v>
      </c>
      <c r="V258">
        <f>'Revenue Drivers'!AD60</f>
        <v>-5.775035467369527E-2</v>
      </c>
      <c r="W258">
        <f>'Revenue Drivers'!AE60</f>
        <v>-8.2797368332876986E-2</v>
      </c>
      <c r="X258">
        <f>'Revenue Drivers'!AF60</f>
        <v>-4.7336936181585632E-2</v>
      </c>
      <c r="Y258">
        <f>'Revenue Drivers'!AG60</f>
        <v>-3.1657365389953562E-2</v>
      </c>
      <c r="Z258">
        <f>'Revenue Drivers'!AH60</f>
        <v>-2.3187320739994299E-2</v>
      </c>
      <c r="AA258">
        <f>'Revenue Drivers'!AI60</f>
        <v>-8.1105181987926489E-2</v>
      </c>
      <c r="AB258">
        <f>'Revenue Drivers'!AJ60</f>
        <v>1.729928610478515E-2</v>
      </c>
      <c r="AD258">
        <f>'Revenue Drivers'!AT60</f>
        <v>0</v>
      </c>
      <c r="AE258">
        <f>'Revenue Drivers'!AU60</f>
        <v>0</v>
      </c>
      <c r="AF258">
        <f>'Revenue Drivers'!AV60</f>
        <v>1.6793969381705853E-2</v>
      </c>
      <c r="AG258">
        <f>'Revenue Drivers'!AW60</f>
        <v>0.15555159020076381</v>
      </c>
      <c r="AH258">
        <f>'Revenue Drivers'!AX60</f>
        <v>-5.580568369731842E-2</v>
      </c>
      <c r="AI258">
        <f>'Revenue Drivers'!AY60</f>
        <v>-4.1478924623252089E-2</v>
      </c>
      <c r="AJ258">
        <f>'Revenue Drivers'!AZ60</f>
        <v>-3.3717280042545261E-2</v>
      </c>
      <c r="AK258">
        <f>'Revenue Drivers'!BA60</f>
        <v>-6.9166985091869693E-2</v>
      </c>
      <c r="AL258">
        <f>'Revenue Drivers'!BB60</f>
        <v>-1.9578516340548635E-2</v>
      </c>
      <c r="AM258">
        <f>'Revenue Drivers'!BC60</f>
        <v>-2.7750778078549088E-3</v>
      </c>
      <c r="AN258">
        <f>'Revenue Drivers'!BD60</f>
        <v>7.5875168781138758E-3</v>
      </c>
      <c r="AO258">
        <f>'Revenue Drivers'!BE60</f>
        <v>1.6326304087215693E-2</v>
      </c>
      <c r="AP258">
        <f>'Revenue Drivers'!BF60</f>
        <v>2.0901611297069245E-2</v>
      </c>
      <c r="AQ258">
        <f>'Revenue Drivers'!BG60</f>
        <v>2.435716744666383E-2</v>
      </c>
      <c r="AR258">
        <f>'Revenue Drivers'!BH60</f>
        <v>2.823152549211505E-2</v>
      </c>
      <c r="AS258">
        <f>'Revenue Drivers'!BI60</f>
        <v>3.3200472757998867E-2</v>
      </c>
      <c r="AT258">
        <f>'Revenue Drivers'!BJ60</f>
        <v>0</v>
      </c>
      <c r="AZ258">
        <f>'Revenue Drivers'!AK60</f>
        <v>-8.8476961121187858E-2</v>
      </c>
      <c r="BA258">
        <f>'Revenue Drivers'!AL60</f>
        <v>-4.3914783852693207E-2</v>
      </c>
      <c r="BB258">
        <f>'Revenue Drivers'!AM60</f>
        <v>-2.168443519527663E-2</v>
      </c>
      <c r="BC258">
        <f>'Revenue Drivers'!AN60</f>
        <v>-8.1717234326455723E-2</v>
      </c>
      <c r="BD258">
        <f>'Revenue Drivers'!AO60</f>
        <v>-6.2803459955690366E-2</v>
      </c>
      <c r="BE258">
        <f>'Revenue Drivers'!AP60</f>
        <v>-0.11656809242109434</v>
      </c>
      <c r="BF258">
        <f>'Revenue Drivers'!AQ60</f>
        <v>-0.10536799479786951</v>
      </c>
      <c r="BG258">
        <f>'Revenue Drivers'!AR60</f>
        <v>-1.5101678393257822E-3</v>
      </c>
    </row>
    <row r="259" spans="1:59">
      <c r="A259" t="str">
        <f>'Revenue Drivers'!I61</f>
        <v>% Q/Q Growth</v>
      </c>
      <c r="B259">
        <f>'Revenue Drivers'!J61</f>
        <v>0</v>
      </c>
      <c r="C259">
        <f>'Revenue Drivers'!K61</f>
        <v>0</v>
      </c>
      <c r="D259">
        <f>'Revenue Drivers'!L61</f>
        <v>0</v>
      </c>
      <c r="E259">
        <f>'Revenue Drivers'!M61</f>
        <v>0</v>
      </c>
      <c r="F259">
        <f>'Revenue Drivers'!N61</f>
        <v>0</v>
      </c>
      <c r="G259">
        <f>'Revenue Drivers'!O61</f>
        <v>0</v>
      </c>
      <c r="H259">
        <f>'Revenue Drivers'!P61</f>
        <v>0</v>
      </c>
      <c r="I259">
        <f>'Revenue Drivers'!Q61</f>
        <v>0</v>
      </c>
      <c r="J259">
        <f>'Revenue Drivers'!R61</f>
        <v>0</v>
      </c>
      <c r="K259">
        <f>'Revenue Drivers'!S61</f>
        <v>0</v>
      </c>
      <c r="L259">
        <f>'Revenue Drivers'!T61</f>
        <v>0</v>
      </c>
      <c r="M259">
        <f>'Revenue Drivers'!U61</f>
        <v>0</v>
      </c>
      <c r="N259">
        <f>'Revenue Drivers'!V61</f>
        <v>0</v>
      </c>
      <c r="O259">
        <f>'Revenue Drivers'!W61</f>
        <v>0</v>
      </c>
      <c r="P259">
        <f>'Revenue Drivers'!X61</f>
        <v>0</v>
      </c>
      <c r="Q259">
        <f>'Revenue Drivers'!Y61</f>
        <v>0</v>
      </c>
      <c r="R259">
        <f>'Revenue Drivers'!Z61</f>
        <v>0</v>
      </c>
      <c r="S259">
        <f>'Revenue Drivers'!AA61</f>
        <v>4.8591919833619324E-2</v>
      </c>
      <c r="T259">
        <f>'Revenue Drivers'!AB61</f>
        <v>5.2653797418392045E-2</v>
      </c>
      <c r="U259">
        <f>'Revenue Drivers'!AC61</f>
        <v>-8.4264656333210675E-2</v>
      </c>
      <c r="V259">
        <f>'Revenue Drivers'!AD61</f>
        <v>-6.7811077441895962E-2</v>
      </c>
      <c r="W259">
        <f>'Revenue Drivers'!AE61</f>
        <v>2.0718100756845104E-2</v>
      </c>
      <c r="X259">
        <f>'Revenue Drivers'!AF61</f>
        <v>9.3350975199387731E-2</v>
      </c>
      <c r="Y259">
        <f>'Revenue Drivers'!AG61</f>
        <v>-6.9192866848823087E-2</v>
      </c>
      <c r="Z259">
        <f>'Revenue Drivers'!AH61</f>
        <v>-5.965726750514333E-2</v>
      </c>
      <c r="AA259">
        <f>'Revenue Drivers'!AI61</f>
        <v>-3.9803031480784234E-2</v>
      </c>
      <c r="AB259">
        <f>'Revenue Drivers'!AJ61</f>
        <v>0.21043795734812121</v>
      </c>
      <c r="AD259">
        <f>'Revenue Drivers'!AT61</f>
        <v>0</v>
      </c>
      <c r="AE259">
        <f>'Revenue Drivers'!AU61</f>
        <v>0</v>
      </c>
      <c r="AF259">
        <f>'Revenue Drivers'!AV61</f>
        <v>0</v>
      </c>
      <c r="AG259" t="str">
        <f>'Revenue Drivers'!AW61</f>
        <v>NA</v>
      </c>
      <c r="AH259" t="str">
        <f>'Revenue Drivers'!AX61</f>
        <v>NA</v>
      </c>
      <c r="AI259" t="str">
        <f>'Revenue Drivers'!AY61</f>
        <v>NA</v>
      </c>
      <c r="AJ259" t="str">
        <f>'Revenue Drivers'!AZ61</f>
        <v>NA</v>
      </c>
      <c r="AK259" t="str">
        <f>'Revenue Drivers'!BA61</f>
        <v>NA</v>
      </c>
      <c r="AL259" t="str">
        <f>'Revenue Drivers'!BB61</f>
        <v>NA</v>
      </c>
      <c r="AM259" t="str">
        <f>'Revenue Drivers'!BC61</f>
        <v>NA</v>
      </c>
      <c r="AN259" t="str">
        <f>'Revenue Drivers'!BD61</f>
        <v>NA</v>
      </c>
      <c r="AO259" t="str">
        <f>'Revenue Drivers'!BE61</f>
        <v>NA</v>
      </c>
      <c r="AP259" t="str">
        <f>'Revenue Drivers'!BF61</f>
        <v>NA</v>
      </c>
      <c r="AQ259" t="str">
        <f>'Revenue Drivers'!BG61</f>
        <v>NA</v>
      </c>
      <c r="AR259" t="str">
        <f>'Revenue Drivers'!BH61</f>
        <v>NA</v>
      </c>
      <c r="AS259" t="str">
        <f>'Revenue Drivers'!BI61</f>
        <v>NA</v>
      </c>
      <c r="AT259">
        <f>'Revenue Drivers'!BJ61</f>
        <v>0</v>
      </c>
      <c r="AZ259">
        <f>'Revenue Drivers'!AK61</f>
        <v>-0.16597587533090763</v>
      </c>
      <c r="BA259">
        <f>'Revenue Drivers'!AL61</f>
        <v>-1.3686164470689377E-2</v>
      </c>
      <c r="BB259">
        <f>'Revenue Drivers'!AM61</f>
        <v>-1.7477078700140258E-2</v>
      </c>
      <c r="BC259">
        <f>'Revenue Drivers'!AN61</f>
        <v>0.13616133192333923</v>
      </c>
      <c r="BD259">
        <f>'Revenue Drivers'!AO61</f>
        <v>-0.14879756740285255</v>
      </c>
      <c r="BE259">
        <f>'Revenue Drivers'!AP61</f>
        <v>-7.0268533906527431E-2</v>
      </c>
      <c r="BF259">
        <f>'Revenue Drivers'!AQ61</f>
        <v>-5.0207110489280948E-3</v>
      </c>
      <c r="BG259">
        <f>'Revenue Drivers'!AR61</f>
        <v>0.2680582977391579</v>
      </c>
    </row>
    <row r="260" spans="1:59">
      <c r="A260" t="str">
        <f>'Revenue Drivers'!I62</f>
        <v>Y/Y Abs Growth</v>
      </c>
      <c r="B260">
        <f>'Revenue Drivers'!J62</f>
        <v>0</v>
      </c>
      <c r="C260">
        <f>'Revenue Drivers'!K62</f>
        <v>0</v>
      </c>
      <c r="D260">
        <f>'Revenue Drivers'!L62</f>
        <v>0</v>
      </c>
      <c r="E260">
        <f>'Revenue Drivers'!M62</f>
        <v>0</v>
      </c>
      <c r="F260">
        <f>'Revenue Drivers'!N62</f>
        <v>0</v>
      </c>
      <c r="G260">
        <f>'Revenue Drivers'!O62</f>
        <v>0</v>
      </c>
      <c r="H260">
        <f>'Revenue Drivers'!P62</f>
        <v>0</v>
      </c>
      <c r="I260">
        <f>'Revenue Drivers'!Q62</f>
        <v>0</v>
      </c>
      <c r="J260">
        <f>'Revenue Drivers'!R62</f>
        <v>0</v>
      </c>
      <c r="K260">
        <f>'Revenue Drivers'!S62</f>
        <v>0</v>
      </c>
      <c r="L260">
        <f>'Revenue Drivers'!T62</f>
        <v>0</v>
      </c>
      <c r="M260">
        <f>'Revenue Drivers'!U62</f>
        <v>0</v>
      </c>
      <c r="N260">
        <f>'Revenue Drivers'!V62</f>
        <v>0</v>
      </c>
      <c r="O260">
        <f>'Revenue Drivers'!W62</f>
        <v>0</v>
      </c>
      <c r="P260">
        <f>'Revenue Drivers'!X62</f>
        <v>0</v>
      </c>
      <c r="Q260">
        <f>'Revenue Drivers'!Y62</f>
        <v>0</v>
      </c>
      <c r="R260">
        <f>'Revenue Drivers'!Z62</f>
        <v>0</v>
      </c>
      <c r="S260">
        <f>'Revenue Drivers'!AA62</f>
        <v>0</v>
      </c>
      <c r="T260">
        <f>'Revenue Drivers'!AB62</f>
        <v>0</v>
      </c>
      <c r="U260">
        <f>'Revenue Drivers'!AC62</f>
        <v>-0.10154576183273178</v>
      </c>
      <c r="V260">
        <f>'Revenue Drivers'!AD62</f>
        <v>-2.2376707352989555</v>
      </c>
      <c r="W260">
        <f>'Revenue Drivers'!AE62</f>
        <v>-3.3640664545506311</v>
      </c>
      <c r="X260">
        <f>'Revenue Drivers'!AF62</f>
        <v>-2.0245743953494966</v>
      </c>
      <c r="Y260">
        <f>'Revenue Drivers'!AG62</f>
        <v>-1.2398762470368041</v>
      </c>
      <c r="Z260">
        <f>'Revenue Drivers'!AH62</f>
        <v>-0.84656065154973703</v>
      </c>
      <c r="AA260">
        <f>'Revenue Drivers'!AI62</f>
        <v>-3.0224695096506622</v>
      </c>
      <c r="AB260">
        <f>'Revenue Drivers'!AJ62</f>
        <v>0.70485713985524967</v>
      </c>
      <c r="AD260">
        <f>'Revenue Drivers'!AT62</f>
        <v>0</v>
      </c>
      <c r="AE260">
        <f>'Revenue Drivers'!AU62</f>
        <v>137.18680023571008</v>
      </c>
      <c r="AF260">
        <f>'Revenue Drivers'!AV62</f>
        <v>2.3039109227327117</v>
      </c>
      <c r="AG260">
        <f>'Revenue Drivers'!AW62</f>
        <v>21.698001938931213</v>
      </c>
      <c r="AH260">
        <f>'Revenue Drivers'!AX62</f>
        <v>-8.9952463386898671</v>
      </c>
      <c r="AI260">
        <f>'Revenue Drivers'!AY62</f>
        <v>-6.312821335834883</v>
      </c>
      <c r="AJ260">
        <f>'Revenue Drivers'!AZ62</f>
        <v>-4.9186985745094489</v>
      </c>
      <c r="AK260">
        <f>'Revenue Drivers'!BA62</f>
        <v>-9.7499128761800478</v>
      </c>
      <c r="AL260">
        <f>'Revenue Drivers'!BB62</f>
        <v>-2.5689369512005555</v>
      </c>
      <c r="AM260">
        <f>'Revenue Drivers'!BC62</f>
        <v>-0.35699460367658276</v>
      </c>
      <c r="AN260">
        <f>'Revenue Drivers'!BD62</f>
        <v>0.97337296731856782</v>
      </c>
      <c r="AO260">
        <f>'Revenue Drivers'!BE62</f>
        <v>2.1103295012829619</v>
      </c>
      <c r="AP260">
        <f>'Revenue Drivers'!BF62</f>
        <v>2.7458405978965743</v>
      </c>
      <c r="AQ260">
        <f>'Revenue Drivers'!BG62</f>
        <v>3.2666772342658419</v>
      </c>
      <c r="AR260">
        <f>'Revenue Drivers'!BH62</f>
        <v>3.8785125459804988</v>
      </c>
      <c r="AS260">
        <f>'Revenue Drivers'!BI62</f>
        <v>4.6899265129554806</v>
      </c>
      <c r="AT260">
        <f>'Revenue Drivers'!BJ62</f>
        <v>0</v>
      </c>
      <c r="AZ260">
        <f>'Revenue Drivers'!AK62</f>
        <v>-3.3555431078223066</v>
      </c>
      <c r="BA260">
        <f>'Revenue Drivers'!AL62</f>
        <v>-1.5661362672622658</v>
      </c>
      <c r="BB260">
        <f>'Revenue Drivers'!AM62</f>
        <v>-0.74255263313268216</v>
      </c>
      <c r="BC260">
        <f>'Revenue Drivers'!AN62</f>
        <v>-3.3871569540836006</v>
      </c>
      <c r="BD260">
        <f>'Revenue Drivers'!AO62</f>
        <v>-2.1711200859741524</v>
      </c>
      <c r="BE260">
        <f>'Revenue Drivers'!AP62</f>
        <v>-3.974615203992478</v>
      </c>
      <c r="BF260">
        <f>'Revenue Drivers'!AQ62</f>
        <v>-3.5299357943591367</v>
      </c>
      <c r="BG260">
        <f>'Revenue Drivers'!AR62</f>
        <v>-5.7480867318439266E-2</v>
      </c>
    </row>
    <row r="261" spans="1:59">
      <c r="A261" t="str">
        <f>'Revenue Drivers'!I63</f>
        <v>Q/Q Abs Growth</v>
      </c>
      <c r="B261">
        <f>'Revenue Drivers'!J63</f>
        <v>0</v>
      </c>
      <c r="C261">
        <f>'Revenue Drivers'!K63</f>
        <v>0</v>
      </c>
      <c r="D261">
        <f>'Revenue Drivers'!L63</f>
        <v>0</v>
      </c>
      <c r="E261">
        <f>'Revenue Drivers'!M63</f>
        <v>0</v>
      </c>
      <c r="F261">
        <f>'Revenue Drivers'!N63</f>
        <v>0</v>
      </c>
      <c r="G261">
        <f>'Revenue Drivers'!O63</f>
        <v>0</v>
      </c>
      <c r="H261">
        <f>'Revenue Drivers'!P63</f>
        <v>0</v>
      </c>
      <c r="I261">
        <f>'Revenue Drivers'!Q63</f>
        <v>0</v>
      </c>
      <c r="J261">
        <f>'Revenue Drivers'!R63</f>
        <v>0</v>
      </c>
      <c r="K261">
        <f>'Revenue Drivers'!S63</f>
        <v>0</v>
      </c>
      <c r="L261">
        <f>'Revenue Drivers'!T63</f>
        <v>0</v>
      </c>
      <c r="M261">
        <f>'Revenue Drivers'!U63</f>
        <v>0</v>
      </c>
      <c r="N261">
        <f>'Revenue Drivers'!V63</f>
        <v>0</v>
      </c>
      <c r="O261">
        <f>'Revenue Drivers'!W63</f>
        <v>0</v>
      </c>
      <c r="P261">
        <f>'Revenue Drivers'!X63</f>
        <v>0</v>
      </c>
      <c r="Q261">
        <f>'Revenue Drivers'!Y63</f>
        <v>0</v>
      </c>
      <c r="R261">
        <f>'Revenue Drivers'!Z63</f>
        <v>-0.519729143593743</v>
      </c>
      <c r="S261">
        <f>'Revenue Drivers'!AA63</f>
        <v>1.8828060467862286</v>
      </c>
      <c r="T261">
        <f>'Revenue Drivers'!AB63</f>
        <v>2.1393297536678162</v>
      </c>
      <c r="U261">
        <f>'Revenue Drivers'!AC63</f>
        <v>-3.6039524186930336</v>
      </c>
      <c r="V261">
        <f>'Revenue Drivers'!AD63</f>
        <v>-2.6558541170599668</v>
      </c>
      <c r="W261">
        <f>'Revenue Drivers'!AE63</f>
        <v>0.75641032753455306</v>
      </c>
      <c r="X261">
        <f>'Revenue Drivers'!AF63</f>
        <v>3.4788218128689508</v>
      </c>
      <c r="Y261">
        <f>'Revenue Drivers'!AG63</f>
        <v>-2.8192542703803412</v>
      </c>
      <c r="Z261">
        <f>'Revenue Drivers'!AH63</f>
        <v>-2.2625385215728997</v>
      </c>
      <c r="AA261">
        <f>'Revenue Drivers'!AI63</f>
        <v>-1.4194985305663721</v>
      </c>
      <c r="AB261">
        <f>'Revenue Drivers'!AJ63</f>
        <v>7.2061484623748626</v>
      </c>
      <c r="AD261">
        <f>'Revenue Drivers'!AT63</f>
        <v>0</v>
      </c>
      <c r="AE261">
        <f>'Revenue Drivers'!AU63</f>
        <v>0</v>
      </c>
      <c r="AF261">
        <f>'Revenue Drivers'!AV63</f>
        <v>0</v>
      </c>
      <c r="AG261" t="str">
        <f>'Revenue Drivers'!AW63</f>
        <v>NA</v>
      </c>
      <c r="AH261" t="str">
        <f>'Revenue Drivers'!AX63</f>
        <v>NA</v>
      </c>
      <c r="AI261" t="str">
        <f>'Revenue Drivers'!AY63</f>
        <v>NA</v>
      </c>
      <c r="AJ261" t="str">
        <f>'Revenue Drivers'!AZ63</f>
        <v>NA</v>
      </c>
      <c r="AK261" t="str">
        <f>'Revenue Drivers'!BA63</f>
        <v>NA</v>
      </c>
      <c r="AL261" t="str">
        <f>'Revenue Drivers'!BB63</f>
        <v>NA</v>
      </c>
      <c r="AM261" t="str">
        <f>'Revenue Drivers'!BC63</f>
        <v>NA</v>
      </c>
      <c r="AN261" t="str">
        <f>'Revenue Drivers'!BD63</f>
        <v>NA</v>
      </c>
      <c r="AO261" t="str">
        <f>'Revenue Drivers'!BE63</f>
        <v>NA</v>
      </c>
      <c r="AP261" t="str">
        <f>'Revenue Drivers'!BF63</f>
        <v>NA</v>
      </c>
      <c r="AQ261" t="str">
        <f>'Revenue Drivers'!BG63</f>
        <v>NA</v>
      </c>
      <c r="AR261" t="str">
        <f>'Revenue Drivers'!BH63</f>
        <v>NA</v>
      </c>
      <c r="AS261" t="str">
        <f>'Revenue Drivers'!BI63</f>
        <v>NA</v>
      </c>
      <c r="AT261">
        <f>'Revenue Drivers'!BJ63</f>
        <v>0</v>
      </c>
      <c r="AZ261">
        <f>'Revenue Drivers'!AK63</f>
        <v>-6.8796545180578974</v>
      </c>
      <c r="BA261">
        <f>'Revenue Drivers'!AL63</f>
        <v>-0.47313168101285896</v>
      </c>
      <c r="BB261">
        <f>'Revenue Drivers'!AM63</f>
        <v>-0.59591489643678841</v>
      </c>
      <c r="BC261">
        <f>'Revenue Drivers'!AN63</f>
        <v>4.5615441414239442</v>
      </c>
      <c r="BD261">
        <f>'Revenue Drivers'!AO63</f>
        <v>-5.6636176499484492</v>
      </c>
      <c r="BE261">
        <f>'Revenue Drivers'!AP63</f>
        <v>-2.2766267990311846</v>
      </c>
      <c r="BF261">
        <f>'Revenue Drivers'!AQ63</f>
        <v>-0.15123548680344712</v>
      </c>
      <c r="BG261">
        <f>'Revenue Drivers'!AR63</f>
        <v>8.0339990684646416</v>
      </c>
    </row>
    <row r="262" spans="1:59">
      <c r="A262">
        <f>'Revenue Drivers'!I64</f>
        <v>0</v>
      </c>
      <c r="B262">
        <f>'Revenue Drivers'!J64</f>
        <v>0</v>
      </c>
      <c r="C262">
        <f>'Revenue Drivers'!K64</f>
        <v>0</v>
      </c>
      <c r="D262">
        <f>'Revenue Drivers'!L64</f>
        <v>0</v>
      </c>
      <c r="E262">
        <f>'Revenue Drivers'!M64</f>
        <v>0</v>
      </c>
      <c r="F262">
        <f>'Revenue Drivers'!N64</f>
        <v>0</v>
      </c>
      <c r="G262">
        <f>'Revenue Drivers'!O64</f>
        <v>0</v>
      </c>
      <c r="H262">
        <f>'Revenue Drivers'!P64</f>
        <v>0</v>
      </c>
      <c r="I262">
        <f>'Revenue Drivers'!Q64</f>
        <v>0</v>
      </c>
      <c r="J262">
        <f>'Revenue Drivers'!R64</f>
        <v>0</v>
      </c>
      <c r="K262">
        <f>'Revenue Drivers'!S64</f>
        <v>0</v>
      </c>
      <c r="L262">
        <f>'Revenue Drivers'!T64</f>
        <v>0</v>
      </c>
      <c r="M262">
        <f>'Revenue Drivers'!U64</f>
        <v>0</v>
      </c>
      <c r="N262">
        <f>'Revenue Drivers'!V64</f>
        <v>0</v>
      </c>
      <c r="O262">
        <f>'Revenue Drivers'!W64</f>
        <v>0</v>
      </c>
      <c r="P262">
        <f>'Revenue Drivers'!X64</f>
        <v>0</v>
      </c>
      <c r="Q262">
        <f>'Revenue Drivers'!Y64</f>
        <v>0</v>
      </c>
      <c r="R262">
        <f>'Revenue Drivers'!Z64</f>
        <v>0</v>
      </c>
      <c r="S262">
        <f>'Revenue Drivers'!AA64</f>
        <v>0</v>
      </c>
      <c r="T262">
        <f>'Revenue Drivers'!AB64</f>
        <v>0</v>
      </c>
      <c r="U262">
        <f>'Revenue Drivers'!AC64</f>
        <v>0</v>
      </c>
      <c r="V262">
        <f>'Revenue Drivers'!AD64</f>
        <v>0</v>
      </c>
      <c r="W262">
        <f>'Revenue Drivers'!AE64</f>
        <v>0</v>
      </c>
      <c r="X262">
        <f>'Revenue Drivers'!AF64</f>
        <v>0</v>
      </c>
      <c r="Y262">
        <f>'Revenue Drivers'!AG64</f>
        <v>0</v>
      </c>
      <c r="Z262">
        <f>'Revenue Drivers'!AH64</f>
        <v>0</v>
      </c>
      <c r="AA262">
        <f>'Revenue Drivers'!AI64</f>
        <v>0</v>
      </c>
      <c r="AB262">
        <f>'Revenue Drivers'!AJ64</f>
        <v>0</v>
      </c>
      <c r="AD262">
        <f>'Revenue Drivers'!AT64</f>
        <v>0</v>
      </c>
      <c r="AE262">
        <f>'Revenue Drivers'!AU64</f>
        <v>0</v>
      </c>
      <c r="AF262">
        <f>'Revenue Drivers'!AV64</f>
        <v>0</v>
      </c>
      <c r="AG262">
        <f>'Revenue Drivers'!AW64</f>
        <v>0</v>
      </c>
      <c r="AH262">
        <f>'Revenue Drivers'!AX64</f>
        <v>0</v>
      </c>
      <c r="AI262">
        <f>'Revenue Drivers'!AY64</f>
        <v>0</v>
      </c>
      <c r="AJ262">
        <f>'Revenue Drivers'!AZ64</f>
        <v>0</v>
      </c>
      <c r="AK262">
        <f>'Revenue Drivers'!BA64</f>
        <v>0</v>
      </c>
      <c r="AL262">
        <f>'Revenue Drivers'!BB64</f>
        <v>0</v>
      </c>
      <c r="AM262">
        <f>'Revenue Drivers'!BC64</f>
        <v>0</v>
      </c>
      <c r="AN262">
        <f>'Revenue Drivers'!BD64</f>
        <v>0</v>
      </c>
      <c r="AO262">
        <f>'Revenue Drivers'!BE64</f>
        <v>0</v>
      </c>
      <c r="AP262">
        <f>'Revenue Drivers'!BF64</f>
        <v>0</v>
      </c>
      <c r="AQ262">
        <f>'Revenue Drivers'!BG64</f>
        <v>0</v>
      </c>
      <c r="AR262">
        <f>'Revenue Drivers'!BH64</f>
        <v>0</v>
      </c>
      <c r="AS262">
        <f>'Revenue Drivers'!BI64</f>
        <v>0</v>
      </c>
      <c r="AT262">
        <f>'Revenue Drivers'!BJ64</f>
        <v>0</v>
      </c>
      <c r="AZ262">
        <f>'Revenue Drivers'!AK64</f>
        <v>0</v>
      </c>
      <c r="BA262">
        <f>'Revenue Drivers'!AL64</f>
        <v>0</v>
      </c>
      <c r="BB262">
        <f>'Revenue Drivers'!AM64</f>
        <v>0</v>
      </c>
      <c r="BC262">
        <f>'Revenue Drivers'!AN64</f>
        <v>0</v>
      </c>
      <c r="BD262">
        <f>'Revenue Drivers'!AO64</f>
        <v>0</v>
      </c>
      <c r="BE262">
        <f>'Revenue Drivers'!AP64</f>
        <v>0</v>
      </c>
      <c r="BF262">
        <f>'Revenue Drivers'!AQ64</f>
        <v>0</v>
      </c>
      <c r="BG262">
        <f>'Revenue Drivers'!AR64</f>
        <v>0</v>
      </c>
    </row>
    <row r="263" spans="1:59">
      <c r="A263" t="str">
        <f>'Revenue Drivers'!I65</f>
        <v>S&amp;M Headcount</v>
      </c>
      <c r="B263">
        <f>'Revenue Drivers'!J65</f>
        <v>0</v>
      </c>
      <c r="C263">
        <f>'Revenue Drivers'!K65</f>
        <v>0</v>
      </c>
      <c r="D263">
        <f>'Revenue Drivers'!L65</f>
        <v>0</v>
      </c>
      <c r="E263">
        <f>'Revenue Drivers'!M65</f>
        <v>0</v>
      </c>
      <c r="F263">
        <f>'Revenue Drivers'!N65</f>
        <v>0</v>
      </c>
      <c r="G263">
        <f>'Revenue Drivers'!O65</f>
        <v>0</v>
      </c>
      <c r="H263">
        <f>'Revenue Drivers'!P65</f>
        <v>0</v>
      </c>
      <c r="I263">
        <f>'Revenue Drivers'!Q65</f>
        <v>0</v>
      </c>
      <c r="J263">
        <f>'Revenue Drivers'!R65</f>
        <v>0</v>
      </c>
      <c r="K263">
        <f>'Revenue Drivers'!S65</f>
        <v>353.125</v>
      </c>
      <c r="L263">
        <f>'Revenue Drivers'!T65</f>
        <v>401</v>
      </c>
      <c r="M263">
        <f>'Revenue Drivers'!U65</f>
        <v>425.37313432835816</v>
      </c>
      <c r="N263">
        <f>'Revenue Drivers'!V65</f>
        <v>438.125</v>
      </c>
      <c r="O263">
        <f>'Revenue Drivers'!W65</f>
        <v>452</v>
      </c>
      <c r="P263">
        <f>'Revenue Drivers'!X65</f>
        <v>491</v>
      </c>
      <c r="Q263">
        <f>'Revenue Drivers'!Y65</f>
        <v>570</v>
      </c>
      <c r="R263">
        <f>'Revenue Drivers'!Z65</f>
        <v>701</v>
      </c>
      <c r="S263">
        <f>'Revenue Drivers'!AA65</f>
        <v>754</v>
      </c>
      <c r="T263">
        <f>'Revenue Drivers'!AB65</f>
        <v>833</v>
      </c>
      <c r="U263">
        <f>'Revenue Drivers'!AC65</f>
        <v>966</v>
      </c>
      <c r="V263">
        <f>'Revenue Drivers'!AD65</f>
        <v>1037</v>
      </c>
      <c r="W263">
        <f>'Revenue Drivers'!AE65</f>
        <v>1085</v>
      </c>
      <c r="X263">
        <f>'Revenue Drivers'!AF65</f>
        <v>1120</v>
      </c>
      <c r="Y263">
        <f>'Revenue Drivers'!AG65</f>
        <v>1190</v>
      </c>
      <c r="Z263">
        <f>'Revenue Drivers'!AH65</f>
        <v>1250</v>
      </c>
      <c r="AA263">
        <f>'Revenue Drivers'!AI65</f>
        <v>1350</v>
      </c>
      <c r="AB263">
        <f>'Revenue Drivers'!AJ65</f>
        <v>1489</v>
      </c>
      <c r="AD263">
        <f>'Revenue Drivers'!AT65</f>
        <v>0</v>
      </c>
      <c r="AE263">
        <f>'Revenue Drivers'!AU65</f>
        <v>0</v>
      </c>
      <c r="AF263">
        <f>'Revenue Drivers'!AV65</f>
        <v>491</v>
      </c>
      <c r="AG263">
        <f>'Revenue Drivers'!AW65</f>
        <v>833</v>
      </c>
      <c r="AH263">
        <f>'Revenue Drivers'!AX65</f>
        <v>1120</v>
      </c>
      <c r="AI263">
        <f>'Revenue Drivers'!AY65</f>
        <v>1489</v>
      </c>
      <c r="AJ263">
        <f>'Revenue Drivers'!AZ65</f>
        <v>1631.6976401179943</v>
      </c>
      <c r="AK263">
        <f>'Revenue Drivers'!BA65</f>
        <v>1811.6976401179943</v>
      </c>
      <c r="AL263">
        <f>'Revenue Drivers'!BB65</f>
        <v>1861.6976401179943</v>
      </c>
      <c r="AM263">
        <f>'Revenue Drivers'!BC65</f>
        <v>1921.6976401179943</v>
      </c>
      <c r="AN263">
        <f>'Revenue Drivers'!BD65</f>
        <v>1961.6976401179943</v>
      </c>
      <c r="AO263">
        <f>'Revenue Drivers'!BE65</f>
        <v>2001.6976401179943</v>
      </c>
      <c r="AP263">
        <f>'Revenue Drivers'!BF65</f>
        <v>2041.6976401179943</v>
      </c>
      <c r="AQ263">
        <f>'Revenue Drivers'!BG65</f>
        <v>2081.6976401179945</v>
      </c>
      <c r="AR263">
        <f>'Revenue Drivers'!BH65</f>
        <v>2121.6976401179945</v>
      </c>
      <c r="AS263">
        <f>'Revenue Drivers'!BI65</f>
        <v>2161.6976401179945</v>
      </c>
      <c r="AT263">
        <f>'Revenue Drivers'!BJ65</f>
        <v>0</v>
      </c>
      <c r="AZ263">
        <f>'Revenue Drivers'!AK65</f>
        <v>1549</v>
      </c>
      <c r="BA263">
        <f>'Revenue Drivers'!AL65</f>
        <v>1597</v>
      </c>
      <c r="BB263">
        <f>'Revenue Drivers'!AM65</f>
        <v>1601</v>
      </c>
      <c r="BC263">
        <f>'Revenue Drivers'!AN65</f>
        <v>1631.6976401179943</v>
      </c>
      <c r="BD263">
        <f>'Revenue Drivers'!AO65</f>
        <v>1681.6976401179943</v>
      </c>
      <c r="BE263">
        <f>'Revenue Drivers'!AP65</f>
        <v>1731.6976401179943</v>
      </c>
      <c r="BF263">
        <f>'Revenue Drivers'!AQ65</f>
        <v>1771.6976401179943</v>
      </c>
      <c r="BG263">
        <f>'Revenue Drivers'!AR65</f>
        <v>1811.6976401179943</v>
      </c>
    </row>
    <row r="264" spans="1:59">
      <c r="A264">
        <f>'Revenue Drivers'!I67</f>
        <v>0</v>
      </c>
      <c r="B264">
        <f>'Revenue Drivers'!J67</f>
        <v>0</v>
      </c>
      <c r="C264">
        <f>'Revenue Drivers'!K67</f>
        <v>0</v>
      </c>
      <c r="D264">
        <f>'Revenue Drivers'!L67</f>
        <v>0</v>
      </c>
      <c r="E264">
        <f>'Revenue Drivers'!M67</f>
        <v>0</v>
      </c>
      <c r="F264">
        <f>'Revenue Drivers'!N67</f>
        <v>0</v>
      </c>
      <c r="G264">
        <f>'Revenue Drivers'!O67</f>
        <v>0</v>
      </c>
      <c r="H264">
        <f>'Revenue Drivers'!P67</f>
        <v>0</v>
      </c>
      <c r="I264">
        <f>'Revenue Drivers'!Q67</f>
        <v>0</v>
      </c>
      <c r="J264">
        <f>'Revenue Drivers'!R67</f>
        <v>0</v>
      </c>
      <c r="K264">
        <f>'Revenue Drivers'!S67</f>
        <v>0</v>
      </c>
      <c r="L264">
        <f>'Revenue Drivers'!T67</f>
        <v>0</v>
      </c>
      <c r="M264">
        <f>'Revenue Drivers'!U67</f>
        <v>0</v>
      </c>
      <c r="N264">
        <f>'Revenue Drivers'!V67</f>
        <v>0</v>
      </c>
      <c r="O264">
        <f>'Revenue Drivers'!W67</f>
        <v>0</v>
      </c>
      <c r="P264">
        <f>'Revenue Drivers'!X67</f>
        <v>0</v>
      </c>
      <c r="Q264">
        <f>'Revenue Drivers'!Y67</f>
        <v>0</v>
      </c>
      <c r="R264">
        <f>'Revenue Drivers'!Z67</f>
        <v>0</v>
      </c>
      <c r="S264">
        <f>'Revenue Drivers'!AA67</f>
        <v>0</v>
      </c>
      <c r="T264">
        <f>'Revenue Drivers'!AB67</f>
        <v>0</v>
      </c>
      <c r="U264">
        <f>'Revenue Drivers'!AC67</f>
        <v>0</v>
      </c>
      <c r="V264">
        <f>'Revenue Drivers'!AD67</f>
        <v>0</v>
      </c>
      <c r="W264">
        <f>'Revenue Drivers'!AE67</f>
        <v>0</v>
      </c>
      <c r="X264">
        <f>'Revenue Drivers'!AF67</f>
        <v>0</v>
      </c>
      <c r="Y264">
        <f>'Revenue Drivers'!AG67</f>
        <v>0</v>
      </c>
      <c r="Z264">
        <f>'Revenue Drivers'!AH67</f>
        <v>0</v>
      </c>
      <c r="AA264">
        <f>'Revenue Drivers'!AI67</f>
        <v>0</v>
      </c>
      <c r="AB264">
        <f>'Revenue Drivers'!AJ67</f>
        <v>0</v>
      </c>
      <c r="AD264">
        <f>'Revenue Drivers'!AT67</f>
        <v>0</v>
      </c>
      <c r="AE264">
        <f>'Revenue Drivers'!AU67</f>
        <v>0</v>
      </c>
      <c r="AF264">
        <f>'Revenue Drivers'!AV67</f>
        <v>0</v>
      </c>
      <c r="AG264">
        <f>'Revenue Drivers'!AW67</f>
        <v>0</v>
      </c>
      <c r="AH264">
        <f>'Revenue Drivers'!AX67</f>
        <v>0</v>
      </c>
      <c r="AI264">
        <f>'Revenue Drivers'!AY67</f>
        <v>0</v>
      </c>
      <c r="AJ264">
        <f>'Revenue Drivers'!AZ67</f>
        <v>0</v>
      </c>
      <c r="AK264">
        <f>'Revenue Drivers'!BA67</f>
        <v>0</v>
      </c>
      <c r="AL264">
        <f>'Revenue Drivers'!BB67</f>
        <v>0</v>
      </c>
      <c r="AM264">
        <f>'Revenue Drivers'!BC67</f>
        <v>0</v>
      </c>
      <c r="AN264">
        <f>'Revenue Drivers'!BD67</f>
        <v>0</v>
      </c>
      <c r="AO264">
        <f>'Revenue Drivers'!BE67</f>
        <v>0</v>
      </c>
      <c r="AP264">
        <f>'Revenue Drivers'!BF67</f>
        <v>0</v>
      </c>
      <c r="AQ264">
        <f>'Revenue Drivers'!BG67</f>
        <v>0</v>
      </c>
      <c r="AR264">
        <f>'Revenue Drivers'!BH67</f>
        <v>0</v>
      </c>
      <c r="AS264">
        <f>'Revenue Drivers'!BI67</f>
        <v>0</v>
      </c>
      <c r="AT264">
        <f>'Revenue Drivers'!BJ67</f>
        <v>0</v>
      </c>
      <c r="AZ264">
        <f>'Revenue Drivers'!AK67</f>
        <v>0</v>
      </c>
      <c r="BA264">
        <f>'Revenue Drivers'!AL67</f>
        <v>0</v>
      </c>
      <c r="BB264">
        <f>'Revenue Drivers'!AM67</f>
        <v>0</v>
      </c>
      <c r="BC264">
        <f>'Revenue Drivers'!AN67</f>
        <v>0</v>
      </c>
      <c r="BD264">
        <f>'Revenue Drivers'!AO67</f>
        <v>0</v>
      </c>
      <c r="BE264">
        <f>'Revenue Drivers'!AP67</f>
        <v>0</v>
      </c>
      <c r="BF264">
        <f>'Revenue Drivers'!AQ67</f>
        <v>0</v>
      </c>
      <c r="BG264">
        <f>'Revenue Drivers'!AR67</f>
        <v>0</v>
      </c>
    </row>
    <row r="265" spans="1:59">
      <c r="A265" t="str">
        <f>'Revenue Drivers'!I68</f>
        <v>Gross Revenue/S&amp;M Employee</v>
      </c>
      <c r="B265">
        <f>'Revenue Drivers'!J68</f>
        <v>0</v>
      </c>
      <c r="C265">
        <f>'Revenue Drivers'!K68</f>
        <v>0</v>
      </c>
      <c r="D265">
        <f>'Revenue Drivers'!L68</f>
        <v>0</v>
      </c>
      <c r="E265">
        <f>'Revenue Drivers'!M68</f>
        <v>0</v>
      </c>
      <c r="F265">
        <f>'Revenue Drivers'!N68</f>
        <v>0</v>
      </c>
      <c r="G265">
        <f>'Revenue Drivers'!O68</f>
        <v>0</v>
      </c>
      <c r="H265">
        <f>'Revenue Drivers'!P68</f>
        <v>0</v>
      </c>
      <c r="I265">
        <f>'Revenue Drivers'!Q68</f>
        <v>0</v>
      </c>
      <c r="J265">
        <f>'Revenue Drivers'!R68</f>
        <v>0</v>
      </c>
      <c r="K265">
        <f>'Revenue Drivers'!S68</f>
        <v>0</v>
      </c>
      <c r="L265">
        <f>'Revenue Drivers'!T68</f>
        <v>0</v>
      </c>
      <c r="M265">
        <f>'Revenue Drivers'!U68</f>
        <v>0</v>
      </c>
      <c r="N265">
        <f>'Revenue Drivers'!V68</f>
        <v>0</v>
      </c>
      <c r="O265">
        <f>'Revenue Drivers'!W68</f>
        <v>0</v>
      </c>
      <c r="P265">
        <f>'Revenue Drivers'!X68</f>
        <v>0</v>
      </c>
      <c r="Q265">
        <f>'Revenue Drivers'!Y68</f>
        <v>366.45789473684215</v>
      </c>
      <c r="R265">
        <f>'Revenue Drivers'!Z68</f>
        <v>323.29957203994297</v>
      </c>
      <c r="S265">
        <f>'Revenue Drivers'!AA68</f>
        <v>342.5</v>
      </c>
      <c r="T265">
        <f>'Revenue Drivers'!AB68</f>
        <v>353.52821128451382</v>
      </c>
      <c r="U265">
        <f>'Revenue Drivers'!AC68</f>
        <v>304.52587991718428</v>
      </c>
      <c r="V265">
        <f>'Revenue Drivers'!AD68</f>
        <v>288.62680810028928</v>
      </c>
      <c r="W265">
        <f>'Revenue Drivers'!AE68</f>
        <v>306.61198156682025</v>
      </c>
      <c r="X265">
        <f>'Revenue Drivers'!AF68</f>
        <v>354.48035714285709</v>
      </c>
      <c r="Y265">
        <f>'Revenue Drivers'!AG68</f>
        <v>337.1873949579832</v>
      </c>
      <c r="Z265">
        <f>'Revenue Drivers'!AH68</f>
        <v>325.76080000000002</v>
      </c>
      <c r="AA265">
        <f>'Revenue Drivers'!AI68</f>
        <v>313.97555555555556</v>
      </c>
      <c r="AB265">
        <f>'Revenue Drivers'!AJ68</f>
        <v>380.67494963062461</v>
      </c>
      <c r="AD265">
        <f>'Revenue Drivers'!AT68</f>
        <v>0</v>
      </c>
      <c r="AE265">
        <f>'Revenue Drivers'!AU68</f>
        <v>0</v>
      </c>
      <c r="AF265">
        <f>'Revenue Drivers'!AV68</f>
        <v>0</v>
      </c>
      <c r="AG265">
        <f>'Revenue Drivers'!AW68</f>
        <v>1186.372148859544</v>
      </c>
      <c r="AH265">
        <f>'Revenue Drivers'!AX68</f>
        <v>1181.4017857142858</v>
      </c>
      <c r="AI265">
        <f>'Revenue Drivers'!AY68</f>
        <v>1208.2914707857622</v>
      </c>
      <c r="AJ265">
        <f>'Revenue Drivers'!AZ68</f>
        <v>1407.5481532435858</v>
      </c>
      <c r="AK265">
        <f>'Revenue Drivers'!BA68</f>
        <v>1414.8143369228319</v>
      </c>
      <c r="AL265">
        <f>'Revenue Drivers'!BB68</f>
        <v>1529.3009522618804</v>
      </c>
      <c r="AM265">
        <f>'Revenue Drivers'!BC68</f>
        <v>1616.9140564075012</v>
      </c>
      <c r="AN265">
        <f>'Revenue Drivers'!BD68</f>
        <v>1702.2694548803449</v>
      </c>
      <c r="AO265">
        <f>'Revenue Drivers'!BE68</f>
        <v>1777.0657932752611</v>
      </c>
      <c r="AP265">
        <f>'Revenue Drivers'!BF68</f>
        <v>1841.1669965772523</v>
      </c>
      <c r="AQ265">
        <f>'Revenue Drivers'!BG68</f>
        <v>1897.8193932449287</v>
      </c>
      <c r="AR265">
        <f>'Revenue Drivers'!BH68</f>
        <v>1951.6824465388033</v>
      </c>
      <c r="AS265">
        <f>'Revenue Drivers'!BI68</f>
        <v>2007.9112933693282</v>
      </c>
      <c r="AT265">
        <f>'Revenue Drivers'!BJ68</f>
        <v>0</v>
      </c>
      <c r="AZ265">
        <f>'Revenue Drivers'!AK68</f>
        <v>333.54874112330538</v>
      </c>
      <c r="BA265">
        <f>'Revenue Drivers'!AL68</f>
        <v>339.40012523481533</v>
      </c>
      <c r="BB265">
        <f>'Revenue Drivers'!AM68</f>
        <v>352.26296064959399</v>
      </c>
      <c r="BC265">
        <f>'Revenue Drivers'!AN68</f>
        <v>413.08572337657984</v>
      </c>
      <c r="BD265">
        <f>'Revenue Drivers'!AO68</f>
        <v>356.62572238154308</v>
      </c>
      <c r="BE265">
        <f>'Revenue Drivers'!AP68</f>
        <v>335.09233629219756</v>
      </c>
      <c r="BF265">
        <f>'Revenue Drivers'!AQ68</f>
        <v>337.94564699215965</v>
      </c>
      <c r="BG265">
        <f>'Revenue Drivers'!AR68</f>
        <v>432.99887854339204</v>
      </c>
    </row>
    <row r="266" spans="1:59">
      <c r="A266" t="str">
        <f>'Revenue Drivers'!I69</f>
        <v>y/y Growth - %</v>
      </c>
      <c r="B266">
        <f>'Revenue Drivers'!J69</f>
        <v>0</v>
      </c>
      <c r="C266">
        <f>'Revenue Drivers'!K69</f>
        <v>0</v>
      </c>
      <c r="D266">
        <f>'Revenue Drivers'!L69</f>
        <v>0</v>
      </c>
      <c r="E266">
        <f>'Revenue Drivers'!M69</f>
        <v>0</v>
      </c>
      <c r="F266">
        <f>'Revenue Drivers'!N69</f>
        <v>0</v>
      </c>
      <c r="G266">
        <f>'Revenue Drivers'!O69</f>
        <v>0</v>
      </c>
      <c r="H266">
        <f>'Revenue Drivers'!P69</f>
        <v>0</v>
      </c>
      <c r="I266">
        <f>'Revenue Drivers'!Q69</f>
        <v>0</v>
      </c>
      <c r="J266">
        <f>'Revenue Drivers'!R69</f>
        <v>0</v>
      </c>
      <c r="K266">
        <f>'Revenue Drivers'!S69</f>
        <v>0</v>
      </c>
      <c r="L266">
        <f>'Revenue Drivers'!T69</f>
        <v>0</v>
      </c>
      <c r="M266">
        <f>'Revenue Drivers'!U69</f>
        <v>0</v>
      </c>
      <c r="N266">
        <f>'Revenue Drivers'!V69</f>
        <v>0</v>
      </c>
      <c r="O266">
        <f>'Revenue Drivers'!W69</f>
        <v>0</v>
      </c>
      <c r="P266">
        <f>'Revenue Drivers'!X69</f>
        <v>0</v>
      </c>
      <c r="Q266">
        <f>'Revenue Drivers'!Y69</f>
        <v>0</v>
      </c>
      <c r="R266">
        <f>'Revenue Drivers'!Z69</f>
        <v>0</v>
      </c>
      <c r="S266">
        <f>'Revenue Drivers'!AA69</f>
        <v>0</v>
      </c>
      <c r="T266">
        <f>'Revenue Drivers'!AB69</f>
        <v>0</v>
      </c>
      <c r="U266">
        <f>'Revenue Drivers'!AC69</f>
        <v>-0.16900172082288467</v>
      </c>
      <c r="V266">
        <f>'Revenue Drivers'!AD69</f>
        <v>-0.1072465506863397</v>
      </c>
      <c r="W266">
        <f>'Revenue Drivers'!AE69</f>
        <v>-0.10478253557132777</v>
      </c>
      <c r="X266">
        <f>'Revenue Drivers'!AF69</f>
        <v>2.6932669811094989E-3</v>
      </c>
      <c r="Y266">
        <f>'Revenue Drivers'!AG69</f>
        <v>0.1072536595237199</v>
      </c>
      <c r="Z266">
        <f>'Revenue Drivers'!AH69</f>
        <v>0.12865745958985131</v>
      </c>
      <c r="AA266">
        <f>'Revenue Drivers'!AI69</f>
        <v>2.4015936856435438E-2</v>
      </c>
      <c r="AB266">
        <f>'Revenue Drivers'!AJ69</f>
        <v>7.3895751795383768E-2</v>
      </c>
      <c r="AD266">
        <f>'Revenue Drivers'!AT69</f>
        <v>0</v>
      </c>
      <c r="AE266">
        <f>'Revenue Drivers'!AU69</f>
        <v>0</v>
      </c>
      <c r="AF266">
        <f>'Revenue Drivers'!AV69</f>
        <v>0</v>
      </c>
      <c r="AG266">
        <f>'Revenue Drivers'!AW69</f>
        <v>0</v>
      </c>
      <c r="AH266">
        <f>'Revenue Drivers'!AX69</f>
        <v>-4.1895480689059239E-3</v>
      </c>
      <c r="AI266">
        <f>'Revenue Drivers'!AY69</f>
        <v>2.2760829885845046E-2</v>
      </c>
      <c r="AJ266">
        <f>'Revenue Drivers'!AZ69</f>
        <v>0.16490779524268717</v>
      </c>
      <c r="AK266">
        <f>'Revenue Drivers'!BA69</f>
        <v>5.1622984709274178E-3</v>
      </c>
      <c r="AL266">
        <f>'Revenue Drivers'!BB69</f>
        <v>8.0919886342156078E-2</v>
      </c>
      <c r="AM266">
        <f>'Revenue Drivers'!BC69</f>
        <v>5.7289642052493761E-2</v>
      </c>
      <c r="AN266">
        <f>'Revenue Drivers'!BD69</f>
        <v>5.2789075668306262E-2</v>
      </c>
      <c r="AO266">
        <f>'Revenue Drivers'!BE69</f>
        <v>4.3939188464245715E-2</v>
      </c>
      <c r="AP266">
        <f>'Revenue Drivers'!BF69</f>
        <v>3.6071373127861683E-2</v>
      </c>
      <c r="AQ266">
        <f>'Revenue Drivers'!BG69</f>
        <v>3.0769830641649509E-2</v>
      </c>
      <c r="AR266">
        <f>'Revenue Drivers'!BH69</f>
        <v>2.8381548573902293E-2</v>
      </c>
      <c r="AS266">
        <f>'Revenue Drivers'!BI69</f>
        <v>2.8810448610758099E-2</v>
      </c>
      <c r="AT266">
        <f>'Revenue Drivers'!BJ69</f>
        <v>0</v>
      </c>
      <c r="AZ266">
        <f>'Revenue Drivers'!AK69</f>
        <v>-1.0791191750009643E-2</v>
      </c>
      <c r="BA266">
        <f>'Revenue Drivers'!AL69</f>
        <v>4.186914212764492E-2</v>
      </c>
      <c r="BB266">
        <f>'Revenue Drivers'!AM69</f>
        <v>0.12194390428354152</v>
      </c>
      <c r="BC266">
        <f>'Revenue Drivers'!AN69</f>
        <v>8.5140285110443914E-2</v>
      </c>
      <c r="BD266">
        <f>'Revenue Drivers'!AO69</f>
        <v>6.9186234013417058E-2</v>
      </c>
      <c r="BE266">
        <f>'Revenue Drivers'!AP69</f>
        <v>-1.2692361087484616E-2</v>
      </c>
      <c r="BF266">
        <f>'Revenue Drivers'!AQ69</f>
        <v>-4.0643823668069845E-2</v>
      </c>
      <c r="BG266">
        <f>'Revenue Drivers'!AR69</f>
        <v>4.8205866336994863E-2</v>
      </c>
    </row>
    <row r="267" spans="1:59">
      <c r="A267" t="str">
        <f>'Revenue Drivers'!I70</f>
        <v>y/y Growth - Abs</v>
      </c>
      <c r="B267">
        <f>'Revenue Drivers'!J70</f>
        <v>0</v>
      </c>
      <c r="C267">
        <f>'Revenue Drivers'!K70</f>
        <v>0</v>
      </c>
      <c r="D267">
        <f>'Revenue Drivers'!L70</f>
        <v>0</v>
      </c>
      <c r="E267">
        <f>'Revenue Drivers'!M70</f>
        <v>0</v>
      </c>
      <c r="F267">
        <f>'Revenue Drivers'!N70</f>
        <v>0</v>
      </c>
      <c r="G267">
        <f>'Revenue Drivers'!O70</f>
        <v>0</v>
      </c>
      <c r="H267">
        <f>'Revenue Drivers'!P70</f>
        <v>0</v>
      </c>
      <c r="I267">
        <f>'Revenue Drivers'!Q70</f>
        <v>0</v>
      </c>
      <c r="J267">
        <f>'Revenue Drivers'!R70</f>
        <v>0</v>
      </c>
      <c r="K267">
        <f>'Revenue Drivers'!S70</f>
        <v>0</v>
      </c>
      <c r="L267">
        <f>'Revenue Drivers'!T70</f>
        <v>0</v>
      </c>
      <c r="M267">
        <f>'Revenue Drivers'!U70</f>
        <v>0</v>
      </c>
      <c r="N267">
        <f>'Revenue Drivers'!V70</f>
        <v>0</v>
      </c>
      <c r="O267">
        <f>'Revenue Drivers'!W70</f>
        <v>0</v>
      </c>
      <c r="P267">
        <f>'Revenue Drivers'!X70</f>
        <v>0</v>
      </c>
      <c r="Q267">
        <f>'Revenue Drivers'!Y70</f>
        <v>0</v>
      </c>
      <c r="R267">
        <f>'Revenue Drivers'!Z70</f>
        <v>0</v>
      </c>
      <c r="S267">
        <f>'Revenue Drivers'!AA70</f>
        <v>0</v>
      </c>
      <c r="T267">
        <f>'Revenue Drivers'!AB70</f>
        <v>0</v>
      </c>
      <c r="U267">
        <f>'Revenue Drivers'!AC70</f>
        <v>0</v>
      </c>
      <c r="V267">
        <f>'Revenue Drivers'!AD70</f>
        <v>0</v>
      </c>
      <c r="W267">
        <f>'Revenue Drivers'!AE70</f>
        <v>0</v>
      </c>
      <c r="X267">
        <f>'Revenue Drivers'!AF70</f>
        <v>0</v>
      </c>
      <c r="Y267">
        <f>'Revenue Drivers'!AG70</f>
        <v>0</v>
      </c>
      <c r="Z267">
        <f>'Revenue Drivers'!AH70</f>
        <v>0</v>
      </c>
      <c r="AA267">
        <f>'Revenue Drivers'!AI70</f>
        <v>0</v>
      </c>
      <c r="AB267">
        <f>'Revenue Drivers'!AJ70</f>
        <v>0</v>
      </c>
      <c r="AD267">
        <f>'Revenue Drivers'!AT70</f>
        <v>0</v>
      </c>
      <c r="AE267">
        <f>'Revenue Drivers'!AU70</f>
        <v>0</v>
      </c>
      <c r="AF267">
        <f>'Revenue Drivers'!AV70</f>
        <v>0</v>
      </c>
      <c r="AG267">
        <f>'Revenue Drivers'!AW70</f>
        <v>0</v>
      </c>
      <c r="AH267">
        <f>'Revenue Drivers'!AX70</f>
        <v>-4.9703631452582613</v>
      </c>
      <c r="AI267">
        <f>'Revenue Drivers'!AY70</f>
        <v>26.889685071476379</v>
      </c>
      <c r="AJ267">
        <f>'Revenue Drivers'!AZ70</f>
        <v>199.25668245782367</v>
      </c>
      <c r="AK267">
        <f>'Revenue Drivers'!BA70</f>
        <v>7.266183679246069</v>
      </c>
      <c r="AL267">
        <f>'Revenue Drivers'!BB70</f>
        <v>114.48661533904851</v>
      </c>
      <c r="AM267">
        <f>'Revenue Drivers'!BC70</f>
        <v>87.61310414562081</v>
      </c>
      <c r="AN267">
        <f>'Revenue Drivers'!BD70</f>
        <v>85.355398472843717</v>
      </c>
      <c r="AO267">
        <f>'Revenue Drivers'!BE70</f>
        <v>74.79633839491612</v>
      </c>
      <c r="AP267">
        <f>'Revenue Drivers'!BF70</f>
        <v>64.101203301991291</v>
      </c>
      <c r="AQ267">
        <f>'Revenue Drivers'!BG70</f>
        <v>56.652396667676385</v>
      </c>
      <c r="AR267">
        <f>'Revenue Drivers'!BH70</f>
        <v>53.8630532938746</v>
      </c>
      <c r="AS267">
        <f>'Revenue Drivers'!BI70</f>
        <v>56.228846830524844</v>
      </c>
      <c r="AT267">
        <f>'Revenue Drivers'!BJ70</f>
        <v>0</v>
      </c>
      <c r="AZ267">
        <f>'Revenue Drivers'!AK70</f>
        <v>0</v>
      </c>
      <c r="BA267">
        <f>'Revenue Drivers'!AL70</f>
        <v>0</v>
      </c>
      <c r="BB267">
        <f>'Revenue Drivers'!AM70</f>
        <v>0</v>
      </c>
      <c r="BC267">
        <f>'Revenue Drivers'!AN70</f>
        <v>0</v>
      </c>
      <c r="BD267">
        <f>'Revenue Drivers'!AO70</f>
        <v>0</v>
      </c>
      <c r="BE267">
        <f>'Revenue Drivers'!AP70</f>
        <v>0</v>
      </c>
      <c r="BF267">
        <f>'Revenue Drivers'!AQ70</f>
        <v>0</v>
      </c>
      <c r="BG267">
        <f>'Revenue Drivers'!AR70</f>
        <v>0</v>
      </c>
    </row>
    <row r="268" spans="1:59">
      <c r="A268">
        <f>'Revenue Drivers'!I79</f>
        <v>0</v>
      </c>
      <c r="B268">
        <f>'Revenue Drivers'!J79</f>
        <v>0</v>
      </c>
      <c r="C268">
        <f>'Revenue Drivers'!K79</f>
        <v>0</v>
      </c>
      <c r="D268">
        <f>'Revenue Drivers'!L79</f>
        <v>0</v>
      </c>
      <c r="E268">
        <f>'Revenue Drivers'!M79</f>
        <v>0</v>
      </c>
      <c r="F268">
        <f>'Revenue Drivers'!N79</f>
        <v>0</v>
      </c>
      <c r="G268">
        <f>'Revenue Drivers'!O79</f>
        <v>0</v>
      </c>
      <c r="H268">
        <f>'Revenue Drivers'!P79</f>
        <v>0</v>
      </c>
      <c r="I268">
        <f>'Revenue Drivers'!Q79</f>
        <v>0</v>
      </c>
      <c r="J268">
        <f>'Revenue Drivers'!R79</f>
        <v>0</v>
      </c>
      <c r="K268">
        <f>'Revenue Drivers'!S79</f>
        <v>0</v>
      </c>
      <c r="L268">
        <f>'Revenue Drivers'!T79</f>
        <v>0</v>
      </c>
      <c r="M268">
        <f>'Revenue Drivers'!U79</f>
        <v>0</v>
      </c>
      <c r="N268">
        <f>'Revenue Drivers'!V79</f>
        <v>0</v>
      </c>
      <c r="O268">
        <f>'Revenue Drivers'!W79</f>
        <v>0</v>
      </c>
      <c r="P268">
        <f>'Revenue Drivers'!X79</f>
        <v>0</v>
      </c>
      <c r="Q268">
        <f>'Revenue Drivers'!Y79</f>
        <v>0</v>
      </c>
      <c r="R268">
        <f>'Revenue Drivers'!Z79</f>
        <v>0</v>
      </c>
      <c r="S268">
        <f>'Revenue Drivers'!AA79</f>
        <v>0</v>
      </c>
      <c r="T268">
        <f>'Revenue Drivers'!AB79</f>
        <v>0</v>
      </c>
      <c r="U268">
        <f>'Revenue Drivers'!AC79</f>
        <v>0</v>
      </c>
      <c r="V268">
        <f>'Revenue Drivers'!AD79</f>
        <v>0</v>
      </c>
      <c r="W268">
        <f>'Revenue Drivers'!AE79</f>
        <v>0</v>
      </c>
      <c r="X268">
        <f>'Revenue Drivers'!AF79</f>
        <v>0</v>
      </c>
      <c r="Y268">
        <f>'Revenue Drivers'!AG79</f>
        <v>0</v>
      </c>
      <c r="Z268">
        <f>'Revenue Drivers'!AH79</f>
        <v>0</v>
      </c>
      <c r="AA268">
        <f>'Revenue Drivers'!AI79</f>
        <v>0</v>
      </c>
      <c r="AB268">
        <f>'Revenue Drivers'!AJ79</f>
        <v>0</v>
      </c>
      <c r="AD268">
        <f>'Revenue Drivers'!AT79</f>
        <v>0</v>
      </c>
      <c r="AE268">
        <f>'Revenue Drivers'!AU79</f>
        <v>0</v>
      </c>
      <c r="AF268">
        <f>'Revenue Drivers'!AV79</f>
        <v>0</v>
      </c>
      <c r="AG268">
        <f>'Revenue Drivers'!AW79</f>
        <v>0</v>
      </c>
      <c r="AH268">
        <f>'Revenue Drivers'!AX79</f>
        <v>0</v>
      </c>
      <c r="AI268">
        <f>'Revenue Drivers'!AY79</f>
        <v>0</v>
      </c>
      <c r="AJ268">
        <f>'Revenue Drivers'!AZ79</f>
        <v>0</v>
      </c>
      <c r="AK268">
        <f>'Revenue Drivers'!BA79</f>
        <v>0</v>
      </c>
      <c r="AL268">
        <f>'Revenue Drivers'!BB79</f>
        <v>0</v>
      </c>
      <c r="AM268">
        <f>'Revenue Drivers'!BC79</f>
        <v>0</v>
      </c>
      <c r="AN268">
        <f>'Revenue Drivers'!BD79</f>
        <v>0</v>
      </c>
      <c r="AO268">
        <f>'Revenue Drivers'!BE79</f>
        <v>0</v>
      </c>
      <c r="AP268">
        <f>'Revenue Drivers'!BF79</f>
        <v>0</v>
      </c>
      <c r="AQ268">
        <f>'Revenue Drivers'!BG79</f>
        <v>0</v>
      </c>
      <c r="AR268">
        <f>'Revenue Drivers'!BH79</f>
        <v>0</v>
      </c>
      <c r="AS268">
        <f>'Revenue Drivers'!BI79</f>
        <v>0</v>
      </c>
      <c r="AT268">
        <f>'Revenue Drivers'!BJ79</f>
        <v>0</v>
      </c>
      <c r="AZ268">
        <f>'Revenue Drivers'!AK79</f>
        <v>0</v>
      </c>
      <c r="BA268">
        <f>'Revenue Drivers'!AL79</f>
        <v>0</v>
      </c>
      <c r="BB268">
        <f>'Revenue Drivers'!AM79</f>
        <v>0</v>
      </c>
      <c r="BC268">
        <f>'Revenue Drivers'!AN79</f>
        <v>0</v>
      </c>
      <c r="BD268">
        <f>'Revenue Drivers'!AO79</f>
        <v>0</v>
      </c>
      <c r="BE268">
        <f>'Revenue Drivers'!AP79</f>
        <v>0</v>
      </c>
      <c r="BF268">
        <f>'Revenue Drivers'!AQ79</f>
        <v>0</v>
      </c>
      <c r="BG268">
        <f>'Revenue Drivers'!AR79</f>
        <v>0</v>
      </c>
    </row>
    <row r="269" spans="1:59">
      <c r="A269">
        <f>'Revenue Drivers'!I80</f>
        <v>0</v>
      </c>
      <c r="B269">
        <f>'Revenue Drivers'!J80</f>
        <v>0</v>
      </c>
      <c r="C269">
        <f>'Revenue Drivers'!K80</f>
        <v>0</v>
      </c>
      <c r="D269">
        <f>'Revenue Drivers'!L80</f>
        <v>0</v>
      </c>
      <c r="E269">
        <f>'Revenue Drivers'!M80</f>
        <v>0</v>
      </c>
      <c r="F269">
        <f>'Revenue Drivers'!N80</f>
        <v>0</v>
      </c>
      <c r="G269">
        <f>'Revenue Drivers'!O80</f>
        <v>0</v>
      </c>
      <c r="H269">
        <f>'Revenue Drivers'!P80</f>
        <v>0</v>
      </c>
      <c r="I269">
        <f>'Revenue Drivers'!Q80</f>
        <v>0</v>
      </c>
      <c r="J269">
        <f>'Revenue Drivers'!R80</f>
        <v>0</v>
      </c>
      <c r="K269">
        <f>'Revenue Drivers'!S80</f>
        <v>0</v>
      </c>
      <c r="L269">
        <f>'Revenue Drivers'!T80</f>
        <v>0</v>
      </c>
      <c r="M269">
        <f>'Revenue Drivers'!U80</f>
        <v>0</v>
      </c>
      <c r="N269">
        <f>'Revenue Drivers'!V80</f>
        <v>0</v>
      </c>
      <c r="O269">
        <f>'Revenue Drivers'!W80</f>
        <v>0</v>
      </c>
      <c r="P269">
        <f>'Revenue Drivers'!X80</f>
        <v>0</v>
      </c>
      <c r="Q269">
        <f>'Revenue Drivers'!Y80</f>
        <v>0</v>
      </c>
      <c r="R269">
        <f>'Revenue Drivers'!Z80</f>
        <v>0</v>
      </c>
      <c r="S269">
        <f>'Revenue Drivers'!AA80</f>
        <v>0</v>
      </c>
      <c r="T269">
        <f>'Revenue Drivers'!AB80</f>
        <v>0</v>
      </c>
      <c r="U269">
        <f>'Revenue Drivers'!AC80</f>
        <v>0</v>
      </c>
      <c r="V269">
        <f>'Revenue Drivers'!AD80</f>
        <v>0</v>
      </c>
      <c r="W269">
        <f>'Revenue Drivers'!AE80</f>
        <v>0</v>
      </c>
      <c r="X269">
        <f>'Revenue Drivers'!AF80</f>
        <v>0</v>
      </c>
      <c r="Y269">
        <f>'Revenue Drivers'!AG80</f>
        <v>0</v>
      </c>
      <c r="Z269">
        <f>'Revenue Drivers'!AH80</f>
        <v>0</v>
      </c>
      <c r="AA269">
        <f>'Revenue Drivers'!AI80</f>
        <v>0</v>
      </c>
      <c r="AB269">
        <f>'Revenue Drivers'!AJ80</f>
        <v>0</v>
      </c>
      <c r="AD269">
        <f>'Revenue Drivers'!AT80</f>
        <v>0</v>
      </c>
      <c r="AE269">
        <f>'Revenue Drivers'!AU80</f>
        <v>0</v>
      </c>
      <c r="AF269">
        <f>'Revenue Drivers'!AV80</f>
        <v>0</v>
      </c>
      <c r="AG269">
        <f>'Revenue Drivers'!AW80</f>
        <v>0</v>
      </c>
      <c r="AH269">
        <f>'Revenue Drivers'!AX80</f>
        <v>0</v>
      </c>
      <c r="AI269">
        <f>'Revenue Drivers'!AY80</f>
        <v>0</v>
      </c>
      <c r="AJ269">
        <f>'Revenue Drivers'!AZ80</f>
        <v>0</v>
      </c>
      <c r="AK269">
        <f>'Revenue Drivers'!BA80</f>
        <v>0</v>
      </c>
      <c r="AL269">
        <f>'Revenue Drivers'!BB80</f>
        <v>0</v>
      </c>
      <c r="AM269">
        <f>'Revenue Drivers'!BC80</f>
        <v>0</v>
      </c>
      <c r="AN269">
        <f>'Revenue Drivers'!BD80</f>
        <v>0</v>
      </c>
      <c r="AO269">
        <f>'Revenue Drivers'!BE80</f>
        <v>0</v>
      </c>
      <c r="AP269">
        <f>'Revenue Drivers'!BF80</f>
        <v>0</v>
      </c>
      <c r="AQ269">
        <f>'Revenue Drivers'!BG80</f>
        <v>0</v>
      </c>
      <c r="AR269">
        <f>'Revenue Drivers'!BH80</f>
        <v>0</v>
      </c>
      <c r="AS269">
        <f>'Revenue Drivers'!BI80</f>
        <v>0</v>
      </c>
      <c r="AT269">
        <f>'Revenue Drivers'!BJ80</f>
        <v>0</v>
      </c>
      <c r="AZ269">
        <f>'Revenue Drivers'!AK80</f>
        <v>0</v>
      </c>
      <c r="BA269">
        <f>'Revenue Drivers'!AL80</f>
        <v>0</v>
      </c>
      <c r="BB269">
        <f>'Revenue Drivers'!AM80</f>
        <v>0</v>
      </c>
      <c r="BC269">
        <f>'Revenue Drivers'!AN80</f>
        <v>0</v>
      </c>
      <c r="BD269">
        <f>'Revenue Drivers'!AO80</f>
        <v>0</v>
      </c>
      <c r="BE269">
        <f>'Revenue Drivers'!AP80</f>
        <v>0</v>
      </c>
      <c r="BF269">
        <f>'Revenue Drivers'!AQ80</f>
        <v>0</v>
      </c>
      <c r="BG269">
        <f>'Revenue Drivers'!AR80</f>
        <v>0</v>
      </c>
    </row>
    <row r="270" spans="1:59">
      <c r="A270">
        <f>'Revenue Drivers'!I81</f>
        <v>0</v>
      </c>
      <c r="B270">
        <f>'Revenue Drivers'!J81</f>
        <v>0</v>
      </c>
      <c r="C270">
        <f>'Revenue Drivers'!K81</f>
        <v>0</v>
      </c>
      <c r="D270">
        <f>'Revenue Drivers'!L81</f>
        <v>0</v>
      </c>
      <c r="E270">
        <f>'Revenue Drivers'!M81</f>
        <v>0</v>
      </c>
      <c r="F270">
        <f>'Revenue Drivers'!N81</f>
        <v>0</v>
      </c>
      <c r="G270">
        <f>'Revenue Drivers'!O81</f>
        <v>0</v>
      </c>
      <c r="H270">
        <f>'Revenue Drivers'!P81</f>
        <v>0</v>
      </c>
      <c r="I270">
        <f>'Revenue Drivers'!Q81</f>
        <v>0</v>
      </c>
      <c r="J270">
        <f>'Revenue Drivers'!R81</f>
        <v>0</v>
      </c>
      <c r="K270">
        <f>'Revenue Drivers'!S81</f>
        <v>0</v>
      </c>
      <c r="L270">
        <f>'Revenue Drivers'!T81</f>
        <v>0</v>
      </c>
      <c r="M270">
        <f>'Revenue Drivers'!U81</f>
        <v>0</v>
      </c>
      <c r="N270">
        <f>'Revenue Drivers'!V81</f>
        <v>0</v>
      </c>
      <c r="O270">
        <f>'Revenue Drivers'!W81</f>
        <v>0</v>
      </c>
      <c r="P270">
        <f>'Revenue Drivers'!X81</f>
        <v>0</v>
      </c>
      <c r="Q270">
        <f>'Revenue Drivers'!Y81</f>
        <v>0</v>
      </c>
      <c r="R270">
        <f>'Revenue Drivers'!Z81</f>
        <v>0</v>
      </c>
      <c r="S270">
        <f>'Revenue Drivers'!AA81</f>
        <v>0</v>
      </c>
      <c r="T270">
        <f>'Revenue Drivers'!AB81</f>
        <v>0</v>
      </c>
      <c r="U270">
        <f>'Revenue Drivers'!AC81</f>
        <v>0</v>
      </c>
      <c r="V270">
        <f>'Revenue Drivers'!AD81</f>
        <v>0</v>
      </c>
      <c r="W270">
        <f>'Revenue Drivers'!AE81</f>
        <v>0</v>
      </c>
      <c r="X270">
        <f>'Revenue Drivers'!AF81</f>
        <v>0</v>
      </c>
      <c r="Y270">
        <f>'Revenue Drivers'!AG81</f>
        <v>0</v>
      </c>
      <c r="Z270">
        <f>'Revenue Drivers'!AH81</f>
        <v>0</v>
      </c>
      <c r="AA270">
        <f>'Revenue Drivers'!AI81</f>
        <v>0</v>
      </c>
      <c r="AB270">
        <f>'Revenue Drivers'!AJ81</f>
        <v>0</v>
      </c>
      <c r="AD270">
        <f>'Revenue Drivers'!AT81</f>
        <v>0</v>
      </c>
      <c r="AE270">
        <f>'Revenue Drivers'!AU81</f>
        <v>0</v>
      </c>
      <c r="AF270">
        <f>'Revenue Drivers'!AV81</f>
        <v>0</v>
      </c>
      <c r="AG270">
        <f>'Revenue Drivers'!AW81</f>
        <v>0</v>
      </c>
      <c r="AH270">
        <f>'Revenue Drivers'!AX81</f>
        <v>0</v>
      </c>
      <c r="AI270">
        <f>'Revenue Drivers'!AY81</f>
        <v>0</v>
      </c>
      <c r="AJ270">
        <f>'Revenue Drivers'!AZ81</f>
        <v>0</v>
      </c>
      <c r="AK270">
        <f>'Revenue Drivers'!BA81</f>
        <v>0</v>
      </c>
      <c r="AL270">
        <f>'Revenue Drivers'!BB81</f>
        <v>0</v>
      </c>
      <c r="AM270">
        <f>'Revenue Drivers'!BC81</f>
        <v>0</v>
      </c>
      <c r="AN270">
        <f>'Revenue Drivers'!BD81</f>
        <v>0</v>
      </c>
      <c r="AO270">
        <f>'Revenue Drivers'!BE81</f>
        <v>0</v>
      </c>
      <c r="AP270">
        <f>'Revenue Drivers'!BF81</f>
        <v>0</v>
      </c>
      <c r="AQ270">
        <f>'Revenue Drivers'!BG81</f>
        <v>0</v>
      </c>
      <c r="AR270">
        <f>'Revenue Drivers'!BH81</f>
        <v>0</v>
      </c>
      <c r="AS270">
        <f>'Revenue Drivers'!BI81</f>
        <v>0</v>
      </c>
      <c r="AT270">
        <f>'Revenue Drivers'!BJ81</f>
        <v>0</v>
      </c>
      <c r="AZ270">
        <f>'Revenue Drivers'!AK81</f>
        <v>0</v>
      </c>
      <c r="BA270">
        <f>'Revenue Drivers'!AL81</f>
        <v>0</v>
      </c>
      <c r="BB270">
        <f>'Revenue Drivers'!AM81</f>
        <v>0</v>
      </c>
      <c r="BC270">
        <f>'Revenue Drivers'!AN81</f>
        <v>0</v>
      </c>
      <c r="BD270">
        <f>'Revenue Drivers'!AO81</f>
        <v>0</v>
      </c>
      <c r="BE270">
        <f>'Revenue Drivers'!AP81</f>
        <v>0</v>
      </c>
      <c r="BF270">
        <f>'Revenue Drivers'!AQ81</f>
        <v>0</v>
      </c>
      <c r="BG270">
        <f>'Revenue Drivers'!AR81</f>
        <v>0</v>
      </c>
    </row>
    <row r="271" spans="1:59">
      <c r="A271" t="str">
        <f>'Revenue Drivers'!I82</f>
        <v>Gross Revenue by Geography</v>
      </c>
      <c r="B271">
        <f>'Revenue Drivers'!J82</f>
        <v>0</v>
      </c>
      <c r="C271">
        <f>'Revenue Drivers'!K82</f>
        <v>0</v>
      </c>
      <c r="D271">
        <f>'Revenue Drivers'!L82</f>
        <v>0</v>
      </c>
      <c r="E271">
        <f>'Revenue Drivers'!M82</f>
        <v>0</v>
      </c>
      <c r="F271">
        <f>'Revenue Drivers'!N82</f>
        <v>0</v>
      </c>
      <c r="G271">
        <f>'Revenue Drivers'!O82</f>
        <v>0</v>
      </c>
      <c r="H271">
        <f>'Revenue Drivers'!P82</f>
        <v>0</v>
      </c>
      <c r="I271">
        <f>'Revenue Drivers'!Q82</f>
        <v>0</v>
      </c>
      <c r="J271">
        <f>'Revenue Drivers'!R82</f>
        <v>0</v>
      </c>
      <c r="K271">
        <f>'Revenue Drivers'!S82</f>
        <v>0</v>
      </c>
      <c r="L271">
        <f>'Revenue Drivers'!T82</f>
        <v>0</v>
      </c>
      <c r="M271">
        <f>'Revenue Drivers'!U82</f>
        <v>0</v>
      </c>
      <c r="N271">
        <f>'Revenue Drivers'!V82</f>
        <v>0</v>
      </c>
      <c r="O271">
        <f>'Revenue Drivers'!W82</f>
        <v>0</v>
      </c>
      <c r="P271">
        <f>'Revenue Drivers'!X82</f>
        <v>0</v>
      </c>
      <c r="Q271">
        <f>'Revenue Drivers'!Y82</f>
        <v>0</v>
      </c>
      <c r="R271">
        <f>'Revenue Drivers'!Z82</f>
        <v>0</v>
      </c>
      <c r="S271">
        <f>'Revenue Drivers'!AA82</f>
        <v>0</v>
      </c>
      <c r="T271">
        <f>'Revenue Drivers'!AB82</f>
        <v>0</v>
      </c>
      <c r="U271">
        <f>'Revenue Drivers'!AC82</f>
        <v>0</v>
      </c>
      <c r="V271">
        <f>'Revenue Drivers'!AD82</f>
        <v>0</v>
      </c>
      <c r="W271">
        <f>'Revenue Drivers'!AE82</f>
        <v>0</v>
      </c>
      <c r="X271">
        <f>'Revenue Drivers'!AF82</f>
        <v>0</v>
      </c>
      <c r="Y271">
        <f>'Revenue Drivers'!AG82</f>
        <v>0</v>
      </c>
      <c r="Z271">
        <f>'Revenue Drivers'!AH82</f>
        <v>0</v>
      </c>
      <c r="AA271">
        <f>'Revenue Drivers'!AI82</f>
        <v>0</v>
      </c>
      <c r="AB271">
        <f>'Revenue Drivers'!AJ82</f>
        <v>0</v>
      </c>
      <c r="AD271">
        <f>'Revenue Drivers'!AT82</f>
        <v>0</v>
      </c>
      <c r="AE271">
        <f>'Revenue Drivers'!AU82</f>
        <v>0</v>
      </c>
      <c r="AF271">
        <f>'Revenue Drivers'!AV82</f>
        <v>0</v>
      </c>
      <c r="AG271">
        <f>'Revenue Drivers'!AW82</f>
        <v>0</v>
      </c>
      <c r="AH271">
        <f>'Revenue Drivers'!AX82</f>
        <v>0</v>
      </c>
      <c r="AI271">
        <f>'Revenue Drivers'!AY82</f>
        <v>0</v>
      </c>
      <c r="AJ271">
        <f>'Revenue Drivers'!AZ82</f>
        <v>0</v>
      </c>
      <c r="AK271">
        <f>'Revenue Drivers'!BA82</f>
        <v>0</v>
      </c>
      <c r="AL271">
        <f>'Revenue Drivers'!BB82</f>
        <v>0</v>
      </c>
      <c r="AM271">
        <f>'Revenue Drivers'!BC82</f>
        <v>0</v>
      </c>
      <c r="AN271">
        <f>'Revenue Drivers'!BD82</f>
        <v>0</v>
      </c>
      <c r="AO271">
        <f>'Revenue Drivers'!BE82</f>
        <v>0</v>
      </c>
      <c r="AP271">
        <f>'Revenue Drivers'!BF82</f>
        <v>0</v>
      </c>
      <c r="AQ271">
        <f>'Revenue Drivers'!BG82</f>
        <v>0</v>
      </c>
      <c r="AR271">
        <f>'Revenue Drivers'!BH82</f>
        <v>0</v>
      </c>
      <c r="AS271">
        <f>'Revenue Drivers'!BI82</f>
        <v>0</v>
      </c>
      <c r="AT271">
        <f>'Revenue Drivers'!BJ82</f>
        <v>0</v>
      </c>
      <c r="AZ271">
        <f>'Revenue Drivers'!AK82</f>
        <v>0</v>
      </c>
      <c r="BA271">
        <f>'Revenue Drivers'!AL82</f>
        <v>0</v>
      </c>
      <c r="BB271">
        <f>'Revenue Drivers'!AM82</f>
        <v>0</v>
      </c>
      <c r="BC271">
        <f>'Revenue Drivers'!AN82</f>
        <v>0</v>
      </c>
      <c r="BD271">
        <f>'Revenue Drivers'!AO82</f>
        <v>0</v>
      </c>
      <c r="BE271">
        <f>'Revenue Drivers'!AP82</f>
        <v>0</v>
      </c>
      <c r="BF271">
        <f>'Revenue Drivers'!AQ82</f>
        <v>0</v>
      </c>
      <c r="BG271">
        <f>'Revenue Drivers'!AR82</f>
        <v>0</v>
      </c>
    </row>
    <row r="272" spans="1:59">
      <c r="A272" t="str">
        <f>'Revenue Drivers'!I83</f>
        <v>Total Gross Revenue (in USD)</v>
      </c>
      <c r="B272">
        <f>'Revenue Drivers'!J83</f>
        <v>0</v>
      </c>
      <c r="C272">
        <f>'Revenue Drivers'!K83</f>
        <v>0</v>
      </c>
      <c r="D272">
        <f>'Revenue Drivers'!L83</f>
        <v>0</v>
      </c>
      <c r="E272">
        <f>'Revenue Drivers'!M83</f>
        <v>0</v>
      </c>
      <c r="F272">
        <f>'Revenue Drivers'!N83</f>
        <v>0</v>
      </c>
      <c r="G272">
        <f>'Revenue Drivers'!O83</f>
        <v>0</v>
      </c>
      <c r="H272">
        <f>'Revenue Drivers'!P83</f>
        <v>0</v>
      </c>
      <c r="I272">
        <f>'Revenue Drivers'!Q83</f>
        <v>0</v>
      </c>
      <c r="J272">
        <f>'Revenue Drivers'!R83</f>
        <v>0</v>
      </c>
      <c r="K272">
        <f>'Revenue Drivers'!S83</f>
        <v>0</v>
      </c>
      <c r="L272">
        <f>'Revenue Drivers'!T83</f>
        <v>0</v>
      </c>
      <c r="M272">
        <f>'Revenue Drivers'!U83</f>
        <v>0</v>
      </c>
      <c r="N272">
        <f>'Revenue Drivers'!V83</f>
        <v>0</v>
      </c>
      <c r="O272">
        <f>'Revenue Drivers'!W83</f>
        <v>0</v>
      </c>
      <c r="P272">
        <f>'Revenue Drivers'!X83</f>
        <v>0</v>
      </c>
      <c r="Q272">
        <f>'Revenue Drivers'!Y83</f>
        <v>208.881</v>
      </c>
      <c r="R272">
        <f>'Revenue Drivers'!Z83</f>
        <v>226.63199999999998</v>
      </c>
      <c r="S272">
        <f>'Revenue Drivers'!AA83</f>
        <v>258.245</v>
      </c>
      <c r="T272">
        <f>'Revenue Drivers'!AB83</f>
        <v>294.48900000000003</v>
      </c>
      <c r="U272">
        <f>'Revenue Drivers'!AC83</f>
        <v>294.17200000000003</v>
      </c>
      <c r="V272">
        <f>'Revenue Drivers'!AD83</f>
        <v>299.30599999999998</v>
      </c>
      <c r="W272">
        <f>'Revenue Drivers'!AE83</f>
        <v>332.67399999999998</v>
      </c>
      <c r="X272">
        <f>'Revenue Drivers'!AF83</f>
        <v>397.01800000000003</v>
      </c>
      <c r="Y272">
        <f>'Revenue Drivers'!AG83</f>
        <v>401.25300000000004</v>
      </c>
      <c r="Z272">
        <f>'Revenue Drivers'!AH83</f>
        <v>407.20100000000002</v>
      </c>
      <c r="AA272">
        <f>'Revenue Drivers'!AI83</f>
        <v>423.86699999999996</v>
      </c>
      <c r="AB272">
        <f>'Revenue Drivers'!AJ83</f>
        <v>566.82500000000005</v>
      </c>
      <c r="AD272">
        <f>'Revenue Drivers'!AT83</f>
        <v>0</v>
      </c>
      <c r="AE272">
        <f>'Revenue Drivers'!AU83</f>
        <v>0</v>
      </c>
      <c r="AF272">
        <f>'Revenue Drivers'!AV83</f>
        <v>589.41799999999989</v>
      </c>
      <c r="AG272">
        <f>'Revenue Drivers'!AW83</f>
        <v>988.24700000000007</v>
      </c>
      <c r="AH272">
        <f>'Revenue Drivers'!AX83</f>
        <v>1323.17</v>
      </c>
      <c r="AI272">
        <f>'Revenue Drivers'!AY83</f>
        <v>1799.146</v>
      </c>
      <c r="AJ272">
        <f>'Revenue Drivers'!AZ83</f>
        <v>2296.6930000000002</v>
      </c>
      <c r="AK272">
        <f>'Revenue Drivers'!BA83</f>
        <v>2563.215795408199</v>
      </c>
      <c r="AL272">
        <f>'Revenue Drivers'!BB83</f>
        <v>2847.0959738561442</v>
      </c>
      <c r="AM272">
        <f>'Revenue Drivers'!BC83</f>
        <v>3107.2199264719088</v>
      </c>
      <c r="AN272">
        <f>'Revenue Drivers'!BD83</f>
        <v>3339.3379724837168</v>
      </c>
      <c r="AO272">
        <f>'Revenue Drivers'!BE83</f>
        <v>3557.1484047335016</v>
      </c>
      <c r="AP272">
        <f>'Revenue Drivers'!BF83</f>
        <v>3759.1063119749115</v>
      </c>
      <c r="AQ272">
        <f>'Revenue Drivers'!BG83</f>
        <v>3950.6861522881327</v>
      </c>
      <c r="AR272">
        <f>'Revenue Drivers'!BH83</f>
        <v>4140.8800410810927</v>
      </c>
      <c r="AS272">
        <f>'Revenue Drivers'!BI83</f>
        <v>4340.4971044427466</v>
      </c>
      <c r="AT272">
        <f>'Revenue Drivers'!BJ83</f>
        <v>0</v>
      </c>
      <c r="AZ272">
        <f>'Revenue Drivers'!AK83</f>
        <v>516.66700000000003</v>
      </c>
      <c r="BA272">
        <f>'Revenue Drivers'!AL83</f>
        <v>542.02199999999993</v>
      </c>
      <c r="BB272">
        <f>'Revenue Drivers'!AM83</f>
        <v>563.97300000000007</v>
      </c>
      <c r="BC272">
        <f>'Revenue Drivers'!AN83</f>
        <v>674.03100000000006</v>
      </c>
      <c r="BD272">
        <f>'Revenue Drivers'!AO83</f>
        <v>599.73663573441604</v>
      </c>
      <c r="BE272">
        <f>'Revenue Drivers'!AP83</f>
        <v>580.27860797882386</v>
      </c>
      <c r="BF272">
        <f>'Revenue Drivers'!AQ83</f>
        <v>598.73750526415802</v>
      </c>
      <c r="BG272">
        <f>'Revenue Drivers'!AR83</f>
        <v>784.46304643080134</v>
      </c>
    </row>
    <row r="273" spans="1:59">
      <c r="A273" t="str">
        <f>'Revenue Drivers'!I84</f>
        <v>y/y Growth - %</v>
      </c>
      <c r="B273">
        <f>'Revenue Drivers'!J84</f>
        <v>0</v>
      </c>
      <c r="C273">
        <f>'Revenue Drivers'!K84</f>
        <v>0</v>
      </c>
      <c r="D273">
        <f>'Revenue Drivers'!L84</f>
        <v>0</v>
      </c>
      <c r="E273">
        <f>'Revenue Drivers'!M84</f>
        <v>0</v>
      </c>
      <c r="F273">
        <f>'Revenue Drivers'!N84</f>
        <v>0</v>
      </c>
      <c r="G273">
        <f>'Revenue Drivers'!O84</f>
        <v>0</v>
      </c>
      <c r="H273">
        <f>'Revenue Drivers'!P84</f>
        <v>0</v>
      </c>
      <c r="I273">
        <f>'Revenue Drivers'!Q84</f>
        <v>0</v>
      </c>
      <c r="J273">
        <f>'Revenue Drivers'!R84</f>
        <v>0</v>
      </c>
      <c r="K273">
        <f>'Revenue Drivers'!S84</f>
        <v>0</v>
      </c>
      <c r="L273">
        <f>'Revenue Drivers'!T84</f>
        <v>0</v>
      </c>
      <c r="M273">
        <f>'Revenue Drivers'!U84</f>
        <v>0</v>
      </c>
      <c r="N273">
        <f>'Revenue Drivers'!V84</f>
        <v>0</v>
      </c>
      <c r="O273">
        <f>'Revenue Drivers'!W84</f>
        <v>0</v>
      </c>
      <c r="P273">
        <f>'Revenue Drivers'!X84</f>
        <v>0</v>
      </c>
      <c r="Q273">
        <f>'Revenue Drivers'!Y84</f>
        <v>0</v>
      </c>
      <c r="R273">
        <f>'Revenue Drivers'!Z84</f>
        <v>0</v>
      </c>
      <c r="S273">
        <f>'Revenue Drivers'!AA84</f>
        <v>0</v>
      </c>
      <c r="T273">
        <f>'Revenue Drivers'!AB84</f>
        <v>0</v>
      </c>
      <c r="U273">
        <f>'Revenue Drivers'!AC84</f>
        <v>0.40832339944753238</v>
      </c>
      <c r="V273">
        <f>'Revenue Drivers'!AD84</f>
        <v>0.32066963182604402</v>
      </c>
      <c r="W273">
        <f>'Revenue Drivers'!AE84</f>
        <v>0.288210807566458</v>
      </c>
      <c r="X273">
        <f>'Revenue Drivers'!AF84</f>
        <v>0.3481590144283826</v>
      </c>
      <c r="Y273">
        <f>'Revenue Drivers'!AG84</f>
        <v>0.36400813129733622</v>
      </c>
      <c r="Z273">
        <f>'Revenue Drivers'!AH84</f>
        <v>0.36048391946703395</v>
      </c>
      <c r="AA273">
        <f>'Revenue Drivers'!AI84</f>
        <v>0.274121211756855</v>
      </c>
      <c r="AB273">
        <f>'Revenue Drivers'!AJ84</f>
        <v>0.42770604859225525</v>
      </c>
      <c r="AD273">
        <f>'Revenue Drivers'!AT84</f>
        <v>0</v>
      </c>
      <c r="AE273">
        <f>'Revenue Drivers'!AU84</f>
        <v>0</v>
      </c>
      <c r="AF273">
        <f>'Revenue Drivers'!AV84</f>
        <v>0</v>
      </c>
      <c r="AG273">
        <f>'Revenue Drivers'!AW84</f>
        <v>0.67664882986267849</v>
      </c>
      <c r="AH273">
        <f>'Revenue Drivers'!AX84</f>
        <v>0.33890616414722219</v>
      </c>
      <c r="AI273">
        <f>'Revenue Drivers'!AY84</f>
        <v>0.35972399616073503</v>
      </c>
      <c r="AJ273">
        <f>'Revenue Drivers'!AZ84</f>
        <v>0.27654620581097933</v>
      </c>
      <c r="AK273">
        <f>'Revenue Drivers'!BA84</f>
        <v>0.11604633070601889</v>
      </c>
      <c r="AL273">
        <f>'Revenue Drivers'!BB84</f>
        <v>0.11075157189515394</v>
      </c>
      <c r="AM273">
        <f>'Revenue Drivers'!BC84</f>
        <v>9.1364658938226651E-2</v>
      </c>
      <c r="AN273">
        <f>'Revenue Drivers'!BD84</f>
        <v>7.4702805563996888E-2</v>
      </c>
      <c r="AO273">
        <f>'Revenue Drivers'!BE84</f>
        <v>6.522563275851434E-2</v>
      </c>
      <c r="AP273">
        <f>'Revenue Drivers'!BF84</f>
        <v>5.6775226744170793E-2</v>
      </c>
      <c r="AQ273">
        <f>'Revenue Drivers'!BG84</f>
        <v>5.0964198512537306E-2</v>
      </c>
      <c r="AR273">
        <f>'Revenue Drivers'!BH84</f>
        <v>4.8141988875224806E-2</v>
      </c>
      <c r="AS273">
        <f>'Revenue Drivers'!BI84</f>
        <v>4.8206434714669566E-2</v>
      </c>
      <c r="AT273">
        <f>'Revenue Drivers'!BJ84</f>
        <v>0</v>
      </c>
      <c r="AZ273">
        <f>'Revenue Drivers'!AK84</f>
        <v>0.2876339865371722</v>
      </c>
      <c r="BA273">
        <f>'Revenue Drivers'!AL84</f>
        <v>0.33109201598227878</v>
      </c>
      <c r="BB273">
        <f>'Revenue Drivers'!AM84</f>
        <v>0.3305423635244078</v>
      </c>
      <c r="BC273">
        <f>'Revenue Drivers'!AN84</f>
        <v>0.18913421249944862</v>
      </c>
      <c r="BD273">
        <f>'Revenue Drivers'!AO84</f>
        <v>0.16077983640220106</v>
      </c>
      <c r="BE273">
        <f>'Revenue Drivers'!AP84</f>
        <v>7.0581282639494258E-2</v>
      </c>
      <c r="BF273">
        <f>'Revenue Drivers'!AQ84</f>
        <v>6.1642144684511457E-2</v>
      </c>
      <c r="BG273">
        <f>'Revenue Drivers'!AR84</f>
        <v>0.16383823063153069</v>
      </c>
    </row>
    <row r="274" spans="1:59">
      <c r="A274" t="str">
        <f>'Revenue Drivers'!I85</f>
        <v>2 Yr Stacked Growth - %</v>
      </c>
      <c r="B274">
        <f>'Revenue Drivers'!J85</f>
        <v>0</v>
      </c>
      <c r="C274">
        <f>'Revenue Drivers'!K85</f>
        <v>0</v>
      </c>
      <c r="D274">
        <f>'Revenue Drivers'!L85</f>
        <v>0</v>
      </c>
      <c r="E274">
        <f>'Revenue Drivers'!M85</f>
        <v>0</v>
      </c>
      <c r="F274">
        <f>'Revenue Drivers'!N85</f>
        <v>0</v>
      </c>
      <c r="G274">
        <f>'Revenue Drivers'!O85</f>
        <v>0</v>
      </c>
      <c r="H274">
        <f>'Revenue Drivers'!P85</f>
        <v>0</v>
      </c>
      <c r="I274">
        <f>'Revenue Drivers'!Q85</f>
        <v>0</v>
      </c>
      <c r="J274">
        <f>'Revenue Drivers'!R85</f>
        <v>0</v>
      </c>
      <c r="K274">
        <f>'Revenue Drivers'!S85</f>
        <v>0</v>
      </c>
      <c r="L274">
        <f>'Revenue Drivers'!T85</f>
        <v>0</v>
      </c>
      <c r="M274">
        <f>'Revenue Drivers'!U85</f>
        <v>0</v>
      </c>
      <c r="N274">
        <f>'Revenue Drivers'!V85</f>
        <v>0</v>
      </c>
      <c r="O274">
        <f>'Revenue Drivers'!W85</f>
        <v>0</v>
      </c>
      <c r="P274">
        <f>'Revenue Drivers'!X85</f>
        <v>0</v>
      </c>
      <c r="Q274">
        <f>'Revenue Drivers'!Y85</f>
        <v>0</v>
      </c>
      <c r="R274">
        <f>'Revenue Drivers'!Z85</f>
        <v>0</v>
      </c>
      <c r="S274">
        <f>'Revenue Drivers'!AA85</f>
        <v>0</v>
      </c>
      <c r="T274">
        <f>'Revenue Drivers'!AB85</f>
        <v>0</v>
      </c>
      <c r="U274">
        <f>'Revenue Drivers'!AC85</f>
        <v>0</v>
      </c>
      <c r="V274">
        <f>'Revenue Drivers'!AD85</f>
        <v>0</v>
      </c>
      <c r="W274">
        <f>'Revenue Drivers'!AE85</f>
        <v>0</v>
      </c>
      <c r="X274">
        <f>'Revenue Drivers'!AF85</f>
        <v>0</v>
      </c>
      <c r="Y274">
        <f>'Revenue Drivers'!AG85</f>
        <v>0.7723315307448686</v>
      </c>
      <c r="Z274">
        <f>'Revenue Drivers'!AH85</f>
        <v>0.68115355129307797</v>
      </c>
      <c r="AA274">
        <f>'Revenue Drivers'!AI85</f>
        <v>0.562332019323313</v>
      </c>
      <c r="AB274">
        <f>'Revenue Drivers'!AJ85</f>
        <v>0.77586506302063785</v>
      </c>
      <c r="AD274">
        <f>'Revenue Drivers'!AT85</f>
        <v>0</v>
      </c>
      <c r="AE274">
        <f>'Revenue Drivers'!AU85</f>
        <v>0</v>
      </c>
      <c r="AF274">
        <f>'Revenue Drivers'!AV85</f>
        <v>0</v>
      </c>
      <c r="AG274">
        <f>'Revenue Drivers'!AW85</f>
        <v>0</v>
      </c>
      <c r="AH274">
        <f>'Revenue Drivers'!AX85</f>
        <v>1.0155549940099007</v>
      </c>
      <c r="AI274">
        <f>'Revenue Drivers'!AY85</f>
        <v>0.69863016030795722</v>
      </c>
      <c r="AJ274">
        <f>'Revenue Drivers'!AZ85</f>
        <v>0.63627020197171436</v>
      </c>
      <c r="AK274">
        <f>'Revenue Drivers'!BA85</f>
        <v>0.39259253651699821</v>
      </c>
      <c r="AL274">
        <f>'Revenue Drivers'!BB85</f>
        <v>0.22679790260117283</v>
      </c>
      <c r="AM274">
        <f>'Revenue Drivers'!BC85</f>
        <v>0.20211623083338059</v>
      </c>
      <c r="AN274">
        <f>'Revenue Drivers'!BD85</f>
        <v>0.16606746450222354</v>
      </c>
      <c r="AO274">
        <f>'Revenue Drivers'!BE85</f>
        <v>0.13992843832251123</v>
      </c>
      <c r="AP274">
        <f>'Revenue Drivers'!BF85</f>
        <v>0.12200085950268513</v>
      </c>
      <c r="AQ274">
        <f>'Revenue Drivers'!BG85</f>
        <v>0.1077394252567081</v>
      </c>
      <c r="AR274">
        <f>'Revenue Drivers'!BH85</f>
        <v>9.9106187387762112E-2</v>
      </c>
      <c r="AS274">
        <f>'Revenue Drivers'!BI85</f>
        <v>9.6348423589894372E-2</v>
      </c>
      <c r="AT274">
        <f>'Revenue Drivers'!BJ85</f>
        <v>0</v>
      </c>
      <c r="AZ274">
        <f>'Revenue Drivers'!AK85</f>
        <v>0.65164211783450843</v>
      </c>
      <c r="BA274">
        <f>'Revenue Drivers'!AL85</f>
        <v>0.69157593544931273</v>
      </c>
      <c r="BB274">
        <f>'Revenue Drivers'!AM85</f>
        <v>0.6046635752812628</v>
      </c>
      <c r="BC274">
        <f>'Revenue Drivers'!AN85</f>
        <v>0.61684026109170387</v>
      </c>
      <c r="BD274">
        <f>'Revenue Drivers'!AO85</f>
        <v>0.44841382293937326</v>
      </c>
      <c r="BE274">
        <f>'Revenue Drivers'!AP85</f>
        <v>0.40167329862177303</v>
      </c>
      <c r="BF274">
        <f>'Revenue Drivers'!AQ85</f>
        <v>0.39218450820891926</v>
      </c>
      <c r="BG274">
        <f>'Revenue Drivers'!AR85</f>
        <v>0.35297244313097931</v>
      </c>
    </row>
    <row r="275" spans="1:59">
      <c r="A275" t="str">
        <f>'Revenue Drivers'!I86</f>
        <v>q/q Growth - %</v>
      </c>
      <c r="B275">
        <f>'Revenue Drivers'!J86</f>
        <v>0</v>
      </c>
      <c r="C275">
        <f>'Revenue Drivers'!K86</f>
        <v>0</v>
      </c>
      <c r="D275">
        <f>'Revenue Drivers'!L86</f>
        <v>0</v>
      </c>
      <c r="E275">
        <f>'Revenue Drivers'!M86</f>
        <v>0</v>
      </c>
      <c r="F275">
        <f>'Revenue Drivers'!N86</f>
        <v>0</v>
      </c>
      <c r="G275">
        <f>'Revenue Drivers'!O86</f>
        <v>0</v>
      </c>
      <c r="H275">
        <f>'Revenue Drivers'!P86</f>
        <v>0</v>
      </c>
      <c r="I275">
        <f>'Revenue Drivers'!Q86</f>
        <v>0</v>
      </c>
      <c r="J275">
        <f>'Revenue Drivers'!R86</f>
        <v>0</v>
      </c>
      <c r="K275">
        <f>'Revenue Drivers'!S86</f>
        <v>0</v>
      </c>
      <c r="L275">
        <f>'Revenue Drivers'!T86</f>
        <v>0</v>
      </c>
      <c r="M275">
        <f>'Revenue Drivers'!U86</f>
        <v>0</v>
      </c>
      <c r="N275">
        <f>'Revenue Drivers'!V86</f>
        <v>0</v>
      </c>
      <c r="O275">
        <f>'Revenue Drivers'!W86</f>
        <v>0</v>
      </c>
      <c r="P275">
        <f>'Revenue Drivers'!X86</f>
        <v>0</v>
      </c>
      <c r="Q275">
        <f>'Revenue Drivers'!Y86</f>
        <v>0</v>
      </c>
      <c r="R275">
        <f>'Revenue Drivers'!Z86</f>
        <v>8.4981400893331394E-2</v>
      </c>
      <c r="S275">
        <f>'Revenue Drivers'!AA86</f>
        <v>0.13949045148081485</v>
      </c>
      <c r="T275">
        <f>'Revenue Drivers'!AB86</f>
        <v>0.14034734457588738</v>
      </c>
      <c r="U275">
        <f>'Revenue Drivers'!AC86</f>
        <v>-1.0764408857376617E-3</v>
      </c>
      <c r="V275">
        <f>'Revenue Drivers'!AD86</f>
        <v>1.7452374801136594E-2</v>
      </c>
      <c r="W275">
        <f>'Revenue Drivers'!AE86</f>
        <v>0.11148456763312464</v>
      </c>
      <c r="X275">
        <f>'Revenue Drivers'!AF86</f>
        <v>0.19341457402742646</v>
      </c>
      <c r="Y275">
        <f>'Revenue Drivers'!AG86</f>
        <v>1.066702265388475E-2</v>
      </c>
      <c r="Z275">
        <f>'Revenue Drivers'!AH86</f>
        <v>1.4823565182067178E-2</v>
      </c>
      <c r="AA275">
        <f>'Revenue Drivers'!AI86</f>
        <v>4.0928190254935437E-2</v>
      </c>
      <c r="AB275">
        <f>'Revenue Drivers'!AJ86</f>
        <v>0.33727088921760862</v>
      </c>
      <c r="AD275">
        <f>'Revenue Drivers'!AT86</f>
        <v>0</v>
      </c>
      <c r="AE275">
        <f>'Revenue Drivers'!AU86</f>
        <v>0</v>
      </c>
      <c r="AF275">
        <f>'Revenue Drivers'!AV86</f>
        <v>0</v>
      </c>
      <c r="AG275" t="str">
        <f>'Revenue Drivers'!AW86</f>
        <v>NA</v>
      </c>
      <c r="AH275" t="str">
        <f>'Revenue Drivers'!AX86</f>
        <v>NA</v>
      </c>
      <c r="AI275" t="str">
        <f>'Revenue Drivers'!AY86</f>
        <v>NA</v>
      </c>
      <c r="AJ275" t="str">
        <f>'Revenue Drivers'!AZ86</f>
        <v>NA</v>
      </c>
      <c r="AK275" t="str">
        <f>'Revenue Drivers'!BA86</f>
        <v>NA</v>
      </c>
      <c r="AL275" t="str">
        <f>'Revenue Drivers'!BB86</f>
        <v>NA</v>
      </c>
      <c r="AM275" t="str">
        <f>'Revenue Drivers'!BC86</f>
        <v>NA</v>
      </c>
      <c r="AN275" t="str">
        <f>'Revenue Drivers'!BD86</f>
        <v>NA</v>
      </c>
      <c r="AO275" t="str">
        <f>'Revenue Drivers'!BE86</f>
        <v>NA</v>
      </c>
      <c r="AP275" t="str">
        <f>'Revenue Drivers'!BF86</f>
        <v>NA</v>
      </c>
      <c r="AQ275" t="str">
        <f>'Revenue Drivers'!BG86</f>
        <v>NA</v>
      </c>
      <c r="AR275" t="str">
        <f>'Revenue Drivers'!BH86</f>
        <v>NA</v>
      </c>
      <c r="AS275" t="str">
        <f>'Revenue Drivers'!BI86</f>
        <v>NA</v>
      </c>
      <c r="AT275">
        <f>'Revenue Drivers'!BJ86</f>
        <v>0</v>
      </c>
      <c r="AZ275">
        <f>'Revenue Drivers'!AK86</f>
        <v>-8.8489392669695244E-2</v>
      </c>
      <c r="BA275">
        <f>'Revenue Drivers'!AL86</f>
        <v>4.9074161887637358E-2</v>
      </c>
      <c r="BB275">
        <f>'Revenue Drivers'!AM86</f>
        <v>4.0498356155285409E-2</v>
      </c>
      <c r="BC275">
        <f>'Revenue Drivers'!AN86</f>
        <v>0.1951476400465979</v>
      </c>
      <c r="BD275">
        <f>'Revenue Drivers'!AO86</f>
        <v>-0.11022395745237834</v>
      </c>
      <c r="BE275">
        <f>'Revenue Drivers'!AP86</f>
        <v>-3.2444287369179259E-2</v>
      </c>
      <c r="BF275">
        <f>'Revenue Drivers'!AQ86</f>
        <v>3.1810404573810791E-2</v>
      </c>
      <c r="BG275">
        <f>'Revenue Drivers'!AR86</f>
        <v>0.31019526843353962</v>
      </c>
    </row>
    <row r="276" spans="1:59">
      <c r="A276" t="str">
        <f>'Revenue Drivers'!I87</f>
        <v>y/y abs Growth</v>
      </c>
      <c r="B276">
        <f>'Revenue Drivers'!J87</f>
        <v>0</v>
      </c>
      <c r="C276">
        <f>'Revenue Drivers'!K87</f>
        <v>0</v>
      </c>
      <c r="D276">
        <f>'Revenue Drivers'!L87</f>
        <v>0</v>
      </c>
      <c r="E276">
        <f>'Revenue Drivers'!M87</f>
        <v>0</v>
      </c>
      <c r="F276">
        <f>'Revenue Drivers'!N87</f>
        <v>0</v>
      </c>
      <c r="G276">
        <f>'Revenue Drivers'!O87</f>
        <v>0</v>
      </c>
      <c r="H276">
        <f>'Revenue Drivers'!P87</f>
        <v>0</v>
      </c>
      <c r="I276">
        <f>'Revenue Drivers'!Q87</f>
        <v>0</v>
      </c>
      <c r="J276">
        <f>'Revenue Drivers'!R87</f>
        <v>0</v>
      </c>
      <c r="K276">
        <f>'Revenue Drivers'!S87</f>
        <v>0</v>
      </c>
      <c r="L276">
        <f>'Revenue Drivers'!T87</f>
        <v>0</v>
      </c>
      <c r="M276">
        <f>'Revenue Drivers'!U87</f>
        <v>0</v>
      </c>
      <c r="N276">
        <f>'Revenue Drivers'!V87</f>
        <v>0</v>
      </c>
      <c r="O276">
        <f>'Revenue Drivers'!W87</f>
        <v>0</v>
      </c>
      <c r="P276">
        <f>'Revenue Drivers'!X87</f>
        <v>0</v>
      </c>
      <c r="Q276">
        <f>'Revenue Drivers'!Y87</f>
        <v>0</v>
      </c>
      <c r="R276">
        <f>'Revenue Drivers'!Z87</f>
        <v>0</v>
      </c>
      <c r="S276">
        <f>'Revenue Drivers'!AA87</f>
        <v>0</v>
      </c>
      <c r="T276">
        <f>'Revenue Drivers'!AB87</f>
        <v>0</v>
      </c>
      <c r="U276">
        <f>'Revenue Drivers'!AC87</f>
        <v>85.291000000000025</v>
      </c>
      <c r="V276">
        <f>'Revenue Drivers'!AD87</f>
        <v>72.674000000000007</v>
      </c>
      <c r="W276">
        <f>'Revenue Drivers'!AE87</f>
        <v>74.428999999999974</v>
      </c>
      <c r="X276">
        <f>'Revenue Drivers'!AF87</f>
        <v>102.529</v>
      </c>
      <c r="Y276">
        <f>'Revenue Drivers'!AG87</f>
        <v>107.08100000000002</v>
      </c>
      <c r="Z276">
        <f>'Revenue Drivers'!AH87</f>
        <v>107.89500000000004</v>
      </c>
      <c r="AA276">
        <f>'Revenue Drivers'!AI87</f>
        <v>91.192999999999984</v>
      </c>
      <c r="AB276">
        <f>'Revenue Drivers'!AJ87</f>
        <v>169.80700000000002</v>
      </c>
      <c r="AD276">
        <f>'Revenue Drivers'!AT87</f>
        <v>0</v>
      </c>
      <c r="AE276">
        <f>'Revenue Drivers'!AU87</f>
        <v>0</v>
      </c>
      <c r="AF276">
        <f>'Revenue Drivers'!AV87</f>
        <v>0</v>
      </c>
      <c r="AG276">
        <f>'Revenue Drivers'!AW87</f>
        <v>398.82900000000018</v>
      </c>
      <c r="AH276">
        <f>'Revenue Drivers'!AX87</f>
        <v>334.923</v>
      </c>
      <c r="AI276">
        <f>'Revenue Drivers'!AY87</f>
        <v>475.97599999999989</v>
      </c>
      <c r="AJ276">
        <f>'Revenue Drivers'!AZ87</f>
        <v>497.54700000000025</v>
      </c>
      <c r="AK276">
        <f>'Revenue Drivers'!BA87</f>
        <v>266.52279540819882</v>
      </c>
      <c r="AL276">
        <f>'Revenue Drivers'!BB87</f>
        <v>283.88017844794513</v>
      </c>
      <c r="AM276">
        <f>'Revenue Drivers'!BC87</f>
        <v>260.12395261576467</v>
      </c>
      <c r="AN276">
        <f>'Revenue Drivers'!BD87</f>
        <v>232.11804601180802</v>
      </c>
      <c r="AO276">
        <f>'Revenue Drivers'!BE87</f>
        <v>217.81043224978475</v>
      </c>
      <c r="AP276">
        <f>'Revenue Drivers'!BF87</f>
        <v>201.95790724140988</v>
      </c>
      <c r="AQ276">
        <f>'Revenue Drivers'!BG87</f>
        <v>191.57984031322121</v>
      </c>
      <c r="AR276">
        <f>'Revenue Drivers'!BH87</f>
        <v>190.19388879296002</v>
      </c>
      <c r="AS276">
        <f>'Revenue Drivers'!BI87</f>
        <v>199.61706336165389</v>
      </c>
      <c r="AT276">
        <f>'Revenue Drivers'!BJ87</f>
        <v>0</v>
      </c>
      <c r="AZ276">
        <f>'Revenue Drivers'!AK87</f>
        <v>115.41399999999999</v>
      </c>
      <c r="BA276">
        <f>'Revenue Drivers'!AL87</f>
        <v>134.82099999999991</v>
      </c>
      <c r="BB276">
        <f>'Revenue Drivers'!AM87</f>
        <v>140.10600000000011</v>
      </c>
      <c r="BC276">
        <f>'Revenue Drivers'!AN87</f>
        <v>107.20600000000002</v>
      </c>
      <c r="BD276">
        <f>'Revenue Drivers'!AO87</f>
        <v>83.069635734416011</v>
      </c>
      <c r="BE276">
        <f>'Revenue Drivers'!AP87</f>
        <v>38.256607978823922</v>
      </c>
      <c r="BF276">
        <f>'Revenue Drivers'!AQ87</f>
        <v>34.764505264157947</v>
      </c>
      <c r="BG276">
        <f>'Revenue Drivers'!AR87</f>
        <v>110.43204643080128</v>
      </c>
    </row>
    <row r="277" spans="1:59">
      <c r="A277" t="str">
        <f>'Revenue Drivers'!I88</f>
        <v>q/q abs Growth</v>
      </c>
      <c r="B277">
        <f>'Revenue Drivers'!J88</f>
        <v>0</v>
      </c>
      <c r="C277">
        <f>'Revenue Drivers'!K88</f>
        <v>0</v>
      </c>
      <c r="D277">
        <f>'Revenue Drivers'!L88</f>
        <v>0</v>
      </c>
      <c r="E277">
        <f>'Revenue Drivers'!M88</f>
        <v>0</v>
      </c>
      <c r="F277">
        <f>'Revenue Drivers'!N88</f>
        <v>0</v>
      </c>
      <c r="G277">
        <f>'Revenue Drivers'!O88</f>
        <v>0</v>
      </c>
      <c r="H277">
        <f>'Revenue Drivers'!P88</f>
        <v>0</v>
      </c>
      <c r="I277">
        <f>'Revenue Drivers'!Q88</f>
        <v>0</v>
      </c>
      <c r="J277">
        <f>'Revenue Drivers'!R88</f>
        <v>0</v>
      </c>
      <c r="K277">
        <f>'Revenue Drivers'!S88</f>
        <v>0</v>
      </c>
      <c r="L277">
        <f>'Revenue Drivers'!T88</f>
        <v>0</v>
      </c>
      <c r="M277">
        <f>'Revenue Drivers'!U88</f>
        <v>0</v>
      </c>
      <c r="N277">
        <f>'Revenue Drivers'!V88</f>
        <v>0</v>
      </c>
      <c r="O277">
        <f>'Revenue Drivers'!W88</f>
        <v>0</v>
      </c>
      <c r="P277">
        <f>'Revenue Drivers'!X88</f>
        <v>0</v>
      </c>
      <c r="Q277">
        <f>'Revenue Drivers'!Y88</f>
        <v>0</v>
      </c>
      <c r="R277">
        <f>'Revenue Drivers'!Z88</f>
        <v>17.750999999999976</v>
      </c>
      <c r="S277">
        <f>'Revenue Drivers'!AA88</f>
        <v>31.613000000000028</v>
      </c>
      <c r="T277">
        <f>'Revenue Drivers'!AB88</f>
        <v>36.244000000000028</v>
      </c>
      <c r="U277">
        <f>'Revenue Drivers'!AC88</f>
        <v>-0.31700000000000728</v>
      </c>
      <c r="V277">
        <f>'Revenue Drivers'!AD88</f>
        <v>5.1339999999999577</v>
      </c>
      <c r="W277">
        <f>'Revenue Drivers'!AE88</f>
        <v>33.367999999999995</v>
      </c>
      <c r="X277">
        <f>'Revenue Drivers'!AF88</f>
        <v>64.344000000000051</v>
      </c>
      <c r="Y277">
        <f>'Revenue Drivers'!AG88</f>
        <v>4.2350000000000136</v>
      </c>
      <c r="Z277">
        <f>'Revenue Drivers'!AH88</f>
        <v>5.9479999999999791</v>
      </c>
      <c r="AA277">
        <f>'Revenue Drivers'!AI88</f>
        <v>16.66599999999994</v>
      </c>
      <c r="AB277">
        <f>'Revenue Drivers'!AJ88</f>
        <v>142.95800000000008</v>
      </c>
      <c r="AD277">
        <f>'Revenue Drivers'!AT88</f>
        <v>0</v>
      </c>
      <c r="AE277">
        <f>'Revenue Drivers'!AU88</f>
        <v>0</v>
      </c>
      <c r="AF277">
        <f>'Revenue Drivers'!AV88</f>
        <v>0</v>
      </c>
      <c r="AG277" t="str">
        <f>'Revenue Drivers'!AW88</f>
        <v>NA</v>
      </c>
      <c r="AH277" t="str">
        <f>'Revenue Drivers'!AX88</f>
        <v>NA</v>
      </c>
      <c r="AI277" t="str">
        <f>'Revenue Drivers'!AY88</f>
        <v>NA</v>
      </c>
      <c r="AJ277" t="str">
        <f>'Revenue Drivers'!AZ88</f>
        <v>NA</v>
      </c>
      <c r="AK277" t="str">
        <f>'Revenue Drivers'!BA88</f>
        <v>NA</v>
      </c>
      <c r="AL277" t="str">
        <f>'Revenue Drivers'!BB88</f>
        <v>NA</v>
      </c>
      <c r="AM277" t="str">
        <f>'Revenue Drivers'!BC88</f>
        <v>NA</v>
      </c>
      <c r="AN277" t="str">
        <f>'Revenue Drivers'!BD88</f>
        <v>NA</v>
      </c>
      <c r="AO277" t="str">
        <f>'Revenue Drivers'!BE88</f>
        <v>NA</v>
      </c>
      <c r="AP277" t="str">
        <f>'Revenue Drivers'!BF88</f>
        <v>NA</v>
      </c>
      <c r="AQ277" t="str">
        <f>'Revenue Drivers'!BG88</f>
        <v>NA</v>
      </c>
      <c r="AR277" t="str">
        <f>'Revenue Drivers'!BH88</f>
        <v>NA</v>
      </c>
      <c r="AS277" t="str">
        <f>'Revenue Drivers'!BI88</f>
        <v>NA</v>
      </c>
      <c r="AT277">
        <f>'Revenue Drivers'!BJ88</f>
        <v>0</v>
      </c>
      <c r="AZ277">
        <f>'Revenue Drivers'!AK88</f>
        <v>-50.158000000000015</v>
      </c>
      <c r="BA277">
        <f>'Revenue Drivers'!AL88</f>
        <v>25.354999999999905</v>
      </c>
      <c r="BB277">
        <f>'Revenue Drivers'!AM88</f>
        <v>21.951000000000136</v>
      </c>
      <c r="BC277">
        <f>'Revenue Drivers'!AN88</f>
        <v>110.05799999999999</v>
      </c>
      <c r="BD277">
        <f>'Revenue Drivers'!AO88</f>
        <v>-74.294364265584022</v>
      </c>
      <c r="BE277">
        <f>'Revenue Drivers'!AP88</f>
        <v>-19.458027755592184</v>
      </c>
      <c r="BF277">
        <f>'Revenue Drivers'!AQ88</f>
        <v>18.45889728533416</v>
      </c>
      <c r="BG277">
        <f>'Revenue Drivers'!AR88</f>
        <v>185.72554116664332</v>
      </c>
    </row>
    <row r="278" spans="1:59">
      <c r="A278">
        <f>'Revenue Drivers'!I89</f>
        <v>0</v>
      </c>
      <c r="B278">
        <f>'Revenue Drivers'!J89</f>
        <v>0</v>
      </c>
      <c r="C278">
        <f>'Revenue Drivers'!K89</f>
        <v>0</v>
      </c>
      <c r="D278">
        <f>'Revenue Drivers'!L89</f>
        <v>0</v>
      </c>
      <c r="E278">
        <f>'Revenue Drivers'!M89</f>
        <v>0</v>
      </c>
      <c r="F278">
        <f>'Revenue Drivers'!N89</f>
        <v>0</v>
      </c>
      <c r="G278">
        <f>'Revenue Drivers'!O89</f>
        <v>0</v>
      </c>
      <c r="H278">
        <f>'Revenue Drivers'!P89</f>
        <v>0</v>
      </c>
      <c r="I278">
        <f>'Revenue Drivers'!Q89</f>
        <v>0</v>
      </c>
      <c r="J278">
        <f>'Revenue Drivers'!R89</f>
        <v>0</v>
      </c>
      <c r="K278">
        <f>'Revenue Drivers'!S89</f>
        <v>0</v>
      </c>
      <c r="L278">
        <f>'Revenue Drivers'!T89</f>
        <v>0</v>
      </c>
      <c r="M278">
        <f>'Revenue Drivers'!U89</f>
        <v>0</v>
      </c>
      <c r="N278">
        <f>'Revenue Drivers'!V89</f>
        <v>0</v>
      </c>
      <c r="O278">
        <f>'Revenue Drivers'!W89</f>
        <v>0</v>
      </c>
      <c r="P278">
        <f>'Revenue Drivers'!X89</f>
        <v>0</v>
      </c>
      <c r="Q278">
        <f>'Revenue Drivers'!Y89</f>
        <v>0</v>
      </c>
      <c r="R278">
        <f>'Revenue Drivers'!Z89</f>
        <v>0</v>
      </c>
      <c r="S278">
        <f>'Revenue Drivers'!AA89</f>
        <v>0</v>
      </c>
      <c r="T278">
        <f>'Revenue Drivers'!AB89</f>
        <v>0</v>
      </c>
      <c r="U278">
        <f>'Revenue Drivers'!AC89</f>
        <v>0</v>
      </c>
      <c r="V278">
        <f>'Revenue Drivers'!AD89</f>
        <v>0</v>
      </c>
      <c r="W278">
        <f>'Revenue Drivers'!AE89</f>
        <v>0</v>
      </c>
      <c r="X278">
        <f>'Revenue Drivers'!AF89</f>
        <v>0</v>
      </c>
      <c r="Y278">
        <f>'Revenue Drivers'!AG89</f>
        <v>0</v>
      </c>
      <c r="Z278">
        <f>'Revenue Drivers'!AH89</f>
        <v>0</v>
      </c>
      <c r="AA278">
        <f>'Revenue Drivers'!AI89</f>
        <v>0</v>
      </c>
      <c r="AB278">
        <f>'Revenue Drivers'!AJ89</f>
        <v>0</v>
      </c>
      <c r="AD278">
        <f>'Revenue Drivers'!AT89</f>
        <v>0</v>
      </c>
      <c r="AE278">
        <f>'Revenue Drivers'!AU89</f>
        <v>0</v>
      </c>
      <c r="AF278">
        <f>'Revenue Drivers'!AV89</f>
        <v>0</v>
      </c>
      <c r="AG278">
        <f>'Revenue Drivers'!AW89</f>
        <v>0</v>
      </c>
      <c r="AH278">
        <f>'Revenue Drivers'!AX89</f>
        <v>0</v>
      </c>
      <c r="AI278">
        <f>'Revenue Drivers'!AY89</f>
        <v>0</v>
      </c>
      <c r="AJ278">
        <f>'Revenue Drivers'!AZ89</f>
        <v>0</v>
      </c>
      <c r="AK278">
        <f>'Revenue Drivers'!BA89</f>
        <v>0</v>
      </c>
      <c r="AL278">
        <f>'Revenue Drivers'!BB89</f>
        <v>0</v>
      </c>
      <c r="AM278">
        <f>'Revenue Drivers'!BC89</f>
        <v>0</v>
      </c>
      <c r="AN278">
        <f>'Revenue Drivers'!BD89</f>
        <v>0</v>
      </c>
      <c r="AO278">
        <f>'Revenue Drivers'!BE89</f>
        <v>0</v>
      </c>
      <c r="AP278">
        <f>'Revenue Drivers'!BF89</f>
        <v>0</v>
      </c>
      <c r="AQ278">
        <f>'Revenue Drivers'!BG89</f>
        <v>0</v>
      </c>
      <c r="AR278">
        <f>'Revenue Drivers'!BH89</f>
        <v>0</v>
      </c>
      <c r="AS278">
        <f>'Revenue Drivers'!BI89</f>
        <v>0</v>
      </c>
      <c r="AT278">
        <f>'Revenue Drivers'!BJ89</f>
        <v>0</v>
      </c>
      <c r="AZ278">
        <f>'Revenue Drivers'!AK89</f>
        <v>0</v>
      </c>
      <c r="BA278">
        <f>'Revenue Drivers'!AL89</f>
        <v>0</v>
      </c>
      <c r="BB278">
        <f>'Revenue Drivers'!AM89</f>
        <v>0</v>
      </c>
      <c r="BC278">
        <f>'Revenue Drivers'!AN89</f>
        <v>0</v>
      </c>
      <c r="BD278">
        <f>'Revenue Drivers'!AO89</f>
        <v>0</v>
      </c>
      <c r="BE278">
        <f>'Revenue Drivers'!AP89</f>
        <v>0</v>
      </c>
      <c r="BF278">
        <f>'Revenue Drivers'!AQ89</f>
        <v>0</v>
      </c>
      <c r="BG278">
        <f>'Revenue Drivers'!AR89</f>
        <v>0</v>
      </c>
    </row>
    <row r="279" spans="1:59">
      <c r="A279" t="str">
        <f>'Revenue Drivers'!I90</f>
        <v>Total Gross Revenue (in Constant Currency USD)</v>
      </c>
      <c r="B279">
        <f>'Revenue Drivers'!J90</f>
        <v>0</v>
      </c>
      <c r="C279">
        <f>'Revenue Drivers'!K90</f>
        <v>0</v>
      </c>
      <c r="D279">
        <f>'Revenue Drivers'!L90</f>
        <v>0</v>
      </c>
      <c r="E279">
        <f>'Revenue Drivers'!M90</f>
        <v>0</v>
      </c>
      <c r="F279">
        <f>'Revenue Drivers'!N90</f>
        <v>0</v>
      </c>
      <c r="G279">
        <f>'Revenue Drivers'!O90</f>
        <v>0</v>
      </c>
      <c r="H279">
        <f>'Revenue Drivers'!P90</f>
        <v>0</v>
      </c>
      <c r="I279">
        <f>'Revenue Drivers'!Q90</f>
        <v>0</v>
      </c>
      <c r="J279">
        <f>'Revenue Drivers'!R90</f>
        <v>0</v>
      </c>
      <c r="K279">
        <f>'Revenue Drivers'!S90</f>
        <v>0</v>
      </c>
      <c r="L279">
        <f>'Revenue Drivers'!T90</f>
        <v>0</v>
      </c>
      <c r="M279">
        <f>'Revenue Drivers'!U90</f>
        <v>0</v>
      </c>
      <c r="N279">
        <f>'Revenue Drivers'!V90</f>
        <v>0</v>
      </c>
      <c r="O279">
        <f>'Revenue Drivers'!W90</f>
        <v>0</v>
      </c>
      <c r="P279">
        <f>'Revenue Drivers'!X90</f>
        <v>0</v>
      </c>
      <c r="Q279">
        <f>'Revenue Drivers'!Y90</f>
        <v>0</v>
      </c>
      <c r="R279">
        <f>'Revenue Drivers'!Z90</f>
        <v>0</v>
      </c>
      <c r="S279">
        <f>'Revenue Drivers'!AA90</f>
        <v>0</v>
      </c>
      <c r="T279">
        <f>'Revenue Drivers'!AB90</f>
        <v>0</v>
      </c>
      <c r="U279">
        <f>'Revenue Drivers'!AC90</f>
        <v>331.05900000000003</v>
      </c>
      <c r="V279">
        <f>'Revenue Drivers'!AD90</f>
        <v>342.35499999999996</v>
      </c>
      <c r="W279">
        <f>'Revenue Drivers'!AE90</f>
        <v>376.00299999999999</v>
      </c>
      <c r="X279">
        <f>'Revenue Drivers'!AF90</f>
        <v>426.68099999999998</v>
      </c>
      <c r="Y279">
        <f>'Revenue Drivers'!AG90</f>
        <v>409.60199999999998</v>
      </c>
      <c r="Z279">
        <f>'Revenue Drivers'!AH90</f>
        <v>402.65100000000001</v>
      </c>
      <c r="AA279">
        <f>'Revenue Drivers'!AI90</f>
        <v>415.88100000000003</v>
      </c>
      <c r="AB279">
        <f>'Revenue Drivers'!AJ90</f>
        <v>565.98900000000003</v>
      </c>
      <c r="AD279">
        <f>'Revenue Drivers'!AT90</f>
        <v>0</v>
      </c>
      <c r="AE279">
        <f>'Revenue Drivers'!AU90</f>
        <v>0</v>
      </c>
      <c r="AF279">
        <f>'Revenue Drivers'!AV90</f>
        <v>0</v>
      </c>
      <c r="AG279">
        <f>'Revenue Drivers'!AW90</f>
        <v>1003.9130000000001</v>
      </c>
      <c r="AH279">
        <f>'Revenue Drivers'!AX90</f>
        <v>1475.231</v>
      </c>
      <c r="AI279">
        <f>'Revenue Drivers'!AY90</f>
        <v>1794.124</v>
      </c>
      <c r="AJ279">
        <f>'Revenue Drivers'!AZ90</f>
        <v>2291.8819999999996</v>
      </c>
      <c r="AK279">
        <f>'Revenue Drivers'!BA90</f>
        <v>2472.3659652207357</v>
      </c>
      <c r="AL279">
        <f>'Revenue Drivers'!BB90</f>
        <v>2847.0959738561442</v>
      </c>
      <c r="AM279">
        <f>'Revenue Drivers'!BC90</f>
        <v>3107.2199264719088</v>
      </c>
      <c r="AN279">
        <f>'Revenue Drivers'!BD90</f>
        <v>3339.3379724837168</v>
      </c>
      <c r="AO279">
        <f>'Revenue Drivers'!BE90</f>
        <v>3557.1484047335016</v>
      </c>
      <c r="AP279">
        <f>'Revenue Drivers'!BF90</f>
        <v>3759.1063119749115</v>
      </c>
      <c r="AQ279">
        <f>'Revenue Drivers'!BG90</f>
        <v>3950.6861522881327</v>
      </c>
      <c r="AR279">
        <f>'Revenue Drivers'!BH90</f>
        <v>4140.8800410810927</v>
      </c>
      <c r="AS279">
        <f>'Revenue Drivers'!BI90</f>
        <v>4340.4971044427466</v>
      </c>
      <c r="AT279">
        <f>'Revenue Drivers'!BJ90</f>
        <v>0</v>
      </c>
      <c r="AZ279">
        <f>'Revenue Drivers'!AK90</f>
        <v>520.399</v>
      </c>
      <c r="BA279">
        <f>'Revenue Drivers'!AL90</f>
        <v>550.904</v>
      </c>
      <c r="BB279">
        <f>'Revenue Drivers'!AM90</f>
        <v>561.46399999999994</v>
      </c>
      <c r="BC279">
        <f>'Revenue Drivers'!AN90</f>
        <v>659.1149999999999</v>
      </c>
      <c r="BD279">
        <f>'Revenue Drivers'!AO90</f>
        <v>562.64933000000008</v>
      </c>
      <c r="BE279">
        <f>'Revenue Drivers'!AP90</f>
        <v>553.59041000000002</v>
      </c>
      <c r="BF279">
        <f>'Revenue Drivers'!AQ90</f>
        <v>586.80860999999993</v>
      </c>
      <c r="BG279">
        <f>'Revenue Drivers'!AR90</f>
        <v>769.31761522073566</v>
      </c>
    </row>
    <row r="280" spans="1:59">
      <c r="A280" t="str">
        <f>'Revenue Drivers'!I91</f>
        <v>y/y Constant Currency Growth - %</v>
      </c>
      <c r="B280">
        <f>'Revenue Drivers'!J91</f>
        <v>0</v>
      </c>
      <c r="C280">
        <f>'Revenue Drivers'!K91</f>
        <v>0</v>
      </c>
      <c r="D280">
        <f>'Revenue Drivers'!L91</f>
        <v>0</v>
      </c>
      <c r="E280">
        <f>'Revenue Drivers'!M91</f>
        <v>0</v>
      </c>
      <c r="F280">
        <f>'Revenue Drivers'!N91</f>
        <v>0</v>
      </c>
      <c r="G280">
        <f>'Revenue Drivers'!O91</f>
        <v>0</v>
      </c>
      <c r="H280">
        <f>'Revenue Drivers'!P91</f>
        <v>0</v>
      </c>
      <c r="I280">
        <f>'Revenue Drivers'!Q91</f>
        <v>0</v>
      </c>
      <c r="J280">
        <f>'Revenue Drivers'!R91</f>
        <v>0</v>
      </c>
      <c r="K280">
        <f>'Revenue Drivers'!S91</f>
        <v>0</v>
      </c>
      <c r="L280">
        <f>'Revenue Drivers'!T91</f>
        <v>0</v>
      </c>
      <c r="M280">
        <f>'Revenue Drivers'!U91</f>
        <v>0</v>
      </c>
      <c r="N280">
        <f>'Revenue Drivers'!V91</f>
        <v>0</v>
      </c>
      <c r="O280">
        <f>'Revenue Drivers'!W91</f>
        <v>0</v>
      </c>
      <c r="P280">
        <f>'Revenue Drivers'!X91</f>
        <v>0</v>
      </c>
      <c r="Q280">
        <f>'Revenue Drivers'!Y91</f>
        <v>0</v>
      </c>
      <c r="R280">
        <f>'Revenue Drivers'!Z91</f>
        <v>0</v>
      </c>
      <c r="S280">
        <f>'Revenue Drivers'!AA91</f>
        <v>0</v>
      </c>
      <c r="T280">
        <f>'Revenue Drivers'!AB91</f>
        <v>0</v>
      </c>
      <c r="U280">
        <f>'Revenue Drivers'!AC91</f>
        <v>0.58491677079293969</v>
      </c>
      <c r="V280">
        <f>'Revenue Drivers'!AD91</f>
        <v>0.51062074199583463</v>
      </c>
      <c r="W280">
        <f>'Revenue Drivers'!AE91</f>
        <v>0.45599333965807665</v>
      </c>
      <c r="X280">
        <f>'Revenue Drivers'!AF91</f>
        <v>0.4488860364903271</v>
      </c>
      <c r="Y280">
        <f>'Revenue Drivers'!AG91</f>
        <v>0.39238948642290894</v>
      </c>
      <c r="Z280">
        <f>'Revenue Drivers'!AH91</f>
        <v>0.34528208589203024</v>
      </c>
      <c r="AA280">
        <f>'Revenue Drivers'!AI91</f>
        <v>0.25011572891178768</v>
      </c>
      <c r="AB280">
        <f>'Revenue Drivers'!AJ91</f>
        <v>0.42560035061382595</v>
      </c>
      <c r="AD280">
        <f>'Revenue Drivers'!AT91</f>
        <v>0</v>
      </c>
      <c r="AE280">
        <f>'Revenue Drivers'!AU91</f>
        <v>0</v>
      </c>
      <c r="AF280">
        <f>'Revenue Drivers'!AV91</f>
        <v>0</v>
      </c>
      <c r="AG280">
        <f>'Revenue Drivers'!AW91</f>
        <v>0.70322759060632745</v>
      </c>
      <c r="AH280">
        <f>'Revenue Drivers'!AX91</f>
        <v>0.49277559152721939</v>
      </c>
      <c r="AI280">
        <f>'Revenue Drivers'!AY91</f>
        <v>0.35592856549045093</v>
      </c>
      <c r="AJ280">
        <f>'Revenue Drivers'!AZ91</f>
        <v>0.27387215934671216</v>
      </c>
      <c r="AK280">
        <f>'Revenue Drivers'!BA91</f>
        <v>7.6489528735767198E-2</v>
      </c>
      <c r="AL280">
        <f>'Revenue Drivers'!BB91</f>
        <v>0.11075157189515394</v>
      </c>
      <c r="AM280">
        <f>'Revenue Drivers'!BC91</f>
        <v>9.1364658938226651E-2</v>
      </c>
      <c r="AN280">
        <f>'Revenue Drivers'!BD91</f>
        <v>7.4702805563996888E-2</v>
      </c>
      <c r="AO280">
        <f>'Revenue Drivers'!BE91</f>
        <v>6.522563275851434E-2</v>
      </c>
      <c r="AP280">
        <f>'Revenue Drivers'!BF91</f>
        <v>5.6775226744170793E-2</v>
      </c>
      <c r="AQ280">
        <f>'Revenue Drivers'!BG91</f>
        <v>5.0964198512537306E-2</v>
      </c>
      <c r="AR280">
        <f>'Revenue Drivers'!BH91</f>
        <v>4.8141988875224806E-2</v>
      </c>
      <c r="AS280">
        <f>'Revenue Drivers'!BI91</f>
        <v>4.8206434714669566E-2</v>
      </c>
      <c r="AT280">
        <f>'Revenue Drivers'!BJ91</f>
        <v>0</v>
      </c>
      <c r="AZ280">
        <f>'Revenue Drivers'!AK91</f>
        <v>0.29693485157743349</v>
      </c>
      <c r="BA280">
        <f>'Revenue Drivers'!AL91</f>
        <v>0.35290433962588486</v>
      </c>
      <c r="BB280">
        <f>'Revenue Drivers'!AM91</f>
        <v>0.32462305392965241</v>
      </c>
      <c r="BC280">
        <f>'Revenue Drivers'!AN91</f>
        <v>0.16281921227892182</v>
      </c>
      <c r="BD280">
        <f>'Revenue Drivers'!AO91</f>
        <v>8.8998000646451247E-2</v>
      </c>
      <c r="BE280">
        <f>'Revenue Drivers'!AP91</f>
        <v>2.1343063565685716E-2</v>
      </c>
      <c r="BF280">
        <f>'Revenue Drivers'!AQ91</f>
        <v>4.0490608592964383E-2</v>
      </c>
      <c r="BG280">
        <f>'Revenue Drivers'!AR91</f>
        <v>0.14136829792804129</v>
      </c>
    </row>
    <row r="281" spans="1:59">
      <c r="A281" t="str">
        <f>'Revenue Drivers'!I92</f>
        <v>2 Yr Stacked Growth - %</v>
      </c>
      <c r="B281">
        <f>'Revenue Drivers'!J92</f>
        <v>0</v>
      </c>
      <c r="C281">
        <f>'Revenue Drivers'!K92</f>
        <v>0</v>
      </c>
      <c r="D281">
        <f>'Revenue Drivers'!L92</f>
        <v>0</v>
      </c>
      <c r="E281">
        <f>'Revenue Drivers'!M92</f>
        <v>0</v>
      </c>
      <c r="F281">
        <f>'Revenue Drivers'!N92</f>
        <v>0</v>
      </c>
      <c r="G281">
        <f>'Revenue Drivers'!O92</f>
        <v>0</v>
      </c>
      <c r="H281">
        <f>'Revenue Drivers'!P92</f>
        <v>0</v>
      </c>
      <c r="I281">
        <f>'Revenue Drivers'!Q92</f>
        <v>0</v>
      </c>
      <c r="J281">
        <f>'Revenue Drivers'!R92</f>
        <v>0</v>
      </c>
      <c r="K281">
        <f>'Revenue Drivers'!S92</f>
        <v>0</v>
      </c>
      <c r="L281">
        <f>'Revenue Drivers'!T92</f>
        <v>0</v>
      </c>
      <c r="M281">
        <f>'Revenue Drivers'!U92</f>
        <v>0</v>
      </c>
      <c r="N281">
        <f>'Revenue Drivers'!V92</f>
        <v>0</v>
      </c>
      <c r="O281">
        <f>'Revenue Drivers'!W92</f>
        <v>0</v>
      </c>
      <c r="P281">
        <f>'Revenue Drivers'!X92</f>
        <v>0</v>
      </c>
      <c r="Q281">
        <f>'Revenue Drivers'!Y92</f>
        <v>0</v>
      </c>
      <c r="R281">
        <f>'Revenue Drivers'!Z92</f>
        <v>0</v>
      </c>
      <c r="S281">
        <f>'Revenue Drivers'!AA92</f>
        <v>0</v>
      </c>
      <c r="T281">
        <f>'Revenue Drivers'!AB92</f>
        <v>0</v>
      </c>
      <c r="U281">
        <f>'Revenue Drivers'!AC92</f>
        <v>0</v>
      </c>
      <c r="V281">
        <f>'Revenue Drivers'!AD92</f>
        <v>0</v>
      </c>
      <c r="W281">
        <f>'Revenue Drivers'!AE92</f>
        <v>0</v>
      </c>
      <c r="X281">
        <f>'Revenue Drivers'!AF92</f>
        <v>0</v>
      </c>
      <c r="Y281">
        <f>'Revenue Drivers'!AG92</f>
        <v>0.97730625721584863</v>
      </c>
      <c r="Z281">
        <f>'Revenue Drivers'!AH92</f>
        <v>0.85590282788786487</v>
      </c>
      <c r="AA281">
        <f>'Revenue Drivers'!AI92</f>
        <v>0.70610906856986433</v>
      </c>
      <c r="AB281">
        <f>'Revenue Drivers'!AJ92</f>
        <v>0.87448638710415305</v>
      </c>
      <c r="AD281">
        <f>'Revenue Drivers'!AT92</f>
        <v>0</v>
      </c>
      <c r="AE281">
        <f>'Revenue Drivers'!AU92</f>
        <v>0</v>
      </c>
      <c r="AF281">
        <f>'Revenue Drivers'!AV92</f>
        <v>0</v>
      </c>
      <c r="AG281">
        <f>'Revenue Drivers'!AW92</f>
        <v>0</v>
      </c>
      <c r="AH281">
        <f>'Revenue Drivers'!AX92</f>
        <v>1.1960031821335468</v>
      </c>
      <c r="AI281">
        <f>'Revenue Drivers'!AY92</f>
        <v>0.84870415701767032</v>
      </c>
      <c r="AJ281">
        <f>'Revenue Drivers'!AZ92</f>
        <v>0.6298007248371631</v>
      </c>
      <c r="AK281">
        <f>'Revenue Drivers'!BA92</f>
        <v>0.35036168808247936</v>
      </c>
      <c r="AL281">
        <f>'Revenue Drivers'!BB92</f>
        <v>0.18724110063092114</v>
      </c>
      <c r="AM281">
        <f>'Revenue Drivers'!BC92</f>
        <v>0.20211623083338059</v>
      </c>
      <c r="AN281">
        <f>'Revenue Drivers'!BD92</f>
        <v>0.16606746450222354</v>
      </c>
      <c r="AO281">
        <f>'Revenue Drivers'!BE92</f>
        <v>0.13992843832251123</v>
      </c>
      <c r="AP281">
        <f>'Revenue Drivers'!BF92</f>
        <v>0.12200085950268513</v>
      </c>
      <c r="AQ281">
        <f>'Revenue Drivers'!BG92</f>
        <v>0.1077394252567081</v>
      </c>
      <c r="AR281">
        <f>'Revenue Drivers'!BH92</f>
        <v>9.9106187387762112E-2</v>
      </c>
      <c r="AS281">
        <f>'Revenue Drivers'!BI92</f>
        <v>9.6348423589894372E-2</v>
      </c>
      <c r="AT281">
        <f>'Revenue Drivers'!BJ92</f>
        <v>0</v>
      </c>
      <c r="AZ281">
        <f>'Revenue Drivers'!AK92</f>
        <v>0.68932433800034243</v>
      </c>
      <c r="BA281">
        <f>'Revenue Drivers'!AL92</f>
        <v>0.6981864255179151</v>
      </c>
      <c r="BB281">
        <f>'Revenue Drivers'!AM92</f>
        <v>0.57473878284144009</v>
      </c>
      <c r="BC281">
        <f>'Revenue Drivers'!AN92</f>
        <v>0.58841956289274777</v>
      </c>
      <c r="BD281">
        <f>'Revenue Drivers'!AO92</f>
        <v>0.38593285222388474</v>
      </c>
      <c r="BE281">
        <f>'Revenue Drivers'!AP92</f>
        <v>0.37424740319157057</v>
      </c>
      <c r="BF281">
        <f>'Revenue Drivers'!AQ92</f>
        <v>0.36511366252261679</v>
      </c>
      <c r="BG281">
        <f>'Revenue Drivers'!AR92</f>
        <v>0.30418751020696311</v>
      </c>
    </row>
    <row r="282" spans="1:59">
      <c r="A282" t="str">
        <f>'Revenue Drivers'!I93</f>
        <v>y/y abs Growth</v>
      </c>
      <c r="B282">
        <f>'Revenue Drivers'!J93</f>
        <v>0</v>
      </c>
      <c r="C282">
        <f>'Revenue Drivers'!K93</f>
        <v>0</v>
      </c>
      <c r="D282">
        <f>'Revenue Drivers'!L93</f>
        <v>0</v>
      </c>
      <c r="E282">
        <f>'Revenue Drivers'!M93</f>
        <v>0</v>
      </c>
      <c r="F282">
        <f>'Revenue Drivers'!N93</f>
        <v>0</v>
      </c>
      <c r="G282">
        <f>'Revenue Drivers'!O93</f>
        <v>0</v>
      </c>
      <c r="H282">
        <f>'Revenue Drivers'!P93</f>
        <v>0</v>
      </c>
      <c r="I282">
        <f>'Revenue Drivers'!Q93</f>
        <v>0</v>
      </c>
      <c r="J282">
        <f>'Revenue Drivers'!R93</f>
        <v>0</v>
      </c>
      <c r="K282">
        <f>'Revenue Drivers'!S93</f>
        <v>0</v>
      </c>
      <c r="L282">
        <f>'Revenue Drivers'!T93</f>
        <v>0</v>
      </c>
      <c r="M282">
        <f>'Revenue Drivers'!U93</f>
        <v>0</v>
      </c>
      <c r="N282">
        <f>'Revenue Drivers'!V93</f>
        <v>0</v>
      </c>
      <c r="O282">
        <f>'Revenue Drivers'!W93</f>
        <v>0</v>
      </c>
      <c r="P282">
        <f>'Revenue Drivers'!X93</f>
        <v>0</v>
      </c>
      <c r="Q282">
        <f>'Revenue Drivers'!Y93</f>
        <v>0</v>
      </c>
      <c r="R282">
        <f>'Revenue Drivers'!Z93</f>
        <v>0</v>
      </c>
      <c r="S282">
        <f>'Revenue Drivers'!AA93</f>
        <v>0</v>
      </c>
      <c r="T282">
        <f>'Revenue Drivers'!AB93</f>
        <v>0</v>
      </c>
      <c r="U282">
        <f>'Revenue Drivers'!AC93</f>
        <v>0</v>
      </c>
      <c r="V282">
        <f>'Revenue Drivers'!AD93</f>
        <v>0</v>
      </c>
      <c r="W282">
        <f>'Revenue Drivers'!AE93</f>
        <v>0</v>
      </c>
      <c r="X282">
        <f>'Revenue Drivers'!AF93</f>
        <v>0</v>
      </c>
      <c r="Y282">
        <f>'Revenue Drivers'!AG93</f>
        <v>78.54299999999995</v>
      </c>
      <c r="Z282">
        <f>'Revenue Drivers'!AH93</f>
        <v>60.296000000000049</v>
      </c>
      <c r="AA282">
        <f>'Revenue Drivers'!AI93</f>
        <v>39.878000000000043</v>
      </c>
      <c r="AB282">
        <f>'Revenue Drivers'!AJ93</f>
        <v>139.30800000000005</v>
      </c>
      <c r="AD282">
        <f>'Revenue Drivers'!AT93</f>
        <v>0</v>
      </c>
      <c r="AE282">
        <f>'Revenue Drivers'!AU93</f>
        <v>0</v>
      </c>
      <c r="AF282">
        <f>'Revenue Drivers'!AV93</f>
        <v>0</v>
      </c>
      <c r="AG282">
        <f>'Revenue Drivers'!AW93</f>
        <v>0</v>
      </c>
      <c r="AH282">
        <f>'Revenue Drivers'!AX93</f>
        <v>471.31799999999987</v>
      </c>
      <c r="AI282">
        <f>'Revenue Drivers'!AY93</f>
        <v>318.89300000000003</v>
      </c>
      <c r="AJ282">
        <f>'Revenue Drivers'!AZ93</f>
        <v>497.75799999999958</v>
      </c>
      <c r="AK282">
        <f>'Revenue Drivers'!BA93</f>
        <v>180.48396522073608</v>
      </c>
      <c r="AL282">
        <f>'Revenue Drivers'!BB93</f>
        <v>374.73000863540847</v>
      </c>
      <c r="AM282">
        <f>'Revenue Drivers'!BC93</f>
        <v>260.12395261576467</v>
      </c>
      <c r="AN282">
        <f>'Revenue Drivers'!BD93</f>
        <v>232.11804601180802</v>
      </c>
      <c r="AO282">
        <f>'Revenue Drivers'!BE93</f>
        <v>217.81043224978475</v>
      </c>
      <c r="AP282">
        <f>'Revenue Drivers'!BF93</f>
        <v>201.95790724140988</v>
      </c>
      <c r="AQ282">
        <f>'Revenue Drivers'!BG93</f>
        <v>191.57984031322121</v>
      </c>
      <c r="AR282">
        <f>'Revenue Drivers'!BH93</f>
        <v>190.19388879296002</v>
      </c>
      <c r="AS282">
        <f>'Revenue Drivers'!BI93</f>
        <v>199.61706336165389</v>
      </c>
      <c r="AT282">
        <f>'Revenue Drivers'!BJ93</f>
        <v>0</v>
      </c>
      <c r="AZ282">
        <f>'Revenue Drivers'!AK93</f>
        <v>110.79700000000003</v>
      </c>
      <c r="BA282">
        <f>'Revenue Drivers'!AL93</f>
        <v>148.25299999999999</v>
      </c>
      <c r="BB282">
        <f>'Revenue Drivers'!AM93</f>
        <v>145.58299999999991</v>
      </c>
      <c r="BC282">
        <f>'Revenue Drivers'!AN93</f>
        <v>93.125999999999863</v>
      </c>
      <c r="BD282">
        <f>'Revenue Drivers'!AO93</f>
        <v>42.250330000000076</v>
      </c>
      <c r="BE282">
        <f>'Revenue Drivers'!AP93</f>
        <v>2.6864100000000235</v>
      </c>
      <c r="BF282">
        <f>'Revenue Drivers'!AQ93</f>
        <v>25.344609999999989</v>
      </c>
      <c r="BG282">
        <f>'Revenue Drivers'!AR93</f>
        <v>110.20261522073577</v>
      </c>
    </row>
    <row r="283" spans="1:59">
      <c r="A283" t="str">
        <f>'Revenue Drivers'!I94</f>
        <v>q/q abs Growth</v>
      </c>
      <c r="B283">
        <f>'Revenue Drivers'!J94</f>
        <v>0</v>
      </c>
      <c r="C283">
        <f>'Revenue Drivers'!K94</f>
        <v>0</v>
      </c>
      <c r="D283">
        <f>'Revenue Drivers'!L94</f>
        <v>0</v>
      </c>
      <c r="E283">
        <f>'Revenue Drivers'!M94</f>
        <v>0</v>
      </c>
      <c r="F283">
        <f>'Revenue Drivers'!N94</f>
        <v>0</v>
      </c>
      <c r="G283">
        <f>'Revenue Drivers'!O94</f>
        <v>0</v>
      </c>
      <c r="H283">
        <f>'Revenue Drivers'!P94</f>
        <v>0</v>
      </c>
      <c r="I283">
        <f>'Revenue Drivers'!Q94</f>
        <v>0</v>
      </c>
      <c r="J283">
        <f>'Revenue Drivers'!R94</f>
        <v>0</v>
      </c>
      <c r="K283">
        <f>'Revenue Drivers'!S94</f>
        <v>0</v>
      </c>
      <c r="L283">
        <f>'Revenue Drivers'!T94</f>
        <v>0</v>
      </c>
      <c r="M283">
        <f>'Revenue Drivers'!U94</f>
        <v>0</v>
      </c>
      <c r="N283">
        <f>'Revenue Drivers'!V94</f>
        <v>0</v>
      </c>
      <c r="O283">
        <f>'Revenue Drivers'!W94</f>
        <v>0</v>
      </c>
      <c r="P283">
        <f>'Revenue Drivers'!X94</f>
        <v>0</v>
      </c>
      <c r="Q283">
        <f>'Revenue Drivers'!Y94</f>
        <v>0</v>
      </c>
      <c r="R283">
        <f>'Revenue Drivers'!Z94</f>
        <v>0</v>
      </c>
      <c r="S283">
        <f>'Revenue Drivers'!AA94</f>
        <v>0</v>
      </c>
      <c r="T283">
        <f>'Revenue Drivers'!AB94</f>
        <v>0</v>
      </c>
      <c r="U283">
        <f>'Revenue Drivers'!AC94</f>
        <v>0</v>
      </c>
      <c r="V283">
        <f>'Revenue Drivers'!AD94</f>
        <v>11.295999999999935</v>
      </c>
      <c r="W283">
        <f>'Revenue Drivers'!AE94</f>
        <v>33.648000000000025</v>
      </c>
      <c r="X283">
        <f>'Revenue Drivers'!AF94</f>
        <v>50.677999999999997</v>
      </c>
      <c r="Y283">
        <f>'Revenue Drivers'!AG94</f>
        <v>-17.079000000000008</v>
      </c>
      <c r="Z283">
        <f>'Revenue Drivers'!AH94</f>
        <v>-6.950999999999965</v>
      </c>
      <c r="AA283">
        <f>'Revenue Drivers'!AI94</f>
        <v>13.230000000000018</v>
      </c>
      <c r="AB283">
        <f>'Revenue Drivers'!AJ94</f>
        <v>150.108</v>
      </c>
      <c r="AD283">
        <f>'Revenue Drivers'!AT94</f>
        <v>0</v>
      </c>
      <c r="AE283">
        <f>'Revenue Drivers'!AU94</f>
        <v>0</v>
      </c>
      <c r="AF283">
        <f>'Revenue Drivers'!AV94</f>
        <v>0</v>
      </c>
      <c r="AG283">
        <f>'Revenue Drivers'!AW94</f>
        <v>0</v>
      </c>
      <c r="AH283" t="str">
        <f>'Revenue Drivers'!AX94</f>
        <v>NA</v>
      </c>
      <c r="AI283" t="str">
        <f>'Revenue Drivers'!AY94</f>
        <v>NA</v>
      </c>
      <c r="AJ283" t="str">
        <f>'Revenue Drivers'!AZ94</f>
        <v>NA</v>
      </c>
      <c r="AK283" t="str">
        <f>'Revenue Drivers'!BA94</f>
        <v>NA</v>
      </c>
      <c r="AL283" t="str">
        <f>'Revenue Drivers'!BB94</f>
        <v>NA</v>
      </c>
      <c r="AM283" t="str">
        <f>'Revenue Drivers'!BC94</f>
        <v>NA</v>
      </c>
      <c r="AN283" t="str">
        <f>'Revenue Drivers'!BD94</f>
        <v>NA</v>
      </c>
      <c r="AO283" t="str">
        <f>'Revenue Drivers'!BE94</f>
        <v>NA</v>
      </c>
      <c r="AP283" t="str">
        <f>'Revenue Drivers'!BF94</f>
        <v>NA</v>
      </c>
      <c r="AQ283" t="str">
        <f>'Revenue Drivers'!BG94</f>
        <v>NA</v>
      </c>
      <c r="AR283" t="str">
        <f>'Revenue Drivers'!BH94</f>
        <v>NA</v>
      </c>
      <c r="AS283" t="str">
        <f>'Revenue Drivers'!BI94</f>
        <v>NA</v>
      </c>
      <c r="AT283">
        <f>'Revenue Drivers'!BJ94</f>
        <v>0</v>
      </c>
      <c r="AZ283">
        <f>'Revenue Drivers'!AK94</f>
        <v>-45.590000000000032</v>
      </c>
      <c r="BA283">
        <f>'Revenue Drivers'!AL94</f>
        <v>30.504999999999995</v>
      </c>
      <c r="BB283">
        <f>'Revenue Drivers'!AM94</f>
        <v>10.559999999999945</v>
      </c>
      <c r="BC283">
        <f>'Revenue Drivers'!AN94</f>
        <v>97.650999999999954</v>
      </c>
      <c r="BD283">
        <f>'Revenue Drivers'!AO94</f>
        <v>-96.465669999999818</v>
      </c>
      <c r="BE283">
        <f>'Revenue Drivers'!AP94</f>
        <v>-9.0589200000000574</v>
      </c>
      <c r="BF283">
        <f>'Revenue Drivers'!AQ94</f>
        <v>33.218199999999911</v>
      </c>
      <c r="BG283">
        <f>'Revenue Drivers'!AR94</f>
        <v>182.50900522073573</v>
      </c>
    </row>
    <row r="284" spans="1:59">
      <c r="A284">
        <f>'Revenue Drivers'!I95</f>
        <v>0</v>
      </c>
      <c r="B284">
        <f>'Revenue Drivers'!J95</f>
        <v>0</v>
      </c>
      <c r="C284">
        <f>'Revenue Drivers'!K95</f>
        <v>0</v>
      </c>
      <c r="D284">
        <f>'Revenue Drivers'!L95</f>
        <v>0</v>
      </c>
      <c r="E284">
        <f>'Revenue Drivers'!M95</f>
        <v>0</v>
      </c>
      <c r="F284">
        <f>'Revenue Drivers'!N95</f>
        <v>0</v>
      </c>
      <c r="G284">
        <f>'Revenue Drivers'!O95</f>
        <v>0</v>
      </c>
      <c r="H284">
        <f>'Revenue Drivers'!P95</f>
        <v>0</v>
      </c>
      <c r="I284">
        <f>'Revenue Drivers'!Q95</f>
        <v>0</v>
      </c>
      <c r="J284">
        <f>'Revenue Drivers'!R95</f>
        <v>0</v>
      </c>
      <c r="K284">
        <f>'Revenue Drivers'!S95</f>
        <v>0</v>
      </c>
      <c r="L284">
        <f>'Revenue Drivers'!T95</f>
        <v>0</v>
      </c>
      <c r="M284">
        <f>'Revenue Drivers'!U95</f>
        <v>0</v>
      </c>
      <c r="N284">
        <f>'Revenue Drivers'!V95</f>
        <v>0</v>
      </c>
      <c r="O284">
        <f>'Revenue Drivers'!W95</f>
        <v>0</v>
      </c>
      <c r="P284">
        <f>'Revenue Drivers'!X95</f>
        <v>0</v>
      </c>
      <c r="Q284">
        <f>'Revenue Drivers'!Y95</f>
        <v>0</v>
      </c>
      <c r="R284">
        <f>'Revenue Drivers'!Z95</f>
        <v>0</v>
      </c>
      <c r="S284">
        <f>'Revenue Drivers'!AA95</f>
        <v>0</v>
      </c>
      <c r="T284">
        <f>'Revenue Drivers'!AB95</f>
        <v>0</v>
      </c>
      <c r="U284">
        <f>'Revenue Drivers'!AC95</f>
        <v>0</v>
      </c>
      <c r="V284">
        <f>'Revenue Drivers'!AD95</f>
        <v>0</v>
      </c>
      <c r="W284">
        <f>'Revenue Drivers'!AE95</f>
        <v>0</v>
      </c>
      <c r="X284">
        <f>'Revenue Drivers'!AF95</f>
        <v>0</v>
      </c>
      <c r="Y284">
        <f>'Revenue Drivers'!AG95</f>
        <v>0</v>
      </c>
      <c r="Z284">
        <f>'Revenue Drivers'!AH95</f>
        <v>0</v>
      </c>
      <c r="AA284">
        <f>'Revenue Drivers'!AI95</f>
        <v>0</v>
      </c>
      <c r="AB284">
        <f>'Revenue Drivers'!AJ95</f>
        <v>0</v>
      </c>
      <c r="AD284">
        <f>'Revenue Drivers'!AT95</f>
        <v>0</v>
      </c>
      <c r="AE284">
        <f>'Revenue Drivers'!AU95</f>
        <v>0</v>
      </c>
      <c r="AF284">
        <f>'Revenue Drivers'!AV95</f>
        <v>0</v>
      </c>
      <c r="AG284">
        <f>'Revenue Drivers'!AW95</f>
        <v>0</v>
      </c>
      <c r="AH284">
        <f>'Revenue Drivers'!AX95</f>
        <v>0</v>
      </c>
      <c r="AI284">
        <f>'Revenue Drivers'!AY95</f>
        <v>0</v>
      </c>
      <c r="AJ284">
        <f>'Revenue Drivers'!AZ95</f>
        <v>0</v>
      </c>
      <c r="AK284">
        <f>'Revenue Drivers'!BA95</f>
        <v>0</v>
      </c>
      <c r="AL284">
        <f>'Revenue Drivers'!BB95</f>
        <v>0</v>
      </c>
      <c r="AM284">
        <f>'Revenue Drivers'!BC95</f>
        <v>0</v>
      </c>
      <c r="AN284">
        <f>'Revenue Drivers'!BD95</f>
        <v>0</v>
      </c>
      <c r="AO284">
        <f>'Revenue Drivers'!BE95</f>
        <v>0</v>
      </c>
      <c r="AP284">
        <f>'Revenue Drivers'!BF95</f>
        <v>0</v>
      </c>
      <c r="AQ284">
        <f>'Revenue Drivers'!BG95</f>
        <v>0</v>
      </c>
      <c r="AR284">
        <f>'Revenue Drivers'!BH95</f>
        <v>0</v>
      </c>
      <c r="AS284">
        <f>'Revenue Drivers'!BI95</f>
        <v>0</v>
      </c>
      <c r="AT284">
        <f>'Revenue Drivers'!BJ95</f>
        <v>0</v>
      </c>
      <c r="AZ284">
        <f>'Revenue Drivers'!AK95</f>
        <v>0</v>
      </c>
      <c r="BA284">
        <f>'Revenue Drivers'!AL95</f>
        <v>0</v>
      </c>
      <c r="BB284">
        <f>'Revenue Drivers'!AM95</f>
        <v>0</v>
      </c>
      <c r="BC284">
        <f>'Revenue Drivers'!AN95</f>
        <v>0</v>
      </c>
      <c r="BD284">
        <f>'Revenue Drivers'!AO95</f>
        <v>0</v>
      </c>
      <c r="BE284">
        <f>'Revenue Drivers'!AP95</f>
        <v>0</v>
      </c>
      <c r="BF284">
        <f>'Revenue Drivers'!AQ95</f>
        <v>0</v>
      </c>
      <c r="BG284">
        <f>'Revenue Drivers'!AR95</f>
        <v>0</v>
      </c>
    </row>
    <row r="285" spans="1:59">
      <c r="A285" t="str">
        <f>'Revenue Drivers'!I96</f>
        <v>y/y FX Impact - %</v>
      </c>
      <c r="B285">
        <f>'Revenue Drivers'!J96</f>
        <v>0</v>
      </c>
      <c r="C285">
        <f>'Revenue Drivers'!K96</f>
        <v>0</v>
      </c>
      <c r="D285">
        <f>'Revenue Drivers'!L96</f>
        <v>0</v>
      </c>
      <c r="E285">
        <f>'Revenue Drivers'!M96</f>
        <v>0</v>
      </c>
      <c r="F285">
        <f>'Revenue Drivers'!N96</f>
        <v>0</v>
      </c>
      <c r="G285">
        <f>'Revenue Drivers'!O96</f>
        <v>0</v>
      </c>
      <c r="H285">
        <f>'Revenue Drivers'!P96</f>
        <v>0</v>
      </c>
      <c r="I285">
        <f>'Revenue Drivers'!Q96</f>
        <v>0</v>
      </c>
      <c r="J285">
        <f>'Revenue Drivers'!R96</f>
        <v>0</v>
      </c>
      <c r="K285">
        <f>'Revenue Drivers'!S96</f>
        <v>0</v>
      </c>
      <c r="L285">
        <f>'Revenue Drivers'!T96</f>
        <v>0</v>
      </c>
      <c r="M285">
        <f>'Revenue Drivers'!U96</f>
        <v>0</v>
      </c>
      <c r="N285">
        <f>'Revenue Drivers'!V96</f>
        <v>0</v>
      </c>
      <c r="O285">
        <f>'Revenue Drivers'!W96</f>
        <v>0</v>
      </c>
      <c r="P285">
        <f>'Revenue Drivers'!X96</f>
        <v>0</v>
      </c>
      <c r="Q285">
        <f>'Revenue Drivers'!Y96</f>
        <v>0</v>
      </c>
      <c r="R285">
        <f>'Revenue Drivers'!Z96</f>
        <v>0</v>
      </c>
      <c r="S285">
        <f>'Revenue Drivers'!AA96</f>
        <v>0</v>
      </c>
      <c r="T285">
        <f>'Revenue Drivers'!AB96</f>
        <v>0</v>
      </c>
      <c r="U285">
        <f>'Revenue Drivers'!AC96</f>
        <v>-0.17659337134540731</v>
      </c>
      <c r="V285">
        <f>'Revenue Drivers'!AD96</f>
        <v>-0.1899511101697906</v>
      </c>
      <c r="W285">
        <f>'Revenue Drivers'!AE96</f>
        <v>-0.16778253209161864</v>
      </c>
      <c r="X285">
        <f>'Revenue Drivers'!AF96</f>
        <v>-0.1007270220619445</v>
      </c>
      <c r="Y285">
        <f>'Revenue Drivers'!AG96</f>
        <v>-2.8381355125572716E-2</v>
      </c>
      <c r="Z285">
        <f>'Revenue Drivers'!AH96</f>
        <v>1.5201833575003709E-2</v>
      </c>
      <c r="AA285">
        <f>'Revenue Drivers'!AI96</f>
        <v>2.4005482845067316E-2</v>
      </c>
      <c r="AB285">
        <f>'Revenue Drivers'!AJ96</f>
        <v>2.1056979784292995E-3</v>
      </c>
      <c r="AD285">
        <f>'Revenue Drivers'!AT96</f>
        <v>0</v>
      </c>
      <c r="AE285">
        <f>'Revenue Drivers'!AU96</f>
        <v>0</v>
      </c>
      <c r="AF285">
        <f>'Revenue Drivers'!AV96</f>
        <v>0</v>
      </c>
      <c r="AG285">
        <f>'Revenue Drivers'!AW96</f>
        <v>-2.6578760743648955E-2</v>
      </c>
      <c r="AH285">
        <f>'Revenue Drivers'!AX96</f>
        <v>-0.1538694273799972</v>
      </c>
      <c r="AI285">
        <f>'Revenue Drivers'!AY96</f>
        <v>3.7954306702840945E-3</v>
      </c>
      <c r="AJ285">
        <f>'Revenue Drivers'!AZ96</f>
        <v>2.6740464642671657E-3</v>
      </c>
      <c r="AK285">
        <f>'Revenue Drivers'!BA96</f>
        <v>3.9556801970251687E-2</v>
      </c>
      <c r="AL285">
        <f>'Revenue Drivers'!BB96</f>
        <v>0</v>
      </c>
      <c r="AM285">
        <f>'Revenue Drivers'!BC96</f>
        <v>0</v>
      </c>
      <c r="AN285">
        <f>'Revenue Drivers'!BD96</f>
        <v>0</v>
      </c>
      <c r="AO285">
        <f>'Revenue Drivers'!BE96</f>
        <v>0</v>
      </c>
      <c r="AP285">
        <f>'Revenue Drivers'!BF96</f>
        <v>0</v>
      </c>
      <c r="AQ285">
        <f>'Revenue Drivers'!BG96</f>
        <v>0</v>
      </c>
      <c r="AR285">
        <f>'Revenue Drivers'!BH96</f>
        <v>0</v>
      </c>
      <c r="AS285">
        <f>'Revenue Drivers'!BI96</f>
        <v>0</v>
      </c>
      <c r="AT285">
        <f>'Revenue Drivers'!BJ96</f>
        <v>0</v>
      </c>
      <c r="AZ285">
        <f>'Revenue Drivers'!AK96</f>
        <v>-9.3008650402612858E-3</v>
      </c>
      <c r="BA285">
        <f>'Revenue Drivers'!AL96</f>
        <v>-2.181232364360608E-2</v>
      </c>
      <c r="BB285">
        <f>'Revenue Drivers'!AM96</f>
        <v>5.9193095947553953E-3</v>
      </c>
      <c r="BC285">
        <f>'Revenue Drivers'!AN96</f>
        <v>2.6315000220526796E-2</v>
      </c>
      <c r="BD285">
        <f>'Revenue Drivers'!AO96</f>
        <v>7.1781835755749812E-2</v>
      </c>
      <c r="BE285">
        <f>'Revenue Drivers'!AP96</f>
        <v>4.9238219073808542E-2</v>
      </c>
      <c r="BF285">
        <f>'Revenue Drivers'!AQ96</f>
        <v>2.1151536091547074E-2</v>
      </c>
      <c r="BG285">
        <f>'Revenue Drivers'!AR96</f>
        <v>2.2469932703489404E-2</v>
      </c>
    </row>
    <row r="286" spans="1:59">
      <c r="A286" t="str">
        <f>'Revenue Drivers'!I97</f>
        <v>Abs FX Impact</v>
      </c>
      <c r="B286">
        <f>'Revenue Drivers'!J97</f>
        <v>0</v>
      </c>
      <c r="C286">
        <f>'Revenue Drivers'!K97</f>
        <v>0</v>
      </c>
      <c r="D286">
        <f>'Revenue Drivers'!L97</f>
        <v>0</v>
      </c>
      <c r="E286">
        <f>'Revenue Drivers'!M97</f>
        <v>0</v>
      </c>
      <c r="F286">
        <f>'Revenue Drivers'!N97</f>
        <v>0</v>
      </c>
      <c r="G286">
        <f>'Revenue Drivers'!O97</f>
        <v>0</v>
      </c>
      <c r="H286">
        <f>'Revenue Drivers'!P97</f>
        <v>0</v>
      </c>
      <c r="I286">
        <f>'Revenue Drivers'!Q97</f>
        <v>0</v>
      </c>
      <c r="J286">
        <f>'Revenue Drivers'!R97</f>
        <v>0</v>
      </c>
      <c r="K286">
        <f>'Revenue Drivers'!S97</f>
        <v>0</v>
      </c>
      <c r="L286">
        <f>'Revenue Drivers'!T97</f>
        <v>0</v>
      </c>
      <c r="M286">
        <f>'Revenue Drivers'!U97</f>
        <v>0</v>
      </c>
      <c r="N286">
        <f>'Revenue Drivers'!V97</f>
        <v>0</v>
      </c>
      <c r="O286">
        <f>'Revenue Drivers'!W97</f>
        <v>0</v>
      </c>
      <c r="P286">
        <f>'Revenue Drivers'!X97</f>
        <v>0</v>
      </c>
      <c r="Q286">
        <f>'Revenue Drivers'!Y97</f>
        <v>0</v>
      </c>
      <c r="R286">
        <f>'Revenue Drivers'!Z97</f>
        <v>0</v>
      </c>
      <c r="S286">
        <f>'Revenue Drivers'!AA97</f>
        <v>0</v>
      </c>
      <c r="T286">
        <f>'Revenue Drivers'!AB97</f>
        <v>0</v>
      </c>
      <c r="U286">
        <f>'Revenue Drivers'!AC97</f>
        <v>-36.887</v>
      </c>
      <c r="V286">
        <f>'Revenue Drivers'!AD97</f>
        <v>-43.048999999999999</v>
      </c>
      <c r="W286">
        <f>'Revenue Drivers'!AE97</f>
        <v>-43.329000000000001</v>
      </c>
      <c r="X286">
        <f>'Revenue Drivers'!AF97</f>
        <v>-29.663</v>
      </c>
      <c r="Y286">
        <f>'Revenue Drivers'!AG97</f>
        <v>-8.3490000000000002</v>
      </c>
      <c r="Z286">
        <f>'Revenue Drivers'!AH97</f>
        <v>4.55</v>
      </c>
      <c r="AA286">
        <f>'Revenue Drivers'!AI97</f>
        <v>7.9859999999999998</v>
      </c>
      <c r="AB286">
        <f>'Revenue Drivers'!AJ97</f>
        <v>0.83599999999999997</v>
      </c>
      <c r="AD286">
        <f>'Revenue Drivers'!AT97</f>
        <v>0</v>
      </c>
      <c r="AE286">
        <f>'Revenue Drivers'!AU97</f>
        <v>0</v>
      </c>
      <c r="AF286">
        <f>'Revenue Drivers'!AV97</f>
        <v>0</v>
      </c>
      <c r="AG286">
        <f>'Revenue Drivers'!AW97</f>
        <v>-15.666</v>
      </c>
      <c r="AH286">
        <f>'Revenue Drivers'!AX97</f>
        <v>-152.06100000000001</v>
      </c>
      <c r="AI286">
        <f>'Revenue Drivers'!AY97</f>
        <v>5.0220000000000002</v>
      </c>
      <c r="AJ286">
        <f>'Revenue Drivers'!AZ97</f>
        <v>4.8109999999999999</v>
      </c>
      <c r="AK286">
        <f>'Revenue Drivers'!BA97</f>
        <v>-90.849830187463567</v>
      </c>
      <c r="AL286">
        <f>'Revenue Drivers'!BB97</f>
        <v>0</v>
      </c>
      <c r="AM286">
        <f>'Revenue Drivers'!BC97</f>
        <v>0</v>
      </c>
      <c r="AN286">
        <f>'Revenue Drivers'!BD97</f>
        <v>0</v>
      </c>
      <c r="AO286">
        <f>'Revenue Drivers'!BE97</f>
        <v>0</v>
      </c>
      <c r="AP286">
        <f>'Revenue Drivers'!BF97</f>
        <v>0</v>
      </c>
      <c r="AQ286">
        <f>'Revenue Drivers'!BG97</f>
        <v>0</v>
      </c>
      <c r="AR286">
        <f>'Revenue Drivers'!BH97</f>
        <v>0</v>
      </c>
      <c r="AS286">
        <f>'Revenue Drivers'!BI97</f>
        <v>0</v>
      </c>
      <c r="AT286">
        <f>'Revenue Drivers'!BJ97</f>
        <v>0</v>
      </c>
      <c r="AZ286">
        <f>'Revenue Drivers'!AK97</f>
        <v>-3.7320000000000002</v>
      </c>
      <c r="BA286">
        <f>'Revenue Drivers'!AL97</f>
        <v>-8.8819999999999997</v>
      </c>
      <c r="BB286">
        <f>'Revenue Drivers'!AM97</f>
        <v>2.5089999999999999</v>
      </c>
      <c r="BC286">
        <f>'Revenue Drivers'!AN97</f>
        <v>14.916</v>
      </c>
      <c r="BD286">
        <f>'Revenue Drivers'!AO97</f>
        <v>-37.087305734415963</v>
      </c>
      <c r="BE286">
        <f>'Revenue Drivers'!AP97</f>
        <v>-26.688197978823837</v>
      </c>
      <c r="BF286">
        <f>'Revenue Drivers'!AQ97</f>
        <v>-11.928895264158086</v>
      </c>
      <c r="BG286">
        <f>'Revenue Drivers'!AR97</f>
        <v>-15.145431210065681</v>
      </c>
    </row>
    <row r="287" spans="1:59">
      <c r="A287">
        <f>'Revenue Drivers'!I98</f>
        <v>0</v>
      </c>
      <c r="B287">
        <f>'Revenue Drivers'!J98</f>
        <v>0</v>
      </c>
      <c r="C287">
        <f>'Revenue Drivers'!K98</f>
        <v>0</v>
      </c>
      <c r="D287">
        <f>'Revenue Drivers'!L98</f>
        <v>0</v>
      </c>
      <c r="E287">
        <f>'Revenue Drivers'!M98</f>
        <v>0</v>
      </c>
      <c r="F287">
        <f>'Revenue Drivers'!N98</f>
        <v>0</v>
      </c>
      <c r="G287">
        <f>'Revenue Drivers'!O98</f>
        <v>0</v>
      </c>
      <c r="H287">
        <f>'Revenue Drivers'!P98</f>
        <v>0</v>
      </c>
      <c r="I287">
        <f>'Revenue Drivers'!Q98</f>
        <v>0</v>
      </c>
      <c r="J287">
        <f>'Revenue Drivers'!R98</f>
        <v>0</v>
      </c>
      <c r="K287">
        <f>'Revenue Drivers'!S98</f>
        <v>0</v>
      </c>
      <c r="L287">
        <f>'Revenue Drivers'!T98</f>
        <v>0</v>
      </c>
      <c r="M287">
        <f>'Revenue Drivers'!U98</f>
        <v>0</v>
      </c>
      <c r="N287">
        <f>'Revenue Drivers'!V98</f>
        <v>0</v>
      </c>
      <c r="O287">
        <f>'Revenue Drivers'!W98</f>
        <v>0</v>
      </c>
      <c r="P287">
        <f>'Revenue Drivers'!X98</f>
        <v>0</v>
      </c>
      <c r="Q287">
        <f>'Revenue Drivers'!Y98</f>
        <v>0</v>
      </c>
      <c r="R287">
        <f>'Revenue Drivers'!Z98</f>
        <v>0</v>
      </c>
      <c r="S287">
        <f>'Revenue Drivers'!AA98</f>
        <v>0</v>
      </c>
      <c r="T287">
        <f>'Revenue Drivers'!AB98</f>
        <v>0</v>
      </c>
      <c r="U287">
        <f>'Revenue Drivers'!AC98</f>
        <v>0</v>
      </c>
      <c r="V287">
        <f>'Revenue Drivers'!AD98</f>
        <v>0</v>
      </c>
      <c r="W287">
        <f>'Revenue Drivers'!AE98</f>
        <v>0</v>
      </c>
      <c r="X287">
        <f>'Revenue Drivers'!AF98</f>
        <v>0</v>
      </c>
      <c r="Y287">
        <f>'Revenue Drivers'!AG98</f>
        <v>0</v>
      </c>
      <c r="Z287">
        <f>'Revenue Drivers'!AH98</f>
        <v>0</v>
      </c>
      <c r="AA287">
        <f>'Revenue Drivers'!AI98</f>
        <v>0</v>
      </c>
      <c r="AB287">
        <f>'Revenue Drivers'!AJ98</f>
        <v>0</v>
      </c>
      <c r="AD287">
        <f>'Revenue Drivers'!AT98</f>
        <v>0</v>
      </c>
      <c r="AE287">
        <f>'Revenue Drivers'!AU98</f>
        <v>0</v>
      </c>
      <c r="AF287">
        <f>'Revenue Drivers'!AV98</f>
        <v>0</v>
      </c>
      <c r="AG287">
        <f>'Revenue Drivers'!AW98</f>
        <v>0</v>
      </c>
      <c r="AH287">
        <f>'Revenue Drivers'!AX98</f>
        <v>0</v>
      </c>
      <c r="AI287">
        <f>'Revenue Drivers'!AY98</f>
        <v>0</v>
      </c>
      <c r="AJ287">
        <f>'Revenue Drivers'!AZ98</f>
        <v>0</v>
      </c>
      <c r="AK287">
        <f>'Revenue Drivers'!BA98</f>
        <v>0</v>
      </c>
      <c r="AL287">
        <f>'Revenue Drivers'!BB98</f>
        <v>0</v>
      </c>
      <c r="AM287">
        <f>'Revenue Drivers'!BC98</f>
        <v>0</v>
      </c>
      <c r="AN287">
        <f>'Revenue Drivers'!BD98</f>
        <v>0</v>
      </c>
      <c r="AO287">
        <f>'Revenue Drivers'!BE98</f>
        <v>0</v>
      </c>
      <c r="AP287">
        <f>'Revenue Drivers'!BF98</f>
        <v>0</v>
      </c>
      <c r="AQ287">
        <f>'Revenue Drivers'!BG98</f>
        <v>0</v>
      </c>
      <c r="AR287">
        <f>'Revenue Drivers'!BH98</f>
        <v>0</v>
      </c>
      <c r="AS287">
        <f>'Revenue Drivers'!BI98</f>
        <v>0</v>
      </c>
      <c r="AT287">
        <f>'Revenue Drivers'!BJ98</f>
        <v>0</v>
      </c>
      <c r="AZ287">
        <f>'Revenue Drivers'!AK98</f>
        <v>0</v>
      </c>
      <c r="BA287">
        <f>'Revenue Drivers'!AL98</f>
        <v>0</v>
      </c>
      <c r="BB287">
        <f>'Revenue Drivers'!AM98</f>
        <v>0</v>
      </c>
      <c r="BC287">
        <f>'Revenue Drivers'!AN98</f>
        <v>0</v>
      </c>
      <c r="BD287">
        <f>'Revenue Drivers'!AO98</f>
        <v>0</v>
      </c>
      <c r="BE287">
        <f>'Revenue Drivers'!AP98</f>
        <v>0</v>
      </c>
      <c r="BF287">
        <f>'Revenue Drivers'!AQ98</f>
        <v>0</v>
      </c>
      <c r="BG287">
        <f>'Revenue Drivers'!AR98</f>
        <v>0</v>
      </c>
    </row>
    <row r="288" spans="1:59">
      <c r="A288">
        <f>'Revenue Drivers'!I99</f>
        <v>0</v>
      </c>
      <c r="B288">
        <f>'Revenue Drivers'!J99</f>
        <v>0</v>
      </c>
      <c r="C288">
        <f>'Revenue Drivers'!K99</f>
        <v>0</v>
      </c>
      <c r="D288">
        <f>'Revenue Drivers'!L99</f>
        <v>0</v>
      </c>
      <c r="E288">
        <f>'Revenue Drivers'!M99</f>
        <v>0</v>
      </c>
      <c r="F288">
        <f>'Revenue Drivers'!N99</f>
        <v>0</v>
      </c>
      <c r="G288">
        <f>'Revenue Drivers'!O99</f>
        <v>0</v>
      </c>
      <c r="H288">
        <f>'Revenue Drivers'!P99</f>
        <v>0</v>
      </c>
      <c r="I288">
        <f>'Revenue Drivers'!Q99</f>
        <v>0</v>
      </c>
      <c r="J288">
        <f>'Revenue Drivers'!R99</f>
        <v>0</v>
      </c>
      <c r="K288">
        <f>'Revenue Drivers'!S99</f>
        <v>0</v>
      </c>
      <c r="L288">
        <f>'Revenue Drivers'!T99</f>
        <v>0</v>
      </c>
      <c r="M288">
        <f>'Revenue Drivers'!U99</f>
        <v>0</v>
      </c>
      <c r="N288">
        <f>'Revenue Drivers'!V99</f>
        <v>0</v>
      </c>
      <c r="O288">
        <f>'Revenue Drivers'!W99</f>
        <v>0</v>
      </c>
      <c r="P288">
        <f>'Revenue Drivers'!X99</f>
        <v>0</v>
      </c>
      <c r="Q288">
        <f>'Revenue Drivers'!Y99</f>
        <v>0</v>
      </c>
      <c r="R288">
        <f>'Revenue Drivers'!Z99</f>
        <v>0</v>
      </c>
      <c r="S288">
        <f>'Revenue Drivers'!AA99</f>
        <v>0</v>
      </c>
      <c r="T288">
        <f>'Revenue Drivers'!AB99</f>
        <v>0</v>
      </c>
      <c r="U288">
        <f>'Revenue Drivers'!AC99</f>
        <v>0</v>
      </c>
      <c r="V288">
        <f>'Revenue Drivers'!AD99</f>
        <v>0</v>
      </c>
      <c r="W288">
        <f>'Revenue Drivers'!AE99</f>
        <v>0</v>
      </c>
      <c r="X288">
        <f>'Revenue Drivers'!AF99</f>
        <v>0</v>
      </c>
      <c r="Y288">
        <f>'Revenue Drivers'!AG99</f>
        <v>0</v>
      </c>
      <c r="Z288">
        <f>'Revenue Drivers'!AH99</f>
        <v>0</v>
      </c>
      <c r="AA288">
        <f>'Revenue Drivers'!AI99</f>
        <v>0</v>
      </c>
      <c r="AB288">
        <f>'Revenue Drivers'!AJ99</f>
        <v>0</v>
      </c>
      <c r="AD288">
        <f>'Revenue Drivers'!AT99</f>
        <v>0</v>
      </c>
      <c r="AE288">
        <f>'Revenue Drivers'!AU99</f>
        <v>0</v>
      </c>
      <c r="AF288">
        <f>'Revenue Drivers'!AV99</f>
        <v>0</v>
      </c>
      <c r="AG288">
        <f>'Revenue Drivers'!AW99</f>
        <v>0</v>
      </c>
      <c r="AH288">
        <f>'Revenue Drivers'!AX99</f>
        <v>0</v>
      </c>
      <c r="AI288">
        <f>'Revenue Drivers'!AY99</f>
        <v>0</v>
      </c>
      <c r="AJ288">
        <f>'Revenue Drivers'!AZ99</f>
        <v>0</v>
      </c>
      <c r="AK288">
        <f>'Revenue Drivers'!BA99</f>
        <v>0</v>
      </c>
      <c r="AL288">
        <f>'Revenue Drivers'!BB99</f>
        <v>0</v>
      </c>
      <c r="AM288">
        <f>'Revenue Drivers'!BC99</f>
        <v>0</v>
      </c>
      <c r="AN288">
        <f>'Revenue Drivers'!BD99</f>
        <v>0</v>
      </c>
      <c r="AO288">
        <f>'Revenue Drivers'!BE99</f>
        <v>0</v>
      </c>
      <c r="AP288">
        <f>'Revenue Drivers'!BF99</f>
        <v>0</v>
      </c>
      <c r="AQ288">
        <f>'Revenue Drivers'!BG99</f>
        <v>0</v>
      </c>
      <c r="AR288">
        <f>'Revenue Drivers'!BH99</f>
        <v>0</v>
      </c>
      <c r="AS288">
        <f>'Revenue Drivers'!BI99</f>
        <v>0</v>
      </c>
      <c r="AT288">
        <f>'Revenue Drivers'!BJ99</f>
        <v>0</v>
      </c>
      <c r="AZ288">
        <f>'Revenue Drivers'!AK99</f>
        <v>0</v>
      </c>
      <c r="BA288">
        <f>'Revenue Drivers'!AL99</f>
        <v>0</v>
      </c>
      <c r="BB288">
        <f>'Revenue Drivers'!AM99</f>
        <v>0</v>
      </c>
      <c r="BC288">
        <f>'Revenue Drivers'!AN99</f>
        <v>0</v>
      </c>
      <c r="BD288">
        <f>'Revenue Drivers'!AO99</f>
        <v>0</v>
      </c>
      <c r="BE288">
        <f>'Revenue Drivers'!AP99</f>
        <v>0</v>
      </c>
      <c r="BF288">
        <f>'Revenue Drivers'!AQ99</f>
        <v>0</v>
      </c>
      <c r="BG288">
        <f>'Revenue Drivers'!AR99</f>
        <v>0</v>
      </c>
    </row>
    <row r="289" spans="1:59">
      <c r="A289" t="str">
        <f>'Revenue Drivers'!I100</f>
        <v>Americas (USD)</v>
      </c>
      <c r="B289">
        <f>'Revenue Drivers'!J100</f>
        <v>0</v>
      </c>
      <c r="C289">
        <f>'Revenue Drivers'!K100</f>
        <v>0</v>
      </c>
      <c r="D289">
        <f>'Revenue Drivers'!L100</f>
        <v>0</v>
      </c>
      <c r="E289">
        <f>'Revenue Drivers'!M100</f>
        <v>0</v>
      </c>
      <c r="F289">
        <f>'Revenue Drivers'!N100</f>
        <v>0</v>
      </c>
      <c r="G289">
        <f>'Revenue Drivers'!O100</f>
        <v>0</v>
      </c>
      <c r="H289">
        <f>'Revenue Drivers'!P100</f>
        <v>0</v>
      </c>
      <c r="I289">
        <f>'Revenue Drivers'!Q100</f>
        <v>0</v>
      </c>
      <c r="J289">
        <f>'Revenue Drivers'!R100</f>
        <v>0</v>
      </c>
      <c r="K289">
        <f>'Revenue Drivers'!S100</f>
        <v>0</v>
      </c>
      <c r="L289">
        <f>'Revenue Drivers'!T100</f>
        <v>0</v>
      </c>
      <c r="M289">
        <f>'Revenue Drivers'!U100</f>
        <v>0</v>
      </c>
      <c r="N289">
        <f>'Revenue Drivers'!V100</f>
        <v>0</v>
      </c>
      <c r="O289">
        <f>'Revenue Drivers'!W100</f>
        <v>0</v>
      </c>
      <c r="P289">
        <f>'Revenue Drivers'!X100</f>
        <v>0</v>
      </c>
      <c r="Q289">
        <f>'Revenue Drivers'!Y100</f>
        <v>51.536000000000001</v>
      </c>
      <c r="R289">
        <f>'Revenue Drivers'!Z100</f>
        <v>64.349000000000004</v>
      </c>
      <c r="S289">
        <f>'Revenue Drivers'!AA100</f>
        <v>78.007999999999996</v>
      </c>
      <c r="T289">
        <f>'Revenue Drivers'!AB100</f>
        <v>109.54300000000001</v>
      </c>
      <c r="U289">
        <f>'Revenue Drivers'!AC100</f>
        <v>100.624</v>
      </c>
      <c r="V289">
        <f>'Revenue Drivers'!AD100</f>
        <v>110.872</v>
      </c>
      <c r="W289">
        <f>'Revenue Drivers'!AE100</f>
        <v>124.024</v>
      </c>
      <c r="X289">
        <f>'Revenue Drivers'!AF100</f>
        <v>170.13300000000001</v>
      </c>
      <c r="Y289">
        <f>'Revenue Drivers'!AG100</f>
        <v>147.17400000000001</v>
      </c>
      <c r="Z289">
        <f>'Revenue Drivers'!AH100</f>
        <v>156.52199999999999</v>
      </c>
      <c r="AA289">
        <f>'Revenue Drivers'!AI100</f>
        <v>160.739</v>
      </c>
      <c r="AB289">
        <f>'Revenue Drivers'!AJ100</f>
        <v>266.43799999999999</v>
      </c>
      <c r="AC289">
        <f>'Revenue Drivers'!AK100</f>
        <v>208.01300000000001</v>
      </c>
      <c r="AD289">
        <f>'Revenue Drivers'!AT100</f>
        <v>0</v>
      </c>
      <c r="AE289">
        <f>'Revenue Drivers'!AU100</f>
        <v>0</v>
      </c>
      <c r="AF289">
        <f>'Revenue Drivers'!AV100</f>
        <v>163.30199999999999</v>
      </c>
      <c r="AG289">
        <f>'Revenue Drivers'!AW100</f>
        <v>303.43600000000004</v>
      </c>
      <c r="AH289">
        <f>'Revenue Drivers'!AX100</f>
        <v>505.65300000000002</v>
      </c>
      <c r="AI289">
        <f>'Revenue Drivers'!AY100</f>
        <v>730.87300000000005</v>
      </c>
      <c r="AJ289">
        <f>'Revenue Drivers'!AZ100</f>
        <v>990.42700000000002</v>
      </c>
      <c r="AK289">
        <f>'Revenue Drivers'!BA100</f>
        <v>1074.4344744154414</v>
      </c>
      <c r="AL289">
        <f>'Revenue Drivers'!BB100</f>
        <v>1207.8085519368544</v>
      </c>
      <c r="AM289">
        <f>'Revenue Drivers'!BC100</f>
        <v>1334.3497365872956</v>
      </c>
      <c r="AN289">
        <f>'Revenue Drivers'!BD100</f>
        <v>1448.4140735964197</v>
      </c>
      <c r="AO289">
        <f>'Revenue Drivers'!BE100</f>
        <v>1560.0882924497996</v>
      </c>
      <c r="AP289">
        <f>'Revenue Drivers'!BF100</f>
        <v>1666.3552379972521</v>
      </c>
      <c r="AQ289">
        <f>'Revenue Drivers'!BG100</f>
        <v>1763.2503556068518</v>
      </c>
      <c r="AR289">
        <f>'Revenue Drivers'!BH100</f>
        <v>1857.8218917624451</v>
      </c>
      <c r="AS289">
        <f>'Revenue Drivers'!BI100</f>
        <v>1957.4985730704846</v>
      </c>
      <c r="AT289">
        <f>'Revenue Drivers'!BJ100</f>
        <v>0</v>
      </c>
      <c r="AZ289">
        <f>'Revenue Drivers'!AK100</f>
        <v>208.01300000000001</v>
      </c>
      <c r="BA289">
        <f>'Revenue Drivers'!AL100</f>
        <v>229.392</v>
      </c>
      <c r="BB289">
        <f>'Revenue Drivers'!AM100</f>
        <v>228.32599999999999</v>
      </c>
      <c r="BC289">
        <f>'Revenue Drivers'!AN100</f>
        <v>324.69600000000003</v>
      </c>
      <c r="BD289">
        <f>'Revenue Drivers'!AO100</f>
        <v>223.36122312293384</v>
      </c>
      <c r="BE289">
        <f>'Revenue Drivers'!AP100</f>
        <v>230.02528565902261</v>
      </c>
      <c r="BF289">
        <f>'Revenue Drivers'!AQ100</f>
        <v>236.26730090479458</v>
      </c>
      <c r="BG289">
        <f>'Revenue Drivers'!AR100</f>
        <v>384.78066472869045</v>
      </c>
    </row>
    <row r="290" spans="1:59">
      <c r="A290" t="str">
        <f>'Revenue Drivers'!I101</f>
        <v>y/y Growth - %</v>
      </c>
      <c r="B290">
        <f>'Revenue Drivers'!J101</f>
        <v>0</v>
      </c>
      <c r="C290">
        <f>'Revenue Drivers'!K101</f>
        <v>0</v>
      </c>
      <c r="D290">
        <f>'Revenue Drivers'!L101</f>
        <v>0</v>
      </c>
      <c r="E290">
        <f>'Revenue Drivers'!M101</f>
        <v>0</v>
      </c>
      <c r="F290">
        <f>'Revenue Drivers'!N101</f>
        <v>0</v>
      </c>
      <c r="G290">
        <f>'Revenue Drivers'!O101</f>
        <v>0</v>
      </c>
      <c r="H290">
        <f>'Revenue Drivers'!P101</f>
        <v>0</v>
      </c>
      <c r="I290">
        <f>'Revenue Drivers'!Q101</f>
        <v>0</v>
      </c>
      <c r="J290">
        <f>'Revenue Drivers'!R101</f>
        <v>0</v>
      </c>
      <c r="K290">
        <f>'Revenue Drivers'!S101</f>
        <v>0</v>
      </c>
      <c r="L290">
        <f>'Revenue Drivers'!T101</f>
        <v>0</v>
      </c>
      <c r="M290">
        <f>'Revenue Drivers'!U101</f>
        <v>0</v>
      </c>
      <c r="N290">
        <f>'Revenue Drivers'!V101</f>
        <v>0</v>
      </c>
      <c r="O290">
        <f>'Revenue Drivers'!W101</f>
        <v>0</v>
      </c>
      <c r="P290">
        <f>'Revenue Drivers'!X101</f>
        <v>0</v>
      </c>
      <c r="Q290">
        <f>'Revenue Drivers'!Y101</f>
        <v>0</v>
      </c>
      <c r="R290">
        <f>'Revenue Drivers'!Z101</f>
        <v>0</v>
      </c>
      <c r="S290">
        <f>'Revenue Drivers'!AA101</f>
        <v>0</v>
      </c>
      <c r="T290">
        <f>'Revenue Drivers'!AB101</f>
        <v>0</v>
      </c>
      <c r="U290">
        <f>'Revenue Drivers'!AC101</f>
        <v>0.95249922384352681</v>
      </c>
      <c r="V290">
        <f>'Revenue Drivers'!AD101</f>
        <v>0.72297937807891333</v>
      </c>
      <c r="W290">
        <f>'Revenue Drivers'!AE101</f>
        <v>0.58988821659317003</v>
      </c>
      <c r="X290">
        <f>'Revenue Drivers'!AF101</f>
        <v>0.5531161279132395</v>
      </c>
      <c r="Y290">
        <f>'Revenue Drivers'!AG101</f>
        <v>0.46261329305135956</v>
      </c>
      <c r="Z290">
        <f>'Revenue Drivers'!AH101</f>
        <v>0.41173605599249585</v>
      </c>
      <c r="AA290">
        <f>'Revenue Drivers'!AI101</f>
        <v>0.29603141327485005</v>
      </c>
      <c r="AB290">
        <f>'Revenue Drivers'!AJ101</f>
        <v>0.56605714352888614</v>
      </c>
      <c r="AD290">
        <f>'Revenue Drivers'!AT101</f>
        <v>0</v>
      </c>
      <c r="AE290">
        <f>'Revenue Drivers'!AU101</f>
        <v>0</v>
      </c>
      <c r="AF290">
        <f>'Revenue Drivers'!AV101</f>
        <v>0</v>
      </c>
      <c r="AG290">
        <f>'Revenue Drivers'!AW101</f>
        <v>0.85812788575767618</v>
      </c>
      <c r="AH290">
        <f>'Revenue Drivers'!AX101</f>
        <v>0.66642389169380012</v>
      </c>
      <c r="AI290">
        <f>'Revenue Drivers'!AY101</f>
        <v>0.44540425944274031</v>
      </c>
      <c r="AJ290">
        <f>'Revenue Drivers'!AZ101</f>
        <v>0.35512872961513153</v>
      </c>
      <c r="AK290">
        <f>'Revenue Drivers'!BA101</f>
        <v>8.4819451020056391E-2</v>
      </c>
      <c r="AL290">
        <f>'Revenue Drivers'!BB101</f>
        <v>0.12413421264612423</v>
      </c>
      <c r="AM290">
        <f>'Revenue Drivers'!BC101</f>
        <v>0.10476924049553915</v>
      </c>
      <c r="AN290">
        <f>'Revenue Drivers'!BD101</f>
        <v>8.5483088789639616E-2</v>
      </c>
      <c r="AO290">
        <f>'Revenue Drivers'!BE101</f>
        <v>7.7101031320478741E-2</v>
      </c>
      <c r="AP290">
        <f>'Revenue Drivers'!BF101</f>
        <v>6.8115981679845783E-2</v>
      </c>
      <c r="AQ290">
        <f>'Revenue Drivers'!BG101</f>
        <v>5.8147935926348815E-2</v>
      </c>
      <c r="AR290">
        <f>'Revenue Drivers'!BH101</f>
        <v>5.3634775036268234E-2</v>
      </c>
      <c r="AS290">
        <f>'Revenue Drivers'!BI101</f>
        <v>5.3652442007495083E-2</v>
      </c>
      <c r="AT290">
        <f>'Revenue Drivers'!BJ101</f>
        <v>0</v>
      </c>
      <c r="AZ290">
        <f>'Revenue Drivers'!AK101</f>
        <v>0.41338143965646101</v>
      </c>
      <c r="BA290">
        <f>'Revenue Drivers'!AL101</f>
        <v>0.46555755740407112</v>
      </c>
      <c r="BB290">
        <f>'Revenue Drivers'!AM101</f>
        <v>0.42047667336489591</v>
      </c>
      <c r="BC290">
        <f>'Revenue Drivers'!AN101</f>
        <v>0.21865499665963584</v>
      </c>
      <c r="BD290">
        <f>'Revenue Drivers'!AO101</f>
        <v>7.3784922687206267E-2</v>
      </c>
      <c r="BE290">
        <f>'Revenue Drivers'!AP101</f>
        <v>2.7607137956973116E-3</v>
      </c>
      <c r="BF290">
        <f>'Revenue Drivers'!AQ101</f>
        <v>3.4780537060144612E-2</v>
      </c>
      <c r="BG290">
        <f>'Revenue Drivers'!AR101</f>
        <v>0.18504898344510079</v>
      </c>
    </row>
    <row r="291" spans="1:59">
      <c r="A291" t="str">
        <f>'Revenue Drivers'!I102</f>
        <v>2 Yr Stacked Growth - %</v>
      </c>
      <c r="B291">
        <f>'Revenue Drivers'!J102</f>
        <v>0</v>
      </c>
      <c r="C291">
        <f>'Revenue Drivers'!K102</f>
        <v>0</v>
      </c>
      <c r="D291">
        <f>'Revenue Drivers'!L102</f>
        <v>0</v>
      </c>
      <c r="E291">
        <f>'Revenue Drivers'!M102</f>
        <v>0</v>
      </c>
      <c r="F291">
        <f>'Revenue Drivers'!N102</f>
        <v>0</v>
      </c>
      <c r="G291">
        <f>'Revenue Drivers'!O102</f>
        <v>0</v>
      </c>
      <c r="H291">
        <f>'Revenue Drivers'!P102</f>
        <v>0</v>
      </c>
      <c r="I291">
        <f>'Revenue Drivers'!Q102</f>
        <v>0</v>
      </c>
      <c r="J291">
        <f>'Revenue Drivers'!R102</f>
        <v>0</v>
      </c>
      <c r="K291">
        <f>'Revenue Drivers'!S102</f>
        <v>0</v>
      </c>
      <c r="L291">
        <f>'Revenue Drivers'!T102</f>
        <v>0</v>
      </c>
      <c r="M291">
        <f>'Revenue Drivers'!U102</f>
        <v>0</v>
      </c>
      <c r="N291">
        <f>'Revenue Drivers'!V102</f>
        <v>0</v>
      </c>
      <c r="O291">
        <f>'Revenue Drivers'!W102</f>
        <v>0</v>
      </c>
      <c r="P291">
        <f>'Revenue Drivers'!X102</f>
        <v>0</v>
      </c>
      <c r="Q291">
        <f>'Revenue Drivers'!Y102</f>
        <v>0</v>
      </c>
      <c r="R291">
        <f>'Revenue Drivers'!Z102</f>
        <v>0</v>
      </c>
      <c r="S291">
        <f>'Revenue Drivers'!AA102</f>
        <v>0</v>
      </c>
      <c r="T291">
        <f>'Revenue Drivers'!AB102</f>
        <v>0</v>
      </c>
      <c r="U291">
        <f>'Revenue Drivers'!AC102</f>
        <v>0</v>
      </c>
      <c r="V291">
        <f>'Revenue Drivers'!AD102</f>
        <v>0</v>
      </c>
      <c r="W291">
        <f>'Revenue Drivers'!AE102</f>
        <v>0</v>
      </c>
      <c r="X291">
        <f>'Revenue Drivers'!AF102</f>
        <v>0</v>
      </c>
      <c r="Y291">
        <f>'Revenue Drivers'!AG102</f>
        <v>1.4151125168948864</v>
      </c>
      <c r="Z291">
        <f>'Revenue Drivers'!AH102</f>
        <v>1.1347154340714092</v>
      </c>
      <c r="AA291">
        <f>'Revenue Drivers'!AI102</f>
        <v>0.88591962986802009</v>
      </c>
      <c r="AB291">
        <f>'Revenue Drivers'!AJ102</f>
        <v>1.1191732714421256</v>
      </c>
      <c r="AD291">
        <f>'Revenue Drivers'!AT102</f>
        <v>0</v>
      </c>
      <c r="AE291">
        <f>'Revenue Drivers'!AU102</f>
        <v>0</v>
      </c>
      <c r="AF291">
        <f>'Revenue Drivers'!AV102</f>
        <v>0</v>
      </c>
      <c r="AG291">
        <f>'Revenue Drivers'!AW102</f>
        <v>0</v>
      </c>
      <c r="AH291">
        <f>'Revenue Drivers'!AX102</f>
        <v>1.5245517774514763</v>
      </c>
      <c r="AI291">
        <f>'Revenue Drivers'!AY102</f>
        <v>1.1118281511365404</v>
      </c>
      <c r="AJ291">
        <f>'Revenue Drivers'!AZ102</f>
        <v>0.80053298905787185</v>
      </c>
      <c r="AK291">
        <f>'Revenue Drivers'!BA102</f>
        <v>0.43994818063518792</v>
      </c>
      <c r="AL291">
        <f>'Revenue Drivers'!BB102</f>
        <v>0.20895366366618062</v>
      </c>
      <c r="AM291">
        <f>'Revenue Drivers'!BC102</f>
        <v>0.22890345314166338</v>
      </c>
      <c r="AN291">
        <f>'Revenue Drivers'!BD102</f>
        <v>0.19025232928517877</v>
      </c>
      <c r="AO291">
        <f>'Revenue Drivers'!BE102</f>
        <v>0.16258412011011836</v>
      </c>
      <c r="AP291">
        <f>'Revenue Drivers'!BF102</f>
        <v>0.14521701300032452</v>
      </c>
      <c r="AQ291">
        <f>'Revenue Drivers'!BG102</f>
        <v>0.1262639176061946</v>
      </c>
      <c r="AR291">
        <f>'Revenue Drivers'!BH102</f>
        <v>0.11178271096261705</v>
      </c>
      <c r="AS291">
        <f>'Revenue Drivers'!BI102</f>
        <v>0.10728721704376332</v>
      </c>
      <c r="AT291">
        <f>'Revenue Drivers'!BJ102</f>
        <v>0</v>
      </c>
      <c r="AZ291">
        <f>'Revenue Drivers'!AK102</f>
        <v>0.87599473270782058</v>
      </c>
      <c r="BA291">
        <f>'Revenue Drivers'!AL102</f>
        <v>0.87729361339656697</v>
      </c>
      <c r="BB291">
        <f>'Revenue Drivers'!AM102</f>
        <v>0.71650808663974597</v>
      </c>
      <c r="BC291">
        <f>'Revenue Drivers'!AN102</f>
        <v>0.78471214018852198</v>
      </c>
      <c r="BD291">
        <f>'Revenue Drivers'!AO102</f>
        <v>0.48716636234366728</v>
      </c>
      <c r="BE291">
        <f>'Revenue Drivers'!AP102</f>
        <v>0.46831827119976843</v>
      </c>
      <c r="BF291">
        <f>'Revenue Drivers'!AQ102</f>
        <v>0.45525721042504053</v>
      </c>
      <c r="BG291">
        <f>'Revenue Drivers'!AR102</f>
        <v>0.40370398010473663</v>
      </c>
    </row>
    <row r="292" spans="1:59">
      <c r="A292" t="str">
        <f>'Revenue Drivers'!I103</f>
        <v>q/q Growth - %</v>
      </c>
      <c r="B292">
        <f>'Revenue Drivers'!J103</f>
        <v>0</v>
      </c>
      <c r="C292">
        <f>'Revenue Drivers'!K103</f>
        <v>0</v>
      </c>
      <c r="D292">
        <f>'Revenue Drivers'!L103</f>
        <v>0</v>
      </c>
      <c r="E292">
        <f>'Revenue Drivers'!M103</f>
        <v>0</v>
      </c>
      <c r="F292">
        <f>'Revenue Drivers'!N103</f>
        <v>0</v>
      </c>
      <c r="G292">
        <f>'Revenue Drivers'!O103</f>
        <v>0</v>
      </c>
      <c r="H292">
        <f>'Revenue Drivers'!P103</f>
        <v>0</v>
      </c>
      <c r="I292">
        <f>'Revenue Drivers'!Q103</f>
        <v>0</v>
      </c>
      <c r="J292">
        <f>'Revenue Drivers'!R103</f>
        <v>0</v>
      </c>
      <c r="K292">
        <f>'Revenue Drivers'!S103</f>
        <v>0</v>
      </c>
      <c r="L292">
        <f>'Revenue Drivers'!T103</f>
        <v>0</v>
      </c>
      <c r="M292">
        <f>'Revenue Drivers'!U103</f>
        <v>0</v>
      </c>
      <c r="N292">
        <f>'Revenue Drivers'!V103</f>
        <v>0</v>
      </c>
      <c r="O292">
        <f>'Revenue Drivers'!W103</f>
        <v>0</v>
      </c>
      <c r="P292">
        <f>'Revenue Drivers'!X103</f>
        <v>0</v>
      </c>
      <c r="Q292">
        <f>'Revenue Drivers'!Y103</f>
        <v>0</v>
      </c>
      <c r="R292">
        <f>'Revenue Drivers'!Z103</f>
        <v>0.24862232226016778</v>
      </c>
      <c r="S292">
        <f>'Revenue Drivers'!AA103</f>
        <v>0.21226437085269367</v>
      </c>
      <c r="T292">
        <f>'Revenue Drivers'!AB103</f>
        <v>0.40425340990667635</v>
      </c>
      <c r="U292">
        <f>'Revenue Drivers'!AC103</f>
        <v>-8.1420081611787265E-2</v>
      </c>
      <c r="V292">
        <f>'Revenue Drivers'!AD103</f>
        <v>0.10184449038002863</v>
      </c>
      <c r="W292">
        <f>'Revenue Drivers'!AE103</f>
        <v>0.11862327729273403</v>
      </c>
      <c r="X292">
        <f>'Revenue Drivers'!AF103</f>
        <v>0.37177481777720445</v>
      </c>
      <c r="Y292">
        <f>'Revenue Drivers'!AG103</f>
        <v>-0.13494736470878665</v>
      </c>
      <c r="Z292">
        <f>'Revenue Drivers'!AH103</f>
        <v>6.3516653756777508E-2</v>
      </c>
      <c r="AA292">
        <f>'Revenue Drivers'!AI103</f>
        <v>2.694189954127868E-2</v>
      </c>
      <c r="AB292">
        <f>'Revenue Drivers'!AJ103</f>
        <v>0.65758154523793211</v>
      </c>
      <c r="AD292">
        <f>'Revenue Drivers'!AT103</f>
        <v>0</v>
      </c>
      <c r="AE292">
        <f>'Revenue Drivers'!AU103</f>
        <v>0</v>
      </c>
      <c r="AF292">
        <f>'Revenue Drivers'!AV103</f>
        <v>0</v>
      </c>
      <c r="AG292">
        <f>'Revenue Drivers'!AW103</f>
        <v>0</v>
      </c>
      <c r="AH292" t="str">
        <f>'Revenue Drivers'!AX103</f>
        <v>NA</v>
      </c>
      <c r="AI292" t="str">
        <f>'Revenue Drivers'!AY103</f>
        <v>NA</v>
      </c>
      <c r="AJ292" t="str">
        <f>'Revenue Drivers'!AZ103</f>
        <v>NA</v>
      </c>
      <c r="AK292" t="str">
        <f>'Revenue Drivers'!BA103</f>
        <v>NA</v>
      </c>
      <c r="AL292" t="str">
        <f>'Revenue Drivers'!BB103</f>
        <v>NA</v>
      </c>
      <c r="AM292" t="str">
        <f>'Revenue Drivers'!BC103</f>
        <v>NA</v>
      </c>
      <c r="AN292" t="str">
        <f>'Revenue Drivers'!BD103</f>
        <v>NA</v>
      </c>
      <c r="AO292" t="str">
        <f>'Revenue Drivers'!BE103</f>
        <v>NA</v>
      </c>
      <c r="AP292" t="str">
        <f>'Revenue Drivers'!BF103</f>
        <v>NA</v>
      </c>
      <c r="AQ292" t="str">
        <f>'Revenue Drivers'!BG103</f>
        <v>NA</v>
      </c>
      <c r="AR292" t="str">
        <f>'Revenue Drivers'!BH103</f>
        <v>NA</v>
      </c>
      <c r="AS292" t="str">
        <f>'Revenue Drivers'!BI103</f>
        <v>NA</v>
      </c>
      <c r="AT292">
        <f>'Revenue Drivers'!BJ103</f>
        <v>0</v>
      </c>
      <c r="AZ292">
        <f>'Revenue Drivers'!AK103</f>
        <v>-0.2192817841298913</v>
      </c>
      <c r="BA292">
        <f>'Revenue Drivers'!AL103</f>
        <v>0.102777230269262</v>
      </c>
      <c r="BB292">
        <f>'Revenue Drivers'!AM103</f>
        <v>-4.6470670293645711E-3</v>
      </c>
      <c r="BC292">
        <f>'Revenue Drivers'!AN103</f>
        <v>0.42207194975605078</v>
      </c>
      <c r="BD292">
        <f>'Revenue Drivers'!AO103</f>
        <v>-0.31209123881127632</v>
      </c>
      <c r="BE292">
        <f>'Revenue Drivers'!AP103</f>
        <v>2.9835360153006585E-2</v>
      </c>
      <c r="BF292">
        <f>'Revenue Drivers'!AQ103</f>
        <v>2.713621342926964E-2</v>
      </c>
      <c r="BG292">
        <f>'Revenue Drivers'!AR103</f>
        <v>0.62858196312040771</v>
      </c>
    </row>
    <row r="293" spans="1:59">
      <c r="A293" t="str">
        <f>'Revenue Drivers'!I104</f>
        <v>y/y abs Growth</v>
      </c>
      <c r="B293">
        <f>'Revenue Drivers'!J104</f>
        <v>0</v>
      </c>
      <c r="C293">
        <f>'Revenue Drivers'!K104</f>
        <v>0</v>
      </c>
      <c r="D293">
        <f>'Revenue Drivers'!L104</f>
        <v>0</v>
      </c>
      <c r="E293">
        <f>'Revenue Drivers'!M104</f>
        <v>0</v>
      </c>
      <c r="F293">
        <f>'Revenue Drivers'!N104</f>
        <v>0</v>
      </c>
      <c r="G293">
        <f>'Revenue Drivers'!O104</f>
        <v>0</v>
      </c>
      <c r="H293">
        <f>'Revenue Drivers'!P104</f>
        <v>0</v>
      </c>
      <c r="I293">
        <f>'Revenue Drivers'!Q104</f>
        <v>0</v>
      </c>
      <c r="J293">
        <f>'Revenue Drivers'!R104</f>
        <v>0</v>
      </c>
      <c r="K293">
        <f>'Revenue Drivers'!S104</f>
        <v>0</v>
      </c>
      <c r="L293">
        <f>'Revenue Drivers'!T104</f>
        <v>0</v>
      </c>
      <c r="M293">
        <f>'Revenue Drivers'!U104</f>
        <v>0</v>
      </c>
      <c r="N293">
        <f>'Revenue Drivers'!V104</f>
        <v>0</v>
      </c>
      <c r="O293">
        <f>'Revenue Drivers'!W104</f>
        <v>0</v>
      </c>
      <c r="P293">
        <f>'Revenue Drivers'!X104</f>
        <v>0</v>
      </c>
      <c r="Q293">
        <f>'Revenue Drivers'!Y104</f>
        <v>0</v>
      </c>
      <c r="R293">
        <f>'Revenue Drivers'!Z104</f>
        <v>0</v>
      </c>
      <c r="S293">
        <f>'Revenue Drivers'!AA104</f>
        <v>0</v>
      </c>
      <c r="T293">
        <f>'Revenue Drivers'!AB104</f>
        <v>0</v>
      </c>
      <c r="U293">
        <f>'Revenue Drivers'!AC104</f>
        <v>49.087999999999994</v>
      </c>
      <c r="V293">
        <f>'Revenue Drivers'!AD104</f>
        <v>46.522999999999996</v>
      </c>
      <c r="W293">
        <f>'Revenue Drivers'!AE104</f>
        <v>46.016000000000005</v>
      </c>
      <c r="X293">
        <f>'Revenue Drivers'!AF104</f>
        <v>60.59</v>
      </c>
      <c r="Y293">
        <f>'Revenue Drivers'!AG104</f>
        <v>46.550000000000011</v>
      </c>
      <c r="Z293">
        <f>'Revenue Drivers'!AH104</f>
        <v>45.649999999999991</v>
      </c>
      <c r="AA293">
        <f>'Revenue Drivers'!AI104</f>
        <v>36.715000000000003</v>
      </c>
      <c r="AB293">
        <f>'Revenue Drivers'!AJ104</f>
        <v>96.304999999999978</v>
      </c>
      <c r="AD293">
        <f>'Revenue Drivers'!AT104</f>
        <v>0</v>
      </c>
      <c r="AE293">
        <f>'Revenue Drivers'!AU104</f>
        <v>0</v>
      </c>
      <c r="AF293">
        <f>'Revenue Drivers'!AV104</f>
        <v>0</v>
      </c>
      <c r="AG293">
        <f>'Revenue Drivers'!AW104</f>
        <v>140.13400000000004</v>
      </c>
      <c r="AH293">
        <f>'Revenue Drivers'!AX104</f>
        <v>202.21699999999998</v>
      </c>
      <c r="AI293">
        <f>'Revenue Drivers'!AY104</f>
        <v>225.22000000000003</v>
      </c>
      <c r="AJ293">
        <f>'Revenue Drivers'!AZ104</f>
        <v>259.55399999999997</v>
      </c>
      <c r="AK293">
        <f>'Revenue Drivers'!BA104</f>
        <v>84.007474415441379</v>
      </c>
      <c r="AL293">
        <f>'Revenue Drivers'!BB104</f>
        <v>133.37407752141303</v>
      </c>
      <c r="AM293">
        <f>'Revenue Drivers'!BC104</f>
        <v>126.54118465044121</v>
      </c>
      <c r="AN293">
        <f>'Revenue Drivers'!BD104</f>
        <v>114.06433700912407</v>
      </c>
      <c r="AO293">
        <f>'Revenue Drivers'!BE104</f>
        <v>111.6742188533799</v>
      </c>
      <c r="AP293">
        <f>'Revenue Drivers'!BF104</f>
        <v>106.26694554745245</v>
      </c>
      <c r="AQ293">
        <f>'Revenue Drivers'!BG104</f>
        <v>96.895117609599765</v>
      </c>
      <c r="AR293">
        <f>'Revenue Drivers'!BH104</f>
        <v>94.571536155593321</v>
      </c>
      <c r="AS293">
        <f>'Revenue Drivers'!BI104</f>
        <v>99.676681308039406</v>
      </c>
      <c r="AT293">
        <f>'Revenue Drivers'!BJ104</f>
        <v>0</v>
      </c>
      <c r="AZ293">
        <f>'Revenue Drivers'!AK104</f>
        <v>60.838999999999999</v>
      </c>
      <c r="BA293">
        <f>'Revenue Drivers'!AL104</f>
        <v>72.87</v>
      </c>
      <c r="BB293">
        <f>'Revenue Drivers'!AM104</f>
        <v>67.586999999999989</v>
      </c>
      <c r="BC293">
        <f>'Revenue Drivers'!AN104</f>
        <v>58.258000000000038</v>
      </c>
      <c r="BD293">
        <f>'Revenue Drivers'!AO104</f>
        <v>15.348223122933831</v>
      </c>
      <c r="BE293">
        <f>'Revenue Drivers'!AP104</f>
        <v>0.63328565902261857</v>
      </c>
      <c r="BF293">
        <f>'Revenue Drivers'!AQ104</f>
        <v>7.9413009047945877</v>
      </c>
      <c r="BG293">
        <f>'Revenue Drivers'!AR104</f>
        <v>60.084664728690427</v>
      </c>
    </row>
    <row r="294" spans="1:59">
      <c r="A294" t="str">
        <f>'Revenue Drivers'!I105</f>
        <v>q/q abs Growth</v>
      </c>
      <c r="B294">
        <f>'Revenue Drivers'!J105</f>
        <v>0</v>
      </c>
      <c r="C294">
        <f>'Revenue Drivers'!K105</f>
        <v>0</v>
      </c>
      <c r="D294">
        <f>'Revenue Drivers'!L105</f>
        <v>0</v>
      </c>
      <c r="E294">
        <f>'Revenue Drivers'!M105</f>
        <v>0</v>
      </c>
      <c r="F294">
        <f>'Revenue Drivers'!N105</f>
        <v>0</v>
      </c>
      <c r="G294">
        <f>'Revenue Drivers'!O105</f>
        <v>0</v>
      </c>
      <c r="H294">
        <f>'Revenue Drivers'!P105</f>
        <v>0</v>
      </c>
      <c r="I294">
        <f>'Revenue Drivers'!Q105</f>
        <v>0</v>
      </c>
      <c r="J294">
        <f>'Revenue Drivers'!R105</f>
        <v>0</v>
      </c>
      <c r="K294">
        <f>'Revenue Drivers'!S105</f>
        <v>0</v>
      </c>
      <c r="L294">
        <f>'Revenue Drivers'!T105</f>
        <v>0</v>
      </c>
      <c r="M294">
        <f>'Revenue Drivers'!U105</f>
        <v>0</v>
      </c>
      <c r="N294">
        <f>'Revenue Drivers'!V105</f>
        <v>0</v>
      </c>
      <c r="O294">
        <f>'Revenue Drivers'!W105</f>
        <v>0</v>
      </c>
      <c r="P294">
        <f>'Revenue Drivers'!X105</f>
        <v>0</v>
      </c>
      <c r="Q294">
        <f>'Revenue Drivers'!Y105</f>
        <v>0</v>
      </c>
      <c r="R294">
        <f>'Revenue Drivers'!Z105</f>
        <v>12.813000000000002</v>
      </c>
      <c r="S294">
        <f>'Revenue Drivers'!AA105</f>
        <v>13.658999999999992</v>
      </c>
      <c r="T294">
        <f>'Revenue Drivers'!AB105</f>
        <v>31.535000000000011</v>
      </c>
      <c r="U294">
        <f>'Revenue Drivers'!AC105</f>
        <v>-8.9190000000000111</v>
      </c>
      <c r="V294">
        <f>'Revenue Drivers'!AD105</f>
        <v>10.248000000000005</v>
      </c>
      <c r="W294">
        <f>'Revenue Drivers'!AE105</f>
        <v>13.152000000000001</v>
      </c>
      <c r="X294">
        <f>'Revenue Drivers'!AF105</f>
        <v>46.109000000000009</v>
      </c>
      <c r="Y294">
        <f>'Revenue Drivers'!AG105</f>
        <v>-22.959000000000003</v>
      </c>
      <c r="Z294">
        <f>'Revenue Drivers'!AH105</f>
        <v>9.3479999999999848</v>
      </c>
      <c r="AA294">
        <f>'Revenue Drivers'!AI105</f>
        <v>4.217000000000013</v>
      </c>
      <c r="AB294">
        <f>'Revenue Drivers'!AJ105</f>
        <v>105.69899999999998</v>
      </c>
      <c r="AD294">
        <f>'Revenue Drivers'!AT105</f>
        <v>0</v>
      </c>
      <c r="AE294">
        <f>'Revenue Drivers'!AU105</f>
        <v>0</v>
      </c>
      <c r="AF294">
        <f>'Revenue Drivers'!AV105</f>
        <v>0</v>
      </c>
      <c r="AG294">
        <f>'Revenue Drivers'!AW105</f>
        <v>0</v>
      </c>
      <c r="AH294" t="str">
        <f>'Revenue Drivers'!AX105</f>
        <v>NA</v>
      </c>
      <c r="AI294" t="str">
        <f>'Revenue Drivers'!AY105</f>
        <v>NA</v>
      </c>
      <c r="AJ294" t="str">
        <f>'Revenue Drivers'!AZ105</f>
        <v>NA</v>
      </c>
      <c r="AK294" t="str">
        <f>'Revenue Drivers'!BA105</f>
        <v>NA</v>
      </c>
      <c r="AL294" t="str">
        <f>'Revenue Drivers'!BB105</f>
        <v>NA</v>
      </c>
      <c r="AM294" t="str">
        <f>'Revenue Drivers'!BC105</f>
        <v>NA</v>
      </c>
      <c r="AN294" t="str">
        <f>'Revenue Drivers'!BD105</f>
        <v>NA</v>
      </c>
      <c r="AO294" t="str">
        <f>'Revenue Drivers'!BE105</f>
        <v>NA</v>
      </c>
      <c r="AP294" t="str">
        <f>'Revenue Drivers'!BF105</f>
        <v>NA</v>
      </c>
      <c r="AQ294" t="str">
        <f>'Revenue Drivers'!BG105</f>
        <v>NA</v>
      </c>
      <c r="AR294" t="str">
        <f>'Revenue Drivers'!BH105</f>
        <v>NA</v>
      </c>
      <c r="AS294" t="str">
        <f>'Revenue Drivers'!BI105</f>
        <v>NA</v>
      </c>
      <c r="AT294">
        <f>'Revenue Drivers'!BJ105</f>
        <v>0</v>
      </c>
      <c r="AZ294">
        <f>'Revenue Drivers'!AK105</f>
        <v>-58.424999999999983</v>
      </c>
      <c r="BA294">
        <f>'Revenue Drivers'!AL105</f>
        <v>21.378999999999991</v>
      </c>
      <c r="BB294">
        <f>'Revenue Drivers'!AM105</f>
        <v>-1.0660000000000025</v>
      </c>
      <c r="BC294">
        <f>'Revenue Drivers'!AN105</f>
        <v>96.370000000000033</v>
      </c>
      <c r="BD294">
        <f>'Revenue Drivers'!AO105</f>
        <v>-101.33477687706619</v>
      </c>
      <c r="BE294">
        <f>'Revenue Drivers'!AP105</f>
        <v>6.6640625360887782</v>
      </c>
      <c r="BF294">
        <f>'Revenue Drivers'!AQ105</f>
        <v>6.2420152457719666</v>
      </c>
      <c r="BG294">
        <f>'Revenue Drivers'!AR105</f>
        <v>148.51336382389587</v>
      </c>
    </row>
    <row r="295" spans="1:59">
      <c r="A295" t="str">
        <f>'Revenue Drivers'!I106</f>
        <v>% of Total Gross Revenue</v>
      </c>
      <c r="B295">
        <f>'Revenue Drivers'!J106</f>
        <v>0</v>
      </c>
      <c r="C295">
        <f>'Revenue Drivers'!K106</f>
        <v>0</v>
      </c>
      <c r="D295">
        <f>'Revenue Drivers'!L106</f>
        <v>0</v>
      </c>
      <c r="E295">
        <f>'Revenue Drivers'!M106</f>
        <v>0</v>
      </c>
      <c r="F295">
        <f>'Revenue Drivers'!N106</f>
        <v>0</v>
      </c>
      <c r="G295">
        <f>'Revenue Drivers'!O106</f>
        <v>0</v>
      </c>
      <c r="H295">
        <f>'Revenue Drivers'!P106</f>
        <v>0</v>
      </c>
      <c r="I295">
        <f>'Revenue Drivers'!Q106</f>
        <v>0</v>
      </c>
      <c r="J295">
        <f>'Revenue Drivers'!R106</f>
        <v>0</v>
      </c>
      <c r="K295">
        <f>'Revenue Drivers'!S106</f>
        <v>0</v>
      </c>
      <c r="L295">
        <f>'Revenue Drivers'!T106</f>
        <v>0</v>
      </c>
      <c r="M295">
        <f>'Revenue Drivers'!U106</f>
        <v>0</v>
      </c>
      <c r="N295">
        <f>'Revenue Drivers'!V106</f>
        <v>0</v>
      </c>
      <c r="O295">
        <f>'Revenue Drivers'!W106</f>
        <v>0</v>
      </c>
      <c r="P295">
        <f>'Revenue Drivers'!X106</f>
        <v>0</v>
      </c>
      <c r="Q295">
        <f>'Revenue Drivers'!Y106</f>
        <v>0.24672421139308987</v>
      </c>
      <c r="R295">
        <f>'Revenue Drivers'!Z106</f>
        <v>0.28393607257580578</v>
      </c>
      <c r="S295">
        <f>'Revenue Drivers'!AA106</f>
        <v>0.30206973997560455</v>
      </c>
      <c r="T295">
        <f>'Revenue Drivers'!AB106</f>
        <v>0.37197654241754358</v>
      </c>
      <c r="U295">
        <f>'Revenue Drivers'!AC106</f>
        <v>0.34205838760996965</v>
      </c>
      <c r="V295">
        <f>'Revenue Drivers'!AD106</f>
        <v>0.37043026200610746</v>
      </c>
      <c r="W295">
        <f>'Revenue Drivers'!AE106</f>
        <v>0.3728094170268792</v>
      </c>
      <c r="X295">
        <f>'Revenue Drivers'!AF106</f>
        <v>0.42852717005274321</v>
      </c>
      <c r="Y295">
        <f>'Revenue Drivers'!AG106</f>
        <v>0.36678604272117588</v>
      </c>
      <c r="Z295">
        <f>'Revenue Drivers'!AH106</f>
        <v>0.38438510710926543</v>
      </c>
      <c r="AA295">
        <f>'Revenue Drivers'!AI106</f>
        <v>0.37922036865337483</v>
      </c>
      <c r="AB295">
        <f>'Revenue Drivers'!AJ106</f>
        <v>0.4700533674414501</v>
      </c>
      <c r="AD295">
        <f>'Revenue Drivers'!AT106</f>
        <v>0</v>
      </c>
      <c r="AE295">
        <f>'Revenue Drivers'!AU106</f>
        <v>0</v>
      </c>
      <c r="AF295">
        <f>'Revenue Drivers'!AV106</f>
        <v>0.27705635050168137</v>
      </c>
      <c r="AG295">
        <f>'Revenue Drivers'!AW106</f>
        <v>0.30704469631579961</v>
      </c>
      <c r="AH295">
        <f>'Revenue Drivers'!AX106</f>
        <v>0.38215270902453957</v>
      </c>
      <c r="AI295">
        <f>'Revenue Drivers'!AY106</f>
        <v>0.40623329068346875</v>
      </c>
      <c r="AJ295">
        <f>'Revenue Drivers'!AZ106</f>
        <v>0.43124048359968004</v>
      </c>
      <c r="AK295">
        <f>'Revenue Drivers'!BA106</f>
        <v>0.41917441221305163</v>
      </c>
      <c r="AL295">
        <f>'Revenue Drivers'!BB106</f>
        <v>0.42422474093874069</v>
      </c>
      <c r="AM295">
        <f>'Revenue Drivers'!BC106</f>
        <v>0.42943524055678362</v>
      </c>
      <c r="AN295">
        <f>'Revenue Drivers'!BD106</f>
        <v>0.43374288123317006</v>
      </c>
      <c r="AO295">
        <f>'Revenue Drivers'!BE106</f>
        <v>0.43857835404724421</v>
      </c>
      <c r="AP295">
        <f>'Revenue Drivers'!BF106</f>
        <v>0.44328494586305101</v>
      </c>
      <c r="AQ295">
        <f>'Revenue Drivers'!BG106</f>
        <v>0.4463149659675254</v>
      </c>
      <c r="AR295">
        <f>'Revenue Drivers'!BH106</f>
        <v>0.44865387872414886</v>
      </c>
      <c r="AS295">
        <f>'Revenue Drivers'!BI106</f>
        <v>0.45098488167792417</v>
      </c>
      <c r="AT295">
        <f>'Revenue Drivers'!BJ106</f>
        <v>0</v>
      </c>
      <c r="AZ295">
        <f>'Revenue Drivers'!AK106</f>
        <v>0.40260554670609888</v>
      </c>
      <c r="BA295">
        <f>'Revenue Drivers'!AL106</f>
        <v>0.42321529384416134</v>
      </c>
      <c r="BB295">
        <f>'Revenue Drivers'!AM106</f>
        <v>0.40485271458030786</v>
      </c>
      <c r="BC295">
        <f>'Revenue Drivers'!AN106</f>
        <v>0.48172265073861587</v>
      </c>
      <c r="BD295">
        <f>'Revenue Drivers'!AO106</f>
        <v>0.37243218075116202</v>
      </c>
      <c r="BE295">
        <f>'Revenue Drivers'!AP106</f>
        <v>0.3964049036035065</v>
      </c>
      <c r="BF295">
        <f>'Revenue Drivers'!AQ106</f>
        <v>0.39460915480909353</v>
      </c>
      <c r="BG295">
        <f>'Revenue Drivers'!AR106</f>
        <v>0.49050196370547905</v>
      </c>
    </row>
    <row r="296" spans="1:59">
      <c r="A296">
        <f>'Revenue Drivers'!I107</f>
        <v>0</v>
      </c>
      <c r="B296">
        <f>'Revenue Drivers'!J107</f>
        <v>0</v>
      </c>
      <c r="C296">
        <f>'Revenue Drivers'!K107</f>
        <v>0</v>
      </c>
      <c r="D296">
        <f>'Revenue Drivers'!L107</f>
        <v>0</v>
      </c>
      <c r="E296">
        <f>'Revenue Drivers'!M107</f>
        <v>0</v>
      </c>
      <c r="F296">
        <f>'Revenue Drivers'!N107</f>
        <v>0</v>
      </c>
      <c r="G296">
        <f>'Revenue Drivers'!O107</f>
        <v>0</v>
      </c>
      <c r="H296">
        <f>'Revenue Drivers'!P107</f>
        <v>0</v>
      </c>
      <c r="I296">
        <f>'Revenue Drivers'!Q107</f>
        <v>0</v>
      </c>
      <c r="J296">
        <f>'Revenue Drivers'!R107</f>
        <v>0</v>
      </c>
      <c r="K296">
        <f>'Revenue Drivers'!S107</f>
        <v>0</v>
      </c>
      <c r="L296">
        <f>'Revenue Drivers'!T107</f>
        <v>0</v>
      </c>
      <c r="M296">
        <f>'Revenue Drivers'!U107</f>
        <v>0</v>
      </c>
      <c r="N296">
        <f>'Revenue Drivers'!V107</f>
        <v>0</v>
      </c>
      <c r="O296">
        <f>'Revenue Drivers'!W107</f>
        <v>0</v>
      </c>
      <c r="P296">
        <f>'Revenue Drivers'!X107</f>
        <v>0</v>
      </c>
      <c r="Q296">
        <f>'Revenue Drivers'!Y107</f>
        <v>0</v>
      </c>
      <c r="R296">
        <f>'Revenue Drivers'!Z107</f>
        <v>0</v>
      </c>
      <c r="S296">
        <f>'Revenue Drivers'!AA107</f>
        <v>0</v>
      </c>
      <c r="T296">
        <f>'Revenue Drivers'!AB107</f>
        <v>0</v>
      </c>
      <c r="U296">
        <f>'Revenue Drivers'!AC107</f>
        <v>0</v>
      </c>
      <c r="V296">
        <f>'Revenue Drivers'!AD107</f>
        <v>0</v>
      </c>
      <c r="W296">
        <f>'Revenue Drivers'!AE107</f>
        <v>0</v>
      </c>
      <c r="X296">
        <f>'Revenue Drivers'!AF107</f>
        <v>0</v>
      </c>
      <c r="Y296">
        <f>'Revenue Drivers'!AG107</f>
        <v>0</v>
      </c>
      <c r="Z296">
        <f>'Revenue Drivers'!AH107</f>
        <v>0</v>
      </c>
      <c r="AA296">
        <f>'Revenue Drivers'!AI107</f>
        <v>0</v>
      </c>
      <c r="AB296">
        <f>'Revenue Drivers'!AJ107</f>
        <v>0</v>
      </c>
      <c r="AD296">
        <f>'Revenue Drivers'!AT107</f>
        <v>0</v>
      </c>
      <c r="AE296">
        <f>'Revenue Drivers'!AU107</f>
        <v>0</v>
      </c>
      <c r="AF296">
        <f>'Revenue Drivers'!AV107</f>
        <v>0</v>
      </c>
      <c r="AG296">
        <f>'Revenue Drivers'!AW107</f>
        <v>0</v>
      </c>
      <c r="AH296">
        <f>'Revenue Drivers'!AX107</f>
        <v>0</v>
      </c>
      <c r="AI296">
        <f>'Revenue Drivers'!AY107</f>
        <v>0</v>
      </c>
      <c r="AJ296">
        <f>'Revenue Drivers'!AZ107</f>
        <v>0</v>
      </c>
      <c r="AK296">
        <f>'Revenue Drivers'!BA107</f>
        <v>0</v>
      </c>
      <c r="AL296">
        <f>'Revenue Drivers'!BB107</f>
        <v>0</v>
      </c>
      <c r="AM296">
        <f>'Revenue Drivers'!BC107</f>
        <v>0</v>
      </c>
      <c r="AN296">
        <f>'Revenue Drivers'!BD107</f>
        <v>0</v>
      </c>
      <c r="AO296">
        <f>'Revenue Drivers'!BE107</f>
        <v>0</v>
      </c>
      <c r="AP296">
        <f>'Revenue Drivers'!BF107</f>
        <v>0</v>
      </c>
      <c r="AQ296">
        <f>'Revenue Drivers'!BG107</f>
        <v>0</v>
      </c>
      <c r="AR296">
        <f>'Revenue Drivers'!BH107</f>
        <v>0</v>
      </c>
      <c r="AS296">
        <f>'Revenue Drivers'!BI107</f>
        <v>0</v>
      </c>
      <c r="AT296">
        <f>'Revenue Drivers'!BJ107</f>
        <v>0</v>
      </c>
      <c r="AZ296">
        <f>'Revenue Drivers'!AK107</f>
        <v>0</v>
      </c>
      <c r="BA296">
        <f>'Revenue Drivers'!AL107</f>
        <v>0</v>
      </c>
      <c r="BB296">
        <f>'Revenue Drivers'!AM107</f>
        <v>0</v>
      </c>
      <c r="BC296">
        <f>'Revenue Drivers'!AN107</f>
        <v>0</v>
      </c>
      <c r="BD296">
        <f>'Revenue Drivers'!AO107</f>
        <v>0</v>
      </c>
      <c r="BE296">
        <f>'Revenue Drivers'!AP107</f>
        <v>0</v>
      </c>
      <c r="BF296">
        <f>'Revenue Drivers'!AQ107</f>
        <v>0</v>
      </c>
      <c r="BG296">
        <f>'Revenue Drivers'!AR107</f>
        <v>0</v>
      </c>
    </row>
    <row r="297" spans="1:59">
      <c r="A297" t="str">
        <f>'Revenue Drivers'!I121</f>
        <v>United States (in USD, 10Q/K)</v>
      </c>
      <c r="B297">
        <f>'Revenue Drivers'!J121</f>
        <v>0</v>
      </c>
      <c r="C297">
        <f>'Revenue Drivers'!K121</f>
        <v>0</v>
      </c>
      <c r="D297">
        <f>'Revenue Drivers'!L121</f>
        <v>0</v>
      </c>
      <c r="E297">
        <f>'Revenue Drivers'!M121</f>
        <v>0</v>
      </c>
      <c r="F297">
        <f>'Revenue Drivers'!N121</f>
        <v>0</v>
      </c>
      <c r="G297">
        <f>'Revenue Drivers'!O121</f>
        <v>0</v>
      </c>
      <c r="H297">
        <f>'Revenue Drivers'!P121</f>
        <v>0</v>
      </c>
      <c r="I297">
        <f>'Revenue Drivers'!Q121</f>
        <v>0</v>
      </c>
      <c r="J297">
        <f>'Revenue Drivers'!R121</f>
        <v>0</v>
      </c>
      <c r="K297">
        <f>'Revenue Drivers'!S121</f>
        <v>0</v>
      </c>
      <c r="L297">
        <f>'Revenue Drivers'!T121</f>
        <v>0</v>
      </c>
      <c r="M297">
        <f>'Revenue Drivers'!U121</f>
        <v>0</v>
      </c>
      <c r="N297">
        <f>'Revenue Drivers'!V121</f>
        <v>0</v>
      </c>
      <c r="O297">
        <f>'Revenue Drivers'!W121</f>
        <v>0</v>
      </c>
      <c r="P297">
        <f>'Revenue Drivers'!X121</f>
        <v>0</v>
      </c>
      <c r="Q297">
        <f>'Revenue Drivers'!Y121</f>
        <v>0</v>
      </c>
      <c r="R297">
        <f>'Revenue Drivers'!Z121</f>
        <v>0</v>
      </c>
      <c r="S297">
        <f>'Revenue Drivers'!AA121</f>
        <v>0</v>
      </c>
      <c r="T297">
        <f>'Revenue Drivers'!AB121</f>
        <v>0</v>
      </c>
      <c r="U297">
        <f>'Revenue Drivers'!AC121</f>
        <v>80.661000000000001</v>
      </c>
      <c r="V297">
        <f>'Revenue Drivers'!AD121</f>
        <v>90.346000000000004</v>
      </c>
      <c r="W297">
        <f>'Revenue Drivers'!AE121</f>
        <v>0</v>
      </c>
      <c r="X297">
        <f>'Revenue Drivers'!AF121</f>
        <v>0</v>
      </c>
      <c r="Y297">
        <f>'Revenue Drivers'!AG121</f>
        <v>126.913</v>
      </c>
      <c r="Z297">
        <f>'Revenue Drivers'!AH121</f>
        <v>134.351</v>
      </c>
      <c r="AA297">
        <f>'Revenue Drivers'!AI121</f>
        <v>134.50399999999999</v>
      </c>
      <c r="AB297">
        <f>'Revenue Drivers'!AJ121</f>
        <v>234.279</v>
      </c>
      <c r="AD297">
        <f>'Revenue Drivers'!AT121</f>
        <v>0</v>
      </c>
      <c r="AE297">
        <f>'Revenue Drivers'!AU121</f>
        <v>0</v>
      </c>
      <c r="AF297">
        <f>'Revenue Drivers'!AV121</f>
        <v>121.595</v>
      </c>
      <c r="AG297">
        <f>'Revenue Drivers'!AW121</f>
        <v>237.38499999999999</v>
      </c>
      <c r="AH297">
        <f>'Revenue Drivers'!AX121</f>
        <v>419.74200000000002</v>
      </c>
      <c r="AI297">
        <f>'Revenue Drivers'!AY121</f>
        <v>630.04700000000003</v>
      </c>
      <c r="AJ297">
        <f>'Revenue Drivers'!AZ121</f>
        <v>864.31127396242277</v>
      </c>
      <c r="AK297">
        <f>'Revenue Drivers'!BA121</f>
        <v>0</v>
      </c>
      <c r="AL297">
        <f>'Revenue Drivers'!BB121</f>
        <v>0</v>
      </c>
      <c r="AM297">
        <f>'Revenue Drivers'!BC121</f>
        <v>0</v>
      </c>
      <c r="AN297">
        <f>'Revenue Drivers'!BD121</f>
        <v>0</v>
      </c>
      <c r="AO297">
        <f>'Revenue Drivers'!BE121</f>
        <v>0</v>
      </c>
      <c r="AP297">
        <f>'Revenue Drivers'!BF121</f>
        <v>0</v>
      </c>
      <c r="AQ297">
        <f>'Revenue Drivers'!BG121</f>
        <v>0</v>
      </c>
      <c r="AR297">
        <f>'Revenue Drivers'!BH121</f>
        <v>0</v>
      </c>
      <c r="AS297">
        <f>'Revenue Drivers'!BI121</f>
        <v>0</v>
      </c>
      <c r="AT297">
        <f>'Revenue Drivers'!BJ121</f>
        <v>0</v>
      </c>
      <c r="AZ297">
        <f>'Revenue Drivers'!AK121</f>
        <v>179.66300000000001</v>
      </c>
      <c r="BA297">
        <f>'Revenue Drivers'!AL121</f>
        <v>200.80099999999999</v>
      </c>
      <c r="BB297">
        <f>'Revenue Drivers'!AM121</f>
        <v>198.34200000000004</v>
      </c>
      <c r="BC297">
        <f>'Revenue Drivers'!AN121</f>
        <v>285.50527396242279</v>
      </c>
      <c r="BD297">
        <f>'Revenue Drivers'!AO121</f>
        <v>0</v>
      </c>
      <c r="BE297">
        <f>'Revenue Drivers'!AP121</f>
        <v>0</v>
      </c>
      <c r="BF297">
        <f>'Revenue Drivers'!AQ121</f>
        <v>0</v>
      </c>
      <c r="BG297">
        <f>'Revenue Drivers'!AR121</f>
        <v>0</v>
      </c>
    </row>
    <row r="298" spans="1:59">
      <c r="A298" t="str">
        <f>'Revenue Drivers'!I122</f>
        <v>Other Americas (in USD)</v>
      </c>
      <c r="B298">
        <f>'Revenue Drivers'!J122</f>
        <v>0</v>
      </c>
      <c r="C298">
        <f>'Revenue Drivers'!K122</f>
        <v>0</v>
      </c>
      <c r="D298">
        <f>'Revenue Drivers'!L122</f>
        <v>0</v>
      </c>
      <c r="E298">
        <f>'Revenue Drivers'!M122</f>
        <v>0</v>
      </c>
      <c r="F298">
        <f>'Revenue Drivers'!N122</f>
        <v>0</v>
      </c>
      <c r="G298">
        <f>'Revenue Drivers'!O122</f>
        <v>0</v>
      </c>
      <c r="H298">
        <f>'Revenue Drivers'!P122</f>
        <v>0</v>
      </c>
      <c r="I298">
        <f>'Revenue Drivers'!Q122</f>
        <v>0</v>
      </c>
      <c r="J298">
        <f>'Revenue Drivers'!R122</f>
        <v>0</v>
      </c>
      <c r="K298">
        <f>'Revenue Drivers'!S122</f>
        <v>0</v>
      </c>
      <c r="L298">
        <f>'Revenue Drivers'!T122</f>
        <v>0</v>
      </c>
      <c r="M298">
        <f>'Revenue Drivers'!U122</f>
        <v>0</v>
      </c>
      <c r="N298">
        <f>'Revenue Drivers'!V122</f>
        <v>0</v>
      </c>
      <c r="O298">
        <f>'Revenue Drivers'!W122</f>
        <v>0</v>
      </c>
      <c r="P298">
        <f>'Revenue Drivers'!X122</f>
        <v>0</v>
      </c>
      <c r="Q298">
        <f>'Revenue Drivers'!Y122</f>
        <v>0</v>
      </c>
      <c r="R298">
        <f>'Revenue Drivers'!Z122</f>
        <v>0</v>
      </c>
      <c r="S298">
        <f>'Revenue Drivers'!AA122</f>
        <v>0</v>
      </c>
      <c r="T298">
        <f>'Revenue Drivers'!AB122</f>
        <v>0</v>
      </c>
      <c r="U298">
        <f>'Revenue Drivers'!AC122</f>
        <v>19.962999999999994</v>
      </c>
      <c r="V298">
        <f>'Revenue Drivers'!AD122</f>
        <v>20.525999999999996</v>
      </c>
      <c r="W298">
        <f>'Revenue Drivers'!AE122</f>
        <v>0</v>
      </c>
      <c r="X298">
        <f>'Revenue Drivers'!AF122</f>
        <v>0</v>
      </c>
      <c r="Y298">
        <f>'Revenue Drivers'!AG122</f>
        <v>20.26100000000001</v>
      </c>
      <c r="Z298">
        <f>'Revenue Drivers'!AH122</f>
        <v>22.170999999999992</v>
      </c>
      <c r="AA298">
        <f>'Revenue Drivers'!AI122</f>
        <v>26.235000000000014</v>
      </c>
      <c r="AB298">
        <f>'Revenue Drivers'!AJ122</f>
        <v>32.158999999999992</v>
      </c>
      <c r="AD298">
        <f>'Revenue Drivers'!AT122</f>
        <v>0</v>
      </c>
      <c r="AE298">
        <f>'Revenue Drivers'!AU122</f>
        <v>0</v>
      </c>
      <c r="AF298">
        <f>'Revenue Drivers'!AV122</f>
        <v>41.706999999999994</v>
      </c>
      <c r="AG298">
        <f>'Revenue Drivers'!AW122</f>
        <v>66.051000000000045</v>
      </c>
      <c r="AH298">
        <f>'Revenue Drivers'!AX122</f>
        <v>85.911000000000001</v>
      </c>
      <c r="AI298">
        <f>'Revenue Drivers'!AY122</f>
        <v>100.82600000000002</v>
      </c>
      <c r="AJ298">
        <f>'Revenue Drivers'!AZ122</f>
        <v>126.11572603757725</v>
      </c>
      <c r="AK298">
        <f>'Revenue Drivers'!BA122</f>
        <v>0</v>
      </c>
      <c r="AL298">
        <f>'Revenue Drivers'!BB122</f>
        <v>0</v>
      </c>
      <c r="AM298">
        <f>'Revenue Drivers'!BC122</f>
        <v>0</v>
      </c>
      <c r="AN298">
        <f>'Revenue Drivers'!BD122</f>
        <v>0</v>
      </c>
      <c r="AO298">
        <f>'Revenue Drivers'!BE122</f>
        <v>0</v>
      </c>
      <c r="AP298">
        <f>'Revenue Drivers'!BF122</f>
        <v>0</v>
      </c>
      <c r="AQ298">
        <f>'Revenue Drivers'!BG122</f>
        <v>0</v>
      </c>
      <c r="AR298">
        <f>'Revenue Drivers'!BH122</f>
        <v>0</v>
      </c>
      <c r="AS298">
        <f>'Revenue Drivers'!BI122</f>
        <v>0</v>
      </c>
      <c r="AT298">
        <f>'Revenue Drivers'!BJ122</f>
        <v>0</v>
      </c>
      <c r="AZ298">
        <f>'Revenue Drivers'!AK122</f>
        <v>28.349999999999994</v>
      </c>
      <c r="BA298">
        <f>'Revenue Drivers'!AL122</f>
        <v>28.591000000000008</v>
      </c>
      <c r="BB298">
        <f>'Revenue Drivers'!AM122</f>
        <v>29.983999999999952</v>
      </c>
      <c r="BC298">
        <f>'Revenue Drivers'!AN122</f>
        <v>39.190726037577235</v>
      </c>
      <c r="BD298">
        <f>'Revenue Drivers'!AO122</f>
        <v>0</v>
      </c>
      <c r="BE298">
        <f>'Revenue Drivers'!AP122</f>
        <v>0</v>
      </c>
      <c r="BF298">
        <f>'Revenue Drivers'!AQ122</f>
        <v>0</v>
      </c>
      <c r="BG298">
        <f>'Revenue Drivers'!AR122</f>
        <v>0</v>
      </c>
    </row>
    <row r="299" spans="1:59">
      <c r="A299">
        <f>'Revenue Drivers'!I108</f>
        <v>0</v>
      </c>
      <c r="B299">
        <f>'Revenue Drivers'!J108</f>
        <v>0</v>
      </c>
      <c r="C299">
        <f>'Revenue Drivers'!K108</f>
        <v>0</v>
      </c>
      <c r="D299">
        <f>'Revenue Drivers'!L108</f>
        <v>0</v>
      </c>
      <c r="E299">
        <f>'Revenue Drivers'!M108</f>
        <v>0</v>
      </c>
      <c r="F299">
        <f>'Revenue Drivers'!N108</f>
        <v>0</v>
      </c>
      <c r="G299">
        <f>'Revenue Drivers'!O108</f>
        <v>0</v>
      </c>
      <c r="H299">
        <f>'Revenue Drivers'!P108</f>
        <v>0</v>
      </c>
      <c r="I299">
        <f>'Revenue Drivers'!Q108</f>
        <v>0</v>
      </c>
      <c r="J299">
        <f>'Revenue Drivers'!R108</f>
        <v>0</v>
      </c>
      <c r="K299">
        <f>'Revenue Drivers'!S108</f>
        <v>0</v>
      </c>
      <c r="L299">
        <f>'Revenue Drivers'!T108</f>
        <v>0</v>
      </c>
      <c r="M299">
        <f>'Revenue Drivers'!U108</f>
        <v>0</v>
      </c>
      <c r="N299">
        <f>'Revenue Drivers'!V108</f>
        <v>0</v>
      </c>
      <c r="O299">
        <f>'Revenue Drivers'!W108</f>
        <v>0</v>
      </c>
      <c r="P299">
        <f>'Revenue Drivers'!X108</f>
        <v>0</v>
      </c>
      <c r="Q299">
        <f>'Revenue Drivers'!Y108</f>
        <v>0</v>
      </c>
      <c r="R299">
        <f>'Revenue Drivers'!Z108</f>
        <v>0</v>
      </c>
      <c r="S299">
        <f>'Revenue Drivers'!AA108</f>
        <v>0</v>
      </c>
      <c r="T299">
        <f>'Revenue Drivers'!AB108</f>
        <v>0</v>
      </c>
      <c r="U299">
        <f>'Revenue Drivers'!AC108</f>
        <v>0</v>
      </c>
      <c r="V299">
        <f>'Revenue Drivers'!AD108</f>
        <v>0</v>
      </c>
      <c r="W299">
        <f>'Revenue Drivers'!AE108</f>
        <v>0</v>
      </c>
      <c r="X299">
        <f>'Revenue Drivers'!AF108</f>
        <v>0</v>
      </c>
      <c r="Y299">
        <f>'Revenue Drivers'!AG108</f>
        <v>0</v>
      </c>
      <c r="Z299">
        <f>'Revenue Drivers'!AH108</f>
        <v>0</v>
      </c>
      <c r="AA299">
        <f>'Revenue Drivers'!AI108</f>
        <v>0</v>
      </c>
      <c r="AB299">
        <f>'Revenue Drivers'!AJ108</f>
        <v>0</v>
      </c>
      <c r="AD299">
        <f>'Revenue Drivers'!AT108</f>
        <v>0</v>
      </c>
      <c r="AE299">
        <f>'Revenue Drivers'!AU108</f>
        <v>0</v>
      </c>
      <c r="AF299">
        <f>'Revenue Drivers'!AV108</f>
        <v>0</v>
      </c>
      <c r="AG299">
        <f>'Revenue Drivers'!AW108</f>
        <v>0</v>
      </c>
      <c r="AH299">
        <f>'Revenue Drivers'!AX108</f>
        <v>0</v>
      </c>
      <c r="AI299">
        <f>'Revenue Drivers'!AY108</f>
        <v>0</v>
      </c>
      <c r="AJ299">
        <f>'Revenue Drivers'!AZ108</f>
        <v>0</v>
      </c>
      <c r="AK299">
        <f>'Revenue Drivers'!BA108</f>
        <v>0</v>
      </c>
      <c r="AL299">
        <f>'Revenue Drivers'!BB108</f>
        <v>0</v>
      </c>
      <c r="AM299">
        <f>'Revenue Drivers'!BC108</f>
        <v>0</v>
      </c>
      <c r="AN299">
        <f>'Revenue Drivers'!BD108</f>
        <v>0</v>
      </c>
      <c r="AO299">
        <f>'Revenue Drivers'!BE108</f>
        <v>0</v>
      </c>
      <c r="AP299">
        <f>'Revenue Drivers'!BF108</f>
        <v>0</v>
      </c>
      <c r="AQ299">
        <f>'Revenue Drivers'!BG108</f>
        <v>0</v>
      </c>
      <c r="AR299">
        <f>'Revenue Drivers'!BH108</f>
        <v>0</v>
      </c>
      <c r="AS299">
        <f>'Revenue Drivers'!BI108</f>
        <v>0</v>
      </c>
      <c r="AT299">
        <f>'Revenue Drivers'!BJ108</f>
        <v>0</v>
      </c>
      <c r="AZ299">
        <f>'Revenue Drivers'!AK108</f>
        <v>0</v>
      </c>
      <c r="BA299">
        <f>'Revenue Drivers'!AL108</f>
        <v>0</v>
      </c>
      <c r="BB299">
        <f>'Revenue Drivers'!AM108</f>
        <v>0</v>
      </c>
      <c r="BC299">
        <f>'Revenue Drivers'!AN108</f>
        <v>0</v>
      </c>
      <c r="BD299">
        <f>'Revenue Drivers'!AO108</f>
        <v>0</v>
      </c>
      <c r="BE299">
        <f>'Revenue Drivers'!AP108</f>
        <v>0</v>
      </c>
      <c r="BF299">
        <f>'Revenue Drivers'!AQ108</f>
        <v>0</v>
      </c>
      <c r="BG299">
        <f>'Revenue Drivers'!AR108</f>
        <v>0</v>
      </c>
    </row>
    <row r="300" spans="1:59">
      <c r="A300" t="str">
        <f>'Revenue Drivers'!I109</f>
        <v>America (in Constant Currency USD)</v>
      </c>
      <c r="B300">
        <f>'Revenue Drivers'!J109</f>
        <v>0</v>
      </c>
      <c r="C300">
        <f>'Revenue Drivers'!K109</f>
        <v>0</v>
      </c>
      <c r="D300">
        <f>'Revenue Drivers'!L109</f>
        <v>0</v>
      </c>
      <c r="E300">
        <f>'Revenue Drivers'!M109</f>
        <v>0</v>
      </c>
      <c r="F300">
        <f>'Revenue Drivers'!N109</f>
        <v>0</v>
      </c>
      <c r="G300">
        <f>'Revenue Drivers'!O109</f>
        <v>0</v>
      </c>
      <c r="H300">
        <f>'Revenue Drivers'!P109</f>
        <v>0</v>
      </c>
      <c r="I300">
        <f>'Revenue Drivers'!Q109</f>
        <v>0</v>
      </c>
      <c r="J300">
        <f>'Revenue Drivers'!R109</f>
        <v>0</v>
      </c>
      <c r="K300">
        <f>'Revenue Drivers'!S109</f>
        <v>0</v>
      </c>
      <c r="L300">
        <f>'Revenue Drivers'!T109</f>
        <v>0</v>
      </c>
      <c r="M300">
        <f>'Revenue Drivers'!U109</f>
        <v>0</v>
      </c>
      <c r="N300">
        <f>'Revenue Drivers'!V109</f>
        <v>0</v>
      </c>
      <c r="O300">
        <f>'Revenue Drivers'!W109</f>
        <v>0</v>
      </c>
      <c r="P300">
        <f>'Revenue Drivers'!X109</f>
        <v>0</v>
      </c>
      <c r="Q300">
        <f>'Revenue Drivers'!Y109</f>
        <v>0</v>
      </c>
      <c r="R300">
        <f>'Revenue Drivers'!Z109</f>
        <v>0</v>
      </c>
      <c r="S300">
        <f>'Revenue Drivers'!AA109</f>
        <v>0</v>
      </c>
      <c r="T300">
        <f>'Revenue Drivers'!AB109</f>
        <v>0</v>
      </c>
      <c r="U300">
        <f>'Revenue Drivers'!AC109</f>
        <v>103.523</v>
      </c>
      <c r="V300">
        <f>'Revenue Drivers'!AD109</f>
        <v>116.07</v>
      </c>
      <c r="W300">
        <f>'Revenue Drivers'!AE109</f>
        <v>131.82400000000001</v>
      </c>
      <c r="X300">
        <f>'Revenue Drivers'!AF109</f>
        <v>176.80500000000001</v>
      </c>
      <c r="Y300">
        <f>'Revenue Drivers'!AG109</f>
        <v>151.56900000000002</v>
      </c>
      <c r="Z300">
        <f>'Revenue Drivers'!AH109</f>
        <v>158.441</v>
      </c>
      <c r="AA300">
        <f>'Revenue Drivers'!AI109</f>
        <v>159.99096</v>
      </c>
      <c r="AB300">
        <f>'Revenue Drivers'!AJ109</f>
        <v>263.70615000000004</v>
      </c>
      <c r="AD300">
        <f>'Revenue Drivers'!AT109</f>
        <v>0</v>
      </c>
      <c r="AE300">
        <f>'Revenue Drivers'!AU109</f>
        <v>0</v>
      </c>
      <c r="AF300">
        <f>'Revenue Drivers'!AV109</f>
        <v>0</v>
      </c>
      <c r="AG300">
        <f>'Revenue Drivers'!AW109</f>
        <v>0</v>
      </c>
      <c r="AH300">
        <f>'Revenue Drivers'!AX109</f>
        <v>528.22199999999998</v>
      </c>
      <c r="AI300">
        <f>'Revenue Drivers'!AY109</f>
        <v>733.70711000000006</v>
      </c>
      <c r="AJ300">
        <f>'Revenue Drivers'!AZ109</f>
        <v>984.79032999999993</v>
      </c>
      <c r="AK300">
        <f>'Revenue Drivers'!BA109</f>
        <v>1072.9115921887269</v>
      </c>
      <c r="AL300">
        <f>'Revenue Drivers'!BB109</f>
        <v>1207.8085519368544</v>
      </c>
      <c r="AM300">
        <f>'Revenue Drivers'!BC109</f>
        <v>1334.3497365872956</v>
      </c>
      <c r="AN300">
        <f>'Revenue Drivers'!BD109</f>
        <v>1448.4140735964197</v>
      </c>
      <c r="AO300">
        <f>'Revenue Drivers'!BE109</f>
        <v>1560.0882924497996</v>
      </c>
      <c r="AP300">
        <f>'Revenue Drivers'!BF109</f>
        <v>1666.3552379972521</v>
      </c>
      <c r="AQ300">
        <f>'Revenue Drivers'!BG109</f>
        <v>1763.2503556068518</v>
      </c>
      <c r="AR300">
        <f>'Revenue Drivers'!BH109</f>
        <v>1857.8218917624451</v>
      </c>
      <c r="AS300">
        <f>'Revenue Drivers'!BI109</f>
        <v>1957.4985730704846</v>
      </c>
      <c r="AT300">
        <f>'Revenue Drivers'!BJ109</f>
        <v>0</v>
      </c>
      <c r="AZ300">
        <f>'Revenue Drivers'!AK109</f>
        <v>204.57186000000002</v>
      </c>
      <c r="BA300">
        <f>'Revenue Drivers'!AL109</f>
        <v>228.52211999999997</v>
      </c>
      <c r="BB300">
        <f>'Revenue Drivers'!AM109</f>
        <v>226.64198999999999</v>
      </c>
      <c r="BC300">
        <f>'Revenue Drivers'!AN109</f>
        <v>325.05435999999997</v>
      </c>
      <c r="BD300">
        <f>'Revenue Drivers'!AO109</f>
        <v>222.86080000000004</v>
      </c>
      <c r="BE300">
        <f>'Revenue Drivers'!AP109</f>
        <v>229.11937</v>
      </c>
      <c r="BF300">
        <f>'Revenue Drivers'!AQ109</f>
        <v>236.55952000000002</v>
      </c>
      <c r="BG300">
        <f>'Revenue Drivers'!AR109</f>
        <v>384.37190218872684</v>
      </c>
    </row>
    <row r="301" spans="1:59">
      <c r="A301" t="str">
        <f>'Revenue Drivers'!I110</f>
        <v>y/y Constant Currency Growth - %</v>
      </c>
      <c r="B301">
        <f>'Revenue Drivers'!J110</f>
        <v>0</v>
      </c>
      <c r="C301">
        <f>'Revenue Drivers'!K110</f>
        <v>0</v>
      </c>
      <c r="D301">
        <f>'Revenue Drivers'!L110</f>
        <v>0</v>
      </c>
      <c r="E301">
        <f>'Revenue Drivers'!M110</f>
        <v>0</v>
      </c>
      <c r="F301">
        <f>'Revenue Drivers'!N110</f>
        <v>0</v>
      </c>
      <c r="G301">
        <f>'Revenue Drivers'!O110</f>
        <v>0</v>
      </c>
      <c r="H301">
        <f>'Revenue Drivers'!P110</f>
        <v>0</v>
      </c>
      <c r="I301">
        <f>'Revenue Drivers'!Q110</f>
        <v>0</v>
      </c>
      <c r="J301">
        <f>'Revenue Drivers'!R110</f>
        <v>0</v>
      </c>
      <c r="K301">
        <f>'Revenue Drivers'!S110</f>
        <v>0</v>
      </c>
      <c r="L301">
        <f>'Revenue Drivers'!T110</f>
        <v>0</v>
      </c>
      <c r="M301">
        <f>'Revenue Drivers'!U110</f>
        <v>0</v>
      </c>
      <c r="N301">
        <f>'Revenue Drivers'!V110</f>
        <v>0</v>
      </c>
      <c r="O301">
        <f>'Revenue Drivers'!W110</f>
        <v>0</v>
      </c>
      <c r="P301">
        <f>'Revenue Drivers'!X110</f>
        <v>0</v>
      </c>
      <c r="Q301">
        <f>'Revenue Drivers'!Y110</f>
        <v>0</v>
      </c>
      <c r="R301">
        <f>'Revenue Drivers'!Z110</f>
        <v>0</v>
      </c>
      <c r="S301">
        <f>'Revenue Drivers'!AA110</f>
        <v>0</v>
      </c>
      <c r="T301">
        <f>'Revenue Drivers'!AB110</f>
        <v>0</v>
      </c>
      <c r="U301">
        <f>'Revenue Drivers'!AC110</f>
        <v>1.0087511642347096</v>
      </c>
      <c r="V301">
        <f>'Revenue Drivers'!AD110</f>
        <v>0.80375763415126866</v>
      </c>
      <c r="W301">
        <f>'Revenue Drivers'!AE110</f>
        <v>0.68987796123474543</v>
      </c>
      <c r="X301">
        <f>'Revenue Drivers'!AF110</f>
        <v>0.61402371671398437</v>
      </c>
      <c r="Y301">
        <f>'Revenue Drivers'!AG110</f>
        <v>0.50629074574654176</v>
      </c>
      <c r="Z301">
        <f>'Revenue Drivers'!AH110</f>
        <v>0.42904430334078936</v>
      </c>
      <c r="AA301">
        <f>'Revenue Drivers'!AI110</f>
        <v>0.29000000000000004</v>
      </c>
      <c r="AB301">
        <f>'Revenue Drivers'!AJ110</f>
        <v>0.55000000000000004</v>
      </c>
      <c r="AD301">
        <f>'Revenue Drivers'!AT110</f>
        <v>0</v>
      </c>
      <c r="AE301">
        <f>'Revenue Drivers'!AU110</f>
        <v>0</v>
      </c>
      <c r="AF301">
        <f>'Revenue Drivers'!AV110</f>
        <v>0</v>
      </c>
      <c r="AG301">
        <f>'Revenue Drivers'!AW110</f>
        <v>0</v>
      </c>
      <c r="AH301">
        <f>'Revenue Drivers'!AX110</f>
        <v>0.74080201426330405</v>
      </c>
      <c r="AI301">
        <f>'Revenue Drivers'!AY110</f>
        <v>0.45100911099113428</v>
      </c>
      <c r="AJ301">
        <f>'Revenue Drivers'!AZ110</f>
        <v>0.34741648685886584</v>
      </c>
      <c r="AK301">
        <f>'Revenue Drivers'!BA110</f>
        <v>8.3281849332385915E-2</v>
      </c>
      <c r="AL301">
        <f>'Revenue Drivers'!BB110</f>
        <v>0.12413421264612423</v>
      </c>
      <c r="AM301">
        <f>'Revenue Drivers'!BC110</f>
        <v>0.10476924049553915</v>
      </c>
      <c r="AN301">
        <f>'Revenue Drivers'!BD110</f>
        <v>8.5483088789639616E-2</v>
      </c>
      <c r="AO301">
        <f>'Revenue Drivers'!BE110</f>
        <v>7.7101031320478741E-2</v>
      </c>
      <c r="AP301">
        <f>'Revenue Drivers'!BF110</f>
        <v>6.8115981679845783E-2</v>
      </c>
      <c r="AQ301">
        <f>'Revenue Drivers'!BG110</f>
        <v>5.8147935926348815E-2</v>
      </c>
      <c r="AR301">
        <f>'Revenue Drivers'!BH110</f>
        <v>5.3634775036268234E-2</v>
      </c>
      <c r="AS301">
        <f>'Revenue Drivers'!BI110</f>
        <v>5.3652442007495083E-2</v>
      </c>
      <c r="AT301">
        <f>'Revenue Drivers'!BJ110</f>
        <v>0</v>
      </c>
      <c r="AZ301">
        <f>'Revenue Drivers'!AK110</f>
        <v>0.39000000000000012</v>
      </c>
      <c r="BA301">
        <f>'Revenue Drivers'!AL110</f>
        <v>0.45999999999999996</v>
      </c>
      <c r="BB301">
        <f>'Revenue Drivers'!AM110</f>
        <v>0.40999999999999992</v>
      </c>
      <c r="BC301">
        <f>'Revenue Drivers'!AN110</f>
        <v>0.21999999999999997</v>
      </c>
      <c r="BD301">
        <f>'Revenue Drivers'!AO110</f>
        <v>7.1379192646613632E-2</v>
      </c>
      <c r="BE301">
        <f>'Revenue Drivers'!AP110</f>
        <v>-1.1884895724348921E-3</v>
      </c>
      <c r="BF301">
        <f>'Revenue Drivers'!AQ110</f>
        <v>3.6060369822096705E-2</v>
      </c>
      <c r="BG301">
        <f>'Revenue Drivers'!AR110</f>
        <v>0.18379007498930333</v>
      </c>
    </row>
    <row r="302" spans="1:59">
      <c r="A302" t="str">
        <f>'Revenue Drivers'!I111</f>
        <v>2 Yr Stacked Growth - %</v>
      </c>
      <c r="B302">
        <f>'Revenue Drivers'!J111</f>
        <v>0</v>
      </c>
      <c r="C302">
        <f>'Revenue Drivers'!K111</f>
        <v>0</v>
      </c>
      <c r="D302">
        <f>'Revenue Drivers'!L111</f>
        <v>0</v>
      </c>
      <c r="E302">
        <f>'Revenue Drivers'!M111</f>
        <v>0</v>
      </c>
      <c r="F302">
        <f>'Revenue Drivers'!N111</f>
        <v>0</v>
      </c>
      <c r="G302">
        <f>'Revenue Drivers'!O111</f>
        <v>0</v>
      </c>
      <c r="H302">
        <f>'Revenue Drivers'!P111</f>
        <v>0</v>
      </c>
      <c r="I302">
        <f>'Revenue Drivers'!Q111</f>
        <v>0</v>
      </c>
      <c r="J302">
        <f>'Revenue Drivers'!R111</f>
        <v>0</v>
      </c>
      <c r="K302">
        <f>'Revenue Drivers'!S111</f>
        <v>0</v>
      </c>
      <c r="L302">
        <f>'Revenue Drivers'!T111</f>
        <v>0</v>
      </c>
      <c r="M302">
        <f>'Revenue Drivers'!U111</f>
        <v>0</v>
      </c>
      <c r="N302">
        <f>'Revenue Drivers'!V111</f>
        <v>0</v>
      </c>
      <c r="O302">
        <f>'Revenue Drivers'!W111</f>
        <v>0</v>
      </c>
      <c r="P302">
        <f>'Revenue Drivers'!X111</f>
        <v>0</v>
      </c>
      <c r="Q302">
        <f>'Revenue Drivers'!Y111</f>
        <v>0</v>
      </c>
      <c r="R302">
        <f>'Revenue Drivers'!Z111</f>
        <v>0</v>
      </c>
      <c r="S302">
        <f>'Revenue Drivers'!AA111</f>
        <v>0</v>
      </c>
      <c r="T302">
        <f>'Revenue Drivers'!AB111</f>
        <v>0</v>
      </c>
      <c r="U302">
        <f>'Revenue Drivers'!AC111</f>
        <v>0</v>
      </c>
      <c r="V302">
        <f>'Revenue Drivers'!AD111</f>
        <v>0</v>
      </c>
      <c r="W302">
        <f>'Revenue Drivers'!AE111</f>
        <v>0</v>
      </c>
      <c r="X302">
        <f>'Revenue Drivers'!AF111</f>
        <v>0</v>
      </c>
      <c r="Y302">
        <f>'Revenue Drivers'!AG111</f>
        <v>1.5150419099812513</v>
      </c>
      <c r="Z302">
        <f>'Revenue Drivers'!AH111</f>
        <v>1.232801937492058</v>
      </c>
      <c r="AA302">
        <f>'Revenue Drivers'!AI111</f>
        <v>0.97987796123474546</v>
      </c>
      <c r="AB302">
        <f>'Revenue Drivers'!AJ111</f>
        <v>1.1640237167139844</v>
      </c>
      <c r="AD302">
        <f>'Revenue Drivers'!AT111</f>
        <v>0</v>
      </c>
      <c r="AE302">
        <f>'Revenue Drivers'!AU111</f>
        <v>0</v>
      </c>
      <c r="AF302">
        <f>'Revenue Drivers'!AV111</f>
        <v>0</v>
      </c>
      <c r="AG302">
        <f>'Revenue Drivers'!AW111</f>
        <v>0</v>
      </c>
      <c r="AH302">
        <f>'Revenue Drivers'!AX111</f>
        <v>0</v>
      </c>
      <c r="AI302">
        <f>'Revenue Drivers'!AY111</f>
        <v>1.1918111252544383</v>
      </c>
      <c r="AJ302">
        <f>'Revenue Drivers'!AZ111</f>
        <v>0.79842559785000011</v>
      </c>
      <c r="AK302">
        <f>'Revenue Drivers'!BA111</f>
        <v>0.43069833619125175</v>
      </c>
      <c r="AL302">
        <f>'Revenue Drivers'!BB111</f>
        <v>0.20741606197851015</v>
      </c>
      <c r="AM302">
        <f>'Revenue Drivers'!BC111</f>
        <v>0.22890345314166338</v>
      </c>
      <c r="AN302">
        <f>'Revenue Drivers'!BD111</f>
        <v>0.19025232928517877</v>
      </c>
      <c r="AO302">
        <f>'Revenue Drivers'!BE111</f>
        <v>0.16258412011011836</v>
      </c>
      <c r="AP302">
        <f>'Revenue Drivers'!BF111</f>
        <v>0.14521701300032452</v>
      </c>
      <c r="AQ302">
        <f>'Revenue Drivers'!BG111</f>
        <v>0.1262639176061946</v>
      </c>
      <c r="AR302">
        <f>'Revenue Drivers'!BH111</f>
        <v>0.11178271096261705</v>
      </c>
      <c r="AS302">
        <f>'Revenue Drivers'!BI111</f>
        <v>0.10728721704376332</v>
      </c>
      <c r="AT302">
        <f>'Revenue Drivers'!BJ111</f>
        <v>0</v>
      </c>
      <c r="AZ302">
        <f>'Revenue Drivers'!AK111</f>
        <v>0.89629074574654188</v>
      </c>
      <c r="BA302">
        <f>'Revenue Drivers'!AL111</f>
        <v>0.88904430334078932</v>
      </c>
      <c r="BB302">
        <f>'Revenue Drivers'!AM111</f>
        <v>0.7</v>
      </c>
      <c r="BC302">
        <f>'Revenue Drivers'!AN111</f>
        <v>0.77</v>
      </c>
      <c r="BD302">
        <f>'Revenue Drivers'!AO111</f>
        <v>0.46137919264661376</v>
      </c>
      <c r="BE302">
        <f>'Revenue Drivers'!AP111</f>
        <v>0.45881151042756507</v>
      </c>
      <c r="BF302">
        <f>'Revenue Drivers'!AQ111</f>
        <v>0.44606036982209663</v>
      </c>
      <c r="BG302">
        <f>'Revenue Drivers'!AR111</f>
        <v>0.4037900749893033</v>
      </c>
    </row>
    <row r="303" spans="1:59">
      <c r="A303" t="str">
        <f>'Revenue Drivers'!I112</f>
        <v>y/y abs Growth</v>
      </c>
      <c r="B303">
        <f>'Revenue Drivers'!J112</f>
        <v>0</v>
      </c>
      <c r="C303">
        <f>'Revenue Drivers'!K112</f>
        <v>0</v>
      </c>
      <c r="D303">
        <f>'Revenue Drivers'!L112</f>
        <v>0</v>
      </c>
      <c r="E303">
        <f>'Revenue Drivers'!M112</f>
        <v>0</v>
      </c>
      <c r="F303">
        <f>'Revenue Drivers'!N112</f>
        <v>0</v>
      </c>
      <c r="G303">
        <f>'Revenue Drivers'!O112</f>
        <v>0</v>
      </c>
      <c r="H303">
        <f>'Revenue Drivers'!P112</f>
        <v>0</v>
      </c>
      <c r="I303">
        <f>'Revenue Drivers'!Q112</f>
        <v>0</v>
      </c>
      <c r="J303">
        <f>'Revenue Drivers'!R112</f>
        <v>0</v>
      </c>
      <c r="K303">
        <f>'Revenue Drivers'!S112</f>
        <v>0</v>
      </c>
      <c r="L303">
        <f>'Revenue Drivers'!T112</f>
        <v>0</v>
      </c>
      <c r="M303">
        <f>'Revenue Drivers'!U112</f>
        <v>0</v>
      </c>
      <c r="N303">
        <f>'Revenue Drivers'!V112</f>
        <v>0</v>
      </c>
      <c r="O303">
        <f>'Revenue Drivers'!W112</f>
        <v>0</v>
      </c>
      <c r="P303">
        <f>'Revenue Drivers'!X112</f>
        <v>0</v>
      </c>
      <c r="Q303">
        <f>'Revenue Drivers'!Y112</f>
        <v>0</v>
      </c>
      <c r="R303">
        <f>'Revenue Drivers'!Z112</f>
        <v>0</v>
      </c>
      <c r="S303">
        <f>'Revenue Drivers'!AA112</f>
        <v>0</v>
      </c>
      <c r="T303">
        <f>'Revenue Drivers'!AB112</f>
        <v>0</v>
      </c>
      <c r="U303">
        <f>'Revenue Drivers'!AC112</f>
        <v>0</v>
      </c>
      <c r="V303">
        <f>'Revenue Drivers'!AD112</f>
        <v>0</v>
      </c>
      <c r="W303">
        <f>'Revenue Drivers'!AE112</f>
        <v>0</v>
      </c>
      <c r="X303">
        <f>'Revenue Drivers'!AF112</f>
        <v>0</v>
      </c>
      <c r="Y303">
        <f>'Revenue Drivers'!AG112</f>
        <v>48.046000000000021</v>
      </c>
      <c r="Z303">
        <f>'Revenue Drivers'!AH112</f>
        <v>42.371000000000009</v>
      </c>
      <c r="AA303">
        <f>'Revenue Drivers'!AI112</f>
        <v>28.166959999999989</v>
      </c>
      <c r="AB303">
        <f>'Revenue Drivers'!AJ112</f>
        <v>86.90115000000003</v>
      </c>
      <c r="AD303">
        <f>'Revenue Drivers'!AT112</f>
        <v>0</v>
      </c>
      <c r="AE303">
        <f>'Revenue Drivers'!AU112</f>
        <v>0</v>
      </c>
      <c r="AF303">
        <f>'Revenue Drivers'!AV112</f>
        <v>0</v>
      </c>
      <c r="AG303">
        <f>'Revenue Drivers'!AW112</f>
        <v>0</v>
      </c>
      <c r="AH303">
        <f>'Revenue Drivers'!AX112</f>
        <v>0</v>
      </c>
      <c r="AI303">
        <f>'Revenue Drivers'!AY112</f>
        <v>205.48511000000008</v>
      </c>
      <c r="AJ303">
        <f>'Revenue Drivers'!AZ112</f>
        <v>251.08321999999987</v>
      </c>
      <c r="AK303">
        <f>'Revenue Drivers'!BA112</f>
        <v>88.121262188726973</v>
      </c>
      <c r="AL303">
        <f>'Revenue Drivers'!BB112</f>
        <v>134.89695974812753</v>
      </c>
      <c r="AM303">
        <f>'Revenue Drivers'!BC112</f>
        <v>126.54118465044121</v>
      </c>
      <c r="AN303">
        <f>'Revenue Drivers'!BD112</f>
        <v>114.06433700912407</v>
      </c>
      <c r="AO303">
        <f>'Revenue Drivers'!BE112</f>
        <v>111.6742188533799</v>
      </c>
      <c r="AP303">
        <f>'Revenue Drivers'!BF112</f>
        <v>106.26694554745245</v>
      </c>
      <c r="AQ303">
        <f>'Revenue Drivers'!BG112</f>
        <v>96.895117609599765</v>
      </c>
      <c r="AR303">
        <f>'Revenue Drivers'!BH112</f>
        <v>94.571536155593321</v>
      </c>
      <c r="AS303">
        <f>'Revenue Drivers'!BI112</f>
        <v>99.676681308039406</v>
      </c>
      <c r="AT303">
        <f>'Revenue Drivers'!BJ112</f>
        <v>0</v>
      </c>
      <c r="AZ303">
        <f>'Revenue Drivers'!AK112</f>
        <v>53.002859999999998</v>
      </c>
      <c r="BA303">
        <f>'Revenue Drivers'!AL112</f>
        <v>70.08111999999997</v>
      </c>
      <c r="BB303">
        <f>'Revenue Drivers'!AM112</f>
        <v>66.651029999999992</v>
      </c>
      <c r="BC303">
        <f>'Revenue Drivers'!AN112</f>
        <v>61.348209999999938</v>
      </c>
      <c r="BD303">
        <f>'Revenue Drivers'!AO112</f>
        <v>18.288940000000025</v>
      </c>
      <c r="BE303">
        <f>'Revenue Drivers'!AP112</f>
        <v>0.59725000000003092</v>
      </c>
      <c r="BF303">
        <f>'Revenue Drivers'!AQ112</f>
        <v>9.9175300000000277</v>
      </c>
      <c r="BG303">
        <f>'Revenue Drivers'!AR112</f>
        <v>59.317542188726861</v>
      </c>
    </row>
    <row r="304" spans="1:59">
      <c r="A304" t="str">
        <f>'Revenue Drivers'!I113</f>
        <v>q/q abs Growth</v>
      </c>
      <c r="B304">
        <f>'Revenue Drivers'!J113</f>
        <v>0</v>
      </c>
      <c r="C304">
        <f>'Revenue Drivers'!K113</f>
        <v>0</v>
      </c>
      <c r="D304">
        <f>'Revenue Drivers'!L113</f>
        <v>0</v>
      </c>
      <c r="E304">
        <f>'Revenue Drivers'!M113</f>
        <v>0</v>
      </c>
      <c r="F304">
        <f>'Revenue Drivers'!N113</f>
        <v>0</v>
      </c>
      <c r="G304">
        <f>'Revenue Drivers'!O113</f>
        <v>0</v>
      </c>
      <c r="H304">
        <f>'Revenue Drivers'!P113</f>
        <v>0</v>
      </c>
      <c r="I304">
        <f>'Revenue Drivers'!Q113</f>
        <v>0</v>
      </c>
      <c r="J304">
        <f>'Revenue Drivers'!R113</f>
        <v>0</v>
      </c>
      <c r="K304">
        <f>'Revenue Drivers'!S113</f>
        <v>0</v>
      </c>
      <c r="L304">
        <f>'Revenue Drivers'!T113</f>
        <v>0</v>
      </c>
      <c r="M304">
        <f>'Revenue Drivers'!U113</f>
        <v>0</v>
      </c>
      <c r="N304">
        <f>'Revenue Drivers'!V113</f>
        <v>0</v>
      </c>
      <c r="O304">
        <f>'Revenue Drivers'!W113</f>
        <v>0</v>
      </c>
      <c r="P304">
        <f>'Revenue Drivers'!X113</f>
        <v>0</v>
      </c>
      <c r="Q304">
        <f>'Revenue Drivers'!Y113</f>
        <v>0</v>
      </c>
      <c r="R304">
        <f>'Revenue Drivers'!Z113</f>
        <v>0</v>
      </c>
      <c r="S304">
        <f>'Revenue Drivers'!AA113</f>
        <v>0</v>
      </c>
      <c r="T304">
        <f>'Revenue Drivers'!AB113</f>
        <v>0</v>
      </c>
      <c r="U304">
        <f>'Revenue Drivers'!AC113</f>
        <v>0</v>
      </c>
      <c r="V304">
        <f>'Revenue Drivers'!AD113</f>
        <v>12.546999999999997</v>
      </c>
      <c r="W304">
        <f>'Revenue Drivers'!AE113</f>
        <v>15.754000000000019</v>
      </c>
      <c r="X304">
        <f>'Revenue Drivers'!AF113</f>
        <v>44.980999999999995</v>
      </c>
      <c r="Y304">
        <f>'Revenue Drivers'!AG113</f>
        <v>-25.23599999999999</v>
      </c>
      <c r="Z304">
        <f>'Revenue Drivers'!AH113</f>
        <v>6.8719999999999857</v>
      </c>
      <c r="AA304">
        <f>'Revenue Drivers'!AI113</f>
        <v>1.5499599999999987</v>
      </c>
      <c r="AB304">
        <f>'Revenue Drivers'!AJ113</f>
        <v>103.71519000000004</v>
      </c>
      <c r="AD304">
        <f>'Revenue Drivers'!AT113</f>
        <v>0</v>
      </c>
      <c r="AE304">
        <f>'Revenue Drivers'!AU113</f>
        <v>0</v>
      </c>
      <c r="AF304">
        <f>'Revenue Drivers'!AV113</f>
        <v>0</v>
      </c>
      <c r="AG304">
        <f>'Revenue Drivers'!AW113</f>
        <v>0</v>
      </c>
      <c r="AH304">
        <f>'Revenue Drivers'!AX113</f>
        <v>0</v>
      </c>
      <c r="AI304" t="str">
        <f>'Revenue Drivers'!AY113</f>
        <v>NA</v>
      </c>
      <c r="AJ304" t="str">
        <f>'Revenue Drivers'!AZ113</f>
        <v>NA</v>
      </c>
      <c r="AK304" t="str">
        <f>'Revenue Drivers'!BA113</f>
        <v>NA</v>
      </c>
      <c r="AL304" t="str">
        <f>'Revenue Drivers'!BB113</f>
        <v>NA</v>
      </c>
      <c r="AM304" t="str">
        <f>'Revenue Drivers'!BC113</f>
        <v>NA</v>
      </c>
      <c r="AN304" t="str">
        <f>'Revenue Drivers'!BD113</f>
        <v>NA</v>
      </c>
      <c r="AO304" t="str">
        <f>'Revenue Drivers'!BE113</f>
        <v>NA</v>
      </c>
      <c r="AP304" t="str">
        <f>'Revenue Drivers'!BF113</f>
        <v>NA</v>
      </c>
      <c r="AQ304" t="str">
        <f>'Revenue Drivers'!BG113</f>
        <v>NA</v>
      </c>
      <c r="AR304" t="str">
        <f>'Revenue Drivers'!BH113</f>
        <v>NA</v>
      </c>
      <c r="AS304" t="str">
        <f>'Revenue Drivers'!BI113</f>
        <v>NA</v>
      </c>
      <c r="AT304">
        <f>'Revenue Drivers'!BJ113</f>
        <v>0</v>
      </c>
      <c r="AZ304">
        <f>'Revenue Drivers'!AK113</f>
        <v>-59.134290000000021</v>
      </c>
      <c r="BA304">
        <f>'Revenue Drivers'!AL113</f>
        <v>23.950259999999957</v>
      </c>
      <c r="BB304">
        <f>'Revenue Drivers'!AM113</f>
        <v>-1.8801299999999799</v>
      </c>
      <c r="BC304">
        <f>'Revenue Drivers'!AN113</f>
        <v>98.412369999999981</v>
      </c>
      <c r="BD304">
        <f>'Revenue Drivers'!AO113</f>
        <v>-102.19355999999993</v>
      </c>
      <c r="BE304">
        <f>'Revenue Drivers'!AP113</f>
        <v>6.2585699999999633</v>
      </c>
      <c r="BF304">
        <f>'Revenue Drivers'!AQ113</f>
        <v>7.4401500000000169</v>
      </c>
      <c r="BG304">
        <f>'Revenue Drivers'!AR113</f>
        <v>147.81238218872682</v>
      </c>
    </row>
    <row r="305" spans="1:59">
      <c r="A305">
        <f>'Revenue Drivers'!I114</f>
        <v>0</v>
      </c>
      <c r="B305">
        <f>'Revenue Drivers'!J114</f>
        <v>0</v>
      </c>
      <c r="C305">
        <f>'Revenue Drivers'!K114</f>
        <v>0</v>
      </c>
      <c r="D305">
        <f>'Revenue Drivers'!L114</f>
        <v>0</v>
      </c>
      <c r="E305">
        <f>'Revenue Drivers'!M114</f>
        <v>0</v>
      </c>
      <c r="F305">
        <f>'Revenue Drivers'!N114</f>
        <v>0</v>
      </c>
      <c r="G305">
        <f>'Revenue Drivers'!O114</f>
        <v>0</v>
      </c>
      <c r="H305">
        <f>'Revenue Drivers'!P114</f>
        <v>0</v>
      </c>
      <c r="I305">
        <f>'Revenue Drivers'!Q114</f>
        <v>0</v>
      </c>
      <c r="J305">
        <f>'Revenue Drivers'!R114</f>
        <v>0</v>
      </c>
      <c r="K305">
        <f>'Revenue Drivers'!S114</f>
        <v>0</v>
      </c>
      <c r="L305">
        <f>'Revenue Drivers'!T114</f>
        <v>0</v>
      </c>
      <c r="M305">
        <f>'Revenue Drivers'!U114</f>
        <v>0</v>
      </c>
      <c r="N305">
        <f>'Revenue Drivers'!V114</f>
        <v>0</v>
      </c>
      <c r="O305">
        <f>'Revenue Drivers'!W114</f>
        <v>0</v>
      </c>
      <c r="P305">
        <f>'Revenue Drivers'!X114</f>
        <v>0</v>
      </c>
      <c r="Q305">
        <f>'Revenue Drivers'!Y114</f>
        <v>0</v>
      </c>
      <c r="R305">
        <f>'Revenue Drivers'!Z114</f>
        <v>0</v>
      </c>
      <c r="S305">
        <f>'Revenue Drivers'!AA114</f>
        <v>0</v>
      </c>
      <c r="T305">
        <f>'Revenue Drivers'!AB114</f>
        <v>0</v>
      </c>
      <c r="U305">
        <f>'Revenue Drivers'!AC114</f>
        <v>0</v>
      </c>
      <c r="V305">
        <f>'Revenue Drivers'!AD114</f>
        <v>0</v>
      </c>
      <c r="W305">
        <f>'Revenue Drivers'!AE114</f>
        <v>0</v>
      </c>
      <c r="X305">
        <f>'Revenue Drivers'!AF114</f>
        <v>0</v>
      </c>
      <c r="Y305">
        <f>'Revenue Drivers'!AG114</f>
        <v>0</v>
      </c>
      <c r="Z305">
        <f>'Revenue Drivers'!AH114</f>
        <v>0</v>
      </c>
      <c r="AA305">
        <f>'Revenue Drivers'!AI114</f>
        <v>0</v>
      </c>
      <c r="AB305">
        <f>'Revenue Drivers'!AJ114</f>
        <v>0</v>
      </c>
      <c r="AD305">
        <f>'Revenue Drivers'!AT114</f>
        <v>0</v>
      </c>
      <c r="AE305">
        <f>'Revenue Drivers'!AU114</f>
        <v>0</v>
      </c>
      <c r="AF305">
        <f>'Revenue Drivers'!AV114</f>
        <v>0</v>
      </c>
      <c r="AG305">
        <f>'Revenue Drivers'!AW114</f>
        <v>0</v>
      </c>
      <c r="AH305">
        <f>'Revenue Drivers'!AX114</f>
        <v>0</v>
      </c>
      <c r="AI305">
        <f>'Revenue Drivers'!AY114</f>
        <v>0</v>
      </c>
      <c r="AJ305">
        <f>'Revenue Drivers'!AZ114</f>
        <v>0</v>
      </c>
      <c r="AK305">
        <f>'Revenue Drivers'!BA114</f>
        <v>0</v>
      </c>
      <c r="AL305">
        <f>'Revenue Drivers'!BB114</f>
        <v>0</v>
      </c>
      <c r="AM305">
        <f>'Revenue Drivers'!BC114</f>
        <v>0</v>
      </c>
      <c r="AN305">
        <f>'Revenue Drivers'!BD114</f>
        <v>0</v>
      </c>
      <c r="AO305">
        <f>'Revenue Drivers'!BE114</f>
        <v>0</v>
      </c>
      <c r="AP305">
        <f>'Revenue Drivers'!BF114</f>
        <v>0</v>
      </c>
      <c r="AQ305">
        <f>'Revenue Drivers'!BG114</f>
        <v>0</v>
      </c>
      <c r="AR305">
        <f>'Revenue Drivers'!BH114</f>
        <v>0</v>
      </c>
      <c r="AS305">
        <f>'Revenue Drivers'!BI114</f>
        <v>0</v>
      </c>
      <c r="AT305">
        <f>'Revenue Drivers'!BJ114</f>
        <v>0</v>
      </c>
      <c r="AZ305">
        <f>'Revenue Drivers'!AK114</f>
        <v>0</v>
      </c>
      <c r="BA305">
        <f>'Revenue Drivers'!AL114</f>
        <v>0</v>
      </c>
      <c r="BB305">
        <f>'Revenue Drivers'!AM114</f>
        <v>0</v>
      </c>
      <c r="BC305">
        <f>'Revenue Drivers'!AN114</f>
        <v>0</v>
      </c>
      <c r="BD305">
        <f>'Revenue Drivers'!AO114</f>
        <v>0</v>
      </c>
      <c r="BE305">
        <f>'Revenue Drivers'!AP114</f>
        <v>0</v>
      </c>
      <c r="BF305">
        <f>'Revenue Drivers'!AQ114</f>
        <v>0</v>
      </c>
      <c r="BG305">
        <f>'Revenue Drivers'!AR114</f>
        <v>0</v>
      </c>
    </row>
    <row r="306" spans="1:59">
      <c r="A306" t="str">
        <f>'Revenue Drivers'!I115</f>
        <v>y/y FX Impact - %</v>
      </c>
      <c r="B306">
        <f>'Revenue Drivers'!J115</f>
        <v>0</v>
      </c>
      <c r="C306">
        <f>'Revenue Drivers'!K115</f>
        <v>0</v>
      </c>
      <c r="D306">
        <f>'Revenue Drivers'!L115</f>
        <v>0</v>
      </c>
      <c r="E306">
        <f>'Revenue Drivers'!M115</f>
        <v>0</v>
      </c>
      <c r="F306">
        <f>'Revenue Drivers'!N115</f>
        <v>0</v>
      </c>
      <c r="G306">
        <f>'Revenue Drivers'!O115</f>
        <v>0</v>
      </c>
      <c r="H306">
        <f>'Revenue Drivers'!P115</f>
        <v>0</v>
      </c>
      <c r="I306">
        <f>'Revenue Drivers'!Q115</f>
        <v>0</v>
      </c>
      <c r="J306">
        <f>'Revenue Drivers'!R115</f>
        <v>0</v>
      </c>
      <c r="K306">
        <f>'Revenue Drivers'!S115</f>
        <v>0</v>
      </c>
      <c r="L306">
        <f>'Revenue Drivers'!T115</f>
        <v>0</v>
      </c>
      <c r="M306">
        <f>'Revenue Drivers'!U115</f>
        <v>0</v>
      </c>
      <c r="N306">
        <f>'Revenue Drivers'!V115</f>
        <v>0</v>
      </c>
      <c r="O306">
        <f>'Revenue Drivers'!W115</f>
        <v>0</v>
      </c>
      <c r="P306">
        <f>'Revenue Drivers'!X115</f>
        <v>0</v>
      </c>
      <c r="Q306">
        <f>'Revenue Drivers'!Y115</f>
        <v>0</v>
      </c>
      <c r="R306">
        <f>'Revenue Drivers'!Z115</f>
        <v>0</v>
      </c>
      <c r="S306">
        <f>'Revenue Drivers'!AA115</f>
        <v>0</v>
      </c>
      <c r="T306">
        <f>'Revenue Drivers'!AB115</f>
        <v>0</v>
      </c>
      <c r="U306">
        <f>'Revenue Drivers'!AC115</f>
        <v>-5.6251940391182753E-2</v>
      </c>
      <c r="V306">
        <f>'Revenue Drivers'!AD115</f>
        <v>-8.0778256072355337E-2</v>
      </c>
      <c r="W306">
        <f>'Revenue Drivers'!AE115</f>
        <v>-9.9989744641575395E-2</v>
      </c>
      <c r="X306">
        <f>'Revenue Drivers'!AF115</f>
        <v>-6.0907588800744872E-2</v>
      </c>
      <c r="Y306">
        <f>'Revenue Drivers'!AG115</f>
        <v>-4.3677452695182195E-2</v>
      </c>
      <c r="Z306">
        <f>'Revenue Drivers'!AH115</f>
        <v>-1.7308247348293504E-2</v>
      </c>
      <c r="AA306">
        <f>'Revenue Drivers'!AI115</f>
        <v>6.0314132748500171E-3</v>
      </c>
      <c r="AB306">
        <f>'Revenue Drivers'!AJ115</f>
        <v>1.6057143528886098E-2</v>
      </c>
      <c r="AD306">
        <f>'Revenue Drivers'!AT115</f>
        <v>0</v>
      </c>
      <c r="AE306">
        <f>'Revenue Drivers'!AU115</f>
        <v>0</v>
      </c>
      <c r="AF306">
        <f>'Revenue Drivers'!AV115</f>
        <v>0</v>
      </c>
      <c r="AG306">
        <f>'Revenue Drivers'!AW115</f>
        <v>0</v>
      </c>
      <c r="AH306">
        <f>'Revenue Drivers'!AX115</f>
        <v>-7.4378122569503935E-2</v>
      </c>
      <c r="AI306">
        <f>'Revenue Drivers'!AY115</f>
        <v>-5.6048515483939632E-3</v>
      </c>
      <c r="AJ306">
        <f>'Revenue Drivers'!AZ115</f>
        <v>7.712242756265697E-3</v>
      </c>
      <c r="AK306">
        <f>'Revenue Drivers'!BA115</f>
        <v>1.5376016876704757E-3</v>
      </c>
      <c r="AL306">
        <f>'Revenue Drivers'!BB115</f>
        <v>0</v>
      </c>
      <c r="AM306">
        <f>'Revenue Drivers'!BC115</f>
        <v>0</v>
      </c>
      <c r="AN306">
        <f>'Revenue Drivers'!BD115</f>
        <v>0</v>
      </c>
      <c r="AO306">
        <f>'Revenue Drivers'!BE115</f>
        <v>0</v>
      </c>
      <c r="AP306">
        <f>'Revenue Drivers'!BF115</f>
        <v>0</v>
      </c>
      <c r="AQ306">
        <f>'Revenue Drivers'!BG115</f>
        <v>0</v>
      </c>
      <c r="AR306">
        <f>'Revenue Drivers'!BH115</f>
        <v>0</v>
      </c>
      <c r="AS306">
        <f>'Revenue Drivers'!BI115</f>
        <v>0</v>
      </c>
      <c r="AT306">
        <f>'Revenue Drivers'!BJ115</f>
        <v>0</v>
      </c>
      <c r="AZ306">
        <f>'Revenue Drivers'!AK115</f>
        <v>2.338143965646089E-2</v>
      </c>
      <c r="BA306">
        <f>'Revenue Drivers'!AL115</f>
        <v>5.5575574040711562E-3</v>
      </c>
      <c r="BB306">
        <f>'Revenue Drivers'!AM115</f>
        <v>1.0476673364895994E-2</v>
      </c>
      <c r="BC306">
        <f>'Revenue Drivers'!AN115</f>
        <v>-1.345003340364137E-3</v>
      </c>
      <c r="BD306">
        <f>'Revenue Drivers'!AO115</f>
        <v>2.4057300405926352E-3</v>
      </c>
      <c r="BE306">
        <f>'Revenue Drivers'!AP115</f>
        <v>3.9492033681322036E-3</v>
      </c>
      <c r="BF306">
        <f>'Revenue Drivers'!AQ115</f>
        <v>-1.2798327619520933E-3</v>
      </c>
      <c r="BG306">
        <f>'Revenue Drivers'!AR115</f>
        <v>1.2589084557974584E-3</v>
      </c>
    </row>
    <row r="307" spans="1:59">
      <c r="A307" t="str">
        <f>'Revenue Drivers'!I116</f>
        <v>Abs FX Impact</v>
      </c>
      <c r="B307">
        <f>'Revenue Drivers'!J116</f>
        <v>0</v>
      </c>
      <c r="C307">
        <f>'Revenue Drivers'!K116</f>
        <v>0</v>
      </c>
      <c r="D307">
        <f>'Revenue Drivers'!L116</f>
        <v>0</v>
      </c>
      <c r="E307">
        <f>'Revenue Drivers'!M116</f>
        <v>0</v>
      </c>
      <c r="F307">
        <f>'Revenue Drivers'!N116</f>
        <v>0</v>
      </c>
      <c r="G307">
        <f>'Revenue Drivers'!O116</f>
        <v>0</v>
      </c>
      <c r="H307">
        <f>'Revenue Drivers'!P116</f>
        <v>0</v>
      </c>
      <c r="I307">
        <f>'Revenue Drivers'!Q116</f>
        <v>0</v>
      </c>
      <c r="J307">
        <f>'Revenue Drivers'!R116</f>
        <v>0</v>
      </c>
      <c r="K307">
        <f>'Revenue Drivers'!S116</f>
        <v>0</v>
      </c>
      <c r="L307">
        <f>'Revenue Drivers'!T116</f>
        <v>0</v>
      </c>
      <c r="M307">
        <f>'Revenue Drivers'!U116</f>
        <v>0</v>
      </c>
      <c r="N307">
        <f>'Revenue Drivers'!V116</f>
        <v>0</v>
      </c>
      <c r="O307">
        <f>'Revenue Drivers'!W116</f>
        <v>0</v>
      </c>
      <c r="P307">
        <f>'Revenue Drivers'!X116</f>
        <v>0</v>
      </c>
      <c r="Q307">
        <f>'Revenue Drivers'!Y116</f>
        <v>0</v>
      </c>
      <c r="R307">
        <f>'Revenue Drivers'!Z116</f>
        <v>0</v>
      </c>
      <c r="S307">
        <f>'Revenue Drivers'!AA116</f>
        <v>0</v>
      </c>
      <c r="T307">
        <f>'Revenue Drivers'!AB116</f>
        <v>0</v>
      </c>
      <c r="U307">
        <f>'Revenue Drivers'!AC116</f>
        <v>-2.899</v>
      </c>
      <c r="V307">
        <f>'Revenue Drivers'!AD116</f>
        <v>-5.1980000000000004</v>
      </c>
      <c r="W307">
        <f>'Revenue Drivers'!AE116</f>
        <v>-7.8</v>
      </c>
      <c r="X307">
        <f>'Revenue Drivers'!AF116</f>
        <v>-6.6719999999999997</v>
      </c>
      <c r="Y307">
        <f>'Revenue Drivers'!AG116</f>
        <v>-4.3949999999999996</v>
      </c>
      <c r="Z307">
        <f>'Revenue Drivers'!AH116</f>
        <v>-1.919</v>
      </c>
      <c r="AA307">
        <f>'Revenue Drivers'!AI116</f>
        <v>0.74804000000000315</v>
      </c>
      <c r="AB307">
        <f>'Revenue Drivers'!AJ116</f>
        <v>2.7318499999999517</v>
      </c>
      <c r="AD307">
        <f>'Revenue Drivers'!AT116</f>
        <v>0</v>
      </c>
      <c r="AE307">
        <f>'Revenue Drivers'!AU116</f>
        <v>0</v>
      </c>
      <c r="AF307">
        <f>'Revenue Drivers'!AV116</f>
        <v>0</v>
      </c>
      <c r="AG307">
        <f>'Revenue Drivers'!AW116</f>
        <v>0</v>
      </c>
      <c r="AH307">
        <f>'Revenue Drivers'!AX116</f>
        <v>-22.569000000000003</v>
      </c>
      <c r="AI307">
        <f>'Revenue Drivers'!AY116</f>
        <v>-2.8341100000000452</v>
      </c>
      <c r="AJ307">
        <f>'Revenue Drivers'!AZ116</f>
        <v>-1.2984699999999241</v>
      </c>
      <c r="AK307">
        <f>'Revenue Drivers'!BA116</f>
        <v>1.5228822267145858</v>
      </c>
      <c r="AL307">
        <f>'Revenue Drivers'!BB116</f>
        <v>0</v>
      </c>
      <c r="AM307">
        <f>'Revenue Drivers'!BC116</f>
        <v>0</v>
      </c>
      <c r="AN307">
        <f>'Revenue Drivers'!BD116</f>
        <v>0</v>
      </c>
      <c r="AO307">
        <f>'Revenue Drivers'!BE116</f>
        <v>0</v>
      </c>
      <c r="AP307">
        <f>'Revenue Drivers'!BF116</f>
        <v>0</v>
      </c>
      <c r="AQ307">
        <f>'Revenue Drivers'!BG116</f>
        <v>0</v>
      </c>
      <c r="AR307">
        <f>'Revenue Drivers'!BH116</f>
        <v>0</v>
      </c>
      <c r="AS307">
        <f>'Revenue Drivers'!BI116</f>
        <v>0</v>
      </c>
      <c r="AT307">
        <f>'Revenue Drivers'!BJ116</f>
        <v>0</v>
      </c>
      <c r="AZ307">
        <f>'Revenue Drivers'!AK116</f>
        <v>-3.4940000000000002</v>
      </c>
      <c r="BA307">
        <f>'Revenue Drivers'!AL116</f>
        <v>0.8698800000000233</v>
      </c>
      <c r="BB307">
        <f>'Revenue Drivers'!AM116</f>
        <v>1.6840100000000007</v>
      </c>
      <c r="BC307">
        <f>'Revenue Drivers'!AN116</f>
        <v>-0.35835999999994783</v>
      </c>
      <c r="BD307">
        <f>'Revenue Drivers'!AO116</f>
        <v>0.50042312293379609</v>
      </c>
      <c r="BE307">
        <f>'Revenue Drivers'!AP116</f>
        <v>0.90591565902261095</v>
      </c>
      <c r="BF307">
        <f>'Revenue Drivers'!AQ116</f>
        <v>-0.29221909520543932</v>
      </c>
      <c r="BG307">
        <f>'Revenue Drivers'!AR116</f>
        <v>0.40876253996361811</v>
      </c>
    </row>
    <row r="308" spans="1:59">
      <c r="A308">
        <f>'Revenue Drivers'!I120</f>
        <v>0</v>
      </c>
      <c r="B308">
        <f>'Revenue Drivers'!J120</f>
        <v>0</v>
      </c>
      <c r="C308">
        <f>'Revenue Drivers'!K120</f>
        <v>0</v>
      </c>
      <c r="D308">
        <f>'Revenue Drivers'!L120</f>
        <v>0</v>
      </c>
      <c r="E308">
        <f>'Revenue Drivers'!M120</f>
        <v>0</v>
      </c>
      <c r="F308">
        <f>'Revenue Drivers'!N120</f>
        <v>0</v>
      </c>
      <c r="G308">
        <f>'Revenue Drivers'!O120</f>
        <v>0</v>
      </c>
      <c r="H308">
        <f>'Revenue Drivers'!P120</f>
        <v>0</v>
      </c>
      <c r="I308">
        <f>'Revenue Drivers'!Q120</f>
        <v>0</v>
      </c>
      <c r="J308">
        <f>'Revenue Drivers'!R120</f>
        <v>0</v>
      </c>
      <c r="K308">
        <f>'Revenue Drivers'!S120</f>
        <v>0</v>
      </c>
      <c r="L308">
        <f>'Revenue Drivers'!T120</f>
        <v>0</v>
      </c>
      <c r="M308">
        <f>'Revenue Drivers'!U120</f>
        <v>0</v>
      </c>
      <c r="N308">
        <f>'Revenue Drivers'!V120</f>
        <v>0</v>
      </c>
      <c r="O308">
        <f>'Revenue Drivers'!W120</f>
        <v>0</v>
      </c>
      <c r="P308">
        <f>'Revenue Drivers'!X120</f>
        <v>0</v>
      </c>
      <c r="Q308">
        <f>'Revenue Drivers'!Y120</f>
        <v>0</v>
      </c>
      <c r="R308">
        <f>'Revenue Drivers'!Z120</f>
        <v>0</v>
      </c>
      <c r="S308">
        <f>'Revenue Drivers'!AA120</f>
        <v>0</v>
      </c>
      <c r="T308">
        <f>'Revenue Drivers'!AB120</f>
        <v>0</v>
      </c>
      <c r="U308">
        <f>'Revenue Drivers'!AC120</f>
        <v>0</v>
      </c>
      <c r="V308">
        <f>'Revenue Drivers'!AD120</f>
        <v>0</v>
      </c>
      <c r="W308">
        <f>'Revenue Drivers'!AE120</f>
        <v>0</v>
      </c>
      <c r="X308">
        <f>'Revenue Drivers'!AF120</f>
        <v>0</v>
      </c>
      <c r="Y308">
        <f>'Revenue Drivers'!AG120</f>
        <v>0</v>
      </c>
      <c r="Z308">
        <f>'Revenue Drivers'!AH120</f>
        <v>0</v>
      </c>
      <c r="AA308">
        <f>'Revenue Drivers'!AI120</f>
        <v>0</v>
      </c>
      <c r="AB308">
        <f>'Revenue Drivers'!AJ120</f>
        <v>0</v>
      </c>
      <c r="AD308">
        <f>'Revenue Drivers'!AT120</f>
        <v>0</v>
      </c>
      <c r="AE308">
        <f>'Revenue Drivers'!AU120</f>
        <v>0</v>
      </c>
      <c r="AF308">
        <f>'Revenue Drivers'!AV120</f>
        <v>0</v>
      </c>
      <c r="AG308">
        <f>'Revenue Drivers'!AW120</f>
        <v>0</v>
      </c>
      <c r="AH308">
        <f>'Revenue Drivers'!AX120</f>
        <v>0</v>
      </c>
      <c r="AI308">
        <f>'Revenue Drivers'!AY120</f>
        <v>0</v>
      </c>
      <c r="AJ308">
        <f>'Revenue Drivers'!AZ120</f>
        <v>0</v>
      </c>
      <c r="AK308">
        <f>'Revenue Drivers'!BA120</f>
        <v>0</v>
      </c>
      <c r="AL308">
        <f>'Revenue Drivers'!BB120</f>
        <v>0</v>
      </c>
      <c r="AM308">
        <f>'Revenue Drivers'!BC120</f>
        <v>0</v>
      </c>
      <c r="AN308">
        <f>'Revenue Drivers'!BD120</f>
        <v>0</v>
      </c>
      <c r="AO308">
        <f>'Revenue Drivers'!BE120</f>
        <v>0</v>
      </c>
      <c r="AP308">
        <f>'Revenue Drivers'!BF120</f>
        <v>0</v>
      </c>
      <c r="AQ308">
        <f>'Revenue Drivers'!BG120</f>
        <v>0</v>
      </c>
      <c r="AR308">
        <f>'Revenue Drivers'!BH120</f>
        <v>0</v>
      </c>
      <c r="AS308">
        <f>'Revenue Drivers'!BI120</f>
        <v>0</v>
      </c>
      <c r="AT308">
        <f>'Revenue Drivers'!BJ120</f>
        <v>0</v>
      </c>
      <c r="AZ308">
        <f>'Revenue Drivers'!AK120</f>
        <v>0</v>
      </c>
      <c r="BA308">
        <f>'Revenue Drivers'!AL120</f>
        <v>0</v>
      </c>
      <c r="BB308">
        <f>'Revenue Drivers'!AM120</f>
        <v>0</v>
      </c>
      <c r="BC308">
        <f>'Revenue Drivers'!AN120</f>
        <v>0</v>
      </c>
      <c r="BD308">
        <f>'Revenue Drivers'!AO120</f>
        <v>0</v>
      </c>
      <c r="BE308">
        <f>'Revenue Drivers'!AP120</f>
        <v>0</v>
      </c>
      <c r="BF308">
        <f>'Revenue Drivers'!AQ120</f>
        <v>0</v>
      </c>
      <c r="BG308">
        <f>'Revenue Drivers'!AR120</f>
        <v>0</v>
      </c>
    </row>
    <row r="309" spans="1:59">
      <c r="A309">
        <f>'Revenue Drivers'!I123</f>
        <v>0</v>
      </c>
      <c r="B309">
        <f>'Revenue Drivers'!J123</f>
        <v>0</v>
      </c>
      <c r="C309">
        <f>'Revenue Drivers'!K123</f>
        <v>0</v>
      </c>
      <c r="D309">
        <f>'Revenue Drivers'!L123</f>
        <v>0</v>
      </c>
      <c r="E309">
        <f>'Revenue Drivers'!M123</f>
        <v>0</v>
      </c>
      <c r="F309">
        <f>'Revenue Drivers'!N123</f>
        <v>0</v>
      </c>
      <c r="G309">
        <f>'Revenue Drivers'!O123</f>
        <v>0</v>
      </c>
      <c r="H309">
        <f>'Revenue Drivers'!P123</f>
        <v>0</v>
      </c>
      <c r="I309">
        <f>'Revenue Drivers'!Q123</f>
        <v>0</v>
      </c>
      <c r="J309">
        <f>'Revenue Drivers'!R123</f>
        <v>0</v>
      </c>
      <c r="K309">
        <f>'Revenue Drivers'!S123</f>
        <v>0</v>
      </c>
      <c r="L309">
        <f>'Revenue Drivers'!T123</f>
        <v>0</v>
      </c>
      <c r="M309">
        <f>'Revenue Drivers'!U123</f>
        <v>0</v>
      </c>
      <c r="N309">
        <f>'Revenue Drivers'!V123</f>
        <v>0</v>
      </c>
      <c r="O309">
        <f>'Revenue Drivers'!W123</f>
        <v>0</v>
      </c>
      <c r="P309">
        <f>'Revenue Drivers'!X123</f>
        <v>0</v>
      </c>
      <c r="Q309">
        <f>'Revenue Drivers'!Y123</f>
        <v>0</v>
      </c>
      <c r="R309">
        <f>'Revenue Drivers'!Z123</f>
        <v>0</v>
      </c>
      <c r="S309">
        <f>'Revenue Drivers'!AA123</f>
        <v>0</v>
      </c>
      <c r="T309">
        <f>'Revenue Drivers'!AB123</f>
        <v>0</v>
      </c>
      <c r="U309">
        <f>'Revenue Drivers'!AC123</f>
        <v>0</v>
      </c>
      <c r="V309">
        <f>'Revenue Drivers'!AD123</f>
        <v>0</v>
      </c>
      <c r="W309">
        <f>'Revenue Drivers'!AE123</f>
        <v>0</v>
      </c>
      <c r="X309">
        <f>'Revenue Drivers'!AF123</f>
        <v>0</v>
      </c>
      <c r="Y309">
        <f>'Revenue Drivers'!AG123</f>
        <v>0</v>
      </c>
      <c r="Z309">
        <f>'Revenue Drivers'!AH123</f>
        <v>0</v>
      </c>
      <c r="AA309">
        <f>'Revenue Drivers'!AI123</f>
        <v>0</v>
      </c>
      <c r="AB309">
        <f>'Revenue Drivers'!AJ123</f>
        <v>0</v>
      </c>
      <c r="AD309">
        <f>'Revenue Drivers'!AT123</f>
        <v>0</v>
      </c>
      <c r="AE309">
        <f>'Revenue Drivers'!AU123</f>
        <v>0</v>
      </c>
      <c r="AF309">
        <f>'Revenue Drivers'!AV123</f>
        <v>0</v>
      </c>
      <c r="AG309">
        <f>'Revenue Drivers'!AW123</f>
        <v>0</v>
      </c>
      <c r="AH309">
        <f>'Revenue Drivers'!AX123</f>
        <v>0</v>
      </c>
      <c r="AI309">
        <f>'Revenue Drivers'!AY123</f>
        <v>0</v>
      </c>
      <c r="AJ309">
        <f>'Revenue Drivers'!AZ123</f>
        <v>0</v>
      </c>
      <c r="AK309">
        <f>'Revenue Drivers'!BA123</f>
        <v>0</v>
      </c>
      <c r="AL309">
        <f>'Revenue Drivers'!BB123</f>
        <v>0</v>
      </c>
      <c r="AM309">
        <f>'Revenue Drivers'!BC123</f>
        <v>0</v>
      </c>
      <c r="AN309">
        <f>'Revenue Drivers'!BD123</f>
        <v>0</v>
      </c>
      <c r="AO309">
        <f>'Revenue Drivers'!BE123</f>
        <v>0</v>
      </c>
      <c r="AP309">
        <f>'Revenue Drivers'!BF123</f>
        <v>0</v>
      </c>
      <c r="AQ309">
        <f>'Revenue Drivers'!BG123</f>
        <v>0</v>
      </c>
      <c r="AR309">
        <f>'Revenue Drivers'!BH123</f>
        <v>0</v>
      </c>
      <c r="AS309">
        <f>'Revenue Drivers'!BI123</f>
        <v>0</v>
      </c>
      <c r="AT309">
        <f>'Revenue Drivers'!BJ123</f>
        <v>0</v>
      </c>
      <c r="AZ309">
        <f>'Revenue Drivers'!AK123</f>
        <v>0</v>
      </c>
      <c r="BA309">
        <f>'Revenue Drivers'!AL123</f>
        <v>0</v>
      </c>
      <c r="BB309">
        <f>'Revenue Drivers'!AM123</f>
        <v>0</v>
      </c>
      <c r="BC309">
        <f>'Revenue Drivers'!AN123</f>
        <v>0</v>
      </c>
      <c r="BD309">
        <f>'Revenue Drivers'!AO123</f>
        <v>0</v>
      </c>
      <c r="BE309">
        <f>'Revenue Drivers'!AP123</f>
        <v>0</v>
      </c>
      <c r="BF309">
        <f>'Revenue Drivers'!AQ123</f>
        <v>0</v>
      </c>
      <c r="BG309">
        <f>'Revenue Drivers'!AR123</f>
        <v>0</v>
      </c>
    </row>
    <row r="310" spans="1:59">
      <c r="A310">
        <f>'Revenue Drivers'!I124</f>
        <v>0</v>
      </c>
      <c r="B310">
        <f>'Revenue Drivers'!J124</f>
        <v>0</v>
      </c>
      <c r="C310">
        <f>'Revenue Drivers'!K124</f>
        <v>0</v>
      </c>
      <c r="D310">
        <f>'Revenue Drivers'!L124</f>
        <v>0</v>
      </c>
      <c r="E310">
        <f>'Revenue Drivers'!M124</f>
        <v>0</v>
      </c>
      <c r="F310">
        <f>'Revenue Drivers'!N124</f>
        <v>0</v>
      </c>
      <c r="G310">
        <f>'Revenue Drivers'!O124</f>
        <v>0</v>
      </c>
      <c r="H310">
        <f>'Revenue Drivers'!P124</f>
        <v>0</v>
      </c>
      <c r="I310">
        <f>'Revenue Drivers'!Q124</f>
        <v>0</v>
      </c>
      <c r="J310">
        <f>'Revenue Drivers'!R124</f>
        <v>0</v>
      </c>
      <c r="K310">
        <f>'Revenue Drivers'!S124</f>
        <v>0</v>
      </c>
      <c r="L310">
        <f>'Revenue Drivers'!T124</f>
        <v>0</v>
      </c>
      <c r="M310">
        <f>'Revenue Drivers'!U124</f>
        <v>0</v>
      </c>
      <c r="N310">
        <f>'Revenue Drivers'!V124</f>
        <v>0</v>
      </c>
      <c r="O310">
        <f>'Revenue Drivers'!W124</f>
        <v>0</v>
      </c>
      <c r="P310">
        <f>'Revenue Drivers'!X124</f>
        <v>0</v>
      </c>
      <c r="Q310">
        <f>'Revenue Drivers'!Y124</f>
        <v>0</v>
      </c>
      <c r="R310">
        <f>'Revenue Drivers'!Z124</f>
        <v>0</v>
      </c>
      <c r="S310">
        <f>'Revenue Drivers'!AA124</f>
        <v>0</v>
      </c>
      <c r="T310">
        <f>'Revenue Drivers'!AB124</f>
        <v>0</v>
      </c>
      <c r="U310">
        <f>'Revenue Drivers'!AC124</f>
        <v>0</v>
      </c>
      <c r="V310">
        <f>'Revenue Drivers'!AD124</f>
        <v>0</v>
      </c>
      <c r="W310">
        <f>'Revenue Drivers'!AE124</f>
        <v>0</v>
      </c>
      <c r="X310">
        <f>'Revenue Drivers'!AF124</f>
        <v>0</v>
      </c>
      <c r="Y310">
        <f>'Revenue Drivers'!AG124</f>
        <v>0</v>
      </c>
      <c r="Z310">
        <f>'Revenue Drivers'!AH124</f>
        <v>0</v>
      </c>
      <c r="AA310">
        <f>'Revenue Drivers'!AI124</f>
        <v>0</v>
      </c>
      <c r="AB310">
        <f>'Revenue Drivers'!AJ124</f>
        <v>0</v>
      </c>
      <c r="AD310">
        <f>'Revenue Drivers'!AT124</f>
        <v>0</v>
      </c>
      <c r="AE310">
        <f>'Revenue Drivers'!AU124</f>
        <v>0</v>
      </c>
      <c r="AF310">
        <f>'Revenue Drivers'!AV124</f>
        <v>0</v>
      </c>
      <c r="AG310">
        <f>'Revenue Drivers'!AW124</f>
        <v>0</v>
      </c>
      <c r="AH310">
        <f>'Revenue Drivers'!AX124</f>
        <v>0</v>
      </c>
      <c r="AI310">
        <f>'Revenue Drivers'!AY124</f>
        <v>0</v>
      </c>
      <c r="AJ310">
        <f>'Revenue Drivers'!AZ124</f>
        <v>0</v>
      </c>
      <c r="AK310">
        <f>'Revenue Drivers'!BA124</f>
        <v>0</v>
      </c>
      <c r="AL310">
        <f>'Revenue Drivers'!BB124</f>
        <v>0</v>
      </c>
      <c r="AM310">
        <f>'Revenue Drivers'!BC124</f>
        <v>0</v>
      </c>
      <c r="AN310">
        <f>'Revenue Drivers'!BD124</f>
        <v>0</v>
      </c>
      <c r="AO310">
        <f>'Revenue Drivers'!BE124</f>
        <v>0</v>
      </c>
      <c r="AP310">
        <f>'Revenue Drivers'!BF124</f>
        <v>0</v>
      </c>
      <c r="AQ310">
        <f>'Revenue Drivers'!BG124</f>
        <v>0</v>
      </c>
      <c r="AR310">
        <f>'Revenue Drivers'!BH124</f>
        <v>0</v>
      </c>
      <c r="AS310">
        <f>'Revenue Drivers'!BI124</f>
        <v>0</v>
      </c>
      <c r="AT310">
        <f>'Revenue Drivers'!BJ124</f>
        <v>0</v>
      </c>
      <c r="AZ310">
        <f>'Revenue Drivers'!AK124</f>
        <v>0</v>
      </c>
      <c r="BA310">
        <f>'Revenue Drivers'!AL124</f>
        <v>0</v>
      </c>
      <c r="BB310">
        <f>'Revenue Drivers'!AM124</f>
        <v>0</v>
      </c>
      <c r="BC310">
        <f>'Revenue Drivers'!AN124</f>
        <v>0</v>
      </c>
      <c r="BD310">
        <f>'Revenue Drivers'!AO124</f>
        <v>0</v>
      </c>
      <c r="BE310">
        <f>'Revenue Drivers'!AP124</f>
        <v>0</v>
      </c>
      <c r="BF310">
        <f>'Revenue Drivers'!AQ124</f>
        <v>0</v>
      </c>
      <c r="BG310">
        <f>'Revenue Drivers'!AR124</f>
        <v>0</v>
      </c>
    </row>
    <row r="311" spans="1:59">
      <c r="A311" t="str">
        <f>'Revenue Drivers'!I125</f>
        <v>United States (in USD at Current FX Rate)</v>
      </c>
      <c r="B311">
        <f>'Revenue Drivers'!J125</f>
        <v>0</v>
      </c>
      <c r="C311">
        <f>'Revenue Drivers'!K125</f>
        <v>0</v>
      </c>
      <c r="D311">
        <f>'Revenue Drivers'!L125</f>
        <v>0</v>
      </c>
      <c r="E311">
        <f>'Revenue Drivers'!M125</f>
        <v>0</v>
      </c>
      <c r="F311">
        <f>'Revenue Drivers'!N125</f>
        <v>0</v>
      </c>
      <c r="G311">
        <f>'Revenue Drivers'!O125</f>
        <v>0</v>
      </c>
      <c r="H311">
        <f>'Revenue Drivers'!P125</f>
        <v>0</v>
      </c>
      <c r="I311">
        <f>'Revenue Drivers'!Q125</f>
        <v>0</v>
      </c>
      <c r="J311">
        <f>'Revenue Drivers'!R125</f>
        <v>0</v>
      </c>
      <c r="K311">
        <f>'Revenue Drivers'!S125</f>
        <v>0</v>
      </c>
      <c r="L311">
        <f>'Revenue Drivers'!T125</f>
        <v>0</v>
      </c>
      <c r="M311">
        <f>'Revenue Drivers'!U125</f>
        <v>0</v>
      </c>
      <c r="N311">
        <f>'Revenue Drivers'!V125</f>
        <v>0</v>
      </c>
      <c r="O311">
        <f>'Revenue Drivers'!W125</f>
        <v>0</v>
      </c>
      <c r="P311">
        <f>'Revenue Drivers'!X125</f>
        <v>0</v>
      </c>
      <c r="Q311">
        <f>'Revenue Drivers'!Y125</f>
        <v>40.317804611186538</v>
      </c>
      <c r="R311">
        <f>'Revenue Drivers'!Z125</f>
        <v>50.341710822051432</v>
      </c>
      <c r="S311">
        <f>'Revenue Drivers'!AA125</f>
        <v>61.027462397342426</v>
      </c>
      <c r="T311">
        <f>'Revenue Drivers'!AB125</f>
        <v>85.698022169419573</v>
      </c>
      <c r="U311">
        <f>'Revenue Drivers'!AC125</f>
        <v>80.661000000000001</v>
      </c>
      <c r="V311">
        <f>'Revenue Drivers'!AD125</f>
        <v>90.346000000000004</v>
      </c>
      <c r="W311">
        <f>'Revenue Drivers'!AE125</f>
        <v>102.95218619883596</v>
      </c>
      <c r="X311">
        <f>'Revenue Drivers'!AF125</f>
        <v>141.22721646267303</v>
      </c>
      <c r="Y311">
        <f>'Revenue Drivers'!AG125</f>
        <v>126.913</v>
      </c>
      <c r="Z311">
        <f>'Revenue Drivers'!AH125</f>
        <v>134.351</v>
      </c>
      <c r="AA311">
        <f>'Revenue Drivers'!AI125</f>
        <v>134.50399999999999</v>
      </c>
      <c r="AB311">
        <f>'Revenue Drivers'!AJ125</f>
        <v>234.279</v>
      </c>
      <c r="AD311">
        <f>'Revenue Drivers'!AT125</f>
        <v>0</v>
      </c>
      <c r="AE311">
        <f>'Revenue Drivers'!AU125</f>
        <v>0</v>
      </c>
      <c r="AF311">
        <f>'Revenue Drivers'!AV125</f>
        <v>0</v>
      </c>
      <c r="AG311">
        <f>'Revenue Drivers'!AW125</f>
        <v>237.38499999999996</v>
      </c>
      <c r="AH311">
        <f>'Revenue Drivers'!AX125</f>
        <v>415.18640266150896</v>
      </c>
      <c r="AI311">
        <f>'Revenue Drivers'!AY125</f>
        <v>630.04700000000003</v>
      </c>
      <c r="AJ311">
        <f>'Revenue Drivers'!AZ125</f>
        <v>864.31127396242277</v>
      </c>
      <c r="AK311">
        <f>'Revenue Drivers'!BA125</f>
        <v>957.03843423415583</v>
      </c>
      <c r="AL311">
        <f>'Revenue Drivers'!BB125</f>
        <v>1081.453430684596</v>
      </c>
      <c r="AM311">
        <f>'Revenue Drivers'!BC125</f>
        <v>1200.4133080599017</v>
      </c>
      <c r="AN311">
        <f>'Revenue Drivers'!BD125</f>
        <v>1308.450505785293</v>
      </c>
      <c r="AO311">
        <f>'Revenue Drivers'!BE125</f>
        <v>1413.1265462481165</v>
      </c>
      <c r="AP311">
        <f>'Revenue Drivers'!BF125</f>
        <v>1512.0454044854848</v>
      </c>
      <c r="AQ311">
        <f>'Revenue Drivers'!BG125</f>
        <v>1602.7681287546141</v>
      </c>
      <c r="AR311">
        <f>'Revenue Drivers'!BH125</f>
        <v>1690.9203758361177</v>
      </c>
      <c r="AS311">
        <f>'Revenue Drivers'!BI125</f>
        <v>1783.9209965071041</v>
      </c>
      <c r="AT311">
        <f>'Revenue Drivers'!BJ125</f>
        <v>0</v>
      </c>
      <c r="AZ311">
        <f>'Revenue Drivers'!AK125</f>
        <v>179.66300000000001</v>
      </c>
      <c r="BA311">
        <f>'Revenue Drivers'!AL125</f>
        <v>200.80099999999999</v>
      </c>
      <c r="BB311">
        <f>'Revenue Drivers'!AM125</f>
        <v>198.34200000000004</v>
      </c>
      <c r="BC311">
        <f>'Revenue Drivers'!AN125</f>
        <v>285.50527396242279</v>
      </c>
      <c r="BD311">
        <f>'Revenue Drivers'!AO125</f>
        <v>197.62930000000003</v>
      </c>
      <c r="BE311">
        <f>'Revenue Drivers'!AP125</f>
        <v>204.81701999999999</v>
      </c>
      <c r="BF311">
        <f>'Revenue Drivers'!AQ125</f>
        <v>206.27568000000005</v>
      </c>
      <c r="BG311">
        <f>'Revenue Drivers'!AR125</f>
        <v>348.31643423415579</v>
      </c>
    </row>
    <row r="312" spans="1:59">
      <c r="A312" t="str">
        <f>'Revenue Drivers'!I126</f>
        <v>% y/y Growth</v>
      </c>
      <c r="B312">
        <f>'Revenue Drivers'!J126</f>
        <v>0</v>
      </c>
      <c r="C312">
        <f>'Revenue Drivers'!K126</f>
        <v>0</v>
      </c>
      <c r="D312">
        <f>'Revenue Drivers'!L126</f>
        <v>0</v>
      </c>
      <c r="E312">
        <f>'Revenue Drivers'!M126</f>
        <v>0</v>
      </c>
      <c r="F312">
        <f>'Revenue Drivers'!N126</f>
        <v>0</v>
      </c>
      <c r="G312">
        <f>'Revenue Drivers'!O126</f>
        <v>0</v>
      </c>
      <c r="H312">
        <f>'Revenue Drivers'!P126</f>
        <v>0</v>
      </c>
      <c r="I312">
        <f>'Revenue Drivers'!Q126</f>
        <v>0</v>
      </c>
      <c r="J312">
        <f>'Revenue Drivers'!R126</f>
        <v>0</v>
      </c>
      <c r="K312">
        <f>'Revenue Drivers'!S126</f>
        <v>0</v>
      </c>
      <c r="L312">
        <f>'Revenue Drivers'!T126</f>
        <v>0</v>
      </c>
      <c r="M312">
        <f>'Revenue Drivers'!U126</f>
        <v>0</v>
      </c>
      <c r="N312">
        <f>'Revenue Drivers'!V126</f>
        <v>0</v>
      </c>
      <c r="O312">
        <f>'Revenue Drivers'!W126</f>
        <v>0</v>
      </c>
      <c r="P312">
        <f>'Revenue Drivers'!X126</f>
        <v>0</v>
      </c>
      <c r="Q312">
        <f>'Revenue Drivers'!Y126</f>
        <v>0</v>
      </c>
      <c r="R312">
        <f>'Revenue Drivers'!Z126</f>
        <v>0</v>
      </c>
      <c r="S312">
        <f>'Revenue Drivers'!AA126</f>
        <v>0</v>
      </c>
      <c r="T312">
        <f>'Revenue Drivers'!AB126</f>
        <v>0</v>
      </c>
      <c r="U312">
        <f>'Revenue Drivers'!AC126</f>
        <v>1.000629765878172</v>
      </c>
      <c r="V312">
        <f>'Revenue Drivers'!AD126</f>
        <v>0.79465493970509415</v>
      </c>
      <c r="W312">
        <f>'Revenue Drivers'!AE126</f>
        <v>0.68698127293130318</v>
      </c>
      <c r="X312">
        <f>'Revenue Drivers'!AF126</f>
        <v>0.64796354557023195</v>
      </c>
      <c r="Y312">
        <f>'Revenue Drivers'!AG126</f>
        <v>0.5734121818474851</v>
      </c>
      <c r="Z312">
        <f>'Revenue Drivers'!AH126</f>
        <v>0.48707192349412254</v>
      </c>
      <c r="AA312">
        <f>'Revenue Drivers'!AI126</f>
        <v>0.30647055653802879</v>
      </c>
      <c r="AB312">
        <f>'Revenue Drivers'!AJ126</f>
        <v>0.65887996568933982</v>
      </c>
      <c r="AD312">
        <f>'Revenue Drivers'!AT126</f>
        <v>0</v>
      </c>
      <c r="AE312">
        <f>'Revenue Drivers'!AU126</f>
        <v>0</v>
      </c>
      <c r="AF312">
        <f>'Revenue Drivers'!AV126</f>
        <v>0</v>
      </c>
      <c r="AG312">
        <f>'Revenue Drivers'!AW126</f>
        <v>0</v>
      </c>
      <c r="AH312">
        <f>'Revenue Drivers'!AX126</f>
        <v>0.74900015865159553</v>
      </c>
      <c r="AI312">
        <f>'Revenue Drivers'!AY126</f>
        <v>0.51750393548813189</v>
      </c>
      <c r="AJ312">
        <f>'Revenue Drivers'!AZ126</f>
        <v>0.37182031493273149</v>
      </c>
      <c r="AK312">
        <f>'Revenue Drivers'!BA126</f>
        <v>0.10728445071256187</v>
      </c>
      <c r="AL312">
        <f>'Revenue Drivers'!BB126</f>
        <v>0.13</v>
      </c>
      <c r="AM312">
        <f>'Revenue Drivers'!BC126</f>
        <v>0.11</v>
      </c>
      <c r="AN312">
        <f>'Revenue Drivers'!BD126</f>
        <v>0.09</v>
      </c>
      <c r="AO312">
        <f>'Revenue Drivers'!BE126</f>
        <v>0.08</v>
      </c>
      <c r="AP312">
        <f>'Revenue Drivers'!BF126</f>
        <v>7.0000000000000007E-2</v>
      </c>
      <c r="AQ312">
        <f>'Revenue Drivers'!BG126</f>
        <v>6.0000000000000005E-2</v>
      </c>
      <c r="AR312">
        <f>'Revenue Drivers'!BH126</f>
        <v>5.5E-2</v>
      </c>
      <c r="AS312">
        <f>'Revenue Drivers'!BI126</f>
        <v>5.5E-2</v>
      </c>
      <c r="AT312">
        <f>'Revenue Drivers'!BJ126</f>
        <v>0</v>
      </c>
      <c r="AZ312">
        <f>'Revenue Drivers'!AK126</f>
        <v>0.41563905982838656</v>
      </c>
      <c r="BA312">
        <f>'Revenue Drivers'!AL126</f>
        <v>0.4945999657613267</v>
      </c>
      <c r="BB312">
        <f>'Revenue Drivers'!AM126</f>
        <v>0.47461785523107158</v>
      </c>
      <c r="BC312">
        <f>'Revenue Drivers'!AN126</f>
        <v>0.21865499665963561</v>
      </c>
      <c r="BD312">
        <f>'Revenue Drivers'!AO126</f>
        <v>0.1</v>
      </c>
      <c r="BE312">
        <f>'Revenue Drivers'!AP126</f>
        <v>0.02</v>
      </c>
      <c r="BF312">
        <f>'Revenue Drivers'!AQ126</f>
        <v>0.04</v>
      </c>
      <c r="BG312">
        <f>'Revenue Drivers'!AR126</f>
        <v>0.22</v>
      </c>
    </row>
    <row r="313" spans="1:59">
      <c r="A313" t="str">
        <f>'Revenue Drivers'!I127</f>
        <v>2 Yr Stacked Growth - %</v>
      </c>
      <c r="B313">
        <f>'Revenue Drivers'!J127</f>
        <v>0</v>
      </c>
      <c r="C313">
        <f>'Revenue Drivers'!K127</f>
        <v>0</v>
      </c>
      <c r="D313">
        <f>'Revenue Drivers'!L127</f>
        <v>0</v>
      </c>
      <c r="E313">
        <f>'Revenue Drivers'!M127</f>
        <v>0</v>
      </c>
      <c r="F313">
        <f>'Revenue Drivers'!N127</f>
        <v>0</v>
      </c>
      <c r="G313">
        <f>'Revenue Drivers'!O127</f>
        <v>0</v>
      </c>
      <c r="H313">
        <f>'Revenue Drivers'!P127</f>
        <v>0</v>
      </c>
      <c r="I313">
        <f>'Revenue Drivers'!Q127</f>
        <v>0</v>
      </c>
      <c r="J313">
        <f>'Revenue Drivers'!R127</f>
        <v>0</v>
      </c>
      <c r="K313">
        <f>'Revenue Drivers'!S127</f>
        <v>0</v>
      </c>
      <c r="L313">
        <f>'Revenue Drivers'!T127</f>
        <v>0</v>
      </c>
      <c r="M313">
        <f>'Revenue Drivers'!U127</f>
        <v>0</v>
      </c>
      <c r="N313">
        <f>'Revenue Drivers'!V127</f>
        <v>0</v>
      </c>
      <c r="O313">
        <f>'Revenue Drivers'!W127</f>
        <v>0</v>
      </c>
      <c r="P313">
        <f>'Revenue Drivers'!X127</f>
        <v>0</v>
      </c>
      <c r="Q313">
        <f>'Revenue Drivers'!Y127</f>
        <v>0</v>
      </c>
      <c r="R313">
        <f>'Revenue Drivers'!Z127</f>
        <v>0</v>
      </c>
      <c r="S313">
        <f>'Revenue Drivers'!AA127</f>
        <v>0</v>
      </c>
      <c r="T313">
        <f>'Revenue Drivers'!AB127</f>
        <v>0</v>
      </c>
      <c r="U313">
        <f>'Revenue Drivers'!AC127</f>
        <v>0</v>
      </c>
      <c r="V313">
        <f>'Revenue Drivers'!AD127</f>
        <v>0</v>
      </c>
      <c r="W313">
        <f>'Revenue Drivers'!AE127</f>
        <v>0</v>
      </c>
      <c r="X313">
        <f>'Revenue Drivers'!AF127</f>
        <v>0</v>
      </c>
      <c r="Y313">
        <f>'Revenue Drivers'!AG127</f>
        <v>1.5740419477256571</v>
      </c>
      <c r="Z313">
        <f>'Revenue Drivers'!AH127</f>
        <v>1.2817268631992167</v>
      </c>
      <c r="AA313">
        <f>'Revenue Drivers'!AI127</f>
        <v>0.99345182946933197</v>
      </c>
      <c r="AB313">
        <f>'Revenue Drivers'!AJ127</f>
        <v>1.3068435112595718</v>
      </c>
      <c r="AD313">
        <f>'Revenue Drivers'!AT127</f>
        <v>0</v>
      </c>
      <c r="AE313">
        <f>'Revenue Drivers'!AU127</f>
        <v>0</v>
      </c>
      <c r="AF313">
        <f>'Revenue Drivers'!AV127</f>
        <v>0</v>
      </c>
      <c r="AG313">
        <f>'Revenue Drivers'!AW127</f>
        <v>0</v>
      </c>
      <c r="AH313">
        <f>'Revenue Drivers'!AX127</f>
        <v>0</v>
      </c>
      <c r="AI313">
        <f>'Revenue Drivers'!AY127</f>
        <v>1.2665040941397274</v>
      </c>
      <c r="AJ313">
        <f>'Revenue Drivers'!AZ127</f>
        <v>0.88932425042086338</v>
      </c>
      <c r="AK313">
        <f>'Revenue Drivers'!BA127</f>
        <v>0.47910476564529336</v>
      </c>
      <c r="AL313">
        <f>'Revenue Drivers'!BB127</f>
        <v>0.23728445071256188</v>
      </c>
      <c r="AM313">
        <f>'Revenue Drivers'!BC127</f>
        <v>0.24</v>
      </c>
      <c r="AN313">
        <f>'Revenue Drivers'!BD127</f>
        <v>0.2</v>
      </c>
      <c r="AO313">
        <f>'Revenue Drivers'!BE127</f>
        <v>0.16999999999999998</v>
      </c>
      <c r="AP313">
        <f>'Revenue Drivers'!BF127</f>
        <v>0.15000000000000002</v>
      </c>
      <c r="AQ313">
        <f>'Revenue Drivers'!BG127</f>
        <v>0.13</v>
      </c>
      <c r="AR313">
        <f>'Revenue Drivers'!BH127</f>
        <v>0.115</v>
      </c>
      <c r="AS313">
        <f>'Revenue Drivers'!BI127</f>
        <v>0.11</v>
      </c>
      <c r="AT313">
        <f>'Revenue Drivers'!BJ127</f>
        <v>0</v>
      </c>
      <c r="AZ313">
        <f>'Revenue Drivers'!AK127</f>
        <v>0.98905124167587166</v>
      </c>
      <c r="BA313">
        <f>'Revenue Drivers'!AL127</f>
        <v>0.98167188925544924</v>
      </c>
      <c r="BB313">
        <f>'Revenue Drivers'!AM127</f>
        <v>0.78108841176910038</v>
      </c>
      <c r="BC313">
        <f>'Revenue Drivers'!AN127</f>
        <v>0.87753496234897543</v>
      </c>
      <c r="BD313">
        <f>'Revenue Drivers'!AO127</f>
        <v>0.51563905982838654</v>
      </c>
      <c r="BE313">
        <f>'Revenue Drivers'!AP127</f>
        <v>0.51459996576132672</v>
      </c>
      <c r="BF313">
        <f>'Revenue Drivers'!AQ127</f>
        <v>0.51461785523107162</v>
      </c>
      <c r="BG313">
        <f>'Revenue Drivers'!AR127</f>
        <v>0.43865499665963559</v>
      </c>
    </row>
    <row r="314" spans="1:59">
      <c r="A314" t="str">
        <f>'Revenue Drivers'!I128</f>
        <v>y/y abs Growth</v>
      </c>
      <c r="B314">
        <f>'Revenue Drivers'!J128</f>
        <v>0</v>
      </c>
      <c r="C314">
        <f>'Revenue Drivers'!K128</f>
        <v>0</v>
      </c>
      <c r="D314">
        <f>'Revenue Drivers'!L128</f>
        <v>0</v>
      </c>
      <c r="E314">
        <f>'Revenue Drivers'!M128</f>
        <v>0</v>
      </c>
      <c r="F314">
        <f>'Revenue Drivers'!N128</f>
        <v>0</v>
      </c>
      <c r="G314">
        <f>'Revenue Drivers'!O128</f>
        <v>0</v>
      </c>
      <c r="H314">
        <f>'Revenue Drivers'!P128</f>
        <v>0</v>
      </c>
      <c r="I314">
        <f>'Revenue Drivers'!Q128</f>
        <v>0</v>
      </c>
      <c r="J314">
        <f>'Revenue Drivers'!R128</f>
        <v>0</v>
      </c>
      <c r="K314">
        <f>'Revenue Drivers'!S128</f>
        <v>0</v>
      </c>
      <c r="L314">
        <f>'Revenue Drivers'!T128</f>
        <v>0</v>
      </c>
      <c r="M314">
        <f>'Revenue Drivers'!U128</f>
        <v>0</v>
      </c>
      <c r="N314">
        <f>'Revenue Drivers'!V128</f>
        <v>0</v>
      </c>
      <c r="O314">
        <f>'Revenue Drivers'!W128</f>
        <v>0</v>
      </c>
      <c r="P314">
        <f>'Revenue Drivers'!X128</f>
        <v>0</v>
      </c>
      <c r="Q314">
        <f>'Revenue Drivers'!Y128</f>
        <v>0</v>
      </c>
      <c r="R314">
        <f>'Revenue Drivers'!Z128</f>
        <v>0</v>
      </c>
      <c r="S314">
        <f>'Revenue Drivers'!AA128</f>
        <v>0</v>
      </c>
      <c r="T314">
        <f>'Revenue Drivers'!AB128</f>
        <v>0</v>
      </c>
      <c r="U314">
        <f>'Revenue Drivers'!AC128</f>
        <v>40.343195388813463</v>
      </c>
      <c r="V314">
        <f>'Revenue Drivers'!AD128</f>
        <v>40.004289177948571</v>
      </c>
      <c r="W314">
        <f>'Revenue Drivers'!AE128</f>
        <v>41.924723801493535</v>
      </c>
      <c r="X314">
        <f>'Revenue Drivers'!AF128</f>
        <v>55.529194293253454</v>
      </c>
      <c r="Y314">
        <f>'Revenue Drivers'!AG128</f>
        <v>46.251999999999995</v>
      </c>
      <c r="Z314">
        <f>'Revenue Drivers'!AH128</f>
        <v>44.004999999999995</v>
      </c>
      <c r="AA314">
        <f>'Revenue Drivers'!AI128</f>
        <v>31.55181380116403</v>
      </c>
      <c r="AB314">
        <f>'Revenue Drivers'!AJ128</f>
        <v>93.051783537326969</v>
      </c>
      <c r="AD314">
        <f>'Revenue Drivers'!AT128</f>
        <v>0</v>
      </c>
      <c r="AE314">
        <f>'Revenue Drivers'!AU128</f>
        <v>0</v>
      </c>
      <c r="AF314">
        <f>'Revenue Drivers'!AV128</f>
        <v>0</v>
      </c>
      <c r="AG314">
        <f>'Revenue Drivers'!AW128</f>
        <v>0</v>
      </c>
      <c r="AH314">
        <f>'Revenue Drivers'!AX128</f>
        <v>177.801402661509</v>
      </c>
      <c r="AI314">
        <f>'Revenue Drivers'!AY128</f>
        <v>214.86059733849106</v>
      </c>
      <c r="AJ314">
        <f>'Revenue Drivers'!AZ128</f>
        <v>234.26427396242275</v>
      </c>
      <c r="AK314">
        <f>'Revenue Drivers'!BA128</f>
        <v>92.727160271733055</v>
      </c>
      <c r="AL314">
        <f>'Revenue Drivers'!BB128</f>
        <v>124.41499645044019</v>
      </c>
      <c r="AM314">
        <f>'Revenue Drivers'!BC128</f>
        <v>118.95987737530572</v>
      </c>
      <c r="AN314">
        <f>'Revenue Drivers'!BD128</f>
        <v>108.03719772539125</v>
      </c>
      <c r="AO314">
        <f>'Revenue Drivers'!BE128</f>
        <v>104.67604046282349</v>
      </c>
      <c r="AP314">
        <f>'Revenue Drivers'!BF128</f>
        <v>98.91885823736834</v>
      </c>
      <c r="AQ314">
        <f>'Revenue Drivers'!BG128</f>
        <v>90.72272426912923</v>
      </c>
      <c r="AR314">
        <f>'Revenue Drivers'!BH128</f>
        <v>88.152247081503674</v>
      </c>
      <c r="AS314">
        <f>'Revenue Drivers'!BI128</f>
        <v>93.000620670986336</v>
      </c>
      <c r="AT314">
        <f>'Revenue Drivers'!BJ128</f>
        <v>0</v>
      </c>
      <c r="AZ314">
        <f>'Revenue Drivers'!AK128</f>
        <v>52.750000000000014</v>
      </c>
      <c r="BA314">
        <f>'Revenue Drivers'!AL128</f>
        <v>66.449999999999989</v>
      </c>
      <c r="BB314">
        <f>'Revenue Drivers'!AM128</f>
        <v>63.838000000000051</v>
      </c>
      <c r="BC314">
        <f>'Revenue Drivers'!AN128</f>
        <v>51.226273962422795</v>
      </c>
      <c r="BD314">
        <f>'Revenue Drivers'!AO128</f>
        <v>17.966300000000018</v>
      </c>
      <c r="BE314">
        <f>'Revenue Drivers'!AP128</f>
        <v>4.0160199999999975</v>
      </c>
      <c r="BF314">
        <f>'Revenue Drivers'!AQ128</f>
        <v>7.9336800000000096</v>
      </c>
      <c r="BG314">
        <f>'Revenue Drivers'!AR128</f>
        <v>62.811160271733002</v>
      </c>
    </row>
    <row r="315" spans="1:59">
      <c r="A315" t="str">
        <f>'Revenue Drivers'!I129</f>
        <v>q/q abs Growth</v>
      </c>
      <c r="B315">
        <f>'Revenue Drivers'!J129</f>
        <v>0</v>
      </c>
      <c r="C315">
        <f>'Revenue Drivers'!K129</f>
        <v>0</v>
      </c>
      <c r="D315">
        <f>'Revenue Drivers'!L129</f>
        <v>0</v>
      </c>
      <c r="E315">
        <f>'Revenue Drivers'!M129</f>
        <v>0</v>
      </c>
      <c r="F315">
        <f>'Revenue Drivers'!N129</f>
        <v>0</v>
      </c>
      <c r="G315">
        <f>'Revenue Drivers'!O129</f>
        <v>0</v>
      </c>
      <c r="H315">
        <f>'Revenue Drivers'!P129</f>
        <v>0</v>
      </c>
      <c r="I315">
        <f>'Revenue Drivers'!Q129</f>
        <v>0</v>
      </c>
      <c r="J315">
        <f>'Revenue Drivers'!R129</f>
        <v>0</v>
      </c>
      <c r="K315">
        <f>'Revenue Drivers'!S129</f>
        <v>0</v>
      </c>
      <c r="L315">
        <f>'Revenue Drivers'!T129</f>
        <v>0</v>
      </c>
      <c r="M315">
        <f>'Revenue Drivers'!U129</f>
        <v>0</v>
      </c>
      <c r="N315">
        <f>'Revenue Drivers'!V129</f>
        <v>0</v>
      </c>
      <c r="O315">
        <f>'Revenue Drivers'!W129</f>
        <v>0</v>
      </c>
      <c r="P315">
        <f>'Revenue Drivers'!X129</f>
        <v>0</v>
      </c>
      <c r="Q315">
        <f>'Revenue Drivers'!Y129</f>
        <v>0</v>
      </c>
      <c r="R315">
        <f>'Revenue Drivers'!Z129</f>
        <v>10.023906210864894</v>
      </c>
      <c r="S315">
        <f>'Revenue Drivers'!AA129</f>
        <v>10.685751575290993</v>
      </c>
      <c r="T315">
        <f>'Revenue Drivers'!AB129</f>
        <v>24.670559772077148</v>
      </c>
      <c r="U315">
        <f>'Revenue Drivers'!AC129</f>
        <v>-5.037022169419572</v>
      </c>
      <c r="V315">
        <f>'Revenue Drivers'!AD129</f>
        <v>9.6850000000000023</v>
      </c>
      <c r="W315">
        <f>'Revenue Drivers'!AE129</f>
        <v>12.606186198835957</v>
      </c>
      <c r="X315">
        <f>'Revenue Drivers'!AF129</f>
        <v>38.275030263837067</v>
      </c>
      <c r="Y315">
        <f>'Revenue Drivers'!AG129</f>
        <v>-14.314216462673031</v>
      </c>
      <c r="Z315">
        <f>'Revenue Drivers'!AH129</f>
        <v>7.4380000000000024</v>
      </c>
      <c r="AA315">
        <f>'Revenue Drivers'!AI129</f>
        <v>0.15299999999999159</v>
      </c>
      <c r="AB315">
        <f>'Revenue Drivers'!AJ129</f>
        <v>99.775000000000006</v>
      </c>
      <c r="AD315">
        <f>'Revenue Drivers'!AT129</f>
        <v>0</v>
      </c>
      <c r="AE315">
        <f>'Revenue Drivers'!AU129</f>
        <v>0</v>
      </c>
      <c r="AF315">
        <f>'Revenue Drivers'!AV129</f>
        <v>0</v>
      </c>
      <c r="AG315" t="str">
        <f>'Revenue Drivers'!AW129</f>
        <v>NA</v>
      </c>
      <c r="AH315" t="str">
        <f>'Revenue Drivers'!AX129</f>
        <v>NA</v>
      </c>
      <c r="AI315" t="str">
        <f>'Revenue Drivers'!AY129</f>
        <v>NA</v>
      </c>
      <c r="AJ315" t="str">
        <f>'Revenue Drivers'!AZ129</f>
        <v>NA</v>
      </c>
      <c r="AK315" t="str">
        <f>'Revenue Drivers'!BA129</f>
        <v>NA</v>
      </c>
      <c r="AL315" t="str">
        <f>'Revenue Drivers'!BB129</f>
        <v>NA</v>
      </c>
      <c r="AM315" t="str">
        <f>'Revenue Drivers'!BC129</f>
        <v>NA</v>
      </c>
      <c r="AN315" t="str">
        <f>'Revenue Drivers'!BD129</f>
        <v>NA</v>
      </c>
      <c r="AO315" t="str">
        <f>'Revenue Drivers'!BE129</f>
        <v>NA</v>
      </c>
      <c r="AP315" t="str">
        <f>'Revenue Drivers'!BF129</f>
        <v>NA</v>
      </c>
      <c r="AQ315" t="str">
        <f>'Revenue Drivers'!BG129</f>
        <v>NA</v>
      </c>
      <c r="AR315" t="str">
        <f>'Revenue Drivers'!BH129</f>
        <v>NA</v>
      </c>
      <c r="AS315" t="str">
        <f>'Revenue Drivers'!BI129</f>
        <v>NA</v>
      </c>
      <c r="AT315">
        <f>'Revenue Drivers'!BJ129</f>
        <v>0</v>
      </c>
      <c r="AZ315">
        <f>'Revenue Drivers'!AK129</f>
        <v>-54.615999999999985</v>
      </c>
      <c r="BA315">
        <f>'Revenue Drivers'!AL129</f>
        <v>21.137999999999977</v>
      </c>
      <c r="BB315">
        <f>'Revenue Drivers'!AM129</f>
        <v>-2.4589999999999463</v>
      </c>
      <c r="BC315">
        <f>'Revenue Drivers'!AN129</f>
        <v>87.16327396242275</v>
      </c>
      <c r="BD315">
        <f>'Revenue Drivers'!AO129</f>
        <v>-87.875973962422762</v>
      </c>
      <c r="BE315">
        <f>'Revenue Drivers'!AP129</f>
        <v>7.1877199999999561</v>
      </c>
      <c r="BF315">
        <f>'Revenue Drivers'!AQ129</f>
        <v>1.4586600000000658</v>
      </c>
      <c r="BG315">
        <f>'Revenue Drivers'!AR129</f>
        <v>142.04075423415574</v>
      </c>
    </row>
    <row r="316" spans="1:59">
      <c r="A316" t="str">
        <f>'Revenue Drivers'!I131</f>
        <v xml:space="preserve">% of Americas Revenue </v>
      </c>
      <c r="B316">
        <f>'Revenue Drivers'!J131</f>
        <v>0</v>
      </c>
      <c r="C316">
        <f>'Revenue Drivers'!K131</f>
        <v>0</v>
      </c>
      <c r="D316">
        <f>'Revenue Drivers'!L131</f>
        <v>0</v>
      </c>
      <c r="E316">
        <f>'Revenue Drivers'!M131</f>
        <v>0</v>
      </c>
      <c r="F316">
        <f>'Revenue Drivers'!N131</f>
        <v>0</v>
      </c>
      <c r="G316">
        <f>'Revenue Drivers'!O131</f>
        <v>0</v>
      </c>
      <c r="H316">
        <f>'Revenue Drivers'!P131</f>
        <v>0</v>
      </c>
      <c r="I316">
        <f>'Revenue Drivers'!Q131</f>
        <v>0</v>
      </c>
      <c r="J316">
        <f>'Revenue Drivers'!R131</f>
        <v>0</v>
      </c>
      <c r="K316">
        <f>'Revenue Drivers'!S131</f>
        <v>0</v>
      </c>
      <c r="L316">
        <f>'Revenue Drivers'!T131</f>
        <v>0</v>
      </c>
      <c r="M316">
        <f>'Revenue Drivers'!U131</f>
        <v>0</v>
      </c>
      <c r="N316">
        <f>'Revenue Drivers'!V131</f>
        <v>0</v>
      </c>
      <c r="O316">
        <f>'Revenue Drivers'!W131</f>
        <v>0</v>
      </c>
      <c r="P316">
        <f>'Revenue Drivers'!X131</f>
        <v>0</v>
      </c>
      <c r="Q316">
        <f>'Revenue Drivers'!Y131</f>
        <v>0.78232312579917995</v>
      </c>
      <c r="R316">
        <f>'Revenue Drivers'!Z131</f>
        <v>0.78232312579917995</v>
      </c>
      <c r="S316">
        <f>'Revenue Drivers'!AA131</f>
        <v>0.78232312579917995</v>
      </c>
      <c r="T316">
        <f>'Revenue Drivers'!AB131</f>
        <v>0.78232312579917995</v>
      </c>
      <c r="U316">
        <f>'Revenue Drivers'!AC131</f>
        <v>0.80160796629034825</v>
      </c>
      <c r="V316">
        <f>'Revenue Drivers'!AD131</f>
        <v>0.81486759506457895</v>
      </c>
      <c r="W316">
        <f>'Revenue Drivers'!AE131</f>
        <v>0.83009890181606749</v>
      </c>
      <c r="X316">
        <f>'Revenue Drivers'!AF131</f>
        <v>0.83009890181606749</v>
      </c>
      <c r="Y316">
        <f>'Revenue Drivers'!AG131</f>
        <v>0.86233302077812646</v>
      </c>
      <c r="Z316">
        <f>'Revenue Drivers'!AH131</f>
        <v>0.85835218052414364</v>
      </c>
      <c r="AA316">
        <f>'Revenue Drivers'!AI131</f>
        <v>0.8367850988248029</v>
      </c>
      <c r="AB316">
        <f>'Revenue Drivers'!AJ131</f>
        <v>0.87930024996434442</v>
      </c>
      <c r="AD316">
        <f>'Revenue Drivers'!AT131</f>
        <v>0</v>
      </c>
      <c r="AE316">
        <f>'Revenue Drivers'!AU131</f>
        <v>0</v>
      </c>
      <c r="AF316">
        <f>'Revenue Drivers'!AV131</f>
        <v>0</v>
      </c>
      <c r="AG316">
        <f>'Revenue Drivers'!AW131</f>
        <v>0</v>
      </c>
      <c r="AH316">
        <f>'Revenue Drivers'!AX131</f>
        <v>0</v>
      </c>
      <c r="AI316">
        <f>'Revenue Drivers'!AY131</f>
        <v>0</v>
      </c>
      <c r="AJ316">
        <f>'Revenue Drivers'!AZ131</f>
        <v>0</v>
      </c>
      <c r="AK316">
        <f>'Revenue Drivers'!BA131</f>
        <v>0</v>
      </c>
      <c r="AL316">
        <f>'Revenue Drivers'!BB131</f>
        <v>0</v>
      </c>
      <c r="AM316">
        <f>'Revenue Drivers'!BC131</f>
        <v>0</v>
      </c>
      <c r="AN316">
        <f>'Revenue Drivers'!BD131</f>
        <v>0</v>
      </c>
      <c r="AO316">
        <f>'Revenue Drivers'!BE131</f>
        <v>0</v>
      </c>
      <c r="AP316">
        <f>'Revenue Drivers'!BF131</f>
        <v>0</v>
      </c>
      <c r="AQ316">
        <f>'Revenue Drivers'!BG131</f>
        <v>0</v>
      </c>
      <c r="AR316">
        <f>'Revenue Drivers'!BH131</f>
        <v>0</v>
      </c>
      <c r="AS316">
        <f>'Revenue Drivers'!BI131</f>
        <v>0</v>
      </c>
      <c r="AT316">
        <f>'Revenue Drivers'!BJ131</f>
        <v>0</v>
      </c>
      <c r="AZ316">
        <f>'Revenue Drivers'!AK131</f>
        <v>0.8637104411743497</v>
      </c>
      <c r="BA316">
        <f>'Revenue Drivers'!AL131</f>
        <v>0.87536182604450019</v>
      </c>
      <c r="BB316">
        <f>'Revenue Drivers'!AM131</f>
        <v>0.86867899406988269</v>
      </c>
      <c r="BC316">
        <f>'Revenue Drivers'!AN131</f>
        <v>0.87930024996434442</v>
      </c>
      <c r="BD316">
        <f>'Revenue Drivers'!AO131</f>
        <v>0.88479682031123441</v>
      </c>
      <c r="BE316">
        <f>'Revenue Drivers'!AP131</f>
        <v>0.89041089292944064</v>
      </c>
      <c r="BF316">
        <f>'Revenue Drivers'!AQ131</f>
        <v>0.873060636025635</v>
      </c>
      <c r="BG316">
        <f>'Revenue Drivers'!AR131</f>
        <v>0.90523372446418104</v>
      </c>
    </row>
    <row r="317" spans="1:59">
      <c r="A317">
        <f>'Revenue Drivers'!I132</f>
        <v>0</v>
      </c>
      <c r="B317">
        <f>'Revenue Drivers'!J132</f>
        <v>0</v>
      </c>
      <c r="C317">
        <f>'Revenue Drivers'!K132</f>
        <v>0</v>
      </c>
      <c r="D317">
        <f>'Revenue Drivers'!L132</f>
        <v>0</v>
      </c>
      <c r="E317">
        <f>'Revenue Drivers'!M132</f>
        <v>0</v>
      </c>
      <c r="F317">
        <f>'Revenue Drivers'!N132</f>
        <v>0</v>
      </c>
      <c r="G317">
        <f>'Revenue Drivers'!O132</f>
        <v>0</v>
      </c>
      <c r="H317">
        <f>'Revenue Drivers'!P132</f>
        <v>0</v>
      </c>
      <c r="I317">
        <f>'Revenue Drivers'!Q132</f>
        <v>0</v>
      </c>
      <c r="J317">
        <f>'Revenue Drivers'!R132</f>
        <v>0</v>
      </c>
      <c r="K317">
        <f>'Revenue Drivers'!S132</f>
        <v>0</v>
      </c>
      <c r="L317">
        <f>'Revenue Drivers'!T132</f>
        <v>0</v>
      </c>
      <c r="M317">
        <f>'Revenue Drivers'!U132</f>
        <v>0</v>
      </c>
      <c r="N317">
        <f>'Revenue Drivers'!V132</f>
        <v>0</v>
      </c>
      <c r="O317">
        <f>'Revenue Drivers'!W132</f>
        <v>0</v>
      </c>
      <c r="P317">
        <f>'Revenue Drivers'!X132</f>
        <v>0</v>
      </c>
      <c r="Q317">
        <f>'Revenue Drivers'!Y132</f>
        <v>0</v>
      </c>
      <c r="R317">
        <f>'Revenue Drivers'!Z132</f>
        <v>0</v>
      </c>
      <c r="S317">
        <f>'Revenue Drivers'!AA132</f>
        <v>0</v>
      </c>
      <c r="T317">
        <f>'Revenue Drivers'!AB132</f>
        <v>0</v>
      </c>
      <c r="U317">
        <f>'Revenue Drivers'!AC132</f>
        <v>0</v>
      </c>
      <c r="V317">
        <f>'Revenue Drivers'!AD132</f>
        <v>0</v>
      </c>
      <c r="W317">
        <f>'Revenue Drivers'!AE132</f>
        <v>0</v>
      </c>
      <c r="X317">
        <f>'Revenue Drivers'!AF132</f>
        <v>0</v>
      </c>
      <c r="Y317">
        <f>'Revenue Drivers'!AG132</f>
        <v>0</v>
      </c>
      <c r="Z317">
        <f>'Revenue Drivers'!AH132</f>
        <v>0</v>
      </c>
      <c r="AA317">
        <f>'Revenue Drivers'!AI132</f>
        <v>0</v>
      </c>
      <c r="AB317">
        <f>'Revenue Drivers'!AJ132</f>
        <v>0</v>
      </c>
      <c r="AD317">
        <f>'Revenue Drivers'!AT132</f>
        <v>0</v>
      </c>
      <c r="AE317">
        <f>'Revenue Drivers'!AU132</f>
        <v>0</v>
      </c>
      <c r="AF317">
        <f>'Revenue Drivers'!AV132</f>
        <v>0</v>
      </c>
      <c r="AG317">
        <f>'Revenue Drivers'!AW132</f>
        <v>0</v>
      </c>
      <c r="AH317">
        <f>'Revenue Drivers'!AX132</f>
        <v>0</v>
      </c>
      <c r="AI317">
        <f>'Revenue Drivers'!AY132</f>
        <v>0</v>
      </c>
      <c r="AJ317">
        <f>'Revenue Drivers'!AZ132</f>
        <v>0</v>
      </c>
      <c r="AK317">
        <f>'Revenue Drivers'!BA132</f>
        <v>0</v>
      </c>
      <c r="AL317">
        <f>'Revenue Drivers'!BB132</f>
        <v>0</v>
      </c>
      <c r="AM317">
        <f>'Revenue Drivers'!BC132</f>
        <v>0</v>
      </c>
      <c r="AN317">
        <f>'Revenue Drivers'!BD132</f>
        <v>0</v>
      </c>
      <c r="AO317">
        <f>'Revenue Drivers'!BE132</f>
        <v>0</v>
      </c>
      <c r="AP317">
        <f>'Revenue Drivers'!BF132</f>
        <v>0</v>
      </c>
      <c r="AQ317">
        <f>'Revenue Drivers'!BG132</f>
        <v>0</v>
      </c>
      <c r="AR317">
        <f>'Revenue Drivers'!BH132</f>
        <v>0</v>
      </c>
      <c r="AS317">
        <f>'Revenue Drivers'!BI132</f>
        <v>0</v>
      </c>
      <c r="AT317">
        <f>'Revenue Drivers'!BJ132</f>
        <v>0</v>
      </c>
      <c r="AZ317">
        <f>'Revenue Drivers'!AK132</f>
        <v>0</v>
      </c>
      <c r="BA317">
        <f>'Revenue Drivers'!AL132</f>
        <v>0</v>
      </c>
      <c r="BB317">
        <f>'Revenue Drivers'!AM132</f>
        <v>0</v>
      </c>
      <c r="BC317">
        <f>'Revenue Drivers'!AN132</f>
        <v>0</v>
      </c>
      <c r="BD317">
        <f>'Revenue Drivers'!AO132</f>
        <v>0</v>
      </c>
      <c r="BE317">
        <f>'Revenue Drivers'!AP132</f>
        <v>0</v>
      </c>
      <c r="BF317">
        <f>'Revenue Drivers'!AQ132</f>
        <v>0</v>
      </c>
      <c r="BG317">
        <f>'Revenue Drivers'!AR132</f>
        <v>0</v>
      </c>
    </row>
    <row r="318" spans="1:59">
      <c r="A318" t="str">
        <f>'Revenue Drivers'!I133</f>
        <v>Other Americas (at Local FX Rate)</v>
      </c>
      <c r="B318">
        <f>'Revenue Drivers'!J133</f>
        <v>0</v>
      </c>
      <c r="C318">
        <f>'Revenue Drivers'!K133</f>
        <v>0</v>
      </c>
      <c r="D318">
        <f>'Revenue Drivers'!L133</f>
        <v>0</v>
      </c>
      <c r="E318">
        <f>'Revenue Drivers'!M133</f>
        <v>0</v>
      </c>
      <c r="F318">
        <f>'Revenue Drivers'!N133</f>
        <v>0</v>
      </c>
      <c r="G318">
        <f>'Revenue Drivers'!O133</f>
        <v>0</v>
      </c>
      <c r="H318">
        <f>'Revenue Drivers'!P133</f>
        <v>0</v>
      </c>
      <c r="I318">
        <f>'Revenue Drivers'!Q133</f>
        <v>0</v>
      </c>
      <c r="J318">
        <f>'Revenue Drivers'!R133</f>
        <v>0</v>
      </c>
      <c r="K318">
        <f>'Revenue Drivers'!S133</f>
        <v>0</v>
      </c>
      <c r="L318">
        <f>'Revenue Drivers'!T133</f>
        <v>0</v>
      </c>
      <c r="M318">
        <f>'Revenue Drivers'!U133</f>
        <v>0</v>
      </c>
      <c r="N318">
        <f>'Revenue Drivers'!V133</f>
        <v>0</v>
      </c>
      <c r="O318">
        <f>'Revenue Drivers'!W133</f>
        <v>0</v>
      </c>
      <c r="P318">
        <f>'Revenue Drivers'!X133</f>
        <v>0</v>
      </c>
      <c r="Q318">
        <f>'Revenue Drivers'!Y133</f>
        <v>21.019582140905097</v>
      </c>
      <c r="R318">
        <f>'Revenue Drivers'!Z133</f>
        <v>25.377630145579904</v>
      </c>
      <c r="S318">
        <f>'Revenue Drivers'!AA133</f>
        <v>31.038087023901934</v>
      </c>
      <c r="T318">
        <f>'Revenue Drivers'!AB133</f>
        <v>47.023752820208706</v>
      </c>
      <c r="U318">
        <f>'Revenue Drivers'!AC133</f>
        <v>43.458162852239312</v>
      </c>
      <c r="V318">
        <f>'Revenue Drivers'!AD133</f>
        <v>46.060646522348684</v>
      </c>
      <c r="W318">
        <f>'Revenue Drivers'!AE133</f>
        <v>51.883002012720176</v>
      </c>
      <c r="X318">
        <f>'Revenue Drivers'!AF133</f>
        <v>74.719367839301412</v>
      </c>
      <c r="Y318">
        <f>'Revenue Drivers'!AG133</f>
        <v>53.569809090514859</v>
      </c>
      <c r="Z318">
        <f>'Revenue Drivers'!AH133</f>
        <v>54.183025318774291</v>
      </c>
      <c r="AA318">
        <f>'Revenue Drivers'!AI133</f>
        <v>62.409221617016478</v>
      </c>
      <c r="AB318">
        <f>'Revenue Drivers'!AJ133</f>
        <v>78.105104100670431</v>
      </c>
      <c r="AD318">
        <f>'Revenue Drivers'!AT133</f>
        <v>0</v>
      </c>
      <c r="AE318">
        <f>'Revenue Drivers'!AU133</f>
        <v>0</v>
      </c>
      <c r="AF318">
        <f>'Revenue Drivers'!AV133</f>
        <v>0</v>
      </c>
      <c r="AG318">
        <f>'Revenue Drivers'!AW133</f>
        <v>124.45905213059564</v>
      </c>
      <c r="AH318">
        <f>'Revenue Drivers'!AX133</f>
        <v>216.12117922660957</v>
      </c>
      <c r="AI318">
        <f>'Revenue Drivers'!AY133</f>
        <v>248.26716012697608</v>
      </c>
      <c r="AJ318">
        <f>'Revenue Drivers'!AZ133</f>
        <v>296.92467144795012</v>
      </c>
      <c r="AK318">
        <f>'Revenue Drivers'!BA133</f>
        <v>272.54196738404676</v>
      </c>
      <c r="AL318">
        <f>'Revenue Drivers'!BB133</f>
        <v>294.34532477477052</v>
      </c>
      <c r="AM318">
        <f>'Revenue Drivers'!BC133</f>
        <v>312.00604426125676</v>
      </c>
      <c r="AN318">
        <f>'Revenue Drivers'!BD133</f>
        <v>326.04631625301329</v>
      </c>
      <c r="AO318">
        <f>'Revenue Drivers'!BE133</f>
        <v>342.34863206566399</v>
      </c>
      <c r="AP318">
        <f>'Revenue Drivers'!BF133</f>
        <v>359.46606366894719</v>
      </c>
      <c r="AQ318">
        <f>'Revenue Drivers'!BG133</f>
        <v>373.84470621570506</v>
      </c>
      <c r="AR318">
        <f>'Revenue Drivers'!BH133</f>
        <v>388.79849446433326</v>
      </c>
      <c r="AS318">
        <f>'Revenue Drivers'!BI133</f>
        <v>404.3504342429066</v>
      </c>
      <c r="AT318">
        <f>'Revenue Drivers'!BJ133</f>
        <v>0</v>
      </c>
      <c r="AZ318">
        <f>'Revenue Drivers'!AK133</f>
        <v>67.121580929211305</v>
      </c>
      <c r="BA318">
        <f>'Revenue Drivers'!AL133</f>
        <v>68.850005567283091</v>
      </c>
      <c r="BB318">
        <f>'Revenue Drivers'!AM133</f>
        <v>68.937971883542033</v>
      </c>
      <c r="BC318">
        <f>'Revenue Drivers'!AN133</f>
        <v>92.015113067913688</v>
      </c>
      <c r="BD318">
        <f>'Revenue Drivers'!AO133</f>
        <v>59.738207026998062</v>
      </c>
      <c r="BE318">
        <f>'Revenue Drivers'!AP133</f>
        <v>58.522504732190626</v>
      </c>
      <c r="BF318">
        <f>'Revenue Drivers'!AQ133</f>
        <v>69.627351602377459</v>
      </c>
      <c r="BG318">
        <f>'Revenue Drivers'!AR133</f>
        <v>84.653904022480603</v>
      </c>
    </row>
    <row r="319" spans="1:59">
      <c r="A319" t="str">
        <f>'Revenue Drivers'!I134</f>
        <v>% y/y Growth</v>
      </c>
      <c r="B319">
        <f>'Revenue Drivers'!J134</f>
        <v>0</v>
      </c>
      <c r="C319">
        <f>'Revenue Drivers'!K134</f>
        <v>0</v>
      </c>
      <c r="D319">
        <f>'Revenue Drivers'!L134</f>
        <v>0</v>
      </c>
      <c r="E319">
        <f>'Revenue Drivers'!M134</f>
        <v>0</v>
      </c>
      <c r="F319">
        <f>'Revenue Drivers'!N134</f>
        <v>0</v>
      </c>
      <c r="G319">
        <f>'Revenue Drivers'!O134</f>
        <v>0</v>
      </c>
      <c r="H319">
        <f>'Revenue Drivers'!P134</f>
        <v>0</v>
      </c>
      <c r="I319">
        <f>'Revenue Drivers'!Q134</f>
        <v>0</v>
      </c>
      <c r="J319">
        <f>'Revenue Drivers'!R134</f>
        <v>0</v>
      </c>
      <c r="K319">
        <f>'Revenue Drivers'!S134</f>
        <v>0</v>
      </c>
      <c r="L319">
        <f>'Revenue Drivers'!T134</f>
        <v>0</v>
      </c>
      <c r="M319">
        <f>'Revenue Drivers'!U134</f>
        <v>0</v>
      </c>
      <c r="N319">
        <f>'Revenue Drivers'!V134</f>
        <v>0</v>
      </c>
      <c r="O319">
        <f>'Revenue Drivers'!W134</f>
        <v>0</v>
      </c>
      <c r="P319">
        <f>'Revenue Drivers'!X134</f>
        <v>0</v>
      </c>
      <c r="Q319">
        <f>'Revenue Drivers'!Y134</f>
        <v>0</v>
      </c>
      <c r="R319">
        <f>'Revenue Drivers'!Z134</f>
        <v>0</v>
      </c>
      <c r="S319">
        <f>'Revenue Drivers'!AA134</f>
        <v>0</v>
      </c>
      <c r="T319">
        <f>'Revenue Drivers'!AB134</f>
        <v>0</v>
      </c>
      <c r="U319">
        <f>'Revenue Drivers'!AC134</f>
        <v>1.0675084100586223</v>
      </c>
      <c r="V319">
        <f>'Revenue Drivers'!AD134</f>
        <v>0.81500976482515264</v>
      </c>
      <c r="W319">
        <f>'Revenue Drivers'!AE134</f>
        <v>0.6715914860592378</v>
      </c>
      <c r="X319">
        <f>'Revenue Drivers'!AF134</f>
        <v>0.58897075112198127</v>
      </c>
      <c r="Y319">
        <f>'Revenue Drivers'!AG134</f>
        <v>0.2326754187160609</v>
      </c>
      <c r="Z319">
        <f>'Revenue Drivers'!AH134</f>
        <v>0.17634096370064234</v>
      </c>
      <c r="AA319">
        <f>'Revenue Drivers'!AI134</f>
        <v>0.20288378073642654</v>
      </c>
      <c r="AB319">
        <f>'Revenue Drivers'!AJ134</f>
        <v>4.5312699495138942E-2</v>
      </c>
      <c r="AD319">
        <f>'Revenue Drivers'!AT134</f>
        <v>0</v>
      </c>
      <c r="AE319">
        <f>'Revenue Drivers'!AU134</f>
        <v>0</v>
      </c>
      <c r="AF319">
        <f>'Revenue Drivers'!AV134</f>
        <v>0</v>
      </c>
      <c r="AG319">
        <f>'Revenue Drivers'!AW134</f>
        <v>0</v>
      </c>
      <c r="AH319">
        <f>'Revenue Drivers'!AX134</f>
        <v>0.73648421329637248</v>
      </c>
      <c r="AI319">
        <f>'Revenue Drivers'!AY134</f>
        <v>0.14874053998502612</v>
      </c>
      <c r="AJ319">
        <f>'Revenue Drivers'!AZ134</f>
        <v>0.19598851211770496</v>
      </c>
      <c r="AK319">
        <f>'Revenue Drivers'!BA134</f>
        <v>-8.2117474257027423E-2</v>
      </c>
      <c r="AL319">
        <f>'Revenue Drivers'!BB134</f>
        <v>0.08</v>
      </c>
      <c r="AM319">
        <f>'Revenue Drivers'!BC134</f>
        <v>0.06</v>
      </c>
      <c r="AN319">
        <f>'Revenue Drivers'!BD134</f>
        <v>4.4999999999999998E-2</v>
      </c>
      <c r="AO319">
        <f>'Revenue Drivers'!BE134</f>
        <v>0.05</v>
      </c>
      <c r="AP319">
        <f>'Revenue Drivers'!BF134</f>
        <v>0.05</v>
      </c>
      <c r="AQ319">
        <f>'Revenue Drivers'!BG134</f>
        <v>0.04</v>
      </c>
      <c r="AR319">
        <f>'Revenue Drivers'!BH134</f>
        <v>0.04</v>
      </c>
      <c r="AS319">
        <f>'Revenue Drivers'!BI134</f>
        <v>0.04</v>
      </c>
      <c r="AT319">
        <f>'Revenue Drivers'!BJ134</f>
        <v>0</v>
      </c>
      <c r="AZ319">
        <f>'Revenue Drivers'!AK134</f>
        <v>0.25297405513987425</v>
      </c>
      <c r="BA319">
        <f>'Revenue Drivers'!AL134</f>
        <v>0.27069326901218127</v>
      </c>
      <c r="BB319">
        <f>'Revenue Drivers'!AM134</f>
        <v>0.10461194832055765</v>
      </c>
      <c r="BC319">
        <f>'Revenue Drivers'!AN134</f>
        <v>0.17809346940136606</v>
      </c>
      <c r="BD319">
        <f>'Revenue Drivers'!AO134</f>
        <v>-0.11</v>
      </c>
      <c r="BE319">
        <f>'Revenue Drivers'!AP134</f>
        <v>-0.15</v>
      </c>
      <c r="BF319">
        <f>'Revenue Drivers'!AQ134</f>
        <v>0.01</v>
      </c>
      <c r="BG319">
        <f>'Revenue Drivers'!AR134</f>
        <v>-0.08</v>
      </c>
    </row>
    <row r="320" spans="1:59">
      <c r="A320" t="str">
        <f>'Revenue Drivers'!I135</f>
        <v>2 Yr Stacked Growth - %</v>
      </c>
      <c r="B320">
        <f>'Revenue Drivers'!J135</f>
        <v>0</v>
      </c>
      <c r="C320">
        <f>'Revenue Drivers'!K135</f>
        <v>0</v>
      </c>
      <c r="D320">
        <f>'Revenue Drivers'!L135</f>
        <v>0</v>
      </c>
      <c r="E320">
        <f>'Revenue Drivers'!M135</f>
        <v>0</v>
      </c>
      <c r="F320">
        <f>'Revenue Drivers'!N135</f>
        <v>0</v>
      </c>
      <c r="G320">
        <f>'Revenue Drivers'!O135</f>
        <v>0</v>
      </c>
      <c r="H320">
        <f>'Revenue Drivers'!P135</f>
        <v>0</v>
      </c>
      <c r="I320">
        <f>'Revenue Drivers'!Q135</f>
        <v>0</v>
      </c>
      <c r="J320">
        <f>'Revenue Drivers'!R135</f>
        <v>0</v>
      </c>
      <c r="K320">
        <f>'Revenue Drivers'!S135</f>
        <v>0</v>
      </c>
      <c r="L320">
        <f>'Revenue Drivers'!T135</f>
        <v>0</v>
      </c>
      <c r="M320">
        <f>'Revenue Drivers'!U135</f>
        <v>0</v>
      </c>
      <c r="N320">
        <f>'Revenue Drivers'!V135</f>
        <v>0</v>
      </c>
      <c r="O320">
        <f>'Revenue Drivers'!W135</f>
        <v>0</v>
      </c>
      <c r="P320">
        <f>'Revenue Drivers'!X135</f>
        <v>0</v>
      </c>
      <c r="Q320">
        <f>'Revenue Drivers'!Y135</f>
        <v>0</v>
      </c>
      <c r="R320">
        <f>'Revenue Drivers'!Z135</f>
        <v>0</v>
      </c>
      <c r="S320">
        <f>'Revenue Drivers'!AA135</f>
        <v>0</v>
      </c>
      <c r="T320">
        <f>'Revenue Drivers'!AB135</f>
        <v>0</v>
      </c>
      <c r="U320">
        <f>'Revenue Drivers'!AC135</f>
        <v>0</v>
      </c>
      <c r="V320">
        <f>'Revenue Drivers'!AD135</f>
        <v>0</v>
      </c>
      <c r="W320">
        <f>'Revenue Drivers'!AE135</f>
        <v>0</v>
      </c>
      <c r="X320">
        <f>'Revenue Drivers'!AF135</f>
        <v>0</v>
      </c>
      <c r="Y320">
        <f>'Revenue Drivers'!AG135</f>
        <v>1.3001838287746832</v>
      </c>
      <c r="Z320">
        <f>'Revenue Drivers'!AH135</f>
        <v>0.99135072852579498</v>
      </c>
      <c r="AA320">
        <f>'Revenue Drivers'!AI135</f>
        <v>0.87447526679566434</v>
      </c>
      <c r="AB320">
        <f>'Revenue Drivers'!AJ135</f>
        <v>0.63428345061712021</v>
      </c>
      <c r="AD320">
        <f>'Revenue Drivers'!AT135</f>
        <v>0</v>
      </c>
      <c r="AE320">
        <f>'Revenue Drivers'!AU135</f>
        <v>0</v>
      </c>
      <c r="AF320">
        <f>'Revenue Drivers'!AV135</f>
        <v>0</v>
      </c>
      <c r="AG320">
        <f>'Revenue Drivers'!AW135</f>
        <v>0</v>
      </c>
      <c r="AH320">
        <f>'Revenue Drivers'!AX135</f>
        <v>0</v>
      </c>
      <c r="AI320">
        <f>'Revenue Drivers'!AY135</f>
        <v>0.8852247532813986</v>
      </c>
      <c r="AJ320">
        <f>'Revenue Drivers'!AZ135</f>
        <v>0.34472905210273108</v>
      </c>
      <c r="AK320">
        <f>'Revenue Drivers'!BA135</f>
        <v>0.11387103786067754</v>
      </c>
      <c r="AL320">
        <f>'Revenue Drivers'!BB135</f>
        <v>-2.1174742570274213E-3</v>
      </c>
      <c r="AM320">
        <f>'Revenue Drivers'!BC135</f>
        <v>0.14000000000000001</v>
      </c>
      <c r="AN320">
        <f>'Revenue Drivers'!BD135</f>
        <v>0.105</v>
      </c>
      <c r="AO320">
        <f>'Revenue Drivers'!BE135</f>
        <v>9.5000000000000001E-2</v>
      </c>
      <c r="AP320">
        <f>'Revenue Drivers'!BF135</f>
        <v>0.1</v>
      </c>
      <c r="AQ320">
        <f>'Revenue Drivers'!BG135</f>
        <v>0.09</v>
      </c>
      <c r="AR320">
        <f>'Revenue Drivers'!BH135</f>
        <v>0.08</v>
      </c>
      <c r="AS320">
        <f>'Revenue Drivers'!BI135</f>
        <v>0.08</v>
      </c>
      <c r="AT320">
        <f>'Revenue Drivers'!BJ135</f>
        <v>0</v>
      </c>
      <c r="AZ320">
        <f>'Revenue Drivers'!AK135</f>
        <v>0.48564947385593515</v>
      </c>
      <c r="BA320">
        <f>'Revenue Drivers'!AL135</f>
        <v>0.44703423271282361</v>
      </c>
      <c r="BB320">
        <f>'Revenue Drivers'!AM135</f>
        <v>0.30749572905698419</v>
      </c>
      <c r="BC320">
        <f>'Revenue Drivers'!AN135</f>
        <v>0.223406168896505</v>
      </c>
      <c r="BD320">
        <f>'Revenue Drivers'!AO135</f>
        <v>0.14297405513987427</v>
      </c>
      <c r="BE320">
        <f>'Revenue Drivers'!AP135</f>
        <v>0.12069326901218128</v>
      </c>
      <c r="BF320">
        <f>'Revenue Drivers'!AQ135</f>
        <v>0.11461194832055764</v>
      </c>
      <c r="BG320">
        <f>'Revenue Drivers'!AR135</f>
        <v>9.8093469401366054E-2</v>
      </c>
    </row>
    <row r="321" spans="1:59">
      <c r="A321" t="str">
        <f>'Revenue Drivers'!I136</f>
        <v>y/y abs Growth</v>
      </c>
      <c r="B321">
        <f>'Revenue Drivers'!J136</f>
        <v>0</v>
      </c>
      <c r="C321">
        <f>'Revenue Drivers'!K136</f>
        <v>0</v>
      </c>
      <c r="D321">
        <f>'Revenue Drivers'!L136</f>
        <v>0</v>
      </c>
      <c r="E321">
        <f>'Revenue Drivers'!M136</f>
        <v>0</v>
      </c>
      <c r="F321">
        <f>'Revenue Drivers'!N136</f>
        <v>0</v>
      </c>
      <c r="G321">
        <f>'Revenue Drivers'!O136</f>
        <v>0</v>
      </c>
      <c r="H321">
        <f>'Revenue Drivers'!P136</f>
        <v>0</v>
      </c>
      <c r="I321">
        <f>'Revenue Drivers'!Q136</f>
        <v>0</v>
      </c>
      <c r="J321">
        <f>'Revenue Drivers'!R136</f>
        <v>0</v>
      </c>
      <c r="K321">
        <f>'Revenue Drivers'!S136</f>
        <v>0</v>
      </c>
      <c r="L321">
        <f>'Revenue Drivers'!T136</f>
        <v>0</v>
      </c>
      <c r="M321">
        <f>'Revenue Drivers'!U136</f>
        <v>0</v>
      </c>
      <c r="N321">
        <f>'Revenue Drivers'!V136</f>
        <v>0</v>
      </c>
      <c r="O321">
        <f>'Revenue Drivers'!W136</f>
        <v>0</v>
      </c>
      <c r="P321">
        <f>'Revenue Drivers'!X136</f>
        <v>0</v>
      </c>
      <c r="Q321">
        <f>'Revenue Drivers'!Y136</f>
        <v>0</v>
      </c>
      <c r="R321">
        <f>'Revenue Drivers'!Z136</f>
        <v>0</v>
      </c>
      <c r="S321">
        <f>'Revenue Drivers'!AA136</f>
        <v>0</v>
      </c>
      <c r="T321">
        <f>'Revenue Drivers'!AB136</f>
        <v>0</v>
      </c>
      <c r="U321">
        <f>'Revenue Drivers'!AC136</f>
        <v>22.438580711334215</v>
      </c>
      <c r="V321">
        <f>'Revenue Drivers'!AD136</f>
        <v>20.68301637676878</v>
      </c>
      <c r="W321">
        <f>'Revenue Drivers'!AE136</f>
        <v>20.844914988818243</v>
      </c>
      <c r="X321">
        <f>'Revenue Drivers'!AF136</f>
        <v>27.695615019092706</v>
      </c>
      <c r="Y321">
        <f>'Revenue Drivers'!AG136</f>
        <v>10.111646238275547</v>
      </c>
      <c r="Z321">
        <f>'Revenue Drivers'!AH136</f>
        <v>8.1223787964256076</v>
      </c>
      <c r="AA321">
        <f>'Revenue Drivers'!AI136</f>
        <v>10.526219604296301</v>
      </c>
      <c r="AB321">
        <f>'Revenue Drivers'!AJ136</f>
        <v>3.3857362613690185</v>
      </c>
      <c r="AD321">
        <f>'Revenue Drivers'!AT136</f>
        <v>0</v>
      </c>
      <c r="AE321">
        <f>'Revenue Drivers'!AU136</f>
        <v>0</v>
      </c>
      <c r="AF321">
        <f>'Revenue Drivers'!AV136</f>
        <v>0</v>
      </c>
      <c r="AG321">
        <f>'Revenue Drivers'!AW136</f>
        <v>0</v>
      </c>
      <c r="AH321">
        <f>'Revenue Drivers'!AX136</f>
        <v>91.662127096013933</v>
      </c>
      <c r="AI321">
        <f>'Revenue Drivers'!AY136</f>
        <v>32.14598090036651</v>
      </c>
      <c r="AJ321">
        <f>'Revenue Drivers'!AZ136</f>
        <v>48.657511320974038</v>
      </c>
      <c r="AK321">
        <f>'Revenue Drivers'!BA136</f>
        <v>-24.382704063903361</v>
      </c>
      <c r="AL321">
        <f>'Revenue Drivers'!BB136</f>
        <v>21.803357390723761</v>
      </c>
      <c r="AM321">
        <f>'Revenue Drivers'!BC136</f>
        <v>17.660719486486244</v>
      </c>
      <c r="AN321">
        <f>'Revenue Drivers'!BD136</f>
        <v>14.040271991756526</v>
      </c>
      <c r="AO321">
        <f>'Revenue Drivers'!BE136</f>
        <v>16.302315812650704</v>
      </c>
      <c r="AP321">
        <f>'Revenue Drivers'!BF136</f>
        <v>17.117431603283194</v>
      </c>
      <c r="AQ321">
        <f>'Revenue Drivers'!BG136</f>
        <v>14.378642546757874</v>
      </c>
      <c r="AR321">
        <f>'Revenue Drivers'!BH136</f>
        <v>14.9537882486282</v>
      </c>
      <c r="AS321">
        <f>'Revenue Drivers'!BI136</f>
        <v>15.551939778573342</v>
      </c>
      <c r="AT321">
        <f>'Revenue Drivers'!BJ136</f>
        <v>0</v>
      </c>
      <c r="AZ321">
        <f>'Revenue Drivers'!AK136</f>
        <v>13.551771838696446</v>
      </c>
      <c r="BA321">
        <f>'Revenue Drivers'!AL136</f>
        <v>14.6669802485088</v>
      </c>
      <c r="BB321">
        <f>'Revenue Drivers'!AM136</f>
        <v>6.5287502665255559</v>
      </c>
      <c r="BC321">
        <f>'Revenue Drivers'!AN136</f>
        <v>13.910008967243257</v>
      </c>
      <c r="BD321">
        <f>'Revenue Drivers'!AO136</f>
        <v>-7.3833739022132434</v>
      </c>
      <c r="BE321">
        <f>'Revenue Drivers'!AP136</f>
        <v>-10.327500835092465</v>
      </c>
      <c r="BF321">
        <f>'Revenue Drivers'!AQ136</f>
        <v>0.68937971883542559</v>
      </c>
      <c r="BG321">
        <f>'Revenue Drivers'!AR136</f>
        <v>-7.3612090454330854</v>
      </c>
    </row>
    <row r="322" spans="1:59">
      <c r="A322" t="str">
        <f>'Revenue Drivers'!I137</f>
        <v>q/q abs Growth</v>
      </c>
      <c r="B322">
        <f>'Revenue Drivers'!J137</f>
        <v>0</v>
      </c>
      <c r="C322">
        <f>'Revenue Drivers'!K137</f>
        <v>0</v>
      </c>
      <c r="D322">
        <f>'Revenue Drivers'!L137</f>
        <v>0</v>
      </c>
      <c r="E322">
        <f>'Revenue Drivers'!M137</f>
        <v>0</v>
      </c>
      <c r="F322">
        <f>'Revenue Drivers'!N137</f>
        <v>0</v>
      </c>
      <c r="G322">
        <f>'Revenue Drivers'!O137</f>
        <v>0</v>
      </c>
      <c r="H322">
        <f>'Revenue Drivers'!P137</f>
        <v>0</v>
      </c>
      <c r="I322">
        <f>'Revenue Drivers'!Q137</f>
        <v>0</v>
      </c>
      <c r="J322">
        <f>'Revenue Drivers'!R137</f>
        <v>0</v>
      </c>
      <c r="K322">
        <f>'Revenue Drivers'!S137</f>
        <v>0</v>
      </c>
      <c r="L322">
        <f>'Revenue Drivers'!T137</f>
        <v>0</v>
      </c>
      <c r="M322">
        <f>'Revenue Drivers'!U137</f>
        <v>0</v>
      </c>
      <c r="N322">
        <f>'Revenue Drivers'!V137</f>
        <v>0</v>
      </c>
      <c r="O322">
        <f>'Revenue Drivers'!W137</f>
        <v>0</v>
      </c>
      <c r="P322">
        <f>'Revenue Drivers'!X137</f>
        <v>0</v>
      </c>
      <c r="Q322">
        <f>'Revenue Drivers'!Y137</f>
        <v>0</v>
      </c>
      <c r="R322">
        <f>'Revenue Drivers'!Z137</f>
        <v>4.3580480046748065</v>
      </c>
      <c r="S322">
        <f>'Revenue Drivers'!AA137</f>
        <v>5.6604568783220301</v>
      </c>
      <c r="T322">
        <f>'Revenue Drivers'!AB137</f>
        <v>15.985665796306773</v>
      </c>
      <c r="U322">
        <f>'Revenue Drivers'!AC137</f>
        <v>-3.5655899679693945</v>
      </c>
      <c r="V322">
        <f>'Revenue Drivers'!AD137</f>
        <v>2.6024836701093719</v>
      </c>
      <c r="W322">
        <f>'Revenue Drivers'!AE137</f>
        <v>5.8223554903714927</v>
      </c>
      <c r="X322">
        <f>'Revenue Drivers'!AF137</f>
        <v>22.836365826581236</v>
      </c>
      <c r="Y322">
        <f>'Revenue Drivers'!AG137</f>
        <v>-21.149558748786554</v>
      </c>
      <c r="Z322">
        <f>'Revenue Drivers'!AH137</f>
        <v>0.61321622825943223</v>
      </c>
      <c r="AA322">
        <f>'Revenue Drivers'!AI137</f>
        <v>8.2261962982421863</v>
      </c>
      <c r="AB322">
        <f>'Revenue Drivers'!AJ137</f>
        <v>15.695882483653953</v>
      </c>
      <c r="AD322">
        <f>'Revenue Drivers'!AT137</f>
        <v>0</v>
      </c>
      <c r="AE322">
        <f>'Revenue Drivers'!AU137</f>
        <v>0</v>
      </c>
      <c r="AF322">
        <f>'Revenue Drivers'!AV137</f>
        <v>0</v>
      </c>
      <c r="AG322" t="str">
        <f>'Revenue Drivers'!AW137</f>
        <v>NA</v>
      </c>
      <c r="AH322" t="str">
        <f>'Revenue Drivers'!AX137</f>
        <v>NA</v>
      </c>
      <c r="AI322" t="str">
        <f>'Revenue Drivers'!AY137</f>
        <v>NA</v>
      </c>
      <c r="AJ322" t="str">
        <f>'Revenue Drivers'!AZ137</f>
        <v>NA</v>
      </c>
      <c r="AK322" t="str">
        <f>'Revenue Drivers'!BA137</f>
        <v>NA</v>
      </c>
      <c r="AL322" t="str">
        <f>'Revenue Drivers'!BB137</f>
        <v>NA</v>
      </c>
      <c r="AM322" t="str">
        <f>'Revenue Drivers'!BC137</f>
        <v>NA</v>
      </c>
      <c r="AN322" t="str">
        <f>'Revenue Drivers'!BD137</f>
        <v>NA</v>
      </c>
      <c r="AO322" t="str">
        <f>'Revenue Drivers'!BE137</f>
        <v>NA</v>
      </c>
      <c r="AP322" t="str">
        <f>'Revenue Drivers'!BF137</f>
        <v>NA</v>
      </c>
      <c r="AQ322" t="str">
        <f>'Revenue Drivers'!BG137</f>
        <v>NA</v>
      </c>
      <c r="AR322" t="str">
        <f>'Revenue Drivers'!BH137</f>
        <v>NA</v>
      </c>
      <c r="AS322" t="str">
        <f>'Revenue Drivers'!BI137</f>
        <v>NA</v>
      </c>
      <c r="AT322">
        <f>'Revenue Drivers'!BJ137</f>
        <v>0</v>
      </c>
      <c r="AZ322">
        <f>'Revenue Drivers'!AK137</f>
        <v>-10.983523171459126</v>
      </c>
      <c r="BA322">
        <f>'Revenue Drivers'!AL137</f>
        <v>1.728424638071786</v>
      </c>
      <c r="BB322">
        <f>'Revenue Drivers'!AM137</f>
        <v>8.7966316258942356E-2</v>
      </c>
      <c r="BC322">
        <f>'Revenue Drivers'!AN137</f>
        <v>23.077141184371655</v>
      </c>
      <c r="BD322">
        <f>'Revenue Drivers'!AO137</f>
        <v>-32.276906040915627</v>
      </c>
      <c r="BE322">
        <f>'Revenue Drivers'!AP137</f>
        <v>-1.2157022948074356</v>
      </c>
      <c r="BF322">
        <f>'Revenue Drivers'!AQ137</f>
        <v>11.104846870186833</v>
      </c>
      <c r="BG322">
        <f>'Revenue Drivers'!AR137</f>
        <v>15.026552420103144</v>
      </c>
    </row>
    <row r="323" spans="1:59">
      <c r="A323" t="str">
        <f>'Revenue Drivers'!I139</f>
        <v xml:space="preserve">% of Americas Revenue </v>
      </c>
      <c r="B323">
        <f>'Revenue Drivers'!J139</f>
        <v>0</v>
      </c>
      <c r="C323">
        <f>'Revenue Drivers'!K139</f>
        <v>0</v>
      </c>
      <c r="D323">
        <f>'Revenue Drivers'!L139</f>
        <v>0</v>
      </c>
      <c r="E323">
        <f>'Revenue Drivers'!M139</f>
        <v>0</v>
      </c>
      <c r="F323">
        <f>'Revenue Drivers'!N139</f>
        <v>0</v>
      </c>
      <c r="G323">
        <f>'Revenue Drivers'!O139</f>
        <v>0</v>
      </c>
      <c r="H323">
        <f>'Revenue Drivers'!P139</f>
        <v>0</v>
      </c>
      <c r="I323">
        <f>'Revenue Drivers'!Q139</f>
        <v>0</v>
      </c>
      <c r="J323">
        <f>'Revenue Drivers'!R139</f>
        <v>0</v>
      </c>
      <c r="K323">
        <f>'Revenue Drivers'!S139</f>
        <v>0</v>
      </c>
      <c r="L323">
        <f>'Revenue Drivers'!T139</f>
        <v>0</v>
      </c>
      <c r="M323">
        <f>'Revenue Drivers'!U139</f>
        <v>0</v>
      </c>
      <c r="N323">
        <f>'Revenue Drivers'!V139</f>
        <v>0</v>
      </c>
      <c r="O323">
        <f>'Revenue Drivers'!W139</f>
        <v>0</v>
      </c>
      <c r="P323">
        <f>'Revenue Drivers'!X139</f>
        <v>0</v>
      </c>
      <c r="Q323">
        <f>'Revenue Drivers'!Y139</f>
        <v>0.21767687420082005</v>
      </c>
      <c r="R323">
        <f>'Revenue Drivers'!Z139</f>
        <v>0.21767687420082005</v>
      </c>
      <c r="S323">
        <f>'Revenue Drivers'!AA139</f>
        <v>0.21767687420082005</v>
      </c>
      <c r="T323">
        <f>'Revenue Drivers'!AB139</f>
        <v>0.21767687420082005</v>
      </c>
      <c r="U323">
        <f>'Revenue Drivers'!AC139</f>
        <v>0.19839203370965175</v>
      </c>
      <c r="V323">
        <f>'Revenue Drivers'!AD139</f>
        <v>0.18513240493542105</v>
      </c>
      <c r="W323">
        <f>'Revenue Drivers'!AE139</f>
        <v>0.16990109818393251</v>
      </c>
      <c r="X323">
        <f>'Revenue Drivers'!AF139</f>
        <v>0.16990109818393251</v>
      </c>
      <c r="Y323">
        <f>'Revenue Drivers'!AG139</f>
        <v>0.13766697922187354</v>
      </c>
      <c r="Z323">
        <f>'Revenue Drivers'!AH139</f>
        <v>0.14164781947585636</v>
      </c>
      <c r="AA323">
        <f>'Revenue Drivers'!AI139</f>
        <v>0.1632149011751971</v>
      </c>
      <c r="AB323">
        <f>'Revenue Drivers'!AJ139</f>
        <v>0.12069975003565558</v>
      </c>
      <c r="AD323">
        <f>'Revenue Drivers'!AT139</f>
        <v>0</v>
      </c>
      <c r="AE323">
        <f>'Revenue Drivers'!AU139</f>
        <v>0</v>
      </c>
      <c r="AF323">
        <f>'Revenue Drivers'!AV139</f>
        <v>0</v>
      </c>
      <c r="AG323">
        <f>'Revenue Drivers'!AW139</f>
        <v>0</v>
      </c>
      <c r="AH323">
        <f>'Revenue Drivers'!AX139</f>
        <v>0</v>
      </c>
      <c r="AI323">
        <f>'Revenue Drivers'!AY139</f>
        <v>0</v>
      </c>
      <c r="AJ323">
        <f>'Revenue Drivers'!AZ139</f>
        <v>0</v>
      </c>
      <c r="AK323">
        <f>'Revenue Drivers'!BA139</f>
        <v>0</v>
      </c>
      <c r="AL323">
        <f>'Revenue Drivers'!BB139</f>
        <v>0</v>
      </c>
      <c r="AM323">
        <f>'Revenue Drivers'!BC139</f>
        <v>0</v>
      </c>
      <c r="AN323">
        <f>'Revenue Drivers'!BD139</f>
        <v>0</v>
      </c>
      <c r="AO323">
        <f>'Revenue Drivers'!BE139</f>
        <v>0</v>
      </c>
      <c r="AP323">
        <f>'Revenue Drivers'!BF139</f>
        <v>0</v>
      </c>
      <c r="AQ323">
        <f>'Revenue Drivers'!BG139</f>
        <v>0</v>
      </c>
      <c r="AR323">
        <f>'Revenue Drivers'!BH139</f>
        <v>0</v>
      </c>
      <c r="AS323">
        <f>'Revenue Drivers'!BI139</f>
        <v>0</v>
      </c>
      <c r="AT323">
        <f>'Revenue Drivers'!BJ139</f>
        <v>0</v>
      </c>
      <c r="AZ323">
        <f>'Revenue Drivers'!AK139</f>
        <v>0.1362895588256503</v>
      </c>
      <c r="BA323">
        <f>'Revenue Drivers'!AL139</f>
        <v>0.12463817395549981</v>
      </c>
      <c r="BB323">
        <f>'Revenue Drivers'!AM139</f>
        <v>0.13132100593011731</v>
      </c>
      <c r="BC323">
        <f>'Revenue Drivers'!AN139</f>
        <v>0.12069975003565558</v>
      </c>
      <c r="BD323">
        <f>'Revenue Drivers'!AO139</f>
        <v>0.11520317968876559</v>
      </c>
      <c r="BE323">
        <f>'Revenue Drivers'!AP139</f>
        <v>0.10958910707055936</v>
      </c>
      <c r="BF323">
        <f>'Revenue Drivers'!AQ139</f>
        <v>0.126939363974365</v>
      </c>
      <c r="BG323">
        <f>'Revenue Drivers'!AR139</f>
        <v>9.4766275535818956E-2</v>
      </c>
    </row>
    <row r="324" spans="1:59">
      <c r="A324">
        <f>'Revenue Drivers'!I140</f>
        <v>0</v>
      </c>
      <c r="B324">
        <f>'Revenue Drivers'!J140</f>
        <v>0</v>
      </c>
      <c r="C324">
        <f>'Revenue Drivers'!K140</f>
        <v>0</v>
      </c>
      <c r="D324">
        <f>'Revenue Drivers'!L140</f>
        <v>0</v>
      </c>
      <c r="E324">
        <f>'Revenue Drivers'!M140</f>
        <v>0</v>
      </c>
      <c r="F324">
        <f>'Revenue Drivers'!N140</f>
        <v>0</v>
      </c>
      <c r="G324">
        <f>'Revenue Drivers'!O140</f>
        <v>0</v>
      </c>
      <c r="H324">
        <f>'Revenue Drivers'!P140</f>
        <v>0</v>
      </c>
      <c r="I324">
        <f>'Revenue Drivers'!Q140</f>
        <v>0</v>
      </c>
      <c r="J324">
        <f>'Revenue Drivers'!R140</f>
        <v>0</v>
      </c>
      <c r="K324">
        <f>'Revenue Drivers'!S140</f>
        <v>0</v>
      </c>
      <c r="L324">
        <f>'Revenue Drivers'!T140</f>
        <v>0</v>
      </c>
      <c r="M324">
        <f>'Revenue Drivers'!U140</f>
        <v>0</v>
      </c>
      <c r="N324">
        <f>'Revenue Drivers'!V140</f>
        <v>0</v>
      </c>
      <c r="O324">
        <f>'Revenue Drivers'!W140</f>
        <v>0</v>
      </c>
      <c r="P324">
        <f>'Revenue Drivers'!X140</f>
        <v>0</v>
      </c>
      <c r="Q324">
        <f>'Revenue Drivers'!Y140</f>
        <v>0</v>
      </c>
      <c r="R324">
        <f>'Revenue Drivers'!Z140</f>
        <v>0</v>
      </c>
      <c r="S324">
        <f>'Revenue Drivers'!AA140</f>
        <v>0</v>
      </c>
      <c r="T324">
        <f>'Revenue Drivers'!AB140</f>
        <v>0</v>
      </c>
      <c r="U324">
        <f>'Revenue Drivers'!AC140</f>
        <v>0</v>
      </c>
      <c r="V324">
        <f>'Revenue Drivers'!AD140</f>
        <v>0</v>
      </c>
      <c r="W324">
        <f>'Revenue Drivers'!AE140</f>
        <v>0</v>
      </c>
      <c r="X324">
        <f>'Revenue Drivers'!AF140</f>
        <v>0</v>
      </c>
      <c r="Y324">
        <f>'Revenue Drivers'!AG140</f>
        <v>0</v>
      </c>
      <c r="Z324">
        <f>'Revenue Drivers'!AH140</f>
        <v>0</v>
      </c>
      <c r="AA324">
        <f>'Revenue Drivers'!AI140</f>
        <v>0</v>
      </c>
      <c r="AB324">
        <f>'Revenue Drivers'!AJ140</f>
        <v>0</v>
      </c>
      <c r="AD324">
        <f>'Revenue Drivers'!AT140</f>
        <v>0</v>
      </c>
      <c r="AE324">
        <f>'Revenue Drivers'!AU140</f>
        <v>0</v>
      </c>
      <c r="AF324">
        <f>'Revenue Drivers'!AV140</f>
        <v>0</v>
      </c>
      <c r="AG324">
        <f>'Revenue Drivers'!AW140</f>
        <v>0</v>
      </c>
      <c r="AH324">
        <f>'Revenue Drivers'!AX140</f>
        <v>0</v>
      </c>
      <c r="AI324">
        <f>'Revenue Drivers'!AY140</f>
        <v>0</v>
      </c>
      <c r="AJ324">
        <f>'Revenue Drivers'!AZ140</f>
        <v>0</v>
      </c>
      <c r="AK324">
        <f>'Revenue Drivers'!BA140</f>
        <v>0</v>
      </c>
      <c r="AL324">
        <f>'Revenue Drivers'!BB140</f>
        <v>0</v>
      </c>
      <c r="AM324">
        <f>'Revenue Drivers'!BC140</f>
        <v>0</v>
      </c>
      <c r="AN324">
        <f>'Revenue Drivers'!BD140</f>
        <v>0</v>
      </c>
      <c r="AO324">
        <f>'Revenue Drivers'!BE140</f>
        <v>0</v>
      </c>
      <c r="AP324">
        <f>'Revenue Drivers'!BF140</f>
        <v>0</v>
      </c>
      <c r="AQ324">
        <f>'Revenue Drivers'!BG140</f>
        <v>0</v>
      </c>
      <c r="AR324">
        <f>'Revenue Drivers'!BH140</f>
        <v>0</v>
      </c>
      <c r="AS324">
        <f>'Revenue Drivers'!BI140</f>
        <v>0</v>
      </c>
      <c r="AT324">
        <f>'Revenue Drivers'!BJ140</f>
        <v>0</v>
      </c>
      <c r="AZ324">
        <f>'Revenue Drivers'!AK140</f>
        <v>0</v>
      </c>
      <c r="BA324">
        <f>'Revenue Drivers'!AL140</f>
        <v>0</v>
      </c>
      <c r="BB324">
        <f>'Revenue Drivers'!AM140</f>
        <v>0</v>
      </c>
      <c r="BC324">
        <f>'Revenue Drivers'!AN140</f>
        <v>0</v>
      </c>
      <c r="BD324">
        <f>'Revenue Drivers'!AO140</f>
        <v>0</v>
      </c>
      <c r="BE324">
        <f>'Revenue Drivers'!AP140</f>
        <v>0</v>
      </c>
      <c r="BF324">
        <f>'Revenue Drivers'!AQ140</f>
        <v>0</v>
      </c>
      <c r="BG324">
        <f>'Revenue Drivers'!AR140</f>
        <v>0</v>
      </c>
    </row>
    <row r="325" spans="1:59">
      <c r="A325" t="str">
        <f>'Revenue Drivers'!I141</f>
        <v>FX Rate (Other Americas Basket)</v>
      </c>
      <c r="B325">
        <f>'Revenue Drivers'!J141</f>
        <v>0</v>
      </c>
      <c r="C325">
        <f>'Revenue Drivers'!K141</f>
        <v>0</v>
      </c>
      <c r="D325">
        <f>'Revenue Drivers'!L141</f>
        <v>0</v>
      </c>
      <c r="E325">
        <f>'Revenue Drivers'!M141</f>
        <v>0</v>
      </c>
      <c r="F325">
        <f>'Revenue Drivers'!N141</f>
        <v>0</v>
      </c>
      <c r="G325">
        <f>'Revenue Drivers'!O141</f>
        <v>0</v>
      </c>
      <c r="H325">
        <f>'Revenue Drivers'!P141</f>
        <v>0</v>
      </c>
      <c r="I325">
        <f>'Revenue Drivers'!Q141</f>
        <v>0</v>
      </c>
      <c r="J325">
        <f>'Revenue Drivers'!R141</f>
        <v>0</v>
      </c>
      <c r="K325">
        <f>'Revenue Drivers'!S141</f>
        <v>0</v>
      </c>
      <c r="L325">
        <f>'Revenue Drivers'!T141</f>
        <v>0</v>
      </c>
      <c r="M325">
        <f>'Revenue Drivers'!U141</f>
        <v>0</v>
      </c>
      <c r="N325">
        <f>'Revenue Drivers'!V141</f>
        <v>0</v>
      </c>
      <c r="O325">
        <f>'Revenue Drivers'!W141</f>
        <v>0</v>
      </c>
      <c r="P325">
        <f>'Revenue Drivers'!X141</f>
        <v>0</v>
      </c>
      <c r="Q325">
        <f>'Revenue Drivers'!Y141</f>
        <v>0.53370211232612119</v>
      </c>
      <c r="R325">
        <f>'Revenue Drivers'!Z141</f>
        <v>0.55195418554038078</v>
      </c>
      <c r="S325">
        <f>'Revenue Drivers'!AA141</f>
        <v>0.54708711878992833</v>
      </c>
      <c r="T325">
        <f>'Revenue Drivers'!AB141</f>
        <v>0.50708368431906459</v>
      </c>
      <c r="U325">
        <f>'Revenue Drivers'!AC141</f>
        <v>0.45936134180074628</v>
      </c>
      <c r="V325">
        <f>'Revenue Drivers'!AD141</f>
        <v>0.44562987169623774</v>
      </c>
      <c r="W325">
        <f>'Revenue Drivers'!AE141</f>
        <v>0.4061409899912472</v>
      </c>
      <c r="X325">
        <f>'Revenue Drivers'!AF141</f>
        <v>0.38685797769989866</v>
      </c>
      <c r="Y325">
        <f>'Revenue Drivers'!AG141</f>
        <v>0.3782167669435928</v>
      </c>
      <c r="Z325">
        <f>'Revenue Drivers'!AH141</f>
        <v>0.40918719229060452</v>
      </c>
      <c r="AA325">
        <f>'Revenue Drivers'!AI141</f>
        <v>0.42037056896807667</v>
      </c>
      <c r="AB325">
        <f>'Revenue Drivers'!AJ141</f>
        <v>0.41174005681562054</v>
      </c>
      <c r="AD325">
        <f>'Revenue Drivers'!AT141</f>
        <v>0.67115012393699658</v>
      </c>
      <c r="AE325">
        <f>'Revenue Drivers'!AU141</f>
        <v>0.61614853923043511</v>
      </c>
      <c r="AF325">
        <f>'Revenue Drivers'!AV141</f>
        <v>0.57809897412850142</v>
      </c>
      <c r="AG325">
        <f>'Revenue Drivers'!AW141</f>
        <v>0.53491708186178855</v>
      </c>
      <c r="AH325">
        <f>'Revenue Drivers'!AX141</f>
        <v>0.42424861401098696</v>
      </c>
      <c r="AI325">
        <f>'Revenue Drivers'!AY141</f>
        <v>0.40493972093555219</v>
      </c>
      <c r="AJ325">
        <f>'Revenue Drivers'!AZ141</f>
        <v>0.42462590759802354</v>
      </c>
      <c r="AK325">
        <f>'Revenue Drivers'!BA141</f>
        <v>0.42927510857848306</v>
      </c>
      <c r="AL325">
        <f>'Revenue Drivers'!BB141</f>
        <v>0.42927510857848306</v>
      </c>
      <c r="AM325">
        <f>'Revenue Drivers'!BC141</f>
        <v>0.42927510857848306</v>
      </c>
      <c r="AN325">
        <f>'Revenue Drivers'!BD141</f>
        <v>0.42927510857848306</v>
      </c>
      <c r="AO325">
        <f>'Revenue Drivers'!BE141</f>
        <v>0.42927510857848306</v>
      </c>
      <c r="AP325">
        <f>'Revenue Drivers'!BF141</f>
        <v>0.42927510857848306</v>
      </c>
      <c r="AQ325">
        <f>'Revenue Drivers'!BG141</f>
        <v>0.42927510857848306</v>
      </c>
      <c r="AR325">
        <f>'Revenue Drivers'!BH141</f>
        <v>0.42927510857848306</v>
      </c>
      <c r="AS325">
        <f>'Revenue Drivers'!BI141</f>
        <v>0.42927510857848306</v>
      </c>
      <c r="AT325">
        <f>'Revenue Drivers'!BJ141</f>
        <v>0</v>
      </c>
      <c r="AZ325">
        <f>'Revenue Drivers'!AK141</f>
        <v>0.42236788239387374</v>
      </c>
      <c r="BA325">
        <f>'Revenue Drivers'!AL141</f>
        <v>0.41526503541179377</v>
      </c>
      <c r="BB325">
        <f>'Revenue Drivers'!AM141</f>
        <v>0.43494171906670526</v>
      </c>
      <c r="BC325">
        <f>'Revenue Drivers'!AN141</f>
        <v>0.42591618627530992</v>
      </c>
      <c r="BD325">
        <f>'Revenue Drivers'!AO141</f>
        <v>0.43074481815807664</v>
      </c>
      <c r="BE325">
        <f>'Revenue Drivers'!AP141</f>
        <v>0.43074481815807664</v>
      </c>
      <c r="BF325">
        <f>'Revenue Drivers'!AQ141</f>
        <v>0.43074481815807664</v>
      </c>
      <c r="BG325">
        <f>'Revenue Drivers'!AR141</f>
        <v>0.43074481815807664</v>
      </c>
    </row>
    <row r="326" spans="1:59">
      <c r="A326">
        <f>'Revenue Drivers'!I142</f>
        <v>0</v>
      </c>
      <c r="B326">
        <f>'Revenue Drivers'!J142</f>
        <v>0</v>
      </c>
      <c r="C326">
        <f>'Revenue Drivers'!K142</f>
        <v>0</v>
      </c>
      <c r="D326">
        <f>'Revenue Drivers'!L142</f>
        <v>0</v>
      </c>
      <c r="E326">
        <f>'Revenue Drivers'!M142</f>
        <v>0</v>
      </c>
      <c r="F326">
        <f>'Revenue Drivers'!N142</f>
        <v>0</v>
      </c>
      <c r="G326">
        <f>'Revenue Drivers'!O142</f>
        <v>0</v>
      </c>
      <c r="H326">
        <f>'Revenue Drivers'!P142</f>
        <v>0</v>
      </c>
      <c r="I326">
        <f>'Revenue Drivers'!Q142</f>
        <v>0</v>
      </c>
      <c r="J326">
        <f>'Revenue Drivers'!R142</f>
        <v>0</v>
      </c>
      <c r="K326">
        <f>'Revenue Drivers'!S142</f>
        <v>0</v>
      </c>
      <c r="L326">
        <f>'Revenue Drivers'!T142</f>
        <v>0</v>
      </c>
      <c r="M326">
        <f>'Revenue Drivers'!U142</f>
        <v>0</v>
      </c>
      <c r="N326">
        <f>'Revenue Drivers'!V142</f>
        <v>0</v>
      </c>
      <c r="O326">
        <f>'Revenue Drivers'!W142</f>
        <v>0</v>
      </c>
      <c r="P326">
        <f>'Revenue Drivers'!X142</f>
        <v>0</v>
      </c>
      <c r="Q326">
        <f>'Revenue Drivers'!Y142</f>
        <v>0</v>
      </c>
      <c r="R326">
        <f>'Revenue Drivers'!Z142</f>
        <v>0</v>
      </c>
      <c r="S326">
        <f>'Revenue Drivers'!AA142</f>
        <v>0</v>
      </c>
      <c r="T326">
        <f>'Revenue Drivers'!AB142</f>
        <v>0</v>
      </c>
      <c r="U326">
        <f>'Revenue Drivers'!AC142</f>
        <v>0</v>
      </c>
      <c r="V326">
        <f>'Revenue Drivers'!AD142</f>
        <v>0</v>
      </c>
      <c r="W326">
        <f>'Revenue Drivers'!AE142</f>
        <v>0</v>
      </c>
      <c r="X326">
        <f>'Revenue Drivers'!AF142</f>
        <v>0</v>
      </c>
      <c r="Y326">
        <f>'Revenue Drivers'!AG142</f>
        <v>0</v>
      </c>
      <c r="Z326">
        <f>'Revenue Drivers'!AH142</f>
        <v>0</v>
      </c>
      <c r="AA326">
        <f>'Revenue Drivers'!AI142</f>
        <v>0</v>
      </c>
      <c r="AB326">
        <f>'Revenue Drivers'!AJ142</f>
        <v>0</v>
      </c>
      <c r="AD326">
        <f>'Revenue Drivers'!AT142</f>
        <v>0</v>
      </c>
      <c r="AE326">
        <f>'Revenue Drivers'!AU142</f>
        <v>0</v>
      </c>
      <c r="AF326">
        <f>'Revenue Drivers'!AV142</f>
        <v>0</v>
      </c>
      <c r="AG326">
        <f>'Revenue Drivers'!AW142</f>
        <v>0</v>
      </c>
      <c r="AH326">
        <f>'Revenue Drivers'!AX142</f>
        <v>0</v>
      </c>
      <c r="AI326">
        <f>'Revenue Drivers'!AY142</f>
        <v>0</v>
      </c>
      <c r="AJ326">
        <f>'Revenue Drivers'!AZ142</f>
        <v>0</v>
      </c>
      <c r="AK326">
        <f>'Revenue Drivers'!BA142</f>
        <v>0</v>
      </c>
      <c r="AL326">
        <f>'Revenue Drivers'!BB142</f>
        <v>0</v>
      </c>
      <c r="AM326">
        <f>'Revenue Drivers'!BC142</f>
        <v>0</v>
      </c>
      <c r="AN326">
        <f>'Revenue Drivers'!BD142</f>
        <v>0</v>
      </c>
      <c r="AO326">
        <f>'Revenue Drivers'!BE142</f>
        <v>0</v>
      </c>
      <c r="AP326">
        <f>'Revenue Drivers'!BF142</f>
        <v>0</v>
      </c>
      <c r="AQ326">
        <f>'Revenue Drivers'!BG142</f>
        <v>0</v>
      </c>
      <c r="AR326">
        <f>'Revenue Drivers'!BH142</f>
        <v>0</v>
      </c>
      <c r="AS326">
        <f>'Revenue Drivers'!BI142</f>
        <v>0</v>
      </c>
      <c r="AT326">
        <f>'Revenue Drivers'!BJ142</f>
        <v>0</v>
      </c>
      <c r="AZ326">
        <f>'Revenue Drivers'!AK142</f>
        <v>0</v>
      </c>
      <c r="BA326">
        <f>'Revenue Drivers'!AL142</f>
        <v>0</v>
      </c>
      <c r="BB326">
        <f>'Revenue Drivers'!AM142</f>
        <v>0</v>
      </c>
      <c r="BC326">
        <f>'Revenue Drivers'!AN142</f>
        <v>0</v>
      </c>
      <c r="BD326">
        <f>'Revenue Drivers'!AO142</f>
        <v>0</v>
      </c>
      <c r="BE326">
        <f>'Revenue Drivers'!AP142</f>
        <v>0</v>
      </c>
      <c r="BF326">
        <f>'Revenue Drivers'!AQ142</f>
        <v>0</v>
      </c>
      <c r="BG326">
        <f>'Revenue Drivers'!AR142</f>
        <v>0</v>
      </c>
    </row>
    <row r="327" spans="1:59">
      <c r="A327">
        <f>'Revenue Drivers'!I143</f>
        <v>0</v>
      </c>
      <c r="B327">
        <f>'Revenue Drivers'!J143</f>
        <v>0</v>
      </c>
      <c r="C327">
        <f>'Revenue Drivers'!K143</f>
        <v>0</v>
      </c>
      <c r="D327">
        <f>'Revenue Drivers'!L143</f>
        <v>0</v>
      </c>
      <c r="E327">
        <f>'Revenue Drivers'!M143</f>
        <v>0</v>
      </c>
      <c r="F327">
        <f>'Revenue Drivers'!N143</f>
        <v>0</v>
      </c>
      <c r="G327">
        <f>'Revenue Drivers'!O143</f>
        <v>0</v>
      </c>
      <c r="H327">
        <f>'Revenue Drivers'!P143</f>
        <v>0</v>
      </c>
      <c r="I327">
        <f>'Revenue Drivers'!Q143</f>
        <v>0</v>
      </c>
      <c r="J327">
        <f>'Revenue Drivers'!R143</f>
        <v>0</v>
      </c>
      <c r="K327">
        <f>'Revenue Drivers'!S143</f>
        <v>0</v>
      </c>
      <c r="L327">
        <f>'Revenue Drivers'!T143</f>
        <v>0</v>
      </c>
      <c r="M327">
        <f>'Revenue Drivers'!U143</f>
        <v>0</v>
      </c>
      <c r="N327">
        <f>'Revenue Drivers'!V143</f>
        <v>0</v>
      </c>
      <c r="O327">
        <f>'Revenue Drivers'!W143</f>
        <v>0</v>
      </c>
      <c r="P327">
        <f>'Revenue Drivers'!X143</f>
        <v>0</v>
      </c>
      <c r="Q327">
        <f>'Revenue Drivers'!Y143</f>
        <v>0</v>
      </c>
      <c r="R327">
        <f>'Revenue Drivers'!Z143</f>
        <v>0</v>
      </c>
      <c r="S327">
        <f>'Revenue Drivers'!AA143</f>
        <v>0</v>
      </c>
      <c r="T327">
        <f>'Revenue Drivers'!AB143</f>
        <v>0</v>
      </c>
      <c r="U327">
        <f>'Revenue Drivers'!AC143</f>
        <v>0</v>
      </c>
      <c r="V327">
        <f>'Revenue Drivers'!AD143</f>
        <v>0</v>
      </c>
      <c r="W327">
        <f>'Revenue Drivers'!AE143</f>
        <v>0</v>
      </c>
      <c r="X327">
        <f>'Revenue Drivers'!AF143</f>
        <v>0</v>
      </c>
      <c r="Y327">
        <f>'Revenue Drivers'!AG143</f>
        <v>0</v>
      </c>
      <c r="Z327">
        <f>'Revenue Drivers'!AH143</f>
        <v>0</v>
      </c>
      <c r="AA327">
        <f>'Revenue Drivers'!AI143</f>
        <v>0</v>
      </c>
      <c r="AB327">
        <f>'Revenue Drivers'!AJ143</f>
        <v>0</v>
      </c>
      <c r="AD327">
        <f>'Revenue Drivers'!AT143</f>
        <v>0</v>
      </c>
      <c r="AE327">
        <f>'Revenue Drivers'!AU143</f>
        <v>0</v>
      </c>
      <c r="AF327">
        <f>'Revenue Drivers'!AV143</f>
        <v>0</v>
      </c>
      <c r="AG327">
        <f>'Revenue Drivers'!AW143</f>
        <v>0</v>
      </c>
      <c r="AH327">
        <f>'Revenue Drivers'!AX143</f>
        <v>0</v>
      </c>
      <c r="AI327">
        <f>'Revenue Drivers'!AY143</f>
        <v>0</v>
      </c>
      <c r="AJ327">
        <f>'Revenue Drivers'!AZ143</f>
        <v>0</v>
      </c>
      <c r="AK327">
        <f>'Revenue Drivers'!BA143</f>
        <v>0</v>
      </c>
      <c r="AL327">
        <f>'Revenue Drivers'!BB143</f>
        <v>0</v>
      </c>
      <c r="AM327">
        <f>'Revenue Drivers'!BC143</f>
        <v>0</v>
      </c>
      <c r="AN327">
        <f>'Revenue Drivers'!BD143</f>
        <v>0</v>
      </c>
      <c r="AO327">
        <f>'Revenue Drivers'!BE143</f>
        <v>0</v>
      </c>
      <c r="AP327">
        <f>'Revenue Drivers'!BF143</f>
        <v>0</v>
      </c>
      <c r="AQ327">
        <f>'Revenue Drivers'!BG143</f>
        <v>0</v>
      </c>
      <c r="AR327">
        <f>'Revenue Drivers'!BH143</f>
        <v>0</v>
      </c>
      <c r="AS327">
        <f>'Revenue Drivers'!BI143</f>
        <v>0</v>
      </c>
      <c r="AT327">
        <f>'Revenue Drivers'!BJ143</f>
        <v>0</v>
      </c>
      <c r="AZ327">
        <f>'Revenue Drivers'!AK143</f>
        <v>0</v>
      </c>
      <c r="BA327">
        <f>'Revenue Drivers'!AL143</f>
        <v>0</v>
      </c>
      <c r="BB327">
        <f>'Revenue Drivers'!AM143</f>
        <v>0</v>
      </c>
      <c r="BC327">
        <f>'Revenue Drivers'!AN143</f>
        <v>0</v>
      </c>
      <c r="BD327">
        <f>'Revenue Drivers'!AO143</f>
        <v>0</v>
      </c>
      <c r="BE327">
        <f>'Revenue Drivers'!AP143</f>
        <v>0</v>
      </c>
      <c r="BF327">
        <f>'Revenue Drivers'!AQ143</f>
        <v>0</v>
      </c>
      <c r="BG327">
        <f>'Revenue Drivers'!AR143</f>
        <v>0</v>
      </c>
    </row>
    <row r="328" spans="1:59">
      <c r="A328" t="str">
        <f>'Revenue Drivers'!I144</f>
        <v>EMEA (in USD)</v>
      </c>
      <c r="B328">
        <f>'Revenue Drivers'!J144</f>
        <v>0</v>
      </c>
      <c r="C328">
        <f>'Revenue Drivers'!K144</f>
        <v>0</v>
      </c>
      <c r="D328">
        <f>'Revenue Drivers'!L144</f>
        <v>0</v>
      </c>
      <c r="E328">
        <f>'Revenue Drivers'!M144</f>
        <v>0</v>
      </c>
      <c r="F328">
        <f>'Revenue Drivers'!N144</f>
        <v>0</v>
      </c>
      <c r="G328">
        <f>'Revenue Drivers'!O144</f>
        <v>0</v>
      </c>
      <c r="H328">
        <f>'Revenue Drivers'!P144</f>
        <v>0</v>
      </c>
      <c r="I328">
        <f>'Revenue Drivers'!Q144</f>
        <v>0</v>
      </c>
      <c r="J328">
        <f>'Revenue Drivers'!R144</f>
        <v>0</v>
      </c>
      <c r="K328">
        <f>'Revenue Drivers'!S144</f>
        <v>0</v>
      </c>
      <c r="L328">
        <f>'Revenue Drivers'!T144</f>
        <v>0</v>
      </c>
      <c r="M328">
        <f>'Revenue Drivers'!U144</f>
        <v>0</v>
      </c>
      <c r="N328">
        <f>'Revenue Drivers'!V144</f>
        <v>0</v>
      </c>
      <c r="O328">
        <f>'Revenue Drivers'!W144</f>
        <v>0</v>
      </c>
      <c r="P328">
        <f>'Revenue Drivers'!X144</f>
        <v>0</v>
      </c>
      <c r="Q328">
        <f>'Revenue Drivers'!Y144</f>
        <v>114.839</v>
      </c>
      <c r="R328">
        <f>'Revenue Drivers'!Z144</f>
        <v>115.416</v>
      </c>
      <c r="S328">
        <f>'Revenue Drivers'!AA144</f>
        <v>124.455</v>
      </c>
      <c r="T328">
        <f>'Revenue Drivers'!AB144</f>
        <v>131.27500000000001</v>
      </c>
      <c r="U328">
        <f>'Revenue Drivers'!AC144</f>
        <v>132.208</v>
      </c>
      <c r="V328">
        <f>'Revenue Drivers'!AD144</f>
        <v>126.807</v>
      </c>
      <c r="W328">
        <f>'Revenue Drivers'!AE144</f>
        <v>137.185</v>
      </c>
      <c r="X328">
        <f>'Revenue Drivers'!AF144</f>
        <v>144.905</v>
      </c>
      <c r="Y328">
        <f>'Revenue Drivers'!AG144</f>
        <v>159.405</v>
      </c>
      <c r="Z328">
        <f>'Revenue Drivers'!AH144</f>
        <v>153.899</v>
      </c>
      <c r="AA328">
        <f>'Revenue Drivers'!AI144</f>
        <v>157.92099999999999</v>
      </c>
      <c r="AB328">
        <f>'Revenue Drivers'!AJ144</f>
        <v>189.298</v>
      </c>
      <c r="AD328">
        <f>'Revenue Drivers'!AT144</f>
        <v>0</v>
      </c>
      <c r="AE328">
        <f>'Revenue Drivers'!AU144</f>
        <v>0</v>
      </c>
      <c r="AF328">
        <f>'Revenue Drivers'!AV144</f>
        <v>315.70499999999998</v>
      </c>
      <c r="AG328">
        <f>'Revenue Drivers'!AW144</f>
        <v>485.98500000000001</v>
      </c>
      <c r="AH328">
        <f>'Revenue Drivers'!AX144</f>
        <v>541.10500000000002</v>
      </c>
      <c r="AI328">
        <f>'Revenue Drivers'!AY144</f>
        <v>660.52299999999991</v>
      </c>
      <c r="AJ328">
        <f>'Revenue Drivers'!AZ144</f>
        <v>808.96100000000001</v>
      </c>
      <c r="AK328">
        <f>'Revenue Drivers'!BA144</f>
        <v>964.16436673106421</v>
      </c>
      <c r="AL328">
        <f>'Revenue Drivers'!BB144</f>
        <v>1064.5181192281439</v>
      </c>
      <c r="AM328">
        <f>'Revenue Drivers'!BC144</f>
        <v>1155.0863938984853</v>
      </c>
      <c r="AN328">
        <f>'Revenue Drivers'!BD144</f>
        <v>1232.7844611036642</v>
      </c>
      <c r="AO328">
        <f>'Revenue Drivers'!BE144</f>
        <v>1304.2646192303082</v>
      </c>
      <c r="AP328">
        <f>'Revenue Drivers'!BF144</f>
        <v>1367.7453032125857</v>
      </c>
      <c r="AQ328">
        <f>'Revenue Drivers'!BG144</f>
        <v>1433.4297950856042</v>
      </c>
      <c r="AR328">
        <f>'Revenue Drivers'!BH144</f>
        <v>1501.3714577029809</v>
      </c>
      <c r="AS328">
        <f>'Revenue Drivers'!BI144</f>
        <v>1572.5983086371198</v>
      </c>
      <c r="AT328">
        <f>'Revenue Drivers'!BJ144</f>
        <v>0</v>
      </c>
      <c r="AZ328">
        <f>'Revenue Drivers'!AK144</f>
        <v>189.09200000000001</v>
      </c>
      <c r="BA328">
        <f>'Revenue Drivers'!AL144</f>
        <v>191.68199999999999</v>
      </c>
      <c r="BB328">
        <f>'Revenue Drivers'!AM144</f>
        <v>207.16800000000001</v>
      </c>
      <c r="BC328">
        <f>'Revenue Drivers'!AN144</f>
        <v>221.01900000000001</v>
      </c>
      <c r="BD328">
        <f>'Revenue Drivers'!AO144</f>
        <v>242.95280342716305</v>
      </c>
      <c r="BE328">
        <f>'Revenue Drivers'!AP144</f>
        <v>224.90985226487999</v>
      </c>
      <c r="BF328">
        <f>'Revenue Drivers'!AQ144</f>
        <v>232.59880372023537</v>
      </c>
      <c r="BG328">
        <f>'Revenue Drivers'!AR144</f>
        <v>263.70290731878583</v>
      </c>
    </row>
    <row r="329" spans="1:59">
      <c r="A329" t="str">
        <f>'Revenue Drivers'!I145</f>
        <v>y/y Growth - %</v>
      </c>
      <c r="B329">
        <f>'Revenue Drivers'!J145</f>
        <v>0</v>
      </c>
      <c r="C329">
        <f>'Revenue Drivers'!K145</f>
        <v>0</v>
      </c>
      <c r="D329">
        <f>'Revenue Drivers'!L145</f>
        <v>0</v>
      </c>
      <c r="E329">
        <f>'Revenue Drivers'!M145</f>
        <v>0</v>
      </c>
      <c r="F329">
        <f>'Revenue Drivers'!N145</f>
        <v>0</v>
      </c>
      <c r="G329">
        <f>'Revenue Drivers'!O145</f>
        <v>0</v>
      </c>
      <c r="H329">
        <f>'Revenue Drivers'!P145</f>
        <v>0</v>
      </c>
      <c r="I329">
        <f>'Revenue Drivers'!Q145</f>
        <v>0</v>
      </c>
      <c r="J329">
        <f>'Revenue Drivers'!R145</f>
        <v>0</v>
      </c>
      <c r="K329">
        <f>'Revenue Drivers'!S145</f>
        <v>0</v>
      </c>
      <c r="L329">
        <f>'Revenue Drivers'!T145</f>
        <v>0</v>
      </c>
      <c r="M329">
        <f>'Revenue Drivers'!U145</f>
        <v>0</v>
      </c>
      <c r="N329">
        <f>'Revenue Drivers'!V145</f>
        <v>0</v>
      </c>
      <c r="O329">
        <f>'Revenue Drivers'!W145</f>
        <v>0</v>
      </c>
      <c r="P329">
        <f>'Revenue Drivers'!X145</f>
        <v>0</v>
      </c>
      <c r="Q329">
        <f>'Revenue Drivers'!Y145</f>
        <v>0</v>
      </c>
      <c r="R329">
        <f>'Revenue Drivers'!Z145</f>
        <v>0</v>
      </c>
      <c r="S329">
        <f>'Revenue Drivers'!AA145</f>
        <v>0</v>
      </c>
      <c r="T329">
        <f>'Revenue Drivers'!AB145</f>
        <v>0</v>
      </c>
      <c r="U329">
        <f>'Revenue Drivers'!AC145</f>
        <v>0.1512465277475421</v>
      </c>
      <c r="V329">
        <f>'Revenue Drivers'!AD145</f>
        <v>9.8695154917862293E-2</v>
      </c>
      <c r="W329">
        <f>'Revenue Drivers'!AE145</f>
        <v>0.10228596681531488</v>
      </c>
      <c r="X329">
        <f>'Revenue Drivers'!AF145</f>
        <v>0.10382784231574926</v>
      </c>
      <c r="Y329">
        <f>'Revenue Drivers'!AG145</f>
        <v>0.20571372382911779</v>
      </c>
      <c r="Z329">
        <f>'Revenue Drivers'!AH145</f>
        <v>0.21364751157270501</v>
      </c>
      <c r="AA329">
        <f>'Revenue Drivers'!AI145</f>
        <v>0.15115355177315304</v>
      </c>
      <c r="AB329">
        <f>'Revenue Drivers'!AJ145</f>
        <v>0.30635933887719546</v>
      </c>
      <c r="AD329">
        <f>'Revenue Drivers'!AT145</f>
        <v>0</v>
      </c>
      <c r="AE329">
        <f>'Revenue Drivers'!AU145</f>
        <v>0</v>
      </c>
      <c r="AF329">
        <f>'Revenue Drivers'!AV145</f>
        <v>0</v>
      </c>
      <c r="AG329">
        <f>'Revenue Drivers'!AW145</f>
        <v>0.53936427994488545</v>
      </c>
      <c r="AH329">
        <f>'Revenue Drivers'!AX145</f>
        <v>0.11341913845077523</v>
      </c>
      <c r="AI329">
        <f>'Revenue Drivers'!AY145</f>
        <v>0.22069284150026314</v>
      </c>
      <c r="AJ329">
        <f>'Revenue Drivers'!AZ145</f>
        <v>0.22472798070619815</v>
      </c>
      <c r="AK329">
        <f>'Revenue Drivers'!BA145</f>
        <v>0.19185519046167143</v>
      </c>
      <c r="AL329">
        <f>'Revenue Drivers'!BB145</f>
        <v>0.10408365623106608</v>
      </c>
      <c r="AM329">
        <f>'Revenue Drivers'!BC145</f>
        <v>8.5079129264620024E-2</v>
      </c>
      <c r="AN329">
        <f>'Revenue Drivers'!BD145</f>
        <v>6.7266022364736999E-2</v>
      </c>
      <c r="AO329">
        <f>'Revenue Drivers'!BE145</f>
        <v>5.7982689092828554E-2</v>
      </c>
      <c r="AP329">
        <f>'Revenue Drivers'!BF145</f>
        <v>4.8671629243258741E-2</v>
      </c>
      <c r="AQ329">
        <f>'Revenue Drivers'!BG145</f>
        <v>4.8023920622309868E-2</v>
      </c>
      <c r="AR329">
        <f>'Revenue Drivers'!BH145</f>
        <v>4.7397970134504863E-2</v>
      </c>
      <c r="AS329">
        <f>'Revenue Drivers'!BI145</f>
        <v>4.7441191564352891E-2</v>
      </c>
      <c r="AT329">
        <f>'Revenue Drivers'!BJ145</f>
        <v>0</v>
      </c>
      <c r="AZ329">
        <f>'Revenue Drivers'!AK145</f>
        <v>0.18623631630124526</v>
      </c>
      <c r="BA329">
        <f>'Revenue Drivers'!AL145</f>
        <v>0.24550516897445718</v>
      </c>
      <c r="BB329">
        <f>'Revenue Drivers'!AM145</f>
        <v>0.31184579631587961</v>
      </c>
      <c r="BC329">
        <f>'Revenue Drivers'!AN145</f>
        <v>0.16757176515335614</v>
      </c>
      <c r="BD329">
        <f>'Revenue Drivers'!AO145</f>
        <v>0.28483914405243493</v>
      </c>
      <c r="BE329">
        <f>'Revenue Drivers'!AP145</f>
        <v>0.17334883956177416</v>
      </c>
      <c r="BF329">
        <f>'Revenue Drivers'!AQ145</f>
        <v>0.12275449741386391</v>
      </c>
      <c r="BG329">
        <f>'Revenue Drivers'!AR145</f>
        <v>0.19312324876497411</v>
      </c>
    </row>
    <row r="330" spans="1:59">
      <c r="A330" t="str">
        <f>'Revenue Drivers'!I146</f>
        <v>2 Yr Stacked Growth - %</v>
      </c>
      <c r="B330">
        <f>'Revenue Drivers'!J146</f>
        <v>0</v>
      </c>
      <c r="C330">
        <f>'Revenue Drivers'!K146</f>
        <v>0</v>
      </c>
      <c r="D330">
        <f>'Revenue Drivers'!L146</f>
        <v>0</v>
      </c>
      <c r="E330">
        <f>'Revenue Drivers'!M146</f>
        <v>0</v>
      </c>
      <c r="F330">
        <f>'Revenue Drivers'!N146</f>
        <v>0</v>
      </c>
      <c r="G330">
        <f>'Revenue Drivers'!O146</f>
        <v>0</v>
      </c>
      <c r="H330">
        <f>'Revenue Drivers'!P146</f>
        <v>0</v>
      </c>
      <c r="I330">
        <f>'Revenue Drivers'!Q146</f>
        <v>0</v>
      </c>
      <c r="J330">
        <f>'Revenue Drivers'!R146</f>
        <v>0</v>
      </c>
      <c r="K330">
        <f>'Revenue Drivers'!S146</f>
        <v>0</v>
      </c>
      <c r="L330">
        <f>'Revenue Drivers'!T146</f>
        <v>0</v>
      </c>
      <c r="M330">
        <f>'Revenue Drivers'!U146</f>
        <v>0</v>
      </c>
      <c r="N330">
        <f>'Revenue Drivers'!V146</f>
        <v>0</v>
      </c>
      <c r="O330">
        <f>'Revenue Drivers'!W146</f>
        <v>0</v>
      </c>
      <c r="P330">
        <f>'Revenue Drivers'!X146</f>
        <v>0</v>
      </c>
      <c r="Q330">
        <f>'Revenue Drivers'!Y146</f>
        <v>0</v>
      </c>
      <c r="R330">
        <f>'Revenue Drivers'!Z146</f>
        <v>0</v>
      </c>
      <c r="S330">
        <f>'Revenue Drivers'!AA146</f>
        <v>0</v>
      </c>
      <c r="T330">
        <f>'Revenue Drivers'!AB146</f>
        <v>0</v>
      </c>
      <c r="U330">
        <f>'Revenue Drivers'!AC146</f>
        <v>0</v>
      </c>
      <c r="V330">
        <f>'Revenue Drivers'!AD146</f>
        <v>0</v>
      </c>
      <c r="W330">
        <f>'Revenue Drivers'!AE146</f>
        <v>0</v>
      </c>
      <c r="X330">
        <f>'Revenue Drivers'!AF146</f>
        <v>0</v>
      </c>
      <c r="Y330">
        <f>'Revenue Drivers'!AG146</f>
        <v>0.35696025157665989</v>
      </c>
      <c r="Z330">
        <f>'Revenue Drivers'!AH146</f>
        <v>0.3123426664905673</v>
      </c>
      <c r="AA330">
        <f>'Revenue Drivers'!AI146</f>
        <v>0.25343951858846792</v>
      </c>
      <c r="AB330">
        <f>'Revenue Drivers'!AJ146</f>
        <v>0.41018718119294473</v>
      </c>
      <c r="AD330">
        <f>'Revenue Drivers'!AT146</f>
        <v>0</v>
      </c>
      <c r="AE330">
        <f>'Revenue Drivers'!AU146</f>
        <v>0</v>
      </c>
      <c r="AF330">
        <f>'Revenue Drivers'!AV146</f>
        <v>0</v>
      </c>
      <c r="AG330">
        <f>'Revenue Drivers'!AW146</f>
        <v>0</v>
      </c>
      <c r="AH330">
        <f>'Revenue Drivers'!AX146</f>
        <v>0.65278341839566068</v>
      </c>
      <c r="AI330">
        <f>'Revenue Drivers'!AY146</f>
        <v>0.33411197995103836</v>
      </c>
      <c r="AJ330">
        <f>'Revenue Drivers'!AZ146</f>
        <v>0.44542082220646129</v>
      </c>
      <c r="AK330">
        <f>'Revenue Drivers'!BA146</f>
        <v>0.41658317116786958</v>
      </c>
      <c r="AL330">
        <f>'Revenue Drivers'!BB146</f>
        <v>0.29593884669273751</v>
      </c>
      <c r="AM330">
        <f>'Revenue Drivers'!BC146</f>
        <v>0.1891627854956861</v>
      </c>
      <c r="AN330">
        <f>'Revenue Drivers'!BD146</f>
        <v>0.15234515162935702</v>
      </c>
      <c r="AO330">
        <f>'Revenue Drivers'!BE146</f>
        <v>0.12524871145756555</v>
      </c>
      <c r="AP330">
        <f>'Revenue Drivers'!BF146</f>
        <v>0.10665431833608729</v>
      </c>
      <c r="AQ330">
        <f>'Revenue Drivers'!BG146</f>
        <v>9.6695549865568609E-2</v>
      </c>
      <c r="AR330">
        <f>'Revenue Drivers'!BH146</f>
        <v>9.5421890756814731E-2</v>
      </c>
      <c r="AS330">
        <f>'Revenue Drivers'!BI146</f>
        <v>9.4839161698857755E-2</v>
      </c>
      <c r="AT330">
        <f>'Revenue Drivers'!BJ146</f>
        <v>0</v>
      </c>
      <c r="AZ330">
        <f>'Revenue Drivers'!AK146</f>
        <v>0.39195004013036305</v>
      </c>
      <c r="BA330">
        <f>'Revenue Drivers'!AL146</f>
        <v>0.45915268054716218</v>
      </c>
      <c r="BB330">
        <f>'Revenue Drivers'!AM146</f>
        <v>0.46299934808903265</v>
      </c>
      <c r="BC330">
        <f>'Revenue Drivers'!AN146</f>
        <v>0.47393110403055161</v>
      </c>
      <c r="BD330">
        <f>'Revenue Drivers'!AO146</f>
        <v>0.4710754603536802</v>
      </c>
      <c r="BE330">
        <f>'Revenue Drivers'!AP146</f>
        <v>0.41885400853623134</v>
      </c>
      <c r="BF330">
        <f>'Revenue Drivers'!AQ146</f>
        <v>0.43460029372974351</v>
      </c>
      <c r="BG330">
        <f>'Revenue Drivers'!AR146</f>
        <v>0.36069501391833025</v>
      </c>
    </row>
    <row r="331" spans="1:59">
      <c r="A331" t="str">
        <f>'Revenue Drivers'!I147</f>
        <v>q/q Growth - %</v>
      </c>
      <c r="B331">
        <f>'Revenue Drivers'!J147</f>
        <v>0</v>
      </c>
      <c r="C331">
        <f>'Revenue Drivers'!K147</f>
        <v>0</v>
      </c>
      <c r="D331">
        <f>'Revenue Drivers'!L147</f>
        <v>0</v>
      </c>
      <c r="E331">
        <f>'Revenue Drivers'!M147</f>
        <v>0</v>
      </c>
      <c r="F331">
        <f>'Revenue Drivers'!N147</f>
        <v>0</v>
      </c>
      <c r="G331">
        <f>'Revenue Drivers'!O147</f>
        <v>0</v>
      </c>
      <c r="H331">
        <f>'Revenue Drivers'!P147</f>
        <v>0</v>
      </c>
      <c r="I331">
        <f>'Revenue Drivers'!Q147</f>
        <v>0</v>
      </c>
      <c r="J331">
        <f>'Revenue Drivers'!R147</f>
        <v>0</v>
      </c>
      <c r="K331">
        <f>'Revenue Drivers'!S147</f>
        <v>0</v>
      </c>
      <c r="L331">
        <f>'Revenue Drivers'!T147</f>
        <v>0</v>
      </c>
      <c r="M331">
        <f>'Revenue Drivers'!U147</f>
        <v>0</v>
      </c>
      <c r="N331">
        <f>'Revenue Drivers'!V147</f>
        <v>0</v>
      </c>
      <c r="O331">
        <f>'Revenue Drivers'!W147</f>
        <v>0</v>
      </c>
      <c r="P331">
        <f>'Revenue Drivers'!X147</f>
        <v>0</v>
      </c>
      <c r="Q331">
        <f>'Revenue Drivers'!Y147</f>
        <v>0</v>
      </c>
      <c r="R331">
        <f>'Revenue Drivers'!Z147</f>
        <v>5.02442550004778E-3</v>
      </c>
      <c r="S331">
        <f>'Revenue Drivers'!AA147</f>
        <v>7.8316697858182627E-2</v>
      </c>
      <c r="T331">
        <f>'Revenue Drivers'!AB147</f>
        <v>5.4798923305612535E-2</v>
      </c>
      <c r="U331">
        <f>'Revenue Drivers'!AC147</f>
        <v>7.1072176728241843E-3</v>
      </c>
      <c r="V331">
        <f>'Revenue Drivers'!AD147</f>
        <v>-4.0852293355923996E-2</v>
      </c>
      <c r="W331">
        <f>'Revenue Drivers'!AE147</f>
        <v>8.1840907836318255E-2</v>
      </c>
      <c r="X331">
        <f>'Revenue Drivers'!AF147</f>
        <v>5.6274374020483187E-2</v>
      </c>
      <c r="Y331">
        <f>'Revenue Drivers'!AG147</f>
        <v>0.10006556019461033</v>
      </c>
      <c r="Z331">
        <f>'Revenue Drivers'!AH147</f>
        <v>-3.4540949154668876E-2</v>
      </c>
      <c r="AA331">
        <f>'Revenue Drivers'!AI147</f>
        <v>2.613402296311218E-2</v>
      </c>
      <c r="AB331">
        <f>'Revenue Drivers'!AJ147</f>
        <v>0.19868795157072205</v>
      </c>
      <c r="AD331">
        <f>'Revenue Drivers'!AT147</f>
        <v>0</v>
      </c>
      <c r="AE331">
        <f>'Revenue Drivers'!AU147</f>
        <v>0</v>
      </c>
      <c r="AF331">
        <f>'Revenue Drivers'!AV147</f>
        <v>0</v>
      </c>
      <c r="AG331" t="str">
        <f>'Revenue Drivers'!AW147</f>
        <v>NA</v>
      </c>
      <c r="AH331" t="str">
        <f>'Revenue Drivers'!AX147</f>
        <v>NA</v>
      </c>
      <c r="AI331" t="str">
        <f>'Revenue Drivers'!AY147</f>
        <v>NA</v>
      </c>
      <c r="AJ331" t="str">
        <f>'Revenue Drivers'!AZ147</f>
        <v>NA</v>
      </c>
      <c r="AK331" t="str">
        <f>'Revenue Drivers'!BA147</f>
        <v>NA</v>
      </c>
      <c r="AL331" t="str">
        <f>'Revenue Drivers'!BB147</f>
        <v>NA</v>
      </c>
      <c r="AM331" t="str">
        <f>'Revenue Drivers'!BC147</f>
        <v>NA</v>
      </c>
      <c r="AN331" t="str">
        <f>'Revenue Drivers'!BD147</f>
        <v>NA</v>
      </c>
      <c r="AO331" t="str">
        <f>'Revenue Drivers'!BE147</f>
        <v>NA</v>
      </c>
      <c r="AP331" t="str">
        <f>'Revenue Drivers'!BF147</f>
        <v>NA</v>
      </c>
      <c r="AQ331" t="str">
        <f>'Revenue Drivers'!BG147</f>
        <v>NA</v>
      </c>
      <c r="AR331" t="str">
        <f>'Revenue Drivers'!BH147</f>
        <v>NA</v>
      </c>
      <c r="AS331" t="str">
        <f>'Revenue Drivers'!BI147</f>
        <v>NA</v>
      </c>
      <c r="AT331">
        <f>'Revenue Drivers'!BJ147</f>
        <v>0</v>
      </c>
      <c r="AZ331">
        <f>'Revenue Drivers'!AK147</f>
        <v>-1.0882312544241435E-3</v>
      </c>
      <c r="BA331">
        <f>'Revenue Drivers'!AL147</f>
        <v>1.3697036363251591E-2</v>
      </c>
      <c r="BB331">
        <f>'Revenue Drivers'!AM147</f>
        <v>8.0790058534447873E-2</v>
      </c>
      <c r="BC331">
        <f>'Revenue Drivers'!AN147</f>
        <v>6.6858781278962054E-2</v>
      </c>
      <c r="BD331">
        <f>'Revenue Drivers'!AO147</f>
        <v>9.9239447410236492E-2</v>
      </c>
      <c r="BE331">
        <f>'Revenue Drivers'!AP147</f>
        <v>-7.4265251965665469E-2</v>
      </c>
      <c r="BF331">
        <f>'Revenue Drivers'!AQ147</f>
        <v>3.4186814752338979E-2</v>
      </c>
      <c r="BG331">
        <f>'Revenue Drivers'!AR147</f>
        <v>0.13372426298443818</v>
      </c>
    </row>
    <row r="332" spans="1:59">
      <c r="A332" t="str">
        <f>'Revenue Drivers'!I148</f>
        <v>y/y abs Growth</v>
      </c>
      <c r="B332">
        <f>'Revenue Drivers'!J148</f>
        <v>0</v>
      </c>
      <c r="C332">
        <f>'Revenue Drivers'!K148</f>
        <v>0</v>
      </c>
      <c r="D332">
        <f>'Revenue Drivers'!L148</f>
        <v>0</v>
      </c>
      <c r="E332">
        <f>'Revenue Drivers'!M148</f>
        <v>0</v>
      </c>
      <c r="F332">
        <f>'Revenue Drivers'!N148</f>
        <v>0</v>
      </c>
      <c r="G332">
        <f>'Revenue Drivers'!O148</f>
        <v>0</v>
      </c>
      <c r="H332">
        <f>'Revenue Drivers'!P148</f>
        <v>0</v>
      </c>
      <c r="I332">
        <f>'Revenue Drivers'!Q148</f>
        <v>0</v>
      </c>
      <c r="J332">
        <f>'Revenue Drivers'!R148</f>
        <v>0</v>
      </c>
      <c r="K332">
        <f>'Revenue Drivers'!S148</f>
        <v>0</v>
      </c>
      <c r="L332">
        <f>'Revenue Drivers'!T148</f>
        <v>0</v>
      </c>
      <c r="M332">
        <f>'Revenue Drivers'!U148</f>
        <v>0</v>
      </c>
      <c r="N332">
        <f>'Revenue Drivers'!V148</f>
        <v>0</v>
      </c>
      <c r="O332">
        <f>'Revenue Drivers'!W148</f>
        <v>0</v>
      </c>
      <c r="P332">
        <f>'Revenue Drivers'!X148</f>
        <v>0</v>
      </c>
      <c r="Q332">
        <f>'Revenue Drivers'!Y148</f>
        <v>0</v>
      </c>
      <c r="R332">
        <f>'Revenue Drivers'!Z148</f>
        <v>0</v>
      </c>
      <c r="S332">
        <f>'Revenue Drivers'!AA148</f>
        <v>0</v>
      </c>
      <c r="T332">
        <f>'Revenue Drivers'!AB148</f>
        <v>0</v>
      </c>
      <c r="U332">
        <f>'Revenue Drivers'!AC148</f>
        <v>17.369</v>
      </c>
      <c r="V332">
        <f>'Revenue Drivers'!AD148</f>
        <v>11.391000000000005</v>
      </c>
      <c r="W332">
        <f>'Revenue Drivers'!AE148</f>
        <v>12.730000000000004</v>
      </c>
      <c r="X332">
        <f>'Revenue Drivers'!AF148</f>
        <v>13.629999999999995</v>
      </c>
      <c r="Y332">
        <f>'Revenue Drivers'!AG148</f>
        <v>27.197000000000003</v>
      </c>
      <c r="Z332">
        <f>'Revenue Drivers'!AH148</f>
        <v>27.091999999999999</v>
      </c>
      <c r="AA332">
        <f>'Revenue Drivers'!AI148</f>
        <v>20.73599999999999</v>
      </c>
      <c r="AB332">
        <f>'Revenue Drivers'!AJ148</f>
        <v>44.393000000000001</v>
      </c>
      <c r="AD332">
        <f>'Revenue Drivers'!AT148</f>
        <v>0</v>
      </c>
      <c r="AE332">
        <f>'Revenue Drivers'!AU148</f>
        <v>0</v>
      </c>
      <c r="AF332">
        <f>'Revenue Drivers'!AV148</f>
        <v>0</v>
      </c>
      <c r="AG332">
        <f>'Revenue Drivers'!AW148</f>
        <v>170.28000000000003</v>
      </c>
      <c r="AH332">
        <f>'Revenue Drivers'!AX148</f>
        <v>55.120000000000005</v>
      </c>
      <c r="AI332">
        <f>'Revenue Drivers'!AY148</f>
        <v>119.41799999999989</v>
      </c>
      <c r="AJ332">
        <f>'Revenue Drivers'!AZ148</f>
        <v>148.4380000000001</v>
      </c>
      <c r="AK332">
        <f>'Revenue Drivers'!BA148</f>
        <v>155.20336673106419</v>
      </c>
      <c r="AL332">
        <f>'Revenue Drivers'!BB148</f>
        <v>100.35375249707965</v>
      </c>
      <c r="AM332">
        <f>'Revenue Drivers'!BC148</f>
        <v>90.568274670341452</v>
      </c>
      <c r="AN332">
        <f>'Revenue Drivers'!BD148</f>
        <v>77.698067205178859</v>
      </c>
      <c r="AO332">
        <f>'Revenue Drivers'!BE148</f>
        <v>71.480158126644028</v>
      </c>
      <c r="AP332">
        <f>'Revenue Drivers'!BF148</f>
        <v>63.480683982277469</v>
      </c>
      <c r="AQ332">
        <f>'Revenue Drivers'!BG148</f>
        <v>65.684491873018487</v>
      </c>
      <c r="AR332">
        <f>'Revenue Drivers'!BH148</f>
        <v>67.941662617376778</v>
      </c>
      <c r="AS332">
        <f>'Revenue Drivers'!BI148</f>
        <v>71.226850934138838</v>
      </c>
      <c r="AT332">
        <f>'Revenue Drivers'!BJ148</f>
        <v>0</v>
      </c>
      <c r="AZ332">
        <f>'Revenue Drivers'!AK148</f>
        <v>29.687000000000012</v>
      </c>
      <c r="BA332">
        <f>'Revenue Drivers'!AL148</f>
        <v>37.782999999999987</v>
      </c>
      <c r="BB332">
        <f>'Revenue Drivers'!AM148</f>
        <v>49.247000000000014</v>
      </c>
      <c r="BC332">
        <f>'Revenue Drivers'!AN148</f>
        <v>31.721000000000004</v>
      </c>
      <c r="BD332">
        <f>'Revenue Drivers'!AO148</f>
        <v>53.860803427163034</v>
      </c>
      <c r="BE332">
        <f>'Revenue Drivers'!AP148</f>
        <v>33.227852264879999</v>
      </c>
      <c r="BF332">
        <f>'Revenue Drivers'!AQ148</f>
        <v>25.43080372023536</v>
      </c>
      <c r="BG332">
        <f>'Revenue Drivers'!AR148</f>
        <v>42.683907318785828</v>
      </c>
    </row>
    <row r="333" spans="1:59">
      <c r="A333" t="str">
        <f>'Revenue Drivers'!I149</f>
        <v>q/q abs Growth</v>
      </c>
      <c r="B333">
        <f>'Revenue Drivers'!J149</f>
        <v>0</v>
      </c>
      <c r="C333">
        <f>'Revenue Drivers'!K149</f>
        <v>0</v>
      </c>
      <c r="D333">
        <f>'Revenue Drivers'!L149</f>
        <v>0</v>
      </c>
      <c r="E333">
        <f>'Revenue Drivers'!M149</f>
        <v>0</v>
      </c>
      <c r="F333">
        <f>'Revenue Drivers'!N149</f>
        <v>0</v>
      </c>
      <c r="G333">
        <f>'Revenue Drivers'!O149</f>
        <v>0</v>
      </c>
      <c r="H333">
        <f>'Revenue Drivers'!P149</f>
        <v>0</v>
      </c>
      <c r="I333">
        <f>'Revenue Drivers'!Q149</f>
        <v>0</v>
      </c>
      <c r="J333">
        <f>'Revenue Drivers'!R149</f>
        <v>0</v>
      </c>
      <c r="K333">
        <f>'Revenue Drivers'!S149</f>
        <v>0</v>
      </c>
      <c r="L333">
        <f>'Revenue Drivers'!T149</f>
        <v>0</v>
      </c>
      <c r="M333">
        <f>'Revenue Drivers'!U149</f>
        <v>0</v>
      </c>
      <c r="N333">
        <f>'Revenue Drivers'!V149</f>
        <v>0</v>
      </c>
      <c r="O333">
        <f>'Revenue Drivers'!W149</f>
        <v>0</v>
      </c>
      <c r="P333">
        <f>'Revenue Drivers'!X149</f>
        <v>0</v>
      </c>
      <c r="Q333">
        <f>'Revenue Drivers'!Y149</f>
        <v>0</v>
      </c>
      <c r="R333">
        <f>'Revenue Drivers'!Z149</f>
        <v>0.57699999999999818</v>
      </c>
      <c r="S333">
        <f>'Revenue Drivers'!AA149</f>
        <v>9.0390000000000015</v>
      </c>
      <c r="T333">
        <f>'Revenue Drivers'!AB149</f>
        <v>6.8200000000000074</v>
      </c>
      <c r="U333">
        <f>'Revenue Drivers'!AC149</f>
        <v>0.93299999999999272</v>
      </c>
      <c r="V333">
        <f>'Revenue Drivers'!AD149</f>
        <v>-5.4009999999999962</v>
      </c>
      <c r="W333">
        <f>'Revenue Drivers'!AE149</f>
        <v>10.378</v>
      </c>
      <c r="X333">
        <f>'Revenue Drivers'!AF149</f>
        <v>7.7199999999999989</v>
      </c>
      <c r="Y333">
        <f>'Revenue Drivers'!AG149</f>
        <v>14.5</v>
      </c>
      <c r="Z333">
        <f>'Revenue Drivers'!AH149</f>
        <v>-5.5060000000000002</v>
      </c>
      <c r="AA333">
        <f>'Revenue Drivers'!AI149</f>
        <v>4.0219999999999914</v>
      </c>
      <c r="AB333">
        <f>'Revenue Drivers'!AJ149</f>
        <v>31.37700000000001</v>
      </c>
      <c r="AD333">
        <f>'Revenue Drivers'!AT149</f>
        <v>0</v>
      </c>
      <c r="AE333">
        <f>'Revenue Drivers'!AU149</f>
        <v>0</v>
      </c>
      <c r="AF333">
        <f>'Revenue Drivers'!AV149</f>
        <v>0</v>
      </c>
      <c r="AG333" t="str">
        <f>'Revenue Drivers'!AW149</f>
        <v>NA</v>
      </c>
      <c r="AH333" t="str">
        <f>'Revenue Drivers'!AX149</f>
        <v>NA</v>
      </c>
      <c r="AI333" t="str">
        <f>'Revenue Drivers'!AY149</f>
        <v>NA</v>
      </c>
      <c r="AJ333" t="str">
        <f>'Revenue Drivers'!AZ149</f>
        <v>NA</v>
      </c>
      <c r="AK333" t="str">
        <f>'Revenue Drivers'!BA149</f>
        <v>NA</v>
      </c>
      <c r="AL333" t="str">
        <f>'Revenue Drivers'!BB149</f>
        <v>NA</v>
      </c>
      <c r="AM333" t="str">
        <f>'Revenue Drivers'!BC149</f>
        <v>NA</v>
      </c>
      <c r="AN333" t="str">
        <f>'Revenue Drivers'!BD149</f>
        <v>NA</v>
      </c>
      <c r="AO333" t="str">
        <f>'Revenue Drivers'!BE149</f>
        <v>NA</v>
      </c>
      <c r="AP333" t="str">
        <f>'Revenue Drivers'!BF149</f>
        <v>NA</v>
      </c>
      <c r="AQ333" t="str">
        <f>'Revenue Drivers'!BG149</f>
        <v>NA</v>
      </c>
      <c r="AR333" t="str">
        <f>'Revenue Drivers'!BH149</f>
        <v>NA</v>
      </c>
      <c r="AS333" t="str">
        <f>'Revenue Drivers'!BI149</f>
        <v>NA</v>
      </c>
      <c r="AT333">
        <f>'Revenue Drivers'!BJ149</f>
        <v>0</v>
      </c>
      <c r="AZ333">
        <f>'Revenue Drivers'!AK149</f>
        <v>-0.20599999999998886</v>
      </c>
      <c r="BA333">
        <f>'Revenue Drivers'!AL149</f>
        <v>2.589999999999975</v>
      </c>
      <c r="BB333">
        <f>'Revenue Drivers'!AM149</f>
        <v>15.486000000000018</v>
      </c>
      <c r="BC333">
        <f>'Revenue Drivers'!AN149</f>
        <v>13.850999999999999</v>
      </c>
      <c r="BD333">
        <f>'Revenue Drivers'!AO149</f>
        <v>21.933803427163042</v>
      </c>
      <c r="BE333">
        <f>'Revenue Drivers'!AP149</f>
        <v>-18.04295116228306</v>
      </c>
      <c r="BF333">
        <f>'Revenue Drivers'!AQ149</f>
        <v>7.6889514553553795</v>
      </c>
      <c r="BG333">
        <f>'Revenue Drivers'!AR149</f>
        <v>31.104103598550466</v>
      </c>
    </row>
    <row r="334" spans="1:59">
      <c r="A334" t="str">
        <f>'Revenue Drivers'!I151</f>
        <v>% of Total Gross Revenue</v>
      </c>
      <c r="B334">
        <f>'Revenue Drivers'!J151</f>
        <v>0</v>
      </c>
      <c r="C334">
        <f>'Revenue Drivers'!K151</f>
        <v>0</v>
      </c>
      <c r="D334">
        <f>'Revenue Drivers'!L151</f>
        <v>0</v>
      </c>
      <c r="E334">
        <f>'Revenue Drivers'!M151</f>
        <v>0</v>
      </c>
      <c r="F334">
        <f>'Revenue Drivers'!N151</f>
        <v>0</v>
      </c>
      <c r="G334">
        <f>'Revenue Drivers'!O151</f>
        <v>0</v>
      </c>
      <c r="H334">
        <f>'Revenue Drivers'!P151</f>
        <v>0</v>
      </c>
      <c r="I334">
        <f>'Revenue Drivers'!Q151</f>
        <v>0</v>
      </c>
      <c r="J334">
        <f>'Revenue Drivers'!R151</f>
        <v>0</v>
      </c>
      <c r="K334">
        <f>'Revenue Drivers'!S151</f>
        <v>0</v>
      </c>
      <c r="L334">
        <f>'Revenue Drivers'!T151</f>
        <v>0</v>
      </c>
      <c r="M334">
        <f>'Revenue Drivers'!U151</f>
        <v>0</v>
      </c>
      <c r="N334">
        <f>'Revenue Drivers'!V151</f>
        <v>0</v>
      </c>
      <c r="O334">
        <f>'Revenue Drivers'!W151</f>
        <v>0</v>
      </c>
      <c r="P334">
        <f>'Revenue Drivers'!X151</f>
        <v>0</v>
      </c>
      <c r="Q334">
        <f>'Revenue Drivers'!Y151</f>
        <v>0.54978193325386226</v>
      </c>
      <c r="R334">
        <f>'Revenue Drivers'!Z151</f>
        <v>0.50926612305411423</v>
      </c>
      <c r="S334">
        <f>'Revenue Drivers'!AA151</f>
        <v>0.48192607794923426</v>
      </c>
      <c r="T334">
        <f>'Revenue Drivers'!AB151</f>
        <v>0.44577216806060665</v>
      </c>
      <c r="U334">
        <f>'Revenue Drivers'!AC151</f>
        <v>0.44942414641774198</v>
      </c>
      <c r="V334">
        <f>'Revenue Drivers'!AD151</f>
        <v>0.42367009014186152</v>
      </c>
      <c r="W334">
        <f>'Revenue Drivers'!AE151</f>
        <v>0.41237066918364529</v>
      </c>
      <c r="X334">
        <f>'Revenue Drivers'!AF151</f>
        <v>0.36498345163191592</v>
      </c>
      <c r="Y334">
        <f>'Revenue Drivers'!AG151</f>
        <v>0.39726805780891356</v>
      </c>
      <c r="Z334">
        <f>'Revenue Drivers'!AH151</f>
        <v>0.37794357086549391</v>
      </c>
      <c r="AA334">
        <f>'Revenue Drivers'!AI151</f>
        <v>0.3725720568008361</v>
      </c>
      <c r="AB334">
        <f>'Revenue Drivers'!AJ151</f>
        <v>0.33396198121113219</v>
      </c>
      <c r="AD334">
        <f>'Revenue Drivers'!AT151</f>
        <v>0</v>
      </c>
      <c r="AE334">
        <f>'Revenue Drivers'!AU151</f>
        <v>0</v>
      </c>
      <c r="AF334">
        <f>'Revenue Drivers'!AV151</f>
        <v>0.53562157925275444</v>
      </c>
      <c r="AG334">
        <f>'Revenue Drivers'!AW151</f>
        <v>0.4917647106442013</v>
      </c>
      <c r="AH334">
        <f>'Revenue Drivers'!AX151</f>
        <v>0.4089459404309348</v>
      </c>
      <c r="AI334">
        <f>'Revenue Drivers'!AY151</f>
        <v>0.36713140567802721</v>
      </c>
      <c r="AJ334">
        <f>'Revenue Drivers'!AZ151</f>
        <v>0.35222861740772493</v>
      </c>
      <c r="AK334">
        <f>'Revenue Drivers'!BA151</f>
        <v>0.37615419211222456</v>
      </c>
      <c r="AL334">
        <f>'Revenue Drivers'!BB151</f>
        <v>0.37389611344444651</v>
      </c>
      <c r="AM334">
        <f>'Revenue Drivers'!BC151</f>
        <v>0.37174272218639753</v>
      </c>
      <c r="AN334">
        <f>'Revenue Drivers'!BD151</f>
        <v>0.36917031796777061</v>
      </c>
      <c r="AO334">
        <f>'Revenue Drivers'!BE151</f>
        <v>0.36666016449994654</v>
      </c>
      <c r="AP334">
        <f>'Revenue Drivers'!BF151</f>
        <v>0.36384852933143491</v>
      </c>
      <c r="AQ334">
        <f>'Revenue Drivers'!BG151</f>
        <v>0.36283059191006595</v>
      </c>
      <c r="AR334">
        <f>'Revenue Drivers'!BH151</f>
        <v>0.36257303829332999</v>
      </c>
      <c r="AS334">
        <f>'Revenue Drivers'!BI151</f>
        <v>0.36230834183197025</v>
      </c>
      <c r="AT334">
        <f>'Revenue Drivers'!BJ151</f>
        <v>0</v>
      </c>
      <c r="AZ334">
        <f>'Revenue Drivers'!AK151</f>
        <v>0.36598428001014194</v>
      </c>
      <c r="BA334">
        <f>'Revenue Drivers'!AL151</f>
        <v>0.35364247207677918</v>
      </c>
      <c r="BB334">
        <f>'Revenue Drivers'!AM151</f>
        <v>0.36733673420536084</v>
      </c>
      <c r="BC334">
        <f>'Revenue Drivers'!AN151</f>
        <v>0.32790628324216542</v>
      </c>
      <c r="BD334">
        <f>'Revenue Drivers'!AO151</f>
        <v>0.40509915344699882</v>
      </c>
      <c r="BE334">
        <f>'Revenue Drivers'!AP151</f>
        <v>0.38758942544559155</v>
      </c>
      <c r="BF334">
        <f>'Revenue Drivers'!AQ151</f>
        <v>0.38848210054523763</v>
      </c>
      <c r="BG334">
        <f>'Revenue Drivers'!AR151</f>
        <v>0.33615720781061348</v>
      </c>
    </row>
    <row r="335" spans="1:59">
      <c r="A335">
        <f>'Revenue Drivers'!I152</f>
        <v>0</v>
      </c>
      <c r="B335">
        <f>'Revenue Drivers'!J152</f>
        <v>0</v>
      </c>
      <c r="C335">
        <f>'Revenue Drivers'!K152</f>
        <v>0</v>
      </c>
      <c r="D335">
        <f>'Revenue Drivers'!L152</f>
        <v>0</v>
      </c>
      <c r="E335">
        <f>'Revenue Drivers'!M152</f>
        <v>0</v>
      </c>
      <c r="F335">
        <f>'Revenue Drivers'!N152</f>
        <v>0</v>
      </c>
      <c r="G335">
        <f>'Revenue Drivers'!O152</f>
        <v>0</v>
      </c>
      <c r="H335">
        <f>'Revenue Drivers'!P152</f>
        <v>0</v>
      </c>
      <c r="I335">
        <f>'Revenue Drivers'!Q152</f>
        <v>0</v>
      </c>
      <c r="J335">
        <f>'Revenue Drivers'!R152</f>
        <v>0</v>
      </c>
      <c r="K335">
        <f>'Revenue Drivers'!S152</f>
        <v>0</v>
      </c>
      <c r="L335">
        <f>'Revenue Drivers'!T152</f>
        <v>0</v>
      </c>
      <c r="M335">
        <f>'Revenue Drivers'!U152</f>
        <v>0</v>
      </c>
      <c r="N335">
        <f>'Revenue Drivers'!V152</f>
        <v>0</v>
      </c>
      <c r="O335">
        <f>'Revenue Drivers'!W152</f>
        <v>0</v>
      </c>
      <c r="P335">
        <f>'Revenue Drivers'!X152</f>
        <v>0</v>
      </c>
      <c r="Q335">
        <f>'Revenue Drivers'!Y152</f>
        <v>0</v>
      </c>
      <c r="R335">
        <f>'Revenue Drivers'!Z152</f>
        <v>0</v>
      </c>
      <c r="S335">
        <f>'Revenue Drivers'!AA152</f>
        <v>0</v>
      </c>
      <c r="T335">
        <f>'Revenue Drivers'!AB152</f>
        <v>0</v>
      </c>
      <c r="U335">
        <f>'Revenue Drivers'!AC152</f>
        <v>0</v>
      </c>
      <c r="V335">
        <f>'Revenue Drivers'!AD152</f>
        <v>0</v>
      </c>
      <c r="W335">
        <f>'Revenue Drivers'!AE152</f>
        <v>0</v>
      </c>
      <c r="X335">
        <f>'Revenue Drivers'!AF152</f>
        <v>0</v>
      </c>
      <c r="Y335">
        <f>'Revenue Drivers'!AG152</f>
        <v>0</v>
      </c>
      <c r="Z335">
        <f>'Revenue Drivers'!AH152</f>
        <v>0</v>
      </c>
      <c r="AA335">
        <f>'Revenue Drivers'!AI152</f>
        <v>0</v>
      </c>
      <c r="AB335">
        <f>'Revenue Drivers'!AJ152</f>
        <v>0</v>
      </c>
      <c r="AD335">
        <f>'Revenue Drivers'!AT152</f>
        <v>0</v>
      </c>
      <c r="AE335">
        <f>'Revenue Drivers'!AU152</f>
        <v>0</v>
      </c>
      <c r="AF335">
        <f>'Revenue Drivers'!AV152</f>
        <v>0</v>
      </c>
      <c r="AG335">
        <f>'Revenue Drivers'!AW152</f>
        <v>0</v>
      </c>
      <c r="AH335">
        <f>'Revenue Drivers'!AX152</f>
        <v>0</v>
      </c>
      <c r="AI335">
        <f>'Revenue Drivers'!AY152</f>
        <v>0</v>
      </c>
      <c r="AJ335">
        <f>'Revenue Drivers'!AZ152</f>
        <v>0</v>
      </c>
      <c r="AK335">
        <f>'Revenue Drivers'!BA152</f>
        <v>0</v>
      </c>
      <c r="AL335">
        <f>'Revenue Drivers'!BB152</f>
        <v>0</v>
      </c>
      <c r="AM335">
        <f>'Revenue Drivers'!BC152</f>
        <v>0</v>
      </c>
      <c r="AN335">
        <f>'Revenue Drivers'!BD152</f>
        <v>0</v>
      </c>
      <c r="AO335">
        <f>'Revenue Drivers'!BE152</f>
        <v>0</v>
      </c>
      <c r="AP335">
        <f>'Revenue Drivers'!BF152</f>
        <v>0</v>
      </c>
      <c r="AQ335">
        <f>'Revenue Drivers'!BG152</f>
        <v>0</v>
      </c>
      <c r="AR335">
        <f>'Revenue Drivers'!BH152</f>
        <v>0</v>
      </c>
      <c r="AS335">
        <f>'Revenue Drivers'!BI152</f>
        <v>0</v>
      </c>
      <c r="AT335">
        <f>'Revenue Drivers'!BJ152</f>
        <v>0</v>
      </c>
      <c r="AZ335">
        <f>'Revenue Drivers'!AK152</f>
        <v>0</v>
      </c>
      <c r="BA335">
        <f>'Revenue Drivers'!AL152</f>
        <v>0</v>
      </c>
      <c r="BB335">
        <f>'Revenue Drivers'!AM152</f>
        <v>0</v>
      </c>
      <c r="BC335">
        <f>'Revenue Drivers'!AN152</f>
        <v>0</v>
      </c>
      <c r="BD335">
        <f>'Revenue Drivers'!AO152</f>
        <v>0</v>
      </c>
      <c r="BE335">
        <f>'Revenue Drivers'!AP152</f>
        <v>0</v>
      </c>
      <c r="BF335">
        <f>'Revenue Drivers'!AQ152</f>
        <v>0</v>
      </c>
      <c r="BG335">
        <f>'Revenue Drivers'!AR152</f>
        <v>0</v>
      </c>
    </row>
    <row r="336" spans="1:59">
      <c r="A336" t="str">
        <f>'Revenue Drivers'!I164</f>
        <v>UK (in USD, 10Q/K)</v>
      </c>
      <c r="B336">
        <f>'Revenue Drivers'!J164</f>
        <v>0</v>
      </c>
      <c r="C336">
        <f>'Revenue Drivers'!K164</f>
        <v>0</v>
      </c>
      <c r="D336">
        <f>'Revenue Drivers'!L164</f>
        <v>0</v>
      </c>
      <c r="E336">
        <f>'Revenue Drivers'!M164</f>
        <v>0</v>
      </c>
      <c r="F336">
        <f>'Revenue Drivers'!N164</f>
        <v>0</v>
      </c>
      <c r="G336">
        <f>'Revenue Drivers'!O164</f>
        <v>0</v>
      </c>
      <c r="H336">
        <f>'Revenue Drivers'!P164</f>
        <v>0</v>
      </c>
      <c r="I336">
        <f>'Revenue Drivers'!Q164</f>
        <v>0</v>
      </c>
      <c r="J336">
        <f>'Revenue Drivers'!R164</f>
        <v>0</v>
      </c>
      <c r="K336">
        <f>'Revenue Drivers'!S164</f>
        <v>0</v>
      </c>
      <c r="L336">
        <f>'Revenue Drivers'!T164</f>
        <v>0</v>
      </c>
      <c r="M336">
        <f>'Revenue Drivers'!U164</f>
        <v>0</v>
      </c>
      <c r="N336">
        <f>'Revenue Drivers'!V164</f>
        <v>0</v>
      </c>
      <c r="O336">
        <f>'Revenue Drivers'!W164</f>
        <v>0</v>
      </c>
      <c r="P336">
        <f>'Revenue Drivers'!X164</f>
        <v>0</v>
      </c>
      <c r="Q336">
        <f>'Revenue Drivers'!Y164</f>
        <v>0</v>
      </c>
      <c r="R336">
        <f>'Revenue Drivers'!Z164</f>
        <v>0</v>
      </c>
      <c r="S336">
        <f>'Revenue Drivers'!AA164</f>
        <v>0</v>
      </c>
      <c r="T336">
        <f>'Revenue Drivers'!AB164</f>
        <v>0</v>
      </c>
      <c r="U336">
        <f>'Revenue Drivers'!AC164</f>
        <v>28.446000000000002</v>
      </c>
      <c r="V336">
        <f>'Revenue Drivers'!AD164</f>
        <v>26.331</v>
      </c>
      <c r="W336">
        <f>'Revenue Drivers'!AE164</f>
        <v>0</v>
      </c>
      <c r="X336">
        <f>'Revenue Drivers'!AF164</f>
        <v>0</v>
      </c>
      <c r="Y336">
        <f>'Revenue Drivers'!AG164</f>
        <v>33.695999999999998</v>
      </c>
      <c r="Z336">
        <f>'Revenue Drivers'!AH164</f>
        <v>27.23</v>
      </c>
      <c r="AA336">
        <f>'Revenue Drivers'!AI164</f>
        <v>24.285</v>
      </c>
      <c r="AB336">
        <f>'Revenue Drivers'!AJ164</f>
        <v>29.841999999999999</v>
      </c>
      <c r="AD336">
        <f>'Revenue Drivers'!AT164</f>
        <v>0</v>
      </c>
      <c r="AE336">
        <f>'Revenue Drivers'!AU164</f>
        <v>0</v>
      </c>
      <c r="AF336">
        <f>'Revenue Drivers'!AV164</f>
        <v>58.237000000000002</v>
      </c>
      <c r="AG336">
        <f>'Revenue Drivers'!AW164</f>
        <v>90.314999999999998</v>
      </c>
      <c r="AH336">
        <f>'Revenue Drivers'!AX164</f>
        <v>107.071</v>
      </c>
      <c r="AI336">
        <f>'Revenue Drivers'!AY164</f>
        <v>115.053</v>
      </c>
      <c r="AJ336">
        <f>'Revenue Drivers'!AZ164</f>
        <v>0</v>
      </c>
      <c r="AK336">
        <f>'Revenue Drivers'!BA164</f>
        <v>0</v>
      </c>
      <c r="AL336">
        <f>'Revenue Drivers'!BB164</f>
        <v>0</v>
      </c>
      <c r="AM336">
        <f>'Revenue Drivers'!BC164</f>
        <v>0</v>
      </c>
      <c r="AN336">
        <f>'Revenue Drivers'!BD164</f>
        <v>0</v>
      </c>
      <c r="AO336">
        <f>'Revenue Drivers'!BE164</f>
        <v>0</v>
      </c>
      <c r="AP336">
        <f>'Revenue Drivers'!BF164</f>
        <v>0</v>
      </c>
      <c r="AQ336">
        <f>'Revenue Drivers'!BG164</f>
        <v>0</v>
      </c>
      <c r="AR336">
        <f>'Revenue Drivers'!BH164</f>
        <v>0</v>
      </c>
      <c r="AS336">
        <f>'Revenue Drivers'!BI164</f>
        <v>0</v>
      </c>
      <c r="AT336">
        <f>'Revenue Drivers'!BJ164</f>
        <v>0</v>
      </c>
      <c r="AZ336">
        <f>'Revenue Drivers'!AK164</f>
        <v>28.196999999999999</v>
      </c>
      <c r="BA336">
        <f>'Revenue Drivers'!AL164</f>
        <v>26.422000000000001</v>
      </c>
      <c r="BB336">
        <f>'Revenue Drivers'!AM164</f>
        <v>28.352000000000007</v>
      </c>
      <c r="BC336">
        <f>'Revenue Drivers'!AN164</f>
        <v>0</v>
      </c>
      <c r="BD336">
        <f>'Revenue Drivers'!AO164</f>
        <v>0</v>
      </c>
      <c r="BE336">
        <f>'Revenue Drivers'!AP164</f>
        <v>0</v>
      </c>
      <c r="BF336">
        <f>'Revenue Drivers'!AQ164</f>
        <v>0</v>
      </c>
      <c r="BG336">
        <f>'Revenue Drivers'!AR164</f>
        <v>0</v>
      </c>
    </row>
    <row r="337" spans="1:59">
      <c r="A337" t="str">
        <f>'Revenue Drivers'!I165</f>
        <v>Germany (in USD, 10Q/K)</v>
      </c>
      <c r="B337">
        <f>'Revenue Drivers'!J165</f>
        <v>0</v>
      </c>
      <c r="C337">
        <f>'Revenue Drivers'!K165</f>
        <v>0</v>
      </c>
      <c r="D337">
        <f>'Revenue Drivers'!L165</f>
        <v>0</v>
      </c>
      <c r="E337">
        <f>'Revenue Drivers'!M165</f>
        <v>0</v>
      </c>
      <c r="F337">
        <f>'Revenue Drivers'!N165</f>
        <v>0</v>
      </c>
      <c r="G337">
        <f>'Revenue Drivers'!O165</f>
        <v>0</v>
      </c>
      <c r="H337">
        <f>'Revenue Drivers'!P165</f>
        <v>0</v>
      </c>
      <c r="I337">
        <f>'Revenue Drivers'!Q165</f>
        <v>0</v>
      </c>
      <c r="J337">
        <f>'Revenue Drivers'!R165</f>
        <v>0</v>
      </c>
      <c r="K337">
        <f>'Revenue Drivers'!S165</f>
        <v>0</v>
      </c>
      <c r="L337">
        <f>'Revenue Drivers'!T165</f>
        <v>0</v>
      </c>
      <c r="M337">
        <f>'Revenue Drivers'!U165</f>
        <v>0</v>
      </c>
      <c r="N337">
        <f>'Revenue Drivers'!V165</f>
        <v>0</v>
      </c>
      <c r="O337">
        <f>'Revenue Drivers'!W165</f>
        <v>0</v>
      </c>
      <c r="P337">
        <f>'Revenue Drivers'!X165</f>
        <v>0</v>
      </c>
      <c r="Q337">
        <f>'Revenue Drivers'!Y165</f>
        <v>0</v>
      </c>
      <c r="R337">
        <f>'Revenue Drivers'!Z165</f>
        <v>0</v>
      </c>
      <c r="S337">
        <f>'Revenue Drivers'!AA165</f>
        <v>0</v>
      </c>
      <c r="T337">
        <f>'Revenue Drivers'!AB165</f>
        <v>0</v>
      </c>
      <c r="U337">
        <f>'Revenue Drivers'!AC165</f>
        <v>25.943000000000001</v>
      </c>
      <c r="V337">
        <f>'Revenue Drivers'!AD165</f>
        <v>25.161000000000001</v>
      </c>
      <c r="W337">
        <f>'Revenue Drivers'!AE165</f>
        <v>0</v>
      </c>
      <c r="X337">
        <f>'Revenue Drivers'!AF165</f>
        <v>0</v>
      </c>
      <c r="Y337">
        <f>'Revenue Drivers'!AG165</f>
        <v>28.509</v>
      </c>
      <c r="Z337">
        <f>'Revenue Drivers'!AH165</f>
        <v>30.890999999999998</v>
      </c>
      <c r="AA337">
        <f>'Revenue Drivers'!AI165</f>
        <v>33.692</v>
      </c>
      <c r="AB337">
        <f>'Revenue Drivers'!AJ165</f>
        <v>44.024000000000015</v>
      </c>
      <c r="AD337">
        <f>'Revenue Drivers'!AT165</f>
        <v>0</v>
      </c>
      <c r="AE337">
        <f>'Revenue Drivers'!AU165</f>
        <v>0</v>
      </c>
      <c r="AF337">
        <f>'Revenue Drivers'!AV165</f>
        <v>73.563000000000002</v>
      </c>
      <c r="AG337">
        <f>'Revenue Drivers'!AW165</f>
        <v>105.544</v>
      </c>
      <c r="AH337">
        <f>'Revenue Drivers'!AX165</f>
        <v>111.792</v>
      </c>
      <c r="AI337">
        <f>'Revenue Drivers'!AY165</f>
        <v>137.11600000000001</v>
      </c>
      <c r="AJ337">
        <f>'Revenue Drivers'!AZ165</f>
        <v>0</v>
      </c>
      <c r="AK337">
        <f>'Revenue Drivers'!BA165</f>
        <v>0</v>
      </c>
      <c r="AL337">
        <f>'Revenue Drivers'!BB165</f>
        <v>0</v>
      </c>
      <c r="AM337">
        <f>'Revenue Drivers'!BC165</f>
        <v>0</v>
      </c>
      <c r="AN337">
        <f>'Revenue Drivers'!BD165</f>
        <v>0</v>
      </c>
      <c r="AO337">
        <f>'Revenue Drivers'!BE165</f>
        <v>0</v>
      </c>
      <c r="AP337">
        <f>'Revenue Drivers'!BF165</f>
        <v>0</v>
      </c>
      <c r="AQ337">
        <f>'Revenue Drivers'!BG165</f>
        <v>0</v>
      </c>
      <c r="AR337">
        <f>'Revenue Drivers'!BH165</f>
        <v>0</v>
      </c>
      <c r="AS337">
        <f>'Revenue Drivers'!BI165</f>
        <v>0</v>
      </c>
      <c r="AT337">
        <f>'Revenue Drivers'!BJ165</f>
        <v>0</v>
      </c>
      <c r="AZ337">
        <f>'Revenue Drivers'!AK165</f>
        <v>42.613999999999997</v>
      </c>
      <c r="BA337">
        <f>'Revenue Drivers'!AL165</f>
        <v>41.881999999999998</v>
      </c>
      <c r="BB337">
        <f>'Revenue Drivers'!AM165</f>
        <v>48.317999999999991</v>
      </c>
      <c r="BC337">
        <f>'Revenue Drivers'!AN165</f>
        <v>0</v>
      </c>
      <c r="BD337">
        <f>'Revenue Drivers'!AO165</f>
        <v>0</v>
      </c>
      <c r="BE337">
        <f>'Revenue Drivers'!AP165</f>
        <v>0</v>
      </c>
      <c r="BF337">
        <f>'Revenue Drivers'!AQ165</f>
        <v>0</v>
      </c>
      <c r="BG337">
        <f>'Revenue Drivers'!AR165</f>
        <v>0</v>
      </c>
    </row>
    <row r="338" spans="1:59">
      <c r="A338" t="str">
        <f>'Revenue Drivers'!I167</f>
        <v>Other (in USD)</v>
      </c>
      <c r="B338">
        <f>'Revenue Drivers'!J167</f>
        <v>0</v>
      </c>
      <c r="C338">
        <f>'Revenue Drivers'!K167</f>
        <v>0</v>
      </c>
      <c r="D338">
        <f>'Revenue Drivers'!L167</f>
        <v>0</v>
      </c>
      <c r="E338">
        <f>'Revenue Drivers'!M167</f>
        <v>0</v>
      </c>
      <c r="F338">
        <f>'Revenue Drivers'!N167</f>
        <v>0</v>
      </c>
      <c r="G338">
        <f>'Revenue Drivers'!O167</f>
        <v>0</v>
      </c>
      <c r="H338">
        <f>'Revenue Drivers'!P167</f>
        <v>0</v>
      </c>
      <c r="I338">
        <f>'Revenue Drivers'!Q167</f>
        <v>0</v>
      </c>
      <c r="J338">
        <f>'Revenue Drivers'!R167</f>
        <v>0</v>
      </c>
      <c r="K338">
        <f>'Revenue Drivers'!S167</f>
        <v>0</v>
      </c>
      <c r="L338">
        <f>'Revenue Drivers'!T167</f>
        <v>0</v>
      </c>
      <c r="M338">
        <f>'Revenue Drivers'!U167</f>
        <v>0</v>
      </c>
      <c r="N338">
        <f>'Revenue Drivers'!V167</f>
        <v>0</v>
      </c>
      <c r="O338">
        <f>'Revenue Drivers'!W167</f>
        <v>0</v>
      </c>
      <c r="P338">
        <f>'Revenue Drivers'!X167</f>
        <v>0</v>
      </c>
      <c r="Q338">
        <f>'Revenue Drivers'!Y167</f>
        <v>0</v>
      </c>
      <c r="R338">
        <f>'Revenue Drivers'!Z167</f>
        <v>0</v>
      </c>
      <c r="S338">
        <f>'Revenue Drivers'!AA167</f>
        <v>0</v>
      </c>
      <c r="T338">
        <f>'Revenue Drivers'!AB167</f>
        <v>0</v>
      </c>
      <c r="U338">
        <f>'Revenue Drivers'!AC167</f>
        <v>47.319000000000003</v>
      </c>
      <c r="V338">
        <f>'Revenue Drivers'!AD167</f>
        <v>47.914999999999999</v>
      </c>
      <c r="W338">
        <f>'Revenue Drivers'!AE167</f>
        <v>0</v>
      </c>
      <c r="X338">
        <f>'Revenue Drivers'!AF167</f>
        <v>0</v>
      </c>
      <c r="Y338">
        <f>'Revenue Drivers'!AG167</f>
        <v>64.700000000000017</v>
      </c>
      <c r="Z338">
        <f>'Revenue Drivers'!AH167</f>
        <v>64.878000000000014</v>
      </c>
      <c r="AA338">
        <f>'Revenue Drivers'!AI167</f>
        <v>68.143999999999991</v>
      </c>
      <c r="AB338">
        <f>'Revenue Drivers'!AJ167</f>
        <v>78.432000000000002</v>
      </c>
      <c r="AD338">
        <f>'Revenue Drivers'!AT167</f>
        <v>0</v>
      </c>
      <c r="AE338">
        <f>'Revenue Drivers'!AU167</f>
        <v>0</v>
      </c>
      <c r="AF338">
        <f>'Revenue Drivers'!AV167</f>
        <v>104.30500000000001</v>
      </c>
      <c r="AG338">
        <f>'Revenue Drivers'!AW167</f>
        <v>174.72600000000003</v>
      </c>
      <c r="AH338">
        <f>'Revenue Drivers'!AX167</f>
        <v>205.44199999999995</v>
      </c>
      <c r="AI338">
        <f>'Revenue Drivers'!AY167</f>
        <v>276.15399999999994</v>
      </c>
      <c r="AJ338">
        <f>'Revenue Drivers'!AZ167</f>
        <v>0</v>
      </c>
      <c r="AK338">
        <f>'Revenue Drivers'!BA167</f>
        <v>0</v>
      </c>
      <c r="AL338">
        <f>'Revenue Drivers'!BB167</f>
        <v>0</v>
      </c>
      <c r="AM338">
        <f>'Revenue Drivers'!BC167</f>
        <v>0</v>
      </c>
      <c r="AN338">
        <f>'Revenue Drivers'!BD167</f>
        <v>0</v>
      </c>
      <c r="AO338">
        <f>'Revenue Drivers'!BE167</f>
        <v>0</v>
      </c>
      <c r="AP338">
        <f>'Revenue Drivers'!BF167</f>
        <v>0</v>
      </c>
      <c r="AQ338">
        <f>'Revenue Drivers'!BG167</f>
        <v>0</v>
      </c>
      <c r="AR338">
        <f>'Revenue Drivers'!BH167</f>
        <v>0</v>
      </c>
      <c r="AS338">
        <f>'Revenue Drivers'!BI167</f>
        <v>0</v>
      </c>
      <c r="AT338">
        <f>'Revenue Drivers'!BJ167</f>
        <v>0</v>
      </c>
      <c r="AZ338">
        <f>'Revenue Drivers'!AK167</f>
        <v>80.781000000000006</v>
      </c>
      <c r="BA338">
        <f>'Revenue Drivers'!AL167</f>
        <v>87.277999999999992</v>
      </c>
      <c r="BB338">
        <f>'Revenue Drivers'!AM167</f>
        <v>92.298000000000016</v>
      </c>
      <c r="BC338">
        <f>'Revenue Drivers'!AN167</f>
        <v>0</v>
      </c>
      <c r="BD338">
        <f>'Revenue Drivers'!AO167</f>
        <v>0</v>
      </c>
      <c r="BE338">
        <f>'Revenue Drivers'!AP167</f>
        <v>0</v>
      </c>
      <c r="BF338">
        <f>'Revenue Drivers'!AQ167</f>
        <v>0</v>
      </c>
      <c r="BG338">
        <f>'Revenue Drivers'!AR167</f>
        <v>0</v>
      </c>
    </row>
    <row r="340" spans="1:59">
      <c r="A340">
        <f>'Revenue Drivers'!I153</f>
        <v>0</v>
      </c>
      <c r="B340">
        <f>'Revenue Drivers'!J153</f>
        <v>0</v>
      </c>
      <c r="C340">
        <f>'Revenue Drivers'!K153</f>
        <v>0</v>
      </c>
      <c r="D340">
        <f>'Revenue Drivers'!L153</f>
        <v>0</v>
      </c>
      <c r="E340">
        <f>'Revenue Drivers'!M153</f>
        <v>0</v>
      </c>
      <c r="F340">
        <f>'Revenue Drivers'!N153</f>
        <v>0</v>
      </c>
      <c r="G340">
        <f>'Revenue Drivers'!O153</f>
        <v>0</v>
      </c>
      <c r="H340">
        <f>'Revenue Drivers'!P153</f>
        <v>0</v>
      </c>
      <c r="I340">
        <f>'Revenue Drivers'!Q153</f>
        <v>0</v>
      </c>
      <c r="J340">
        <f>'Revenue Drivers'!R153</f>
        <v>0</v>
      </c>
      <c r="K340">
        <f>'Revenue Drivers'!S153</f>
        <v>0</v>
      </c>
      <c r="L340">
        <f>'Revenue Drivers'!T153</f>
        <v>0</v>
      </c>
      <c r="M340">
        <f>'Revenue Drivers'!U153</f>
        <v>0</v>
      </c>
      <c r="N340">
        <f>'Revenue Drivers'!V153</f>
        <v>0</v>
      </c>
      <c r="O340">
        <f>'Revenue Drivers'!W153</f>
        <v>0</v>
      </c>
      <c r="P340">
        <f>'Revenue Drivers'!X153</f>
        <v>0</v>
      </c>
      <c r="Q340">
        <f>'Revenue Drivers'!Y153</f>
        <v>0</v>
      </c>
      <c r="R340">
        <f>'Revenue Drivers'!Z153</f>
        <v>0</v>
      </c>
      <c r="S340">
        <f>'Revenue Drivers'!AA153</f>
        <v>0</v>
      </c>
      <c r="T340">
        <f>'Revenue Drivers'!AB153</f>
        <v>0</v>
      </c>
      <c r="U340">
        <f>'Revenue Drivers'!AC153</f>
        <v>0</v>
      </c>
      <c r="V340">
        <f>'Revenue Drivers'!AD153</f>
        <v>0</v>
      </c>
      <c r="W340">
        <f>'Revenue Drivers'!AE153</f>
        <v>0</v>
      </c>
      <c r="X340">
        <f>'Revenue Drivers'!AF153</f>
        <v>0</v>
      </c>
      <c r="Y340">
        <f>'Revenue Drivers'!AG153</f>
        <v>0</v>
      </c>
      <c r="Z340">
        <f>'Revenue Drivers'!AH153</f>
        <v>0</v>
      </c>
      <c r="AA340">
        <f>'Revenue Drivers'!AI153</f>
        <v>0</v>
      </c>
      <c r="AB340">
        <f>'Revenue Drivers'!AJ153</f>
        <v>0</v>
      </c>
      <c r="AD340">
        <f>'Revenue Drivers'!AT153</f>
        <v>0</v>
      </c>
      <c r="AE340">
        <f>'Revenue Drivers'!AU153</f>
        <v>0</v>
      </c>
      <c r="AF340">
        <f>'Revenue Drivers'!AV153</f>
        <v>0</v>
      </c>
      <c r="AG340">
        <f>'Revenue Drivers'!AW153</f>
        <v>0</v>
      </c>
      <c r="AH340">
        <f>'Revenue Drivers'!AX153</f>
        <v>0</v>
      </c>
      <c r="AI340">
        <f>'Revenue Drivers'!AY153</f>
        <v>0</v>
      </c>
      <c r="AJ340">
        <f>'Revenue Drivers'!AZ153</f>
        <v>0</v>
      </c>
      <c r="AK340">
        <f>'Revenue Drivers'!BA153</f>
        <v>0</v>
      </c>
      <c r="AL340">
        <f>'Revenue Drivers'!BB153</f>
        <v>0</v>
      </c>
      <c r="AM340">
        <f>'Revenue Drivers'!BC153</f>
        <v>0</v>
      </c>
      <c r="AN340">
        <f>'Revenue Drivers'!BD153</f>
        <v>0</v>
      </c>
      <c r="AO340">
        <f>'Revenue Drivers'!BE153</f>
        <v>0</v>
      </c>
      <c r="AP340">
        <f>'Revenue Drivers'!BF153</f>
        <v>0</v>
      </c>
      <c r="AQ340">
        <f>'Revenue Drivers'!BG153</f>
        <v>0</v>
      </c>
      <c r="AR340">
        <f>'Revenue Drivers'!BH153</f>
        <v>0</v>
      </c>
      <c r="AS340">
        <f>'Revenue Drivers'!BI153</f>
        <v>0</v>
      </c>
      <c r="AT340">
        <f>'Revenue Drivers'!BJ153</f>
        <v>0</v>
      </c>
      <c r="AZ340">
        <f>'Revenue Drivers'!AK153</f>
        <v>0</v>
      </c>
      <c r="BA340">
        <f>'Revenue Drivers'!AL153</f>
        <v>0</v>
      </c>
      <c r="BB340">
        <f>'Revenue Drivers'!AM153</f>
        <v>0</v>
      </c>
      <c r="BC340">
        <f>'Revenue Drivers'!AN153</f>
        <v>0</v>
      </c>
      <c r="BD340">
        <f>'Revenue Drivers'!AO153</f>
        <v>0</v>
      </c>
      <c r="BE340">
        <f>'Revenue Drivers'!AP153</f>
        <v>0</v>
      </c>
      <c r="BF340">
        <f>'Revenue Drivers'!AQ153</f>
        <v>0</v>
      </c>
      <c r="BG340">
        <f>'Revenue Drivers'!AR153</f>
        <v>0</v>
      </c>
    </row>
    <row r="341" spans="1:59">
      <c r="A341" t="str">
        <f>'Revenue Drivers'!I154</f>
        <v>EMEA Revenue (in Constant Currency USD)</v>
      </c>
      <c r="B341">
        <f>'Revenue Drivers'!J154</f>
        <v>0</v>
      </c>
      <c r="C341">
        <f>'Revenue Drivers'!K154</f>
        <v>0</v>
      </c>
      <c r="D341">
        <f>'Revenue Drivers'!L154</f>
        <v>0</v>
      </c>
      <c r="E341">
        <f>'Revenue Drivers'!M154</f>
        <v>0</v>
      </c>
      <c r="F341">
        <f>'Revenue Drivers'!N154</f>
        <v>0</v>
      </c>
      <c r="G341">
        <f>'Revenue Drivers'!O154</f>
        <v>0</v>
      </c>
      <c r="H341">
        <f>'Revenue Drivers'!P154</f>
        <v>0</v>
      </c>
      <c r="I341">
        <f>'Revenue Drivers'!Q154</f>
        <v>0</v>
      </c>
      <c r="J341">
        <f>'Revenue Drivers'!R154</f>
        <v>0</v>
      </c>
      <c r="K341">
        <f>'Revenue Drivers'!S154</f>
        <v>0</v>
      </c>
      <c r="L341">
        <f>'Revenue Drivers'!T154</f>
        <v>0</v>
      </c>
      <c r="M341">
        <f>'Revenue Drivers'!U154</f>
        <v>0</v>
      </c>
      <c r="N341">
        <f>'Revenue Drivers'!V154</f>
        <v>0</v>
      </c>
      <c r="O341">
        <f>'Revenue Drivers'!W154</f>
        <v>0</v>
      </c>
      <c r="P341">
        <f>'Revenue Drivers'!X154</f>
        <v>0</v>
      </c>
      <c r="Q341">
        <f>'Revenue Drivers'!Y154</f>
        <v>0</v>
      </c>
      <c r="R341">
        <f>'Revenue Drivers'!Z154</f>
        <v>0</v>
      </c>
      <c r="S341">
        <f>'Revenue Drivers'!AA154</f>
        <v>0</v>
      </c>
      <c r="T341">
        <f>'Revenue Drivers'!AB154</f>
        <v>0</v>
      </c>
      <c r="U341">
        <f>'Revenue Drivers'!AC154</f>
        <v>158.28899999999999</v>
      </c>
      <c r="V341">
        <f>'Revenue Drivers'!AD154</f>
        <v>155.327</v>
      </c>
      <c r="W341">
        <f>'Revenue Drivers'!AE154</f>
        <v>161.90299999999999</v>
      </c>
      <c r="X341">
        <f>'Revenue Drivers'!AF154</f>
        <v>162.74299999999999</v>
      </c>
      <c r="Y341">
        <f>'Revenue Drivers'!AG154</f>
        <v>164.34800000000001</v>
      </c>
      <c r="Z341">
        <f>'Revenue Drivers'!AH154</f>
        <v>154.20699999999999</v>
      </c>
      <c r="AA341">
        <f>'Revenue Drivers'!AI154</f>
        <v>163.25014999999999</v>
      </c>
      <c r="AB341">
        <f>'Revenue Drivers'!AJ154</f>
        <v>198.51985000000002</v>
      </c>
      <c r="AD341">
        <f>'Revenue Drivers'!AT154</f>
        <v>0</v>
      </c>
      <c r="AE341">
        <f>'Revenue Drivers'!AU154</f>
        <v>0</v>
      </c>
      <c r="AF341">
        <f>'Revenue Drivers'!AV154</f>
        <v>0</v>
      </c>
      <c r="AG341">
        <f>'Revenue Drivers'!AW154</f>
        <v>0</v>
      </c>
      <c r="AH341">
        <f>'Revenue Drivers'!AX154</f>
        <v>638.26199999999994</v>
      </c>
      <c r="AI341">
        <f>'Revenue Drivers'!AY154</f>
        <v>680.32500000000005</v>
      </c>
      <c r="AJ341">
        <f>'Revenue Drivers'!AZ154</f>
        <v>818.68281999999999</v>
      </c>
      <c r="AK341">
        <f>'Revenue Drivers'!BA154</f>
        <v>889.96982412342402</v>
      </c>
      <c r="AL341">
        <f>'Revenue Drivers'!BB154</f>
        <v>1064.5181192281439</v>
      </c>
      <c r="AM341">
        <f>'Revenue Drivers'!BC154</f>
        <v>1155.0863938984853</v>
      </c>
      <c r="AN341">
        <f>'Revenue Drivers'!BD154</f>
        <v>1232.7844611036642</v>
      </c>
      <c r="AO341">
        <f>'Revenue Drivers'!BE154</f>
        <v>1304.2646192303082</v>
      </c>
      <c r="AP341">
        <f>'Revenue Drivers'!BF154</f>
        <v>1367.7453032125857</v>
      </c>
      <c r="AQ341">
        <f>'Revenue Drivers'!BG154</f>
        <v>1433.4297950856042</v>
      </c>
      <c r="AR341">
        <f>'Revenue Drivers'!BH154</f>
        <v>1501.3714577029809</v>
      </c>
      <c r="AS341">
        <f>'Revenue Drivers'!BI154</f>
        <v>1572.5983086371198</v>
      </c>
      <c r="AT341">
        <f>'Revenue Drivers'!BJ154</f>
        <v>0</v>
      </c>
      <c r="AZ341">
        <f>'Revenue Drivers'!AK154</f>
        <v>198.155</v>
      </c>
      <c r="BA341">
        <f>'Revenue Drivers'!AL154</f>
        <v>200.06870000000001</v>
      </c>
      <c r="BB341">
        <f>'Revenue Drivers'!AM154</f>
        <v>198.98045999999999</v>
      </c>
      <c r="BC341">
        <f>'Revenue Drivers'!AN154</f>
        <v>221.47865999999999</v>
      </c>
      <c r="BD341">
        <f>'Revenue Drivers'!AO154</f>
        <v>212.03165000000007</v>
      </c>
      <c r="BE341">
        <f>'Revenue Drivers'!AP154</f>
        <v>202.5872</v>
      </c>
      <c r="BF341">
        <f>'Revenue Drivers'!AQ154</f>
        <v>222.36735999999999</v>
      </c>
      <c r="BG341">
        <f>'Revenue Drivers'!AR154</f>
        <v>252.98361412342399</v>
      </c>
    </row>
    <row r="342" spans="1:59">
      <c r="A342" t="str">
        <f>'Revenue Drivers'!I155</f>
        <v>y/y Constant Currency Growth - %</v>
      </c>
      <c r="B342">
        <f>'Revenue Drivers'!J155</f>
        <v>0</v>
      </c>
      <c r="C342">
        <f>'Revenue Drivers'!K155</f>
        <v>0</v>
      </c>
      <c r="D342">
        <f>'Revenue Drivers'!L155</f>
        <v>0</v>
      </c>
      <c r="E342">
        <f>'Revenue Drivers'!M155</f>
        <v>0</v>
      </c>
      <c r="F342">
        <f>'Revenue Drivers'!N155</f>
        <v>0</v>
      </c>
      <c r="G342">
        <f>'Revenue Drivers'!O155</f>
        <v>0</v>
      </c>
      <c r="H342">
        <f>'Revenue Drivers'!P155</f>
        <v>0</v>
      </c>
      <c r="I342">
        <f>'Revenue Drivers'!Q155</f>
        <v>0</v>
      </c>
      <c r="J342">
        <f>'Revenue Drivers'!R155</f>
        <v>0</v>
      </c>
      <c r="K342">
        <f>'Revenue Drivers'!S155</f>
        <v>0</v>
      </c>
      <c r="L342">
        <f>'Revenue Drivers'!T155</f>
        <v>0</v>
      </c>
      <c r="M342">
        <f>'Revenue Drivers'!U155</f>
        <v>0</v>
      </c>
      <c r="N342">
        <f>'Revenue Drivers'!V155</f>
        <v>0</v>
      </c>
      <c r="O342">
        <f>'Revenue Drivers'!W155</f>
        <v>0</v>
      </c>
      <c r="P342">
        <f>'Revenue Drivers'!X155</f>
        <v>0</v>
      </c>
      <c r="Q342">
        <f>'Revenue Drivers'!Y155</f>
        <v>0</v>
      </c>
      <c r="R342">
        <f>'Revenue Drivers'!Z155</f>
        <v>0</v>
      </c>
      <c r="S342">
        <f>'Revenue Drivers'!AA155</f>
        <v>0</v>
      </c>
      <c r="T342">
        <f>'Revenue Drivers'!AB155</f>
        <v>0</v>
      </c>
      <c r="U342">
        <f>'Revenue Drivers'!AC155</f>
        <v>0.37835578505559941</v>
      </c>
      <c r="V342">
        <f>'Revenue Drivers'!AD155</f>
        <v>0.34580127538642835</v>
      </c>
      <c r="W342">
        <f>'Revenue Drivers'!AE155</f>
        <v>0.3008959061508174</v>
      </c>
      <c r="X342">
        <f>'Revenue Drivers'!AF155</f>
        <v>0.23971053132736619</v>
      </c>
      <c r="Y342">
        <f>'Revenue Drivers'!AG155</f>
        <v>0.24310177901488572</v>
      </c>
      <c r="Z342">
        <f>'Revenue Drivers'!AH155</f>
        <v>0.21607639956784719</v>
      </c>
      <c r="AA342">
        <f>'Revenue Drivers'!AI155</f>
        <v>0.18999999999999995</v>
      </c>
      <c r="AB342">
        <f>'Revenue Drivers'!AJ155</f>
        <v>0.37000000000000011</v>
      </c>
      <c r="AD342">
        <f>'Revenue Drivers'!AT155</f>
        <v>0</v>
      </c>
      <c r="AE342">
        <f>'Revenue Drivers'!AU155</f>
        <v>0</v>
      </c>
      <c r="AF342">
        <f>'Revenue Drivers'!AV155</f>
        <v>0</v>
      </c>
      <c r="AG342">
        <f>'Revenue Drivers'!AW155</f>
        <v>0</v>
      </c>
      <c r="AH342">
        <f>'Revenue Drivers'!AX155</f>
        <v>0.31333683138368462</v>
      </c>
      <c r="AI342">
        <f>'Revenue Drivers'!AY155</f>
        <v>0.25728832666488022</v>
      </c>
      <c r="AJ342">
        <f>'Revenue Drivers'!AZ155</f>
        <v>0.23944634781831997</v>
      </c>
      <c r="AK342">
        <f>'Revenue Drivers'!BA155</f>
        <v>0.10013934432367444</v>
      </c>
      <c r="AL342">
        <f>'Revenue Drivers'!BB155</f>
        <v>0.31590783638289599</v>
      </c>
      <c r="AM342">
        <f>'Revenue Drivers'!BC155</f>
        <v>0.19801813233850329</v>
      </c>
      <c r="AN342">
        <f>'Revenue Drivers'!BD155</f>
        <v>0.15806808624124336</v>
      </c>
      <c r="AO342">
        <f>'Revenue Drivers'!BE155</f>
        <v>0.12914897631885136</v>
      </c>
      <c r="AP342">
        <f>'Revenue Drivers'!BF155</f>
        <v>0.10947643028214049</v>
      </c>
      <c r="AQ342">
        <f>'Revenue Drivers'!BG155</f>
        <v>9.9032952324905388E-2</v>
      </c>
      <c r="AR342">
        <f>'Revenue Drivers'!BH155</f>
        <v>9.7698127112212818E-2</v>
      </c>
      <c r="AS342">
        <f>'Revenue Drivers'!BI155</f>
        <v>9.7087777879770076E-2</v>
      </c>
      <c r="AT342">
        <f>'Revenue Drivers'!BJ155</f>
        <v>0</v>
      </c>
      <c r="AZ342">
        <f>'Revenue Drivers'!AK155</f>
        <v>0.24309149650261919</v>
      </c>
      <c r="BA342">
        <f>'Revenue Drivers'!AL155</f>
        <v>0.30000000000000004</v>
      </c>
      <c r="BB342">
        <f>'Revenue Drivers'!AM155</f>
        <v>0.26</v>
      </c>
      <c r="BC342">
        <f>'Revenue Drivers'!AN155</f>
        <v>0.16999999999999993</v>
      </c>
      <c r="BD342">
        <f>'Revenue Drivers'!AO155</f>
        <v>0.12131475683794157</v>
      </c>
      <c r="BE342">
        <f>'Revenue Drivers'!AP155</f>
        <v>5.6892144280631607E-2</v>
      </c>
      <c r="BF342">
        <f>'Revenue Drivers'!AQ155</f>
        <v>7.3367315415508116E-2</v>
      </c>
      <c r="BG342">
        <f>'Revenue Drivers'!AR155</f>
        <v>0.14462382927903938</v>
      </c>
    </row>
    <row r="343" spans="1:59">
      <c r="A343" t="str">
        <f>'Revenue Drivers'!I156</f>
        <v>2 Yr Stacked Growth - %</v>
      </c>
      <c r="B343">
        <f>'Revenue Drivers'!J156</f>
        <v>0</v>
      </c>
      <c r="C343">
        <f>'Revenue Drivers'!K156</f>
        <v>0</v>
      </c>
      <c r="D343">
        <f>'Revenue Drivers'!L156</f>
        <v>0</v>
      </c>
      <c r="E343">
        <f>'Revenue Drivers'!M156</f>
        <v>0</v>
      </c>
      <c r="F343">
        <f>'Revenue Drivers'!N156</f>
        <v>0</v>
      </c>
      <c r="G343">
        <f>'Revenue Drivers'!O156</f>
        <v>0</v>
      </c>
      <c r="H343">
        <f>'Revenue Drivers'!P156</f>
        <v>0</v>
      </c>
      <c r="I343">
        <f>'Revenue Drivers'!Q156</f>
        <v>0</v>
      </c>
      <c r="J343">
        <f>'Revenue Drivers'!R156</f>
        <v>0</v>
      </c>
      <c r="K343">
        <f>'Revenue Drivers'!S156</f>
        <v>0</v>
      </c>
      <c r="L343">
        <f>'Revenue Drivers'!T156</f>
        <v>0</v>
      </c>
      <c r="M343">
        <f>'Revenue Drivers'!U156</f>
        <v>0</v>
      </c>
      <c r="N343">
        <f>'Revenue Drivers'!V156</f>
        <v>0</v>
      </c>
      <c r="O343">
        <f>'Revenue Drivers'!W156</f>
        <v>0</v>
      </c>
      <c r="P343">
        <f>'Revenue Drivers'!X156</f>
        <v>0</v>
      </c>
      <c r="Q343">
        <f>'Revenue Drivers'!Y156</f>
        <v>0</v>
      </c>
      <c r="R343">
        <f>'Revenue Drivers'!Z156</f>
        <v>0</v>
      </c>
      <c r="S343">
        <f>'Revenue Drivers'!AA156</f>
        <v>0</v>
      </c>
      <c r="T343">
        <f>'Revenue Drivers'!AB156</f>
        <v>0</v>
      </c>
      <c r="U343">
        <f>'Revenue Drivers'!AC156</f>
        <v>0</v>
      </c>
      <c r="V343">
        <f>'Revenue Drivers'!AD156</f>
        <v>0</v>
      </c>
      <c r="W343">
        <f>'Revenue Drivers'!AE156</f>
        <v>0</v>
      </c>
      <c r="X343">
        <f>'Revenue Drivers'!AF156</f>
        <v>0</v>
      </c>
      <c r="Y343">
        <f>'Revenue Drivers'!AG156</f>
        <v>0.62145756407048514</v>
      </c>
      <c r="Z343">
        <f>'Revenue Drivers'!AH156</f>
        <v>0.56187767495427554</v>
      </c>
      <c r="AA343">
        <f>'Revenue Drivers'!AI156</f>
        <v>0.49089590615081735</v>
      </c>
      <c r="AB343">
        <f>'Revenue Drivers'!AJ156</f>
        <v>0.6097105313273663</v>
      </c>
      <c r="AD343">
        <f>'Revenue Drivers'!AT156</f>
        <v>0</v>
      </c>
      <c r="AE343">
        <f>'Revenue Drivers'!AU156</f>
        <v>0</v>
      </c>
      <c r="AF343">
        <f>'Revenue Drivers'!AV156</f>
        <v>0</v>
      </c>
      <c r="AG343">
        <f>'Revenue Drivers'!AW156</f>
        <v>0</v>
      </c>
      <c r="AH343">
        <f>'Revenue Drivers'!AX156</f>
        <v>0</v>
      </c>
      <c r="AI343">
        <f>'Revenue Drivers'!AY156</f>
        <v>0.57062515804856484</v>
      </c>
      <c r="AJ343">
        <f>'Revenue Drivers'!AZ156</f>
        <v>0.49673467448320019</v>
      </c>
      <c r="AK343">
        <f>'Revenue Drivers'!BA156</f>
        <v>0.33958569214199441</v>
      </c>
      <c r="AL343">
        <f>'Revenue Drivers'!BB156</f>
        <v>0.41604718070657043</v>
      </c>
      <c r="AM343">
        <f>'Revenue Drivers'!BC156</f>
        <v>0.51392596872139928</v>
      </c>
      <c r="AN343">
        <f>'Revenue Drivers'!BD156</f>
        <v>0.35608621857974665</v>
      </c>
      <c r="AO343">
        <f>'Revenue Drivers'!BE156</f>
        <v>0.28721706256009472</v>
      </c>
      <c r="AP343">
        <f>'Revenue Drivers'!BF156</f>
        <v>0.23862540660099185</v>
      </c>
      <c r="AQ343">
        <f>'Revenue Drivers'!BG156</f>
        <v>0.20850938260704588</v>
      </c>
      <c r="AR343">
        <f>'Revenue Drivers'!BH156</f>
        <v>0.19673107943711821</v>
      </c>
      <c r="AS343">
        <f>'Revenue Drivers'!BI156</f>
        <v>0.19478590499198289</v>
      </c>
      <c r="AT343">
        <f>'Revenue Drivers'!BJ156</f>
        <v>0</v>
      </c>
      <c r="AZ343">
        <f>'Revenue Drivers'!AK156</f>
        <v>0.48619327551750491</v>
      </c>
      <c r="BA343">
        <f>'Revenue Drivers'!AL156</f>
        <v>0.51607639956784723</v>
      </c>
      <c r="BB343">
        <f>'Revenue Drivers'!AM156</f>
        <v>0.44999999999999996</v>
      </c>
      <c r="BC343">
        <f>'Revenue Drivers'!AN156</f>
        <v>0.54</v>
      </c>
      <c r="BD343">
        <f>'Revenue Drivers'!AO156</f>
        <v>0.36440625334056076</v>
      </c>
      <c r="BE343">
        <f>'Revenue Drivers'!AP156</f>
        <v>0.35689214428063165</v>
      </c>
      <c r="BF343">
        <f>'Revenue Drivers'!AQ156</f>
        <v>0.33336731541550813</v>
      </c>
      <c r="BG343">
        <f>'Revenue Drivers'!AR156</f>
        <v>0.31462382927903931</v>
      </c>
    </row>
    <row r="344" spans="1:59">
      <c r="A344" t="str">
        <f>'Revenue Drivers'!I157</f>
        <v>y/y abs Growth</v>
      </c>
      <c r="B344">
        <f>'Revenue Drivers'!J157</f>
        <v>0</v>
      </c>
      <c r="C344">
        <f>'Revenue Drivers'!K157</f>
        <v>0</v>
      </c>
      <c r="D344">
        <f>'Revenue Drivers'!L157</f>
        <v>0</v>
      </c>
      <c r="E344">
        <f>'Revenue Drivers'!M157</f>
        <v>0</v>
      </c>
      <c r="F344">
        <f>'Revenue Drivers'!N157</f>
        <v>0</v>
      </c>
      <c r="G344">
        <f>'Revenue Drivers'!O157</f>
        <v>0</v>
      </c>
      <c r="H344">
        <f>'Revenue Drivers'!P157</f>
        <v>0</v>
      </c>
      <c r="I344">
        <f>'Revenue Drivers'!Q157</f>
        <v>0</v>
      </c>
      <c r="J344">
        <f>'Revenue Drivers'!R157</f>
        <v>0</v>
      </c>
      <c r="K344">
        <f>'Revenue Drivers'!S157</f>
        <v>0</v>
      </c>
      <c r="L344">
        <f>'Revenue Drivers'!T157</f>
        <v>0</v>
      </c>
      <c r="M344">
        <f>'Revenue Drivers'!U157</f>
        <v>0</v>
      </c>
      <c r="N344">
        <f>'Revenue Drivers'!V157</f>
        <v>0</v>
      </c>
      <c r="O344">
        <f>'Revenue Drivers'!W157</f>
        <v>0</v>
      </c>
      <c r="P344">
        <f>'Revenue Drivers'!X157</f>
        <v>0</v>
      </c>
      <c r="Q344">
        <f>'Revenue Drivers'!Y157</f>
        <v>0</v>
      </c>
      <c r="R344">
        <f>'Revenue Drivers'!Z157</f>
        <v>0</v>
      </c>
      <c r="S344">
        <f>'Revenue Drivers'!AA157</f>
        <v>0</v>
      </c>
      <c r="T344">
        <f>'Revenue Drivers'!AB157</f>
        <v>0</v>
      </c>
      <c r="U344">
        <f>'Revenue Drivers'!AC157</f>
        <v>0</v>
      </c>
      <c r="V344">
        <f>'Revenue Drivers'!AD157</f>
        <v>0</v>
      </c>
      <c r="W344">
        <f>'Revenue Drivers'!AE157</f>
        <v>0</v>
      </c>
      <c r="X344">
        <f>'Revenue Drivers'!AF157</f>
        <v>0</v>
      </c>
      <c r="Y344">
        <f>'Revenue Drivers'!AG157</f>
        <v>0</v>
      </c>
      <c r="Z344">
        <f>'Revenue Drivers'!AH157</f>
        <v>0</v>
      </c>
      <c r="AA344">
        <f>'Revenue Drivers'!AI157</f>
        <v>0</v>
      </c>
      <c r="AB344">
        <f>'Revenue Drivers'!AJ157</f>
        <v>0</v>
      </c>
      <c r="AD344">
        <f>'Revenue Drivers'!AT157</f>
        <v>0</v>
      </c>
      <c r="AE344">
        <f>'Revenue Drivers'!AU157</f>
        <v>0</v>
      </c>
      <c r="AF344">
        <f>'Revenue Drivers'!AV157</f>
        <v>0</v>
      </c>
      <c r="AG344">
        <f>'Revenue Drivers'!AW157</f>
        <v>0</v>
      </c>
      <c r="AH344">
        <f>'Revenue Drivers'!AX157</f>
        <v>0</v>
      </c>
      <c r="AI344">
        <f>'Revenue Drivers'!AY157</f>
        <v>42.063000000000102</v>
      </c>
      <c r="AJ344">
        <f>'Revenue Drivers'!AZ157</f>
        <v>138.35781999999995</v>
      </c>
      <c r="AK344">
        <f>'Revenue Drivers'!BA157</f>
        <v>71.287004123424026</v>
      </c>
      <c r="AL344">
        <f>'Revenue Drivers'!BB157</f>
        <v>174.54829510471984</v>
      </c>
      <c r="AM344">
        <f>'Revenue Drivers'!BC157</f>
        <v>90.568274670341452</v>
      </c>
      <c r="AN344">
        <f>'Revenue Drivers'!BD157</f>
        <v>77.698067205178859</v>
      </c>
      <c r="AO344">
        <f>'Revenue Drivers'!BE157</f>
        <v>71.480158126644028</v>
      </c>
      <c r="AP344">
        <f>'Revenue Drivers'!BF157</f>
        <v>63.480683982277469</v>
      </c>
      <c r="AQ344">
        <f>'Revenue Drivers'!BG157</f>
        <v>65.684491873018487</v>
      </c>
      <c r="AR344">
        <f>'Revenue Drivers'!BH157</f>
        <v>67.941662617376778</v>
      </c>
      <c r="AS344">
        <f>'Revenue Drivers'!BI157</f>
        <v>71.226850934138838</v>
      </c>
      <c r="AT344">
        <f>'Revenue Drivers'!BJ157</f>
        <v>0</v>
      </c>
      <c r="AZ344">
        <f>'Revenue Drivers'!AK157</f>
        <v>0</v>
      </c>
      <c r="BA344">
        <f>'Revenue Drivers'!AL157</f>
        <v>0</v>
      </c>
      <c r="BB344">
        <f>'Revenue Drivers'!AM157</f>
        <v>0</v>
      </c>
      <c r="BC344">
        <f>'Revenue Drivers'!AN157</f>
        <v>0</v>
      </c>
      <c r="BD344">
        <f>'Revenue Drivers'!AO157</f>
        <v>0</v>
      </c>
      <c r="BE344">
        <f>'Revenue Drivers'!AP157</f>
        <v>0</v>
      </c>
      <c r="BF344">
        <f>'Revenue Drivers'!AQ157</f>
        <v>0</v>
      </c>
      <c r="BG344">
        <f>'Revenue Drivers'!AR157</f>
        <v>0</v>
      </c>
    </row>
    <row r="345" spans="1:59">
      <c r="A345" t="str">
        <f>'Revenue Drivers'!I158</f>
        <v>q/q abs Growth</v>
      </c>
      <c r="B345">
        <f>'Revenue Drivers'!J158</f>
        <v>0</v>
      </c>
      <c r="C345">
        <f>'Revenue Drivers'!K158</f>
        <v>0</v>
      </c>
      <c r="D345">
        <f>'Revenue Drivers'!L158</f>
        <v>0</v>
      </c>
      <c r="E345">
        <f>'Revenue Drivers'!M158</f>
        <v>0</v>
      </c>
      <c r="F345">
        <f>'Revenue Drivers'!N158</f>
        <v>0</v>
      </c>
      <c r="G345">
        <f>'Revenue Drivers'!O158</f>
        <v>0</v>
      </c>
      <c r="H345">
        <f>'Revenue Drivers'!P158</f>
        <v>0</v>
      </c>
      <c r="I345">
        <f>'Revenue Drivers'!Q158</f>
        <v>0</v>
      </c>
      <c r="J345">
        <f>'Revenue Drivers'!R158</f>
        <v>0</v>
      </c>
      <c r="K345">
        <f>'Revenue Drivers'!S158</f>
        <v>0</v>
      </c>
      <c r="L345">
        <f>'Revenue Drivers'!T158</f>
        <v>0</v>
      </c>
      <c r="M345">
        <f>'Revenue Drivers'!U158</f>
        <v>0</v>
      </c>
      <c r="N345">
        <f>'Revenue Drivers'!V158</f>
        <v>0</v>
      </c>
      <c r="O345">
        <f>'Revenue Drivers'!W158</f>
        <v>0</v>
      </c>
      <c r="P345">
        <f>'Revenue Drivers'!X158</f>
        <v>0</v>
      </c>
      <c r="Q345">
        <f>'Revenue Drivers'!Y158</f>
        <v>0</v>
      </c>
      <c r="R345">
        <f>'Revenue Drivers'!Z158</f>
        <v>0</v>
      </c>
      <c r="S345">
        <f>'Revenue Drivers'!AA158</f>
        <v>0</v>
      </c>
      <c r="T345">
        <f>'Revenue Drivers'!AB158</f>
        <v>0</v>
      </c>
      <c r="U345">
        <f>'Revenue Drivers'!AC158</f>
        <v>0</v>
      </c>
      <c r="V345">
        <f>'Revenue Drivers'!AD158</f>
        <v>-2.9619999999999891</v>
      </c>
      <c r="W345">
        <f>'Revenue Drivers'!AE158</f>
        <v>6.5759999999999934</v>
      </c>
      <c r="X345">
        <f>'Revenue Drivers'!AF158</f>
        <v>0.84000000000000341</v>
      </c>
      <c r="Y345">
        <f>'Revenue Drivers'!AG158</f>
        <v>1.6050000000000182</v>
      </c>
      <c r="Z345">
        <f>'Revenue Drivers'!AH158</f>
        <v>-10.14100000000002</v>
      </c>
      <c r="AA345">
        <f>'Revenue Drivers'!AI158</f>
        <v>9.0431499999999971</v>
      </c>
      <c r="AB345">
        <f>'Revenue Drivers'!AJ158</f>
        <v>35.269700000000029</v>
      </c>
      <c r="AD345">
        <f>'Revenue Drivers'!AT158</f>
        <v>0</v>
      </c>
      <c r="AE345">
        <f>'Revenue Drivers'!AU158</f>
        <v>0</v>
      </c>
      <c r="AF345">
        <f>'Revenue Drivers'!AV158</f>
        <v>0</v>
      </c>
      <c r="AG345">
        <f>'Revenue Drivers'!AW158</f>
        <v>0</v>
      </c>
      <c r="AH345">
        <f>'Revenue Drivers'!AX158</f>
        <v>0</v>
      </c>
      <c r="AI345" t="str">
        <f>'Revenue Drivers'!AY158</f>
        <v>NA</v>
      </c>
      <c r="AJ345" t="str">
        <f>'Revenue Drivers'!AZ158</f>
        <v>NA</v>
      </c>
      <c r="AK345" t="str">
        <f>'Revenue Drivers'!BA158</f>
        <v>NA</v>
      </c>
      <c r="AL345" t="str">
        <f>'Revenue Drivers'!BB158</f>
        <v>NA</v>
      </c>
      <c r="AM345" t="str">
        <f>'Revenue Drivers'!BC158</f>
        <v>NA</v>
      </c>
      <c r="AN345" t="str">
        <f>'Revenue Drivers'!BD158</f>
        <v>NA</v>
      </c>
      <c r="AO345" t="str">
        <f>'Revenue Drivers'!BE158</f>
        <v>NA</v>
      </c>
      <c r="AP345" t="str">
        <f>'Revenue Drivers'!BF158</f>
        <v>NA</v>
      </c>
      <c r="AQ345" t="str">
        <f>'Revenue Drivers'!BG158</f>
        <v>NA</v>
      </c>
      <c r="AR345" t="str">
        <f>'Revenue Drivers'!BH158</f>
        <v>NA</v>
      </c>
      <c r="AS345" t="str">
        <f>'Revenue Drivers'!BI158</f>
        <v>NA</v>
      </c>
      <c r="AT345">
        <f>'Revenue Drivers'!BJ158</f>
        <v>0</v>
      </c>
      <c r="AZ345">
        <f>'Revenue Drivers'!AK158</f>
        <v>-0.36485000000001833</v>
      </c>
      <c r="BA345">
        <f>'Revenue Drivers'!AL158</f>
        <v>1.9137000000000057</v>
      </c>
      <c r="BB345">
        <f>'Revenue Drivers'!AM158</f>
        <v>-1.0882400000000132</v>
      </c>
      <c r="BC345">
        <f>'Revenue Drivers'!AN158</f>
        <v>22.498199999999997</v>
      </c>
      <c r="BD345">
        <f>'Revenue Drivers'!AO158</f>
        <v>-9.4470099999999206</v>
      </c>
      <c r="BE345">
        <f>'Revenue Drivers'!AP158</f>
        <v>-9.4444500000000744</v>
      </c>
      <c r="BF345">
        <f>'Revenue Drivers'!AQ158</f>
        <v>19.780159999999995</v>
      </c>
      <c r="BG345">
        <f>'Revenue Drivers'!AR158</f>
        <v>30.616254123424</v>
      </c>
    </row>
    <row r="346" spans="1:59">
      <c r="A346">
        <f>'Revenue Drivers'!I159</f>
        <v>0</v>
      </c>
      <c r="B346">
        <f>'Revenue Drivers'!J159</f>
        <v>0</v>
      </c>
      <c r="C346">
        <f>'Revenue Drivers'!K159</f>
        <v>0</v>
      </c>
      <c r="D346">
        <f>'Revenue Drivers'!L159</f>
        <v>0</v>
      </c>
      <c r="E346">
        <f>'Revenue Drivers'!M159</f>
        <v>0</v>
      </c>
      <c r="F346">
        <f>'Revenue Drivers'!N159</f>
        <v>0</v>
      </c>
      <c r="G346">
        <f>'Revenue Drivers'!O159</f>
        <v>0</v>
      </c>
      <c r="H346">
        <f>'Revenue Drivers'!P159</f>
        <v>0</v>
      </c>
      <c r="I346">
        <f>'Revenue Drivers'!Q159</f>
        <v>0</v>
      </c>
      <c r="J346">
        <f>'Revenue Drivers'!R159</f>
        <v>0</v>
      </c>
      <c r="K346">
        <f>'Revenue Drivers'!S159</f>
        <v>0</v>
      </c>
      <c r="L346">
        <f>'Revenue Drivers'!T159</f>
        <v>0</v>
      </c>
      <c r="M346">
        <f>'Revenue Drivers'!U159</f>
        <v>0</v>
      </c>
      <c r="N346">
        <f>'Revenue Drivers'!V159</f>
        <v>0</v>
      </c>
      <c r="O346">
        <f>'Revenue Drivers'!W159</f>
        <v>0</v>
      </c>
      <c r="P346">
        <f>'Revenue Drivers'!X159</f>
        <v>0</v>
      </c>
      <c r="Q346">
        <f>'Revenue Drivers'!Y159</f>
        <v>0</v>
      </c>
      <c r="R346">
        <f>'Revenue Drivers'!Z159</f>
        <v>0</v>
      </c>
      <c r="S346">
        <f>'Revenue Drivers'!AA159</f>
        <v>0</v>
      </c>
      <c r="T346">
        <f>'Revenue Drivers'!AB159</f>
        <v>0</v>
      </c>
      <c r="U346">
        <f>'Revenue Drivers'!AC159</f>
        <v>0</v>
      </c>
      <c r="V346">
        <f>'Revenue Drivers'!AD159</f>
        <v>0</v>
      </c>
      <c r="W346">
        <f>'Revenue Drivers'!AE159</f>
        <v>0</v>
      </c>
      <c r="X346">
        <f>'Revenue Drivers'!AF159</f>
        <v>0</v>
      </c>
      <c r="Y346">
        <f>'Revenue Drivers'!AG159</f>
        <v>0</v>
      </c>
      <c r="Z346">
        <f>'Revenue Drivers'!AH159</f>
        <v>0</v>
      </c>
      <c r="AA346">
        <f>'Revenue Drivers'!AI159</f>
        <v>0</v>
      </c>
      <c r="AB346">
        <f>'Revenue Drivers'!AJ159</f>
        <v>0</v>
      </c>
      <c r="AD346">
        <f>'Revenue Drivers'!AT159</f>
        <v>0</v>
      </c>
      <c r="AE346">
        <f>'Revenue Drivers'!AU159</f>
        <v>0</v>
      </c>
      <c r="AF346">
        <f>'Revenue Drivers'!AV159</f>
        <v>0</v>
      </c>
      <c r="AG346">
        <f>'Revenue Drivers'!AW159</f>
        <v>0</v>
      </c>
      <c r="AH346">
        <f>'Revenue Drivers'!AX159</f>
        <v>0</v>
      </c>
      <c r="AI346">
        <f>'Revenue Drivers'!AY159</f>
        <v>0</v>
      </c>
      <c r="AJ346">
        <f>'Revenue Drivers'!AZ159</f>
        <v>0</v>
      </c>
      <c r="AK346">
        <f>'Revenue Drivers'!BA159</f>
        <v>0</v>
      </c>
      <c r="AL346">
        <f>'Revenue Drivers'!BB159</f>
        <v>0</v>
      </c>
      <c r="AM346">
        <f>'Revenue Drivers'!BC159</f>
        <v>0</v>
      </c>
      <c r="AN346">
        <f>'Revenue Drivers'!BD159</f>
        <v>0</v>
      </c>
      <c r="AO346">
        <f>'Revenue Drivers'!BE159</f>
        <v>0</v>
      </c>
      <c r="AP346">
        <f>'Revenue Drivers'!BF159</f>
        <v>0</v>
      </c>
      <c r="AQ346">
        <f>'Revenue Drivers'!BG159</f>
        <v>0</v>
      </c>
      <c r="AR346">
        <f>'Revenue Drivers'!BH159</f>
        <v>0</v>
      </c>
      <c r="AS346">
        <f>'Revenue Drivers'!BI159</f>
        <v>0</v>
      </c>
      <c r="AT346">
        <f>'Revenue Drivers'!BJ159</f>
        <v>0</v>
      </c>
      <c r="AZ346">
        <f>'Revenue Drivers'!AK159</f>
        <v>0</v>
      </c>
      <c r="BA346">
        <f>'Revenue Drivers'!AL159</f>
        <v>0</v>
      </c>
      <c r="BB346">
        <f>'Revenue Drivers'!AM159</f>
        <v>0</v>
      </c>
      <c r="BC346">
        <f>'Revenue Drivers'!AN159</f>
        <v>0</v>
      </c>
      <c r="BD346">
        <f>'Revenue Drivers'!AO159</f>
        <v>0</v>
      </c>
      <c r="BE346">
        <f>'Revenue Drivers'!AP159</f>
        <v>0</v>
      </c>
      <c r="BF346">
        <f>'Revenue Drivers'!AQ159</f>
        <v>0</v>
      </c>
      <c r="BG346">
        <f>'Revenue Drivers'!AR159</f>
        <v>0</v>
      </c>
    </row>
    <row r="347" spans="1:59">
      <c r="A347" t="str">
        <f>'Revenue Drivers'!I160</f>
        <v>y/y FX Impact - %</v>
      </c>
      <c r="B347">
        <f>'Revenue Drivers'!J160</f>
        <v>0</v>
      </c>
      <c r="C347">
        <f>'Revenue Drivers'!K160</f>
        <v>0</v>
      </c>
      <c r="D347">
        <f>'Revenue Drivers'!L160</f>
        <v>0</v>
      </c>
      <c r="E347">
        <f>'Revenue Drivers'!M160</f>
        <v>0</v>
      </c>
      <c r="F347">
        <f>'Revenue Drivers'!N160</f>
        <v>0</v>
      </c>
      <c r="G347">
        <f>'Revenue Drivers'!O160</f>
        <v>0</v>
      </c>
      <c r="H347">
        <f>'Revenue Drivers'!P160</f>
        <v>0</v>
      </c>
      <c r="I347">
        <f>'Revenue Drivers'!Q160</f>
        <v>0</v>
      </c>
      <c r="J347">
        <f>'Revenue Drivers'!R160</f>
        <v>0</v>
      </c>
      <c r="K347">
        <f>'Revenue Drivers'!S160</f>
        <v>0</v>
      </c>
      <c r="L347">
        <f>'Revenue Drivers'!T160</f>
        <v>0</v>
      </c>
      <c r="M347">
        <f>'Revenue Drivers'!U160</f>
        <v>0</v>
      </c>
      <c r="N347">
        <f>'Revenue Drivers'!V160</f>
        <v>0</v>
      </c>
      <c r="O347">
        <f>'Revenue Drivers'!W160</f>
        <v>0</v>
      </c>
      <c r="P347">
        <f>'Revenue Drivers'!X160</f>
        <v>0</v>
      </c>
      <c r="Q347">
        <f>'Revenue Drivers'!Y160</f>
        <v>0</v>
      </c>
      <c r="R347">
        <f>'Revenue Drivers'!Z160</f>
        <v>0</v>
      </c>
      <c r="S347">
        <f>'Revenue Drivers'!AA160</f>
        <v>0</v>
      </c>
      <c r="T347">
        <f>'Revenue Drivers'!AB160</f>
        <v>0</v>
      </c>
      <c r="U347">
        <f>'Revenue Drivers'!AC160</f>
        <v>-0.22710925730805731</v>
      </c>
      <c r="V347">
        <f>'Revenue Drivers'!AD160</f>
        <v>-0.24710612046856606</v>
      </c>
      <c r="W347">
        <f>'Revenue Drivers'!AE160</f>
        <v>-0.19860993933550253</v>
      </c>
      <c r="X347">
        <f>'Revenue Drivers'!AF160</f>
        <v>-0.13588268901161693</v>
      </c>
      <c r="Y347">
        <f>'Revenue Drivers'!AG160</f>
        <v>-3.7388055185767932E-2</v>
      </c>
      <c r="Z347">
        <f>'Revenue Drivers'!AH160</f>
        <v>-2.4288879951421816E-3</v>
      </c>
      <c r="AA347">
        <f>'Revenue Drivers'!AI160</f>
        <v>-3.8846448226846908E-2</v>
      </c>
      <c r="AB347">
        <f>'Revenue Drivers'!AJ160</f>
        <v>-6.3640661122804643E-2</v>
      </c>
      <c r="AD347">
        <f>'Revenue Drivers'!AT160</f>
        <v>0</v>
      </c>
      <c r="AE347">
        <f>'Revenue Drivers'!AU160</f>
        <v>0</v>
      </c>
      <c r="AF347">
        <f>'Revenue Drivers'!AV160</f>
        <v>0</v>
      </c>
      <c r="AG347">
        <f>'Revenue Drivers'!AW160</f>
        <v>0</v>
      </c>
      <c r="AH347">
        <f>'Revenue Drivers'!AX160</f>
        <v>-0.1999176929329094</v>
      </c>
      <c r="AI347">
        <f>'Revenue Drivers'!AY160</f>
        <v>-3.6595485164617081E-2</v>
      </c>
      <c r="AJ347">
        <f>'Revenue Drivers'!AZ160</f>
        <v>-1.4718367112121822E-2</v>
      </c>
      <c r="AK347">
        <f>'Revenue Drivers'!BA160</f>
        <v>9.1715846137996992E-2</v>
      </c>
      <c r="AL347">
        <f>'Revenue Drivers'!BB160</f>
        <v>-0.21182418015182991</v>
      </c>
      <c r="AM347">
        <f>'Revenue Drivers'!BC160</f>
        <v>-0.11293900307388327</v>
      </c>
      <c r="AN347">
        <f>'Revenue Drivers'!BD160</f>
        <v>-9.0802063876506356E-2</v>
      </c>
      <c r="AO347">
        <f>'Revenue Drivers'!BE160</f>
        <v>-7.1166287226022806E-2</v>
      </c>
      <c r="AP347">
        <f>'Revenue Drivers'!BF160</f>
        <v>-6.0804801038881751E-2</v>
      </c>
      <c r="AQ347">
        <f>'Revenue Drivers'!BG160</f>
        <v>-5.100903170259552E-2</v>
      </c>
      <c r="AR347">
        <f>'Revenue Drivers'!BH160</f>
        <v>-5.0300156977707955E-2</v>
      </c>
      <c r="AS347">
        <f>'Revenue Drivers'!BI160</f>
        <v>-4.9646586315417185E-2</v>
      </c>
      <c r="AT347">
        <f>'Revenue Drivers'!BJ160</f>
        <v>0</v>
      </c>
      <c r="AZ347">
        <f>'Revenue Drivers'!AK160</f>
        <v>-5.6855180201373923E-2</v>
      </c>
      <c r="BA347">
        <f>'Revenue Drivers'!AL160</f>
        <v>-5.4494831025542867E-2</v>
      </c>
      <c r="BB347">
        <f>'Revenue Drivers'!AM160</f>
        <v>5.18457963158796E-2</v>
      </c>
      <c r="BC347">
        <f>'Revenue Drivers'!AN160</f>
        <v>-2.4282348466437842E-3</v>
      </c>
      <c r="BD347">
        <f>'Revenue Drivers'!AO160</f>
        <v>0.16352438721449336</v>
      </c>
      <c r="BE347">
        <f>'Revenue Drivers'!AP160</f>
        <v>0.11645669528114255</v>
      </c>
      <c r="BF347">
        <f>'Revenue Drivers'!AQ160</f>
        <v>4.9387181998355789E-2</v>
      </c>
      <c r="BG347">
        <f>'Revenue Drivers'!AR160</f>
        <v>4.8499419485934725E-2</v>
      </c>
    </row>
    <row r="348" spans="1:59">
      <c r="A348" t="str">
        <f>'Revenue Drivers'!I161</f>
        <v>Abs FX Impact</v>
      </c>
      <c r="B348">
        <f>'Revenue Drivers'!J161</f>
        <v>0</v>
      </c>
      <c r="C348">
        <f>'Revenue Drivers'!K161</f>
        <v>0</v>
      </c>
      <c r="D348">
        <f>'Revenue Drivers'!L161</f>
        <v>0</v>
      </c>
      <c r="E348">
        <f>'Revenue Drivers'!M161</f>
        <v>0</v>
      </c>
      <c r="F348">
        <f>'Revenue Drivers'!N161</f>
        <v>0</v>
      </c>
      <c r="G348">
        <f>'Revenue Drivers'!O161</f>
        <v>0</v>
      </c>
      <c r="H348">
        <f>'Revenue Drivers'!P161</f>
        <v>0</v>
      </c>
      <c r="I348">
        <f>'Revenue Drivers'!Q161</f>
        <v>0</v>
      </c>
      <c r="J348">
        <f>'Revenue Drivers'!R161</f>
        <v>0</v>
      </c>
      <c r="K348">
        <f>'Revenue Drivers'!S161</f>
        <v>0</v>
      </c>
      <c r="L348">
        <f>'Revenue Drivers'!T161</f>
        <v>0</v>
      </c>
      <c r="M348">
        <f>'Revenue Drivers'!U161</f>
        <v>0</v>
      </c>
      <c r="N348">
        <f>'Revenue Drivers'!V161</f>
        <v>0</v>
      </c>
      <c r="O348">
        <f>'Revenue Drivers'!W161</f>
        <v>0</v>
      </c>
      <c r="P348">
        <f>'Revenue Drivers'!X161</f>
        <v>0</v>
      </c>
      <c r="Q348">
        <f>'Revenue Drivers'!Y161</f>
        <v>0</v>
      </c>
      <c r="R348">
        <f>'Revenue Drivers'!Z161</f>
        <v>0</v>
      </c>
      <c r="S348">
        <f>'Revenue Drivers'!AA161</f>
        <v>0</v>
      </c>
      <c r="T348">
        <f>'Revenue Drivers'!AB161</f>
        <v>0</v>
      </c>
      <c r="U348">
        <f>'Revenue Drivers'!AC161</f>
        <v>-26.081</v>
      </c>
      <c r="V348">
        <f>'Revenue Drivers'!AD161</f>
        <v>-28.52</v>
      </c>
      <c r="W348">
        <f>'Revenue Drivers'!AE161</f>
        <v>-24.718</v>
      </c>
      <c r="X348">
        <f>'Revenue Drivers'!AF161</f>
        <v>-17.838000000000001</v>
      </c>
      <c r="Y348">
        <f>'Revenue Drivers'!AG161</f>
        <v>-4.9429999999999996</v>
      </c>
      <c r="Z348">
        <f>'Revenue Drivers'!AH161</f>
        <v>-0.308</v>
      </c>
      <c r="AA348">
        <f>'Revenue Drivers'!AI161</f>
        <v>-5.3291499999999985</v>
      </c>
      <c r="AB348">
        <f>'Revenue Drivers'!AJ161</f>
        <v>-9.2218500000000176</v>
      </c>
      <c r="AD348">
        <f>'Revenue Drivers'!AT161</f>
        <v>0</v>
      </c>
      <c r="AE348">
        <f>'Revenue Drivers'!AU161</f>
        <v>0</v>
      </c>
      <c r="AF348">
        <f>'Revenue Drivers'!AV161</f>
        <v>0</v>
      </c>
      <c r="AG348">
        <f>'Revenue Drivers'!AW161</f>
        <v>0</v>
      </c>
      <c r="AH348">
        <f>'Revenue Drivers'!AX161</f>
        <v>-97.157000000000011</v>
      </c>
      <c r="AI348">
        <f>'Revenue Drivers'!AY161</f>
        <v>-19.802000000000014</v>
      </c>
      <c r="AJ348">
        <f>'Revenue Drivers'!AZ161</f>
        <v>-9.7218199999999939</v>
      </c>
      <c r="AK348">
        <f>'Revenue Drivers'!BA161</f>
        <v>74.194542607640187</v>
      </c>
      <c r="AL348">
        <f>'Revenue Drivers'!BB161</f>
        <v>0</v>
      </c>
      <c r="AM348">
        <f>'Revenue Drivers'!BC161</f>
        <v>0</v>
      </c>
      <c r="AN348">
        <f>'Revenue Drivers'!BD161</f>
        <v>0</v>
      </c>
      <c r="AO348">
        <f>'Revenue Drivers'!BE161</f>
        <v>0</v>
      </c>
      <c r="AP348">
        <f>'Revenue Drivers'!BF161</f>
        <v>0</v>
      </c>
      <c r="AQ348">
        <f>'Revenue Drivers'!BG161</f>
        <v>0</v>
      </c>
      <c r="AR348">
        <f>'Revenue Drivers'!BH161</f>
        <v>0</v>
      </c>
      <c r="AS348">
        <f>'Revenue Drivers'!BI161</f>
        <v>0</v>
      </c>
      <c r="AT348">
        <f>'Revenue Drivers'!BJ161</f>
        <v>0</v>
      </c>
      <c r="AZ348">
        <f>'Revenue Drivers'!AK161</f>
        <v>-9.0630000000000006</v>
      </c>
      <c r="BA348">
        <f>'Revenue Drivers'!AL161</f>
        <v>-8.3867000000000189</v>
      </c>
      <c r="BB348">
        <f>'Revenue Drivers'!AM161</f>
        <v>8.1875400000000127</v>
      </c>
      <c r="BC348">
        <f>'Revenue Drivers'!AN161</f>
        <v>-0.4596599999999853</v>
      </c>
      <c r="BD348">
        <f>'Revenue Drivers'!AO161</f>
        <v>30.921153427162977</v>
      </c>
      <c r="BE348">
        <f>'Revenue Drivers'!AP161</f>
        <v>22.322652264879991</v>
      </c>
      <c r="BF348">
        <f>'Revenue Drivers'!AQ161</f>
        <v>10.231443720235376</v>
      </c>
      <c r="BG348">
        <f>'Revenue Drivers'!AR161</f>
        <v>10.719293195361843</v>
      </c>
    </row>
    <row r="349" spans="1:59">
      <c r="A349">
        <f>'Revenue Drivers'!I162</f>
        <v>0</v>
      </c>
      <c r="B349">
        <f>'Revenue Drivers'!J162</f>
        <v>0</v>
      </c>
      <c r="C349">
        <f>'Revenue Drivers'!K162</f>
        <v>0</v>
      </c>
      <c r="D349">
        <f>'Revenue Drivers'!L162</f>
        <v>0</v>
      </c>
      <c r="E349">
        <f>'Revenue Drivers'!M162</f>
        <v>0</v>
      </c>
      <c r="F349">
        <f>'Revenue Drivers'!N162</f>
        <v>0</v>
      </c>
      <c r="G349">
        <f>'Revenue Drivers'!O162</f>
        <v>0</v>
      </c>
      <c r="H349">
        <f>'Revenue Drivers'!P162</f>
        <v>0</v>
      </c>
      <c r="I349">
        <f>'Revenue Drivers'!Q162</f>
        <v>0</v>
      </c>
      <c r="J349">
        <f>'Revenue Drivers'!R162</f>
        <v>0</v>
      </c>
      <c r="K349">
        <f>'Revenue Drivers'!S162</f>
        <v>0</v>
      </c>
      <c r="L349">
        <f>'Revenue Drivers'!T162</f>
        <v>0</v>
      </c>
      <c r="M349">
        <f>'Revenue Drivers'!U162</f>
        <v>0</v>
      </c>
      <c r="N349">
        <f>'Revenue Drivers'!V162</f>
        <v>0</v>
      </c>
      <c r="O349">
        <f>'Revenue Drivers'!W162</f>
        <v>0</v>
      </c>
      <c r="P349">
        <f>'Revenue Drivers'!X162</f>
        <v>0</v>
      </c>
      <c r="Q349">
        <f>'Revenue Drivers'!Y162</f>
        <v>0</v>
      </c>
      <c r="R349">
        <f>'Revenue Drivers'!Z162</f>
        <v>0</v>
      </c>
      <c r="S349">
        <f>'Revenue Drivers'!AA162</f>
        <v>0</v>
      </c>
      <c r="T349">
        <f>'Revenue Drivers'!AB162</f>
        <v>0</v>
      </c>
      <c r="U349">
        <f>'Revenue Drivers'!AC162</f>
        <v>0</v>
      </c>
      <c r="V349">
        <f>'Revenue Drivers'!AD162</f>
        <v>0</v>
      </c>
      <c r="W349">
        <f>'Revenue Drivers'!AE162</f>
        <v>0</v>
      </c>
      <c r="X349">
        <f>'Revenue Drivers'!AF162</f>
        <v>0</v>
      </c>
      <c r="Y349">
        <f>'Revenue Drivers'!AG162</f>
        <v>0</v>
      </c>
      <c r="Z349">
        <f>'Revenue Drivers'!AH162</f>
        <v>0</v>
      </c>
      <c r="AA349">
        <f>'Revenue Drivers'!AI162</f>
        <v>0</v>
      </c>
      <c r="AB349">
        <f>'Revenue Drivers'!AJ162</f>
        <v>0</v>
      </c>
      <c r="AD349">
        <f>'Revenue Drivers'!AT162</f>
        <v>0</v>
      </c>
      <c r="AE349">
        <f>'Revenue Drivers'!AU162</f>
        <v>0</v>
      </c>
      <c r="AF349">
        <f>'Revenue Drivers'!AV162</f>
        <v>0</v>
      </c>
      <c r="AG349">
        <f>'Revenue Drivers'!AW162</f>
        <v>0</v>
      </c>
      <c r="AH349">
        <f>'Revenue Drivers'!AX162</f>
        <v>0</v>
      </c>
      <c r="AI349">
        <f>'Revenue Drivers'!AY162</f>
        <v>0</v>
      </c>
      <c r="AJ349">
        <f>'Revenue Drivers'!AZ162</f>
        <v>0</v>
      </c>
      <c r="AK349">
        <f>'Revenue Drivers'!BA162</f>
        <v>0</v>
      </c>
      <c r="AL349">
        <f>'Revenue Drivers'!BB162</f>
        <v>0</v>
      </c>
      <c r="AM349">
        <f>'Revenue Drivers'!BC162</f>
        <v>0</v>
      </c>
      <c r="AN349">
        <f>'Revenue Drivers'!BD162</f>
        <v>0</v>
      </c>
      <c r="AO349">
        <f>'Revenue Drivers'!BE162</f>
        <v>0</v>
      </c>
      <c r="AP349">
        <f>'Revenue Drivers'!BF162</f>
        <v>0</v>
      </c>
      <c r="AQ349">
        <f>'Revenue Drivers'!BG162</f>
        <v>0</v>
      </c>
      <c r="AR349">
        <f>'Revenue Drivers'!BH162</f>
        <v>0</v>
      </c>
      <c r="AS349">
        <f>'Revenue Drivers'!BI162</f>
        <v>0</v>
      </c>
      <c r="AT349">
        <f>'Revenue Drivers'!BJ162</f>
        <v>0</v>
      </c>
      <c r="AZ349">
        <f>'Revenue Drivers'!AK162</f>
        <v>0</v>
      </c>
      <c r="BA349">
        <f>'Revenue Drivers'!AL162</f>
        <v>0</v>
      </c>
      <c r="BB349">
        <f>'Revenue Drivers'!AM162</f>
        <v>0</v>
      </c>
      <c r="BC349">
        <f>'Revenue Drivers'!AN162</f>
        <v>0</v>
      </c>
      <c r="BD349">
        <f>'Revenue Drivers'!AO162</f>
        <v>0</v>
      </c>
      <c r="BE349">
        <f>'Revenue Drivers'!AP162</f>
        <v>0</v>
      </c>
      <c r="BF349">
        <f>'Revenue Drivers'!AQ162</f>
        <v>0</v>
      </c>
      <c r="BG349">
        <f>'Revenue Drivers'!AR162</f>
        <v>0</v>
      </c>
    </row>
    <row r="350" spans="1:59">
      <c r="A350">
        <f>'Revenue Drivers'!I168</f>
        <v>0</v>
      </c>
      <c r="B350">
        <f>'Revenue Drivers'!J168</f>
        <v>0</v>
      </c>
      <c r="C350">
        <f>'Revenue Drivers'!K168</f>
        <v>0</v>
      </c>
      <c r="D350">
        <f>'Revenue Drivers'!L168</f>
        <v>0</v>
      </c>
      <c r="E350">
        <f>'Revenue Drivers'!M168</f>
        <v>0</v>
      </c>
      <c r="F350">
        <f>'Revenue Drivers'!N168</f>
        <v>0</v>
      </c>
      <c r="G350">
        <f>'Revenue Drivers'!O168</f>
        <v>0</v>
      </c>
      <c r="H350">
        <f>'Revenue Drivers'!P168</f>
        <v>0</v>
      </c>
      <c r="I350">
        <f>'Revenue Drivers'!Q168</f>
        <v>0</v>
      </c>
      <c r="J350">
        <f>'Revenue Drivers'!R168</f>
        <v>0</v>
      </c>
      <c r="K350">
        <f>'Revenue Drivers'!S168</f>
        <v>0</v>
      </c>
      <c r="L350">
        <f>'Revenue Drivers'!T168</f>
        <v>0</v>
      </c>
      <c r="M350">
        <f>'Revenue Drivers'!U168</f>
        <v>0</v>
      </c>
      <c r="N350">
        <f>'Revenue Drivers'!V168</f>
        <v>0</v>
      </c>
      <c r="O350">
        <f>'Revenue Drivers'!W168</f>
        <v>0</v>
      </c>
      <c r="P350">
        <f>'Revenue Drivers'!X168</f>
        <v>0</v>
      </c>
      <c r="Q350">
        <f>'Revenue Drivers'!Y168</f>
        <v>0</v>
      </c>
      <c r="R350">
        <f>'Revenue Drivers'!Z168</f>
        <v>0</v>
      </c>
      <c r="S350">
        <f>'Revenue Drivers'!AA168</f>
        <v>0</v>
      </c>
      <c r="T350">
        <f>'Revenue Drivers'!AB168</f>
        <v>0</v>
      </c>
      <c r="U350">
        <f>'Revenue Drivers'!AC168</f>
        <v>0</v>
      </c>
      <c r="V350">
        <f>'Revenue Drivers'!AD168</f>
        <v>0</v>
      </c>
      <c r="W350">
        <f>'Revenue Drivers'!AE168</f>
        <v>0</v>
      </c>
      <c r="X350">
        <f>'Revenue Drivers'!AF168</f>
        <v>0</v>
      </c>
      <c r="Y350">
        <f>'Revenue Drivers'!AG168</f>
        <v>0</v>
      </c>
      <c r="Z350">
        <f>'Revenue Drivers'!AH168</f>
        <v>0</v>
      </c>
      <c r="AA350">
        <f>'Revenue Drivers'!AI168</f>
        <v>0</v>
      </c>
      <c r="AB350">
        <f>'Revenue Drivers'!AJ168</f>
        <v>0</v>
      </c>
      <c r="AD350">
        <f>'Revenue Drivers'!AT168</f>
        <v>0</v>
      </c>
      <c r="AE350">
        <f>'Revenue Drivers'!AU168</f>
        <v>0</v>
      </c>
      <c r="AF350">
        <f>'Revenue Drivers'!AV168</f>
        <v>0</v>
      </c>
      <c r="AG350">
        <f>'Revenue Drivers'!AW168</f>
        <v>0</v>
      </c>
      <c r="AH350">
        <f>'Revenue Drivers'!AX168</f>
        <v>0</v>
      </c>
      <c r="AI350">
        <f>'Revenue Drivers'!AY168</f>
        <v>0</v>
      </c>
      <c r="AJ350">
        <f>'Revenue Drivers'!AZ168</f>
        <v>0</v>
      </c>
      <c r="AK350">
        <f>'Revenue Drivers'!BA168</f>
        <v>0</v>
      </c>
      <c r="AL350">
        <f>'Revenue Drivers'!BB168</f>
        <v>0</v>
      </c>
      <c r="AM350">
        <f>'Revenue Drivers'!BC168</f>
        <v>0</v>
      </c>
      <c r="AN350">
        <f>'Revenue Drivers'!BD168</f>
        <v>0</v>
      </c>
      <c r="AO350">
        <f>'Revenue Drivers'!BE168</f>
        <v>0</v>
      </c>
      <c r="AP350">
        <f>'Revenue Drivers'!BF168</f>
        <v>0</v>
      </c>
      <c r="AQ350">
        <f>'Revenue Drivers'!BG168</f>
        <v>0</v>
      </c>
      <c r="AR350">
        <f>'Revenue Drivers'!BH168</f>
        <v>0</v>
      </c>
      <c r="AS350">
        <f>'Revenue Drivers'!BI168</f>
        <v>0</v>
      </c>
      <c r="AT350">
        <f>'Revenue Drivers'!BJ168</f>
        <v>0</v>
      </c>
      <c r="AZ350">
        <f>'Revenue Drivers'!AK168</f>
        <v>0</v>
      </c>
      <c r="BA350">
        <f>'Revenue Drivers'!AL168</f>
        <v>0</v>
      </c>
      <c r="BB350">
        <f>'Revenue Drivers'!AM168</f>
        <v>0</v>
      </c>
      <c r="BC350">
        <f>'Revenue Drivers'!AN168</f>
        <v>0</v>
      </c>
      <c r="BD350">
        <f>'Revenue Drivers'!AO168</f>
        <v>0</v>
      </c>
      <c r="BE350">
        <f>'Revenue Drivers'!AP168</f>
        <v>0</v>
      </c>
      <c r="BF350">
        <f>'Revenue Drivers'!AQ168</f>
        <v>0</v>
      </c>
      <c r="BG350">
        <f>'Revenue Drivers'!AR168</f>
        <v>0</v>
      </c>
    </row>
    <row r="352" spans="1:59">
      <c r="A352" t="str">
        <f>'Revenue Drivers'!I169</f>
        <v>EMEA (in GBP at Current FX Rate)</v>
      </c>
      <c r="B352">
        <f>'Revenue Drivers'!J169</f>
        <v>0</v>
      </c>
      <c r="C352">
        <f>'Revenue Drivers'!K169</f>
        <v>0</v>
      </c>
      <c r="D352">
        <f>'Revenue Drivers'!L169</f>
        <v>0</v>
      </c>
      <c r="E352">
        <f>'Revenue Drivers'!M169</f>
        <v>0</v>
      </c>
      <c r="F352">
        <f>'Revenue Drivers'!N169</f>
        <v>0</v>
      </c>
      <c r="G352">
        <f>'Revenue Drivers'!O169</f>
        <v>0</v>
      </c>
      <c r="H352">
        <f>'Revenue Drivers'!P169</f>
        <v>0</v>
      </c>
      <c r="I352">
        <f>'Revenue Drivers'!Q169</f>
        <v>0</v>
      </c>
      <c r="J352">
        <f>'Revenue Drivers'!R169</f>
        <v>0</v>
      </c>
      <c r="K352">
        <f>'Revenue Drivers'!S169</f>
        <v>0</v>
      </c>
      <c r="L352">
        <f>'Revenue Drivers'!T169</f>
        <v>0</v>
      </c>
      <c r="M352">
        <f>'Revenue Drivers'!U169</f>
        <v>0</v>
      </c>
      <c r="N352">
        <f>'Revenue Drivers'!V169</f>
        <v>0</v>
      </c>
      <c r="O352">
        <f>'Revenue Drivers'!W169</f>
        <v>0</v>
      </c>
      <c r="P352">
        <f>'Revenue Drivers'!X169</f>
        <v>0</v>
      </c>
      <c r="Q352">
        <f>'Revenue Drivers'!Y169</f>
        <v>12.890803763572489</v>
      </c>
      <c r="R352">
        <f>'Revenue Drivers'!Z169</f>
        <v>12.741765198427759</v>
      </c>
      <c r="S352">
        <f>'Revenue Drivers'!AA169</f>
        <v>13.854524402989759</v>
      </c>
      <c r="T352">
        <f>'Revenue Drivers'!AB169</f>
        <v>15.418479085729327</v>
      </c>
      <c r="U352">
        <f>'Revenue Drivers'!AC169</f>
        <v>18.78425185214407</v>
      </c>
      <c r="V352">
        <f>'Revenue Drivers'!AD169</f>
        <v>17.181715820702806</v>
      </c>
      <c r="W352">
        <f>'Revenue Drivers'!AE169</f>
        <v>17.528442568730046</v>
      </c>
      <c r="X352">
        <f>'Revenue Drivers'!AF169</f>
        <v>18.899165843615233</v>
      </c>
      <c r="Y352">
        <f>'Revenue Drivers'!AG169</f>
        <v>23.531238045881182</v>
      </c>
      <c r="Z352">
        <f>'Revenue Drivers'!AH169</f>
        <v>18.984956021524422</v>
      </c>
      <c r="AA352">
        <f>'Revenue Drivers'!AI169</f>
        <v>18.49847483501917</v>
      </c>
      <c r="AB352">
        <f>'Revenue Drivers'!AJ169</f>
        <v>24.026333206484917</v>
      </c>
      <c r="AD352">
        <f>'Revenue Drivers'!AT169</f>
        <v>0</v>
      </c>
      <c r="AE352">
        <f>'Revenue Drivers'!AU169</f>
        <v>0</v>
      </c>
      <c r="AF352">
        <f>'Revenue Drivers'!AV169</f>
        <v>0</v>
      </c>
      <c r="AG352">
        <f>'Revenue Drivers'!AW169</f>
        <v>54.905572450719333</v>
      </c>
      <c r="AH352">
        <f>'Revenue Drivers'!AX169</f>
        <v>72.393576085192151</v>
      </c>
      <c r="AI352">
        <f>'Revenue Drivers'!AY169</f>
        <v>85.041002108909694</v>
      </c>
      <c r="AJ352">
        <f>'Revenue Drivers'!AZ169</f>
        <v>93.110822310554695</v>
      </c>
      <c r="AK352">
        <f>'Revenue Drivers'!BA169</f>
        <v>101.72232182811535</v>
      </c>
      <c r="AL352">
        <f>'Revenue Drivers'!BB169</f>
        <v>107.82566113780229</v>
      </c>
      <c r="AM352">
        <f>'Revenue Drivers'!BC169</f>
        <v>113.75607250038141</v>
      </c>
      <c r="AN352">
        <f>'Revenue Drivers'!BD169</f>
        <v>119.44387612540048</v>
      </c>
      <c r="AO352">
        <f>'Revenue Drivers'!BE169</f>
        <v>124.8188505510435</v>
      </c>
      <c r="AP352">
        <f>'Revenue Drivers'!BF169</f>
        <v>129.81160457308525</v>
      </c>
      <c r="AQ352">
        <f>'Revenue Drivers'!BG169</f>
        <v>134.35501073314322</v>
      </c>
      <c r="AR352">
        <f>'Revenue Drivers'!BH169</f>
        <v>138.38566105513752</v>
      </c>
      <c r="AS352">
        <f>'Revenue Drivers'!BI169</f>
        <v>142.53723088679166</v>
      </c>
      <c r="AT352">
        <f>'Revenue Drivers'!BJ169</f>
        <v>0</v>
      </c>
      <c r="AZ352">
        <f>'Revenue Drivers'!AK169</f>
        <v>22.757473538329624</v>
      </c>
      <c r="BA352">
        <f>'Revenue Drivers'!AL169</f>
        <v>20.647821387823601</v>
      </c>
      <c r="BB352">
        <f>'Revenue Drivers'!AM169</f>
        <v>21.653059112343175</v>
      </c>
      <c r="BC352">
        <f>'Revenue Drivers'!AN169</f>
        <v>28.052468272058288</v>
      </c>
      <c r="BD352">
        <f>'Revenue Drivers'!AO169</f>
        <v>29.584715599828513</v>
      </c>
      <c r="BE352">
        <f>'Revenue Drivers'!AP169</f>
        <v>22.712603526605964</v>
      </c>
      <c r="BF352">
        <f>'Revenue Drivers'!AQ169</f>
        <v>21.653059112343175</v>
      </c>
      <c r="BG352">
        <f>'Revenue Drivers'!AR169</f>
        <v>27.771943589337706</v>
      </c>
    </row>
    <row r="353" spans="1:59">
      <c r="A353" t="str">
        <f>'Revenue Drivers'!I170</f>
        <v>% y/y Growth</v>
      </c>
      <c r="B353">
        <f>'Revenue Drivers'!J170</f>
        <v>0</v>
      </c>
      <c r="C353">
        <f>'Revenue Drivers'!K170</f>
        <v>0</v>
      </c>
      <c r="D353">
        <f>'Revenue Drivers'!L170</f>
        <v>0</v>
      </c>
      <c r="E353">
        <f>'Revenue Drivers'!M170</f>
        <v>0</v>
      </c>
      <c r="F353">
        <f>'Revenue Drivers'!N170</f>
        <v>0</v>
      </c>
      <c r="G353">
        <f>'Revenue Drivers'!O170</f>
        <v>0</v>
      </c>
      <c r="H353">
        <f>'Revenue Drivers'!P170</f>
        <v>0</v>
      </c>
      <c r="I353">
        <f>'Revenue Drivers'!Q170</f>
        <v>0</v>
      </c>
      <c r="J353">
        <f>'Revenue Drivers'!R170</f>
        <v>0</v>
      </c>
      <c r="K353">
        <f>'Revenue Drivers'!S170</f>
        <v>0</v>
      </c>
      <c r="L353">
        <f>'Revenue Drivers'!T170</f>
        <v>0</v>
      </c>
      <c r="M353">
        <f>'Revenue Drivers'!U170</f>
        <v>0</v>
      </c>
      <c r="N353">
        <f>'Revenue Drivers'!V170</f>
        <v>0</v>
      </c>
      <c r="O353">
        <f>'Revenue Drivers'!W170</f>
        <v>0</v>
      </c>
      <c r="P353">
        <f>'Revenue Drivers'!X170</f>
        <v>0</v>
      </c>
      <c r="Q353">
        <f>'Revenue Drivers'!Y170</f>
        <v>0</v>
      </c>
      <c r="R353">
        <f>'Revenue Drivers'!Z170</f>
        <v>0</v>
      </c>
      <c r="S353">
        <f>'Revenue Drivers'!AA170</f>
        <v>0</v>
      </c>
      <c r="T353">
        <f>'Revenue Drivers'!AB170</f>
        <v>0</v>
      </c>
      <c r="U353">
        <f>'Revenue Drivers'!AC170</f>
        <v>0.45718236012758151</v>
      </c>
      <c r="V353">
        <f>'Revenue Drivers'!AD170</f>
        <v>0.34845647782168387</v>
      </c>
      <c r="W353">
        <f>'Revenue Drivers'!AE170</f>
        <v>0.26517822329198615</v>
      </c>
      <c r="X353">
        <f>'Revenue Drivers'!AF170</f>
        <v>0.22574773676007243</v>
      </c>
      <c r="Y353">
        <f>'Revenue Drivers'!AG170</f>
        <v>0.25271095336146066</v>
      </c>
      <c r="Z353">
        <f>'Revenue Drivers'!AH170</f>
        <v>0.10495111312741146</v>
      </c>
      <c r="AA353">
        <f>'Revenue Drivers'!AI170</f>
        <v>5.5340470922363494E-2</v>
      </c>
      <c r="AB353">
        <f>'Revenue Drivers'!AJ170</f>
        <v>0.27129066993196482</v>
      </c>
      <c r="AD353">
        <f>'Revenue Drivers'!AT170</f>
        <v>0</v>
      </c>
      <c r="AE353">
        <f>'Revenue Drivers'!AU170</f>
        <v>0</v>
      </c>
      <c r="AF353">
        <f>'Revenue Drivers'!AV170</f>
        <v>0</v>
      </c>
      <c r="AG353">
        <f>'Revenue Drivers'!AW170</f>
        <v>0</v>
      </c>
      <c r="AH353">
        <f>'Revenue Drivers'!AX170</f>
        <v>0.31851054189753203</v>
      </c>
      <c r="AI353">
        <f>'Revenue Drivers'!AY170</f>
        <v>0.17470370587625283</v>
      </c>
      <c r="AJ353">
        <f>'Revenue Drivers'!AZ170</f>
        <v>9.4893286785475484E-2</v>
      </c>
      <c r="AK353">
        <f>'Revenue Drivers'!BA170</f>
        <v>9.2486558531708951E-2</v>
      </c>
      <c r="AL353">
        <f>'Revenue Drivers'!BB170</f>
        <v>0.06</v>
      </c>
      <c r="AM353">
        <f>'Revenue Drivers'!BC170</f>
        <v>5.5E-2</v>
      </c>
      <c r="AN353">
        <f>'Revenue Drivers'!BD170</f>
        <v>0.05</v>
      </c>
      <c r="AO353">
        <f>'Revenue Drivers'!BE170</f>
        <v>4.5000000000000005E-2</v>
      </c>
      <c r="AP353">
        <f>'Revenue Drivers'!BF170</f>
        <v>4.0000000000000008E-2</v>
      </c>
      <c r="AQ353">
        <f>'Revenue Drivers'!BG170</f>
        <v>3.500000000000001E-2</v>
      </c>
      <c r="AR353">
        <f>'Revenue Drivers'!BH170</f>
        <v>3.0000000000000009E-2</v>
      </c>
      <c r="AS353">
        <f>'Revenue Drivers'!BI170</f>
        <v>3.0000000000000009E-2</v>
      </c>
      <c r="AT353">
        <f>'Revenue Drivers'!BJ170</f>
        <v>0</v>
      </c>
      <c r="AZ353">
        <f>'Revenue Drivers'!AK170</f>
        <v>-3.2882439336292979E-2</v>
      </c>
      <c r="BA353">
        <f>'Revenue Drivers'!AL170</f>
        <v>8.7588581422779477E-2</v>
      </c>
      <c r="BB353">
        <f>'Revenue Drivers'!AM170</f>
        <v>0.17053212794344064</v>
      </c>
      <c r="BC353">
        <f>'Revenue Drivers'!AN170</f>
        <v>0.16757176515335614</v>
      </c>
      <c r="BD353">
        <f>'Revenue Drivers'!AO170</f>
        <v>0.3</v>
      </c>
      <c r="BE353">
        <f>'Revenue Drivers'!AP170</f>
        <v>0.1</v>
      </c>
      <c r="BF353">
        <f>'Revenue Drivers'!AQ170</f>
        <v>0</v>
      </c>
      <c r="BG353">
        <f>'Revenue Drivers'!AR170</f>
        <v>-0.01</v>
      </c>
    </row>
    <row r="354" spans="1:59">
      <c r="A354" t="str">
        <f>'Revenue Drivers'!I171</f>
        <v>2 Yr Stacked Growth - %</v>
      </c>
      <c r="B354">
        <f>'Revenue Drivers'!J171</f>
        <v>0</v>
      </c>
      <c r="C354">
        <f>'Revenue Drivers'!K171</f>
        <v>0</v>
      </c>
      <c r="D354">
        <f>'Revenue Drivers'!L171</f>
        <v>0</v>
      </c>
      <c r="E354">
        <f>'Revenue Drivers'!M171</f>
        <v>0</v>
      </c>
      <c r="F354">
        <f>'Revenue Drivers'!N171</f>
        <v>0</v>
      </c>
      <c r="G354">
        <f>'Revenue Drivers'!O171</f>
        <v>0</v>
      </c>
      <c r="H354">
        <f>'Revenue Drivers'!P171</f>
        <v>0</v>
      </c>
      <c r="I354">
        <f>'Revenue Drivers'!Q171</f>
        <v>0</v>
      </c>
      <c r="J354">
        <f>'Revenue Drivers'!R171</f>
        <v>0</v>
      </c>
      <c r="K354">
        <f>'Revenue Drivers'!S171</f>
        <v>0</v>
      </c>
      <c r="L354">
        <f>'Revenue Drivers'!T171</f>
        <v>0</v>
      </c>
      <c r="M354">
        <f>'Revenue Drivers'!U171</f>
        <v>0</v>
      </c>
      <c r="N354">
        <f>'Revenue Drivers'!V171</f>
        <v>0</v>
      </c>
      <c r="O354">
        <f>'Revenue Drivers'!W171</f>
        <v>0</v>
      </c>
      <c r="P354">
        <f>'Revenue Drivers'!X171</f>
        <v>0</v>
      </c>
      <c r="Q354">
        <f>'Revenue Drivers'!Y171</f>
        <v>0</v>
      </c>
      <c r="R354">
        <f>'Revenue Drivers'!Z171</f>
        <v>0</v>
      </c>
      <c r="S354">
        <f>'Revenue Drivers'!AA171</f>
        <v>0</v>
      </c>
      <c r="T354">
        <f>'Revenue Drivers'!AB171</f>
        <v>0</v>
      </c>
      <c r="U354">
        <f>'Revenue Drivers'!AC171</f>
        <v>0</v>
      </c>
      <c r="V354">
        <f>'Revenue Drivers'!AD171</f>
        <v>0</v>
      </c>
      <c r="W354">
        <f>'Revenue Drivers'!AE171</f>
        <v>0</v>
      </c>
      <c r="X354">
        <f>'Revenue Drivers'!AF171</f>
        <v>0</v>
      </c>
      <c r="Y354">
        <f>'Revenue Drivers'!AG171</f>
        <v>0.70989331348904217</v>
      </c>
      <c r="Z354">
        <f>'Revenue Drivers'!AH171</f>
        <v>0.45340759094909533</v>
      </c>
      <c r="AA354">
        <f>'Revenue Drivers'!AI171</f>
        <v>0.32051869421434964</v>
      </c>
      <c r="AB354">
        <f>'Revenue Drivers'!AJ171</f>
        <v>0.49703840669203725</v>
      </c>
      <c r="AD354">
        <f>'Revenue Drivers'!AT171</f>
        <v>0</v>
      </c>
      <c r="AE354">
        <f>'Revenue Drivers'!AU171</f>
        <v>0</v>
      </c>
      <c r="AF354">
        <f>'Revenue Drivers'!AV171</f>
        <v>0</v>
      </c>
      <c r="AG354">
        <f>'Revenue Drivers'!AW171</f>
        <v>0</v>
      </c>
      <c r="AH354">
        <f>'Revenue Drivers'!AX171</f>
        <v>0</v>
      </c>
      <c r="AI354">
        <f>'Revenue Drivers'!AY171</f>
        <v>0.49321424777378486</v>
      </c>
      <c r="AJ354">
        <f>'Revenue Drivers'!AZ171</f>
        <v>0.26959699266172832</v>
      </c>
      <c r="AK354">
        <f>'Revenue Drivers'!BA171</f>
        <v>0.18737984531718443</v>
      </c>
      <c r="AL354">
        <f>'Revenue Drivers'!BB171</f>
        <v>0.15248655853170895</v>
      </c>
      <c r="AM354">
        <f>'Revenue Drivers'!BC171</f>
        <v>0.11499999999999999</v>
      </c>
      <c r="AN354">
        <f>'Revenue Drivers'!BD171</f>
        <v>0.10500000000000001</v>
      </c>
      <c r="AO354">
        <f>'Revenue Drivers'!BE171</f>
        <v>9.5000000000000001E-2</v>
      </c>
      <c r="AP354">
        <f>'Revenue Drivers'!BF171</f>
        <v>8.500000000000002E-2</v>
      </c>
      <c r="AQ354">
        <f>'Revenue Drivers'!BG171</f>
        <v>7.5000000000000011E-2</v>
      </c>
      <c r="AR354">
        <f>'Revenue Drivers'!BH171</f>
        <v>6.5000000000000016E-2</v>
      </c>
      <c r="AS354">
        <f>'Revenue Drivers'!BI171</f>
        <v>6.0000000000000019E-2</v>
      </c>
      <c r="AT354">
        <f>'Revenue Drivers'!BJ171</f>
        <v>0</v>
      </c>
      <c r="AZ354">
        <f>'Revenue Drivers'!AK171</f>
        <v>0.21982851402516768</v>
      </c>
      <c r="BA354">
        <f>'Revenue Drivers'!AL171</f>
        <v>0.19253969455019093</v>
      </c>
      <c r="BB354">
        <f>'Revenue Drivers'!AM171</f>
        <v>0.22587259886580413</v>
      </c>
      <c r="BC354">
        <f>'Revenue Drivers'!AN171</f>
        <v>0.43886243508532097</v>
      </c>
      <c r="BD354">
        <f>'Revenue Drivers'!AO171</f>
        <v>0.26711756066370701</v>
      </c>
      <c r="BE354">
        <f>'Revenue Drivers'!AP171</f>
        <v>0.18758858142277948</v>
      </c>
      <c r="BF354">
        <f>'Revenue Drivers'!AQ171</f>
        <v>0.17053212794344064</v>
      </c>
      <c r="BG354">
        <f>'Revenue Drivers'!AR171</f>
        <v>0.15757176515335614</v>
      </c>
    </row>
    <row r="355" spans="1:59">
      <c r="A355" t="str">
        <f>'Revenue Drivers'!I172</f>
        <v>y/y abs Growth</v>
      </c>
      <c r="B355">
        <f>'Revenue Drivers'!J172</f>
        <v>0</v>
      </c>
      <c r="C355">
        <f>'Revenue Drivers'!K172</f>
        <v>0</v>
      </c>
      <c r="D355">
        <f>'Revenue Drivers'!L172</f>
        <v>0</v>
      </c>
      <c r="E355">
        <f>'Revenue Drivers'!M172</f>
        <v>0</v>
      </c>
      <c r="F355">
        <f>'Revenue Drivers'!N172</f>
        <v>0</v>
      </c>
      <c r="G355">
        <f>'Revenue Drivers'!O172</f>
        <v>0</v>
      </c>
      <c r="H355">
        <f>'Revenue Drivers'!P172</f>
        <v>0</v>
      </c>
      <c r="I355">
        <f>'Revenue Drivers'!Q172</f>
        <v>0</v>
      </c>
      <c r="J355">
        <f>'Revenue Drivers'!R172</f>
        <v>0</v>
      </c>
      <c r="K355">
        <f>'Revenue Drivers'!S172</f>
        <v>0</v>
      </c>
      <c r="L355">
        <f>'Revenue Drivers'!T172</f>
        <v>0</v>
      </c>
      <c r="M355">
        <f>'Revenue Drivers'!U172</f>
        <v>0</v>
      </c>
      <c r="N355">
        <f>'Revenue Drivers'!V172</f>
        <v>0</v>
      </c>
      <c r="O355">
        <f>'Revenue Drivers'!W172</f>
        <v>0</v>
      </c>
      <c r="P355">
        <f>'Revenue Drivers'!X172</f>
        <v>0</v>
      </c>
      <c r="Q355">
        <f>'Revenue Drivers'!Y172</f>
        <v>0</v>
      </c>
      <c r="R355">
        <f>'Revenue Drivers'!Z172</f>
        <v>0</v>
      </c>
      <c r="S355">
        <f>'Revenue Drivers'!AA172</f>
        <v>0</v>
      </c>
      <c r="T355">
        <f>'Revenue Drivers'!AB172</f>
        <v>0</v>
      </c>
      <c r="U355">
        <f>'Revenue Drivers'!AC172</f>
        <v>5.8934480885715814</v>
      </c>
      <c r="V355">
        <f>'Revenue Drivers'!AD172</f>
        <v>4.4399506222750471</v>
      </c>
      <c r="W355">
        <f>'Revenue Drivers'!AE172</f>
        <v>3.6739181657402877</v>
      </c>
      <c r="X355">
        <f>'Revenue Drivers'!AF172</f>
        <v>3.4806867578859055</v>
      </c>
      <c r="Y355">
        <f>'Revenue Drivers'!AG172</f>
        <v>4.7469861937371114</v>
      </c>
      <c r="Z355">
        <f>'Revenue Drivers'!AH172</f>
        <v>1.803240200821616</v>
      </c>
      <c r="AA355">
        <f>'Revenue Drivers'!AI172</f>
        <v>0.97003226628912387</v>
      </c>
      <c r="AB355">
        <f>'Revenue Drivers'!AJ172</f>
        <v>5.1271673628696846</v>
      </c>
      <c r="AD355">
        <f>'Revenue Drivers'!AT172</f>
        <v>0</v>
      </c>
      <c r="AE355">
        <f>'Revenue Drivers'!AU172</f>
        <v>0</v>
      </c>
      <c r="AF355">
        <f>'Revenue Drivers'!AV172</f>
        <v>0</v>
      </c>
      <c r="AG355">
        <f>'Revenue Drivers'!AW172</f>
        <v>0</v>
      </c>
      <c r="AH355">
        <f>'Revenue Drivers'!AX172</f>
        <v>17.488003634472818</v>
      </c>
      <c r="AI355">
        <f>'Revenue Drivers'!AY172</f>
        <v>12.647426023717543</v>
      </c>
      <c r="AJ355">
        <f>'Revenue Drivers'!AZ172</f>
        <v>8.0698202016450011</v>
      </c>
      <c r="AK355">
        <f>'Revenue Drivers'!BA172</f>
        <v>8.6114995175606595</v>
      </c>
      <c r="AL355">
        <f>'Revenue Drivers'!BB172</f>
        <v>6.1033393096869304</v>
      </c>
      <c r="AM355">
        <f>'Revenue Drivers'!BC172</f>
        <v>5.9304113625791217</v>
      </c>
      <c r="AN355">
        <f>'Revenue Drivers'!BD172</f>
        <v>5.6878036250190718</v>
      </c>
      <c r="AO355">
        <f>'Revenue Drivers'!BE172</f>
        <v>5.3749744256430176</v>
      </c>
      <c r="AP355">
        <f>'Revenue Drivers'!BF172</f>
        <v>4.9927540220417512</v>
      </c>
      <c r="AQ355">
        <f>'Revenue Drivers'!BG172</f>
        <v>4.5434061600579696</v>
      </c>
      <c r="AR355">
        <f>'Revenue Drivers'!BH172</f>
        <v>4.0306503219943011</v>
      </c>
      <c r="AS355">
        <f>'Revenue Drivers'!BI172</f>
        <v>4.1515698316541432</v>
      </c>
      <c r="AT355">
        <f>'Revenue Drivers'!BJ172</f>
        <v>0</v>
      </c>
      <c r="AZ355">
        <f>'Revenue Drivers'!AK172</f>
        <v>-0.77376450755155801</v>
      </c>
      <c r="BA355">
        <f>'Revenue Drivers'!AL172</f>
        <v>1.6628653662991795</v>
      </c>
      <c r="BB355">
        <f>'Revenue Drivers'!AM172</f>
        <v>3.1545842773240054</v>
      </c>
      <c r="BC355">
        <f>'Revenue Drivers'!AN172</f>
        <v>4.0261350655733708</v>
      </c>
      <c r="BD355">
        <f>'Revenue Drivers'!AO172</f>
        <v>6.8272420614988896</v>
      </c>
      <c r="BE355">
        <f>'Revenue Drivers'!AP172</f>
        <v>2.0647821387823626</v>
      </c>
      <c r="BF355">
        <f>'Revenue Drivers'!AQ172</f>
        <v>0</v>
      </c>
      <c r="BG355">
        <f>'Revenue Drivers'!AR172</f>
        <v>-0.28052468272058206</v>
      </c>
    </row>
    <row r="356" spans="1:59">
      <c r="A356" t="str">
        <f>'Revenue Drivers'!I173</f>
        <v>q/q abs Growth</v>
      </c>
      <c r="B356">
        <f>'Revenue Drivers'!J173</f>
        <v>0</v>
      </c>
      <c r="C356">
        <f>'Revenue Drivers'!K173</f>
        <v>0</v>
      </c>
      <c r="D356">
        <f>'Revenue Drivers'!L173</f>
        <v>0</v>
      </c>
      <c r="E356">
        <f>'Revenue Drivers'!M173</f>
        <v>0</v>
      </c>
      <c r="F356">
        <f>'Revenue Drivers'!N173</f>
        <v>0</v>
      </c>
      <c r="G356">
        <f>'Revenue Drivers'!O173</f>
        <v>0</v>
      </c>
      <c r="H356">
        <f>'Revenue Drivers'!P173</f>
        <v>0</v>
      </c>
      <c r="I356">
        <f>'Revenue Drivers'!Q173</f>
        <v>0</v>
      </c>
      <c r="J356">
        <f>'Revenue Drivers'!R173</f>
        <v>0</v>
      </c>
      <c r="K356">
        <f>'Revenue Drivers'!S173</f>
        <v>0</v>
      </c>
      <c r="L356">
        <f>'Revenue Drivers'!T173</f>
        <v>0</v>
      </c>
      <c r="M356">
        <f>'Revenue Drivers'!U173</f>
        <v>0</v>
      </c>
      <c r="N356">
        <f>'Revenue Drivers'!V173</f>
        <v>0</v>
      </c>
      <c r="O356">
        <f>'Revenue Drivers'!W173</f>
        <v>0</v>
      </c>
      <c r="P356">
        <f>'Revenue Drivers'!X173</f>
        <v>0</v>
      </c>
      <c r="Q356">
        <f>'Revenue Drivers'!Y173</f>
        <v>0</v>
      </c>
      <c r="R356">
        <f>'Revenue Drivers'!Z173</f>
        <v>-0.14903856514473013</v>
      </c>
      <c r="S356">
        <f>'Revenue Drivers'!AA173</f>
        <v>1.1127592045619998</v>
      </c>
      <c r="T356">
        <f>'Revenue Drivers'!AB173</f>
        <v>1.5639546827395687</v>
      </c>
      <c r="U356">
        <f>'Revenue Drivers'!AC173</f>
        <v>3.365772766414743</v>
      </c>
      <c r="V356">
        <f>'Revenue Drivers'!AD173</f>
        <v>-1.6025360314412644</v>
      </c>
      <c r="W356">
        <f>'Revenue Drivers'!AE173</f>
        <v>0.34672674802724046</v>
      </c>
      <c r="X356">
        <f>'Revenue Drivers'!AF173</f>
        <v>1.3707232748851865</v>
      </c>
      <c r="Y356">
        <f>'Revenue Drivers'!AG173</f>
        <v>4.6320722022659488</v>
      </c>
      <c r="Z356">
        <f>'Revenue Drivers'!AH173</f>
        <v>-4.5462820243567599</v>
      </c>
      <c r="AA356">
        <f>'Revenue Drivers'!AI173</f>
        <v>-0.48648118650525163</v>
      </c>
      <c r="AB356">
        <f>'Revenue Drivers'!AJ173</f>
        <v>5.5278583714657472</v>
      </c>
      <c r="AD356">
        <f>'Revenue Drivers'!AT173</f>
        <v>0</v>
      </c>
      <c r="AE356">
        <f>'Revenue Drivers'!AU173</f>
        <v>0</v>
      </c>
      <c r="AF356">
        <f>'Revenue Drivers'!AV173</f>
        <v>0</v>
      </c>
      <c r="AG356" t="str">
        <f>'Revenue Drivers'!AW173</f>
        <v>NA</v>
      </c>
      <c r="AH356" t="str">
        <f>'Revenue Drivers'!AX173</f>
        <v>NA</v>
      </c>
      <c r="AI356" t="str">
        <f>'Revenue Drivers'!AY173</f>
        <v>NA</v>
      </c>
      <c r="AJ356" t="str">
        <f>'Revenue Drivers'!AZ173</f>
        <v>NA</v>
      </c>
      <c r="AK356" t="str">
        <f>'Revenue Drivers'!BA173</f>
        <v>NA</v>
      </c>
      <c r="AL356" t="str">
        <f>'Revenue Drivers'!BB173</f>
        <v>NA</v>
      </c>
      <c r="AM356" t="str">
        <f>'Revenue Drivers'!BC173</f>
        <v>NA</v>
      </c>
      <c r="AN356" t="str">
        <f>'Revenue Drivers'!BD173</f>
        <v>NA</v>
      </c>
      <c r="AO356" t="str">
        <f>'Revenue Drivers'!BE173</f>
        <v>NA</v>
      </c>
      <c r="AP356" t="str">
        <f>'Revenue Drivers'!BF173</f>
        <v>NA</v>
      </c>
      <c r="AQ356" t="str">
        <f>'Revenue Drivers'!BG173</f>
        <v>NA</v>
      </c>
      <c r="AR356" t="str">
        <f>'Revenue Drivers'!BH173</f>
        <v>NA</v>
      </c>
      <c r="AS356" t="str">
        <f>'Revenue Drivers'!BI173</f>
        <v>NA</v>
      </c>
      <c r="AT356">
        <f>'Revenue Drivers'!BJ173</f>
        <v>0</v>
      </c>
      <c r="AZ356">
        <f>'Revenue Drivers'!AK173</f>
        <v>-1.2688596681552937</v>
      </c>
      <c r="BA356">
        <f>'Revenue Drivers'!AL173</f>
        <v>-2.1096521505060224</v>
      </c>
      <c r="BB356">
        <f>'Revenue Drivers'!AM173</f>
        <v>1.0052377245195743</v>
      </c>
      <c r="BC356">
        <f>'Revenue Drivers'!AN173</f>
        <v>6.3994091597151126</v>
      </c>
      <c r="BD356">
        <f>'Revenue Drivers'!AO173</f>
        <v>1.5322473277702251</v>
      </c>
      <c r="BE356">
        <f>'Revenue Drivers'!AP173</f>
        <v>-6.8721120732225494</v>
      </c>
      <c r="BF356">
        <f>'Revenue Drivers'!AQ173</f>
        <v>-1.0595444142627883</v>
      </c>
      <c r="BG356">
        <f>'Revenue Drivers'!AR173</f>
        <v>6.1188844769945305</v>
      </c>
    </row>
    <row r="357" spans="1:59">
      <c r="A357" t="str">
        <f>'Revenue Drivers'!I174</f>
        <v>% of EMEA Revenue</v>
      </c>
      <c r="B357">
        <f>'Revenue Drivers'!J174</f>
        <v>0</v>
      </c>
      <c r="C357">
        <f>'Revenue Drivers'!K174</f>
        <v>0</v>
      </c>
      <c r="D357">
        <f>'Revenue Drivers'!L174</f>
        <v>0</v>
      </c>
      <c r="E357">
        <f>'Revenue Drivers'!M174</f>
        <v>0</v>
      </c>
      <c r="F357">
        <f>'Revenue Drivers'!N174</f>
        <v>0</v>
      </c>
      <c r="G357">
        <f>'Revenue Drivers'!O174</f>
        <v>0</v>
      </c>
      <c r="H357">
        <f>'Revenue Drivers'!P174</f>
        <v>0</v>
      </c>
      <c r="I357">
        <f>'Revenue Drivers'!Q174</f>
        <v>0</v>
      </c>
      <c r="J357">
        <f>'Revenue Drivers'!R174</f>
        <v>0</v>
      </c>
      <c r="K357">
        <f>'Revenue Drivers'!S174</f>
        <v>0</v>
      </c>
      <c r="L357">
        <f>'Revenue Drivers'!T174</f>
        <v>0</v>
      </c>
      <c r="M357">
        <f>'Revenue Drivers'!U174</f>
        <v>0</v>
      </c>
      <c r="N357">
        <f>'Revenue Drivers'!V174</f>
        <v>0</v>
      </c>
      <c r="O357">
        <f>'Revenue Drivers'!W174</f>
        <v>0</v>
      </c>
      <c r="P357">
        <f>'Revenue Drivers'!X174</f>
        <v>0</v>
      </c>
      <c r="Q357">
        <f>'Revenue Drivers'!Y174</f>
        <v>0.18583906910707121</v>
      </c>
      <c r="R357">
        <f>'Revenue Drivers'!Z174</f>
        <v>0.18583906910707121</v>
      </c>
      <c r="S357">
        <f>'Revenue Drivers'!AA174</f>
        <v>0.18583906910707121</v>
      </c>
      <c r="T357">
        <f>'Revenue Drivers'!AB174</f>
        <v>0.18583906910707121</v>
      </c>
      <c r="U357">
        <f>'Revenue Drivers'!AC174</f>
        <v>0.21516095848965264</v>
      </c>
      <c r="V357">
        <f>'Revenue Drivers'!AD174</f>
        <v>0.20764626558470747</v>
      </c>
      <c r="W357">
        <f>'Revenue Drivers'!AE174</f>
        <v>0.19787471932434555</v>
      </c>
      <c r="X357">
        <f>'Revenue Drivers'!AF174</f>
        <v>0.19787471932434555</v>
      </c>
      <c r="Y357">
        <f>'Revenue Drivers'!AG174</f>
        <v>0.21138609202973552</v>
      </c>
      <c r="Z357">
        <f>'Revenue Drivers'!AH174</f>
        <v>0.1769342230943671</v>
      </c>
      <c r="AA357">
        <f>'Revenue Drivers'!AI174</f>
        <v>0.15377942135624775</v>
      </c>
      <c r="AB357">
        <f>'Revenue Drivers'!AJ174</f>
        <v>0.15764561696372914</v>
      </c>
      <c r="AD357">
        <f>'Revenue Drivers'!AT174</f>
        <v>0</v>
      </c>
      <c r="AE357">
        <f>'Revenue Drivers'!AU174</f>
        <v>0</v>
      </c>
      <c r="AF357">
        <f>'Revenue Drivers'!AV174</f>
        <v>0</v>
      </c>
      <c r="AG357">
        <f>'Revenue Drivers'!AW174</f>
        <v>0</v>
      </c>
      <c r="AH357">
        <f>'Revenue Drivers'!AX174</f>
        <v>0</v>
      </c>
      <c r="AI357">
        <f>'Revenue Drivers'!AY174</f>
        <v>0</v>
      </c>
      <c r="AJ357">
        <f>'Revenue Drivers'!AZ174</f>
        <v>0</v>
      </c>
      <c r="AK357">
        <f>'Revenue Drivers'!BA174</f>
        <v>0</v>
      </c>
      <c r="AL357">
        <f>'Revenue Drivers'!BB174</f>
        <v>0</v>
      </c>
      <c r="AM357">
        <f>'Revenue Drivers'!BC174</f>
        <v>0</v>
      </c>
      <c r="AN357">
        <f>'Revenue Drivers'!BD174</f>
        <v>0</v>
      </c>
      <c r="AO357">
        <f>'Revenue Drivers'!BE174</f>
        <v>0</v>
      </c>
      <c r="AP357">
        <f>'Revenue Drivers'!BF174</f>
        <v>0</v>
      </c>
      <c r="AQ357">
        <f>'Revenue Drivers'!BG174</f>
        <v>0</v>
      </c>
      <c r="AR357">
        <f>'Revenue Drivers'!BH174</f>
        <v>0</v>
      </c>
      <c r="AS357">
        <f>'Revenue Drivers'!BI174</f>
        <v>0</v>
      </c>
      <c r="AT357">
        <f>'Revenue Drivers'!BJ174</f>
        <v>0</v>
      </c>
      <c r="AZ357">
        <f>'Revenue Drivers'!AK174</f>
        <v>0.14911788970448248</v>
      </c>
      <c r="BA357">
        <f>'Revenue Drivers'!AL174</f>
        <v>0.13784288561262925</v>
      </c>
      <c r="BB357">
        <f>'Revenue Drivers'!AM174</f>
        <v>0.13685511275872725</v>
      </c>
      <c r="BC357">
        <f>'Revenue Drivers'!AN174</f>
        <v>0.12692333361411592</v>
      </c>
      <c r="BD357">
        <f>'Revenue Drivers'!AO174</f>
        <v>0.12177145183137586</v>
      </c>
      <c r="BE357">
        <f>'Revenue Drivers'!AP174</f>
        <v>0.10098536501574401</v>
      </c>
      <c r="BF357">
        <f>'Revenue Drivers'!AQ174</f>
        <v>9.3091876510194738E-2</v>
      </c>
      <c r="BG357">
        <f>'Revenue Drivers'!AR174</f>
        <v>0.10531527267450522</v>
      </c>
    </row>
    <row r="358" spans="1:59">
      <c r="A358" t="str">
        <f>'Revenue Drivers'!I175</f>
        <v>q/q % Growth</v>
      </c>
      <c r="B358">
        <f>'Revenue Drivers'!J175</f>
        <v>0</v>
      </c>
      <c r="C358">
        <f>'Revenue Drivers'!K175</f>
        <v>0</v>
      </c>
      <c r="D358">
        <f>'Revenue Drivers'!L175</f>
        <v>0</v>
      </c>
      <c r="E358">
        <f>'Revenue Drivers'!M175</f>
        <v>0</v>
      </c>
      <c r="F358">
        <f>'Revenue Drivers'!N175</f>
        <v>0</v>
      </c>
      <c r="G358">
        <f>'Revenue Drivers'!O175</f>
        <v>0</v>
      </c>
      <c r="H358">
        <f>'Revenue Drivers'!P175</f>
        <v>0</v>
      </c>
      <c r="I358">
        <f>'Revenue Drivers'!Q175</f>
        <v>0</v>
      </c>
      <c r="J358">
        <f>'Revenue Drivers'!R175</f>
        <v>0</v>
      </c>
      <c r="K358">
        <f>'Revenue Drivers'!S175</f>
        <v>0</v>
      </c>
      <c r="L358">
        <f>'Revenue Drivers'!T175</f>
        <v>0</v>
      </c>
      <c r="M358">
        <f>'Revenue Drivers'!U175</f>
        <v>0</v>
      </c>
      <c r="N358">
        <f>'Revenue Drivers'!V175</f>
        <v>0</v>
      </c>
      <c r="O358">
        <f>'Revenue Drivers'!W175</f>
        <v>0</v>
      </c>
      <c r="P358">
        <f>'Revenue Drivers'!X175</f>
        <v>0</v>
      </c>
      <c r="Q358">
        <f>'Revenue Drivers'!Y175</f>
        <v>0</v>
      </c>
      <c r="R358">
        <f>'Revenue Drivers'!Z175</f>
        <v>-1.1561619265812673E-2</v>
      </c>
      <c r="S358">
        <f>'Revenue Drivers'!AA175</f>
        <v>8.733163633397556E-2</v>
      </c>
      <c r="T358">
        <f>'Revenue Drivers'!AB175</f>
        <v>0.11288403970056682</v>
      </c>
      <c r="U358">
        <f>'Revenue Drivers'!AC175</f>
        <v>0.21829473242467579</v>
      </c>
      <c r="V358">
        <f>'Revenue Drivers'!AD175</f>
        <v>-8.5312741974248429E-2</v>
      </c>
      <c r="W358">
        <f>'Revenue Drivers'!AE175</f>
        <v>2.0179983864560214E-2</v>
      </c>
      <c r="X358">
        <f>'Revenue Drivers'!AF175</f>
        <v>7.8199946715773461E-2</v>
      </c>
      <c r="Y358">
        <f>'Revenue Drivers'!AG175</f>
        <v>0.24509400259222636</v>
      </c>
      <c r="Z358">
        <f>'Revenue Drivers'!AH175</f>
        <v>-0.19320199028595197</v>
      </c>
      <c r="AA358">
        <f>'Revenue Drivers'!AI175</f>
        <v>-2.5624562203552026E-2</v>
      </c>
      <c r="AB358">
        <f>'Revenue Drivers'!AJ175</f>
        <v>0.2988277909809649</v>
      </c>
      <c r="AD358">
        <f>'Revenue Drivers'!AT175</f>
        <v>0</v>
      </c>
      <c r="AE358">
        <f>'Revenue Drivers'!AU175</f>
        <v>0</v>
      </c>
      <c r="AF358">
        <f>'Revenue Drivers'!AV175</f>
        <v>0</v>
      </c>
      <c r="AG358">
        <f>'Revenue Drivers'!AW175</f>
        <v>0</v>
      </c>
      <c r="AH358">
        <f>'Revenue Drivers'!AX175</f>
        <v>0</v>
      </c>
      <c r="AI358">
        <f>'Revenue Drivers'!AY175</f>
        <v>0</v>
      </c>
      <c r="AJ358">
        <f>'Revenue Drivers'!AZ175</f>
        <v>0</v>
      </c>
      <c r="AK358">
        <f>'Revenue Drivers'!BA175</f>
        <v>0</v>
      </c>
      <c r="AL358">
        <f>'Revenue Drivers'!BB175</f>
        <v>0</v>
      </c>
      <c r="AM358">
        <f>'Revenue Drivers'!BC175</f>
        <v>0</v>
      </c>
      <c r="AN358">
        <f>'Revenue Drivers'!BD175</f>
        <v>0</v>
      </c>
      <c r="AO358">
        <f>'Revenue Drivers'!BE175</f>
        <v>0</v>
      </c>
      <c r="AP358">
        <f>'Revenue Drivers'!BF175</f>
        <v>0</v>
      </c>
      <c r="AQ358">
        <f>'Revenue Drivers'!BG175</f>
        <v>0</v>
      </c>
      <c r="AR358">
        <f>'Revenue Drivers'!BH175</f>
        <v>0</v>
      </c>
      <c r="AS358">
        <f>'Revenue Drivers'!BI175</f>
        <v>0</v>
      </c>
      <c r="AT358">
        <f>'Revenue Drivers'!BJ175</f>
        <v>0</v>
      </c>
      <c r="AZ358">
        <f>'Revenue Drivers'!AK175</f>
        <v>-5.2811207488490886E-2</v>
      </c>
      <c r="BA358">
        <f>'Revenue Drivers'!AL175</f>
        <v>-9.2701509548184569E-2</v>
      </c>
      <c r="BB358">
        <f>'Revenue Drivers'!AM175</f>
        <v>4.8684929302632352E-2</v>
      </c>
      <c r="BC358">
        <f>'Revenue Drivers'!AN175</f>
        <v>0.29554295891923998</v>
      </c>
      <c r="BD358">
        <f>'Revenue Drivers'!AO175</f>
        <v>5.4620766804196696E-2</v>
      </c>
      <c r="BE358">
        <f>'Revenue Drivers'!AP175</f>
        <v>-0.23228589269461775</v>
      </c>
      <c r="BF358">
        <f>'Revenue Drivers'!AQ175</f>
        <v>-4.6650064270334246E-2</v>
      </c>
      <c r="BG358">
        <f>'Revenue Drivers'!AR175</f>
        <v>0.28258752933004749</v>
      </c>
    </row>
    <row r="359" spans="1:59">
      <c r="A359" t="str">
        <f>'Revenue Drivers'!I177</f>
        <v>GBP/USD</v>
      </c>
      <c r="B359">
        <f>'Revenue Drivers'!J177</f>
        <v>0</v>
      </c>
      <c r="C359">
        <f>'Revenue Drivers'!K177</f>
        <v>0</v>
      </c>
      <c r="D359">
        <f>'Revenue Drivers'!L177</f>
        <v>0</v>
      </c>
      <c r="E359">
        <f>'Revenue Drivers'!M177</f>
        <v>0</v>
      </c>
      <c r="F359">
        <f>'Revenue Drivers'!N177</f>
        <v>0</v>
      </c>
      <c r="G359">
        <f>'Revenue Drivers'!O177</f>
        <v>0</v>
      </c>
      <c r="H359">
        <f>'Revenue Drivers'!P177</f>
        <v>0</v>
      </c>
      <c r="I359">
        <f>'Revenue Drivers'!Q177</f>
        <v>0</v>
      </c>
      <c r="J359">
        <f>'Revenue Drivers'!R177</f>
        <v>0</v>
      </c>
      <c r="K359">
        <f>'Revenue Drivers'!S177</f>
        <v>0</v>
      </c>
      <c r="L359">
        <f>'Revenue Drivers'!T177</f>
        <v>0</v>
      </c>
      <c r="M359">
        <f>'Revenue Drivers'!U177</f>
        <v>0</v>
      </c>
      <c r="N359">
        <f>'Revenue Drivers'!V177</f>
        <v>0</v>
      </c>
      <c r="O359">
        <f>'Revenue Drivers'!W177</f>
        <v>0</v>
      </c>
      <c r="P359">
        <f>'Revenue Drivers'!X177</f>
        <v>0</v>
      </c>
      <c r="Q359">
        <f>'Revenue Drivers'!Y177</f>
        <v>1.6555657233333338</v>
      </c>
      <c r="R359">
        <f>'Revenue Drivers'!Z177</f>
        <v>1.6833461978021973</v>
      </c>
      <c r="S359">
        <f>'Revenue Drivers'!AA177</f>
        <v>1.6693897728260867</v>
      </c>
      <c r="T359">
        <f>'Revenue Drivers'!AB177</f>
        <v>1.5822587728260871</v>
      </c>
      <c r="U359">
        <f>'Revenue Drivers'!AC177</f>
        <v>1.5143536311111114</v>
      </c>
      <c r="V359">
        <f>'Revenue Drivers'!AD177</f>
        <v>1.5325011934065935</v>
      </c>
      <c r="W359">
        <f>'Revenue Drivers'!AE177</f>
        <v>1.5486511858695646</v>
      </c>
      <c r="X359">
        <f>'Revenue Drivers'!AF177</f>
        <v>1.5171588228260877</v>
      </c>
      <c r="Y359">
        <f>'Revenue Drivers'!AG177</f>
        <v>1.4319688549450551</v>
      </c>
      <c r="Z359">
        <f>'Revenue Drivers'!AH177</f>
        <v>1.4342935516483506</v>
      </c>
      <c r="AA359">
        <f>'Revenue Drivers'!AI177</f>
        <v>1.3128109326086954</v>
      </c>
      <c r="AB359">
        <f>'Revenue Drivers'!AJ177</f>
        <v>1.2420538641304359</v>
      </c>
      <c r="AD359">
        <f>'Revenue Drivers'!AT177</f>
        <v>1.6038486139726031</v>
      </c>
      <c r="AE359">
        <f>'Revenue Drivers'!AU177</f>
        <v>1.5848904387978135</v>
      </c>
      <c r="AF359">
        <f>'Revenue Drivers'!AV177</f>
        <v>1.5644608060273961</v>
      </c>
      <c r="AG359">
        <f>'Revenue Drivers'!AW177</f>
        <v>1.6474988638356181</v>
      </c>
      <c r="AH359">
        <f>'Revenue Drivers'!AX177</f>
        <v>1.5282300169863023</v>
      </c>
      <c r="AI359">
        <f>'Revenue Drivers'!AY177</f>
        <v>1.3548563942622962</v>
      </c>
      <c r="AJ359">
        <f>'Revenue Drivers'!AZ177</f>
        <v>1.2888486128767123</v>
      </c>
      <c r="AK359">
        <f>'Revenue Drivers'!BA177</f>
        <v>1.3880491380821973</v>
      </c>
      <c r="AL359">
        <f>'Revenue Drivers'!BB177</f>
        <v>1.3880491380821973</v>
      </c>
      <c r="AM359">
        <f>'Revenue Drivers'!BC177</f>
        <v>1.3880491380821973</v>
      </c>
      <c r="AN359">
        <f>'Revenue Drivers'!BD177</f>
        <v>1.3880491380821973</v>
      </c>
      <c r="AO359">
        <f>'Revenue Drivers'!BE177</f>
        <v>1.3880491380821973</v>
      </c>
      <c r="AP359">
        <f>'Revenue Drivers'!BF177</f>
        <v>1.3880491380821973</v>
      </c>
      <c r="AQ359">
        <f>'Revenue Drivers'!BG177</f>
        <v>1.3880491380821973</v>
      </c>
      <c r="AR359">
        <f>'Revenue Drivers'!BH177</f>
        <v>1.3880491380821973</v>
      </c>
      <c r="AS359">
        <f>'Revenue Drivers'!BI177</f>
        <v>1.3880491380821973</v>
      </c>
      <c r="AT359">
        <f>'Revenue Drivers'!BJ177</f>
        <v>0</v>
      </c>
      <c r="AZ359">
        <f>'Revenue Drivers'!AK177</f>
        <v>1.2390215439560448</v>
      </c>
      <c r="BA359">
        <f>'Revenue Drivers'!AL177</f>
        <v>1.2796507439560445</v>
      </c>
      <c r="BB359">
        <f>'Revenue Drivers'!AM177</f>
        <v>1.3093761880434782</v>
      </c>
      <c r="BC359">
        <f>'Revenue Drivers'!AN177</f>
        <v>1.3272783184782611</v>
      </c>
      <c r="BD359">
        <f>'Revenue Drivers'!AO177</f>
        <v>1.3874372266666695</v>
      </c>
      <c r="BE359">
        <f>'Revenue Drivers'!AP177</f>
        <v>1.3874372266666695</v>
      </c>
      <c r="BF359">
        <f>'Revenue Drivers'!AQ177</f>
        <v>1.3874372266666695</v>
      </c>
      <c r="BG359">
        <f>'Revenue Drivers'!AR177</f>
        <v>1.3874372266666695</v>
      </c>
    </row>
    <row r="360" spans="1:59">
      <c r="A360">
        <f>'Revenue Drivers'!I178</f>
        <v>0</v>
      </c>
      <c r="B360">
        <f>'Revenue Drivers'!J178</f>
        <v>0</v>
      </c>
      <c r="C360">
        <f>'Revenue Drivers'!K178</f>
        <v>0</v>
      </c>
      <c r="D360">
        <f>'Revenue Drivers'!L178</f>
        <v>0</v>
      </c>
      <c r="E360">
        <f>'Revenue Drivers'!M178</f>
        <v>0</v>
      </c>
      <c r="F360">
        <f>'Revenue Drivers'!N178</f>
        <v>0</v>
      </c>
      <c r="G360">
        <f>'Revenue Drivers'!O178</f>
        <v>0</v>
      </c>
      <c r="H360">
        <f>'Revenue Drivers'!P178</f>
        <v>0</v>
      </c>
      <c r="I360">
        <f>'Revenue Drivers'!Q178</f>
        <v>0</v>
      </c>
      <c r="J360">
        <f>'Revenue Drivers'!R178</f>
        <v>0</v>
      </c>
      <c r="K360">
        <f>'Revenue Drivers'!S178</f>
        <v>0</v>
      </c>
      <c r="L360">
        <f>'Revenue Drivers'!T178</f>
        <v>0</v>
      </c>
      <c r="M360">
        <f>'Revenue Drivers'!U178</f>
        <v>0</v>
      </c>
      <c r="N360">
        <f>'Revenue Drivers'!V178</f>
        <v>0</v>
      </c>
      <c r="O360">
        <f>'Revenue Drivers'!W178</f>
        <v>0</v>
      </c>
      <c r="P360">
        <f>'Revenue Drivers'!X178</f>
        <v>0</v>
      </c>
      <c r="Q360">
        <f>'Revenue Drivers'!Y178</f>
        <v>0</v>
      </c>
      <c r="R360">
        <f>'Revenue Drivers'!Z178</f>
        <v>0</v>
      </c>
      <c r="S360">
        <f>'Revenue Drivers'!AA178</f>
        <v>0</v>
      </c>
      <c r="T360">
        <f>'Revenue Drivers'!AB178</f>
        <v>0</v>
      </c>
      <c r="U360">
        <f>'Revenue Drivers'!AC178</f>
        <v>0</v>
      </c>
      <c r="V360">
        <f>'Revenue Drivers'!AD178</f>
        <v>0</v>
      </c>
      <c r="W360">
        <f>'Revenue Drivers'!AE178</f>
        <v>0</v>
      </c>
      <c r="X360">
        <f>'Revenue Drivers'!AF178</f>
        <v>0</v>
      </c>
      <c r="Y360">
        <f>'Revenue Drivers'!AG178</f>
        <v>0</v>
      </c>
      <c r="Z360">
        <f>'Revenue Drivers'!AH178</f>
        <v>0</v>
      </c>
      <c r="AA360">
        <f>'Revenue Drivers'!AI178</f>
        <v>0</v>
      </c>
      <c r="AB360">
        <f>'Revenue Drivers'!AJ178</f>
        <v>0</v>
      </c>
      <c r="AD360">
        <f>'Revenue Drivers'!AT178</f>
        <v>0</v>
      </c>
      <c r="AE360">
        <f>'Revenue Drivers'!AU178</f>
        <v>0</v>
      </c>
      <c r="AF360">
        <f>'Revenue Drivers'!AV178</f>
        <v>0</v>
      </c>
      <c r="AG360">
        <f>'Revenue Drivers'!AW178</f>
        <v>0</v>
      </c>
      <c r="AH360">
        <f>'Revenue Drivers'!AX178</f>
        <v>0</v>
      </c>
      <c r="AI360">
        <f>'Revenue Drivers'!AY178</f>
        <v>0</v>
      </c>
      <c r="AJ360">
        <f>'Revenue Drivers'!AZ178</f>
        <v>0</v>
      </c>
      <c r="AK360">
        <f>'Revenue Drivers'!BA178</f>
        <v>0</v>
      </c>
      <c r="AL360">
        <f>'Revenue Drivers'!BB178</f>
        <v>0</v>
      </c>
      <c r="AM360">
        <f>'Revenue Drivers'!BC178</f>
        <v>0</v>
      </c>
      <c r="AN360">
        <f>'Revenue Drivers'!BD178</f>
        <v>0</v>
      </c>
      <c r="AO360">
        <f>'Revenue Drivers'!BE178</f>
        <v>0</v>
      </c>
      <c r="AP360">
        <f>'Revenue Drivers'!BF178</f>
        <v>0</v>
      </c>
      <c r="AQ360">
        <f>'Revenue Drivers'!BG178</f>
        <v>0</v>
      </c>
      <c r="AR360">
        <f>'Revenue Drivers'!BH178</f>
        <v>0</v>
      </c>
      <c r="AS360">
        <f>'Revenue Drivers'!BI178</f>
        <v>0</v>
      </c>
      <c r="AT360">
        <f>'Revenue Drivers'!BJ178</f>
        <v>0</v>
      </c>
      <c r="AZ360">
        <f>'Revenue Drivers'!AK178</f>
        <v>0</v>
      </c>
      <c r="BA360">
        <f>'Revenue Drivers'!AL178</f>
        <v>0</v>
      </c>
      <c r="BB360">
        <f>'Revenue Drivers'!AM178</f>
        <v>0</v>
      </c>
      <c r="BC360">
        <f>'Revenue Drivers'!AN178</f>
        <v>0</v>
      </c>
      <c r="BD360">
        <f>'Revenue Drivers'!AO178</f>
        <v>0</v>
      </c>
      <c r="BE360">
        <f>'Revenue Drivers'!AP178</f>
        <v>0</v>
      </c>
      <c r="BF360">
        <f>'Revenue Drivers'!AQ178</f>
        <v>0</v>
      </c>
      <c r="BG360">
        <f>'Revenue Drivers'!AR178</f>
        <v>0</v>
      </c>
    </row>
    <row r="361" spans="1:59">
      <c r="A361" t="str">
        <f>'Revenue Drivers'!I179</f>
        <v>EMEA (in EUR at Current FX Rate)</v>
      </c>
      <c r="B361">
        <f>'Revenue Drivers'!J179</f>
        <v>0</v>
      </c>
      <c r="C361">
        <f>'Revenue Drivers'!K179</f>
        <v>0</v>
      </c>
      <c r="D361">
        <f>'Revenue Drivers'!L179</f>
        <v>0</v>
      </c>
      <c r="E361">
        <f>'Revenue Drivers'!M179</f>
        <v>0</v>
      </c>
      <c r="F361">
        <f>'Revenue Drivers'!N179</f>
        <v>0</v>
      </c>
      <c r="G361">
        <f>'Revenue Drivers'!O179</f>
        <v>0</v>
      </c>
      <c r="H361">
        <f>'Revenue Drivers'!P179</f>
        <v>0</v>
      </c>
      <c r="I361">
        <f>'Revenue Drivers'!Q179</f>
        <v>0</v>
      </c>
      <c r="J361">
        <f>'Revenue Drivers'!R179</f>
        <v>0</v>
      </c>
      <c r="K361">
        <f>'Revenue Drivers'!S179</f>
        <v>0</v>
      </c>
      <c r="L361">
        <f>'Revenue Drivers'!T179</f>
        <v>0</v>
      </c>
      <c r="M361">
        <f>'Revenue Drivers'!U179</f>
        <v>0</v>
      </c>
      <c r="N361">
        <f>'Revenue Drivers'!V179</f>
        <v>0</v>
      </c>
      <c r="O361">
        <f>'Revenue Drivers'!W179</f>
        <v>0</v>
      </c>
      <c r="P361">
        <f>'Revenue Drivers'!X179</f>
        <v>0</v>
      </c>
      <c r="Q361">
        <f>'Revenue Drivers'!Y179</f>
        <v>68.221836198135748</v>
      </c>
      <c r="R361">
        <f>'Revenue Drivers'!Z179</f>
        <v>68.518948611476404</v>
      </c>
      <c r="S361">
        <f>'Revenue Drivers'!AA179</f>
        <v>76.46069793799127</v>
      </c>
      <c r="T361">
        <f>'Revenue Drivers'!AB179</f>
        <v>85.62043569212149</v>
      </c>
      <c r="U361">
        <f>'Revenue Drivers'!AC179</f>
        <v>92.120412912657244</v>
      </c>
      <c r="V361">
        <f>'Revenue Drivers'!AD179</f>
        <v>90.808665087041135</v>
      </c>
      <c r="W361">
        <f>'Revenue Drivers'!AE179</f>
        <v>98.952173593064728</v>
      </c>
      <c r="X361">
        <f>'Revenue Drivers'!AF179</f>
        <v>106.10877481540032</v>
      </c>
      <c r="Y361">
        <f>'Revenue Drivers'!AG179</f>
        <v>113.98648075851121</v>
      </c>
      <c r="Z361">
        <f>'Revenue Drivers'!AH179</f>
        <v>112.16991974801711</v>
      </c>
      <c r="AA361">
        <f>'Revenue Drivers'!AI179</f>
        <v>119.74859565384251</v>
      </c>
      <c r="AB361">
        <f>'Revenue Drivers'!AJ179</f>
        <v>147.89054377571091</v>
      </c>
      <c r="AD361">
        <f>'Revenue Drivers'!AT179</f>
        <v>0</v>
      </c>
      <c r="AE361">
        <f>'Revenue Drivers'!AU179</f>
        <v>0</v>
      </c>
      <c r="AF361">
        <f>'Revenue Drivers'!AV179</f>
        <v>0</v>
      </c>
      <c r="AG361">
        <f>'Revenue Drivers'!AW179</f>
        <v>298.82191843972487</v>
      </c>
      <c r="AH361">
        <f>'Revenue Drivers'!AX179</f>
        <v>387.99002640816343</v>
      </c>
      <c r="AI361">
        <f>'Revenue Drivers'!AY179</f>
        <v>493.79553993608175</v>
      </c>
      <c r="AJ361">
        <f>'Revenue Drivers'!AZ179</f>
        <v>617.05134733838804</v>
      </c>
      <c r="AK361">
        <f>'Revenue Drivers'!BA179</f>
        <v>670.73634028590311</v>
      </c>
      <c r="AL361">
        <f>'Revenue Drivers'!BB179</f>
        <v>744.51733771735258</v>
      </c>
      <c r="AM361">
        <f>'Revenue Drivers'!BC179</f>
        <v>811.52389811191438</v>
      </c>
      <c r="AN361">
        <f>'Revenue Drivers'!BD179</f>
        <v>868.33057097974847</v>
      </c>
      <c r="AO361">
        <f>'Revenue Drivers'!BE179</f>
        <v>920.43040523853347</v>
      </c>
      <c r="AP361">
        <f>'Revenue Drivers'!BF179</f>
        <v>966.45192550046022</v>
      </c>
      <c r="AQ361">
        <f>'Revenue Drivers'!BG179</f>
        <v>1014.7745217754833</v>
      </c>
      <c r="AR361">
        <f>'Revenue Drivers'!BH179</f>
        <v>1065.5132478642574</v>
      </c>
      <c r="AS361">
        <f>'Revenue Drivers'!BI179</f>
        <v>1118.7889102574704</v>
      </c>
      <c r="AT361">
        <f>'Revenue Drivers'!BJ179</f>
        <v>0</v>
      </c>
      <c r="AZ361">
        <f>'Revenue Drivers'!AK179</f>
        <v>150.95867303900837</v>
      </c>
      <c r="BA361">
        <f>'Revenue Drivers'!AL179</f>
        <v>150.10573146184393</v>
      </c>
      <c r="BB361">
        <f>'Revenue Drivers'!AM179</f>
        <v>152.14306684549379</v>
      </c>
      <c r="BC361">
        <f>'Revenue Drivers'!AN179</f>
        <v>163.84387599204197</v>
      </c>
      <c r="BD361">
        <f>'Revenue Drivers'!AO179</f>
        <v>164.54495361251915</v>
      </c>
      <c r="BE361">
        <f>'Revenue Drivers'!AP179</f>
        <v>157.61101803493614</v>
      </c>
      <c r="BF361">
        <f>'Revenue Drivers'!AQ179</f>
        <v>165.07522752736077</v>
      </c>
      <c r="BG361">
        <f>'Revenue Drivers'!AR179</f>
        <v>183.50514111108703</v>
      </c>
    </row>
    <row r="362" spans="1:59">
      <c r="A362" t="str">
        <f>'Revenue Drivers'!I180</f>
        <v>% y/y Growth</v>
      </c>
      <c r="B362">
        <f>'Revenue Drivers'!J180</f>
        <v>0</v>
      </c>
      <c r="C362">
        <f>'Revenue Drivers'!K180</f>
        <v>0</v>
      </c>
      <c r="D362">
        <f>'Revenue Drivers'!L180</f>
        <v>0</v>
      </c>
      <c r="E362">
        <f>'Revenue Drivers'!M180</f>
        <v>0</v>
      </c>
      <c r="F362">
        <f>'Revenue Drivers'!N180</f>
        <v>0</v>
      </c>
      <c r="G362">
        <f>'Revenue Drivers'!O180</f>
        <v>0</v>
      </c>
      <c r="H362">
        <f>'Revenue Drivers'!P180</f>
        <v>0</v>
      </c>
      <c r="I362">
        <f>'Revenue Drivers'!Q180</f>
        <v>0</v>
      </c>
      <c r="J362">
        <f>'Revenue Drivers'!R180</f>
        <v>0</v>
      </c>
      <c r="K362">
        <f>'Revenue Drivers'!S180</f>
        <v>0</v>
      </c>
      <c r="L362">
        <f>'Revenue Drivers'!T180</f>
        <v>0</v>
      </c>
      <c r="M362">
        <f>'Revenue Drivers'!U180</f>
        <v>0</v>
      </c>
      <c r="N362">
        <f>'Revenue Drivers'!V180</f>
        <v>0</v>
      </c>
      <c r="O362">
        <f>'Revenue Drivers'!W180</f>
        <v>0</v>
      </c>
      <c r="P362">
        <f>'Revenue Drivers'!X180</f>
        <v>0</v>
      </c>
      <c r="Q362">
        <f>'Revenue Drivers'!Y180</f>
        <v>0</v>
      </c>
      <c r="R362">
        <f>'Revenue Drivers'!Z180</f>
        <v>0</v>
      </c>
      <c r="S362">
        <f>'Revenue Drivers'!AA180</f>
        <v>0</v>
      </c>
      <c r="T362">
        <f>'Revenue Drivers'!AB180</f>
        <v>0</v>
      </c>
      <c r="U362">
        <f>'Revenue Drivers'!AC180</f>
        <v>0.35030685256130001</v>
      </c>
      <c r="V362">
        <f>'Revenue Drivers'!AD180</f>
        <v>0.32530733362466346</v>
      </c>
      <c r="W362">
        <f>'Revenue Drivers'!AE180</f>
        <v>0.29415734176679598</v>
      </c>
      <c r="X362">
        <f>'Revenue Drivers'!AF180</f>
        <v>0.2392926286541206</v>
      </c>
      <c r="Y362">
        <f>'Revenue Drivers'!AG180</f>
        <v>0.23736397997462277</v>
      </c>
      <c r="Z362">
        <f>'Revenue Drivers'!AH180</f>
        <v>0.23523366014136382</v>
      </c>
      <c r="AA362">
        <f>'Revenue Drivers'!AI180</f>
        <v>0.21016639964172912</v>
      </c>
      <c r="AB362">
        <f>'Revenue Drivers'!AJ180</f>
        <v>0.39376356039356031</v>
      </c>
      <c r="AD362">
        <f>'Revenue Drivers'!AT180</f>
        <v>0</v>
      </c>
      <c r="AE362">
        <f>'Revenue Drivers'!AU180</f>
        <v>0</v>
      </c>
      <c r="AF362">
        <f>'Revenue Drivers'!AV180</f>
        <v>0</v>
      </c>
      <c r="AG362">
        <f>'Revenue Drivers'!AW180</f>
        <v>0</v>
      </c>
      <c r="AH362">
        <f>'Revenue Drivers'!AX180</f>
        <v>0.29839882038781762</v>
      </c>
      <c r="AI362">
        <f>'Revenue Drivers'!AY180</f>
        <v>0.27270163232652656</v>
      </c>
      <c r="AJ362">
        <f>'Revenue Drivers'!AZ180</f>
        <v>0.24960899286020455</v>
      </c>
      <c r="AK362">
        <f>'Revenue Drivers'!BA180</f>
        <v>8.7002472612825343E-2</v>
      </c>
      <c r="AL362">
        <f>'Revenue Drivers'!BB180</f>
        <v>0.11</v>
      </c>
      <c r="AM362">
        <f>'Revenue Drivers'!BC180</f>
        <v>0.09</v>
      </c>
      <c r="AN362">
        <f>'Revenue Drivers'!BD180</f>
        <v>6.9999999999999993E-2</v>
      </c>
      <c r="AO362">
        <f>'Revenue Drivers'!BE180</f>
        <v>5.9999999999999991E-2</v>
      </c>
      <c r="AP362">
        <f>'Revenue Drivers'!BF180</f>
        <v>4.9999999999999989E-2</v>
      </c>
      <c r="AQ362">
        <f>'Revenue Drivers'!BG180</f>
        <v>4.9999999999999989E-2</v>
      </c>
      <c r="AR362">
        <f>'Revenue Drivers'!BH180</f>
        <v>4.9999999999999989E-2</v>
      </c>
      <c r="AS362">
        <f>'Revenue Drivers'!BI180</f>
        <v>4.9999999999999989E-2</v>
      </c>
      <c r="AT362">
        <f>'Revenue Drivers'!BJ180</f>
        <v>0</v>
      </c>
      <c r="AZ362">
        <f>'Revenue Drivers'!AK180</f>
        <v>0.32435594146314162</v>
      </c>
      <c r="BA362">
        <f>'Revenue Drivers'!AL180</f>
        <v>0.33819950838020851</v>
      </c>
      <c r="BB362">
        <f>'Revenue Drivers'!AM180</f>
        <v>0.27052067721356865</v>
      </c>
      <c r="BC362">
        <f>'Revenue Drivers'!AN180</f>
        <v>0.10787256445906168</v>
      </c>
      <c r="BD362">
        <f>'Revenue Drivers'!AO180</f>
        <v>0.09</v>
      </c>
      <c r="BE362">
        <f>'Revenue Drivers'!AP180</f>
        <v>0.05</v>
      </c>
      <c r="BF362">
        <f>'Revenue Drivers'!AQ180</f>
        <v>8.5000000000000006E-2</v>
      </c>
      <c r="BG362">
        <f>'Revenue Drivers'!AR180</f>
        <v>0.12</v>
      </c>
    </row>
    <row r="363" spans="1:59">
      <c r="A363" t="str">
        <f>'Revenue Drivers'!I181</f>
        <v>2 Yr Stacked Growth - %</v>
      </c>
      <c r="B363">
        <f>'Revenue Drivers'!J181</f>
        <v>0</v>
      </c>
      <c r="C363">
        <f>'Revenue Drivers'!K181</f>
        <v>0</v>
      </c>
      <c r="D363">
        <f>'Revenue Drivers'!L181</f>
        <v>0</v>
      </c>
      <c r="E363">
        <f>'Revenue Drivers'!M181</f>
        <v>0</v>
      </c>
      <c r="F363">
        <f>'Revenue Drivers'!N181</f>
        <v>0</v>
      </c>
      <c r="G363">
        <f>'Revenue Drivers'!O181</f>
        <v>0</v>
      </c>
      <c r="H363">
        <f>'Revenue Drivers'!P181</f>
        <v>0</v>
      </c>
      <c r="I363">
        <f>'Revenue Drivers'!Q181</f>
        <v>0</v>
      </c>
      <c r="J363">
        <f>'Revenue Drivers'!R181</f>
        <v>0</v>
      </c>
      <c r="K363">
        <f>'Revenue Drivers'!S181</f>
        <v>0</v>
      </c>
      <c r="L363">
        <f>'Revenue Drivers'!T181</f>
        <v>0</v>
      </c>
      <c r="M363">
        <f>'Revenue Drivers'!U181</f>
        <v>0</v>
      </c>
      <c r="N363">
        <f>'Revenue Drivers'!V181</f>
        <v>0</v>
      </c>
      <c r="O363">
        <f>'Revenue Drivers'!W181</f>
        <v>0</v>
      </c>
      <c r="P363">
        <f>'Revenue Drivers'!X181</f>
        <v>0</v>
      </c>
      <c r="Q363">
        <f>'Revenue Drivers'!Y181</f>
        <v>0</v>
      </c>
      <c r="R363">
        <f>'Revenue Drivers'!Z181</f>
        <v>0</v>
      </c>
      <c r="S363">
        <f>'Revenue Drivers'!AA181</f>
        <v>0</v>
      </c>
      <c r="T363">
        <f>'Revenue Drivers'!AB181</f>
        <v>0</v>
      </c>
      <c r="U363">
        <f>'Revenue Drivers'!AC181</f>
        <v>0</v>
      </c>
      <c r="V363">
        <f>'Revenue Drivers'!AD181</f>
        <v>0</v>
      </c>
      <c r="W363">
        <f>'Revenue Drivers'!AE181</f>
        <v>0</v>
      </c>
      <c r="X363">
        <f>'Revenue Drivers'!AF181</f>
        <v>0</v>
      </c>
      <c r="Y363">
        <f>'Revenue Drivers'!AG181</f>
        <v>0.58767083253592278</v>
      </c>
      <c r="Z363">
        <f>'Revenue Drivers'!AH181</f>
        <v>0.56054099376602728</v>
      </c>
      <c r="AA363">
        <f>'Revenue Drivers'!AI181</f>
        <v>0.50432374140852509</v>
      </c>
      <c r="AB363">
        <f>'Revenue Drivers'!AJ181</f>
        <v>0.63305618904768091</v>
      </c>
      <c r="AD363">
        <f>'Revenue Drivers'!AT181</f>
        <v>0</v>
      </c>
      <c r="AE363">
        <f>'Revenue Drivers'!AU181</f>
        <v>0</v>
      </c>
      <c r="AF363">
        <f>'Revenue Drivers'!AV181</f>
        <v>0</v>
      </c>
      <c r="AG363">
        <f>'Revenue Drivers'!AW181</f>
        <v>0</v>
      </c>
      <c r="AH363">
        <f>'Revenue Drivers'!AX181</f>
        <v>0</v>
      </c>
      <c r="AI363">
        <f>'Revenue Drivers'!AY181</f>
        <v>0.57110045271434418</v>
      </c>
      <c r="AJ363">
        <f>'Revenue Drivers'!AZ181</f>
        <v>0.5223106251867311</v>
      </c>
      <c r="AK363">
        <f>'Revenue Drivers'!BA181</f>
        <v>0.33661146547302989</v>
      </c>
      <c r="AL363">
        <f>'Revenue Drivers'!BB181</f>
        <v>0.19700247261282533</v>
      </c>
      <c r="AM363">
        <f>'Revenue Drivers'!BC181</f>
        <v>0.2</v>
      </c>
      <c r="AN363">
        <f>'Revenue Drivers'!BD181</f>
        <v>0.15999999999999998</v>
      </c>
      <c r="AO363">
        <f>'Revenue Drivers'!BE181</f>
        <v>0.12999999999999998</v>
      </c>
      <c r="AP363">
        <f>'Revenue Drivers'!BF181</f>
        <v>0.10999999999999999</v>
      </c>
      <c r="AQ363">
        <f>'Revenue Drivers'!BG181</f>
        <v>9.9999999999999978E-2</v>
      </c>
      <c r="AR363">
        <f>'Revenue Drivers'!BH181</f>
        <v>9.9999999999999978E-2</v>
      </c>
      <c r="AS363">
        <f>'Revenue Drivers'!BI181</f>
        <v>9.9999999999999978E-2</v>
      </c>
      <c r="AT363">
        <f>'Revenue Drivers'!BJ181</f>
        <v>0</v>
      </c>
      <c r="AZ363">
        <f>'Revenue Drivers'!AK181</f>
        <v>0.56171992143776439</v>
      </c>
      <c r="BA363">
        <f>'Revenue Drivers'!AL181</f>
        <v>0.57343316852157233</v>
      </c>
      <c r="BB363">
        <f>'Revenue Drivers'!AM181</f>
        <v>0.48068707685529777</v>
      </c>
      <c r="BC363">
        <f>'Revenue Drivers'!AN181</f>
        <v>0.50163612485262199</v>
      </c>
      <c r="BD363">
        <f>'Revenue Drivers'!AO181</f>
        <v>0.41435594146314159</v>
      </c>
      <c r="BE363">
        <f>'Revenue Drivers'!AP181</f>
        <v>0.3881995083802085</v>
      </c>
      <c r="BF363">
        <f>'Revenue Drivers'!AQ181</f>
        <v>0.35552067721356867</v>
      </c>
      <c r="BG363">
        <f>'Revenue Drivers'!AR181</f>
        <v>0.22787256445906168</v>
      </c>
    </row>
    <row r="364" spans="1:59">
      <c r="A364" t="str">
        <f>'Revenue Drivers'!I182</f>
        <v>y/y abs Growth</v>
      </c>
      <c r="B364">
        <f>'Revenue Drivers'!J182</f>
        <v>0</v>
      </c>
      <c r="C364">
        <f>'Revenue Drivers'!K182</f>
        <v>0</v>
      </c>
      <c r="D364">
        <f>'Revenue Drivers'!L182</f>
        <v>0</v>
      </c>
      <c r="E364">
        <f>'Revenue Drivers'!M182</f>
        <v>0</v>
      </c>
      <c r="F364">
        <f>'Revenue Drivers'!N182</f>
        <v>0</v>
      </c>
      <c r="G364">
        <f>'Revenue Drivers'!O182</f>
        <v>0</v>
      </c>
      <c r="H364">
        <f>'Revenue Drivers'!P182</f>
        <v>0</v>
      </c>
      <c r="I364">
        <f>'Revenue Drivers'!Q182</f>
        <v>0</v>
      </c>
      <c r="J364">
        <f>'Revenue Drivers'!R182</f>
        <v>0</v>
      </c>
      <c r="K364">
        <f>'Revenue Drivers'!S182</f>
        <v>0</v>
      </c>
      <c r="L364">
        <f>'Revenue Drivers'!T182</f>
        <v>0</v>
      </c>
      <c r="M364">
        <f>'Revenue Drivers'!U182</f>
        <v>0</v>
      </c>
      <c r="N364">
        <f>'Revenue Drivers'!V182</f>
        <v>0</v>
      </c>
      <c r="O364">
        <f>'Revenue Drivers'!W182</f>
        <v>0</v>
      </c>
      <c r="P364">
        <f>'Revenue Drivers'!X182</f>
        <v>0</v>
      </c>
      <c r="Q364">
        <f>'Revenue Drivers'!Y182</f>
        <v>0</v>
      </c>
      <c r="R364">
        <f>'Revenue Drivers'!Z182</f>
        <v>0</v>
      </c>
      <c r="S364">
        <f>'Revenue Drivers'!AA182</f>
        <v>0</v>
      </c>
      <c r="T364">
        <f>'Revenue Drivers'!AB182</f>
        <v>0</v>
      </c>
      <c r="U364">
        <f>'Revenue Drivers'!AC182</f>
        <v>23.898576714521496</v>
      </c>
      <c r="V364">
        <f>'Revenue Drivers'!AD182</f>
        <v>22.289716475564731</v>
      </c>
      <c r="W364">
        <f>'Revenue Drivers'!AE182</f>
        <v>22.491475655073458</v>
      </c>
      <c r="X364">
        <f>'Revenue Drivers'!AF182</f>
        <v>20.488339123278834</v>
      </c>
      <c r="Y364">
        <f>'Revenue Drivers'!AG182</f>
        <v>21.866067845853962</v>
      </c>
      <c r="Z364">
        <f>'Revenue Drivers'!AH182</f>
        <v>21.361254660975973</v>
      </c>
      <c r="AA364">
        <f>'Revenue Drivers'!AI182</f>
        <v>20.796422060777786</v>
      </c>
      <c r="AB364">
        <f>'Revenue Drivers'!AJ182</f>
        <v>41.781768960310586</v>
      </c>
      <c r="AD364">
        <f>'Revenue Drivers'!AT182</f>
        <v>0</v>
      </c>
      <c r="AE364">
        <f>'Revenue Drivers'!AU182</f>
        <v>0</v>
      </c>
      <c r="AF364">
        <f>'Revenue Drivers'!AV182</f>
        <v>0</v>
      </c>
      <c r="AG364">
        <f>'Revenue Drivers'!AW182</f>
        <v>0</v>
      </c>
      <c r="AH364">
        <f>'Revenue Drivers'!AX182</f>
        <v>89.168107968438562</v>
      </c>
      <c r="AI364">
        <f>'Revenue Drivers'!AY182</f>
        <v>105.80551352791832</v>
      </c>
      <c r="AJ364">
        <f>'Revenue Drivers'!AZ182</f>
        <v>123.25580740230629</v>
      </c>
      <c r="AK364">
        <f>'Revenue Drivers'!BA182</f>
        <v>53.68499294751507</v>
      </c>
      <c r="AL364">
        <f>'Revenue Drivers'!BB182</f>
        <v>73.780997431449464</v>
      </c>
      <c r="AM364">
        <f>'Revenue Drivers'!BC182</f>
        <v>67.006560394561802</v>
      </c>
      <c r="AN364">
        <f>'Revenue Drivers'!BD182</f>
        <v>56.806672867834095</v>
      </c>
      <c r="AO364">
        <f>'Revenue Drivers'!BE182</f>
        <v>52.099834258784995</v>
      </c>
      <c r="AP364">
        <f>'Revenue Drivers'!BF182</f>
        <v>46.021520261926753</v>
      </c>
      <c r="AQ364">
        <f>'Revenue Drivers'!BG182</f>
        <v>48.322596275023102</v>
      </c>
      <c r="AR364">
        <f>'Revenue Drivers'!BH182</f>
        <v>50.738726088774115</v>
      </c>
      <c r="AS364">
        <f>'Revenue Drivers'!BI182</f>
        <v>53.275662393212997</v>
      </c>
      <c r="AT364">
        <f>'Revenue Drivers'!BJ182</f>
        <v>0</v>
      </c>
      <c r="AZ364">
        <f>'Revenue Drivers'!AK182</f>
        <v>36.972192280497168</v>
      </c>
      <c r="BA364">
        <f>'Revenue Drivers'!AL182</f>
        <v>37.935811713826823</v>
      </c>
      <c r="BB364">
        <f>'Revenue Drivers'!AM182</f>
        <v>32.394471191651277</v>
      </c>
      <c r="BC364">
        <f>'Revenue Drivers'!AN182</f>
        <v>15.953332216331063</v>
      </c>
      <c r="BD364">
        <f>'Revenue Drivers'!AO182</f>
        <v>13.586280573510777</v>
      </c>
      <c r="BE364">
        <f>'Revenue Drivers'!AP182</f>
        <v>7.5052865730922065</v>
      </c>
      <c r="BF364">
        <f>'Revenue Drivers'!AQ182</f>
        <v>12.932160681866975</v>
      </c>
      <c r="BG364">
        <f>'Revenue Drivers'!AR182</f>
        <v>19.661265119045055</v>
      </c>
    </row>
    <row r="365" spans="1:59">
      <c r="A365" t="str">
        <f>'Revenue Drivers'!I183</f>
        <v>q/q abs Growth</v>
      </c>
      <c r="B365">
        <f>'Revenue Drivers'!J183</f>
        <v>0</v>
      </c>
      <c r="C365">
        <f>'Revenue Drivers'!K183</f>
        <v>0</v>
      </c>
      <c r="D365">
        <f>'Revenue Drivers'!L183</f>
        <v>0</v>
      </c>
      <c r="E365">
        <f>'Revenue Drivers'!M183</f>
        <v>0</v>
      </c>
      <c r="F365">
        <f>'Revenue Drivers'!N183</f>
        <v>0</v>
      </c>
      <c r="G365">
        <f>'Revenue Drivers'!O183</f>
        <v>0</v>
      </c>
      <c r="H365">
        <f>'Revenue Drivers'!P183</f>
        <v>0</v>
      </c>
      <c r="I365">
        <f>'Revenue Drivers'!Q183</f>
        <v>0</v>
      </c>
      <c r="J365">
        <f>'Revenue Drivers'!R183</f>
        <v>0</v>
      </c>
      <c r="K365">
        <f>'Revenue Drivers'!S183</f>
        <v>0</v>
      </c>
      <c r="L365">
        <f>'Revenue Drivers'!T183</f>
        <v>0</v>
      </c>
      <c r="M365">
        <f>'Revenue Drivers'!U183</f>
        <v>0</v>
      </c>
      <c r="N365">
        <f>'Revenue Drivers'!V183</f>
        <v>0</v>
      </c>
      <c r="O365">
        <f>'Revenue Drivers'!W183</f>
        <v>0</v>
      </c>
      <c r="P365">
        <f>'Revenue Drivers'!X183</f>
        <v>0</v>
      </c>
      <c r="Q365">
        <f>'Revenue Drivers'!Y183</f>
        <v>0</v>
      </c>
      <c r="R365">
        <f>'Revenue Drivers'!Z183</f>
        <v>0.29711241334065619</v>
      </c>
      <c r="S365">
        <f>'Revenue Drivers'!AA183</f>
        <v>7.9417493265148664</v>
      </c>
      <c r="T365">
        <f>'Revenue Drivers'!AB183</f>
        <v>9.1597377541302194</v>
      </c>
      <c r="U365">
        <f>'Revenue Drivers'!AC183</f>
        <v>6.4999772205357544</v>
      </c>
      <c r="V365">
        <f>'Revenue Drivers'!AD183</f>
        <v>-1.3117478256161093</v>
      </c>
      <c r="W365">
        <f>'Revenue Drivers'!AE183</f>
        <v>8.1435085060235934</v>
      </c>
      <c r="X365">
        <f>'Revenue Drivers'!AF183</f>
        <v>7.1566012223355955</v>
      </c>
      <c r="Y365">
        <f>'Revenue Drivers'!AG183</f>
        <v>7.8777059431108825</v>
      </c>
      <c r="Z365">
        <f>'Revenue Drivers'!AH183</f>
        <v>-1.8165610104940981</v>
      </c>
      <c r="AA365">
        <f>'Revenue Drivers'!AI183</f>
        <v>7.5786759058254063</v>
      </c>
      <c r="AB365">
        <f>'Revenue Drivers'!AJ183</f>
        <v>28.141948121868396</v>
      </c>
      <c r="AD365">
        <f>'Revenue Drivers'!AT183</f>
        <v>0</v>
      </c>
      <c r="AE365">
        <f>'Revenue Drivers'!AU183</f>
        <v>0</v>
      </c>
      <c r="AF365">
        <f>'Revenue Drivers'!AV183</f>
        <v>0</v>
      </c>
      <c r="AG365" t="str">
        <f>'Revenue Drivers'!AW183</f>
        <v>NA</v>
      </c>
      <c r="AH365" t="str">
        <f>'Revenue Drivers'!AX183</f>
        <v>NA</v>
      </c>
      <c r="AI365" t="str">
        <f>'Revenue Drivers'!AY183</f>
        <v>NA</v>
      </c>
      <c r="AJ365" t="str">
        <f>'Revenue Drivers'!AZ183</f>
        <v>NA</v>
      </c>
      <c r="AK365" t="str">
        <f>'Revenue Drivers'!BA183</f>
        <v>NA</v>
      </c>
      <c r="AL365" t="str">
        <f>'Revenue Drivers'!BB183</f>
        <v>NA</v>
      </c>
      <c r="AM365" t="str">
        <f>'Revenue Drivers'!BC183</f>
        <v>NA</v>
      </c>
      <c r="AN365" t="str">
        <f>'Revenue Drivers'!BD183</f>
        <v>NA</v>
      </c>
      <c r="AO365" t="str">
        <f>'Revenue Drivers'!BE183</f>
        <v>NA</v>
      </c>
      <c r="AP365" t="str">
        <f>'Revenue Drivers'!BF183</f>
        <v>NA</v>
      </c>
      <c r="AQ365" t="str">
        <f>'Revenue Drivers'!BG183</f>
        <v>NA</v>
      </c>
      <c r="AR365" t="str">
        <f>'Revenue Drivers'!BH183</f>
        <v>NA</v>
      </c>
      <c r="AS365" t="str">
        <f>'Revenue Drivers'!BI183</f>
        <v>NA</v>
      </c>
      <c r="AT365">
        <f>'Revenue Drivers'!BJ183</f>
        <v>0</v>
      </c>
      <c r="AZ365">
        <f>'Revenue Drivers'!AK183</f>
        <v>3.0681292632974646</v>
      </c>
      <c r="BA365">
        <f>'Revenue Drivers'!AL183</f>
        <v>-0.85294157716444374</v>
      </c>
      <c r="BB365">
        <f>'Revenue Drivers'!AM183</f>
        <v>2.0373353836498609</v>
      </c>
      <c r="BC365">
        <f>'Revenue Drivers'!AN183</f>
        <v>11.700809146548181</v>
      </c>
      <c r="BD365">
        <f>'Revenue Drivers'!AO183</f>
        <v>0.7010776204771787</v>
      </c>
      <c r="BE365">
        <f>'Revenue Drivers'!AP183</f>
        <v>-6.9339355775830143</v>
      </c>
      <c r="BF365">
        <f>'Revenue Drivers'!AQ183</f>
        <v>7.4642094924246294</v>
      </c>
      <c r="BG365">
        <f>'Revenue Drivers'!AR183</f>
        <v>18.429913583726261</v>
      </c>
    </row>
    <row r="366" spans="1:59">
      <c r="A366" t="str">
        <f>'Revenue Drivers'!I185</f>
        <v xml:space="preserve">% of EMEA Revenue </v>
      </c>
      <c r="B366">
        <f>'Revenue Drivers'!J185</f>
        <v>0</v>
      </c>
      <c r="C366">
        <f>'Revenue Drivers'!K185</f>
        <v>0</v>
      </c>
      <c r="D366">
        <f>'Revenue Drivers'!L185</f>
        <v>0</v>
      </c>
      <c r="E366">
        <f>'Revenue Drivers'!M185</f>
        <v>0</v>
      </c>
      <c r="F366">
        <f>'Revenue Drivers'!N185</f>
        <v>0</v>
      </c>
      <c r="G366">
        <f>'Revenue Drivers'!O185</f>
        <v>0</v>
      </c>
      <c r="H366">
        <f>'Revenue Drivers'!P185</f>
        <v>0</v>
      </c>
      <c r="I366">
        <f>'Revenue Drivers'!Q185</f>
        <v>0</v>
      </c>
      <c r="J366">
        <f>'Revenue Drivers'!R185</f>
        <v>0</v>
      </c>
      <c r="K366">
        <f>'Revenue Drivers'!S185</f>
        <v>0</v>
      </c>
      <c r="L366">
        <f>'Revenue Drivers'!T185</f>
        <v>0</v>
      </c>
      <c r="M366">
        <f>'Revenue Drivers'!U185</f>
        <v>0</v>
      </c>
      <c r="N366">
        <f>'Revenue Drivers'!V185</f>
        <v>0</v>
      </c>
      <c r="O366">
        <f>'Revenue Drivers'!W185</f>
        <v>0</v>
      </c>
      <c r="P366">
        <f>'Revenue Drivers'!X185</f>
        <v>0</v>
      </c>
      <c r="Q366">
        <f>'Revenue Drivers'!Y185</f>
        <v>0.81416093089292874</v>
      </c>
      <c r="R366">
        <f>'Revenue Drivers'!Z185</f>
        <v>0.81416093089292874</v>
      </c>
      <c r="S366">
        <f>'Revenue Drivers'!AA185</f>
        <v>0.81416093089292874</v>
      </c>
      <c r="T366">
        <f>'Revenue Drivers'!AB185</f>
        <v>0.81416093089292874</v>
      </c>
      <c r="U366">
        <f>'Revenue Drivers'!AC185</f>
        <v>0.78483904151034733</v>
      </c>
      <c r="V366">
        <f>'Revenue Drivers'!AD185</f>
        <v>0.79235373441529255</v>
      </c>
      <c r="W366">
        <f>'Revenue Drivers'!AE185</f>
        <v>0.80212528067565447</v>
      </c>
      <c r="X366">
        <f>'Revenue Drivers'!AF185</f>
        <v>0.80212528067565447</v>
      </c>
      <c r="Y366">
        <f>'Revenue Drivers'!AG185</f>
        <v>0.78861390797026454</v>
      </c>
      <c r="Z366">
        <f>'Revenue Drivers'!AH185</f>
        <v>0.82306577690563287</v>
      </c>
      <c r="AA366">
        <f>'Revenue Drivers'!AI185</f>
        <v>0.84622057864375222</v>
      </c>
      <c r="AB366">
        <f>'Revenue Drivers'!AJ185</f>
        <v>0.84235438303627086</v>
      </c>
      <c r="AD366">
        <f>'Revenue Drivers'!AT185</f>
        <v>0</v>
      </c>
      <c r="AE366">
        <f>'Revenue Drivers'!AU185</f>
        <v>0</v>
      </c>
      <c r="AF366">
        <f>'Revenue Drivers'!AV185</f>
        <v>0</v>
      </c>
      <c r="AG366">
        <f>'Revenue Drivers'!AW185</f>
        <v>0</v>
      </c>
      <c r="AH366">
        <f>'Revenue Drivers'!AX185</f>
        <v>0</v>
      </c>
      <c r="AI366">
        <f>'Revenue Drivers'!AY185</f>
        <v>0</v>
      </c>
      <c r="AJ366">
        <f>'Revenue Drivers'!AZ185</f>
        <v>0</v>
      </c>
      <c r="AK366">
        <f>'Revenue Drivers'!BA185</f>
        <v>0</v>
      </c>
      <c r="AL366">
        <f>'Revenue Drivers'!BB185</f>
        <v>0</v>
      </c>
      <c r="AM366">
        <f>'Revenue Drivers'!BC185</f>
        <v>0</v>
      </c>
      <c r="AN366">
        <f>'Revenue Drivers'!BD185</f>
        <v>0</v>
      </c>
      <c r="AO366">
        <f>'Revenue Drivers'!BE185</f>
        <v>0</v>
      </c>
      <c r="AP366">
        <f>'Revenue Drivers'!BF185</f>
        <v>0</v>
      </c>
      <c r="AQ366">
        <f>'Revenue Drivers'!BG185</f>
        <v>0</v>
      </c>
      <c r="AR366">
        <f>'Revenue Drivers'!BH185</f>
        <v>0</v>
      </c>
      <c r="AS366">
        <f>'Revenue Drivers'!BI185</f>
        <v>0</v>
      </c>
      <c r="AT366">
        <f>'Revenue Drivers'!BJ185</f>
        <v>0</v>
      </c>
      <c r="AZ366">
        <f>'Revenue Drivers'!AK185</f>
        <v>0.85088211029551752</v>
      </c>
      <c r="BA366">
        <f>'Revenue Drivers'!AL185</f>
        <v>0.86215711438737075</v>
      </c>
      <c r="BB366">
        <f>'Revenue Drivers'!AM185</f>
        <v>0.86314488724127281</v>
      </c>
      <c r="BC366">
        <f>'Revenue Drivers'!AN185</f>
        <v>0.8730766663858841</v>
      </c>
      <c r="BD366">
        <f>'Revenue Drivers'!AO185</f>
        <v>0.87822854816862417</v>
      </c>
      <c r="BE366">
        <f>'Revenue Drivers'!AP185</f>
        <v>0.89901463498425604</v>
      </c>
      <c r="BF366">
        <f>'Revenue Drivers'!AQ185</f>
        <v>0.90690812348980532</v>
      </c>
      <c r="BG366">
        <f>'Revenue Drivers'!AR185</f>
        <v>0.89468472732549476</v>
      </c>
    </row>
    <row r="367" spans="1:59">
      <c r="A367">
        <f>'Revenue Drivers'!I186</f>
        <v>0</v>
      </c>
      <c r="B367">
        <f>'Revenue Drivers'!J186</f>
        <v>0</v>
      </c>
      <c r="C367">
        <f>'Revenue Drivers'!K186</f>
        <v>0</v>
      </c>
      <c r="D367">
        <f>'Revenue Drivers'!L186</f>
        <v>0</v>
      </c>
      <c r="E367">
        <f>'Revenue Drivers'!M186</f>
        <v>0</v>
      </c>
      <c r="F367">
        <f>'Revenue Drivers'!N186</f>
        <v>0</v>
      </c>
      <c r="G367">
        <f>'Revenue Drivers'!O186</f>
        <v>0</v>
      </c>
      <c r="H367">
        <f>'Revenue Drivers'!P186</f>
        <v>0</v>
      </c>
      <c r="I367">
        <f>'Revenue Drivers'!Q186</f>
        <v>0</v>
      </c>
      <c r="J367">
        <f>'Revenue Drivers'!R186</f>
        <v>0</v>
      </c>
      <c r="K367">
        <f>'Revenue Drivers'!S186</f>
        <v>0</v>
      </c>
      <c r="L367">
        <f>'Revenue Drivers'!T186</f>
        <v>0</v>
      </c>
      <c r="M367">
        <f>'Revenue Drivers'!U186</f>
        <v>0</v>
      </c>
      <c r="N367">
        <f>'Revenue Drivers'!V186</f>
        <v>0</v>
      </c>
      <c r="O367">
        <f>'Revenue Drivers'!W186</f>
        <v>0</v>
      </c>
      <c r="P367">
        <f>'Revenue Drivers'!X186</f>
        <v>0</v>
      </c>
      <c r="Q367">
        <f>'Revenue Drivers'!Y186</f>
        <v>0</v>
      </c>
      <c r="R367">
        <f>'Revenue Drivers'!Z186</f>
        <v>0</v>
      </c>
      <c r="S367">
        <f>'Revenue Drivers'!AA186</f>
        <v>0</v>
      </c>
      <c r="T367">
        <f>'Revenue Drivers'!AB186</f>
        <v>0</v>
      </c>
      <c r="U367">
        <f>'Revenue Drivers'!AC186</f>
        <v>0</v>
      </c>
      <c r="V367">
        <f>'Revenue Drivers'!AD186</f>
        <v>0</v>
      </c>
      <c r="W367">
        <f>'Revenue Drivers'!AE186</f>
        <v>0</v>
      </c>
      <c r="X367">
        <f>'Revenue Drivers'!AF186</f>
        <v>0</v>
      </c>
      <c r="Y367">
        <f>'Revenue Drivers'!AG186</f>
        <v>0</v>
      </c>
      <c r="Z367">
        <f>'Revenue Drivers'!AH186</f>
        <v>0</v>
      </c>
      <c r="AA367">
        <f>'Revenue Drivers'!AI186</f>
        <v>0</v>
      </c>
      <c r="AB367">
        <f>'Revenue Drivers'!AJ186</f>
        <v>0</v>
      </c>
      <c r="AD367">
        <f>'Revenue Drivers'!AT186</f>
        <v>0</v>
      </c>
      <c r="AE367">
        <f>'Revenue Drivers'!AU186</f>
        <v>0</v>
      </c>
      <c r="AF367">
        <f>'Revenue Drivers'!AV186</f>
        <v>0</v>
      </c>
      <c r="AG367">
        <f>'Revenue Drivers'!AW186</f>
        <v>0</v>
      </c>
      <c r="AH367">
        <f>'Revenue Drivers'!AX186</f>
        <v>0</v>
      </c>
      <c r="AI367">
        <f>'Revenue Drivers'!AY186</f>
        <v>0</v>
      </c>
      <c r="AJ367">
        <f>'Revenue Drivers'!AZ186</f>
        <v>0</v>
      </c>
      <c r="AK367">
        <f>'Revenue Drivers'!BA186</f>
        <v>0</v>
      </c>
      <c r="AL367">
        <f>'Revenue Drivers'!BB186</f>
        <v>0</v>
      </c>
      <c r="AM367">
        <f>'Revenue Drivers'!BC186</f>
        <v>0</v>
      </c>
      <c r="AN367">
        <f>'Revenue Drivers'!BD186</f>
        <v>0</v>
      </c>
      <c r="AO367">
        <f>'Revenue Drivers'!BE186</f>
        <v>0</v>
      </c>
      <c r="AP367">
        <f>'Revenue Drivers'!BF186</f>
        <v>0</v>
      </c>
      <c r="AQ367">
        <f>'Revenue Drivers'!BG186</f>
        <v>0</v>
      </c>
      <c r="AR367">
        <f>'Revenue Drivers'!BH186</f>
        <v>0</v>
      </c>
      <c r="AS367">
        <f>'Revenue Drivers'!BI186</f>
        <v>0</v>
      </c>
      <c r="AT367">
        <f>'Revenue Drivers'!BJ186</f>
        <v>0</v>
      </c>
      <c r="AZ367">
        <f>'Revenue Drivers'!AK186</f>
        <v>0</v>
      </c>
      <c r="BA367">
        <f>'Revenue Drivers'!AL186</f>
        <v>0</v>
      </c>
      <c r="BB367">
        <f>'Revenue Drivers'!AM186</f>
        <v>0</v>
      </c>
      <c r="BC367">
        <f>'Revenue Drivers'!AN186</f>
        <v>0</v>
      </c>
      <c r="BD367">
        <f>'Revenue Drivers'!AO186</f>
        <v>0</v>
      </c>
      <c r="BE367">
        <f>'Revenue Drivers'!AP186</f>
        <v>0</v>
      </c>
      <c r="BF367">
        <f>'Revenue Drivers'!AQ186</f>
        <v>0</v>
      </c>
      <c r="BG367">
        <f>'Revenue Drivers'!AR186</f>
        <v>0</v>
      </c>
    </row>
    <row r="368" spans="1:59">
      <c r="A368" t="str">
        <f>'Revenue Drivers'!I187</f>
        <v>EUR/USD</v>
      </c>
      <c r="B368">
        <f>'Revenue Drivers'!J187</f>
        <v>0</v>
      </c>
      <c r="C368">
        <f>'Revenue Drivers'!K187</f>
        <v>0</v>
      </c>
      <c r="D368">
        <f>'Revenue Drivers'!L187</f>
        <v>0</v>
      </c>
      <c r="E368">
        <f>'Revenue Drivers'!M187</f>
        <v>0</v>
      </c>
      <c r="F368">
        <f>'Revenue Drivers'!N187</f>
        <v>0</v>
      </c>
      <c r="G368">
        <f>'Revenue Drivers'!O187</f>
        <v>0</v>
      </c>
      <c r="H368">
        <f>'Revenue Drivers'!P187</f>
        <v>0</v>
      </c>
      <c r="I368">
        <f>'Revenue Drivers'!Q187</f>
        <v>0</v>
      </c>
      <c r="J368">
        <f>'Revenue Drivers'!R187</f>
        <v>0</v>
      </c>
      <c r="K368">
        <f>'Revenue Drivers'!S187</f>
        <v>0</v>
      </c>
      <c r="L368">
        <f>'Revenue Drivers'!T187</f>
        <v>0</v>
      </c>
      <c r="M368">
        <f>'Revenue Drivers'!U187</f>
        <v>0</v>
      </c>
      <c r="N368">
        <f>'Revenue Drivers'!V187</f>
        <v>0</v>
      </c>
      <c r="O368">
        <f>'Revenue Drivers'!W187</f>
        <v>0</v>
      </c>
      <c r="P368">
        <f>'Revenue Drivers'!X187</f>
        <v>0</v>
      </c>
      <c r="Q368">
        <f>'Revenue Drivers'!Y187</f>
        <v>1.3704912144444448</v>
      </c>
      <c r="R368">
        <f>'Revenue Drivers'!Z187</f>
        <v>1.371404551648352</v>
      </c>
      <c r="S368">
        <f>'Revenue Drivers'!AA187</f>
        <v>1.3252089163043472</v>
      </c>
      <c r="T368">
        <f>'Revenue Drivers'!AB187</f>
        <v>1.2482881608695653</v>
      </c>
      <c r="U368">
        <f>'Revenue Drivers'!AC187</f>
        <v>1.126373587777777</v>
      </c>
      <c r="V368">
        <f>'Revenue Drivers'!AD187</f>
        <v>1.1064582868131869</v>
      </c>
      <c r="W368">
        <f>'Revenue Drivers'!AE187</f>
        <v>1.112047897826087</v>
      </c>
      <c r="X368">
        <f>'Revenue Drivers'!AF187</f>
        <v>1.0954038815217395</v>
      </c>
      <c r="Y368">
        <f>'Revenue Drivers'!AG187</f>
        <v>1.1028413120879119</v>
      </c>
      <c r="Z368">
        <f>'Revenue Drivers'!AH187</f>
        <v>1.129259968131868</v>
      </c>
      <c r="AA368">
        <f>'Revenue Drivers'!AI187</f>
        <v>1.115971333695652</v>
      </c>
      <c r="AB368">
        <f>'Revenue Drivers'!AJ187</f>
        <v>1.0782028108695652</v>
      </c>
      <c r="AD368">
        <f>'Revenue Drivers'!AT187</f>
        <v>1.3922412054794522</v>
      </c>
      <c r="AE368">
        <f>'Revenue Drivers'!AU187</f>
        <v>1.2856834661202188</v>
      </c>
      <c r="AF368">
        <f>'Revenue Drivers'!AV187</f>
        <v>1.3280361438356167</v>
      </c>
      <c r="AG368">
        <f>'Revenue Drivers'!AW187</f>
        <v>1.3285034372602746</v>
      </c>
      <c r="AH368">
        <f>'Revenue Drivers'!AX187</f>
        <v>1.1099914813698617</v>
      </c>
      <c r="AI368">
        <f>'Revenue Drivers'!AY187</f>
        <v>1.1065170431693991</v>
      </c>
      <c r="AJ368">
        <f>'Revenue Drivers'!AZ187</f>
        <v>1.1300720569863014</v>
      </c>
      <c r="AK368">
        <f>'Revenue Drivers'!BA187</f>
        <v>1.2287837460273985</v>
      </c>
      <c r="AL368">
        <f>'Revenue Drivers'!BB187</f>
        <v>1.2287837460273985</v>
      </c>
      <c r="AM368">
        <f>'Revenue Drivers'!BC187</f>
        <v>1.2287837460273985</v>
      </c>
      <c r="AN368">
        <f>'Revenue Drivers'!BD187</f>
        <v>1.2287837460273985</v>
      </c>
      <c r="AO368">
        <f>'Revenue Drivers'!BE187</f>
        <v>1.2287837460273985</v>
      </c>
      <c r="AP368">
        <f>'Revenue Drivers'!BF187</f>
        <v>1.2287837460273985</v>
      </c>
      <c r="AQ368">
        <f>'Revenue Drivers'!BG187</f>
        <v>1.2287837460273985</v>
      </c>
      <c r="AR368">
        <f>'Revenue Drivers'!BH187</f>
        <v>1.2287837460273985</v>
      </c>
      <c r="AS368">
        <f>'Revenue Drivers'!BI187</f>
        <v>1.2287837460273985</v>
      </c>
      <c r="AT368">
        <f>'Revenue Drivers'!BJ187</f>
        <v>0</v>
      </c>
      <c r="AZ368">
        <f>'Revenue Drivers'!AK187</f>
        <v>1.0658215043956041</v>
      </c>
      <c r="BA368">
        <f>'Revenue Drivers'!AL187</f>
        <v>1.1009572945054946</v>
      </c>
      <c r="BB368">
        <f>'Revenue Drivers'!AM187</f>
        <v>1.1753148119565213</v>
      </c>
      <c r="BC368">
        <f>'Revenue Drivers'!AN187</f>
        <v>1.1777463793478264</v>
      </c>
      <c r="BD368">
        <f>'Revenue Drivers'!AO187</f>
        <v>1.2270559700000008</v>
      </c>
      <c r="BE368">
        <f>'Revenue Drivers'!AP187</f>
        <v>1.2270559700000008</v>
      </c>
      <c r="BF368">
        <f>'Revenue Drivers'!AQ187</f>
        <v>1.2270559700000008</v>
      </c>
      <c r="BG368">
        <f>'Revenue Drivers'!AR187</f>
        <v>1.2270559700000008</v>
      </c>
    </row>
    <row r="369" spans="1:59">
      <c r="A369">
        <f>'Revenue Drivers'!I188</f>
        <v>0</v>
      </c>
      <c r="B369">
        <f>'Revenue Drivers'!J188</f>
        <v>0</v>
      </c>
      <c r="C369">
        <f>'Revenue Drivers'!K188</f>
        <v>0</v>
      </c>
      <c r="D369">
        <f>'Revenue Drivers'!L188</f>
        <v>0</v>
      </c>
      <c r="E369">
        <f>'Revenue Drivers'!M188</f>
        <v>0</v>
      </c>
      <c r="F369">
        <f>'Revenue Drivers'!N188</f>
        <v>0</v>
      </c>
      <c r="G369">
        <f>'Revenue Drivers'!O188</f>
        <v>0</v>
      </c>
      <c r="H369">
        <f>'Revenue Drivers'!P188</f>
        <v>0</v>
      </c>
      <c r="I369">
        <f>'Revenue Drivers'!Q188</f>
        <v>0</v>
      </c>
      <c r="J369">
        <f>'Revenue Drivers'!R188</f>
        <v>0</v>
      </c>
      <c r="K369">
        <f>'Revenue Drivers'!S188</f>
        <v>0</v>
      </c>
      <c r="L369">
        <f>'Revenue Drivers'!T188</f>
        <v>0</v>
      </c>
      <c r="M369">
        <f>'Revenue Drivers'!U188</f>
        <v>0</v>
      </c>
      <c r="N369">
        <f>'Revenue Drivers'!V188</f>
        <v>0</v>
      </c>
      <c r="O369">
        <f>'Revenue Drivers'!W188</f>
        <v>0</v>
      </c>
      <c r="P369">
        <f>'Revenue Drivers'!X188</f>
        <v>0</v>
      </c>
      <c r="Q369">
        <f>'Revenue Drivers'!Y188</f>
        <v>0</v>
      </c>
      <c r="R369">
        <f>'Revenue Drivers'!Z188</f>
        <v>0</v>
      </c>
      <c r="S369">
        <f>'Revenue Drivers'!AA188</f>
        <v>0</v>
      </c>
      <c r="T369">
        <f>'Revenue Drivers'!AB188</f>
        <v>0</v>
      </c>
      <c r="U369">
        <f>'Revenue Drivers'!AC188</f>
        <v>0</v>
      </c>
      <c r="V369">
        <f>'Revenue Drivers'!AD188</f>
        <v>0</v>
      </c>
      <c r="W369">
        <f>'Revenue Drivers'!AE188</f>
        <v>0</v>
      </c>
      <c r="X369">
        <f>'Revenue Drivers'!AF188</f>
        <v>0</v>
      </c>
      <c r="Y369">
        <f>'Revenue Drivers'!AG188</f>
        <v>0</v>
      </c>
      <c r="Z369">
        <f>'Revenue Drivers'!AH188</f>
        <v>0</v>
      </c>
      <c r="AA369">
        <f>'Revenue Drivers'!AI188</f>
        <v>0</v>
      </c>
      <c r="AB369">
        <f>'Revenue Drivers'!AJ188</f>
        <v>0</v>
      </c>
      <c r="AD369">
        <f>'Revenue Drivers'!AT188</f>
        <v>0</v>
      </c>
      <c r="AE369">
        <f>'Revenue Drivers'!AU188</f>
        <v>0</v>
      </c>
      <c r="AF369">
        <f>'Revenue Drivers'!AV188</f>
        <v>0</v>
      </c>
      <c r="AG369">
        <f>'Revenue Drivers'!AW188</f>
        <v>0</v>
      </c>
      <c r="AH369">
        <f>'Revenue Drivers'!AX188</f>
        <v>0</v>
      </c>
      <c r="AI369">
        <f>'Revenue Drivers'!AY188</f>
        <v>0</v>
      </c>
      <c r="AJ369">
        <f>'Revenue Drivers'!AZ188</f>
        <v>0</v>
      </c>
      <c r="AK369">
        <f>'Revenue Drivers'!BA188</f>
        <v>0</v>
      </c>
      <c r="AL369">
        <f>'Revenue Drivers'!BB188</f>
        <v>0</v>
      </c>
      <c r="AM369">
        <f>'Revenue Drivers'!BC188</f>
        <v>0</v>
      </c>
      <c r="AN369">
        <f>'Revenue Drivers'!BD188</f>
        <v>0</v>
      </c>
      <c r="AO369">
        <f>'Revenue Drivers'!BE188</f>
        <v>0</v>
      </c>
      <c r="AP369">
        <f>'Revenue Drivers'!BF188</f>
        <v>0</v>
      </c>
      <c r="AQ369">
        <f>'Revenue Drivers'!BG188</f>
        <v>0</v>
      </c>
      <c r="AR369">
        <f>'Revenue Drivers'!BH188</f>
        <v>0</v>
      </c>
      <c r="AS369">
        <f>'Revenue Drivers'!BI188</f>
        <v>0</v>
      </c>
      <c r="AT369">
        <f>'Revenue Drivers'!BJ188</f>
        <v>0</v>
      </c>
      <c r="AZ369">
        <f>'Revenue Drivers'!AK188</f>
        <v>0</v>
      </c>
      <c r="BA369">
        <f>'Revenue Drivers'!AL188</f>
        <v>0</v>
      </c>
      <c r="BB369">
        <f>'Revenue Drivers'!AM188</f>
        <v>0</v>
      </c>
      <c r="BC369">
        <f>'Revenue Drivers'!AN188</f>
        <v>0</v>
      </c>
      <c r="BD369">
        <f>'Revenue Drivers'!AO188</f>
        <v>0</v>
      </c>
      <c r="BE369">
        <f>'Revenue Drivers'!AP188</f>
        <v>0</v>
      </c>
      <c r="BF369">
        <f>'Revenue Drivers'!AQ188</f>
        <v>0</v>
      </c>
      <c r="BG369">
        <f>'Revenue Drivers'!AR188</f>
        <v>0</v>
      </c>
    </row>
    <row r="370" spans="1:59">
      <c r="A370">
        <f>'Revenue Drivers'!I189</f>
        <v>0</v>
      </c>
      <c r="B370">
        <f>'Revenue Drivers'!J189</f>
        <v>0</v>
      </c>
      <c r="C370">
        <f>'Revenue Drivers'!K189</f>
        <v>0</v>
      </c>
      <c r="D370">
        <f>'Revenue Drivers'!L189</f>
        <v>0</v>
      </c>
      <c r="E370">
        <f>'Revenue Drivers'!M189</f>
        <v>0</v>
      </c>
      <c r="F370">
        <f>'Revenue Drivers'!N189</f>
        <v>0</v>
      </c>
      <c r="G370">
        <f>'Revenue Drivers'!O189</f>
        <v>0</v>
      </c>
      <c r="H370">
        <f>'Revenue Drivers'!P189</f>
        <v>0</v>
      </c>
      <c r="I370">
        <f>'Revenue Drivers'!Q189</f>
        <v>0</v>
      </c>
      <c r="J370">
        <f>'Revenue Drivers'!R189</f>
        <v>0</v>
      </c>
      <c r="K370">
        <f>'Revenue Drivers'!S189</f>
        <v>0</v>
      </c>
      <c r="L370">
        <f>'Revenue Drivers'!T189</f>
        <v>0</v>
      </c>
      <c r="M370">
        <f>'Revenue Drivers'!U189</f>
        <v>0</v>
      </c>
      <c r="N370">
        <f>'Revenue Drivers'!V189</f>
        <v>0</v>
      </c>
      <c r="O370">
        <f>'Revenue Drivers'!W189</f>
        <v>0</v>
      </c>
      <c r="P370">
        <f>'Revenue Drivers'!X189</f>
        <v>0</v>
      </c>
      <c r="Q370">
        <f>'Revenue Drivers'!Y189</f>
        <v>0</v>
      </c>
      <c r="R370">
        <f>'Revenue Drivers'!Z189</f>
        <v>0</v>
      </c>
      <c r="S370">
        <f>'Revenue Drivers'!AA189</f>
        <v>0</v>
      </c>
      <c r="T370">
        <f>'Revenue Drivers'!AB189</f>
        <v>0</v>
      </c>
      <c r="U370">
        <f>'Revenue Drivers'!AC189</f>
        <v>0</v>
      </c>
      <c r="V370">
        <f>'Revenue Drivers'!AD189</f>
        <v>0</v>
      </c>
      <c r="W370">
        <f>'Revenue Drivers'!AE189</f>
        <v>0</v>
      </c>
      <c r="X370">
        <f>'Revenue Drivers'!AF189</f>
        <v>0</v>
      </c>
      <c r="Y370">
        <f>'Revenue Drivers'!AG189</f>
        <v>0</v>
      </c>
      <c r="Z370">
        <f>'Revenue Drivers'!AH189</f>
        <v>0</v>
      </c>
      <c r="AA370">
        <f>'Revenue Drivers'!AI189</f>
        <v>0</v>
      </c>
      <c r="AB370">
        <f>'Revenue Drivers'!AJ189</f>
        <v>0</v>
      </c>
      <c r="AD370">
        <f>'Revenue Drivers'!AT189</f>
        <v>0</v>
      </c>
      <c r="AE370">
        <f>'Revenue Drivers'!AU189</f>
        <v>0</v>
      </c>
      <c r="AF370">
        <f>'Revenue Drivers'!AV189</f>
        <v>0</v>
      </c>
      <c r="AG370">
        <f>'Revenue Drivers'!AW189</f>
        <v>0</v>
      </c>
      <c r="AH370">
        <f>'Revenue Drivers'!AX189</f>
        <v>0</v>
      </c>
      <c r="AI370">
        <f>'Revenue Drivers'!AY189</f>
        <v>0</v>
      </c>
      <c r="AJ370">
        <f>'Revenue Drivers'!AZ189</f>
        <v>0</v>
      </c>
      <c r="AK370">
        <f>'Revenue Drivers'!BA189</f>
        <v>0</v>
      </c>
      <c r="AL370">
        <f>'Revenue Drivers'!BB189</f>
        <v>0</v>
      </c>
      <c r="AM370">
        <f>'Revenue Drivers'!BC189</f>
        <v>0</v>
      </c>
      <c r="AN370">
        <f>'Revenue Drivers'!BD189</f>
        <v>0</v>
      </c>
      <c r="AO370">
        <f>'Revenue Drivers'!BE189</f>
        <v>0</v>
      </c>
      <c r="AP370">
        <f>'Revenue Drivers'!BF189</f>
        <v>0</v>
      </c>
      <c r="AQ370">
        <f>'Revenue Drivers'!BG189</f>
        <v>0</v>
      </c>
      <c r="AR370">
        <f>'Revenue Drivers'!BH189</f>
        <v>0</v>
      </c>
      <c r="AS370">
        <f>'Revenue Drivers'!BI189</f>
        <v>0</v>
      </c>
      <c r="AT370">
        <f>'Revenue Drivers'!BJ189</f>
        <v>0</v>
      </c>
      <c r="AZ370">
        <f>'Revenue Drivers'!AK189</f>
        <v>0</v>
      </c>
      <c r="BA370">
        <f>'Revenue Drivers'!AL189</f>
        <v>0</v>
      </c>
      <c r="BB370">
        <f>'Revenue Drivers'!AM189</f>
        <v>0</v>
      </c>
      <c r="BC370">
        <f>'Revenue Drivers'!AN189</f>
        <v>0</v>
      </c>
      <c r="BD370">
        <f>'Revenue Drivers'!AO189</f>
        <v>0</v>
      </c>
      <c r="BE370">
        <f>'Revenue Drivers'!AP189</f>
        <v>0</v>
      </c>
      <c r="BF370">
        <f>'Revenue Drivers'!AQ189</f>
        <v>0</v>
      </c>
      <c r="BG370">
        <f>'Revenue Drivers'!AR189</f>
        <v>0</v>
      </c>
    </row>
    <row r="371" spans="1:59">
      <c r="A371">
        <f>'Revenue Drivers'!I190</f>
        <v>0</v>
      </c>
      <c r="B371">
        <f>'Revenue Drivers'!J190</f>
        <v>0</v>
      </c>
      <c r="C371">
        <f>'Revenue Drivers'!K190</f>
        <v>0</v>
      </c>
      <c r="D371">
        <f>'Revenue Drivers'!L190</f>
        <v>0</v>
      </c>
      <c r="E371">
        <f>'Revenue Drivers'!M190</f>
        <v>0</v>
      </c>
      <c r="F371">
        <f>'Revenue Drivers'!N190</f>
        <v>0</v>
      </c>
      <c r="G371">
        <f>'Revenue Drivers'!O190</f>
        <v>0</v>
      </c>
      <c r="H371">
        <f>'Revenue Drivers'!P190</f>
        <v>0</v>
      </c>
      <c r="I371">
        <f>'Revenue Drivers'!Q190</f>
        <v>0</v>
      </c>
      <c r="J371">
        <f>'Revenue Drivers'!R190</f>
        <v>0</v>
      </c>
      <c r="K371">
        <f>'Revenue Drivers'!S190</f>
        <v>0</v>
      </c>
      <c r="L371">
        <f>'Revenue Drivers'!T190</f>
        <v>0</v>
      </c>
      <c r="M371">
        <f>'Revenue Drivers'!U190</f>
        <v>0</v>
      </c>
      <c r="N371">
        <f>'Revenue Drivers'!V190</f>
        <v>0</v>
      </c>
      <c r="O371">
        <f>'Revenue Drivers'!W190</f>
        <v>0</v>
      </c>
      <c r="P371">
        <f>'Revenue Drivers'!X190</f>
        <v>0</v>
      </c>
      <c r="Q371">
        <f>'Revenue Drivers'!Y190</f>
        <v>0</v>
      </c>
      <c r="R371">
        <f>'Revenue Drivers'!Z190</f>
        <v>0</v>
      </c>
      <c r="S371">
        <f>'Revenue Drivers'!AA190</f>
        <v>0</v>
      </c>
      <c r="T371">
        <f>'Revenue Drivers'!AB190</f>
        <v>0</v>
      </c>
      <c r="U371">
        <f>'Revenue Drivers'!AC190</f>
        <v>0</v>
      </c>
      <c r="V371">
        <f>'Revenue Drivers'!AD190</f>
        <v>0</v>
      </c>
      <c r="W371">
        <f>'Revenue Drivers'!AE190</f>
        <v>0</v>
      </c>
      <c r="X371">
        <f>'Revenue Drivers'!AF190</f>
        <v>0</v>
      </c>
      <c r="Y371">
        <f>'Revenue Drivers'!AG190</f>
        <v>0</v>
      </c>
      <c r="Z371">
        <f>'Revenue Drivers'!AH190</f>
        <v>0</v>
      </c>
      <c r="AA371">
        <f>'Revenue Drivers'!AI190</f>
        <v>0</v>
      </c>
      <c r="AB371">
        <f>'Revenue Drivers'!AJ190</f>
        <v>0</v>
      </c>
      <c r="AD371">
        <f>'Revenue Drivers'!AT190</f>
        <v>0</v>
      </c>
      <c r="AE371">
        <f>'Revenue Drivers'!AU190</f>
        <v>0</v>
      </c>
      <c r="AF371">
        <f>'Revenue Drivers'!AV190</f>
        <v>0</v>
      </c>
      <c r="AG371">
        <f>'Revenue Drivers'!AW190</f>
        <v>0</v>
      </c>
      <c r="AH371">
        <f>'Revenue Drivers'!AX190</f>
        <v>0</v>
      </c>
      <c r="AI371">
        <f>'Revenue Drivers'!AY190</f>
        <v>0</v>
      </c>
      <c r="AJ371">
        <f>'Revenue Drivers'!AZ190</f>
        <v>0</v>
      </c>
      <c r="AK371">
        <f>'Revenue Drivers'!BA190</f>
        <v>0</v>
      </c>
      <c r="AL371">
        <f>'Revenue Drivers'!BB190</f>
        <v>0</v>
      </c>
      <c r="AM371">
        <f>'Revenue Drivers'!BC190</f>
        <v>0</v>
      </c>
      <c r="AN371">
        <f>'Revenue Drivers'!BD190</f>
        <v>0</v>
      </c>
      <c r="AO371">
        <f>'Revenue Drivers'!BE190</f>
        <v>0</v>
      </c>
      <c r="AP371">
        <f>'Revenue Drivers'!BF190</f>
        <v>0</v>
      </c>
      <c r="AQ371">
        <f>'Revenue Drivers'!BG190</f>
        <v>0</v>
      </c>
      <c r="AR371">
        <f>'Revenue Drivers'!BH190</f>
        <v>0</v>
      </c>
      <c r="AS371">
        <f>'Revenue Drivers'!BI190</f>
        <v>0</v>
      </c>
      <c r="AT371">
        <f>'Revenue Drivers'!BJ190</f>
        <v>0</v>
      </c>
      <c r="AZ371">
        <f>'Revenue Drivers'!AK190</f>
        <v>0</v>
      </c>
      <c r="BA371">
        <f>'Revenue Drivers'!AL190</f>
        <v>0</v>
      </c>
      <c r="BB371">
        <f>'Revenue Drivers'!AM190</f>
        <v>0</v>
      </c>
      <c r="BC371">
        <f>'Revenue Drivers'!AN190</f>
        <v>0</v>
      </c>
      <c r="BD371">
        <f>'Revenue Drivers'!AO190</f>
        <v>0</v>
      </c>
      <c r="BE371">
        <f>'Revenue Drivers'!AP190</f>
        <v>0</v>
      </c>
      <c r="BF371">
        <f>'Revenue Drivers'!AQ190</f>
        <v>0</v>
      </c>
      <c r="BG371">
        <f>'Revenue Drivers'!AR190</f>
        <v>0</v>
      </c>
    </row>
    <row r="372" spans="1:59">
      <c r="A372" t="str">
        <f>'Revenue Drivers'!I191</f>
        <v>Asia-Pacific (in USD)</v>
      </c>
      <c r="B372">
        <f>'Revenue Drivers'!J191</f>
        <v>0</v>
      </c>
      <c r="C372">
        <f>'Revenue Drivers'!K191</f>
        <v>0</v>
      </c>
      <c r="D372">
        <f>'Revenue Drivers'!L191</f>
        <v>0</v>
      </c>
      <c r="E372">
        <f>'Revenue Drivers'!M191</f>
        <v>0</v>
      </c>
      <c r="F372">
        <f>'Revenue Drivers'!N191</f>
        <v>0</v>
      </c>
      <c r="G372">
        <f>'Revenue Drivers'!O191</f>
        <v>0</v>
      </c>
      <c r="H372">
        <f>'Revenue Drivers'!P191</f>
        <v>0</v>
      </c>
      <c r="I372">
        <f>'Revenue Drivers'!Q191</f>
        <v>0</v>
      </c>
      <c r="J372">
        <f>'Revenue Drivers'!R191</f>
        <v>0</v>
      </c>
      <c r="K372">
        <f>'Revenue Drivers'!S191</f>
        <v>0</v>
      </c>
      <c r="L372">
        <f>'Revenue Drivers'!T191</f>
        <v>0</v>
      </c>
      <c r="M372">
        <f>'Revenue Drivers'!U191</f>
        <v>0</v>
      </c>
      <c r="N372">
        <f>'Revenue Drivers'!V191</f>
        <v>0</v>
      </c>
      <c r="O372">
        <f>'Revenue Drivers'!W191</f>
        <v>0</v>
      </c>
      <c r="P372">
        <f>'Revenue Drivers'!X191</f>
        <v>0</v>
      </c>
      <c r="Q372">
        <f>'Revenue Drivers'!Y191</f>
        <v>42.506</v>
      </c>
      <c r="R372">
        <f>'Revenue Drivers'!Z191</f>
        <v>46.866999999999997</v>
      </c>
      <c r="S372">
        <f>'Revenue Drivers'!AA191</f>
        <v>55.781999999999996</v>
      </c>
      <c r="T372">
        <f>'Revenue Drivers'!AB191</f>
        <v>53.670999999999999</v>
      </c>
      <c r="U372">
        <f>'Revenue Drivers'!AC191</f>
        <v>61.34</v>
      </c>
      <c r="V372">
        <f>'Revenue Drivers'!AD191</f>
        <v>61.627000000000002</v>
      </c>
      <c r="W372">
        <f>'Revenue Drivers'!AE191</f>
        <v>71.465000000000003</v>
      </c>
      <c r="X372">
        <f>'Revenue Drivers'!AF191</f>
        <v>81.98</v>
      </c>
      <c r="Y372">
        <f>'Revenue Drivers'!AG191</f>
        <v>94.674000000000007</v>
      </c>
      <c r="Z372">
        <f>'Revenue Drivers'!AH191</f>
        <v>96.78</v>
      </c>
      <c r="AA372">
        <f>'Revenue Drivers'!AI191</f>
        <v>105.20699999999999</v>
      </c>
      <c r="AB372">
        <f>'Revenue Drivers'!AJ191</f>
        <v>111.089</v>
      </c>
      <c r="AD372">
        <f>'Revenue Drivers'!AT191</f>
        <v>0</v>
      </c>
      <c r="AE372">
        <f>'Revenue Drivers'!AU191</f>
        <v>0</v>
      </c>
      <c r="AF372">
        <f>'Revenue Drivers'!AV191</f>
        <v>110.411</v>
      </c>
      <c r="AG372">
        <f>'Revenue Drivers'!AW191</f>
        <v>198.82599999999996</v>
      </c>
      <c r="AH372">
        <f>'Revenue Drivers'!AX191</f>
        <v>276.41200000000003</v>
      </c>
      <c r="AI372">
        <f>'Revenue Drivers'!AY191</f>
        <v>407.75</v>
      </c>
      <c r="AJ372">
        <f>'Revenue Drivers'!AZ191</f>
        <v>497.30500000000006</v>
      </c>
      <c r="AK372">
        <f>'Revenue Drivers'!BA191</f>
        <v>524.61695426169354</v>
      </c>
      <c r="AL372">
        <f>'Revenue Drivers'!BB191</f>
        <v>574.76930269114587</v>
      </c>
      <c r="AM372">
        <f>'Revenue Drivers'!BC191</f>
        <v>617.78379598612753</v>
      </c>
      <c r="AN372">
        <f>'Revenue Drivers'!BD191</f>
        <v>658.13943778363307</v>
      </c>
      <c r="AO372">
        <f>'Revenue Drivers'!BE191</f>
        <v>692.79549305339378</v>
      </c>
      <c r="AP372">
        <f>'Revenue Drivers'!BF191</f>
        <v>725.00577076507375</v>
      </c>
      <c r="AQ372">
        <f>'Revenue Drivers'!BG191</f>
        <v>754.00600159567671</v>
      </c>
      <c r="AR372">
        <f>'Revenue Drivers'!BH191</f>
        <v>781.68669161566709</v>
      </c>
      <c r="AS372">
        <f>'Revenue Drivers'!BI191</f>
        <v>810.40022273514182</v>
      </c>
      <c r="AT372">
        <f>'Revenue Drivers'!BJ191</f>
        <v>0</v>
      </c>
      <c r="AZ372">
        <f>'Revenue Drivers'!AK191</f>
        <v>119.562</v>
      </c>
      <c r="BA372">
        <f>'Revenue Drivers'!AL191</f>
        <v>120.94799999999999</v>
      </c>
      <c r="BB372">
        <f>'Revenue Drivers'!AM191</f>
        <v>128.47900000000001</v>
      </c>
      <c r="BC372">
        <f>'Revenue Drivers'!AN191</f>
        <v>128.316</v>
      </c>
      <c r="BD372">
        <f>'Revenue Drivers'!AO191</f>
        <v>133.42260918431921</v>
      </c>
      <c r="BE372">
        <f>'Revenue Drivers'!AP191</f>
        <v>125.34347005492123</v>
      </c>
      <c r="BF372">
        <f>'Revenue Drivers'!AQ191</f>
        <v>129.87140063912813</v>
      </c>
      <c r="BG372">
        <f>'Revenue Drivers'!AR191</f>
        <v>135.97947438332503</v>
      </c>
    </row>
    <row r="373" spans="1:59">
      <c r="A373" t="str">
        <f>'Revenue Drivers'!I192</f>
        <v>y/y Growth - %</v>
      </c>
      <c r="B373">
        <f>'Revenue Drivers'!J192</f>
        <v>0</v>
      </c>
      <c r="C373">
        <f>'Revenue Drivers'!K192</f>
        <v>0</v>
      </c>
      <c r="D373">
        <f>'Revenue Drivers'!L192</f>
        <v>0</v>
      </c>
      <c r="E373">
        <f>'Revenue Drivers'!M192</f>
        <v>0</v>
      </c>
      <c r="F373">
        <f>'Revenue Drivers'!N192</f>
        <v>0</v>
      </c>
      <c r="G373">
        <f>'Revenue Drivers'!O192</f>
        <v>0</v>
      </c>
      <c r="H373">
        <f>'Revenue Drivers'!P192</f>
        <v>0</v>
      </c>
      <c r="I373">
        <f>'Revenue Drivers'!Q192</f>
        <v>0</v>
      </c>
      <c r="J373">
        <f>'Revenue Drivers'!R192</f>
        <v>0</v>
      </c>
      <c r="K373">
        <f>'Revenue Drivers'!S192</f>
        <v>0</v>
      </c>
      <c r="L373">
        <f>'Revenue Drivers'!T192</f>
        <v>0</v>
      </c>
      <c r="M373">
        <f>'Revenue Drivers'!U192</f>
        <v>0</v>
      </c>
      <c r="N373">
        <f>'Revenue Drivers'!V192</f>
        <v>0</v>
      </c>
      <c r="O373">
        <f>'Revenue Drivers'!W192</f>
        <v>0</v>
      </c>
      <c r="P373">
        <f>'Revenue Drivers'!X192</f>
        <v>0</v>
      </c>
      <c r="Q373">
        <f>'Revenue Drivers'!Y192</f>
        <v>0</v>
      </c>
      <c r="R373">
        <f>'Revenue Drivers'!Z192</f>
        <v>0</v>
      </c>
      <c r="S373">
        <f>'Revenue Drivers'!AA192</f>
        <v>0</v>
      </c>
      <c r="T373">
        <f>'Revenue Drivers'!AB192</f>
        <v>0</v>
      </c>
      <c r="U373">
        <f>'Revenue Drivers'!AC192</f>
        <v>0.44309038723944871</v>
      </c>
      <c r="V373">
        <f>'Revenue Drivers'!AD192</f>
        <v>0.31493374869311053</v>
      </c>
      <c r="W373">
        <f>'Revenue Drivers'!AE192</f>
        <v>0.28114804058656939</v>
      </c>
      <c r="X373">
        <f>'Revenue Drivers'!AF192</f>
        <v>0.52745430493190004</v>
      </c>
      <c r="Y373">
        <f>'Revenue Drivers'!AG192</f>
        <v>0.54343006194978805</v>
      </c>
      <c r="Z373">
        <f>'Revenue Drivers'!AH192</f>
        <v>0.5704155646064224</v>
      </c>
      <c r="AA373">
        <f>'Revenue Drivers'!AI192</f>
        <v>0.47214720492548778</v>
      </c>
      <c r="AB373">
        <f>'Revenue Drivers'!AJ192</f>
        <v>0.35507440839229076</v>
      </c>
      <c r="AD373">
        <f>'Revenue Drivers'!AT192</f>
        <v>0</v>
      </c>
      <c r="AE373">
        <f>'Revenue Drivers'!AU192</f>
        <v>0</v>
      </c>
      <c r="AF373">
        <f>'Revenue Drivers'!AV192</f>
        <v>0</v>
      </c>
      <c r="AG373">
        <f>'Revenue Drivers'!AW192</f>
        <v>0.80078071931238703</v>
      </c>
      <c r="AH373">
        <f>'Revenue Drivers'!AX192</f>
        <v>0.39022059489201655</v>
      </c>
      <c r="AI373">
        <f>'Revenue Drivers'!AY192</f>
        <v>0.47515303242985096</v>
      </c>
      <c r="AJ373">
        <f>'Revenue Drivers'!AZ192</f>
        <v>0.21963212752912331</v>
      </c>
      <c r="AK373">
        <f>'Revenue Drivers'!BA192</f>
        <v>5.4919926929537066E-2</v>
      </c>
      <c r="AL373">
        <f>'Revenue Drivers'!BB192</f>
        <v>9.559803209187745E-2</v>
      </c>
      <c r="AM373">
        <f>'Revenue Drivers'!BC192</f>
        <v>7.4837840318858539E-2</v>
      </c>
      <c r="AN373">
        <f>'Revenue Drivers'!BD192</f>
        <v>6.5323244247752488E-2</v>
      </c>
      <c r="AO373">
        <f>'Revenue Drivers'!BE192</f>
        <v>5.2657618249514648E-2</v>
      </c>
      <c r="AP373">
        <f>'Revenue Drivers'!BF192</f>
        <v>4.6493197537584852E-2</v>
      </c>
      <c r="AQ373">
        <f>'Revenue Drivers'!BG192</f>
        <v>4.0000000000000036E-2</v>
      </c>
      <c r="AR373">
        <f>'Revenue Drivers'!BH192</f>
        <v>3.6711498265810549E-2</v>
      </c>
      <c r="AS373">
        <f>'Revenue Drivers'!BI192</f>
        <v>3.6732787480527218E-2</v>
      </c>
      <c r="AT373">
        <f>'Revenue Drivers'!BJ192</f>
        <v>0</v>
      </c>
      <c r="AZ373">
        <f>'Revenue Drivers'!AK192</f>
        <v>0.2628810444261358</v>
      </c>
      <c r="BA373">
        <f>'Revenue Drivers'!AL192</f>
        <v>0.2497210167389956</v>
      </c>
      <c r="BB373">
        <f>'Revenue Drivers'!AM192</f>
        <v>0.22120201127301442</v>
      </c>
      <c r="BC373">
        <f>'Revenue Drivers'!AN192</f>
        <v>0.15507385969807985</v>
      </c>
      <c r="BD373">
        <f>'Revenue Drivers'!AO192</f>
        <v>0.11592821451898772</v>
      </c>
      <c r="BE373">
        <f>'Revenue Drivers'!AP192</f>
        <v>3.6341816771846114E-2</v>
      </c>
      <c r="BF373">
        <f>'Revenue Drivers'!AQ192</f>
        <v>1.0837573760132946E-2</v>
      </c>
      <c r="BG373">
        <f>'Revenue Drivers'!AR192</f>
        <v>5.9723451349208423E-2</v>
      </c>
    </row>
    <row r="374" spans="1:59">
      <c r="A374" t="str">
        <f>'Revenue Drivers'!I193</f>
        <v>2 Yr Stacked Growth - %</v>
      </c>
      <c r="B374">
        <f>'Revenue Drivers'!J193</f>
        <v>0</v>
      </c>
      <c r="C374">
        <f>'Revenue Drivers'!K193</f>
        <v>0</v>
      </c>
      <c r="D374">
        <f>'Revenue Drivers'!L193</f>
        <v>0</v>
      </c>
      <c r="E374">
        <f>'Revenue Drivers'!M193</f>
        <v>0</v>
      </c>
      <c r="F374">
        <f>'Revenue Drivers'!N193</f>
        <v>0</v>
      </c>
      <c r="G374">
        <f>'Revenue Drivers'!O193</f>
        <v>0</v>
      </c>
      <c r="H374">
        <f>'Revenue Drivers'!P193</f>
        <v>0</v>
      </c>
      <c r="I374">
        <f>'Revenue Drivers'!Q193</f>
        <v>0</v>
      </c>
      <c r="J374">
        <f>'Revenue Drivers'!R193</f>
        <v>0</v>
      </c>
      <c r="K374">
        <f>'Revenue Drivers'!S193</f>
        <v>0</v>
      </c>
      <c r="L374">
        <f>'Revenue Drivers'!T193</f>
        <v>0</v>
      </c>
      <c r="M374">
        <f>'Revenue Drivers'!U193</f>
        <v>0</v>
      </c>
      <c r="N374">
        <f>'Revenue Drivers'!V193</f>
        <v>0</v>
      </c>
      <c r="O374">
        <f>'Revenue Drivers'!W193</f>
        <v>0</v>
      </c>
      <c r="P374">
        <f>'Revenue Drivers'!X193</f>
        <v>0</v>
      </c>
      <c r="Q374">
        <f>'Revenue Drivers'!Y193</f>
        <v>0</v>
      </c>
      <c r="R374">
        <f>'Revenue Drivers'!Z193</f>
        <v>0</v>
      </c>
      <c r="S374">
        <f>'Revenue Drivers'!AA193</f>
        <v>0</v>
      </c>
      <c r="T374">
        <f>'Revenue Drivers'!AB193</f>
        <v>0</v>
      </c>
      <c r="U374">
        <f>'Revenue Drivers'!AC193</f>
        <v>0</v>
      </c>
      <c r="V374">
        <f>'Revenue Drivers'!AD193</f>
        <v>0</v>
      </c>
      <c r="W374">
        <f>'Revenue Drivers'!AE193</f>
        <v>0</v>
      </c>
      <c r="X374">
        <f>'Revenue Drivers'!AF193</f>
        <v>0</v>
      </c>
      <c r="Y374">
        <f>'Revenue Drivers'!AG193</f>
        <v>0.98652044918923676</v>
      </c>
      <c r="Z374">
        <f>'Revenue Drivers'!AH193</f>
        <v>0.88534931329953293</v>
      </c>
      <c r="AA374">
        <f>'Revenue Drivers'!AI193</f>
        <v>0.75329524551205718</v>
      </c>
      <c r="AB374">
        <f>'Revenue Drivers'!AJ193</f>
        <v>0.88252871332419081</v>
      </c>
      <c r="AD374">
        <f>'Revenue Drivers'!AT193</f>
        <v>0</v>
      </c>
      <c r="AE374">
        <f>'Revenue Drivers'!AU193</f>
        <v>0</v>
      </c>
      <c r="AF374">
        <f>'Revenue Drivers'!AV193</f>
        <v>0</v>
      </c>
      <c r="AG374">
        <f>'Revenue Drivers'!AW193</f>
        <v>0</v>
      </c>
      <c r="AH374">
        <f>'Revenue Drivers'!AX193</f>
        <v>1.1910013142044036</v>
      </c>
      <c r="AI374">
        <f>'Revenue Drivers'!AY193</f>
        <v>0.86537362732186751</v>
      </c>
      <c r="AJ374">
        <f>'Revenue Drivers'!AZ193</f>
        <v>0.69478515995897427</v>
      </c>
      <c r="AK374">
        <f>'Revenue Drivers'!BA193</f>
        <v>0.27455205445866038</v>
      </c>
      <c r="AL374">
        <f>'Revenue Drivers'!BB193</f>
        <v>0.15051795902141452</v>
      </c>
      <c r="AM374">
        <f>'Revenue Drivers'!BC193</f>
        <v>0.17043587241073599</v>
      </c>
      <c r="AN374">
        <f>'Revenue Drivers'!BD193</f>
        <v>0.14016108456661103</v>
      </c>
      <c r="AO374">
        <f>'Revenue Drivers'!BE193</f>
        <v>0.11798086249726714</v>
      </c>
      <c r="AP374">
        <f>'Revenue Drivers'!BF193</f>
        <v>9.91508157870995E-2</v>
      </c>
      <c r="AQ374">
        <f>'Revenue Drivers'!BG193</f>
        <v>8.6493197537584887E-2</v>
      </c>
      <c r="AR374">
        <f>'Revenue Drivers'!BH193</f>
        <v>7.6711498265810585E-2</v>
      </c>
      <c r="AS374">
        <f>'Revenue Drivers'!BI193</f>
        <v>7.3444285746337767E-2</v>
      </c>
      <c r="AT374">
        <f>'Revenue Drivers'!BJ193</f>
        <v>0</v>
      </c>
      <c r="AZ374">
        <f>'Revenue Drivers'!AK193</f>
        <v>0.80631110637592385</v>
      </c>
      <c r="BA374">
        <f>'Revenue Drivers'!AL193</f>
        <v>0.820136581345418</v>
      </c>
      <c r="BB374">
        <f>'Revenue Drivers'!AM193</f>
        <v>0.69334921619850221</v>
      </c>
      <c r="BC374">
        <f>'Revenue Drivers'!AN193</f>
        <v>0.51014826809037062</v>
      </c>
      <c r="BD374">
        <f>'Revenue Drivers'!AO193</f>
        <v>0.37880925894512352</v>
      </c>
      <c r="BE374">
        <f>'Revenue Drivers'!AP193</f>
        <v>0.28606283351084172</v>
      </c>
      <c r="BF374">
        <f>'Revenue Drivers'!AQ193</f>
        <v>0.23203958503314737</v>
      </c>
      <c r="BG374">
        <f>'Revenue Drivers'!AR193</f>
        <v>0.21479731104728828</v>
      </c>
    </row>
    <row r="375" spans="1:59">
      <c r="A375" t="str">
        <f>'Revenue Drivers'!I194</f>
        <v>q/q Growth - %</v>
      </c>
      <c r="B375">
        <f>'Revenue Drivers'!J194</f>
        <v>0</v>
      </c>
      <c r="C375">
        <f>'Revenue Drivers'!K194</f>
        <v>0</v>
      </c>
      <c r="D375">
        <f>'Revenue Drivers'!L194</f>
        <v>0</v>
      </c>
      <c r="E375">
        <f>'Revenue Drivers'!M194</f>
        <v>0</v>
      </c>
      <c r="F375">
        <f>'Revenue Drivers'!N194</f>
        <v>0</v>
      </c>
      <c r="G375">
        <f>'Revenue Drivers'!O194</f>
        <v>0</v>
      </c>
      <c r="H375">
        <f>'Revenue Drivers'!P194</f>
        <v>0</v>
      </c>
      <c r="I375">
        <f>'Revenue Drivers'!Q194</f>
        <v>0</v>
      </c>
      <c r="J375">
        <f>'Revenue Drivers'!R194</f>
        <v>0</v>
      </c>
      <c r="K375">
        <f>'Revenue Drivers'!S194</f>
        <v>0</v>
      </c>
      <c r="L375">
        <f>'Revenue Drivers'!T194</f>
        <v>0</v>
      </c>
      <c r="M375">
        <f>'Revenue Drivers'!U194</f>
        <v>0</v>
      </c>
      <c r="N375">
        <f>'Revenue Drivers'!V194</f>
        <v>0</v>
      </c>
      <c r="O375">
        <f>'Revenue Drivers'!W194</f>
        <v>0</v>
      </c>
      <c r="P375">
        <f>'Revenue Drivers'!X194</f>
        <v>0</v>
      </c>
      <c r="Q375">
        <f>'Revenue Drivers'!Y194</f>
        <v>0</v>
      </c>
      <c r="R375">
        <f>'Revenue Drivers'!Z194</f>
        <v>0.10259728038394567</v>
      </c>
      <c r="S375">
        <f>'Revenue Drivers'!AA194</f>
        <v>0.19021913073164476</v>
      </c>
      <c r="T375">
        <f>'Revenue Drivers'!AB194</f>
        <v>-3.7843748879566874E-2</v>
      </c>
      <c r="U375">
        <f>'Revenue Drivers'!AC194</f>
        <v>0.14288908349015306</v>
      </c>
      <c r="V375">
        <f>'Revenue Drivers'!AD194</f>
        <v>4.6788392566026182E-3</v>
      </c>
      <c r="W375">
        <f>'Revenue Drivers'!AE194</f>
        <v>0.15963782108491409</v>
      </c>
      <c r="X375">
        <f>'Revenue Drivers'!AF194</f>
        <v>0.1471349611698034</v>
      </c>
      <c r="Y375">
        <f>'Revenue Drivers'!AG194</f>
        <v>0.15484264454745067</v>
      </c>
      <c r="Z375">
        <f>'Revenue Drivers'!AH194</f>
        <v>2.224475568793971E-2</v>
      </c>
      <c r="AA375">
        <f>'Revenue Drivers'!AI194</f>
        <v>8.7073775573465406E-2</v>
      </c>
      <c r="AB375">
        <f>'Revenue Drivers'!AJ194</f>
        <v>5.5908827359396396E-2</v>
      </c>
      <c r="AD375">
        <f>'Revenue Drivers'!AT194</f>
        <v>0</v>
      </c>
      <c r="AE375">
        <f>'Revenue Drivers'!AU194</f>
        <v>0</v>
      </c>
      <c r="AF375">
        <f>'Revenue Drivers'!AV194</f>
        <v>0</v>
      </c>
      <c r="AG375" t="str">
        <f>'Revenue Drivers'!AW194</f>
        <v>NA</v>
      </c>
      <c r="AH375" t="str">
        <f>'Revenue Drivers'!AX194</f>
        <v>NA</v>
      </c>
      <c r="AI375" t="str">
        <f>'Revenue Drivers'!AY194</f>
        <v>NA</v>
      </c>
      <c r="AJ375" t="str">
        <f>'Revenue Drivers'!AZ194</f>
        <v>NA</v>
      </c>
      <c r="AK375" t="str">
        <f>'Revenue Drivers'!BA194</f>
        <v>NA</v>
      </c>
      <c r="AL375" t="str">
        <f>'Revenue Drivers'!BB194</f>
        <v>NA</v>
      </c>
      <c r="AM375" t="str">
        <f>'Revenue Drivers'!BC194</f>
        <v>NA</v>
      </c>
      <c r="AN375" t="str">
        <f>'Revenue Drivers'!BD194</f>
        <v>NA</v>
      </c>
      <c r="AO375" t="str">
        <f>'Revenue Drivers'!BE194</f>
        <v>NA</v>
      </c>
      <c r="AP375" t="str">
        <f>'Revenue Drivers'!BF194</f>
        <v>NA</v>
      </c>
      <c r="AQ375" t="str">
        <f>'Revenue Drivers'!BG194</f>
        <v>NA</v>
      </c>
      <c r="AR375" t="str">
        <f>'Revenue Drivers'!BH194</f>
        <v>NA</v>
      </c>
      <c r="AS375" t="str">
        <f>'Revenue Drivers'!BI194</f>
        <v>NA</v>
      </c>
      <c r="AT375">
        <f>'Revenue Drivers'!BJ194</f>
        <v>0</v>
      </c>
      <c r="AZ375">
        <f>'Revenue Drivers'!AK194</f>
        <v>7.6272178163454551E-2</v>
      </c>
      <c r="BA375">
        <f>'Revenue Drivers'!AL194</f>
        <v>1.1592311938575683E-2</v>
      </c>
      <c r="BB375">
        <f>'Revenue Drivers'!AM194</f>
        <v>6.2266428547805841E-2</v>
      </c>
      <c r="BC375">
        <f>'Revenue Drivers'!AN194</f>
        <v>-1.2686898247963319E-3</v>
      </c>
      <c r="BD375">
        <f>'Revenue Drivers'!AO194</f>
        <v>3.9797135075276824E-2</v>
      </c>
      <c r="BE375">
        <f>'Revenue Drivers'!AP194</f>
        <v>-6.0552999066574298E-2</v>
      </c>
      <c r="BF375">
        <f>'Revenue Drivers'!AQ194</f>
        <v>3.6124184069763698E-2</v>
      </c>
      <c r="BG375">
        <f>'Revenue Drivers'!AR194</f>
        <v>4.7031707628758967E-2</v>
      </c>
    </row>
    <row r="376" spans="1:59">
      <c r="A376" t="str">
        <f>'Revenue Drivers'!I195</f>
        <v>y/y abs Growth</v>
      </c>
      <c r="B376">
        <f>'Revenue Drivers'!J195</f>
        <v>0</v>
      </c>
      <c r="C376">
        <f>'Revenue Drivers'!K195</f>
        <v>0</v>
      </c>
      <c r="D376">
        <f>'Revenue Drivers'!L195</f>
        <v>0</v>
      </c>
      <c r="E376">
        <f>'Revenue Drivers'!M195</f>
        <v>0</v>
      </c>
      <c r="F376">
        <f>'Revenue Drivers'!N195</f>
        <v>0</v>
      </c>
      <c r="G376">
        <f>'Revenue Drivers'!O195</f>
        <v>0</v>
      </c>
      <c r="H376">
        <f>'Revenue Drivers'!P195</f>
        <v>0</v>
      </c>
      <c r="I376">
        <f>'Revenue Drivers'!Q195</f>
        <v>0</v>
      </c>
      <c r="J376">
        <f>'Revenue Drivers'!R195</f>
        <v>0</v>
      </c>
      <c r="K376">
        <f>'Revenue Drivers'!S195</f>
        <v>0</v>
      </c>
      <c r="L376">
        <f>'Revenue Drivers'!T195</f>
        <v>0</v>
      </c>
      <c r="M376">
        <f>'Revenue Drivers'!U195</f>
        <v>0</v>
      </c>
      <c r="N376">
        <f>'Revenue Drivers'!V195</f>
        <v>0</v>
      </c>
      <c r="O376">
        <f>'Revenue Drivers'!W195</f>
        <v>0</v>
      </c>
      <c r="P376">
        <f>'Revenue Drivers'!X195</f>
        <v>0</v>
      </c>
      <c r="Q376">
        <f>'Revenue Drivers'!Y195</f>
        <v>0</v>
      </c>
      <c r="R376">
        <f>'Revenue Drivers'!Z195</f>
        <v>0</v>
      </c>
      <c r="S376">
        <f>'Revenue Drivers'!AA195</f>
        <v>0</v>
      </c>
      <c r="T376">
        <f>'Revenue Drivers'!AB195</f>
        <v>0</v>
      </c>
      <c r="U376">
        <f>'Revenue Drivers'!AC195</f>
        <v>18.834000000000003</v>
      </c>
      <c r="V376">
        <f>'Revenue Drivers'!AD195</f>
        <v>14.760000000000005</v>
      </c>
      <c r="W376">
        <f>'Revenue Drivers'!AE195</f>
        <v>15.683000000000007</v>
      </c>
      <c r="X376">
        <f>'Revenue Drivers'!AF195</f>
        <v>28.309000000000005</v>
      </c>
      <c r="Y376">
        <f>'Revenue Drivers'!AG195</f>
        <v>33.334000000000003</v>
      </c>
      <c r="Z376">
        <f>'Revenue Drivers'!AH195</f>
        <v>35.152999999999999</v>
      </c>
      <c r="AA376">
        <f>'Revenue Drivers'!AI195</f>
        <v>33.74199999999999</v>
      </c>
      <c r="AB376">
        <f>'Revenue Drivers'!AJ195</f>
        <v>29.108999999999995</v>
      </c>
      <c r="AD376">
        <f>'Revenue Drivers'!AT195</f>
        <v>0</v>
      </c>
      <c r="AE376">
        <f>'Revenue Drivers'!AU195</f>
        <v>0</v>
      </c>
      <c r="AF376">
        <f>'Revenue Drivers'!AV195</f>
        <v>0</v>
      </c>
      <c r="AG376">
        <f>'Revenue Drivers'!AW195</f>
        <v>88.414999999999964</v>
      </c>
      <c r="AH376">
        <f>'Revenue Drivers'!AX195</f>
        <v>77.58600000000007</v>
      </c>
      <c r="AI376">
        <f>'Revenue Drivers'!AY195</f>
        <v>131.33799999999997</v>
      </c>
      <c r="AJ376">
        <f>'Revenue Drivers'!AZ195</f>
        <v>89.555000000000064</v>
      </c>
      <c r="AK376">
        <f>'Revenue Drivers'!BA195</f>
        <v>27.311954261693472</v>
      </c>
      <c r="AL376">
        <f>'Revenue Drivers'!BB195</f>
        <v>50.152348429452331</v>
      </c>
      <c r="AM376">
        <f>'Revenue Drivers'!BC195</f>
        <v>43.014493294981662</v>
      </c>
      <c r="AN376">
        <f>'Revenue Drivers'!BD195</f>
        <v>40.355641797505541</v>
      </c>
      <c r="AO376">
        <f>'Revenue Drivers'!BE195</f>
        <v>34.656055269760714</v>
      </c>
      <c r="AP376">
        <f>'Revenue Drivers'!BF195</f>
        <v>32.210277711679964</v>
      </c>
      <c r="AQ376">
        <f>'Revenue Drivers'!BG195</f>
        <v>29.000230830602959</v>
      </c>
      <c r="AR376">
        <f>'Revenue Drivers'!BH195</f>
        <v>27.680690019990379</v>
      </c>
      <c r="AS376">
        <f>'Revenue Drivers'!BI195</f>
        <v>28.713531119474737</v>
      </c>
      <c r="AT376">
        <f>'Revenue Drivers'!BJ195</f>
        <v>0</v>
      </c>
      <c r="AZ376">
        <f>'Revenue Drivers'!AK195</f>
        <v>24.887999999999991</v>
      </c>
      <c r="BA376">
        <f>'Revenue Drivers'!AL195</f>
        <v>24.167999999999992</v>
      </c>
      <c r="BB376">
        <f>'Revenue Drivers'!AM195</f>
        <v>23.27200000000002</v>
      </c>
      <c r="BC376">
        <f>'Revenue Drivers'!AN195</f>
        <v>17.227000000000004</v>
      </c>
      <c r="BD376">
        <f>'Revenue Drivers'!AO195</f>
        <v>13.860609184319216</v>
      </c>
      <c r="BE376">
        <f>'Revenue Drivers'!AP195</f>
        <v>4.3954700549212333</v>
      </c>
      <c r="BF376">
        <f>'Revenue Drivers'!AQ195</f>
        <v>1.3924006391281125</v>
      </c>
      <c r="BG376">
        <f>'Revenue Drivers'!AR195</f>
        <v>7.6634743833250241</v>
      </c>
    </row>
    <row r="377" spans="1:59">
      <c r="A377" t="str">
        <f>'Revenue Drivers'!I196</f>
        <v>q/q abs Growth</v>
      </c>
      <c r="B377">
        <f>'Revenue Drivers'!J196</f>
        <v>0</v>
      </c>
      <c r="C377">
        <f>'Revenue Drivers'!K196</f>
        <v>0</v>
      </c>
      <c r="D377">
        <f>'Revenue Drivers'!L196</f>
        <v>0</v>
      </c>
      <c r="E377">
        <f>'Revenue Drivers'!M196</f>
        <v>0</v>
      </c>
      <c r="F377">
        <f>'Revenue Drivers'!N196</f>
        <v>0</v>
      </c>
      <c r="G377">
        <f>'Revenue Drivers'!O196</f>
        <v>0</v>
      </c>
      <c r="H377">
        <f>'Revenue Drivers'!P196</f>
        <v>0</v>
      </c>
      <c r="I377">
        <f>'Revenue Drivers'!Q196</f>
        <v>0</v>
      </c>
      <c r="J377">
        <f>'Revenue Drivers'!R196</f>
        <v>0</v>
      </c>
      <c r="K377">
        <f>'Revenue Drivers'!S196</f>
        <v>0</v>
      </c>
      <c r="L377">
        <f>'Revenue Drivers'!T196</f>
        <v>0</v>
      </c>
      <c r="M377">
        <f>'Revenue Drivers'!U196</f>
        <v>0</v>
      </c>
      <c r="N377">
        <f>'Revenue Drivers'!V196</f>
        <v>0</v>
      </c>
      <c r="O377">
        <f>'Revenue Drivers'!W196</f>
        <v>0</v>
      </c>
      <c r="P377">
        <f>'Revenue Drivers'!X196</f>
        <v>0</v>
      </c>
      <c r="Q377">
        <f>'Revenue Drivers'!Y196</f>
        <v>0</v>
      </c>
      <c r="R377">
        <f>'Revenue Drivers'!Z196</f>
        <v>4.3609999999999971</v>
      </c>
      <c r="S377">
        <f>'Revenue Drivers'!AA196</f>
        <v>8.9149999999999991</v>
      </c>
      <c r="T377">
        <f>'Revenue Drivers'!AB196</f>
        <v>-2.1109999999999971</v>
      </c>
      <c r="U377">
        <f>'Revenue Drivers'!AC196</f>
        <v>7.669000000000004</v>
      </c>
      <c r="V377">
        <f>'Revenue Drivers'!AD196</f>
        <v>0.28699999999999903</v>
      </c>
      <c r="W377">
        <f>'Revenue Drivers'!AE196</f>
        <v>9.838000000000001</v>
      </c>
      <c r="X377">
        <f>'Revenue Drivers'!AF196</f>
        <v>10.515000000000001</v>
      </c>
      <c r="Y377">
        <f>'Revenue Drivers'!AG196</f>
        <v>12.694000000000003</v>
      </c>
      <c r="Z377">
        <f>'Revenue Drivers'!AH196</f>
        <v>2.1059999999999945</v>
      </c>
      <c r="AA377">
        <f>'Revenue Drivers'!AI196</f>
        <v>8.4269999999999925</v>
      </c>
      <c r="AB377">
        <f>'Revenue Drivers'!AJ196</f>
        <v>5.882000000000005</v>
      </c>
      <c r="AD377">
        <f>'Revenue Drivers'!AT196</f>
        <v>0</v>
      </c>
      <c r="AE377">
        <f>'Revenue Drivers'!AU196</f>
        <v>0</v>
      </c>
      <c r="AF377">
        <f>'Revenue Drivers'!AV196</f>
        <v>0</v>
      </c>
      <c r="AG377" t="str">
        <f>'Revenue Drivers'!AW196</f>
        <v>NA</v>
      </c>
      <c r="AH377" t="str">
        <f>'Revenue Drivers'!AX196</f>
        <v>NA</v>
      </c>
      <c r="AI377" t="str">
        <f>'Revenue Drivers'!AY196</f>
        <v>NA</v>
      </c>
      <c r="AJ377" t="str">
        <f>'Revenue Drivers'!AZ196</f>
        <v>NA</v>
      </c>
      <c r="AK377" t="str">
        <f>'Revenue Drivers'!BA196</f>
        <v>NA</v>
      </c>
      <c r="AL377" t="str">
        <f>'Revenue Drivers'!BB196</f>
        <v>NA</v>
      </c>
      <c r="AM377" t="str">
        <f>'Revenue Drivers'!BC196</f>
        <v>NA</v>
      </c>
      <c r="AN377" t="str">
        <f>'Revenue Drivers'!BD196</f>
        <v>NA</v>
      </c>
      <c r="AO377" t="str">
        <f>'Revenue Drivers'!BE196</f>
        <v>NA</v>
      </c>
      <c r="AP377" t="str">
        <f>'Revenue Drivers'!BF196</f>
        <v>NA</v>
      </c>
      <c r="AQ377" t="str">
        <f>'Revenue Drivers'!BG196</f>
        <v>NA</v>
      </c>
      <c r="AR377" t="str">
        <f>'Revenue Drivers'!BH196</f>
        <v>NA</v>
      </c>
      <c r="AS377" t="str">
        <f>'Revenue Drivers'!BI196</f>
        <v>NA</v>
      </c>
      <c r="AT377">
        <f>'Revenue Drivers'!BJ196</f>
        <v>0</v>
      </c>
      <c r="AZ377">
        <f>'Revenue Drivers'!AK196</f>
        <v>8.472999999999999</v>
      </c>
      <c r="BA377">
        <f>'Revenue Drivers'!AL196</f>
        <v>1.3859999999999957</v>
      </c>
      <c r="BB377">
        <f>'Revenue Drivers'!AM196</f>
        <v>7.5310000000000201</v>
      </c>
      <c r="BC377">
        <f>'Revenue Drivers'!AN196</f>
        <v>-0.16300000000001091</v>
      </c>
      <c r="BD377">
        <f>'Revenue Drivers'!AO196</f>
        <v>5.1066091843192112</v>
      </c>
      <c r="BE377">
        <f>'Revenue Drivers'!AP196</f>
        <v>-8.0791391293979871</v>
      </c>
      <c r="BF377">
        <f>'Revenue Drivers'!AQ196</f>
        <v>4.5279305842068993</v>
      </c>
      <c r="BG377">
        <f>'Revenue Drivers'!AR196</f>
        <v>6.1080737441969006</v>
      </c>
    </row>
    <row r="378" spans="1:59">
      <c r="A378" t="str">
        <f>'Revenue Drivers'!I198</f>
        <v>% of Total Gross Revenue</v>
      </c>
      <c r="B378">
        <f>'Revenue Drivers'!J198</f>
        <v>0</v>
      </c>
      <c r="C378">
        <f>'Revenue Drivers'!K198</f>
        <v>0</v>
      </c>
      <c r="D378">
        <f>'Revenue Drivers'!L198</f>
        <v>0</v>
      </c>
      <c r="E378">
        <f>'Revenue Drivers'!M198</f>
        <v>0</v>
      </c>
      <c r="F378">
        <f>'Revenue Drivers'!N198</f>
        <v>0</v>
      </c>
      <c r="G378">
        <f>'Revenue Drivers'!O198</f>
        <v>0</v>
      </c>
      <c r="H378">
        <f>'Revenue Drivers'!P198</f>
        <v>0</v>
      </c>
      <c r="I378">
        <f>'Revenue Drivers'!Q198</f>
        <v>0</v>
      </c>
      <c r="J378">
        <f>'Revenue Drivers'!R198</f>
        <v>0</v>
      </c>
      <c r="K378">
        <f>'Revenue Drivers'!S198</f>
        <v>0</v>
      </c>
      <c r="L378">
        <f>'Revenue Drivers'!T198</f>
        <v>0</v>
      </c>
      <c r="M378">
        <f>'Revenue Drivers'!U198</f>
        <v>0</v>
      </c>
      <c r="N378">
        <f>'Revenue Drivers'!V198</f>
        <v>0</v>
      </c>
      <c r="O378">
        <f>'Revenue Drivers'!W198</f>
        <v>0</v>
      </c>
      <c r="P378">
        <f>'Revenue Drivers'!X198</f>
        <v>0</v>
      </c>
      <c r="Q378">
        <f>'Revenue Drivers'!Y198</f>
        <v>0.2034938553530479</v>
      </c>
      <c r="R378">
        <f>'Revenue Drivers'!Z198</f>
        <v>0.20679780437008013</v>
      </c>
      <c r="S378">
        <f>'Revenue Drivers'!AA198</f>
        <v>0.21600418207516117</v>
      </c>
      <c r="T378">
        <f>'Revenue Drivers'!AB198</f>
        <v>0.18225128952184969</v>
      </c>
      <c r="U378">
        <f>'Revenue Drivers'!AC198</f>
        <v>0.20851746597228832</v>
      </c>
      <c r="V378">
        <f>'Revenue Drivers'!AD198</f>
        <v>0.20589964785203105</v>
      </c>
      <c r="W378">
        <f>'Revenue Drivers'!AE198</f>
        <v>0.2148199137894756</v>
      </c>
      <c r="X378">
        <f>'Revenue Drivers'!AF198</f>
        <v>0.20648937831534087</v>
      </c>
      <c r="Y378">
        <f>'Revenue Drivers'!AG198</f>
        <v>0.23594589946991049</v>
      </c>
      <c r="Z378">
        <f>'Revenue Drivers'!AH198</f>
        <v>0.23767132202524061</v>
      </c>
      <c r="AA378">
        <f>'Revenue Drivers'!AI198</f>
        <v>0.24820757454578912</v>
      </c>
      <c r="AB378">
        <f>'Revenue Drivers'!AJ198</f>
        <v>0.1959846513474176</v>
      </c>
      <c r="AD378">
        <f>'Revenue Drivers'!AT198</f>
        <v>0</v>
      </c>
      <c r="AE378">
        <f>'Revenue Drivers'!AU198</f>
        <v>0</v>
      </c>
      <c r="AF378">
        <f>'Revenue Drivers'!AV198</f>
        <v>0.1873220702455643</v>
      </c>
      <c r="AG378">
        <f>'Revenue Drivers'!AW198</f>
        <v>0.20119059303999906</v>
      </c>
      <c r="AH378">
        <f>'Revenue Drivers'!AX198</f>
        <v>0.20890135054452566</v>
      </c>
      <c r="AI378">
        <f>'Revenue Drivers'!AY198</f>
        <v>0.22663530363850404</v>
      </c>
      <c r="AJ378">
        <f>'Revenue Drivers'!AZ198</f>
        <v>0.21653089899259501</v>
      </c>
      <c r="AK378">
        <f>'Revenue Drivers'!BA198</f>
        <v>0.20467139567472387</v>
      </c>
      <c r="AL378">
        <f>'Revenue Drivers'!BB198</f>
        <v>0.20187914561681275</v>
      </c>
      <c r="AM378">
        <f>'Revenue Drivers'!BC198</f>
        <v>0.19882203725681877</v>
      </c>
      <c r="AN378">
        <f>'Revenue Drivers'!BD198</f>
        <v>0.19708680079905935</v>
      </c>
      <c r="AO378">
        <f>'Revenue Drivers'!BE198</f>
        <v>0.19476148145280922</v>
      </c>
      <c r="AP378">
        <f>'Revenue Drivers'!BF198</f>
        <v>0.19286652480551406</v>
      </c>
      <c r="AQ378">
        <f>'Revenue Drivers'!BG198</f>
        <v>0.19085444212240865</v>
      </c>
      <c r="AR378">
        <f>'Revenue Drivers'!BH198</f>
        <v>0.18877308298252124</v>
      </c>
      <c r="AS378">
        <f>'Revenue Drivers'!BI198</f>
        <v>0.18670677649010545</v>
      </c>
      <c r="AT378">
        <f>'Revenue Drivers'!BJ198</f>
        <v>0</v>
      </c>
      <c r="AZ378">
        <f>'Revenue Drivers'!AK198</f>
        <v>0.23141017328375915</v>
      </c>
      <c r="BA378">
        <f>'Revenue Drivers'!AL198</f>
        <v>0.22314223407905953</v>
      </c>
      <c r="BB378">
        <f>'Revenue Drivers'!AM198</f>
        <v>0.22781055121433119</v>
      </c>
      <c r="BC378">
        <f>'Revenue Drivers'!AN198</f>
        <v>0.19037106601921869</v>
      </c>
      <c r="BD378">
        <f>'Revenue Drivers'!AO198</f>
        <v>0.22246866580183927</v>
      </c>
      <c r="BE378">
        <f>'Revenue Drivers'!AP198</f>
        <v>0.2160056709509019</v>
      </c>
      <c r="BF378">
        <f>'Revenue Drivers'!AQ198</f>
        <v>0.21690874464566895</v>
      </c>
      <c r="BG378">
        <f>'Revenue Drivers'!AR198</f>
        <v>0.17334082848390742</v>
      </c>
    </row>
    <row r="379" spans="1:59">
      <c r="A379">
        <f>'Revenue Drivers'!I199</f>
        <v>0</v>
      </c>
      <c r="B379">
        <f>'Revenue Drivers'!J199</f>
        <v>0</v>
      </c>
      <c r="C379">
        <f>'Revenue Drivers'!K199</f>
        <v>0</v>
      </c>
      <c r="D379">
        <f>'Revenue Drivers'!L199</f>
        <v>0</v>
      </c>
      <c r="E379">
        <f>'Revenue Drivers'!M199</f>
        <v>0</v>
      </c>
      <c r="F379">
        <f>'Revenue Drivers'!N199</f>
        <v>0</v>
      </c>
      <c r="G379">
        <f>'Revenue Drivers'!O199</f>
        <v>0</v>
      </c>
      <c r="H379">
        <f>'Revenue Drivers'!P199</f>
        <v>0</v>
      </c>
      <c r="I379">
        <f>'Revenue Drivers'!Q199</f>
        <v>0</v>
      </c>
      <c r="J379">
        <f>'Revenue Drivers'!R199</f>
        <v>0</v>
      </c>
      <c r="K379">
        <f>'Revenue Drivers'!S199</f>
        <v>0</v>
      </c>
      <c r="L379">
        <f>'Revenue Drivers'!T199</f>
        <v>0</v>
      </c>
      <c r="M379">
        <f>'Revenue Drivers'!U199</f>
        <v>0</v>
      </c>
      <c r="N379">
        <f>'Revenue Drivers'!V199</f>
        <v>0</v>
      </c>
      <c r="O379">
        <f>'Revenue Drivers'!W199</f>
        <v>0</v>
      </c>
      <c r="P379">
        <f>'Revenue Drivers'!X199</f>
        <v>0</v>
      </c>
      <c r="Q379">
        <f>'Revenue Drivers'!Y199</f>
        <v>0</v>
      </c>
      <c r="R379">
        <f>'Revenue Drivers'!Z199</f>
        <v>0</v>
      </c>
      <c r="S379">
        <f>'Revenue Drivers'!AA199</f>
        <v>0</v>
      </c>
      <c r="T379">
        <f>'Revenue Drivers'!AB199</f>
        <v>0</v>
      </c>
      <c r="U379">
        <f>'Revenue Drivers'!AC199</f>
        <v>0</v>
      </c>
      <c r="V379">
        <f>'Revenue Drivers'!AD199</f>
        <v>0</v>
      </c>
      <c r="W379">
        <f>'Revenue Drivers'!AE199</f>
        <v>0</v>
      </c>
      <c r="X379">
        <f>'Revenue Drivers'!AF199</f>
        <v>0</v>
      </c>
      <c r="Y379">
        <f>'Revenue Drivers'!AG199</f>
        <v>0</v>
      </c>
      <c r="Z379">
        <f>'Revenue Drivers'!AH199</f>
        <v>0</v>
      </c>
      <c r="AA379">
        <f>'Revenue Drivers'!AI199</f>
        <v>0</v>
      </c>
      <c r="AB379">
        <f>'Revenue Drivers'!AJ199</f>
        <v>0</v>
      </c>
      <c r="AD379">
        <f>'Revenue Drivers'!AT199</f>
        <v>0</v>
      </c>
      <c r="AE379">
        <f>'Revenue Drivers'!AU199</f>
        <v>0</v>
      </c>
      <c r="AF379">
        <f>'Revenue Drivers'!AV199</f>
        <v>0</v>
      </c>
      <c r="AG379">
        <f>'Revenue Drivers'!AW199</f>
        <v>0</v>
      </c>
      <c r="AH379">
        <f>'Revenue Drivers'!AX199</f>
        <v>0</v>
      </c>
      <c r="AI379">
        <f>'Revenue Drivers'!AY199</f>
        <v>0</v>
      </c>
      <c r="AJ379">
        <f>'Revenue Drivers'!AZ199</f>
        <v>0</v>
      </c>
      <c r="AK379">
        <f>'Revenue Drivers'!BA199</f>
        <v>0</v>
      </c>
      <c r="AL379">
        <f>'Revenue Drivers'!BB199</f>
        <v>0</v>
      </c>
      <c r="AM379">
        <f>'Revenue Drivers'!BC199</f>
        <v>0</v>
      </c>
      <c r="AN379">
        <f>'Revenue Drivers'!BD199</f>
        <v>0</v>
      </c>
      <c r="AO379">
        <f>'Revenue Drivers'!BE199</f>
        <v>0</v>
      </c>
      <c r="AP379">
        <f>'Revenue Drivers'!BF199</f>
        <v>0</v>
      </c>
      <c r="AQ379">
        <f>'Revenue Drivers'!BG199</f>
        <v>0</v>
      </c>
      <c r="AR379">
        <f>'Revenue Drivers'!BH199</f>
        <v>0</v>
      </c>
      <c r="AS379">
        <f>'Revenue Drivers'!BI199</f>
        <v>0</v>
      </c>
      <c r="AT379">
        <f>'Revenue Drivers'!BJ199</f>
        <v>0</v>
      </c>
      <c r="AZ379">
        <f>'Revenue Drivers'!AK199</f>
        <v>0</v>
      </c>
      <c r="BA379">
        <f>'Revenue Drivers'!AL199</f>
        <v>0</v>
      </c>
      <c r="BB379">
        <f>'Revenue Drivers'!AM199</f>
        <v>0</v>
      </c>
      <c r="BC379">
        <f>'Revenue Drivers'!AN199</f>
        <v>0</v>
      </c>
      <c r="BD379">
        <f>'Revenue Drivers'!AO199</f>
        <v>0</v>
      </c>
      <c r="BE379">
        <f>'Revenue Drivers'!AP199</f>
        <v>0</v>
      </c>
      <c r="BF379">
        <f>'Revenue Drivers'!AQ199</f>
        <v>0</v>
      </c>
      <c r="BG379">
        <f>'Revenue Drivers'!AR199</f>
        <v>0</v>
      </c>
    </row>
    <row r="380" spans="1:59">
      <c r="A380" t="str">
        <f>'Revenue Drivers'!I211</f>
        <v>Japan (in USD, 10Q/K)</v>
      </c>
      <c r="B380">
        <f>'Revenue Drivers'!J211</f>
        <v>0</v>
      </c>
      <c r="C380">
        <f>'Revenue Drivers'!K211</f>
        <v>0</v>
      </c>
      <c r="D380">
        <f>'Revenue Drivers'!L211</f>
        <v>0</v>
      </c>
      <c r="E380">
        <f>'Revenue Drivers'!M211</f>
        <v>0</v>
      </c>
      <c r="F380">
        <f>'Revenue Drivers'!N211</f>
        <v>0</v>
      </c>
      <c r="G380">
        <f>'Revenue Drivers'!O211</f>
        <v>0</v>
      </c>
      <c r="H380">
        <f>'Revenue Drivers'!P211</f>
        <v>0</v>
      </c>
      <c r="I380">
        <f>'Revenue Drivers'!Q211</f>
        <v>0</v>
      </c>
      <c r="J380">
        <f>'Revenue Drivers'!R211</f>
        <v>0</v>
      </c>
      <c r="K380">
        <f>'Revenue Drivers'!S211</f>
        <v>0</v>
      </c>
      <c r="L380">
        <f>'Revenue Drivers'!T211</f>
        <v>0</v>
      </c>
      <c r="M380">
        <f>'Revenue Drivers'!U211</f>
        <v>0</v>
      </c>
      <c r="N380">
        <f>'Revenue Drivers'!V211</f>
        <v>0</v>
      </c>
      <c r="O380">
        <f>'Revenue Drivers'!W211</f>
        <v>0</v>
      </c>
      <c r="P380">
        <f>'Revenue Drivers'!X211</f>
        <v>0</v>
      </c>
      <c r="Q380">
        <f>'Revenue Drivers'!Y211</f>
        <v>0</v>
      </c>
      <c r="R380">
        <f>'Revenue Drivers'!Z211</f>
        <v>0</v>
      </c>
      <c r="S380">
        <f>'Revenue Drivers'!AA211</f>
        <v>0</v>
      </c>
      <c r="T380">
        <f>'Revenue Drivers'!AB211</f>
        <v>0</v>
      </c>
      <c r="U380">
        <f>'Revenue Drivers'!AC211</f>
        <v>44.508000000000003</v>
      </c>
      <c r="V380">
        <f>'Revenue Drivers'!AD211</f>
        <v>42.255000000000003</v>
      </c>
      <c r="W380">
        <f>'Revenue Drivers'!AE211</f>
        <v>0</v>
      </c>
      <c r="X380">
        <f>'Revenue Drivers'!AF211</f>
        <v>0</v>
      </c>
      <c r="Y380">
        <f>'Revenue Drivers'!AG211</f>
        <v>65.972999999999999</v>
      </c>
      <c r="Z380">
        <f>'Revenue Drivers'!AH211</f>
        <v>66.59</v>
      </c>
      <c r="AA380">
        <f>'Revenue Drivers'!AI211</f>
        <v>76.840999999999994</v>
      </c>
      <c r="AB380">
        <f>'Revenue Drivers'!AJ211</f>
        <v>76.554999999999993</v>
      </c>
      <c r="AD380">
        <f>'Revenue Drivers'!AT211</f>
        <v>0</v>
      </c>
      <c r="AE380">
        <f>'Revenue Drivers'!AU211</f>
        <v>0</v>
      </c>
      <c r="AF380">
        <f>'Revenue Drivers'!AV211</f>
        <v>90.146000000000001</v>
      </c>
      <c r="AG380">
        <f>'Revenue Drivers'!AW211</f>
        <v>154.798</v>
      </c>
      <c r="AH380">
        <f>'Revenue Drivers'!AX211</f>
        <v>190.066</v>
      </c>
      <c r="AI380">
        <f>'Revenue Drivers'!AY211</f>
        <v>285.959</v>
      </c>
      <c r="AJ380">
        <f>'Revenue Drivers'!AZ211</f>
        <v>0</v>
      </c>
      <c r="AK380">
        <f>'Revenue Drivers'!BA211</f>
        <v>0</v>
      </c>
      <c r="AL380">
        <f>'Revenue Drivers'!BB211</f>
        <v>0</v>
      </c>
      <c r="AM380">
        <f>'Revenue Drivers'!BC211</f>
        <v>0</v>
      </c>
      <c r="AN380">
        <f>'Revenue Drivers'!BD211</f>
        <v>0</v>
      </c>
      <c r="AO380">
        <f>'Revenue Drivers'!BE211</f>
        <v>0</v>
      </c>
      <c r="AP380">
        <f>'Revenue Drivers'!BF211</f>
        <v>0</v>
      </c>
      <c r="AQ380">
        <f>'Revenue Drivers'!BG211</f>
        <v>0</v>
      </c>
      <c r="AR380">
        <f>'Revenue Drivers'!BH211</f>
        <v>0</v>
      </c>
      <c r="AS380">
        <f>'Revenue Drivers'!BI211</f>
        <v>0</v>
      </c>
      <c r="AT380">
        <f>'Revenue Drivers'!BJ211</f>
        <v>0</v>
      </c>
      <c r="AZ380">
        <f>'Revenue Drivers'!AK211</f>
        <v>85.31</v>
      </c>
      <c r="BA380">
        <f>'Revenue Drivers'!AL211</f>
        <v>87.4</v>
      </c>
      <c r="BB380">
        <f>'Revenue Drivers'!AM211</f>
        <v>94.10299999999998</v>
      </c>
      <c r="BC380">
        <f>'Revenue Drivers'!AN211</f>
        <v>0</v>
      </c>
      <c r="BD380">
        <f>'Revenue Drivers'!AO211</f>
        <v>0</v>
      </c>
      <c r="BE380">
        <f>'Revenue Drivers'!AP211</f>
        <v>0</v>
      </c>
      <c r="BF380">
        <f>'Revenue Drivers'!AQ211</f>
        <v>0</v>
      </c>
      <c r="BG380">
        <f>'Revenue Drivers'!AR211</f>
        <v>0</v>
      </c>
    </row>
    <row r="381" spans="1:59">
      <c r="A381" t="str">
        <f>'Revenue Drivers'!I212</f>
        <v>Other (in USD)</v>
      </c>
      <c r="B381">
        <f>'Revenue Drivers'!J212</f>
        <v>0</v>
      </c>
      <c r="C381">
        <f>'Revenue Drivers'!K212</f>
        <v>0</v>
      </c>
      <c r="D381">
        <f>'Revenue Drivers'!L212</f>
        <v>0</v>
      </c>
      <c r="E381">
        <f>'Revenue Drivers'!M212</f>
        <v>0</v>
      </c>
      <c r="F381">
        <f>'Revenue Drivers'!N212</f>
        <v>0</v>
      </c>
      <c r="G381">
        <f>'Revenue Drivers'!O212</f>
        <v>0</v>
      </c>
      <c r="H381">
        <f>'Revenue Drivers'!P212</f>
        <v>0</v>
      </c>
      <c r="I381">
        <f>'Revenue Drivers'!Q212</f>
        <v>0</v>
      </c>
      <c r="J381">
        <f>'Revenue Drivers'!R212</f>
        <v>0</v>
      </c>
      <c r="K381">
        <f>'Revenue Drivers'!S212</f>
        <v>0</v>
      </c>
      <c r="L381">
        <f>'Revenue Drivers'!T212</f>
        <v>0</v>
      </c>
      <c r="M381">
        <f>'Revenue Drivers'!U212</f>
        <v>0</v>
      </c>
      <c r="N381">
        <f>'Revenue Drivers'!V212</f>
        <v>0</v>
      </c>
      <c r="O381">
        <f>'Revenue Drivers'!W212</f>
        <v>0</v>
      </c>
      <c r="P381">
        <f>'Revenue Drivers'!X212</f>
        <v>0</v>
      </c>
      <c r="Q381">
        <f>'Revenue Drivers'!Y212</f>
        <v>0</v>
      </c>
      <c r="R381">
        <f>'Revenue Drivers'!Z212</f>
        <v>0</v>
      </c>
      <c r="S381">
        <f>'Revenue Drivers'!AA212</f>
        <v>0</v>
      </c>
      <c r="T381">
        <f>'Revenue Drivers'!AB212</f>
        <v>0</v>
      </c>
      <c r="U381">
        <f>'Revenue Drivers'!AC212</f>
        <v>16.832000000000001</v>
      </c>
      <c r="V381">
        <f>'Revenue Drivers'!AD212</f>
        <v>19.372</v>
      </c>
      <c r="W381">
        <f>'Revenue Drivers'!AE212</f>
        <v>0</v>
      </c>
      <c r="X381">
        <f>'Revenue Drivers'!AF212</f>
        <v>0</v>
      </c>
      <c r="Y381">
        <f>'Revenue Drivers'!AG212</f>
        <v>28.701000000000008</v>
      </c>
      <c r="Z381">
        <f>'Revenue Drivers'!AH212</f>
        <v>30.189999999999998</v>
      </c>
      <c r="AA381">
        <f>'Revenue Drivers'!AI212</f>
        <v>28.366</v>
      </c>
      <c r="AB381">
        <f>'Revenue Drivers'!AJ212</f>
        <v>34.534000000000006</v>
      </c>
      <c r="AD381">
        <f>'Revenue Drivers'!AT212</f>
        <v>0</v>
      </c>
      <c r="AE381">
        <f>'Revenue Drivers'!AU212</f>
        <v>0</v>
      </c>
      <c r="AF381">
        <f>'Revenue Drivers'!AV212</f>
        <v>20.265000000000001</v>
      </c>
      <c r="AG381">
        <f>'Revenue Drivers'!AW212</f>
        <v>44.027999999999963</v>
      </c>
      <c r="AH381">
        <f>'Revenue Drivers'!AX212</f>
        <v>86.346000000000032</v>
      </c>
      <c r="AI381">
        <f>'Revenue Drivers'!AY212</f>
        <v>121.791</v>
      </c>
      <c r="AJ381">
        <f>'Revenue Drivers'!AZ212</f>
        <v>0</v>
      </c>
      <c r="AK381">
        <f>'Revenue Drivers'!BA212</f>
        <v>0</v>
      </c>
      <c r="AL381">
        <f>'Revenue Drivers'!BB212</f>
        <v>0</v>
      </c>
      <c r="AM381">
        <f>'Revenue Drivers'!BC212</f>
        <v>0</v>
      </c>
      <c r="AN381">
        <f>'Revenue Drivers'!BD212</f>
        <v>0</v>
      </c>
      <c r="AO381">
        <f>'Revenue Drivers'!BE212</f>
        <v>0</v>
      </c>
      <c r="AP381">
        <f>'Revenue Drivers'!BF212</f>
        <v>0</v>
      </c>
      <c r="AQ381">
        <f>'Revenue Drivers'!BG212</f>
        <v>0</v>
      </c>
      <c r="AR381">
        <f>'Revenue Drivers'!BH212</f>
        <v>0</v>
      </c>
      <c r="AS381">
        <f>'Revenue Drivers'!BI212</f>
        <v>0</v>
      </c>
      <c r="AT381">
        <f>'Revenue Drivers'!BJ212</f>
        <v>0</v>
      </c>
      <c r="AZ381">
        <f>'Revenue Drivers'!AK212</f>
        <v>34.251999999999995</v>
      </c>
      <c r="BA381">
        <f>'Revenue Drivers'!AL212</f>
        <v>33.547999999999988</v>
      </c>
      <c r="BB381">
        <f>'Revenue Drivers'!AM212</f>
        <v>34.376000000000033</v>
      </c>
      <c r="BC381">
        <f>'Revenue Drivers'!AN212</f>
        <v>0</v>
      </c>
      <c r="BD381">
        <f>'Revenue Drivers'!AO212</f>
        <v>0</v>
      </c>
      <c r="BE381">
        <f>'Revenue Drivers'!AP212</f>
        <v>0</v>
      </c>
      <c r="BF381">
        <f>'Revenue Drivers'!AQ212</f>
        <v>0</v>
      </c>
      <c r="BG381">
        <f>'Revenue Drivers'!AR212</f>
        <v>0</v>
      </c>
    </row>
    <row r="382" spans="1:59">
      <c r="A382">
        <f>'Revenue Drivers'!I200</f>
        <v>0</v>
      </c>
      <c r="B382">
        <f>'Revenue Drivers'!J200</f>
        <v>0</v>
      </c>
      <c r="C382">
        <f>'Revenue Drivers'!K200</f>
        <v>0</v>
      </c>
      <c r="D382">
        <f>'Revenue Drivers'!L200</f>
        <v>0</v>
      </c>
      <c r="E382">
        <f>'Revenue Drivers'!M200</f>
        <v>0</v>
      </c>
      <c r="F382">
        <f>'Revenue Drivers'!N200</f>
        <v>0</v>
      </c>
      <c r="G382">
        <f>'Revenue Drivers'!O200</f>
        <v>0</v>
      </c>
      <c r="H382">
        <f>'Revenue Drivers'!P200</f>
        <v>0</v>
      </c>
      <c r="I382">
        <f>'Revenue Drivers'!Q200</f>
        <v>0</v>
      </c>
      <c r="J382">
        <f>'Revenue Drivers'!R200</f>
        <v>0</v>
      </c>
      <c r="K382">
        <f>'Revenue Drivers'!S200</f>
        <v>0</v>
      </c>
      <c r="L382">
        <f>'Revenue Drivers'!T200</f>
        <v>0</v>
      </c>
      <c r="M382">
        <f>'Revenue Drivers'!U200</f>
        <v>0</v>
      </c>
      <c r="N382">
        <f>'Revenue Drivers'!V200</f>
        <v>0</v>
      </c>
      <c r="O382">
        <f>'Revenue Drivers'!W200</f>
        <v>0</v>
      </c>
      <c r="P382">
        <f>'Revenue Drivers'!X200</f>
        <v>0</v>
      </c>
      <c r="Q382">
        <f>'Revenue Drivers'!Y200</f>
        <v>0</v>
      </c>
      <c r="R382">
        <f>'Revenue Drivers'!Z200</f>
        <v>0</v>
      </c>
      <c r="S382">
        <f>'Revenue Drivers'!AA200</f>
        <v>0</v>
      </c>
      <c r="T382">
        <f>'Revenue Drivers'!AB200</f>
        <v>0</v>
      </c>
      <c r="U382">
        <f>'Revenue Drivers'!AC200</f>
        <v>0</v>
      </c>
      <c r="V382">
        <f>'Revenue Drivers'!AD200</f>
        <v>0</v>
      </c>
      <c r="W382">
        <f>'Revenue Drivers'!AE200</f>
        <v>0</v>
      </c>
      <c r="X382">
        <f>'Revenue Drivers'!AF200</f>
        <v>0</v>
      </c>
      <c r="Y382">
        <f>'Revenue Drivers'!AG200</f>
        <v>0</v>
      </c>
      <c r="Z382">
        <f>'Revenue Drivers'!AH200</f>
        <v>0</v>
      </c>
      <c r="AA382">
        <f>'Revenue Drivers'!AI200</f>
        <v>0</v>
      </c>
      <c r="AB382">
        <f>'Revenue Drivers'!AJ200</f>
        <v>0</v>
      </c>
      <c r="AD382">
        <f>'Revenue Drivers'!AT200</f>
        <v>0</v>
      </c>
      <c r="AE382">
        <f>'Revenue Drivers'!AU200</f>
        <v>0</v>
      </c>
      <c r="AF382">
        <f>'Revenue Drivers'!AV200</f>
        <v>0</v>
      </c>
      <c r="AG382">
        <f>'Revenue Drivers'!AW200</f>
        <v>0</v>
      </c>
      <c r="AH382">
        <f>'Revenue Drivers'!AX200</f>
        <v>0</v>
      </c>
      <c r="AI382">
        <f>'Revenue Drivers'!AY200</f>
        <v>0</v>
      </c>
      <c r="AJ382">
        <f>'Revenue Drivers'!AZ200</f>
        <v>0</v>
      </c>
      <c r="AK382">
        <f>'Revenue Drivers'!BA200</f>
        <v>0</v>
      </c>
      <c r="AL382">
        <f>'Revenue Drivers'!BB200</f>
        <v>0</v>
      </c>
      <c r="AM382">
        <f>'Revenue Drivers'!BC200</f>
        <v>0</v>
      </c>
      <c r="AN382">
        <f>'Revenue Drivers'!BD200</f>
        <v>0</v>
      </c>
      <c r="AO382">
        <f>'Revenue Drivers'!BE200</f>
        <v>0</v>
      </c>
      <c r="AP382">
        <f>'Revenue Drivers'!BF200</f>
        <v>0</v>
      </c>
      <c r="AQ382">
        <f>'Revenue Drivers'!BG200</f>
        <v>0</v>
      </c>
      <c r="AR382">
        <f>'Revenue Drivers'!BH200</f>
        <v>0</v>
      </c>
      <c r="AS382">
        <f>'Revenue Drivers'!BI200</f>
        <v>0</v>
      </c>
      <c r="AT382">
        <f>'Revenue Drivers'!BJ200</f>
        <v>0</v>
      </c>
      <c r="AZ382">
        <f>'Revenue Drivers'!AK200</f>
        <v>0</v>
      </c>
      <c r="BA382">
        <f>'Revenue Drivers'!AL200</f>
        <v>0</v>
      </c>
      <c r="BB382">
        <f>'Revenue Drivers'!AM200</f>
        <v>0</v>
      </c>
      <c r="BC382">
        <f>'Revenue Drivers'!AN200</f>
        <v>0</v>
      </c>
      <c r="BD382">
        <f>'Revenue Drivers'!AO200</f>
        <v>0</v>
      </c>
      <c r="BE382">
        <f>'Revenue Drivers'!AP200</f>
        <v>0</v>
      </c>
      <c r="BF382">
        <f>'Revenue Drivers'!AQ200</f>
        <v>0</v>
      </c>
      <c r="BG382">
        <f>'Revenue Drivers'!AR200</f>
        <v>0</v>
      </c>
    </row>
    <row r="383" spans="1:59">
      <c r="A383" t="str">
        <f>'Revenue Drivers'!I201</f>
        <v>Asia-Pacific (in Constant Currency USD)</v>
      </c>
      <c r="B383">
        <f>'Revenue Drivers'!J201</f>
        <v>0</v>
      </c>
      <c r="C383">
        <f>'Revenue Drivers'!K201</f>
        <v>0</v>
      </c>
      <c r="D383">
        <f>'Revenue Drivers'!L201</f>
        <v>0</v>
      </c>
      <c r="E383">
        <f>'Revenue Drivers'!M201</f>
        <v>0</v>
      </c>
      <c r="F383">
        <f>'Revenue Drivers'!N201</f>
        <v>0</v>
      </c>
      <c r="G383">
        <f>'Revenue Drivers'!O201</f>
        <v>0</v>
      </c>
      <c r="H383">
        <f>'Revenue Drivers'!P201</f>
        <v>0</v>
      </c>
      <c r="I383">
        <f>'Revenue Drivers'!Q201</f>
        <v>0</v>
      </c>
      <c r="J383">
        <f>'Revenue Drivers'!R201</f>
        <v>0</v>
      </c>
      <c r="K383">
        <f>'Revenue Drivers'!S201</f>
        <v>0</v>
      </c>
      <c r="L383">
        <f>'Revenue Drivers'!T201</f>
        <v>0</v>
      </c>
      <c r="M383">
        <f>'Revenue Drivers'!U201</f>
        <v>0</v>
      </c>
      <c r="N383">
        <f>'Revenue Drivers'!V201</f>
        <v>0</v>
      </c>
      <c r="O383">
        <f>'Revenue Drivers'!W201</f>
        <v>0</v>
      </c>
      <c r="P383">
        <f>'Revenue Drivers'!X201</f>
        <v>0</v>
      </c>
      <c r="Q383">
        <f>'Revenue Drivers'!Y201</f>
        <v>0</v>
      </c>
      <c r="R383">
        <f>'Revenue Drivers'!Z201</f>
        <v>0</v>
      </c>
      <c r="S383">
        <f>'Revenue Drivers'!AA201</f>
        <v>0</v>
      </c>
      <c r="T383">
        <f>'Revenue Drivers'!AB201</f>
        <v>0</v>
      </c>
      <c r="U383">
        <f>'Revenue Drivers'!AC201</f>
        <v>69.248000000000005</v>
      </c>
      <c r="V383">
        <f>'Revenue Drivers'!AD201</f>
        <v>70.957999999999998</v>
      </c>
      <c r="W383">
        <f>'Revenue Drivers'!AE201</f>
        <v>82.275000000000006</v>
      </c>
      <c r="X383">
        <f>'Revenue Drivers'!AF201</f>
        <v>87.134</v>
      </c>
      <c r="Y383">
        <f>'Revenue Drivers'!AG201</f>
        <v>93.685000000000002</v>
      </c>
      <c r="Z383">
        <f>'Revenue Drivers'!AH201</f>
        <v>90.003</v>
      </c>
      <c r="AA383">
        <f>'Revenue Drivers'!AI201</f>
        <v>92.904500000000013</v>
      </c>
      <c r="AB383">
        <f>'Revenue Drivers'!AJ201</f>
        <v>103.29480000000001</v>
      </c>
      <c r="AD383">
        <f>'Revenue Drivers'!AT201</f>
        <v>0</v>
      </c>
      <c r="AE383">
        <f>'Revenue Drivers'!AU201</f>
        <v>0</v>
      </c>
      <c r="AF383">
        <f>'Revenue Drivers'!AV201</f>
        <v>0</v>
      </c>
      <c r="AG383">
        <f>'Revenue Drivers'!AW201</f>
        <v>0</v>
      </c>
      <c r="AH383">
        <f>'Revenue Drivers'!AX201</f>
        <v>309.61500000000001</v>
      </c>
      <c r="AI383">
        <f>'Revenue Drivers'!AY201</f>
        <v>379.88729999999998</v>
      </c>
      <c r="AJ383">
        <f>'Revenue Drivers'!AZ201</f>
        <v>505.21587</v>
      </c>
      <c r="AK383">
        <f>'Revenue Drivers'!BA201</f>
        <v>509.48454890858477</v>
      </c>
      <c r="AL383">
        <f>'Revenue Drivers'!BB201</f>
        <v>574.76930269114587</v>
      </c>
      <c r="AM383">
        <f>'Revenue Drivers'!BC201</f>
        <v>617.78379598612753</v>
      </c>
      <c r="AN383">
        <f>'Revenue Drivers'!BD201</f>
        <v>658.13943778363307</v>
      </c>
      <c r="AO383">
        <f>'Revenue Drivers'!BE201</f>
        <v>692.79549305339378</v>
      </c>
      <c r="AP383">
        <f>'Revenue Drivers'!BF201</f>
        <v>725.00577076507375</v>
      </c>
      <c r="AQ383">
        <f>'Revenue Drivers'!BG201</f>
        <v>754.00600159567671</v>
      </c>
      <c r="AR383">
        <f>'Revenue Drivers'!BH201</f>
        <v>781.68669161566709</v>
      </c>
      <c r="AS383">
        <f>'Revenue Drivers'!BI201</f>
        <v>810.40022273514182</v>
      </c>
      <c r="AT383">
        <f>'Revenue Drivers'!BJ201</f>
        <v>0</v>
      </c>
      <c r="AZ383">
        <f>'Revenue Drivers'!AK201</f>
        <v>117.72499999999999</v>
      </c>
      <c r="BA383">
        <f>'Revenue Drivers'!AL201</f>
        <v>122.9106</v>
      </c>
      <c r="BB383">
        <f>'Revenue Drivers'!AM201</f>
        <v>135.71702999999999</v>
      </c>
      <c r="BC383">
        <f>'Revenue Drivers'!AN201</f>
        <v>128.86323999999999</v>
      </c>
      <c r="BD383">
        <f>'Revenue Drivers'!AO201</f>
        <v>127.75688000000001</v>
      </c>
      <c r="BE383">
        <f>'Revenue Drivers'!AP201</f>
        <v>121.88383999999999</v>
      </c>
      <c r="BF383">
        <f>'Revenue Drivers'!AQ201</f>
        <v>127.88172999999999</v>
      </c>
      <c r="BG383">
        <f>'Revenue Drivers'!AR201</f>
        <v>131.96209890858478</v>
      </c>
    </row>
    <row r="384" spans="1:59">
      <c r="A384" t="str">
        <f>'Revenue Drivers'!I202</f>
        <v>y/y Constant Currency Growth - %</v>
      </c>
      <c r="B384">
        <f>'Revenue Drivers'!J202</f>
        <v>0</v>
      </c>
      <c r="C384">
        <f>'Revenue Drivers'!K202</f>
        <v>0</v>
      </c>
      <c r="D384">
        <f>'Revenue Drivers'!L202</f>
        <v>0</v>
      </c>
      <c r="E384">
        <f>'Revenue Drivers'!M202</f>
        <v>0</v>
      </c>
      <c r="F384">
        <f>'Revenue Drivers'!N202</f>
        <v>0</v>
      </c>
      <c r="G384">
        <f>'Revenue Drivers'!O202</f>
        <v>0</v>
      </c>
      <c r="H384">
        <f>'Revenue Drivers'!P202</f>
        <v>0</v>
      </c>
      <c r="I384">
        <f>'Revenue Drivers'!Q202</f>
        <v>0</v>
      </c>
      <c r="J384">
        <f>'Revenue Drivers'!R202</f>
        <v>0</v>
      </c>
      <c r="K384">
        <f>'Revenue Drivers'!S202</f>
        <v>0</v>
      </c>
      <c r="L384">
        <f>'Revenue Drivers'!T202</f>
        <v>0</v>
      </c>
      <c r="M384">
        <f>'Revenue Drivers'!U202</f>
        <v>0</v>
      </c>
      <c r="N384">
        <f>'Revenue Drivers'!V202</f>
        <v>0</v>
      </c>
      <c r="O384">
        <f>'Revenue Drivers'!W202</f>
        <v>0</v>
      </c>
      <c r="P384">
        <f>'Revenue Drivers'!X202</f>
        <v>0</v>
      </c>
      <c r="Q384">
        <f>'Revenue Drivers'!Y202</f>
        <v>0</v>
      </c>
      <c r="R384">
        <f>'Revenue Drivers'!Z202</f>
        <v>0</v>
      </c>
      <c r="S384">
        <f>'Revenue Drivers'!AA202</f>
        <v>0</v>
      </c>
      <c r="T384">
        <f>'Revenue Drivers'!AB202</f>
        <v>0</v>
      </c>
      <c r="U384">
        <f>'Revenue Drivers'!AC202</f>
        <v>0.62913471039382696</v>
      </c>
      <c r="V384">
        <f>'Revenue Drivers'!AD202</f>
        <v>0.51402906095973711</v>
      </c>
      <c r="W384">
        <f>'Revenue Drivers'!AE202</f>
        <v>0.4749381520920728</v>
      </c>
      <c r="X384">
        <f>'Revenue Drivers'!AF202</f>
        <v>0.6234838180768012</v>
      </c>
      <c r="Y384">
        <f>'Revenue Drivers'!AG202</f>
        <v>0.52730681447668726</v>
      </c>
      <c r="Z384">
        <f>'Revenue Drivers'!AH202</f>
        <v>0.46044753111460879</v>
      </c>
      <c r="AA384">
        <f>'Revenue Drivers'!AI202</f>
        <v>0.30000000000000004</v>
      </c>
      <c r="AB384">
        <f>'Revenue Drivers'!AJ202</f>
        <v>0.26</v>
      </c>
      <c r="AD384">
        <f>'Revenue Drivers'!AT202</f>
        <v>0</v>
      </c>
      <c r="AE384">
        <f>'Revenue Drivers'!AU202</f>
        <v>0</v>
      </c>
      <c r="AF384">
        <f>'Revenue Drivers'!AV202</f>
        <v>0</v>
      </c>
      <c r="AG384">
        <f>'Revenue Drivers'!AW202</f>
        <v>0</v>
      </c>
      <c r="AH384">
        <f>'Revenue Drivers'!AX202</f>
        <v>0.55721585708106613</v>
      </c>
      <c r="AI384">
        <f>'Revenue Drivers'!AY202</f>
        <v>0.37435169240119803</v>
      </c>
      <c r="AJ384">
        <f>'Revenue Drivers'!AZ202</f>
        <v>0.23903340282035557</v>
      </c>
      <c r="AK384">
        <f>'Revenue Drivers'!BA202</f>
        <v>2.449110487243189E-2</v>
      </c>
      <c r="AL384">
        <f>'Revenue Drivers'!BB202</f>
        <v>9.559803209187745E-2</v>
      </c>
      <c r="AM384">
        <f>'Revenue Drivers'!BC202</f>
        <v>7.4837840318858539E-2</v>
      </c>
      <c r="AN384">
        <f>'Revenue Drivers'!BD202</f>
        <v>6.5323244247752488E-2</v>
      </c>
      <c r="AO384">
        <f>'Revenue Drivers'!BE202</f>
        <v>5.2657618249514648E-2</v>
      </c>
      <c r="AP384">
        <f>'Revenue Drivers'!BF202</f>
        <v>4.6493197537584852E-2</v>
      </c>
      <c r="AQ384">
        <f>'Revenue Drivers'!BG202</f>
        <v>4.0000000000000036E-2</v>
      </c>
      <c r="AR384">
        <f>'Revenue Drivers'!BH202</f>
        <v>3.6711498265810549E-2</v>
      </c>
      <c r="AS384">
        <f>'Revenue Drivers'!BI202</f>
        <v>3.6732787480527218E-2</v>
      </c>
      <c r="AT384">
        <f>'Revenue Drivers'!BJ202</f>
        <v>0</v>
      </c>
      <c r="AZ384">
        <f>'Revenue Drivers'!AK202</f>
        <v>0.2434776179310052</v>
      </c>
      <c r="BA384">
        <f>'Revenue Drivers'!AL202</f>
        <v>0.27</v>
      </c>
      <c r="BB384">
        <f>'Revenue Drivers'!AM202</f>
        <v>0.29000000000000004</v>
      </c>
      <c r="BC384">
        <f>'Revenue Drivers'!AN202</f>
        <v>0.15999999999999992</v>
      </c>
      <c r="BD384">
        <f>'Revenue Drivers'!AO202</f>
        <v>6.8540840735350717E-2</v>
      </c>
      <c r="BE384">
        <f>'Revenue Drivers'!AP202</f>
        <v>7.7375400998775934E-3</v>
      </c>
      <c r="BF384">
        <f>'Revenue Drivers'!AQ202</f>
        <v>-4.6487752862337528E-3</v>
      </c>
      <c r="BG384">
        <f>'Revenue Drivers'!AR202</f>
        <v>2.8414998196520935E-2</v>
      </c>
    </row>
    <row r="385" spans="1:59">
      <c r="A385" t="str">
        <f>'Revenue Drivers'!I203</f>
        <v>2 Yr Stacked Growth - %</v>
      </c>
      <c r="B385">
        <f>'Revenue Drivers'!J203</f>
        <v>0</v>
      </c>
      <c r="C385">
        <f>'Revenue Drivers'!K203</f>
        <v>0</v>
      </c>
      <c r="D385">
        <f>'Revenue Drivers'!L203</f>
        <v>0</v>
      </c>
      <c r="E385">
        <f>'Revenue Drivers'!M203</f>
        <v>0</v>
      </c>
      <c r="F385">
        <f>'Revenue Drivers'!N203</f>
        <v>0</v>
      </c>
      <c r="G385">
        <f>'Revenue Drivers'!O203</f>
        <v>0</v>
      </c>
      <c r="H385">
        <f>'Revenue Drivers'!P203</f>
        <v>0</v>
      </c>
      <c r="I385">
        <f>'Revenue Drivers'!Q203</f>
        <v>0</v>
      </c>
      <c r="J385">
        <f>'Revenue Drivers'!R203</f>
        <v>0</v>
      </c>
      <c r="K385">
        <f>'Revenue Drivers'!S203</f>
        <v>0</v>
      </c>
      <c r="L385">
        <f>'Revenue Drivers'!T203</f>
        <v>0</v>
      </c>
      <c r="M385">
        <f>'Revenue Drivers'!U203</f>
        <v>0</v>
      </c>
      <c r="N385">
        <f>'Revenue Drivers'!V203</f>
        <v>0</v>
      </c>
      <c r="O385">
        <f>'Revenue Drivers'!W203</f>
        <v>0</v>
      </c>
      <c r="P385">
        <f>'Revenue Drivers'!X203</f>
        <v>0</v>
      </c>
      <c r="Q385">
        <f>'Revenue Drivers'!Y203</f>
        <v>0</v>
      </c>
      <c r="R385">
        <f>'Revenue Drivers'!Z203</f>
        <v>0</v>
      </c>
      <c r="S385">
        <f>'Revenue Drivers'!AA203</f>
        <v>0</v>
      </c>
      <c r="T385">
        <f>'Revenue Drivers'!AB203</f>
        <v>0</v>
      </c>
      <c r="U385">
        <f>'Revenue Drivers'!AC203</f>
        <v>0</v>
      </c>
      <c r="V385">
        <f>'Revenue Drivers'!AD203</f>
        <v>0</v>
      </c>
      <c r="W385">
        <f>'Revenue Drivers'!AE203</f>
        <v>0</v>
      </c>
      <c r="X385">
        <f>'Revenue Drivers'!AF203</f>
        <v>0</v>
      </c>
      <c r="Y385">
        <f>'Revenue Drivers'!AG203</f>
        <v>1.1564415248705142</v>
      </c>
      <c r="Z385">
        <f>'Revenue Drivers'!AH203</f>
        <v>0.97447659207434589</v>
      </c>
      <c r="AA385">
        <f>'Revenue Drivers'!AI203</f>
        <v>0.77493815209207284</v>
      </c>
      <c r="AB385">
        <f>'Revenue Drivers'!AJ203</f>
        <v>0.88348381807680121</v>
      </c>
      <c r="AD385">
        <f>'Revenue Drivers'!AT203</f>
        <v>0</v>
      </c>
      <c r="AE385">
        <f>'Revenue Drivers'!AU203</f>
        <v>0</v>
      </c>
      <c r="AF385">
        <f>'Revenue Drivers'!AV203</f>
        <v>0</v>
      </c>
      <c r="AG385">
        <f>'Revenue Drivers'!AW203</f>
        <v>0</v>
      </c>
      <c r="AH385">
        <f>'Revenue Drivers'!AX203</f>
        <v>0</v>
      </c>
      <c r="AI385">
        <f>'Revenue Drivers'!AY203</f>
        <v>0</v>
      </c>
      <c r="AJ385">
        <f>'Revenue Drivers'!AZ203</f>
        <v>0</v>
      </c>
      <c r="AK385">
        <f>'Revenue Drivers'!BA203</f>
        <v>0</v>
      </c>
      <c r="AL385">
        <f>'Revenue Drivers'!BB203</f>
        <v>0</v>
      </c>
      <c r="AM385">
        <f>'Revenue Drivers'!BC203</f>
        <v>0</v>
      </c>
      <c r="AN385">
        <f>'Revenue Drivers'!BD203</f>
        <v>0</v>
      </c>
      <c r="AO385">
        <f>'Revenue Drivers'!BE203</f>
        <v>0</v>
      </c>
      <c r="AP385">
        <f>'Revenue Drivers'!BF203</f>
        <v>0</v>
      </c>
      <c r="AQ385">
        <f>'Revenue Drivers'!BG203</f>
        <v>0</v>
      </c>
      <c r="AR385">
        <f>'Revenue Drivers'!BH203</f>
        <v>0</v>
      </c>
      <c r="AS385">
        <f>'Revenue Drivers'!BI203</f>
        <v>0</v>
      </c>
      <c r="AT385">
        <f>'Revenue Drivers'!BJ203</f>
        <v>0</v>
      </c>
      <c r="AZ385">
        <f>'Revenue Drivers'!AK203</f>
        <v>0.77078443240769245</v>
      </c>
      <c r="BA385">
        <f>'Revenue Drivers'!AL203</f>
        <v>0.73044753111460881</v>
      </c>
      <c r="BB385">
        <f>'Revenue Drivers'!AM203</f>
        <v>0.59000000000000008</v>
      </c>
      <c r="BC385">
        <f>'Revenue Drivers'!AN203</f>
        <v>0.41999999999999993</v>
      </c>
      <c r="BD385">
        <f>'Revenue Drivers'!AO203</f>
        <v>0.31201845866635591</v>
      </c>
      <c r="BE385">
        <f>'Revenue Drivers'!AP203</f>
        <v>0.27773754009987761</v>
      </c>
      <c r="BF385">
        <f>'Revenue Drivers'!AQ203</f>
        <v>0.28535122471376628</v>
      </c>
      <c r="BG385">
        <f>'Revenue Drivers'!AR203</f>
        <v>0.18841499819652086</v>
      </c>
    </row>
    <row r="386" spans="1:59">
      <c r="A386" t="str">
        <f>'Revenue Drivers'!I204</f>
        <v>y/y abs Growth</v>
      </c>
      <c r="B386">
        <f>'Revenue Drivers'!J204</f>
        <v>0</v>
      </c>
      <c r="C386">
        <f>'Revenue Drivers'!K204</f>
        <v>0</v>
      </c>
      <c r="D386">
        <f>'Revenue Drivers'!L204</f>
        <v>0</v>
      </c>
      <c r="E386">
        <f>'Revenue Drivers'!M204</f>
        <v>0</v>
      </c>
      <c r="F386">
        <f>'Revenue Drivers'!N204</f>
        <v>0</v>
      </c>
      <c r="G386">
        <f>'Revenue Drivers'!O204</f>
        <v>0</v>
      </c>
      <c r="H386">
        <f>'Revenue Drivers'!P204</f>
        <v>0</v>
      </c>
      <c r="I386">
        <f>'Revenue Drivers'!Q204</f>
        <v>0</v>
      </c>
      <c r="J386">
        <f>'Revenue Drivers'!R204</f>
        <v>0</v>
      </c>
      <c r="K386">
        <f>'Revenue Drivers'!S204</f>
        <v>0</v>
      </c>
      <c r="L386">
        <f>'Revenue Drivers'!T204</f>
        <v>0</v>
      </c>
      <c r="M386">
        <f>'Revenue Drivers'!U204</f>
        <v>0</v>
      </c>
      <c r="N386">
        <f>'Revenue Drivers'!V204</f>
        <v>0</v>
      </c>
      <c r="O386">
        <f>'Revenue Drivers'!W204</f>
        <v>0</v>
      </c>
      <c r="P386">
        <f>'Revenue Drivers'!X204</f>
        <v>0</v>
      </c>
      <c r="Q386">
        <f>'Revenue Drivers'!Y204</f>
        <v>0</v>
      </c>
      <c r="R386">
        <f>'Revenue Drivers'!Z204</f>
        <v>0</v>
      </c>
      <c r="S386">
        <f>'Revenue Drivers'!AA204</f>
        <v>0</v>
      </c>
      <c r="T386">
        <f>'Revenue Drivers'!AB204</f>
        <v>0</v>
      </c>
      <c r="U386">
        <f>'Revenue Drivers'!AC204</f>
        <v>0</v>
      </c>
      <c r="V386">
        <f>'Revenue Drivers'!AD204</f>
        <v>0</v>
      </c>
      <c r="W386">
        <f>'Revenue Drivers'!AE204</f>
        <v>0</v>
      </c>
      <c r="X386">
        <f>'Revenue Drivers'!AF204</f>
        <v>0</v>
      </c>
      <c r="Y386">
        <f>'Revenue Drivers'!AG204</f>
        <v>0</v>
      </c>
      <c r="Z386">
        <f>'Revenue Drivers'!AH204</f>
        <v>0</v>
      </c>
      <c r="AA386">
        <f>'Revenue Drivers'!AI204</f>
        <v>0</v>
      </c>
      <c r="AB386">
        <f>'Revenue Drivers'!AJ204</f>
        <v>0</v>
      </c>
      <c r="AD386">
        <f>'Revenue Drivers'!AT204</f>
        <v>0</v>
      </c>
      <c r="AE386">
        <f>'Revenue Drivers'!AU204</f>
        <v>0</v>
      </c>
      <c r="AF386">
        <f>'Revenue Drivers'!AV204</f>
        <v>0</v>
      </c>
      <c r="AG386">
        <f>'Revenue Drivers'!AW204</f>
        <v>0</v>
      </c>
      <c r="AH386">
        <f>'Revenue Drivers'!AX204</f>
        <v>0</v>
      </c>
      <c r="AI386">
        <f>'Revenue Drivers'!AY204</f>
        <v>0</v>
      </c>
      <c r="AJ386">
        <f>'Revenue Drivers'!AZ204</f>
        <v>0</v>
      </c>
      <c r="AK386">
        <f>'Revenue Drivers'!BA204</f>
        <v>0</v>
      </c>
      <c r="AL386">
        <f>'Revenue Drivers'!BB204</f>
        <v>0</v>
      </c>
      <c r="AM386">
        <f>'Revenue Drivers'!BC204</f>
        <v>0</v>
      </c>
      <c r="AN386">
        <f>'Revenue Drivers'!BD204</f>
        <v>0</v>
      </c>
      <c r="AO386">
        <f>'Revenue Drivers'!BE204</f>
        <v>0</v>
      </c>
      <c r="AP386">
        <f>'Revenue Drivers'!BF204</f>
        <v>0</v>
      </c>
      <c r="AQ386">
        <f>'Revenue Drivers'!BG204</f>
        <v>0</v>
      </c>
      <c r="AR386">
        <f>'Revenue Drivers'!BH204</f>
        <v>0</v>
      </c>
      <c r="AS386">
        <f>'Revenue Drivers'!BI204</f>
        <v>0</v>
      </c>
      <c r="AT386">
        <f>'Revenue Drivers'!BJ204</f>
        <v>0</v>
      </c>
      <c r="AZ386">
        <f>'Revenue Drivers'!AK204</f>
        <v>0</v>
      </c>
      <c r="BA386">
        <f>'Revenue Drivers'!AL204</f>
        <v>0</v>
      </c>
      <c r="BB386">
        <f>'Revenue Drivers'!AM204</f>
        <v>0</v>
      </c>
      <c r="BC386">
        <f>'Revenue Drivers'!AN204</f>
        <v>0</v>
      </c>
      <c r="BD386">
        <f>'Revenue Drivers'!AO204</f>
        <v>0</v>
      </c>
      <c r="BE386">
        <f>'Revenue Drivers'!AP204</f>
        <v>0</v>
      </c>
      <c r="BF386">
        <f>'Revenue Drivers'!AQ204</f>
        <v>0</v>
      </c>
      <c r="BG386">
        <f>'Revenue Drivers'!AR204</f>
        <v>0</v>
      </c>
    </row>
    <row r="387" spans="1:59">
      <c r="A387" t="str">
        <f>'Revenue Drivers'!I205</f>
        <v>q/q abs Growth</v>
      </c>
      <c r="B387">
        <f>'Revenue Drivers'!J205</f>
        <v>0</v>
      </c>
      <c r="C387">
        <f>'Revenue Drivers'!K205</f>
        <v>0</v>
      </c>
      <c r="D387">
        <f>'Revenue Drivers'!L205</f>
        <v>0</v>
      </c>
      <c r="E387">
        <f>'Revenue Drivers'!M205</f>
        <v>0</v>
      </c>
      <c r="F387">
        <f>'Revenue Drivers'!N205</f>
        <v>0</v>
      </c>
      <c r="G387">
        <f>'Revenue Drivers'!O205</f>
        <v>0</v>
      </c>
      <c r="H387">
        <f>'Revenue Drivers'!P205</f>
        <v>0</v>
      </c>
      <c r="I387">
        <f>'Revenue Drivers'!Q205</f>
        <v>0</v>
      </c>
      <c r="J387">
        <f>'Revenue Drivers'!R205</f>
        <v>0</v>
      </c>
      <c r="K387">
        <f>'Revenue Drivers'!S205</f>
        <v>0</v>
      </c>
      <c r="L387">
        <f>'Revenue Drivers'!T205</f>
        <v>0</v>
      </c>
      <c r="M387">
        <f>'Revenue Drivers'!U205</f>
        <v>0</v>
      </c>
      <c r="N387">
        <f>'Revenue Drivers'!V205</f>
        <v>0</v>
      </c>
      <c r="O387">
        <f>'Revenue Drivers'!W205</f>
        <v>0</v>
      </c>
      <c r="P387">
        <f>'Revenue Drivers'!X205</f>
        <v>0</v>
      </c>
      <c r="Q387">
        <f>'Revenue Drivers'!Y205</f>
        <v>0</v>
      </c>
      <c r="R387">
        <f>'Revenue Drivers'!Z205</f>
        <v>0</v>
      </c>
      <c r="S387">
        <f>'Revenue Drivers'!AA205</f>
        <v>0</v>
      </c>
      <c r="T387">
        <f>'Revenue Drivers'!AB205</f>
        <v>0</v>
      </c>
      <c r="U387">
        <f>'Revenue Drivers'!AC205</f>
        <v>0</v>
      </c>
      <c r="V387">
        <f>'Revenue Drivers'!AD205</f>
        <v>1.7099999999999937</v>
      </c>
      <c r="W387">
        <f>'Revenue Drivers'!AE205</f>
        <v>11.317000000000007</v>
      </c>
      <c r="X387">
        <f>'Revenue Drivers'!AF205</f>
        <v>4.8589999999999947</v>
      </c>
      <c r="Y387">
        <f>'Revenue Drivers'!AG205</f>
        <v>6.5510000000000019</v>
      </c>
      <c r="Z387">
        <f>'Revenue Drivers'!AH205</f>
        <v>-3.6820000000000022</v>
      </c>
      <c r="AA387">
        <f>'Revenue Drivers'!AI205</f>
        <v>2.9015000000000128</v>
      </c>
      <c r="AB387">
        <f>'Revenue Drivers'!AJ205</f>
        <v>10.390299999999996</v>
      </c>
      <c r="AD387">
        <f>'Revenue Drivers'!AT205</f>
        <v>0</v>
      </c>
      <c r="AE387">
        <f>'Revenue Drivers'!AU205</f>
        <v>0</v>
      </c>
      <c r="AF387">
        <f>'Revenue Drivers'!AV205</f>
        <v>0</v>
      </c>
      <c r="AG387">
        <f>'Revenue Drivers'!AW205</f>
        <v>0</v>
      </c>
      <c r="AH387">
        <f>'Revenue Drivers'!AX205</f>
        <v>0</v>
      </c>
      <c r="AI387">
        <f>'Revenue Drivers'!AY205</f>
        <v>0</v>
      </c>
      <c r="AJ387">
        <f>'Revenue Drivers'!AZ205</f>
        <v>0</v>
      </c>
      <c r="AK387">
        <f>'Revenue Drivers'!BA205</f>
        <v>0</v>
      </c>
      <c r="AL387">
        <f>'Revenue Drivers'!BB205</f>
        <v>0</v>
      </c>
      <c r="AM387">
        <f>'Revenue Drivers'!BC205</f>
        <v>0</v>
      </c>
      <c r="AN387">
        <f>'Revenue Drivers'!BD205</f>
        <v>0</v>
      </c>
      <c r="AO387">
        <f>'Revenue Drivers'!BE205</f>
        <v>0</v>
      </c>
      <c r="AP387">
        <f>'Revenue Drivers'!BF205</f>
        <v>0</v>
      </c>
      <c r="AQ387">
        <f>'Revenue Drivers'!BG205</f>
        <v>0</v>
      </c>
      <c r="AR387">
        <f>'Revenue Drivers'!BH205</f>
        <v>0</v>
      </c>
      <c r="AS387">
        <f>'Revenue Drivers'!BI205</f>
        <v>0</v>
      </c>
      <c r="AT387">
        <f>'Revenue Drivers'!BJ205</f>
        <v>0</v>
      </c>
      <c r="AZ387">
        <f>'Revenue Drivers'!AK205</f>
        <v>14.430199999999985</v>
      </c>
      <c r="BA387">
        <f>'Revenue Drivers'!AL205</f>
        <v>5.185600000000008</v>
      </c>
      <c r="BB387">
        <f>'Revenue Drivers'!AM205</f>
        <v>12.806429999999992</v>
      </c>
      <c r="BC387">
        <f>'Revenue Drivers'!AN205</f>
        <v>-6.8537900000000036</v>
      </c>
      <c r="BD387">
        <f>'Revenue Drivers'!AO205</f>
        <v>-1.1063599999999809</v>
      </c>
      <c r="BE387">
        <f>'Revenue Drivers'!AP205</f>
        <v>-5.8730400000000174</v>
      </c>
      <c r="BF387">
        <f>'Revenue Drivers'!AQ205</f>
        <v>5.9978899999999982</v>
      </c>
      <c r="BG387">
        <f>'Revenue Drivers'!AR205</f>
        <v>4.0803689085847878</v>
      </c>
    </row>
    <row r="388" spans="1:59">
      <c r="A388" t="str">
        <f>'Revenue Drivers'!I206</f>
        <v>q/q % Growth</v>
      </c>
      <c r="B388">
        <f>'Revenue Drivers'!J206</f>
        <v>0</v>
      </c>
      <c r="C388">
        <f>'Revenue Drivers'!K206</f>
        <v>0</v>
      </c>
      <c r="D388">
        <f>'Revenue Drivers'!L206</f>
        <v>0</v>
      </c>
      <c r="E388">
        <f>'Revenue Drivers'!M206</f>
        <v>0</v>
      </c>
      <c r="F388">
        <f>'Revenue Drivers'!N206</f>
        <v>0</v>
      </c>
      <c r="G388">
        <f>'Revenue Drivers'!O206</f>
        <v>0</v>
      </c>
      <c r="H388">
        <f>'Revenue Drivers'!P206</f>
        <v>0</v>
      </c>
      <c r="I388">
        <f>'Revenue Drivers'!Q206</f>
        <v>0</v>
      </c>
      <c r="J388">
        <f>'Revenue Drivers'!R206</f>
        <v>0</v>
      </c>
      <c r="K388">
        <f>'Revenue Drivers'!S206</f>
        <v>0</v>
      </c>
      <c r="L388">
        <f>'Revenue Drivers'!T206</f>
        <v>0</v>
      </c>
      <c r="M388">
        <f>'Revenue Drivers'!U206</f>
        <v>0</v>
      </c>
      <c r="N388">
        <f>'Revenue Drivers'!V206</f>
        <v>0</v>
      </c>
      <c r="O388">
        <f>'Revenue Drivers'!W206</f>
        <v>0</v>
      </c>
      <c r="P388">
        <f>'Revenue Drivers'!X206</f>
        <v>0</v>
      </c>
      <c r="Q388">
        <f>'Revenue Drivers'!Y206</f>
        <v>0</v>
      </c>
      <c r="R388">
        <f>'Revenue Drivers'!Z206</f>
        <v>0</v>
      </c>
      <c r="S388">
        <f>'Revenue Drivers'!AA206</f>
        <v>0</v>
      </c>
      <c r="T388">
        <f>'Revenue Drivers'!AB206</f>
        <v>0</v>
      </c>
      <c r="U388">
        <f>'Revenue Drivers'!AC206</f>
        <v>0</v>
      </c>
      <c r="V388">
        <f>'Revenue Drivers'!AD206</f>
        <v>2.4693853974121938E-2</v>
      </c>
      <c r="W388">
        <f>'Revenue Drivers'!AE206</f>
        <v>0.15948871163223322</v>
      </c>
      <c r="X388">
        <f>'Revenue Drivers'!AF206</f>
        <v>5.9058037070799152E-2</v>
      </c>
      <c r="Y388">
        <f>'Revenue Drivers'!AG206</f>
        <v>7.5183051392108791E-2</v>
      </c>
      <c r="Z388">
        <f>'Revenue Drivers'!AH206</f>
        <v>-3.930191599508992E-2</v>
      </c>
      <c r="AA388">
        <f>'Revenue Drivers'!AI206</f>
        <v>3.2237814295079215E-2</v>
      </c>
      <c r="AB388">
        <f>'Revenue Drivers'!AJ206</f>
        <v>0.11183850082611713</v>
      </c>
      <c r="AD388">
        <f>'Revenue Drivers'!AT206</f>
        <v>0</v>
      </c>
      <c r="AE388">
        <f>'Revenue Drivers'!AU206</f>
        <v>0</v>
      </c>
      <c r="AF388">
        <f>'Revenue Drivers'!AV206</f>
        <v>0</v>
      </c>
      <c r="AG388">
        <f>'Revenue Drivers'!AW206</f>
        <v>0</v>
      </c>
      <c r="AH388">
        <f>'Revenue Drivers'!AX206</f>
        <v>0</v>
      </c>
      <c r="AI388">
        <f>'Revenue Drivers'!AY206</f>
        <v>0</v>
      </c>
      <c r="AJ388">
        <f>'Revenue Drivers'!AZ206</f>
        <v>0</v>
      </c>
      <c r="AK388">
        <f>'Revenue Drivers'!BA206</f>
        <v>0</v>
      </c>
      <c r="AL388">
        <f>'Revenue Drivers'!BB206</f>
        <v>0</v>
      </c>
      <c r="AM388">
        <f>'Revenue Drivers'!BC206</f>
        <v>0</v>
      </c>
      <c r="AN388">
        <f>'Revenue Drivers'!BD206</f>
        <v>0</v>
      </c>
      <c r="AO388">
        <f>'Revenue Drivers'!BE206</f>
        <v>0</v>
      </c>
      <c r="AP388">
        <f>'Revenue Drivers'!BF206</f>
        <v>0</v>
      </c>
      <c r="AQ388">
        <f>'Revenue Drivers'!BG206</f>
        <v>0</v>
      </c>
      <c r="AR388">
        <f>'Revenue Drivers'!BH206</f>
        <v>0</v>
      </c>
      <c r="AS388">
        <f>'Revenue Drivers'!BI206</f>
        <v>0</v>
      </c>
      <c r="AT388">
        <f>'Revenue Drivers'!BJ206</f>
        <v>0</v>
      </c>
      <c r="AZ388">
        <f>'Revenue Drivers'!AK206</f>
        <v>0.13969919105317974</v>
      </c>
      <c r="BA388">
        <f>'Revenue Drivers'!AL206</f>
        <v>4.4048417923125971E-2</v>
      </c>
      <c r="BB388">
        <f>'Revenue Drivers'!AM206</f>
        <v>0.10419304762974058</v>
      </c>
      <c r="BC388">
        <f>'Revenue Drivers'!AN206</f>
        <v>-5.0500589351240577E-2</v>
      </c>
      <c r="BD388">
        <f>'Revenue Drivers'!AO206</f>
        <v>-8.5855361078922554E-3</v>
      </c>
      <c r="BE388">
        <f>'Revenue Drivers'!AP206</f>
        <v>-4.5970440104673993E-2</v>
      </c>
      <c r="BF388">
        <f>'Revenue Drivers'!AQ206</f>
        <v>4.9209887053115464E-2</v>
      </c>
      <c r="BG388">
        <f>'Revenue Drivers'!AR206</f>
        <v>3.1907364004105876E-2</v>
      </c>
    </row>
    <row r="389" spans="1:59">
      <c r="A389" t="str">
        <f>'Revenue Drivers'!I207</f>
        <v>y/y FX Impact - %</v>
      </c>
      <c r="B389">
        <f>'Revenue Drivers'!J207</f>
        <v>0</v>
      </c>
      <c r="C389">
        <f>'Revenue Drivers'!K207</f>
        <v>0</v>
      </c>
      <c r="D389">
        <f>'Revenue Drivers'!L207</f>
        <v>0</v>
      </c>
      <c r="E389">
        <f>'Revenue Drivers'!M207</f>
        <v>0</v>
      </c>
      <c r="F389">
        <f>'Revenue Drivers'!N207</f>
        <v>0</v>
      </c>
      <c r="G389">
        <f>'Revenue Drivers'!O207</f>
        <v>0</v>
      </c>
      <c r="H389">
        <f>'Revenue Drivers'!P207</f>
        <v>0</v>
      </c>
      <c r="I389">
        <f>'Revenue Drivers'!Q207</f>
        <v>0</v>
      </c>
      <c r="J389">
        <f>'Revenue Drivers'!R207</f>
        <v>0</v>
      </c>
      <c r="K389">
        <f>'Revenue Drivers'!S207</f>
        <v>0</v>
      </c>
      <c r="L389">
        <f>'Revenue Drivers'!T207</f>
        <v>0</v>
      </c>
      <c r="M389">
        <f>'Revenue Drivers'!U207</f>
        <v>0</v>
      </c>
      <c r="N389">
        <f>'Revenue Drivers'!V207</f>
        <v>0</v>
      </c>
      <c r="O389">
        <f>'Revenue Drivers'!W207</f>
        <v>0</v>
      </c>
      <c r="P389">
        <f>'Revenue Drivers'!X207</f>
        <v>0</v>
      </c>
      <c r="Q389">
        <f>'Revenue Drivers'!Y207</f>
        <v>0</v>
      </c>
      <c r="R389">
        <f>'Revenue Drivers'!Z207</f>
        <v>0</v>
      </c>
      <c r="S389">
        <f>'Revenue Drivers'!AA207</f>
        <v>0</v>
      </c>
      <c r="T389">
        <f>'Revenue Drivers'!AB207</f>
        <v>0</v>
      </c>
      <c r="U389">
        <f>'Revenue Drivers'!AC207</f>
        <v>-0.18604432315437824</v>
      </c>
      <c r="V389">
        <f>'Revenue Drivers'!AD207</f>
        <v>-0.19909531226662658</v>
      </c>
      <c r="W389">
        <f>'Revenue Drivers'!AE207</f>
        <v>-0.1937901115055034</v>
      </c>
      <c r="X389">
        <f>'Revenue Drivers'!AF207</f>
        <v>-9.6029513144901157E-2</v>
      </c>
      <c r="Y389">
        <f>'Revenue Drivers'!AG207</f>
        <v>1.6123247473100788E-2</v>
      </c>
      <c r="Z389">
        <f>'Revenue Drivers'!AH207</f>
        <v>0.10996803349181361</v>
      </c>
      <c r="AA389">
        <f>'Revenue Drivers'!AI207</f>
        <v>0.17214720492548774</v>
      </c>
      <c r="AB389">
        <f>'Revenue Drivers'!AJ207</f>
        <v>9.5074408392290755E-2</v>
      </c>
      <c r="AD389">
        <f>'Revenue Drivers'!AT207</f>
        <v>0</v>
      </c>
      <c r="AE389">
        <f>'Revenue Drivers'!AU207</f>
        <v>0</v>
      </c>
      <c r="AF389">
        <f>'Revenue Drivers'!AV207</f>
        <v>0</v>
      </c>
      <c r="AG389">
        <f>'Revenue Drivers'!AW207</f>
        <v>0</v>
      </c>
      <c r="AH389">
        <f>'Revenue Drivers'!AX207</f>
        <v>-0.16699526218904959</v>
      </c>
      <c r="AI389">
        <f>'Revenue Drivers'!AY207</f>
        <v>0.10080134002865293</v>
      </c>
      <c r="AJ389">
        <f>'Revenue Drivers'!AZ207</f>
        <v>-1.9401275291232256E-2</v>
      </c>
      <c r="AK389">
        <f>'Revenue Drivers'!BA207</f>
        <v>3.0428822057105176E-2</v>
      </c>
      <c r="AL389">
        <f>'Revenue Drivers'!BB207</f>
        <v>0</v>
      </c>
      <c r="AM389">
        <f>'Revenue Drivers'!BC207</f>
        <v>0</v>
      </c>
      <c r="AN389">
        <f>'Revenue Drivers'!BD207</f>
        <v>0</v>
      </c>
      <c r="AO389">
        <f>'Revenue Drivers'!BE207</f>
        <v>0</v>
      </c>
      <c r="AP389">
        <f>'Revenue Drivers'!BF207</f>
        <v>0</v>
      </c>
      <c r="AQ389">
        <f>'Revenue Drivers'!BG207</f>
        <v>0</v>
      </c>
      <c r="AR389">
        <f>'Revenue Drivers'!BH207</f>
        <v>0</v>
      </c>
      <c r="AS389">
        <f>'Revenue Drivers'!BI207</f>
        <v>0</v>
      </c>
      <c r="AT389">
        <f>'Revenue Drivers'!BJ207</f>
        <v>0</v>
      </c>
      <c r="AZ389">
        <f>'Revenue Drivers'!AK207</f>
        <v>1.9403426495130605E-2</v>
      </c>
      <c r="BA389">
        <f>'Revenue Drivers'!AL207</f>
        <v>-2.0278983261004413E-2</v>
      </c>
      <c r="BB389">
        <f>'Revenue Drivers'!AM207</f>
        <v>-6.8797988726985615E-2</v>
      </c>
      <c r="BC389">
        <f>'Revenue Drivers'!AN207</f>
        <v>-4.9261403019200678E-3</v>
      </c>
      <c r="BD389">
        <f>'Revenue Drivers'!AO207</f>
        <v>4.7387373783636999E-2</v>
      </c>
      <c r="BE389">
        <f>'Revenue Drivers'!AP207</f>
        <v>2.860427667196852E-2</v>
      </c>
      <c r="BF389">
        <f>'Revenue Drivers'!AQ207</f>
        <v>1.5486349046366699E-2</v>
      </c>
      <c r="BG389">
        <f>'Revenue Drivers'!AR207</f>
        <v>3.1308453152687488E-2</v>
      </c>
    </row>
    <row r="390" spans="1:59">
      <c r="A390" t="str">
        <f>'Revenue Drivers'!I208</f>
        <v>Abs FX Impact</v>
      </c>
      <c r="B390">
        <f>'Revenue Drivers'!J208</f>
        <v>0</v>
      </c>
      <c r="C390">
        <f>'Revenue Drivers'!K208</f>
        <v>0</v>
      </c>
      <c r="D390">
        <f>'Revenue Drivers'!L208</f>
        <v>0</v>
      </c>
      <c r="E390">
        <f>'Revenue Drivers'!M208</f>
        <v>0</v>
      </c>
      <c r="F390">
        <f>'Revenue Drivers'!N208</f>
        <v>0</v>
      </c>
      <c r="G390">
        <f>'Revenue Drivers'!O208</f>
        <v>0</v>
      </c>
      <c r="H390">
        <f>'Revenue Drivers'!P208</f>
        <v>0</v>
      </c>
      <c r="I390">
        <f>'Revenue Drivers'!Q208</f>
        <v>0</v>
      </c>
      <c r="J390">
        <f>'Revenue Drivers'!R208</f>
        <v>0</v>
      </c>
      <c r="K390">
        <f>'Revenue Drivers'!S208</f>
        <v>0</v>
      </c>
      <c r="L390">
        <f>'Revenue Drivers'!T208</f>
        <v>0</v>
      </c>
      <c r="M390">
        <f>'Revenue Drivers'!U208</f>
        <v>0</v>
      </c>
      <c r="N390">
        <f>'Revenue Drivers'!V208</f>
        <v>0</v>
      </c>
      <c r="O390">
        <f>'Revenue Drivers'!W208</f>
        <v>0</v>
      </c>
      <c r="P390">
        <f>'Revenue Drivers'!X208</f>
        <v>0</v>
      </c>
      <c r="Q390">
        <f>'Revenue Drivers'!Y208</f>
        <v>0</v>
      </c>
      <c r="R390">
        <f>'Revenue Drivers'!Z208</f>
        <v>0</v>
      </c>
      <c r="S390">
        <f>'Revenue Drivers'!AA208</f>
        <v>0</v>
      </c>
      <c r="T390">
        <f>'Revenue Drivers'!AB208</f>
        <v>0</v>
      </c>
      <c r="U390">
        <f>'Revenue Drivers'!AC208</f>
        <v>-7.9080000000000004</v>
      </c>
      <c r="V390">
        <f>'Revenue Drivers'!AD208</f>
        <v>-9.3309999999999995</v>
      </c>
      <c r="W390">
        <f>'Revenue Drivers'!AE208</f>
        <v>-10.81</v>
      </c>
      <c r="X390">
        <f>'Revenue Drivers'!AF208</f>
        <v>-5.1539999999999999</v>
      </c>
      <c r="Y390">
        <f>'Revenue Drivers'!AG208</f>
        <v>0.98899999999999999</v>
      </c>
      <c r="Z390">
        <f>'Revenue Drivers'!AH208</f>
        <v>6.7770000000000001</v>
      </c>
      <c r="AA390">
        <f>'Revenue Drivers'!AI208</f>
        <v>12.302499999999981</v>
      </c>
      <c r="AB390">
        <f>'Revenue Drivers'!AJ208</f>
        <v>7.7941999999999894</v>
      </c>
      <c r="AD390">
        <f>'Revenue Drivers'!AT208</f>
        <v>0</v>
      </c>
      <c r="AE390">
        <f>'Revenue Drivers'!AU208</f>
        <v>0</v>
      </c>
      <c r="AF390">
        <f>'Revenue Drivers'!AV208</f>
        <v>0</v>
      </c>
      <c r="AG390">
        <f>'Revenue Drivers'!AW208</f>
        <v>0</v>
      </c>
      <c r="AH390">
        <f>'Revenue Drivers'!AX208</f>
        <v>-33.203000000000003</v>
      </c>
      <c r="AI390">
        <f>'Revenue Drivers'!AY208</f>
        <v>27.862699999999968</v>
      </c>
      <c r="AJ390">
        <f>'Revenue Drivers'!AZ208</f>
        <v>-7.9108699999999779</v>
      </c>
      <c r="AK390">
        <f>'Revenue Drivers'!BA208</f>
        <v>15.132405353108823</v>
      </c>
      <c r="AL390">
        <f>'Revenue Drivers'!BB208</f>
        <v>0</v>
      </c>
      <c r="AM390">
        <f>'Revenue Drivers'!BC208</f>
        <v>0</v>
      </c>
      <c r="AN390">
        <f>'Revenue Drivers'!BD208</f>
        <v>0</v>
      </c>
      <c r="AO390">
        <f>'Revenue Drivers'!BE208</f>
        <v>0</v>
      </c>
      <c r="AP390">
        <f>'Revenue Drivers'!BF208</f>
        <v>0</v>
      </c>
      <c r="AQ390">
        <f>'Revenue Drivers'!BG208</f>
        <v>0</v>
      </c>
      <c r="AR390">
        <f>'Revenue Drivers'!BH208</f>
        <v>0</v>
      </c>
      <c r="AS390">
        <f>'Revenue Drivers'!BI208</f>
        <v>0</v>
      </c>
      <c r="AT390">
        <f>'Revenue Drivers'!BJ208</f>
        <v>0</v>
      </c>
      <c r="AZ390">
        <f>'Revenue Drivers'!AK208</f>
        <v>1.837</v>
      </c>
      <c r="BA390">
        <f>'Revenue Drivers'!AL208</f>
        <v>-1.962600000000009</v>
      </c>
      <c r="BB390">
        <f>'Revenue Drivers'!AM208</f>
        <v>-7.2380299999999806</v>
      </c>
      <c r="BC390">
        <f>'Revenue Drivers'!AN208</f>
        <v>-0.54723999999998796</v>
      </c>
      <c r="BD390">
        <f>'Revenue Drivers'!AO208</f>
        <v>5.6657291843192041</v>
      </c>
      <c r="BE390">
        <f>'Revenue Drivers'!AP208</f>
        <v>3.4596300549212344</v>
      </c>
      <c r="BF390">
        <f>'Revenue Drivers'!AQ208</f>
        <v>1.9896706391281356</v>
      </c>
      <c r="BG390">
        <f>'Revenue Drivers'!AR208</f>
        <v>4.0173754747402484</v>
      </c>
    </row>
    <row r="391" spans="1:59">
      <c r="A391">
        <f>'Revenue Drivers'!I209</f>
        <v>0</v>
      </c>
      <c r="B391">
        <f>'Revenue Drivers'!J209</f>
        <v>0</v>
      </c>
      <c r="C391">
        <f>'Revenue Drivers'!K209</f>
        <v>0</v>
      </c>
      <c r="D391">
        <f>'Revenue Drivers'!L209</f>
        <v>0</v>
      </c>
      <c r="E391">
        <f>'Revenue Drivers'!M209</f>
        <v>0</v>
      </c>
      <c r="F391">
        <f>'Revenue Drivers'!N209</f>
        <v>0</v>
      </c>
      <c r="G391">
        <f>'Revenue Drivers'!O209</f>
        <v>0</v>
      </c>
      <c r="H391">
        <f>'Revenue Drivers'!P209</f>
        <v>0</v>
      </c>
      <c r="I391">
        <f>'Revenue Drivers'!Q209</f>
        <v>0</v>
      </c>
      <c r="J391">
        <f>'Revenue Drivers'!R209</f>
        <v>0</v>
      </c>
      <c r="K391">
        <f>'Revenue Drivers'!S209</f>
        <v>0</v>
      </c>
      <c r="L391">
        <f>'Revenue Drivers'!T209</f>
        <v>0</v>
      </c>
      <c r="M391">
        <f>'Revenue Drivers'!U209</f>
        <v>0</v>
      </c>
      <c r="N391">
        <f>'Revenue Drivers'!V209</f>
        <v>0</v>
      </c>
      <c r="O391">
        <f>'Revenue Drivers'!W209</f>
        <v>0</v>
      </c>
      <c r="P391">
        <f>'Revenue Drivers'!X209</f>
        <v>0</v>
      </c>
      <c r="Q391">
        <f>'Revenue Drivers'!Y209</f>
        <v>0</v>
      </c>
      <c r="R391">
        <f>'Revenue Drivers'!Z209</f>
        <v>0</v>
      </c>
      <c r="S391">
        <f>'Revenue Drivers'!AA209</f>
        <v>0</v>
      </c>
      <c r="T391">
        <f>'Revenue Drivers'!AB209</f>
        <v>0</v>
      </c>
      <c r="U391">
        <f>'Revenue Drivers'!AC209</f>
        <v>0</v>
      </c>
      <c r="V391">
        <f>'Revenue Drivers'!AD209</f>
        <v>0</v>
      </c>
      <c r="W391">
        <f>'Revenue Drivers'!AE209</f>
        <v>0</v>
      </c>
      <c r="X391">
        <f>'Revenue Drivers'!AF209</f>
        <v>0</v>
      </c>
      <c r="AA391">
        <f>'Revenue Drivers'!AI209</f>
        <v>0</v>
      </c>
      <c r="AB391">
        <f>'Revenue Drivers'!AJ209</f>
        <v>0</v>
      </c>
      <c r="AD391">
        <f>'Revenue Drivers'!AT209</f>
        <v>0</v>
      </c>
      <c r="AE391">
        <f>'Revenue Drivers'!AU209</f>
        <v>0</v>
      </c>
      <c r="AF391">
        <f>'Revenue Drivers'!AV209</f>
        <v>0</v>
      </c>
      <c r="AG391">
        <f>'Revenue Drivers'!AW209</f>
        <v>0</v>
      </c>
      <c r="AH391">
        <f>'Revenue Drivers'!AX209</f>
        <v>0</v>
      </c>
      <c r="AI391">
        <f>'Revenue Drivers'!AY209</f>
        <v>0</v>
      </c>
      <c r="AJ391">
        <f>'Revenue Drivers'!AZ209</f>
        <v>0</v>
      </c>
      <c r="AK391">
        <f>'Revenue Drivers'!BA209</f>
        <v>0</v>
      </c>
      <c r="AL391">
        <f>'Revenue Drivers'!BB209</f>
        <v>0</v>
      </c>
      <c r="AM391">
        <f>'Revenue Drivers'!BC209</f>
        <v>0</v>
      </c>
      <c r="AN391">
        <f>'Revenue Drivers'!BD209</f>
        <v>0</v>
      </c>
      <c r="AO391">
        <f>'Revenue Drivers'!BE209</f>
        <v>0</v>
      </c>
      <c r="AP391">
        <f>'Revenue Drivers'!BF209</f>
        <v>0</v>
      </c>
      <c r="AQ391">
        <f>'Revenue Drivers'!BG209</f>
        <v>0</v>
      </c>
      <c r="AR391">
        <f>'Revenue Drivers'!BH209</f>
        <v>0</v>
      </c>
      <c r="AS391">
        <f>'Revenue Drivers'!BI209</f>
        <v>0</v>
      </c>
      <c r="AT391">
        <f>'Revenue Drivers'!BJ209</f>
        <v>0</v>
      </c>
      <c r="AZ391">
        <f>'Revenue Drivers'!AK209</f>
        <v>0</v>
      </c>
      <c r="BA391">
        <f>'Revenue Drivers'!AL209</f>
        <v>0</v>
      </c>
      <c r="BB391">
        <f>'Revenue Drivers'!AM209</f>
        <v>0</v>
      </c>
      <c r="BC391">
        <f>'Revenue Drivers'!AN209</f>
        <v>0</v>
      </c>
      <c r="BD391">
        <f>'Revenue Drivers'!AO209</f>
        <v>0</v>
      </c>
      <c r="BE391">
        <f>'Revenue Drivers'!AP209</f>
        <v>0</v>
      </c>
      <c r="BF391">
        <f>'Revenue Drivers'!AQ209</f>
        <v>0</v>
      </c>
      <c r="BG391">
        <f>'Revenue Drivers'!AR209</f>
        <v>0</v>
      </c>
    </row>
    <row r="392" spans="1:59">
      <c r="A392">
        <f>'Revenue Drivers'!I213</f>
        <v>0</v>
      </c>
      <c r="B392">
        <f>'Revenue Drivers'!J213</f>
        <v>0</v>
      </c>
      <c r="C392">
        <f>'Revenue Drivers'!K213</f>
        <v>0</v>
      </c>
      <c r="D392">
        <f>'Revenue Drivers'!L213</f>
        <v>0</v>
      </c>
      <c r="E392">
        <f>'Revenue Drivers'!M213</f>
        <v>0</v>
      </c>
      <c r="F392">
        <f>'Revenue Drivers'!N213</f>
        <v>0</v>
      </c>
      <c r="G392">
        <f>'Revenue Drivers'!O213</f>
        <v>0</v>
      </c>
      <c r="H392">
        <f>'Revenue Drivers'!P213</f>
        <v>0</v>
      </c>
      <c r="I392">
        <f>'Revenue Drivers'!Q213</f>
        <v>0</v>
      </c>
      <c r="J392">
        <f>'Revenue Drivers'!R213</f>
        <v>0</v>
      </c>
      <c r="K392">
        <f>'Revenue Drivers'!S213</f>
        <v>0</v>
      </c>
      <c r="L392">
        <f>'Revenue Drivers'!T213</f>
        <v>0</v>
      </c>
      <c r="M392">
        <f>'Revenue Drivers'!U213</f>
        <v>0</v>
      </c>
      <c r="N392">
        <f>'Revenue Drivers'!V213</f>
        <v>0</v>
      </c>
      <c r="O392">
        <f>'Revenue Drivers'!W213</f>
        <v>0</v>
      </c>
      <c r="P392">
        <f>'Revenue Drivers'!X213</f>
        <v>0</v>
      </c>
      <c r="Q392">
        <f>'Revenue Drivers'!Y213</f>
        <v>0</v>
      </c>
      <c r="R392">
        <f>'Revenue Drivers'!Z213</f>
        <v>0</v>
      </c>
      <c r="S392">
        <f>'Revenue Drivers'!AA213</f>
        <v>0</v>
      </c>
      <c r="T392">
        <f>'Revenue Drivers'!AB213</f>
        <v>0</v>
      </c>
      <c r="U392">
        <f>'Revenue Drivers'!AC213</f>
        <v>0</v>
      </c>
      <c r="V392">
        <f>'Revenue Drivers'!AD213</f>
        <v>0</v>
      </c>
      <c r="W392">
        <f>'Revenue Drivers'!AE213</f>
        <v>0</v>
      </c>
      <c r="X392">
        <f>'Revenue Drivers'!AF213</f>
        <v>0</v>
      </c>
      <c r="Y392">
        <f>'Revenue Drivers'!AG213</f>
        <v>0</v>
      </c>
      <c r="Z392">
        <f>'Revenue Drivers'!AH213</f>
        <v>0</v>
      </c>
      <c r="AA392">
        <f>'Revenue Drivers'!AI213</f>
        <v>0</v>
      </c>
      <c r="AB392">
        <f>'Revenue Drivers'!AJ213</f>
        <v>0</v>
      </c>
      <c r="AD392">
        <f>'Revenue Drivers'!AT213</f>
        <v>0</v>
      </c>
      <c r="AE392">
        <f>'Revenue Drivers'!AU213</f>
        <v>0</v>
      </c>
      <c r="AF392">
        <f>'Revenue Drivers'!AV213</f>
        <v>0</v>
      </c>
      <c r="AG392">
        <f>'Revenue Drivers'!AW213</f>
        <v>0</v>
      </c>
      <c r="AH392">
        <f>'Revenue Drivers'!AX213</f>
        <v>0</v>
      </c>
      <c r="AI392">
        <f>'Revenue Drivers'!AY213</f>
        <v>0</v>
      </c>
      <c r="AJ392">
        <f>'Revenue Drivers'!AZ213</f>
        <v>0</v>
      </c>
      <c r="AK392">
        <f>'Revenue Drivers'!BA213</f>
        <v>0</v>
      </c>
      <c r="AL392">
        <f>'Revenue Drivers'!BB213</f>
        <v>0</v>
      </c>
      <c r="AM392">
        <f>'Revenue Drivers'!BC213</f>
        <v>0</v>
      </c>
      <c r="AN392">
        <f>'Revenue Drivers'!BD213</f>
        <v>0</v>
      </c>
      <c r="AO392">
        <f>'Revenue Drivers'!BE213</f>
        <v>0</v>
      </c>
      <c r="AP392">
        <f>'Revenue Drivers'!BF213</f>
        <v>0</v>
      </c>
      <c r="AQ392">
        <f>'Revenue Drivers'!BG213</f>
        <v>0</v>
      </c>
      <c r="AR392">
        <f>'Revenue Drivers'!BH213</f>
        <v>0</v>
      </c>
      <c r="AS392">
        <f>'Revenue Drivers'!BI213</f>
        <v>0</v>
      </c>
      <c r="AT392">
        <f>'Revenue Drivers'!BJ213</f>
        <v>0</v>
      </c>
      <c r="AZ392">
        <f>'Revenue Drivers'!AK213</f>
        <v>0</v>
      </c>
      <c r="BA392">
        <f>'Revenue Drivers'!AL213</f>
        <v>0</v>
      </c>
      <c r="BB392">
        <f>'Revenue Drivers'!AM213</f>
        <v>0</v>
      </c>
      <c r="BC392">
        <f>'Revenue Drivers'!AN213</f>
        <v>0</v>
      </c>
      <c r="BD392">
        <f>'Revenue Drivers'!AO213</f>
        <v>0</v>
      </c>
      <c r="BE392">
        <f>'Revenue Drivers'!AP213</f>
        <v>0</v>
      </c>
      <c r="BF392">
        <f>'Revenue Drivers'!AQ213</f>
        <v>0</v>
      </c>
      <c r="BG392">
        <f>'Revenue Drivers'!AR213</f>
        <v>0</v>
      </c>
    </row>
    <row r="393" spans="1:59">
      <c r="A393">
        <f>'Revenue Drivers'!I214</f>
        <v>0</v>
      </c>
      <c r="B393">
        <f>'Revenue Drivers'!J214</f>
        <v>0</v>
      </c>
      <c r="C393">
        <f>'Revenue Drivers'!K214</f>
        <v>0</v>
      </c>
      <c r="D393">
        <f>'Revenue Drivers'!L214</f>
        <v>0</v>
      </c>
      <c r="E393">
        <f>'Revenue Drivers'!M214</f>
        <v>0</v>
      </c>
      <c r="F393">
        <f>'Revenue Drivers'!N214</f>
        <v>0</v>
      </c>
      <c r="G393">
        <f>'Revenue Drivers'!O214</f>
        <v>0</v>
      </c>
      <c r="H393">
        <f>'Revenue Drivers'!P214</f>
        <v>0</v>
      </c>
      <c r="I393">
        <f>'Revenue Drivers'!Q214</f>
        <v>0</v>
      </c>
      <c r="J393">
        <f>'Revenue Drivers'!R214</f>
        <v>0</v>
      </c>
      <c r="K393">
        <f>'Revenue Drivers'!S214</f>
        <v>0</v>
      </c>
      <c r="L393">
        <f>'Revenue Drivers'!T214</f>
        <v>0</v>
      </c>
      <c r="M393">
        <f>'Revenue Drivers'!U214</f>
        <v>0</v>
      </c>
      <c r="N393">
        <f>'Revenue Drivers'!V214</f>
        <v>0</v>
      </c>
      <c r="O393">
        <f>'Revenue Drivers'!W214</f>
        <v>0</v>
      </c>
      <c r="P393">
        <f>'Revenue Drivers'!X214</f>
        <v>0</v>
      </c>
      <c r="Q393">
        <f>'Revenue Drivers'!Y214</f>
        <v>0</v>
      </c>
      <c r="R393">
        <f>'Revenue Drivers'!Z214</f>
        <v>0</v>
      </c>
      <c r="S393">
        <f>'Revenue Drivers'!AA214</f>
        <v>0</v>
      </c>
      <c r="T393">
        <f>'Revenue Drivers'!AB214</f>
        <v>0</v>
      </c>
      <c r="U393">
        <f>'Revenue Drivers'!AC214</f>
        <v>0</v>
      </c>
      <c r="V393">
        <f>'Revenue Drivers'!AD214</f>
        <v>0</v>
      </c>
      <c r="W393">
        <f>'Revenue Drivers'!AE214</f>
        <v>0</v>
      </c>
      <c r="X393">
        <f>'Revenue Drivers'!AF214</f>
        <v>0</v>
      </c>
      <c r="Y393">
        <f>'Revenue Drivers'!AG214</f>
        <v>0</v>
      </c>
      <c r="Z393">
        <f>'Revenue Drivers'!AH214</f>
        <v>0</v>
      </c>
      <c r="AA393">
        <f>'Revenue Drivers'!AI214</f>
        <v>0</v>
      </c>
      <c r="AB393">
        <f>'Revenue Drivers'!AJ214</f>
        <v>0</v>
      </c>
      <c r="AD393">
        <f>'Revenue Drivers'!AT214</f>
        <v>0</v>
      </c>
      <c r="AE393">
        <f>'Revenue Drivers'!AU214</f>
        <v>0</v>
      </c>
      <c r="AF393">
        <f>'Revenue Drivers'!AV214</f>
        <v>0</v>
      </c>
      <c r="AG393">
        <f>'Revenue Drivers'!AW214</f>
        <v>0</v>
      </c>
      <c r="AH393">
        <f>'Revenue Drivers'!AX214</f>
        <v>0</v>
      </c>
      <c r="AI393">
        <f>'Revenue Drivers'!AY214</f>
        <v>0</v>
      </c>
      <c r="AJ393">
        <f>'Revenue Drivers'!AZ214</f>
        <v>0</v>
      </c>
      <c r="AK393">
        <f>'Revenue Drivers'!BA214</f>
        <v>0</v>
      </c>
      <c r="AL393">
        <f>'Revenue Drivers'!BB214</f>
        <v>0</v>
      </c>
      <c r="AM393">
        <f>'Revenue Drivers'!BC214</f>
        <v>0</v>
      </c>
      <c r="AN393">
        <f>'Revenue Drivers'!BD214</f>
        <v>0</v>
      </c>
      <c r="AO393">
        <f>'Revenue Drivers'!BE214</f>
        <v>0</v>
      </c>
      <c r="AP393">
        <f>'Revenue Drivers'!BF214</f>
        <v>0</v>
      </c>
      <c r="AQ393">
        <f>'Revenue Drivers'!BG214</f>
        <v>0</v>
      </c>
      <c r="AR393">
        <f>'Revenue Drivers'!BH214</f>
        <v>0</v>
      </c>
      <c r="AS393">
        <f>'Revenue Drivers'!BI214</f>
        <v>0</v>
      </c>
      <c r="AT393">
        <f>'Revenue Drivers'!BJ214</f>
        <v>0</v>
      </c>
      <c r="AZ393">
        <f>'Revenue Drivers'!AK214</f>
        <v>0</v>
      </c>
      <c r="BA393">
        <f>'Revenue Drivers'!AL214</f>
        <v>0</v>
      </c>
      <c r="BB393">
        <f>'Revenue Drivers'!AM214</f>
        <v>0</v>
      </c>
      <c r="BC393">
        <f>'Revenue Drivers'!AN214</f>
        <v>0</v>
      </c>
      <c r="BD393">
        <f>'Revenue Drivers'!AO214</f>
        <v>0</v>
      </c>
      <c r="BE393">
        <f>'Revenue Drivers'!AP214</f>
        <v>0</v>
      </c>
      <c r="BF393">
        <f>'Revenue Drivers'!AQ214</f>
        <v>0</v>
      </c>
      <c r="BG393">
        <f>'Revenue Drivers'!AR214</f>
        <v>0</v>
      </c>
    </row>
    <row r="394" spans="1:59">
      <c r="A394" t="str">
        <f>'Revenue Drivers'!I215</f>
        <v>Asia-Pacific (in JPY at Current FX Rate)</v>
      </c>
      <c r="B394">
        <f>'Revenue Drivers'!J215</f>
        <v>0</v>
      </c>
      <c r="C394">
        <f>'Revenue Drivers'!K215</f>
        <v>0</v>
      </c>
      <c r="D394">
        <f>'Revenue Drivers'!L215</f>
        <v>0</v>
      </c>
      <c r="E394">
        <f>'Revenue Drivers'!M215</f>
        <v>0</v>
      </c>
      <c r="F394">
        <f>'Revenue Drivers'!N215</f>
        <v>0</v>
      </c>
      <c r="G394">
        <f>'Revenue Drivers'!O215</f>
        <v>0</v>
      </c>
      <c r="H394">
        <f>'Revenue Drivers'!P215</f>
        <v>0</v>
      </c>
      <c r="I394">
        <f>'Revenue Drivers'!Q215</f>
        <v>0</v>
      </c>
      <c r="J394">
        <f>'Revenue Drivers'!R215</f>
        <v>0</v>
      </c>
      <c r="K394">
        <f>'Revenue Drivers'!S215</f>
        <v>0</v>
      </c>
      <c r="L394">
        <f>'Revenue Drivers'!T215</f>
        <v>0</v>
      </c>
      <c r="M394">
        <f>'Revenue Drivers'!U215</f>
        <v>0</v>
      </c>
      <c r="N394">
        <f>'Revenue Drivers'!V215</f>
        <v>0</v>
      </c>
      <c r="O394">
        <f>'Revenue Drivers'!W215</f>
        <v>0</v>
      </c>
      <c r="P394">
        <f>'Revenue Drivers'!X215</f>
        <v>0</v>
      </c>
      <c r="Q394">
        <f>'Revenue Drivers'!Y215</f>
        <v>3401.398345113565</v>
      </c>
      <c r="R394">
        <f>'Revenue Drivers'!Z215</f>
        <v>3724.9425723174804</v>
      </c>
      <c r="S394">
        <f>'Revenue Drivers'!AA215</f>
        <v>4512.7319571606176</v>
      </c>
      <c r="T394">
        <f>'Revenue Drivers'!AB215</f>
        <v>4779.5625517319322</v>
      </c>
      <c r="U394">
        <f>'Revenue Drivers'!AC215</f>
        <v>5306.0691581531755</v>
      </c>
      <c r="V394">
        <f>'Revenue Drivers'!AD215</f>
        <v>5128.232527223262</v>
      </c>
      <c r="W394">
        <f>'Revenue Drivers'!AE215</f>
        <v>6003.5692928040517</v>
      </c>
      <c r="X394">
        <f>'Revenue Drivers'!AF215</f>
        <v>6843.1003488374472</v>
      </c>
      <c r="Y394">
        <f>'Revenue Drivers'!AG215</f>
        <v>7602.5212766094091</v>
      </c>
      <c r="Z394">
        <f>'Revenue Drivers'!AH215</f>
        <v>7183.8221663413506</v>
      </c>
      <c r="AA394">
        <f>'Revenue Drivers'!AI215</f>
        <v>7863.6960087200996</v>
      </c>
      <c r="AB394">
        <f>'Revenue Drivers'!AJ215</f>
        <v>8360.5858891665412</v>
      </c>
      <c r="AD394">
        <f>'Revenue Drivers'!AT215</f>
        <v>0</v>
      </c>
      <c r="AE394">
        <f>'Revenue Drivers'!AU215</f>
        <v>0</v>
      </c>
      <c r="AF394">
        <f>'Revenue Drivers'!AV215</f>
        <v>0</v>
      </c>
      <c r="AG394">
        <f>'Revenue Drivers'!AW215</f>
        <v>16418.635426323595</v>
      </c>
      <c r="AH394">
        <f>'Revenue Drivers'!AX215</f>
        <v>23280.971327017938</v>
      </c>
      <c r="AI394">
        <f>'Revenue Drivers'!AY215</f>
        <v>31010.6253408374</v>
      </c>
      <c r="AJ394">
        <f>'Revenue Drivers'!AZ215</f>
        <v>40265.28906386398</v>
      </c>
      <c r="AK394">
        <f>'Revenue Drivers'!BA215</f>
        <v>40950.862576782405</v>
      </c>
      <c r="AL394">
        <f>'Revenue Drivers'!BB215</f>
        <v>44226.931582924997</v>
      </c>
      <c r="AM394">
        <f>'Revenue Drivers'!BC215</f>
        <v>46880.547477900502</v>
      </c>
      <c r="AN394">
        <f>'Revenue Drivers'!BD215</f>
        <v>49224.574851795529</v>
      </c>
      <c r="AO394">
        <f>'Revenue Drivers'!BE215</f>
        <v>51193.557845867355</v>
      </c>
      <c r="AP394">
        <f>'Revenue Drivers'!BF215</f>
        <v>53241.300159702048</v>
      </c>
      <c r="AQ394">
        <f>'Revenue Drivers'!BG215</f>
        <v>55370.95216609013</v>
      </c>
      <c r="AR394">
        <f>'Revenue Drivers'!BH215</f>
        <v>57585.790252733736</v>
      </c>
      <c r="AS394">
        <f>'Revenue Drivers'!BI215</f>
        <v>59889.221862843086</v>
      </c>
      <c r="AT394">
        <f>'Revenue Drivers'!BJ215</f>
        <v>0</v>
      </c>
      <c r="AZ394">
        <f>'Revenue Drivers'!AK215</f>
        <v>9695.6579402784027</v>
      </c>
      <c r="BA394">
        <f>'Revenue Drivers'!AL215</f>
        <v>9709.1464318000617</v>
      </c>
      <c r="BB394">
        <f>'Revenue Drivers'!AM215</f>
        <v>10436.86291678542</v>
      </c>
      <c r="BC394">
        <f>'Revenue Drivers'!AN215</f>
        <v>10423.6217750001</v>
      </c>
      <c r="BD394">
        <f>'Revenue Drivers'!AO215</f>
        <v>10471.310575500676</v>
      </c>
      <c r="BE394">
        <f>'Revenue Drivers'!AP215</f>
        <v>9514.963503164061</v>
      </c>
      <c r="BF394">
        <f>'Revenue Drivers'!AQ215</f>
        <v>10332.494287617565</v>
      </c>
      <c r="BG394">
        <f>'Revenue Drivers'!AR215</f>
        <v>10632.094210500101</v>
      </c>
    </row>
    <row r="395" spans="1:59">
      <c r="A395" t="str">
        <f>'Revenue Drivers'!I216</f>
        <v>% y/y Growth</v>
      </c>
      <c r="B395">
        <f>'Revenue Drivers'!J216</f>
        <v>0</v>
      </c>
      <c r="C395">
        <f>'Revenue Drivers'!K216</f>
        <v>0</v>
      </c>
      <c r="D395">
        <f>'Revenue Drivers'!L216</f>
        <v>0</v>
      </c>
      <c r="E395">
        <f>'Revenue Drivers'!M216</f>
        <v>0</v>
      </c>
      <c r="F395">
        <f>'Revenue Drivers'!N216</f>
        <v>0</v>
      </c>
      <c r="G395">
        <f>'Revenue Drivers'!O216</f>
        <v>0</v>
      </c>
      <c r="H395">
        <f>'Revenue Drivers'!P216</f>
        <v>0</v>
      </c>
      <c r="I395">
        <f>'Revenue Drivers'!Q216</f>
        <v>0</v>
      </c>
      <c r="J395">
        <f>'Revenue Drivers'!R216</f>
        <v>0</v>
      </c>
      <c r="K395">
        <f>'Revenue Drivers'!S216</f>
        <v>0</v>
      </c>
      <c r="L395">
        <f>'Revenue Drivers'!T216</f>
        <v>0</v>
      </c>
      <c r="M395">
        <f>'Revenue Drivers'!U216</f>
        <v>0</v>
      </c>
      <c r="N395">
        <f>'Revenue Drivers'!V216</f>
        <v>0</v>
      </c>
      <c r="O395">
        <f>'Revenue Drivers'!W216</f>
        <v>0</v>
      </c>
      <c r="P395">
        <f>'Revenue Drivers'!X216</f>
        <v>0</v>
      </c>
      <c r="Q395">
        <f>'Revenue Drivers'!Y216</f>
        <v>0</v>
      </c>
      <c r="R395">
        <f>'Revenue Drivers'!Z216</f>
        <v>0</v>
      </c>
      <c r="S395">
        <f>'Revenue Drivers'!AA216</f>
        <v>0</v>
      </c>
      <c r="T395">
        <f>'Revenue Drivers'!AB216</f>
        <v>0</v>
      </c>
      <c r="U395">
        <f>'Revenue Drivers'!AC216</f>
        <v>0.55996699586093834</v>
      </c>
      <c r="V395">
        <f>'Revenue Drivers'!AD216</f>
        <v>0.37672794349490379</v>
      </c>
      <c r="W395">
        <f>'Revenue Drivers'!AE216</f>
        <v>0.33036248325758288</v>
      </c>
      <c r="X395">
        <f>'Revenue Drivers'!AF216</f>
        <v>0.43174197947420256</v>
      </c>
      <c r="Y395">
        <f>'Revenue Drivers'!AG216</f>
        <v>0.43279724594760727</v>
      </c>
      <c r="Z395">
        <f>'Revenue Drivers'!AH216</f>
        <v>0.40083783802820472</v>
      </c>
      <c r="AA395">
        <f>'Revenue Drivers'!AI216</f>
        <v>0.30983680294081339</v>
      </c>
      <c r="AB395">
        <f>'Revenue Drivers'!AJ216</f>
        <v>0.22175409726190765</v>
      </c>
      <c r="AD395">
        <f>'Revenue Drivers'!AT216</f>
        <v>0</v>
      </c>
      <c r="AE395">
        <f>'Revenue Drivers'!AU216</f>
        <v>0</v>
      </c>
      <c r="AF395">
        <f>'Revenue Drivers'!AV216</f>
        <v>0</v>
      </c>
      <c r="AG395">
        <f>'Revenue Drivers'!AW216</f>
        <v>0</v>
      </c>
      <c r="AH395">
        <f>'Revenue Drivers'!AX216</f>
        <v>0.41796018502805232</v>
      </c>
      <c r="AI395">
        <f>'Revenue Drivers'!AY216</f>
        <v>0.33201595866616929</v>
      </c>
      <c r="AJ395">
        <f>'Revenue Drivers'!AZ216</f>
        <v>0.29843524989608183</v>
      </c>
      <c r="AK395">
        <f>'Revenue Drivers'!BA216</f>
        <v>1.7026414781998733E-2</v>
      </c>
      <c r="AL395">
        <f>'Revenue Drivers'!BB216</f>
        <v>0.08</v>
      </c>
      <c r="AM395">
        <f>'Revenue Drivers'!BC216</f>
        <v>0.06</v>
      </c>
      <c r="AN395">
        <f>'Revenue Drivers'!BD216</f>
        <v>4.9999999999999996E-2</v>
      </c>
      <c r="AO395">
        <f>'Revenue Drivers'!BE216</f>
        <v>0.04</v>
      </c>
      <c r="AP395">
        <f>'Revenue Drivers'!BF216</f>
        <v>0.04</v>
      </c>
      <c r="AQ395">
        <f>'Revenue Drivers'!BG216</f>
        <v>0.04</v>
      </c>
      <c r="AR395">
        <f>'Revenue Drivers'!BH216</f>
        <v>0.04</v>
      </c>
      <c r="AS395">
        <f>'Revenue Drivers'!BI216</f>
        <v>0.04</v>
      </c>
      <c r="AT395">
        <f>'Revenue Drivers'!BJ216</f>
        <v>0</v>
      </c>
      <c r="AZ395">
        <f>'Revenue Drivers'!AK216</f>
        <v>0.27532138188273447</v>
      </c>
      <c r="BA395">
        <f>'Revenue Drivers'!AL216</f>
        <v>0.35152934009011449</v>
      </c>
      <c r="BB395">
        <f>'Revenue Drivers'!AM216</f>
        <v>0.32722105549501412</v>
      </c>
      <c r="BC395">
        <f>'Revenue Drivers'!AN216</f>
        <v>0.24675733413692869</v>
      </c>
      <c r="BD395">
        <f>'Revenue Drivers'!AO216</f>
        <v>0.08</v>
      </c>
      <c r="BE395">
        <f>'Revenue Drivers'!AP216</f>
        <v>-0.02</v>
      </c>
      <c r="BF395">
        <f>'Revenue Drivers'!AQ216</f>
        <v>-0.01</v>
      </c>
      <c r="BG395">
        <f>'Revenue Drivers'!AR216</f>
        <v>0.02</v>
      </c>
    </row>
    <row r="396" spans="1:59">
      <c r="A396" t="str">
        <f>'Revenue Drivers'!I217</f>
        <v>2 Yr Stacked Growth - %</v>
      </c>
      <c r="B396">
        <f>'Revenue Drivers'!J217</f>
        <v>0</v>
      </c>
      <c r="C396">
        <f>'Revenue Drivers'!K217</f>
        <v>0</v>
      </c>
      <c r="D396">
        <f>'Revenue Drivers'!L217</f>
        <v>0</v>
      </c>
      <c r="E396">
        <f>'Revenue Drivers'!M217</f>
        <v>0</v>
      </c>
      <c r="F396">
        <f>'Revenue Drivers'!N217</f>
        <v>0</v>
      </c>
      <c r="G396">
        <f>'Revenue Drivers'!O217</f>
        <v>0</v>
      </c>
      <c r="H396">
        <f>'Revenue Drivers'!P217</f>
        <v>0</v>
      </c>
      <c r="I396">
        <f>'Revenue Drivers'!Q217</f>
        <v>0</v>
      </c>
      <c r="J396">
        <f>'Revenue Drivers'!R217</f>
        <v>0</v>
      </c>
      <c r="K396">
        <f>'Revenue Drivers'!S217</f>
        <v>0</v>
      </c>
      <c r="L396">
        <f>'Revenue Drivers'!T217</f>
        <v>0</v>
      </c>
      <c r="M396">
        <f>'Revenue Drivers'!U217</f>
        <v>0</v>
      </c>
      <c r="N396">
        <f>'Revenue Drivers'!V217</f>
        <v>0</v>
      </c>
      <c r="O396">
        <f>'Revenue Drivers'!W217</f>
        <v>0</v>
      </c>
      <c r="P396">
        <f>'Revenue Drivers'!X217</f>
        <v>0</v>
      </c>
      <c r="Q396">
        <f>'Revenue Drivers'!Y217</f>
        <v>0</v>
      </c>
      <c r="R396">
        <f>'Revenue Drivers'!Z217</f>
        <v>0</v>
      </c>
      <c r="S396">
        <f>'Revenue Drivers'!AA217</f>
        <v>0</v>
      </c>
      <c r="T396">
        <f>'Revenue Drivers'!AB217</f>
        <v>0</v>
      </c>
      <c r="U396">
        <f>'Revenue Drivers'!AC217</f>
        <v>0</v>
      </c>
      <c r="V396">
        <f>'Revenue Drivers'!AD217</f>
        <v>0</v>
      </c>
      <c r="W396">
        <f>'Revenue Drivers'!AE217</f>
        <v>0</v>
      </c>
      <c r="X396">
        <f>'Revenue Drivers'!AF217</f>
        <v>0</v>
      </c>
      <c r="Y396">
        <f>'Revenue Drivers'!AG217</f>
        <v>0.99276424180854561</v>
      </c>
      <c r="Z396">
        <f>'Revenue Drivers'!AH217</f>
        <v>0.77756578152310851</v>
      </c>
      <c r="AA396">
        <f>'Revenue Drivers'!AI217</f>
        <v>0.64019928619839628</v>
      </c>
      <c r="AB396">
        <f>'Revenue Drivers'!AJ217</f>
        <v>0.65349607673611021</v>
      </c>
      <c r="AD396">
        <f>'Revenue Drivers'!AT217</f>
        <v>0</v>
      </c>
      <c r="AE396">
        <f>'Revenue Drivers'!AU217</f>
        <v>0</v>
      </c>
      <c r="AF396">
        <f>'Revenue Drivers'!AV217</f>
        <v>0</v>
      </c>
      <c r="AG396">
        <f>'Revenue Drivers'!AW217</f>
        <v>0</v>
      </c>
      <c r="AH396">
        <f>'Revenue Drivers'!AX217</f>
        <v>0</v>
      </c>
      <c r="AI396">
        <f>'Revenue Drivers'!AY217</f>
        <v>0.74997614369422161</v>
      </c>
      <c r="AJ396">
        <f>'Revenue Drivers'!AZ217</f>
        <v>0.63045120856225112</v>
      </c>
      <c r="AK396">
        <f>'Revenue Drivers'!BA217</f>
        <v>0.31546166467808057</v>
      </c>
      <c r="AL396">
        <f>'Revenue Drivers'!BB217</f>
        <v>9.7026414781998735E-2</v>
      </c>
      <c r="AM396">
        <f>'Revenue Drivers'!BC217</f>
        <v>0.14000000000000001</v>
      </c>
      <c r="AN396">
        <f>'Revenue Drivers'!BD217</f>
        <v>0.10999999999999999</v>
      </c>
      <c r="AO396">
        <f>'Revenue Drivers'!BE217</f>
        <v>0.09</v>
      </c>
      <c r="AP396">
        <f>'Revenue Drivers'!BF217</f>
        <v>0.08</v>
      </c>
      <c r="AQ396">
        <f>'Revenue Drivers'!BG217</f>
        <v>0.08</v>
      </c>
      <c r="AR396">
        <f>'Revenue Drivers'!BH217</f>
        <v>0.08</v>
      </c>
      <c r="AS396">
        <f>'Revenue Drivers'!BI217</f>
        <v>0.08</v>
      </c>
      <c r="AT396">
        <f>'Revenue Drivers'!BJ217</f>
        <v>0</v>
      </c>
      <c r="AZ396">
        <f>'Revenue Drivers'!AK217</f>
        <v>0.70811862783034174</v>
      </c>
      <c r="BA396">
        <f>'Revenue Drivers'!AL217</f>
        <v>0.75236717811831921</v>
      </c>
      <c r="BB396">
        <f>'Revenue Drivers'!AM217</f>
        <v>0.63705785843582752</v>
      </c>
      <c r="BC396">
        <f>'Revenue Drivers'!AN217</f>
        <v>0.46851143139883633</v>
      </c>
      <c r="BD396">
        <f>'Revenue Drivers'!AO217</f>
        <v>0.35532138188273449</v>
      </c>
      <c r="BE396">
        <f>'Revenue Drivers'!AP217</f>
        <v>0.33152934009011448</v>
      </c>
      <c r="BF396">
        <f>'Revenue Drivers'!AQ217</f>
        <v>0.31722105549501411</v>
      </c>
      <c r="BG396">
        <f>'Revenue Drivers'!AR217</f>
        <v>0.2667573341369287</v>
      </c>
    </row>
    <row r="397" spans="1:59">
      <c r="A397" t="str">
        <f>'Revenue Drivers'!I218</f>
        <v>y/y abs Growth</v>
      </c>
      <c r="B397">
        <f>'Revenue Drivers'!J218</f>
        <v>0</v>
      </c>
      <c r="C397">
        <f>'Revenue Drivers'!K218</f>
        <v>0</v>
      </c>
      <c r="D397">
        <f>'Revenue Drivers'!L218</f>
        <v>0</v>
      </c>
      <c r="E397">
        <f>'Revenue Drivers'!M218</f>
        <v>0</v>
      </c>
      <c r="F397">
        <f>'Revenue Drivers'!N218</f>
        <v>0</v>
      </c>
      <c r="G397">
        <f>'Revenue Drivers'!O218</f>
        <v>0</v>
      </c>
      <c r="H397">
        <f>'Revenue Drivers'!P218</f>
        <v>0</v>
      </c>
      <c r="I397">
        <f>'Revenue Drivers'!Q218</f>
        <v>0</v>
      </c>
      <c r="J397">
        <f>'Revenue Drivers'!R218</f>
        <v>0</v>
      </c>
      <c r="K397">
        <f>'Revenue Drivers'!S218</f>
        <v>0</v>
      </c>
      <c r="L397">
        <f>'Revenue Drivers'!T218</f>
        <v>0</v>
      </c>
      <c r="M397">
        <f>'Revenue Drivers'!U218</f>
        <v>0</v>
      </c>
      <c r="N397">
        <f>'Revenue Drivers'!V218</f>
        <v>0</v>
      </c>
      <c r="O397">
        <f>'Revenue Drivers'!W218</f>
        <v>0</v>
      </c>
      <c r="P397">
        <f>'Revenue Drivers'!X218</f>
        <v>0</v>
      </c>
      <c r="Q397">
        <f>'Revenue Drivers'!Y218</f>
        <v>0</v>
      </c>
      <c r="R397">
        <f>'Revenue Drivers'!Z218</f>
        <v>0</v>
      </c>
      <c r="S397">
        <f>'Revenue Drivers'!AA218</f>
        <v>0</v>
      </c>
      <c r="T397">
        <f>'Revenue Drivers'!AB218</f>
        <v>0</v>
      </c>
      <c r="U397">
        <f>'Revenue Drivers'!AC218</f>
        <v>1904.6708130396105</v>
      </c>
      <c r="V397">
        <f>'Revenue Drivers'!AD218</f>
        <v>1403.2899549057815</v>
      </c>
      <c r="W397">
        <f>'Revenue Drivers'!AE218</f>
        <v>1490.837335643434</v>
      </c>
      <c r="X397">
        <f>'Revenue Drivers'!AF218</f>
        <v>2063.537797105515</v>
      </c>
      <c r="Y397">
        <f>'Revenue Drivers'!AG218</f>
        <v>2296.4521184562336</v>
      </c>
      <c r="Z397">
        <f>'Revenue Drivers'!AH218</f>
        <v>2055.5896391180886</v>
      </c>
      <c r="AA397">
        <f>'Revenue Drivers'!AI218</f>
        <v>1860.1267159160479</v>
      </c>
      <c r="AB397">
        <f>'Revenue Drivers'!AJ218</f>
        <v>1517.485540329094</v>
      </c>
      <c r="AD397">
        <f>'Revenue Drivers'!AT218</f>
        <v>0</v>
      </c>
      <c r="AE397">
        <f>'Revenue Drivers'!AU218</f>
        <v>0</v>
      </c>
      <c r="AF397">
        <f>'Revenue Drivers'!AV218</f>
        <v>0</v>
      </c>
      <c r="AG397">
        <f>'Revenue Drivers'!AW218</f>
        <v>0</v>
      </c>
      <c r="AH397">
        <f>'Revenue Drivers'!AX218</f>
        <v>6862.3359006943429</v>
      </c>
      <c r="AI397">
        <f>'Revenue Drivers'!AY218</f>
        <v>7729.6540138194614</v>
      </c>
      <c r="AJ397">
        <f>'Revenue Drivers'!AZ218</f>
        <v>9254.6637230265806</v>
      </c>
      <c r="AK397">
        <f>'Revenue Drivers'!BA218</f>
        <v>685.57351291842497</v>
      </c>
      <c r="AL397">
        <f>'Revenue Drivers'!BB218</f>
        <v>3276.0690061425921</v>
      </c>
      <c r="AM397">
        <f>'Revenue Drivers'!BC218</f>
        <v>2653.6158949755045</v>
      </c>
      <c r="AN397">
        <f>'Revenue Drivers'!BD218</f>
        <v>2344.0273738950273</v>
      </c>
      <c r="AO397">
        <f>'Revenue Drivers'!BE218</f>
        <v>1968.9829940718264</v>
      </c>
      <c r="AP397">
        <f>'Revenue Drivers'!BF218</f>
        <v>2047.7423138346931</v>
      </c>
      <c r="AQ397">
        <f>'Revenue Drivers'!BG218</f>
        <v>2129.6520063880816</v>
      </c>
      <c r="AR397">
        <f>'Revenue Drivers'!BH218</f>
        <v>2214.8380866436055</v>
      </c>
      <c r="AS397">
        <f>'Revenue Drivers'!BI218</f>
        <v>2303.43161010935</v>
      </c>
      <c r="AT397">
        <f>'Revenue Drivers'!BJ218</f>
        <v>0</v>
      </c>
      <c r="AZ397">
        <f>'Revenue Drivers'!AK218</f>
        <v>2093.1366636689936</v>
      </c>
      <c r="BA397">
        <f>'Revenue Drivers'!AL218</f>
        <v>2525.3242654587111</v>
      </c>
      <c r="BB397">
        <f>'Revenue Drivers'!AM218</f>
        <v>2573.1669080653201</v>
      </c>
      <c r="BC397">
        <f>'Revenue Drivers'!AN218</f>
        <v>2063.0358858335585</v>
      </c>
      <c r="BD397">
        <f>'Revenue Drivers'!AO218</f>
        <v>775.6526352222736</v>
      </c>
      <c r="BE397">
        <f>'Revenue Drivers'!AP218</f>
        <v>-194.18292863600072</v>
      </c>
      <c r="BF397">
        <f>'Revenue Drivers'!AQ218</f>
        <v>-104.36862916785503</v>
      </c>
      <c r="BG397">
        <f>'Revenue Drivers'!AR218</f>
        <v>208.47243550000167</v>
      </c>
    </row>
    <row r="398" spans="1:59">
      <c r="A398" t="str">
        <f>'Revenue Drivers'!I219</f>
        <v>q/q abs Growth</v>
      </c>
      <c r="B398">
        <f>'Revenue Drivers'!J219</f>
        <v>0</v>
      </c>
      <c r="C398">
        <f>'Revenue Drivers'!K219</f>
        <v>0</v>
      </c>
      <c r="D398">
        <f>'Revenue Drivers'!L219</f>
        <v>0</v>
      </c>
      <c r="E398">
        <f>'Revenue Drivers'!M219</f>
        <v>0</v>
      </c>
      <c r="F398">
        <f>'Revenue Drivers'!N219</f>
        <v>0</v>
      </c>
      <c r="G398">
        <f>'Revenue Drivers'!O219</f>
        <v>0</v>
      </c>
      <c r="H398">
        <f>'Revenue Drivers'!P219</f>
        <v>0</v>
      </c>
      <c r="I398">
        <f>'Revenue Drivers'!Q219</f>
        <v>0</v>
      </c>
      <c r="J398">
        <f>'Revenue Drivers'!R219</f>
        <v>0</v>
      </c>
      <c r="K398">
        <f>'Revenue Drivers'!S219</f>
        <v>0</v>
      </c>
      <c r="L398">
        <f>'Revenue Drivers'!T219</f>
        <v>0</v>
      </c>
      <c r="M398">
        <f>'Revenue Drivers'!U219</f>
        <v>0</v>
      </c>
      <c r="N398">
        <f>'Revenue Drivers'!V219</f>
        <v>0</v>
      </c>
      <c r="O398">
        <f>'Revenue Drivers'!W219</f>
        <v>0</v>
      </c>
      <c r="P398">
        <f>'Revenue Drivers'!X219</f>
        <v>0</v>
      </c>
      <c r="Q398">
        <f>'Revenue Drivers'!Y219</f>
        <v>0</v>
      </c>
      <c r="R398">
        <f>'Revenue Drivers'!Z219</f>
        <v>323.5442272039154</v>
      </c>
      <c r="S398">
        <f>'Revenue Drivers'!AA219</f>
        <v>787.78938484313721</v>
      </c>
      <c r="T398">
        <f>'Revenue Drivers'!AB219</f>
        <v>266.83059457131458</v>
      </c>
      <c r="U398">
        <f>'Revenue Drivers'!AC219</f>
        <v>526.5066064212433</v>
      </c>
      <c r="V398">
        <f>'Revenue Drivers'!AD219</f>
        <v>-177.83663092991355</v>
      </c>
      <c r="W398">
        <f>'Revenue Drivers'!AE219</f>
        <v>875.33676558078969</v>
      </c>
      <c r="X398">
        <f>'Revenue Drivers'!AF219</f>
        <v>839.53105603339554</v>
      </c>
      <c r="Y398">
        <f>'Revenue Drivers'!AG219</f>
        <v>759.42092777196194</v>
      </c>
      <c r="Z398">
        <f>'Revenue Drivers'!AH219</f>
        <v>-418.69911026805858</v>
      </c>
      <c r="AA398">
        <f>'Revenue Drivers'!AI219</f>
        <v>679.87384237874903</v>
      </c>
      <c r="AB398">
        <f>'Revenue Drivers'!AJ219</f>
        <v>496.88988044644157</v>
      </c>
      <c r="AD398">
        <f>'Revenue Drivers'!AT219</f>
        <v>0</v>
      </c>
      <c r="AE398">
        <f>'Revenue Drivers'!AU219</f>
        <v>0</v>
      </c>
      <c r="AF398">
        <f>'Revenue Drivers'!AV219</f>
        <v>0</v>
      </c>
      <c r="AG398" t="str">
        <f>'Revenue Drivers'!AW219</f>
        <v>NA</v>
      </c>
      <c r="AH398" t="str">
        <f>'Revenue Drivers'!AX219</f>
        <v>NA</v>
      </c>
      <c r="AI398" t="str">
        <f>'Revenue Drivers'!AY219</f>
        <v>NA</v>
      </c>
      <c r="AJ398" t="str">
        <f>'Revenue Drivers'!AZ219</f>
        <v>NA</v>
      </c>
      <c r="AK398" t="str">
        <f>'Revenue Drivers'!BA219</f>
        <v>NA</v>
      </c>
      <c r="AL398" t="str">
        <f>'Revenue Drivers'!BB219</f>
        <v>NA</v>
      </c>
      <c r="AM398" t="str">
        <f>'Revenue Drivers'!BC219</f>
        <v>NA</v>
      </c>
      <c r="AN398" t="str">
        <f>'Revenue Drivers'!BD219</f>
        <v>NA</v>
      </c>
      <c r="AO398" t="str">
        <f>'Revenue Drivers'!BE219</f>
        <v>NA</v>
      </c>
      <c r="AP398" t="str">
        <f>'Revenue Drivers'!BF219</f>
        <v>NA</v>
      </c>
      <c r="AQ398" t="str">
        <f>'Revenue Drivers'!BG219</f>
        <v>NA</v>
      </c>
      <c r="AR398" t="str">
        <f>'Revenue Drivers'!BH219</f>
        <v>NA</v>
      </c>
      <c r="AS398" t="str">
        <f>'Revenue Drivers'!BI219</f>
        <v>NA</v>
      </c>
      <c r="AT398">
        <f>'Revenue Drivers'!BJ219</f>
        <v>0</v>
      </c>
      <c r="AZ398">
        <f>'Revenue Drivers'!AK219</f>
        <v>1335.0720511118616</v>
      </c>
      <c r="BA398">
        <f>'Revenue Drivers'!AL219</f>
        <v>13.488491521658943</v>
      </c>
      <c r="BB398">
        <f>'Revenue Drivers'!AM219</f>
        <v>727.71648498535797</v>
      </c>
      <c r="BC398">
        <f>'Revenue Drivers'!AN219</f>
        <v>-13.241141785319996</v>
      </c>
      <c r="BD398">
        <f>'Revenue Drivers'!AO219</f>
        <v>47.68880050057669</v>
      </c>
      <c r="BE398">
        <f>'Revenue Drivers'!AP219</f>
        <v>-956.34707233661538</v>
      </c>
      <c r="BF398">
        <f>'Revenue Drivers'!AQ219</f>
        <v>817.53078445350366</v>
      </c>
      <c r="BG398">
        <f>'Revenue Drivers'!AR219</f>
        <v>299.5999228825367</v>
      </c>
    </row>
    <row r="399" spans="1:59">
      <c r="A399" t="str">
        <f>'Revenue Drivers'!I220</f>
        <v>% of Asia-Pacific Revenue</v>
      </c>
      <c r="B399">
        <f>'Revenue Drivers'!J220</f>
        <v>0</v>
      </c>
      <c r="C399">
        <f>'Revenue Drivers'!K220</f>
        <v>0</v>
      </c>
      <c r="D399">
        <f>'Revenue Drivers'!L220</f>
        <v>0</v>
      </c>
      <c r="E399">
        <f>'Revenue Drivers'!M220</f>
        <v>0</v>
      </c>
      <c r="F399">
        <f>'Revenue Drivers'!N220</f>
        <v>0</v>
      </c>
      <c r="G399">
        <f>'Revenue Drivers'!O220</f>
        <v>0</v>
      </c>
      <c r="H399">
        <f>'Revenue Drivers'!P220</f>
        <v>0</v>
      </c>
      <c r="I399">
        <f>'Revenue Drivers'!Q220</f>
        <v>0</v>
      </c>
      <c r="J399">
        <f>'Revenue Drivers'!R220</f>
        <v>0</v>
      </c>
      <c r="K399">
        <f>'Revenue Drivers'!S220</f>
        <v>0</v>
      </c>
      <c r="L399">
        <f>'Revenue Drivers'!T220</f>
        <v>0</v>
      </c>
      <c r="M399">
        <f>'Revenue Drivers'!U220</f>
        <v>0</v>
      </c>
      <c r="N399">
        <f>'Revenue Drivers'!V220</f>
        <v>0</v>
      </c>
      <c r="O399">
        <f>'Revenue Drivers'!W220</f>
        <v>0</v>
      </c>
      <c r="P399">
        <f>'Revenue Drivers'!X220</f>
        <v>0</v>
      </c>
      <c r="Q399">
        <f>'Revenue Drivers'!Y220</f>
        <v>0.77856014806916618</v>
      </c>
      <c r="R399">
        <f>'Revenue Drivers'!Z220</f>
        <v>0.77856014806916618</v>
      </c>
      <c r="S399">
        <f>'Revenue Drivers'!AA220</f>
        <v>0.77856014806916618</v>
      </c>
      <c r="T399">
        <f>'Revenue Drivers'!AB220</f>
        <v>0.77856014806916618</v>
      </c>
      <c r="U399">
        <f>'Revenue Drivers'!AC220</f>
        <v>0.72559504401695463</v>
      </c>
      <c r="V399">
        <f>'Revenue Drivers'!AD220</f>
        <v>0.68565726061628829</v>
      </c>
      <c r="W399">
        <f>'Revenue Drivers'!AE220</f>
        <v>0.68761848255502644</v>
      </c>
      <c r="X399">
        <f>'Revenue Drivers'!AF220</f>
        <v>0.68761848255502644</v>
      </c>
      <c r="Y399">
        <f>'Revenue Drivers'!AG220</f>
        <v>0.69684390645795036</v>
      </c>
      <c r="Z399">
        <f>'Revenue Drivers'!AH220</f>
        <v>0.68805538334366612</v>
      </c>
      <c r="AA399">
        <f>'Revenue Drivers'!AI220</f>
        <v>0.73037915728040903</v>
      </c>
      <c r="AB399">
        <f>'Revenue Drivers'!AJ220</f>
        <v>0.68913213729532175</v>
      </c>
      <c r="AD399">
        <f>'Revenue Drivers'!AT220</f>
        <v>0</v>
      </c>
      <c r="AE399">
        <f>'Revenue Drivers'!AU220</f>
        <v>0</v>
      </c>
      <c r="AF399">
        <f>'Revenue Drivers'!AV220</f>
        <v>0</v>
      </c>
      <c r="AG399">
        <f>'Revenue Drivers'!AW220</f>
        <v>0</v>
      </c>
      <c r="AH399">
        <f>'Revenue Drivers'!AX220</f>
        <v>0</v>
      </c>
      <c r="AI399">
        <f>'Revenue Drivers'!AY220</f>
        <v>0</v>
      </c>
      <c r="AJ399">
        <f>'Revenue Drivers'!AZ220</f>
        <v>0</v>
      </c>
      <c r="AK399">
        <f>'Revenue Drivers'!BA220</f>
        <v>0</v>
      </c>
      <c r="AL399">
        <f>'Revenue Drivers'!BB220</f>
        <v>0</v>
      </c>
      <c r="AM399">
        <f>'Revenue Drivers'!BC220</f>
        <v>0</v>
      </c>
      <c r="AN399">
        <f>'Revenue Drivers'!BD220</f>
        <v>0</v>
      </c>
      <c r="AO399">
        <f>'Revenue Drivers'!BE220</f>
        <v>0</v>
      </c>
      <c r="AP399">
        <f>'Revenue Drivers'!BF220</f>
        <v>0</v>
      </c>
      <c r="AQ399">
        <f>'Revenue Drivers'!BG220</f>
        <v>0</v>
      </c>
      <c r="AR399">
        <f>'Revenue Drivers'!BH220</f>
        <v>0</v>
      </c>
      <c r="AS399">
        <f>'Revenue Drivers'!BI220</f>
        <v>0</v>
      </c>
      <c r="AT399">
        <f>'Revenue Drivers'!BJ220</f>
        <v>0</v>
      </c>
      <c r="AZ399">
        <f>'Revenue Drivers'!AK220</f>
        <v>0.71352101838376747</v>
      </c>
      <c r="BA399">
        <f>'Revenue Drivers'!AL220</f>
        <v>0.72262459900122378</v>
      </c>
      <c r="BB399">
        <f>'Revenue Drivers'!AM220</f>
        <v>0.7324387643116772</v>
      </c>
      <c r="BC399">
        <f>'Revenue Drivers'!AN220</f>
        <v>0.71950006011597101</v>
      </c>
      <c r="BD399">
        <f>'Revenue Drivers'!AO220</f>
        <v>0</v>
      </c>
      <c r="BE399">
        <f>'Revenue Drivers'!AP220</f>
        <v>0</v>
      </c>
      <c r="BF399">
        <f>'Revenue Drivers'!AQ220</f>
        <v>0</v>
      </c>
      <c r="BG399">
        <f>'Revenue Drivers'!AR220</f>
        <v>0</v>
      </c>
    </row>
    <row r="400" spans="1:59">
      <c r="A400">
        <f>'Revenue Drivers'!I221</f>
        <v>0</v>
      </c>
      <c r="B400">
        <f>'Revenue Drivers'!J221</f>
        <v>0</v>
      </c>
      <c r="C400">
        <f>'Revenue Drivers'!K221</f>
        <v>0</v>
      </c>
      <c r="D400">
        <f>'Revenue Drivers'!L221</f>
        <v>0</v>
      </c>
      <c r="E400">
        <f>'Revenue Drivers'!M221</f>
        <v>0</v>
      </c>
      <c r="F400">
        <f>'Revenue Drivers'!N221</f>
        <v>0</v>
      </c>
      <c r="G400">
        <f>'Revenue Drivers'!O221</f>
        <v>0</v>
      </c>
      <c r="H400">
        <f>'Revenue Drivers'!P221</f>
        <v>0</v>
      </c>
      <c r="I400">
        <f>'Revenue Drivers'!Q221</f>
        <v>0</v>
      </c>
      <c r="J400">
        <f>'Revenue Drivers'!R221</f>
        <v>0</v>
      </c>
      <c r="K400">
        <f>'Revenue Drivers'!S221</f>
        <v>0</v>
      </c>
      <c r="L400">
        <f>'Revenue Drivers'!T221</f>
        <v>0</v>
      </c>
      <c r="M400">
        <f>'Revenue Drivers'!U221</f>
        <v>0</v>
      </c>
      <c r="N400">
        <f>'Revenue Drivers'!V221</f>
        <v>0</v>
      </c>
      <c r="O400">
        <f>'Revenue Drivers'!W221</f>
        <v>0</v>
      </c>
      <c r="P400">
        <f>'Revenue Drivers'!X221</f>
        <v>0</v>
      </c>
      <c r="Q400">
        <f>'Revenue Drivers'!Y221</f>
        <v>0</v>
      </c>
      <c r="R400">
        <f>'Revenue Drivers'!Z221</f>
        <v>0</v>
      </c>
      <c r="S400">
        <f>'Revenue Drivers'!AA221</f>
        <v>0</v>
      </c>
      <c r="T400">
        <f>'Revenue Drivers'!AB221</f>
        <v>0</v>
      </c>
      <c r="U400">
        <f>'Revenue Drivers'!AC221</f>
        <v>0</v>
      </c>
      <c r="V400">
        <f>'Revenue Drivers'!AD221</f>
        <v>0</v>
      </c>
      <c r="W400">
        <f>'Revenue Drivers'!AE221</f>
        <v>0</v>
      </c>
      <c r="X400">
        <f>'Revenue Drivers'!AF221</f>
        <v>0</v>
      </c>
      <c r="Y400">
        <f>'Revenue Drivers'!AG221</f>
        <v>0</v>
      </c>
      <c r="Z400">
        <f>'Revenue Drivers'!AH221</f>
        <v>0</v>
      </c>
      <c r="AA400">
        <f>'Revenue Drivers'!AI221</f>
        <v>0</v>
      </c>
      <c r="AB400">
        <f>'Revenue Drivers'!AJ221</f>
        <v>0</v>
      </c>
      <c r="AD400">
        <f>'Revenue Drivers'!AT221</f>
        <v>0</v>
      </c>
      <c r="AE400">
        <f>'Revenue Drivers'!AU221</f>
        <v>0</v>
      </c>
      <c r="AF400">
        <f>'Revenue Drivers'!AV221</f>
        <v>0</v>
      </c>
      <c r="AG400">
        <f>'Revenue Drivers'!AW221</f>
        <v>0</v>
      </c>
      <c r="AH400">
        <f>'Revenue Drivers'!AX221</f>
        <v>0</v>
      </c>
      <c r="AI400">
        <f>'Revenue Drivers'!AY221</f>
        <v>0</v>
      </c>
      <c r="AJ400">
        <f>'Revenue Drivers'!AZ221</f>
        <v>0</v>
      </c>
      <c r="AK400">
        <f>'Revenue Drivers'!BA221</f>
        <v>0</v>
      </c>
      <c r="AL400">
        <f>'Revenue Drivers'!BB221</f>
        <v>0</v>
      </c>
      <c r="AM400">
        <f>'Revenue Drivers'!BC221</f>
        <v>0</v>
      </c>
      <c r="AN400">
        <f>'Revenue Drivers'!BD221</f>
        <v>0</v>
      </c>
      <c r="AO400">
        <f>'Revenue Drivers'!BE221</f>
        <v>0</v>
      </c>
      <c r="AP400">
        <f>'Revenue Drivers'!BF221</f>
        <v>0</v>
      </c>
      <c r="AQ400">
        <f>'Revenue Drivers'!BG221</f>
        <v>0</v>
      </c>
      <c r="AR400">
        <f>'Revenue Drivers'!BH221</f>
        <v>0</v>
      </c>
      <c r="AS400">
        <f>'Revenue Drivers'!BI221</f>
        <v>0</v>
      </c>
      <c r="AT400">
        <f>'Revenue Drivers'!BJ221</f>
        <v>0</v>
      </c>
      <c r="AZ400">
        <f>'Revenue Drivers'!AK221</f>
        <v>0</v>
      </c>
      <c r="BA400">
        <f>'Revenue Drivers'!AL221</f>
        <v>0</v>
      </c>
      <c r="BB400">
        <f>'Revenue Drivers'!AM221</f>
        <v>0</v>
      </c>
      <c r="BC400">
        <f>'Revenue Drivers'!AN221</f>
        <v>0</v>
      </c>
      <c r="BD400">
        <f>'Revenue Drivers'!AO221</f>
        <v>0</v>
      </c>
      <c r="BE400">
        <f>'Revenue Drivers'!AP221</f>
        <v>0</v>
      </c>
      <c r="BF400">
        <f>'Revenue Drivers'!AQ221</f>
        <v>0</v>
      </c>
      <c r="BG400">
        <f>'Revenue Drivers'!AR221</f>
        <v>0</v>
      </c>
    </row>
    <row r="401" spans="1:59">
      <c r="A401" t="str">
        <f>'Revenue Drivers'!I222</f>
        <v>USD/JPY</v>
      </c>
      <c r="B401">
        <f>'Revenue Drivers'!J222</f>
        <v>0</v>
      </c>
      <c r="C401">
        <f>'Revenue Drivers'!K222</f>
        <v>0</v>
      </c>
      <c r="D401">
        <f>'Revenue Drivers'!L222</f>
        <v>0</v>
      </c>
      <c r="E401">
        <f>'Revenue Drivers'!M222</f>
        <v>0</v>
      </c>
      <c r="F401">
        <f>'Revenue Drivers'!N222</f>
        <v>0</v>
      </c>
      <c r="G401">
        <f>'Revenue Drivers'!O222</f>
        <v>0</v>
      </c>
      <c r="H401">
        <f>'Revenue Drivers'!P222</f>
        <v>0</v>
      </c>
      <c r="I401">
        <f>'Revenue Drivers'!Q222</f>
        <v>0</v>
      </c>
      <c r="J401">
        <f>'Revenue Drivers'!R222</f>
        <v>0</v>
      </c>
      <c r="K401">
        <f>'Revenue Drivers'!S222</f>
        <v>0</v>
      </c>
      <c r="L401">
        <f>'Revenue Drivers'!T222</f>
        <v>0</v>
      </c>
      <c r="M401">
        <f>'Revenue Drivers'!U222</f>
        <v>0</v>
      </c>
      <c r="N401">
        <f>'Revenue Drivers'!V222</f>
        <v>0</v>
      </c>
      <c r="O401">
        <f>'Revenue Drivers'!W222</f>
        <v>0</v>
      </c>
      <c r="P401">
        <f>'Revenue Drivers'!X222</f>
        <v>0</v>
      </c>
      <c r="Q401">
        <f>'Revenue Drivers'!Y222</f>
        <v>9.7293743031803166E-3</v>
      </c>
      <c r="R401">
        <f>'Revenue Drivers'!Z222</f>
        <v>9.7957962441434475E-3</v>
      </c>
      <c r="S401">
        <f>'Revenue Drivers'!AA222</f>
        <v>9.6238027411935812E-3</v>
      </c>
      <c r="T401">
        <f>'Revenue Drivers'!AB222</f>
        <v>8.7426623785640204E-3</v>
      </c>
      <c r="U401">
        <f>'Revenue Drivers'!AC222</f>
        <v>8.3881303981140354E-3</v>
      </c>
      <c r="V401">
        <f>'Revenue Drivers'!AD222</f>
        <v>8.2396809769621424E-3</v>
      </c>
      <c r="W401">
        <f>'Revenue Drivers'!AE222</f>
        <v>8.1852398896595617E-3</v>
      </c>
      <c r="X401">
        <f>'Revenue Drivers'!AF222</f>
        <v>8.2376350376679418E-3</v>
      </c>
      <c r="Y401">
        <f>'Revenue Drivers'!AG222</f>
        <v>8.6777790682386353E-3</v>
      </c>
      <c r="Z401">
        <f>'Revenue Drivers'!AH222</f>
        <v>9.26943881099908E-3</v>
      </c>
      <c r="AA401">
        <f>'Revenue Drivers'!AI222</f>
        <v>9.7716137443246212E-3</v>
      </c>
      <c r="AB401">
        <f>'Revenue Drivers'!AJ222</f>
        <v>9.1566549300328617E-3</v>
      </c>
      <c r="AD401">
        <f>'Revenue Drivers'!AT222</f>
        <v>1.2560364368824337E-2</v>
      </c>
      <c r="AE401">
        <f>'Revenue Drivers'!AU222</f>
        <v>1.253560789970487E-2</v>
      </c>
      <c r="AF401">
        <f>'Revenue Drivers'!AV222</f>
        <v>1.0258843471114162E-2</v>
      </c>
      <c r="AG401">
        <f>'Revenue Drivers'!AW222</f>
        <v>9.470619004167076E-3</v>
      </c>
      <c r="AH401">
        <f>'Revenue Drivers'!AX222</f>
        <v>8.2620471179395815E-3</v>
      </c>
      <c r="AI401">
        <f>'Revenue Drivers'!AY222</f>
        <v>9.2202118717254703E-3</v>
      </c>
      <c r="AJ401">
        <f>'Revenue Drivers'!AZ222</f>
        <v>8.9187305612663317E-3</v>
      </c>
      <c r="AK401">
        <f>'Revenue Drivers'!BA222</f>
        <v>9.1392865286847903E-3</v>
      </c>
      <c r="AL401">
        <f>'Revenue Drivers'!BB222</f>
        <v>9.1392865286847903E-3</v>
      </c>
      <c r="AM401">
        <f>'Revenue Drivers'!BC222</f>
        <v>9.1392865286847903E-3</v>
      </c>
      <c r="AN401">
        <f>'Revenue Drivers'!BD222</f>
        <v>9.1392865286847903E-3</v>
      </c>
      <c r="AO401">
        <f>'Revenue Drivers'!BE222</f>
        <v>9.1392865286847903E-3</v>
      </c>
      <c r="AP401">
        <f>'Revenue Drivers'!BF222</f>
        <v>9.1392865286847903E-3</v>
      </c>
      <c r="AQ401">
        <f>'Revenue Drivers'!BG222</f>
        <v>9.1392865286847903E-3</v>
      </c>
      <c r="AR401">
        <f>'Revenue Drivers'!BH222</f>
        <v>9.1392865286847903E-3</v>
      </c>
      <c r="AS401">
        <f>'Revenue Drivers'!BI222</f>
        <v>9.1392865286847903E-3</v>
      </c>
      <c r="AT401">
        <f>'Revenue Drivers'!BJ222</f>
        <v>0</v>
      </c>
      <c r="AZ401">
        <f>'Revenue Drivers'!AK222</f>
        <v>8.7987840047036962E-3</v>
      </c>
      <c r="BA401">
        <f>'Revenue Drivers'!AL222</f>
        <v>9.0018211810815353E-3</v>
      </c>
      <c r="BB401">
        <f>'Revenue Drivers'!AM222</f>
        <v>9.0164066300665695E-3</v>
      </c>
      <c r="BC401">
        <f>'Revenue Drivers'!AN222</f>
        <v>8.857129672075045E-3</v>
      </c>
      <c r="BD401">
        <f>'Revenue Drivers'!AO222</f>
        <v>9.1015289409627134E-3</v>
      </c>
      <c r="BE401">
        <f>'Revenue Drivers'!AP222</f>
        <v>9.1015289409627134E-3</v>
      </c>
      <c r="BF401">
        <f>'Revenue Drivers'!AQ222</f>
        <v>9.1015289409627134E-3</v>
      </c>
      <c r="BG401">
        <f>'Revenue Drivers'!AR222</f>
        <v>9.1015289409627134E-3</v>
      </c>
    </row>
    <row r="402" spans="1:59">
      <c r="A402">
        <f>'Revenue Drivers'!I223</f>
        <v>0</v>
      </c>
      <c r="B402">
        <f>'Revenue Drivers'!J223</f>
        <v>0</v>
      </c>
      <c r="C402">
        <f>'Revenue Drivers'!K223</f>
        <v>0</v>
      </c>
      <c r="D402">
        <f>'Revenue Drivers'!L223</f>
        <v>0</v>
      </c>
      <c r="E402">
        <f>'Revenue Drivers'!M223</f>
        <v>0</v>
      </c>
      <c r="F402">
        <f>'Revenue Drivers'!N223</f>
        <v>0</v>
      </c>
      <c r="G402">
        <f>'Revenue Drivers'!O223</f>
        <v>0</v>
      </c>
      <c r="H402">
        <f>'Revenue Drivers'!P223</f>
        <v>0</v>
      </c>
      <c r="I402">
        <f>'Revenue Drivers'!Q223</f>
        <v>0</v>
      </c>
      <c r="J402">
        <f>'Revenue Drivers'!R223</f>
        <v>0</v>
      </c>
      <c r="K402">
        <f>'Revenue Drivers'!S223</f>
        <v>0</v>
      </c>
      <c r="L402">
        <f>'Revenue Drivers'!T223</f>
        <v>0</v>
      </c>
      <c r="M402">
        <f>'Revenue Drivers'!U223</f>
        <v>0</v>
      </c>
      <c r="N402">
        <f>'Revenue Drivers'!V223</f>
        <v>0</v>
      </c>
      <c r="O402">
        <f>'Revenue Drivers'!W223</f>
        <v>0</v>
      </c>
      <c r="P402">
        <f>'Revenue Drivers'!X223</f>
        <v>0</v>
      </c>
      <c r="Q402">
        <f>'Revenue Drivers'!Y223</f>
        <v>0</v>
      </c>
      <c r="R402">
        <f>'Revenue Drivers'!Z223</f>
        <v>0</v>
      </c>
      <c r="S402">
        <f>'Revenue Drivers'!AA223</f>
        <v>0</v>
      </c>
      <c r="T402">
        <f>'Revenue Drivers'!AB223</f>
        <v>0</v>
      </c>
      <c r="U402">
        <f>'Revenue Drivers'!AC223</f>
        <v>0</v>
      </c>
      <c r="V402">
        <f>'Revenue Drivers'!AD223</f>
        <v>0</v>
      </c>
      <c r="W402">
        <f>'Revenue Drivers'!AE223</f>
        <v>0</v>
      </c>
      <c r="X402">
        <f>'Revenue Drivers'!AF223</f>
        <v>0</v>
      </c>
      <c r="Y402">
        <f>'Revenue Drivers'!AG223</f>
        <v>0</v>
      </c>
      <c r="Z402">
        <f>'Revenue Drivers'!AH223</f>
        <v>0</v>
      </c>
      <c r="AA402">
        <f>'Revenue Drivers'!AI223</f>
        <v>0</v>
      </c>
      <c r="AB402">
        <f>'Revenue Drivers'!AJ223</f>
        <v>0</v>
      </c>
      <c r="AD402">
        <f>'Revenue Drivers'!AT223</f>
        <v>0</v>
      </c>
      <c r="AE402">
        <f>'Revenue Drivers'!AU223</f>
        <v>0</v>
      </c>
      <c r="AF402">
        <f>'Revenue Drivers'!AV223</f>
        <v>0</v>
      </c>
      <c r="AG402">
        <f>'Revenue Drivers'!AW223</f>
        <v>0</v>
      </c>
      <c r="AH402">
        <f>'Revenue Drivers'!AX223</f>
        <v>0</v>
      </c>
      <c r="AI402">
        <f>'Revenue Drivers'!AY223</f>
        <v>0</v>
      </c>
      <c r="AJ402">
        <f>'Revenue Drivers'!AZ223</f>
        <v>0</v>
      </c>
      <c r="AK402">
        <f>'Revenue Drivers'!BA223</f>
        <v>0</v>
      </c>
      <c r="AL402">
        <f>'Revenue Drivers'!BB223</f>
        <v>0</v>
      </c>
      <c r="AM402">
        <f>'Revenue Drivers'!BC223</f>
        <v>0</v>
      </c>
      <c r="AN402">
        <f>'Revenue Drivers'!BD223</f>
        <v>0</v>
      </c>
      <c r="AO402">
        <f>'Revenue Drivers'!BE223</f>
        <v>0</v>
      </c>
      <c r="AP402">
        <f>'Revenue Drivers'!BF223</f>
        <v>0</v>
      </c>
      <c r="AQ402">
        <f>'Revenue Drivers'!BG223</f>
        <v>0</v>
      </c>
      <c r="AR402">
        <f>'Revenue Drivers'!BH223</f>
        <v>0</v>
      </c>
      <c r="AS402">
        <f>'Revenue Drivers'!BI223</f>
        <v>0</v>
      </c>
      <c r="AT402">
        <f>'Revenue Drivers'!BJ223</f>
        <v>0</v>
      </c>
      <c r="AZ402">
        <f>'Revenue Drivers'!AK223</f>
        <v>0</v>
      </c>
      <c r="BA402">
        <f>'Revenue Drivers'!AL223</f>
        <v>0</v>
      </c>
      <c r="BB402">
        <f>'Revenue Drivers'!AM223</f>
        <v>0</v>
      </c>
      <c r="BC402">
        <f>'Revenue Drivers'!AN223</f>
        <v>0</v>
      </c>
      <c r="BD402">
        <f>'Revenue Drivers'!AO223</f>
        <v>0</v>
      </c>
      <c r="BE402">
        <f>'Revenue Drivers'!AP223</f>
        <v>0</v>
      </c>
      <c r="BF402">
        <f>'Revenue Drivers'!AQ223</f>
        <v>0</v>
      </c>
      <c r="BG402">
        <f>'Revenue Drivers'!AR223</f>
        <v>0</v>
      </c>
    </row>
    <row r="403" spans="1:59">
      <c r="A403" t="str">
        <f>'Revenue Drivers'!I224</f>
        <v>Other Asia-Pacific (in Local FX Rate)</v>
      </c>
      <c r="B403">
        <f>'Revenue Drivers'!J224</f>
        <v>0</v>
      </c>
      <c r="C403">
        <f>'Revenue Drivers'!K224</f>
        <v>0</v>
      </c>
      <c r="D403">
        <f>'Revenue Drivers'!L224</f>
        <v>0</v>
      </c>
      <c r="E403">
        <f>'Revenue Drivers'!M224</f>
        <v>0</v>
      </c>
      <c r="F403">
        <f>'Revenue Drivers'!N224</f>
        <v>0</v>
      </c>
      <c r="G403">
        <f>'Revenue Drivers'!O224</f>
        <v>0</v>
      </c>
      <c r="H403">
        <f>'Revenue Drivers'!P224</f>
        <v>0</v>
      </c>
      <c r="I403">
        <f>'Revenue Drivers'!Q224</f>
        <v>0</v>
      </c>
      <c r="J403">
        <f>'Revenue Drivers'!R224</f>
        <v>0</v>
      </c>
      <c r="K403">
        <f>'Revenue Drivers'!S224</f>
        <v>0</v>
      </c>
      <c r="L403">
        <f>'Revenue Drivers'!T224</f>
        <v>0</v>
      </c>
      <c r="M403">
        <f>'Revenue Drivers'!U224</f>
        <v>0</v>
      </c>
      <c r="N403">
        <f>'Revenue Drivers'!V224</f>
        <v>0</v>
      </c>
      <c r="O403">
        <f>'Revenue Drivers'!W224</f>
        <v>0</v>
      </c>
      <c r="P403">
        <f>'Revenue Drivers'!X224</f>
        <v>0</v>
      </c>
      <c r="Q403">
        <f>'Revenue Drivers'!Y224</f>
        <v>81.494041176006291</v>
      </c>
      <c r="R403">
        <f>'Revenue Drivers'!Z224</f>
        <v>89.393697273703907</v>
      </c>
      <c r="S403">
        <f>'Revenue Drivers'!AA224</f>
        <v>106.17763940450827</v>
      </c>
      <c r="T403">
        <f>'Revenue Drivers'!AB224</f>
        <v>105.28836302015549</v>
      </c>
      <c r="U403">
        <f>'Revenue Drivers'!AC224</f>
        <v>155.0753060669422</v>
      </c>
      <c r="V403">
        <f>'Revenue Drivers'!AD224</f>
        <v>178.8827583643546</v>
      </c>
      <c r="W403">
        <f>'Revenue Drivers'!AE224</f>
        <v>213.43097273854835</v>
      </c>
      <c r="X403">
        <f>'Revenue Drivers'!AF224</f>
        <v>247.76804460219381</v>
      </c>
      <c r="Y403">
        <f>'Revenue Drivers'!AG224</f>
        <v>281.6302379521083</v>
      </c>
      <c r="Z403">
        <f>'Revenue Drivers'!AH224</f>
        <v>292.51692411178215</v>
      </c>
      <c r="AA403">
        <f>'Revenue Drivers'!AI224</f>
        <v>276.42429275447086</v>
      </c>
      <c r="AB403">
        <f>'Revenue Drivers'!AJ224</f>
        <v>343.02707817039868</v>
      </c>
      <c r="AD403">
        <f>'Revenue Drivers'!AT224</f>
        <v>0</v>
      </c>
      <c r="AE403">
        <f>'Revenue Drivers'!AU224</f>
        <v>0</v>
      </c>
      <c r="AF403">
        <f>'Revenue Drivers'!AV224</f>
        <v>0</v>
      </c>
      <c r="AG403">
        <f>'Revenue Drivers'!AW224</f>
        <v>382.35374087437395</v>
      </c>
      <c r="AH403">
        <f>'Revenue Drivers'!AX224</f>
        <v>795.15708177203896</v>
      </c>
      <c r="AI403">
        <f>'Revenue Drivers'!AY224</f>
        <v>1193.5985329887599</v>
      </c>
      <c r="AJ403">
        <f>'Revenue Drivers'!AZ224</f>
        <v>1349.6462580706575</v>
      </c>
      <c r="AK403">
        <f>'Revenue Drivers'!BA224</f>
        <v>1410.5417623066653</v>
      </c>
      <c r="AL403">
        <f>'Revenue Drivers'!BB224</f>
        <v>1579.8067737834654</v>
      </c>
      <c r="AM403">
        <f>'Revenue Drivers'!BC224</f>
        <v>1753.5855188996468</v>
      </c>
      <c r="AN403">
        <f>'Revenue Drivers'!BD224</f>
        <v>1928.9440707896117</v>
      </c>
      <c r="AO403">
        <f>'Revenue Drivers'!BE224</f>
        <v>2083.2595964527809</v>
      </c>
      <c r="AP403">
        <f>'Revenue Drivers'!BF224</f>
        <v>2208.255172239948</v>
      </c>
      <c r="AQ403">
        <f>'Revenue Drivers'!BG224</f>
        <v>2296.5853791295458</v>
      </c>
      <c r="AR403">
        <f>'Revenue Drivers'!BH224</f>
        <v>2365.482940503432</v>
      </c>
      <c r="AS403">
        <f>'Revenue Drivers'!BI224</f>
        <v>2436.4474287185349</v>
      </c>
      <c r="AT403">
        <f>'Revenue Drivers'!BJ224</f>
        <v>0</v>
      </c>
      <c r="AZ403">
        <f>'Revenue Drivers'!AK224</f>
        <v>340.34309620694972</v>
      </c>
      <c r="BA403">
        <f>'Revenue Drivers'!AL224</f>
        <v>333.11227998435749</v>
      </c>
      <c r="BB403">
        <f>'Revenue Drivers'!AM224</f>
        <v>329.41865262466303</v>
      </c>
      <c r="BC403">
        <f>'Revenue Drivers'!AN224</f>
        <v>346.77222925468743</v>
      </c>
      <c r="BD403">
        <f>'Revenue Drivers'!AO224</f>
        <v>353.95682005522775</v>
      </c>
      <c r="BE403">
        <f>'Revenue Drivers'!AP224</f>
        <v>359.7612623831061</v>
      </c>
      <c r="BF403">
        <f>'Revenue Drivers'!AQ224</f>
        <v>332.71283915090964</v>
      </c>
      <c r="BG403">
        <f>'Revenue Drivers'!AR224</f>
        <v>364.11084071742181</v>
      </c>
    </row>
    <row r="404" spans="1:59">
      <c r="A404" t="str">
        <f>'Revenue Drivers'!I225</f>
        <v>% y/y Growth</v>
      </c>
      <c r="B404">
        <f>'Revenue Drivers'!J225</f>
        <v>0</v>
      </c>
      <c r="C404">
        <f>'Revenue Drivers'!K225</f>
        <v>0</v>
      </c>
      <c r="D404">
        <f>'Revenue Drivers'!L225</f>
        <v>0</v>
      </c>
      <c r="E404">
        <f>'Revenue Drivers'!M225</f>
        <v>0</v>
      </c>
      <c r="F404">
        <f>'Revenue Drivers'!N225</f>
        <v>0</v>
      </c>
      <c r="G404">
        <f>'Revenue Drivers'!O225</f>
        <v>0</v>
      </c>
      <c r="H404">
        <f>'Revenue Drivers'!P225</f>
        <v>0</v>
      </c>
      <c r="I404">
        <f>'Revenue Drivers'!Q225</f>
        <v>0</v>
      </c>
      <c r="J404">
        <f>'Revenue Drivers'!R225</f>
        <v>0</v>
      </c>
      <c r="K404">
        <f>'Revenue Drivers'!S225</f>
        <v>0</v>
      </c>
      <c r="L404">
        <f>'Revenue Drivers'!T225</f>
        <v>0</v>
      </c>
      <c r="M404">
        <f>'Revenue Drivers'!U225</f>
        <v>0</v>
      </c>
      <c r="N404">
        <f>'Revenue Drivers'!V225</f>
        <v>0</v>
      </c>
      <c r="O404">
        <f>'Revenue Drivers'!W225</f>
        <v>0</v>
      </c>
      <c r="P404">
        <f>'Revenue Drivers'!X225</f>
        <v>0</v>
      </c>
      <c r="Q404">
        <f>'Revenue Drivers'!Y225</f>
        <v>0</v>
      </c>
      <c r="R404">
        <f>'Revenue Drivers'!Z225</f>
        <v>0</v>
      </c>
      <c r="S404">
        <f>'Revenue Drivers'!AA225</f>
        <v>0</v>
      </c>
      <c r="T404">
        <f>'Revenue Drivers'!AB225</f>
        <v>0</v>
      </c>
      <c r="U404">
        <f>'Revenue Drivers'!AC225</f>
        <v>0.9029036212846433</v>
      </c>
      <c r="V404">
        <f>'Revenue Drivers'!AD225</f>
        <v>1.0010667845704471</v>
      </c>
      <c r="W404">
        <f>'Revenue Drivers'!AE225</f>
        <v>1.0101310778386559</v>
      </c>
      <c r="X404">
        <f>'Revenue Drivers'!AF225</f>
        <v>1.3532329451713792</v>
      </c>
      <c r="Y404">
        <f>'Revenue Drivers'!AG225</f>
        <v>0.81608693927410614</v>
      </c>
      <c r="Z404">
        <f>'Revenue Drivers'!AH225</f>
        <v>0.63524381436456578</v>
      </c>
      <c r="AA404">
        <f>'Revenue Drivers'!AI225</f>
        <v>0.29514610371517613</v>
      </c>
      <c r="AB404">
        <f>'Revenue Drivers'!AJ225</f>
        <v>0.38446860135312799</v>
      </c>
      <c r="AD404">
        <f>'Revenue Drivers'!AT225</f>
        <v>0</v>
      </c>
      <c r="AE404">
        <f>'Revenue Drivers'!AU225</f>
        <v>0</v>
      </c>
      <c r="AF404">
        <f>'Revenue Drivers'!AV225</f>
        <v>0</v>
      </c>
      <c r="AG404">
        <f>'Revenue Drivers'!AW225</f>
        <v>0</v>
      </c>
      <c r="AH404">
        <f>'Revenue Drivers'!AX225</f>
        <v>1.0796372488828232</v>
      </c>
      <c r="AI404">
        <f>'Revenue Drivers'!AY225</f>
        <v>0.50108520737660833</v>
      </c>
      <c r="AJ404">
        <f>'Revenue Drivers'!AZ225</f>
        <v>0.13073719577315135</v>
      </c>
      <c r="AK404">
        <f>'Revenue Drivers'!BA225</f>
        <v>4.5119603653077878E-2</v>
      </c>
      <c r="AL404">
        <f>'Revenue Drivers'!BB225</f>
        <v>0.12</v>
      </c>
      <c r="AM404">
        <f>'Revenue Drivers'!BC225</f>
        <v>0.11</v>
      </c>
      <c r="AN404">
        <f>'Revenue Drivers'!BD225</f>
        <v>0.1</v>
      </c>
      <c r="AO404">
        <f>'Revenue Drivers'!BE225</f>
        <v>0.08</v>
      </c>
      <c r="AP404">
        <f>'Revenue Drivers'!BF225</f>
        <v>0.06</v>
      </c>
      <c r="AQ404">
        <f>'Revenue Drivers'!BG225</f>
        <v>3.9999999999999994E-2</v>
      </c>
      <c r="AR404">
        <f>'Revenue Drivers'!BH225</f>
        <v>2.9999999999999992E-2</v>
      </c>
      <c r="AS404">
        <f>'Revenue Drivers'!BI225</f>
        <v>2.9999999999999992E-2</v>
      </c>
      <c r="AT404">
        <f>'Revenue Drivers'!BJ225</f>
        <v>0</v>
      </c>
      <c r="AZ404">
        <f>'Revenue Drivers'!AK225</f>
        <v>0.20847498010787335</v>
      </c>
      <c r="BA404">
        <f>'Revenue Drivers'!AL225</f>
        <v>0.13877951163284585</v>
      </c>
      <c r="BB404">
        <f>'Revenue Drivers'!AM225</f>
        <v>0.19171383000430975</v>
      </c>
      <c r="BC404">
        <f>'Revenue Drivers'!AN225</f>
        <v>1.0917945907548354E-2</v>
      </c>
      <c r="BD404">
        <f>'Revenue Drivers'!AO225</f>
        <v>0.04</v>
      </c>
      <c r="BE404">
        <f>'Revenue Drivers'!AP225</f>
        <v>0.08</v>
      </c>
      <c r="BF404">
        <f>'Revenue Drivers'!AQ225</f>
        <v>0.01</v>
      </c>
      <c r="BG404">
        <f>'Revenue Drivers'!AR225</f>
        <v>0.05</v>
      </c>
    </row>
    <row r="405" spans="1:59">
      <c r="A405" t="str">
        <f>'Revenue Drivers'!I226</f>
        <v>2 Yr Stacked Growth - %</v>
      </c>
      <c r="B405">
        <f>'Revenue Drivers'!J226</f>
        <v>0</v>
      </c>
      <c r="C405">
        <f>'Revenue Drivers'!K226</f>
        <v>0</v>
      </c>
      <c r="D405">
        <f>'Revenue Drivers'!L226</f>
        <v>0</v>
      </c>
      <c r="E405">
        <f>'Revenue Drivers'!M226</f>
        <v>0</v>
      </c>
      <c r="F405">
        <f>'Revenue Drivers'!N226</f>
        <v>0</v>
      </c>
      <c r="G405">
        <f>'Revenue Drivers'!O226</f>
        <v>0</v>
      </c>
      <c r="H405">
        <f>'Revenue Drivers'!P226</f>
        <v>0</v>
      </c>
      <c r="I405">
        <f>'Revenue Drivers'!Q226</f>
        <v>0</v>
      </c>
      <c r="J405">
        <f>'Revenue Drivers'!R226</f>
        <v>0</v>
      </c>
      <c r="K405">
        <f>'Revenue Drivers'!S226</f>
        <v>0</v>
      </c>
      <c r="L405">
        <f>'Revenue Drivers'!T226</f>
        <v>0</v>
      </c>
      <c r="M405">
        <f>'Revenue Drivers'!U226</f>
        <v>0</v>
      </c>
      <c r="N405">
        <f>'Revenue Drivers'!V226</f>
        <v>0</v>
      </c>
      <c r="O405">
        <f>'Revenue Drivers'!W226</f>
        <v>0</v>
      </c>
      <c r="P405">
        <f>'Revenue Drivers'!X226</f>
        <v>0</v>
      </c>
      <c r="Q405">
        <f>'Revenue Drivers'!Y226</f>
        <v>0</v>
      </c>
      <c r="R405">
        <f>'Revenue Drivers'!Z226</f>
        <v>0</v>
      </c>
      <c r="S405">
        <f>'Revenue Drivers'!AA226</f>
        <v>0</v>
      </c>
      <c r="T405">
        <f>'Revenue Drivers'!AB226</f>
        <v>0</v>
      </c>
      <c r="U405">
        <f>'Revenue Drivers'!AC226</f>
        <v>0</v>
      </c>
      <c r="V405">
        <f>'Revenue Drivers'!AD226</f>
        <v>0</v>
      </c>
      <c r="W405">
        <f>'Revenue Drivers'!AE226</f>
        <v>0</v>
      </c>
      <c r="X405">
        <f>'Revenue Drivers'!AF226</f>
        <v>0</v>
      </c>
      <c r="Y405">
        <f>'Revenue Drivers'!AG226</f>
        <v>1.7189905605587494</v>
      </c>
      <c r="Z405">
        <f>'Revenue Drivers'!AH226</f>
        <v>1.6363105989350128</v>
      </c>
      <c r="AA405">
        <f>'Revenue Drivers'!AI226</f>
        <v>1.305277181553832</v>
      </c>
      <c r="AB405">
        <f>'Revenue Drivers'!AJ226</f>
        <v>1.7377015465245071</v>
      </c>
      <c r="AD405">
        <f>'Revenue Drivers'!AT226</f>
        <v>0</v>
      </c>
      <c r="AE405">
        <f>'Revenue Drivers'!AU226</f>
        <v>0</v>
      </c>
      <c r="AF405">
        <f>'Revenue Drivers'!AV226</f>
        <v>0</v>
      </c>
      <c r="AG405">
        <f>'Revenue Drivers'!AW226</f>
        <v>0</v>
      </c>
      <c r="AH405">
        <f>'Revenue Drivers'!AX226</f>
        <v>0</v>
      </c>
      <c r="AI405">
        <f>'Revenue Drivers'!AY226</f>
        <v>1.5807224562594315</v>
      </c>
      <c r="AJ405">
        <f>'Revenue Drivers'!AZ226</f>
        <v>0.63182240314975968</v>
      </c>
      <c r="AK405">
        <f>'Revenue Drivers'!BA226</f>
        <v>0.17585679942622923</v>
      </c>
      <c r="AL405">
        <f>'Revenue Drivers'!BB226</f>
        <v>0.16511960365307787</v>
      </c>
      <c r="AM405">
        <f>'Revenue Drivers'!BC226</f>
        <v>0.22999999999999998</v>
      </c>
      <c r="AN405">
        <f>'Revenue Drivers'!BD226</f>
        <v>0.21000000000000002</v>
      </c>
      <c r="AO405">
        <f>'Revenue Drivers'!BE226</f>
        <v>0.18</v>
      </c>
      <c r="AP405">
        <f>'Revenue Drivers'!BF226</f>
        <v>0.14000000000000001</v>
      </c>
      <c r="AQ405">
        <f>'Revenue Drivers'!BG226</f>
        <v>9.9999999999999992E-2</v>
      </c>
      <c r="AR405">
        <f>'Revenue Drivers'!BH226</f>
        <v>6.9999999999999979E-2</v>
      </c>
      <c r="AS405">
        <f>'Revenue Drivers'!BI226</f>
        <v>5.9999999999999984E-2</v>
      </c>
      <c r="AT405">
        <f>'Revenue Drivers'!BJ226</f>
        <v>0</v>
      </c>
      <c r="AZ405">
        <f>'Revenue Drivers'!AK226</f>
        <v>1.0245619193819795</v>
      </c>
      <c r="BA405">
        <f>'Revenue Drivers'!AL226</f>
        <v>0.77402332599741164</v>
      </c>
      <c r="BB405">
        <f>'Revenue Drivers'!AM226</f>
        <v>0.48685993371948588</v>
      </c>
      <c r="BC405">
        <f>'Revenue Drivers'!AN226</f>
        <v>0.39538654726067635</v>
      </c>
      <c r="BD405">
        <f>'Revenue Drivers'!AO226</f>
        <v>0.24847498010787336</v>
      </c>
      <c r="BE405">
        <f>'Revenue Drivers'!AP226</f>
        <v>0.21877951163284587</v>
      </c>
      <c r="BF405">
        <f>'Revenue Drivers'!AQ226</f>
        <v>0.20171383000430976</v>
      </c>
      <c r="BG405">
        <f>'Revenue Drivers'!AR226</f>
        <v>6.0917945907548357E-2</v>
      </c>
    </row>
    <row r="406" spans="1:59">
      <c r="A406" t="str">
        <f>'Revenue Drivers'!I227</f>
        <v>y/y abs Growth</v>
      </c>
      <c r="B406">
        <f>'Revenue Drivers'!J227</f>
        <v>0</v>
      </c>
      <c r="C406">
        <f>'Revenue Drivers'!K227</f>
        <v>0</v>
      </c>
      <c r="D406">
        <f>'Revenue Drivers'!L227</f>
        <v>0</v>
      </c>
      <c r="E406">
        <f>'Revenue Drivers'!M227</f>
        <v>0</v>
      </c>
      <c r="F406">
        <f>'Revenue Drivers'!N227</f>
        <v>0</v>
      </c>
      <c r="G406">
        <f>'Revenue Drivers'!O227</f>
        <v>0</v>
      </c>
      <c r="H406">
        <f>'Revenue Drivers'!P227</f>
        <v>0</v>
      </c>
      <c r="I406">
        <f>'Revenue Drivers'!Q227</f>
        <v>0</v>
      </c>
      <c r="J406">
        <f>'Revenue Drivers'!R227</f>
        <v>0</v>
      </c>
      <c r="K406">
        <f>'Revenue Drivers'!S227</f>
        <v>0</v>
      </c>
      <c r="L406">
        <f>'Revenue Drivers'!T227</f>
        <v>0</v>
      </c>
      <c r="M406">
        <f>'Revenue Drivers'!U227</f>
        <v>0</v>
      </c>
      <c r="N406">
        <f>'Revenue Drivers'!V227</f>
        <v>0</v>
      </c>
      <c r="O406">
        <f>'Revenue Drivers'!W227</f>
        <v>0</v>
      </c>
      <c r="P406">
        <f>'Revenue Drivers'!X227</f>
        <v>0</v>
      </c>
      <c r="Q406">
        <f>'Revenue Drivers'!Y227</f>
        <v>0</v>
      </c>
      <c r="R406">
        <f>'Revenue Drivers'!Z227</f>
        <v>0</v>
      </c>
      <c r="S406">
        <f>'Revenue Drivers'!AA227</f>
        <v>0</v>
      </c>
      <c r="T406">
        <f>'Revenue Drivers'!AB227</f>
        <v>0</v>
      </c>
      <c r="U406">
        <f>'Revenue Drivers'!AC227</f>
        <v>73.581264890935913</v>
      </c>
      <c r="V406">
        <f>'Revenue Drivers'!AD227</f>
        <v>89.489061090650694</v>
      </c>
      <c r="W406">
        <f>'Revenue Drivers'!AE227</f>
        <v>107.25333333404008</v>
      </c>
      <c r="X406">
        <f>'Revenue Drivers'!AF227</f>
        <v>142.47968158203832</v>
      </c>
      <c r="Y406">
        <f>'Revenue Drivers'!AG227</f>
        <v>126.5549318851661</v>
      </c>
      <c r="Z406">
        <f>'Revenue Drivers'!AH227</f>
        <v>113.63416574742755</v>
      </c>
      <c r="AA406">
        <f>'Revenue Drivers'!AI227</f>
        <v>62.993320015922507</v>
      </c>
      <c r="AB406">
        <f>'Revenue Drivers'!AJ227</f>
        <v>95.25903356820487</v>
      </c>
      <c r="AD406">
        <f>'Revenue Drivers'!AT227</f>
        <v>0</v>
      </c>
      <c r="AE406">
        <f>'Revenue Drivers'!AU227</f>
        <v>0</v>
      </c>
      <c r="AF406">
        <f>'Revenue Drivers'!AV227</f>
        <v>0</v>
      </c>
      <c r="AG406">
        <f>'Revenue Drivers'!AW227</f>
        <v>0</v>
      </c>
      <c r="AH406">
        <f>'Revenue Drivers'!AX227</f>
        <v>412.80334089766501</v>
      </c>
      <c r="AI406">
        <f>'Revenue Drivers'!AY227</f>
        <v>398.44145121672091</v>
      </c>
      <c r="AJ406">
        <f>'Revenue Drivers'!AZ227</f>
        <v>156.04772508189762</v>
      </c>
      <c r="AK406">
        <f>'Revenue Drivers'!BA227</f>
        <v>60.89550423600781</v>
      </c>
      <c r="AL406">
        <f>'Revenue Drivers'!BB227</f>
        <v>169.26501147680005</v>
      </c>
      <c r="AM406">
        <f>'Revenue Drivers'!BC227</f>
        <v>173.77874511618143</v>
      </c>
      <c r="AN406">
        <f>'Revenue Drivers'!BD227</f>
        <v>175.35855188996493</v>
      </c>
      <c r="AO406">
        <f>'Revenue Drivers'!BE227</f>
        <v>154.31552566316918</v>
      </c>
      <c r="AP406">
        <f>'Revenue Drivers'!BF227</f>
        <v>124.99557578716713</v>
      </c>
      <c r="AQ406">
        <f>'Revenue Drivers'!BG227</f>
        <v>88.330206889597775</v>
      </c>
      <c r="AR406">
        <f>'Revenue Drivers'!BH227</f>
        <v>68.897561373886219</v>
      </c>
      <c r="AS406">
        <f>'Revenue Drivers'!BI227</f>
        <v>70.964488215102847</v>
      </c>
      <c r="AT406">
        <f>'Revenue Drivers'!BJ227</f>
        <v>0</v>
      </c>
      <c r="AZ406">
        <f>'Revenue Drivers'!AK227</f>
        <v>58.712858254841422</v>
      </c>
      <c r="BA406">
        <f>'Revenue Drivers'!AL227</f>
        <v>40.59535587257534</v>
      </c>
      <c r="BB406">
        <f>'Revenue Drivers'!AM227</f>
        <v>52.99435987019217</v>
      </c>
      <c r="BC406">
        <f>'Revenue Drivers'!AN227</f>
        <v>3.7451510842887501</v>
      </c>
      <c r="BD406">
        <f>'Revenue Drivers'!AO227</f>
        <v>13.613723848278028</v>
      </c>
      <c r="BE406">
        <f>'Revenue Drivers'!AP227</f>
        <v>26.648982398748615</v>
      </c>
      <c r="BF406">
        <f>'Revenue Drivers'!AQ227</f>
        <v>3.2941865262466195</v>
      </c>
      <c r="BG406">
        <f>'Revenue Drivers'!AR227</f>
        <v>17.338611462734377</v>
      </c>
    </row>
    <row r="407" spans="1:59">
      <c r="A407" t="str">
        <f>'Revenue Drivers'!I228</f>
        <v>q/q abs Growth</v>
      </c>
      <c r="B407">
        <f>'Revenue Drivers'!J228</f>
        <v>0</v>
      </c>
      <c r="C407">
        <f>'Revenue Drivers'!K228</f>
        <v>0</v>
      </c>
      <c r="D407">
        <f>'Revenue Drivers'!L228</f>
        <v>0</v>
      </c>
      <c r="E407">
        <f>'Revenue Drivers'!M228</f>
        <v>0</v>
      </c>
      <c r="F407">
        <f>'Revenue Drivers'!N228</f>
        <v>0</v>
      </c>
      <c r="G407">
        <f>'Revenue Drivers'!O228</f>
        <v>0</v>
      </c>
      <c r="H407">
        <f>'Revenue Drivers'!P228</f>
        <v>0</v>
      </c>
      <c r="I407">
        <f>'Revenue Drivers'!Q228</f>
        <v>0</v>
      </c>
      <c r="J407">
        <f>'Revenue Drivers'!R228</f>
        <v>0</v>
      </c>
      <c r="K407">
        <f>'Revenue Drivers'!S228</f>
        <v>0</v>
      </c>
      <c r="L407">
        <f>'Revenue Drivers'!T228</f>
        <v>0</v>
      </c>
      <c r="M407">
        <f>'Revenue Drivers'!U228</f>
        <v>0</v>
      </c>
      <c r="N407">
        <f>'Revenue Drivers'!V228</f>
        <v>0</v>
      </c>
      <c r="O407">
        <f>'Revenue Drivers'!W228</f>
        <v>0</v>
      </c>
      <c r="P407">
        <f>'Revenue Drivers'!X228</f>
        <v>0</v>
      </c>
      <c r="Q407">
        <f>'Revenue Drivers'!Y228</f>
        <v>0</v>
      </c>
      <c r="R407">
        <f>'Revenue Drivers'!Z228</f>
        <v>7.8996560976976156</v>
      </c>
      <c r="S407">
        <f>'Revenue Drivers'!AA228</f>
        <v>16.783942130804363</v>
      </c>
      <c r="T407">
        <f>'Revenue Drivers'!AB228</f>
        <v>-0.88927638435278311</v>
      </c>
      <c r="U407">
        <f>'Revenue Drivers'!AC228</f>
        <v>49.786943046786718</v>
      </c>
      <c r="V407">
        <f>'Revenue Drivers'!AD228</f>
        <v>23.807452297412397</v>
      </c>
      <c r="W407">
        <f>'Revenue Drivers'!AE228</f>
        <v>34.548214374193748</v>
      </c>
      <c r="X407">
        <f>'Revenue Drivers'!AF228</f>
        <v>34.337071863645463</v>
      </c>
      <c r="Y407">
        <f>'Revenue Drivers'!AG228</f>
        <v>33.862193349914492</v>
      </c>
      <c r="Z407">
        <f>'Revenue Drivers'!AH228</f>
        <v>10.886686159673843</v>
      </c>
      <c r="AA407">
        <f>'Revenue Drivers'!AI228</f>
        <v>-16.092631357311291</v>
      </c>
      <c r="AB407">
        <f>'Revenue Drivers'!AJ228</f>
        <v>66.602785415927826</v>
      </c>
      <c r="AD407">
        <f>'Revenue Drivers'!AT228</f>
        <v>0</v>
      </c>
      <c r="AE407">
        <f>'Revenue Drivers'!AU228</f>
        <v>0</v>
      </c>
      <c r="AF407">
        <f>'Revenue Drivers'!AV228</f>
        <v>0</v>
      </c>
      <c r="AG407" t="str">
        <f>'Revenue Drivers'!AW228</f>
        <v>NA</v>
      </c>
      <c r="AH407" t="str">
        <f>'Revenue Drivers'!AX228</f>
        <v>NA</v>
      </c>
      <c r="AI407" t="str">
        <f>'Revenue Drivers'!AY228</f>
        <v>NA</v>
      </c>
      <c r="AJ407" t="str">
        <f>'Revenue Drivers'!AZ228</f>
        <v>NA</v>
      </c>
      <c r="AK407" t="str">
        <f>'Revenue Drivers'!BA228</f>
        <v>NA</v>
      </c>
      <c r="AL407" t="str">
        <f>'Revenue Drivers'!BB228</f>
        <v>NA</v>
      </c>
      <c r="AM407" t="str">
        <f>'Revenue Drivers'!BC228</f>
        <v>NA</v>
      </c>
      <c r="AN407" t="str">
        <f>'Revenue Drivers'!BD228</f>
        <v>NA</v>
      </c>
      <c r="AO407" t="str">
        <f>'Revenue Drivers'!BE228</f>
        <v>NA</v>
      </c>
      <c r="AP407" t="str">
        <f>'Revenue Drivers'!BF228</f>
        <v>NA</v>
      </c>
      <c r="AQ407" t="str">
        <f>'Revenue Drivers'!BG228</f>
        <v>NA</v>
      </c>
      <c r="AR407" t="str">
        <f>'Revenue Drivers'!BH228</f>
        <v>NA</v>
      </c>
      <c r="AS407" t="str">
        <f>'Revenue Drivers'!BI228</f>
        <v>NA</v>
      </c>
      <c r="AT407">
        <f>'Revenue Drivers'!BJ228</f>
        <v>0</v>
      </c>
      <c r="AZ407">
        <f>'Revenue Drivers'!AK228</f>
        <v>-2.6839819634489572</v>
      </c>
      <c r="BA407">
        <f>'Revenue Drivers'!AL228</f>
        <v>-7.2308162225922388</v>
      </c>
      <c r="BB407">
        <f>'Revenue Drivers'!AM228</f>
        <v>-3.6936273596944602</v>
      </c>
      <c r="BC407">
        <f>'Revenue Drivers'!AN228</f>
        <v>17.353576630024406</v>
      </c>
      <c r="BD407">
        <f>'Revenue Drivers'!AO228</f>
        <v>7.1845908005403203</v>
      </c>
      <c r="BE407">
        <f>'Revenue Drivers'!AP228</f>
        <v>5.8044423278783484</v>
      </c>
      <c r="BF407">
        <f>'Revenue Drivers'!AQ228</f>
        <v>-27.048423232196456</v>
      </c>
      <c r="BG407">
        <f>'Revenue Drivers'!AR228</f>
        <v>31.398001566512164</v>
      </c>
    </row>
    <row r="408" spans="1:59">
      <c r="A408" t="str">
        <f>'Revenue Drivers'!I230</f>
        <v>% of Asia-Pacific Revenue</v>
      </c>
      <c r="B408">
        <f>'Revenue Drivers'!J230</f>
        <v>0</v>
      </c>
      <c r="C408">
        <f>'Revenue Drivers'!K230</f>
        <v>0</v>
      </c>
      <c r="D408">
        <f>'Revenue Drivers'!L230</f>
        <v>0</v>
      </c>
      <c r="E408">
        <f>'Revenue Drivers'!M230</f>
        <v>0</v>
      </c>
      <c r="F408">
        <f>'Revenue Drivers'!N230</f>
        <v>0</v>
      </c>
      <c r="G408">
        <f>'Revenue Drivers'!O230</f>
        <v>0</v>
      </c>
      <c r="H408">
        <f>'Revenue Drivers'!P230</f>
        <v>0</v>
      </c>
      <c r="I408">
        <f>'Revenue Drivers'!Q230</f>
        <v>0</v>
      </c>
      <c r="J408">
        <f>'Revenue Drivers'!R230</f>
        <v>0</v>
      </c>
      <c r="K408">
        <f>'Revenue Drivers'!S230</f>
        <v>0</v>
      </c>
      <c r="L408">
        <f>'Revenue Drivers'!T230</f>
        <v>0</v>
      </c>
      <c r="M408">
        <f>'Revenue Drivers'!U230</f>
        <v>0</v>
      </c>
      <c r="N408">
        <f>'Revenue Drivers'!V230</f>
        <v>0</v>
      </c>
      <c r="O408">
        <f>'Revenue Drivers'!W230</f>
        <v>0</v>
      </c>
      <c r="P408">
        <f>'Revenue Drivers'!X230</f>
        <v>0</v>
      </c>
      <c r="Q408">
        <f>'Revenue Drivers'!Y230</f>
        <v>0.22143985193083382</v>
      </c>
      <c r="R408">
        <f>'Revenue Drivers'!Z230</f>
        <v>0.22143985193083382</v>
      </c>
      <c r="S408">
        <f>'Revenue Drivers'!AA230</f>
        <v>0.22143985193083382</v>
      </c>
      <c r="T408">
        <f>'Revenue Drivers'!AB230</f>
        <v>0.22143985193083382</v>
      </c>
      <c r="U408">
        <f>'Revenue Drivers'!AC230</f>
        <v>0.27440495598304537</v>
      </c>
      <c r="V408">
        <f>'Revenue Drivers'!AD230</f>
        <v>0.31434273938371171</v>
      </c>
      <c r="W408">
        <f>'Revenue Drivers'!AE230</f>
        <v>0.31238151744497356</v>
      </c>
      <c r="X408">
        <f>'Revenue Drivers'!AF230</f>
        <v>0.31238151744497356</v>
      </c>
      <c r="Y408">
        <f>'Revenue Drivers'!AG230</f>
        <v>0.30315609354204964</v>
      </c>
      <c r="Z408">
        <f>'Revenue Drivers'!AH230</f>
        <v>0.31194461665633388</v>
      </c>
      <c r="AA408">
        <f>'Revenue Drivers'!AI230</f>
        <v>0.26962084271959097</v>
      </c>
      <c r="AB408">
        <f>'Revenue Drivers'!AJ230</f>
        <v>0.31086786270467825</v>
      </c>
      <c r="AD408">
        <f>'Revenue Drivers'!AT230</f>
        <v>0</v>
      </c>
      <c r="AE408">
        <f>'Revenue Drivers'!AU230</f>
        <v>0</v>
      </c>
      <c r="AF408">
        <f>'Revenue Drivers'!AV230</f>
        <v>0</v>
      </c>
      <c r="AG408">
        <f>'Revenue Drivers'!AW230</f>
        <v>0</v>
      </c>
      <c r="AH408">
        <f>'Revenue Drivers'!AX230</f>
        <v>0</v>
      </c>
      <c r="AI408">
        <f>'Revenue Drivers'!AY230</f>
        <v>0</v>
      </c>
      <c r="AJ408">
        <f>'Revenue Drivers'!AZ230</f>
        <v>0</v>
      </c>
      <c r="AK408">
        <f>'Revenue Drivers'!BA230</f>
        <v>0</v>
      </c>
      <c r="AL408">
        <f>'Revenue Drivers'!BB230</f>
        <v>0</v>
      </c>
      <c r="AM408">
        <f>'Revenue Drivers'!BC230</f>
        <v>0</v>
      </c>
      <c r="AN408">
        <f>'Revenue Drivers'!BD230</f>
        <v>0</v>
      </c>
      <c r="AO408">
        <f>'Revenue Drivers'!BE230</f>
        <v>0</v>
      </c>
      <c r="AP408">
        <f>'Revenue Drivers'!BF230</f>
        <v>0</v>
      </c>
      <c r="AQ408">
        <f>'Revenue Drivers'!BG230</f>
        <v>0</v>
      </c>
      <c r="AR408">
        <f>'Revenue Drivers'!BH230</f>
        <v>0</v>
      </c>
      <c r="AS408">
        <f>'Revenue Drivers'!BI230</f>
        <v>0</v>
      </c>
      <c r="AT408">
        <f>'Revenue Drivers'!BJ230</f>
        <v>0</v>
      </c>
      <c r="AZ408">
        <f>'Revenue Drivers'!AK230</f>
        <v>0.28647898161623253</v>
      </c>
      <c r="BA408">
        <f>'Revenue Drivers'!AL230</f>
        <v>0.27737540099877622</v>
      </c>
      <c r="BB408">
        <f>'Revenue Drivers'!AM230</f>
        <v>0.2675612356883228</v>
      </c>
      <c r="BC408">
        <f>'Revenue Drivers'!AN230</f>
        <v>0.28049993988402899</v>
      </c>
      <c r="BD408">
        <f>'Revenue Drivers'!AO230</f>
        <v>0</v>
      </c>
      <c r="BE408">
        <f>'Revenue Drivers'!AP230</f>
        <v>0</v>
      </c>
      <c r="BF408">
        <f>'Revenue Drivers'!AQ230</f>
        <v>0</v>
      </c>
      <c r="BG408">
        <f>'Revenue Drivers'!AR230</f>
        <v>0</v>
      </c>
    </row>
    <row r="409" spans="1:59">
      <c r="A409">
        <f>'Revenue Drivers'!I231</f>
        <v>0</v>
      </c>
      <c r="B409">
        <f>'Revenue Drivers'!J231</f>
        <v>0</v>
      </c>
      <c r="C409">
        <f>'Revenue Drivers'!K231</f>
        <v>0</v>
      </c>
      <c r="D409">
        <f>'Revenue Drivers'!L231</f>
        <v>0</v>
      </c>
      <c r="E409">
        <f>'Revenue Drivers'!M231</f>
        <v>0</v>
      </c>
      <c r="F409">
        <f>'Revenue Drivers'!N231</f>
        <v>0</v>
      </c>
      <c r="G409">
        <f>'Revenue Drivers'!O231</f>
        <v>0</v>
      </c>
      <c r="H409">
        <f>'Revenue Drivers'!P231</f>
        <v>0</v>
      </c>
      <c r="I409">
        <f>'Revenue Drivers'!Q231</f>
        <v>0</v>
      </c>
      <c r="J409">
        <f>'Revenue Drivers'!R231</f>
        <v>0</v>
      </c>
      <c r="K409">
        <f>'Revenue Drivers'!S231</f>
        <v>0</v>
      </c>
      <c r="L409">
        <f>'Revenue Drivers'!T231</f>
        <v>0</v>
      </c>
      <c r="M409">
        <f>'Revenue Drivers'!U231</f>
        <v>0</v>
      </c>
      <c r="N409">
        <f>'Revenue Drivers'!V231</f>
        <v>0</v>
      </c>
      <c r="O409">
        <f>'Revenue Drivers'!W231</f>
        <v>0</v>
      </c>
      <c r="P409">
        <f>'Revenue Drivers'!X231</f>
        <v>0</v>
      </c>
      <c r="Q409">
        <f>'Revenue Drivers'!Y231</f>
        <v>0</v>
      </c>
      <c r="R409">
        <f>'Revenue Drivers'!Z231</f>
        <v>0</v>
      </c>
      <c r="S409">
        <f>'Revenue Drivers'!AA231</f>
        <v>0</v>
      </c>
      <c r="T409">
        <f>'Revenue Drivers'!AB231</f>
        <v>0</v>
      </c>
      <c r="U409">
        <f>'Revenue Drivers'!AC231</f>
        <v>0</v>
      </c>
      <c r="V409">
        <f>'Revenue Drivers'!AD231</f>
        <v>0</v>
      </c>
      <c r="W409">
        <f>'Revenue Drivers'!AE231</f>
        <v>0</v>
      </c>
      <c r="X409">
        <f>'Revenue Drivers'!AF231</f>
        <v>0</v>
      </c>
      <c r="Y409">
        <f>'Revenue Drivers'!AG231</f>
        <v>0</v>
      </c>
      <c r="Z409">
        <f>'Revenue Drivers'!AH231</f>
        <v>0</v>
      </c>
      <c r="AA409">
        <f>'Revenue Drivers'!AI231</f>
        <v>0</v>
      </c>
      <c r="AB409">
        <f>'Revenue Drivers'!AJ231</f>
        <v>0</v>
      </c>
      <c r="AD409">
        <f>'Revenue Drivers'!AT231</f>
        <v>0</v>
      </c>
      <c r="AE409">
        <f>'Revenue Drivers'!AU231</f>
        <v>0</v>
      </c>
      <c r="AF409">
        <f>'Revenue Drivers'!AV231</f>
        <v>0</v>
      </c>
      <c r="AG409">
        <f>'Revenue Drivers'!AW231</f>
        <v>0</v>
      </c>
      <c r="AH409">
        <f>'Revenue Drivers'!AX231</f>
        <v>0</v>
      </c>
      <c r="AI409">
        <f>'Revenue Drivers'!AY231</f>
        <v>0</v>
      </c>
      <c r="AJ409">
        <f>'Revenue Drivers'!AZ231</f>
        <v>0</v>
      </c>
      <c r="AK409">
        <f>'Revenue Drivers'!BA231</f>
        <v>0</v>
      </c>
      <c r="AL409">
        <f>'Revenue Drivers'!BB231</f>
        <v>0</v>
      </c>
      <c r="AM409">
        <f>'Revenue Drivers'!BC231</f>
        <v>0</v>
      </c>
      <c r="AN409">
        <f>'Revenue Drivers'!BD231</f>
        <v>0</v>
      </c>
      <c r="AO409">
        <f>'Revenue Drivers'!BE231</f>
        <v>0</v>
      </c>
      <c r="AP409">
        <f>'Revenue Drivers'!BF231</f>
        <v>0</v>
      </c>
      <c r="AQ409">
        <f>'Revenue Drivers'!BG231</f>
        <v>0</v>
      </c>
      <c r="AR409">
        <f>'Revenue Drivers'!BH231</f>
        <v>0</v>
      </c>
      <c r="AS409">
        <f>'Revenue Drivers'!BI231</f>
        <v>0</v>
      </c>
      <c r="AT409">
        <f>'Revenue Drivers'!BJ231</f>
        <v>0</v>
      </c>
      <c r="AZ409">
        <f>'Revenue Drivers'!AK231</f>
        <v>0</v>
      </c>
      <c r="BA409">
        <f>'Revenue Drivers'!AL231</f>
        <v>0</v>
      </c>
      <c r="BB409">
        <f>'Revenue Drivers'!AM231</f>
        <v>0</v>
      </c>
      <c r="BC409">
        <f>'Revenue Drivers'!AN231</f>
        <v>0</v>
      </c>
      <c r="BD409">
        <f>'Revenue Drivers'!AO231</f>
        <v>0</v>
      </c>
      <c r="BE409">
        <f>'Revenue Drivers'!AP231</f>
        <v>0</v>
      </c>
      <c r="BF409">
        <f>'Revenue Drivers'!AQ231</f>
        <v>0</v>
      </c>
      <c r="BG409">
        <f>'Revenue Drivers'!AR231</f>
        <v>0</v>
      </c>
    </row>
    <row r="410" spans="1:59">
      <c r="A410" t="str">
        <f>'Revenue Drivers'!I232</f>
        <v>FX Rate (Other Asia Basket)</v>
      </c>
      <c r="B410">
        <f>'Revenue Drivers'!J232</f>
        <v>0</v>
      </c>
      <c r="C410">
        <f>'Revenue Drivers'!K232</f>
        <v>0</v>
      </c>
      <c r="D410">
        <f>'Revenue Drivers'!L232</f>
        <v>0</v>
      </c>
      <c r="E410">
        <f>'Revenue Drivers'!M232</f>
        <v>0</v>
      </c>
      <c r="F410">
        <f>'Revenue Drivers'!N232</f>
        <v>0</v>
      </c>
      <c r="G410">
        <f>'Revenue Drivers'!O232</f>
        <v>0</v>
      </c>
      <c r="H410">
        <f>'Revenue Drivers'!P232</f>
        <v>0</v>
      </c>
      <c r="I410">
        <f>'Revenue Drivers'!Q232</f>
        <v>0</v>
      </c>
      <c r="J410">
        <f>'Revenue Drivers'!R232</f>
        <v>0</v>
      </c>
      <c r="K410">
        <f>'Revenue Drivers'!S232</f>
        <v>0</v>
      </c>
      <c r="L410">
        <f>'Revenue Drivers'!T232</f>
        <v>0</v>
      </c>
      <c r="M410">
        <f>'Revenue Drivers'!U232</f>
        <v>0</v>
      </c>
      <c r="N410">
        <f>'Revenue Drivers'!V232</f>
        <v>0</v>
      </c>
      <c r="O410">
        <f>'Revenue Drivers'!W232</f>
        <v>0</v>
      </c>
      <c r="P410">
        <f>'Revenue Drivers'!X232</f>
        <v>0</v>
      </c>
      <c r="Q410">
        <f>'Revenue Drivers'!Y232</f>
        <v>0.11549951641057264</v>
      </c>
      <c r="R410">
        <f>'Revenue Drivers'!Z232</f>
        <v>0.11609567404586196</v>
      </c>
      <c r="S410">
        <f>'Revenue Drivers'!AA232</f>
        <v>0.11633671542975832</v>
      </c>
      <c r="T410">
        <f>'Revenue Drivers'!AB232</f>
        <v>0.112879504933557</v>
      </c>
      <c r="U410">
        <f>'Revenue Drivers'!AC232</f>
        <v>0.10854081431078422</v>
      </c>
      <c r="V410">
        <f>'Revenue Drivers'!AD232</f>
        <v>0.10829439448011217</v>
      </c>
      <c r="W410">
        <f>'Revenue Drivers'!AE232</f>
        <v>0.10459749518900532</v>
      </c>
      <c r="X410">
        <f>'Revenue Drivers'!AF232</f>
        <v>0.10335891717293791</v>
      </c>
      <c r="Y410">
        <f>'Revenue Drivers'!AG232</f>
        <v>0.10191022174572271</v>
      </c>
      <c r="Z410">
        <f>'Revenue Drivers'!AH232</f>
        <v>0.10320770359414561</v>
      </c>
      <c r="AA410">
        <f>'Revenue Drivers'!AI232</f>
        <v>0.10261760902901403</v>
      </c>
      <c r="AB410">
        <f>'Revenue Drivers'!AJ232</f>
        <v>0.10067426800296284</v>
      </c>
      <c r="AD410">
        <f>'Revenue Drivers'!AT232</f>
        <v>0.12023162625399511</v>
      </c>
      <c r="AE410">
        <f>'Revenue Drivers'!AU232</f>
        <v>0.12103787226016474</v>
      </c>
      <c r="AF410">
        <f>'Revenue Drivers'!AV232</f>
        <v>0.11881359817220696</v>
      </c>
      <c r="AG410">
        <f>'Revenue Drivers'!AW232</f>
        <v>0.11519878106452053</v>
      </c>
      <c r="AH410">
        <f>'Revenue Drivers'!AX232</f>
        <v>0.10617932362454685</v>
      </c>
      <c r="AI410">
        <f>'Revenue Drivers'!AY232</f>
        <v>0.1020999559914478</v>
      </c>
      <c r="AJ410">
        <f>'Revenue Drivers'!AZ232</f>
        <v>0.10237845358685313</v>
      </c>
      <c r="AK410">
        <f>'Revenue Drivers'!BA232</f>
        <v>0.10796681309434247</v>
      </c>
      <c r="AL410">
        <f>'Revenue Drivers'!BB232</f>
        <v>0.10796681309434247</v>
      </c>
      <c r="AM410">
        <f>'Revenue Drivers'!BC232</f>
        <v>0.10796681309434247</v>
      </c>
      <c r="AN410">
        <f>'Revenue Drivers'!BD232</f>
        <v>0.10796681309434247</v>
      </c>
      <c r="AO410">
        <f>'Revenue Drivers'!BE232</f>
        <v>0.10796681309434247</v>
      </c>
      <c r="AP410">
        <f>'Revenue Drivers'!BF232</f>
        <v>0.10796681309434247</v>
      </c>
      <c r="AQ410">
        <f>'Revenue Drivers'!BG232</f>
        <v>0.10796681309434247</v>
      </c>
      <c r="AR410">
        <f>'Revenue Drivers'!BH232</f>
        <v>0.10796681309434247</v>
      </c>
      <c r="AS410">
        <f>'Revenue Drivers'!BI232</f>
        <v>0.10796681309434247</v>
      </c>
      <c r="AT410">
        <f>'Revenue Drivers'!BJ232</f>
        <v>0</v>
      </c>
      <c r="AZ410">
        <f>'Revenue Drivers'!AK232</f>
        <v>0.10063962037641173</v>
      </c>
      <c r="BA410">
        <f>'Revenue Drivers'!AL232</f>
        <v>0.10071078737047867</v>
      </c>
      <c r="BB410">
        <f>'Revenue Drivers'!AM232</f>
        <v>0.10435353227908367</v>
      </c>
      <c r="BC410">
        <f>'Revenue Drivers'!AN232</f>
        <v>0.10379328922479608</v>
      </c>
      <c r="BD410">
        <f>'Revenue Drivers'!AO232</f>
        <v>0.10769017793086567</v>
      </c>
      <c r="BE410">
        <f>'Revenue Drivers'!AP232</f>
        <v>0.10769017793086567</v>
      </c>
      <c r="BF410">
        <f>'Revenue Drivers'!AQ232</f>
        <v>0.10769017793086567</v>
      </c>
      <c r="BG410">
        <f>'Revenue Drivers'!AR232</f>
        <v>0.10769017793086567</v>
      </c>
    </row>
    <row r="411" spans="1:59">
      <c r="A411">
        <f>'Revenue Drivers'!I233</f>
        <v>0</v>
      </c>
      <c r="B411">
        <f>'Revenue Drivers'!J233</f>
        <v>0</v>
      </c>
      <c r="C411">
        <f>'Revenue Drivers'!K233</f>
        <v>0</v>
      </c>
      <c r="D411">
        <f>'Revenue Drivers'!L233</f>
        <v>0</v>
      </c>
      <c r="E411">
        <f>'Revenue Drivers'!M233</f>
        <v>0</v>
      </c>
      <c r="F411">
        <f>'Revenue Drivers'!N233</f>
        <v>0</v>
      </c>
      <c r="G411">
        <f>'Revenue Drivers'!O233</f>
        <v>0</v>
      </c>
      <c r="H411">
        <f>'Revenue Drivers'!P233</f>
        <v>0</v>
      </c>
      <c r="I411">
        <f>'Revenue Drivers'!Q233</f>
        <v>0</v>
      </c>
      <c r="J411">
        <f>'Revenue Drivers'!R233</f>
        <v>0</v>
      </c>
      <c r="K411">
        <f>'Revenue Drivers'!S233</f>
        <v>0</v>
      </c>
      <c r="L411">
        <f>'Revenue Drivers'!T233</f>
        <v>0</v>
      </c>
      <c r="M411">
        <f>'Revenue Drivers'!U233</f>
        <v>0</v>
      </c>
      <c r="N411">
        <f>'Revenue Drivers'!V233</f>
        <v>0</v>
      </c>
      <c r="O411">
        <f>'Revenue Drivers'!W233</f>
        <v>0</v>
      </c>
      <c r="P411">
        <f>'Revenue Drivers'!X233</f>
        <v>0</v>
      </c>
      <c r="Q411">
        <f>'Revenue Drivers'!Y233</f>
        <v>0</v>
      </c>
      <c r="R411">
        <f>'Revenue Drivers'!Z233</f>
        <v>0</v>
      </c>
      <c r="S411">
        <f>'Revenue Drivers'!AA233</f>
        <v>0</v>
      </c>
      <c r="T411">
        <f>'Revenue Drivers'!AB233</f>
        <v>0</v>
      </c>
      <c r="U411">
        <f>'Revenue Drivers'!AC233</f>
        <v>0</v>
      </c>
      <c r="V411">
        <f>'Revenue Drivers'!AD233</f>
        <v>0</v>
      </c>
      <c r="W411">
        <f>'Revenue Drivers'!AE233</f>
        <v>0</v>
      </c>
      <c r="X411">
        <f>'Revenue Drivers'!AF233</f>
        <v>0</v>
      </c>
      <c r="Y411">
        <f>'Revenue Drivers'!AG233</f>
        <v>0</v>
      </c>
      <c r="Z411">
        <f>'Revenue Drivers'!AH233</f>
        <v>0</v>
      </c>
      <c r="AA411">
        <f>'Revenue Drivers'!AI233</f>
        <v>0</v>
      </c>
      <c r="AB411">
        <f>'Revenue Drivers'!AJ233</f>
        <v>0</v>
      </c>
      <c r="AD411">
        <f>'Revenue Drivers'!AT233</f>
        <v>0</v>
      </c>
      <c r="AE411">
        <f>'Revenue Drivers'!AU233</f>
        <v>0</v>
      </c>
      <c r="AF411">
        <f>'Revenue Drivers'!AV233</f>
        <v>0</v>
      </c>
      <c r="AG411">
        <f>'Revenue Drivers'!AW233</f>
        <v>0</v>
      </c>
      <c r="AH411">
        <f>'Revenue Drivers'!AX233</f>
        <v>0</v>
      </c>
      <c r="AI411">
        <f>'Revenue Drivers'!AY233</f>
        <v>0</v>
      </c>
      <c r="AJ411">
        <f>'Revenue Drivers'!AZ233</f>
        <v>0</v>
      </c>
      <c r="AK411">
        <f>'Revenue Drivers'!BA233</f>
        <v>0</v>
      </c>
      <c r="AL411">
        <f>'Revenue Drivers'!BB233</f>
        <v>0</v>
      </c>
      <c r="AM411">
        <f>'Revenue Drivers'!BC233</f>
        <v>0</v>
      </c>
      <c r="AN411">
        <f>'Revenue Drivers'!BD233</f>
        <v>0</v>
      </c>
      <c r="AO411">
        <f>'Revenue Drivers'!BE233</f>
        <v>0</v>
      </c>
      <c r="AP411">
        <f>'Revenue Drivers'!BF233</f>
        <v>0</v>
      </c>
      <c r="AQ411">
        <f>'Revenue Drivers'!BG233</f>
        <v>0</v>
      </c>
      <c r="AR411">
        <f>'Revenue Drivers'!BH233</f>
        <v>0</v>
      </c>
      <c r="AS411">
        <f>'Revenue Drivers'!BI233</f>
        <v>0</v>
      </c>
      <c r="AT411">
        <f>'Revenue Drivers'!BJ233</f>
        <v>0</v>
      </c>
      <c r="AZ411">
        <f>'Revenue Drivers'!AK233</f>
        <v>0</v>
      </c>
      <c r="BA411">
        <f>'Revenue Drivers'!AL233</f>
        <v>0</v>
      </c>
      <c r="BB411">
        <f>'Revenue Drivers'!AM233</f>
        <v>0</v>
      </c>
      <c r="BC411">
        <f>'Revenue Drivers'!AN233</f>
        <v>0</v>
      </c>
      <c r="BD411">
        <f>'Revenue Drivers'!AO233</f>
        <v>0</v>
      </c>
      <c r="BE411">
        <f>'Revenue Drivers'!AP233</f>
        <v>0</v>
      </c>
      <c r="BF411">
        <f>'Revenue Drivers'!AQ233</f>
        <v>0</v>
      </c>
      <c r="BG411">
        <f>'Revenue Drivers'!AR233</f>
        <v>0</v>
      </c>
    </row>
    <row r="412" spans="1:59">
      <c r="A412">
        <f>'Revenue Drivers'!I234</f>
        <v>0</v>
      </c>
      <c r="B412">
        <f>'Revenue Drivers'!J234</f>
        <v>0</v>
      </c>
      <c r="C412">
        <f>'Revenue Drivers'!K234</f>
        <v>0</v>
      </c>
      <c r="D412">
        <f>'Revenue Drivers'!L234</f>
        <v>0</v>
      </c>
      <c r="E412">
        <f>'Revenue Drivers'!M234</f>
        <v>0</v>
      </c>
      <c r="F412">
        <f>'Revenue Drivers'!N234</f>
        <v>0</v>
      </c>
      <c r="G412">
        <f>'Revenue Drivers'!O234</f>
        <v>0</v>
      </c>
      <c r="H412">
        <f>'Revenue Drivers'!P234</f>
        <v>0</v>
      </c>
      <c r="I412">
        <f>'Revenue Drivers'!Q234</f>
        <v>0</v>
      </c>
      <c r="J412">
        <f>'Revenue Drivers'!R234</f>
        <v>0</v>
      </c>
      <c r="K412">
        <f>'Revenue Drivers'!S234</f>
        <v>0</v>
      </c>
      <c r="L412">
        <f>'Revenue Drivers'!T234</f>
        <v>0</v>
      </c>
      <c r="M412">
        <f>'Revenue Drivers'!U234</f>
        <v>0</v>
      </c>
      <c r="N412">
        <f>'Revenue Drivers'!V234</f>
        <v>0</v>
      </c>
      <c r="O412">
        <f>'Revenue Drivers'!W234</f>
        <v>0</v>
      </c>
      <c r="P412">
        <f>'Revenue Drivers'!X234</f>
        <v>0</v>
      </c>
      <c r="Q412">
        <f>'Revenue Drivers'!Y234</f>
        <v>0</v>
      </c>
      <c r="R412">
        <f>'Revenue Drivers'!Z234</f>
        <v>0</v>
      </c>
      <c r="S412">
        <f>'Revenue Drivers'!AA234</f>
        <v>0</v>
      </c>
      <c r="T412">
        <f>'Revenue Drivers'!AB234</f>
        <v>0</v>
      </c>
      <c r="U412">
        <f>'Revenue Drivers'!AC234</f>
        <v>0</v>
      </c>
      <c r="V412">
        <f>'Revenue Drivers'!AD234</f>
        <v>0</v>
      </c>
      <c r="W412">
        <f>'Revenue Drivers'!AE234</f>
        <v>0</v>
      </c>
      <c r="X412">
        <f>'Revenue Drivers'!AF234</f>
        <v>0</v>
      </c>
      <c r="Y412">
        <f>'Revenue Drivers'!AG234</f>
        <v>0</v>
      </c>
      <c r="Z412">
        <f>'Revenue Drivers'!AH234</f>
        <v>0</v>
      </c>
      <c r="AA412">
        <f>'Revenue Drivers'!AI234</f>
        <v>0</v>
      </c>
      <c r="AB412">
        <f>'Revenue Drivers'!AJ234</f>
        <v>0</v>
      </c>
      <c r="AD412">
        <f>'Revenue Drivers'!AT234</f>
        <v>0</v>
      </c>
      <c r="AE412">
        <f>'Revenue Drivers'!AU234</f>
        <v>0</v>
      </c>
      <c r="AF412">
        <f>'Revenue Drivers'!AV234</f>
        <v>0</v>
      </c>
      <c r="AG412">
        <f>'Revenue Drivers'!AW234</f>
        <v>0</v>
      </c>
      <c r="AH412">
        <f>'Revenue Drivers'!AX234</f>
        <v>0</v>
      </c>
      <c r="AI412">
        <f>'Revenue Drivers'!AY234</f>
        <v>0</v>
      </c>
      <c r="AJ412">
        <f>'Revenue Drivers'!AZ234</f>
        <v>0</v>
      </c>
      <c r="AK412">
        <f>'Revenue Drivers'!BA234</f>
        <v>0</v>
      </c>
      <c r="AL412">
        <f>'Revenue Drivers'!BB234</f>
        <v>0</v>
      </c>
      <c r="AM412">
        <f>'Revenue Drivers'!BC234</f>
        <v>0</v>
      </c>
      <c r="AN412">
        <f>'Revenue Drivers'!BD234</f>
        <v>0</v>
      </c>
      <c r="AO412">
        <f>'Revenue Drivers'!BE234</f>
        <v>0</v>
      </c>
      <c r="AP412">
        <f>'Revenue Drivers'!BF234</f>
        <v>0</v>
      </c>
      <c r="AQ412">
        <f>'Revenue Drivers'!BG234</f>
        <v>0</v>
      </c>
      <c r="AR412">
        <f>'Revenue Drivers'!BH234</f>
        <v>0</v>
      </c>
      <c r="AS412">
        <f>'Revenue Drivers'!BI234</f>
        <v>0</v>
      </c>
      <c r="AT412">
        <f>'Revenue Drivers'!BJ234</f>
        <v>0</v>
      </c>
      <c r="AZ412">
        <f>'Revenue Drivers'!AK234</f>
        <v>0</v>
      </c>
      <c r="BA412">
        <f>'Revenue Drivers'!AL234</f>
        <v>0</v>
      </c>
      <c r="BB412">
        <f>'Revenue Drivers'!AM234</f>
        <v>0</v>
      </c>
      <c r="BC412">
        <f>'Revenue Drivers'!AN234</f>
        <v>0</v>
      </c>
      <c r="BD412">
        <f>'Revenue Drivers'!AO234</f>
        <v>0</v>
      </c>
      <c r="BE412">
        <f>'Revenue Drivers'!AP234</f>
        <v>0</v>
      </c>
      <c r="BF412">
        <f>'Revenue Drivers'!AQ234</f>
        <v>0</v>
      </c>
      <c r="BG412">
        <f>'Revenue Drivers'!AR234</f>
        <v>0</v>
      </c>
    </row>
    <row r="413" spans="1:59">
      <c r="A413" t="str">
        <f>'Revenue Drivers'!I235</f>
        <v>Check</v>
      </c>
      <c r="B413">
        <f>'Revenue Drivers'!J235</f>
        <v>0</v>
      </c>
      <c r="C413">
        <f>'Revenue Drivers'!K235</f>
        <v>0</v>
      </c>
      <c r="D413">
        <f>'Revenue Drivers'!L235</f>
        <v>0</v>
      </c>
      <c r="E413">
        <f>'Revenue Drivers'!M235</f>
        <v>0</v>
      </c>
      <c r="F413">
        <f>'Revenue Drivers'!N235</f>
        <v>0</v>
      </c>
      <c r="G413">
        <f>'Revenue Drivers'!O235</f>
        <v>0</v>
      </c>
      <c r="H413">
        <f>'Revenue Drivers'!P235</f>
        <v>0</v>
      </c>
      <c r="I413">
        <f>'Revenue Drivers'!Q235</f>
        <v>0</v>
      </c>
      <c r="J413">
        <f>'Revenue Drivers'!R235</f>
        <v>0</v>
      </c>
      <c r="K413">
        <f>'Revenue Drivers'!S235</f>
        <v>0</v>
      </c>
      <c r="L413">
        <f>'Revenue Drivers'!T235</f>
        <v>0</v>
      </c>
      <c r="M413">
        <f>'Revenue Drivers'!U235</f>
        <v>0</v>
      </c>
      <c r="N413">
        <f>'Revenue Drivers'!V235</f>
        <v>0</v>
      </c>
      <c r="O413">
        <f>'Revenue Drivers'!W235</f>
        <v>0</v>
      </c>
      <c r="P413">
        <f>'Revenue Drivers'!X235</f>
        <v>0</v>
      </c>
      <c r="Q413">
        <f>'Revenue Drivers'!Y235</f>
        <v>0</v>
      </c>
      <c r="R413">
        <f>'Revenue Drivers'!Z235</f>
        <v>0</v>
      </c>
      <c r="S413">
        <f>'Revenue Drivers'!AA235</f>
        <v>0</v>
      </c>
      <c r="T413">
        <f>'Revenue Drivers'!AB235</f>
        <v>0</v>
      </c>
      <c r="U413">
        <f>'Revenue Drivers'!AC235</f>
        <v>0</v>
      </c>
      <c r="V413">
        <f>'Revenue Drivers'!AD235</f>
        <v>0</v>
      </c>
      <c r="W413">
        <f>'Revenue Drivers'!AE235</f>
        <v>0</v>
      </c>
      <c r="X413">
        <f>'Revenue Drivers'!AF235</f>
        <v>0</v>
      </c>
      <c r="Y413">
        <f>'Revenue Drivers'!AG235</f>
        <v>0</v>
      </c>
      <c r="Z413">
        <f>'Revenue Drivers'!AH235</f>
        <v>0</v>
      </c>
      <c r="AA413">
        <f>'Revenue Drivers'!AI235</f>
        <v>0</v>
      </c>
      <c r="AB413">
        <f>'Revenue Drivers'!AJ235</f>
        <v>0</v>
      </c>
      <c r="AD413">
        <f>'Revenue Drivers'!AT235</f>
        <v>0</v>
      </c>
      <c r="AE413">
        <f>'Revenue Drivers'!AU235</f>
        <v>0</v>
      </c>
      <c r="AF413">
        <f>'Revenue Drivers'!AV235</f>
        <v>0</v>
      </c>
      <c r="AG413">
        <f>'Revenue Drivers'!AW235</f>
        <v>0</v>
      </c>
      <c r="AH413">
        <f>'Revenue Drivers'!AX235</f>
        <v>0</v>
      </c>
      <c r="AI413">
        <f>'Revenue Drivers'!AY235</f>
        <v>0</v>
      </c>
      <c r="AJ413">
        <f>'Revenue Drivers'!AZ235</f>
        <v>0</v>
      </c>
      <c r="AK413">
        <f>'Revenue Drivers'!BA235</f>
        <v>0</v>
      </c>
      <c r="AL413">
        <f>'Revenue Drivers'!BB235</f>
        <v>0</v>
      </c>
      <c r="AM413">
        <f>'Revenue Drivers'!BC235</f>
        <v>0</v>
      </c>
      <c r="AN413">
        <f>'Revenue Drivers'!BD235</f>
        <v>0</v>
      </c>
      <c r="AO413">
        <f>'Revenue Drivers'!BE235</f>
        <v>0</v>
      </c>
      <c r="AP413">
        <f>'Revenue Drivers'!BF235</f>
        <v>0</v>
      </c>
      <c r="AQ413">
        <f>'Revenue Drivers'!BG235</f>
        <v>0</v>
      </c>
      <c r="AR413">
        <f>'Revenue Drivers'!BH235</f>
        <v>0</v>
      </c>
      <c r="AS413">
        <f>'Revenue Drivers'!BI235</f>
        <v>0</v>
      </c>
      <c r="AT413">
        <f>'Revenue Drivers'!BJ235</f>
        <v>0</v>
      </c>
      <c r="AZ413">
        <f>'Revenue Drivers'!AK235</f>
        <v>0</v>
      </c>
      <c r="BA413">
        <f>'Revenue Drivers'!AL235</f>
        <v>0</v>
      </c>
      <c r="BB413">
        <f>'Revenue Drivers'!AM235</f>
        <v>0</v>
      </c>
      <c r="BC413">
        <f>'Revenue Drivers'!AN235</f>
        <v>0</v>
      </c>
      <c r="BD413">
        <f>'Revenue Drivers'!AO235</f>
        <v>0</v>
      </c>
      <c r="BE413">
        <f>'Revenue Drivers'!AP235</f>
        <v>0</v>
      </c>
      <c r="BF413">
        <f>'Revenue Drivers'!AQ235</f>
        <v>0</v>
      </c>
      <c r="BG413">
        <f>'Revenue Drivers'!AR235</f>
        <v>0</v>
      </c>
    </row>
    <row r="414" spans="1:59">
      <c r="A414">
        <f>'Revenue Drivers'!I236</f>
        <v>0</v>
      </c>
      <c r="B414">
        <f>'Revenue Drivers'!J236</f>
        <v>0</v>
      </c>
      <c r="C414">
        <f>'Revenue Drivers'!K236</f>
        <v>0</v>
      </c>
      <c r="D414">
        <f>'Revenue Drivers'!L236</f>
        <v>0</v>
      </c>
      <c r="E414">
        <f>'Revenue Drivers'!M236</f>
        <v>0</v>
      </c>
      <c r="F414">
        <f>'Revenue Drivers'!N236</f>
        <v>0</v>
      </c>
      <c r="G414">
        <f>'Revenue Drivers'!O236</f>
        <v>0</v>
      </c>
      <c r="H414">
        <f>'Revenue Drivers'!P236</f>
        <v>0</v>
      </c>
      <c r="I414">
        <f>'Revenue Drivers'!Q236</f>
        <v>0</v>
      </c>
      <c r="J414">
        <f>'Revenue Drivers'!R236</f>
        <v>0</v>
      </c>
      <c r="K414">
        <f>'Revenue Drivers'!S236</f>
        <v>0</v>
      </c>
      <c r="L414">
        <f>'Revenue Drivers'!T236</f>
        <v>0</v>
      </c>
      <c r="M414">
        <f>'Revenue Drivers'!U236</f>
        <v>0</v>
      </c>
      <c r="N414">
        <f>'Revenue Drivers'!V236</f>
        <v>0</v>
      </c>
      <c r="O414">
        <f>'Revenue Drivers'!W236</f>
        <v>0</v>
      </c>
      <c r="P414">
        <f>'Revenue Drivers'!X236</f>
        <v>0</v>
      </c>
      <c r="Q414">
        <f>'Revenue Drivers'!Y236</f>
        <v>0</v>
      </c>
      <c r="R414">
        <f>'Revenue Drivers'!Z236</f>
        <v>0</v>
      </c>
      <c r="S414">
        <f>'Revenue Drivers'!AA236</f>
        <v>0</v>
      </c>
      <c r="T414">
        <f>'Revenue Drivers'!AB236</f>
        <v>0</v>
      </c>
      <c r="U414">
        <f>'Revenue Drivers'!AC236</f>
        <v>0</v>
      </c>
      <c r="V414">
        <f>'Revenue Drivers'!AD236</f>
        <v>0</v>
      </c>
      <c r="W414">
        <f>'Revenue Drivers'!AE236</f>
        <v>0</v>
      </c>
      <c r="X414">
        <f>'Revenue Drivers'!AF236</f>
        <v>0</v>
      </c>
      <c r="Y414">
        <f>'Revenue Drivers'!AG236</f>
        <v>0</v>
      </c>
      <c r="Z414">
        <f>'Revenue Drivers'!AH236</f>
        <v>0</v>
      </c>
      <c r="AA414">
        <f>'Revenue Drivers'!AI236</f>
        <v>0</v>
      </c>
      <c r="AB414">
        <f>'Revenue Drivers'!AJ236</f>
        <v>0</v>
      </c>
      <c r="AD414">
        <f>'Revenue Drivers'!AT236</f>
        <v>0</v>
      </c>
      <c r="AE414">
        <f>'Revenue Drivers'!AU236</f>
        <v>0</v>
      </c>
      <c r="AF414">
        <f>'Revenue Drivers'!AV236</f>
        <v>0</v>
      </c>
      <c r="AG414">
        <f>'Revenue Drivers'!AW236</f>
        <v>0</v>
      </c>
      <c r="AH414">
        <f>'Revenue Drivers'!AX236</f>
        <v>0</v>
      </c>
      <c r="AI414">
        <f>'Revenue Drivers'!AY236</f>
        <v>0</v>
      </c>
      <c r="AJ414">
        <f>'Revenue Drivers'!AZ236</f>
        <v>0</v>
      </c>
      <c r="AK414">
        <f>'Revenue Drivers'!BA236</f>
        <v>0</v>
      </c>
      <c r="AL414">
        <f>'Revenue Drivers'!BB236</f>
        <v>0</v>
      </c>
      <c r="AM414">
        <f>'Revenue Drivers'!BC236</f>
        <v>0</v>
      </c>
      <c r="AN414">
        <f>'Revenue Drivers'!BD236</f>
        <v>0</v>
      </c>
      <c r="AO414">
        <f>'Revenue Drivers'!BE236</f>
        <v>0</v>
      </c>
      <c r="AP414">
        <f>'Revenue Drivers'!BF236</f>
        <v>0</v>
      </c>
      <c r="AQ414">
        <f>'Revenue Drivers'!BG236</f>
        <v>0</v>
      </c>
      <c r="AR414">
        <f>'Revenue Drivers'!BH236</f>
        <v>0</v>
      </c>
      <c r="AS414">
        <f>'Revenue Drivers'!BI236</f>
        <v>0</v>
      </c>
      <c r="AT414">
        <f>'Revenue Drivers'!BJ236</f>
        <v>0</v>
      </c>
      <c r="AZ414">
        <f>'Revenue Drivers'!AK236</f>
        <v>0</v>
      </c>
      <c r="BA414">
        <f>'Revenue Drivers'!AL236</f>
        <v>0</v>
      </c>
      <c r="BB414">
        <f>'Revenue Drivers'!AM236</f>
        <v>0</v>
      </c>
      <c r="BC414">
        <f>'Revenue Drivers'!AN236</f>
        <v>0</v>
      </c>
      <c r="BD414">
        <f>'Revenue Drivers'!AO236</f>
        <v>0</v>
      </c>
      <c r="BE414">
        <f>'Revenue Drivers'!AP236</f>
        <v>0</v>
      </c>
      <c r="BF414">
        <f>'Revenue Drivers'!AQ236</f>
        <v>0</v>
      </c>
      <c r="BG414">
        <f>'Revenue Drivers'!AR236</f>
        <v>0</v>
      </c>
    </row>
    <row r="415" spans="1:59">
      <c r="A415" t="str">
        <f>'Revenue Drivers'!I237</f>
        <v>TAC by Geography</v>
      </c>
      <c r="B415">
        <f>'Revenue Drivers'!J237</f>
        <v>0</v>
      </c>
      <c r="C415">
        <f>'Revenue Drivers'!K237</f>
        <v>0</v>
      </c>
      <c r="D415">
        <f>'Revenue Drivers'!L237</f>
        <v>0</v>
      </c>
      <c r="E415">
        <f>'Revenue Drivers'!M237</f>
        <v>0</v>
      </c>
      <c r="F415">
        <f>'Revenue Drivers'!N237</f>
        <v>0</v>
      </c>
      <c r="G415">
        <f>'Revenue Drivers'!O237</f>
        <v>0</v>
      </c>
      <c r="H415">
        <f>'Revenue Drivers'!P237</f>
        <v>0</v>
      </c>
      <c r="I415">
        <f>'Revenue Drivers'!Q237</f>
        <v>0</v>
      </c>
      <c r="J415">
        <f>'Revenue Drivers'!R237</f>
        <v>0</v>
      </c>
      <c r="K415">
        <f>'Revenue Drivers'!S237</f>
        <v>0</v>
      </c>
      <c r="L415">
        <f>'Revenue Drivers'!T237</f>
        <v>0</v>
      </c>
      <c r="M415">
        <f>'Revenue Drivers'!U237</f>
        <v>0</v>
      </c>
      <c r="N415">
        <f>'Revenue Drivers'!V237</f>
        <v>0</v>
      </c>
      <c r="O415">
        <f>'Revenue Drivers'!W237</f>
        <v>0</v>
      </c>
      <c r="P415">
        <f>'Revenue Drivers'!X237</f>
        <v>0</v>
      </c>
      <c r="Q415">
        <f>'Revenue Drivers'!Y237</f>
        <v>0</v>
      </c>
      <c r="R415">
        <f>'Revenue Drivers'!Z237</f>
        <v>0</v>
      </c>
      <c r="S415">
        <f>'Revenue Drivers'!AA237</f>
        <v>0</v>
      </c>
      <c r="T415">
        <f>'Revenue Drivers'!AB237</f>
        <v>0</v>
      </c>
      <c r="U415">
        <f>'Revenue Drivers'!AC237</f>
        <v>0</v>
      </c>
      <c r="V415">
        <f>'Revenue Drivers'!AD237</f>
        <v>0</v>
      </c>
      <c r="W415">
        <f>'Revenue Drivers'!AE237</f>
        <v>0</v>
      </c>
      <c r="X415">
        <f>'Revenue Drivers'!AF237</f>
        <v>0</v>
      </c>
      <c r="Y415">
        <f>'Revenue Drivers'!AG237</f>
        <v>0</v>
      </c>
      <c r="Z415">
        <f>'Revenue Drivers'!AH237</f>
        <v>0</v>
      </c>
      <c r="AA415">
        <f>'Revenue Drivers'!AI237</f>
        <v>0</v>
      </c>
      <c r="AB415">
        <f>'Revenue Drivers'!AJ237</f>
        <v>0</v>
      </c>
      <c r="AD415">
        <f>'Revenue Drivers'!AT237</f>
        <v>0</v>
      </c>
      <c r="AE415">
        <f>'Revenue Drivers'!AU237</f>
        <v>0</v>
      </c>
      <c r="AF415">
        <f>'Revenue Drivers'!AV237</f>
        <v>0</v>
      </c>
      <c r="AG415">
        <f>'Revenue Drivers'!AW237</f>
        <v>0</v>
      </c>
      <c r="AH415">
        <f>'Revenue Drivers'!AX237</f>
        <v>0</v>
      </c>
      <c r="AI415">
        <f>'Revenue Drivers'!AY237</f>
        <v>0</v>
      </c>
      <c r="AJ415">
        <f>'Revenue Drivers'!AZ237</f>
        <v>0</v>
      </c>
      <c r="AK415">
        <f>'Revenue Drivers'!BA237</f>
        <v>0</v>
      </c>
      <c r="AL415">
        <f>'Revenue Drivers'!BB237</f>
        <v>0</v>
      </c>
      <c r="AM415">
        <f>'Revenue Drivers'!BC237</f>
        <v>0</v>
      </c>
      <c r="AN415">
        <f>'Revenue Drivers'!BD237</f>
        <v>0</v>
      </c>
      <c r="AO415">
        <f>'Revenue Drivers'!BE237</f>
        <v>0</v>
      </c>
      <c r="AP415">
        <f>'Revenue Drivers'!BF237</f>
        <v>0</v>
      </c>
      <c r="AQ415">
        <f>'Revenue Drivers'!BG237</f>
        <v>0</v>
      </c>
      <c r="AR415">
        <f>'Revenue Drivers'!BH237</f>
        <v>0</v>
      </c>
      <c r="AS415">
        <f>'Revenue Drivers'!BI237</f>
        <v>0</v>
      </c>
      <c r="AT415">
        <f>'Revenue Drivers'!BJ237</f>
        <v>0</v>
      </c>
      <c r="AZ415">
        <f>'Revenue Drivers'!AK237</f>
        <v>0</v>
      </c>
      <c r="BA415">
        <f>'Revenue Drivers'!AL237</f>
        <v>0</v>
      </c>
      <c r="BB415">
        <f>'Revenue Drivers'!AM237</f>
        <v>0</v>
      </c>
      <c r="BC415">
        <f>'Revenue Drivers'!AN237</f>
        <v>0</v>
      </c>
      <c r="BD415">
        <f>'Revenue Drivers'!AO237</f>
        <v>0</v>
      </c>
      <c r="BE415">
        <f>'Revenue Drivers'!AP237</f>
        <v>0</v>
      </c>
      <c r="BF415">
        <f>'Revenue Drivers'!AQ237</f>
        <v>0</v>
      </c>
      <c r="BG415">
        <f>'Revenue Drivers'!AR237</f>
        <v>0</v>
      </c>
    </row>
    <row r="416" spans="1:59">
      <c r="A416" t="str">
        <f>'Revenue Drivers'!I238</f>
        <v>Total TAC (USD)</v>
      </c>
      <c r="B416">
        <f>'Revenue Drivers'!J238</f>
        <v>0</v>
      </c>
      <c r="C416">
        <f>'Revenue Drivers'!K238</f>
        <v>0</v>
      </c>
      <c r="D416">
        <f>'Revenue Drivers'!L238</f>
        <v>0</v>
      </c>
      <c r="E416">
        <f>'Revenue Drivers'!M238</f>
        <v>0</v>
      </c>
      <c r="F416">
        <f>'Revenue Drivers'!N238</f>
        <v>0</v>
      </c>
      <c r="G416">
        <f>'Revenue Drivers'!O238</f>
        <v>0</v>
      </c>
      <c r="H416">
        <f>'Revenue Drivers'!P238</f>
        <v>0</v>
      </c>
      <c r="I416">
        <f>'Revenue Drivers'!Q238</f>
        <v>0</v>
      </c>
      <c r="J416">
        <f>'Revenue Drivers'!R238</f>
        <v>0</v>
      </c>
      <c r="K416">
        <f>'Revenue Drivers'!S238</f>
        <v>0</v>
      </c>
      <c r="L416">
        <f>'Revenue Drivers'!T238</f>
        <v>0</v>
      </c>
      <c r="M416">
        <f>'Revenue Drivers'!U238</f>
        <v>0</v>
      </c>
      <c r="N416">
        <f>'Revenue Drivers'!V238</f>
        <v>0</v>
      </c>
      <c r="O416">
        <f>'Revenue Drivers'!W238</f>
        <v>0</v>
      </c>
      <c r="P416">
        <f>'Revenue Drivers'!X238</f>
        <v>0</v>
      </c>
      <c r="Q416">
        <f>'Revenue Drivers'!Y238</f>
        <v>122.96700000000001</v>
      </c>
      <c r="R416">
        <f>'Revenue Drivers'!Z238</f>
        <v>134.75</v>
      </c>
      <c r="S416">
        <f>'Revenue Drivers'!AA238</f>
        <v>155.23699999999999</v>
      </c>
      <c r="T416">
        <f>'Revenue Drivers'!AB238</f>
        <v>172.53800000000001</v>
      </c>
      <c r="U416">
        <f>'Revenue Drivers'!AC238</f>
        <v>175.88799999999998</v>
      </c>
      <c r="V416">
        <f>'Revenue Drivers'!AD238</f>
        <v>177.23899999999998</v>
      </c>
      <c r="W416">
        <f>'Revenue Drivers'!AE238</f>
        <v>198.97</v>
      </c>
      <c r="X416">
        <f>'Revenue Drivers'!AF238</f>
        <v>237.05599999999998</v>
      </c>
      <c r="Y416">
        <f>'Revenue Drivers'!AG238</f>
        <v>238.755</v>
      </c>
      <c r="Z416">
        <f>'Revenue Drivers'!AH238</f>
        <v>240.96899999999999</v>
      </c>
      <c r="AA416">
        <f>'Revenue Drivers'!AI238</f>
        <v>247.31</v>
      </c>
      <c r="AB416">
        <f>'Revenue Drivers'!AJ238</f>
        <v>341.87700000000001</v>
      </c>
      <c r="AD416">
        <f>'Revenue Drivers'!AT238</f>
        <v>0</v>
      </c>
      <c r="AE416">
        <f>'Revenue Drivers'!AU238</f>
        <v>0</v>
      </c>
      <c r="AF416">
        <f>'Revenue Drivers'!AV238</f>
        <v>351.75900000000001</v>
      </c>
      <c r="AG416">
        <f>'Revenue Drivers'!AW238</f>
        <v>585.49200000000008</v>
      </c>
      <c r="AH416">
        <f>'Revenue Drivers'!AX238</f>
        <v>789.15300000000002</v>
      </c>
      <c r="AI416">
        <f>'Revenue Drivers'!AY238</f>
        <v>1068.9110000000001</v>
      </c>
      <c r="AJ416">
        <f>'Revenue Drivers'!AZ238</f>
        <v>1355.556</v>
      </c>
      <c r="AK416">
        <f>'Revenue Drivers'!BA238</f>
        <v>1511.7358573829742</v>
      </c>
      <c r="AL416">
        <f>'Revenue Drivers'!BB238</f>
        <v>1678.7671197023446</v>
      </c>
      <c r="AM416">
        <f>'Revenue Drivers'!BC238</f>
        <v>1833.0706107626897</v>
      </c>
      <c r="AN416">
        <f>'Revenue Drivers'!BD238</f>
        <v>1969.57186017404</v>
      </c>
      <c r="AO416">
        <f>'Revenue Drivers'!BE238</f>
        <v>2101.0536921308585</v>
      </c>
      <c r="AP416">
        <f>'Revenue Drivers'!BF238</f>
        <v>2223.6987339427069</v>
      </c>
      <c r="AQ416">
        <f>'Revenue Drivers'!BG238</f>
        <v>2336.4761602050753</v>
      </c>
      <c r="AR416">
        <f>'Revenue Drivers'!BH238</f>
        <v>2450.4184777740629</v>
      </c>
      <c r="AS416">
        <f>'Revenue Drivers'!BI238</f>
        <v>2564.6548930889885</v>
      </c>
      <c r="AT416">
        <f>'Revenue Drivers'!BJ238</f>
        <v>0</v>
      </c>
      <c r="AZ416">
        <f>'Revenue Drivers'!AK238</f>
        <v>306.69299999999998</v>
      </c>
      <c r="BA416">
        <f>'Revenue Drivers'!AL238</f>
        <v>322.2</v>
      </c>
      <c r="BB416">
        <f>'Revenue Drivers'!AM238</f>
        <v>329.57600000000002</v>
      </c>
      <c r="BC416">
        <f>'Revenue Drivers'!AN238</f>
        <v>397.08699999999999</v>
      </c>
      <c r="BD416">
        <f>'Revenue Drivers'!AO238</f>
        <v>355.90428789924408</v>
      </c>
      <c r="BE416">
        <f>'Revenue Drivers'!AP238</f>
        <v>344.20524302774015</v>
      </c>
      <c r="BF416">
        <f>'Revenue Drivers'!AQ238</f>
        <v>349.26783484321618</v>
      </c>
      <c r="BG416">
        <f>'Revenue Drivers'!AR238</f>
        <v>462.35849161277372</v>
      </c>
    </row>
    <row r="417" spans="1:59">
      <c r="A417" t="str">
        <f>'Revenue Drivers'!I239</f>
        <v>y/y Growth - %</v>
      </c>
      <c r="B417">
        <f>'Revenue Drivers'!J239</f>
        <v>0</v>
      </c>
      <c r="C417">
        <f>'Revenue Drivers'!K239</f>
        <v>0</v>
      </c>
      <c r="D417">
        <f>'Revenue Drivers'!L239</f>
        <v>0</v>
      </c>
      <c r="E417">
        <f>'Revenue Drivers'!M239</f>
        <v>0</v>
      </c>
      <c r="F417">
        <f>'Revenue Drivers'!N239</f>
        <v>0</v>
      </c>
      <c r="G417">
        <f>'Revenue Drivers'!O239</f>
        <v>0</v>
      </c>
      <c r="H417">
        <f>'Revenue Drivers'!P239</f>
        <v>0</v>
      </c>
      <c r="I417">
        <f>'Revenue Drivers'!Q239</f>
        <v>0</v>
      </c>
      <c r="J417">
        <f>'Revenue Drivers'!R239</f>
        <v>0</v>
      </c>
      <c r="K417">
        <f>'Revenue Drivers'!S239</f>
        <v>0</v>
      </c>
      <c r="L417">
        <f>'Revenue Drivers'!T239</f>
        <v>0</v>
      </c>
      <c r="M417">
        <f>'Revenue Drivers'!U239</f>
        <v>0</v>
      </c>
      <c r="N417">
        <f>'Revenue Drivers'!V239</f>
        <v>0</v>
      </c>
      <c r="O417">
        <f>'Revenue Drivers'!W239</f>
        <v>0</v>
      </c>
      <c r="P417">
        <f>'Revenue Drivers'!X239</f>
        <v>0</v>
      </c>
      <c r="Q417">
        <f>'Revenue Drivers'!Y239</f>
        <v>0</v>
      </c>
      <c r="R417">
        <f>'Revenue Drivers'!Z239</f>
        <v>0</v>
      </c>
      <c r="S417">
        <f>'Revenue Drivers'!AA239</f>
        <v>0</v>
      </c>
      <c r="T417">
        <f>'Revenue Drivers'!AB239</f>
        <v>0</v>
      </c>
      <c r="U417">
        <f>'Revenue Drivers'!AC239</f>
        <v>0.43036749697073162</v>
      </c>
      <c r="V417">
        <f>'Revenue Drivers'!AD239</f>
        <v>0.31531725417439693</v>
      </c>
      <c r="W417">
        <f>'Revenue Drivers'!AE239</f>
        <v>0.28171763175016262</v>
      </c>
      <c r="X417">
        <f>'Revenue Drivers'!AF239</f>
        <v>0.37393501721359912</v>
      </c>
      <c r="Y417">
        <f>'Revenue Drivers'!AG239</f>
        <v>0.35742631674702108</v>
      </c>
      <c r="Z417">
        <f>'Revenue Drivers'!AH239</f>
        <v>0.35957097478545941</v>
      </c>
      <c r="AA417">
        <f>'Revenue Drivers'!AI239</f>
        <v>0.24295119867316672</v>
      </c>
      <c r="AB417">
        <f>'Revenue Drivers'!AJ239</f>
        <v>0.44217821949244085</v>
      </c>
      <c r="AD417">
        <f>'Revenue Drivers'!AT239</f>
        <v>0</v>
      </c>
      <c r="AE417">
        <f>'Revenue Drivers'!AU239</f>
        <v>0</v>
      </c>
      <c r="AF417">
        <f>'Revenue Drivers'!AV239</f>
        <v>0</v>
      </c>
      <c r="AG417">
        <f>'Revenue Drivers'!AW239</f>
        <v>0.66446913938236141</v>
      </c>
      <c r="AH417">
        <f>'Revenue Drivers'!AX239</f>
        <v>0.3478459142054886</v>
      </c>
      <c r="AI417">
        <f>'Revenue Drivers'!AY239</f>
        <v>0.35450413291212235</v>
      </c>
      <c r="AJ417">
        <f>'Revenue Drivers'!AZ239</f>
        <v>0.26816545063153052</v>
      </c>
      <c r="AK417">
        <f>'Revenue Drivers'!BA239</f>
        <v>0.11521461111379705</v>
      </c>
      <c r="AL417">
        <f>'Revenue Drivers'!BB239</f>
        <v>0.11048971386345552</v>
      </c>
      <c r="AM417">
        <f>'Revenue Drivers'!BC239</f>
        <v>9.1914768432981964E-2</v>
      </c>
      <c r="AN417">
        <f>'Revenue Drivers'!BD239</f>
        <v>7.4465898154657539E-2</v>
      </c>
      <c r="AO417">
        <f>'Revenue Drivers'!BE239</f>
        <v>6.6756554871371998E-2</v>
      </c>
      <c r="AP417">
        <f>'Revenue Drivers'!BF239</f>
        <v>5.8373111677819001E-2</v>
      </c>
      <c r="AQ417">
        <f>'Revenue Drivers'!BG239</f>
        <v>5.0716144476284031E-2</v>
      </c>
      <c r="AR417">
        <f>'Revenue Drivers'!BH239</f>
        <v>4.8766736639412889E-2</v>
      </c>
      <c r="AS417">
        <f>'Revenue Drivers'!BI239</f>
        <v>4.6619145403562712E-2</v>
      </c>
      <c r="AT417">
        <f>'Revenue Drivers'!BJ239</f>
        <v>0</v>
      </c>
      <c r="AZ417">
        <f>'Revenue Drivers'!AK239</f>
        <v>0.28455110887730095</v>
      </c>
      <c r="BA417">
        <f>'Revenue Drivers'!AL239</f>
        <v>0.33710145288398086</v>
      </c>
      <c r="BB417">
        <f>'Revenue Drivers'!AM239</f>
        <v>0.33264324127613132</v>
      </c>
      <c r="BC417">
        <f>'Revenue Drivers'!AN239</f>
        <v>0.16149082857284913</v>
      </c>
      <c r="BD417">
        <f>'Revenue Drivers'!AO239</f>
        <v>0.16045781253319813</v>
      </c>
      <c r="BE417">
        <f>'Revenue Drivers'!AP239</f>
        <v>6.8296843661515005E-2</v>
      </c>
      <c r="BF417">
        <f>'Revenue Drivers'!AQ239</f>
        <v>5.9748995203583233E-2</v>
      </c>
      <c r="BG417">
        <f>'Revenue Drivers'!AR239</f>
        <v>0.16437579576458994</v>
      </c>
    </row>
    <row r="418" spans="1:59">
      <c r="A418" t="str">
        <f>'Revenue Drivers'!I240</f>
        <v>2 Yr Stacked Growth - %</v>
      </c>
      <c r="B418">
        <f>'Revenue Drivers'!J240</f>
        <v>0</v>
      </c>
      <c r="C418">
        <f>'Revenue Drivers'!K240</f>
        <v>0</v>
      </c>
      <c r="D418">
        <f>'Revenue Drivers'!L240</f>
        <v>0</v>
      </c>
      <c r="E418">
        <f>'Revenue Drivers'!M240</f>
        <v>0</v>
      </c>
      <c r="F418">
        <f>'Revenue Drivers'!N240</f>
        <v>0</v>
      </c>
      <c r="G418">
        <f>'Revenue Drivers'!O240</f>
        <v>0</v>
      </c>
      <c r="H418">
        <f>'Revenue Drivers'!P240</f>
        <v>0</v>
      </c>
      <c r="I418">
        <f>'Revenue Drivers'!Q240</f>
        <v>0</v>
      </c>
      <c r="J418">
        <f>'Revenue Drivers'!R240</f>
        <v>0</v>
      </c>
      <c r="K418">
        <f>'Revenue Drivers'!S240</f>
        <v>0</v>
      </c>
      <c r="L418">
        <f>'Revenue Drivers'!T240</f>
        <v>0</v>
      </c>
      <c r="M418">
        <f>'Revenue Drivers'!U240</f>
        <v>0</v>
      </c>
      <c r="N418">
        <f>'Revenue Drivers'!V240</f>
        <v>0</v>
      </c>
      <c r="O418">
        <f>'Revenue Drivers'!W240</f>
        <v>0</v>
      </c>
      <c r="P418">
        <f>'Revenue Drivers'!X240</f>
        <v>0</v>
      </c>
      <c r="Q418">
        <f>'Revenue Drivers'!Y240</f>
        <v>0</v>
      </c>
      <c r="R418">
        <f>'Revenue Drivers'!Z240</f>
        <v>0</v>
      </c>
      <c r="S418">
        <f>'Revenue Drivers'!AA240</f>
        <v>0</v>
      </c>
      <c r="T418">
        <f>'Revenue Drivers'!AB240</f>
        <v>0</v>
      </c>
      <c r="U418">
        <f>'Revenue Drivers'!AC240</f>
        <v>0</v>
      </c>
      <c r="V418">
        <f>'Revenue Drivers'!AD240</f>
        <v>0</v>
      </c>
      <c r="W418">
        <f>'Revenue Drivers'!AE240</f>
        <v>0</v>
      </c>
      <c r="X418">
        <f>'Revenue Drivers'!AF240</f>
        <v>0</v>
      </c>
      <c r="Y418">
        <f>'Revenue Drivers'!AG240</f>
        <v>0.7877938137177527</v>
      </c>
      <c r="Z418">
        <f>'Revenue Drivers'!AH240</f>
        <v>0.67488822895985634</v>
      </c>
      <c r="AA418">
        <f>'Revenue Drivers'!AI240</f>
        <v>0.52466883042332935</v>
      </c>
      <c r="AB418">
        <f>'Revenue Drivers'!AJ240</f>
        <v>0.81611323670603997</v>
      </c>
      <c r="AD418">
        <f>'Revenue Drivers'!AT240</f>
        <v>0</v>
      </c>
      <c r="AE418">
        <f>'Revenue Drivers'!AU240</f>
        <v>0</v>
      </c>
      <c r="AF418">
        <f>'Revenue Drivers'!AV240</f>
        <v>0</v>
      </c>
      <c r="AG418">
        <f>'Revenue Drivers'!AW240</f>
        <v>0</v>
      </c>
      <c r="AH418">
        <f>'Revenue Drivers'!AX240</f>
        <v>1.01231505358785</v>
      </c>
      <c r="AI418">
        <f>'Revenue Drivers'!AY240</f>
        <v>0.70235004711761095</v>
      </c>
      <c r="AJ418">
        <f>'Revenue Drivers'!AZ240</f>
        <v>0.62266958354365287</v>
      </c>
      <c r="AK418">
        <f>'Revenue Drivers'!BA240</f>
        <v>0.38338006174532757</v>
      </c>
      <c r="AL418">
        <f>'Revenue Drivers'!BB240</f>
        <v>0.22570432497725257</v>
      </c>
      <c r="AM418">
        <f>'Revenue Drivers'!BC240</f>
        <v>0.20240448229643748</v>
      </c>
      <c r="AN418">
        <f>'Revenue Drivers'!BD240</f>
        <v>0.1663806665876395</v>
      </c>
      <c r="AO418">
        <f>'Revenue Drivers'!BE240</f>
        <v>0.14122245302602954</v>
      </c>
      <c r="AP418">
        <f>'Revenue Drivers'!BF240</f>
        <v>0.125129666549191</v>
      </c>
      <c r="AQ418">
        <f>'Revenue Drivers'!BG240</f>
        <v>0.10908925615410303</v>
      </c>
      <c r="AR418">
        <f>'Revenue Drivers'!BH240</f>
        <v>9.9482881115696919E-2</v>
      </c>
      <c r="AS418">
        <f>'Revenue Drivers'!BI240</f>
        <v>9.53858820429756E-2</v>
      </c>
      <c r="AT418">
        <f>'Revenue Drivers'!BJ240</f>
        <v>0</v>
      </c>
      <c r="AZ418">
        <f>'Revenue Drivers'!AK240</f>
        <v>0.64197742562432203</v>
      </c>
      <c r="BA418">
        <f>'Revenue Drivers'!AL240</f>
        <v>0.69667242766944026</v>
      </c>
      <c r="BB418">
        <f>'Revenue Drivers'!AM240</f>
        <v>0.57559443994929804</v>
      </c>
      <c r="BC418">
        <f>'Revenue Drivers'!AN240</f>
        <v>0.60366904806528998</v>
      </c>
      <c r="BD418">
        <f>'Revenue Drivers'!AO240</f>
        <v>0.44500892141049908</v>
      </c>
      <c r="BE418">
        <f>'Revenue Drivers'!AP240</f>
        <v>0.40539829654549586</v>
      </c>
      <c r="BF418">
        <f>'Revenue Drivers'!AQ240</f>
        <v>0.39239223647971455</v>
      </c>
      <c r="BG418">
        <f>'Revenue Drivers'!AR240</f>
        <v>0.32586662433743907</v>
      </c>
    </row>
    <row r="419" spans="1:59">
      <c r="A419" t="str">
        <f>'Revenue Drivers'!I241</f>
        <v>q/q Growth - %</v>
      </c>
      <c r="B419">
        <f>'Revenue Drivers'!J241</f>
        <v>0</v>
      </c>
      <c r="C419">
        <f>'Revenue Drivers'!K241</f>
        <v>0</v>
      </c>
      <c r="D419">
        <f>'Revenue Drivers'!L241</f>
        <v>0</v>
      </c>
      <c r="E419">
        <f>'Revenue Drivers'!M241</f>
        <v>0</v>
      </c>
      <c r="F419">
        <f>'Revenue Drivers'!N241</f>
        <v>0</v>
      </c>
      <c r="G419">
        <f>'Revenue Drivers'!O241</f>
        <v>0</v>
      </c>
      <c r="H419">
        <f>'Revenue Drivers'!P241</f>
        <v>0</v>
      </c>
      <c r="I419">
        <f>'Revenue Drivers'!Q241</f>
        <v>0</v>
      </c>
      <c r="J419">
        <f>'Revenue Drivers'!R241</f>
        <v>0</v>
      </c>
      <c r="K419">
        <f>'Revenue Drivers'!S241</f>
        <v>0</v>
      </c>
      <c r="L419">
        <f>'Revenue Drivers'!T241</f>
        <v>0</v>
      </c>
      <c r="M419">
        <f>'Revenue Drivers'!U241</f>
        <v>0</v>
      </c>
      <c r="N419">
        <f>'Revenue Drivers'!V241</f>
        <v>0</v>
      </c>
      <c r="O419">
        <f>'Revenue Drivers'!W241</f>
        <v>0</v>
      </c>
      <c r="P419">
        <f>'Revenue Drivers'!X241</f>
        <v>0</v>
      </c>
      <c r="Q419">
        <f>'Revenue Drivers'!Y241</f>
        <v>0</v>
      </c>
      <c r="R419">
        <f>'Revenue Drivers'!Z241</f>
        <v>9.5822456431400083E-2</v>
      </c>
      <c r="S419">
        <f>'Revenue Drivers'!AA241</f>
        <v>0.1520371057513914</v>
      </c>
      <c r="T419">
        <f>'Revenue Drivers'!AB241</f>
        <v>0.11144894580544595</v>
      </c>
      <c r="U419">
        <f>'Revenue Drivers'!AC241</f>
        <v>1.9416012704447594E-2</v>
      </c>
      <c r="V419">
        <f>'Revenue Drivers'!AD241</f>
        <v>7.6810242881832913E-3</v>
      </c>
      <c r="W419">
        <f>'Revenue Drivers'!AE241</f>
        <v>0.12260845524969133</v>
      </c>
      <c r="X419">
        <f>'Revenue Drivers'!AF241</f>
        <v>0.19141579132532538</v>
      </c>
      <c r="Y419">
        <f>'Revenue Drivers'!AG241</f>
        <v>7.1670828833694245E-3</v>
      </c>
      <c r="Z419">
        <f>'Revenue Drivers'!AH241</f>
        <v>9.2731042281837261E-3</v>
      </c>
      <c r="AA419">
        <f>'Revenue Drivers'!AI241</f>
        <v>2.6314588183542265E-2</v>
      </c>
      <c r="AB419">
        <f>'Revenue Drivers'!AJ241</f>
        <v>0.38238243500060665</v>
      </c>
      <c r="AD419">
        <f>'Revenue Drivers'!AT241</f>
        <v>0</v>
      </c>
      <c r="AE419">
        <f>'Revenue Drivers'!AU241</f>
        <v>0</v>
      </c>
      <c r="AF419">
        <f>'Revenue Drivers'!AV241</f>
        <v>0</v>
      </c>
      <c r="AG419" t="str">
        <f>'Revenue Drivers'!AW241</f>
        <v>NA</v>
      </c>
      <c r="AH419" t="str">
        <f>'Revenue Drivers'!AX241</f>
        <v>NA</v>
      </c>
      <c r="AI419" t="str">
        <f>'Revenue Drivers'!AY241</f>
        <v>NA</v>
      </c>
      <c r="AJ419" t="str">
        <f>'Revenue Drivers'!AZ241</f>
        <v>NA</v>
      </c>
      <c r="AK419" t="str">
        <f>'Revenue Drivers'!BA241</f>
        <v>NA</v>
      </c>
      <c r="AL419" t="str">
        <f>'Revenue Drivers'!BB241</f>
        <v>NA</v>
      </c>
      <c r="AM419" t="str">
        <f>'Revenue Drivers'!BC241</f>
        <v>NA</v>
      </c>
      <c r="AN419" t="str">
        <f>'Revenue Drivers'!BD241</f>
        <v>NA</v>
      </c>
      <c r="AO419" t="str">
        <f>'Revenue Drivers'!BE241</f>
        <v>NA</v>
      </c>
      <c r="AP419" t="str">
        <f>'Revenue Drivers'!BF241</f>
        <v>NA</v>
      </c>
      <c r="AQ419" t="str">
        <f>'Revenue Drivers'!BG241</f>
        <v>NA</v>
      </c>
      <c r="AR419" t="str">
        <f>'Revenue Drivers'!BH241</f>
        <v>NA</v>
      </c>
      <c r="AS419" t="str">
        <f>'Revenue Drivers'!BI241</f>
        <v>NA</v>
      </c>
      <c r="AT419">
        <f>'Revenue Drivers'!BJ241</f>
        <v>0</v>
      </c>
      <c r="AZ419">
        <f>'Revenue Drivers'!AK241</f>
        <v>-0.10291420598636358</v>
      </c>
      <c r="BA419">
        <f>'Revenue Drivers'!AL241</f>
        <v>5.0561962614079858E-2</v>
      </c>
      <c r="BB419">
        <f>'Revenue Drivers'!AM241</f>
        <v>2.2892613283674867E-2</v>
      </c>
      <c r="BC419">
        <f>'Revenue Drivers'!AN241</f>
        <v>0.20484197878486277</v>
      </c>
      <c r="BD419">
        <f>'Revenue Drivers'!AO241</f>
        <v>-0.10371206335325989</v>
      </c>
      <c r="BE419">
        <f>'Revenue Drivers'!AP241</f>
        <v>-3.2871323187923851E-2</v>
      </c>
      <c r="BF419">
        <f>'Revenue Drivers'!AQ241</f>
        <v>1.4708061303610132E-2</v>
      </c>
      <c r="BG419">
        <f>'Revenue Drivers'!AR241</f>
        <v>0.32379350597893763</v>
      </c>
    </row>
    <row r="420" spans="1:59">
      <c r="A420" t="str">
        <f>'Revenue Drivers'!I242</f>
        <v>y/y abs Growth</v>
      </c>
      <c r="B420">
        <f>'Revenue Drivers'!J242</f>
        <v>0</v>
      </c>
      <c r="C420">
        <f>'Revenue Drivers'!K242</f>
        <v>0</v>
      </c>
      <c r="D420">
        <f>'Revenue Drivers'!L242</f>
        <v>0</v>
      </c>
      <c r="E420">
        <f>'Revenue Drivers'!M242</f>
        <v>0</v>
      </c>
      <c r="F420">
        <f>'Revenue Drivers'!N242</f>
        <v>0</v>
      </c>
      <c r="G420">
        <f>'Revenue Drivers'!O242</f>
        <v>0</v>
      </c>
      <c r="H420">
        <f>'Revenue Drivers'!P242</f>
        <v>0</v>
      </c>
      <c r="I420">
        <f>'Revenue Drivers'!Q242</f>
        <v>0</v>
      </c>
      <c r="J420">
        <f>'Revenue Drivers'!R242</f>
        <v>0</v>
      </c>
      <c r="K420">
        <f>'Revenue Drivers'!S242</f>
        <v>0</v>
      </c>
      <c r="L420">
        <f>'Revenue Drivers'!T242</f>
        <v>0</v>
      </c>
      <c r="M420">
        <f>'Revenue Drivers'!U242</f>
        <v>0</v>
      </c>
      <c r="N420">
        <f>'Revenue Drivers'!V242</f>
        <v>0</v>
      </c>
      <c r="O420">
        <f>'Revenue Drivers'!W242</f>
        <v>0</v>
      </c>
      <c r="P420">
        <f>'Revenue Drivers'!X242</f>
        <v>0</v>
      </c>
      <c r="Q420">
        <f>'Revenue Drivers'!Y242</f>
        <v>0</v>
      </c>
      <c r="R420">
        <f>'Revenue Drivers'!Z242</f>
        <v>0</v>
      </c>
      <c r="S420">
        <f>'Revenue Drivers'!AA242</f>
        <v>0</v>
      </c>
      <c r="T420">
        <f>'Revenue Drivers'!AB242</f>
        <v>0</v>
      </c>
      <c r="U420">
        <f>'Revenue Drivers'!AC242</f>
        <v>52.920999999999964</v>
      </c>
      <c r="V420">
        <f>'Revenue Drivers'!AD242</f>
        <v>42.488999999999976</v>
      </c>
      <c r="W420">
        <f>'Revenue Drivers'!AE242</f>
        <v>43.733000000000004</v>
      </c>
      <c r="X420">
        <f>'Revenue Drivers'!AF242</f>
        <v>64.517999999999972</v>
      </c>
      <c r="Y420">
        <f>'Revenue Drivers'!AG242</f>
        <v>62.867000000000019</v>
      </c>
      <c r="Z420">
        <f>'Revenue Drivers'!AH242</f>
        <v>63.730000000000018</v>
      </c>
      <c r="AA420">
        <f>'Revenue Drivers'!AI242</f>
        <v>48.34</v>
      </c>
      <c r="AB420">
        <f>'Revenue Drivers'!AJ242</f>
        <v>104.82100000000003</v>
      </c>
      <c r="AD420">
        <f>'Revenue Drivers'!AT242</f>
        <v>0</v>
      </c>
      <c r="AE420">
        <f>'Revenue Drivers'!AU242</f>
        <v>0</v>
      </c>
      <c r="AF420">
        <f>'Revenue Drivers'!AV242</f>
        <v>0</v>
      </c>
      <c r="AG420">
        <f>'Revenue Drivers'!AW242</f>
        <v>233.73300000000006</v>
      </c>
      <c r="AH420">
        <f>'Revenue Drivers'!AX242</f>
        <v>203.66099999999994</v>
      </c>
      <c r="AI420">
        <f>'Revenue Drivers'!AY242</f>
        <v>279.75800000000004</v>
      </c>
      <c r="AJ420">
        <f>'Revenue Drivers'!AZ242</f>
        <v>286.64499999999998</v>
      </c>
      <c r="AK420">
        <f>'Revenue Drivers'!BA242</f>
        <v>156.17985738297421</v>
      </c>
      <c r="AL420">
        <f>'Revenue Drivers'!BB242</f>
        <v>167.0312623193704</v>
      </c>
      <c r="AM420">
        <f>'Revenue Drivers'!BC242</f>
        <v>154.3034910603451</v>
      </c>
      <c r="AN420">
        <f>'Revenue Drivers'!BD242</f>
        <v>136.50124941135027</v>
      </c>
      <c r="AO420">
        <f>'Revenue Drivers'!BE242</f>
        <v>131.4818319568185</v>
      </c>
      <c r="AP420">
        <f>'Revenue Drivers'!BF242</f>
        <v>122.64504181184839</v>
      </c>
      <c r="AQ420">
        <f>'Revenue Drivers'!BG242</f>
        <v>112.77742626236841</v>
      </c>
      <c r="AR420">
        <f>'Revenue Drivers'!BH242</f>
        <v>113.94231756898762</v>
      </c>
      <c r="AS420">
        <f>'Revenue Drivers'!BI242</f>
        <v>114.23641531492558</v>
      </c>
      <c r="AT420">
        <f>'Revenue Drivers'!BJ242</f>
        <v>0</v>
      </c>
      <c r="AZ420">
        <f>'Revenue Drivers'!AK242</f>
        <v>67.937999999999988</v>
      </c>
      <c r="BA420">
        <f>'Revenue Drivers'!AL242</f>
        <v>81.230999999999995</v>
      </c>
      <c r="BB420">
        <f>'Revenue Drivers'!AM242</f>
        <v>82.26600000000002</v>
      </c>
      <c r="BC420">
        <f>'Revenue Drivers'!AN242</f>
        <v>55.20999999999998</v>
      </c>
      <c r="BD420">
        <f>'Revenue Drivers'!AO242</f>
        <v>49.211287899244098</v>
      </c>
      <c r="BE420">
        <f>'Revenue Drivers'!AP242</f>
        <v>22.005243027740164</v>
      </c>
      <c r="BF420">
        <f>'Revenue Drivers'!AQ242</f>
        <v>19.691834843216157</v>
      </c>
      <c r="BG420">
        <f>'Revenue Drivers'!AR242</f>
        <v>65.27149161277373</v>
      </c>
    </row>
    <row r="421" spans="1:59">
      <c r="A421" t="str">
        <f>'Revenue Drivers'!I243</f>
        <v>q/q abs Growth</v>
      </c>
      <c r="B421">
        <f>'Revenue Drivers'!J243</f>
        <v>0</v>
      </c>
      <c r="C421">
        <f>'Revenue Drivers'!K243</f>
        <v>0</v>
      </c>
      <c r="D421">
        <f>'Revenue Drivers'!L243</f>
        <v>0</v>
      </c>
      <c r="E421">
        <f>'Revenue Drivers'!M243</f>
        <v>0</v>
      </c>
      <c r="F421">
        <f>'Revenue Drivers'!N243</f>
        <v>0</v>
      </c>
      <c r="G421">
        <f>'Revenue Drivers'!O243</f>
        <v>0</v>
      </c>
      <c r="H421">
        <f>'Revenue Drivers'!P243</f>
        <v>0</v>
      </c>
      <c r="I421">
        <f>'Revenue Drivers'!Q243</f>
        <v>0</v>
      </c>
      <c r="J421">
        <f>'Revenue Drivers'!R243</f>
        <v>0</v>
      </c>
      <c r="K421">
        <f>'Revenue Drivers'!S243</f>
        <v>0</v>
      </c>
      <c r="L421">
        <f>'Revenue Drivers'!T243</f>
        <v>0</v>
      </c>
      <c r="M421">
        <f>'Revenue Drivers'!U243</f>
        <v>0</v>
      </c>
      <c r="N421">
        <f>'Revenue Drivers'!V243</f>
        <v>0</v>
      </c>
      <c r="O421">
        <f>'Revenue Drivers'!W243</f>
        <v>0</v>
      </c>
      <c r="P421">
        <f>'Revenue Drivers'!X243</f>
        <v>0</v>
      </c>
      <c r="Q421">
        <f>'Revenue Drivers'!Y243</f>
        <v>0</v>
      </c>
      <c r="R421">
        <f>'Revenue Drivers'!Z243</f>
        <v>11.782999999999987</v>
      </c>
      <c r="S421">
        <f>'Revenue Drivers'!AA243</f>
        <v>20.486999999999995</v>
      </c>
      <c r="T421">
        <f>'Revenue Drivers'!AB243</f>
        <v>17.301000000000016</v>
      </c>
      <c r="U421">
        <f>'Revenue Drivers'!AC243</f>
        <v>3.3499999999999659</v>
      </c>
      <c r="V421">
        <f>'Revenue Drivers'!AD243</f>
        <v>1.3509999999999991</v>
      </c>
      <c r="W421">
        <f>'Revenue Drivers'!AE243</f>
        <v>21.731000000000023</v>
      </c>
      <c r="X421">
        <f>'Revenue Drivers'!AF243</f>
        <v>38.085999999999984</v>
      </c>
      <c r="Y421">
        <f>'Revenue Drivers'!AG243</f>
        <v>1.6990000000000123</v>
      </c>
      <c r="Z421">
        <f>'Revenue Drivers'!AH243</f>
        <v>2.2139999999999986</v>
      </c>
      <c r="AA421">
        <f>'Revenue Drivers'!AI243</f>
        <v>6.3410000000000082</v>
      </c>
      <c r="AB421">
        <f>'Revenue Drivers'!AJ243</f>
        <v>94.567000000000007</v>
      </c>
      <c r="AD421">
        <f>'Revenue Drivers'!AT243</f>
        <v>0</v>
      </c>
      <c r="AE421">
        <f>'Revenue Drivers'!AU243</f>
        <v>0</v>
      </c>
      <c r="AF421">
        <f>'Revenue Drivers'!AV243</f>
        <v>0</v>
      </c>
      <c r="AG421" t="str">
        <f>'Revenue Drivers'!AW243</f>
        <v>NA</v>
      </c>
      <c r="AH421" t="str">
        <f>'Revenue Drivers'!AX243</f>
        <v>NA</v>
      </c>
      <c r="AI421" t="str">
        <f>'Revenue Drivers'!AY243</f>
        <v>NA</v>
      </c>
      <c r="AJ421" t="str">
        <f>'Revenue Drivers'!AZ243</f>
        <v>NA</v>
      </c>
      <c r="AK421" t="str">
        <f>'Revenue Drivers'!BA243</f>
        <v>NA</v>
      </c>
      <c r="AL421" t="str">
        <f>'Revenue Drivers'!BB243</f>
        <v>NA</v>
      </c>
      <c r="AM421" t="str">
        <f>'Revenue Drivers'!BC243</f>
        <v>NA</v>
      </c>
      <c r="AN421" t="str">
        <f>'Revenue Drivers'!BD243</f>
        <v>NA</v>
      </c>
      <c r="AO421" t="str">
        <f>'Revenue Drivers'!BE243</f>
        <v>NA</v>
      </c>
      <c r="AP421" t="str">
        <f>'Revenue Drivers'!BF243</f>
        <v>NA</v>
      </c>
      <c r="AQ421" t="str">
        <f>'Revenue Drivers'!BG243</f>
        <v>NA</v>
      </c>
      <c r="AR421" t="str">
        <f>'Revenue Drivers'!BH243</f>
        <v>NA</v>
      </c>
      <c r="AS421" t="str">
        <f>'Revenue Drivers'!BI243</f>
        <v>NA</v>
      </c>
      <c r="AT421">
        <f>'Revenue Drivers'!BJ243</f>
        <v>0</v>
      </c>
      <c r="AZ421">
        <f>'Revenue Drivers'!AK243</f>
        <v>-35.184000000000026</v>
      </c>
      <c r="BA421">
        <f>'Revenue Drivers'!AL243</f>
        <v>15.507000000000005</v>
      </c>
      <c r="BB421">
        <f>'Revenue Drivers'!AM243</f>
        <v>7.3760000000000332</v>
      </c>
      <c r="BC421">
        <f>'Revenue Drivers'!AN243</f>
        <v>67.510999999999967</v>
      </c>
      <c r="BD421">
        <f>'Revenue Drivers'!AO243</f>
        <v>-41.182712100755907</v>
      </c>
      <c r="BE421">
        <f>'Revenue Drivers'!AP243</f>
        <v>-11.699044871503929</v>
      </c>
      <c r="BF421">
        <f>'Revenue Drivers'!AQ243</f>
        <v>5.0625918154760257</v>
      </c>
      <c r="BG421">
        <f>'Revenue Drivers'!AR243</f>
        <v>113.09065676955754</v>
      </c>
    </row>
    <row r="422" spans="1:59">
      <c r="A422" t="str">
        <f>'Revenue Drivers'!I244</f>
        <v>% of Total Gross Revenue</v>
      </c>
      <c r="B422">
        <f>'Revenue Drivers'!J244</f>
        <v>0</v>
      </c>
      <c r="C422">
        <f>'Revenue Drivers'!K244</f>
        <v>0</v>
      </c>
      <c r="D422">
        <f>'Revenue Drivers'!L244</f>
        <v>0</v>
      </c>
      <c r="E422">
        <f>'Revenue Drivers'!M244</f>
        <v>0</v>
      </c>
      <c r="F422">
        <f>'Revenue Drivers'!N244</f>
        <v>0</v>
      </c>
      <c r="G422">
        <f>'Revenue Drivers'!O244</f>
        <v>0</v>
      </c>
      <c r="H422">
        <f>'Revenue Drivers'!P244</f>
        <v>0</v>
      </c>
      <c r="I422">
        <f>'Revenue Drivers'!Q244</f>
        <v>0</v>
      </c>
      <c r="J422">
        <f>'Revenue Drivers'!R244</f>
        <v>0</v>
      </c>
      <c r="K422">
        <f>'Revenue Drivers'!S244</f>
        <v>0</v>
      </c>
      <c r="L422">
        <f>'Revenue Drivers'!T244</f>
        <v>0</v>
      </c>
      <c r="M422">
        <f>'Revenue Drivers'!U244</f>
        <v>0</v>
      </c>
      <c r="N422">
        <f>'Revenue Drivers'!V244</f>
        <v>0</v>
      </c>
      <c r="O422">
        <f>'Revenue Drivers'!W244</f>
        <v>0</v>
      </c>
      <c r="P422">
        <f>'Revenue Drivers'!X244</f>
        <v>0</v>
      </c>
      <c r="Q422">
        <f>'Revenue Drivers'!Y244</f>
        <v>0.58869404110474388</v>
      </c>
      <c r="R422">
        <f>'Revenue Drivers'!Z244</f>
        <v>0.59457622930565857</v>
      </c>
      <c r="S422">
        <f>'Revenue Drivers'!AA244</f>
        <v>0.60112296462661419</v>
      </c>
      <c r="T422">
        <f>'Revenue Drivers'!AB244</f>
        <v>0.58588945597288855</v>
      </c>
      <c r="U422">
        <f>'Revenue Drivers'!AC244</f>
        <v>0.59790870647104399</v>
      </c>
      <c r="V422">
        <f>'Revenue Drivers'!AD244</f>
        <v>0.59216654527473556</v>
      </c>
      <c r="W422">
        <f>'Revenue Drivers'!AE244</f>
        <v>0.59809302800940267</v>
      </c>
      <c r="X422">
        <f>'Revenue Drivers'!AF244</f>
        <v>0.59709131575898311</v>
      </c>
      <c r="Y422">
        <f>'Revenue Drivers'!AG244</f>
        <v>0.59502358860868321</v>
      </c>
      <c r="Z422">
        <f>'Revenue Drivers'!AH244</f>
        <v>0.59176917541951024</v>
      </c>
      <c r="AA422">
        <f>'Revenue Drivers'!AI244</f>
        <v>0.58346132159380193</v>
      </c>
      <c r="AB422">
        <f>'Revenue Drivers'!AJ244</f>
        <v>0.60314382745997441</v>
      </c>
      <c r="AD422">
        <f>'Revenue Drivers'!AT244</f>
        <v>0</v>
      </c>
      <c r="AE422">
        <f>'Revenue Drivers'!AU244</f>
        <v>0</v>
      </c>
      <c r="AF422">
        <f>'Revenue Drivers'!AV244</f>
        <v>0.59679039323536109</v>
      </c>
      <c r="AG422">
        <f>'Revenue Drivers'!AW244</f>
        <v>0.59245512508512554</v>
      </c>
      <c r="AH422">
        <f>'Revenue Drivers'!AX244</f>
        <v>0.59641089202445641</v>
      </c>
      <c r="AI422">
        <f>'Revenue Drivers'!AY244</f>
        <v>0.59412132200499579</v>
      </c>
      <c r="AJ422">
        <f>'Revenue Drivers'!AZ244</f>
        <v>0.59022080878898486</v>
      </c>
      <c r="AK422">
        <f>'Revenue Drivers'!BA244</f>
        <v>0.5897809541011455</v>
      </c>
      <c r="AL422">
        <f>'Revenue Drivers'!BB244</f>
        <v>0.589641914118055</v>
      </c>
      <c r="AM422">
        <f>'Revenue Drivers'!BC244</f>
        <v>0.58993912698160655</v>
      </c>
      <c r="AN422">
        <f>'Revenue Drivers'!BD244</f>
        <v>0.58980908084278794</v>
      </c>
      <c r="AO422">
        <f>'Revenue Drivers'!BE244</f>
        <v>0.59065674328768059</v>
      </c>
      <c r="AP422">
        <f>'Revenue Drivers'!BF244</f>
        <v>0.59154983908248349</v>
      </c>
      <c r="AQ422">
        <f>'Revenue Drivers'!BG244</f>
        <v>0.5914102184127813</v>
      </c>
      <c r="AR422">
        <f>'Revenue Drivers'!BH244</f>
        <v>0.5917627300148286</v>
      </c>
      <c r="AS422">
        <f>'Revenue Drivers'!BI244</f>
        <v>0.59086662918491939</v>
      </c>
      <c r="AT422">
        <f>'Revenue Drivers'!BJ244</f>
        <v>0</v>
      </c>
      <c r="AZ422">
        <f>'Revenue Drivers'!AK244</f>
        <v>0.59359897187163102</v>
      </c>
      <c r="BA422">
        <f>'Revenue Drivers'!AL244</f>
        <v>0.59444081605543686</v>
      </c>
      <c r="BB422">
        <f>'Revenue Drivers'!AM244</f>
        <v>0.58438258569115897</v>
      </c>
      <c r="BC422">
        <f>'Revenue Drivers'!AN244</f>
        <v>0.58912275548157278</v>
      </c>
      <c r="BD422">
        <f>'Revenue Drivers'!AO244</f>
        <v>0.59343429547774151</v>
      </c>
      <c r="BE422">
        <f>'Revenue Drivers'!AP244</f>
        <v>0.59317238012038043</v>
      </c>
      <c r="BF422">
        <f>'Revenue Drivers'!AQ244</f>
        <v>0.58334049858647508</v>
      </c>
      <c r="BG422">
        <f>'Revenue Drivers'!AR244</f>
        <v>0.58939486533679453</v>
      </c>
    </row>
    <row r="423" spans="1:59">
      <c r="A423">
        <f>'Revenue Drivers'!I246</f>
        <v>0</v>
      </c>
      <c r="B423">
        <f>'Revenue Drivers'!J246</f>
        <v>0</v>
      </c>
      <c r="C423">
        <f>'Revenue Drivers'!K246</f>
        <v>0</v>
      </c>
      <c r="D423">
        <f>'Revenue Drivers'!L246</f>
        <v>0</v>
      </c>
      <c r="E423">
        <f>'Revenue Drivers'!M246</f>
        <v>0</v>
      </c>
      <c r="F423">
        <f>'Revenue Drivers'!N246</f>
        <v>0</v>
      </c>
      <c r="G423">
        <f>'Revenue Drivers'!O246</f>
        <v>0</v>
      </c>
      <c r="H423">
        <f>'Revenue Drivers'!P246</f>
        <v>0</v>
      </c>
      <c r="I423">
        <f>'Revenue Drivers'!Q246</f>
        <v>0</v>
      </c>
      <c r="J423">
        <f>'Revenue Drivers'!R246</f>
        <v>0</v>
      </c>
      <c r="K423">
        <f>'Revenue Drivers'!S246</f>
        <v>0</v>
      </c>
      <c r="L423">
        <f>'Revenue Drivers'!T246</f>
        <v>0</v>
      </c>
      <c r="M423">
        <f>'Revenue Drivers'!U246</f>
        <v>0</v>
      </c>
      <c r="N423">
        <f>'Revenue Drivers'!V246</f>
        <v>0</v>
      </c>
      <c r="O423">
        <f>'Revenue Drivers'!W246</f>
        <v>0</v>
      </c>
      <c r="P423">
        <f>'Revenue Drivers'!X246</f>
        <v>0</v>
      </c>
      <c r="Q423">
        <f>'Revenue Drivers'!Y246</f>
        <v>0</v>
      </c>
      <c r="R423">
        <f>'Revenue Drivers'!Z246</f>
        <v>0</v>
      </c>
      <c r="S423">
        <f>'Revenue Drivers'!AA246</f>
        <v>0</v>
      </c>
      <c r="T423">
        <f>'Revenue Drivers'!AB246</f>
        <v>0</v>
      </c>
      <c r="U423">
        <f>'Revenue Drivers'!AC246</f>
        <v>0</v>
      </c>
      <c r="V423">
        <f>'Revenue Drivers'!AD246</f>
        <v>0</v>
      </c>
      <c r="W423">
        <f>'Revenue Drivers'!AE246</f>
        <v>0</v>
      </c>
      <c r="X423">
        <f>'Revenue Drivers'!AF246</f>
        <v>0</v>
      </c>
      <c r="Y423">
        <f>'Revenue Drivers'!AG246</f>
        <v>0</v>
      </c>
      <c r="Z423">
        <f>'Revenue Drivers'!AH246</f>
        <v>0</v>
      </c>
      <c r="AA423">
        <f>'Revenue Drivers'!AI246</f>
        <v>0</v>
      </c>
      <c r="AB423">
        <f>'Revenue Drivers'!AJ246</f>
        <v>0</v>
      </c>
      <c r="AD423">
        <f>'Revenue Drivers'!AT246</f>
        <v>0</v>
      </c>
      <c r="AE423">
        <f>'Revenue Drivers'!AU246</f>
        <v>0</v>
      </c>
      <c r="AF423">
        <f>'Revenue Drivers'!AV246</f>
        <v>0</v>
      </c>
      <c r="AG423">
        <f>'Revenue Drivers'!AW246</f>
        <v>0</v>
      </c>
      <c r="AH423">
        <f>'Revenue Drivers'!AX246</f>
        <v>0</v>
      </c>
      <c r="AI423">
        <f>'Revenue Drivers'!AY246</f>
        <v>0</v>
      </c>
      <c r="AJ423">
        <f>'Revenue Drivers'!AZ246</f>
        <v>0</v>
      </c>
      <c r="AK423">
        <f>'Revenue Drivers'!BA246</f>
        <v>0</v>
      </c>
      <c r="AL423">
        <f>'Revenue Drivers'!BB246</f>
        <v>0</v>
      </c>
      <c r="AM423">
        <f>'Revenue Drivers'!BC246</f>
        <v>0</v>
      </c>
      <c r="AN423">
        <f>'Revenue Drivers'!BD246</f>
        <v>0</v>
      </c>
      <c r="AO423">
        <f>'Revenue Drivers'!BE246</f>
        <v>0</v>
      </c>
      <c r="AP423">
        <f>'Revenue Drivers'!BF246</f>
        <v>0</v>
      </c>
      <c r="AQ423">
        <f>'Revenue Drivers'!BG246</f>
        <v>0</v>
      </c>
      <c r="AR423">
        <f>'Revenue Drivers'!BH246</f>
        <v>0</v>
      </c>
      <c r="AS423">
        <f>'Revenue Drivers'!BI246</f>
        <v>0</v>
      </c>
      <c r="AT423">
        <f>'Revenue Drivers'!BJ246</f>
        <v>0</v>
      </c>
      <c r="AZ423">
        <f>'Revenue Drivers'!AK246</f>
        <v>0</v>
      </c>
      <c r="BA423">
        <f>'Revenue Drivers'!AL246</f>
        <v>0</v>
      </c>
      <c r="BB423">
        <f>'Revenue Drivers'!AM246</f>
        <v>0</v>
      </c>
      <c r="BC423">
        <f>'Revenue Drivers'!AN246</f>
        <v>0</v>
      </c>
      <c r="BD423">
        <f>'Revenue Drivers'!AO246</f>
        <v>0</v>
      </c>
      <c r="BE423">
        <f>'Revenue Drivers'!AP246</f>
        <v>0</v>
      </c>
      <c r="BF423">
        <f>'Revenue Drivers'!AQ246</f>
        <v>0</v>
      </c>
      <c r="BG423">
        <f>'Revenue Drivers'!AR246</f>
        <v>0</v>
      </c>
    </row>
    <row r="424" spans="1:59">
      <c r="A424" t="str">
        <f>'Revenue Drivers'!I247</f>
        <v>Total TAC (in Constant Currency USD)</v>
      </c>
      <c r="B424">
        <f>'Revenue Drivers'!J247</f>
        <v>0</v>
      </c>
      <c r="C424">
        <f>'Revenue Drivers'!K247</f>
        <v>0</v>
      </c>
      <c r="D424">
        <f>'Revenue Drivers'!L247</f>
        <v>0</v>
      </c>
      <c r="E424">
        <f>'Revenue Drivers'!M247</f>
        <v>0</v>
      </c>
      <c r="F424">
        <f>'Revenue Drivers'!N247</f>
        <v>0</v>
      </c>
      <c r="G424">
        <f>'Revenue Drivers'!O247</f>
        <v>0</v>
      </c>
      <c r="H424">
        <f>'Revenue Drivers'!P247</f>
        <v>0</v>
      </c>
      <c r="I424">
        <f>'Revenue Drivers'!Q247</f>
        <v>0</v>
      </c>
      <c r="J424">
        <f>'Revenue Drivers'!R247</f>
        <v>0</v>
      </c>
      <c r="K424">
        <f>'Revenue Drivers'!S247</f>
        <v>0</v>
      </c>
      <c r="L424">
        <f>'Revenue Drivers'!T247</f>
        <v>0</v>
      </c>
      <c r="M424">
        <f>'Revenue Drivers'!U247</f>
        <v>0</v>
      </c>
      <c r="N424">
        <f>'Revenue Drivers'!V247</f>
        <v>0</v>
      </c>
      <c r="O424">
        <f>'Revenue Drivers'!W247</f>
        <v>0</v>
      </c>
      <c r="P424">
        <f>'Revenue Drivers'!X247</f>
        <v>0</v>
      </c>
      <c r="Q424">
        <f>'Revenue Drivers'!Y247</f>
        <v>0</v>
      </c>
      <c r="R424">
        <f>'Revenue Drivers'!Z247</f>
        <v>0</v>
      </c>
      <c r="S424">
        <f>'Revenue Drivers'!AA247</f>
        <v>0</v>
      </c>
      <c r="T424">
        <f>'Revenue Drivers'!AB247</f>
        <v>0</v>
      </c>
      <c r="U424">
        <f>'Revenue Drivers'!AC247</f>
        <v>197.89000000000001</v>
      </c>
      <c r="V424">
        <f>'Revenue Drivers'!AD247</f>
        <v>202.65700000000001</v>
      </c>
      <c r="W424">
        <f>'Revenue Drivers'!AE247</f>
        <v>224.79599999999999</v>
      </c>
      <c r="X424">
        <f>'Revenue Drivers'!AF247</f>
        <v>254.19600000000003</v>
      </c>
      <c r="Y424">
        <f>'Revenue Drivers'!AG247</f>
        <v>243.393</v>
      </c>
      <c r="Z424">
        <f>'Revenue Drivers'!AH247</f>
        <v>238.11699999999999</v>
      </c>
      <c r="AA424">
        <f>'Revenue Drivers'!AI247</f>
        <v>242.31299999999999</v>
      </c>
      <c r="AB424">
        <f>'Revenue Drivers'!AJ247</f>
        <v>341.23400000000004</v>
      </c>
      <c r="AD424">
        <f>'Revenue Drivers'!AT247</f>
        <v>0</v>
      </c>
      <c r="AE424">
        <f>'Revenue Drivers'!AU247</f>
        <v>0</v>
      </c>
      <c r="AF424">
        <f>'Revenue Drivers'!AV247</f>
        <v>0</v>
      </c>
      <c r="AG424">
        <f>'Revenue Drivers'!AW247</f>
        <v>0</v>
      </c>
      <c r="AH424">
        <f>'Revenue Drivers'!AX247</f>
        <v>879.5390000000001</v>
      </c>
      <c r="AI424">
        <f>'Revenue Drivers'!AY247</f>
        <v>1065.057</v>
      </c>
      <c r="AJ424">
        <f>'Revenue Drivers'!AZ247</f>
        <v>1353.37</v>
      </c>
      <c r="AK424">
        <f>'Revenue Drivers'!BA247</f>
        <v>1460.6876848625957</v>
      </c>
      <c r="AL424">
        <f>'Revenue Drivers'!BB247</f>
        <v>1678.7671197023446</v>
      </c>
      <c r="AM424">
        <f>'Revenue Drivers'!BC247</f>
        <v>1833.0706107626897</v>
      </c>
      <c r="AN424">
        <f>'Revenue Drivers'!BD247</f>
        <v>1969.57186017404</v>
      </c>
      <c r="AO424">
        <f>'Revenue Drivers'!BE247</f>
        <v>2101.0536921308585</v>
      </c>
      <c r="AP424">
        <f>'Revenue Drivers'!BF247</f>
        <v>2223.6987339427069</v>
      </c>
      <c r="AQ424">
        <f>'Revenue Drivers'!BG247</f>
        <v>2336.4761602050753</v>
      </c>
      <c r="AR424">
        <f>'Revenue Drivers'!BH247</f>
        <v>2450.4184777740629</v>
      </c>
      <c r="AS424">
        <f>'Revenue Drivers'!BI247</f>
        <v>2564.6548930889885</v>
      </c>
      <c r="AT424">
        <f>'Revenue Drivers'!BJ247</f>
        <v>0</v>
      </c>
      <c r="AZ424">
        <f>'Revenue Drivers'!AK247</f>
        <v>308.92399999999998</v>
      </c>
      <c r="BA424">
        <f>'Revenue Drivers'!AL247</f>
        <v>327.34199999999998</v>
      </c>
      <c r="BB424">
        <f>'Revenue Drivers'!AM247</f>
        <v>328.27700000000004</v>
      </c>
      <c r="BC424">
        <f>'Revenue Drivers'!AN247</f>
        <v>388.827</v>
      </c>
      <c r="BD424">
        <f>'Revenue Drivers'!AO247</f>
        <v>334.71094755537808</v>
      </c>
      <c r="BE424">
        <f>'Revenue Drivers'!AP247</f>
        <v>329.26296372005277</v>
      </c>
      <c r="BF424">
        <f>'Revenue Drivers'!AQ247</f>
        <v>342.6769769855938</v>
      </c>
      <c r="BG424">
        <f>'Revenue Drivers'!AR247</f>
        <v>454.03679660157104</v>
      </c>
    </row>
    <row r="425" spans="1:59">
      <c r="A425" t="str">
        <f>'Revenue Drivers'!I248</f>
        <v>y/y Constant Currency Growth - %</v>
      </c>
      <c r="B425">
        <f>'Revenue Drivers'!J248</f>
        <v>0</v>
      </c>
      <c r="C425">
        <f>'Revenue Drivers'!K248</f>
        <v>0</v>
      </c>
      <c r="D425">
        <f>'Revenue Drivers'!L248</f>
        <v>0</v>
      </c>
      <c r="E425">
        <f>'Revenue Drivers'!M248</f>
        <v>0</v>
      </c>
      <c r="F425">
        <f>'Revenue Drivers'!N248</f>
        <v>0</v>
      </c>
      <c r="G425">
        <f>'Revenue Drivers'!O248</f>
        <v>0</v>
      </c>
      <c r="H425">
        <f>'Revenue Drivers'!P248</f>
        <v>0</v>
      </c>
      <c r="I425">
        <f>'Revenue Drivers'!Q248</f>
        <v>0</v>
      </c>
      <c r="J425">
        <f>'Revenue Drivers'!R248</f>
        <v>0</v>
      </c>
      <c r="K425">
        <f>'Revenue Drivers'!S248</f>
        <v>0</v>
      </c>
      <c r="L425">
        <f>'Revenue Drivers'!T248</f>
        <v>0</v>
      </c>
      <c r="M425">
        <f>'Revenue Drivers'!U248</f>
        <v>0</v>
      </c>
      <c r="N425">
        <f>'Revenue Drivers'!V248</f>
        <v>0</v>
      </c>
      <c r="O425">
        <f>'Revenue Drivers'!W248</f>
        <v>0</v>
      </c>
      <c r="P425">
        <f>'Revenue Drivers'!X248</f>
        <v>0</v>
      </c>
      <c r="Q425">
        <f>'Revenue Drivers'!Y248</f>
        <v>0</v>
      </c>
      <c r="R425">
        <f>'Revenue Drivers'!Z248</f>
        <v>0</v>
      </c>
      <c r="S425">
        <f>'Revenue Drivers'!AA248</f>
        <v>0</v>
      </c>
      <c r="T425">
        <f>'Revenue Drivers'!AB248</f>
        <v>0</v>
      </c>
      <c r="U425">
        <f>'Revenue Drivers'!AC248</f>
        <v>0.60929355030211352</v>
      </c>
      <c r="V425">
        <f>'Revenue Drivers'!AD248</f>
        <v>0.50394805194805192</v>
      </c>
      <c r="W425">
        <f>'Revenue Drivers'!AE248</f>
        <v>0.44808260917178244</v>
      </c>
      <c r="X425">
        <f>'Revenue Drivers'!AF248</f>
        <v>0.47327545236411694</v>
      </c>
      <c r="Y425">
        <f>'Revenue Drivers'!AG248</f>
        <v>0.38379536978076967</v>
      </c>
      <c r="Z425">
        <f>'Revenue Drivers'!AH248</f>
        <v>0.34347970819063534</v>
      </c>
      <c r="AA425">
        <f>'Revenue Drivers'!AI248</f>
        <v>0.21783685982811485</v>
      </c>
      <c r="AB425">
        <f>'Revenue Drivers'!AJ248</f>
        <v>0.43946578023758121</v>
      </c>
      <c r="AD425">
        <f>'Revenue Drivers'!AT248</f>
        <v>0</v>
      </c>
      <c r="AE425">
        <f>'Revenue Drivers'!AU248</f>
        <v>0</v>
      </c>
      <c r="AF425">
        <f>'Revenue Drivers'!AV248</f>
        <v>0</v>
      </c>
      <c r="AG425">
        <f>'Revenue Drivers'!AW248</f>
        <v>0</v>
      </c>
      <c r="AH425">
        <f>'Revenue Drivers'!AX248</f>
        <v>0.50222206281213055</v>
      </c>
      <c r="AI425">
        <f>'Revenue Drivers'!AY248</f>
        <v>0.34962041581290326</v>
      </c>
      <c r="AJ425">
        <f>'Revenue Drivers'!AZ248</f>
        <v>0.26612037859092097</v>
      </c>
      <c r="AK425">
        <f>'Revenue Drivers'!BA248</f>
        <v>7.7556135535968851E-2</v>
      </c>
      <c r="AL425">
        <f>'Revenue Drivers'!BB248</f>
        <v>0.11048971386345552</v>
      </c>
      <c r="AM425">
        <f>'Revenue Drivers'!BC248</f>
        <v>9.1914768432981964E-2</v>
      </c>
      <c r="AN425">
        <f>'Revenue Drivers'!BD248</f>
        <v>7.4465898154657539E-2</v>
      </c>
      <c r="AO425">
        <f>'Revenue Drivers'!BE248</f>
        <v>6.6756554871371998E-2</v>
      </c>
      <c r="AP425">
        <f>'Revenue Drivers'!BF248</f>
        <v>5.8373111677819001E-2</v>
      </c>
      <c r="AQ425">
        <f>'Revenue Drivers'!BG248</f>
        <v>5.0716144476284031E-2</v>
      </c>
      <c r="AR425">
        <f>'Revenue Drivers'!BH248</f>
        <v>4.8766736639412889E-2</v>
      </c>
      <c r="AS425">
        <f>'Revenue Drivers'!BI248</f>
        <v>4.6619145403562712E-2</v>
      </c>
      <c r="AT425">
        <f>'Revenue Drivers'!BJ248</f>
        <v>0</v>
      </c>
      <c r="AZ425">
        <f>'Revenue Drivers'!AK248</f>
        <v>0.29389541580281042</v>
      </c>
      <c r="BA425">
        <f>'Revenue Drivers'!AL248</f>
        <v>0.35844029729965254</v>
      </c>
      <c r="BB425">
        <f>'Revenue Drivers'!AM248</f>
        <v>0.3273907241923093</v>
      </c>
      <c r="BC425">
        <f>'Revenue Drivers'!AN248</f>
        <v>0.13733009240165317</v>
      </c>
      <c r="BD425">
        <f>'Revenue Drivers'!AO248</f>
        <v>9.1355027846667936E-2</v>
      </c>
      <c r="BE425">
        <f>'Revenue Drivers'!AP248</f>
        <v>2.1921054376327742E-2</v>
      </c>
      <c r="BF425">
        <f>'Revenue Drivers'!AQ248</f>
        <v>3.975100427699152E-2</v>
      </c>
      <c r="BG425">
        <f>'Revenue Drivers'!AR248</f>
        <v>0.1434189399339969</v>
      </c>
    </row>
    <row r="426" spans="1:59">
      <c r="A426" t="str">
        <f>'Revenue Drivers'!I249</f>
        <v>2 Yr Stacked Growth - %</v>
      </c>
      <c r="B426">
        <f>'Revenue Drivers'!J249</f>
        <v>0</v>
      </c>
      <c r="C426">
        <f>'Revenue Drivers'!K249</f>
        <v>0</v>
      </c>
      <c r="D426">
        <f>'Revenue Drivers'!L249</f>
        <v>0</v>
      </c>
      <c r="E426">
        <f>'Revenue Drivers'!M249</f>
        <v>0</v>
      </c>
      <c r="F426">
        <f>'Revenue Drivers'!N249</f>
        <v>0</v>
      </c>
      <c r="G426">
        <f>'Revenue Drivers'!O249</f>
        <v>0</v>
      </c>
      <c r="H426">
        <f>'Revenue Drivers'!P249</f>
        <v>0</v>
      </c>
      <c r="I426">
        <f>'Revenue Drivers'!Q249</f>
        <v>0</v>
      </c>
      <c r="J426">
        <f>'Revenue Drivers'!R249</f>
        <v>0</v>
      </c>
      <c r="K426">
        <f>'Revenue Drivers'!S249</f>
        <v>0</v>
      </c>
      <c r="L426">
        <f>'Revenue Drivers'!T249</f>
        <v>0</v>
      </c>
      <c r="M426">
        <f>'Revenue Drivers'!U249</f>
        <v>0</v>
      </c>
      <c r="N426">
        <f>'Revenue Drivers'!V249</f>
        <v>0</v>
      </c>
      <c r="O426">
        <f>'Revenue Drivers'!W249</f>
        <v>0</v>
      </c>
      <c r="P426">
        <f>'Revenue Drivers'!X249</f>
        <v>0</v>
      </c>
      <c r="Q426">
        <f>'Revenue Drivers'!Y249</f>
        <v>0</v>
      </c>
      <c r="R426">
        <f>'Revenue Drivers'!Z249</f>
        <v>0</v>
      </c>
      <c r="S426">
        <f>'Revenue Drivers'!AA249</f>
        <v>0</v>
      </c>
      <c r="T426">
        <f>'Revenue Drivers'!AB249</f>
        <v>0</v>
      </c>
      <c r="U426">
        <f>'Revenue Drivers'!AC249</f>
        <v>0</v>
      </c>
      <c r="V426">
        <f>'Revenue Drivers'!AD249</f>
        <v>0</v>
      </c>
      <c r="W426">
        <f>'Revenue Drivers'!AE249</f>
        <v>0</v>
      </c>
      <c r="X426">
        <f>'Revenue Drivers'!AF249</f>
        <v>0</v>
      </c>
      <c r="Y426">
        <f>'Revenue Drivers'!AG249</f>
        <v>0.99308892008288319</v>
      </c>
      <c r="Z426">
        <f>'Revenue Drivers'!AH249</f>
        <v>0.84742776013868726</v>
      </c>
      <c r="AA426">
        <f>'Revenue Drivers'!AI249</f>
        <v>0.66591946899989729</v>
      </c>
      <c r="AB426">
        <f>'Revenue Drivers'!AJ249</f>
        <v>0.91274123260169815</v>
      </c>
      <c r="AD426">
        <f>'Revenue Drivers'!AT249</f>
        <v>0</v>
      </c>
      <c r="AE426">
        <f>'Revenue Drivers'!AU249</f>
        <v>0</v>
      </c>
      <c r="AF426">
        <f>'Revenue Drivers'!AV249</f>
        <v>0</v>
      </c>
      <c r="AG426">
        <f>'Revenue Drivers'!AW249</f>
        <v>0</v>
      </c>
      <c r="AH426">
        <f>'Revenue Drivers'!AX249</f>
        <v>0</v>
      </c>
      <c r="AI426">
        <f>'Revenue Drivers'!AY249</f>
        <v>0.85184247862503382</v>
      </c>
      <c r="AJ426">
        <f>'Revenue Drivers'!AZ249</f>
        <v>0.61574079440382423</v>
      </c>
      <c r="AK426">
        <f>'Revenue Drivers'!BA249</f>
        <v>0.34367651412688982</v>
      </c>
      <c r="AL426">
        <f>'Revenue Drivers'!BB249</f>
        <v>0.18804584939942437</v>
      </c>
      <c r="AM426">
        <f>'Revenue Drivers'!BC249</f>
        <v>0.20240448229643748</v>
      </c>
      <c r="AN426">
        <f>'Revenue Drivers'!BD249</f>
        <v>0.1663806665876395</v>
      </c>
      <c r="AO426">
        <f>'Revenue Drivers'!BE249</f>
        <v>0.14122245302602954</v>
      </c>
      <c r="AP426">
        <f>'Revenue Drivers'!BF249</f>
        <v>0.125129666549191</v>
      </c>
      <c r="AQ426">
        <f>'Revenue Drivers'!BG249</f>
        <v>0.10908925615410303</v>
      </c>
      <c r="AR426">
        <f>'Revenue Drivers'!BH249</f>
        <v>9.9482881115696919E-2</v>
      </c>
      <c r="AS426">
        <f>'Revenue Drivers'!BI249</f>
        <v>9.53858820429756E-2</v>
      </c>
      <c r="AT426">
        <f>'Revenue Drivers'!BJ249</f>
        <v>0</v>
      </c>
      <c r="AZ426">
        <f>'Revenue Drivers'!AK249</f>
        <v>0.67769078558358009</v>
      </c>
      <c r="BA426">
        <f>'Revenue Drivers'!AL249</f>
        <v>0.70192000549028788</v>
      </c>
      <c r="BB426">
        <f>'Revenue Drivers'!AM249</f>
        <v>0.54522758402042415</v>
      </c>
      <c r="BC426">
        <f>'Revenue Drivers'!AN249</f>
        <v>0.57679587263923437</v>
      </c>
      <c r="BD426">
        <f>'Revenue Drivers'!AO249</f>
        <v>0.38525044364947836</v>
      </c>
      <c r="BE426">
        <f>'Revenue Drivers'!AP249</f>
        <v>0.38036135167598029</v>
      </c>
      <c r="BF426">
        <f>'Revenue Drivers'!AQ249</f>
        <v>0.36714172846930082</v>
      </c>
      <c r="BG426">
        <f>'Revenue Drivers'!AR249</f>
        <v>0.28074903233565007</v>
      </c>
    </row>
    <row r="427" spans="1:59">
      <c r="A427" t="str">
        <f>'Revenue Drivers'!I250</f>
        <v>y/y abs Growth</v>
      </c>
      <c r="B427">
        <f>'Revenue Drivers'!J250</f>
        <v>0</v>
      </c>
      <c r="C427">
        <f>'Revenue Drivers'!K250</f>
        <v>0</v>
      </c>
      <c r="D427">
        <f>'Revenue Drivers'!L250</f>
        <v>0</v>
      </c>
      <c r="E427">
        <f>'Revenue Drivers'!M250</f>
        <v>0</v>
      </c>
      <c r="F427">
        <f>'Revenue Drivers'!N250</f>
        <v>0</v>
      </c>
      <c r="G427">
        <f>'Revenue Drivers'!O250</f>
        <v>0</v>
      </c>
      <c r="H427">
        <f>'Revenue Drivers'!P250</f>
        <v>0</v>
      </c>
      <c r="I427">
        <f>'Revenue Drivers'!Q250</f>
        <v>0</v>
      </c>
      <c r="J427">
        <f>'Revenue Drivers'!R250</f>
        <v>0</v>
      </c>
      <c r="K427">
        <f>'Revenue Drivers'!S250</f>
        <v>0</v>
      </c>
      <c r="L427">
        <f>'Revenue Drivers'!T250</f>
        <v>0</v>
      </c>
      <c r="M427">
        <f>'Revenue Drivers'!U250</f>
        <v>0</v>
      </c>
      <c r="N427">
        <f>'Revenue Drivers'!V250</f>
        <v>0</v>
      </c>
      <c r="O427">
        <f>'Revenue Drivers'!W250</f>
        <v>0</v>
      </c>
      <c r="P427">
        <f>'Revenue Drivers'!X250</f>
        <v>0</v>
      </c>
      <c r="Q427">
        <f>'Revenue Drivers'!Y250</f>
        <v>0</v>
      </c>
      <c r="R427">
        <f>'Revenue Drivers'!Z250</f>
        <v>0</v>
      </c>
      <c r="S427">
        <f>'Revenue Drivers'!AA250</f>
        <v>0</v>
      </c>
      <c r="T427">
        <f>'Revenue Drivers'!AB250</f>
        <v>0</v>
      </c>
      <c r="U427">
        <f>'Revenue Drivers'!AC250</f>
        <v>0</v>
      </c>
      <c r="V427">
        <f>'Revenue Drivers'!AD250</f>
        <v>0</v>
      </c>
      <c r="W427">
        <f>'Revenue Drivers'!AE250</f>
        <v>0</v>
      </c>
      <c r="X427">
        <f>'Revenue Drivers'!AF250</f>
        <v>0</v>
      </c>
      <c r="Y427">
        <f>'Revenue Drivers'!AG250</f>
        <v>45.502999999999986</v>
      </c>
      <c r="Z427">
        <f>'Revenue Drivers'!AH250</f>
        <v>35.45999999999998</v>
      </c>
      <c r="AA427">
        <f>'Revenue Drivers'!AI250</f>
        <v>17.516999999999996</v>
      </c>
      <c r="AB427">
        <f>'Revenue Drivers'!AJ250</f>
        <v>87.038000000000011</v>
      </c>
      <c r="AD427">
        <f>'Revenue Drivers'!AT250</f>
        <v>0</v>
      </c>
      <c r="AE427">
        <f>'Revenue Drivers'!AU250</f>
        <v>0</v>
      </c>
      <c r="AF427">
        <f>'Revenue Drivers'!AV250</f>
        <v>0</v>
      </c>
      <c r="AG427">
        <f>'Revenue Drivers'!AW250</f>
        <v>0</v>
      </c>
      <c r="AH427">
        <f>'Revenue Drivers'!AX250</f>
        <v>0</v>
      </c>
      <c r="AI427">
        <f>'Revenue Drivers'!AY250</f>
        <v>185.51799999999992</v>
      </c>
      <c r="AJ427">
        <f>'Revenue Drivers'!AZ250</f>
        <v>288.31299999999987</v>
      </c>
      <c r="AK427">
        <f>'Revenue Drivers'!BA250</f>
        <v>107.3176848625958</v>
      </c>
      <c r="AL427">
        <f>'Revenue Drivers'!BB250</f>
        <v>218.07943483974896</v>
      </c>
      <c r="AM427">
        <f>'Revenue Drivers'!BC250</f>
        <v>154.3034910603451</v>
      </c>
      <c r="AN427">
        <f>'Revenue Drivers'!BD250</f>
        <v>136.50124941135027</v>
      </c>
      <c r="AO427">
        <f>'Revenue Drivers'!BE250</f>
        <v>131.4818319568185</v>
      </c>
      <c r="AP427">
        <f>'Revenue Drivers'!BF250</f>
        <v>122.64504181184839</v>
      </c>
      <c r="AQ427">
        <f>'Revenue Drivers'!BG250</f>
        <v>112.77742626236841</v>
      </c>
      <c r="AR427">
        <f>'Revenue Drivers'!BH250</f>
        <v>113.94231756898762</v>
      </c>
      <c r="AS427">
        <f>'Revenue Drivers'!BI250</f>
        <v>114.23641531492558</v>
      </c>
      <c r="AT427">
        <f>'Revenue Drivers'!BJ250</f>
        <v>0</v>
      </c>
      <c r="AZ427">
        <f>'Revenue Drivers'!AK250</f>
        <v>65.530999999999977</v>
      </c>
      <c r="BA427">
        <f>'Revenue Drivers'!AL250</f>
        <v>89.224999999999994</v>
      </c>
      <c r="BB427">
        <f>'Revenue Drivers'!AM250</f>
        <v>85.964000000000055</v>
      </c>
      <c r="BC427">
        <f>'Revenue Drivers'!AN250</f>
        <v>47.592999999999961</v>
      </c>
      <c r="BD427">
        <f>'Revenue Drivers'!AO250</f>
        <v>25.786947555378106</v>
      </c>
      <c r="BE427">
        <f>'Revenue Drivers'!AP250</f>
        <v>1.9209637200527823</v>
      </c>
      <c r="BF427">
        <f>'Revenue Drivers'!AQ250</f>
        <v>14.399976985593753</v>
      </c>
      <c r="BG427">
        <f>'Revenue Drivers'!AR250</f>
        <v>65.209796601571043</v>
      </c>
    </row>
    <row r="428" spans="1:59">
      <c r="A428" t="str">
        <f>'Revenue Drivers'!I251</f>
        <v>q/q abs Growth</v>
      </c>
      <c r="B428">
        <f>'Revenue Drivers'!J251</f>
        <v>0</v>
      </c>
      <c r="C428">
        <f>'Revenue Drivers'!K251</f>
        <v>0</v>
      </c>
      <c r="D428">
        <f>'Revenue Drivers'!L251</f>
        <v>0</v>
      </c>
      <c r="E428">
        <f>'Revenue Drivers'!M251</f>
        <v>0</v>
      </c>
      <c r="F428">
        <f>'Revenue Drivers'!N251</f>
        <v>0</v>
      </c>
      <c r="G428">
        <f>'Revenue Drivers'!O251</f>
        <v>0</v>
      </c>
      <c r="H428">
        <f>'Revenue Drivers'!P251</f>
        <v>0</v>
      </c>
      <c r="I428">
        <f>'Revenue Drivers'!Q251</f>
        <v>0</v>
      </c>
      <c r="J428">
        <f>'Revenue Drivers'!R251</f>
        <v>0</v>
      </c>
      <c r="K428">
        <f>'Revenue Drivers'!S251</f>
        <v>0</v>
      </c>
      <c r="L428">
        <f>'Revenue Drivers'!T251</f>
        <v>0</v>
      </c>
      <c r="M428">
        <f>'Revenue Drivers'!U251</f>
        <v>0</v>
      </c>
      <c r="N428">
        <f>'Revenue Drivers'!V251</f>
        <v>0</v>
      </c>
      <c r="O428">
        <f>'Revenue Drivers'!W251</f>
        <v>0</v>
      </c>
      <c r="P428">
        <f>'Revenue Drivers'!X251</f>
        <v>0</v>
      </c>
      <c r="Q428">
        <f>'Revenue Drivers'!Y251</f>
        <v>0</v>
      </c>
      <c r="R428">
        <f>'Revenue Drivers'!Z251</f>
        <v>0</v>
      </c>
      <c r="S428">
        <f>'Revenue Drivers'!AA251</f>
        <v>0</v>
      </c>
      <c r="T428">
        <f>'Revenue Drivers'!AB251</f>
        <v>0</v>
      </c>
      <c r="U428">
        <f>'Revenue Drivers'!AC251</f>
        <v>0</v>
      </c>
      <c r="V428">
        <f>'Revenue Drivers'!AD251</f>
        <v>4.7669999999999959</v>
      </c>
      <c r="W428">
        <f>'Revenue Drivers'!AE251</f>
        <v>22.138999999999982</v>
      </c>
      <c r="X428">
        <f>'Revenue Drivers'!AF251</f>
        <v>29.400000000000034</v>
      </c>
      <c r="Y428">
        <f>'Revenue Drivers'!AG251</f>
        <v>-10.803000000000026</v>
      </c>
      <c r="Z428">
        <f>'Revenue Drivers'!AH251</f>
        <v>-5.2760000000000105</v>
      </c>
      <c r="AA428">
        <f>'Revenue Drivers'!AI251</f>
        <v>4.195999999999998</v>
      </c>
      <c r="AB428">
        <f>'Revenue Drivers'!AJ251</f>
        <v>98.921000000000049</v>
      </c>
      <c r="AD428">
        <f>'Revenue Drivers'!AT251</f>
        <v>0</v>
      </c>
      <c r="AE428">
        <f>'Revenue Drivers'!AU251</f>
        <v>0</v>
      </c>
      <c r="AF428">
        <f>'Revenue Drivers'!AV251</f>
        <v>0</v>
      </c>
      <c r="AG428" t="str">
        <f>'Revenue Drivers'!AW251</f>
        <v>NA</v>
      </c>
      <c r="AH428" t="str">
        <f>'Revenue Drivers'!AX251</f>
        <v>NA</v>
      </c>
      <c r="AI428" t="str">
        <f>'Revenue Drivers'!AY251</f>
        <v>NA</v>
      </c>
      <c r="AJ428" t="str">
        <f>'Revenue Drivers'!AZ251</f>
        <v>NA</v>
      </c>
      <c r="AK428" t="str">
        <f>'Revenue Drivers'!BA251</f>
        <v>NA</v>
      </c>
      <c r="AL428" t="str">
        <f>'Revenue Drivers'!BB251</f>
        <v>NA</v>
      </c>
      <c r="AM428" t="str">
        <f>'Revenue Drivers'!BC251</f>
        <v>NA</v>
      </c>
      <c r="AN428" t="str">
        <f>'Revenue Drivers'!BD251</f>
        <v>NA</v>
      </c>
      <c r="AO428" t="str">
        <f>'Revenue Drivers'!BE251</f>
        <v>NA</v>
      </c>
      <c r="AP428" t="str">
        <f>'Revenue Drivers'!BF251</f>
        <v>NA</v>
      </c>
      <c r="AQ428" t="str">
        <f>'Revenue Drivers'!BG251</f>
        <v>NA</v>
      </c>
      <c r="AR428" t="str">
        <f>'Revenue Drivers'!BH251</f>
        <v>NA</v>
      </c>
      <c r="AS428" t="str">
        <f>'Revenue Drivers'!BI251</f>
        <v>NA</v>
      </c>
      <c r="AT428">
        <f>'Revenue Drivers'!BJ251</f>
        <v>0</v>
      </c>
      <c r="AZ428">
        <f>'Revenue Drivers'!AK251</f>
        <v>-32.310000000000059</v>
      </c>
      <c r="BA428">
        <f>'Revenue Drivers'!AL251</f>
        <v>18.418000000000006</v>
      </c>
      <c r="BB428">
        <f>'Revenue Drivers'!AM251</f>
        <v>0.93500000000005912</v>
      </c>
      <c r="BC428">
        <f>'Revenue Drivers'!AN251</f>
        <v>60.549999999999955</v>
      </c>
      <c r="BD428">
        <f>'Revenue Drivers'!AO251</f>
        <v>-54.116052444621914</v>
      </c>
      <c r="BE428">
        <f>'Revenue Drivers'!AP251</f>
        <v>-5.4479838353253172</v>
      </c>
      <c r="BF428">
        <f>'Revenue Drivers'!AQ251</f>
        <v>13.41401326554103</v>
      </c>
      <c r="BG428">
        <f>'Revenue Drivers'!AR251</f>
        <v>111.35981961597724</v>
      </c>
    </row>
    <row r="429" spans="1:59">
      <c r="A429">
        <f>'Revenue Drivers'!I252</f>
        <v>0</v>
      </c>
      <c r="B429">
        <f>'Revenue Drivers'!J252</f>
        <v>0</v>
      </c>
      <c r="C429">
        <f>'Revenue Drivers'!K252</f>
        <v>0</v>
      </c>
      <c r="D429">
        <f>'Revenue Drivers'!L252</f>
        <v>0</v>
      </c>
      <c r="E429">
        <f>'Revenue Drivers'!M252</f>
        <v>0</v>
      </c>
      <c r="F429">
        <f>'Revenue Drivers'!N252</f>
        <v>0</v>
      </c>
      <c r="G429">
        <f>'Revenue Drivers'!O252</f>
        <v>0</v>
      </c>
      <c r="H429">
        <f>'Revenue Drivers'!P252</f>
        <v>0</v>
      </c>
      <c r="I429">
        <f>'Revenue Drivers'!Q252</f>
        <v>0</v>
      </c>
      <c r="J429">
        <f>'Revenue Drivers'!R252</f>
        <v>0</v>
      </c>
      <c r="K429">
        <f>'Revenue Drivers'!S252</f>
        <v>0</v>
      </c>
      <c r="L429">
        <f>'Revenue Drivers'!T252</f>
        <v>0</v>
      </c>
      <c r="M429">
        <f>'Revenue Drivers'!U252</f>
        <v>0</v>
      </c>
      <c r="N429">
        <f>'Revenue Drivers'!V252</f>
        <v>0</v>
      </c>
      <c r="O429">
        <f>'Revenue Drivers'!W252</f>
        <v>0</v>
      </c>
      <c r="P429">
        <f>'Revenue Drivers'!X252</f>
        <v>0</v>
      </c>
      <c r="Q429">
        <f>'Revenue Drivers'!Y252</f>
        <v>0</v>
      </c>
      <c r="R429">
        <f>'Revenue Drivers'!Z252</f>
        <v>0</v>
      </c>
      <c r="S429">
        <f>'Revenue Drivers'!AA252</f>
        <v>0</v>
      </c>
      <c r="T429">
        <f>'Revenue Drivers'!AB252</f>
        <v>0</v>
      </c>
      <c r="U429">
        <f>'Revenue Drivers'!AC252</f>
        <v>0</v>
      </c>
      <c r="V429">
        <f>'Revenue Drivers'!AD252</f>
        <v>0</v>
      </c>
      <c r="W429">
        <f>'Revenue Drivers'!AE252</f>
        <v>0</v>
      </c>
      <c r="X429">
        <f>'Revenue Drivers'!AF252</f>
        <v>0</v>
      </c>
      <c r="Y429">
        <f>'Revenue Drivers'!AG252</f>
        <v>0</v>
      </c>
      <c r="Z429">
        <f>'Revenue Drivers'!AH252</f>
        <v>0</v>
      </c>
      <c r="AA429">
        <f>'Revenue Drivers'!AI252</f>
        <v>0</v>
      </c>
      <c r="AB429">
        <f>'Revenue Drivers'!AJ252</f>
        <v>0</v>
      </c>
      <c r="AD429">
        <f>'Revenue Drivers'!AT252</f>
        <v>0</v>
      </c>
      <c r="AE429">
        <f>'Revenue Drivers'!AU252</f>
        <v>0</v>
      </c>
      <c r="AF429">
        <f>'Revenue Drivers'!AV252</f>
        <v>0</v>
      </c>
      <c r="AG429">
        <f>'Revenue Drivers'!AW252</f>
        <v>0</v>
      </c>
      <c r="AH429">
        <f>'Revenue Drivers'!AX252</f>
        <v>0</v>
      </c>
      <c r="AI429">
        <f>'Revenue Drivers'!AY252</f>
        <v>0</v>
      </c>
      <c r="AJ429">
        <f>'Revenue Drivers'!AZ252</f>
        <v>0</v>
      </c>
      <c r="AK429">
        <f>'Revenue Drivers'!BA252</f>
        <v>0</v>
      </c>
      <c r="AL429">
        <f>'Revenue Drivers'!BB252</f>
        <v>0</v>
      </c>
      <c r="AM429">
        <f>'Revenue Drivers'!BC252</f>
        <v>0</v>
      </c>
      <c r="AN429">
        <f>'Revenue Drivers'!BD252</f>
        <v>0</v>
      </c>
      <c r="AO429">
        <f>'Revenue Drivers'!BE252</f>
        <v>0</v>
      </c>
      <c r="AP429">
        <f>'Revenue Drivers'!BF252</f>
        <v>0</v>
      </c>
      <c r="AQ429">
        <f>'Revenue Drivers'!BG252</f>
        <v>0</v>
      </c>
      <c r="AR429">
        <f>'Revenue Drivers'!BH252</f>
        <v>0</v>
      </c>
      <c r="AS429">
        <f>'Revenue Drivers'!BI252</f>
        <v>0</v>
      </c>
      <c r="AT429">
        <f>'Revenue Drivers'!BJ252</f>
        <v>0</v>
      </c>
      <c r="AZ429">
        <f>'Revenue Drivers'!AK252</f>
        <v>0</v>
      </c>
      <c r="BA429">
        <f>'Revenue Drivers'!AL252</f>
        <v>0</v>
      </c>
      <c r="BB429">
        <f>'Revenue Drivers'!AM252</f>
        <v>0</v>
      </c>
      <c r="BC429">
        <f>'Revenue Drivers'!AN252</f>
        <v>0</v>
      </c>
      <c r="BD429">
        <f>'Revenue Drivers'!AO252</f>
        <v>0</v>
      </c>
      <c r="BE429">
        <f>'Revenue Drivers'!AP252</f>
        <v>0</v>
      </c>
      <c r="BF429">
        <f>'Revenue Drivers'!AQ252</f>
        <v>0</v>
      </c>
      <c r="BG429">
        <f>'Revenue Drivers'!AR252</f>
        <v>0</v>
      </c>
    </row>
    <row r="430" spans="1:59">
      <c r="A430" t="str">
        <f>'Revenue Drivers'!I253</f>
        <v>y/y FX Impact - %</v>
      </c>
      <c r="B430">
        <f>'Revenue Drivers'!J253</f>
        <v>0</v>
      </c>
      <c r="C430">
        <f>'Revenue Drivers'!K253</f>
        <v>0</v>
      </c>
      <c r="D430">
        <f>'Revenue Drivers'!L253</f>
        <v>0</v>
      </c>
      <c r="E430">
        <f>'Revenue Drivers'!M253</f>
        <v>0</v>
      </c>
      <c r="F430">
        <f>'Revenue Drivers'!N253</f>
        <v>0</v>
      </c>
      <c r="G430">
        <f>'Revenue Drivers'!O253</f>
        <v>0</v>
      </c>
      <c r="H430">
        <f>'Revenue Drivers'!P253</f>
        <v>0</v>
      </c>
      <c r="I430">
        <f>'Revenue Drivers'!Q253</f>
        <v>0</v>
      </c>
      <c r="J430">
        <f>'Revenue Drivers'!R253</f>
        <v>0</v>
      </c>
      <c r="K430">
        <f>'Revenue Drivers'!S253</f>
        <v>0</v>
      </c>
      <c r="L430">
        <f>'Revenue Drivers'!T253</f>
        <v>0</v>
      </c>
      <c r="M430">
        <f>'Revenue Drivers'!U253</f>
        <v>0</v>
      </c>
      <c r="N430">
        <f>'Revenue Drivers'!V253</f>
        <v>0</v>
      </c>
      <c r="O430">
        <f>'Revenue Drivers'!W253</f>
        <v>0</v>
      </c>
      <c r="P430">
        <f>'Revenue Drivers'!X253</f>
        <v>0</v>
      </c>
      <c r="Q430">
        <f>'Revenue Drivers'!Y253</f>
        <v>0</v>
      </c>
      <c r="R430">
        <f>'Revenue Drivers'!Z253</f>
        <v>0</v>
      </c>
      <c r="S430">
        <f>'Revenue Drivers'!AA253</f>
        <v>0</v>
      </c>
      <c r="T430">
        <f>'Revenue Drivers'!AB253</f>
        <v>0</v>
      </c>
      <c r="U430">
        <f>'Revenue Drivers'!AC253</f>
        <v>-0.1789260533313819</v>
      </c>
      <c r="V430">
        <f>'Revenue Drivers'!AD253</f>
        <v>-0.18863079777365499</v>
      </c>
      <c r="W430">
        <f>'Revenue Drivers'!AE253</f>
        <v>-0.16636497742161982</v>
      </c>
      <c r="X430">
        <f>'Revenue Drivers'!AF253</f>
        <v>-9.9340435150517825E-2</v>
      </c>
      <c r="Y430">
        <f>'Revenue Drivers'!AG253</f>
        <v>-2.6369053033748591E-2</v>
      </c>
      <c r="Z430">
        <f>'Revenue Drivers'!AH253</f>
        <v>1.6091266594824072E-2</v>
      </c>
      <c r="AA430">
        <f>'Revenue Drivers'!AI253</f>
        <v>2.5114338845051876E-2</v>
      </c>
      <c r="AB430">
        <f>'Revenue Drivers'!AJ253</f>
        <v>2.7124392548596443E-3</v>
      </c>
      <c r="AD430">
        <f>'Revenue Drivers'!AT253</f>
        <v>0</v>
      </c>
      <c r="AE430">
        <f>'Revenue Drivers'!AU253</f>
        <v>0</v>
      </c>
      <c r="AF430">
        <f>'Revenue Drivers'!AV253</f>
        <v>0</v>
      </c>
      <c r="AG430">
        <f>'Revenue Drivers'!AW253</f>
        <v>0</v>
      </c>
      <c r="AH430">
        <f>'Revenue Drivers'!AX253</f>
        <v>-0.15437614860664195</v>
      </c>
      <c r="AI430">
        <f>'Revenue Drivers'!AY253</f>
        <v>4.883717099219087E-3</v>
      </c>
      <c r="AJ430">
        <f>'Revenue Drivers'!AZ253</f>
        <v>2.0450720406095524E-3</v>
      </c>
      <c r="AK430">
        <f>'Revenue Drivers'!BA253</f>
        <v>3.7658475577828199E-2</v>
      </c>
      <c r="AL430">
        <f>'Revenue Drivers'!BB253</f>
        <v>0</v>
      </c>
      <c r="AM430">
        <f>'Revenue Drivers'!BC253</f>
        <v>0</v>
      </c>
      <c r="AN430">
        <f>'Revenue Drivers'!BD253</f>
        <v>0</v>
      </c>
      <c r="AO430">
        <f>'Revenue Drivers'!BE253</f>
        <v>0</v>
      </c>
      <c r="AP430">
        <f>'Revenue Drivers'!BF253</f>
        <v>0</v>
      </c>
      <c r="AQ430">
        <f>'Revenue Drivers'!BG253</f>
        <v>0</v>
      </c>
      <c r="AR430">
        <f>'Revenue Drivers'!BH253</f>
        <v>0</v>
      </c>
      <c r="AS430">
        <f>'Revenue Drivers'!BI253</f>
        <v>0</v>
      </c>
      <c r="AT430">
        <f>'Revenue Drivers'!BJ253</f>
        <v>0</v>
      </c>
      <c r="AZ430">
        <f>'Revenue Drivers'!AK253</f>
        <v>-9.3443069255094713E-3</v>
      </c>
      <c r="BA430">
        <f>'Revenue Drivers'!AL253</f>
        <v>-2.1338844415671687E-2</v>
      </c>
      <c r="BB430">
        <f>'Revenue Drivers'!AM253</f>
        <v>5.252517083822017E-3</v>
      </c>
      <c r="BC430">
        <f>'Revenue Drivers'!AN253</f>
        <v>2.4160736171195962E-2</v>
      </c>
      <c r="BD430">
        <f>'Revenue Drivers'!AO253</f>
        <v>6.9102784686530194E-2</v>
      </c>
      <c r="BE430">
        <f>'Revenue Drivers'!AP253</f>
        <v>4.6375789285187263E-2</v>
      </c>
      <c r="BF430">
        <f>'Revenue Drivers'!AQ253</f>
        <v>1.9997990926591713E-2</v>
      </c>
      <c r="BG430">
        <f>'Revenue Drivers'!AR253</f>
        <v>2.0956855830593035E-2</v>
      </c>
    </row>
    <row r="431" spans="1:59">
      <c r="A431" t="str">
        <f>'Revenue Drivers'!I254</f>
        <v>Abs FX Impact</v>
      </c>
      <c r="B431">
        <f>'Revenue Drivers'!J254</f>
        <v>0</v>
      </c>
      <c r="C431">
        <f>'Revenue Drivers'!K254</f>
        <v>0</v>
      </c>
      <c r="D431">
        <f>'Revenue Drivers'!L254</f>
        <v>0</v>
      </c>
      <c r="E431">
        <f>'Revenue Drivers'!M254</f>
        <v>0</v>
      </c>
      <c r="F431">
        <f>'Revenue Drivers'!N254</f>
        <v>0</v>
      </c>
      <c r="G431">
        <f>'Revenue Drivers'!O254</f>
        <v>0</v>
      </c>
      <c r="H431">
        <f>'Revenue Drivers'!P254</f>
        <v>0</v>
      </c>
      <c r="I431">
        <f>'Revenue Drivers'!Q254</f>
        <v>0</v>
      </c>
      <c r="J431">
        <f>'Revenue Drivers'!R254</f>
        <v>0</v>
      </c>
      <c r="K431">
        <f>'Revenue Drivers'!S254</f>
        <v>0</v>
      </c>
      <c r="L431">
        <f>'Revenue Drivers'!T254</f>
        <v>0</v>
      </c>
      <c r="M431">
        <f>'Revenue Drivers'!U254</f>
        <v>0</v>
      </c>
      <c r="N431">
        <f>'Revenue Drivers'!V254</f>
        <v>0</v>
      </c>
      <c r="O431">
        <f>'Revenue Drivers'!W254</f>
        <v>0</v>
      </c>
      <c r="P431">
        <f>'Revenue Drivers'!X254</f>
        <v>0</v>
      </c>
      <c r="Q431">
        <f>'Revenue Drivers'!Y254</f>
        <v>0</v>
      </c>
      <c r="R431">
        <f>'Revenue Drivers'!Z254</f>
        <v>0</v>
      </c>
      <c r="S431">
        <f>'Revenue Drivers'!AA254</f>
        <v>0</v>
      </c>
      <c r="T431">
        <f>'Revenue Drivers'!AB254</f>
        <v>0</v>
      </c>
      <c r="U431">
        <f>'Revenue Drivers'!AC254</f>
        <v>-22.001999999999999</v>
      </c>
      <c r="V431">
        <f>'Revenue Drivers'!AD254</f>
        <v>-25.417999999999999</v>
      </c>
      <c r="W431">
        <f>'Revenue Drivers'!AE254</f>
        <v>-25.826000000000001</v>
      </c>
      <c r="X431">
        <f>'Revenue Drivers'!AF254</f>
        <v>-17.14</v>
      </c>
      <c r="Y431">
        <f>'Revenue Drivers'!AG254</f>
        <v>-4.6379999999999999</v>
      </c>
      <c r="Z431">
        <f>'Revenue Drivers'!AH254</f>
        <v>2.8519999999999999</v>
      </c>
      <c r="AA431">
        <f>'Revenue Drivers'!AI254</f>
        <v>4.9969999999999999</v>
      </c>
      <c r="AB431">
        <f>'Revenue Drivers'!AJ254</f>
        <v>0.64300000000000002</v>
      </c>
      <c r="AD431">
        <f>'Revenue Drivers'!AT254</f>
        <v>0</v>
      </c>
      <c r="AE431">
        <f>'Revenue Drivers'!AU254</f>
        <v>0</v>
      </c>
      <c r="AF431">
        <f>'Revenue Drivers'!AV254</f>
        <v>0</v>
      </c>
      <c r="AG431">
        <f>'Revenue Drivers'!AW254</f>
        <v>0</v>
      </c>
      <c r="AH431">
        <f>'Revenue Drivers'!AX254</f>
        <v>-90.38600000000001</v>
      </c>
      <c r="AI431">
        <f>'Revenue Drivers'!AY254</f>
        <v>3.8540000000000001</v>
      </c>
      <c r="AJ431">
        <f>'Revenue Drivers'!AZ254</f>
        <v>2.1860000000001492</v>
      </c>
      <c r="AK431">
        <f>'Revenue Drivers'!BA254</f>
        <v>51.048172520378557</v>
      </c>
      <c r="AL431">
        <f>'Revenue Drivers'!BB254</f>
        <v>0</v>
      </c>
      <c r="AM431">
        <f>'Revenue Drivers'!BC254</f>
        <v>0</v>
      </c>
      <c r="AN431">
        <f>'Revenue Drivers'!BD254</f>
        <v>0</v>
      </c>
      <c r="AO431">
        <f>'Revenue Drivers'!BE254</f>
        <v>0</v>
      </c>
      <c r="AP431">
        <f>'Revenue Drivers'!BF254</f>
        <v>0</v>
      </c>
      <c r="AQ431">
        <f>'Revenue Drivers'!BG254</f>
        <v>0</v>
      </c>
      <c r="AR431">
        <f>'Revenue Drivers'!BH254</f>
        <v>0</v>
      </c>
      <c r="AS431">
        <f>'Revenue Drivers'!BI254</f>
        <v>0</v>
      </c>
      <c r="AT431">
        <f>'Revenue Drivers'!BJ254</f>
        <v>0</v>
      </c>
      <c r="AZ431">
        <f>'Revenue Drivers'!AK254</f>
        <v>-2.2309999999999999</v>
      </c>
      <c r="BA431">
        <f>'Revenue Drivers'!AL254</f>
        <v>-5.1420000000000003</v>
      </c>
      <c r="BB431">
        <f>'Revenue Drivers'!AM254</f>
        <v>1.2989999999999999</v>
      </c>
      <c r="BC431">
        <f>'Revenue Drivers'!AN254</f>
        <v>8.26</v>
      </c>
      <c r="BD431">
        <f>'Revenue Drivers'!AO254</f>
        <v>21.193340343865998</v>
      </c>
      <c r="BE431">
        <f>'Revenue Drivers'!AP254</f>
        <v>14.942279307687386</v>
      </c>
      <c r="BF431">
        <f>'Revenue Drivers'!AQ254</f>
        <v>6.5908578576223817</v>
      </c>
      <c r="BG431">
        <f>'Revenue Drivers'!AR254</f>
        <v>8.321695011202678</v>
      </c>
    </row>
    <row r="432" spans="1:59">
      <c r="A432">
        <f>'Revenue Drivers'!I255</f>
        <v>0</v>
      </c>
      <c r="B432">
        <f>'Revenue Drivers'!J255</f>
        <v>0</v>
      </c>
      <c r="C432">
        <f>'Revenue Drivers'!K255</f>
        <v>0</v>
      </c>
      <c r="D432">
        <f>'Revenue Drivers'!L255</f>
        <v>0</v>
      </c>
      <c r="E432">
        <f>'Revenue Drivers'!M255</f>
        <v>0</v>
      </c>
      <c r="F432">
        <f>'Revenue Drivers'!N255</f>
        <v>0</v>
      </c>
      <c r="G432">
        <f>'Revenue Drivers'!O255</f>
        <v>0</v>
      </c>
      <c r="H432">
        <f>'Revenue Drivers'!P255</f>
        <v>0</v>
      </c>
      <c r="I432">
        <f>'Revenue Drivers'!Q255</f>
        <v>0</v>
      </c>
      <c r="J432">
        <f>'Revenue Drivers'!R255</f>
        <v>0</v>
      </c>
      <c r="K432">
        <f>'Revenue Drivers'!S255</f>
        <v>0</v>
      </c>
      <c r="L432">
        <f>'Revenue Drivers'!T255</f>
        <v>0</v>
      </c>
      <c r="M432">
        <f>'Revenue Drivers'!U255</f>
        <v>0</v>
      </c>
      <c r="N432">
        <f>'Revenue Drivers'!V255</f>
        <v>0</v>
      </c>
      <c r="O432">
        <f>'Revenue Drivers'!W255</f>
        <v>0</v>
      </c>
      <c r="P432">
        <f>'Revenue Drivers'!X255</f>
        <v>0</v>
      </c>
      <c r="Q432">
        <f>'Revenue Drivers'!Y255</f>
        <v>0</v>
      </c>
      <c r="R432">
        <f>'Revenue Drivers'!Z255</f>
        <v>0</v>
      </c>
      <c r="S432">
        <f>'Revenue Drivers'!AA255</f>
        <v>0</v>
      </c>
      <c r="T432">
        <f>'Revenue Drivers'!AB255</f>
        <v>0</v>
      </c>
      <c r="U432">
        <f>'Revenue Drivers'!AC255</f>
        <v>0</v>
      </c>
      <c r="V432">
        <f>'Revenue Drivers'!AD255</f>
        <v>0</v>
      </c>
      <c r="W432">
        <f>'Revenue Drivers'!AE255</f>
        <v>0</v>
      </c>
      <c r="X432">
        <f>'Revenue Drivers'!AF255</f>
        <v>0</v>
      </c>
      <c r="Y432">
        <f>'Revenue Drivers'!AG255</f>
        <v>0</v>
      </c>
      <c r="Z432">
        <f>'Revenue Drivers'!AH255</f>
        <v>0</v>
      </c>
      <c r="AA432">
        <f>'Revenue Drivers'!AI255</f>
        <v>0</v>
      </c>
      <c r="AB432">
        <f>'Revenue Drivers'!AJ255</f>
        <v>0</v>
      </c>
      <c r="AD432">
        <f>'Revenue Drivers'!AT255</f>
        <v>0</v>
      </c>
      <c r="AE432">
        <f>'Revenue Drivers'!AU255</f>
        <v>0</v>
      </c>
      <c r="AF432">
        <f>'Revenue Drivers'!AV255</f>
        <v>0</v>
      </c>
      <c r="AG432">
        <f>'Revenue Drivers'!AW255</f>
        <v>0</v>
      </c>
      <c r="AH432">
        <f>'Revenue Drivers'!AX255</f>
        <v>0</v>
      </c>
      <c r="AI432">
        <f>'Revenue Drivers'!AY255</f>
        <v>0</v>
      </c>
      <c r="AJ432">
        <f>'Revenue Drivers'!AZ255</f>
        <v>0</v>
      </c>
      <c r="AK432">
        <f>'Revenue Drivers'!BA255</f>
        <v>0</v>
      </c>
      <c r="AL432">
        <f>'Revenue Drivers'!BB255</f>
        <v>0</v>
      </c>
      <c r="AM432">
        <f>'Revenue Drivers'!BC255</f>
        <v>0</v>
      </c>
      <c r="AN432">
        <f>'Revenue Drivers'!BD255</f>
        <v>0</v>
      </c>
      <c r="AO432">
        <f>'Revenue Drivers'!BE255</f>
        <v>0</v>
      </c>
      <c r="AP432">
        <f>'Revenue Drivers'!BF255</f>
        <v>0</v>
      </c>
      <c r="AQ432">
        <f>'Revenue Drivers'!BG255</f>
        <v>0</v>
      </c>
      <c r="AR432">
        <f>'Revenue Drivers'!BH255</f>
        <v>0</v>
      </c>
      <c r="AS432">
        <f>'Revenue Drivers'!BI255</f>
        <v>0</v>
      </c>
      <c r="AT432">
        <f>'Revenue Drivers'!BJ255</f>
        <v>0</v>
      </c>
      <c r="AZ432">
        <f>'Revenue Drivers'!AK255</f>
        <v>0</v>
      </c>
      <c r="BA432">
        <f>'Revenue Drivers'!AL255</f>
        <v>0</v>
      </c>
      <c r="BB432">
        <f>'Revenue Drivers'!AM255</f>
        <v>0</v>
      </c>
      <c r="BC432">
        <f>'Revenue Drivers'!AN255</f>
        <v>0</v>
      </c>
      <c r="BD432">
        <f>'Revenue Drivers'!AO255</f>
        <v>0</v>
      </c>
      <c r="BE432">
        <f>'Revenue Drivers'!AP255</f>
        <v>0</v>
      </c>
      <c r="BF432">
        <f>'Revenue Drivers'!AQ255</f>
        <v>0</v>
      </c>
      <c r="BG432">
        <f>'Revenue Drivers'!AR255</f>
        <v>0</v>
      </c>
    </row>
    <row r="433" spans="1:59">
      <c r="A433">
        <f>'Revenue Drivers'!I256</f>
        <v>0</v>
      </c>
      <c r="B433">
        <f>'Revenue Drivers'!J256</f>
        <v>0</v>
      </c>
      <c r="C433">
        <f>'Revenue Drivers'!K256</f>
        <v>0</v>
      </c>
      <c r="D433">
        <f>'Revenue Drivers'!L256</f>
        <v>0</v>
      </c>
      <c r="E433">
        <f>'Revenue Drivers'!M256</f>
        <v>0</v>
      </c>
      <c r="F433">
        <f>'Revenue Drivers'!N256</f>
        <v>0</v>
      </c>
      <c r="G433">
        <f>'Revenue Drivers'!O256</f>
        <v>0</v>
      </c>
      <c r="H433">
        <f>'Revenue Drivers'!P256</f>
        <v>0</v>
      </c>
      <c r="I433">
        <f>'Revenue Drivers'!Q256</f>
        <v>0</v>
      </c>
      <c r="J433">
        <f>'Revenue Drivers'!R256</f>
        <v>0</v>
      </c>
      <c r="K433">
        <f>'Revenue Drivers'!S256</f>
        <v>0</v>
      </c>
      <c r="L433">
        <f>'Revenue Drivers'!T256</f>
        <v>0</v>
      </c>
      <c r="M433">
        <f>'Revenue Drivers'!U256</f>
        <v>0</v>
      </c>
      <c r="N433">
        <f>'Revenue Drivers'!V256</f>
        <v>0</v>
      </c>
      <c r="O433">
        <f>'Revenue Drivers'!W256</f>
        <v>0</v>
      </c>
      <c r="P433">
        <f>'Revenue Drivers'!X256</f>
        <v>0</v>
      </c>
      <c r="Q433">
        <f>'Revenue Drivers'!Y256</f>
        <v>0</v>
      </c>
      <c r="R433">
        <f>'Revenue Drivers'!Z256</f>
        <v>0</v>
      </c>
      <c r="S433">
        <f>'Revenue Drivers'!AA256</f>
        <v>0</v>
      </c>
      <c r="T433">
        <f>'Revenue Drivers'!AB256</f>
        <v>0</v>
      </c>
      <c r="U433">
        <f>'Revenue Drivers'!AC256</f>
        <v>0</v>
      </c>
      <c r="V433">
        <f>'Revenue Drivers'!AD256</f>
        <v>0</v>
      </c>
      <c r="W433">
        <f>'Revenue Drivers'!AE256</f>
        <v>0</v>
      </c>
      <c r="X433">
        <f>'Revenue Drivers'!AF256</f>
        <v>0</v>
      </c>
      <c r="Y433">
        <f>'Revenue Drivers'!AG256</f>
        <v>0</v>
      </c>
      <c r="Z433">
        <f>'Revenue Drivers'!AH256</f>
        <v>0</v>
      </c>
      <c r="AA433">
        <f>'Revenue Drivers'!AI256</f>
        <v>0</v>
      </c>
      <c r="AB433">
        <f>'Revenue Drivers'!AJ256</f>
        <v>0</v>
      </c>
      <c r="AD433">
        <f>'Revenue Drivers'!AT256</f>
        <v>0</v>
      </c>
      <c r="AE433">
        <f>'Revenue Drivers'!AU256</f>
        <v>0</v>
      </c>
      <c r="AF433">
        <f>'Revenue Drivers'!AV256</f>
        <v>0</v>
      </c>
      <c r="AG433">
        <f>'Revenue Drivers'!AW256</f>
        <v>0</v>
      </c>
      <c r="AH433">
        <f>'Revenue Drivers'!AX256</f>
        <v>0</v>
      </c>
      <c r="AI433">
        <f>'Revenue Drivers'!AY256</f>
        <v>0</v>
      </c>
      <c r="AJ433">
        <f>'Revenue Drivers'!AZ256</f>
        <v>0</v>
      </c>
      <c r="AK433">
        <f>'Revenue Drivers'!BA256</f>
        <v>0</v>
      </c>
      <c r="AL433">
        <f>'Revenue Drivers'!BB256</f>
        <v>0</v>
      </c>
      <c r="AM433">
        <f>'Revenue Drivers'!BC256</f>
        <v>0</v>
      </c>
      <c r="AN433">
        <f>'Revenue Drivers'!BD256</f>
        <v>0</v>
      </c>
      <c r="AO433">
        <f>'Revenue Drivers'!BE256</f>
        <v>0</v>
      </c>
      <c r="AP433">
        <f>'Revenue Drivers'!BF256</f>
        <v>0</v>
      </c>
      <c r="AQ433">
        <f>'Revenue Drivers'!BG256</f>
        <v>0</v>
      </c>
      <c r="AR433">
        <f>'Revenue Drivers'!BH256</f>
        <v>0</v>
      </c>
      <c r="AS433">
        <f>'Revenue Drivers'!BI256</f>
        <v>0</v>
      </c>
      <c r="AT433">
        <f>'Revenue Drivers'!BJ256</f>
        <v>0</v>
      </c>
      <c r="AZ433">
        <f>'Revenue Drivers'!AK256</f>
        <v>0</v>
      </c>
      <c r="BA433">
        <f>'Revenue Drivers'!AL256</f>
        <v>0</v>
      </c>
      <c r="BB433">
        <f>'Revenue Drivers'!AM256</f>
        <v>0</v>
      </c>
      <c r="BC433">
        <f>'Revenue Drivers'!AN256</f>
        <v>0</v>
      </c>
      <c r="BD433">
        <f>'Revenue Drivers'!AO256</f>
        <v>0</v>
      </c>
      <c r="BE433">
        <f>'Revenue Drivers'!AP256</f>
        <v>0</v>
      </c>
      <c r="BF433">
        <f>'Revenue Drivers'!AQ256</f>
        <v>0</v>
      </c>
      <c r="BG433">
        <f>'Revenue Drivers'!AR256</f>
        <v>0</v>
      </c>
    </row>
    <row r="434" spans="1:59">
      <c r="A434" t="str">
        <f>'Revenue Drivers'!I257</f>
        <v>Americas TAC (USD)</v>
      </c>
      <c r="B434">
        <f>'Revenue Drivers'!J257</f>
        <v>0</v>
      </c>
      <c r="C434">
        <f>'Revenue Drivers'!K257</f>
        <v>0</v>
      </c>
      <c r="D434">
        <f>'Revenue Drivers'!L257</f>
        <v>0</v>
      </c>
      <c r="E434">
        <f>'Revenue Drivers'!M257</f>
        <v>0</v>
      </c>
      <c r="F434">
        <f>'Revenue Drivers'!N257</f>
        <v>0</v>
      </c>
      <c r="G434">
        <f>'Revenue Drivers'!O257</f>
        <v>0</v>
      </c>
      <c r="H434">
        <f>'Revenue Drivers'!P257</f>
        <v>0</v>
      </c>
      <c r="I434">
        <f>'Revenue Drivers'!Q257</f>
        <v>0</v>
      </c>
      <c r="J434">
        <f>'Revenue Drivers'!R257</f>
        <v>0</v>
      </c>
      <c r="K434">
        <f>'Revenue Drivers'!S257</f>
        <v>0</v>
      </c>
      <c r="L434">
        <f>'Revenue Drivers'!T257</f>
        <v>0</v>
      </c>
      <c r="M434">
        <f>'Revenue Drivers'!U257</f>
        <v>0</v>
      </c>
      <c r="N434">
        <f>'Revenue Drivers'!V257</f>
        <v>0</v>
      </c>
      <c r="O434">
        <f>'Revenue Drivers'!W257</f>
        <v>0</v>
      </c>
      <c r="P434">
        <f>'Revenue Drivers'!X257</f>
        <v>0</v>
      </c>
      <c r="Q434">
        <f>'Revenue Drivers'!Y257</f>
        <v>31.37</v>
      </c>
      <c r="R434">
        <f>'Revenue Drivers'!Z257</f>
        <v>38.851999999999997</v>
      </c>
      <c r="S434">
        <f>'Revenue Drivers'!AA257</f>
        <v>47.25</v>
      </c>
      <c r="T434">
        <f>'Revenue Drivers'!AB257</f>
        <v>66.774000000000001</v>
      </c>
      <c r="U434">
        <f>'Revenue Drivers'!AC257</f>
        <v>61.244</v>
      </c>
      <c r="V434">
        <f>'Revenue Drivers'!AD257</f>
        <v>66.852999999999994</v>
      </c>
      <c r="W434">
        <f>'Revenue Drivers'!AE257</f>
        <v>75.683999999999997</v>
      </c>
      <c r="X434">
        <f>'Revenue Drivers'!AF257</f>
        <v>104.646</v>
      </c>
      <c r="Y434">
        <f>'Revenue Drivers'!AG257</f>
        <v>90.929000000000002</v>
      </c>
      <c r="Z434">
        <f>'Revenue Drivers'!AH257</f>
        <v>96.56</v>
      </c>
      <c r="AA434">
        <f>'Revenue Drivers'!AI257</f>
        <v>97.239000000000004</v>
      </c>
      <c r="AB434">
        <f>'Revenue Drivers'!AJ257</f>
        <v>167.04599999999999</v>
      </c>
      <c r="AD434">
        <f>'Revenue Drivers'!AT257</f>
        <v>0</v>
      </c>
      <c r="AE434">
        <f>'Revenue Drivers'!AU257</f>
        <v>0</v>
      </c>
      <c r="AF434">
        <f>'Revenue Drivers'!AV257</f>
        <v>99.977000000000004</v>
      </c>
      <c r="AG434">
        <f>'Revenue Drivers'!AW257</f>
        <v>184.24599999999998</v>
      </c>
      <c r="AH434">
        <f>'Revenue Drivers'!AX257</f>
        <v>308.42699999999996</v>
      </c>
      <c r="AI434">
        <f>'Revenue Drivers'!AY257</f>
        <v>451.774</v>
      </c>
      <c r="AJ434">
        <f>'Revenue Drivers'!AZ257</f>
        <v>619.39300000000003</v>
      </c>
      <c r="AK434">
        <f>'Revenue Drivers'!BA257</f>
        <v>678.38440270558306</v>
      </c>
      <c r="AL434">
        <f>'Revenue Drivers'!BB257</f>
        <v>766.81551962014896</v>
      </c>
      <c r="AM434">
        <f>'Revenue Drivers'!BC257</f>
        <v>852.49159815729342</v>
      </c>
      <c r="AN434">
        <f>'Revenue Drivers'!BD257</f>
        <v>929.71045535578435</v>
      </c>
      <c r="AO434">
        <f>'Revenue Drivers'!BE257</f>
        <v>1006.8523993167216</v>
      </c>
      <c r="AP434">
        <f>'Revenue Drivers'!BF257</f>
        <v>1081.2673822358784</v>
      </c>
      <c r="AQ434">
        <f>'Revenue Drivers'!BG257</f>
        <v>1146.7857242307914</v>
      </c>
      <c r="AR434">
        <f>'Revenue Drivers'!BH257</f>
        <v>1211.0800514023572</v>
      </c>
      <c r="AS434">
        <f>'Revenue Drivers'!BI257</f>
        <v>1273.1212057670507</v>
      </c>
      <c r="AT434">
        <f>'Revenue Drivers'!BJ257</f>
        <v>0</v>
      </c>
      <c r="AZ434">
        <f>'Revenue Drivers'!AK257</f>
        <v>128.86699999999999</v>
      </c>
      <c r="BA434">
        <f>'Revenue Drivers'!AL257</f>
        <v>145.28899999999999</v>
      </c>
      <c r="BB434">
        <f>'Revenue Drivers'!AM257</f>
        <v>141.869</v>
      </c>
      <c r="BC434">
        <f>'Revenue Drivers'!AN257</f>
        <v>203.36799999999999</v>
      </c>
      <c r="BD434">
        <f>'Revenue Drivers'!AO257</f>
        <v>140.10961636959266</v>
      </c>
      <c r="BE434">
        <f>'Revenue Drivers'!AP257</f>
        <v>146.94285045366667</v>
      </c>
      <c r="BF434">
        <f>'Revenue Drivers'!AQ257</f>
        <v>148.16590148027237</v>
      </c>
      <c r="BG434">
        <f>'Revenue Drivers'!AR257</f>
        <v>243.16603440205128</v>
      </c>
    </row>
    <row r="435" spans="1:59">
      <c r="A435" t="str">
        <f>'Revenue Drivers'!I258</f>
        <v>y/y Growth - %</v>
      </c>
      <c r="B435">
        <f>'Revenue Drivers'!J258</f>
        <v>0</v>
      </c>
      <c r="C435">
        <f>'Revenue Drivers'!K258</f>
        <v>0</v>
      </c>
      <c r="D435">
        <f>'Revenue Drivers'!L258</f>
        <v>0</v>
      </c>
      <c r="E435">
        <f>'Revenue Drivers'!M258</f>
        <v>0</v>
      </c>
      <c r="F435">
        <f>'Revenue Drivers'!N258</f>
        <v>0</v>
      </c>
      <c r="G435">
        <f>'Revenue Drivers'!O258</f>
        <v>0</v>
      </c>
      <c r="H435">
        <f>'Revenue Drivers'!P258</f>
        <v>0</v>
      </c>
      <c r="I435">
        <f>'Revenue Drivers'!Q258</f>
        <v>0</v>
      </c>
      <c r="J435">
        <f>'Revenue Drivers'!R258</f>
        <v>0</v>
      </c>
      <c r="K435">
        <f>'Revenue Drivers'!S258</f>
        <v>0</v>
      </c>
      <c r="L435">
        <f>'Revenue Drivers'!T258</f>
        <v>0</v>
      </c>
      <c r="M435">
        <f>'Revenue Drivers'!U258</f>
        <v>0</v>
      </c>
      <c r="N435">
        <f>'Revenue Drivers'!V258</f>
        <v>0</v>
      </c>
      <c r="O435">
        <f>'Revenue Drivers'!W258</f>
        <v>0</v>
      </c>
      <c r="P435">
        <f>'Revenue Drivers'!X258</f>
        <v>0</v>
      </c>
      <c r="Q435">
        <f>'Revenue Drivers'!Y258</f>
        <v>0</v>
      </c>
      <c r="R435">
        <f>'Revenue Drivers'!Z258</f>
        <v>0</v>
      </c>
      <c r="S435">
        <f>'Revenue Drivers'!AA258</f>
        <v>0</v>
      </c>
      <c r="T435">
        <f>'Revenue Drivers'!AB258</f>
        <v>0</v>
      </c>
      <c r="U435">
        <f>'Revenue Drivers'!AC258</f>
        <v>0.95231112527892892</v>
      </c>
      <c r="V435">
        <f>'Revenue Drivers'!AD258</f>
        <v>0.72070935859157825</v>
      </c>
      <c r="W435">
        <f>'Revenue Drivers'!AE258</f>
        <v>0.60177777777777774</v>
      </c>
      <c r="X435">
        <f>'Revenue Drivers'!AF258</f>
        <v>0.56716686135322125</v>
      </c>
      <c r="Y435">
        <f>'Revenue Drivers'!AG258</f>
        <v>0.48470054209391944</v>
      </c>
      <c r="Z435">
        <f>'Revenue Drivers'!AH258</f>
        <v>0.44436300539990747</v>
      </c>
      <c r="AA435">
        <f>'Revenue Drivers'!AI258</f>
        <v>0.28480260028539717</v>
      </c>
      <c r="AB435">
        <f>'Revenue Drivers'!AJ258</f>
        <v>0.596296083940141</v>
      </c>
      <c r="AD435">
        <f>'Revenue Drivers'!AT258</f>
        <v>0</v>
      </c>
      <c r="AE435">
        <f>'Revenue Drivers'!AU258</f>
        <v>0</v>
      </c>
      <c r="AF435">
        <f>'Revenue Drivers'!AV258</f>
        <v>0</v>
      </c>
      <c r="AG435">
        <f>'Revenue Drivers'!AW258</f>
        <v>0.84288386328855602</v>
      </c>
      <c r="AH435">
        <f>'Revenue Drivers'!AX258</f>
        <v>0.67399563626890124</v>
      </c>
      <c r="AI435">
        <f>'Revenue Drivers'!AY258</f>
        <v>0.46476800020750475</v>
      </c>
      <c r="AJ435">
        <f>'Revenue Drivers'!AZ258</f>
        <v>0.37102400757901077</v>
      </c>
      <c r="AK435">
        <f>'Revenue Drivers'!BA258</f>
        <v>9.5240667404350665E-2</v>
      </c>
      <c r="AL435">
        <f>'Revenue Drivers'!BB258</f>
        <v>0.13035546890800909</v>
      </c>
      <c r="AM435">
        <f>'Revenue Drivers'!BC258</f>
        <v>0.11172971379033259</v>
      </c>
      <c r="AN435">
        <f>'Revenue Drivers'!BD258</f>
        <v>9.0580197347872593E-2</v>
      </c>
      <c r="AO435">
        <f>'Revenue Drivers'!BE258</f>
        <v>8.2974159875846887E-2</v>
      </c>
      <c r="AP435">
        <f>'Revenue Drivers'!BF258</f>
        <v>7.39085321439934E-2</v>
      </c>
      <c r="AQ435">
        <f>'Revenue Drivers'!BG258</f>
        <v>6.0594024263852519E-2</v>
      </c>
      <c r="AR435">
        <f>'Revenue Drivers'!BH258</f>
        <v>5.6064812992585367E-2</v>
      </c>
      <c r="AS435">
        <f>'Revenue Drivers'!BI258</f>
        <v>5.1227954991789115E-2</v>
      </c>
      <c r="AT435">
        <f>'Revenue Drivers'!BJ258</f>
        <v>0</v>
      </c>
      <c r="AZ435">
        <f>'Revenue Drivers'!AK258</f>
        <v>0.41722662736860605</v>
      </c>
      <c r="BA435">
        <f>'Revenue Drivers'!AL258</f>
        <v>0.50464995857497907</v>
      </c>
      <c r="BB435">
        <f>'Revenue Drivers'!AM258</f>
        <v>0.45897222307921703</v>
      </c>
      <c r="BC435">
        <f>'Revenue Drivers'!AN258</f>
        <v>0.21743711313051506</v>
      </c>
      <c r="BD435">
        <f>'Revenue Drivers'!AO258</f>
        <v>8.7242012071303554E-2</v>
      </c>
      <c r="BE435">
        <f>'Revenue Drivers'!AP258</f>
        <v>1.1383177347677131E-2</v>
      </c>
      <c r="BF435">
        <f>'Revenue Drivers'!AQ258</f>
        <v>4.4385323645562913E-2</v>
      </c>
      <c r="BG435">
        <f>'Revenue Drivers'!AR258</f>
        <v>0.1956946737050631</v>
      </c>
    </row>
    <row r="436" spans="1:59">
      <c r="A436" t="str">
        <f>'Revenue Drivers'!I259</f>
        <v>2 Yr Stacked Growth - %</v>
      </c>
      <c r="B436">
        <f>'Revenue Drivers'!J259</f>
        <v>0</v>
      </c>
      <c r="C436">
        <f>'Revenue Drivers'!K259</f>
        <v>0</v>
      </c>
      <c r="D436">
        <f>'Revenue Drivers'!L259</f>
        <v>0</v>
      </c>
      <c r="E436">
        <f>'Revenue Drivers'!M259</f>
        <v>0</v>
      </c>
      <c r="F436">
        <f>'Revenue Drivers'!N259</f>
        <v>0</v>
      </c>
      <c r="G436">
        <f>'Revenue Drivers'!O259</f>
        <v>0</v>
      </c>
      <c r="H436">
        <f>'Revenue Drivers'!P259</f>
        <v>0</v>
      </c>
      <c r="I436">
        <f>'Revenue Drivers'!Q259</f>
        <v>0</v>
      </c>
      <c r="J436">
        <f>'Revenue Drivers'!R259</f>
        <v>0</v>
      </c>
      <c r="K436">
        <f>'Revenue Drivers'!S259</f>
        <v>0</v>
      </c>
      <c r="L436">
        <f>'Revenue Drivers'!T259</f>
        <v>0</v>
      </c>
      <c r="M436">
        <f>'Revenue Drivers'!U259</f>
        <v>0</v>
      </c>
      <c r="N436">
        <f>'Revenue Drivers'!V259</f>
        <v>0</v>
      </c>
      <c r="O436">
        <f>'Revenue Drivers'!W259</f>
        <v>0</v>
      </c>
      <c r="P436">
        <f>'Revenue Drivers'!X259</f>
        <v>0</v>
      </c>
      <c r="Q436">
        <f>'Revenue Drivers'!Y259</f>
        <v>0</v>
      </c>
      <c r="R436">
        <f>'Revenue Drivers'!Z259</f>
        <v>0</v>
      </c>
      <c r="S436">
        <f>'Revenue Drivers'!AA259</f>
        <v>0</v>
      </c>
      <c r="T436">
        <f>'Revenue Drivers'!AB259</f>
        <v>0</v>
      </c>
      <c r="U436">
        <f>'Revenue Drivers'!AC259</f>
        <v>0</v>
      </c>
      <c r="V436">
        <f>'Revenue Drivers'!AD259</f>
        <v>0</v>
      </c>
      <c r="W436">
        <f>'Revenue Drivers'!AE259</f>
        <v>0</v>
      </c>
      <c r="X436">
        <f>'Revenue Drivers'!AF259</f>
        <v>0</v>
      </c>
      <c r="Y436">
        <f>'Revenue Drivers'!AG259</f>
        <v>1.4370116673728484</v>
      </c>
      <c r="Z436">
        <f>'Revenue Drivers'!AH259</f>
        <v>1.1650723639914857</v>
      </c>
      <c r="AA436">
        <f>'Revenue Drivers'!AI259</f>
        <v>0.88658037806317491</v>
      </c>
      <c r="AB436">
        <f>'Revenue Drivers'!AJ259</f>
        <v>1.1634629452933622</v>
      </c>
      <c r="AD436">
        <f>'Revenue Drivers'!AT259</f>
        <v>0</v>
      </c>
      <c r="AE436">
        <f>'Revenue Drivers'!AU259</f>
        <v>0</v>
      </c>
      <c r="AF436">
        <f>'Revenue Drivers'!AV259</f>
        <v>0</v>
      </c>
      <c r="AG436">
        <f>'Revenue Drivers'!AW259</f>
        <v>0</v>
      </c>
      <c r="AH436">
        <f>'Revenue Drivers'!AX259</f>
        <v>1.5168794995574573</v>
      </c>
      <c r="AI436">
        <f>'Revenue Drivers'!AY259</f>
        <v>1.138763636476406</v>
      </c>
      <c r="AJ436">
        <f>'Revenue Drivers'!AZ259</f>
        <v>0.83579200778651552</v>
      </c>
      <c r="AK436">
        <f>'Revenue Drivers'!BA259</f>
        <v>0.46626467498336144</v>
      </c>
      <c r="AL436">
        <f>'Revenue Drivers'!BB259</f>
        <v>0.22559613631235975</v>
      </c>
      <c r="AM436">
        <f>'Revenue Drivers'!BC259</f>
        <v>0.24208518269834167</v>
      </c>
      <c r="AN436">
        <f>'Revenue Drivers'!BD259</f>
        <v>0.20230991113820518</v>
      </c>
      <c r="AO436">
        <f>'Revenue Drivers'!BE259</f>
        <v>0.17355435722371948</v>
      </c>
      <c r="AP436">
        <f>'Revenue Drivers'!BF259</f>
        <v>0.15688269201984029</v>
      </c>
      <c r="AQ436">
        <f>'Revenue Drivers'!BG259</f>
        <v>0.13450255640784592</v>
      </c>
      <c r="AR436">
        <f>'Revenue Drivers'!BH259</f>
        <v>0.11665883725643789</v>
      </c>
      <c r="AS436">
        <f>'Revenue Drivers'!BI259</f>
        <v>0.10729276798437448</v>
      </c>
      <c r="AT436">
        <f>'Revenue Drivers'!BJ259</f>
        <v>0</v>
      </c>
      <c r="AZ436">
        <f>'Revenue Drivers'!AK259</f>
        <v>0.90192716946252549</v>
      </c>
      <c r="BA436">
        <f>'Revenue Drivers'!AL259</f>
        <v>0.94901296397488655</v>
      </c>
      <c r="BB436">
        <f>'Revenue Drivers'!AM259</f>
        <v>0.7437748233646142</v>
      </c>
      <c r="BC436">
        <f>'Revenue Drivers'!AN259</f>
        <v>0.81373319707065606</v>
      </c>
      <c r="BD436">
        <f>'Revenue Drivers'!AO259</f>
        <v>0.50446863943990961</v>
      </c>
      <c r="BE436">
        <f>'Revenue Drivers'!AP259</f>
        <v>0.51603313592265621</v>
      </c>
      <c r="BF436">
        <f>'Revenue Drivers'!AQ259</f>
        <v>0.50335754672477995</v>
      </c>
      <c r="BG436">
        <f>'Revenue Drivers'!AR259</f>
        <v>0.41313178683557816</v>
      </c>
    </row>
    <row r="437" spans="1:59">
      <c r="A437" t="str">
        <f>'Revenue Drivers'!I260</f>
        <v>q/q Growth - %</v>
      </c>
      <c r="B437">
        <f>'Revenue Drivers'!J260</f>
        <v>0</v>
      </c>
      <c r="C437">
        <f>'Revenue Drivers'!K260</f>
        <v>0</v>
      </c>
      <c r="D437">
        <f>'Revenue Drivers'!L260</f>
        <v>0</v>
      </c>
      <c r="E437">
        <f>'Revenue Drivers'!M260</f>
        <v>0</v>
      </c>
      <c r="F437">
        <f>'Revenue Drivers'!N260</f>
        <v>0</v>
      </c>
      <c r="G437">
        <f>'Revenue Drivers'!O260</f>
        <v>0</v>
      </c>
      <c r="H437">
        <f>'Revenue Drivers'!P260</f>
        <v>0</v>
      </c>
      <c r="I437">
        <f>'Revenue Drivers'!Q260</f>
        <v>0</v>
      </c>
      <c r="J437">
        <f>'Revenue Drivers'!R260</f>
        <v>0</v>
      </c>
      <c r="K437">
        <f>'Revenue Drivers'!S260</f>
        <v>0</v>
      </c>
      <c r="L437">
        <f>'Revenue Drivers'!T260</f>
        <v>0</v>
      </c>
      <c r="M437">
        <f>'Revenue Drivers'!U260</f>
        <v>0</v>
      </c>
      <c r="N437">
        <f>'Revenue Drivers'!V260</f>
        <v>0</v>
      </c>
      <c r="O437">
        <f>'Revenue Drivers'!W260</f>
        <v>0</v>
      </c>
      <c r="P437">
        <f>'Revenue Drivers'!X260</f>
        <v>0</v>
      </c>
      <c r="Q437">
        <f>'Revenue Drivers'!Y260</f>
        <v>0</v>
      </c>
      <c r="R437">
        <f>'Revenue Drivers'!Z260</f>
        <v>0.23850812878546357</v>
      </c>
      <c r="S437">
        <f>'Revenue Drivers'!AA260</f>
        <v>0.21615360856583976</v>
      </c>
      <c r="T437">
        <f>'Revenue Drivers'!AB260</f>
        <v>0.41320634920634913</v>
      </c>
      <c r="U437">
        <f>'Revenue Drivers'!AC260</f>
        <v>-8.2816665169077819E-2</v>
      </c>
      <c r="V437">
        <f>'Revenue Drivers'!AD260</f>
        <v>9.1584481745150548E-2</v>
      </c>
      <c r="W437">
        <f>'Revenue Drivers'!AE260</f>
        <v>0.13209579226063162</v>
      </c>
      <c r="X437">
        <f>'Revenue Drivers'!AF260</f>
        <v>0.3826700491517363</v>
      </c>
      <c r="Y437">
        <f>'Revenue Drivers'!AG260</f>
        <v>-0.1310800221699826</v>
      </c>
      <c r="Z437">
        <f>'Revenue Drivers'!AH260</f>
        <v>6.1927437891101889E-2</v>
      </c>
      <c r="AA437">
        <f>'Revenue Drivers'!AI260</f>
        <v>7.0318972659486612E-3</v>
      </c>
      <c r="AB437">
        <f>'Revenue Drivers'!AJ260</f>
        <v>0.71789096967266208</v>
      </c>
      <c r="AD437">
        <f>'Revenue Drivers'!AT260</f>
        <v>0</v>
      </c>
      <c r="AE437">
        <f>'Revenue Drivers'!AU260</f>
        <v>0</v>
      </c>
      <c r="AF437">
        <f>'Revenue Drivers'!AV260</f>
        <v>0</v>
      </c>
      <c r="AG437" t="str">
        <f>'Revenue Drivers'!AW260</f>
        <v>NA</v>
      </c>
      <c r="AH437" t="str">
        <f>'Revenue Drivers'!AX260</f>
        <v>NA</v>
      </c>
      <c r="AI437" t="str">
        <f>'Revenue Drivers'!AY260</f>
        <v>NA</v>
      </c>
      <c r="AJ437" t="str">
        <f>'Revenue Drivers'!AZ260</f>
        <v>NA</v>
      </c>
      <c r="AK437" t="str">
        <f>'Revenue Drivers'!BA260</f>
        <v>NA</v>
      </c>
      <c r="AL437" t="str">
        <f>'Revenue Drivers'!BB260</f>
        <v>NA</v>
      </c>
      <c r="AM437" t="str">
        <f>'Revenue Drivers'!BC260</f>
        <v>NA</v>
      </c>
      <c r="AN437" t="str">
        <f>'Revenue Drivers'!BD260</f>
        <v>NA</v>
      </c>
      <c r="AO437" t="str">
        <f>'Revenue Drivers'!BE260</f>
        <v>NA</v>
      </c>
      <c r="AP437" t="str">
        <f>'Revenue Drivers'!BF260</f>
        <v>NA</v>
      </c>
      <c r="AQ437" t="str">
        <f>'Revenue Drivers'!BG260</f>
        <v>NA</v>
      </c>
      <c r="AR437" t="str">
        <f>'Revenue Drivers'!BH260</f>
        <v>NA</v>
      </c>
      <c r="AS437" t="str">
        <f>'Revenue Drivers'!BI260</f>
        <v>NA</v>
      </c>
      <c r="AT437">
        <f>'Revenue Drivers'!BJ260</f>
        <v>0</v>
      </c>
      <c r="AZ437">
        <f>'Revenue Drivers'!AK260</f>
        <v>-0.22855381152496923</v>
      </c>
      <c r="BA437">
        <f>'Revenue Drivers'!AL260</f>
        <v>0.12743371072501097</v>
      </c>
      <c r="BB437">
        <f>'Revenue Drivers'!AM260</f>
        <v>-2.3539290655176792E-2</v>
      </c>
      <c r="BC437">
        <f>'Revenue Drivers'!AN260</f>
        <v>0.43349146043180675</v>
      </c>
      <c r="BD437">
        <f>'Revenue Drivers'!AO260</f>
        <v>-0.31105377262109746</v>
      </c>
      <c r="BE437">
        <f>'Revenue Drivers'!AP260</f>
        <v>4.8770628748627365E-2</v>
      </c>
      <c r="BF437">
        <f>'Revenue Drivers'!AQ260</f>
        <v>8.323310884671864E-3</v>
      </c>
      <c r="BG437">
        <f>'Revenue Drivers'!AR260</f>
        <v>0.64117406213350492</v>
      </c>
    </row>
    <row r="438" spans="1:59">
      <c r="A438" t="str">
        <f>'Revenue Drivers'!I261</f>
        <v>y/y abs Growth</v>
      </c>
      <c r="B438">
        <f>'Revenue Drivers'!J261</f>
        <v>0</v>
      </c>
      <c r="C438">
        <f>'Revenue Drivers'!K261</f>
        <v>0</v>
      </c>
      <c r="D438">
        <f>'Revenue Drivers'!L261</f>
        <v>0</v>
      </c>
      <c r="E438">
        <f>'Revenue Drivers'!M261</f>
        <v>0</v>
      </c>
      <c r="F438">
        <f>'Revenue Drivers'!N261</f>
        <v>0</v>
      </c>
      <c r="G438">
        <f>'Revenue Drivers'!O261</f>
        <v>0</v>
      </c>
      <c r="H438">
        <f>'Revenue Drivers'!P261</f>
        <v>0</v>
      </c>
      <c r="I438">
        <f>'Revenue Drivers'!Q261</f>
        <v>0</v>
      </c>
      <c r="J438">
        <f>'Revenue Drivers'!R261</f>
        <v>0</v>
      </c>
      <c r="K438">
        <f>'Revenue Drivers'!S261</f>
        <v>0</v>
      </c>
      <c r="L438">
        <f>'Revenue Drivers'!T261</f>
        <v>0</v>
      </c>
      <c r="M438">
        <f>'Revenue Drivers'!U261</f>
        <v>0</v>
      </c>
      <c r="N438">
        <f>'Revenue Drivers'!V261</f>
        <v>0</v>
      </c>
      <c r="O438">
        <f>'Revenue Drivers'!W261</f>
        <v>0</v>
      </c>
      <c r="P438">
        <f>'Revenue Drivers'!X261</f>
        <v>0</v>
      </c>
      <c r="Q438">
        <f>'Revenue Drivers'!Y261</f>
        <v>0</v>
      </c>
      <c r="R438">
        <f>'Revenue Drivers'!Z261</f>
        <v>0</v>
      </c>
      <c r="S438">
        <f>'Revenue Drivers'!AA261</f>
        <v>0</v>
      </c>
      <c r="T438">
        <f>'Revenue Drivers'!AB261</f>
        <v>0</v>
      </c>
      <c r="U438">
        <f>'Revenue Drivers'!AC261</f>
        <v>29.873999999999999</v>
      </c>
      <c r="V438">
        <f>'Revenue Drivers'!AD261</f>
        <v>28.000999999999998</v>
      </c>
      <c r="W438">
        <f>'Revenue Drivers'!AE261</f>
        <v>28.433999999999997</v>
      </c>
      <c r="X438">
        <f>'Revenue Drivers'!AF261</f>
        <v>37.872</v>
      </c>
      <c r="Y438">
        <f>'Revenue Drivers'!AG261</f>
        <v>29.685000000000002</v>
      </c>
      <c r="Z438">
        <f>'Revenue Drivers'!AH261</f>
        <v>29.707000000000008</v>
      </c>
      <c r="AA438">
        <f>'Revenue Drivers'!AI261</f>
        <v>21.555000000000007</v>
      </c>
      <c r="AB438">
        <f>'Revenue Drivers'!AJ261</f>
        <v>62.399999999999991</v>
      </c>
      <c r="AD438">
        <f>'Revenue Drivers'!AT261</f>
        <v>0</v>
      </c>
      <c r="AE438">
        <f>'Revenue Drivers'!AU261</f>
        <v>0</v>
      </c>
      <c r="AF438">
        <f>'Revenue Drivers'!AV261</f>
        <v>0</v>
      </c>
      <c r="AG438">
        <f>'Revenue Drivers'!AW261</f>
        <v>84.268999999999977</v>
      </c>
      <c r="AH438">
        <f>'Revenue Drivers'!AX261</f>
        <v>124.18099999999998</v>
      </c>
      <c r="AI438">
        <f>'Revenue Drivers'!AY261</f>
        <v>143.34700000000004</v>
      </c>
      <c r="AJ438">
        <f>'Revenue Drivers'!AZ261</f>
        <v>167.61900000000003</v>
      </c>
      <c r="AK438">
        <f>'Revenue Drivers'!BA261</f>
        <v>58.991402705583027</v>
      </c>
      <c r="AL438">
        <f>'Revenue Drivers'!BB261</f>
        <v>88.431116914565905</v>
      </c>
      <c r="AM438">
        <f>'Revenue Drivers'!BC261</f>
        <v>85.676078537144463</v>
      </c>
      <c r="AN438">
        <f>'Revenue Drivers'!BD261</f>
        <v>77.218857198490923</v>
      </c>
      <c r="AO438">
        <f>'Revenue Drivers'!BE261</f>
        <v>77.141943960937283</v>
      </c>
      <c r="AP438">
        <f>'Revenue Drivers'!BF261</f>
        <v>74.414982919156728</v>
      </c>
      <c r="AQ438">
        <f>'Revenue Drivers'!BG261</f>
        <v>65.518341994913044</v>
      </c>
      <c r="AR438">
        <f>'Revenue Drivers'!BH261</f>
        <v>64.294327171565783</v>
      </c>
      <c r="AS438">
        <f>'Revenue Drivers'!BI261</f>
        <v>62.041154364693512</v>
      </c>
      <c r="AT438">
        <f>'Revenue Drivers'!BJ261</f>
        <v>0</v>
      </c>
      <c r="AZ438">
        <f>'Revenue Drivers'!AK261</f>
        <v>37.937999999999988</v>
      </c>
      <c r="BA438">
        <f>'Revenue Drivers'!AL261</f>
        <v>48.728999999999985</v>
      </c>
      <c r="BB438">
        <f>'Revenue Drivers'!AM261</f>
        <v>44.629999999999995</v>
      </c>
      <c r="BC438">
        <f>'Revenue Drivers'!AN261</f>
        <v>36.322000000000003</v>
      </c>
      <c r="BD438">
        <f>'Revenue Drivers'!AO261</f>
        <v>11.242616369592668</v>
      </c>
      <c r="BE438">
        <f>'Revenue Drivers'!AP261</f>
        <v>1.6538504536666778</v>
      </c>
      <c r="BF438">
        <f>'Revenue Drivers'!AQ261</f>
        <v>6.2969014802723677</v>
      </c>
      <c r="BG438">
        <f>'Revenue Drivers'!AR261</f>
        <v>39.798034402051286</v>
      </c>
    </row>
    <row r="439" spans="1:59">
      <c r="A439" t="str">
        <f>'Revenue Drivers'!I262</f>
        <v>q/q abs Growth</v>
      </c>
      <c r="B439">
        <f>'Revenue Drivers'!J262</f>
        <v>0</v>
      </c>
      <c r="C439">
        <f>'Revenue Drivers'!K262</f>
        <v>0</v>
      </c>
      <c r="D439">
        <f>'Revenue Drivers'!L262</f>
        <v>0</v>
      </c>
      <c r="E439">
        <f>'Revenue Drivers'!M262</f>
        <v>0</v>
      </c>
      <c r="F439">
        <f>'Revenue Drivers'!N262</f>
        <v>0</v>
      </c>
      <c r="G439">
        <f>'Revenue Drivers'!O262</f>
        <v>0</v>
      </c>
      <c r="H439">
        <f>'Revenue Drivers'!P262</f>
        <v>0</v>
      </c>
      <c r="I439">
        <f>'Revenue Drivers'!Q262</f>
        <v>0</v>
      </c>
      <c r="J439">
        <f>'Revenue Drivers'!R262</f>
        <v>0</v>
      </c>
      <c r="K439">
        <f>'Revenue Drivers'!S262</f>
        <v>0</v>
      </c>
      <c r="L439">
        <f>'Revenue Drivers'!T262</f>
        <v>0</v>
      </c>
      <c r="M439">
        <f>'Revenue Drivers'!U262</f>
        <v>0</v>
      </c>
      <c r="N439">
        <f>'Revenue Drivers'!V262</f>
        <v>0</v>
      </c>
      <c r="O439">
        <f>'Revenue Drivers'!W262</f>
        <v>0</v>
      </c>
      <c r="P439">
        <f>'Revenue Drivers'!X262</f>
        <v>0</v>
      </c>
      <c r="Q439">
        <f>'Revenue Drivers'!Y262</f>
        <v>0</v>
      </c>
      <c r="R439">
        <f>'Revenue Drivers'!Z262</f>
        <v>7.4819999999999958</v>
      </c>
      <c r="S439">
        <f>'Revenue Drivers'!AA262</f>
        <v>8.3980000000000032</v>
      </c>
      <c r="T439">
        <f>'Revenue Drivers'!AB262</f>
        <v>19.524000000000001</v>
      </c>
      <c r="U439">
        <f>'Revenue Drivers'!AC262</f>
        <v>-5.5300000000000011</v>
      </c>
      <c r="V439">
        <f>'Revenue Drivers'!AD262</f>
        <v>5.6089999999999947</v>
      </c>
      <c r="W439">
        <f>'Revenue Drivers'!AE262</f>
        <v>8.8310000000000031</v>
      </c>
      <c r="X439">
        <f>'Revenue Drivers'!AF262</f>
        <v>28.962000000000003</v>
      </c>
      <c r="Y439">
        <f>'Revenue Drivers'!AG262</f>
        <v>-13.716999999999999</v>
      </c>
      <c r="Z439">
        <f>'Revenue Drivers'!AH262</f>
        <v>5.6310000000000002</v>
      </c>
      <c r="AA439">
        <f>'Revenue Drivers'!AI262</f>
        <v>0.67900000000000205</v>
      </c>
      <c r="AB439">
        <f>'Revenue Drivers'!AJ262</f>
        <v>69.806999999999988</v>
      </c>
      <c r="AD439">
        <f>'Revenue Drivers'!AT262</f>
        <v>0</v>
      </c>
      <c r="AE439">
        <f>'Revenue Drivers'!AU262</f>
        <v>0</v>
      </c>
      <c r="AF439">
        <f>'Revenue Drivers'!AV262</f>
        <v>0</v>
      </c>
      <c r="AG439" t="str">
        <f>'Revenue Drivers'!AW262</f>
        <v>NA</v>
      </c>
      <c r="AH439" t="str">
        <f>'Revenue Drivers'!AX262</f>
        <v>NA</v>
      </c>
      <c r="AI439" t="str">
        <f>'Revenue Drivers'!AY262</f>
        <v>NA</v>
      </c>
      <c r="AJ439" t="str">
        <f>'Revenue Drivers'!AZ262</f>
        <v>NA</v>
      </c>
      <c r="AK439" t="str">
        <f>'Revenue Drivers'!BA262</f>
        <v>NA</v>
      </c>
      <c r="AL439" t="str">
        <f>'Revenue Drivers'!BB262</f>
        <v>NA</v>
      </c>
      <c r="AM439" t="str">
        <f>'Revenue Drivers'!BC262</f>
        <v>NA</v>
      </c>
      <c r="AN439" t="str">
        <f>'Revenue Drivers'!BD262</f>
        <v>NA</v>
      </c>
      <c r="AO439" t="str">
        <f>'Revenue Drivers'!BE262</f>
        <v>NA</v>
      </c>
      <c r="AP439" t="str">
        <f>'Revenue Drivers'!BF262</f>
        <v>NA</v>
      </c>
      <c r="AQ439" t="str">
        <f>'Revenue Drivers'!BG262</f>
        <v>NA</v>
      </c>
      <c r="AR439" t="str">
        <f>'Revenue Drivers'!BH262</f>
        <v>NA</v>
      </c>
      <c r="AS439" t="str">
        <f>'Revenue Drivers'!BI262</f>
        <v>NA</v>
      </c>
      <c r="AT439">
        <f>'Revenue Drivers'!BJ262</f>
        <v>0</v>
      </c>
      <c r="AZ439">
        <f>'Revenue Drivers'!AK262</f>
        <v>-38.179000000000002</v>
      </c>
      <c r="BA439">
        <f>'Revenue Drivers'!AL262</f>
        <v>16.421999999999997</v>
      </c>
      <c r="BB439">
        <f>'Revenue Drivers'!AM262</f>
        <v>-3.4199999999999875</v>
      </c>
      <c r="BC439">
        <f>'Revenue Drivers'!AN262</f>
        <v>61.498999999999995</v>
      </c>
      <c r="BD439">
        <f>'Revenue Drivers'!AO262</f>
        <v>-63.258383630407337</v>
      </c>
      <c r="BE439">
        <f>'Revenue Drivers'!AP262</f>
        <v>6.8332340840740073</v>
      </c>
      <c r="BF439">
        <f>'Revenue Drivers'!AQ262</f>
        <v>1.2230510266057024</v>
      </c>
      <c r="BG439">
        <f>'Revenue Drivers'!AR262</f>
        <v>95.000132921778913</v>
      </c>
    </row>
    <row r="440" spans="1:59">
      <c r="A440" t="str">
        <f>'Revenue Drivers'!I263</f>
        <v xml:space="preserve">% of Americas Gross Revenue </v>
      </c>
      <c r="B440">
        <f>'Revenue Drivers'!J263</f>
        <v>0</v>
      </c>
      <c r="C440">
        <f>'Revenue Drivers'!K263</f>
        <v>0</v>
      </c>
      <c r="D440">
        <f>'Revenue Drivers'!L263</f>
        <v>0</v>
      </c>
      <c r="E440">
        <f>'Revenue Drivers'!M263</f>
        <v>0</v>
      </c>
      <c r="F440">
        <f>'Revenue Drivers'!N263</f>
        <v>0</v>
      </c>
      <c r="G440">
        <f>'Revenue Drivers'!O263</f>
        <v>0</v>
      </c>
      <c r="H440">
        <f>'Revenue Drivers'!P263</f>
        <v>0</v>
      </c>
      <c r="I440">
        <f>'Revenue Drivers'!Q263</f>
        <v>0</v>
      </c>
      <c r="J440">
        <f>'Revenue Drivers'!R263</f>
        <v>0</v>
      </c>
      <c r="K440">
        <f>'Revenue Drivers'!S263</f>
        <v>0</v>
      </c>
      <c r="L440">
        <f>'Revenue Drivers'!T263</f>
        <v>0</v>
      </c>
      <c r="M440">
        <f>'Revenue Drivers'!U263</f>
        <v>0</v>
      </c>
      <c r="N440">
        <f>'Revenue Drivers'!V263</f>
        <v>0</v>
      </c>
      <c r="O440">
        <f>'Revenue Drivers'!W263</f>
        <v>0</v>
      </c>
      <c r="P440">
        <f>'Revenue Drivers'!X263</f>
        <v>0</v>
      </c>
      <c r="Q440">
        <f>'Revenue Drivers'!Y263</f>
        <v>0.60870071406395532</v>
      </c>
      <c r="R440">
        <f>'Revenue Drivers'!Z263</f>
        <v>0.60377006635689745</v>
      </c>
      <c r="S440">
        <f>'Revenue Drivers'!AA263</f>
        <v>0.60570710696338836</v>
      </c>
      <c r="T440">
        <f>'Revenue Drivers'!AB263</f>
        <v>0.60956884511105225</v>
      </c>
      <c r="U440">
        <f>'Revenue Drivers'!AC263</f>
        <v>0.6086420734615996</v>
      </c>
      <c r="V440">
        <f>'Revenue Drivers'!AD263</f>
        <v>0.60297460134208813</v>
      </c>
      <c r="W440">
        <f>'Revenue Drivers'!AE263</f>
        <v>0.61023672837515319</v>
      </c>
      <c r="X440">
        <f>'Revenue Drivers'!AF263</f>
        <v>0.61508349350214242</v>
      </c>
      <c r="Y440">
        <f>'Revenue Drivers'!AG263</f>
        <v>0.61783331294929811</v>
      </c>
      <c r="Z440">
        <f>'Revenue Drivers'!AH263</f>
        <v>0.6169100829276396</v>
      </c>
      <c r="AA440">
        <f>'Revenue Drivers'!AI263</f>
        <v>0.60494963885553599</v>
      </c>
      <c r="AB440">
        <f>'Revenue Drivers'!AJ263</f>
        <v>0.62696011830144349</v>
      </c>
      <c r="AD440">
        <f>'Revenue Drivers'!AT263</f>
        <v>0</v>
      </c>
      <c r="AE440">
        <f>'Revenue Drivers'!AU263</f>
        <v>0</v>
      </c>
      <c r="AF440">
        <f>'Revenue Drivers'!AV263</f>
        <v>0.61222152821153453</v>
      </c>
      <c r="AG440">
        <f>'Revenue Drivers'!AW263</f>
        <v>0.60719888213659534</v>
      </c>
      <c r="AH440">
        <f>'Revenue Drivers'!AX263</f>
        <v>0.60995781692188111</v>
      </c>
      <c r="AI440">
        <f>'Revenue Drivers'!AY263</f>
        <v>0.61812927827406394</v>
      </c>
      <c r="AJ440">
        <f>'Revenue Drivers'!AZ263</f>
        <v>0.6253797604467568</v>
      </c>
      <c r="AK440">
        <f>'Revenue Drivers'!BA263</f>
        <v>0.63138741250336927</v>
      </c>
      <c r="AL440">
        <f>'Revenue Drivers'!BB263</f>
        <v>0.63488167755599645</v>
      </c>
      <c r="AM440">
        <f>'Revenue Drivers'!BC263</f>
        <v>0.63888167755599645</v>
      </c>
      <c r="AN440">
        <f>'Revenue Drivers'!BD263</f>
        <v>0.64188167755599645</v>
      </c>
      <c r="AO440">
        <f>'Revenue Drivers'!BE263</f>
        <v>0.6453816775559964</v>
      </c>
      <c r="AP440">
        <f>'Revenue Drivers'!BF263</f>
        <v>0.64888167755599624</v>
      </c>
      <c r="AQ440">
        <f>'Revenue Drivers'!BG263</f>
        <v>0.6503816775559963</v>
      </c>
      <c r="AR440">
        <f>'Revenue Drivers'!BH263</f>
        <v>0.65188167755599624</v>
      </c>
      <c r="AS440">
        <f>'Revenue Drivers'!BI263</f>
        <v>0.6503816775559963</v>
      </c>
      <c r="AT440">
        <f>'Revenue Drivers'!BJ263</f>
        <v>0</v>
      </c>
      <c r="AZ440">
        <f>'Revenue Drivers'!AK263</f>
        <v>0.61951416498007328</v>
      </c>
      <c r="BA440">
        <f>'Revenue Drivers'!AL263</f>
        <v>0.63336559252284297</v>
      </c>
      <c r="BB440">
        <f>'Revenue Drivers'!AM263</f>
        <v>0.62134404316634984</v>
      </c>
      <c r="BC440">
        <f>'Revenue Drivers'!AN263</f>
        <v>0.62633355507921251</v>
      </c>
      <c r="BD440">
        <f>'Revenue Drivers'!AO263</f>
        <v>0.62727815692735056</v>
      </c>
      <c r="BE440">
        <f>'Revenue Drivers'!AP263</f>
        <v>0.63881172903524619</v>
      </c>
      <c r="BF440">
        <f>'Revenue Drivers'!AQ263</f>
        <v>0.62711133073796266</v>
      </c>
      <c r="BG440">
        <f>'Revenue Drivers'!AR263</f>
        <v>0.6319601183014435</v>
      </c>
    </row>
    <row r="441" spans="1:59">
      <c r="A441">
        <f>'Revenue Drivers'!I265</f>
        <v>0</v>
      </c>
      <c r="B441">
        <f>'Revenue Drivers'!J265</f>
        <v>0</v>
      </c>
      <c r="C441">
        <f>'Revenue Drivers'!K265</f>
        <v>0</v>
      </c>
      <c r="D441">
        <f>'Revenue Drivers'!L265</f>
        <v>0</v>
      </c>
      <c r="E441">
        <f>'Revenue Drivers'!M265</f>
        <v>0</v>
      </c>
      <c r="F441">
        <f>'Revenue Drivers'!N265</f>
        <v>0</v>
      </c>
      <c r="G441">
        <f>'Revenue Drivers'!O265</f>
        <v>0</v>
      </c>
      <c r="H441">
        <f>'Revenue Drivers'!P265</f>
        <v>0</v>
      </c>
      <c r="I441">
        <f>'Revenue Drivers'!Q265</f>
        <v>0</v>
      </c>
      <c r="J441">
        <f>'Revenue Drivers'!R265</f>
        <v>0</v>
      </c>
      <c r="K441">
        <f>'Revenue Drivers'!S265</f>
        <v>0</v>
      </c>
      <c r="L441">
        <f>'Revenue Drivers'!T265</f>
        <v>0</v>
      </c>
      <c r="M441">
        <f>'Revenue Drivers'!U265</f>
        <v>0</v>
      </c>
      <c r="N441">
        <f>'Revenue Drivers'!V265</f>
        <v>0</v>
      </c>
      <c r="O441">
        <f>'Revenue Drivers'!W265</f>
        <v>0</v>
      </c>
      <c r="P441">
        <f>'Revenue Drivers'!X265</f>
        <v>0</v>
      </c>
      <c r="Q441">
        <f>'Revenue Drivers'!Y265</f>
        <v>0</v>
      </c>
      <c r="R441">
        <f>'Revenue Drivers'!Z265</f>
        <v>0</v>
      </c>
      <c r="S441">
        <f>'Revenue Drivers'!AA265</f>
        <v>0</v>
      </c>
      <c r="T441">
        <f>'Revenue Drivers'!AB265</f>
        <v>0</v>
      </c>
      <c r="U441">
        <f>'Revenue Drivers'!AC265</f>
        <v>0</v>
      </c>
      <c r="V441">
        <f>'Revenue Drivers'!AD265</f>
        <v>0</v>
      </c>
      <c r="W441">
        <f>'Revenue Drivers'!AE265</f>
        <v>0</v>
      </c>
      <c r="X441">
        <f>'Revenue Drivers'!AF265</f>
        <v>0</v>
      </c>
      <c r="Y441">
        <f>'Revenue Drivers'!AG265</f>
        <v>0</v>
      </c>
      <c r="Z441">
        <f>'Revenue Drivers'!AH265</f>
        <v>0</v>
      </c>
      <c r="AA441">
        <f>'Revenue Drivers'!AI265</f>
        <v>0</v>
      </c>
      <c r="AB441">
        <f>'Revenue Drivers'!AJ265</f>
        <v>0</v>
      </c>
      <c r="AD441">
        <f>'Revenue Drivers'!AT265</f>
        <v>0</v>
      </c>
      <c r="AE441">
        <f>'Revenue Drivers'!AU265</f>
        <v>0</v>
      </c>
      <c r="AF441">
        <f>'Revenue Drivers'!AV265</f>
        <v>0</v>
      </c>
      <c r="AG441">
        <f>'Revenue Drivers'!AW265</f>
        <v>0</v>
      </c>
      <c r="AH441">
        <f>'Revenue Drivers'!AX265</f>
        <v>0</v>
      </c>
      <c r="AI441">
        <f>'Revenue Drivers'!AY265</f>
        <v>0</v>
      </c>
      <c r="AJ441">
        <f>'Revenue Drivers'!AZ265</f>
        <v>0</v>
      </c>
      <c r="AK441">
        <f>'Revenue Drivers'!BA265</f>
        <v>0</v>
      </c>
      <c r="AL441">
        <f>'Revenue Drivers'!BB265</f>
        <v>0</v>
      </c>
      <c r="AM441">
        <f>'Revenue Drivers'!BC265</f>
        <v>0</v>
      </c>
      <c r="AN441">
        <f>'Revenue Drivers'!BD265</f>
        <v>0</v>
      </c>
      <c r="AO441">
        <f>'Revenue Drivers'!BE265</f>
        <v>0</v>
      </c>
      <c r="AP441">
        <f>'Revenue Drivers'!BF265</f>
        <v>0</v>
      </c>
      <c r="AQ441">
        <f>'Revenue Drivers'!BG265</f>
        <v>0</v>
      </c>
      <c r="AR441">
        <f>'Revenue Drivers'!BH265</f>
        <v>0</v>
      </c>
      <c r="AS441">
        <f>'Revenue Drivers'!BI265</f>
        <v>0</v>
      </c>
      <c r="AT441">
        <f>'Revenue Drivers'!BJ265</f>
        <v>0</v>
      </c>
      <c r="AZ441">
        <f>'Revenue Drivers'!AK265</f>
        <v>0</v>
      </c>
      <c r="BA441">
        <f>'Revenue Drivers'!AL265</f>
        <v>0</v>
      </c>
      <c r="BB441">
        <f>'Revenue Drivers'!AM265</f>
        <v>0</v>
      </c>
      <c r="BC441">
        <f>'Revenue Drivers'!AN265</f>
        <v>0</v>
      </c>
      <c r="BD441">
        <f>'Revenue Drivers'!AO265</f>
        <v>0</v>
      </c>
      <c r="BE441">
        <f>'Revenue Drivers'!AP265</f>
        <v>0</v>
      </c>
      <c r="BF441">
        <f>'Revenue Drivers'!AQ265</f>
        <v>0</v>
      </c>
      <c r="BG441">
        <f>'Revenue Drivers'!AR265</f>
        <v>0</v>
      </c>
    </row>
    <row r="442" spans="1:59">
      <c r="A442" t="str">
        <f>'Revenue Drivers'!I266</f>
        <v>America (in Constant Currency USD)</v>
      </c>
      <c r="B442">
        <f>'Revenue Drivers'!J266</f>
        <v>0</v>
      </c>
      <c r="C442">
        <f>'Revenue Drivers'!K266</f>
        <v>0</v>
      </c>
      <c r="D442">
        <f>'Revenue Drivers'!L266</f>
        <v>0</v>
      </c>
      <c r="E442">
        <f>'Revenue Drivers'!M266</f>
        <v>0</v>
      </c>
      <c r="F442">
        <f>'Revenue Drivers'!N266</f>
        <v>0</v>
      </c>
      <c r="G442">
        <f>'Revenue Drivers'!O266</f>
        <v>0</v>
      </c>
      <c r="H442">
        <f>'Revenue Drivers'!P266</f>
        <v>0</v>
      </c>
      <c r="I442">
        <f>'Revenue Drivers'!Q266</f>
        <v>0</v>
      </c>
      <c r="J442">
        <f>'Revenue Drivers'!R266</f>
        <v>0</v>
      </c>
      <c r="K442">
        <f>'Revenue Drivers'!S266</f>
        <v>0</v>
      </c>
      <c r="L442">
        <f>'Revenue Drivers'!T266</f>
        <v>0</v>
      </c>
      <c r="M442">
        <f>'Revenue Drivers'!U266</f>
        <v>0</v>
      </c>
      <c r="N442">
        <f>'Revenue Drivers'!V266</f>
        <v>0</v>
      </c>
      <c r="O442">
        <f>'Revenue Drivers'!W266</f>
        <v>0</v>
      </c>
      <c r="P442">
        <f>'Revenue Drivers'!X266</f>
        <v>0</v>
      </c>
      <c r="Q442">
        <f>'Revenue Drivers'!Y266</f>
        <v>0</v>
      </c>
      <c r="R442">
        <f>'Revenue Drivers'!Z266</f>
        <v>0</v>
      </c>
      <c r="S442">
        <f>'Revenue Drivers'!AA266</f>
        <v>0</v>
      </c>
      <c r="T442">
        <f>'Revenue Drivers'!AB266</f>
        <v>0</v>
      </c>
      <c r="U442">
        <f>'Revenue Drivers'!AC266</f>
        <v>63.091999999999999</v>
      </c>
      <c r="V442">
        <f>'Revenue Drivers'!AD266</f>
        <v>70.099999999999994</v>
      </c>
      <c r="W442">
        <f>'Revenue Drivers'!AE266</f>
        <v>80.475999999999999</v>
      </c>
      <c r="X442">
        <f>'Revenue Drivers'!AF266</f>
        <v>108.319</v>
      </c>
      <c r="Y442">
        <f>'Revenue Drivers'!AG266</f>
        <v>93.090879999999999</v>
      </c>
      <c r="Z442">
        <f>'Revenue Drivers'!AH266</f>
        <v>97.605379999999982</v>
      </c>
      <c r="AA442">
        <f>'Revenue Drivers'!AI266</f>
        <v>96.875519999999995</v>
      </c>
      <c r="AB442">
        <f>'Revenue Drivers'!AJ266</f>
        <v>166.38713999999999</v>
      </c>
      <c r="AD442">
        <f>'Revenue Drivers'!AT266</f>
        <v>0</v>
      </c>
      <c r="AE442">
        <f>'Revenue Drivers'!AU266</f>
        <v>0</v>
      </c>
      <c r="AF442">
        <f>'Revenue Drivers'!AV266</f>
        <v>0</v>
      </c>
      <c r="AG442">
        <f>'Revenue Drivers'!AW266</f>
        <v>0</v>
      </c>
      <c r="AH442">
        <f>'Revenue Drivers'!AX266</f>
        <v>321.98700000000002</v>
      </c>
      <c r="AI442">
        <f>'Revenue Drivers'!AY266</f>
        <v>453.95891999999998</v>
      </c>
      <c r="AJ442">
        <f>'Revenue Drivers'!AZ266</f>
        <v>616.93326999999999</v>
      </c>
      <c r="AK442">
        <f>'Revenue Drivers'!BA266</f>
        <v>677.41672094539354</v>
      </c>
      <c r="AL442">
        <f>'Revenue Drivers'!BB266</f>
        <v>766.81551962014896</v>
      </c>
      <c r="AM442">
        <f>'Revenue Drivers'!BC266</f>
        <v>852.49159815729342</v>
      </c>
      <c r="AN442">
        <f>'Revenue Drivers'!BD266</f>
        <v>929.71045535578435</v>
      </c>
      <c r="AO442">
        <f>'Revenue Drivers'!BE266</f>
        <v>1006.8523993167216</v>
      </c>
      <c r="AP442">
        <f>'Revenue Drivers'!BF266</f>
        <v>1081.2673822358784</v>
      </c>
      <c r="AQ442">
        <f>'Revenue Drivers'!BG266</f>
        <v>1146.7857242307914</v>
      </c>
      <c r="AR442">
        <f>'Revenue Drivers'!BH266</f>
        <v>1211.0800514023572</v>
      </c>
      <c r="AS442">
        <f>'Revenue Drivers'!BI266</f>
        <v>1273.1212057670507</v>
      </c>
      <c r="AT442">
        <f>'Revenue Drivers'!BJ266</f>
        <v>0</v>
      </c>
      <c r="AZ442">
        <f>'Revenue Drivers'!AK266</f>
        <v>127.30059999999999</v>
      </c>
      <c r="BA442">
        <f>'Revenue Drivers'!AL266</f>
        <v>144.84</v>
      </c>
      <c r="BB442">
        <f>'Revenue Drivers'!AM266</f>
        <v>140.99655000000001</v>
      </c>
      <c r="BC442">
        <f>'Revenue Drivers'!AN266</f>
        <v>203.79611999999997</v>
      </c>
      <c r="BD442">
        <f>'Revenue Drivers'!AO266</f>
        <v>139.79571187535493</v>
      </c>
      <c r="BE442">
        <f>'Revenue Drivers'!AP266</f>
        <v>146.36414090516632</v>
      </c>
      <c r="BF442">
        <f>'Revenue Drivers'!AQ266</f>
        <v>148.3491553859337</v>
      </c>
      <c r="BG442">
        <f>'Revenue Drivers'!AR266</f>
        <v>242.90771277893867</v>
      </c>
    </row>
    <row r="443" spans="1:59">
      <c r="A443" t="str">
        <f>'Revenue Drivers'!I267</f>
        <v>y/y Constant Currency Growth - %</v>
      </c>
      <c r="B443">
        <f>'Revenue Drivers'!J267</f>
        <v>0</v>
      </c>
      <c r="C443">
        <f>'Revenue Drivers'!K267</f>
        <v>0</v>
      </c>
      <c r="D443">
        <f>'Revenue Drivers'!L267</f>
        <v>0</v>
      </c>
      <c r="E443">
        <f>'Revenue Drivers'!M267</f>
        <v>0</v>
      </c>
      <c r="F443">
        <f>'Revenue Drivers'!N267</f>
        <v>0</v>
      </c>
      <c r="G443">
        <f>'Revenue Drivers'!O267</f>
        <v>0</v>
      </c>
      <c r="H443">
        <f>'Revenue Drivers'!P267</f>
        <v>0</v>
      </c>
      <c r="I443">
        <f>'Revenue Drivers'!Q267</f>
        <v>0</v>
      </c>
      <c r="J443">
        <f>'Revenue Drivers'!R267</f>
        <v>0</v>
      </c>
      <c r="K443">
        <f>'Revenue Drivers'!S267</f>
        <v>0</v>
      </c>
      <c r="L443">
        <f>'Revenue Drivers'!T267</f>
        <v>0</v>
      </c>
      <c r="M443">
        <f>'Revenue Drivers'!U267</f>
        <v>0</v>
      </c>
      <c r="N443">
        <f>'Revenue Drivers'!V267</f>
        <v>0</v>
      </c>
      <c r="O443">
        <f>'Revenue Drivers'!W267</f>
        <v>0</v>
      </c>
      <c r="P443">
        <f>'Revenue Drivers'!X267</f>
        <v>0</v>
      </c>
      <c r="Q443">
        <f>'Revenue Drivers'!Y267</f>
        <v>0</v>
      </c>
      <c r="R443">
        <f>'Revenue Drivers'!Z267</f>
        <v>0</v>
      </c>
      <c r="S443">
        <f>'Revenue Drivers'!AA267</f>
        <v>0</v>
      </c>
      <c r="T443">
        <f>'Revenue Drivers'!AB267</f>
        <v>0</v>
      </c>
      <c r="U443">
        <f>'Revenue Drivers'!AC267</f>
        <v>1.0112209116990756</v>
      </c>
      <c r="V443">
        <f>'Revenue Drivers'!AD267</f>
        <v>0.80428291979820865</v>
      </c>
      <c r="W443">
        <f>'Revenue Drivers'!AE267</f>
        <v>0.70319576719576715</v>
      </c>
      <c r="X443">
        <f>'Revenue Drivers'!AF267</f>
        <v>0.62217330098541357</v>
      </c>
      <c r="Y443">
        <f>'Revenue Drivers'!AG267</f>
        <v>0.52</v>
      </c>
      <c r="Z443">
        <f>'Revenue Drivers'!AH267</f>
        <v>0.45999999999999996</v>
      </c>
      <c r="AA443">
        <f>'Revenue Drivers'!AI267</f>
        <v>0.28000000000000003</v>
      </c>
      <c r="AB443">
        <f>'Revenue Drivers'!AJ267</f>
        <v>0.58999999999999986</v>
      </c>
      <c r="AD443">
        <f>'Revenue Drivers'!AT267</f>
        <v>0</v>
      </c>
      <c r="AE443">
        <f>'Revenue Drivers'!AU267</f>
        <v>0</v>
      </c>
      <c r="AF443">
        <f>'Revenue Drivers'!AV267</f>
        <v>0</v>
      </c>
      <c r="AG443">
        <f>'Revenue Drivers'!AW267</f>
        <v>0</v>
      </c>
      <c r="AH443">
        <f>'Revenue Drivers'!AX267</f>
        <v>0.74759289211163371</v>
      </c>
      <c r="AI443">
        <f>'Revenue Drivers'!AY267</f>
        <v>0.47185207520742356</v>
      </c>
      <c r="AJ443">
        <f>'Revenue Drivers'!AZ267</f>
        <v>0.36557940474662098</v>
      </c>
      <c r="AK443">
        <f>'Revenue Drivers'!BA267</f>
        <v>9.3678360823247209E-2</v>
      </c>
      <c r="AL443">
        <f>'Revenue Drivers'!BB267</f>
        <v>0.13035546890800909</v>
      </c>
      <c r="AM443">
        <f>'Revenue Drivers'!BC267</f>
        <v>0.11172971379033259</v>
      </c>
      <c r="AN443">
        <f>'Revenue Drivers'!BD267</f>
        <v>9.0580197347872593E-2</v>
      </c>
      <c r="AO443">
        <f>'Revenue Drivers'!BE267</f>
        <v>8.2974159875846887E-2</v>
      </c>
      <c r="AP443">
        <f>'Revenue Drivers'!BF267</f>
        <v>7.39085321439934E-2</v>
      </c>
      <c r="AQ443">
        <f>'Revenue Drivers'!BG267</f>
        <v>6.0594024263852519E-2</v>
      </c>
      <c r="AR443">
        <f>'Revenue Drivers'!BH267</f>
        <v>5.6064812992585367E-2</v>
      </c>
      <c r="AS443">
        <f>'Revenue Drivers'!BI267</f>
        <v>5.1227954991789115E-2</v>
      </c>
      <c r="AT443">
        <f>'Revenue Drivers'!BJ267</f>
        <v>0</v>
      </c>
      <c r="AZ443">
        <f>'Revenue Drivers'!AK267</f>
        <v>0.39999999999999991</v>
      </c>
      <c r="BA443">
        <f>'Revenue Drivers'!AL267</f>
        <v>0.5</v>
      </c>
      <c r="BB443">
        <f>'Revenue Drivers'!AM267</f>
        <v>0.45000000000000018</v>
      </c>
      <c r="BC443">
        <f>'Revenue Drivers'!AN267</f>
        <v>0.21999999999999997</v>
      </c>
      <c r="BD443">
        <f>'Revenue Drivers'!AO267</f>
        <v>8.4806132488185026E-2</v>
      </c>
      <c r="BE443">
        <f>'Revenue Drivers'!AP267</f>
        <v>7.4000158660760817E-3</v>
      </c>
      <c r="BF443">
        <f>'Revenue Drivers'!AQ267</f>
        <v>4.5677035757873075E-2</v>
      </c>
      <c r="BG443">
        <f>'Revenue Drivers'!AR267</f>
        <v>0.19442445605473169</v>
      </c>
    </row>
    <row r="444" spans="1:59">
      <c r="A444" t="str">
        <f>'Revenue Drivers'!I268</f>
        <v>2 Yr Stacked Growth - %</v>
      </c>
      <c r="B444">
        <f>'Revenue Drivers'!J268</f>
        <v>0</v>
      </c>
      <c r="C444">
        <f>'Revenue Drivers'!K268</f>
        <v>0</v>
      </c>
      <c r="D444">
        <f>'Revenue Drivers'!L268</f>
        <v>0</v>
      </c>
      <c r="E444">
        <f>'Revenue Drivers'!M268</f>
        <v>0</v>
      </c>
      <c r="F444">
        <f>'Revenue Drivers'!N268</f>
        <v>0</v>
      </c>
      <c r="G444">
        <f>'Revenue Drivers'!O268</f>
        <v>0</v>
      </c>
      <c r="H444">
        <f>'Revenue Drivers'!P268</f>
        <v>0</v>
      </c>
      <c r="I444">
        <f>'Revenue Drivers'!Q268</f>
        <v>0</v>
      </c>
      <c r="J444">
        <f>'Revenue Drivers'!R268</f>
        <v>0</v>
      </c>
      <c r="K444">
        <f>'Revenue Drivers'!S268</f>
        <v>0</v>
      </c>
      <c r="L444">
        <f>'Revenue Drivers'!T268</f>
        <v>0</v>
      </c>
      <c r="M444">
        <f>'Revenue Drivers'!U268</f>
        <v>0</v>
      </c>
      <c r="N444">
        <f>'Revenue Drivers'!V268</f>
        <v>0</v>
      </c>
      <c r="O444">
        <f>'Revenue Drivers'!W268</f>
        <v>0</v>
      </c>
      <c r="P444">
        <f>'Revenue Drivers'!X268</f>
        <v>0</v>
      </c>
      <c r="Q444">
        <f>'Revenue Drivers'!Y268</f>
        <v>0</v>
      </c>
      <c r="R444">
        <f>'Revenue Drivers'!Z268</f>
        <v>0</v>
      </c>
      <c r="S444">
        <f>'Revenue Drivers'!AA268</f>
        <v>0</v>
      </c>
      <c r="T444">
        <f>'Revenue Drivers'!AB268</f>
        <v>0</v>
      </c>
      <c r="U444">
        <f>'Revenue Drivers'!AC268</f>
        <v>0</v>
      </c>
      <c r="V444">
        <f>'Revenue Drivers'!AD268</f>
        <v>0</v>
      </c>
      <c r="W444">
        <f>'Revenue Drivers'!AE268</f>
        <v>0</v>
      </c>
      <c r="X444">
        <f>'Revenue Drivers'!AF268</f>
        <v>0</v>
      </c>
      <c r="Y444">
        <f>'Revenue Drivers'!AG268</f>
        <v>1.5312209116990756</v>
      </c>
      <c r="Z444">
        <f>'Revenue Drivers'!AH268</f>
        <v>1.2642829197982086</v>
      </c>
      <c r="AA444">
        <f>'Revenue Drivers'!AI268</f>
        <v>0.98319576719576718</v>
      </c>
      <c r="AB444">
        <f>'Revenue Drivers'!AJ268</f>
        <v>1.2121733009854134</v>
      </c>
      <c r="AD444">
        <f>'Revenue Drivers'!AT268</f>
        <v>0</v>
      </c>
      <c r="AE444">
        <f>'Revenue Drivers'!AU268</f>
        <v>0</v>
      </c>
      <c r="AF444">
        <f>'Revenue Drivers'!AV268</f>
        <v>0</v>
      </c>
      <c r="AG444">
        <f>'Revenue Drivers'!AW268</f>
        <v>0</v>
      </c>
      <c r="AH444">
        <f>'Revenue Drivers'!AX268</f>
        <v>0</v>
      </c>
      <c r="AI444">
        <f>'Revenue Drivers'!AY268</f>
        <v>0</v>
      </c>
      <c r="AJ444">
        <f>'Revenue Drivers'!AZ268</f>
        <v>0</v>
      </c>
      <c r="AK444">
        <f>'Revenue Drivers'!BA268</f>
        <v>0.45925776556986819</v>
      </c>
      <c r="AL444">
        <f>'Revenue Drivers'!BB268</f>
        <v>0.2240338297312563</v>
      </c>
      <c r="AM444">
        <f>'Revenue Drivers'!BC268</f>
        <v>0.24208518269834167</v>
      </c>
      <c r="AN444">
        <f>'Revenue Drivers'!BD268</f>
        <v>0.20230991113820518</v>
      </c>
      <c r="AO444">
        <f>'Revenue Drivers'!BE268</f>
        <v>0.17355435722371948</v>
      </c>
      <c r="AP444">
        <f>'Revenue Drivers'!BF268</f>
        <v>0.15688269201984029</v>
      </c>
      <c r="AQ444">
        <f>'Revenue Drivers'!BG268</f>
        <v>0.13450255640784592</v>
      </c>
      <c r="AR444">
        <f>'Revenue Drivers'!BH268</f>
        <v>0.11665883725643789</v>
      </c>
      <c r="AS444">
        <f>'Revenue Drivers'!BI268</f>
        <v>0.10729276798437448</v>
      </c>
      <c r="AT444">
        <f>'Revenue Drivers'!BJ268</f>
        <v>0</v>
      </c>
      <c r="AZ444">
        <f>'Revenue Drivers'!AK268</f>
        <v>0.91999999999999993</v>
      </c>
      <c r="BA444">
        <f>'Revenue Drivers'!AL268</f>
        <v>0.96</v>
      </c>
      <c r="BB444">
        <f>'Revenue Drivers'!AM268</f>
        <v>0.7300000000000002</v>
      </c>
      <c r="BC444">
        <f>'Revenue Drivers'!AN268</f>
        <v>0.80999999999999983</v>
      </c>
      <c r="BD444">
        <f>'Revenue Drivers'!AO268</f>
        <v>0.48480613248818494</v>
      </c>
      <c r="BE444">
        <f>'Revenue Drivers'!AP268</f>
        <v>0.50740001586607608</v>
      </c>
      <c r="BF444">
        <f>'Revenue Drivers'!AQ268</f>
        <v>0.49567703575787325</v>
      </c>
      <c r="BG444">
        <f>'Revenue Drivers'!AR268</f>
        <v>0.41442445605473166</v>
      </c>
    </row>
    <row r="445" spans="1:59">
      <c r="A445" t="str">
        <f>'Revenue Drivers'!I269</f>
        <v>y/y abs Growth</v>
      </c>
      <c r="B445">
        <f>'Revenue Drivers'!J269</f>
        <v>0</v>
      </c>
      <c r="C445">
        <f>'Revenue Drivers'!K269</f>
        <v>0</v>
      </c>
      <c r="D445">
        <f>'Revenue Drivers'!L269</f>
        <v>0</v>
      </c>
      <c r="E445">
        <f>'Revenue Drivers'!M269</f>
        <v>0</v>
      </c>
      <c r="F445">
        <f>'Revenue Drivers'!N269</f>
        <v>0</v>
      </c>
      <c r="G445">
        <f>'Revenue Drivers'!O269</f>
        <v>0</v>
      </c>
      <c r="H445">
        <f>'Revenue Drivers'!P269</f>
        <v>0</v>
      </c>
      <c r="I445">
        <f>'Revenue Drivers'!Q269</f>
        <v>0</v>
      </c>
      <c r="J445">
        <f>'Revenue Drivers'!R269</f>
        <v>0</v>
      </c>
      <c r="K445">
        <f>'Revenue Drivers'!S269</f>
        <v>0</v>
      </c>
      <c r="L445">
        <f>'Revenue Drivers'!T269</f>
        <v>0</v>
      </c>
      <c r="M445">
        <f>'Revenue Drivers'!U269</f>
        <v>0</v>
      </c>
      <c r="N445">
        <f>'Revenue Drivers'!V269</f>
        <v>0</v>
      </c>
      <c r="O445">
        <f>'Revenue Drivers'!W269</f>
        <v>0</v>
      </c>
      <c r="P445">
        <f>'Revenue Drivers'!X269</f>
        <v>0</v>
      </c>
      <c r="Q445">
        <f>'Revenue Drivers'!Y269</f>
        <v>0</v>
      </c>
      <c r="R445">
        <f>'Revenue Drivers'!Z269</f>
        <v>0</v>
      </c>
      <c r="S445">
        <f>'Revenue Drivers'!AA269</f>
        <v>0</v>
      </c>
      <c r="T445">
        <f>'Revenue Drivers'!AB269</f>
        <v>0</v>
      </c>
      <c r="U445">
        <f>'Revenue Drivers'!AC269</f>
        <v>0</v>
      </c>
      <c r="V445">
        <f>'Revenue Drivers'!AD269</f>
        <v>0</v>
      </c>
      <c r="W445">
        <f>'Revenue Drivers'!AE269</f>
        <v>0</v>
      </c>
      <c r="X445">
        <f>'Revenue Drivers'!AF269</f>
        <v>0</v>
      </c>
      <c r="Y445">
        <f>'Revenue Drivers'!AG269</f>
        <v>29.99888</v>
      </c>
      <c r="Z445">
        <f>'Revenue Drivers'!AH269</f>
        <v>27.505379999999988</v>
      </c>
      <c r="AA445">
        <f>'Revenue Drivers'!AI269</f>
        <v>16.399519999999995</v>
      </c>
      <c r="AB445">
        <f>'Revenue Drivers'!AJ269</f>
        <v>58.068139999999985</v>
      </c>
      <c r="AD445">
        <f>'Revenue Drivers'!AT269</f>
        <v>0</v>
      </c>
      <c r="AE445">
        <f>'Revenue Drivers'!AU269</f>
        <v>0</v>
      </c>
      <c r="AF445">
        <f>'Revenue Drivers'!AV269</f>
        <v>0</v>
      </c>
      <c r="AG445">
        <f>'Revenue Drivers'!AW269</f>
        <v>0</v>
      </c>
      <c r="AH445">
        <f>'Revenue Drivers'!AX269</f>
        <v>0</v>
      </c>
      <c r="AI445">
        <f>'Revenue Drivers'!AY269</f>
        <v>0</v>
      </c>
      <c r="AJ445">
        <f>'Revenue Drivers'!AZ269</f>
        <v>0</v>
      </c>
      <c r="AK445">
        <f>'Revenue Drivers'!BA269</f>
        <v>60.483450945393542</v>
      </c>
      <c r="AL445">
        <f>'Revenue Drivers'!BB269</f>
        <v>89.398798674755426</v>
      </c>
      <c r="AM445">
        <f>'Revenue Drivers'!BC269</f>
        <v>85.676078537144463</v>
      </c>
      <c r="AN445">
        <f>'Revenue Drivers'!BD269</f>
        <v>77.218857198490923</v>
      </c>
      <c r="AO445">
        <f>'Revenue Drivers'!BE269</f>
        <v>77.141943960937283</v>
      </c>
      <c r="AP445">
        <f>'Revenue Drivers'!BF269</f>
        <v>74.414982919156728</v>
      </c>
      <c r="AQ445">
        <f>'Revenue Drivers'!BG269</f>
        <v>65.518341994913044</v>
      </c>
      <c r="AR445">
        <f>'Revenue Drivers'!BH269</f>
        <v>64.294327171565783</v>
      </c>
      <c r="AS445">
        <f>'Revenue Drivers'!BI269</f>
        <v>62.041154364693512</v>
      </c>
      <c r="AT445">
        <f>'Revenue Drivers'!BJ269</f>
        <v>0</v>
      </c>
      <c r="AZ445">
        <f>'Revenue Drivers'!AK269</f>
        <v>34.20971999999999</v>
      </c>
      <c r="BA445">
        <f>'Revenue Drivers'!AL269</f>
        <v>47.234620000000021</v>
      </c>
      <c r="BB445">
        <f>'Revenue Drivers'!AM269</f>
        <v>44.121030000000019</v>
      </c>
      <c r="BC445">
        <f>'Revenue Drivers'!AN269</f>
        <v>37.408979999999985</v>
      </c>
      <c r="BD445">
        <f>'Revenue Drivers'!AO269</f>
        <v>12.495111875354937</v>
      </c>
      <c r="BE445">
        <f>'Revenue Drivers'!AP269</f>
        <v>1.5241409051663197</v>
      </c>
      <c r="BF445">
        <f>'Revenue Drivers'!AQ269</f>
        <v>7.3526053859336855</v>
      </c>
      <c r="BG445">
        <f>'Revenue Drivers'!AR269</f>
        <v>39.1115927789387</v>
      </c>
    </row>
    <row r="446" spans="1:59">
      <c r="A446" t="str">
        <f>'Revenue Drivers'!I270</f>
        <v>q/q abs Growth</v>
      </c>
      <c r="B446">
        <f>'Revenue Drivers'!J270</f>
        <v>0</v>
      </c>
      <c r="C446">
        <f>'Revenue Drivers'!K270</f>
        <v>0</v>
      </c>
      <c r="D446">
        <f>'Revenue Drivers'!L270</f>
        <v>0</v>
      </c>
      <c r="E446">
        <f>'Revenue Drivers'!M270</f>
        <v>0</v>
      </c>
      <c r="F446">
        <f>'Revenue Drivers'!N270</f>
        <v>0</v>
      </c>
      <c r="G446">
        <f>'Revenue Drivers'!O270</f>
        <v>0</v>
      </c>
      <c r="H446">
        <f>'Revenue Drivers'!P270</f>
        <v>0</v>
      </c>
      <c r="I446">
        <f>'Revenue Drivers'!Q270</f>
        <v>0</v>
      </c>
      <c r="J446">
        <f>'Revenue Drivers'!R270</f>
        <v>0</v>
      </c>
      <c r="K446">
        <f>'Revenue Drivers'!S270</f>
        <v>0</v>
      </c>
      <c r="L446">
        <f>'Revenue Drivers'!T270</f>
        <v>0</v>
      </c>
      <c r="M446">
        <f>'Revenue Drivers'!U270</f>
        <v>0</v>
      </c>
      <c r="N446">
        <f>'Revenue Drivers'!V270</f>
        <v>0</v>
      </c>
      <c r="O446">
        <f>'Revenue Drivers'!W270</f>
        <v>0</v>
      </c>
      <c r="P446">
        <f>'Revenue Drivers'!X270</f>
        <v>0</v>
      </c>
      <c r="Q446">
        <f>'Revenue Drivers'!Y270</f>
        <v>0</v>
      </c>
      <c r="R446">
        <f>'Revenue Drivers'!Z270</f>
        <v>0</v>
      </c>
      <c r="S446">
        <f>'Revenue Drivers'!AA270</f>
        <v>0</v>
      </c>
      <c r="T446">
        <f>'Revenue Drivers'!AB270</f>
        <v>0</v>
      </c>
      <c r="U446">
        <f>'Revenue Drivers'!AC270</f>
        <v>0</v>
      </c>
      <c r="V446">
        <f>'Revenue Drivers'!AD270</f>
        <v>7.0079999999999956</v>
      </c>
      <c r="W446">
        <f>'Revenue Drivers'!AE270</f>
        <v>10.376000000000005</v>
      </c>
      <c r="X446">
        <f>'Revenue Drivers'!AF270</f>
        <v>27.843000000000004</v>
      </c>
      <c r="Y446">
        <f>'Revenue Drivers'!AG270</f>
        <v>-15.228120000000004</v>
      </c>
      <c r="Z446">
        <f>'Revenue Drivers'!AH270</f>
        <v>4.514499999999984</v>
      </c>
      <c r="AA446">
        <f>'Revenue Drivers'!AI270</f>
        <v>-0.72985999999998796</v>
      </c>
      <c r="AB446">
        <f>'Revenue Drivers'!AJ270</f>
        <v>69.511619999999994</v>
      </c>
      <c r="AD446">
        <f>'Revenue Drivers'!AT270</f>
        <v>0</v>
      </c>
      <c r="AE446">
        <f>'Revenue Drivers'!AU270</f>
        <v>0</v>
      </c>
      <c r="AF446">
        <f>'Revenue Drivers'!AV270</f>
        <v>0</v>
      </c>
      <c r="AG446">
        <f>'Revenue Drivers'!AW270</f>
        <v>0</v>
      </c>
      <c r="AH446">
        <f>'Revenue Drivers'!AX270</f>
        <v>0</v>
      </c>
      <c r="AI446">
        <f>'Revenue Drivers'!AY270</f>
        <v>0</v>
      </c>
      <c r="AJ446">
        <f>'Revenue Drivers'!AZ270</f>
        <v>0</v>
      </c>
      <c r="AK446">
        <f>'Revenue Drivers'!BA270</f>
        <v>0</v>
      </c>
      <c r="AL446">
        <f>'Revenue Drivers'!BB270</f>
        <v>0</v>
      </c>
      <c r="AM446">
        <f>'Revenue Drivers'!BC270</f>
        <v>0</v>
      </c>
      <c r="AN446">
        <f>'Revenue Drivers'!BD270</f>
        <v>0</v>
      </c>
      <c r="AO446">
        <f>'Revenue Drivers'!BE270</f>
        <v>0</v>
      </c>
      <c r="AP446">
        <f>'Revenue Drivers'!BF270</f>
        <v>0</v>
      </c>
      <c r="AQ446">
        <f>'Revenue Drivers'!BG270</f>
        <v>0</v>
      </c>
      <c r="AR446">
        <f>'Revenue Drivers'!BH270</f>
        <v>0</v>
      </c>
      <c r="AS446">
        <f>'Revenue Drivers'!BI270</f>
        <v>0</v>
      </c>
      <c r="AT446">
        <f>'Revenue Drivers'!BJ270</f>
        <v>0</v>
      </c>
      <c r="AZ446">
        <f>'Revenue Drivers'!AK270</f>
        <v>-39.086539999999999</v>
      </c>
      <c r="BA446">
        <f>'Revenue Drivers'!AL270</f>
        <v>17.539400000000015</v>
      </c>
      <c r="BB446">
        <f>'Revenue Drivers'!AM270</f>
        <v>-3.84344999999999</v>
      </c>
      <c r="BC446">
        <f>'Revenue Drivers'!AN270</f>
        <v>62.79956999999996</v>
      </c>
      <c r="BD446">
        <f>'Revenue Drivers'!AO270</f>
        <v>-64.000408124645048</v>
      </c>
      <c r="BE446">
        <f>'Revenue Drivers'!AP270</f>
        <v>6.5684290298113979</v>
      </c>
      <c r="BF446">
        <f>'Revenue Drivers'!AQ270</f>
        <v>1.9850144807673757</v>
      </c>
      <c r="BG446">
        <f>'Revenue Drivers'!AR270</f>
        <v>94.558557393004975</v>
      </c>
    </row>
    <row r="447" spans="1:59">
      <c r="A447" t="str">
        <f>'Revenue Drivers'!I271</f>
        <v xml:space="preserve">% of Americas Constant Currency Gross Revenue </v>
      </c>
      <c r="B447">
        <f>'Revenue Drivers'!J271</f>
        <v>0</v>
      </c>
      <c r="C447">
        <f>'Revenue Drivers'!K271</f>
        <v>0</v>
      </c>
      <c r="D447">
        <f>'Revenue Drivers'!L271</f>
        <v>0</v>
      </c>
      <c r="E447">
        <f>'Revenue Drivers'!M271</f>
        <v>0</v>
      </c>
      <c r="F447">
        <f>'Revenue Drivers'!N271</f>
        <v>0</v>
      </c>
      <c r="G447">
        <f>'Revenue Drivers'!O271</f>
        <v>0</v>
      </c>
      <c r="H447">
        <f>'Revenue Drivers'!P271</f>
        <v>0</v>
      </c>
      <c r="I447">
        <f>'Revenue Drivers'!Q271</f>
        <v>0</v>
      </c>
      <c r="J447">
        <f>'Revenue Drivers'!R271</f>
        <v>0</v>
      </c>
      <c r="K447">
        <f>'Revenue Drivers'!S271</f>
        <v>0</v>
      </c>
      <c r="L447">
        <f>'Revenue Drivers'!T271</f>
        <v>0</v>
      </c>
      <c r="M447">
        <f>'Revenue Drivers'!U271</f>
        <v>0</v>
      </c>
      <c r="N447">
        <f>'Revenue Drivers'!V271</f>
        <v>0</v>
      </c>
      <c r="O447">
        <f>'Revenue Drivers'!W271</f>
        <v>0</v>
      </c>
      <c r="P447">
        <f>'Revenue Drivers'!X271</f>
        <v>0</v>
      </c>
      <c r="Q447">
        <f>'Revenue Drivers'!Y271</f>
        <v>0</v>
      </c>
      <c r="R447">
        <f>'Revenue Drivers'!Z271</f>
        <v>0</v>
      </c>
      <c r="S447">
        <f>'Revenue Drivers'!AA271</f>
        <v>0</v>
      </c>
      <c r="T447">
        <f>'Revenue Drivers'!AB271</f>
        <v>0</v>
      </c>
      <c r="U447">
        <f>'Revenue Drivers'!AC271</f>
        <v>0.6094491079277069</v>
      </c>
      <c r="V447">
        <f>'Revenue Drivers'!AD271</f>
        <v>0.60394589471870419</v>
      </c>
      <c r="W447">
        <f>'Revenue Drivers'!AE271</f>
        <v>0.61048064085447251</v>
      </c>
      <c r="X447">
        <f>'Revenue Drivers'!AF271</f>
        <v>0.61264670116795339</v>
      </c>
      <c r="Y447">
        <f>'Revenue Drivers'!AG271</f>
        <v>0.61418152788498959</v>
      </c>
      <c r="Z447">
        <f>'Revenue Drivers'!AH271</f>
        <v>0.6160361270125787</v>
      </c>
      <c r="AA447">
        <f>'Revenue Drivers'!AI271</f>
        <v>0.60550621110092717</v>
      </c>
      <c r="AB447">
        <f>'Revenue Drivers'!AJ271</f>
        <v>0.63095661591510077</v>
      </c>
      <c r="AD447">
        <f>'Revenue Drivers'!AT271</f>
        <v>0</v>
      </c>
      <c r="AE447">
        <f>'Revenue Drivers'!AU271</f>
        <v>0</v>
      </c>
      <c r="AF447">
        <f>'Revenue Drivers'!AV271</f>
        <v>0</v>
      </c>
      <c r="AG447">
        <f>'Revenue Drivers'!AW271</f>
        <v>0</v>
      </c>
      <c r="AH447">
        <f>'Revenue Drivers'!AX271</f>
        <v>0.6095675681815601</v>
      </c>
      <c r="AI447">
        <f>'Revenue Drivers'!AY271</f>
        <v>0.61871953237580035</v>
      </c>
      <c r="AJ447">
        <f>'Revenue Drivers'!AZ271</f>
        <v>0.62646154334192139</v>
      </c>
      <c r="AK447">
        <f>'Revenue Drivers'!BA271</f>
        <v>0.6313816775559965</v>
      </c>
      <c r="AL447">
        <f>'Revenue Drivers'!BB271</f>
        <v>0.63488167755599645</v>
      </c>
      <c r="AM447">
        <f>'Revenue Drivers'!BC271</f>
        <v>0.63888167755599645</v>
      </c>
      <c r="AN447">
        <f>'Revenue Drivers'!BD271</f>
        <v>0.64188167755599645</v>
      </c>
      <c r="AO447">
        <f>'Revenue Drivers'!BE271</f>
        <v>0.6453816775559964</v>
      </c>
      <c r="AP447">
        <f>'Revenue Drivers'!BF271</f>
        <v>0.64888167755599635</v>
      </c>
      <c r="AQ447">
        <f>'Revenue Drivers'!BG271</f>
        <v>0.6503816775559963</v>
      </c>
      <c r="AR447">
        <f>'Revenue Drivers'!BH271</f>
        <v>0.65188167755599624</v>
      </c>
      <c r="AS447">
        <f>'Revenue Drivers'!BI271</f>
        <v>0.6503816775559963</v>
      </c>
      <c r="AT447">
        <f>'Revenue Drivers'!BJ271</f>
        <v>0</v>
      </c>
      <c r="AZ447">
        <f>'Revenue Drivers'!AK271</f>
        <v>0.62227815692735056</v>
      </c>
      <c r="BA447">
        <f>'Revenue Drivers'!AL271</f>
        <v>0.63381172903524619</v>
      </c>
      <c r="BB447">
        <f>'Revenue Drivers'!AM271</f>
        <v>0.62211133073796265</v>
      </c>
      <c r="BC447">
        <f>'Revenue Drivers'!AN271</f>
        <v>0.62696011830144349</v>
      </c>
      <c r="BD447">
        <f>'Revenue Drivers'!AO271</f>
        <v>0.62727815692735056</v>
      </c>
      <c r="BE447">
        <f>'Revenue Drivers'!AP271</f>
        <v>0.63881172903524619</v>
      </c>
      <c r="BF447">
        <f>'Revenue Drivers'!AQ271</f>
        <v>0.62711133073796266</v>
      </c>
      <c r="BG447">
        <f>'Revenue Drivers'!AR271</f>
        <v>0.6319601183014435</v>
      </c>
    </row>
    <row r="448" spans="1:59">
      <c r="A448">
        <f>'Revenue Drivers'!I273</f>
        <v>0</v>
      </c>
      <c r="B448">
        <f>'Revenue Drivers'!J273</f>
        <v>0</v>
      </c>
      <c r="C448">
        <f>'Revenue Drivers'!K273</f>
        <v>0</v>
      </c>
      <c r="D448">
        <f>'Revenue Drivers'!L273</f>
        <v>0</v>
      </c>
      <c r="E448">
        <f>'Revenue Drivers'!M273</f>
        <v>0</v>
      </c>
      <c r="F448">
        <f>'Revenue Drivers'!N273</f>
        <v>0</v>
      </c>
      <c r="G448">
        <f>'Revenue Drivers'!O273</f>
        <v>0</v>
      </c>
      <c r="H448">
        <f>'Revenue Drivers'!P273</f>
        <v>0</v>
      </c>
      <c r="I448">
        <f>'Revenue Drivers'!Q273</f>
        <v>0</v>
      </c>
      <c r="J448">
        <f>'Revenue Drivers'!R273</f>
        <v>0</v>
      </c>
      <c r="K448">
        <f>'Revenue Drivers'!S273</f>
        <v>0</v>
      </c>
      <c r="L448">
        <f>'Revenue Drivers'!T273</f>
        <v>0</v>
      </c>
      <c r="M448">
        <f>'Revenue Drivers'!U273</f>
        <v>0</v>
      </c>
      <c r="N448">
        <f>'Revenue Drivers'!V273</f>
        <v>0</v>
      </c>
      <c r="O448">
        <f>'Revenue Drivers'!W273</f>
        <v>0</v>
      </c>
      <c r="P448">
        <f>'Revenue Drivers'!X273</f>
        <v>0</v>
      </c>
      <c r="Q448">
        <f>'Revenue Drivers'!Y273</f>
        <v>0</v>
      </c>
      <c r="R448">
        <f>'Revenue Drivers'!Z273</f>
        <v>0</v>
      </c>
      <c r="S448">
        <f>'Revenue Drivers'!AA273</f>
        <v>0</v>
      </c>
      <c r="T448">
        <f>'Revenue Drivers'!AB273</f>
        <v>0</v>
      </c>
      <c r="U448">
        <f>'Revenue Drivers'!AC273</f>
        <v>0</v>
      </c>
      <c r="V448">
        <f>'Revenue Drivers'!AD273</f>
        <v>0</v>
      </c>
      <c r="W448">
        <f>'Revenue Drivers'!AE273</f>
        <v>0</v>
      </c>
      <c r="X448">
        <f>'Revenue Drivers'!AF273</f>
        <v>0</v>
      </c>
      <c r="Y448">
        <f>'Revenue Drivers'!AG273</f>
        <v>0</v>
      </c>
      <c r="Z448">
        <f>'Revenue Drivers'!AH273</f>
        <v>0</v>
      </c>
      <c r="AA448">
        <f>'Revenue Drivers'!AI273</f>
        <v>0</v>
      </c>
      <c r="AB448">
        <f>'Revenue Drivers'!AJ273</f>
        <v>0</v>
      </c>
      <c r="AD448">
        <f>'Revenue Drivers'!AT273</f>
        <v>0</v>
      </c>
      <c r="AE448">
        <f>'Revenue Drivers'!AU273</f>
        <v>0</v>
      </c>
      <c r="AF448">
        <f>'Revenue Drivers'!AV273</f>
        <v>0</v>
      </c>
      <c r="AG448">
        <f>'Revenue Drivers'!AW273</f>
        <v>0</v>
      </c>
      <c r="AH448">
        <f>'Revenue Drivers'!AX273</f>
        <v>0</v>
      </c>
      <c r="AI448">
        <f>'Revenue Drivers'!AY273</f>
        <v>0</v>
      </c>
      <c r="AJ448">
        <f>'Revenue Drivers'!AZ273</f>
        <v>0</v>
      </c>
      <c r="AK448">
        <f>'Revenue Drivers'!BA273</f>
        <v>0</v>
      </c>
      <c r="AL448">
        <f>'Revenue Drivers'!BB273</f>
        <v>0</v>
      </c>
      <c r="AM448">
        <f>'Revenue Drivers'!BC273</f>
        <v>0</v>
      </c>
      <c r="AN448">
        <f>'Revenue Drivers'!BD273</f>
        <v>0</v>
      </c>
      <c r="AO448">
        <f>'Revenue Drivers'!BE273</f>
        <v>0</v>
      </c>
      <c r="AP448">
        <f>'Revenue Drivers'!BF273</f>
        <v>0</v>
      </c>
      <c r="AQ448">
        <f>'Revenue Drivers'!BG273</f>
        <v>0</v>
      </c>
      <c r="AR448">
        <f>'Revenue Drivers'!BH273</f>
        <v>0</v>
      </c>
      <c r="AS448">
        <f>'Revenue Drivers'!BI273</f>
        <v>0</v>
      </c>
      <c r="AT448">
        <f>'Revenue Drivers'!BJ273</f>
        <v>0</v>
      </c>
      <c r="AZ448">
        <f>'Revenue Drivers'!AK273</f>
        <v>0</v>
      </c>
      <c r="BA448">
        <f>'Revenue Drivers'!AL273</f>
        <v>0</v>
      </c>
      <c r="BB448">
        <f>'Revenue Drivers'!AM273</f>
        <v>0</v>
      </c>
      <c r="BC448">
        <f>'Revenue Drivers'!AN273</f>
        <v>0</v>
      </c>
      <c r="BD448">
        <f>'Revenue Drivers'!AO273</f>
        <v>0</v>
      </c>
      <c r="BE448">
        <f>'Revenue Drivers'!AP273</f>
        <v>0</v>
      </c>
      <c r="BF448">
        <f>'Revenue Drivers'!AQ273</f>
        <v>0</v>
      </c>
      <c r="BG448">
        <f>'Revenue Drivers'!AR273</f>
        <v>0</v>
      </c>
    </row>
    <row r="449" spans="1:59">
      <c r="A449" t="str">
        <f>'Revenue Drivers'!I274</f>
        <v>y/y FX Impact - %</v>
      </c>
      <c r="B449">
        <f>'Revenue Drivers'!J274</f>
        <v>0</v>
      </c>
      <c r="C449">
        <f>'Revenue Drivers'!K274</f>
        <v>0</v>
      </c>
      <c r="D449">
        <f>'Revenue Drivers'!L274</f>
        <v>0</v>
      </c>
      <c r="E449">
        <f>'Revenue Drivers'!M274</f>
        <v>0</v>
      </c>
      <c r="F449">
        <f>'Revenue Drivers'!N274</f>
        <v>0</v>
      </c>
      <c r="G449">
        <f>'Revenue Drivers'!O274</f>
        <v>0</v>
      </c>
      <c r="H449">
        <f>'Revenue Drivers'!P274</f>
        <v>0</v>
      </c>
      <c r="I449">
        <f>'Revenue Drivers'!Q274</f>
        <v>0</v>
      </c>
      <c r="J449">
        <f>'Revenue Drivers'!R274</f>
        <v>0</v>
      </c>
      <c r="K449">
        <f>'Revenue Drivers'!S274</f>
        <v>0</v>
      </c>
      <c r="L449">
        <f>'Revenue Drivers'!T274</f>
        <v>0</v>
      </c>
      <c r="M449">
        <f>'Revenue Drivers'!U274</f>
        <v>0</v>
      </c>
      <c r="N449">
        <f>'Revenue Drivers'!V274</f>
        <v>0</v>
      </c>
      <c r="O449">
        <f>'Revenue Drivers'!W274</f>
        <v>0</v>
      </c>
      <c r="P449">
        <f>'Revenue Drivers'!X274</f>
        <v>0</v>
      </c>
      <c r="Q449">
        <f>'Revenue Drivers'!Y274</f>
        <v>0</v>
      </c>
      <c r="R449">
        <f>'Revenue Drivers'!Z274</f>
        <v>0</v>
      </c>
      <c r="S449">
        <f>'Revenue Drivers'!AA274</f>
        <v>0</v>
      </c>
      <c r="T449">
        <f>'Revenue Drivers'!AB274</f>
        <v>0</v>
      </c>
      <c r="U449">
        <f>'Revenue Drivers'!AC274</f>
        <v>-5.8909786420146659E-2</v>
      </c>
      <c r="V449">
        <f>'Revenue Drivers'!AD274</f>
        <v>-8.3573561206630398E-2</v>
      </c>
      <c r="W449">
        <f>'Revenue Drivers'!AE274</f>
        <v>-0.10141798941798941</v>
      </c>
      <c r="X449">
        <f>'Revenue Drivers'!AF274</f>
        <v>-5.5006439632192317E-2</v>
      </c>
      <c r="Y449">
        <f>'Revenue Drivers'!AG274</f>
        <v>-3.5299457906080578E-2</v>
      </c>
      <c r="Z449">
        <f>'Revenue Drivers'!AH274</f>
        <v>-1.5636994600092491E-2</v>
      </c>
      <c r="AA449">
        <f>'Revenue Drivers'!AI274</f>
        <v>4.8026002853971406E-3</v>
      </c>
      <c r="AB449">
        <f>'Revenue Drivers'!AJ274</f>
        <v>6.2960839401411395E-3</v>
      </c>
      <c r="AD449">
        <f>'Revenue Drivers'!AT274</f>
        <v>0</v>
      </c>
      <c r="AE449">
        <f>'Revenue Drivers'!AU274</f>
        <v>0</v>
      </c>
      <c r="AF449">
        <f>'Revenue Drivers'!AV274</f>
        <v>0</v>
      </c>
      <c r="AG449">
        <f>'Revenue Drivers'!AW274</f>
        <v>0</v>
      </c>
      <c r="AH449">
        <f>'Revenue Drivers'!AX274</f>
        <v>-7.3597255842732467E-2</v>
      </c>
      <c r="AI449">
        <f>'Revenue Drivers'!AY274</f>
        <v>-7.0840749999188102E-3</v>
      </c>
      <c r="AJ449">
        <f>'Revenue Drivers'!AZ274</f>
        <v>5.4446028323897888E-3</v>
      </c>
      <c r="AK449">
        <f>'Revenue Drivers'!BA274</f>
        <v>1.5623065811034564E-3</v>
      </c>
      <c r="AL449">
        <f>'Revenue Drivers'!BB274</f>
        <v>0</v>
      </c>
      <c r="AM449">
        <f>'Revenue Drivers'!BC274</f>
        <v>0</v>
      </c>
      <c r="AN449">
        <f>'Revenue Drivers'!BD274</f>
        <v>0</v>
      </c>
      <c r="AO449">
        <f>'Revenue Drivers'!BE274</f>
        <v>0</v>
      </c>
      <c r="AP449">
        <f>'Revenue Drivers'!BF274</f>
        <v>0</v>
      </c>
      <c r="AQ449">
        <f>'Revenue Drivers'!BG274</f>
        <v>0</v>
      </c>
      <c r="AR449">
        <f>'Revenue Drivers'!BH274</f>
        <v>0</v>
      </c>
      <c r="AS449">
        <f>'Revenue Drivers'!BI274</f>
        <v>0</v>
      </c>
      <c r="AT449">
        <f>'Revenue Drivers'!BJ274</f>
        <v>0</v>
      </c>
      <c r="AZ449">
        <f>'Revenue Drivers'!AK274</f>
        <v>1.722662736860614E-2</v>
      </c>
      <c r="BA449">
        <f>'Revenue Drivers'!AL274</f>
        <v>4.6499585749790739E-3</v>
      </c>
      <c r="BB449">
        <f>'Revenue Drivers'!AM274</f>
        <v>8.9722230792168567E-3</v>
      </c>
      <c r="BC449">
        <f>'Revenue Drivers'!AN274</f>
        <v>-2.562886869484915E-3</v>
      </c>
      <c r="BD449">
        <f>'Revenue Drivers'!AO274</f>
        <v>2.4358795831185276E-3</v>
      </c>
      <c r="BE449">
        <f>'Revenue Drivers'!AP274</f>
        <v>3.9831614816010497E-3</v>
      </c>
      <c r="BF449">
        <f>'Revenue Drivers'!AQ274</f>
        <v>-1.2917121123101616E-3</v>
      </c>
      <c r="BG449">
        <f>'Revenue Drivers'!AR274</f>
        <v>1.2702176503314178E-3</v>
      </c>
    </row>
    <row r="450" spans="1:59">
      <c r="A450" t="str">
        <f>'Revenue Drivers'!I275</f>
        <v>Abs FX Impact</v>
      </c>
      <c r="B450">
        <f>'Revenue Drivers'!J275</f>
        <v>0</v>
      </c>
      <c r="C450">
        <f>'Revenue Drivers'!K275</f>
        <v>0</v>
      </c>
      <c r="D450">
        <f>'Revenue Drivers'!L275</f>
        <v>0</v>
      </c>
      <c r="E450">
        <f>'Revenue Drivers'!M275</f>
        <v>0</v>
      </c>
      <c r="F450">
        <f>'Revenue Drivers'!N275</f>
        <v>0</v>
      </c>
      <c r="G450">
        <f>'Revenue Drivers'!O275</f>
        <v>0</v>
      </c>
      <c r="H450">
        <f>'Revenue Drivers'!P275</f>
        <v>0</v>
      </c>
      <c r="I450">
        <f>'Revenue Drivers'!Q275</f>
        <v>0</v>
      </c>
      <c r="J450">
        <f>'Revenue Drivers'!R275</f>
        <v>0</v>
      </c>
      <c r="K450">
        <f>'Revenue Drivers'!S275</f>
        <v>0</v>
      </c>
      <c r="L450">
        <f>'Revenue Drivers'!T275</f>
        <v>0</v>
      </c>
      <c r="M450">
        <f>'Revenue Drivers'!U275</f>
        <v>0</v>
      </c>
      <c r="N450">
        <f>'Revenue Drivers'!V275</f>
        <v>0</v>
      </c>
      <c r="O450">
        <f>'Revenue Drivers'!W275</f>
        <v>0</v>
      </c>
      <c r="P450">
        <f>'Revenue Drivers'!X275</f>
        <v>0</v>
      </c>
      <c r="Q450">
        <f>'Revenue Drivers'!Y275</f>
        <v>0</v>
      </c>
      <c r="R450">
        <f>'Revenue Drivers'!Z275</f>
        <v>0</v>
      </c>
      <c r="S450">
        <f>'Revenue Drivers'!AA275</f>
        <v>0</v>
      </c>
      <c r="T450">
        <f>'Revenue Drivers'!AB275</f>
        <v>0</v>
      </c>
      <c r="U450">
        <f>'Revenue Drivers'!AC275</f>
        <v>-1.8480000000000001</v>
      </c>
      <c r="V450">
        <f>'Revenue Drivers'!AD275</f>
        <v>-3.2469999999999999</v>
      </c>
      <c r="W450">
        <f>'Revenue Drivers'!AE275</f>
        <v>-4.7919999999999998</v>
      </c>
      <c r="X450">
        <f>'Revenue Drivers'!AF275</f>
        <v>-3.673</v>
      </c>
      <c r="Y450">
        <f>'Revenue Drivers'!AG275</f>
        <v>-2.1618799999999965</v>
      </c>
      <c r="Z450">
        <f>'Revenue Drivers'!AH275</f>
        <v>-1.0453799999999802</v>
      </c>
      <c r="AA450">
        <f>'Revenue Drivers'!AI275</f>
        <v>0.3634800000000098</v>
      </c>
      <c r="AB450">
        <f>'Revenue Drivers'!AJ275</f>
        <v>0.65886000000000422</v>
      </c>
      <c r="AD450">
        <f>'Revenue Drivers'!AT275</f>
        <v>0</v>
      </c>
      <c r="AE450">
        <f>'Revenue Drivers'!AU275</f>
        <v>0</v>
      </c>
      <c r="AF450">
        <f>'Revenue Drivers'!AV275</f>
        <v>0</v>
      </c>
      <c r="AG450">
        <f>'Revenue Drivers'!AW275</f>
        <v>0</v>
      </c>
      <c r="AH450">
        <f>'Revenue Drivers'!AX275</f>
        <v>-13.56</v>
      </c>
      <c r="AI450">
        <f>'Revenue Drivers'!AY275</f>
        <v>-2.1849199999999627</v>
      </c>
      <c r="AJ450">
        <f>'Revenue Drivers'!AZ275</f>
        <v>2.4597299999999933</v>
      </c>
      <c r="AK450">
        <f>'Revenue Drivers'!BA275</f>
        <v>0.96768176018935936</v>
      </c>
      <c r="AL450">
        <f>'Revenue Drivers'!BB275</f>
        <v>0</v>
      </c>
      <c r="AM450">
        <f>'Revenue Drivers'!BC275</f>
        <v>0</v>
      </c>
      <c r="AN450">
        <f>'Revenue Drivers'!BD275</f>
        <v>0</v>
      </c>
      <c r="AO450">
        <f>'Revenue Drivers'!BE275</f>
        <v>0</v>
      </c>
      <c r="AP450">
        <f>'Revenue Drivers'!BF275</f>
        <v>0</v>
      </c>
      <c r="AQ450">
        <f>'Revenue Drivers'!BG275</f>
        <v>0</v>
      </c>
      <c r="AR450">
        <f>'Revenue Drivers'!BH275</f>
        <v>0</v>
      </c>
      <c r="AS450">
        <f>'Revenue Drivers'!BI275</f>
        <v>0</v>
      </c>
      <c r="AT450">
        <f>'Revenue Drivers'!BJ275</f>
        <v>0</v>
      </c>
      <c r="AZ450">
        <f>'Revenue Drivers'!AK275</f>
        <v>1.5664000000000016</v>
      </c>
      <c r="BA450">
        <f>'Revenue Drivers'!AL275</f>
        <v>0.44899999999998386</v>
      </c>
      <c r="BB450">
        <f>'Revenue Drivers'!AM275</f>
        <v>0.8724499999999864</v>
      </c>
      <c r="BC450">
        <f>'Revenue Drivers'!AN275</f>
        <v>-0.42811999999997852</v>
      </c>
      <c r="BD450">
        <f>'Revenue Drivers'!AO275</f>
        <v>0.31390449423774058</v>
      </c>
      <c r="BE450">
        <f>'Revenue Drivers'!AP275</f>
        <v>0.57870954850033862</v>
      </c>
      <c r="BF450">
        <f>'Revenue Drivers'!AQ275</f>
        <v>-0.18325390566132646</v>
      </c>
      <c r="BG450">
        <f>'Revenue Drivers'!AR275</f>
        <v>0.25832162311260665</v>
      </c>
    </row>
    <row r="451" spans="1:59">
      <c r="A451">
        <f>'Revenue Drivers'!I276</f>
        <v>0</v>
      </c>
      <c r="B451">
        <f>'Revenue Drivers'!J276</f>
        <v>0</v>
      </c>
      <c r="C451">
        <f>'Revenue Drivers'!K276</f>
        <v>0</v>
      </c>
      <c r="D451">
        <f>'Revenue Drivers'!L276</f>
        <v>0</v>
      </c>
      <c r="E451">
        <f>'Revenue Drivers'!M276</f>
        <v>0</v>
      </c>
      <c r="F451">
        <f>'Revenue Drivers'!N276</f>
        <v>0</v>
      </c>
      <c r="G451">
        <f>'Revenue Drivers'!O276</f>
        <v>0</v>
      </c>
      <c r="H451">
        <f>'Revenue Drivers'!P276</f>
        <v>0</v>
      </c>
      <c r="I451">
        <f>'Revenue Drivers'!Q276</f>
        <v>0</v>
      </c>
      <c r="J451">
        <f>'Revenue Drivers'!R276</f>
        <v>0</v>
      </c>
      <c r="K451">
        <f>'Revenue Drivers'!S276</f>
        <v>0</v>
      </c>
      <c r="L451">
        <f>'Revenue Drivers'!T276</f>
        <v>0</v>
      </c>
      <c r="M451">
        <f>'Revenue Drivers'!U276</f>
        <v>0</v>
      </c>
      <c r="N451">
        <f>'Revenue Drivers'!V276</f>
        <v>0</v>
      </c>
      <c r="O451">
        <f>'Revenue Drivers'!W276</f>
        <v>0</v>
      </c>
      <c r="P451">
        <f>'Revenue Drivers'!X276</f>
        <v>0</v>
      </c>
      <c r="Q451">
        <f>'Revenue Drivers'!Y276</f>
        <v>0</v>
      </c>
      <c r="R451">
        <f>'Revenue Drivers'!Z276</f>
        <v>0</v>
      </c>
      <c r="S451">
        <f>'Revenue Drivers'!AA276</f>
        <v>0</v>
      </c>
      <c r="T451">
        <f>'Revenue Drivers'!AB276</f>
        <v>0</v>
      </c>
      <c r="U451">
        <f>'Revenue Drivers'!AC276</f>
        <v>0</v>
      </c>
      <c r="V451">
        <f>'Revenue Drivers'!AD276</f>
        <v>0</v>
      </c>
      <c r="W451">
        <f>'Revenue Drivers'!AE276</f>
        <v>0</v>
      </c>
      <c r="X451">
        <f>'Revenue Drivers'!AF276</f>
        <v>0</v>
      </c>
      <c r="Y451">
        <f>'Revenue Drivers'!AG276</f>
        <v>0</v>
      </c>
      <c r="Z451">
        <f>'Revenue Drivers'!AH276</f>
        <v>0</v>
      </c>
      <c r="AA451">
        <f>'Revenue Drivers'!AI276</f>
        <v>0</v>
      </c>
      <c r="AB451">
        <f>'Revenue Drivers'!AJ276</f>
        <v>0</v>
      </c>
      <c r="AD451">
        <f>'Revenue Drivers'!AT276</f>
        <v>0</v>
      </c>
      <c r="AE451">
        <f>'Revenue Drivers'!AU276</f>
        <v>0</v>
      </c>
      <c r="AF451">
        <f>'Revenue Drivers'!AV276</f>
        <v>0</v>
      </c>
      <c r="AG451">
        <f>'Revenue Drivers'!AW276</f>
        <v>0</v>
      </c>
      <c r="AH451">
        <f>'Revenue Drivers'!AX276</f>
        <v>0</v>
      </c>
      <c r="AI451">
        <f>'Revenue Drivers'!AY276</f>
        <v>0</v>
      </c>
      <c r="AJ451">
        <f>'Revenue Drivers'!AZ276</f>
        <v>0</v>
      </c>
      <c r="AK451">
        <f>'Revenue Drivers'!BA276</f>
        <v>0</v>
      </c>
      <c r="AL451">
        <f>'Revenue Drivers'!BB276</f>
        <v>0</v>
      </c>
      <c r="AM451">
        <f>'Revenue Drivers'!BC276</f>
        <v>0</v>
      </c>
      <c r="AN451">
        <f>'Revenue Drivers'!BD276</f>
        <v>0</v>
      </c>
      <c r="AO451">
        <f>'Revenue Drivers'!BE276</f>
        <v>0</v>
      </c>
      <c r="AP451">
        <f>'Revenue Drivers'!BF276</f>
        <v>0</v>
      </c>
      <c r="AQ451">
        <f>'Revenue Drivers'!BG276</f>
        <v>0</v>
      </c>
      <c r="AR451">
        <f>'Revenue Drivers'!BH276</f>
        <v>0</v>
      </c>
      <c r="AS451">
        <f>'Revenue Drivers'!BI276</f>
        <v>0</v>
      </c>
      <c r="AT451">
        <f>'Revenue Drivers'!BJ276</f>
        <v>0</v>
      </c>
      <c r="AZ451">
        <f>'Revenue Drivers'!AK276</f>
        <v>0</v>
      </c>
      <c r="BA451">
        <f>'Revenue Drivers'!AL276</f>
        <v>0</v>
      </c>
      <c r="BB451">
        <f>'Revenue Drivers'!AM276</f>
        <v>0</v>
      </c>
      <c r="BC451">
        <f>'Revenue Drivers'!AN276</f>
        <v>0</v>
      </c>
      <c r="BD451">
        <f>'Revenue Drivers'!AO276</f>
        <v>0</v>
      </c>
      <c r="BE451">
        <f>'Revenue Drivers'!AP276</f>
        <v>0</v>
      </c>
      <c r="BF451">
        <f>'Revenue Drivers'!AQ276</f>
        <v>0</v>
      </c>
      <c r="BG451">
        <f>'Revenue Drivers'!AR276</f>
        <v>0</v>
      </c>
    </row>
    <row r="452" spans="1:59">
      <c r="A452">
        <f>'Revenue Drivers'!I277</f>
        <v>0</v>
      </c>
      <c r="B452">
        <f>'Revenue Drivers'!J277</f>
        <v>0</v>
      </c>
      <c r="C452">
        <f>'Revenue Drivers'!K277</f>
        <v>0</v>
      </c>
      <c r="D452">
        <f>'Revenue Drivers'!L277</f>
        <v>0</v>
      </c>
      <c r="E452">
        <f>'Revenue Drivers'!M277</f>
        <v>0</v>
      </c>
      <c r="F452">
        <f>'Revenue Drivers'!N277</f>
        <v>0</v>
      </c>
      <c r="G452">
        <f>'Revenue Drivers'!O277</f>
        <v>0</v>
      </c>
      <c r="H452">
        <f>'Revenue Drivers'!P277</f>
        <v>0</v>
      </c>
      <c r="I452">
        <f>'Revenue Drivers'!Q277</f>
        <v>0</v>
      </c>
      <c r="J452">
        <f>'Revenue Drivers'!R277</f>
        <v>0</v>
      </c>
      <c r="K452">
        <f>'Revenue Drivers'!S277</f>
        <v>0</v>
      </c>
      <c r="L452">
        <f>'Revenue Drivers'!T277</f>
        <v>0</v>
      </c>
      <c r="M452">
        <f>'Revenue Drivers'!U277</f>
        <v>0</v>
      </c>
      <c r="N452">
        <f>'Revenue Drivers'!V277</f>
        <v>0</v>
      </c>
      <c r="O452">
        <f>'Revenue Drivers'!W277</f>
        <v>0</v>
      </c>
      <c r="P452">
        <f>'Revenue Drivers'!X277</f>
        <v>0</v>
      </c>
      <c r="Q452">
        <f>'Revenue Drivers'!Y277</f>
        <v>0</v>
      </c>
      <c r="R452">
        <f>'Revenue Drivers'!Z277</f>
        <v>0</v>
      </c>
      <c r="S452">
        <f>'Revenue Drivers'!AA277</f>
        <v>0</v>
      </c>
      <c r="T452">
        <f>'Revenue Drivers'!AB277</f>
        <v>0</v>
      </c>
      <c r="U452">
        <f>'Revenue Drivers'!AC277</f>
        <v>0</v>
      </c>
      <c r="V452">
        <f>'Revenue Drivers'!AD277</f>
        <v>0</v>
      </c>
      <c r="W452">
        <f>'Revenue Drivers'!AE277</f>
        <v>0</v>
      </c>
      <c r="X452">
        <f>'Revenue Drivers'!AF277</f>
        <v>0</v>
      </c>
      <c r="Y452">
        <f>'Revenue Drivers'!AG277</f>
        <v>0</v>
      </c>
      <c r="Z452">
        <f>'Revenue Drivers'!AH277</f>
        <v>0</v>
      </c>
      <c r="AA452">
        <f>'Revenue Drivers'!AI277</f>
        <v>0</v>
      </c>
      <c r="AB452">
        <f>'Revenue Drivers'!AJ277</f>
        <v>0</v>
      </c>
      <c r="AD452">
        <f>'Revenue Drivers'!AT277</f>
        <v>0</v>
      </c>
      <c r="AE452">
        <f>'Revenue Drivers'!AU277</f>
        <v>0</v>
      </c>
      <c r="AF452">
        <f>'Revenue Drivers'!AV277</f>
        <v>0</v>
      </c>
      <c r="AG452">
        <f>'Revenue Drivers'!AW277</f>
        <v>0</v>
      </c>
      <c r="AH452">
        <f>'Revenue Drivers'!AX277</f>
        <v>0</v>
      </c>
      <c r="AI452">
        <f>'Revenue Drivers'!AY277</f>
        <v>0</v>
      </c>
      <c r="AJ452">
        <f>'Revenue Drivers'!AZ277</f>
        <v>0</v>
      </c>
      <c r="AK452">
        <f>'Revenue Drivers'!BA277</f>
        <v>0</v>
      </c>
      <c r="AL452">
        <f>'Revenue Drivers'!BB277</f>
        <v>0</v>
      </c>
      <c r="AM452">
        <f>'Revenue Drivers'!BC277</f>
        <v>0</v>
      </c>
      <c r="AN452">
        <f>'Revenue Drivers'!BD277</f>
        <v>0</v>
      </c>
      <c r="AO452">
        <f>'Revenue Drivers'!BE277</f>
        <v>0</v>
      </c>
      <c r="AP452">
        <f>'Revenue Drivers'!BF277</f>
        <v>0</v>
      </c>
      <c r="AQ452">
        <f>'Revenue Drivers'!BG277</f>
        <v>0</v>
      </c>
      <c r="AR452">
        <f>'Revenue Drivers'!BH277</f>
        <v>0</v>
      </c>
      <c r="AS452">
        <f>'Revenue Drivers'!BI277</f>
        <v>0</v>
      </c>
      <c r="AT452">
        <f>'Revenue Drivers'!BJ277</f>
        <v>0</v>
      </c>
      <c r="AZ452">
        <f>'Revenue Drivers'!AK277</f>
        <v>0</v>
      </c>
      <c r="BA452">
        <f>'Revenue Drivers'!AL277</f>
        <v>0</v>
      </c>
      <c r="BB452">
        <f>'Revenue Drivers'!AM277</f>
        <v>0</v>
      </c>
      <c r="BC452">
        <f>'Revenue Drivers'!AN277</f>
        <v>0</v>
      </c>
      <c r="BD452">
        <f>'Revenue Drivers'!AO277</f>
        <v>0</v>
      </c>
      <c r="BE452">
        <f>'Revenue Drivers'!AP277</f>
        <v>0</v>
      </c>
      <c r="BF452">
        <f>'Revenue Drivers'!AQ277</f>
        <v>0</v>
      </c>
      <c r="BG452">
        <f>'Revenue Drivers'!AR277</f>
        <v>0</v>
      </c>
    </row>
    <row r="453" spans="1:59">
      <c r="A453">
        <f>'Revenue Drivers'!I278</f>
        <v>0</v>
      </c>
      <c r="B453">
        <f>'Revenue Drivers'!J278</f>
        <v>0</v>
      </c>
      <c r="C453">
        <f>'Revenue Drivers'!K278</f>
        <v>0</v>
      </c>
      <c r="D453">
        <f>'Revenue Drivers'!L278</f>
        <v>0</v>
      </c>
      <c r="E453">
        <f>'Revenue Drivers'!M278</f>
        <v>0</v>
      </c>
      <c r="F453">
        <f>'Revenue Drivers'!N278</f>
        <v>0</v>
      </c>
      <c r="G453">
        <f>'Revenue Drivers'!O278</f>
        <v>0</v>
      </c>
      <c r="H453">
        <f>'Revenue Drivers'!P278</f>
        <v>0</v>
      </c>
      <c r="I453">
        <f>'Revenue Drivers'!Q278</f>
        <v>0</v>
      </c>
      <c r="J453">
        <f>'Revenue Drivers'!R278</f>
        <v>0</v>
      </c>
      <c r="K453">
        <f>'Revenue Drivers'!S278</f>
        <v>0</v>
      </c>
      <c r="L453">
        <f>'Revenue Drivers'!T278</f>
        <v>0</v>
      </c>
      <c r="M453">
        <f>'Revenue Drivers'!U278</f>
        <v>0</v>
      </c>
      <c r="N453">
        <f>'Revenue Drivers'!V278</f>
        <v>0</v>
      </c>
      <c r="O453">
        <f>'Revenue Drivers'!W278</f>
        <v>0</v>
      </c>
      <c r="P453">
        <f>'Revenue Drivers'!X278</f>
        <v>0</v>
      </c>
      <c r="Q453">
        <f>'Revenue Drivers'!Y278</f>
        <v>0</v>
      </c>
      <c r="R453">
        <f>'Revenue Drivers'!Z278</f>
        <v>0</v>
      </c>
      <c r="S453">
        <f>'Revenue Drivers'!AA278</f>
        <v>0</v>
      </c>
      <c r="T453">
        <f>'Revenue Drivers'!AB278</f>
        <v>0</v>
      </c>
      <c r="U453">
        <f>'Revenue Drivers'!AC278</f>
        <v>0</v>
      </c>
      <c r="V453">
        <f>'Revenue Drivers'!AD278</f>
        <v>0</v>
      </c>
      <c r="W453">
        <f>'Revenue Drivers'!AE278</f>
        <v>0</v>
      </c>
      <c r="X453">
        <f>'Revenue Drivers'!AF278</f>
        <v>0</v>
      </c>
      <c r="Y453">
        <f>'Revenue Drivers'!AG278</f>
        <v>0</v>
      </c>
      <c r="Z453">
        <f>'Revenue Drivers'!AH278</f>
        <v>0</v>
      </c>
      <c r="AA453">
        <f>'Revenue Drivers'!AI278</f>
        <v>0</v>
      </c>
      <c r="AB453">
        <f>'Revenue Drivers'!AJ278</f>
        <v>0</v>
      </c>
      <c r="AD453">
        <f>'Revenue Drivers'!AT278</f>
        <v>0</v>
      </c>
      <c r="AE453">
        <f>'Revenue Drivers'!AU278</f>
        <v>0</v>
      </c>
      <c r="AF453">
        <f>'Revenue Drivers'!AV278</f>
        <v>0</v>
      </c>
      <c r="AG453">
        <f>'Revenue Drivers'!AW278</f>
        <v>0</v>
      </c>
      <c r="AH453">
        <f>'Revenue Drivers'!AX278</f>
        <v>0</v>
      </c>
      <c r="AI453">
        <f>'Revenue Drivers'!AY278</f>
        <v>0</v>
      </c>
      <c r="AJ453">
        <f>'Revenue Drivers'!AZ278</f>
        <v>0</v>
      </c>
      <c r="AK453">
        <f>'Revenue Drivers'!BA278</f>
        <v>0</v>
      </c>
      <c r="AL453">
        <f>'Revenue Drivers'!BB278</f>
        <v>0</v>
      </c>
      <c r="AM453">
        <f>'Revenue Drivers'!BC278</f>
        <v>0</v>
      </c>
      <c r="AN453">
        <f>'Revenue Drivers'!BD278</f>
        <v>0</v>
      </c>
      <c r="AO453">
        <f>'Revenue Drivers'!BE278</f>
        <v>0</v>
      </c>
      <c r="AP453">
        <f>'Revenue Drivers'!BF278</f>
        <v>0</v>
      </c>
      <c r="AQ453">
        <f>'Revenue Drivers'!BG278</f>
        <v>0</v>
      </c>
      <c r="AR453">
        <f>'Revenue Drivers'!BH278</f>
        <v>0</v>
      </c>
      <c r="AS453">
        <f>'Revenue Drivers'!BI278</f>
        <v>0</v>
      </c>
      <c r="AT453">
        <f>'Revenue Drivers'!BJ278</f>
        <v>0</v>
      </c>
      <c r="AZ453">
        <f>'Revenue Drivers'!AK278</f>
        <v>0</v>
      </c>
      <c r="BA453">
        <f>'Revenue Drivers'!AL278</f>
        <v>0</v>
      </c>
      <c r="BB453">
        <f>'Revenue Drivers'!AM278</f>
        <v>0</v>
      </c>
      <c r="BC453">
        <f>'Revenue Drivers'!AN278</f>
        <v>0</v>
      </c>
      <c r="BD453">
        <f>'Revenue Drivers'!AO278</f>
        <v>0</v>
      </c>
      <c r="BE453">
        <f>'Revenue Drivers'!AP278</f>
        <v>0</v>
      </c>
      <c r="BF453">
        <f>'Revenue Drivers'!AQ278</f>
        <v>0</v>
      </c>
      <c r="BG453">
        <f>'Revenue Drivers'!AR278</f>
        <v>0</v>
      </c>
    </row>
    <row r="454" spans="1:59">
      <c r="A454" t="str">
        <f>'Revenue Drivers'!I279</f>
        <v>EMEA TAC (USD)</v>
      </c>
      <c r="B454">
        <f>'Revenue Drivers'!J279</f>
        <v>0</v>
      </c>
      <c r="C454">
        <f>'Revenue Drivers'!K279</f>
        <v>0</v>
      </c>
      <c r="D454">
        <f>'Revenue Drivers'!L279</f>
        <v>0</v>
      </c>
      <c r="E454">
        <f>'Revenue Drivers'!M279</f>
        <v>0</v>
      </c>
      <c r="F454">
        <f>'Revenue Drivers'!N279</f>
        <v>0</v>
      </c>
      <c r="G454">
        <f>'Revenue Drivers'!O279</f>
        <v>0</v>
      </c>
      <c r="H454">
        <f>'Revenue Drivers'!P279</f>
        <v>0</v>
      </c>
      <c r="I454">
        <f>'Revenue Drivers'!Q279</f>
        <v>0</v>
      </c>
      <c r="J454">
        <f>'Revenue Drivers'!R279</f>
        <v>0</v>
      </c>
      <c r="K454">
        <f>'Revenue Drivers'!S279</f>
        <v>0</v>
      </c>
      <c r="L454">
        <f>'Revenue Drivers'!T279</f>
        <v>0</v>
      </c>
      <c r="M454">
        <f>'Revenue Drivers'!U279</f>
        <v>0</v>
      </c>
      <c r="N454">
        <f>'Revenue Drivers'!V279</f>
        <v>0</v>
      </c>
      <c r="O454">
        <f>'Revenue Drivers'!W279</f>
        <v>0</v>
      </c>
      <c r="P454">
        <f>'Revenue Drivers'!X279</f>
        <v>0</v>
      </c>
      <c r="Q454">
        <f>'Revenue Drivers'!Y279</f>
        <v>66.468000000000004</v>
      </c>
      <c r="R454">
        <f>'Revenue Drivers'!Z279</f>
        <v>67.293000000000006</v>
      </c>
      <c r="S454">
        <f>'Revenue Drivers'!AA279</f>
        <v>73.218000000000004</v>
      </c>
      <c r="T454">
        <f>'Revenue Drivers'!AB279</f>
        <v>73.263999999999996</v>
      </c>
      <c r="U454">
        <f>'Revenue Drivers'!AC279</f>
        <v>78.158000000000001</v>
      </c>
      <c r="V454">
        <f>'Revenue Drivers'!AD279</f>
        <v>73.155000000000001</v>
      </c>
      <c r="W454">
        <f>'Revenue Drivers'!AE279</f>
        <v>79.709999999999994</v>
      </c>
      <c r="X454">
        <f>'Revenue Drivers'!AF279</f>
        <v>82.905000000000001</v>
      </c>
      <c r="Y454">
        <f>'Revenue Drivers'!AG279</f>
        <v>91.185000000000002</v>
      </c>
      <c r="Z454">
        <f>'Revenue Drivers'!AH279</f>
        <v>86.82</v>
      </c>
      <c r="AA454">
        <f>'Revenue Drivers'!AI279</f>
        <v>87.091999999999999</v>
      </c>
      <c r="AB454">
        <f>'Revenue Drivers'!AJ279</f>
        <v>108.56699999999999</v>
      </c>
      <c r="AD454">
        <f>'Revenue Drivers'!AT279</f>
        <v>0</v>
      </c>
      <c r="AE454">
        <f>'Revenue Drivers'!AU279</f>
        <v>0</v>
      </c>
      <c r="AF454">
        <f>'Revenue Drivers'!AV279</f>
        <v>186.417</v>
      </c>
      <c r="AG454">
        <f>'Revenue Drivers'!AW279</f>
        <v>280.24300000000005</v>
      </c>
      <c r="AH454">
        <f>'Revenue Drivers'!AX279</f>
        <v>313.928</v>
      </c>
      <c r="AI454">
        <f>'Revenue Drivers'!AY279</f>
        <v>373.66399999999999</v>
      </c>
      <c r="AJ454">
        <f>'Revenue Drivers'!AZ279</f>
        <v>450.29600000000005</v>
      </c>
      <c r="AK454">
        <f>'Revenue Drivers'!BA279</f>
        <v>534.40930150489896</v>
      </c>
      <c r="AL454">
        <f>'Revenue Drivers'!BB279</f>
        <v>586.49129002990753</v>
      </c>
      <c r="AM454">
        <f>'Revenue Drivers'!BC279</f>
        <v>632.92419912524031</v>
      </c>
      <c r="AN454">
        <f>'Revenue Drivers'!BD279</f>
        <v>671.80013907547095</v>
      </c>
      <c r="AO454">
        <f>'Revenue Drivers'!BE279</f>
        <v>708.1443884335423</v>
      </c>
      <c r="AP454">
        <f>'Revenue Drivers'!BF279</f>
        <v>739.87543895164868</v>
      </c>
      <c r="AQ454">
        <f>'Revenue Drivers'!BG279</f>
        <v>772.5402987120882</v>
      </c>
      <c r="AR454">
        <f>'Revenue Drivers'!BH279</f>
        <v>807.65576926044218</v>
      </c>
      <c r="AS454">
        <f>'Revenue Drivers'!BI279</f>
        <v>844.39932301934448</v>
      </c>
      <c r="AT454">
        <f>'Revenue Drivers'!BJ279</f>
        <v>0</v>
      </c>
      <c r="AZ454">
        <f>'Revenue Drivers'!AK279</f>
        <v>107.583</v>
      </c>
      <c r="BA454">
        <f>'Revenue Drivers'!AL279</f>
        <v>106.605</v>
      </c>
      <c r="BB454">
        <f>'Revenue Drivers'!AM279</f>
        <v>115.446</v>
      </c>
      <c r="BC454">
        <f>'Revenue Drivers'!AN279</f>
        <v>120.66200000000001</v>
      </c>
      <c r="BD454">
        <f>'Revenue Drivers'!AO279</f>
        <v>138.14560867149984</v>
      </c>
      <c r="BE454">
        <f>'Revenue Drivers'!AP279</f>
        <v>124.47797718851351</v>
      </c>
      <c r="BF454">
        <f>'Revenue Drivers'!AQ279</f>
        <v>128.82899875372723</v>
      </c>
      <c r="BG454">
        <f>'Revenue Drivers'!AR279</f>
        <v>142.95671689115844</v>
      </c>
    </row>
    <row r="455" spans="1:59">
      <c r="A455" t="str">
        <f>'Revenue Drivers'!I280</f>
        <v>y/y Growth - %</v>
      </c>
      <c r="B455">
        <f>'Revenue Drivers'!J280</f>
        <v>0</v>
      </c>
      <c r="C455">
        <f>'Revenue Drivers'!K280</f>
        <v>0</v>
      </c>
      <c r="D455">
        <f>'Revenue Drivers'!L280</f>
        <v>0</v>
      </c>
      <c r="E455">
        <f>'Revenue Drivers'!M280</f>
        <v>0</v>
      </c>
      <c r="F455">
        <f>'Revenue Drivers'!N280</f>
        <v>0</v>
      </c>
      <c r="G455">
        <f>'Revenue Drivers'!O280</f>
        <v>0</v>
      </c>
      <c r="H455">
        <f>'Revenue Drivers'!P280</f>
        <v>0</v>
      </c>
      <c r="I455">
        <f>'Revenue Drivers'!Q280</f>
        <v>0</v>
      </c>
      <c r="J455">
        <f>'Revenue Drivers'!R280</f>
        <v>0</v>
      </c>
      <c r="K455">
        <f>'Revenue Drivers'!S280</f>
        <v>0</v>
      </c>
      <c r="L455">
        <f>'Revenue Drivers'!T280</f>
        <v>0</v>
      </c>
      <c r="M455">
        <f>'Revenue Drivers'!U280</f>
        <v>0</v>
      </c>
      <c r="N455">
        <f>'Revenue Drivers'!V280</f>
        <v>0</v>
      </c>
      <c r="O455">
        <f>'Revenue Drivers'!W280</f>
        <v>0</v>
      </c>
      <c r="P455">
        <f>'Revenue Drivers'!X280</f>
        <v>0</v>
      </c>
      <c r="Q455">
        <f>'Revenue Drivers'!Y280</f>
        <v>0</v>
      </c>
      <c r="R455">
        <f>'Revenue Drivers'!Z280</f>
        <v>0</v>
      </c>
      <c r="S455">
        <f>'Revenue Drivers'!AA280</f>
        <v>0</v>
      </c>
      <c r="T455">
        <f>'Revenue Drivers'!AB280</f>
        <v>0</v>
      </c>
      <c r="U455">
        <f>'Revenue Drivers'!AC280</f>
        <v>0.1758741048324004</v>
      </c>
      <c r="V455">
        <f>'Revenue Drivers'!AD280</f>
        <v>8.7111586643484396E-2</v>
      </c>
      <c r="W455">
        <f>'Revenue Drivers'!AE280</f>
        <v>8.8666721298041429E-2</v>
      </c>
      <c r="X455">
        <f>'Revenue Drivers'!AF280</f>
        <v>0.13159259663682032</v>
      </c>
      <c r="Y455">
        <f>'Revenue Drivers'!AG280</f>
        <v>0.16667519639704187</v>
      </c>
      <c r="Z455">
        <f>'Revenue Drivers'!AH280</f>
        <v>0.18679516095960613</v>
      </c>
      <c r="AA455">
        <f>'Revenue Drivers'!AI280</f>
        <v>9.2610713837661507E-2</v>
      </c>
      <c r="AB455">
        <f>'Revenue Drivers'!AJ280</f>
        <v>0.30953500995114891</v>
      </c>
      <c r="AD455">
        <f>'Revenue Drivers'!AT280</f>
        <v>0</v>
      </c>
      <c r="AE455">
        <f>'Revenue Drivers'!AU280</f>
        <v>0</v>
      </c>
      <c r="AF455">
        <f>'Revenue Drivers'!AV280</f>
        <v>0</v>
      </c>
      <c r="AG455">
        <f>'Revenue Drivers'!AW280</f>
        <v>0.50331246613774527</v>
      </c>
      <c r="AH455">
        <f>'Revenue Drivers'!AX280</f>
        <v>0.12019925564599276</v>
      </c>
      <c r="AI455">
        <f>'Revenue Drivers'!AY280</f>
        <v>0.19028567059962787</v>
      </c>
      <c r="AJ455">
        <f>'Revenue Drivers'!AZ280</f>
        <v>0.20508264108932095</v>
      </c>
      <c r="AK455">
        <f>'Revenue Drivers'!BA280</f>
        <v>0.18679557780859457</v>
      </c>
      <c r="AL455">
        <f>'Revenue Drivers'!BB280</f>
        <v>9.7457114571818826E-2</v>
      </c>
      <c r="AM455">
        <f>'Revenue Drivers'!BC280</f>
        <v>7.9170671218263156E-2</v>
      </c>
      <c r="AN455">
        <f>'Revenue Drivers'!BD280</f>
        <v>6.1422742255645701E-2</v>
      </c>
      <c r="AO455">
        <f>'Revenue Drivers'!BE280</f>
        <v>5.4099794334797613E-2</v>
      </c>
      <c r="AP455">
        <f>'Revenue Drivers'!BF280</f>
        <v>4.4808729739844955E-2</v>
      </c>
      <c r="AQ455">
        <f>'Revenue Drivers'!BG280</f>
        <v>4.4149133814636921E-2</v>
      </c>
      <c r="AR455">
        <f>'Revenue Drivers'!BH280</f>
        <v>4.5454548593640176E-2</v>
      </c>
      <c r="AS455">
        <f>'Revenue Drivers'!BI280</f>
        <v>4.5494077003310096E-2</v>
      </c>
      <c r="AT455">
        <f>'Revenue Drivers'!BJ280</f>
        <v>0</v>
      </c>
      <c r="AZ455">
        <f>'Revenue Drivers'!AK280</f>
        <v>0.17983220924494159</v>
      </c>
      <c r="BA455">
        <f>'Revenue Drivers'!AL280</f>
        <v>0.22788527988942664</v>
      </c>
      <c r="BB455">
        <f>'Revenue Drivers'!AM280</f>
        <v>0.32556377164377892</v>
      </c>
      <c r="BC455">
        <f>'Revenue Drivers'!AN280</f>
        <v>0.1114058599758676</v>
      </c>
      <c r="BD455">
        <f>'Revenue Drivers'!AO280</f>
        <v>0.28408399720680633</v>
      </c>
      <c r="BE455">
        <f>'Revenue Drivers'!AP280</f>
        <v>0.16765608731779458</v>
      </c>
      <c r="BF455">
        <f>'Revenue Drivers'!AQ280</f>
        <v>0.11592431746207965</v>
      </c>
      <c r="BG455">
        <f>'Revenue Drivers'!AR280</f>
        <v>0.18476999296512919</v>
      </c>
    </row>
    <row r="456" spans="1:59">
      <c r="A456" t="str">
        <f>'Revenue Drivers'!I281</f>
        <v>2 Yr Stacked Growth - %</v>
      </c>
      <c r="B456">
        <f>'Revenue Drivers'!J281</f>
        <v>0</v>
      </c>
      <c r="C456">
        <f>'Revenue Drivers'!K281</f>
        <v>0</v>
      </c>
      <c r="D456">
        <f>'Revenue Drivers'!L281</f>
        <v>0</v>
      </c>
      <c r="E456">
        <f>'Revenue Drivers'!M281</f>
        <v>0</v>
      </c>
      <c r="F456">
        <f>'Revenue Drivers'!N281</f>
        <v>0</v>
      </c>
      <c r="G456">
        <f>'Revenue Drivers'!O281</f>
        <v>0</v>
      </c>
      <c r="H456">
        <f>'Revenue Drivers'!P281</f>
        <v>0</v>
      </c>
      <c r="I456">
        <f>'Revenue Drivers'!Q281</f>
        <v>0</v>
      </c>
      <c r="J456">
        <f>'Revenue Drivers'!R281</f>
        <v>0</v>
      </c>
      <c r="K456">
        <f>'Revenue Drivers'!S281</f>
        <v>0</v>
      </c>
      <c r="L456">
        <f>'Revenue Drivers'!T281</f>
        <v>0</v>
      </c>
      <c r="M456">
        <f>'Revenue Drivers'!U281</f>
        <v>0</v>
      </c>
      <c r="N456">
        <f>'Revenue Drivers'!V281</f>
        <v>0</v>
      </c>
      <c r="O456">
        <f>'Revenue Drivers'!W281</f>
        <v>0</v>
      </c>
      <c r="P456">
        <f>'Revenue Drivers'!X281</f>
        <v>0</v>
      </c>
      <c r="Q456">
        <f>'Revenue Drivers'!Y281</f>
        <v>0</v>
      </c>
      <c r="R456">
        <f>'Revenue Drivers'!Z281</f>
        <v>0</v>
      </c>
      <c r="S456">
        <f>'Revenue Drivers'!AA281</f>
        <v>0</v>
      </c>
      <c r="T456">
        <f>'Revenue Drivers'!AB281</f>
        <v>0</v>
      </c>
      <c r="U456">
        <f>'Revenue Drivers'!AC281</f>
        <v>0</v>
      </c>
      <c r="V456">
        <f>'Revenue Drivers'!AD281</f>
        <v>0</v>
      </c>
      <c r="W456">
        <f>'Revenue Drivers'!AE281</f>
        <v>0</v>
      </c>
      <c r="X456">
        <f>'Revenue Drivers'!AF281</f>
        <v>0</v>
      </c>
      <c r="Y456">
        <f>'Revenue Drivers'!AG281</f>
        <v>0.34254930122944227</v>
      </c>
      <c r="Z456">
        <f>'Revenue Drivers'!AH281</f>
        <v>0.27390674760309053</v>
      </c>
      <c r="AA456">
        <f>'Revenue Drivers'!AI281</f>
        <v>0.18127743513570294</v>
      </c>
      <c r="AB456">
        <f>'Revenue Drivers'!AJ281</f>
        <v>0.44112760658796923</v>
      </c>
      <c r="AD456">
        <f>'Revenue Drivers'!AT281</f>
        <v>0</v>
      </c>
      <c r="AE456">
        <f>'Revenue Drivers'!AU281</f>
        <v>0</v>
      </c>
      <c r="AF456">
        <f>'Revenue Drivers'!AV281</f>
        <v>0</v>
      </c>
      <c r="AG456">
        <f>'Revenue Drivers'!AW281</f>
        <v>0</v>
      </c>
      <c r="AH456">
        <f>'Revenue Drivers'!AX281</f>
        <v>0</v>
      </c>
      <c r="AI456">
        <f>'Revenue Drivers'!AY281</f>
        <v>0.31048492624562063</v>
      </c>
      <c r="AJ456">
        <f>'Revenue Drivers'!AZ281</f>
        <v>0.39536831168894881</v>
      </c>
      <c r="AK456">
        <f>'Revenue Drivers'!BA281</f>
        <v>0.39187821889791552</v>
      </c>
      <c r="AL456">
        <f>'Revenue Drivers'!BB281</f>
        <v>0.2842526923804134</v>
      </c>
      <c r="AM456">
        <f>'Revenue Drivers'!BC281</f>
        <v>0.17662778579008198</v>
      </c>
      <c r="AN456">
        <f>'Revenue Drivers'!BD281</f>
        <v>0.14059341347390886</v>
      </c>
      <c r="AO456">
        <f>'Revenue Drivers'!BE281</f>
        <v>0.11552253659044331</v>
      </c>
      <c r="AP456">
        <f>'Revenue Drivers'!BF281</f>
        <v>9.8908524074642568E-2</v>
      </c>
      <c r="AQ456">
        <f>'Revenue Drivers'!BG281</f>
        <v>8.8957863554481875E-2</v>
      </c>
      <c r="AR456">
        <f>'Revenue Drivers'!BH281</f>
        <v>8.9603682408277097E-2</v>
      </c>
      <c r="AS456">
        <f>'Revenue Drivers'!BI281</f>
        <v>9.0948625596950272E-2</v>
      </c>
      <c r="AT456">
        <f>'Revenue Drivers'!BJ281</f>
        <v>0</v>
      </c>
      <c r="AZ456">
        <f>'Revenue Drivers'!AK281</f>
        <v>0.34650740564198346</v>
      </c>
      <c r="BA456">
        <f>'Revenue Drivers'!AL281</f>
        <v>0.41468044084903277</v>
      </c>
      <c r="BB456">
        <f>'Revenue Drivers'!AM281</f>
        <v>0.41817448548144043</v>
      </c>
      <c r="BC456">
        <f>'Revenue Drivers'!AN281</f>
        <v>0.42094086992701651</v>
      </c>
      <c r="BD456">
        <f>'Revenue Drivers'!AO281</f>
        <v>0.46391620645174791</v>
      </c>
      <c r="BE456">
        <f>'Revenue Drivers'!AP281</f>
        <v>0.39554136720722122</v>
      </c>
      <c r="BF456">
        <f>'Revenue Drivers'!AQ281</f>
        <v>0.44148808910585857</v>
      </c>
      <c r="BG456">
        <f>'Revenue Drivers'!AR281</f>
        <v>0.2961758529409968</v>
      </c>
    </row>
    <row r="457" spans="1:59">
      <c r="A457" t="str">
        <f>'Revenue Drivers'!I282</f>
        <v>q/q Growth - %</v>
      </c>
      <c r="B457">
        <f>'Revenue Drivers'!J282</f>
        <v>0</v>
      </c>
      <c r="C457">
        <f>'Revenue Drivers'!K282</f>
        <v>0</v>
      </c>
      <c r="D457">
        <f>'Revenue Drivers'!L282</f>
        <v>0</v>
      </c>
      <c r="E457">
        <f>'Revenue Drivers'!M282</f>
        <v>0</v>
      </c>
      <c r="F457">
        <f>'Revenue Drivers'!N282</f>
        <v>0</v>
      </c>
      <c r="G457">
        <f>'Revenue Drivers'!O282</f>
        <v>0</v>
      </c>
      <c r="H457">
        <f>'Revenue Drivers'!P282</f>
        <v>0</v>
      </c>
      <c r="I457">
        <f>'Revenue Drivers'!Q282</f>
        <v>0</v>
      </c>
      <c r="J457">
        <f>'Revenue Drivers'!R282</f>
        <v>0</v>
      </c>
      <c r="K457">
        <f>'Revenue Drivers'!S282</f>
        <v>0</v>
      </c>
      <c r="L457">
        <f>'Revenue Drivers'!T282</f>
        <v>0</v>
      </c>
      <c r="M457">
        <f>'Revenue Drivers'!U282</f>
        <v>0</v>
      </c>
      <c r="N457">
        <f>'Revenue Drivers'!V282</f>
        <v>0</v>
      </c>
      <c r="O457">
        <f>'Revenue Drivers'!W282</f>
        <v>0</v>
      </c>
      <c r="P457">
        <f>'Revenue Drivers'!X282</f>
        <v>0</v>
      </c>
      <c r="Q457">
        <f>'Revenue Drivers'!Y282</f>
        <v>0</v>
      </c>
      <c r="R457">
        <f>'Revenue Drivers'!Z282</f>
        <v>1.2411987723415896E-2</v>
      </c>
      <c r="S457">
        <f>'Revenue Drivers'!AA282</f>
        <v>8.804779100352178E-2</v>
      </c>
      <c r="T457">
        <f>'Revenue Drivers'!AB282</f>
        <v>6.2826081018307889E-4</v>
      </c>
      <c r="U457">
        <f>'Revenue Drivers'!AC282</f>
        <v>6.6799519545752473E-2</v>
      </c>
      <c r="V457">
        <f>'Revenue Drivers'!AD282</f>
        <v>-6.4011361600859851E-2</v>
      </c>
      <c r="W457">
        <f>'Revenue Drivers'!AE282</f>
        <v>8.9604264916957055E-2</v>
      </c>
      <c r="X457">
        <f>'Revenue Drivers'!AF282</f>
        <v>4.0082800150545772E-2</v>
      </c>
      <c r="Y457">
        <f>'Revenue Drivers'!AG282</f>
        <v>9.9873349013931634E-2</v>
      </c>
      <c r="Z457">
        <f>'Revenue Drivers'!AH282</f>
        <v>-4.7869715413719427E-2</v>
      </c>
      <c r="AA457">
        <f>'Revenue Drivers'!AI282</f>
        <v>3.1329186823312316E-3</v>
      </c>
      <c r="AB457">
        <f>'Revenue Drivers'!AJ282</f>
        <v>0.24657833096036375</v>
      </c>
      <c r="AD457">
        <f>'Revenue Drivers'!AT282</f>
        <v>0</v>
      </c>
      <c r="AE457">
        <f>'Revenue Drivers'!AU282</f>
        <v>0</v>
      </c>
      <c r="AF457">
        <f>'Revenue Drivers'!AV282</f>
        <v>0</v>
      </c>
      <c r="AG457" t="str">
        <f>'Revenue Drivers'!AW282</f>
        <v>NA</v>
      </c>
      <c r="AH457" t="str">
        <f>'Revenue Drivers'!AX282</f>
        <v>NA</v>
      </c>
      <c r="AI457" t="str">
        <f>'Revenue Drivers'!AY282</f>
        <v>NA</v>
      </c>
      <c r="AJ457" t="str">
        <f>'Revenue Drivers'!AZ282</f>
        <v>NA</v>
      </c>
      <c r="AK457" t="str">
        <f>'Revenue Drivers'!BA282</f>
        <v>NA</v>
      </c>
      <c r="AL457" t="str">
        <f>'Revenue Drivers'!BB282</f>
        <v>NA</v>
      </c>
      <c r="AM457" t="str">
        <f>'Revenue Drivers'!BC282</f>
        <v>NA</v>
      </c>
      <c r="AN457" t="str">
        <f>'Revenue Drivers'!BD282</f>
        <v>NA</v>
      </c>
      <c r="AO457" t="str">
        <f>'Revenue Drivers'!BE282</f>
        <v>NA</v>
      </c>
      <c r="AP457" t="str">
        <f>'Revenue Drivers'!BF282</f>
        <v>NA</v>
      </c>
      <c r="AQ457" t="str">
        <f>'Revenue Drivers'!BG282</f>
        <v>NA</v>
      </c>
      <c r="AR457" t="str">
        <f>'Revenue Drivers'!BH282</f>
        <v>NA</v>
      </c>
      <c r="AS457" t="str">
        <f>'Revenue Drivers'!BI282</f>
        <v>NA</v>
      </c>
      <c r="AT457">
        <f>'Revenue Drivers'!BJ282</f>
        <v>0</v>
      </c>
      <c r="AZ457">
        <f>'Revenue Drivers'!AK282</f>
        <v>-9.063527591256948E-3</v>
      </c>
      <c r="BA457">
        <f>'Revenue Drivers'!AL282</f>
        <v>-9.0906555868491834E-3</v>
      </c>
      <c r="BB457">
        <f>'Revenue Drivers'!AM282</f>
        <v>8.2932320247643077E-2</v>
      </c>
      <c r="BC457">
        <f>'Revenue Drivers'!AN282</f>
        <v>4.5181296883391342E-2</v>
      </c>
      <c r="BD457">
        <f>'Revenue Drivers'!AO282</f>
        <v>0.14489738833684029</v>
      </c>
      <c r="BE457">
        <f>'Revenue Drivers'!AP282</f>
        <v>-9.8936416542106387E-2</v>
      </c>
      <c r="BF457">
        <f>'Revenue Drivers'!AQ282</f>
        <v>3.49541474201851E-2</v>
      </c>
      <c r="BG457">
        <f>'Revenue Drivers'!AR282</f>
        <v>0.10966256257597795</v>
      </c>
    </row>
    <row r="458" spans="1:59">
      <c r="A458" t="str">
        <f>'Revenue Drivers'!I283</f>
        <v>y/y abs Growth</v>
      </c>
      <c r="B458">
        <f>'Revenue Drivers'!J283</f>
        <v>0</v>
      </c>
      <c r="C458">
        <f>'Revenue Drivers'!K283</f>
        <v>0</v>
      </c>
      <c r="D458">
        <f>'Revenue Drivers'!L283</f>
        <v>0</v>
      </c>
      <c r="E458">
        <f>'Revenue Drivers'!M283</f>
        <v>0</v>
      </c>
      <c r="F458">
        <f>'Revenue Drivers'!N283</f>
        <v>0</v>
      </c>
      <c r="G458">
        <f>'Revenue Drivers'!O283</f>
        <v>0</v>
      </c>
      <c r="H458">
        <f>'Revenue Drivers'!P283</f>
        <v>0</v>
      </c>
      <c r="I458">
        <f>'Revenue Drivers'!Q283</f>
        <v>0</v>
      </c>
      <c r="J458">
        <f>'Revenue Drivers'!R283</f>
        <v>0</v>
      </c>
      <c r="K458">
        <f>'Revenue Drivers'!S283</f>
        <v>0</v>
      </c>
      <c r="L458">
        <f>'Revenue Drivers'!T283</f>
        <v>0</v>
      </c>
      <c r="M458">
        <f>'Revenue Drivers'!U283</f>
        <v>0</v>
      </c>
      <c r="N458">
        <f>'Revenue Drivers'!V283</f>
        <v>0</v>
      </c>
      <c r="O458">
        <f>'Revenue Drivers'!W283</f>
        <v>0</v>
      </c>
      <c r="P458">
        <f>'Revenue Drivers'!X283</f>
        <v>0</v>
      </c>
      <c r="Q458">
        <f>'Revenue Drivers'!Y283</f>
        <v>0</v>
      </c>
      <c r="R458">
        <f>'Revenue Drivers'!Z283</f>
        <v>0</v>
      </c>
      <c r="S458">
        <f>'Revenue Drivers'!AA283</f>
        <v>0</v>
      </c>
      <c r="T458">
        <f>'Revenue Drivers'!AB283</f>
        <v>0</v>
      </c>
      <c r="U458">
        <f>'Revenue Drivers'!AC283</f>
        <v>11.689999999999998</v>
      </c>
      <c r="V458">
        <f>'Revenue Drivers'!AD283</f>
        <v>5.8619999999999948</v>
      </c>
      <c r="W458">
        <f>'Revenue Drivers'!AE283</f>
        <v>6.4919999999999902</v>
      </c>
      <c r="X458">
        <f>'Revenue Drivers'!AF283</f>
        <v>9.6410000000000053</v>
      </c>
      <c r="Y458">
        <f>'Revenue Drivers'!AG283</f>
        <v>13.027000000000001</v>
      </c>
      <c r="Z458">
        <f>'Revenue Drivers'!AH283</f>
        <v>13.664999999999992</v>
      </c>
      <c r="AA458">
        <f>'Revenue Drivers'!AI283</f>
        <v>7.382000000000005</v>
      </c>
      <c r="AB458">
        <f>'Revenue Drivers'!AJ283</f>
        <v>25.661999999999992</v>
      </c>
      <c r="AD458">
        <f>'Revenue Drivers'!AT283</f>
        <v>0</v>
      </c>
      <c r="AE458">
        <f>'Revenue Drivers'!AU283</f>
        <v>0</v>
      </c>
      <c r="AF458">
        <f>'Revenue Drivers'!AV283</f>
        <v>0</v>
      </c>
      <c r="AG458">
        <f>'Revenue Drivers'!AW283</f>
        <v>93.82600000000005</v>
      </c>
      <c r="AH458">
        <f>'Revenue Drivers'!AX283</f>
        <v>33.684999999999945</v>
      </c>
      <c r="AI458">
        <f>'Revenue Drivers'!AY283</f>
        <v>59.73599999999999</v>
      </c>
      <c r="AJ458">
        <f>'Revenue Drivers'!AZ283</f>
        <v>76.632000000000062</v>
      </c>
      <c r="AK458">
        <f>'Revenue Drivers'!BA283</f>
        <v>84.113301504898914</v>
      </c>
      <c r="AL458">
        <f>'Revenue Drivers'!BB283</f>
        <v>52.081988525008569</v>
      </c>
      <c r="AM458">
        <f>'Revenue Drivers'!BC283</f>
        <v>46.432909095332775</v>
      </c>
      <c r="AN458">
        <f>'Revenue Drivers'!BD283</f>
        <v>38.875939950230645</v>
      </c>
      <c r="AO458">
        <f>'Revenue Drivers'!BE283</f>
        <v>36.344249358071352</v>
      </c>
      <c r="AP458">
        <f>'Revenue Drivers'!BF283</f>
        <v>31.731050518106372</v>
      </c>
      <c r="AQ458">
        <f>'Revenue Drivers'!BG283</f>
        <v>32.664859760439526</v>
      </c>
      <c r="AR458">
        <f>'Revenue Drivers'!BH283</f>
        <v>35.115470548353983</v>
      </c>
      <c r="AS458">
        <f>'Revenue Drivers'!BI283</f>
        <v>36.743553758902294</v>
      </c>
      <c r="AT458">
        <f>'Revenue Drivers'!BJ283</f>
        <v>0</v>
      </c>
      <c r="AZ458">
        <f>'Revenue Drivers'!AK283</f>
        <v>16.397999999999996</v>
      </c>
      <c r="BA458">
        <f>'Revenue Drivers'!AL283</f>
        <v>19.785000000000011</v>
      </c>
      <c r="BB458">
        <f>'Revenue Drivers'!AM283</f>
        <v>28.353999999999999</v>
      </c>
      <c r="BC458">
        <f>'Revenue Drivers'!AN283</f>
        <v>12.095000000000013</v>
      </c>
      <c r="BD458">
        <f>'Revenue Drivers'!AO283</f>
        <v>30.562608671499845</v>
      </c>
      <c r="BE458">
        <f>'Revenue Drivers'!AP283</f>
        <v>17.872977188513502</v>
      </c>
      <c r="BF458">
        <f>'Revenue Drivers'!AQ283</f>
        <v>13.382998753727236</v>
      </c>
      <c r="BG458">
        <f>'Revenue Drivers'!AR283</f>
        <v>22.29471689115843</v>
      </c>
    </row>
    <row r="459" spans="1:59">
      <c r="A459" t="str">
        <f>'Revenue Drivers'!I284</f>
        <v>q/q abs Growth</v>
      </c>
      <c r="B459">
        <f>'Revenue Drivers'!J284</f>
        <v>0</v>
      </c>
      <c r="C459">
        <f>'Revenue Drivers'!K284</f>
        <v>0</v>
      </c>
      <c r="D459">
        <f>'Revenue Drivers'!L284</f>
        <v>0</v>
      </c>
      <c r="E459">
        <f>'Revenue Drivers'!M284</f>
        <v>0</v>
      </c>
      <c r="F459">
        <f>'Revenue Drivers'!N284</f>
        <v>0</v>
      </c>
      <c r="G459">
        <f>'Revenue Drivers'!O284</f>
        <v>0</v>
      </c>
      <c r="H459">
        <f>'Revenue Drivers'!P284</f>
        <v>0</v>
      </c>
      <c r="I459">
        <f>'Revenue Drivers'!Q284</f>
        <v>0</v>
      </c>
      <c r="J459">
        <f>'Revenue Drivers'!R284</f>
        <v>0</v>
      </c>
      <c r="K459">
        <f>'Revenue Drivers'!S284</f>
        <v>0</v>
      </c>
      <c r="L459">
        <f>'Revenue Drivers'!T284</f>
        <v>0</v>
      </c>
      <c r="M459">
        <f>'Revenue Drivers'!U284</f>
        <v>0</v>
      </c>
      <c r="N459">
        <f>'Revenue Drivers'!V284</f>
        <v>0</v>
      </c>
      <c r="O459">
        <f>'Revenue Drivers'!W284</f>
        <v>0</v>
      </c>
      <c r="P459">
        <f>'Revenue Drivers'!X284</f>
        <v>0</v>
      </c>
      <c r="Q459">
        <f>'Revenue Drivers'!Y284</f>
        <v>0</v>
      </c>
      <c r="R459">
        <f>'Revenue Drivers'!Z284</f>
        <v>0.82500000000000284</v>
      </c>
      <c r="S459">
        <f>'Revenue Drivers'!AA284</f>
        <v>5.9249999999999972</v>
      </c>
      <c r="T459">
        <f>'Revenue Drivers'!AB284</f>
        <v>4.5999999999992269E-2</v>
      </c>
      <c r="U459">
        <f>'Revenue Drivers'!AC284</f>
        <v>4.8940000000000055</v>
      </c>
      <c r="V459">
        <f>'Revenue Drivers'!AD284</f>
        <v>-5.0030000000000001</v>
      </c>
      <c r="W459">
        <f>'Revenue Drivers'!AE284</f>
        <v>6.5549999999999926</v>
      </c>
      <c r="X459">
        <f>'Revenue Drivers'!AF284</f>
        <v>3.1950000000000074</v>
      </c>
      <c r="Y459">
        <f>'Revenue Drivers'!AG284</f>
        <v>8.2800000000000011</v>
      </c>
      <c r="Z459">
        <f>'Revenue Drivers'!AH284</f>
        <v>-4.3650000000000091</v>
      </c>
      <c r="AA459">
        <f>'Revenue Drivers'!AI284</f>
        <v>0.27200000000000557</v>
      </c>
      <c r="AB459">
        <f>'Revenue Drivers'!AJ284</f>
        <v>21.474999999999994</v>
      </c>
      <c r="AD459">
        <f>'Revenue Drivers'!AT284</f>
        <v>0</v>
      </c>
      <c r="AE459">
        <f>'Revenue Drivers'!AU284</f>
        <v>0</v>
      </c>
      <c r="AF459">
        <f>'Revenue Drivers'!AV284</f>
        <v>0</v>
      </c>
      <c r="AG459" t="str">
        <f>'Revenue Drivers'!AW284</f>
        <v>NA</v>
      </c>
      <c r="AH459" t="str">
        <f>'Revenue Drivers'!AX284</f>
        <v>NA</v>
      </c>
      <c r="AI459" t="str">
        <f>'Revenue Drivers'!AY284</f>
        <v>NA</v>
      </c>
      <c r="AJ459" t="str">
        <f>'Revenue Drivers'!AZ284</f>
        <v>NA</v>
      </c>
      <c r="AK459" t="str">
        <f>'Revenue Drivers'!BA284</f>
        <v>NA</v>
      </c>
      <c r="AL459" t="str">
        <f>'Revenue Drivers'!BB284</f>
        <v>NA</v>
      </c>
      <c r="AM459" t="str">
        <f>'Revenue Drivers'!BC284</f>
        <v>NA</v>
      </c>
      <c r="AN459" t="str">
        <f>'Revenue Drivers'!BD284</f>
        <v>NA</v>
      </c>
      <c r="AO459" t="str">
        <f>'Revenue Drivers'!BE284</f>
        <v>NA</v>
      </c>
      <c r="AP459" t="str">
        <f>'Revenue Drivers'!BF284</f>
        <v>NA</v>
      </c>
      <c r="AQ459" t="str">
        <f>'Revenue Drivers'!BG284</f>
        <v>NA</v>
      </c>
      <c r="AR459" t="str">
        <f>'Revenue Drivers'!BH284</f>
        <v>NA</v>
      </c>
      <c r="AS459" t="str">
        <f>'Revenue Drivers'!BI284</f>
        <v>NA</v>
      </c>
      <c r="AT459">
        <f>'Revenue Drivers'!BJ284</f>
        <v>0</v>
      </c>
      <c r="AZ459">
        <f>'Revenue Drivers'!AK284</f>
        <v>-0.98399999999999466</v>
      </c>
      <c r="BA459">
        <f>'Revenue Drivers'!AL284</f>
        <v>-0.97799999999999443</v>
      </c>
      <c r="BB459">
        <f>'Revenue Drivers'!AM284</f>
        <v>8.840999999999994</v>
      </c>
      <c r="BC459">
        <f>'Revenue Drivers'!AN284</f>
        <v>5.2160000000000082</v>
      </c>
      <c r="BD459">
        <f>'Revenue Drivers'!AO284</f>
        <v>17.483608671499837</v>
      </c>
      <c r="BE459">
        <f>'Revenue Drivers'!AP284</f>
        <v>-13.667631482986337</v>
      </c>
      <c r="BF459">
        <f>'Revenue Drivers'!AQ284</f>
        <v>4.3510215652137276</v>
      </c>
      <c r="BG459">
        <f>'Revenue Drivers'!AR284</f>
        <v>14.127718137431202</v>
      </c>
    </row>
    <row r="460" spans="1:59">
      <c r="A460" t="str">
        <f>'Revenue Drivers'!I285</f>
        <v>% of EMEA Gross Revenue</v>
      </c>
      <c r="B460">
        <f>'Revenue Drivers'!J285</f>
        <v>0</v>
      </c>
      <c r="C460">
        <f>'Revenue Drivers'!K285</f>
        <v>0</v>
      </c>
      <c r="D460">
        <f>'Revenue Drivers'!L285</f>
        <v>0</v>
      </c>
      <c r="E460">
        <f>'Revenue Drivers'!M285</f>
        <v>0</v>
      </c>
      <c r="F460">
        <f>'Revenue Drivers'!N285</f>
        <v>0</v>
      </c>
      <c r="G460">
        <f>'Revenue Drivers'!O285</f>
        <v>0</v>
      </c>
      <c r="H460">
        <f>'Revenue Drivers'!P285</f>
        <v>0</v>
      </c>
      <c r="I460">
        <f>'Revenue Drivers'!Q285</f>
        <v>0</v>
      </c>
      <c r="J460">
        <f>'Revenue Drivers'!R285</f>
        <v>0</v>
      </c>
      <c r="K460">
        <f>'Revenue Drivers'!S285</f>
        <v>0</v>
      </c>
      <c r="L460">
        <f>'Revenue Drivers'!T285</f>
        <v>0</v>
      </c>
      <c r="M460">
        <f>'Revenue Drivers'!U285</f>
        <v>0</v>
      </c>
      <c r="N460">
        <f>'Revenue Drivers'!V285</f>
        <v>0</v>
      </c>
      <c r="O460">
        <f>'Revenue Drivers'!W285</f>
        <v>0</v>
      </c>
      <c r="P460">
        <f>'Revenue Drivers'!X285</f>
        <v>0</v>
      </c>
      <c r="Q460">
        <f>'Revenue Drivers'!Y285</f>
        <v>0.57879291878194694</v>
      </c>
      <c r="R460">
        <f>'Revenue Drivers'!Z285</f>
        <v>0.58304741110417968</v>
      </c>
      <c r="S460">
        <f>'Revenue Drivers'!AA285</f>
        <v>0.58830902735928647</v>
      </c>
      <c r="T460">
        <f>'Revenue Drivers'!AB285</f>
        <v>0.55809560083793552</v>
      </c>
      <c r="U460">
        <f>'Revenue Drivers'!AC285</f>
        <v>0.59117451288878131</v>
      </c>
      <c r="V460">
        <f>'Revenue Drivers'!AD285</f>
        <v>0.57690032884619935</v>
      </c>
      <c r="W460">
        <f>'Revenue Drivers'!AE285</f>
        <v>0.58104020118817645</v>
      </c>
      <c r="X460">
        <f>'Revenue Drivers'!AF285</f>
        <v>0.57213346675408028</v>
      </c>
      <c r="Y460">
        <f>'Revenue Drivers'!AG285</f>
        <v>0.57203349957655025</v>
      </c>
      <c r="Z460">
        <f>'Revenue Drivers'!AH285</f>
        <v>0.56413621920870172</v>
      </c>
      <c r="AA460">
        <f>'Revenue Drivers'!AI285</f>
        <v>0.55149093534108828</v>
      </c>
      <c r="AB460">
        <f>'Revenue Drivers'!AJ285</f>
        <v>0.5735242844615368</v>
      </c>
      <c r="AD460">
        <f>'Revenue Drivers'!AT285</f>
        <v>0</v>
      </c>
      <c r="AE460">
        <f>'Revenue Drivers'!AU285</f>
        <v>0</v>
      </c>
      <c r="AF460">
        <f>'Revenue Drivers'!AV285</f>
        <v>0.59047845298617385</v>
      </c>
      <c r="AG460">
        <f>'Revenue Drivers'!AW285</f>
        <v>0.57664948506641156</v>
      </c>
      <c r="AH460">
        <f>'Revenue Drivers'!AX285</f>
        <v>0.58016096691030394</v>
      </c>
      <c r="AI460">
        <f>'Revenue Drivers'!AY285</f>
        <v>0.5657092939988464</v>
      </c>
      <c r="AJ460">
        <f>'Revenue Drivers'!AZ285</f>
        <v>0.55663499229258273</v>
      </c>
      <c r="AK460">
        <f>'Revenue Drivers'!BA285</f>
        <v>0.55427198924264176</v>
      </c>
      <c r="AL460">
        <f>'Revenue Drivers'!BB285</f>
        <v>0.55094533332617956</v>
      </c>
      <c r="AM460">
        <f>'Revenue Drivers'!BC285</f>
        <v>0.54794533332617956</v>
      </c>
      <c r="AN460">
        <f>'Revenue Drivers'!BD285</f>
        <v>0.54494533332617956</v>
      </c>
      <c r="AO460">
        <f>'Revenue Drivers'!BE285</f>
        <v>0.54294533332617956</v>
      </c>
      <c r="AP460">
        <f>'Revenue Drivers'!BF285</f>
        <v>0.54094533332617956</v>
      </c>
      <c r="AQ460">
        <f>'Revenue Drivers'!BG285</f>
        <v>0.53894533332617955</v>
      </c>
      <c r="AR460">
        <f>'Revenue Drivers'!BH285</f>
        <v>0.53794533332617955</v>
      </c>
      <c r="AS460">
        <f>'Revenue Drivers'!BI285</f>
        <v>0.53694533332617955</v>
      </c>
      <c r="AT460">
        <f>'Revenue Drivers'!BJ285</f>
        <v>0</v>
      </c>
      <c r="AZ460">
        <f>'Revenue Drivers'!AK285</f>
        <v>0.56894527531571926</v>
      </c>
      <c r="BA460">
        <f>'Revenue Drivers'!AL285</f>
        <v>0.55615550755939536</v>
      </c>
      <c r="BB460">
        <f>'Revenue Drivers'!AM285</f>
        <v>0.55725787766450419</v>
      </c>
      <c r="BC460">
        <f>'Revenue Drivers'!AN285</f>
        <v>0.54593496486727389</v>
      </c>
      <c r="BD460">
        <f>'Revenue Drivers'!AO285</f>
        <v>0.56861088541798088</v>
      </c>
      <c r="BE460">
        <f>'Revenue Drivers'!AP285</f>
        <v>0.55345720045164482</v>
      </c>
      <c r="BF460">
        <f>'Revenue Drivers'!AQ285</f>
        <v>0.553867847526335</v>
      </c>
      <c r="BG460">
        <f>'Revenue Drivers'!AR285</f>
        <v>0.54211278269427865</v>
      </c>
    </row>
    <row r="461" spans="1:59">
      <c r="A461" t="str">
        <f>'Revenue Drivers'!I286</f>
        <v>Y/Y Change in bp</v>
      </c>
      <c r="B461">
        <f>'Revenue Drivers'!J286</f>
        <v>0</v>
      </c>
      <c r="C461">
        <f>'Revenue Drivers'!K286</f>
        <v>0</v>
      </c>
      <c r="D461">
        <f>'Revenue Drivers'!L286</f>
        <v>0</v>
      </c>
      <c r="E461">
        <f>'Revenue Drivers'!M286</f>
        <v>0</v>
      </c>
      <c r="F461">
        <f>'Revenue Drivers'!N286</f>
        <v>0</v>
      </c>
      <c r="G461">
        <f>'Revenue Drivers'!O286</f>
        <v>0</v>
      </c>
      <c r="H461">
        <f>'Revenue Drivers'!P286</f>
        <v>0</v>
      </c>
      <c r="I461">
        <f>'Revenue Drivers'!Q286</f>
        <v>0</v>
      </c>
      <c r="J461">
        <f>'Revenue Drivers'!R286</f>
        <v>0</v>
      </c>
      <c r="K461">
        <f>'Revenue Drivers'!S286</f>
        <v>0</v>
      </c>
      <c r="L461">
        <f>'Revenue Drivers'!T286</f>
        <v>0</v>
      </c>
      <c r="M461">
        <f>'Revenue Drivers'!U286</f>
        <v>0</v>
      </c>
      <c r="N461">
        <f>'Revenue Drivers'!V286</f>
        <v>0</v>
      </c>
      <c r="O461">
        <f>'Revenue Drivers'!W286</f>
        <v>0</v>
      </c>
      <c r="P461">
        <f>'Revenue Drivers'!X286</f>
        <v>0</v>
      </c>
      <c r="Q461">
        <f>'Revenue Drivers'!Y286</f>
        <v>5787.929187819469</v>
      </c>
      <c r="R461">
        <f>'Revenue Drivers'!Z286</f>
        <v>5830.4741110417972</v>
      </c>
      <c r="S461">
        <f>'Revenue Drivers'!AA286</f>
        <v>5883.0902735928648</v>
      </c>
      <c r="T461">
        <f>'Revenue Drivers'!AB286</f>
        <v>5580.9560083793549</v>
      </c>
      <c r="U461">
        <f>'Revenue Drivers'!AC286</f>
        <v>123.8159410683437</v>
      </c>
      <c r="V461">
        <f>'Revenue Drivers'!AD286</f>
        <v>-61.470822579803297</v>
      </c>
      <c r="W461">
        <f>'Revenue Drivers'!AE286</f>
        <v>-72.688261711100211</v>
      </c>
      <c r="X461">
        <f>'Revenue Drivers'!AF286</f>
        <v>140.37865916144753</v>
      </c>
      <c r="Y461">
        <f>'Revenue Drivers'!AG286</f>
        <v>-191.41013312231058</v>
      </c>
      <c r="Z461">
        <f>'Revenue Drivers'!AH286</f>
        <v>-127.64109637497634</v>
      </c>
      <c r="AA461">
        <f>'Revenue Drivers'!AI286</f>
        <v>-295.49265847088168</v>
      </c>
      <c r="AB461">
        <f>'Revenue Drivers'!AJ286</f>
        <v>13.908177074565264</v>
      </c>
      <c r="AD461">
        <f>'Revenue Drivers'!AT286</f>
        <v>0</v>
      </c>
      <c r="AE461">
        <f>'Revenue Drivers'!AU286</f>
        <v>0</v>
      </c>
      <c r="AF461">
        <f>'Revenue Drivers'!AV286</f>
        <v>0</v>
      </c>
      <c r="AG461">
        <f>'Revenue Drivers'!AW286</f>
        <v>0</v>
      </c>
      <c r="AH461">
        <f>'Revenue Drivers'!AX286</f>
        <v>35.114818438923834</v>
      </c>
      <c r="AI461">
        <f>'Revenue Drivers'!AY286</f>
        <v>-144.51672911457547</v>
      </c>
      <c r="AJ461">
        <f>'Revenue Drivers'!AZ286</f>
        <v>-90.743017062636653</v>
      </c>
      <c r="AK461">
        <f>'Revenue Drivers'!BA286</f>
        <v>-23.630030499409706</v>
      </c>
      <c r="AL461">
        <f>'Revenue Drivers'!BB286</f>
        <v>-33.266559164621953</v>
      </c>
      <c r="AM461">
        <f>'Revenue Drivers'!BC286</f>
        <v>-30.000000000000028</v>
      </c>
      <c r="AN461">
        <f>'Revenue Drivers'!BD286</f>
        <v>-30.000000000000028</v>
      </c>
      <c r="AO461">
        <f>'Revenue Drivers'!BE286</f>
        <v>-20.000000000000018</v>
      </c>
      <c r="AP461">
        <f>'Revenue Drivers'!BF286</f>
        <v>-20.000000000000018</v>
      </c>
      <c r="AQ461">
        <f>'Revenue Drivers'!BG286</f>
        <v>-20.000000000000018</v>
      </c>
      <c r="AR461">
        <f>'Revenue Drivers'!BH286</f>
        <v>-10.000000000000009</v>
      </c>
      <c r="AS461">
        <f>'Revenue Drivers'!BI286</f>
        <v>-10.000000000000009</v>
      </c>
      <c r="AT461">
        <f>'Revenue Drivers'!BJ286</f>
        <v>0</v>
      </c>
      <c r="AZ461">
        <f>'Revenue Drivers'!AK286</f>
        <v>-30.882242608309962</v>
      </c>
      <c r="BA461">
        <f>'Revenue Drivers'!AL286</f>
        <v>-79.807116493063603</v>
      </c>
      <c r="BB461">
        <f>'Revenue Drivers'!AM286</f>
        <v>57.669423234159026</v>
      </c>
      <c r="BC461">
        <f>'Revenue Drivers'!AN286</f>
        <v>-275.89319594262918</v>
      </c>
      <c r="BD461">
        <f>'Revenue Drivers'!AO286</f>
        <v>-3.3438989773837413</v>
      </c>
      <c r="BE461">
        <f>'Revenue Drivers'!AP286</f>
        <v>-26.983071077505414</v>
      </c>
      <c r="BF461">
        <f>'Revenue Drivers'!AQ286</f>
        <v>-33.900301381691868</v>
      </c>
      <c r="BG461">
        <f>'Revenue Drivers'!AR286</f>
        <v>-38.221821729952367</v>
      </c>
    </row>
    <row r="462" spans="1:59">
      <c r="A462" t="str">
        <f>'Revenue Drivers'!I288</f>
        <v>EMEA (in Constant Currency USD)</v>
      </c>
      <c r="B462">
        <f>'Revenue Drivers'!J288</f>
        <v>0</v>
      </c>
      <c r="C462">
        <f>'Revenue Drivers'!K288</f>
        <v>0</v>
      </c>
      <c r="D462">
        <f>'Revenue Drivers'!L288</f>
        <v>0</v>
      </c>
      <c r="E462">
        <f>'Revenue Drivers'!M288</f>
        <v>0</v>
      </c>
      <c r="F462">
        <f>'Revenue Drivers'!N288</f>
        <v>0</v>
      </c>
      <c r="G462">
        <f>'Revenue Drivers'!O288</f>
        <v>0</v>
      </c>
      <c r="H462">
        <f>'Revenue Drivers'!P288</f>
        <v>0</v>
      </c>
      <c r="I462">
        <f>'Revenue Drivers'!Q288</f>
        <v>0</v>
      </c>
      <c r="J462">
        <f>'Revenue Drivers'!R288</f>
        <v>0</v>
      </c>
      <c r="K462">
        <f>'Revenue Drivers'!S288</f>
        <v>0</v>
      </c>
      <c r="L462">
        <f>'Revenue Drivers'!T288</f>
        <v>0</v>
      </c>
      <c r="M462">
        <f>'Revenue Drivers'!U288</f>
        <v>0</v>
      </c>
      <c r="N462">
        <f>'Revenue Drivers'!V288</f>
        <v>0</v>
      </c>
      <c r="O462">
        <f>'Revenue Drivers'!W288</f>
        <v>0</v>
      </c>
      <c r="P462">
        <f>'Revenue Drivers'!X288</f>
        <v>0</v>
      </c>
      <c r="Q462">
        <f>'Revenue Drivers'!Y288</f>
        <v>0</v>
      </c>
      <c r="R462">
        <f>'Revenue Drivers'!Z288</f>
        <v>0</v>
      </c>
      <c r="S462">
        <f>'Revenue Drivers'!AA288</f>
        <v>0</v>
      </c>
      <c r="T462">
        <f>'Revenue Drivers'!AB288</f>
        <v>0</v>
      </c>
      <c r="U462">
        <f>'Revenue Drivers'!AC288</f>
        <v>93.484999999999999</v>
      </c>
      <c r="V462">
        <f>'Revenue Drivers'!AD288</f>
        <v>89.564999999999998</v>
      </c>
      <c r="W462">
        <f>'Revenue Drivers'!AE288</f>
        <v>94.067999999999998</v>
      </c>
      <c r="X462">
        <f>'Revenue Drivers'!AF288</f>
        <v>93.159000000000006</v>
      </c>
      <c r="Y462">
        <f>'Revenue Drivers'!AG288</f>
        <v>93.789599999999993</v>
      </c>
      <c r="Z462">
        <f>'Revenue Drivers'!AH288</f>
        <v>87.054450000000003</v>
      </c>
      <c r="AA462">
        <f>'Revenue Drivers'!AI288</f>
        <v>90.072299999999984</v>
      </c>
      <c r="AB462">
        <f>'Revenue Drivers'!AJ288</f>
        <v>113.57985000000001</v>
      </c>
      <c r="AD462">
        <f>'Revenue Drivers'!AT288</f>
        <v>0</v>
      </c>
      <c r="AE462">
        <f>'Revenue Drivers'!AU288</f>
        <v>0</v>
      </c>
      <c r="AF462">
        <f>'Revenue Drivers'!AV288</f>
        <v>0</v>
      </c>
      <c r="AG462">
        <f>'Revenue Drivers'!AW288</f>
        <v>0</v>
      </c>
      <c r="AH462">
        <f>'Revenue Drivers'!AX288</f>
        <v>370.27699999999999</v>
      </c>
      <c r="AI462">
        <f>'Revenue Drivers'!AY288</f>
        <v>384.49619999999999</v>
      </c>
      <c r="AJ462">
        <f>'Revenue Drivers'!AZ288</f>
        <v>455.31520999999998</v>
      </c>
      <c r="AK462">
        <f>'Revenue Drivers'!BA288</f>
        <v>492.99463087429154</v>
      </c>
      <c r="AL462">
        <f>'Revenue Drivers'!BB288</f>
        <v>586.49129002990753</v>
      </c>
      <c r="AM462">
        <f>'Revenue Drivers'!BC288</f>
        <v>632.92419912524031</v>
      </c>
      <c r="AN462">
        <f>'Revenue Drivers'!BD288</f>
        <v>671.80013907547095</v>
      </c>
      <c r="AO462">
        <f>'Revenue Drivers'!BE288</f>
        <v>708.1443884335423</v>
      </c>
      <c r="AP462">
        <f>'Revenue Drivers'!BF288</f>
        <v>739.87543895164868</v>
      </c>
      <c r="AQ462">
        <f>'Revenue Drivers'!BG288</f>
        <v>772.5402987120882</v>
      </c>
      <c r="AR462">
        <f>'Revenue Drivers'!BH288</f>
        <v>807.65576926044218</v>
      </c>
      <c r="AS462">
        <f>'Revenue Drivers'!BI288</f>
        <v>844.39932301934448</v>
      </c>
      <c r="AT462">
        <f>'Revenue Drivers'!BJ288</f>
        <v>0</v>
      </c>
      <c r="AZ462">
        <f>'Revenue Drivers'!AK288</f>
        <v>113.0694</v>
      </c>
      <c r="BA462">
        <f>'Revenue Drivers'!AL288</f>
        <v>111.1296</v>
      </c>
      <c r="BB462">
        <f>'Revenue Drivers'!AM288</f>
        <v>110.60684000000001</v>
      </c>
      <c r="BC462">
        <f>'Revenue Drivers'!AN288</f>
        <v>120.50937</v>
      </c>
      <c r="BD462">
        <f>'Revenue Drivers'!AO288</f>
        <v>120.56350424313547</v>
      </c>
      <c r="BE462">
        <f>'Revenue Drivers'!AP288</f>
        <v>112.12334455933745</v>
      </c>
      <c r="BF462">
        <f>'Revenue Drivers'!AQ288</f>
        <v>123.16213104331364</v>
      </c>
      <c r="BG462">
        <f>'Revenue Drivers'!AR288</f>
        <v>137.14565102850497</v>
      </c>
    </row>
    <row r="463" spans="1:59">
      <c r="A463" t="str">
        <f>'Revenue Drivers'!I289</f>
        <v>y/y Constant Currency Growth - %</v>
      </c>
      <c r="B463">
        <f>'Revenue Drivers'!J289</f>
        <v>0</v>
      </c>
      <c r="C463">
        <f>'Revenue Drivers'!K289</f>
        <v>0</v>
      </c>
      <c r="D463">
        <f>'Revenue Drivers'!L289</f>
        <v>0</v>
      </c>
      <c r="E463">
        <f>'Revenue Drivers'!M289</f>
        <v>0</v>
      </c>
      <c r="F463">
        <f>'Revenue Drivers'!N289</f>
        <v>0</v>
      </c>
      <c r="G463">
        <f>'Revenue Drivers'!O289</f>
        <v>0</v>
      </c>
      <c r="H463">
        <f>'Revenue Drivers'!P289</f>
        <v>0</v>
      </c>
      <c r="I463">
        <f>'Revenue Drivers'!Q289</f>
        <v>0</v>
      </c>
      <c r="J463">
        <f>'Revenue Drivers'!R289</f>
        <v>0</v>
      </c>
      <c r="K463">
        <f>'Revenue Drivers'!S289</f>
        <v>0</v>
      </c>
      <c r="L463">
        <f>'Revenue Drivers'!T289</f>
        <v>0</v>
      </c>
      <c r="M463">
        <f>'Revenue Drivers'!U289</f>
        <v>0</v>
      </c>
      <c r="N463">
        <f>'Revenue Drivers'!V289</f>
        <v>0</v>
      </c>
      <c r="O463">
        <f>'Revenue Drivers'!W289</f>
        <v>0</v>
      </c>
      <c r="P463">
        <f>'Revenue Drivers'!X289</f>
        <v>0</v>
      </c>
      <c r="Q463">
        <f>'Revenue Drivers'!Y289</f>
        <v>0</v>
      </c>
      <c r="R463">
        <f>'Revenue Drivers'!Z289</f>
        <v>0</v>
      </c>
      <c r="S463">
        <f>'Revenue Drivers'!AA289</f>
        <v>0</v>
      </c>
      <c r="T463">
        <f>'Revenue Drivers'!AB289</f>
        <v>0</v>
      </c>
      <c r="U463">
        <f>'Revenue Drivers'!AC289</f>
        <v>0.40646626948305942</v>
      </c>
      <c r="V463">
        <f>'Revenue Drivers'!AD289</f>
        <v>0.33097053185323877</v>
      </c>
      <c r="W463">
        <f>'Revenue Drivers'!AE289</f>
        <v>0.2847660411374251</v>
      </c>
      <c r="X463">
        <f>'Revenue Drivers'!AF289</f>
        <v>0.2715521948023587</v>
      </c>
      <c r="Y463">
        <f>'Revenue Drivers'!AG289</f>
        <v>0.19999999999999996</v>
      </c>
      <c r="Z463">
        <f>'Revenue Drivers'!AH289</f>
        <v>0.18999999999999995</v>
      </c>
      <c r="AA463">
        <f>'Revenue Drivers'!AI289</f>
        <v>0.12999999999999989</v>
      </c>
      <c r="AB463">
        <f>'Revenue Drivers'!AJ289</f>
        <v>0.37000000000000011</v>
      </c>
      <c r="AD463">
        <f>'Revenue Drivers'!AT289</f>
        <v>0</v>
      </c>
      <c r="AE463">
        <f>'Revenue Drivers'!AU289</f>
        <v>0</v>
      </c>
      <c r="AF463">
        <f>'Revenue Drivers'!AV289</f>
        <v>0</v>
      </c>
      <c r="AG463">
        <f>'Revenue Drivers'!AW289</f>
        <v>0</v>
      </c>
      <c r="AH463">
        <f>'Revenue Drivers'!AX289</f>
        <v>0.32127118250946474</v>
      </c>
      <c r="AI463">
        <f>'Revenue Drivers'!AY289</f>
        <v>0.22479103488698038</v>
      </c>
      <c r="AJ463">
        <f>'Revenue Drivers'!AZ289</f>
        <v>0.21851505630727064</v>
      </c>
      <c r="AK463">
        <f>'Revenue Drivers'!BA289</f>
        <v>9.4823473613559806E-2</v>
      </c>
      <c r="AL463">
        <f>'Revenue Drivers'!BB289</f>
        <v>9.7457114571818826E-2</v>
      </c>
      <c r="AM463">
        <f>'Revenue Drivers'!BC289</f>
        <v>7.9170671218263156E-2</v>
      </c>
      <c r="AN463">
        <f>'Revenue Drivers'!BD289</f>
        <v>6.1422742255645701E-2</v>
      </c>
      <c r="AO463">
        <f>'Revenue Drivers'!BE289</f>
        <v>5.4099794334797613E-2</v>
      </c>
      <c r="AP463">
        <f>'Revenue Drivers'!BF289</f>
        <v>4.4808729739844955E-2</v>
      </c>
      <c r="AQ463">
        <f>'Revenue Drivers'!BG289</f>
        <v>4.4149133814636921E-2</v>
      </c>
      <c r="AR463">
        <f>'Revenue Drivers'!BH289</f>
        <v>4.5454548593640176E-2</v>
      </c>
      <c r="AS463">
        <f>'Revenue Drivers'!BI289</f>
        <v>4.5494077003310096E-2</v>
      </c>
      <c r="AT463">
        <f>'Revenue Drivers'!BJ289</f>
        <v>0</v>
      </c>
      <c r="AZ463">
        <f>'Revenue Drivers'!AK289</f>
        <v>0.24</v>
      </c>
      <c r="BA463">
        <f>'Revenue Drivers'!AL289</f>
        <v>0.28000000000000003</v>
      </c>
      <c r="BB463">
        <f>'Revenue Drivers'!AM289</f>
        <v>0.27</v>
      </c>
      <c r="BC463">
        <f>'Revenue Drivers'!AN289</f>
        <v>0.1100000000000001</v>
      </c>
      <c r="BD463">
        <f>'Revenue Drivers'!AO289</f>
        <v>0.12065571924128782</v>
      </c>
      <c r="BE463">
        <f>'Revenue Drivers'!AP289</f>
        <v>5.1764406541320307E-2</v>
      </c>
      <c r="BF463">
        <f>'Revenue Drivers'!AQ289</f>
        <v>6.6837578117159957E-2</v>
      </c>
      <c r="BG463">
        <f>'Revenue Drivers'!AR289</f>
        <v>0.13661012604220857</v>
      </c>
    </row>
    <row r="464" spans="1:59">
      <c r="A464" t="str">
        <f>'Revenue Drivers'!I290</f>
        <v>2 Yr Stacked Growth - %</v>
      </c>
      <c r="B464">
        <f>'Revenue Drivers'!J290</f>
        <v>0</v>
      </c>
      <c r="C464">
        <f>'Revenue Drivers'!K290</f>
        <v>0</v>
      </c>
      <c r="D464">
        <f>'Revenue Drivers'!L290</f>
        <v>0</v>
      </c>
      <c r="E464">
        <f>'Revenue Drivers'!M290</f>
        <v>0</v>
      </c>
      <c r="F464">
        <f>'Revenue Drivers'!N290</f>
        <v>0</v>
      </c>
      <c r="G464">
        <f>'Revenue Drivers'!O290</f>
        <v>0</v>
      </c>
      <c r="H464">
        <f>'Revenue Drivers'!P290</f>
        <v>0</v>
      </c>
      <c r="I464">
        <f>'Revenue Drivers'!Q290</f>
        <v>0</v>
      </c>
      <c r="J464">
        <f>'Revenue Drivers'!R290</f>
        <v>0</v>
      </c>
      <c r="K464">
        <f>'Revenue Drivers'!S290</f>
        <v>0</v>
      </c>
      <c r="L464">
        <f>'Revenue Drivers'!T290</f>
        <v>0</v>
      </c>
      <c r="M464">
        <f>'Revenue Drivers'!U290</f>
        <v>0</v>
      </c>
      <c r="N464">
        <f>'Revenue Drivers'!V290</f>
        <v>0</v>
      </c>
      <c r="O464">
        <f>'Revenue Drivers'!W290</f>
        <v>0</v>
      </c>
      <c r="P464">
        <f>'Revenue Drivers'!X290</f>
        <v>0</v>
      </c>
      <c r="Q464">
        <f>'Revenue Drivers'!Y290</f>
        <v>0</v>
      </c>
      <c r="R464">
        <f>'Revenue Drivers'!Z290</f>
        <v>0</v>
      </c>
      <c r="S464">
        <f>'Revenue Drivers'!AA290</f>
        <v>0</v>
      </c>
      <c r="T464">
        <f>'Revenue Drivers'!AB290</f>
        <v>0</v>
      </c>
      <c r="U464">
        <f>'Revenue Drivers'!AC290</f>
        <v>0</v>
      </c>
      <c r="V464">
        <f>'Revenue Drivers'!AD290</f>
        <v>0</v>
      </c>
      <c r="W464">
        <f>'Revenue Drivers'!AE290</f>
        <v>0</v>
      </c>
      <c r="X464">
        <f>'Revenue Drivers'!AF290</f>
        <v>0</v>
      </c>
      <c r="Y464">
        <f>'Revenue Drivers'!AG290</f>
        <v>0.60646626948305937</v>
      </c>
      <c r="Z464">
        <f>'Revenue Drivers'!AH290</f>
        <v>0.52097053185323872</v>
      </c>
      <c r="AA464">
        <f>'Revenue Drivers'!AI290</f>
        <v>0.41476604113742499</v>
      </c>
      <c r="AB464">
        <f>'Revenue Drivers'!AJ290</f>
        <v>0.64155219480235881</v>
      </c>
      <c r="AD464">
        <f>'Revenue Drivers'!AT290</f>
        <v>0</v>
      </c>
      <c r="AE464">
        <f>'Revenue Drivers'!AU290</f>
        <v>0</v>
      </c>
      <c r="AF464">
        <f>'Revenue Drivers'!AV290</f>
        <v>0</v>
      </c>
      <c r="AG464">
        <f>'Revenue Drivers'!AW290</f>
        <v>0</v>
      </c>
      <c r="AH464">
        <f>'Revenue Drivers'!AX290</f>
        <v>0</v>
      </c>
      <c r="AI464">
        <f>'Revenue Drivers'!AY290</f>
        <v>0</v>
      </c>
      <c r="AJ464">
        <f>'Revenue Drivers'!AZ290</f>
        <v>0</v>
      </c>
      <c r="AK464">
        <f>'Revenue Drivers'!BA290</f>
        <v>0</v>
      </c>
      <c r="AL464">
        <f>'Revenue Drivers'!BB290</f>
        <v>0.19228058818537863</v>
      </c>
      <c r="AM464">
        <f>'Revenue Drivers'!BC290</f>
        <v>0.17662778579008198</v>
      </c>
      <c r="AN464">
        <f>'Revenue Drivers'!BD290</f>
        <v>0.14059341347390886</v>
      </c>
      <c r="AO464">
        <f>'Revenue Drivers'!BE290</f>
        <v>0.11552253659044331</v>
      </c>
      <c r="AP464">
        <f>'Revenue Drivers'!BF290</f>
        <v>9.8908524074642568E-2</v>
      </c>
      <c r="AQ464">
        <f>'Revenue Drivers'!BG290</f>
        <v>8.8957863554481875E-2</v>
      </c>
      <c r="AR464">
        <f>'Revenue Drivers'!BH290</f>
        <v>8.9603682408277097E-2</v>
      </c>
      <c r="AS464">
        <f>'Revenue Drivers'!BI290</f>
        <v>9.0948625596950272E-2</v>
      </c>
      <c r="AT464">
        <f>'Revenue Drivers'!BJ290</f>
        <v>0</v>
      </c>
      <c r="AZ464">
        <f>'Revenue Drivers'!AK290</f>
        <v>0.43999999999999995</v>
      </c>
      <c r="BA464">
        <f>'Revenue Drivers'!AL290</f>
        <v>0.47</v>
      </c>
      <c r="BB464">
        <f>'Revenue Drivers'!AM290</f>
        <v>0.39999999999999991</v>
      </c>
      <c r="BC464">
        <f>'Revenue Drivers'!AN290</f>
        <v>0.4800000000000002</v>
      </c>
      <c r="BD464">
        <f>'Revenue Drivers'!AO290</f>
        <v>0.36065571924128781</v>
      </c>
      <c r="BE464">
        <f>'Revenue Drivers'!AP290</f>
        <v>0.33176440654132033</v>
      </c>
      <c r="BF464">
        <f>'Revenue Drivers'!AQ290</f>
        <v>0.33683757811715997</v>
      </c>
      <c r="BG464">
        <f>'Revenue Drivers'!AR290</f>
        <v>0.24661012604220867</v>
      </c>
    </row>
    <row r="465" spans="1:59">
      <c r="A465" t="str">
        <f>'Revenue Drivers'!I291</f>
        <v>y/y abs Growth</v>
      </c>
      <c r="B465">
        <f>'Revenue Drivers'!J291</f>
        <v>0</v>
      </c>
      <c r="C465">
        <f>'Revenue Drivers'!K291</f>
        <v>0</v>
      </c>
      <c r="D465">
        <f>'Revenue Drivers'!L291</f>
        <v>0</v>
      </c>
      <c r="E465">
        <f>'Revenue Drivers'!M291</f>
        <v>0</v>
      </c>
      <c r="F465">
        <f>'Revenue Drivers'!N291</f>
        <v>0</v>
      </c>
      <c r="G465">
        <f>'Revenue Drivers'!O291</f>
        <v>0</v>
      </c>
      <c r="H465">
        <f>'Revenue Drivers'!P291</f>
        <v>0</v>
      </c>
      <c r="I465">
        <f>'Revenue Drivers'!Q291</f>
        <v>0</v>
      </c>
      <c r="J465">
        <f>'Revenue Drivers'!R291</f>
        <v>0</v>
      </c>
      <c r="K465">
        <f>'Revenue Drivers'!S291</f>
        <v>0</v>
      </c>
      <c r="L465">
        <f>'Revenue Drivers'!T291</f>
        <v>0</v>
      </c>
      <c r="M465">
        <f>'Revenue Drivers'!U291</f>
        <v>0</v>
      </c>
      <c r="N465">
        <f>'Revenue Drivers'!V291</f>
        <v>0</v>
      </c>
      <c r="O465">
        <f>'Revenue Drivers'!W291</f>
        <v>0</v>
      </c>
      <c r="P465">
        <f>'Revenue Drivers'!X291</f>
        <v>0</v>
      </c>
      <c r="Q465">
        <f>'Revenue Drivers'!Y291</f>
        <v>0</v>
      </c>
      <c r="R465">
        <f>'Revenue Drivers'!Z291</f>
        <v>0</v>
      </c>
      <c r="S465">
        <f>'Revenue Drivers'!AA291</f>
        <v>0</v>
      </c>
      <c r="T465">
        <f>'Revenue Drivers'!AB291</f>
        <v>0</v>
      </c>
      <c r="U465">
        <f>'Revenue Drivers'!AC291</f>
        <v>0</v>
      </c>
      <c r="V465">
        <f>'Revenue Drivers'!AD291</f>
        <v>0</v>
      </c>
      <c r="W465">
        <f>'Revenue Drivers'!AE291</f>
        <v>0</v>
      </c>
      <c r="X465">
        <f>'Revenue Drivers'!AF291</f>
        <v>0</v>
      </c>
      <c r="Y465">
        <f>'Revenue Drivers'!AG291</f>
        <v>0.30459999999999354</v>
      </c>
      <c r="Z465">
        <f>'Revenue Drivers'!AH291</f>
        <v>-2.510549999999995</v>
      </c>
      <c r="AA465">
        <f>'Revenue Drivers'!AI291</f>
        <v>-3.9957000000000136</v>
      </c>
      <c r="AB465">
        <f>'Revenue Drivers'!AJ291</f>
        <v>20.420850000000002</v>
      </c>
      <c r="AD465">
        <f>'Revenue Drivers'!AT291</f>
        <v>0</v>
      </c>
      <c r="AE465">
        <f>'Revenue Drivers'!AU291</f>
        <v>0</v>
      </c>
      <c r="AF465">
        <f>'Revenue Drivers'!AV291</f>
        <v>0</v>
      </c>
      <c r="AG465">
        <f>'Revenue Drivers'!AW291</f>
        <v>0</v>
      </c>
      <c r="AH465">
        <f>'Revenue Drivers'!AX291</f>
        <v>0</v>
      </c>
      <c r="AI465">
        <f>'Revenue Drivers'!AY291</f>
        <v>0</v>
      </c>
      <c r="AJ465">
        <f>'Revenue Drivers'!AZ291</f>
        <v>0</v>
      </c>
      <c r="AK465">
        <f>'Revenue Drivers'!BA291</f>
        <v>0</v>
      </c>
      <c r="AL465">
        <f>'Revenue Drivers'!BB291</f>
        <v>93.496659155615987</v>
      </c>
      <c r="AM465">
        <f>'Revenue Drivers'!BC291</f>
        <v>46.432909095332775</v>
      </c>
      <c r="AN465">
        <f>'Revenue Drivers'!BD291</f>
        <v>38.875939950230645</v>
      </c>
      <c r="AO465">
        <f>'Revenue Drivers'!BE291</f>
        <v>36.344249358071352</v>
      </c>
      <c r="AP465">
        <f>'Revenue Drivers'!BF291</f>
        <v>31.731050518106372</v>
      </c>
      <c r="AQ465">
        <f>'Revenue Drivers'!BG291</f>
        <v>32.664859760439526</v>
      </c>
      <c r="AR465">
        <f>'Revenue Drivers'!BH291</f>
        <v>35.115470548353983</v>
      </c>
      <c r="AS465">
        <f>'Revenue Drivers'!BI291</f>
        <v>36.743553758902294</v>
      </c>
      <c r="AT465">
        <f>'Revenue Drivers'!BJ291</f>
        <v>0</v>
      </c>
      <c r="AZ465">
        <f>'Revenue Drivers'!AK291</f>
        <v>19.279800000000009</v>
      </c>
      <c r="BA465">
        <f>'Revenue Drivers'!AL291</f>
        <v>24.075149999999994</v>
      </c>
      <c r="BB465">
        <f>'Revenue Drivers'!AM291</f>
        <v>20.534540000000021</v>
      </c>
      <c r="BC465">
        <f>'Revenue Drivers'!AN291</f>
        <v>6.9295199999999966</v>
      </c>
      <c r="BD465">
        <f>'Revenue Drivers'!AO291</f>
        <v>7.4941042431354674</v>
      </c>
      <c r="BE465">
        <f>'Revenue Drivers'!AP291</f>
        <v>0.99374455933745764</v>
      </c>
      <c r="BF465">
        <f>'Revenue Drivers'!AQ291</f>
        <v>12.55529104331363</v>
      </c>
      <c r="BG465">
        <f>'Revenue Drivers'!AR291</f>
        <v>16.636281028504968</v>
      </c>
    </row>
    <row r="466" spans="1:59">
      <c r="A466" t="str">
        <f>'Revenue Drivers'!I292</f>
        <v>q/q abs Growth</v>
      </c>
      <c r="B466">
        <f>'Revenue Drivers'!J292</f>
        <v>0</v>
      </c>
      <c r="C466">
        <f>'Revenue Drivers'!K292</f>
        <v>0</v>
      </c>
      <c r="D466">
        <f>'Revenue Drivers'!L292</f>
        <v>0</v>
      </c>
      <c r="E466">
        <f>'Revenue Drivers'!M292</f>
        <v>0</v>
      </c>
      <c r="F466">
        <f>'Revenue Drivers'!N292</f>
        <v>0</v>
      </c>
      <c r="G466">
        <f>'Revenue Drivers'!O292</f>
        <v>0</v>
      </c>
      <c r="H466">
        <f>'Revenue Drivers'!P292</f>
        <v>0</v>
      </c>
      <c r="I466">
        <f>'Revenue Drivers'!Q292</f>
        <v>0</v>
      </c>
      <c r="J466">
        <f>'Revenue Drivers'!R292</f>
        <v>0</v>
      </c>
      <c r="K466">
        <f>'Revenue Drivers'!S292</f>
        <v>0</v>
      </c>
      <c r="L466">
        <f>'Revenue Drivers'!T292</f>
        <v>0</v>
      </c>
      <c r="M466">
        <f>'Revenue Drivers'!U292</f>
        <v>0</v>
      </c>
      <c r="N466">
        <f>'Revenue Drivers'!V292</f>
        <v>0</v>
      </c>
      <c r="O466">
        <f>'Revenue Drivers'!W292</f>
        <v>0</v>
      </c>
      <c r="P466">
        <f>'Revenue Drivers'!X292</f>
        <v>0</v>
      </c>
      <c r="Q466">
        <f>'Revenue Drivers'!Y292</f>
        <v>0</v>
      </c>
      <c r="R466">
        <f>'Revenue Drivers'!Z292</f>
        <v>0</v>
      </c>
      <c r="S466">
        <f>'Revenue Drivers'!AA292</f>
        <v>0</v>
      </c>
      <c r="T466">
        <f>'Revenue Drivers'!AB292</f>
        <v>0</v>
      </c>
      <c r="U466">
        <f>'Revenue Drivers'!AC292</f>
        <v>0</v>
      </c>
      <c r="V466">
        <f>'Revenue Drivers'!AD292</f>
        <v>-3.9200000000000017</v>
      </c>
      <c r="W466">
        <f>'Revenue Drivers'!AE292</f>
        <v>4.5030000000000001</v>
      </c>
      <c r="X466">
        <f>'Revenue Drivers'!AF292</f>
        <v>-0.90899999999999181</v>
      </c>
      <c r="Y466">
        <f>'Revenue Drivers'!AG292</f>
        <v>0.63059999999998695</v>
      </c>
      <c r="Z466">
        <f>'Revenue Drivers'!AH292</f>
        <v>-6.7351499999999902</v>
      </c>
      <c r="AA466">
        <f>'Revenue Drivers'!AI292</f>
        <v>3.0178499999999815</v>
      </c>
      <c r="AB466">
        <f>'Revenue Drivers'!AJ292</f>
        <v>23.507550000000023</v>
      </c>
      <c r="AD466">
        <f>'Revenue Drivers'!AT292</f>
        <v>0</v>
      </c>
      <c r="AE466">
        <f>'Revenue Drivers'!AU292</f>
        <v>0</v>
      </c>
      <c r="AF466">
        <f>'Revenue Drivers'!AV292</f>
        <v>0</v>
      </c>
      <c r="AG466">
        <f>'Revenue Drivers'!AW292</f>
        <v>0</v>
      </c>
      <c r="AH466">
        <f>'Revenue Drivers'!AX292</f>
        <v>0</v>
      </c>
      <c r="AI466">
        <f>'Revenue Drivers'!AY292</f>
        <v>0</v>
      </c>
      <c r="AJ466">
        <f>'Revenue Drivers'!AZ292</f>
        <v>0</v>
      </c>
      <c r="AK466">
        <f>'Revenue Drivers'!BA292</f>
        <v>0</v>
      </c>
      <c r="AL466" t="str">
        <f>'Revenue Drivers'!BB292</f>
        <v>NA</v>
      </c>
      <c r="AM466" t="str">
        <f>'Revenue Drivers'!BC292</f>
        <v>NA</v>
      </c>
      <c r="AN466" t="str">
        <f>'Revenue Drivers'!BD292</f>
        <v>NA</v>
      </c>
      <c r="AO466" t="str">
        <f>'Revenue Drivers'!BE292</f>
        <v>NA</v>
      </c>
      <c r="AP466" t="str">
        <f>'Revenue Drivers'!BF292</f>
        <v>NA</v>
      </c>
      <c r="AQ466" t="str">
        <f>'Revenue Drivers'!BG292</f>
        <v>NA</v>
      </c>
      <c r="AR466" t="str">
        <f>'Revenue Drivers'!BH292</f>
        <v>NA</v>
      </c>
      <c r="AS466" t="str">
        <f>'Revenue Drivers'!BI292</f>
        <v>NA</v>
      </c>
      <c r="AT466">
        <f>'Revenue Drivers'!BJ292</f>
        <v>0</v>
      </c>
      <c r="AZ466">
        <f>'Revenue Drivers'!AK292</f>
        <v>-0.51045000000000584</v>
      </c>
      <c r="BA466">
        <f>'Revenue Drivers'!AL292</f>
        <v>-1.9398000000000053</v>
      </c>
      <c r="BB466">
        <f>'Revenue Drivers'!AM292</f>
        <v>-0.52275999999999101</v>
      </c>
      <c r="BC466">
        <f>'Revenue Drivers'!AN292</f>
        <v>9.9025299999999987</v>
      </c>
      <c r="BD466">
        <f>'Revenue Drivers'!AO292</f>
        <v>5.4134243135464999E-2</v>
      </c>
      <c r="BE466">
        <f>'Revenue Drivers'!AP292</f>
        <v>-8.4401596837980151</v>
      </c>
      <c r="BF466">
        <f>'Revenue Drivers'!AQ292</f>
        <v>11.038786483976182</v>
      </c>
      <c r="BG466">
        <f>'Revenue Drivers'!AR292</f>
        <v>13.983519985191336</v>
      </c>
    </row>
    <row r="467" spans="1:59">
      <c r="A467" t="str">
        <f>'Revenue Drivers'!I293</f>
        <v xml:space="preserve">% of EMEA Constant Currency Gross Revenue </v>
      </c>
      <c r="B467">
        <f>'Revenue Drivers'!J293</f>
        <v>0</v>
      </c>
      <c r="C467">
        <f>'Revenue Drivers'!K293</f>
        <v>0</v>
      </c>
      <c r="D467">
        <f>'Revenue Drivers'!L293</f>
        <v>0</v>
      </c>
      <c r="E467">
        <f>'Revenue Drivers'!M293</f>
        <v>0</v>
      </c>
      <c r="F467">
        <f>'Revenue Drivers'!N293</f>
        <v>0</v>
      </c>
      <c r="G467">
        <f>'Revenue Drivers'!O293</f>
        <v>0</v>
      </c>
      <c r="H467">
        <f>'Revenue Drivers'!P293</f>
        <v>0</v>
      </c>
      <c r="I467">
        <f>'Revenue Drivers'!Q293</f>
        <v>0</v>
      </c>
      <c r="J467">
        <f>'Revenue Drivers'!R293</f>
        <v>0</v>
      </c>
      <c r="K467">
        <f>'Revenue Drivers'!S293</f>
        <v>0</v>
      </c>
      <c r="L467">
        <f>'Revenue Drivers'!T293</f>
        <v>0</v>
      </c>
      <c r="M467">
        <f>'Revenue Drivers'!U293</f>
        <v>0</v>
      </c>
      <c r="N467">
        <f>'Revenue Drivers'!V293</f>
        <v>0</v>
      </c>
      <c r="O467">
        <f>'Revenue Drivers'!W293</f>
        <v>0</v>
      </c>
      <c r="P467">
        <f>'Revenue Drivers'!X293</f>
        <v>0</v>
      </c>
      <c r="Q467">
        <f>'Revenue Drivers'!Y293</f>
        <v>0</v>
      </c>
      <c r="R467">
        <f>'Revenue Drivers'!Z293</f>
        <v>0</v>
      </c>
      <c r="S467">
        <f>'Revenue Drivers'!AA293</f>
        <v>0</v>
      </c>
      <c r="T467">
        <f>'Revenue Drivers'!AB293</f>
        <v>0</v>
      </c>
      <c r="U467">
        <f>'Revenue Drivers'!AC293</f>
        <v>0.59059694609227431</v>
      </c>
      <c r="V467">
        <f>'Revenue Drivers'!AD293</f>
        <v>0.5766222227944916</v>
      </c>
      <c r="W467">
        <f>'Revenue Drivers'!AE293</f>
        <v>0.5810145580996029</v>
      </c>
      <c r="X467">
        <f>'Revenue Drivers'!AF293</f>
        <v>0.57243015060555602</v>
      </c>
      <c r="Y467">
        <f>'Revenue Drivers'!AG293</f>
        <v>0.57067685642660682</v>
      </c>
      <c r="Z467">
        <f>'Revenue Drivers'!AH293</f>
        <v>0.56452982030647125</v>
      </c>
      <c r="AA467">
        <f>'Revenue Drivers'!AI293</f>
        <v>0.55174405659045334</v>
      </c>
      <c r="AB467">
        <f>'Revenue Drivers'!AJ293</f>
        <v>0.57213346675408028</v>
      </c>
      <c r="AD467">
        <f>'Revenue Drivers'!AT293</f>
        <v>0</v>
      </c>
      <c r="AE467">
        <f>'Revenue Drivers'!AU293</f>
        <v>0</v>
      </c>
      <c r="AF467">
        <f>'Revenue Drivers'!AV293</f>
        <v>0</v>
      </c>
      <c r="AG467">
        <f>'Revenue Drivers'!AW293</f>
        <v>0</v>
      </c>
      <c r="AH467">
        <f>'Revenue Drivers'!AX293</f>
        <v>0.58013323682124274</v>
      </c>
      <c r="AI467">
        <f>'Revenue Drivers'!AY293</f>
        <v>0.56516547238452208</v>
      </c>
      <c r="AJ467">
        <f>'Revenue Drivers'!AZ293</f>
        <v>0.55615581379855994</v>
      </c>
      <c r="AK467">
        <f>'Revenue Drivers'!BA293</f>
        <v>0.55394533332617957</v>
      </c>
      <c r="AL467">
        <f>'Revenue Drivers'!BB293</f>
        <v>0.55094533332617956</v>
      </c>
      <c r="AM467">
        <f>'Revenue Drivers'!BC293</f>
        <v>0.54794533332617956</v>
      </c>
      <c r="AN467">
        <f>'Revenue Drivers'!BD293</f>
        <v>0.54494533332617956</v>
      </c>
      <c r="AO467">
        <f>'Revenue Drivers'!BE293</f>
        <v>0.54294533332617956</v>
      </c>
      <c r="AP467">
        <f>'Revenue Drivers'!BF293</f>
        <v>0.54094533332617956</v>
      </c>
      <c r="AQ467">
        <f>'Revenue Drivers'!BG293</f>
        <v>0.53894533332617955</v>
      </c>
      <c r="AR467">
        <f>'Revenue Drivers'!BH293</f>
        <v>0.53794533332617955</v>
      </c>
      <c r="AS467">
        <f>'Revenue Drivers'!BI293</f>
        <v>0.53694533332617955</v>
      </c>
      <c r="AT467">
        <f>'Revenue Drivers'!BJ293</f>
        <v>0</v>
      </c>
      <c r="AZ467">
        <f>'Revenue Drivers'!AK293</f>
        <v>0.57061088541798088</v>
      </c>
      <c r="BA467">
        <f>'Revenue Drivers'!AL293</f>
        <v>0.55545720045164482</v>
      </c>
      <c r="BB467">
        <f>'Revenue Drivers'!AM293</f>
        <v>0.555867847526335</v>
      </c>
      <c r="BC467">
        <f>'Revenue Drivers'!AN293</f>
        <v>0.54411278269427854</v>
      </c>
      <c r="BD467">
        <f>'Revenue Drivers'!AO293</f>
        <v>0.56861088541798088</v>
      </c>
      <c r="BE467">
        <f>'Revenue Drivers'!AP293</f>
        <v>0.55345720045164482</v>
      </c>
      <c r="BF467">
        <f>'Revenue Drivers'!AQ293</f>
        <v>0.553867847526335</v>
      </c>
      <c r="BG467">
        <f>'Revenue Drivers'!AR293</f>
        <v>0.54211278269427854</v>
      </c>
    </row>
    <row r="468" spans="1:59">
      <c r="A468">
        <f>'Revenue Drivers'!I295</f>
        <v>0</v>
      </c>
      <c r="B468">
        <f>'Revenue Drivers'!J295</f>
        <v>0</v>
      </c>
      <c r="C468">
        <f>'Revenue Drivers'!K295</f>
        <v>0</v>
      </c>
      <c r="D468">
        <f>'Revenue Drivers'!L295</f>
        <v>0</v>
      </c>
      <c r="E468">
        <f>'Revenue Drivers'!M295</f>
        <v>0</v>
      </c>
      <c r="F468">
        <f>'Revenue Drivers'!N295</f>
        <v>0</v>
      </c>
      <c r="G468">
        <f>'Revenue Drivers'!O295</f>
        <v>0</v>
      </c>
      <c r="H468">
        <f>'Revenue Drivers'!P295</f>
        <v>0</v>
      </c>
      <c r="I468">
        <f>'Revenue Drivers'!Q295</f>
        <v>0</v>
      </c>
      <c r="J468">
        <f>'Revenue Drivers'!R295</f>
        <v>0</v>
      </c>
      <c r="K468">
        <f>'Revenue Drivers'!S295</f>
        <v>0</v>
      </c>
      <c r="L468">
        <f>'Revenue Drivers'!T295</f>
        <v>0</v>
      </c>
      <c r="M468">
        <f>'Revenue Drivers'!U295</f>
        <v>0</v>
      </c>
      <c r="N468">
        <f>'Revenue Drivers'!V295</f>
        <v>0</v>
      </c>
      <c r="O468">
        <f>'Revenue Drivers'!W295</f>
        <v>0</v>
      </c>
      <c r="P468">
        <f>'Revenue Drivers'!X295</f>
        <v>0</v>
      </c>
      <c r="Q468">
        <f>'Revenue Drivers'!Y295</f>
        <v>0</v>
      </c>
      <c r="R468">
        <f>'Revenue Drivers'!Z295</f>
        <v>0</v>
      </c>
      <c r="S468">
        <f>'Revenue Drivers'!AA295</f>
        <v>0</v>
      </c>
      <c r="T468">
        <f>'Revenue Drivers'!AB295</f>
        <v>0</v>
      </c>
      <c r="U468">
        <f>'Revenue Drivers'!AC295</f>
        <v>0</v>
      </c>
      <c r="V468">
        <f>'Revenue Drivers'!AD295</f>
        <v>0</v>
      </c>
      <c r="W468">
        <f>'Revenue Drivers'!AE295</f>
        <v>0</v>
      </c>
      <c r="X468">
        <f>'Revenue Drivers'!AF295</f>
        <v>0</v>
      </c>
      <c r="Y468">
        <f>'Revenue Drivers'!AG295</f>
        <v>0</v>
      </c>
      <c r="Z468">
        <f>'Revenue Drivers'!AH295</f>
        <v>0</v>
      </c>
      <c r="AA468">
        <f>'Revenue Drivers'!AI295</f>
        <v>0</v>
      </c>
      <c r="AB468">
        <f>'Revenue Drivers'!AJ295</f>
        <v>0</v>
      </c>
      <c r="AD468">
        <f>'Revenue Drivers'!AT295</f>
        <v>0</v>
      </c>
      <c r="AE468">
        <f>'Revenue Drivers'!AU295</f>
        <v>0</v>
      </c>
      <c r="AF468">
        <f>'Revenue Drivers'!AV295</f>
        <v>0</v>
      </c>
      <c r="AG468">
        <f>'Revenue Drivers'!AW295</f>
        <v>0</v>
      </c>
      <c r="AH468">
        <f>'Revenue Drivers'!AX295</f>
        <v>0</v>
      </c>
      <c r="AI468">
        <f>'Revenue Drivers'!AY295</f>
        <v>0</v>
      </c>
      <c r="AJ468">
        <f>'Revenue Drivers'!AZ295</f>
        <v>0</v>
      </c>
      <c r="AK468">
        <f>'Revenue Drivers'!BA295</f>
        <v>0</v>
      </c>
      <c r="AL468">
        <f>'Revenue Drivers'!BB295</f>
        <v>0</v>
      </c>
      <c r="AM468">
        <f>'Revenue Drivers'!BC295</f>
        <v>0</v>
      </c>
      <c r="AN468">
        <f>'Revenue Drivers'!BD295</f>
        <v>0</v>
      </c>
      <c r="AO468">
        <f>'Revenue Drivers'!BE295</f>
        <v>0</v>
      </c>
      <c r="AP468">
        <f>'Revenue Drivers'!BF295</f>
        <v>0</v>
      </c>
      <c r="AQ468">
        <f>'Revenue Drivers'!BG295</f>
        <v>0</v>
      </c>
      <c r="AR468">
        <f>'Revenue Drivers'!BH295</f>
        <v>0</v>
      </c>
      <c r="AS468">
        <f>'Revenue Drivers'!BI295</f>
        <v>0</v>
      </c>
      <c r="AT468">
        <f>'Revenue Drivers'!BJ295</f>
        <v>0</v>
      </c>
      <c r="AZ468">
        <f>'Revenue Drivers'!AK295</f>
        <v>0</v>
      </c>
      <c r="BA468">
        <f>'Revenue Drivers'!AL295</f>
        <v>0</v>
      </c>
      <c r="BB468">
        <f>'Revenue Drivers'!AM295</f>
        <v>0</v>
      </c>
      <c r="BC468">
        <f>'Revenue Drivers'!AN295</f>
        <v>0</v>
      </c>
      <c r="BD468">
        <f>'Revenue Drivers'!AO295</f>
        <v>0</v>
      </c>
      <c r="BE468">
        <f>'Revenue Drivers'!AP295</f>
        <v>0</v>
      </c>
      <c r="BF468">
        <f>'Revenue Drivers'!AQ295</f>
        <v>0</v>
      </c>
      <c r="BG468">
        <f>'Revenue Drivers'!AR295</f>
        <v>0</v>
      </c>
    </row>
    <row r="469" spans="1:59">
      <c r="A469" t="str">
        <f>'Revenue Drivers'!I296</f>
        <v>y/y FX Impact - %</v>
      </c>
      <c r="B469">
        <f>'Revenue Drivers'!J296</f>
        <v>0</v>
      </c>
      <c r="C469">
        <f>'Revenue Drivers'!K296</f>
        <v>0</v>
      </c>
      <c r="D469">
        <f>'Revenue Drivers'!L296</f>
        <v>0</v>
      </c>
      <c r="E469">
        <f>'Revenue Drivers'!M296</f>
        <v>0</v>
      </c>
      <c r="F469">
        <f>'Revenue Drivers'!N296</f>
        <v>0</v>
      </c>
      <c r="G469">
        <f>'Revenue Drivers'!O296</f>
        <v>0</v>
      </c>
      <c r="H469">
        <f>'Revenue Drivers'!P296</f>
        <v>0</v>
      </c>
      <c r="I469">
        <f>'Revenue Drivers'!Q296</f>
        <v>0</v>
      </c>
      <c r="J469">
        <f>'Revenue Drivers'!R296</f>
        <v>0</v>
      </c>
      <c r="K469">
        <f>'Revenue Drivers'!S296</f>
        <v>0</v>
      </c>
      <c r="L469">
        <f>'Revenue Drivers'!T296</f>
        <v>0</v>
      </c>
      <c r="M469">
        <f>'Revenue Drivers'!U296</f>
        <v>0</v>
      </c>
      <c r="N469">
        <f>'Revenue Drivers'!V296</f>
        <v>0</v>
      </c>
      <c r="O469">
        <f>'Revenue Drivers'!W296</f>
        <v>0</v>
      </c>
      <c r="P469">
        <f>'Revenue Drivers'!X296</f>
        <v>0</v>
      </c>
      <c r="Q469">
        <f>'Revenue Drivers'!Y296</f>
        <v>0</v>
      </c>
      <c r="R469">
        <f>'Revenue Drivers'!Z296</f>
        <v>0</v>
      </c>
      <c r="S469">
        <f>'Revenue Drivers'!AA296</f>
        <v>0</v>
      </c>
      <c r="T469">
        <f>'Revenue Drivers'!AB296</f>
        <v>0</v>
      </c>
      <c r="U469">
        <f>'Revenue Drivers'!AC296</f>
        <v>-0.23059216465065902</v>
      </c>
      <c r="V469">
        <f>'Revenue Drivers'!AD296</f>
        <v>-0.24385894520975437</v>
      </c>
      <c r="W469">
        <f>'Revenue Drivers'!AE296</f>
        <v>-0.19609931983938367</v>
      </c>
      <c r="X469">
        <f>'Revenue Drivers'!AF296</f>
        <v>-0.13995959816553838</v>
      </c>
      <c r="Y469">
        <f>'Revenue Drivers'!AG296</f>
        <v>-3.3324803602958086E-2</v>
      </c>
      <c r="Z469">
        <f>'Revenue Drivers'!AH296</f>
        <v>-3.2048390403938143E-3</v>
      </c>
      <c r="AA469">
        <f>'Revenue Drivers'!AI296</f>
        <v>-3.7389286162338387E-2</v>
      </c>
      <c r="AB469">
        <f>'Revenue Drivers'!AJ296</f>
        <v>-6.0464990048851197E-2</v>
      </c>
      <c r="AD469">
        <f>'Revenue Drivers'!AT296</f>
        <v>0</v>
      </c>
      <c r="AE469">
        <f>'Revenue Drivers'!AU296</f>
        <v>0</v>
      </c>
      <c r="AF469">
        <f>'Revenue Drivers'!AV296</f>
        <v>0</v>
      </c>
      <c r="AG469">
        <f>'Revenue Drivers'!AW296</f>
        <v>0</v>
      </c>
      <c r="AH469">
        <f>'Revenue Drivers'!AX296</f>
        <v>-0.20107192686347197</v>
      </c>
      <c r="AI469">
        <f>'Revenue Drivers'!AY296</f>
        <v>-3.4505364287352513E-2</v>
      </c>
      <c r="AJ469">
        <f>'Revenue Drivers'!AZ296</f>
        <v>-1.3432415217949689E-2</v>
      </c>
      <c r="AK469">
        <f>'Revenue Drivers'!BA296</f>
        <v>9.1972104195034765E-2</v>
      </c>
      <c r="AL469">
        <f>'Revenue Drivers'!BB296</f>
        <v>0</v>
      </c>
      <c r="AM469">
        <f>'Revenue Drivers'!BC296</f>
        <v>0</v>
      </c>
      <c r="AN469">
        <f>'Revenue Drivers'!BD296</f>
        <v>0</v>
      </c>
      <c r="AO469">
        <f>'Revenue Drivers'!BE296</f>
        <v>0</v>
      </c>
      <c r="AP469">
        <f>'Revenue Drivers'!BF296</f>
        <v>0</v>
      </c>
      <c r="AQ469">
        <f>'Revenue Drivers'!BG296</f>
        <v>0</v>
      </c>
      <c r="AR469">
        <f>'Revenue Drivers'!BH296</f>
        <v>0</v>
      </c>
      <c r="AS469">
        <f>'Revenue Drivers'!BI296</f>
        <v>0</v>
      </c>
      <c r="AT469">
        <f>'Revenue Drivers'!BJ296</f>
        <v>0</v>
      </c>
      <c r="AZ469">
        <f>'Revenue Drivers'!AK296</f>
        <v>-6.0167790755058403E-2</v>
      </c>
      <c r="BA469">
        <f>'Revenue Drivers'!AL296</f>
        <v>-5.2114720110573387E-2</v>
      </c>
      <c r="BB469">
        <f>'Revenue Drivers'!AM296</f>
        <v>5.5563771643778903E-2</v>
      </c>
      <c r="BC469">
        <f>'Revenue Drivers'!AN296</f>
        <v>1.4058599758675072E-3</v>
      </c>
      <c r="BD469">
        <f>'Revenue Drivers'!AO296</f>
        <v>0.16342827796551851</v>
      </c>
      <c r="BE469">
        <f>'Revenue Drivers'!AP296</f>
        <v>0.11589168077647427</v>
      </c>
      <c r="BF469">
        <f>'Revenue Drivers'!AQ296</f>
        <v>4.9086739344919694E-2</v>
      </c>
      <c r="BG469">
        <f>'Revenue Drivers'!AR296</f>
        <v>4.8159866922920624E-2</v>
      </c>
    </row>
    <row r="470" spans="1:59">
      <c r="A470" t="str">
        <f>'Revenue Drivers'!I297</f>
        <v>Abs FX Impact</v>
      </c>
      <c r="B470">
        <f>'Revenue Drivers'!J297</f>
        <v>0</v>
      </c>
      <c r="C470">
        <f>'Revenue Drivers'!K297</f>
        <v>0</v>
      </c>
      <c r="D470">
        <f>'Revenue Drivers'!L297</f>
        <v>0</v>
      </c>
      <c r="E470">
        <f>'Revenue Drivers'!M297</f>
        <v>0</v>
      </c>
      <c r="F470">
        <f>'Revenue Drivers'!N297</f>
        <v>0</v>
      </c>
      <c r="G470">
        <f>'Revenue Drivers'!O297</f>
        <v>0</v>
      </c>
      <c r="H470">
        <f>'Revenue Drivers'!P297</f>
        <v>0</v>
      </c>
      <c r="I470">
        <f>'Revenue Drivers'!Q297</f>
        <v>0</v>
      </c>
      <c r="J470">
        <f>'Revenue Drivers'!R297</f>
        <v>0</v>
      </c>
      <c r="K470">
        <f>'Revenue Drivers'!S297</f>
        <v>0</v>
      </c>
      <c r="L470">
        <f>'Revenue Drivers'!T297</f>
        <v>0</v>
      </c>
      <c r="M470">
        <f>'Revenue Drivers'!U297</f>
        <v>0</v>
      </c>
      <c r="N470">
        <f>'Revenue Drivers'!V297</f>
        <v>0</v>
      </c>
      <c r="O470">
        <f>'Revenue Drivers'!W297</f>
        <v>0</v>
      </c>
      <c r="P470">
        <f>'Revenue Drivers'!X297</f>
        <v>0</v>
      </c>
      <c r="Q470">
        <f>'Revenue Drivers'!Y297</f>
        <v>0</v>
      </c>
      <c r="R470">
        <f>'Revenue Drivers'!Z297</f>
        <v>0</v>
      </c>
      <c r="S470">
        <f>'Revenue Drivers'!AA297</f>
        <v>0</v>
      </c>
      <c r="T470">
        <f>'Revenue Drivers'!AB297</f>
        <v>0</v>
      </c>
      <c r="U470">
        <f>'Revenue Drivers'!AC297</f>
        <v>-15.327</v>
      </c>
      <c r="V470">
        <f>'Revenue Drivers'!AD297</f>
        <v>-16.41</v>
      </c>
      <c r="W470">
        <f>'Revenue Drivers'!AE297</f>
        <v>-14.358000000000001</v>
      </c>
      <c r="X470">
        <f>'Revenue Drivers'!AF297</f>
        <v>-10.254</v>
      </c>
      <c r="Y470">
        <f>'Revenue Drivers'!AG297</f>
        <v>-2.6045999999999907</v>
      </c>
      <c r="Z470">
        <f>'Revenue Drivers'!AH297</f>
        <v>-0.2344500000000096</v>
      </c>
      <c r="AA470">
        <f>'Revenue Drivers'!AI297</f>
        <v>-2.9802999999999855</v>
      </c>
      <c r="AB470">
        <f>'Revenue Drivers'!AJ297</f>
        <v>-5.0128500000000145</v>
      </c>
      <c r="AD470">
        <f>'Revenue Drivers'!AT297</f>
        <v>0</v>
      </c>
      <c r="AE470">
        <f>'Revenue Drivers'!AU297</f>
        <v>0</v>
      </c>
      <c r="AF470">
        <f>'Revenue Drivers'!AV297</f>
        <v>0</v>
      </c>
      <c r="AG470">
        <f>'Revenue Drivers'!AW297</f>
        <v>0</v>
      </c>
      <c r="AH470">
        <f>'Revenue Drivers'!AX297</f>
        <v>-56.348999999999997</v>
      </c>
      <c r="AI470">
        <f>'Revenue Drivers'!AY297</f>
        <v>-10.8322</v>
      </c>
      <c r="AJ470">
        <f>'Revenue Drivers'!AZ297</f>
        <v>-5.0192100000000011</v>
      </c>
      <c r="AK470">
        <f>'Revenue Drivers'!BA297</f>
        <v>41.414670630607475</v>
      </c>
      <c r="AL470">
        <f>'Revenue Drivers'!BB297</f>
        <v>0</v>
      </c>
      <c r="AM470">
        <f>'Revenue Drivers'!BC297</f>
        <v>0</v>
      </c>
      <c r="AN470">
        <f>'Revenue Drivers'!BD297</f>
        <v>0</v>
      </c>
      <c r="AO470">
        <f>'Revenue Drivers'!BE297</f>
        <v>0</v>
      </c>
      <c r="AP470">
        <f>'Revenue Drivers'!BF297</f>
        <v>0</v>
      </c>
      <c r="AQ470">
        <f>'Revenue Drivers'!BG297</f>
        <v>0</v>
      </c>
      <c r="AR470">
        <f>'Revenue Drivers'!BH297</f>
        <v>0</v>
      </c>
      <c r="AS470">
        <f>'Revenue Drivers'!BI297</f>
        <v>0</v>
      </c>
      <c r="AT470">
        <f>'Revenue Drivers'!BJ297</f>
        <v>0</v>
      </c>
      <c r="AZ470">
        <f>'Revenue Drivers'!AK297</f>
        <v>-5.4864000000000033</v>
      </c>
      <c r="BA470">
        <f>'Revenue Drivers'!AL297</f>
        <v>-4.5245999999999924</v>
      </c>
      <c r="BB470">
        <f>'Revenue Drivers'!AM297</f>
        <v>4.8391599999999926</v>
      </c>
      <c r="BC470">
        <f>'Revenue Drivers'!AN297</f>
        <v>0.15263000000000204</v>
      </c>
      <c r="BD470">
        <f>'Revenue Drivers'!AO297</f>
        <v>17.582104428364374</v>
      </c>
      <c r="BE470">
        <f>'Revenue Drivers'!AP297</f>
        <v>12.354632629176049</v>
      </c>
      <c r="BF470">
        <f>'Revenue Drivers'!AQ297</f>
        <v>5.6668677104136052</v>
      </c>
      <c r="BG470">
        <f>'Revenue Drivers'!AR297</f>
        <v>5.8110658626534528</v>
      </c>
    </row>
    <row r="471" spans="1:59">
      <c r="A471">
        <f>'Revenue Drivers'!I298</f>
        <v>0</v>
      </c>
      <c r="B471">
        <f>'Revenue Drivers'!J298</f>
        <v>0</v>
      </c>
      <c r="C471">
        <f>'Revenue Drivers'!K298</f>
        <v>0</v>
      </c>
      <c r="D471">
        <f>'Revenue Drivers'!L298</f>
        <v>0</v>
      </c>
      <c r="E471">
        <f>'Revenue Drivers'!M298</f>
        <v>0</v>
      </c>
      <c r="F471">
        <f>'Revenue Drivers'!N298</f>
        <v>0</v>
      </c>
      <c r="G471">
        <f>'Revenue Drivers'!O298</f>
        <v>0</v>
      </c>
      <c r="H471">
        <f>'Revenue Drivers'!P298</f>
        <v>0</v>
      </c>
      <c r="I471">
        <f>'Revenue Drivers'!Q298</f>
        <v>0</v>
      </c>
      <c r="J471">
        <f>'Revenue Drivers'!R298</f>
        <v>0</v>
      </c>
      <c r="K471">
        <f>'Revenue Drivers'!S298</f>
        <v>0</v>
      </c>
      <c r="L471">
        <f>'Revenue Drivers'!T298</f>
        <v>0</v>
      </c>
      <c r="M471">
        <f>'Revenue Drivers'!U298</f>
        <v>0</v>
      </c>
      <c r="N471">
        <f>'Revenue Drivers'!V298</f>
        <v>0</v>
      </c>
      <c r="O471">
        <f>'Revenue Drivers'!W298</f>
        <v>0</v>
      </c>
      <c r="P471">
        <f>'Revenue Drivers'!X298</f>
        <v>0</v>
      </c>
      <c r="Q471">
        <f>'Revenue Drivers'!Y298</f>
        <v>0</v>
      </c>
      <c r="R471">
        <f>'Revenue Drivers'!Z298</f>
        <v>0</v>
      </c>
      <c r="S471">
        <f>'Revenue Drivers'!AA298</f>
        <v>0</v>
      </c>
      <c r="T471">
        <f>'Revenue Drivers'!AB298</f>
        <v>0</v>
      </c>
      <c r="U471">
        <f>'Revenue Drivers'!AC298</f>
        <v>0</v>
      </c>
      <c r="V471">
        <f>'Revenue Drivers'!AD298</f>
        <v>0</v>
      </c>
      <c r="W471">
        <f>'Revenue Drivers'!AE298</f>
        <v>0</v>
      </c>
      <c r="X471">
        <f>'Revenue Drivers'!AF298</f>
        <v>0</v>
      </c>
      <c r="Y471">
        <f>'Revenue Drivers'!AG298</f>
        <v>0</v>
      </c>
      <c r="Z471">
        <f>'Revenue Drivers'!AH298</f>
        <v>0</v>
      </c>
      <c r="AA471">
        <f>'Revenue Drivers'!AI298</f>
        <v>0</v>
      </c>
      <c r="AB471">
        <f>'Revenue Drivers'!AJ298</f>
        <v>0</v>
      </c>
      <c r="AD471">
        <f>'Revenue Drivers'!AT298</f>
        <v>0</v>
      </c>
      <c r="AE471">
        <f>'Revenue Drivers'!AU298</f>
        <v>0</v>
      </c>
      <c r="AF471">
        <f>'Revenue Drivers'!AV298</f>
        <v>0</v>
      </c>
      <c r="AG471">
        <f>'Revenue Drivers'!AW298</f>
        <v>0</v>
      </c>
      <c r="AH471">
        <f>'Revenue Drivers'!AX298</f>
        <v>0</v>
      </c>
      <c r="AI471">
        <f>'Revenue Drivers'!AY298</f>
        <v>0</v>
      </c>
      <c r="AJ471">
        <f>'Revenue Drivers'!AZ298</f>
        <v>0</v>
      </c>
      <c r="AK471">
        <f>'Revenue Drivers'!BA298</f>
        <v>0</v>
      </c>
      <c r="AL471">
        <f>'Revenue Drivers'!BB298</f>
        <v>0</v>
      </c>
      <c r="AM471">
        <f>'Revenue Drivers'!BC298</f>
        <v>0</v>
      </c>
      <c r="AN471">
        <f>'Revenue Drivers'!BD298</f>
        <v>0</v>
      </c>
      <c r="AO471">
        <f>'Revenue Drivers'!BE298</f>
        <v>0</v>
      </c>
      <c r="AP471">
        <f>'Revenue Drivers'!BF298</f>
        <v>0</v>
      </c>
      <c r="AQ471">
        <f>'Revenue Drivers'!BG298</f>
        <v>0</v>
      </c>
      <c r="AR471">
        <f>'Revenue Drivers'!BH298</f>
        <v>0</v>
      </c>
      <c r="AS471">
        <f>'Revenue Drivers'!BI298</f>
        <v>0</v>
      </c>
      <c r="AT471">
        <f>'Revenue Drivers'!BJ298</f>
        <v>0</v>
      </c>
      <c r="AZ471">
        <f>'Revenue Drivers'!AK298</f>
        <v>0</v>
      </c>
      <c r="BA471">
        <f>'Revenue Drivers'!AL298</f>
        <v>0</v>
      </c>
      <c r="BB471">
        <f>'Revenue Drivers'!AM298</f>
        <v>0</v>
      </c>
      <c r="BC471">
        <f>'Revenue Drivers'!AN298</f>
        <v>0</v>
      </c>
      <c r="BD471">
        <f>'Revenue Drivers'!AO298</f>
        <v>0</v>
      </c>
      <c r="BE471">
        <f>'Revenue Drivers'!AP298</f>
        <v>0</v>
      </c>
      <c r="BF471">
        <f>'Revenue Drivers'!AQ298</f>
        <v>0</v>
      </c>
      <c r="BG471">
        <f>'Revenue Drivers'!AR298</f>
        <v>0</v>
      </c>
    </row>
    <row r="472" spans="1:59">
      <c r="A472">
        <f>'Revenue Drivers'!I299</f>
        <v>0</v>
      </c>
      <c r="B472">
        <f>'Revenue Drivers'!J299</f>
        <v>0</v>
      </c>
      <c r="C472">
        <f>'Revenue Drivers'!K299</f>
        <v>0</v>
      </c>
      <c r="D472">
        <f>'Revenue Drivers'!L299</f>
        <v>0</v>
      </c>
      <c r="E472">
        <f>'Revenue Drivers'!M299</f>
        <v>0</v>
      </c>
      <c r="F472">
        <f>'Revenue Drivers'!N299</f>
        <v>0</v>
      </c>
      <c r="G472">
        <f>'Revenue Drivers'!O299</f>
        <v>0</v>
      </c>
      <c r="H472">
        <f>'Revenue Drivers'!P299</f>
        <v>0</v>
      </c>
      <c r="I472">
        <f>'Revenue Drivers'!Q299</f>
        <v>0</v>
      </c>
      <c r="J472">
        <f>'Revenue Drivers'!R299</f>
        <v>0</v>
      </c>
      <c r="K472">
        <f>'Revenue Drivers'!S299</f>
        <v>0</v>
      </c>
      <c r="L472">
        <f>'Revenue Drivers'!T299</f>
        <v>0</v>
      </c>
      <c r="M472">
        <f>'Revenue Drivers'!U299</f>
        <v>0</v>
      </c>
      <c r="N472">
        <f>'Revenue Drivers'!V299</f>
        <v>0</v>
      </c>
      <c r="O472">
        <f>'Revenue Drivers'!W299</f>
        <v>0</v>
      </c>
      <c r="P472">
        <f>'Revenue Drivers'!X299</f>
        <v>0</v>
      </c>
      <c r="Q472">
        <f>'Revenue Drivers'!Y299</f>
        <v>0</v>
      </c>
      <c r="R472">
        <f>'Revenue Drivers'!Z299</f>
        <v>0</v>
      </c>
      <c r="S472">
        <f>'Revenue Drivers'!AA299</f>
        <v>0</v>
      </c>
      <c r="T472">
        <f>'Revenue Drivers'!AB299</f>
        <v>0</v>
      </c>
      <c r="U472">
        <f>'Revenue Drivers'!AC299</f>
        <v>0</v>
      </c>
      <c r="V472">
        <f>'Revenue Drivers'!AD299</f>
        <v>0</v>
      </c>
      <c r="W472">
        <f>'Revenue Drivers'!AE299</f>
        <v>0</v>
      </c>
      <c r="X472">
        <f>'Revenue Drivers'!AF299</f>
        <v>0</v>
      </c>
      <c r="Y472">
        <f>'Revenue Drivers'!AG299</f>
        <v>0</v>
      </c>
      <c r="Z472">
        <f>'Revenue Drivers'!AH299</f>
        <v>0</v>
      </c>
      <c r="AA472">
        <f>'Revenue Drivers'!AI299</f>
        <v>0</v>
      </c>
      <c r="AB472">
        <f>'Revenue Drivers'!AJ299</f>
        <v>0</v>
      </c>
      <c r="AD472">
        <f>'Revenue Drivers'!AT299</f>
        <v>0</v>
      </c>
      <c r="AE472">
        <f>'Revenue Drivers'!AU299</f>
        <v>0</v>
      </c>
      <c r="AF472">
        <f>'Revenue Drivers'!AV299</f>
        <v>0</v>
      </c>
      <c r="AG472">
        <f>'Revenue Drivers'!AW299</f>
        <v>0</v>
      </c>
      <c r="AH472">
        <f>'Revenue Drivers'!AX299</f>
        <v>0</v>
      </c>
      <c r="AI472">
        <f>'Revenue Drivers'!AY299</f>
        <v>0</v>
      </c>
      <c r="AJ472">
        <f>'Revenue Drivers'!AZ299</f>
        <v>0</v>
      </c>
      <c r="AK472">
        <f>'Revenue Drivers'!BA299</f>
        <v>0</v>
      </c>
      <c r="AL472">
        <f>'Revenue Drivers'!BB299</f>
        <v>0</v>
      </c>
      <c r="AM472">
        <f>'Revenue Drivers'!BC299</f>
        <v>0</v>
      </c>
      <c r="AN472">
        <f>'Revenue Drivers'!BD299</f>
        <v>0</v>
      </c>
      <c r="AO472">
        <f>'Revenue Drivers'!BE299</f>
        <v>0</v>
      </c>
      <c r="AP472">
        <f>'Revenue Drivers'!BF299</f>
        <v>0</v>
      </c>
      <c r="AQ472">
        <f>'Revenue Drivers'!BG299</f>
        <v>0</v>
      </c>
      <c r="AR472">
        <f>'Revenue Drivers'!BH299</f>
        <v>0</v>
      </c>
      <c r="AS472">
        <f>'Revenue Drivers'!BI299</f>
        <v>0</v>
      </c>
      <c r="AT472">
        <f>'Revenue Drivers'!BJ299</f>
        <v>0</v>
      </c>
      <c r="AZ472">
        <f>'Revenue Drivers'!AK299</f>
        <v>0</v>
      </c>
      <c r="BA472">
        <f>'Revenue Drivers'!AL299</f>
        <v>0</v>
      </c>
      <c r="BB472">
        <f>'Revenue Drivers'!AM299</f>
        <v>0</v>
      </c>
      <c r="BC472">
        <f>'Revenue Drivers'!AN299</f>
        <v>0</v>
      </c>
      <c r="BD472">
        <f>'Revenue Drivers'!AO299</f>
        <v>0</v>
      </c>
      <c r="BE472">
        <f>'Revenue Drivers'!AP299</f>
        <v>0</v>
      </c>
      <c r="BF472">
        <f>'Revenue Drivers'!AQ299</f>
        <v>0</v>
      </c>
      <c r="BG472">
        <f>'Revenue Drivers'!AR299</f>
        <v>0</v>
      </c>
    </row>
    <row r="473" spans="1:59">
      <c r="A473" t="str">
        <f>'Revenue Drivers'!I300</f>
        <v>Asia-Pacific TAC (USD)</v>
      </c>
      <c r="B473">
        <f>'Revenue Drivers'!J300</f>
        <v>0</v>
      </c>
      <c r="C473">
        <f>'Revenue Drivers'!K300</f>
        <v>0</v>
      </c>
      <c r="D473">
        <f>'Revenue Drivers'!L300</f>
        <v>0</v>
      </c>
      <c r="E473">
        <f>'Revenue Drivers'!M300</f>
        <v>0</v>
      </c>
      <c r="F473">
        <f>'Revenue Drivers'!N300</f>
        <v>0</v>
      </c>
      <c r="G473">
        <f>'Revenue Drivers'!O300</f>
        <v>0</v>
      </c>
      <c r="H473">
        <f>'Revenue Drivers'!P300</f>
        <v>0</v>
      </c>
      <c r="I473">
        <f>'Revenue Drivers'!Q300</f>
        <v>0</v>
      </c>
      <c r="J473">
        <f>'Revenue Drivers'!R300</f>
        <v>0</v>
      </c>
      <c r="K473">
        <f>'Revenue Drivers'!S300</f>
        <v>0</v>
      </c>
      <c r="L473">
        <f>'Revenue Drivers'!T300</f>
        <v>0</v>
      </c>
      <c r="M473">
        <f>'Revenue Drivers'!U300</f>
        <v>0</v>
      </c>
      <c r="N473">
        <f>'Revenue Drivers'!V300</f>
        <v>0</v>
      </c>
      <c r="O473">
        <f>'Revenue Drivers'!W300</f>
        <v>0</v>
      </c>
      <c r="P473">
        <f>'Revenue Drivers'!X300</f>
        <v>0</v>
      </c>
      <c r="Q473">
        <f>'Revenue Drivers'!Y300</f>
        <v>25.129000000000001</v>
      </c>
      <c r="R473">
        <f>'Revenue Drivers'!Z300</f>
        <v>28.605</v>
      </c>
      <c r="S473">
        <f>'Revenue Drivers'!AA300</f>
        <v>34.768999999999998</v>
      </c>
      <c r="T473">
        <f>'Revenue Drivers'!AB300</f>
        <v>32.5</v>
      </c>
      <c r="U473">
        <f>'Revenue Drivers'!AC300</f>
        <v>36.485999999999997</v>
      </c>
      <c r="V473">
        <f>'Revenue Drivers'!AD300</f>
        <v>37.231000000000002</v>
      </c>
      <c r="W473">
        <f>'Revenue Drivers'!AE300</f>
        <v>43.576000000000001</v>
      </c>
      <c r="X473">
        <f>'Revenue Drivers'!AF300</f>
        <v>49.505000000000003</v>
      </c>
      <c r="Y473">
        <f>'Revenue Drivers'!AG300</f>
        <v>56.640999999999998</v>
      </c>
      <c r="Z473">
        <f>'Revenue Drivers'!AH300</f>
        <v>57.588999999999999</v>
      </c>
      <c r="AA473">
        <f>'Revenue Drivers'!AI300</f>
        <v>62.978999999999999</v>
      </c>
      <c r="AB473">
        <f>'Revenue Drivers'!AJ300</f>
        <v>66.263999999999996</v>
      </c>
      <c r="AD473">
        <f>'Revenue Drivers'!AT300</f>
        <v>0</v>
      </c>
      <c r="AE473">
        <f>'Revenue Drivers'!AU300</f>
        <v>0</v>
      </c>
      <c r="AF473">
        <f>'Revenue Drivers'!AV300</f>
        <v>65.364999999999995</v>
      </c>
      <c r="AG473">
        <f>'Revenue Drivers'!AW300</f>
        <v>121.003</v>
      </c>
      <c r="AH473">
        <f>'Revenue Drivers'!AX300</f>
        <v>166.798</v>
      </c>
      <c r="AI473">
        <f>'Revenue Drivers'!AY300</f>
        <v>243.47300000000001</v>
      </c>
      <c r="AJ473">
        <f>'Revenue Drivers'!AZ300</f>
        <v>285.86699999999996</v>
      </c>
      <c r="AK473">
        <f>'Revenue Drivers'!BA300</f>
        <v>298.94215317249217</v>
      </c>
      <c r="AL473">
        <f>'Revenue Drivers'!BB300</f>
        <v>325.46031005228821</v>
      </c>
      <c r="AM473">
        <f>'Revenue Drivers'!BC300</f>
        <v>347.65481348015612</v>
      </c>
      <c r="AN473">
        <f>'Revenue Drivers'!BD300</f>
        <v>368.06126574278454</v>
      </c>
      <c r="AO473">
        <f>'Revenue Drivers'!BE300</f>
        <v>386.05690438059446</v>
      </c>
      <c r="AP473">
        <f>'Revenue Drivers'!BF300</f>
        <v>402.5559127551798</v>
      </c>
      <c r="AQ473">
        <f>'Revenue Drivers'!BG300</f>
        <v>417.15013726219564</v>
      </c>
      <c r="AR473">
        <f>'Revenue Drivers'!BH300</f>
        <v>431.68265711126372</v>
      </c>
      <c r="AS473">
        <f>'Revenue Drivers'!BI300</f>
        <v>447.13436430259355</v>
      </c>
      <c r="AT473">
        <f>'Revenue Drivers'!BJ300</f>
        <v>0</v>
      </c>
      <c r="AZ473">
        <f>'Revenue Drivers'!AK300</f>
        <v>70.242999999999995</v>
      </c>
      <c r="BA473">
        <f>'Revenue Drivers'!AL300</f>
        <v>70.305999999999997</v>
      </c>
      <c r="BB473">
        <f>'Revenue Drivers'!AM300</f>
        <v>72.260999999999996</v>
      </c>
      <c r="BC473">
        <f>'Revenue Drivers'!AN300</f>
        <v>73.057000000000002</v>
      </c>
      <c r="BD473">
        <f>'Revenue Drivers'!AO300</f>
        <v>77.649062858151552</v>
      </c>
      <c r="BE473">
        <f>'Revenue Drivers'!AP300</f>
        <v>72.78441538556001</v>
      </c>
      <c r="BF473">
        <f>'Revenue Drivers'!AQ300</f>
        <v>72.272934609216577</v>
      </c>
      <c r="BG473">
        <f>'Revenue Drivers'!AR300</f>
        <v>76.235740319564016</v>
      </c>
    </row>
    <row r="474" spans="1:59">
      <c r="A474" t="str">
        <f>'Revenue Drivers'!I301</f>
        <v>y/y Growth - %</v>
      </c>
      <c r="B474">
        <f>'Revenue Drivers'!J301</f>
        <v>0</v>
      </c>
      <c r="C474">
        <f>'Revenue Drivers'!K301</f>
        <v>0</v>
      </c>
      <c r="D474">
        <f>'Revenue Drivers'!L301</f>
        <v>0</v>
      </c>
      <c r="E474">
        <f>'Revenue Drivers'!M301</f>
        <v>0</v>
      </c>
      <c r="F474">
        <f>'Revenue Drivers'!N301</f>
        <v>0</v>
      </c>
      <c r="G474">
        <f>'Revenue Drivers'!O301</f>
        <v>0</v>
      </c>
      <c r="H474">
        <f>'Revenue Drivers'!P301</f>
        <v>0</v>
      </c>
      <c r="I474">
        <f>'Revenue Drivers'!Q301</f>
        <v>0</v>
      </c>
      <c r="J474">
        <f>'Revenue Drivers'!R301</f>
        <v>0</v>
      </c>
      <c r="K474">
        <f>'Revenue Drivers'!S301</f>
        <v>0</v>
      </c>
      <c r="L474">
        <f>'Revenue Drivers'!T301</f>
        <v>0</v>
      </c>
      <c r="M474">
        <f>'Revenue Drivers'!U301</f>
        <v>0</v>
      </c>
      <c r="N474">
        <f>'Revenue Drivers'!V301</f>
        <v>0</v>
      </c>
      <c r="O474">
        <f>'Revenue Drivers'!W301</f>
        <v>0</v>
      </c>
      <c r="P474">
        <f>'Revenue Drivers'!X301</f>
        <v>0</v>
      </c>
      <c r="Q474">
        <f>'Revenue Drivers'!Y301</f>
        <v>0</v>
      </c>
      <c r="R474">
        <f>'Revenue Drivers'!Z301</f>
        <v>0</v>
      </c>
      <c r="S474">
        <f>'Revenue Drivers'!AA301</f>
        <v>0</v>
      </c>
      <c r="T474">
        <f>'Revenue Drivers'!AB301</f>
        <v>0</v>
      </c>
      <c r="U474">
        <f>'Revenue Drivers'!AC301</f>
        <v>0.45194794858529974</v>
      </c>
      <c r="V474">
        <f>'Revenue Drivers'!AD301</f>
        <v>0.30155567208529988</v>
      </c>
      <c r="W474">
        <f>'Revenue Drivers'!AE301</f>
        <v>0.25330035376340998</v>
      </c>
      <c r="X474">
        <f>'Revenue Drivers'!AF301</f>
        <v>0.52323076923076939</v>
      </c>
      <c r="Y474">
        <f>'Revenue Drivers'!AG301</f>
        <v>0.55240366167845201</v>
      </c>
      <c r="Z474">
        <f>'Revenue Drivers'!AH301</f>
        <v>0.54680239585291823</v>
      </c>
      <c r="AA474">
        <f>'Revenue Drivers'!AI301</f>
        <v>0.44526803745180832</v>
      </c>
      <c r="AB474">
        <f>'Revenue Drivers'!AJ301</f>
        <v>0.33853146146853841</v>
      </c>
      <c r="AD474">
        <f>'Revenue Drivers'!AT301</f>
        <v>0</v>
      </c>
      <c r="AE474">
        <f>'Revenue Drivers'!AU301</f>
        <v>0</v>
      </c>
      <c r="AF474">
        <f>'Revenue Drivers'!AV301</f>
        <v>0</v>
      </c>
      <c r="AG474">
        <f>'Revenue Drivers'!AW301</f>
        <v>0.85118947448940574</v>
      </c>
      <c r="AH474">
        <f>'Revenue Drivers'!AX301</f>
        <v>0.37846169103245386</v>
      </c>
      <c r="AI474">
        <f>'Revenue Drivers'!AY301</f>
        <v>0.45968776604036021</v>
      </c>
      <c r="AJ474">
        <f>'Revenue Drivers'!AZ301</f>
        <v>0.17412197656413619</v>
      </c>
      <c r="AK474">
        <f>'Revenue Drivers'!BA301</f>
        <v>4.5738588827994198E-2</v>
      </c>
      <c r="AL474">
        <f>'Revenue Drivers'!BB301</f>
        <v>8.8706649759409562E-2</v>
      </c>
      <c r="AM474">
        <f>'Revenue Drivers'!BC301</f>
        <v>6.8194193707681761E-2</v>
      </c>
      <c r="AN474">
        <f>'Revenue Drivers'!BD301</f>
        <v>5.8697453541206812E-2</v>
      </c>
      <c r="AO474">
        <f>'Revenue Drivers'!BE301</f>
        <v>4.8893052088740951E-2</v>
      </c>
      <c r="AP474">
        <f>'Revenue Drivers'!BF301</f>
        <v>4.2737244658419105E-2</v>
      </c>
      <c r="AQ474">
        <f>'Revenue Drivers'!BG301</f>
        <v>3.6253906711069872E-2</v>
      </c>
      <c r="AR474">
        <f>'Revenue Drivers'!BH301</f>
        <v>3.4837624516790733E-2</v>
      </c>
      <c r="AS474">
        <f>'Revenue Drivers'!BI301</f>
        <v>3.5794134734829619E-2</v>
      </c>
      <c r="AT474">
        <f>'Revenue Drivers'!BJ301</f>
        <v>0</v>
      </c>
      <c r="AZ474">
        <f>'Revenue Drivers'!AK301</f>
        <v>0.24014406525308507</v>
      </c>
      <c r="BA474">
        <f>'Revenue Drivers'!AL301</f>
        <v>0.22082342113945375</v>
      </c>
      <c r="BB474">
        <f>'Revenue Drivers'!AM301</f>
        <v>0.1473824608202734</v>
      </c>
      <c r="BC474">
        <f>'Revenue Drivers'!AN301</f>
        <v>0.10251418568151638</v>
      </c>
      <c r="BD474">
        <f>'Revenue Drivers'!AO301</f>
        <v>0.10543488828995851</v>
      </c>
      <c r="BE474">
        <f>'Revenue Drivers'!AP301</f>
        <v>3.5251833208545635E-2</v>
      </c>
      <c r="BF474">
        <f>'Revenue Drivers'!AQ301</f>
        <v>1.6515975722142251E-4</v>
      </c>
      <c r="BG474">
        <f>'Revenue Drivers'!AR301</f>
        <v>4.3510414054286572E-2</v>
      </c>
    </row>
    <row r="475" spans="1:59">
      <c r="A475" t="str">
        <f>'Revenue Drivers'!I302</f>
        <v>2 Yr Stacked Growth - %</v>
      </c>
      <c r="B475">
        <f>'Revenue Drivers'!J302</f>
        <v>0</v>
      </c>
      <c r="C475">
        <f>'Revenue Drivers'!K302</f>
        <v>0</v>
      </c>
      <c r="D475">
        <f>'Revenue Drivers'!L302</f>
        <v>0</v>
      </c>
      <c r="E475">
        <f>'Revenue Drivers'!M302</f>
        <v>0</v>
      </c>
      <c r="F475">
        <f>'Revenue Drivers'!N302</f>
        <v>0</v>
      </c>
      <c r="G475">
        <f>'Revenue Drivers'!O302</f>
        <v>0</v>
      </c>
      <c r="H475">
        <f>'Revenue Drivers'!P302</f>
        <v>0</v>
      </c>
      <c r="I475">
        <f>'Revenue Drivers'!Q302</f>
        <v>0</v>
      </c>
      <c r="J475">
        <f>'Revenue Drivers'!R302</f>
        <v>0</v>
      </c>
      <c r="K475">
        <f>'Revenue Drivers'!S302</f>
        <v>0</v>
      </c>
      <c r="L475">
        <f>'Revenue Drivers'!T302</f>
        <v>0</v>
      </c>
      <c r="M475">
        <f>'Revenue Drivers'!U302</f>
        <v>0</v>
      </c>
      <c r="N475">
        <f>'Revenue Drivers'!V302</f>
        <v>0</v>
      </c>
      <c r="O475">
        <f>'Revenue Drivers'!W302</f>
        <v>0</v>
      </c>
      <c r="P475">
        <f>'Revenue Drivers'!X302</f>
        <v>0</v>
      </c>
      <c r="Q475">
        <f>'Revenue Drivers'!Y302</f>
        <v>0</v>
      </c>
      <c r="R475">
        <f>'Revenue Drivers'!Z302</f>
        <v>0</v>
      </c>
      <c r="S475">
        <f>'Revenue Drivers'!AA302</f>
        <v>0</v>
      </c>
      <c r="T475">
        <f>'Revenue Drivers'!AB302</f>
        <v>0</v>
      </c>
      <c r="U475">
        <f>'Revenue Drivers'!AC302</f>
        <v>0</v>
      </c>
      <c r="V475">
        <f>'Revenue Drivers'!AD302</f>
        <v>0</v>
      </c>
      <c r="W475">
        <f>'Revenue Drivers'!AE302</f>
        <v>0</v>
      </c>
      <c r="X475">
        <f>'Revenue Drivers'!AF302</f>
        <v>0</v>
      </c>
      <c r="Y475">
        <f>'Revenue Drivers'!AG302</f>
        <v>1.0043516102637517</v>
      </c>
      <c r="Z475">
        <f>'Revenue Drivers'!AH302</f>
        <v>0.84835806793821811</v>
      </c>
      <c r="AA475">
        <f>'Revenue Drivers'!AI302</f>
        <v>0.6985683912152183</v>
      </c>
      <c r="AB475">
        <f>'Revenue Drivers'!AJ302</f>
        <v>0.8617622306993078</v>
      </c>
      <c r="AD475">
        <f>'Revenue Drivers'!AT302</f>
        <v>0</v>
      </c>
      <c r="AE475">
        <f>'Revenue Drivers'!AU302</f>
        <v>0</v>
      </c>
      <c r="AF475">
        <f>'Revenue Drivers'!AV302</f>
        <v>0</v>
      </c>
      <c r="AG475">
        <f>'Revenue Drivers'!AW302</f>
        <v>0</v>
      </c>
      <c r="AH475">
        <f>'Revenue Drivers'!AX302</f>
        <v>0</v>
      </c>
      <c r="AI475">
        <f>'Revenue Drivers'!AY302</f>
        <v>0.83814945707281407</v>
      </c>
      <c r="AJ475">
        <f>'Revenue Drivers'!AZ302</f>
        <v>0.63380974260449641</v>
      </c>
      <c r="AK475">
        <f>'Revenue Drivers'!BA302</f>
        <v>0.21986056539213039</v>
      </c>
      <c r="AL475">
        <f>'Revenue Drivers'!BB302</f>
        <v>0.13444523858740376</v>
      </c>
      <c r="AM475">
        <f>'Revenue Drivers'!BC302</f>
        <v>0.15690084346709132</v>
      </c>
      <c r="AN475">
        <f>'Revenue Drivers'!BD302</f>
        <v>0.12689164724888857</v>
      </c>
      <c r="AO475">
        <f>'Revenue Drivers'!BE302</f>
        <v>0.10759050562994776</v>
      </c>
      <c r="AP475">
        <f>'Revenue Drivers'!BF302</f>
        <v>9.1630296747160056E-2</v>
      </c>
      <c r="AQ475">
        <f>'Revenue Drivers'!BG302</f>
        <v>7.8991151369488977E-2</v>
      </c>
      <c r="AR475">
        <f>'Revenue Drivers'!BH302</f>
        <v>7.1091531227860605E-2</v>
      </c>
      <c r="AS475">
        <f>'Revenue Drivers'!BI302</f>
        <v>7.0631759251620352E-2</v>
      </c>
      <c r="AT475">
        <f>'Revenue Drivers'!BJ302</f>
        <v>0</v>
      </c>
      <c r="AZ475">
        <f>'Revenue Drivers'!AK302</f>
        <v>0.79254772693153708</v>
      </c>
      <c r="BA475">
        <f>'Revenue Drivers'!AL302</f>
        <v>0.76762581699237198</v>
      </c>
      <c r="BB475">
        <f>'Revenue Drivers'!AM302</f>
        <v>0.59265049827208172</v>
      </c>
      <c r="BC475">
        <f>'Revenue Drivers'!AN302</f>
        <v>0.44104564715005479</v>
      </c>
      <c r="BD475">
        <f>'Revenue Drivers'!AO302</f>
        <v>0.34557895354304358</v>
      </c>
      <c r="BE475">
        <f>'Revenue Drivers'!AP302</f>
        <v>0.25607525434799938</v>
      </c>
      <c r="BF475">
        <f>'Revenue Drivers'!AQ302</f>
        <v>0.14754762057749482</v>
      </c>
      <c r="BG475">
        <f>'Revenue Drivers'!AR302</f>
        <v>0.14602459973580295</v>
      </c>
    </row>
    <row r="476" spans="1:59">
      <c r="A476" t="str">
        <f>'Revenue Drivers'!I303</f>
        <v>q/q Growth - %</v>
      </c>
      <c r="B476">
        <f>'Revenue Drivers'!J303</f>
        <v>0</v>
      </c>
      <c r="C476">
        <f>'Revenue Drivers'!K303</f>
        <v>0</v>
      </c>
      <c r="D476">
        <f>'Revenue Drivers'!L303</f>
        <v>0</v>
      </c>
      <c r="E476">
        <f>'Revenue Drivers'!M303</f>
        <v>0</v>
      </c>
      <c r="F476">
        <f>'Revenue Drivers'!N303</f>
        <v>0</v>
      </c>
      <c r="G476">
        <f>'Revenue Drivers'!O303</f>
        <v>0</v>
      </c>
      <c r="H476">
        <f>'Revenue Drivers'!P303</f>
        <v>0</v>
      </c>
      <c r="I476">
        <f>'Revenue Drivers'!Q303</f>
        <v>0</v>
      </c>
      <c r="J476">
        <f>'Revenue Drivers'!R303</f>
        <v>0</v>
      </c>
      <c r="K476">
        <f>'Revenue Drivers'!S303</f>
        <v>0</v>
      </c>
      <c r="L476">
        <f>'Revenue Drivers'!T303</f>
        <v>0</v>
      </c>
      <c r="M476">
        <f>'Revenue Drivers'!U303</f>
        <v>0</v>
      </c>
      <c r="N476">
        <f>'Revenue Drivers'!V303</f>
        <v>0</v>
      </c>
      <c r="O476">
        <f>'Revenue Drivers'!W303</f>
        <v>0</v>
      </c>
      <c r="P476">
        <f>'Revenue Drivers'!X303</f>
        <v>0</v>
      </c>
      <c r="Q476">
        <f>'Revenue Drivers'!Y303</f>
        <v>0</v>
      </c>
      <c r="R476">
        <f>'Revenue Drivers'!Z303</f>
        <v>0.13832623661904564</v>
      </c>
      <c r="S476">
        <f>'Revenue Drivers'!AA303</f>
        <v>0.21548680300646739</v>
      </c>
      <c r="T476">
        <f>'Revenue Drivers'!AB303</f>
        <v>-6.5259282694354104E-2</v>
      </c>
      <c r="U476">
        <f>'Revenue Drivers'!AC303</f>
        <v>0.12264615384615385</v>
      </c>
      <c r="V476">
        <f>'Revenue Drivers'!AD303</f>
        <v>2.0418790769062278E-2</v>
      </c>
      <c r="W476">
        <f>'Revenue Drivers'!AE303</f>
        <v>0.17042249738121451</v>
      </c>
      <c r="X476">
        <f>'Revenue Drivers'!AF303</f>
        <v>0.13606113456948776</v>
      </c>
      <c r="Y476">
        <f>'Revenue Drivers'!AG303</f>
        <v>0.14414705585294407</v>
      </c>
      <c r="Z476">
        <f>'Revenue Drivers'!AH303</f>
        <v>1.6736992637841785E-2</v>
      </c>
      <c r="AA476">
        <f>'Revenue Drivers'!AI303</f>
        <v>9.3594262793241789E-2</v>
      </c>
      <c r="AB476">
        <f>'Revenue Drivers'!AJ303</f>
        <v>5.2160243890820635E-2</v>
      </c>
      <c r="AD476">
        <f>'Revenue Drivers'!AT303</f>
        <v>0</v>
      </c>
      <c r="AE476">
        <f>'Revenue Drivers'!AU303</f>
        <v>0</v>
      </c>
      <c r="AF476">
        <f>'Revenue Drivers'!AV303</f>
        <v>0</v>
      </c>
      <c r="AG476" t="str">
        <f>'Revenue Drivers'!AW303</f>
        <v>NA</v>
      </c>
      <c r="AH476" t="str">
        <f>'Revenue Drivers'!AX303</f>
        <v>NA</v>
      </c>
      <c r="AI476" t="str">
        <f>'Revenue Drivers'!AY303</f>
        <v>NA</v>
      </c>
      <c r="AJ476" t="str">
        <f>'Revenue Drivers'!AZ303</f>
        <v>NA</v>
      </c>
      <c r="AK476" t="str">
        <f>'Revenue Drivers'!BA303</f>
        <v>NA</v>
      </c>
      <c r="AL476" t="str">
        <f>'Revenue Drivers'!BB303</f>
        <v>NA</v>
      </c>
      <c r="AM476" t="str">
        <f>'Revenue Drivers'!BC303</f>
        <v>NA</v>
      </c>
      <c r="AN476" t="str">
        <f>'Revenue Drivers'!BD303</f>
        <v>NA</v>
      </c>
      <c r="AO476" t="str">
        <f>'Revenue Drivers'!BE303</f>
        <v>NA</v>
      </c>
      <c r="AP476" t="str">
        <f>'Revenue Drivers'!BF303</f>
        <v>NA</v>
      </c>
      <c r="AQ476" t="str">
        <f>'Revenue Drivers'!BG303</f>
        <v>NA</v>
      </c>
      <c r="AR476" t="str">
        <f>'Revenue Drivers'!BH303</f>
        <v>NA</v>
      </c>
      <c r="AS476" t="str">
        <f>'Revenue Drivers'!BI303</f>
        <v>NA</v>
      </c>
      <c r="AT476">
        <f>'Revenue Drivers'!BJ303</f>
        <v>0</v>
      </c>
      <c r="AZ476">
        <f>'Revenue Drivers'!AK303</f>
        <v>6.0047688035735902E-2</v>
      </c>
      <c r="BA476">
        <f>'Revenue Drivers'!AL303</f>
        <v>8.9688652250052847E-4</v>
      </c>
      <c r="BB476">
        <f>'Revenue Drivers'!AM303</f>
        <v>2.7807015048502137E-2</v>
      </c>
      <c r="BC476">
        <f>'Revenue Drivers'!AN303</f>
        <v>1.1015623918849915E-2</v>
      </c>
      <c r="BD476">
        <f>'Revenue Drivers'!AO303</f>
        <v>6.2855891401940367E-2</v>
      </c>
      <c r="BE476">
        <f>'Revenue Drivers'!AP303</f>
        <v>-6.2649145959149943E-2</v>
      </c>
      <c r="BF476">
        <f>'Revenue Drivers'!AQ303</f>
        <v>-7.0273392131264822E-3</v>
      </c>
      <c r="BG476">
        <f>'Revenue Drivers'!AR303</f>
        <v>5.4831116679771252E-2</v>
      </c>
    </row>
    <row r="477" spans="1:59">
      <c r="A477" t="str">
        <f>'Revenue Drivers'!I304</f>
        <v>y/y abs Growth</v>
      </c>
      <c r="B477">
        <f>'Revenue Drivers'!J304</f>
        <v>0</v>
      </c>
      <c r="C477">
        <f>'Revenue Drivers'!K304</f>
        <v>0</v>
      </c>
      <c r="D477">
        <f>'Revenue Drivers'!L304</f>
        <v>0</v>
      </c>
      <c r="E477">
        <f>'Revenue Drivers'!M304</f>
        <v>0</v>
      </c>
      <c r="F477">
        <f>'Revenue Drivers'!N304</f>
        <v>0</v>
      </c>
      <c r="G477">
        <f>'Revenue Drivers'!O304</f>
        <v>0</v>
      </c>
      <c r="H477">
        <f>'Revenue Drivers'!P304</f>
        <v>0</v>
      </c>
      <c r="I477">
        <f>'Revenue Drivers'!Q304</f>
        <v>0</v>
      </c>
      <c r="J477">
        <f>'Revenue Drivers'!R304</f>
        <v>0</v>
      </c>
      <c r="K477">
        <f>'Revenue Drivers'!S304</f>
        <v>0</v>
      </c>
      <c r="L477">
        <f>'Revenue Drivers'!T304</f>
        <v>0</v>
      </c>
      <c r="M477">
        <f>'Revenue Drivers'!U304</f>
        <v>0</v>
      </c>
      <c r="N477">
        <f>'Revenue Drivers'!V304</f>
        <v>0</v>
      </c>
      <c r="O477">
        <f>'Revenue Drivers'!W304</f>
        <v>0</v>
      </c>
      <c r="P477">
        <f>'Revenue Drivers'!X304</f>
        <v>0</v>
      </c>
      <c r="Q477">
        <f>'Revenue Drivers'!Y304</f>
        <v>0</v>
      </c>
      <c r="R477">
        <f>'Revenue Drivers'!Z304</f>
        <v>0</v>
      </c>
      <c r="S477">
        <f>'Revenue Drivers'!AA304</f>
        <v>0</v>
      </c>
      <c r="T477">
        <f>'Revenue Drivers'!AB304</f>
        <v>0</v>
      </c>
      <c r="U477">
        <f>'Revenue Drivers'!AC304</f>
        <v>11.356999999999996</v>
      </c>
      <c r="V477">
        <f>'Revenue Drivers'!AD304</f>
        <v>8.6260000000000012</v>
      </c>
      <c r="W477">
        <f>'Revenue Drivers'!AE304</f>
        <v>8.8070000000000022</v>
      </c>
      <c r="X477">
        <f>'Revenue Drivers'!AF304</f>
        <v>17.005000000000003</v>
      </c>
      <c r="Y477">
        <f>'Revenue Drivers'!AG304</f>
        <v>20.155000000000001</v>
      </c>
      <c r="Z477">
        <f>'Revenue Drivers'!AH304</f>
        <v>20.357999999999997</v>
      </c>
      <c r="AA477">
        <f>'Revenue Drivers'!AI304</f>
        <v>19.402999999999999</v>
      </c>
      <c r="AB477">
        <f>'Revenue Drivers'!AJ304</f>
        <v>16.758999999999993</v>
      </c>
      <c r="AD477">
        <f>'Revenue Drivers'!AT304</f>
        <v>0</v>
      </c>
      <c r="AE477">
        <f>'Revenue Drivers'!AU304</f>
        <v>0</v>
      </c>
      <c r="AF477">
        <f>'Revenue Drivers'!AV304</f>
        <v>0</v>
      </c>
      <c r="AG477">
        <f>'Revenue Drivers'!AW304</f>
        <v>55.638000000000005</v>
      </c>
      <c r="AH477">
        <f>'Revenue Drivers'!AX304</f>
        <v>45.795000000000002</v>
      </c>
      <c r="AI477">
        <f>'Revenue Drivers'!AY304</f>
        <v>76.675000000000011</v>
      </c>
      <c r="AJ477">
        <f>'Revenue Drivers'!AZ304</f>
        <v>42.393999999999949</v>
      </c>
      <c r="AK477">
        <f>'Revenue Drivers'!BA304</f>
        <v>13.075153172492207</v>
      </c>
      <c r="AL477">
        <f>'Revenue Drivers'!BB304</f>
        <v>26.518156879796038</v>
      </c>
      <c r="AM477">
        <f>'Revenue Drivers'!BC304</f>
        <v>22.194503427867915</v>
      </c>
      <c r="AN477">
        <f>'Revenue Drivers'!BD304</f>
        <v>20.40645226262842</v>
      </c>
      <c r="AO477">
        <f>'Revenue Drivers'!BE304</f>
        <v>17.995638637809918</v>
      </c>
      <c r="AP477">
        <f>'Revenue Drivers'!BF304</f>
        <v>16.499008374585344</v>
      </c>
      <c r="AQ477">
        <f>'Revenue Drivers'!BG304</f>
        <v>14.594224507015838</v>
      </c>
      <c r="AR477">
        <f>'Revenue Drivers'!BH304</f>
        <v>14.53251984906808</v>
      </c>
      <c r="AS477">
        <f>'Revenue Drivers'!BI304</f>
        <v>15.451707191329831</v>
      </c>
      <c r="AT477">
        <f>'Revenue Drivers'!BJ304</f>
        <v>0</v>
      </c>
      <c r="AZ477">
        <f>'Revenue Drivers'!AK304</f>
        <v>13.601999999999997</v>
      </c>
      <c r="BA477">
        <f>'Revenue Drivers'!AL304</f>
        <v>12.716999999999999</v>
      </c>
      <c r="BB477">
        <f>'Revenue Drivers'!AM304</f>
        <v>9.2819999999999965</v>
      </c>
      <c r="BC477">
        <f>'Revenue Drivers'!AN304</f>
        <v>6.7930000000000064</v>
      </c>
      <c r="BD477">
        <f>'Revenue Drivers'!AO304</f>
        <v>7.4060628581515573</v>
      </c>
      <c r="BE477">
        <f>'Revenue Drivers'!AP304</f>
        <v>2.4784153855600124</v>
      </c>
      <c r="BF477">
        <f>'Revenue Drivers'!AQ304</f>
        <v>1.1934609216581293E-2</v>
      </c>
      <c r="BG477">
        <f>'Revenue Drivers'!AR304</f>
        <v>3.1787403195640138</v>
      </c>
    </row>
    <row r="478" spans="1:59">
      <c r="A478" t="str">
        <f>'Revenue Drivers'!I305</f>
        <v>q/q abs Growth</v>
      </c>
      <c r="B478">
        <f>'Revenue Drivers'!J305</f>
        <v>0</v>
      </c>
      <c r="C478">
        <f>'Revenue Drivers'!K305</f>
        <v>0</v>
      </c>
      <c r="D478">
        <f>'Revenue Drivers'!L305</f>
        <v>0</v>
      </c>
      <c r="E478">
        <f>'Revenue Drivers'!M305</f>
        <v>0</v>
      </c>
      <c r="F478">
        <f>'Revenue Drivers'!N305</f>
        <v>0</v>
      </c>
      <c r="G478">
        <f>'Revenue Drivers'!O305</f>
        <v>0</v>
      </c>
      <c r="H478">
        <f>'Revenue Drivers'!P305</f>
        <v>0</v>
      </c>
      <c r="I478">
        <f>'Revenue Drivers'!Q305</f>
        <v>0</v>
      </c>
      <c r="J478">
        <f>'Revenue Drivers'!R305</f>
        <v>0</v>
      </c>
      <c r="K478">
        <f>'Revenue Drivers'!S305</f>
        <v>0</v>
      </c>
      <c r="L478">
        <f>'Revenue Drivers'!T305</f>
        <v>0</v>
      </c>
      <c r="M478">
        <f>'Revenue Drivers'!U305</f>
        <v>0</v>
      </c>
      <c r="N478">
        <f>'Revenue Drivers'!V305</f>
        <v>0</v>
      </c>
      <c r="O478">
        <f>'Revenue Drivers'!W305</f>
        <v>0</v>
      </c>
      <c r="P478">
        <f>'Revenue Drivers'!X305</f>
        <v>0</v>
      </c>
      <c r="Q478">
        <f>'Revenue Drivers'!Y305</f>
        <v>0</v>
      </c>
      <c r="R478">
        <f>'Revenue Drivers'!Z305</f>
        <v>3.4759999999999991</v>
      </c>
      <c r="S478">
        <f>'Revenue Drivers'!AA305</f>
        <v>6.1639999999999979</v>
      </c>
      <c r="T478">
        <f>'Revenue Drivers'!AB305</f>
        <v>-2.2689999999999984</v>
      </c>
      <c r="U478">
        <f>'Revenue Drivers'!AC305</f>
        <v>3.9859999999999971</v>
      </c>
      <c r="V478">
        <f>'Revenue Drivers'!AD305</f>
        <v>0.74500000000000455</v>
      </c>
      <c r="W478">
        <f>'Revenue Drivers'!AE305</f>
        <v>6.3449999999999989</v>
      </c>
      <c r="X478">
        <f>'Revenue Drivers'!AF305</f>
        <v>5.929000000000002</v>
      </c>
      <c r="Y478">
        <f>'Revenue Drivers'!AG305</f>
        <v>7.1359999999999957</v>
      </c>
      <c r="Z478">
        <f>'Revenue Drivers'!AH305</f>
        <v>0.9480000000000004</v>
      </c>
      <c r="AA478">
        <f>'Revenue Drivers'!AI305</f>
        <v>5.3900000000000006</v>
      </c>
      <c r="AB478">
        <f>'Revenue Drivers'!AJ305</f>
        <v>3.2849999999999966</v>
      </c>
      <c r="AD478">
        <f>'Revenue Drivers'!AT305</f>
        <v>0</v>
      </c>
      <c r="AE478">
        <f>'Revenue Drivers'!AU305</f>
        <v>0</v>
      </c>
      <c r="AF478">
        <f>'Revenue Drivers'!AV305</f>
        <v>0</v>
      </c>
      <c r="AG478" t="str">
        <f>'Revenue Drivers'!AW305</f>
        <v>NA</v>
      </c>
      <c r="AH478" t="str">
        <f>'Revenue Drivers'!AX305</f>
        <v>NA</v>
      </c>
      <c r="AI478" t="str">
        <f>'Revenue Drivers'!AY305</f>
        <v>NA</v>
      </c>
      <c r="AJ478" t="str">
        <f>'Revenue Drivers'!AZ305</f>
        <v>NA</v>
      </c>
      <c r="AK478" t="str">
        <f>'Revenue Drivers'!BA305</f>
        <v>NA</v>
      </c>
      <c r="AL478" t="str">
        <f>'Revenue Drivers'!BB305</f>
        <v>NA</v>
      </c>
      <c r="AM478" t="str">
        <f>'Revenue Drivers'!BC305</f>
        <v>NA</v>
      </c>
      <c r="AN478" t="str">
        <f>'Revenue Drivers'!BD305</f>
        <v>NA</v>
      </c>
      <c r="AO478" t="str">
        <f>'Revenue Drivers'!BE305</f>
        <v>NA</v>
      </c>
      <c r="AP478" t="str">
        <f>'Revenue Drivers'!BF305</f>
        <v>NA</v>
      </c>
      <c r="AQ478" t="str">
        <f>'Revenue Drivers'!BG305</f>
        <v>NA</v>
      </c>
      <c r="AR478" t="str">
        <f>'Revenue Drivers'!BH305</f>
        <v>NA</v>
      </c>
      <c r="AS478" t="str">
        <f>'Revenue Drivers'!BI305</f>
        <v>NA</v>
      </c>
      <c r="AT478">
        <f>'Revenue Drivers'!BJ305</f>
        <v>0</v>
      </c>
      <c r="AZ478">
        <f>'Revenue Drivers'!AK305</f>
        <v>3.9789999999999992</v>
      </c>
      <c r="BA478">
        <f>'Revenue Drivers'!AL305</f>
        <v>6.3000000000002387E-2</v>
      </c>
      <c r="BB478">
        <f>'Revenue Drivers'!AM305</f>
        <v>1.9549999999999983</v>
      </c>
      <c r="BC478">
        <f>'Revenue Drivers'!AN305</f>
        <v>0.79600000000000648</v>
      </c>
      <c r="BD478">
        <f>'Revenue Drivers'!AO305</f>
        <v>4.5920628581515501</v>
      </c>
      <c r="BE478">
        <f>'Revenue Drivers'!AP305</f>
        <v>-4.8646474725915425</v>
      </c>
      <c r="BF478">
        <f>'Revenue Drivers'!AQ305</f>
        <v>-0.51148077634343281</v>
      </c>
      <c r="BG478">
        <f>'Revenue Drivers'!AR305</f>
        <v>3.962805710347439</v>
      </c>
    </row>
    <row r="479" spans="1:59">
      <c r="A479" t="str">
        <f>'Revenue Drivers'!I306</f>
        <v>% of Asia-Pacific Gross Revenue</v>
      </c>
      <c r="B479">
        <f>'Revenue Drivers'!J306</f>
        <v>0</v>
      </c>
      <c r="C479">
        <f>'Revenue Drivers'!K306</f>
        <v>0</v>
      </c>
      <c r="D479">
        <f>'Revenue Drivers'!L306</f>
        <v>0</v>
      </c>
      <c r="E479">
        <f>'Revenue Drivers'!M306</f>
        <v>0</v>
      </c>
      <c r="F479">
        <f>'Revenue Drivers'!N306</f>
        <v>0</v>
      </c>
      <c r="G479">
        <f>'Revenue Drivers'!O306</f>
        <v>0</v>
      </c>
      <c r="H479">
        <f>'Revenue Drivers'!P306</f>
        <v>0</v>
      </c>
      <c r="I479">
        <f>'Revenue Drivers'!Q306</f>
        <v>0</v>
      </c>
      <c r="J479">
        <f>'Revenue Drivers'!R306</f>
        <v>0</v>
      </c>
      <c r="K479">
        <f>'Revenue Drivers'!S306</f>
        <v>0</v>
      </c>
      <c r="L479">
        <f>'Revenue Drivers'!T306</f>
        <v>0</v>
      </c>
      <c r="M479">
        <f>'Revenue Drivers'!U306</f>
        <v>0</v>
      </c>
      <c r="N479">
        <f>'Revenue Drivers'!V306</f>
        <v>0</v>
      </c>
      <c r="O479">
        <f>'Revenue Drivers'!W306</f>
        <v>0</v>
      </c>
      <c r="P479">
        <f>'Revenue Drivers'!X306</f>
        <v>0</v>
      </c>
      <c r="Q479">
        <f>'Revenue Drivers'!Y306</f>
        <v>0.5911871265233144</v>
      </c>
      <c r="R479">
        <f>'Revenue Drivers'!Z306</f>
        <v>0.61034416540422898</v>
      </c>
      <c r="S479">
        <f>'Revenue Drivers'!AA306</f>
        <v>0.6233014233982288</v>
      </c>
      <c r="T479">
        <f>'Revenue Drivers'!AB306</f>
        <v>0.60554116748337095</v>
      </c>
      <c r="U479">
        <f>'Revenue Drivers'!AC306</f>
        <v>0.59481578089338105</v>
      </c>
      <c r="V479">
        <f>'Revenue Drivers'!AD306</f>
        <v>0.60413455141415284</v>
      </c>
      <c r="W479">
        <f>'Revenue Drivers'!AE306</f>
        <v>0.60975302595676206</v>
      </c>
      <c r="X479">
        <f>'Revenue Drivers'!AF306</f>
        <v>0.60386679677970234</v>
      </c>
      <c r="Y479">
        <f>'Revenue Drivers'!AG306</f>
        <v>0.59827407736020444</v>
      </c>
      <c r="Z479">
        <f>'Revenue Drivers'!AH306</f>
        <v>0.59505063029551564</v>
      </c>
      <c r="AA479">
        <f>'Revenue Drivers'!AI306</f>
        <v>0.59861986369728248</v>
      </c>
      <c r="AB479">
        <f>'Revenue Drivers'!AJ306</f>
        <v>0.59649470244578673</v>
      </c>
      <c r="AD479">
        <f>'Revenue Drivers'!AT306</f>
        <v>0</v>
      </c>
      <c r="AE479">
        <f>'Revenue Drivers'!AU306</f>
        <v>0</v>
      </c>
      <c r="AF479">
        <f>'Revenue Drivers'!AV306</f>
        <v>0.59201528833177852</v>
      </c>
      <c r="AG479">
        <f>'Revenue Drivers'!AW306</f>
        <v>0.60858740808546175</v>
      </c>
      <c r="AH479">
        <f>'Revenue Drivers'!AX306</f>
        <v>0.60343979277310678</v>
      </c>
      <c r="AI479">
        <f>'Revenue Drivers'!AY306</f>
        <v>0.59711342734518702</v>
      </c>
      <c r="AJ479">
        <f>'Revenue Drivers'!AZ306</f>
        <v>0.57483234634680913</v>
      </c>
      <c r="AK479">
        <f>'Revenue Drivers'!BA306</f>
        <v>0.56982937883355467</v>
      </c>
      <c r="AL479">
        <f>'Revenue Drivers'!BB306</f>
        <v>0.56624511526353272</v>
      </c>
      <c r="AM479">
        <f>'Revenue Drivers'!BC306</f>
        <v>0.56274511526353277</v>
      </c>
      <c r="AN479">
        <f>'Revenue Drivers'!BD306</f>
        <v>0.55924511526353282</v>
      </c>
      <c r="AO479">
        <f>'Revenue Drivers'!BE306</f>
        <v>0.55724511526353282</v>
      </c>
      <c r="AP479">
        <f>'Revenue Drivers'!BF306</f>
        <v>0.55524511526353282</v>
      </c>
      <c r="AQ479">
        <f>'Revenue Drivers'!BG306</f>
        <v>0.55324511526353282</v>
      </c>
      <c r="AR479">
        <f>'Revenue Drivers'!BH306</f>
        <v>0.55224511526353282</v>
      </c>
      <c r="AS479">
        <f>'Revenue Drivers'!BI306</f>
        <v>0.55174511526353287</v>
      </c>
      <c r="AT479">
        <f>'Revenue Drivers'!BJ306</f>
        <v>0</v>
      </c>
      <c r="AZ479">
        <f>'Revenue Drivers'!AK306</f>
        <v>0.58750271825496392</v>
      </c>
      <c r="BA479">
        <f>'Revenue Drivers'!AL306</f>
        <v>0.58129113337963423</v>
      </c>
      <c r="BB479">
        <f>'Revenue Drivers'!AM306</f>
        <v>0.56243432778897706</v>
      </c>
      <c r="BC479">
        <f>'Revenue Drivers'!AN306</f>
        <v>0.56935222419651488</v>
      </c>
      <c r="BD479">
        <f>'Revenue Drivers'!AO306</f>
        <v>0.58197829687831826</v>
      </c>
      <c r="BE479">
        <f>'Revenue Drivers'!AP306</f>
        <v>0.58067975422786977</v>
      </c>
      <c r="BF479">
        <f>'Revenue Drivers'!AQ306</f>
        <v>0.55649615121993168</v>
      </c>
      <c r="BG479">
        <f>'Revenue Drivers'!AR306</f>
        <v>0.56064152818134949</v>
      </c>
    </row>
    <row r="480" spans="1:59">
      <c r="A480" t="str">
        <f>'Revenue Drivers'!I307</f>
        <v>Y/Y Change in bp</v>
      </c>
      <c r="B480">
        <f>'Revenue Drivers'!J307</f>
        <v>0</v>
      </c>
      <c r="C480">
        <f>'Revenue Drivers'!K307</f>
        <v>0</v>
      </c>
      <c r="D480">
        <f>'Revenue Drivers'!L307</f>
        <v>0</v>
      </c>
      <c r="E480">
        <f>'Revenue Drivers'!M307</f>
        <v>0</v>
      </c>
      <c r="F480">
        <f>'Revenue Drivers'!N307</f>
        <v>0</v>
      </c>
      <c r="G480">
        <f>'Revenue Drivers'!O307</f>
        <v>0</v>
      </c>
      <c r="H480">
        <f>'Revenue Drivers'!P307</f>
        <v>0</v>
      </c>
      <c r="I480">
        <f>'Revenue Drivers'!Q307</f>
        <v>0</v>
      </c>
      <c r="J480">
        <f>'Revenue Drivers'!R307</f>
        <v>0</v>
      </c>
      <c r="K480">
        <f>'Revenue Drivers'!S307</f>
        <v>0</v>
      </c>
      <c r="L480">
        <f>'Revenue Drivers'!T307</f>
        <v>0</v>
      </c>
      <c r="M480">
        <f>'Revenue Drivers'!U307</f>
        <v>0</v>
      </c>
      <c r="N480">
        <f>'Revenue Drivers'!V307</f>
        <v>0</v>
      </c>
      <c r="O480">
        <f>'Revenue Drivers'!W307</f>
        <v>0</v>
      </c>
      <c r="P480">
        <f>'Revenue Drivers'!X307</f>
        <v>0</v>
      </c>
      <c r="Q480">
        <f>'Revenue Drivers'!Y307</f>
        <v>5911.8712652331442</v>
      </c>
      <c r="R480">
        <f>'Revenue Drivers'!Z307</f>
        <v>6103.4416540422899</v>
      </c>
      <c r="S480">
        <f>'Revenue Drivers'!AA307</f>
        <v>6233.0142339822878</v>
      </c>
      <c r="T480">
        <f>'Revenue Drivers'!AB307</f>
        <v>6055.4116748337092</v>
      </c>
      <c r="U480">
        <f>'Revenue Drivers'!AC307</f>
        <v>36.286543700666527</v>
      </c>
      <c r="V480">
        <f>'Revenue Drivers'!AD307</f>
        <v>-62.096139900761351</v>
      </c>
      <c r="W480">
        <f>'Revenue Drivers'!AE307</f>
        <v>-135.48397441466741</v>
      </c>
      <c r="X480">
        <f>'Revenue Drivers'!AF307</f>
        <v>-16.74370703668604</v>
      </c>
      <c r="Y480">
        <f>'Revenue Drivers'!AG307</f>
        <v>34.582964668233849</v>
      </c>
      <c r="Z480">
        <f>'Revenue Drivers'!AH307</f>
        <v>-90.839211186372054</v>
      </c>
      <c r="AA480">
        <f>'Revenue Drivers'!AI307</f>
        <v>-111.33162259479579</v>
      </c>
      <c r="AB480">
        <f>'Revenue Drivers'!AJ307</f>
        <v>-73.720943339156136</v>
      </c>
      <c r="AD480">
        <f>'Revenue Drivers'!AT307</f>
        <v>0</v>
      </c>
      <c r="AE480">
        <f>'Revenue Drivers'!AU307</f>
        <v>0</v>
      </c>
      <c r="AF480">
        <f>'Revenue Drivers'!AV307</f>
        <v>0</v>
      </c>
      <c r="AG480">
        <f>'Revenue Drivers'!AW307</f>
        <v>0</v>
      </c>
      <c r="AH480">
        <f>'Revenue Drivers'!AX307</f>
        <v>-51.476153123549693</v>
      </c>
      <c r="AI480">
        <f>'Revenue Drivers'!AY307</f>
        <v>-63.263654279197553</v>
      </c>
      <c r="AJ480">
        <f>'Revenue Drivers'!AZ307</f>
        <v>-222.81080998377888</v>
      </c>
      <c r="AK480">
        <f>'Revenue Drivers'!BA307</f>
        <v>-50.029675132544639</v>
      </c>
      <c r="AL480">
        <f>'Revenue Drivers'!BB307</f>
        <v>-35.842635700219503</v>
      </c>
      <c r="AM480">
        <f>'Revenue Drivers'!BC307</f>
        <v>-34.999999999999474</v>
      </c>
      <c r="AN480">
        <f>'Revenue Drivers'!BD307</f>
        <v>-34.999999999999474</v>
      </c>
      <c r="AO480">
        <f>'Revenue Drivers'!BE307</f>
        <v>-20.000000000000018</v>
      </c>
      <c r="AP480">
        <f>'Revenue Drivers'!BF307</f>
        <v>-20.000000000000018</v>
      </c>
      <c r="AQ480">
        <f>'Revenue Drivers'!BG307</f>
        <v>-20.000000000000018</v>
      </c>
      <c r="AR480">
        <f>'Revenue Drivers'!BH307</f>
        <v>-10.000000000000009</v>
      </c>
      <c r="AS480">
        <f>'Revenue Drivers'!BI307</f>
        <v>-4.9999999999994493</v>
      </c>
      <c r="AT480">
        <f>'Revenue Drivers'!BJ307</f>
        <v>0</v>
      </c>
      <c r="AZ480">
        <f>'Revenue Drivers'!AK307</f>
        <v>-107.71359105240519</v>
      </c>
      <c r="BA480">
        <f>'Revenue Drivers'!AL307</f>
        <v>-137.59496915881408</v>
      </c>
      <c r="BB480">
        <f>'Revenue Drivers'!AM307</f>
        <v>-361.85535908305422</v>
      </c>
      <c r="BC480">
        <f>'Revenue Drivers'!AN307</f>
        <v>-271.42478249271852</v>
      </c>
      <c r="BD480">
        <f>'Revenue Drivers'!AO307</f>
        <v>-55.24421376645661</v>
      </c>
      <c r="BE480">
        <f>'Revenue Drivers'!AP307</f>
        <v>-6.1137915176445734</v>
      </c>
      <c r="BF480">
        <f>'Revenue Drivers'!AQ307</f>
        <v>-59.381765690453832</v>
      </c>
      <c r="BG480">
        <f>'Revenue Drivers'!AR307</f>
        <v>-87.106960151653865</v>
      </c>
    </row>
    <row r="481" spans="1:59">
      <c r="A481" t="str">
        <f>'Revenue Drivers'!I309</f>
        <v>Asia Pacific (in Constant Currency USD)</v>
      </c>
      <c r="B481">
        <f>'Revenue Drivers'!J309</f>
        <v>0</v>
      </c>
      <c r="C481">
        <f>'Revenue Drivers'!K309</f>
        <v>0</v>
      </c>
      <c r="D481">
        <f>'Revenue Drivers'!L309</f>
        <v>0</v>
      </c>
      <c r="E481">
        <f>'Revenue Drivers'!M309</f>
        <v>0</v>
      </c>
      <c r="F481">
        <f>'Revenue Drivers'!N309</f>
        <v>0</v>
      </c>
      <c r="G481">
        <f>'Revenue Drivers'!O309</f>
        <v>0</v>
      </c>
      <c r="H481">
        <f>'Revenue Drivers'!P309</f>
        <v>0</v>
      </c>
      <c r="I481">
        <f>'Revenue Drivers'!Q309</f>
        <v>0</v>
      </c>
      <c r="J481">
        <f>'Revenue Drivers'!R309</f>
        <v>0</v>
      </c>
      <c r="K481">
        <f>'Revenue Drivers'!S309</f>
        <v>0</v>
      </c>
      <c r="L481">
        <f>'Revenue Drivers'!T309</f>
        <v>0</v>
      </c>
      <c r="M481">
        <f>'Revenue Drivers'!U309</f>
        <v>0</v>
      </c>
      <c r="N481">
        <f>'Revenue Drivers'!V309</f>
        <v>0</v>
      </c>
      <c r="O481">
        <f>'Revenue Drivers'!W309</f>
        <v>0</v>
      </c>
      <c r="P481">
        <f>'Revenue Drivers'!X309</f>
        <v>0</v>
      </c>
      <c r="Q481">
        <f>'Revenue Drivers'!Y309</f>
        <v>0</v>
      </c>
      <c r="R481">
        <f>'Revenue Drivers'!Z309</f>
        <v>0</v>
      </c>
      <c r="S481">
        <f>'Revenue Drivers'!AA309</f>
        <v>0</v>
      </c>
      <c r="T481">
        <f>'Revenue Drivers'!AB309</f>
        <v>0</v>
      </c>
      <c r="U481">
        <f>'Revenue Drivers'!AC309</f>
        <v>41.312999999999995</v>
      </c>
      <c r="V481">
        <f>'Revenue Drivers'!AD309</f>
        <v>42.993000000000002</v>
      </c>
      <c r="W481">
        <f>'Revenue Drivers'!AE309</f>
        <v>50.252000000000002</v>
      </c>
      <c r="X481">
        <f>'Revenue Drivers'!AF309</f>
        <v>52.717000000000006</v>
      </c>
      <c r="Y481">
        <f>'Revenue Drivers'!AG309</f>
        <v>56.18844</v>
      </c>
      <c r="Z481">
        <f>'Revenue Drivers'!AH309</f>
        <v>53.426485000000007</v>
      </c>
      <c r="AA481">
        <f>'Revenue Drivers'!AI309</f>
        <v>55.341520000000003</v>
      </c>
      <c r="AB481">
        <f>'Revenue Drivers'!AJ309</f>
        <v>61.386200000000002</v>
      </c>
      <c r="AD481">
        <f>'Revenue Drivers'!AT309</f>
        <v>0</v>
      </c>
      <c r="AE481">
        <f>'Revenue Drivers'!AU309</f>
        <v>0</v>
      </c>
      <c r="AF481">
        <f>'Revenue Drivers'!AV309</f>
        <v>0</v>
      </c>
      <c r="AG481">
        <f>'Revenue Drivers'!AW309</f>
        <v>0</v>
      </c>
      <c r="AH481">
        <f>'Revenue Drivers'!AX309</f>
        <v>187.27500000000001</v>
      </c>
      <c r="AI481">
        <f>'Revenue Drivers'!AY309</f>
        <v>226.342645</v>
      </c>
      <c r="AJ481">
        <f>'Revenue Drivers'!AZ309</f>
        <v>290.18326000000002</v>
      </c>
      <c r="AK481">
        <f>'Revenue Drivers'!BA309</f>
        <v>290.27633304291055</v>
      </c>
      <c r="AL481">
        <f>'Revenue Drivers'!BB309</f>
        <v>325.46031005228821</v>
      </c>
      <c r="AM481">
        <f>'Revenue Drivers'!BC309</f>
        <v>347.65481348015612</v>
      </c>
      <c r="AN481">
        <f>'Revenue Drivers'!BD309</f>
        <v>368.06126574278454</v>
      </c>
      <c r="AO481">
        <f>'Revenue Drivers'!BE309</f>
        <v>386.05690438059446</v>
      </c>
      <c r="AP481">
        <f>'Revenue Drivers'!BF309</f>
        <v>402.5559127551798</v>
      </c>
      <c r="AQ481">
        <f>'Revenue Drivers'!BG309</f>
        <v>417.15013726219564</v>
      </c>
      <c r="AR481">
        <f>'Revenue Drivers'!BH309</f>
        <v>431.68265711126372</v>
      </c>
      <c r="AS481">
        <f>'Revenue Drivers'!BI309</f>
        <v>447.13436430259355</v>
      </c>
      <c r="AT481">
        <f>'Revenue Drivers'!BJ309</f>
        <v>0</v>
      </c>
      <c r="AZ481">
        <f>'Revenue Drivers'!AK309</f>
        <v>69.102019999999996</v>
      </c>
      <c r="BA481">
        <f>'Revenue Drivers'!AL309</f>
        <v>71.986249999999998</v>
      </c>
      <c r="BB481">
        <f>'Revenue Drivers'!AM309</f>
        <v>76.204589999999996</v>
      </c>
      <c r="BC481">
        <f>'Revenue Drivers'!AN309</f>
        <v>72.8904</v>
      </c>
      <c r="BD481">
        <f>'Revenue Drivers'!AO309</f>
        <v>74.351731436887675</v>
      </c>
      <c r="BE481">
        <f>'Revenue Drivers'!AP309</f>
        <v>70.77547825554899</v>
      </c>
      <c r="BF481">
        <f>'Revenue Drivers'!AQ309</f>
        <v>71.165690556346462</v>
      </c>
      <c r="BG481">
        <f>'Revenue Drivers'!AR309</f>
        <v>73.983432794127367</v>
      </c>
    </row>
    <row r="482" spans="1:59">
      <c r="A482" t="str">
        <f>'Revenue Drivers'!I310</f>
        <v>y/y Constant Currency Growth - %</v>
      </c>
      <c r="B482">
        <f>'Revenue Drivers'!J310</f>
        <v>0</v>
      </c>
      <c r="C482">
        <f>'Revenue Drivers'!K310</f>
        <v>0</v>
      </c>
      <c r="D482">
        <f>'Revenue Drivers'!L310</f>
        <v>0</v>
      </c>
      <c r="E482">
        <f>'Revenue Drivers'!M310</f>
        <v>0</v>
      </c>
      <c r="F482">
        <f>'Revenue Drivers'!N310</f>
        <v>0</v>
      </c>
      <c r="G482">
        <f>'Revenue Drivers'!O310</f>
        <v>0</v>
      </c>
      <c r="H482">
        <f>'Revenue Drivers'!P310</f>
        <v>0</v>
      </c>
      <c r="I482">
        <f>'Revenue Drivers'!Q310</f>
        <v>0</v>
      </c>
      <c r="J482">
        <f>'Revenue Drivers'!R310</f>
        <v>0</v>
      </c>
      <c r="K482">
        <f>'Revenue Drivers'!S310</f>
        <v>0</v>
      </c>
      <c r="L482">
        <f>'Revenue Drivers'!T310</f>
        <v>0</v>
      </c>
      <c r="M482">
        <f>'Revenue Drivers'!U310</f>
        <v>0</v>
      </c>
      <c r="N482">
        <f>'Revenue Drivers'!V310</f>
        <v>0</v>
      </c>
      <c r="O482">
        <f>'Revenue Drivers'!W310</f>
        <v>0</v>
      </c>
      <c r="P482">
        <f>'Revenue Drivers'!X310</f>
        <v>0</v>
      </c>
      <c r="Q482">
        <f>'Revenue Drivers'!Y310</f>
        <v>0</v>
      </c>
      <c r="R482">
        <f>'Revenue Drivers'!Z310</f>
        <v>0</v>
      </c>
      <c r="S482">
        <f>'Revenue Drivers'!AA310</f>
        <v>0</v>
      </c>
      <c r="T482">
        <f>'Revenue Drivers'!AB310</f>
        <v>0</v>
      </c>
      <c r="U482">
        <f>'Revenue Drivers'!AC310</f>
        <v>0.64403677026543016</v>
      </c>
      <c r="V482">
        <f>'Revenue Drivers'!AD310</f>
        <v>0.50298898793917157</v>
      </c>
      <c r="W482">
        <f>'Revenue Drivers'!AE310</f>
        <v>0.4453104777244099</v>
      </c>
      <c r="X482">
        <f>'Revenue Drivers'!AF310</f>
        <v>0.62206153846153867</v>
      </c>
      <c r="Y482">
        <f>'Revenue Drivers'!AG310</f>
        <v>0.54</v>
      </c>
      <c r="Z482">
        <f>'Revenue Drivers'!AH310</f>
        <v>0.43500000000000005</v>
      </c>
      <c r="AA482">
        <f>'Revenue Drivers'!AI310</f>
        <v>0.27</v>
      </c>
      <c r="AB482">
        <f>'Revenue Drivers'!AJ310</f>
        <v>0.24</v>
      </c>
      <c r="AD482">
        <f>'Revenue Drivers'!AT310</f>
        <v>0</v>
      </c>
      <c r="AE482">
        <f>'Revenue Drivers'!AU310</f>
        <v>0</v>
      </c>
      <c r="AF482">
        <f>'Revenue Drivers'!AV310</f>
        <v>0</v>
      </c>
      <c r="AG482">
        <f>'Revenue Drivers'!AW310</f>
        <v>0</v>
      </c>
      <c r="AH482">
        <f>'Revenue Drivers'!AX310</f>
        <v>0.5476889002751999</v>
      </c>
      <c r="AI482">
        <f>'Revenue Drivers'!AY310</f>
        <v>0.35698656458710532</v>
      </c>
      <c r="AJ482">
        <f>'Revenue Drivers'!AZ310</f>
        <v>0.19184985604153226</v>
      </c>
      <c r="AK482">
        <f>'Revenue Drivers'!BA310</f>
        <v>1.5424421297003832E-2</v>
      </c>
      <c r="AL482">
        <f>'Revenue Drivers'!BB310</f>
        <v>8.8706649759409562E-2</v>
      </c>
      <c r="AM482">
        <f>'Revenue Drivers'!BC310</f>
        <v>6.8194193707681761E-2</v>
      </c>
      <c r="AN482">
        <f>'Revenue Drivers'!BD310</f>
        <v>5.8697453541206812E-2</v>
      </c>
      <c r="AO482">
        <f>'Revenue Drivers'!BE310</f>
        <v>4.8893052088740951E-2</v>
      </c>
      <c r="AP482">
        <f>'Revenue Drivers'!BF310</f>
        <v>4.2737244658419105E-2</v>
      </c>
      <c r="AQ482">
        <f>'Revenue Drivers'!BG310</f>
        <v>3.6253906711069872E-2</v>
      </c>
      <c r="AR482">
        <f>'Revenue Drivers'!BH310</f>
        <v>3.4837624516790733E-2</v>
      </c>
      <c r="AS482">
        <f>'Revenue Drivers'!BI310</f>
        <v>3.5794134734829619E-2</v>
      </c>
      <c r="AT482">
        <f>'Revenue Drivers'!BJ310</f>
        <v>0</v>
      </c>
      <c r="AZ482">
        <f>'Revenue Drivers'!AK310</f>
        <v>0.21999999999999997</v>
      </c>
      <c r="BA482">
        <f>'Revenue Drivers'!AL310</f>
        <v>0.25</v>
      </c>
      <c r="BB482">
        <f>'Revenue Drivers'!AM310</f>
        <v>0.20999999999999996</v>
      </c>
      <c r="BC482">
        <f>'Revenue Drivers'!AN310</f>
        <v>0.10000000000000009</v>
      </c>
      <c r="BD482">
        <f>'Revenue Drivers'!AO310</f>
        <v>5.8493108735214516E-2</v>
      </c>
      <c r="BE482">
        <f>'Revenue Drivers'!AP310</f>
        <v>6.6776413897675635E-3</v>
      </c>
      <c r="BF482">
        <f>'Revenue Drivers'!AQ310</f>
        <v>-1.51576845553415E-2</v>
      </c>
      <c r="BG482">
        <f>'Revenue Drivers'!AR310</f>
        <v>1.2680958623093819E-2</v>
      </c>
    </row>
    <row r="483" spans="1:59">
      <c r="A483" t="str">
        <f>'Revenue Drivers'!I311</f>
        <v>2 Yr Stacked Growth - %</v>
      </c>
      <c r="B483">
        <f>'Revenue Drivers'!J311</f>
        <v>0</v>
      </c>
      <c r="C483">
        <f>'Revenue Drivers'!K311</f>
        <v>0</v>
      </c>
      <c r="D483">
        <f>'Revenue Drivers'!L311</f>
        <v>0</v>
      </c>
      <c r="E483">
        <f>'Revenue Drivers'!M311</f>
        <v>0</v>
      </c>
      <c r="F483">
        <f>'Revenue Drivers'!N311</f>
        <v>0</v>
      </c>
      <c r="G483">
        <f>'Revenue Drivers'!O311</f>
        <v>0</v>
      </c>
      <c r="H483">
        <f>'Revenue Drivers'!P311</f>
        <v>0</v>
      </c>
      <c r="I483">
        <f>'Revenue Drivers'!Q311</f>
        <v>0</v>
      </c>
      <c r="J483">
        <f>'Revenue Drivers'!R311</f>
        <v>0</v>
      </c>
      <c r="K483">
        <f>'Revenue Drivers'!S311</f>
        <v>0</v>
      </c>
      <c r="L483">
        <f>'Revenue Drivers'!T311</f>
        <v>0</v>
      </c>
      <c r="M483">
        <f>'Revenue Drivers'!U311</f>
        <v>0</v>
      </c>
      <c r="N483">
        <f>'Revenue Drivers'!V311</f>
        <v>0</v>
      </c>
      <c r="O483">
        <f>'Revenue Drivers'!W311</f>
        <v>0</v>
      </c>
      <c r="P483">
        <f>'Revenue Drivers'!X311</f>
        <v>0</v>
      </c>
      <c r="Q483">
        <f>'Revenue Drivers'!Y311</f>
        <v>0</v>
      </c>
      <c r="R483">
        <f>'Revenue Drivers'!Z311</f>
        <v>0</v>
      </c>
      <c r="S483">
        <f>'Revenue Drivers'!AA311</f>
        <v>0</v>
      </c>
      <c r="T483">
        <f>'Revenue Drivers'!AB311</f>
        <v>0</v>
      </c>
      <c r="U483">
        <f>'Revenue Drivers'!AC311</f>
        <v>0</v>
      </c>
      <c r="V483">
        <f>'Revenue Drivers'!AD311</f>
        <v>0</v>
      </c>
      <c r="W483">
        <f>'Revenue Drivers'!AE311</f>
        <v>0</v>
      </c>
      <c r="X483">
        <f>'Revenue Drivers'!AF311</f>
        <v>0</v>
      </c>
      <c r="Y483">
        <f>'Revenue Drivers'!AG311</f>
        <v>1.1840367702654302</v>
      </c>
      <c r="Z483">
        <f>'Revenue Drivers'!AH311</f>
        <v>0.93798898793917163</v>
      </c>
      <c r="AA483">
        <f>'Revenue Drivers'!AI311</f>
        <v>0.71531047772440992</v>
      </c>
      <c r="AB483">
        <f>'Revenue Drivers'!AJ311</f>
        <v>0.86206153846153866</v>
      </c>
      <c r="AD483">
        <f>'Revenue Drivers'!AT311</f>
        <v>0</v>
      </c>
      <c r="AE483">
        <f>'Revenue Drivers'!AU311</f>
        <v>0</v>
      </c>
      <c r="AF483">
        <f>'Revenue Drivers'!AV311</f>
        <v>0</v>
      </c>
      <c r="AG483">
        <f>'Revenue Drivers'!AW311</f>
        <v>0</v>
      </c>
      <c r="AH483">
        <f>'Revenue Drivers'!AX311</f>
        <v>0</v>
      </c>
      <c r="AI483">
        <f>'Revenue Drivers'!AY311</f>
        <v>0</v>
      </c>
      <c r="AJ483">
        <f>'Revenue Drivers'!AZ311</f>
        <v>0</v>
      </c>
      <c r="AK483">
        <f>'Revenue Drivers'!BA311</f>
        <v>0</v>
      </c>
      <c r="AL483">
        <f>'Revenue Drivers'!BB311</f>
        <v>0.10413107105641339</v>
      </c>
      <c r="AM483">
        <f>'Revenue Drivers'!BC311</f>
        <v>0.15690084346709132</v>
      </c>
      <c r="AN483">
        <f>'Revenue Drivers'!BD311</f>
        <v>0.12689164724888857</v>
      </c>
      <c r="AO483">
        <f>'Revenue Drivers'!BE311</f>
        <v>0.10759050562994776</v>
      </c>
      <c r="AP483">
        <f>'Revenue Drivers'!BF311</f>
        <v>9.1630296747160056E-2</v>
      </c>
      <c r="AQ483">
        <f>'Revenue Drivers'!BG311</f>
        <v>7.8991151369488977E-2</v>
      </c>
      <c r="AR483">
        <f>'Revenue Drivers'!BH311</f>
        <v>7.1091531227860605E-2</v>
      </c>
      <c r="AS483">
        <f>'Revenue Drivers'!BI311</f>
        <v>7.0631759251620352E-2</v>
      </c>
      <c r="AT483">
        <f>'Revenue Drivers'!BJ311</f>
        <v>0</v>
      </c>
      <c r="AZ483">
        <f>'Revenue Drivers'!AK311</f>
        <v>0.76</v>
      </c>
      <c r="BA483">
        <f>'Revenue Drivers'!AL311</f>
        <v>0.68500000000000005</v>
      </c>
      <c r="BB483">
        <f>'Revenue Drivers'!AM311</f>
        <v>0.48</v>
      </c>
      <c r="BC483">
        <f>'Revenue Drivers'!AN311</f>
        <v>0.34000000000000008</v>
      </c>
      <c r="BD483">
        <f>'Revenue Drivers'!AO311</f>
        <v>0.27849310873521449</v>
      </c>
      <c r="BE483">
        <f>'Revenue Drivers'!AP311</f>
        <v>0.25667764138976756</v>
      </c>
      <c r="BF483">
        <f>'Revenue Drivers'!AQ311</f>
        <v>0.19484231544465846</v>
      </c>
      <c r="BG483">
        <f>'Revenue Drivers'!AR311</f>
        <v>0.11268095862309391</v>
      </c>
    </row>
    <row r="484" spans="1:59">
      <c r="A484" t="str">
        <f>'Revenue Drivers'!I312</f>
        <v>y/y abs Growth</v>
      </c>
      <c r="B484">
        <f>'Revenue Drivers'!J312</f>
        <v>0</v>
      </c>
      <c r="C484">
        <f>'Revenue Drivers'!K312</f>
        <v>0</v>
      </c>
      <c r="D484">
        <f>'Revenue Drivers'!L312</f>
        <v>0</v>
      </c>
      <c r="E484">
        <f>'Revenue Drivers'!M312</f>
        <v>0</v>
      </c>
      <c r="F484">
        <f>'Revenue Drivers'!N312</f>
        <v>0</v>
      </c>
      <c r="G484">
        <f>'Revenue Drivers'!O312</f>
        <v>0</v>
      </c>
      <c r="H484">
        <f>'Revenue Drivers'!P312</f>
        <v>0</v>
      </c>
      <c r="I484">
        <f>'Revenue Drivers'!Q312</f>
        <v>0</v>
      </c>
      <c r="J484">
        <f>'Revenue Drivers'!R312</f>
        <v>0</v>
      </c>
      <c r="K484">
        <f>'Revenue Drivers'!S312</f>
        <v>0</v>
      </c>
      <c r="L484">
        <f>'Revenue Drivers'!T312</f>
        <v>0</v>
      </c>
      <c r="M484">
        <f>'Revenue Drivers'!U312</f>
        <v>0</v>
      </c>
      <c r="N484">
        <f>'Revenue Drivers'!V312</f>
        <v>0</v>
      </c>
      <c r="O484">
        <f>'Revenue Drivers'!W312</f>
        <v>0</v>
      </c>
      <c r="P484">
        <f>'Revenue Drivers'!X312</f>
        <v>0</v>
      </c>
      <c r="Q484">
        <f>'Revenue Drivers'!Y312</f>
        <v>0</v>
      </c>
      <c r="R484">
        <f>'Revenue Drivers'!Z312</f>
        <v>0</v>
      </c>
      <c r="S484">
        <f>'Revenue Drivers'!AA312</f>
        <v>0</v>
      </c>
      <c r="T484">
        <f>'Revenue Drivers'!AB312</f>
        <v>0</v>
      </c>
      <c r="U484">
        <f>'Revenue Drivers'!AC312</f>
        <v>0</v>
      </c>
      <c r="V484">
        <f>'Revenue Drivers'!AD312</f>
        <v>0</v>
      </c>
      <c r="W484">
        <f>'Revenue Drivers'!AE312</f>
        <v>0</v>
      </c>
      <c r="X484">
        <f>'Revenue Drivers'!AF312</f>
        <v>0</v>
      </c>
      <c r="Y484">
        <f>'Revenue Drivers'!AG312</f>
        <v>14.875440000000005</v>
      </c>
      <c r="Z484">
        <f>'Revenue Drivers'!AH312</f>
        <v>10.433485000000005</v>
      </c>
      <c r="AA484">
        <f>'Revenue Drivers'!AI312</f>
        <v>5.0895200000000003</v>
      </c>
      <c r="AB484">
        <f>'Revenue Drivers'!AJ312</f>
        <v>8.6691999999999965</v>
      </c>
      <c r="AD484">
        <f>'Revenue Drivers'!AT312</f>
        <v>0</v>
      </c>
      <c r="AE484">
        <f>'Revenue Drivers'!AU312</f>
        <v>0</v>
      </c>
      <c r="AF484">
        <f>'Revenue Drivers'!AV312</f>
        <v>0</v>
      </c>
      <c r="AG484">
        <f>'Revenue Drivers'!AW312</f>
        <v>0</v>
      </c>
      <c r="AH484">
        <f>'Revenue Drivers'!AX312</f>
        <v>0</v>
      </c>
      <c r="AI484">
        <f>'Revenue Drivers'!AY312</f>
        <v>0</v>
      </c>
      <c r="AJ484">
        <f>'Revenue Drivers'!AZ312</f>
        <v>0</v>
      </c>
      <c r="AK484">
        <f>'Revenue Drivers'!BA312</f>
        <v>0</v>
      </c>
      <c r="AL484">
        <f>'Revenue Drivers'!BB312</f>
        <v>35.183977009377656</v>
      </c>
      <c r="AM484">
        <f>'Revenue Drivers'!BC312</f>
        <v>22.194503427867915</v>
      </c>
      <c r="AN484">
        <f>'Revenue Drivers'!BD312</f>
        <v>20.40645226262842</v>
      </c>
      <c r="AO484">
        <f>'Revenue Drivers'!BE312</f>
        <v>17.995638637809918</v>
      </c>
      <c r="AP484">
        <f>'Revenue Drivers'!BF312</f>
        <v>16.499008374585344</v>
      </c>
      <c r="AQ484">
        <f>'Revenue Drivers'!BG312</f>
        <v>14.594224507015838</v>
      </c>
      <c r="AR484">
        <f>'Revenue Drivers'!BH312</f>
        <v>14.53251984906808</v>
      </c>
      <c r="AS484">
        <f>'Revenue Drivers'!BI312</f>
        <v>15.451707191329831</v>
      </c>
      <c r="AT484">
        <f>'Revenue Drivers'!BJ312</f>
        <v>0</v>
      </c>
      <c r="AZ484">
        <f>'Revenue Drivers'!AK312</f>
        <v>12.913579999999996</v>
      </c>
      <c r="BA484">
        <f>'Revenue Drivers'!AL312</f>
        <v>18.559764999999992</v>
      </c>
      <c r="BB484">
        <f>'Revenue Drivers'!AM312</f>
        <v>20.863069999999993</v>
      </c>
      <c r="BC484">
        <f>'Revenue Drivers'!AN312</f>
        <v>11.504199999999997</v>
      </c>
      <c r="BD484">
        <f>'Revenue Drivers'!AO312</f>
        <v>5.2497114368876794</v>
      </c>
      <c r="BE484">
        <f>'Revenue Drivers'!AP312</f>
        <v>-1.2107717444510087</v>
      </c>
      <c r="BF484">
        <f>'Revenue Drivers'!AQ312</f>
        <v>-5.0388994436535341</v>
      </c>
      <c r="BG484">
        <f>'Revenue Drivers'!AR312</f>
        <v>1.0930327941273674</v>
      </c>
    </row>
    <row r="485" spans="1:59">
      <c r="A485" t="str">
        <f>'Revenue Drivers'!I313</f>
        <v>q/q abs Growth</v>
      </c>
      <c r="B485">
        <f>'Revenue Drivers'!J313</f>
        <v>0</v>
      </c>
      <c r="C485">
        <f>'Revenue Drivers'!K313</f>
        <v>0</v>
      </c>
      <c r="D485">
        <f>'Revenue Drivers'!L313</f>
        <v>0</v>
      </c>
      <c r="E485">
        <f>'Revenue Drivers'!M313</f>
        <v>0</v>
      </c>
      <c r="F485">
        <f>'Revenue Drivers'!N313</f>
        <v>0</v>
      </c>
      <c r="G485">
        <f>'Revenue Drivers'!O313</f>
        <v>0</v>
      </c>
      <c r="H485">
        <f>'Revenue Drivers'!P313</f>
        <v>0</v>
      </c>
      <c r="I485">
        <f>'Revenue Drivers'!Q313</f>
        <v>0</v>
      </c>
      <c r="J485">
        <f>'Revenue Drivers'!R313</f>
        <v>0</v>
      </c>
      <c r="K485">
        <f>'Revenue Drivers'!S313</f>
        <v>0</v>
      </c>
      <c r="L485">
        <f>'Revenue Drivers'!T313</f>
        <v>0</v>
      </c>
      <c r="M485">
        <f>'Revenue Drivers'!U313</f>
        <v>0</v>
      </c>
      <c r="N485">
        <f>'Revenue Drivers'!V313</f>
        <v>0</v>
      </c>
      <c r="O485">
        <f>'Revenue Drivers'!W313</f>
        <v>0</v>
      </c>
      <c r="P485">
        <f>'Revenue Drivers'!X313</f>
        <v>0</v>
      </c>
      <c r="Q485">
        <f>'Revenue Drivers'!Y313</f>
        <v>0</v>
      </c>
      <c r="R485">
        <f>'Revenue Drivers'!Z313</f>
        <v>0</v>
      </c>
      <c r="S485">
        <f>'Revenue Drivers'!AA313</f>
        <v>0</v>
      </c>
      <c r="T485">
        <f>'Revenue Drivers'!AB313</f>
        <v>0</v>
      </c>
      <c r="U485">
        <f>'Revenue Drivers'!AC313</f>
        <v>0</v>
      </c>
      <c r="V485">
        <f>'Revenue Drivers'!AD313</f>
        <v>1.6800000000000068</v>
      </c>
      <c r="W485">
        <f>'Revenue Drivers'!AE313</f>
        <v>7.2590000000000003</v>
      </c>
      <c r="X485">
        <f>'Revenue Drivers'!AF313</f>
        <v>2.4650000000000034</v>
      </c>
      <c r="Y485">
        <f>'Revenue Drivers'!AG313</f>
        <v>3.4714399999999941</v>
      </c>
      <c r="Z485">
        <f>'Revenue Drivers'!AH313</f>
        <v>-2.7619549999999933</v>
      </c>
      <c r="AA485">
        <f>'Revenue Drivers'!AI313</f>
        <v>1.915034999999996</v>
      </c>
      <c r="AB485">
        <f>'Revenue Drivers'!AJ313</f>
        <v>6.0446799999999996</v>
      </c>
      <c r="AD485">
        <f>'Revenue Drivers'!AT313</f>
        <v>0</v>
      </c>
      <c r="AE485">
        <f>'Revenue Drivers'!AU313</f>
        <v>0</v>
      </c>
      <c r="AF485">
        <f>'Revenue Drivers'!AV313</f>
        <v>0</v>
      </c>
      <c r="AG485">
        <f>'Revenue Drivers'!AW313</f>
        <v>0</v>
      </c>
      <c r="AH485">
        <f>'Revenue Drivers'!AX313</f>
        <v>0</v>
      </c>
      <c r="AI485">
        <f>'Revenue Drivers'!AY313</f>
        <v>0</v>
      </c>
      <c r="AJ485">
        <f>'Revenue Drivers'!AZ313</f>
        <v>0</v>
      </c>
      <c r="AK485">
        <f>'Revenue Drivers'!BA313</f>
        <v>0</v>
      </c>
      <c r="AL485" t="str">
        <f>'Revenue Drivers'!BB313</f>
        <v>NA</v>
      </c>
      <c r="AM485" t="str">
        <f>'Revenue Drivers'!BC313</f>
        <v>NA</v>
      </c>
      <c r="AN485" t="str">
        <f>'Revenue Drivers'!BD313</f>
        <v>NA</v>
      </c>
      <c r="AO485" t="str">
        <f>'Revenue Drivers'!BE313</f>
        <v>NA</v>
      </c>
      <c r="AP485" t="str">
        <f>'Revenue Drivers'!BF313</f>
        <v>NA</v>
      </c>
      <c r="AQ485" t="str">
        <f>'Revenue Drivers'!BG313</f>
        <v>NA</v>
      </c>
      <c r="AR485" t="str">
        <f>'Revenue Drivers'!BH313</f>
        <v>NA</v>
      </c>
      <c r="AS485" t="str">
        <f>'Revenue Drivers'!BI313</f>
        <v>NA</v>
      </c>
      <c r="AT485">
        <f>'Revenue Drivers'!BJ313</f>
        <v>0</v>
      </c>
      <c r="AZ485">
        <f>'Revenue Drivers'!AK313</f>
        <v>7.7158199999999937</v>
      </c>
      <c r="BA485">
        <f>'Revenue Drivers'!AL313</f>
        <v>2.8842300000000023</v>
      </c>
      <c r="BB485">
        <f>'Revenue Drivers'!AM313</f>
        <v>4.2183399999999978</v>
      </c>
      <c r="BC485">
        <f>'Revenue Drivers'!AN313</f>
        <v>-3.3141899999999964</v>
      </c>
      <c r="BD485">
        <f>'Revenue Drivers'!AO313</f>
        <v>1.4613314368876757</v>
      </c>
      <c r="BE485">
        <f>'Revenue Drivers'!AP313</f>
        <v>-3.5762531813386857</v>
      </c>
      <c r="BF485">
        <f>'Revenue Drivers'!AQ313</f>
        <v>0.39021230079747227</v>
      </c>
      <c r="BG485">
        <f>'Revenue Drivers'!AR313</f>
        <v>2.8177422377809052</v>
      </c>
    </row>
    <row r="486" spans="1:59">
      <c r="A486" t="str">
        <f>'Revenue Drivers'!I314</f>
        <v xml:space="preserve">% of Asia-Pacific Constant Currency Gross Revenue </v>
      </c>
      <c r="B486">
        <f>'Revenue Drivers'!J314</f>
        <v>0</v>
      </c>
      <c r="C486">
        <f>'Revenue Drivers'!K314</f>
        <v>0</v>
      </c>
      <c r="D486">
        <f>'Revenue Drivers'!L314</f>
        <v>0</v>
      </c>
      <c r="E486">
        <f>'Revenue Drivers'!M314</f>
        <v>0</v>
      </c>
      <c r="F486">
        <f>'Revenue Drivers'!N314</f>
        <v>0</v>
      </c>
      <c r="G486">
        <f>'Revenue Drivers'!O314</f>
        <v>0</v>
      </c>
      <c r="H486">
        <f>'Revenue Drivers'!P314</f>
        <v>0</v>
      </c>
      <c r="I486">
        <f>'Revenue Drivers'!Q314</f>
        <v>0</v>
      </c>
      <c r="J486">
        <f>'Revenue Drivers'!R314</f>
        <v>0</v>
      </c>
      <c r="K486">
        <f>'Revenue Drivers'!S314</f>
        <v>0</v>
      </c>
      <c r="L486">
        <f>'Revenue Drivers'!T314</f>
        <v>0</v>
      </c>
      <c r="M486">
        <f>'Revenue Drivers'!U314</f>
        <v>0</v>
      </c>
      <c r="N486">
        <f>'Revenue Drivers'!V314</f>
        <v>0</v>
      </c>
      <c r="O486">
        <f>'Revenue Drivers'!W314</f>
        <v>0</v>
      </c>
      <c r="P486">
        <f>'Revenue Drivers'!X314</f>
        <v>0</v>
      </c>
      <c r="Q486">
        <f>'Revenue Drivers'!Y314</f>
        <v>0</v>
      </c>
      <c r="R486">
        <f>'Revenue Drivers'!Z314</f>
        <v>0</v>
      </c>
      <c r="S486">
        <f>'Revenue Drivers'!AA314</f>
        <v>0</v>
      </c>
      <c r="T486">
        <f>'Revenue Drivers'!AB314</f>
        <v>0</v>
      </c>
      <c r="U486">
        <f>'Revenue Drivers'!AC314</f>
        <v>0.596594847504621</v>
      </c>
      <c r="V486">
        <f>'Revenue Drivers'!AD314</f>
        <v>0.60589362721609974</v>
      </c>
      <c r="W486">
        <f>'Revenue Drivers'!AE314</f>
        <v>0.61078091765420839</v>
      </c>
      <c r="X486">
        <f>'Revenue Drivers'!AF314</f>
        <v>0.60501067321596624</v>
      </c>
      <c r="Y486">
        <f>'Revenue Drivers'!AG314</f>
        <v>0.59975919304050807</v>
      </c>
      <c r="Z486">
        <f>'Revenue Drivers'!AH314</f>
        <v>0.59360782418363844</v>
      </c>
      <c r="AA486">
        <f>'Revenue Drivers'!AI314</f>
        <v>0.59568180228083667</v>
      </c>
      <c r="AB486">
        <f>'Revenue Drivers'!AJ314</f>
        <v>0.59428160952923081</v>
      </c>
      <c r="AD486">
        <f>'Revenue Drivers'!AT314</f>
        <v>0</v>
      </c>
      <c r="AE486">
        <f>'Revenue Drivers'!AU314</f>
        <v>0</v>
      </c>
      <c r="AF486">
        <f>'Revenue Drivers'!AV314</f>
        <v>0</v>
      </c>
      <c r="AG486">
        <f>'Revenue Drivers'!AW314</f>
        <v>0</v>
      </c>
      <c r="AH486">
        <f>'Revenue Drivers'!AX314</f>
        <v>0.60486410542124902</v>
      </c>
      <c r="AI486">
        <f>'Revenue Drivers'!AY314</f>
        <v>0.59581524573208955</v>
      </c>
      <c r="AJ486">
        <f>'Revenue Drivers'!AZ314</f>
        <v>0.57437479151238857</v>
      </c>
      <c r="AK486">
        <f>'Revenue Drivers'!BA314</f>
        <v>0.56974511526353266</v>
      </c>
      <c r="AL486">
        <f>'Revenue Drivers'!BB314</f>
        <v>0.56624511526353272</v>
      </c>
      <c r="AM486">
        <f>'Revenue Drivers'!BC314</f>
        <v>0.56274511526353277</v>
      </c>
      <c r="AN486">
        <f>'Revenue Drivers'!BD314</f>
        <v>0.55924511526353282</v>
      </c>
      <c r="AO486">
        <f>'Revenue Drivers'!BE314</f>
        <v>0.55724511526353282</v>
      </c>
      <c r="AP486">
        <f>'Revenue Drivers'!BF314</f>
        <v>0.55524511526353282</v>
      </c>
      <c r="AQ486">
        <f>'Revenue Drivers'!BG314</f>
        <v>0.55324511526353282</v>
      </c>
      <c r="AR486">
        <f>'Revenue Drivers'!BH314</f>
        <v>0.55224511526353282</v>
      </c>
      <c r="AS486">
        <f>'Revenue Drivers'!BI314</f>
        <v>0.55174511526353287</v>
      </c>
      <c r="AT486">
        <f>'Revenue Drivers'!BJ314</f>
        <v>0</v>
      </c>
      <c r="AZ486">
        <f>'Revenue Drivers'!AK314</f>
        <v>0.58697829687831815</v>
      </c>
      <c r="BA486">
        <f>'Revenue Drivers'!AL314</f>
        <v>0.58567975422786966</v>
      </c>
      <c r="BB486">
        <f>'Revenue Drivers'!AM314</f>
        <v>0.56149615121993168</v>
      </c>
      <c r="BC486">
        <f>'Revenue Drivers'!AN314</f>
        <v>0.5656415281813495</v>
      </c>
      <c r="BD486">
        <f>'Revenue Drivers'!AO314</f>
        <v>0.58197829687831815</v>
      </c>
      <c r="BE486">
        <f>'Revenue Drivers'!AP314</f>
        <v>0.58067975422786966</v>
      </c>
      <c r="BF486">
        <f>'Revenue Drivers'!AQ314</f>
        <v>0.55649615121993168</v>
      </c>
      <c r="BG486">
        <f>'Revenue Drivers'!AR314</f>
        <v>0.56064152818134949</v>
      </c>
    </row>
    <row r="487" spans="1:59">
      <c r="A487">
        <f>'Revenue Drivers'!I316</f>
        <v>0</v>
      </c>
      <c r="B487">
        <f>'Revenue Drivers'!J316</f>
        <v>0</v>
      </c>
      <c r="C487">
        <f>'Revenue Drivers'!K316</f>
        <v>0</v>
      </c>
      <c r="D487">
        <f>'Revenue Drivers'!L316</f>
        <v>0</v>
      </c>
      <c r="E487">
        <f>'Revenue Drivers'!M316</f>
        <v>0</v>
      </c>
      <c r="F487">
        <f>'Revenue Drivers'!N316</f>
        <v>0</v>
      </c>
      <c r="G487">
        <f>'Revenue Drivers'!O316</f>
        <v>0</v>
      </c>
      <c r="H487">
        <f>'Revenue Drivers'!P316</f>
        <v>0</v>
      </c>
      <c r="I487">
        <f>'Revenue Drivers'!Q316</f>
        <v>0</v>
      </c>
      <c r="J487">
        <f>'Revenue Drivers'!R316</f>
        <v>0</v>
      </c>
      <c r="K487">
        <f>'Revenue Drivers'!S316</f>
        <v>0</v>
      </c>
      <c r="L487">
        <f>'Revenue Drivers'!T316</f>
        <v>0</v>
      </c>
      <c r="M487">
        <f>'Revenue Drivers'!U316</f>
        <v>0</v>
      </c>
      <c r="N487">
        <f>'Revenue Drivers'!V316</f>
        <v>0</v>
      </c>
      <c r="O487">
        <f>'Revenue Drivers'!W316</f>
        <v>0</v>
      </c>
      <c r="P487">
        <f>'Revenue Drivers'!X316</f>
        <v>0</v>
      </c>
      <c r="Q487">
        <f>'Revenue Drivers'!Y316</f>
        <v>0</v>
      </c>
      <c r="R487">
        <f>'Revenue Drivers'!Z316</f>
        <v>0</v>
      </c>
      <c r="S487">
        <f>'Revenue Drivers'!AA316</f>
        <v>0</v>
      </c>
      <c r="T487">
        <f>'Revenue Drivers'!AB316</f>
        <v>0</v>
      </c>
      <c r="U487">
        <f>'Revenue Drivers'!AC316</f>
        <v>0</v>
      </c>
      <c r="V487">
        <f>'Revenue Drivers'!AD316</f>
        <v>0</v>
      </c>
      <c r="W487">
        <f>'Revenue Drivers'!AE316</f>
        <v>0</v>
      </c>
      <c r="X487">
        <f>'Revenue Drivers'!AF316</f>
        <v>0</v>
      </c>
      <c r="Y487">
        <f>'Revenue Drivers'!AG316</f>
        <v>0</v>
      </c>
      <c r="Z487">
        <f>'Revenue Drivers'!AH316</f>
        <v>0</v>
      </c>
      <c r="AA487">
        <f>'Revenue Drivers'!AI316</f>
        <v>0</v>
      </c>
      <c r="AB487">
        <f>'Revenue Drivers'!AJ316</f>
        <v>0</v>
      </c>
      <c r="AD487">
        <f>'Revenue Drivers'!AT316</f>
        <v>0</v>
      </c>
      <c r="AE487">
        <f>'Revenue Drivers'!AU316</f>
        <v>0</v>
      </c>
      <c r="AF487">
        <f>'Revenue Drivers'!AV316</f>
        <v>0</v>
      </c>
      <c r="AG487">
        <f>'Revenue Drivers'!AW316</f>
        <v>0</v>
      </c>
      <c r="AH487">
        <f>'Revenue Drivers'!AX316</f>
        <v>0</v>
      </c>
      <c r="AI487">
        <f>'Revenue Drivers'!AY316</f>
        <v>0</v>
      </c>
      <c r="AJ487">
        <f>'Revenue Drivers'!AZ316</f>
        <v>0</v>
      </c>
      <c r="AK487">
        <f>'Revenue Drivers'!BA316</f>
        <v>0</v>
      </c>
      <c r="AL487">
        <f>'Revenue Drivers'!BB316</f>
        <v>0</v>
      </c>
      <c r="AM487">
        <f>'Revenue Drivers'!BC316</f>
        <v>0</v>
      </c>
      <c r="AN487">
        <f>'Revenue Drivers'!BD316</f>
        <v>0</v>
      </c>
      <c r="AO487">
        <f>'Revenue Drivers'!BE316</f>
        <v>0</v>
      </c>
      <c r="AP487">
        <f>'Revenue Drivers'!BF316</f>
        <v>0</v>
      </c>
      <c r="AQ487">
        <f>'Revenue Drivers'!BG316</f>
        <v>0</v>
      </c>
      <c r="AR487">
        <f>'Revenue Drivers'!BH316</f>
        <v>0</v>
      </c>
      <c r="AS487">
        <f>'Revenue Drivers'!BI316</f>
        <v>0</v>
      </c>
      <c r="AT487">
        <f>'Revenue Drivers'!BJ316</f>
        <v>0</v>
      </c>
      <c r="AZ487">
        <f>'Revenue Drivers'!AK316</f>
        <v>0</v>
      </c>
      <c r="BA487">
        <f>'Revenue Drivers'!AL316</f>
        <v>0</v>
      </c>
      <c r="BB487">
        <f>'Revenue Drivers'!AM316</f>
        <v>0</v>
      </c>
      <c r="BC487">
        <f>'Revenue Drivers'!AN316</f>
        <v>0</v>
      </c>
      <c r="BD487">
        <f>'Revenue Drivers'!AO316</f>
        <v>0</v>
      </c>
      <c r="BE487">
        <f>'Revenue Drivers'!AP316</f>
        <v>0</v>
      </c>
      <c r="BF487">
        <f>'Revenue Drivers'!AQ316</f>
        <v>0</v>
      </c>
      <c r="BG487">
        <f>'Revenue Drivers'!AR316</f>
        <v>0</v>
      </c>
    </row>
    <row r="488" spans="1:59">
      <c r="A488" t="str">
        <f>'Revenue Drivers'!I317</f>
        <v>y/y FX Impact - %</v>
      </c>
      <c r="B488">
        <f>'Revenue Drivers'!J317</f>
        <v>0</v>
      </c>
      <c r="C488">
        <f>'Revenue Drivers'!K317</f>
        <v>0</v>
      </c>
      <c r="D488">
        <f>'Revenue Drivers'!L317</f>
        <v>0</v>
      </c>
      <c r="E488">
        <f>'Revenue Drivers'!M317</f>
        <v>0</v>
      </c>
      <c r="F488">
        <f>'Revenue Drivers'!N317</f>
        <v>0</v>
      </c>
      <c r="G488">
        <f>'Revenue Drivers'!O317</f>
        <v>0</v>
      </c>
      <c r="H488">
        <f>'Revenue Drivers'!P317</f>
        <v>0</v>
      </c>
      <c r="I488">
        <f>'Revenue Drivers'!Q317</f>
        <v>0</v>
      </c>
      <c r="J488">
        <f>'Revenue Drivers'!R317</f>
        <v>0</v>
      </c>
      <c r="K488">
        <f>'Revenue Drivers'!S317</f>
        <v>0</v>
      </c>
      <c r="L488">
        <f>'Revenue Drivers'!T317</f>
        <v>0</v>
      </c>
      <c r="M488">
        <f>'Revenue Drivers'!U317</f>
        <v>0</v>
      </c>
      <c r="N488">
        <f>'Revenue Drivers'!V317</f>
        <v>0</v>
      </c>
      <c r="O488">
        <f>'Revenue Drivers'!W317</f>
        <v>0</v>
      </c>
      <c r="P488">
        <f>'Revenue Drivers'!X317</f>
        <v>0</v>
      </c>
      <c r="Q488">
        <f>'Revenue Drivers'!Y317</f>
        <v>0</v>
      </c>
      <c r="R488">
        <f>'Revenue Drivers'!Z317</f>
        <v>0</v>
      </c>
      <c r="S488">
        <f>'Revenue Drivers'!AA317</f>
        <v>0</v>
      </c>
      <c r="T488">
        <f>'Revenue Drivers'!AB317</f>
        <v>0</v>
      </c>
      <c r="U488">
        <f>'Revenue Drivers'!AC317</f>
        <v>-0.19208882168013042</v>
      </c>
      <c r="V488">
        <f>'Revenue Drivers'!AD317</f>
        <v>-0.2014333158538717</v>
      </c>
      <c r="W488">
        <f>'Revenue Drivers'!AE317</f>
        <v>-0.19201012396099992</v>
      </c>
      <c r="X488">
        <f>'Revenue Drivers'!AF317</f>
        <v>-9.8830769230769278E-2</v>
      </c>
      <c r="Y488">
        <f>'Revenue Drivers'!AG317</f>
        <v>1.2403661678451972E-2</v>
      </c>
      <c r="Z488">
        <f>'Revenue Drivers'!AH317</f>
        <v>0.11180239585291818</v>
      </c>
      <c r="AA488">
        <f>'Revenue Drivers'!AI317</f>
        <v>0.1752680374518083</v>
      </c>
      <c r="AB488">
        <f>'Revenue Drivers'!AJ317</f>
        <v>9.8531461468538417E-2</v>
      </c>
      <c r="AD488">
        <f>'Revenue Drivers'!AT317</f>
        <v>0</v>
      </c>
      <c r="AE488">
        <f>'Revenue Drivers'!AU317</f>
        <v>0</v>
      </c>
      <c r="AF488">
        <f>'Revenue Drivers'!AV317</f>
        <v>0</v>
      </c>
      <c r="AG488">
        <f>'Revenue Drivers'!AW317</f>
        <v>0</v>
      </c>
      <c r="AH488">
        <f>'Revenue Drivers'!AX317</f>
        <v>-0.16922720924274604</v>
      </c>
      <c r="AI488">
        <f>'Revenue Drivers'!AY317</f>
        <v>0.1027012014532549</v>
      </c>
      <c r="AJ488">
        <f>'Revenue Drivers'!AZ317</f>
        <v>-1.7727879477396069E-2</v>
      </c>
      <c r="AK488">
        <f>'Revenue Drivers'!BA317</f>
        <v>3.0314167530990366E-2</v>
      </c>
      <c r="AL488">
        <f>'Revenue Drivers'!BB317</f>
        <v>0</v>
      </c>
      <c r="AM488">
        <f>'Revenue Drivers'!BC317</f>
        <v>0</v>
      </c>
      <c r="AN488">
        <f>'Revenue Drivers'!BD317</f>
        <v>0</v>
      </c>
      <c r="AO488">
        <f>'Revenue Drivers'!BE317</f>
        <v>0</v>
      </c>
      <c r="AP488">
        <f>'Revenue Drivers'!BF317</f>
        <v>0</v>
      </c>
      <c r="AQ488">
        <f>'Revenue Drivers'!BG317</f>
        <v>0</v>
      </c>
      <c r="AR488">
        <f>'Revenue Drivers'!BH317</f>
        <v>0</v>
      </c>
      <c r="AS488">
        <f>'Revenue Drivers'!BI317</f>
        <v>0</v>
      </c>
      <c r="AT488">
        <f>'Revenue Drivers'!BJ317</f>
        <v>0</v>
      </c>
      <c r="AZ488">
        <f>'Revenue Drivers'!AK317</f>
        <v>2.0144065253085097E-2</v>
      </c>
      <c r="BA488">
        <f>'Revenue Drivers'!AL317</f>
        <v>-2.9176578860546254E-2</v>
      </c>
      <c r="BB488">
        <f>'Revenue Drivers'!AM317</f>
        <v>-6.2617539179726567E-2</v>
      </c>
      <c r="BC488">
        <f>'Revenue Drivers'!AN317</f>
        <v>2.51418568151629E-3</v>
      </c>
      <c r="BD488">
        <f>'Revenue Drivers'!AO317</f>
        <v>4.694177955474399E-2</v>
      </c>
      <c r="BE488">
        <f>'Revenue Drivers'!AP317</f>
        <v>2.8574191818778072E-2</v>
      </c>
      <c r="BF488">
        <f>'Revenue Drivers'!AQ317</f>
        <v>1.5322844312562922E-2</v>
      </c>
      <c r="BG488">
        <f>'Revenue Drivers'!AR317</f>
        <v>3.0829455431192754E-2</v>
      </c>
    </row>
    <row r="489" spans="1:59">
      <c r="A489" t="str">
        <f>'Revenue Drivers'!I318</f>
        <v>Abs FX Impact</v>
      </c>
      <c r="B489">
        <f>'Revenue Drivers'!J318</f>
        <v>0</v>
      </c>
      <c r="C489">
        <f>'Revenue Drivers'!K318</f>
        <v>0</v>
      </c>
      <c r="D489">
        <f>'Revenue Drivers'!L318</f>
        <v>0</v>
      </c>
      <c r="E489">
        <f>'Revenue Drivers'!M318</f>
        <v>0</v>
      </c>
      <c r="F489">
        <f>'Revenue Drivers'!N318</f>
        <v>0</v>
      </c>
      <c r="G489">
        <f>'Revenue Drivers'!O318</f>
        <v>0</v>
      </c>
      <c r="H489">
        <f>'Revenue Drivers'!P318</f>
        <v>0</v>
      </c>
      <c r="I489">
        <f>'Revenue Drivers'!Q318</f>
        <v>0</v>
      </c>
      <c r="J489">
        <f>'Revenue Drivers'!R318</f>
        <v>0</v>
      </c>
      <c r="K489">
        <f>'Revenue Drivers'!S318</f>
        <v>0</v>
      </c>
      <c r="L489">
        <f>'Revenue Drivers'!T318</f>
        <v>0</v>
      </c>
      <c r="M489">
        <f>'Revenue Drivers'!U318</f>
        <v>0</v>
      </c>
      <c r="N489">
        <f>'Revenue Drivers'!V318</f>
        <v>0</v>
      </c>
      <c r="O489">
        <f>'Revenue Drivers'!W318</f>
        <v>0</v>
      </c>
      <c r="P489">
        <f>'Revenue Drivers'!X318</f>
        <v>0</v>
      </c>
      <c r="Q489">
        <f>'Revenue Drivers'!Y318</f>
        <v>0</v>
      </c>
      <c r="R489">
        <f>'Revenue Drivers'!Z318</f>
        <v>0</v>
      </c>
      <c r="S489">
        <f>'Revenue Drivers'!AA318</f>
        <v>0</v>
      </c>
      <c r="T489">
        <f>'Revenue Drivers'!AB318</f>
        <v>0</v>
      </c>
      <c r="U489">
        <f>'Revenue Drivers'!AC318</f>
        <v>-4.827</v>
      </c>
      <c r="V489">
        <f>'Revenue Drivers'!AD318</f>
        <v>-5.7619999999999996</v>
      </c>
      <c r="W489">
        <f>'Revenue Drivers'!AE318</f>
        <v>-6.6760000000000002</v>
      </c>
      <c r="X489">
        <f>'Revenue Drivers'!AF318</f>
        <v>-3.2120000000000002</v>
      </c>
      <c r="Y489">
        <f>'Revenue Drivers'!AG318</f>
        <v>0.4525599999999983</v>
      </c>
      <c r="Z489">
        <f>'Revenue Drivers'!AH318</f>
        <v>4.162514999999992</v>
      </c>
      <c r="AA489">
        <f>'Revenue Drivers'!AI318</f>
        <v>7.6374799999999965</v>
      </c>
      <c r="AB489">
        <f>'Revenue Drivers'!AJ318</f>
        <v>4.8777999999999935</v>
      </c>
      <c r="AD489">
        <f>'Revenue Drivers'!AT318</f>
        <v>0</v>
      </c>
      <c r="AE489">
        <f>'Revenue Drivers'!AU318</f>
        <v>0</v>
      </c>
      <c r="AF489">
        <f>'Revenue Drivers'!AV318</f>
        <v>0</v>
      </c>
      <c r="AG489">
        <f>'Revenue Drivers'!AW318</f>
        <v>0</v>
      </c>
      <c r="AH489">
        <f>'Revenue Drivers'!AX318</f>
        <v>-20.477</v>
      </c>
      <c r="AI489">
        <f>'Revenue Drivers'!AY318</f>
        <v>17.13035499999998</v>
      </c>
      <c r="AJ489">
        <f>'Revenue Drivers'!AZ318</f>
        <v>-4.3162599999999998</v>
      </c>
      <c r="AK489">
        <f>'Revenue Drivers'!BA318</f>
        <v>8.6658201295816433</v>
      </c>
      <c r="AL489">
        <f>'Revenue Drivers'!BB318</f>
        <v>0</v>
      </c>
      <c r="AM489">
        <f>'Revenue Drivers'!BC318</f>
        <v>0</v>
      </c>
      <c r="AN489">
        <f>'Revenue Drivers'!BD318</f>
        <v>0</v>
      </c>
      <c r="AO489">
        <f>'Revenue Drivers'!BE318</f>
        <v>0</v>
      </c>
      <c r="AP489">
        <f>'Revenue Drivers'!BF318</f>
        <v>0</v>
      </c>
      <c r="AQ489">
        <f>'Revenue Drivers'!BG318</f>
        <v>0</v>
      </c>
      <c r="AR489">
        <f>'Revenue Drivers'!BH318</f>
        <v>0</v>
      </c>
      <c r="AS489">
        <f>'Revenue Drivers'!BI318</f>
        <v>0</v>
      </c>
      <c r="AT489">
        <f>'Revenue Drivers'!BJ318</f>
        <v>0</v>
      </c>
      <c r="AZ489">
        <f>'Revenue Drivers'!AK318</f>
        <v>1.140979999999999</v>
      </c>
      <c r="BA489">
        <f>'Revenue Drivers'!AL318</f>
        <v>-1.6802500000000009</v>
      </c>
      <c r="BB489">
        <f>'Revenue Drivers'!AM318</f>
        <v>-3.9435900000000004</v>
      </c>
      <c r="BC489">
        <f>'Revenue Drivers'!AN318</f>
        <v>0.16660000000000252</v>
      </c>
      <c r="BD489">
        <f>'Revenue Drivers'!AO318</f>
        <v>3.2973314212638729</v>
      </c>
      <c r="BE489">
        <f>'Revenue Drivers'!AP318</f>
        <v>2.0089371300110135</v>
      </c>
      <c r="BF489">
        <f>'Revenue Drivers'!AQ318</f>
        <v>1.1072440528701091</v>
      </c>
      <c r="BG489">
        <f>'Revenue Drivers'!AR318</f>
        <v>2.2523075254366471</v>
      </c>
    </row>
    <row r="490" spans="1:59">
      <c r="A490">
        <f>'Revenue Drivers'!I319</f>
        <v>0</v>
      </c>
      <c r="B490">
        <f>'Revenue Drivers'!J319</f>
        <v>0</v>
      </c>
      <c r="C490">
        <f>'Revenue Drivers'!K319</f>
        <v>0</v>
      </c>
      <c r="D490">
        <f>'Revenue Drivers'!L319</f>
        <v>0</v>
      </c>
      <c r="E490">
        <f>'Revenue Drivers'!M319</f>
        <v>0</v>
      </c>
      <c r="F490">
        <f>'Revenue Drivers'!N319</f>
        <v>0</v>
      </c>
      <c r="G490">
        <f>'Revenue Drivers'!O319</f>
        <v>0</v>
      </c>
      <c r="H490">
        <f>'Revenue Drivers'!P319</f>
        <v>0</v>
      </c>
      <c r="I490">
        <f>'Revenue Drivers'!Q319</f>
        <v>0</v>
      </c>
      <c r="J490">
        <f>'Revenue Drivers'!R319</f>
        <v>0</v>
      </c>
      <c r="K490">
        <f>'Revenue Drivers'!S319</f>
        <v>0</v>
      </c>
      <c r="L490">
        <f>'Revenue Drivers'!T319</f>
        <v>0</v>
      </c>
      <c r="M490">
        <f>'Revenue Drivers'!U319</f>
        <v>0</v>
      </c>
      <c r="N490">
        <f>'Revenue Drivers'!V319</f>
        <v>0</v>
      </c>
      <c r="O490">
        <f>'Revenue Drivers'!W319</f>
        <v>0</v>
      </c>
      <c r="P490">
        <f>'Revenue Drivers'!X319</f>
        <v>0</v>
      </c>
      <c r="Q490">
        <f>'Revenue Drivers'!Y319</f>
        <v>0</v>
      </c>
      <c r="R490">
        <f>'Revenue Drivers'!Z319</f>
        <v>0</v>
      </c>
      <c r="S490">
        <f>'Revenue Drivers'!AA319</f>
        <v>0</v>
      </c>
      <c r="T490">
        <f>'Revenue Drivers'!AB319</f>
        <v>0</v>
      </c>
      <c r="U490">
        <f>'Revenue Drivers'!AC319</f>
        <v>0</v>
      </c>
      <c r="V490">
        <f>'Revenue Drivers'!AD319</f>
        <v>0</v>
      </c>
      <c r="W490">
        <f>'Revenue Drivers'!AE319</f>
        <v>0</v>
      </c>
      <c r="X490">
        <f>'Revenue Drivers'!AF319</f>
        <v>0</v>
      </c>
      <c r="Y490">
        <f>'Revenue Drivers'!AG319</f>
        <v>0</v>
      </c>
      <c r="Z490">
        <f>'Revenue Drivers'!AH319</f>
        <v>0</v>
      </c>
      <c r="AA490">
        <f>'Revenue Drivers'!AI319</f>
        <v>0</v>
      </c>
      <c r="AB490">
        <f>'Revenue Drivers'!AJ319</f>
        <v>0</v>
      </c>
      <c r="AD490">
        <f>'Revenue Drivers'!AT319</f>
        <v>0</v>
      </c>
      <c r="AE490">
        <f>'Revenue Drivers'!AU319</f>
        <v>0</v>
      </c>
      <c r="AF490">
        <f>'Revenue Drivers'!AV319</f>
        <v>0</v>
      </c>
      <c r="AG490">
        <f>'Revenue Drivers'!AW319</f>
        <v>0</v>
      </c>
      <c r="AH490">
        <f>'Revenue Drivers'!AX319</f>
        <v>0</v>
      </c>
      <c r="AI490">
        <f>'Revenue Drivers'!AY319</f>
        <v>0</v>
      </c>
      <c r="AJ490">
        <f>'Revenue Drivers'!AZ319</f>
        <v>0</v>
      </c>
      <c r="AK490">
        <f>'Revenue Drivers'!BA319</f>
        <v>0</v>
      </c>
      <c r="AL490">
        <f>'Revenue Drivers'!BB319</f>
        <v>0</v>
      </c>
      <c r="AM490">
        <f>'Revenue Drivers'!BC319</f>
        <v>0</v>
      </c>
      <c r="AN490">
        <f>'Revenue Drivers'!BD319</f>
        <v>0</v>
      </c>
      <c r="AO490">
        <f>'Revenue Drivers'!BE319</f>
        <v>0</v>
      </c>
      <c r="AP490">
        <f>'Revenue Drivers'!BF319</f>
        <v>0</v>
      </c>
      <c r="AQ490">
        <f>'Revenue Drivers'!BG319</f>
        <v>0</v>
      </c>
      <c r="AR490">
        <f>'Revenue Drivers'!BH319</f>
        <v>0</v>
      </c>
      <c r="AS490">
        <f>'Revenue Drivers'!BI319</f>
        <v>0</v>
      </c>
      <c r="AT490">
        <f>'Revenue Drivers'!BJ319</f>
        <v>0</v>
      </c>
      <c r="AZ490">
        <f>'Revenue Drivers'!AK319</f>
        <v>0</v>
      </c>
      <c r="BA490">
        <f>'Revenue Drivers'!AL319</f>
        <v>0</v>
      </c>
      <c r="BB490">
        <f>'Revenue Drivers'!AM319</f>
        <v>0</v>
      </c>
      <c r="BC490">
        <f>'Revenue Drivers'!AN319</f>
        <v>0</v>
      </c>
      <c r="BD490">
        <f>'Revenue Drivers'!AO319</f>
        <v>0</v>
      </c>
      <c r="BE490">
        <f>'Revenue Drivers'!AP319</f>
        <v>0</v>
      </c>
      <c r="BF490">
        <f>'Revenue Drivers'!AQ319</f>
        <v>0</v>
      </c>
      <c r="BG490">
        <f>'Revenue Drivers'!AR319</f>
        <v>0</v>
      </c>
    </row>
    <row r="491" spans="1:59">
      <c r="A491">
        <f>'Revenue Drivers'!I320</f>
        <v>0</v>
      </c>
      <c r="B491">
        <f>'Revenue Drivers'!J320</f>
        <v>0</v>
      </c>
      <c r="C491">
        <f>'Revenue Drivers'!K320</f>
        <v>0</v>
      </c>
      <c r="D491">
        <f>'Revenue Drivers'!L320</f>
        <v>0</v>
      </c>
      <c r="E491">
        <f>'Revenue Drivers'!M320</f>
        <v>0</v>
      </c>
      <c r="F491">
        <f>'Revenue Drivers'!N320</f>
        <v>0</v>
      </c>
      <c r="G491">
        <f>'Revenue Drivers'!O320</f>
        <v>0</v>
      </c>
      <c r="H491">
        <f>'Revenue Drivers'!P320</f>
        <v>0</v>
      </c>
      <c r="I491">
        <f>'Revenue Drivers'!Q320</f>
        <v>0</v>
      </c>
      <c r="J491">
        <f>'Revenue Drivers'!R320</f>
        <v>0</v>
      </c>
      <c r="K491">
        <f>'Revenue Drivers'!S320</f>
        <v>0</v>
      </c>
      <c r="L491">
        <f>'Revenue Drivers'!T320</f>
        <v>0</v>
      </c>
      <c r="M491">
        <f>'Revenue Drivers'!U320</f>
        <v>0</v>
      </c>
      <c r="N491">
        <f>'Revenue Drivers'!V320</f>
        <v>0</v>
      </c>
      <c r="O491">
        <f>'Revenue Drivers'!W320</f>
        <v>0</v>
      </c>
      <c r="P491">
        <f>'Revenue Drivers'!X320</f>
        <v>0</v>
      </c>
      <c r="Q491">
        <f>'Revenue Drivers'!Y320</f>
        <v>0</v>
      </c>
      <c r="R491">
        <f>'Revenue Drivers'!Z320</f>
        <v>0</v>
      </c>
      <c r="S491">
        <f>'Revenue Drivers'!AA320</f>
        <v>0</v>
      </c>
      <c r="T491">
        <f>'Revenue Drivers'!AB320</f>
        <v>0</v>
      </c>
      <c r="U491">
        <f>'Revenue Drivers'!AC320</f>
        <v>0</v>
      </c>
      <c r="V491">
        <f>'Revenue Drivers'!AD320</f>
        <v>0</v>
      </c>
      <c r="W491">
        <f>'Revenue Drivers'!AE320</f>
        <v>0</v>
      </c>
      <c r="X491">
        <f>'Revenue Drivers'!AF320</f>
        <v>0</v>
      </c>
      <c r="Y491">
        <f>'Revenue Drivers'!AG320</f>
        <v>0</v>
      </c>
      <c r="Z491">
        <f>'Revenue Drivers'!AH320</f>
        <v>0</v>
      </c>
      <c r="AA491">
        <f>'Revenue Drivers'!AI320</f>
        <v>0</v>
      </c>
      <c r="AB491">
        <f>'Revenue Drivers'!AJ320</f>
        <v>0</v>
      </c>
      <c r="AD491">
        <f>'Revenue Drivers'!AT320</f>
        <v>0</v>
      </c>
      <c r="AE491">
        <f>'Revenue Drivers'!AU320</f>
        <v>0</v>
      </c>
      <c r="AF491">
        <f>'Revenue Drivers'!AV320</f>
        <v>0</v>
      </c>
      <c r="AG491">
        <f>'Revenue Drivers'!AW320</f>
        <v>0</v>
      </c>
      <c r="AH491">
        <f>'Revenue Drivers'!AX320</f>
        <v>0</v>
      </c>
      <c r="AI491">
        <f>'Revenue Drivers'!AY320</f>
        <v>0</v>
      </c>
      <c r="AJ491">
        <f>'Revenue Drivers'!AZ320</f>
        <v>0</v>
      </c>
      <c r="AK491">
        <f>'Revenue Drivers'!BA320</f>
        <v>0</v>
      </c>
      <c r="AL491">
        <f>'Revenue Drivers'!BB320</f>
        <v>0</v>
      </c>
      <c r="AM491">
        <f>'Revenue Drivers'!BC320</f>
        <v>0</v>
      </c>
      <c r="AN491">
        <f>'Revenue Drivers'!BD320</f>
        <v>0</v>
      </c>
      <c r="AO491">
        <f>'Revenue Drivers'!BE320</f>
        <v>0</v>
      </c>
      <c r="AP491">
        <f>'Revenue Drivers'!BF320</f>
        <v>0</v>
      </c>
      <c r="AQ491">
        <f>'Revenue Drivers'!BG320</f>
        <v>0</v>
      </c>
      <c r="AR491">
        <f>'Revenue Drivers'!BH320</f>
        <v>0</v>
      </c>
      <c r="AS491">
        <f>'Revenue Drivers'!BI320</f>
        <v>0</v>
      </c>
      <c r="AT491">
        <f>'Revenue Drivers'!BJ320</f>
        <v>0</v>
      </c>
      <c r="AZ491">
        <f>'Revenue Drivers'!AK320</f>
        <v>0</v>
      </c>
      <c r="BA491">
        <f>'Revenue Drivers'!AL320</f>
        <v>0</v>
      </c>
      <c r="BB491">
        <f>'Revenue Drivers'!AM320</f>
        <v>0</v>
      </c>
      <c r="BC491">
        <f>'Revenue Drivers'!AN320</f>
        <v>0</v>
      </c>
      <c r="BD491">
        <f>'Revenue Drivers'!AO320</f>
        <v>0</v>
      </c>
      <c r="BE491">
        <f>'Revenue Drivers'!AP320</f>
        <v>0</v>
      </c>
      <c r="BF491">
        <f>'Revenue Drivers'!AQ320</f>
        <v>0</v>
      </c>
      <c r="BG491">
        <f>'Revenue Drivers'!AR320</f>
        <v>0</v>
      </c>
    </row>
    <row r="492" spans="1:59">
      <c r="A492" t="str">
        <f>'Revenue Drivers'!I321</f>
        <v>Check</v>
      </c>
      <c r="B492">
        <f>'Revenue Drivers'!J321</f>
        <v>0</v>
      </c>
      <c r="C492">
        <f>'Revenue Drivers'!K321</f>
        <v>0</v>
      </c>
      <c r="D492">
        <f>'Revenue Drivers'!L321</f>
        <v>0</v>
      </c>
      <c r="E492">
        <f>'Revenue Drivers'!M321</f>
        <v>0</v>
      </c>
      <c r="F492">
        <f>'Revenue Drivers'!N321</f>
        <v>0</v>
      </c>
      <c r="G492">
        <f>'Revenue Drivers'!O321</f>
        <v>0</v>
      </c>
      <c r="H492">
        <f>'Revenue Drivers'!P321</f>
        <v>0</v>
      </c>
      <c r="I492">
        <f>'Revenue Drivers'!Q321</f>
        <v>0</v>
      </c>
      <c r="J492">
        <f>'Revenue Drivers'!R321</f>
        <v>0</v>
      </c>
      <c r="K492">
        <f>'Revenue Drivers'!S321</f>
        <v>0</v>
      </c>
      <c r="L492">
        <f>'Revenue Drivers'!T321</f>
        <v>0</v>
      </c>
      <c r="M492">
        <f>'Revenue Drivers'!U321</f>
        <v>0</v>
      </c>
      <c r="N492">
        <f>'Revenue Drivers'!V321</f>
        <v>0</v>
      </c>
      <c r="O492">
        <f>'Revenue Drivers'!W321</f>
        <v>0</v>
      </c>
      <c r="P492">
        <f>'Revenue Drivers'!X321</f>
        <v>0</v>
      </c>
      <c r="Q492">
        <f>'Revenue Drivers'!Y321</f>
        <v>0</v>
      </c>
      <c r="R492">
        <f>'Revenue Drivers'!Z321</f>
        <v>0</v>
      </c>
      <c r="S492">
        <f>'Revenue Drivers'!AA321</f>
        <v>0</v>
      </c>
      <c r="T492">
        <f>'Revenue Drivers'!AB321</f>
        <v>0</v>
      </c>
      <c r="U492">
        <f>'Revenue Drivers'!AC321</f>
        <v>0</v>
      </c>
      <c r="V492">
        <f>'Revenue Drivers'!AD321</f>
        <v>0</v>
      </c>
      <c r="W492">
        <f>'Revenue Drivers'!AE321</f>
        <v>0</v>
      </c>
      <c r="X492">
        <f>'Revenue Drivers'!AF321</f>
        <v>0</v>
      </c>
      <c r="Y492">
        <f>'Revenue Drivers'!AG321</f>
        <v>0</v>
      </c>
      <c r="Z492">
        <f>'Revenue Drivers'!AH321</f>
        <v>0</v>
      </c>
      <c r="AA492">
        <f>'Revenue Drivers'!AI321</f>
        <v>0</v>
      </c>
      <c r="AB492">
        <f>'Revenue Drivers'!AJ321</f>
        <v>0</v>
      </c>
      <c r="AD492">
        <f>'Revenue Drivers'!AT321</f>
        <v>0</v>
      </c>
      <c r="AE492">
        <f>'Revenue Drivers'!AU321</f>
        <v>0</v>
      </c>
      <c r="AF492">
        <f>'Revenue Drivers'!AV321</f>
        <v>0</v>
      </c>
      <c r="AG492">
        <f>'Revenue Drivers'!AW321</f>
        <v>0</v>
      </c>
      <c r="AH492">
        <f>'Revenue Drivers'!AX321</f>
        <v>0</v>
      </c>
      <c r="AI492">
        <f>'Revenue Drivers'!AY321</f>
        <v>0</v>
      </c>
      <c r="AJ492">
        <f>'Revenue Drivers'!AZ321</f>
        <v>0</v>
      </c>
      <c r="AK492">
        <f>'Revenue Drivers'!BA321</f>
        <v>0</v>
      </c>
      <c r="AL492">
        <f>'Revenue Drivers'!BB321</f>
        <v>0</v>
      </c>
      <c r="AM492">
        <f>'Revenue Drivers'!BC321</f>
        <v>0</v>
      </c>
      <c r="AN492">
        <f>'Revenue Drivers'!BD321</f>
        <v>0</v>
      </c>
      <c r="AO492">
        <f>'Revenue Drivers'!BE321</f>
        <v>0</v>
      </c>
      <c r="AP492">
        <f>'Revenue Drivers'!BF321</f>
        <v>0</v>
      </c>
      <c r="AQ492">
        <f>'Revenue Drivers'!BG321</f>
        <v>0</v>
      </c>
      <c r="AR492">
        <f>'Revenue Drivers'!BH321</f>
        <v>0</v>
      </c>
      <c r="AS492">
        <f>'Revenue Drivers'!BI321</f>
        <v>0</v>
      </c>
      <c r="AT492">
        <f>'Revenue Drivers'!BJ321</f>
        <v>0</v>
      </c>
      <c r="AZ492">
        <f>'Revenue Drivers'!AK321</f>
        <v>0</v>
      </c>
      <c r="BA492">
        <f>'Revenue Drivers'!AL321</f>
        <v>0</v>
      </c>
      <c r="BB492">
        <f>'Revenue Drivers'!AM321</f>
        <v>0</v>
      </c>
      <c r="BC492">
        <f>'Revenue Drivers'!AN321</f>
        <v>0</v>
      </c>
      <c r="BD492">
        <f>'Revenue Drivers'!AO321</f>
        <v>0</v>
      </c>
      <c r="BE492">
        <f>'Revenue Drivers'!AP321</f>
        <v>0</v>
      </c>
      <c r="BF492">
        <f>'Revenue Drivers'!AQ321</f>
        <v>0</v>
      </c>
      <c r="BG492">
        <f>'Revenue Drivers'!AR321</f>
        <v>0</v>
      </c>
    </row>
    <row r="493" spans="1:59">
      <c r="A493">
        <f>'Revenue Drivers'!I322</f>
        <v>0</v>
      </c>
      <c r="B493">
        <f>'Revenue Drivers'!J322</f>
        <v>0</v>
      </c>
      <c r="C493">
        <f>'Revenue Drivers'!K322</f>
        <v>0</v>
      </c>
      <c r="D493">
        <f>'Revenue Drivers'!L322</f>
        <v>0</v>
      </c>
      <c r="E493">
        <f>'Revenue Drivers'!M322</f>
        <v>0</v>
      </c>
      <c r="F493">
        <f>'Revenue Drivers'!N322</f>
        <v>0</v>
      </c>
      <c r="G493">
        <f>'Revenue Drivers'!O322</f>
        <v>0</v>
      </c>
      <c r="H493">
        <f>'Revenue Drivers'!P322</f>
        <v>0</v>
      </c>
      <c r="I493">
        <f>'Revenue Drivers'!Q322</f>
        <v>0</v>
      </c>
      <c r="J493">
        <f>'Revenue Drivers'!R322</f>
        <v>0</v>
      </c>
      <c r="K493">
        <f>'Revenue Drivers'!S322</f>
        <v>0</v>
      </c>
      <c r="L493">
        <f>'Revenue Drivers'!T322</f>
        <v>0</v>
      </c>
      <c r="M493">
        <f>'Revenue Drivers'!U322</f>
        <v>0</v>
      </c>
      <c r="N493">
        <f>'Revenue Drivers'!V322</f>
        <v>0</v>
      </c>
      <c r="O493">
        <f>'Revenue Drivers'!W322</f>
        <v>0</v>
      </c>
      <c r="P493">
        <f>'Revenue Drivers'!X322</f>
        <v>0</v>
      </c>
      <c r="Q493">
        <f>'Revenue Drivers'!Y322</f>
        <v>0</v>
      </c>
      <c r="R493">
        <f>'Revenue Drivers'!Z322</f>
        <v>0</v>
      </c>
      <c r="S493">
        <f>'Revenue Drivers'!AA322</f>
        <v>0</v>
      </c>
      <c r="T493">
        <f>'Revenue Drivers'!AB322</f>
        <v>0</v>
      </c>
      <c r="U493">
        <f>'Revenue Drivers'!AC322</f>
        <v>0</v>
      </c>
      <c r="V493">
        <f>'Revenue Drivers'!AD322</f>
        <v>0</v>
      </c>
      <c r="W493">
        <f>'Revenue Drivers'!AE322</f>
        <v>0</v>
      </c>
      <c r="X493">
        <f>'Revenue Drivers'!AF322</f>
        <v>0</v>
      </c>
      <c r="Y493">
        <f>'Revenue Drivers'!AG322</f>
        <v>0</v>
      </c>
      <c r="Z493">
        <f>'Revenue Drivers'!AH322</f>
        <v>0</v>
      </c>
      <c r="AA493">
        <f>'Revenue Drivers'!AI322</f>
        <v>0</v>
      </c>
      <c r="AB493">
        <f>'Revenue Drivers'!AJ322</f>
        <v>0</v>
      </c>
      <c r="AD493">
        <f>'Revenue Drivers'!AT322</f>
        <v>0</v>
      </c>
      <c r="AE493">
        <f>'Revenue Drivers'!AU322</f>
        <v>0</v>
      </c>
      <c r="AF493">
        <f>'Revenue Drivers'!AV322</f>
        <v>0</v>
      </c>
      <c r="AG493">
        <f>'Revenue Drivers'!AW322</f>
        <v>0</v>
      </c>
      <c r="AH493">
        <f>'Revenue Drivers'!AX322</f>
        <v>0</v>
      </c>
      <c r="AI493">
        <f>'Revenue Drivers'!AY322</f>
        <v>0</v>
      </c>
      <c r="AJ493">
        <f>'Revenue Drivers'!AZ322</f>
        <v>0</v>
      </c>
      <c r="AK493">
        <f>'Revenue Drivers'!BA322</f>
        <v>0</v>
      </c>
      <c r="AL493">
        <f>'Revenue Drivers'!BB322</f>
        <v>0</v>
      </c>
      <c r="AM493">
        <f>'Revenue Drivers'!BC322</f>
        <v>0</v>
      </c>
      <c r="AN493">
        <f>'Revenue Drivers'!BD322</f>
        <v>0</v>
      </c>
      <c r="AO493">
        <f>'Revenue Drivers'!BE322</f>
        <v>0</v>
      </c>
      <c r="AP493">
        <f>'Revenue Drivers'!BF322</f>
        <v>0</v>
      </c>
      <c r="AQ493">
        <f>'Revenue Drivers'!BG322</f>
        <v>0</v>
      </c>
      <c r="AR493">
        <f>'Revenue Drivers'!BH322</f>
        <v>0</v>
      </c>
      <c r="AS493">
        <f>'Revenue Drivers'!BI322</f>
        <v>0</v>
      </c>
      <c r="AT493">
        <f>'Revenue Drivers'!BJ322</f>
        <v>0</v>
      </c>
      <c r="AZ493">
        <f>'Revenue Drivers'!AK322</f>
        <v>0</v>
      </c>
      <c r="BA493">
        <f>'Revenue Drivers'!AL322</f>
        <v>0</v>
      </c>
      <c r="BB493">
        <f>'Revenue Drivers'!AM322</f>
        <v>0</v>
      </c>
      <c r="BC493">
        <f>'Revenue Drivers'!AN322</f>
        <v>0</v>
      </c>
      <c r="BD493">
        <f>'Revenue Drivers'!AO322</f>
        <v>0</v>
      </c>
      <c r="BE493">
        <f>'Revenue Drivers'!AP322</f>
        <v>0</v>
      </c>
      <c r="BF493">
        <f>'Revenue Drivers'!AQ322</f>
        <v>0</v>
      </c>
      <c r="BG493">
        <f>'Revenue Drivers'!AR322</f>
        <v>0</v>
      </c>
    </row>
    <row r="494" spans="1:59">
      <c r="A494" t="str">
        <f>'Revenue Drivers'!I323</f>
        <v>Revenue ex-TAC by Geography</v>
      </c>
      <c r="B494">
        <f>'Revenue Drivers'!J323</f>
        <v>0</v>
      </c>
      <c r="C494">
        <f>'Revenue Drivers'!K323</f>
        <v>0</v>
      </c>
      <c r="D494">
        <f>'Revenue Drivers'!L323</f>
        <v>0</v>
      </c>
      <c r="E494">
        <f>'Revenue Drivers'!M323</f>
        <v>0</v>
      </c>
      <c r="F494">
        <f>'Revenue Drivers'!N323</f>
        <v>0</v>
      </c>
      <c r="G494">
        <f>'Revenue Drivers'!O323</f>
        <v>0</v>
      </c>
      <c r="H494">
        <f>'Revenue Drivers'!P323</f>
        <v>0</v>
      </c>
      <c r="I494">
        <f>'Revenue Drivers'!Q323</f>
        <v>0</v>
      </c>
      <c r="J494">
        <f>'Revenue Drivers'!R323</f>
        <v>0</v>
      </c>
      <c r="K494">
        <f>'Revenue Drivers'!S323</f>
        <v>0</v>
      </c>
      <c r="L494">
        <f>'Revenue Drivers'!T323</f>
        <v>0</v>
      </c>
      <c r="M494">
        <f>'Revenue Drivers'!U323</f>
        <v>0</v>
      </c>
      <c r="N494">
        <f>'Revenue Drivers'!V323</f>
        <v>0</v>
      </c>
      <c r="O494">
        <f>'Revenue Drivers'!W323</f>
        <v>0</v>
      </c>
      <c r="P494">
        <f>'Revenue Drivers'!X323</f>
        <v>0</v>
      </c>
      <c r="Q494">
        <f>'Revenue Drivers'!Y323</f>
        <v>0</v>
      </c>
      <c r="R494">
        <f>'Revenue Drivers'!Z323</f>
        <v>0</v>
      </c>
      <c r="S494">
        <f>'Revenue Drivers'!AA323</f>
        <v>0</v>
      </c>
      <c r="T494">
        <f>'Revenue Drivers'!AB323</f>
        <v>0</v>
      </c>
      <c r="U494">
        <f>'Revenue Drivers'!AC323</f>
        <v>0</v>
      </c>
      <c r="V494">
        <f>'Revenue Drivers'!AD323</f>
        <v>0</v>
      </c>
      <c r="W494">
        <f>'Revenue Drivers'!AE323</f>
        <v>0</v>
      </c>
      <c r="X494">
        <f>'Revenue Drivers'!AF323</f>
        <v>0</v>
      </c>
      <c r="Y494">
        <f>'Revenue Drivers'!AG323</f>
        <v>0</v>
      </c>
      <c r="Z494">
        <f>'Revenue Drivers'!AH323</f>
        <v>0</v>
      </c>
      <c r="AA494">
        <f>'Revenue Drivers'!AI323</f>
        <v>0</v>
      </c>
      <c r="AB494">
        <f>'Revenue Drivers'!AJ323</f>
        <v>0</v>
      </c>
      <c r="AD494">
        <f>'Revenue Drivers'!AT323</f>
        <v>0</v>
      </c>
      <c r="AE494">
        <f>'Revenue Drivers'!AU323</f>
        <v>0</v>
      </c>
      <c r="AF494">
        <f>'Revenue Drivers'!AV323</f>
        <v>0</v>
      </c>
      <c r="AG494">
        <f>'Revenue Drivers'!AW323</f>
        <v>0</v>
      </c>
      <c r="AH494">
        <f>'Revenue Drivers'!AX323</f>
        <v>0</v>
      </c>
      <c r="AI494">
        <f>'Revenue Drivers'!AY323</f>
        <v>0</v>
      </c>
      <c r="AJ494">
        <f>'Revenue Drivers'!AZ323</f>
        <v>0</v>
      </c>
      <c r="AK494">
        <f>'Revenue Drivers'!BA323</f>
        <v>0</v>
      </c>
      <c r="AL494">
        <f>'Revenue Drivers'!BB323</f>
        <v>0</v>
      </c>
      <c r="AM494">
        <f>'Revenue Drivers'!BC323</f>
        <v>0</v>
      </c>
      <c r="AN494">
        <f>'Revenue Drivers'!BD323</f>
        <v>0</v>
      </c>
      <c r="AO494">
        <f>'Revenue Drivers'!BE323</f>
        <v>0</v>
      </c>
      <c r="AP494">
        <f>'Revenue Drivers'!BF323</f>
        <v>0</v>
      </c>
      <c r="AQ494">
        <f>'Revenue Drivers'!BG323</f>
        <v>0</v>
      </c>
      <c r="AR494">
        <f>'Revenue Drivers'!BH323</f>
        <v>0</v>
      </c>
      <c r="AS494">
        <f>'Revenue Drivers'!BI323</f>
        <v>0</v>
      </c>
      <c r="AT494">
        <f>'Revenue Drivers'!BJ323</f>
        <v>0</v>
      </c>
      <c r="AZ494">
        <f>'Revenue Drivers'!AK323</f>
        <v>0</v>
      </c>
      <c r="BA494">
        <f>'Revenue Drivers'!AL323</f>
        <v>0</v>
      </c>
      <c r="BB494">
        <f>'Revenue Drivers'!AM323</f>
        <v>0</v>
      </c>
      <c r="BC494">
        <f>'Revenue Drivers'!AN323</f>
        <v>0</v>
      </c>
      <c r="BD494">
        <f>'Revenue Drivers'!AO323</f>
        <v>0</v>
      </c>
      <c r="BE494">
        <f>'Revenue Drivers'!AP323</f>
        <v>0</v>
      </c>
      <c r="BF494">
        <f>'Revenue Drivers'!AQ323</f>
        <v>0</v>
      </c>
      <c r="BG494">
        <f>'Revenue Drivers'!AR323</f>
        <v>0</v>
      </c>
    </row>
    <row r="495" spans="1:59">
      <c r="A495" t="str">
        <f>'Revenue Drivers'!I324</f>
        <v>Total Revenue ex-TAC (USD)</v>
      </c>
      <c r="B495">
        <f>'Revenue Drivers'!J324</f>
        <v>0</v>
      </c>
      <c r="C495">
        <f>'Revenue Drivers'!K324</f>
        <v>0</v>
      </c>
      <c r="D495">
        <f>'Revenue Drivers'!L324</f>
        <v>0</v>
      </c>
      <c r="E495">
        <f>'Revenue Drivers'!M324</f>
        <v>0</v>
      </c>
      <c r="F495">
        <f>'Revenue Drivers'!N324</f>
        <v>0</v>
      </c>
      <c r="G495">
        <f>'Revenue Drivers'!O324</f>
        <v>0</v>
      </c>
      <c r="H495">
        <f>'Revenue Drivers'!P324</f>
        <v>0</v>
      </c>
      <c r="I495">
        <f>'Revenue Drivers'!Q324</f>
        <v>0</v>
      </c>
      <c r="J495">
        <f>'Revenue Drivers'!R324</f>
        <v>0</v>
      </c>
      <c r="K495">
        <f>'Revenue Drivers'!S324</f>
        <v>0</v>
      </c>
      <c r="L495">
        <f>'Revenue Drivers'!T324</f>
        <v>0</v>
      </c>
      <c r="M495">
        <f>'Revenue Drivers'!U324</f>
        <v>0</v>
      </c>
      <c r="N495">
        <f>'Revenue Drivers'!V324</f>
        <v>0</v>
      </c>
      <c r="O495">
        <f>'Revenue Drivers'!W324</f>
        <v>0</v>
      </c>
      <c r="P495">
        <f>'Revenue Drivers'!X324</f>
        <v>0</v>
      </c>
      <c r="Q495">
        <f>'Revenue Drivers'!Y324</f>
        <v>85.913999999999987</v>
      </c>
      <c r="R495">
        <f>'Revenue Drivers'!Z324</f>
        <v>91.882000000000005</v>
      </c>
      <c r="S495">
        <f>'Revenue Drivers'!AA324</f>
        <v>103.00799999999998</v>
      </c>
      <c r="T495">
        <f>'Revenue Drivers'!AB324</f>
        <v>121.95100000000002</v>
      </c>
      <c r="U495">
        <f>'Revenue Drivers'!AC324</f>
        <v>118.28399999999999</v>
      </c>
      <c r="V495">
        <f>'Revenue Drivers'!AD324</f>
        <v>122.06700000000001</v>
      </c>
      <c r="W495">
        <f>'Revenue Drivers'!AE324</f>
        <v>133.70400000000001</v>
      </c>
      <c r="X495">
        <f>'Revenue Drivers'!AF324</f>
        <v>159.96200000000002</v>
      </c>
      <c r="Y495">
        <f>'Revenue Drivers'!AG324</f>
        <v>162.49800000000002</v>
      </c>
      <c r="Z495">
        <f>'Revenue Drivers'!AH324</f>
        <v>166.232</v>
      </c>
      <c r="AA495">
        <f>'Revenue Drivers'!AI324</f>
        <v>176.55700000000002</v>
      </c>
      <c r="AB495">
        <f>'Revenue Drivers'!AJ324</f>
        <v>224.94799999999998</v>
      </c>
      <c r="AD495">
        <f>'Revenue Drivers'!AT324</f>
        <v>0</v>
      </c>
      <c r="AE495">
        <f>'Revenue Drivers'!AU324</f>
        <v>0</v>
      </c>
      <c r="AF495">
        <f>'Revenue Drivers'!AV324</f>
        <v>0</v>
      </c>
      <c r="AG495">
        <f>'Revenue Drivers'!AW324</f>
        <v>402.755</v>
      </c>
      <c r="AH495">
        <f>'Revenue Drivers'!AX324</f>
        <v>534.01700000000005</v>
      </c>
      <c r="AI495">
        <f>'Revenue Drivers'!AY324</f>
        <v>730.23500000000001</v>
      </c>
      <c r="AJ495">
        <f>'Revenue Drivers'!AZ324</f>
        <v>941.13700000000017</v>
      </c>
      <c r="AK495">
        <f>'Revenue Drivers'!BA324</f>
        <v>1051.4799380252252</v>
      </c>
      <c r="AL495">
        <f>'Revenue Drivers'!BB324</f>
        <v>1168.3288541537995</v>
      </c>
      <c r="AM495">
        <f>'Revenue Drivers'!BC324</f>
        <v>1274.1493157092186</v>
      </c>
      <c r="AN495">
        <f>'Revenue Drivers'!BD324</f>
        <v>1369.7661123096773</v>
      </c>
      <c r="AO495">
        <f>'Revenue Drivers'!BE324</f>
        <v>1456.0947126026431</v>
      </c>
      <c r="AP495">
        <f>'Revenue Drivers'!BF324</f>
        <v>1535.4075780322046</v>
      </c>
      <c r="AQ495">
        <f>'Revenue Drivers'!BG324</f>
        <v>1614.2099920830576</v>
      </c>
      <c r="AR495">
        <f>'Revenue Drivers'!BH324</f>
        <v>1690.46156330703</v>
      </c>
      <c r="AS495">
        <f>'Revenue Drivers'!BI324</f>
        <v>1775.8422113537572</v>
      </c>
      <c r="AT495">
        <f>'Revenue Drivers'!BJ324</f>
        <v>0</v>
      </c>
      <c r="AZ495">
        <f>'Revenue Drivers'!AK324</f>
        <v>209.97400000000005</v>
      </c>
      <c r="BA495">
        <f>'Revenue Drivers'!AL324</f>
        <v>219.822</v>
      </c>
      <c r="BB495">
        <f>'Revenue Drivers'!AM324</f>
        <v>234.39700000000002</v>
      </c>
      <c r="BC495">
        <f>'Revenue Drivers'!AN324</f>
        <v>276.94400000000002</v>
      </c>
      <c r="BD495">
        <f>'Revenue Drivers'!AO324</f>
        <v>243.83234783517204</v>
      </c>
      <c r="BE495">
        <f>'Revenue Drivers'!AP324</f>
        <v>236.07336495108365</v>
      </c>
      <c r="BF495">
        <f>'Revenue Drivers'!AQ324</f>
        <v>249.4696704209419</v>
      </c>
      <c r="BG495">
        <f>'Revenue Drivers'!AR324</f>
        <v>322.10455481802757</v>
      </c>
    </row>
    <row r="496" spans="1:59">
      <c r="A496" t="str">
        <f>'Revenue Drivers'!I325</f>
        <v>y/y Growth - %</v>
      </c>
      <c r="B496">
        <f>'Revenue Drivers'!J325</f>
        <v>0</v>
      </c>
      <c r="C496">
        <f>'Revenue Drivers'!K325</f>
        <v>0</v>
      </c>
      <c r="D496">
        <f>'Revenue Drivers'!L325</f>
        <v>0</v>
      </c>
      <c r="E496">
        <f>'Revenue Drivers'!M325</f>
        <v>0</v>
      </c>
      <c r="F496">
        <f>'Revenue Drivers'!N325</f>
        <v>0</v>
      </c>
      <c r="G496">
        <f>'Revenue Drivers'!O325</f>
        <v>0</v>
      </c>
      <c r="H496">
        <f>'Revenue Drivers'!P325</f>
        <v>0</v>
      </c>
      <c r="I496">
        <f>'Revenue Drivers'!Q325</f>
        <v>0</v>
      </c>
      <c r="J496">
        <f>'Revenue Drivers'!R325</f>
        <v>0</v>
      </c>
      <c r="K496">
        <f>'Revenue Drivers'!S325</f>
        <v>0</v>
      </c>
      <c r="L496">
        <f>'Revenue Drivers'!T325</f>
        <v>0</v>
      </c>
      <c r="M496">
        <f>'Revenue Drivers'!U325</f>
        <v>0</v>
      </c>
      <c r="N496">
        <f>'Revenue Drivers'!V325</f>
        <v>0</v>
      </c>
      <c r="O496">
        <f>'Revenue Drivers'!W325</f>
        <v>0</v>
      </c>
      <c r="P496">
        <f>'Revenue Drivers'!X325</f>
        <v>0</v>
      </c>
      <c r="Q496">
        <f>'Revenue Drivers'!Y325</f>
        <v>0</v>
      </c>
      <c r="R496">
        <f>'Revenue Drivers'!Z325</f>
        <v>0</v>
      </c>
      <c r="S496">
        <f>'Revenue Drivers'!AA325</f>
        <v>0</v>
      </c>
      <c r="T496">
        <f>'Revenue Drivers'!AB325</f>
        <v>0</v>
      </c>
      <c r="U496">
        <f>'Revenue Drivers'!AC325</f>
        <v>0.37677212095816759</v>
      </c>
      <c r="V496">
        <f>'Revenue Drivers'!AD325</f>
        <v>0.32851918765372989</v>
      </c>
      <c r="W496">
        <f>'Revenue Drivers'!AE325</f>
        <v>0.29799627213420354</v>
      </c>
      <c r="X496">
        <f>'Revenue Drivers'!AF325</f>
        <v>0.31169076104336968</v>
      </c>
      <c r="Y496">
        <f>'Revenue Drivers'!AG325</f>
        <v>0.37379527239525245</v>
      </c>
      <c r="Z496">
        <f>'Revenue Drivers'!AH325</f>
        <v>0.36180949806253926</v>
      </c>
      <c r="AA496">
        <f>'Revenue Drivers'!AI325</f>
        <v>0.32050649195237235</v>
      </c>
      <c r="AB496">
        <f>'Revenue Drivers'!AJ325</f>
        <v>0.40625898650929559</v>
      </c>
      <c r="AD496">
        <f>'Revenue Drivers'!AT325</f>
        <v>0</v>
      </c>
      <c r="AE496">
        <f>'Revenue Drivers'!AU325</f>
        <v>0</v>
      </c>
      <c r="AF496">
        <f>'Revenue Drivers'!AV325</f>
        <v>0</v>
      </c>
      <c r="AG496">
        <f>'Revenue Drivers'!AW325</f>
        <v>0</v>
      </c>
      <c r="AH496">
        <f>'Revenue Drivers'!AX325</f>
        <v>0.32591029285794115</v>
      </c>
      <c r="AI496">
        <f>'Revenue Drivers'!AY325</f>
        <v>0.36743774074608093</v>
      </c>
      <c r="AJ496">
        <f>'Revenue Drivers'!AZ325</f>
        <v>0.28881387498545008</v>
      </c>
      <c r="AK496">
        <f>'Revenue Drivers'!BA325</f>
        <v>0.11724428858415403</v>
      </c>
      <c r="AL496">
        <f>'Revenue Drivers'!BB325</f>
        <v>0.11112805095266687</v>
      </c>
      <c r="AM496">
        <f>'Revenue Drivers'!BC325</f>
        <v>9.0574208776229348E-2</v>
      </c>
      <c r="AN496">
        <f>'Revenue Drivers'!BD325</f>
        <v>7.5043635327180169E-2</v>
      </c>
      <c r="AO496">
        <f>'Revenue Drivers'!BE325</f>
        <v>6.3024336430253625E-2</v>
      </c>
      <c r="AP496">
        <f>'Revenue Drivers'!BF325</f>
        <v>5.4469578622256432E-2</v>
      </c>
      <c r="AQ496">
        <f>'Revenue Drivers'!BG325</f>
        <v>5.1323449993549541E-2</v>
      </c>
      <c r="AR496">
        <f>'Revenue Drivers'!BH325</f>
        <v>4.7237702404241411E-2</v>
      </c>
      <c r="AS496">
        <f>'Revenue Drivers'!BI325</f>
        <v>5.0507299248909288E-2</v>
      </c>
      <c r="AT496">
        <f>'Revenue Drivers'!BJ325</f>
        <v>0</v>
      </c>
      <c r="AZ496">
        <f>'Revenue Drivers'!AK325</f>
        <v>0.29216359585964158</v>
      </c>
      <c r="BA496">
        <f>'Revenue Drivers'!AL325</f>
        <v>0.32238076904567103</v>
      </c>
      <c r="BB496">
        <f>'Revenue Drivers'!AM325</f>
        <v>0.32759958540301426</v>
      </c>
      <c r="BC496">
        <f>'Revenue Drivers'!AN325</f>
        <v>0.23114675391646089</v>
      </c>
      <c r="BD496">
        <f>'Revenue Drivers'!AO325</f>
        <v>0.16125019209603098</v>
      </c>
      <c r="BE496">
        <f>'Revenue Drivers'!AP325</f>
        <v>7.3929656499730045E-2</v>
      </c>
      <c r="BF496">
        <f>'Revenue Drivers'!AQ325</f>
        <v>6.4304024458256226E-2</v>
      </c>
      <c r="BG496">
        <f>'Revenue Drivers'!AR325</f>
        <v>0.16306746063474042</v>
      </c>
    </row>
    <row r="497" spans="1:59">
      <c r="A497" t="str">
        <f>'Revenue Drivers'!I326</f>
        <v>2 Yr Stacked Growth - %</v>
      </c>
      <c r="B497">
        <f>'Revenue Drivers'!J326</f>
        <v>0</v>
      </c>
      <c r="C497">
        <f>'Revenue Drivers'!K326</f>
        <v>0</v>
      </c>
      <c r="D497">
        <f>'Revenue Drivers'!L326</f>
        <v>0</v>
      </c>
      <c r="E497">
        <f>'Revenue Drivers'!M326</f>
        <v>0</v>
      </c>
      <c r="F497">
        <f>'Revenue Drivers'!N326</f>
        <v>0</v>
      </c>
      <c r="G497">
        <f>'Revenue Drivers'!O326</f>
        <v>0</v>
      </c>
      <c r="H497">
        <f>'Revenue Drivers'!P326</f>
        <v>0</v>
      </c>
      <c r="I497">
        <f>'Revenue Drivers'!Q326</f>
        <v>0</v>
      </c>
      <c r="J497">
        <f>'Revenue Drivers'!R326</f>
        <v>0</v>
      </c>
      <c r="K497">
        <f>'Revenue Drivers'!S326</f>
        <v>0</v>
      </c>
      <c r="L497">
        <f>'Revenue Drivers'!T326</f>
        <v>0</v>
      </c>
      <c r="M497">
        <f>'Revenue Drivers'!U326</f>
        <v>0</v>
      </c>
      <c r="N497">
        <f>'Revenue Drivers'!V326</f>
        <v>0</v>
      </c>
      <c r="O497">
        <f>'Revenue Drivers'!W326</f>
        <v>0</v>
      </c>
      <c r="P497">
        <f>'Revenue Drivers'!X326</f>
        <v>0</v>
      </c>
      <c r="Q497">
        <f>'Revenue Drivers'!Y326</f>
        <v>0</v>
      </c>
      <c r="R497">
        <f>'Revenue Drivers'!Z326</f>
        <v>0</v>
      </c>
      <c r="S497">
        <f>'Revenue Drivers'!AA326</f>
        <v>0</v>
      </c>
      <c r="T497">
        <f>'Revenue Drivers'!AB326</f>
        <v>0</v>
      </c>
      <c r="U497">
        <f>'Revenue Drivers'!AC326</f>
        <v>0</v>
      </c>
      <c r="V497">
        <f>'Revenue Drivers'!AD326</f>
        <v>0</v>
      </c>
      <c r="W497">
        <f>'Revenue Drivers'!AE326</f>
        <v>0</v>
      </c>
      <c r="X497">
        <f>'Revenue Drivers'!AF326</f>
        <v>0</v>
      </c>
      <c r="Y497">
        <f>'Revenue Drivers'!AG326</f>
        <v>0.75056739335342004</v>
      </c>
      <c r="Z497">
        <f>'Revenue Drivers'!AH326</f>
        <v>0.69032868571626915</v>
      </c>
      <c r="AA497">
        <f>'Revenue Drivers'!AI326</f>
        <v>0.6185027640865759</v>
      </c>
      <c r="AB497">
        <f>'Revenue Drivers'!AJ326</f>
        <v>0.71794974755266527</v>
      </c>
      <c r="AD497">
        <f>'Revenue Drivers'!AT326</f>
        <v>0</v>
      </c>
      <c r="AE497">
        <f>'Revenue Drivers'!AU326</f>
        <v>0</v>
      </c>
      <c r="AF497">
        <f>'Revenue Drivers'!AV326</f>
        <v>0</v>
      </c>
      <c r="AG497">
        <f>'Revenue Drivers'!AW326</f>
        <v>0</v>
      </c>
      <c r="AH497">
        <f>'Revenue Drivers'!AX326</f>
        <v>0</v>
      </c>
      <c r="AI497">
        <f>'Revenue Drivers'!AY326</f>
        <v>0.69334803360402208</v>
      </c>
      <c r="AJ497">
        <f>'Revenue Drivers'!AZ326</f>
        <v>0.65625161573153101</v>
      </c>
      <c r="AK497">
        <f>'Revenue Drivers'!BA326</f>
        <v>0.40605816356960411</v>
      </c>
      <c r="AL497">
        <f>'Revenue Drivers'!BB326</f>
        <v>0.2283723395368209</v>
      </c>
      <c r="AM497">
        <f>'Revenue Drivers'!BC326</f>
        <v>0.20170225972889622</v>
      </c>
      <c r="AN497">
        <f>'Revenue Drivers'!BD326</f>
        <v>0.16561784410340952</v>
      </c>
      <c r="AO497">
        <f>'Revenue Drivers'!BE326</f>
        <v>0.13806797175743379</v>
      </c>
      <c r="AP497">
        <f>'Revenue Drivers'!BF326</f>
        <v>0.11749391505251006</v>
      </c>
      <c r="AQ497">
        <f>'Revenue Drivers'!BG326</f>
        <v>0.10579302861580597</v>
      </c>
      <c r="AR497">
        <f>'Revenue Drivers'!BH326</f>
        <v>9.8561152397790952E-2</v>
      </c>
      <c r="AS497">
        <f>'Revenue Drivers'!BI326</f>
        <v>9.7745001653150698E-2</v>
      </c>
      <c r="AT497">
        <f>'Revenue Drivers'!BJ326</f>
        <v>0</v>
      </c>
      <c r="AZ497">
        <f>'Revenue Drivers'!AK326</f>
        <v>0.66595886825489403</v>
      </c>
      <c r="BA497">
        <f>'Revenue Drivers'!AL326</f>
        <v>0.68419026710821029</v>
      </c>
      <c r="BB497">
        <f>'Revenue Drivers'!AM326</f>
        <v>0.64810607735538661</v>
      </c>
      <c r="BC497">
        <f>'Revenue Drivers'!AN326</f>
        <v>0.63740574042575648</v>
      </c>
      <c r="BD497">
        <f>'Revenue Drivers'!AO326</f>
        <v>0.45341378795567255</v>
      </c>
      <c r="BE497">
        <f>'Revenue Drivers'!AP326</f>
        <v>0.39631042554540108</v>
      </c>
      <c r="BF497">
        <f>'Revenue Drivers'!AQ326</f>
        <v>0.39190360986127049</v>
      </c>
      <c r="BG497">
        <f>'Revenue Drivers'!AR326</f>
        <v>0.39421421455120131</v>
      </c>
    </row>
    <row r="498" spans="1:59">
      <c r="A498" t="str">
        <f>'Revenue Drivers'!I327</f>
        <v>q/q Growth - %</v>
      </c>
      <c r="B498">
        <f>'Revenue Drivers'!J327</f>
        <v>0</v>
      </c>
      <c r="C498">
        <f>'Revenue Drivers'!K327</f>
        <v>0</v>
      </c>
      <c r="D498">
        <f>'Revenue Drivers'!L327</f>
        <v>0</v>
      </c>
      <c r="E498">
        <f>'Revenue Drivers'!M327</f>
        <v>0</v>
      </c>
      <c r="F498">
        <f>'Revenue Drivers'!N327</f>
        <v>0</v>
      </c>
      <c r="G498">
        <f>'Revenue Drivers'!O327</f>
        <v>0</v>
      </c>
      <c r="H498">
        <f>'Revenue Drivers'!P327</f>
        <v>0</v>
      </c>
      <c r="I498">
        <f>'Revenue Drivers'!Q327</f>
        <v>0</v>
      </c>
      <c r="J498">
        <f>'Revenue Drivers'!R327</f>
        <v>0</v>
      </c>
      <c r="K498">
        <f>'Revenue Drivers'!S327</f>
        <v>0</v>
      </c>
      <c r="L498">
        <f>'Revenue Drivers'!T327</f>
        <v>0</v>
      </c>
      <c r="M498">
        <f>'Revenue Drivers'!U327</f>
        <v>0</v>
      </c>
      <c r="N498">
        <f>'Revenue Drivers'!V327</f>
        <v>0</v>
      </c>
      <c r="O498">
        <f>'Revenue Drivers'!W327</f>
        <v>0</v>
      </c>
      <c r="P498">
        <f>'Revenue Drivers'!X327</f>
        <v>0</v>
      </c>
      <c r="Q498">
        <f>'Revenue Drivers'!Y327</f>
        <v>0</v>
      </c>
      <c r="R498">
        <f>'Revenue Drivers'!Z327</f>
        <v>6.9464813650860435E-2</v>
      </c>
      <c r="S498">
        <f>'Revenue Drivers'!AA327</f>
        <v>0.12109009381598113</v>
      </c>
      <c r="T498">
        <f>'Revenue Drivers'!AB327</f>
        <v>0.18389833799316602</v>
      </c>
      <c r="U498">
        <f>'Revenue Drivers'!AC327</f>
        <v>-3.0069454125017714E-2</v>
      </c>
      <c r="V498">
        <f>'Revenue Drivers'!AD327</f>
        <v>3.1982347570254754E-2</v>
      </c>
      <c r="W498">
        <f>'Revenue Drivers'!AE327</f>
        <v>9.5332890953328864E-2</v>
      </c>
      <c r="X498">
        <f>'Revenue Drivers'!AF327</f>
        <v>0.1963890384730449</v>
      </c>
      <c r="Y498">
        <f>'Revenue Drivers'!AG327</f>
        <v>1.5853765269251419E-2</v>
      </c>
      <c r="Z498">
        <f>'Revenue Drivers'!AH327</f>
        <v>2.2978744353776559E-2</v>
      </c>
      <c r="AA498">
        <f>'Revenue Drivers'!AI327</f>
        <v>6.211198806487328E-2</v>
      </c>
      <c r="AB498">
        <f>'Revenue Drivers'!AJ327</f>
        <v>0.27408145811267715</v>
      </c>
      <c r="AD498">
        <f>'Revenue Drivers'!AT327</f>
        <v>0</v>
      </c>
      <c r="AE498">
        <f>'Revenue Drivers'!AU327</f>
        <v>0</v>
      </c>
      <c r="AF498">
        <f>'Revenue Drivers'!AV327</f>
        <v>0</v>
      </c>
      <c r="AG498" t="str">
        <f>'Revenue Drivers'!AW327</f>
        <v>NA</v>
      </c>
      <c r="AH498" t="str">
        <f>'Revenue Drivers'!AX327</f>
        <v>NA</v>
      </c>
      <c r="AI498" t="str">
        <f>'Revenue Drivers'!AY327</f>
        <v>NA</v>
      </c>
      <c r="AJ498" t="str">
        <f>'Revenue Drivers'!AZ327</f>
        <v>NA</v>
      </c>
      <c r="AK498" t="str">
        <f>'Revenue Drivers'!BA327</f>
        <v>NA</v>
      </c>
      <c r="AL498" t="str">
        <f>'Revenue Drivers'!BB327</f>
        <v>NA</v>
      </c>
      <c r="AM498" t="str">
        <f>'Revenue Drivers'!BC327</f>
        <v>NA</v>
      </c>
      <c r="AN498" t="str">
        <f>'Revenue Drivers'!BD327</f>
        <v>NA</v>
      </c>
      <c r="AO498" t="str">
        <f>'Revenue Drivers'!BE327</f>
        <v>NA</v>
      </c>
      <c r="AP498" t="str">
        <f>'Revenue Drivers'!BF327</f>
        <v>NA</v>
      </c>
      <c r="AQ498" t="str">
        <f>'Revenue Drivers'!BG327</f>
        <v>NA</v>
      </c>
      <c r="AR498" t="str">
        <f>'Revenue Drivers'!BH327</f>
        <v>NA</v>
      </c>
      <c r="AS498" t="str">
        <f>'Revenue Drivers'!BI327</f>
        <v>NA</v>
      </c>
      <c r="AT498">
        <f>'Revenue Drivers'!BJ327</f>
        <v>0</v>
      </c>
      <c r="AZ498">
        <f>'Revenue Drivers'!AK327</f>
        <v>-6.6566495367818002E-2</v>
      </c>
      <c r="BA498">
        <f>'Revenue Drivers'!AL327</f>
        <v>4.6901044891272115E-2</v>
      </c>
      <c r="BB498">
        <f>'Revenue Drivers'!AM327</f>
        <v>6.6303645676956791E-2</v>
      </c>
      <c r="BC498">
        <f>'Revenue Drivers'!AN327</f>
        <v>0.1815168282870514</v>
      </c>
      <c r="BD498">
        <f>'Revenue Drivers'!AO327</f>
        <v>-0.1195608215553613</v>
      </c>
      <c r="BE498">
        <f>'Revenue Drivers'!AP327</f>
        <v>-3.1820974341490449E-2</v>
      </c>
      <c r="BF498">
        <f>'Revenue Drivers'!AQ327</f>
        <v>5.6746365574253055E-2</v>
      </c>
      <c r="BG498">
        <f>'Revenue Drivers'!AR327</f>
        <v>0.29115717463580015</v>
      </c>
    </row>
    <row r="499" spans="1:59">
      <c r="A499" t="str">
        <f>'Revenue Drivers'!I328</f>
        <v>y/y abs Growth</v>
      </c>
      <c r="B499">
        <f>'Revenue Drivers'!J328</f>
        <v>0</v>
      </c>
      <c r="C499">
        <f>'Revenue Drivers'!K328</f>
        <v>0</v>
      </c>
      <c r="D499">
        <f>'Revenue Drivers'!L328</f>
        <v>0</v>
      </c>
      <c r="E499">
        <f>'Revenue Drivers'!M328</f>
        <v>0</v>
      </c>
      <c r="F499">
        <f>'Revenue Drivers'!N328</f>
        <v>0</v>
      </c>
      <c r="G499">
        <f>'Revenue Drivers'!O328</f>
        <v>0</v>
      </c>
      <c r="H499">
        <f>'Revenue Drivers'!P328</f>
        <v>0</v>
      </c>
      <c r="I499">
        <f>'Revenue Drivers'!Q328</f>
        <v>0</v>
      </c>
      <c r="J499">
        <f>'Revenue Drivers'!R328</f>
        <v>0</v>
      </c>
      <c r="K499">
        <f>'Revenue Drivers'!S328</f>
        <v>0</v>
      </c>
      <c r="L499">
        <f>'Revenue Drivers'!T328</f>
        <v>0</v>
      </c>
      <c r="M499">
        <f>'Revenue Drivers'!U328</f>
        <v>0</v>
      </c>
      <c r="N499">
        <f>'Revenue Drivers'!V328</f>
        <v>0</v>
      </c>
      <c r="O499">
        <f>'Revenue Drivers'!W328</f>
        <v>0</v>
      </c>
      <c r="P499">
        <f>'Revenue Drivers'!X328</f>
        <v>0</v>
      </c>
      <c r="Q499">
        <f>'Revenue Drivers'!Y328</f>
        <v>0</v>
      </c>
      <c r="R499">
        <f>'Revenue Drivers'!Z328</f>
        <v>0</v>
      </c>
      <c r="S499">
        <f>'Revenue Drivers'!AA328</f>
        <v>0</v>
      </c>
      <c r="T499">
        <f>'Revenue Drivers'!AB328</f>
        <v>0</v>
      </c>
      <c r="U499">
        <f>'Revenue Drivers'!AC328</f>
        <v>32.370000000000005</v>
      </c>
      <c r="V499">
        <f>'Revenue Drivers'!AD328</f>
        <v>30.185000000000002</v>
      </c>
      <c r="W499">
        <f>'Revenue Drivers'!AE328</f>
        <v>30.696000000000026</v>
      </c>
      <c r="X499">
        <f>'Revenue Drivers'!AF328</f>
        <v>38.010999999999996</v>
      </c>
      <c r="Y499">
        <f>'Revenue Drivers'!AG328</f>
        <v>44.214000000000027</v>
      </c>
      <c r="Z499">
        <f>'Revenue Drivers'!AH328</f>
        <v>44.164999999999992</v>
      </c>
      <c r="AA499">
        <f>'Revenue Drivers'!AI328</f>
        <v>42.853000000000009</v>
      </c>
      <c r="AB499">
        <f>'Revenue Drivers'!AJ328</f>
        <v>64.985999999999962</v>
      </c>
      <c r="AD499">
        <f>'Revenue Drivers'!AT328</f>
        <v>0</v>
      </c>
      <c r="AE499">
        <f>'Revenue Drivers'!AU328</f>
        <v>0</v>
      </c>
      <c r="AF499">
        <f>'Revenue Drivers'!AV328</f>
        <v>0</v>
      </c>
      <c r="AG499">
        <f>'Revenue Drivers'!AW328</f>
        <v>0</v>
      </c>
      <c r="AH499">
        <f>'Revenue Drivers'!AX328</f>
        <v>131.26200000000006</v>
      </c>
      <c r="AI499">
        <f>'Revenue Drivers'!AY328</f>
        <v>196.21799999999996</v>
      </c>
      <c r="AJ499">
        <f>'Revenue Drivers'!AZ328</f>
        <v>210.90200000000016</v>
      </c>
      <c r="AK499">
        <f>'Revenue Drivers'!BA328</f>
        <v>110.34293802522507</v>
      </c>
      <c r="AL499">
        <f>'Revenue Drivers'!BB328</f>
        <v>116.84891612857427</v>
      </c>
      <c r="AM499">
        <f>'Revenue Drivers'!BC328</f>
        <v>105.82046155541912</v>
      </c>
      <c r="AN499">
        <f>'Revenue Drivers'!BD328</f>
        <v>95.616796600458656</v>
      </c>
      <c r="AO499">
        <f>'Revenue Drivers'!BE328</f>
        <v>86.328600292965803</v>
      </c>
      <c r="AP499">
        <f>'Revenue Drivers'!BF328</f>
        <v>79.312865429561498</v>
      </c>
      <c r="AQ499">
        <f>'Revenue Drivers'!BG328</f>
        <v>78.802414050853031</v>
      </c>
      <c r="AR499">
        <f>'Revenue Drivers'!BH328</f>
        <v>76.251571223972405</v>
      </c>
      <c r="AS499">
        <f>'Revenue Drivers'!BI328</f>
        <v>85.380648046727174</v>
      </c>
      <c r="AT499">
        <f>'Revenue Drivers'!BJ328</f>
        <v>0</v>
      </c>
      <c r="AZ499">
        <f>'Revenue Drivers'!AK328</f>
        <v>47.476000000000028</v>
      </c>
      <c r="BA499">
        <f>'Revenue Drivers'!AL328</f>
        <v>53.59</v>
      </c>
      <c r="BB499">
        <f>'Revenue Drivers'!AM328</f>
        <v>57.84</v>
      </c>
      <c r="BC499">
        <f>'Revenue Drivers'!AN328</f>
        <v>51.996000000000038</v>
      </c>
      <c r="BD499">
        <f>'Revenue Drivers'!AO328</f>
        <v>33.858347835171998</v>
      </c>
      <c r="BE499">
        <f>'Revenue Drivers'!AP328</f>
        <v>16.251364951083644</v>
      </c>
      <c r="BF499">
        <f>'Revenue Drivers'!AQ328</f>
        <v>15.072670420941876</v>
      </c>
      <c r="BG499">
        <f>'Revenue Drivers'!AR328</f>
        <v>45.160554818027549</v>
      </c>
    </row>
    <row r="500" spans="1:59">
      <c r="A500" t="str">
        <f>'Revenue Drivers'!I329</f>
        <v>q/q abs Growth</v>
      </c>
      <c r="B500">
        <f>'Revenue Drivers'!J329</f>
        <v>0</v>
      </c>
      <c r="C500">
        <f>'Revenue Drivers'!K329</f>
        <v>0</v>
      </c>
      <c r="D500">
        <f>'Revenue Drivers'!L329</f>
        <v>0</v>
      </c>
      <c r="E500">
        <f>'Revenue Drivers'!M329</f>
        <v>0</v>
      </c>
      <c r="F500">
        <f>'Revenue Drivers'!N329</f>
        <v>0</v>
      </c>
      <c r="G500">
        <f>'Revenue Drivers'!O329</f>
        <v>0</v>
      </c>
      <c r="H500">
        <f>'Revenue Drivers'!P329</f>
        <v>0</v>
      </c>
      <c r="I500">
        <f>'Revenue Drivers'!Q329</f>
        <v>0</v>
      </c>
      <c r="J500">
        <f>'Revenue Drivers'!R329</f>
        <v>0</v>
      </c>
      <c r="K500">
        <f>'Revenue Drivers'!S329</f>
        <v>0</v>
      </c>
      <c r="L500">
        <f>'Revenue Drivers'!T329</f>
        <v>0</v>
      </c>
      <c r="M500">
        <f>'Revenue Drivers'!U329</f>
        <v>0</v>
      </c>
      <c r="N500">
        <f>'Revenue Drivers'!V329</f>
        <v>0</v>
      </c>
      <c r="O500">
        <f>'Revenue Drivers'!W329</f>
        <v>0</v>
      </c>
      <c r="P500">
        <f>'Revenue Drivers'!X329</f>
        <v>0</v>
      </c>
      <c r="Q500">
        <f>'Revenue Drivers'!Y329</f>
        <v>0</v>
      </c>
      <c r="R500">
        <f>'Revenue Drivers'!Z329</f>
        <v>5.9680000000000177</v>
      </c>
      <c r="S500">
        <f>'Revenue Drivers'!AA329</f>
        <v>11.125999999999976</v>
      </c>
      <c r="T500">
        <f>'Revenue Drivers'!AB329</f>
        <v>18.94300000000004</v>
      </c>
      <c r="U500">
        <f>'Revenue Drivers'!AC329</f>
        <v>-3.66700000000003</v>
      </c>
      <c r="V500">
        <f>'Revenue Drivers'!AD329</f>
        <v>3.7830000000000155</v>
      </c>
      <c r="W500">
        <f>'Revenue Drivers'!AE329</f>
        <v>11.637</v>
      </c>
      <c r="X500">
        <f>'Revenue Drivers'!AF329</f>
        <v>26.25800000000001</v>
      </c>
      <c r="Y500">
        <f>'Revenue Drivers'!AG329</f>
        <v>2.5360000000000014</v>
      </c>
      <c r="Z500">
        <f>'Revenue Drivers'!AH329</f>
        <v>3.7339999999999804</v>
      </c>
      <c r="AA500">
        <f>'Revenue Drivers'!AI329</f>
        <v>10.325000000000017</v>
      </c>
      <c r="AB500">
        <f>'Revenue Drivers'!AJ329</f>
        <v>48.390999999999963</v>
      </c>
      <c r="AD500">
        <f>'Revenue Drivers'!AT329</f>
        <v>0</v>
      </c>
      <c r="AE500">
        <f>'Revenue Drivers'!AU329</f>
        <v>0</v>
      </c>
      <c r="AF500">
        <f>'Revenue Drivers'!AV329</f>
        <v>0</v>
      </c>
      <c r="AG500" t="str">
        <f>'Revenue Drivers'!AW329</f>
        <v>NA</v>
      </c>
      <c r="AH500" t="str">
        <f>'Revenue Drivers'!AX329</f>
        <v>NA</v>
      </c>
      <c r="AI500" t="str">
        <f>'Revenue Drivers'!AY329</f>
        <v>NA</v>
      </c>
      <c r="AJ500" t="str">
        <f>'Revenue Drivers'!AZ329</f>
        <v>NA</v>
      </c>
      <c r="AK500" t="str">
        <f>'Revenue Drivers'!BA329</f>
        <v>NA</v>
      </c>
      <c r="AL500" t="str">
        <f>'Revenue Drivers'!BB329</f>
        <v>NA</v>
      </c>
      <c r="AM500" t="str">
        <f>'Revenue Drivers'!BC329</f>
        <v>NA</v>
      </c>
      <c r="AN500" t="str">
        <f>'Revenue Drivers'!BD329</f>
        <v>NA</v>
      </c>
      <c r="AO500" t="str">
        <f>'Revenue Drivers'!BE329</f>
        <v>NA</v>
      </c>
      <c r="AP500" t="str">
        <f>'Revenue Drivers'!BF329</f>
        <v>NA</v>
      </c>
      <c r="AQ500" t="str">
        <f>'Revenue Drivers'!BG329</f>
        <v>NA</v>
      </c>
      <c r="AR500" t="str">
        <f>'Revenue Drivers'!BH329</f>
        <v>NA</v>
      </c>
      <c r="AS500" t="str">
        <f>'Revenue Drivers'!BI329</f>
        <v>NA</v>
      </c>
      <c r="AT500">
        <f>'Revenue Drivers'!BJ329</f>
        <v>0</v>
      </c>
      <c r="AZ500">
        <f>'Revenue Drivers'!AK329</f>
        <v>-14.973999999999933</v>
      </c>
      <c r="BA500">
        <f>'Revenue Drivers'!AL329</f>
        <v>9.8479999999999563</v>
      </c>
      <c r="BB500">
        <f>'Revenue Drivers'!AM329</f>
        <v>14.575000000000017</v>
      </c>
      <c r="BC500">
        <f>'Revenue Drivers'!AN329</f>
        <v>42.546999999999997</v>
      </c>
      <c r="BD500">
        <f>'Revenue Drivers'!AO329</f>
        <v>-33.111652164827973</v>
      </c>
      <c r="BE500">
        <f>'Revenue Drivers'!AP329</f>
        <v>-7.7589828840883968</v>
      </c>
      <c r="BF500">
        <f>'Revenue Drivers'!AQ329</f>
        <v>13.396305469858248</v>
      </c>
      <c r="BG500">
        <f>'Revenue Drivers'!AR329</f>
        <v>72.634884397085671</v>
      </c>
    </row>
    <row r="501" spans="1:59">
      <c r="A501" t="str">
        <f>'Revenue Drivers'!I330</f>
        <v>% of Total Gross Revenue</v>
      </c>
      <c r="B501">
        <f>'Revenue Drivers'!J330</f>
        <v>0</v>
      </c>
      <c r="C501">
        <f>'Revenue Drivers'!K330</f>
        <v>0</v>
      </c>
      <c r="D501">
        <f>'Revenue Drivers'!L330</f>
        <v>0</v>
      </c>
      <c r="E501">
        <f>'Revenue Drivers'!M330</f>
        <v>0</v>
      </c>
      <c r="F501">
        <f>'Revenue Drivers'!N330</f>
        <v>0</v>
      </c>
      <c r="G501">
        <f>'Revenue Drivers'!O330</f>
        <v>0</v>
      </c>
      <c r="H501">
        <f>'Revenue Drivers'!P330</f>
        <v>0</v>
      </c>
      <c r="I501">
        <f>'Revenue Drivers'!Q330</f>
        <v>0</v>
      </c>
      <c r="J501">
        <f>'Revenue Drivers'!R330</f>
        <v>0</v>
      </c>
      <c r="K501">
        <f>'Revenue Drivers'!S330</f>
        <v>0</v>
      </c>
      <c r="L501">
        <f>'Revenue Drivers'!T330</f>
        <v>0</v>
      </c>
      <c r="M501">
        <f>'Revenue Drivers'!U330</f>
        <v>0</v>
      </c>
      <c r="N501">
        <f>'Revenue Drivers'!V330</f>
        <v>0</v>
      </c>
      <c r="O501">
        <f>'Revenue Drivers'!W330</f>
        <v>0</v>
      </c>
      <c r="P501">
        <f>'Revenue Drivers'!X330</f>
        <v>0</v>
      </c>
      <c r="Q501">
        <f>'Revenue Drivers'!Y330</f>
        <v>0.41130595889525606</v>
      </c>
      <c r="R501">
        <f>'Revenue Drivers'!Z330</f>
        <v>0.40542377069434155</v>
      </c>
      <c r="S501">
        <f>'Revenue Drivers'!AA330</f>
        <v>0.39887703537338565</v>
      </c>
      <c r="T501">
        <f>'Revenue Drivers'!AB330</f>
        <v>0.41411054402711139</v>
      </c>
      <c r="U501">
        <f>'Revenue Drivers'!AC330</f>
        <v>0.40209129352895578</v>
      </c>
      <c r="V501">
        <f>'Revenue Drivers'!AD330</f>
        <v>0.4078334547252645</v>
      </c>
      <c r="W501">
        <f>'Revenue Drivers'!AE330</f>
        <v>0.40190697199059744</v>
      </c>
      <c r="X501">
        <f>'Revenue Drivers'!AF330</f>
        <v>0.40290868424101678</v>
      </c>
      <c r="Y501">
        <f>'Revenue Drivers'!AG330</f>
        <v>0.40497641139131668</v>
      </c>
      <c r="Z501">
        <f>'Revenue Drivers'!AH330</f>
        <v>0.4082308245804897</v>
      </c>
      <c r="AA501">
        <f>'Revenue Drivers'!AI330</f>
        <v>0.41653867840619824</v>
      </c>
      <c r="AB501">
        <f>'Revenue Drivers'!AJ330</f>
        <v>0.39685617254002553</v>
      </c>
      <c r="AD501">
        <f>'Revenue Drivers'!AT330</f>
        <v>0</v>
      </c>
      <c r="AE501">
        <f>'Revenue Drivers'!AU330</f>
        <v>0</v>
      </c>
      <c r="AF501">
        <f>'Revenue Drivers'!AV330</f>
        <v>0</v>
      </c>
      <c r="AG501">
        <f>'Revenue Drivers'!AW330</f>
        <v>0.40754487491487451</v>
      </c>
      <c r="AH501">
        <f>'Revenue Drivers'!AX330</f>
        <v>0.40358910797554359</v>
      </c>
      <c r="AI501">
        <f>'Revenue Drivers'!AY330</f>
        <v>0.40587867799500432</v>
      </c>
      <c r="AJ501">
        <f>'Revenue Drivers'!AZ330</f>
        <v>0.40977919121101519</v>
      </c>
      <c r="AK501">
        <f>'Revenue Drivers'!BA330</f>
        <v>0.41021904589885466</v>
      </c>
      <c r="AL501">
        <f>'Revenue Drivers'!BB330</f>
        <v>0.410358085881945</v>
      </c>
      <c r="AM501">
        <f>'Revenue Drivers'!BC330</f>
        <v>0.41006087301839328</v>
      </c>
      <c r="AN501">
        <f>'Revenue Drivers'!BD330</f>
        <v>0.41019091915721223</v>
      </c>
      <c r="AO501">
        <f>'Revenue Drivers'!BE330</f>
        <v>0.40934325671231936</v>
      </c>
      <c r="AP501">
        <f>'Revenue Drivers'!BF330</f>
        <v>0.40845016091751651</v>
      </c>
      <c r="AQ501">
        <f>'Revenue Drivers'!BG330</f>
        <v>0.4085897815872187</v>
      </c>
      <c r="AR501">
        <f>'Revenue Drivers'!BH330</f>
        <v>0.40823726998517146</v>
      </c>
      <c r="AS501">
        <f>'Revenue Drivers'!BI330</f>
        <v>0.40913337081508044</v>
      </c>
      <c r="AT501">
        <f>'Revenue Drivers'!BJ330</f>
        <v>0</v>
      </c>
      <c r="AZ501">
        <f>'Revenue Drivers'!AK330</f>
        <v>0.40640102812836904</v>
      </c>
      <c r="BA501">
        <f>'Revenue Drivers'!AL330</f>
        <v>0.4055591839445632</v>
      </c>
      <c r="BB501">
        <f>'Revenue Drivers'!AM330</f>
        <v>0.41561741430884103</v>
      </c>
      <c r="BC501">
        <f>'Revenue Drivers'!AN330</f>
        <v>0.41087724451842716</v>
      </c>
      <c r="BD501">
        <f>'Revenue Drivers'!AO330</f>
        <v>0.4065657045222586</v>
      </c>
      <c r="BE501">
        <f>'Revenue Drivers'!AP330</f>
        <v>0.40682761987961941</v>
      </c>
      <c r="BF501">
        <f>'Revenue Drivers'!AQ330</f>
        <v>0.41665950141352504</v>
      </c>
      <c r="BG501">
        <f>'Revenue Drivers'!AR330</f>
        <v>0.41060513466320542</v>
      </c>
    </row>
    <row r="502" spans="1:59">
      <c r="A502">
        <f>'Revenue Drivers'!I332</f>
        <v>0</v>
      </c>
      <c r="B502">
        <f>'Revenue Drivers'!J332</f>
        <v>0</v>
      </c>
      <c r="C502">
        <f>'Revenue Drivers'!K332</f>
        <v>0</v>
      </c>
      <c r="D502">
        <f>'Revenue Drivers'!L332</f>
        <v>0</v>
      </c>
      <c r="E502">
        <f>'Revenue Drivers'!M332</f>
        <v>0</v>
      </c>
      <c r="F502">
        <f>'Revenue Drivers'!N332</f>
        <v>0</v>
      </c>
      <c r="G502">
        <f>'Revenue Drivers'!O332</f>
        <v>0</v>
      </c>
      <c r="H502">
        <f>'Revenue Drivers'!P332</f>
        <v>0</v>
      </c>
      <c r="I502">
        <f>'Revenue Drivers'!Q332</f>
        <v>0</v>
      </c>
      <c r="J502">
        <f>'Revenue Drivers'!R332</f>
        <v>0</v>
      </c>
      <c r="K502">
        <f>'Revenue Drivers'!S332</f>
        <v>0</v>
      </c>
      <c r="L502">
        <f>'Revenue Drivers'!T332</f>
        <v>0</v>
      </c>
      <c r="M502">
        <f>'Revenue Drivers'!U332</f>
        <v>0</v>
      </c>
      <c r="N502">
        <f>'Revenue Drivers'!V332</f>
        <v>0</v>
      </c>
      <c r="O502">
        <f>'Revenue Drivers'!W332</f>
        <v>0</v>
      </c>
      <c r="P502">
        <f>'Revenue Drivers'!X332</f>
        <v>0</v>
      </c>
      <c r="Q502">
        <f>'Revenue Drivers'!Y332</f>
        <v>0</v>
      </c>
      <c r="R502">
        <f>'Revenue Drivers'!Z332</f>
        <v>0</v>
      </c>
      <c r="S502">
        <f>'Revenue Drivers'!AA332</f>
        <v>0</v>
      </c>
      <c r="T502">
        <f>'Revenue Drivers'!AB332</f>
        <v>0</v>
      </c>
      <c r="U502">
        <f>'Revenue Drivers'!AC332</f>
        <v>0</v>
      </c>
      <c r="V502">
        <f>'Revenue Drivers'!AD332</f>
        <v>0</v>
      </c>
      <c r="W502">
        <f>'Revenue Drivers'!AE332</f>
        <v>0</v>
      </c>
      <c r="X502">
        <f>'Revenue Drivers'!AF332</f>
        <v>0</v>
      </c>
      <c r="Y502">
        <f>'Revenue Drivers'!AG332</f>
        <v>0</v>
      </c>
      <c r="Z502">
        <f>'Revenue Drivers'!AH332</f>
        <v>0</v>
      </c>
      <c r="AA502">
        <f>'Revenue Drivers'!AI332</f>
        <v>0</v>
      </c>
      <c r="AB502">
        <f>'Revenue Drivers'!AJ332</f>
        <v>0</v>
      </c>
      <c r="AD502">
        <f>'Revenue Drivers'!AT332</f>
        <v>0</v>
      </c>
      <c r="AE502">
        <f>'Revenue Drivers'!AU332</f>
        <v>0</v>
      </c>
      <c r="AF502">
        <f>'Revenue Drivers'!AV332</f>
        <v>0</v>
      </c>
      <c r="AG502">
        <f>'Revenue Drivers'!AW332</f>
        <v>0</v>
      </c>
      <c r="AH502">
        <f>'Revenue Drivers'!AX332</f>
        <v>0</v>
      </c>
      <c r="AI502">
        <f>'Revenue Drivers'!AY332</f>
        <v>0</v>
      </c>
      <c r="AJ502">
        <f>'Revenue Drivers'!AZ332</f>
        <v>0</v>
      </c>
      <c r="AK502">
        <f>'Revenue Drivers'!BA332</f>
        <v>0</v>
      </c>
      <c r="AL502">
        <f>'Revenue Drivers'!BB332</f>
        <v>0</v>
      </c>
      <c r="AM502">
        <f>'Revenue Drivers'!BC332</f>
        <v>0</v>
      </c>
      <c r="AN502">
        <f>'Revenue Drivers'!BD332</f>
        <v>0</v>
      </c>
      <c r="AO502">
        <f>'Revenue Drivers'!BE332</f>
        <v>0</v>
      </c>
      <c r="AP502">
        <f>'Revenue Drivers'!BF332</f>
        <v>0</v>
      </c>
      <c r="AQ502">
        <f>'Revenue Drivers'!BG332</f>
        <v>0</v>
      </c>
      <c r="AR502">
        <f>'Revenue Drivers'!BH332</f>
        <v>0</v>
      </c>
      <c r="AS502">
        <f>'Revenue Drivers'!BI332</f>
        <v>0</v>
      </c>
      <c r="AT502">
        <f>'Revenue Drivers'!BJ332</f>
        <v>0</v>
      </c>
      <c r="AZ502">
        <f>'Revenue Drivers'!AK332</f>
        <v>0</v>
      </c>
      <c r="BA502">
        <f>'Revenue Drivers'!AL332</f>
        <v>0</v>
      </c>
      <c r="BB502">
        <f>'Revenue Drivers'!AM332</f>
        <v>0</v>
      </c>
      <c r="BC502">
        <f>'Revenue Drivers'!AN332</f>
        <v>0</v>
      </c>
      <c r="BD502">
        <f>'Revenue Drivers'!AO332</f>
        <v>0</v>
      </c>
      <c r="BE502">
        <f>'Revenue Drivers'!AP332</f>
        <v>0</v>
      </c>
      <c r="BF502">
        <f>'Revenue Drivers'!AQ332</f>
        <v>0</v>
      </c>
      <c r="BG502">
        <f>'Revenue Drivers'!AR332</f>
        <v>0</v>
      </c>
    </row>
    <row r="503" spans="1:59">
      <c r="A503" t="str">
        <f>'Revenue Drivers'!I333</f>
        <v>Total Revenue ex-TAC (in Constant Currency USD)</v>
      </c>
      <c r="B503">
        <f>'Revenue Drivers'!J333</f>
        <v>0</v>
      </c>
      <c r="C503">
        <f>'Revenue Drivers'!K333</f>
        <v>0</v>
      </c>
      <c r="D503">
        <f>'Revenue Drivers'!L333</f>
        <v>0</v>
      </c>
      <c r="E503">
        <f>'Revenue Drivers'!M333</f>
        <v>0</v>
      </c>
      <c r="F503">
        <f>'Revenue Drivers'!N333</f>
        <v>0</v>
      </c>
      <c r="G503">
        <f>'Revenue Drivers'!O333</f>
        <v>0</v>
      </c>
      <c r="H503">
        <f>'Revenue Drivers'!P333</f>
        <v>0</v>
      </c>
      <c r="I503">
        <f>'Revenue Drivers'!Q333</f>
        <v>0</v>
      </c>
      <c r="J503">
        <f>'Revenue Drivers'!R333</f>
        <v>0</v>
      </c>
      <c r="K503">
        <f>'Revenue Drivers'!S333</f>
        <v>0</v>
      </c>
      <c r="L503">
        <f>'Revenue Drivers'!T333</f>
        <v>0</v>
      </c>
      <c r="M503">
        <f>'Revenue Drivers'!U333</f>
        <v>0</v>
      </c>
      <c r="N503">
        <f>'Revenue Drivers'!V333</f>
        <v>0</v>
      </c>
      <c r="O503">
        <f>'Revenue Drivers'!W333</f>
        <v>0</v>
      </c>
      <c r="P503">
        <f>'Revenue Drivers'!X333</f>
        <v>0</v>
      </c>
      <c r="Q503">
        <f>'Revenue Drivers'!Y333</f>
        <v>0</v>
      </c>
      <c r="R503">
        <f>'Revenue Drivers'!Z333</f>
        <v>0</v>
      </c>
      <c r="S503">
        <f>'Revenue Drivers'!AA333</f>
        <v>0</v>
      </c>
      <c r="T503">
        <f>'Revenue Drivers'!AB333</f>
        <v>0</v>
      </c>
      <c r="U503">
        <f>'Revenue Drivers'!AC333</f>
        <v>133.16900000000001</v>
      </c>
      <c r="V503">
        <f>'Revenue Drivers'!AD333</f>
        <v>139.69799999999998</v>
      </c>
      <c r="W503">
        <f>'Revenue Drivers'!AE333</f>
        <v>151.20699999999999</v>
      </c>
      <c r="X503">
        <f>'Revenue Drivers'!AF333</f>
        <v>172.48499999999996</v>
      </c>
      <c r="Y503">
        <f>'Revenue Drivers'!AG333</f>
        <v>166.20999999999998</v>
      </c>
      <c r="Z503">
        <f>'Revenue Drivers'!AH333</f>
        <v>164.53300000000002</v>
      </c>
      <c r="AA503">
        <f>'Revenue Drivers'!AI333</f>
        <v>173.56800000000001</v>
      </c>
      <c r="AB503">
        <f>'Revenue Drivers'!AJ333</f>
        <v>224.75500000000002</v>
      </c>
      <c r="AD503">
        <f>'Revenue Drivers'!AT333</f>
        <v>0</v>
      </c>
      <c r="AE503">
        <f>'Revenue Drivers'!AU333</f>
        <v>0</v>
      </c>
      <c r="AF503">
        <f>'Revenue Drivers'!AV333</f>
        <v>0</v>
      </c>
      <c r="AG503">
        <f>'Revenue Drivers'!AW333</f>
        <v>0</v>
      </c>
      <c r="AH503">
        <f>'Revenue Drivers'!AX333</f>
        <v>596.55899999999997</v>
      </c>
      <c r="AI503">
        <f>'Revenue Drivers'!AY333</f>
        <v>729.06600000000003</v>
      </c>
      <c r="AJ503">
        <f>'Revenue Drivers'!AZ333</f>
        <v>938.51199999999994</v>
      </c>
      <c r="AK503">
        <f>'Revenue Drivers'!BA333</f>
        <v>1011.67828035814</v>
      </c>
      <c r="AL503">
        <f>'Revenue Drivers'!BB333</f>
        <v>1168.3288541537995</v>
      </c>
      <c r="AM503">
        <f>'Revenue Drivers'!BC333</f>
        <v>1274.1493157092186</v>
      </c>
      <c r="AN503">
        <f>'Revenue Drivers'!BD333</f>
        <v>1369.7661123096773</v>
      </c>
      <c r="AO503">
        <f>'Revenue Drivers'!BE333</f>
        <v>1456.0947126026431</v>
      </c>
      <c r="AP503">
        <f>'Revenue Drivers'!BF333</f>
        <v>1535.4075780322046</v>
      </c>
      <c r="AQ503">
        <f>'Revenue Drivers'!BG333</f>
        <v>1614.2099920830576</v>
      </c>
      <c r="AR503">
        <f>'Revenue Drivers'!BH333</f>
        <v>1690.46156330703</v>
      </c>
      <c r="AS503">
        <f>'Revenue Drivers'!BI333</f>
        <v>1775.8422113537572</v>
      </c>
      <c r="AT503">
        <f>'Revenue Drivers'!BJ333</f>
        <v>0</v>
      </c>
      <c r="AZ503">
        <f>'Revenue Drivers'!AK333</f>
        <v>211.47500000000005</v>
      </c>
      <c r="BA503">
        <f>'Revenue Drivers'!AL333</f>
        <v>223.56200000000007</v>
      </c>
      <c r="BB503">
        <f>'Revenue Drivers'!AM333</f>
        <v>233.18699999999993</v>
      </c>
      <c r="BC503">
        <f>'Revenue Drivers'!AN333</f>
        <v>270.28799999999995</v>
      </c>
      <c r="BD503">
        <f>'Revenue Drivers'!AO333</f>
        <v>227.93838244462205</v>
      </c>
      <c r="BE503">
        <f>'Revenue Drivers'!AP333</f>
        <v>224.32744627994722</v>
      </c>
      <c r="BF503">
        <f>'Revenue Drivers'!AQ333</f>
        <v>244.13163301440619</v>
      </c>
      <c r="BG503">
        <f>'Revenue Drivers'!AR333</f>
        <v>315.28081861916462</v>
      </c>
    </row>
    <row r="504" spans="1:59">
      <c r="A504" t="str">
        <f>'Revenue Drivers'!I334</f>
        <v>y/y Constant Currency Growth - %</v>
      </c>
      <c r="B504">
        <f>'Revenue Drivers'!J334</f>
        <v>0</v>
      </c>
      <c r="C504">
        <f>'Revenue Drivers'!K334</f>
        <v>0</v>
      </c>
      <c r="D504">
        <f>'Revenue Drivers'!L334</f>
        <v>0</v>
      </c>
      <c r="E504">
        <f>'Revenue Drivers'!M334</f>
        <v>0</v>
      </c>
      <c r="F504">
        <f>'Revenue Drivers'!N334</f>
        <v>0</v>
      </c>
      <c r="G504">
        <f>'Revenue Drivers'!O334</f>
        <v>0</v>
      </c>
      <c r="H504">
        <f>'Revenue Drivers'!P334</f>
        <v>0</v>
      </c>
      <c r="I504">
        <f>'Revenue Drivers'!Q334</f>
        <v>0</v>
      </c>
      <c r="J504">
        <f>'Revenue Drivers'!R334</f>
        <v>0</v>
      </c>
      <c r="K504">
        <f>'Revenue Drivers'!S334</f>
        <v>0</v>
      </c>
      <c r="L504">
        <f>'Revenue Drivers'!T334</f>
        <v>0</v>
      </c>
      <c r="M504">
        <f>'Revenue Drivers'!U334</f>
        <v>0</v>
      </c>
      <c r="N504">
        <f>'Revenue Drivers'!V334</f>
        <v>0</v>
      </c>
      <c r="O504">
        <f>'Revenue Drivers'!W334</f>
        <v>0</v>
      </c>
      <c r="P504">
        <f>'Revenue Drivers'!X334</f>
        <v>0</v>
      </c>
      <c r="Q504">
        <f>'Revenue Drivers'!Y334</f>
        <v>0</v>
      </c>
      <c r="R504">
        <f>'Revenue Drivers'!Z334</f>
        <v>0</v>
      </c>
      <c r="S504">
        <f>'Revenue Drivers'!AA334</f>
        <v>0</v>
      </c>
      <c r="T504">
        <f>'Revenue Drivers'!AB334</f>
        <v>0</v>
      </c>
      <c r="U504">
        <f>'Revenue Drivers'!AC334</f>
        <v>0.55002677095700392</v>
      </c>
      <c r="V504">
        <f>'Revenue Drivers'!AD334</f>
        <v>0.52040660847608855</v>
      </c>
      <c r="W504">
        <f>'Revenue Drivers'!AE334</f>
        <v>0.46791511338925162</v>
      </c>
      <c r="X504">
        <f>'Revenue Drivers'!AF334</f>
        <v>0.41437954588318204</v>
      </c>
      <c r="Y504">
        <f>'Revenue Drivers'!AG334</f>
        <v>0.40517736972033402</v>
      </c>
      <c r="Z504">
        <f>'Revenue Drivers'!AH334</f>
        <v>0.34789091236779801</v>
      </c>
      <c r="AA504">
        <f>'Revenue Drivers'!AI334</f>
        <v>0.29815113983126906</v>
      </c>
      <c r="AB504">
        <f>'Revenue Drivers'!AJ334</f>
        <v>0.40505244995686485</v>
      </c>
      <c r="AD504">
        <f>'Revenue Drivers'!AT334</f>
        <v>0</v>
      </c>
      <c r="AE504">
        <f>'Revenue Drivers'!AU334</f>
        <v>0</v>
      </c>
      <c r="AF504">
        <f>'Revenue Drivers'!AV334</f>
        <v>0</v>
      </c>
      <c r="AG504">
        <f>'Revenue Drivers'!AW334</f>
        <v>0</v>
      </c>
      <c r="AH504">
        <f>'Revenue Drivers'!AX334</f>
        <v>0.4811957641742497</v>
      </c>
      <c r="AI504">
        <f>'Revenue Drivers'!AY334</f>
        <v>0.36524867185876086</v>
      </c>
      <c r="AJ504">
        <f>'Revenue Drivers'!AZ334</f>
        <v>0.28521914178312446</v>
      </c>
      <c r="AK504">
        <f>'Revenue Drivers'!BA334</f>
        <v>7.4953253732601866E-2</v>
      </c>
      <c r="AL504">
        <f>'Revenue Drivers'!BB334</f>
        <v>0.11112805095266687</v>
      </c>
      <c r="AM504">
        <f>'Revenue Drivers'!BC334</f>
        <v>9.0574208776229348E-2</v>
      </c>
      <c r="AN504">
        <f>'Revenue Drivers'!BD334</f>
        <v>7.5043635327180169E-2</v>
      </c>
      <c r="AO504">
        <f>'Revenue Drivers'!BE334</f>
        <v>6.3024336430253625E-2</v>
      </c>
      <c r="AP504">
        <f>'Revenue Drivers'!BF334</f>
        <v>5.4469578622256432E-2</v>
      </c>
      <c r="AQ504">
        <f>'Revenue Drivers'!BG334</f>
        <v>5.1323449993549541E-2</v>
      </c>
      <c r="AR504">
        <f>'Revenue Drivers'!BH334</f>
        <v>4.7237702404241411E-2</v>
      </c>
      <c r="AS504">
        <f>'Revenue Drivers'!BI334</f>
        <v>5.0507299248909288E-2</v>
      </c>
      <c r="AT504">
        <f>'Revenue Drivers'!BJ334</f>
        <v>0</v>
      </c>
      <c r="AZ504">
        <f>'Revenue Drivers'!AK334</f>
        <v>0.30140063262317085</v>
      </c>
      <c r="BA504">
        <f>'Revenue Drivers'!AL334</f>
        <v>0.34487944559410977</v>
      </c>
      <c r="BB504">
        <f>'Revenue Drivers'!AM334</f>
        <v>0.32074627457421623</v>
      </c>
      <c r="BC504">
        <f>'Revenue Drivers'!AN334</f>
        <v>0.20155769333357032</v>
      </c>
      <c r="BD504">
        <f>'Revenue Drivers'!AO334</f>
        <v>8.5555270865069089E-2</v>
      </c>
      <c r="BE504">
        <f>'Revenue Drivers'!AP334</f>
        <v>2.0495884306153345E-2</v>
      </c>
      <c r="BF504">
        <f>'Revenue Drivers'!AQ334</f>
        <v>4.1530535861833417E-2</v>
      </c>
      <c r="BG504">
        <f>'Revenue Drivers'!AR334</f>
        <v>0.13842805267189262</v>
      </c>
    </row>
    <row r="505" spans="1:59">
      <c r="A505" t="str">
        <f>'Revenue Drivers'!I335</f>
        <v>2 Yr Stacked Growth - %</v>
      </c>
      <c r="B505">
        <f>'Revenue Drivers'!J335</f>
        <v>0</v>
      </c>
      <c r="C505">
        <f>'Revenue Drivers'!K335</f>
        <v>0</v>
      </c>
      <c r="D505">
        <f>'Revenue Drivers'!L335</f>
        <v>0</v>
      </c>
      <c r="E505">
        <f>'Revenue Drivers'!M335</f>
        <v>0</v>
      </c>
      <c r="F505">
        <f>'Revenue Drivers'!N335</f>
        <v>0</v>
      </c>
      <c r="G505">
        <f>'Revenue Drivers'!O335</f>
        <v>0</v>
      </c>
      <c r="H505">
        <f>'Revenue Drivers'!P335</f>
        <v>0</v>
      </c>
      <c r="I505">
        <f>'Revenue Drivers'!Q335</f>
        <v>0</v>
      </c>
      <c r="J505">
        <f>'Revenue Drivers'!R335</f>
        <v>0</v>
      </c>
      <c r="K505">
        <f>'Revenue Drivers'!S335</f>
        <v>0</v>
      </c>
      <c r="L505">
        <f>'Revenue Drivers'!T335</f>
        <v>0</v>
      </c>
      <c r="M505">
        <f>'Revenue Drivers'!U335</f>
        <v>0</v>
      </c>
      <c r="N505">
        <f>'Revenue Drivers'!V335</f>
        <v>0</v>
      </c>
      <c r="O505">
        <f>'Revenue Drivers'!W335</f>
        <v>0</v>
      </c>
      <c r="P505">
        <f>'Revenue Drivers'!X335</f>
        <v>0</v>
      </c>
      <c r="Q505">
        <f>'Revenue Drivers'!Y335</f>
        <v>0</v>
      </c>
      <c r="R505">
        <f>'Revenue Drivers'!Z335</f>
        <v>0</v>
      </c>
      <c r="S505">
        <f>'Revenue Drivers'!AA335</f>
        <v>0</v>
      </c>
      <c r="T505">
        <f>'Revenue Drivers'!AB335</f>
        <v>0</v>
      </c>
      <c r="U505">
        <f>'Revenue Drivers'!AC335</f>
        <v>0</v>
      </c>
      <c r="V505">
        <f>'Revenue Drivers'!AD335</f>
        <v>0</v>
      </c>
      <c r="W505">
        <f>'Revenue Drivers'!AE335</f>
        <v>0</v>
      </c>
      <c r="X505">
        <f>'Revenue Drivers'!AF335</f>
        <v>0</v>
      </c>
      <c r="Y505">
        <f>'Revenue Drivers'!AG335</f>
        <v>0.95520414067733794</v>
      </c>
      <c r="Z505">
        <f>'Revenue Drivers'!AH335</f>
        <v>0.86829752084388656</v>
      </c>
      <c r="AA505">
        <f>'Revenue Drivers'!AI335</f>
        <v>0.76606625322052069</v>
      </c>
      <c r="AB505">
        <f>'Revenue Drivers'!AJ335</f>
        <v>0.81943199584004689</v>
      </c>
      <c r="AD505">
        <f>'Revenue Drivers'!AT335</f>
        <v>0</v>
      </c>
      <c r="AE505">
        <f>'Revenue Drivers'!AU335</f>
        <v>0</v>
      </c>
      <c r="AF505">
        <f>'Revenue Drivers'!AV335</f>
        <v>0</v>
      </c>
      <c r="AG505">
        <f>'Revenue Drivers'!AW335</f>
        <v>0</v>
      </c>
      <c r="AH505">
        <f>'Revenue Drivers'!AX335</f>
        <v>0</v>
      </c>
      <c r="AI505">
        <f>'Revenue Drivers'!AY335</f>
        <v>0.84644443603301056</v>
      </c>
      <c r="AJ505">
        <f>'Revenue Drivers'!AZ335</f>
        <v>0.65046781364188533</v>
      </c>
      <c r="AK505">
        <f>'Revenue Drivers'!BA335</f>
        <v>0.36017239551572633</v>
      </c>
      <c r="AL505">
        <f>'Revenue Drivers'!BB335</f>
        <v>0.18608130468526873</v>
      </c>
      <c r="AM505">
        <f>'Revenue Drivers'!BC335</f>
        <v>0.20170225972889622</v>
      </c>
      <c r="AN505">
        <f>'Revenue Drivers'!BD335</f>
        <v>0.16561784410340952</v>
      </c>
      <c r="AO505">
        <f>'Revenue Drivers'!BE335</f>
        <v>0.13806797175743379</v>
      </c>
      <c r="AP505">
        <f>'Revenue Drivers'!BF335</f>
        <v>0.11749391505251006</v>
      </c>
      <c r="AQ505">
        <f>'Revenue Drivers'!BG335</f>
        <v>0.10579302861580597</v>
      </c>
      <c r="AR505">
        <f>'Revenue Drivers'!BH335</f>
        <v>9.8561152397790952E-2</v>
      </c>
      <c r="AS505">
        <f>'Revenue Drivers'!BI335</f>
        <v>9.7745001653150698E-2</v>
      </c>
      <c r="AT505">
        <f>'Revenue Drivers'!BJ335</f>
        <v>0</v>
      </c>
      <c r="AZ505">
        <f>'Revenue Drivers'!AK335</f>
        <v>0.70657800234350487</v>
      </c>
      <c r="BA505">
        <f>'Revenue Drivers'!AL335</f>
        <v>0.69277035796190778</v>
      </c>
      <c r="BB505">
        <f>'Revenue Drivers'!AM335</f>
        <v>0.61889741440548529</v>
      </c>
      <c r="BC505">
        <f>'Revenue Drivers'!AN335</f>
        <v>0.60661014329043517</v>
      </c>
      <c r="BD505">
        <f>'Revenue Drivers'!AO335</f>
        <v>0.38695590348823994</v>
      </c>
      <c r="BE505">
        <f>'Revenue Drivers'!AP335</f>
        <v>0.36537532990026311</v>
      </c>
      <c r="BF505">
        <f>'Revenue Drivers'!AQ335</f>
        <v>0.36227681043604965</v>
      </c>
      <c r="BG505">
        <f>'Revenue Drivers'!AR335</f>
        <v>0.33998574600546294</v>
      </c>
    </row>
    <row r="506" spans="1:59">
      <c r="A506" t="str">
        <f>'Revenue Drivers'!I336</f>
        <v>y/y abs Growth</v>
      </c>
      <c r="B506">
        <f>'Revenue Drivers'!J336</f>
        <v>0</v>
      </c>
      <c r="C506">
        <f>'Revenue Drivers'!K336</f>
        <v>0</v>
      </c>
      <c r="D506">
        <f>'Revenue Drivers'!L336</f>
        <v>0</v>
      </c>
      <c r="E506">
        <f>'Revenue Drivers'!M336</f>
        <v>0</v>
      </c>
      <c r="F506">
        <f>'Revenue Drivers'!N336</f>
        <v>0</v>
      </c>
      <c r="G506">
        <f>'Revenue Drivers'!O336</f>
        <v>0</v>
      </c>
      <c r="H506">
        <f>'Revenue Drivers'!P336</f>
        <v>0</v>
      </c>
      <c r="I506">
        <f>'Revenue Drivers'!Q336</f>
        <v>0</v>
      </c>
      <c r="J506">
        <f>'Revenue Drivers'!R336</f>
        <v>0</v>
      </c>
      <c r="K506">
        <f>'Revenue Drivers'!S336</f>
        <v>0</v>
      </c>
      <c r="L506">
        <f>'Revenue Drivers'!T336</f>
        <v>0</v>
      </c>
      <c r="M506">
        <f>'Revenue Drivers'!U336</f>
        <v>0</v>
      </c>
      <c r="N506">
        <f>'Revenue Drivers'!V336</f>
        <v>0</v>
      </c>
      <c r="O506">
        <f>'Revenue Drivers'!W336</f>
        <v>0</v>
      </c>
      <c r="P506">
        <f>'Revenue Drivers'!X336</f>
        <v>0</v>
      </c>
      <c r="Q506">
        <f>'Revenue Drivers'!Y336</f>
        <v>0</v>
      </c>
      <c r="R506">
        <f>'Revenue Drivers'!Z336</f>
        <v>0</v>
      </c>
      <c r="S506">
        <f>'Revenue Drivers'!AA336</f>
        <v>0</v>
      </c>
      <c r="T506">
        <f>'Revenue Drivers'!AB336</f>
        <v>0</v>
      </c>
      <c r="U506">
        <f>'Revenue Drivers'!AC336</f>
        <v>0</v>
      </c>
      <c r="V506">
        <f>'Revenue Drivers'!AD336</f>
        <v>0</v>
      </c>
      <c r="W506">
        <f>'Revenue Drivers'!AE336</f>
        <v>0</v>
      </c>
      <c r="X506">
        <f>'Revenue Drivers'!AF336</f>
        <v>0</v>
      </c>
      <c r="Y506">
        <f>'Revenue Drivers'!AG336</f>
        <v>33.040999999999968</v>
      </c>
      <c r="Z506">
        <f>'Revenue Drivers'!AH336</f>
        <v>24.835000000000036</v>
      </c>
      <c r="AA506">
        <f>'Revenue Drivers'!AI336</f>
        <v>22.361000000000018</v>
      </c>
      <c r="AB506">
        <f>'Revenue Drivers'!AJ336</f>
        <v>52.270000000000067</v>
      </c>
      <c r="AD506">
        <f>'Revenue Drivers'!AT336</f>
        <v>0</v>
      </c>
      <c r="AE506">
        <f>'Revenue Drivers'!AU336</f>
        <v>0</v>
      </c>
      <c r="AF506">
        <f>'Revenue Drivers'!AV336</f>
        <v>0</v>
      </c>
      <c r="AG506">
        <f>'Revenue Drivers'!AW336</f>
        <v>0</v>
      </c>
      <c r="AH506">
        <f>'Revenue Drivers'!AX336</f>
        <v>0</v>
      </c>
      <c r="AI506">
        <f>'Revenue Drivers'!AY336</f>
        <v>132.50700000000006</v>
      </c>
      <c r="AJ506">
        <f>'Revenue Drivers'!AZ336</f>
        <v>209.44599999999991</v>
      </c>
      <c r="AK506">
        <f>'Revenue Drivers'!BA336</f>
        <v>73.166280358140057</v>
      </c>
      <c r="AL506">
        <f>'Revenue Drivers'!BB336</f>
        <v>156.65057379565951</v>
      </c>
      <c r="AM506">
        <f>'Revenue Drivers'!BC336</f>
        <v>105.82046155541912</v>
      </c>
      <c r="AN506">
        <f>'Revenue Drivers'!BD336</f>
        <v>95.616796600458656</v>
      </c>
      <c r="AO506">
        <f>'Revenue Drivers'!BE336</f>
        <v>86.328600292965803</v>
      </c>
      <c r="AP506">
        <f>'Revenue Drivers'!BF336</f>
        <v>79.312865429561498</v>
      </c>
      <c r="AQ506">
        <f>'Revenue Drivers'!BG336</f>
        <v>78.802414050853031</v>
      </c>
      <c r="AR506">
        <f>'Revenue Drivers'!BH336</f>
        <v>76.251571223972405</v>
      </c>
      <c r="AS506">
        <f>'Revenue Drivers'!BI336</f>
        <v>85.380648046727174</v>
      </c>
      <c r="AT506">
        <f>'Revenue Drivers'!BJ336</f>
        <v>0</v>
      </c>
      <c r="AZ506">
        <f>'Revenue Drivers'!AK336</f>
        <v>45.265000000000072</v>
      </c>
      <c r="BA506">
        <f>'Revenue Drivers'!AL336</f>
        <v>59.029000000000053</v>
      </c>
      <c r="BB506">
        <f>'Revenue Drivers'!AM336</f>
        <v>59.618999999999915</v>
      </c>
      <c r="BC506">
        <f>'Revenue Drivers'!AN336</f>
        <v>45.53299999999993</v>
      </c>
      <c r="BD506">
        <f>'Revenue Drivers'!AO336</f>
        <v>16.463382444621999</v>
      </c>
      <c r="BE506">
        <f>'Revenue Drivers'!AP336</f>
        <v>0.76544627994715597</v>
      </c>
      <c r="BF506">
        <f>'Revenue Drivers'!AQ336</f>
        <v>10.944633014406264</v>
      </c>
      <c r="BG506">
        <f>'Revenue Drivers'!AR336</f>
        <v>44.992818619164666</v>
      </c>
    </row>
    <row r="507" spans="1:59">
      <c r="A507" t="str">
        <f>'Revenue Drivers'!I337</f>
        <v>q/q abs Growth</v>
      </c>
      <c r="B507">
        <f>'Revenue Drivers'!J337</f>
        <v>0</v>
      </c>
      <c r="C507">
        <f>'Revenue Drivers'!K337</f>
        <v>0</v>
      </c>
      <c r="D507">
        <f>'Revenue Drivers'!L337</f>
        <v>0</v>
      </c>
      <c r="E507">
        <f>'Revenue Drivers'!M337</f>
        <v>0</v>
      </c>
      <c r="F507">
        <f>'Revenue Drivers'!N337</f>
        <v>0</v>
      </c>
      <c r="G507">
        <f>'Revenue Drivers'!O337</f>
        <v>0</v>
      </c>
      <c r="H507">
        <f>'Revenue Drivers'!P337</f>
        <v>0</v>
      </c>
      <c r="I507">
        <f>'Revenue Drivers'!Q337</f>
        <v>0</v>
      </c>
      <c r="J507">
        <f>'Revenue Drivers'!R337</f>
        <v>0</v>
      </c>
      <c r="K507">
        <f>'Revenue Drivers'!S337</f>
        <v>0</v>
      </c>
      <c r="L507">
        <f>'Revenue Drivers'!T337</f>
        <v>0</v>
      </c>
      <c r="M507">
        <f>'Revenue Drivers'!U337</f>
        <v>0</v>
      </c>
      <c r="N507">
        <f>'Revenue Drivers'!V337</f>
        <v>0</v>
      </c>
      <c r="O507">
        <f>'Revenue Drivers'!W337</f>
        <v>0</v>
      </c>
      <c r="P507">
        <f>'Revenue Drivers'!X337</f>
        <v>0</v>
      </c>
      <c r="Q507">
        <f>'Revenue Drivers'!Y337</f>
        <v>0</v>
      </c>
      <c r="R507">
        <f>'Revenue Drivers'!Z337</f>
        <v>0</v>
      </c>
      <c r="S507">
        <f>'Revenue Drivers'!AA337</f>
        <v>0</v>
      </c>
      <c r="T507">
        <f>'Revenue Drivers'!AB337</f>
        <v>0</v>
      </c>
      <c r="U507">
        <f>'Revenue Drivers'!AC337</f>
        <v>0</v>
      </c>
      <c r="V507">
        <f>'Revenue Drivers'!AD337</f>
        <v>6.5289999999999679</v>
      </c>
      <c r="W507">
        <f>'Revenue Drivers'!AE337</f>
        <v>11.509000000000015</v>
      </c>
      <c r="X507">
        <f>'Revenue Drivers'!AF337</f>
        <v>21.277999999999963</v>
      </c>
      <c r="Y507">
        <f>'Revenue Drivers'!AG337</f>
        <v>-6.2749999999999773</v>
      </c>
      <c r="Z507">
        <f>'Revenue Drivers'!AH337</f>
        <v>-1.6769999999999641</v>
      </c>
      <c r="AA507">
        <f>'Revenue Drivers'!AI337</f>
        <v>9.0349999999999966</v>
      </c>
      <c r="AB507">
        <f>'Revenue Drivers'!AJ337</f>
        <v>51.187000000000012</v>
      </c>
      <c r="AD507">
        <f>'Revenue Drivers'!AT337</f>
        <v>0</v>
      </c>
      <c r="AE507">
        <f>'Revenue Drivers'!AU337</f>
        <v>0</v>
      </c>
      <c r="AF507">
        <f>'Revenue Drivers'!AV337</f>
        <v>0</v>
      </c>
      <c r="AG507">
        <f>'Revenue Drivers'!AW337</f>
        <v>0</v>
      </c>
      <c r="AH507" t="str">
        <f>'Revenue Drivers'!AX337</f>
        <v>NA</v>
      </c>
      <c r="AI507" t="str">
        <f>'Revenue Drivers'!AY337</f>
        <v>NA</v>
      </c>
      <c r="AJ507" t="str">
        <f>'Revenue Drivers'!AZ337</f>
        <v>NA</v>
      </c>
      <c r="AK507" t="str">
        <f>'Revenue Drivers'!BA337</f>
        <v>NA</v>
      </c>
      <c r="AL507" t="str">
        <f>'Revenue Drivers'!BB337</f>
        <v>NA</v>
      </c>
      <c r="AM507" t="str">
        <f>'Revenue Drivers'!BC337</f>
        <v>NA</v>
      </c>
      <c r="AN507" t="str">
        <f>'Revenue Drivers'!BD337</f>
        <v>NA</v>
      </c>
      <c r="AO507" t="str">
        <f>'Revenue Drivers'!BE337</f>
        <v>NA</v>
      </c>
      <c r="AP507" t="str">
        <f>'Revenue Drivers'!BF337</f>
        <v>NA</v>
      </c>
      <c r="AQ507" t="str">
        <f>'Revenue Drivers'!BG337</f>
        <v>NA</v>
      </c>
      <c r="AR507" t="str">
        <f>'Revenue Drivers'!BH337</f>
        <v>NA</v>
      </c>
      <c r="AS507" t="str">
        <f>'Revenue Drivers'!BI337</f>
        <v>NA</v>
      </c>
      <c r="AT507">
        <f>'Revenue Drivers'!BJ337</f>
        <v>0</v>
      </c>
      <c r="AZ507">
        <f>'Revenue Drivers'!AK337</f>
        <v>-13.279999999999973</v>
      </c>
      <c r="BA507">
        <f>'Revenue Drivers'!AL337</f>
        <v>12.087000000000018</v>
      </c>
      <c r="BB507">
        <f>'Revenue Drivers'!AM337</f>
        <v>9.6249999999998579</v>
      </c>
      <c r="BC507">
        <f>'Revenue Drivers'!AN337</f>
        <v>37.101000000000028</v>
      </c>
      <c r="BD507">
        <f>'Revenue Drivers'!AO337</f>
        <v>-42.349617555377904</v>
      </c>
      <c r="BE507">
        <f>'Revenue Drivers'!AP337</f>
        <v>-3.6109361646748255</v>
      </c>
      <c r="BF507">
        <f>'Revenue Drivers'!AQ337</f>
        <v>19.804186734458966</v>
      </c>
      <c r="BG507">
        <f>'Revenue Drivers'!AR337</f>
        <v>71.149185604758429</v>
      </c>
    </row>
    <row r="508" spans="1:59">
      <c r="A508">
        <f>'Revenue Drivers'!I338</f>
        <v>0</v>
      </c>
      <c r="B508">
        <f>'Revenue Drivers'!J338</f>
        <v>0</v>
      </c>
      <c r="C508">
        <f>'Revenue Drivers'!K338</f>
        <v>0</v>
      </c>
      <c r="D508">
        <f>'Revenue Drivers'!L338</f>
        <v>0</v>
      </c>
      <c r="E508">
        <f>'Revenue Drivers'!M338</f>
        <v>0</v>
      </c>
      <c r="F508">
        <f>'Revenue Drivers'!N338</f>
        <v>0</v>
      </c>
      <c r="G508">
        <f>'Revenue Drivers'!O338</f>
        <v>0</v>
      </c>
      <c r="H508">
        <f>'Revenue Drivers'!P338</f>
        <v>0</v>
      </c>
      <c r="I508">
        <f>'Revenue Drivers'!Q338</f>
        <v>0</v>
      </c>
      <c r="J508">
        <f>'Revenue Drivers'!R338</f>
        <v>0</v>
      </c>
      <c r="K508">
        <f>'Revenue Drivers'!S338</f>
        <v>0</v>
      </c>
      <c r="L508">
        <f>'Revenue Drivers'!T338</f>
        <v>0</v>
      </c>
      <c r="M508">
        <f>'Revenue Drivers'!U338</f>
        <v>0</v>
      </c>
      <c r="N508">
        <f>'Revenue Drivers'!V338</f>
        <v>0</v>
      </c>
      <c r="O508">
        <f>'Revenue Drivers'!W338</f>
        <v>0</v>
      </c>
      <c r="P508">
        <f>'Revenue Drivers'!X338</f>
        <v>0</v>
      </c>
      <c r="Q508">
        <f>'Revenue Drivers'!Y338</f>
        <v>0</v>
      </c>
      <c r="R508">
        <f>'Revenue Drivers'!Z338</f>
        <v>0</v>
      </c>
      <c r="S508">
        <f>'Revenue Drivers'!AA338</f>
        <v>0</v>
      </c>
      <c r="T508">
        <f>'Revenue Drivers'!AB338</f>
        <v>0</v>
      </c>
      <c r="U508">
        <f>'Revenue Drivers'!AC338</f>
        <v>0</v>
      </c>
      <c r="V508">
        <f>'Revenue Drivers'!AD338</f>
        <v>0</v>
      </c>
      <c r="W508">
        <f>'Revenue Drivers'!AE338</f>
        <v>0</v>
      </c>
      <c r="X508">
        <f>'Revenue Drivers'!AF338</f>
        <v>0</v>
      </c>
      <c r="Y508">
        <f>'Revenue Drivers'!AG338</f>
        <v>0</v>
      </c>
      <c r="Z508">
        <f>'Revenue Drivers'!AH338</f>
        <v>0</v>
      </c>
      <c r="AA508">
        <f>'Revenue Drivers'!AI338</f>
        <v>0</v>
      </c>
      <c r="AB508">
        <f>'Revenue Drivers'!AJ338</f>
        <v>0</v>
      </c>
      <c r="AD508">
        <f>'Revenue Drivers'!AT338</f>
        <v>0</v>
      </c>
      <c r="AE508">
        <f>'Revenue Drivers'!AU338</f>
        <v>0</v>
      </c>
      <c r="AF508">
        <f>'Revenue Drivers'!AV338</f>
        <v>0</v>
      </c>
      <c r="AG508">
        <f>'Revenue Drivers'!AW338</f>
        <v>0</v>
      </c>
      <c r="AH508">
        <f>'Revenue Drivers'!AX338</f>
        <v>0</v>
      </c>
      <c r="AI508">
        <f>'Revenue Drivers'!AY338</f>
        <v>0</v>
      </c>
      <c r="AJ508">
        <f>'Revenue Drivers'!AZ338</f>
        <v>0</v>
      </c>
      <c r="AK508">
        <f>'Revenue Drivers'!BA338</f>
        <v>0</v>
      </c>
      <c r="AL508">
        <f>'Revenue Drivers'!BB338</f>
        <v>0</v>
      </c>
      <c r="AM508">
        <f>'Revenue Drivers'!BC338</f>
        <v>0</v>
      </c>
      <c r="AN508">
        <f>'Revenue Drivers'!BD338</f>
        <v>0</v>
      </c>
      <c r="AO508">
        <f>'Revenue Drivers'!BE338</f>
        <v>0</v>
      </c>
      <c r="AP508">
        <f>'Revenue Drivers'!BF338</f>
        <v>0</v>
      </c>
      <c r="AQ508">
        <f>'Revenue Drivers'!BG338</f>
        <v>0</v>
      </c>
      <c r="AR508">
        <f>'Revenue Drivers'!BH338</f>
        <v>0</v>
      </c>
      <c r="AS508">
        <f>'Revenue Drivers'!BI338</f>
        <v>0</v>
      </c>
      <c r="AT508">
        <f>'Revenue Drivers'!BJ338</f>
        <v>0</v>
      </c>
      <c r="AZ508">
        <f>'Revenue Drivers'!AK338</f>
        <v>0</v>
      </c>
      <c r="BA508">
        <f>'Revenue Drivers'!AL338</f>
        <v>0</v>
      </c>
      <c r="BB508">
        <f>'Revenue Drivers'!AM338</f>
        <v>0</v>
      </c>
      <c r="BC508">
        <f>'Revenue Drivers'!AN338</f>
        <v>0</v>
      </c>
      <c r="BD508">
        <f>'Revenue Drivers'!AO338</f>
        <v>0</v>
      </c>
      <c r="BE508">
        <f>'Revenue Drivers'!AP338</f>
        <v>0</v>
      </c>
      <c r="BF508">
        <f>'Revenue Drivers'!AQ338</f>
        <v>0</v>
      </c>
      <c r="BG508">
        <f>'Revenue Drivers'!AR338</f>
        <v>0</v>
      </c>
    </row>
    <row r="509" spans="1:59">
      <c r="A509" t="str">
        <f>'Revenue Drivers'!I339</f>
        <v>y/y FX Impact - %</v>
      </c>
      <c r="B509">
        <f>'Revenue Drivers'!J339</f>
        <v>0</v>
      </c>
      <c r="C509">
        <f>'Revenue Drivers'!K339</f>
        <v>0</v>
      </c>
      <c r="D509">
        <f>'Revenue Drivers'!L339</f>
        <v>0</v>
      </c>
      <c r="E509">
        <f>'Revenue Drivers'!M339</f>
        <v>0</v>
      </c>
      <c r="F509">
        <f>'Revenue Drivers'!N339</f>
        <v>0</v>
      </c>
      <c r="G509">
        <f>'Revenue Drivers'!O339</f>
        <v>0</v>
      </c>
      <c r="H509">
        <f>'Revenue Drivers'!P339</f>
        <v>0</v>
      </c>
      <c r="I509">
        <f>'Revenue Drivers'!Q339</f>
        <v>0</v>
      </c>
      <c r="J509">
        <f>'Revenue Drivers'!R339</f>
        <v>0</v>
      </c>
      <c r="K509">
        <f>'Revenue Drivers'!S339</f>
        <v>0</v>
      </c>
      <c r="L509">
        <f>'Revenue Drivers'!T339</f>
        <v>0</v>
      </c>
      <c r="M509">
        <f>'Revenue Drivers'!U339</f>
        <v>0</v>
      </c>
      <c r="N509">
        <f>'Revenue Drivers'!V339</f>
        <v>0</v>
      </c>
      <c r="O509">
        <f>'Revenue Drivers'!W339</f>
        <v>0</v>
      </c>
      <c r="P509">
        <f>'Revenue Drivers'!X339</f>
        <v>0</v>
      </c>
      <c r="Q509">
        <f>'Revenue Drivers'!Y339</f>
        <v>0</v>
      </c>
      <c r="R509">
        <f>'Revenue Drivers'!Z339</f>
        <v>0</v>
      </c>
      <c r="S509">
        <f>'Revenue Drivers'!AA339</f>
        <v>0</v>
      </c>
      <c r="T509">
        <f>'Revenue Drivers'!AB339</f>
        <v>0</v>
      </c>
      <c r="U509">
        <f>'Revenue Drivers'!AC339</f>
        <v>-0.17325464999883633</v>
      </c>
      <c r="V509">
        <f>'Revenue Drivers'!AD339</f>
        <v>-0.19188742082235866</v>
      </c>
      <c r="W509">
        <f>'Revenue Drivers'!AE339</f>
        <v>-0.16991884125504808</v>
      </c>
      <c r="X509">
        <f>'Revenue Drivers'!AF339</f>
        <v>-0.10268878483981236</v>
      </c>
      <c r="Y509">
        <f>'Revenue Drivers'!AG339</f>
        <v>-3.138209732508157E-2</v>
      </c>
      <c r="Z509">
        <f>'Revenue Drivers'!AH339</f>
        <v>1.3918585694741248E-2</v>
      </c>
      <c r="AA509">
        <f>'Revenue Drivers'!AI339</f>
        <v>2.2355352121103289E-2</v>
      </c>
      <c r="AB509">
        <f>'Revenue Drivers'!AJ339</f>
        <v>1.2065365524307481E-3</v>
      </c>
      <c r="AD509">
        <f>'Revenue Drivers'!AT339</f>
        <v>0</v>
      </c>
      <c r="AE509">
        <f>'Revenue Drivers'!AU339</f>
        <v>0</v>
      </c>
      <c r="AF509">
        <f>'Revenue Drivers'!AV339</f>
        <v>0</v>
      </c>
      <c r="AG509">
        <f>'Revenue Drivers'!AW339</f>
        <v>0</v>
      </c>
      <c r="AH509">
        <f>'Revenue Drivers'!AX339</f>
        <v>-0.15528547131630854</v>
      </c>
      <c r="AI509">
        <f>'Revenue Drivers'!AY339</f>
        <v>2.189068887320067E-3</v>
      </c>
      <c r="AJ509">
        <f>'Revenue Drivers'!AZ339</f>
        <v>3.5947332023256173E-3</v>
      </c>
      <c r="AK509">
        <f>'Revenue Drivers'!BA339</f>
        <v>4.2291034851552167E-2</v>
      </c>
      <c r="AL509">
        <f>'Revenue Drivers'!BB339</f>
        <v>0</v>
      </c>
      <c r="AM509">
        <f>'Revenue Drivers'!BC339</f>
        <v>0</v>
      </c>
      <c r="AN509">
        <f>'Revenue Drivers'!BD339</f>
        <v>0</v>
      </c>
      <c r="AO509">
        <f>'Revenue Drivers'!BE339</f>
        <v>0</v>
      </c>
      <c r="AP509">
        <f>'Revenue Drivers'!BF339</f>
        <v>0</v>
      </c>
      <c r="AQ509">
        <f>'Revenue Drivers'!BG339</f>
        <v>0</v>
      </c>
      <c r="AR509">
        <f>'Revenue Drivers'!BH339</f>
        <v>0</v>
      </c>
      <c r="AS509">
        <f>'Revenue Drivers'!BI339</f>
        <v>0</v>
      </c>
      <c r="AT509">
        <f>'Revenue Drivers'!BJ339</f>
        <v>0</v>
      </c>
      <c r="AZ509">
        <f>'Revenue Drivers'!AK339</f>
        <v>-9.2370367635292716E-3</v>
      </c>
      <c r="BA509">
        <f>'Revenue Drivers'!AL339</f>
        <v>-2.2498676548438734E-2</v>
      </c>
      <c r="BB509">
        <f>'Revenue Drivers'!AM339</f>
        <v>6.8533108287980316E-3</v>
      </c>
      <c r="BC509">
        <f>'Revenue Drivers'!AN339</f>
        <v>2.958906058289057E-2</v>
      </c>
      <c r="BD509">
        <f>'Revenue Drivers'!AO339</f>
        <v>7.5694921230961887E-2</v>
      </c>
      <c r="BE509">
        <f>'Revenue Drivers'!AP339</f>
        <v>5.3433772193576701E-2</v>
      </c>
      <c r="BF509">
        <f>'Revenue Drivers'!AQ339</f>
        <v>2.2773488596422808E-2</v>
      </c>
      <c r="BG509">
        <f>'Revenue Drivers'!AR339</f>
        <v>2.4639407962847804E-2</v>
      </c>
    </row>
    <row r="510" spans="1:59">
      <c r="A510" t="str">
        <f>'Revenue Drivers'!I340</f>
        <v>Abs FX Impact</v>
      </c>
      <c r="B510">
        <f>'Revenue Drivers'!J340</f>
        <v>0</v>
      </c>
      <c r="C510">
        <f>'Revenue Drivers'!K340</f>
        <v>0</v>
      </c>
      <c r="D510">
        <f>'Revenue Drivers'!L340</f>
        <v>0</v>
      </c>
      <c r="E510">
        <f>'Revenue Drivers'!M340</f>
        <v>0</v>
      </c>
      <c r="F510">
        <f>'Revenue Drivers'!N340</f>
        <v>0</v>
      </c>
      <c r="G510">
        <f>'Revenue Drivers'!O340</f>
        <v>0</v>
      </c>
      <c r="H510">
        <f>'Revenue Drivers'!P340</f>
        <v>0</v>
      </c>
      <c r="I510">
        <f>'Revenue Drivers'!Q340</f>
        <v>0</v>
      </c>
      <c r="J510">
        <f>'Revenue Drivers'!R340</f>
        <v>0</v>
      </c>
      <c r="K510">
        <f>'Revenue Drivers'!S340</f>
        <v>0</v>
      </c>
      <c r="L510">
        <f>'Revenue Drivers'!T340</f>
        <v>0</v>
      </c>
      <c r="M510">
        <f>'Revenue Drivers'!U340</f>
        <v>0</v>
      </c>
      <c r="N510">
        <f>'Revenue Drivers'!V340</f>
        <v>0</v>
      </c>
      <c r="O510">
        <f>'Revenue Drivers'!W340</f>
        <v>0</v>
      </c>
      <c r="P510">
        <f>'Revenue Drivers'!X340</f>
        <v>0</v>
      </c>
      <c r="Q510">
        <f>'Revenue Drivers'!Y340</f>
        <v>0</v>
      </c>
      <c r="R510">
        <f>'Revenue Drivers'!Z340</f>
        <v>0</v>
      </c>
      <c r="S510">
        <f>'Revenue Drivers'!AA340</f>
        <v>0</v>
      </c>
      <c r="T510">
        <f>'Revenue Drivers'!AB340</f>
        <v>0</v>
      </c>
      <c r="U510">
        <f>'Revenue Drivers'!AC340</f>
        <v>-14.885</v>
      </c>
      <c r="V510">
        <f>'Revenue Drivers'!AD340</f>
        <v>-17.631</v>
      </c>
      <c r="W510">
        <f>'Revenue Drivers'!AE340</f>
        <v>-17.503</v>
      </c>
      <c r="X510">
        <f>'Revenue Drivers'!AF340</f>
        <v>-12.523</v>
      </c>
      <c r="Y510">
        <f>'Revenue Drivers'!AG340</f>
        <v>-3.7120000000000002</v>
      </c>
      <c r="Z510">
        <f>'Revenue Drivers'!AH340</f>
        <v>1.6990000000000001</v>
      </c>
      <c r="AA510">
        <f>'Revenue Drivers'!AI340</f>
        <v>2.9889999999999999</v>
      </c>
      <c r="AB510">
        <f>'Revenue Drivers'!AJ340</f>
        <v>0.193</v>
      </c>
      <c r="AD510">
        <f>'Revenue Drivers'!AT340</f>
        <v>0</v>
      </c>
      <c r="AE510">
        <f>'Revenue Drivers'!AU340</f>
        <v>0</v>
      </c>
      <c r="AF510">
        <f>'Revenue Drivers'!AV340</f>
        <v>0</v>
      </c>
      <c r="AG510">
        <f>'Revenue Drivers'!AW340</f>
        <v>0</v>
      </c>
      <c r="AH510">
        <f>'Revenue Drivers'!AX340</f>
        <v>-62.542000000000002</v>
      </c>
      <c r="AI510">
        <f>'Revenue Drivers'!AY340</f>
        <v>1.169</v>
      </c>
      <c r="AJ510">
        <f>'Revenue Drivers'!AZ340</f>
        <v>2.6250000000000009</v>
      </c>
      <c r="AK510">
        <f>'Revenue Drivers'!BA340</f>
        <v>39.801657667085067</v>
      </c>
      <c r="AL510">
        <f>'Revenue Drivers'!BB340</f>
        <v>0</v>
      </c>
      <c r="AM510">
        <f>'Revenue Drivers'!BC340</f>
        <v>0</v>
      </c>
      <c r="AN510">
        <f>'Revenue Drivers'!BD340</f>
        <v>0</v>
      </c>
      <c r="AO510">
        <f>'Revenue Drivers'!BE340</f>
        <v>0</v>
      </c>
      <c r="AP510">
        <f>'Revenue Drivers'!BF340</f>
        <v>0</v>
      </c>
      <c r="AQ510">
        <f>'Revenue Drivers'!BG340</f>
        <v>0</v>
      </c>
      <c r="AR510">
        <f>'Revenue Drivers'!BH340</f>
        <v>0</v>
      </c>
      <c r="AS510">
        <f>'Revenue Drivers'!BI340</f>
        <v>0</v>
      </c>
      <c r="AT510">
        <f>'Revenue Drivers'!BJ340</f>
        <v>0</v>
      </c>
      <c r="AZ510">
        <f>'Revenue Drivers'!AK340</f>
        <v>-1.5009999999999999</v>
      </c>
      <c r="BA510">
        <f>'Revenue Drivers'!AL340</f>
        <v>-3.7399999999999993</v>
      </c>
      <c r="BB510">
        <f>'Revenue Drivers'!AM340</f>
        <v>1.21</v>
      </c>
      <c r="BC510">
        <f>'Revenue Drivers'!AN340</f>
        <v>6.6560000000000006</v>
      </c>
      <c r="BD510">
        <f>'Revenue Drivers'!AO340</f>
        <v>15.893965390549994</v>
      </c>
      <c r="BE510">
        <f>'Revenue Drivers'!AP340</f>
        <v>11.745918671136423</v>
      </c>
      <c r="BF510">
        <f>'Revenue Drivers'!AQ340</f>
        <v>5.3380374065357046</v>
      </c>
      <c r="BG510">
        <f>'Revenue Drivers'!AR340</f>
        <v>6.8237361988629459</v>
      </c>
    </row>
    <row r="511" spans="1:59">
      <c r="A511">
        <f>'Revenue Drivers'!I341</f>
        <v>0</v>
      </c>
      <c r="B511">
        <f>'Revenue Drivers'!J341</f>
        <v>0</v>
      </c>
      <c r="C511">
        <f>'Revenue Drivers'!K341</f>
        <v>0</v>
      </c>
      <c r="D511">
        <f>'Revenue Drivers'!L341</f>
        <v>0</v>
      </c>
      <c r="E511">
        <f>'Revenue Drivers'!M341</f>
        <v>0</v>
      </c>
      <c r="F511">
        <f>'Revenue Drivers'!N341</f>
        <v>0</v>
      </c>
      <c r="G511">
        <f>'Revenue Drivers'!O341</f>
        <v>0</v>
      </c>
      <c r="H511">
        <f>'Revenue Drivers'!P341</f>
        <v>0</v>
      </c>
      <c r="I511">
        <f>'Revenue Drivers'!Q341</f>
        <v>0</v>
      </c>
      <c r="J511">
        <f>'Revenue Drivers'!R341</f>
        <v>0</v>
      </c>
      <c r="K511">
        <f>'Revenue Drivers'!S341</f>
        <v>0</v>
      </c>
      <c r="L511">
        <f>'Revenue Drivers'!T341</f>
        <v>0</v>
      </c>
      <c r="M511">
        <f>'Revenue Drivers'!U341</f>
        <v>0</v>
      </c>
      <c r="N511">
        <f>'Revenue Drivers'!V341</f>
        <v>0</v>
      </c>
      <c r="O511">
        <f>'Revenue Drivers'!W341</f>
        <v>0</v>
      </c>
      <c r="P511">
        <f>'Revenue Drivers'!X341</f>
        <v>0</v>
      </c>
      <c r="Q511">
        <f>'Revenue Drivers'!Y341</f>
        <v>0</v>
      </c>
      <c r="R511">
        <f>'Revenue Drivers'!Z341</f>
        <v>0</v>
      </c>
      <c r="S511">
        <f>'Revenue Drivers'!AA341</f>
        <v>0</v>
      </c>
      <c r="T511">
        <f>'Revenue Drivers'!AB341</f>
        <v>0</v>
      </c>
      <c r="U511">
        <f>'Revenue Drivers'!AC341</f>
        <v>0</v>
      </c>
      <c r="V511">
        <f>'Revenue Drivers'!AD341</f>
        <v>0</v>
      </c>
      <c r="W511">
        <f>'Revenue Drivers'!AE341</f>
        <v>0</v>
      </c>
      <c r="X511">
        <f>'Revenue Drivers'!AF341</f>
        <v>0</v>
      </c>
      <c r="Y511">
        <f>'Revenue Drivers'!AG341</f>
        <v>0</v>
      </c>
      <c r="Z511">
        <f>'Revenue Drivers'!AH341</f>
        <v>0</v>
      </c>
      <c r="AA511">
        <f>'Revenue Drivers'!AI341</f>
        <v>0</v>
      </c>
      <c r="AB511">
        <f>'Revenue Drivers'!AJ341</f>
        <v>0</v>
      </c>
      <c r="AD511">
        <f>'Revenue Drivers'!AT341</f>
        <v>0</v>
      </c>
      <c r="AE511">
        <f>'Revenue Drivers'!AU341</f>
        <v>0</v>
      </c>
      <c r="AF511">
        <f>'Revenue Drivers'!AV341</f>
        <v>0</v>
      </c>
      <c r="AG511">
        <f>'Revenue Drivers'!AW341</f>
        <v>0</v>
      </c>
      <c r="AH511">
        <f>'Revenue Drivers'!AX341</f>
        <v>0</v>
      </c>
      <c r="AI511">
        <f>'Revenue Drivers'!AY341</f>
        <v>0</v>
      </c>
      <c r="AJ511">
        <f>'Revenue Drivers'!AZ341</f>
        <v>0</v>
      </c>
      <c r="AK511">
        <f>'Revenue Drivers'!BA341</f>
        <v>0</v>
      </c>
      <c r="AL511">
        <f>'Revenue Drivers'!BB341</f>
        <v>0</v>
      </c>
      <c r="AM511">
        <f>'Revenue Drivers'!BC341</f>
        <v>0</v>
      </c>
      <c r="AN511">
        <f>'Revenue Drivers'!BD341</f>
        <v>0</v>
      </c>
      <c r="AO511">
        <f>'Revenue Drivers'!BE341</f>
        <v>0</v>
      </c>
      <c r="AP511">
        <f>'Revenue Drivers'!BF341</f>
        <v>0</v>
      </c>
      <c r="AQ511">
        <f>'Revenue Drivers'!BG341</f>
        <v>0</v>
      </c>
      <c r="AR511">
        <f>'Revenue Drivers'!BH341</f>
        <v>0</v>
      </c>
      <c r="AS511">
        <f>'Revenue Drivers'!BI341</f>
        <v>0</v>
      </c>
      <c r="AT511">
        <f>'Revenue Drivers'!BJ341</f>
        <v>0</v>
      </c>
      <c r="AZ511">
        <f>'Revenue Drivers'!AK341</f>
        <v>0</v>
      </c>
      <c r="BA511">
        <f>'Revenue Drivers'!AL341</f>
        <v>0</v>
      </c>
      <c r="BB511">
        <f>'Revenue Drivers'!AM341</f>
        <v>0</v>
      </c>
      <c r="BC511">
        <f>'Revenue Drivers'!AN341</f>
        <v>0</v>
      </c>
      <c r="BD511">
        <f>'Revenue Drivers'!AO341</f>
        <v>0</v>
      </c>
      <c r="BE511">
        <f>'Revenue Drivers'!AP341</f>
        <v>0</v>
      </c>
      <c r="BF511">
        <f>'Revenue Drivers'!AQ341</f>
        <v>0</v>
      </c>
      <c r="BG511">
        <f>'Revenue Drivers'!AR341</f>
        <v>0</v>
      </c>
    </row>
    <row r="512" spans="1:59">
      <c r="A512">
        <f>'Revenue Drivers'!I342</f>
        <v>0</v>
      </c>
      <c r="B512">
        <f>'Revenue Drivers'!J342</f>
        <v>0</v>
      </c>
      <c r="C512">
        <f>'Revenue Drivers'!K342</f>
        <v>0</v>
      </c>
      <c r="D512">
        <f>'Revenue Drivers'!L342</f>
        <v>0</v>
      </c>
      <c r="E512">
        <f>'Revenue Drivers'!M342</f>
        <v>0</v>
      </c>
      <c r="F512">
        <f>'Revenue Drivers'!N342</f>
        <v>0</v>
      </c>
      <c r="G512">
        <f>'Revenue Drivers'!O342</f>
        <v>0</v>
      </c>
      <c r="H512">
        <f>'Revenue Drivers'!P342</f>
        <v>0</v>
      </c>
      <c r="I512">
        <f>'Revenue Drivers'!Q342</f>
        <v>0</v>
      </c>
      <c r="J512">
        <f>'Revenue Drivers'!R342</f>
        <v>0</v>
      </c>
      <c r="K512">
        <f>'Revenue Drivers'!S342</f>
        <v>0</v>
      </c>
      <c r="L512">
        <f>'Revenue Drivers'!T342</f>
        <v>0</v>
      </c>
      <c r="M512">
        <f>'Revenue Drivers'!U342</f>
        <v>0</v>
      </c>
      <c r="N512">
        <f>'Revenue Drivers'!V342</f>
        <v>0</v>
      </c>
      <c r="O512">
        <f>'Revenue Drivers'!W342</f>
        <v>0</v>
      </c>
      <c r="P512">
        <f>'Revenue Drivers'!X342</f>
        <v>0</v>
      </c>
      <c r="Q512">
        <f>'Revenue Drivers'!Y342</f>
        <v>0</v>
      </c>
      <c r="R512">
        <f>'Revenue Drivers'!Z342</f>
        <v>0</v>
      </c>
      <c r="S512">
        <f>'Revenue Drivers'!AA342</f>
        <v>0</v>
      </c>
      <c r="T512">
        <f>'Revenue Drivers'!AB342</f>
        <v>0</v>
      </c>
      <c r="U512">
        <f>'Revenue Drivers'!AC342</f>
        <v>0</v>
      </c>
      <c r="V512">
        <f>'Revenue Drivers'!AD342</f>
        <v>0</v>
      </c>
      <c r="W512">
        <f>'Revenue Drivers'!AE342</f>
        <v>0</v>
      </c>
      <c r="X512">
        <f>'Revenue Drivers'!AF342</f>
        <v>0</v>
      </c>
      <c r="Y512">
        <f>'Revenue Drivers'!AG342</f>
        <v>0</v>
      </c>
      <c r="Z512">
        <f>'Revenue Drivers'!AH342</f>
        <v>0</v>
      </c>
      <c r="AA512">
        <f>'Revenue Drivers'!AI342</f>
        <v>0</v>
      </c>
      <c r="AB512">
        <f>'Revenue Drivers'!AJ342</f>
        <v>0</v>
      </c>
      <c r="AD512">
        <f>'Revenue Drivers'!AT342</f>
        <v>0</v>
      </c>
      <c r="AE512">
        <f>'Revenue Drivers'!AU342</f>
        <v>0</v>
      </c>
      <c r="AF512">
        <f>'Revenue Drivers'!AV342</f>
        <v>0</v>
      </c>
      <c r="AG512">
        <f>'Revenue Drivers'!AW342</f>
        <v>0</v>
      </c>
      <c r="AH512">
        <f>'Revenue Drivers'!AX342</f>
        <v>0</v>
      </c>
      <c r="AI512">
        <f>'Revenue Drivers'!AY342</f>
        <v>0</v>
      </c>
      <c r="AJ512">
        <f>'Revenue Drivers'!AZ342</f>
        <v>0</v>
      </c>
      <c r="AK512">
        <f>'Revenue Drivers'!BA342</f>
        <v>0</v>
      </c>
      <c r="AL512">
        <f>'Revenue Drivers'!BB342</f>
        <v>0</v>
      </c>
      <c r="AM512">
        <f>'Revenue Drivers'!BC342</f>
        <v>0</v>
      </c>
      <c r="AN512">
        <f>'Revenue Drivers'!BD342</f>
        <v>0</v>
      </c>
      <c r="AO512">
        <f>'Revenue Drivers'!BE342</f>
        <v>0</v>
      </c>
      <c r="AP512">
        <f>'Revenue Drivers'!BF342</f>
        <v>0</v>
      </c>
      <c r="AQ512">
        <f>'Revenue Drivers'!BG342</f>
        <v>0</v>
      </c>
      <c r="AR512">
        <f>'Revenue Drivers'!BH342</f>
        <v>0</v>
      </c>
      <c r="AS512">
        <f>'Revenue Drivers'!BI342</f>
        <v>0</v>
      </c>
      <c r="AT512">
        <f>'Revenue Drivers'!BJ342</f>
        <v>0</v>
      </c>
      <c r="AZ512">
        <f>'Revenue Drivers'!AK342</f>
        <v>0</v>
      </c>
      <c r="BA512">
        <f>'Revenue Drivers'!AL342</f>
        <v>0</v>
      </c>
      <c r="BB512">
        <f>'Revenue Drivers'!AM342</f>
        <v>0</v>
      </c>
      <c r="BC512">
        <f>'Revenue Drivers'!AN342</f>
        <v>0</v>
      </c>
      <c r="BD512">
        <f>'Revenue Drivers'!AO342</f>
        <v>0</v>
      </c>
      <c r="BE512">
        <f>'Revenue Drivers'!AP342</f>
        <v>0</v>
      </c>
      <c r="BF512">
        <f>'Revenue Drivers'!AQ342</f>
        <v>0</v>
      </c>
      <c r="BG512">
        <f>'Revenue Drivers'!AR342</f>
        <v>0</v>
      </c>
    </row>
    <row r="513" spans="1:59">
      <c r="A513" t="str">
        <f>'Revenue Drivers'!I343</f>
        <v>Americas (USD)</v>
      </c>
      <c r="B513">
        <f>'Revenue Drivers'!J343</f>
        <v>0</v>
      </c>
      <c r="C513">
        <f>'Revenue Drivers'!K343</f>
        <v>0</v>
      </c>
      <c r="D513">
        <f>'Revenue Drivers'!L343</f>
        <v>0</v>
      </c>
      <c r="E513">
        <f>'Revenue Drivers'!M343</f>
        <v>0</v>
      </c>
      <c r="F513">
        <f>'Revenue Drivers'!N343</f>
        <v>0</v>
      </c>
      <c r="G513">
        <f>'Revenue Drivers'!O343</f>
        <v>0</v>
      </c>
      <c r="H513">
        <f>'Revenue Drivers'!P343</f>
        <v>0</v>
      </c>
      <c r="I513">
        <f>'Revenue Drivers'!Q343</f>
        <v>0</v>
      </c>
      <c r="J513">
        <f>'Revenue Drivers'!R343</f>
        <v>0</v>
      </c>
      <c r="K513">
        <f>'Revenue Drivers'!S343</f>
        <v>0</v>
      </c>
      <c r="L513">
        <f>'Revenue Drivers'!T343</f>
        <v>0</v>
      </c>
      <c r="M513">
        <f>'Revenue Drivers'!U343</f>
        <v>0</v>
      </c>
      <c r="N513">
        <f>'Revenue Drivers'!V343</f>
        <v>0</v>
      </c>
      <c r="O513">
        <f>'Revenue Drivers'!W343</f>
        <v>0</v>
      </c>
      <c r="P513">
        <f>'Revenue Drivers'!X343</f>
        <v>0</v>
      </c>
      <c r="Q513">
        <f>'Revenue Drivers'!Y343</f>
        <v>20.166</v>
      </c>
      <c r="R513">
        <f>'Revenue Drivers'!Z343</f>
        <v>25.497000000000007</v>
      </c>
      <c r="S513">
        <f>'Revenue Drivers'!AA343</f>
        <v>30.757999999999996</v>
      </c>
      <c r="T513">
        <f>'Revenue Drivers'!AB343</f>
        <v>42.769000000000005</v>
      </c>
      <c r="U513">
        <f>'Revenue Drivers'!AC343</f>
        <v>39.379999999999995</v>
      </c>
      <c r="V513">
        <f>'Revenue Drivers'!AD343</f>
        <v>44.019000000000005</v>
      </c>
      <c r="W513">
        <f>'Revenue Drivers'!AE343</f>
        <v>48.34</v>
      </c>
      <c r="X513">
        <f>'Revenue Drivers'!AF343</f>
        <v>65.487000000000009</v>
      </c>
      <c r="Y513">
        <f>'Revenue Drivers'!AG343</f>
        <v>56.245000000000005</v>
      </c>
      <c r="Z513">
        <f>'Revenue Drivers'!AH343</f>
        <v>59.961999999999989</v>
      </c>
      <c r="AA513">
        <f>'Revenue Drivers'!AI343</f>
        <v>63.5</v>
      </c>
      <c r="AB513">
        <f>'Revenue Drivers'!AJ343</f>
        <v>99.391999999999996</v>
      </c>
      <c r="AD513">
        <f>'Revenue Drivers'!AT343</f>
        <v>0</v>
      </c>
      <c r="AE513">
        <f>'Revenue Drivers'!AU343</f>
        <v>0</v>
      </c>
      <c r="AF513">
        <f>'Revenue Drivers'!AV343</f>
        <v>0</v>
      </c>
      <c r="AG513">
        <f>'Revenue Drivers'!AW343</f>
        <v>119.19000000000001</v>
      </c>
      <c r="AH513">
        <f>'Revenue Drivers'!AX343</f>
        <v>197.226</v>
      </c>
      <c r="AI513">
        <f>'Revenue Drivers'!AY343</f>
        <v>279.09899999999999</v>
      </c>
      <c r="AJ513">
        <f>'Revenue Drivers'!AZ343</f>
        <v>371.03400000000005</v>
      </c>
      <c r="AK513">
        <f>'Revenue Drivers'!BA343</f>
        <v>396.05007170985851</v>
      </c>
      <c r="AL513">
        <f>'Revenue Drivers'!BB343</f>
        <v>440.99303231670547</v>
      </c>
      <c r="AM513">
        <f>'Revenue Drivers'!BC343</f>
        <v>481.85813843000221</v>
      </c>
      <c r="AN513">
        <f>'Revenue Drivers'!BD343</f>
        <v>518.70361824063536</v>
      </c>
      <c r="AO513">
        <f>'Revenue Drivers'!BE343</f>
        <v>553.23589313307798</v>
      </c>
      <c r="AP513">
        <f>'Revenue Drivers'!BF343</f>
        <v>585.0878557613737</v>
      </c>
      <c r="AQ513">
        <f>'Revenue Drivers'!BG343</f>
        <v>616.46463137606042</v>
      </c>
      <c r="AR513">
        <f>'Revenue Drivers'!BH343</f>
        <v>646.74184036008796</v>
      </c>
      <c r="AS513">
        <f>'Revenue Drivers'!BI343</f>
        <v>684.37736730343386</v>
      </c>
      <c r="AT513">
        <f>'Revenue Drivers'!BJ343</f>
        <v>0</v>
      </c>
      <c r="AZ513">
        <f>'Revenue Drivers'!AK343</f>
        <v>79.146000000000015</v>
      </c>
      <c r="BA513">
        <f>'Revenue Drivers'!AL343</f>
        <v>84.103000000000009</v>
      </c>
      <c r="BB513">
        <f>'Revenue Drivers'!AM343</f>
        <v>86.456999999999994</v>
      </c>
      <c r="BC513">
        <f>'Revenue Drivers'!AN343</f>
        <v>121.32800000000003</v>
      </c>
      <c r="BD513">
        <f>'Revenue Drivers'!AO343</f>
        <v>83.251606753341179</v>
      </c>
      <c r="BE513">
        <f>'Revenue Drivers'!AP343</f>
        <v>83.082435205355949</v>
      </c>
      <c r="BF513">
        <f>'Revenue Drivers'!AQ343</f>
        <v>88.101399424522214</v>
      </c>
      <c r="BG513">
        <f>'Revenue Drivers'!AR343</f>
        <v>141.61463032663917</v>
      </c>
    </row>
    <row r="514" spans="1:59">
      <c r="A514" t="str">
        <f>'Revenue Drivers'!I344</f>
        <v>y/y Growth - %</v>
      </c>
      <c r="B514">
        <f>'Revenue Drivers'!J344</f>
        <v>0</v>
      </c>
      <c r="C514">
        <f>'Revenue Drivers'!K344</f>
        <v>0</v>
      </c>
      <c r="D514">
        <f>'Revenue Drivers'!L344</f>
        <v>0</v>
      </c>
      <c r="E514">
        <f>'Revenue Drivers'!M344</f>
        <v>0</v>
      </c>
      <c r="F514">
        <f>'Revenue Drivers'!N344</f>
        <v>0</v>
      </c>
      <c r="G514">
        <f>'Revenue Drivers'!O344</f>
        <v>0</v>
      </c>
      <c r="H514">
        <f>'Revenue Drivers'!P344</f>
        <v>0</v>
      </c>
      <c r="I514">
        <f>'Revenue Drivers'!Q344</f>
        <v>0</v>
      </c>
      <c r="J514">
        <f>'Revenue Drivers'!R344</f>
        <v>0</v>
      </c>
      <c r="K514">
        <f>'Revenue Drivers'!S344</f>
        <v>0</v>
      </c>
      <c r="L514">
        <f>'Revenue Drivers'!T344</f>
        <v>0</v>
      </c>
      <c r="M514">
        <f>'Revenue Drivers'!U344</f>
        <v>0</v>
      </c>
      <c r="N514">
        <f>'Revenue Drivers'!V344</f>
        <v>0</v>
      </c>
      <c r="O514">
        <f>'Revenue Drivers'!W344</f>
        <v>0</v>
      </c>
      <c r="P514">
        <f>'Revenue Drivers'!X344</f>
        <v>0</v>
      </c>
      <c r="Q514">
        <f>'Revenue Drivers'!Y344</f>
        <v>0</v>
      </c>
      <c r="R514">
        <f>'Revenue Drivers'!Z344</f>
        <v>0</v>
      </c>
      <c r="S514">
        <f>'Revenue Drivers'!AA344</f>
        <v>0</v>
      </c>
      <c r="T514">
        <f>'Revenue Drivers'!AB344</f>
        <v>0</v>
      </c>
      <c r="U514">
        <f>'Revenue Drivers'!AC344</f>
        <v>0.95279182782901883</v>
      </c>
      <c r="V514">
        <f>'Revenue Drivers'!AD344</f>
        <v>0.72643840451817843</v>
      </c>
      <c r="W514">
        <f>'Revenue Drivers'!AE344</f>
        <v>0.57162364262956022</v>
      </c>
      <c r="X514">
        <f>'Revenue Drivers'!AF344</f>
        <v>0.53117912506722154</v>
      </c>
      <c r="Y514">
        <f>'Revenue Drivers'!AG344</f>
        <v>0.42826307770441874</v>
      </c>
      <c r="Z514">
        <f>'Revenue Drivers'!AH344</f>
        <v>0.36218451123378492</v>
      </c>
      <c r="AA514">
        <f>'Revenue Drivers'!AI344</f>
        <v>0.31361191559784851</v>
      </c>
      <c r="AB514">
        <f>'Revenue Drivers'!AJ344</f>
        <v>0.51773634461801543</v>
      </c>
      <c r="AD514">
        <f>'Revenue Drivers'!AT344</f>
        <v>0</v>
      </c>
      <c r="AE514">
        <f>'Revenue Drivers'!AU344</f>
        <v>0</v>
      </c>
      <c r="AF514">
        <f>'Revenue Drivers'!AV344</f>
        <v>0</v>
      </c>
      <c r="AG514">
        <f>'Revenue Drivers'!AW344</f>
        <v>0</v>
      </c>
      <c r="AH514">
        <f>'Revenue Drivers'!AX344</f>
        <v>0.65471935565064165</v>
      </c>
      <c r="AI514">
        <f>'Revenue Drivers'!AY344</f>
        <v>0.41512275257826037</v>
      </c>
      <c r="AJ514">
        <f>'Revenue Drivers'!AZ344</f>
        <v>0.32939924542904153</v>
      </c>
      <c r="AK514">
        <f>'Revenue Drivers'!BA344</f>
        <v>6.7422585827332515E-2</v>
      </c>
      <c r="AL514">
        <f>'Revenue Drivers'!BB344</f>
        <v>0.11347797618825228</v>
      </c>
      <c r="AM514">
        <f>'Revenue Drivers'!BC344</f>
        <v>9.2666103812608203E-2</v>
      </c>
      <c r="AN514">
        <f>'Revenue Drivers'!BD344</f>
        <v>7.6465409364431691E-2</v>
      </c>
      <c r="AO514">
        <f>'Revenue Drivers'!BE344</f>
        <v>6.6574193196436315E-2</v>
      </c>
      <c r="AP514">
        <f>'Revenue Drivers'!BF344</f>
        <v>5.7573926463650338E-2</v>
      </c>
      <c r="AQ514">
        <f>'Revenue Drivers'!BG344</f>
        <v>5.3627460057013465E-2</v>
      </c>
      <c r="AR514">
        <f>'Revenue Drivers'!BH344</f>
        <v>4.9114267782797816E-2</v>
      </c>
      <c r="AS514">
        <f>'Revenue Drivers'!BI344</f>
        <v>5.8192503708112353E-2</v>
      </c>
      <c r="AT514">
        <f>'Revenue Drivers'!BJ344</f>
        <v>0</v>
      </c>
      <c r="AZ514">
        <f>'Revenue Drivers'!AK344</f>
        <v>0.40716508134056384</v>
      </c>
      <c r="BA514">
        <f>'Revenue Drivers'!AL344</f>
        <v>0.40260498315599924</v>
      </c>
      <c r="BB514">
        <f>'Revenue Drivers'!AM344</f>
        <v>0.36152755905511791</v>
      </c>
      <c r="BC514">
        <f>'Revenue Drivers'!AN344</f>
        <v>0.22070186735350972</v>
      </c>
      <c r="BD514">
        <f>'Revenue Drivers'!AO344</f>
        <v>5.1873837633502173E-2</v>
      </c>
      <c r="BE514">
        <f>'Revenue Drivers'!AP344</f>
        <v>-1.2134701433290873E-2</v>
      </c>
      <c r="BF514">
        <f>'Revenue Drivers'!AQ344</f>
        <v>1.9019852927145475E-2</v>
      </c>
      <c r="BG514">
        <f>'Revenue Drivers'!AR344</f>
        <v>0.16720485235592064</v>
      </c>
    </row>
    <row r="515" spans="1:59">
      <c r="A515" t="str">
        <f>'Revenue Drivers'!I345</f>
        <v>2 Yr Stacked Growth - %</v>
      </c>
      <c r="B515">
        <f>'Revenue Drivers'!J345</f>
        <v>0</v>
      </c>
      <c r="C515">
        <f>'Revenue Drivers'!K345</f>
        <v>0</v>
      </c>
      <c r="D515">
        <f>'Revenue Drivers'!L345</f>
        <v>0</v>
      </c>
      <c r="E515">
        <f>'Revenue Drivers'!M345</f>
        <v>0</v>
      </c>
      <c r="F515">
        <f>'Revenue Drivers'!N345</f>
        <v>0</v>
      </c>
      <c r="G515">
        <f>'Revenue Drivers'!O345</f>
        <v>0</v>
      </c>
      <c r="H515">
        <f>'Revenue Drivers'!P345</f>
        <v>0</v>
      </c>
      <c r="I515">
        <f>'Revenue Drivers'!Q345</f>
        <v>0</v>
      </c>
      <c r="J515">
        <f>'Revenue Drivers'!R345</f>
        <v>0</v>
      </c>
      <c r="K515">
        <f>'Revenue Drivers'!S345</f>
        <v>0</v>
      </c>
      <c r="L515">
        <f>'Revenue Drivers'!T345</f>
        <v>0</v>
      </c>
      <c r="M515">
        <f>'Revenue Drivers'!U345</f>
        <v>0</v>
      </c>
      <c r="N515">
        <f>'Revenue Drivers'!V345</f>
        <v>0</v>
      </c>
      <c r="O515">
        <f>'Revenue Drivers'!W345</f>
        <v>0</v>
      </c>
      <c r="P515">
        <f>'Revenue Drivers'!X345</f>
        <v>0</v>
      </c>
      <c r="Q515">
        <f>'Revenue Drivers'!Y345</f>
        <v>0</v>
      </c>
      <c r="R515">
        <f>'Revenue Drivers'!Z345</f>
        <v>0</v>
      </c>
      <c r="S515">
        <f>'Revenue Drivers'!AA345</f>
        <v>0</v>
      </c>
      <c r="T515">
        <f>'Revenue Drivers'!AB345</f>
        <v>0</v>
      </c>
      <c r="U515">
        <f>'Revenue Drivers'!AC345</f>
        <v>0</v>
      </c>
      <c r="V515">
        <f>'Revenue Drivers'!AD345</f>
        <v>0</v>
      </c>
      <c r="W515">
        <f>'Revenue Drivers'!AE345</f>
        <v>0</v>
      </c>
      <c r="X515">
        <f>'Revenue Drivers'!AF345</f>
        <v>0</v>
      </c>
      <c r="Y515">
        <f>'Revenue Drivers'!AG345</f>
        <v>1.3810549055334376</v>
      </c>
      <c r="Z515">
        <f>'Revenue Drivers'!AH345</f>
        <v>1.0886229157519633</v>
      </c>
      <c r="AA515">
        <f>'Revenue Drivers'!AI345</f>
        <v>0.88523555822740874</v>
      </c>
      <c r="AB515">
        <f>'Revenue Drivers'!AJ345</f>
        <v>1.048915469685237</v>
      </c>
      <c r="AD515">
        <f>'Revenue Drivers'!AT345</f>
        <v>0</v>
      </c>
      <c r="AE515">
        <f>'Revenue Drivers'!AU345</f>
        <v>0</v>
      </c>
      <c r="AF515">
        <f>'Revenue Drivers'!AV345</f>
        <v>0</v>
      </c>
      <c r="AG515">
        <f>'Revenue Drivers'!AW345</f>
        <v>0</v>
      </c>
      <c r="AH515">
        <f>'Revenue Drivers'!AX345</f>
        <v>0</v>
      </c>
      <c r="AI515">
        <f>'Revenue Drivers'!AY345</f>
        <v>1.069842108228902</v>
      </c>
      <c r="AJ515">
        <f>'Revenue Drivers'!AZ345</f>
        <v>0.7445219980073019</v>
      </c>
      <c r="AK515">
        <f>'Revenue Drivers'!BA345</f>
        <v>0.39682183125637405</v>
      </c>
      <c r="AL515">
        <f>'Revenue Drivers'!BB345</f>
        <v>0.1809005620155848</v>
      </c>
      <c r="AM515">
        <f>'Revenue Drivers'!BC345</f>
        <v>0.20614408000086049</v>
      </c>
      <c r="AN515">
        <f>'Revenue Drivers'!BD345</f>
        <v>0.16913151317703989</v>
      </c>
      <c r="AO515">
        <f>'Revenue Drivers'!BE345</f>
        <v>0.14303960256086801</v>
      </c>
      <c r="AP515">
        <f>'Revenue Drivers'!BF345</f>
        <v>0.12414811966008665</v>
      </c>
      <c r="AQ515">
        <f>'Revenue Drivers'!BG345</f>
        <v>0.1112013865206638</v>
      </c>
      <c r="AR515">
        <f>'Revenue Drivers'!BH345</f>
        <v>0.10274172783981128</v>
      </c>
      <c r="AS515">
        <f>'Revenue Drivers'!BI345</f>
        <v>0.10730677149091017</v>
      </c>
      <c r="AT515">
        <f>'Revenue Drivers'!BJ345</f>
        <v>0</v>
      </c>
      <c r="AZ515">
        <f>'Revenue Drivers'!AK345</f>
        <v>0.83542815904498258</v>
      </c>
      <c r="BA515">
        <f>'Revenue Drivers'!AL345</f>
        <v>0.76478949438978416</v>
      </c>
      <c r="BB515">
        <f>'Revenue Drivers'!AM345</f>
        <v>0.67513947465296642</v>
      </c>
      <c r="BC515">
        <f>'Revenue Drivers'!AN345</f>
        <v>0.73843821197152515</v>
      </c>
      <c r="BD515">
        <f>'Revenue Drivers'!AO345</f>
        <v>0.45903891897406601</v>
      </c>
      <c r="BE515">
        <f>'Revenue Drivers'!AP345</f>
        <v>0.39047028172270837</v>
      </c>
      <c r="BF515">
        <f>'Revenue Drivers'!AQ345</f>
        <v>0.38054741198226338</v>
      </c>
      <c r="BG515">
        <f>'Revenue Drivers'!AR345</f>
        <v>0.38790671970943036</v>
      </c>
    </row>
    <row r="516" spans="1:59">
      <c r="A516" t="str">
        <f>'Revenue Drivers'!I346</f>
        <v>q/q Growth - %</v>
      </c>
      <c r="B516">
        <f>'Revenue Drivers'!J346</f>
        <v>0</v>
      </c>
      <c r="C516">
        <f>'Revenue Drivers'!K346</f>
        <v>0</v>
      </c>
      <c r="D516">
        <f>'Revenue Drivers'!L346</f>
        <v>0</v>
      </c>
      <c r="E516">
        <f>'Revenue Drivers'!M346</f>
        <v>0</v>
      </c>
      <c r="F516">
        <f>'Revenue Drivers'!N346</f>
        <v>0</v>
      </c>
      <c r="G516">
        <f>'Revenue Drivers'!O346</f>
        <v>0</v>
      </c>
      <c r="H516">
        <f>'Revenue Drivers'!P346</f>
        <v>0</v>
      </c>
      <c r="I516">
        <f>'Revenue Drivers'!Q346</f>
        <v>0</v>
      </c>
      <c r="J516">
        <f>'Revenue Drivers'!R346</f>
        <v>0</v>
      </c>
      <c r="K516">
        <f>'Revenue Drivers'!S346</f>
        <v>0</v>
      </c>
      <c r="L516">
        <f>'Revenue Drivers'!T346</f>
        <v>0</v>
      </c>
      <c r="M516">
        <f>'Revenue Drivers'!U346</f>
        <v>0</v>
      </c>
      <c r="N516">
        <f>'Revenue Drivers'!V346</f>
        <v>0</v>
      </c>
      <c r="O516">
        <f>'Revenue Drivers'!W346</f>
        <v>0</v>
      </c>
      <c r="P516">
        <f>'Revenue Drivers'!X346</f>
        <v>0</v>
      </c>
      <c r="Q516">
        <f>'Revenue Drivers'!Y346</f>
        <v>0</v>
      </c>
      <c r="R516">
        <f>'Revenue Drivers'!Z346</f>
        <v>0.26435584647426391</v>
      </c>
      <c r="S516">
        <f>'Revenue Drivers'!AA346</f>
        <v>0.2063380005490838</v>
      </c>
      <c r="T516">
        <f>'Revenue Drivers'!AB346</f>
        <v>0.39050003251186727</v>
      </c>
      <c r="U516">
        <f>'Revenue Drivers'!AC346</f>
        <v>-7.9239636185087559E-2</v>
      </c>
      <c r="V516">
        <f>'Revenue Drivers'!AD346</f>
        <v>0.11780091416962946</v>
      </c>
      <c r="W516">
        <f>'Revenue Drivers'!AE346</f>
        <v>9.8162157250278215E-2</v>
      </c>
      <c r="X516">
        <f>'Revenue Drivers'!AF346</f>
        <v>0.35471659081506002</v>
      </c>
      <c r="Y516">
        <f>'Revenue Drivers'!AG346</f>
        <v>-0.14112724662910203</v>
      </c>
      <c r="Z516">
        <f>'Revenue Drivers'!AH346</f>
        <v>6.6085874299937508E-2</v>
      </c>
      <c r="AA516">
        <f>'Revenue Drivers'!AI346</f>
        <v>5.9004035889396844E-2</v>
      </c>
      <c r="AB516">
        <f>'Revenue Drivers'!AJ346</f>
        <v>0.56522834645669295</v>
      </c>
      <c r="AD516">
        <f>'Revenue Drivers'!AT346</f>
        <v>0</v>
      </c>
      <c r="AE516">
        <f>'Revenue Drivers'!AU346</f>
        <v>0</v>
      </c>
      <c r="AF516">
        <f>'Revenue Drivers'!AV346</f>
        <v>0</v>
      </c>
      <c r="AG516" t="str">
        <f>'Revenue Drivers'!AW346</f>
        <v>NA</v>
      </c>
      <c r="AH516" t="str">
        <f>'Revenue Drivers'!AX346</f>
        <v>NA</v>
      </c>
      <c r="AI516" t="str">
        <f>'Revenue Drivers'!AY346</f>
        <v>NA</v>
      </c>
      <c r="AJ516" t="str">
        <f>'Revenue Drivers'!AZ346</f>
        <v>NA</v>
      </c>
      <c r="AK516" t="str">
        <f>'Revenue Drivers'!BA346</f>
        <v>NA</v>
      </c>
      <c r="AL516" t="str">
        <f>'Revenue Drivers'!BB346</f>
        <v>NA</v>
      </c>
      <c r="AM516" t="str">
        <f>'Revenue Drivers'!BC346</f>
        <v>NA</v>
      </c>
      <c r="AN516" t="str">
        <f>'Revenue Drivers'!BD346</f>
        <v>NA</v>
      </c>
      <c r="AO516" t="str">
        <f>'Revenue Drivers'!BE346</f>
        <v>NA</v>
      </c>
      <c r="AP516" t="str">
        <f>'Revenue Drivers'!BF346</f>
        <v>NA</v>
      </c>
      <c r="AQ516" t="str">
        <f>'Revenue Drivers'!BG346</f>
        <v>NA</v>
      </c>
      <c r="AR516" t="str">
        <f>'Revenue Drivers'!BH346</f>
        <v>NA</v>
      </c>
      <c r="AS516" t="str">
        <f>'Revenue Drivers'!BI346</f>
        <v>NA</v>
      </c>
      <c r="AT516">
        <f>'Revenue Drivers'!BJ346</f>
        <v>0</v>
      </c>
      <c r="AZ516">
        <f>'Revenue Drivers'!AK346</f>
        <v>-0.20369848679974223</v>
      </c>
      <c r="BA516">
        <f>'Revenue Drivers'!AL346</f>
        <v>6.2631086852146467E-2</v>
      </c>
      <c r="BB516">
        <f>'Revenue Drivers'!AM346</f>
        <v>2.7989489078867447E-2</v>
      </c>
      <c r="BC516">
        <f>'Revenue Drivers'!AN346</f>
        <v>0.40333344899776824</v>
      </c>
      <c r="BD516">
        <f>'Revenue Drivers'!AO346</f>
        <v>-0.31383022259213733</v>
      </c>
      <c r="BE516">
        <f>'Revenue Drivers'!AP346</f>
        <v>-2.0320514472045303E-3</v>
      </c>
      <c r="BF516">
        <f>'Revenue Drivers'!AQ346</f>
        <v>6.040945004513687E-2</v>
      </c>
      <c r="BG516">
        <f>'Revenue Drivers'!AR346</f>
        <v>0.60740500436616274</v>
      </c>
    </row>
    <row r="517" spans="1:59">
      <c r="A517" t="str">
        <f>'Revenue Drivers'!I347</f>
        <v>y/y abs Growth</v>
      </c>
      <c r="B517">
        <f>'Revenue Drivers'!J347</f>
        <v>0</v>
      </c>
      <c r="C517">
        <f>'Revenue Drivers'!K347</f>
        <v>0</v>
      </c>
      <c r="D517">
        <f>'Revenue Drivers'!L347</f>
        <v>0</v>
      </c>
      <c r="E517">
        <f>'Revenue Drivers'!M347</f>
        <v>0</v>
      </c>
      <c r="F517">
        <f>'Revenue Drivers'!N347</f>
        <v>0</v>
      </c>
      <c r="G517">
        <f>'Revenue Drivers'!O347</f>
        <v>0</v>
      </c>
      <c r="H517">
        <f>'Revenue Drivers'!P347</f>
        <v>0</v>
      </c>
      <c r="I517">
        <f>'Revenue Drivers'!Q347</f>
        <v>0</v>
      </c>
      <c r="J517">
        <f>'Revenue Drivers'!R347</f>
        <v>0</v>
      </c>
      <c r="K517">
        <f>'Revenue Drivers'!S347</f>
        <v>0</v>
      </c>
      <c r="L517">
        <f>'Revenue Drivers'!T347</f>
        <v>0</v>
      </c>
      <c r="M517">
        <f>'Revenue Drivers'!U347</f>
        <v>0</v>
      </c>
      <c r="N517">
        <f>'Revenue Drivers'!V347</f>
        <v>0</v>
      </c>
      <c r="O517">
        <f>'Revenue Drivers'!W347</f>
        <v>0</v>
      </c>
      <c r="P517">
        <f>'Revenue Drivers'!X347</f>
        <v>0</v>
      </c>
      <c r="Q517">
        <f>'Revenue Drivers'!Y347</f>
        <v>0</v>
      </c>
      <c r="R517">
        <f>'Revenue Drivers'!Z347</f>
        <v>0</v>
      </c>
      <c r="S517">
        <f>'Revenue Drivers'!AA347</f>
        <v>0</v>
      </c>
      <c r="T517">
        <f>'Revenue Drivers'!AB347</f>
        <v>0</v>
      </c>
      <c r="U517">
        <f>'Revenue Drivers'!AC347</f>
        <v>19.213999999999995</v>
      </c>
      <c r="V517">
        <f>'Revenue Drivers'!AD347</f>
        <v>18.521999999999998</v>
      </c>
      <c r="W517">
        <f>'Revenue Drivers'!AE347</f>
        <v>17.582000000000008</v>
      </c>
      <c r="X517">
        <f>'Revenue Drivers'!AF347</f>
        <v>22.718000000000004</v>
      </c>
      <c r="Y517">
        <f>'Revenue Drivers'!AG347</f>
        <v>16.865000000000009</v>
      </c>
      <c r="Z517">
        <f>'Revenue Drivers'!AH347</f>
        <v>15.942999999999984</v>
      </c>
      <c r="AA517">
        <f>'Revenue Drivers'!AI347</f>
        <v>15.159999999999997</v>
      </c>
      <c r="AB517">
        <f>'Revenue Drivers'!AJ347</f>
        <v>33.904999999999987</v>
      </c>
      <c r="AD517">
        <f>'Revenue Drivers'!AT347</f>
        <v>0</v>
      </c>
      <c r="AE517">
        <f>'Revenue Drivers'!AU347</f>
        <v>0</v>
      </c>
      <c r="AF517">
        <f>'Revenue Drivers'!AV347</f>
        <v>0</v>
      </c>
      <c r="AG517">
        <f>'Revenue Drivers'!AW347</f>
        <v>0</v>
      </c>
      <c r="AH517">
        <f>'Revenue Drivers'!AX347</f>
        <v>78.035999999999987</v>
      </c>
      <c r="AI517">
        <f>'Revenue Drivers'!AY347</f>
        <v>81.87299999999999</v>
      </c>
      <c r="AJ517">
        <f>'Revenue Drivers'!AZ347</f>
        <v>91.935000000000059</v>
      </c>
      <c r="AK517">
        <f>'Revenue Drivers'!BA347</f>
        <v>25.016071709858466</v>
      </c>
      <c r="AL517">
        <f>'Revenue Drivers'!BB347</f>
        <v>44.942960606846952</v>
      </c>
      <c r="AM517">
        <f>'Revenue Drivers'!BC347</f>
        <v>40.865106113296747</v>
      </c>
      <c r="AN517">
        <f>'Revenue Drivers'!BD347</f>
        <v>36.845479810633151</v>
      </c>
      <c r="AO517">
        <f>'Revenue Drivers'!BE347</f>
        <v>34.532274892442615</v>
      </c>
      <c r="AP517">
        <f>'Revenue Drivers'!BF347</f>
        <v>31.851962628295723</v>
      </c>
      <c r="AQ517">
        <f>'Revenue Drivers'!BG347</f>
        <v>31.376775614686721</v>
      </c>
      <c r="AR517">
        <f>'Revenue Drivers'!BH347</f>
        <v>30.277208984027538</v>
      </c>
      <c r="AS517">
        <f>'Revenue Drivers'!BI347</f>
        <v>37.635526943345894</v>
      </c>
      <c r="AT517">
        <f>'Revenue Drivers'!BJ347</f>
        <v>0</v>
      </c>
      <c r="AZ517">
        <f>'Revenue Drivers'!AK347</f>
        <v>22.90100000000001</v>
      </c>
      <c r="BA517">
        <f>'Revenue Drivers'!AL347</f>
        <v>24.14100000000002</v>
      </c>
      <c r="BB517">
        <f>'Revenue Drivers'!AM347</f>
        <v>22.956999999999994</v>
      </c>
      <c r="BC517">
        <f>'Revenue Drivers'!AN347</f>
        <v>21.936000000000035</v>
      </c>
      <c r="BD517">
        <f>'Revenue Drivers'!AO347</f>
        <v>4.1056067533411635</v>
      </c>
      <c r="BE517">
        <f>'Revenue Drivers'!AP347</f>
        <v>-1.0205647946440592</v>
      </c>
      <c r="BF517">
        <f>'Revenue Drivers'!AQ347</f>
        <v>1.64439942452222</v>
      </c>
      <c r="BG517">
        <f>'Revenue Drivers'!AR347</f>
        <v>20.286630326639141</v>
      </c>
    </row>
    <row r="518" spans="1:59">
      <c r="A518" t="str">
        <f>'Revenue Drivers'!I348</f>
        <v>q/q abs Growth</v>
      </c>
      <c r="B518">
        <f>'Revenue Drivers'!J348</f>
        <v>0</v>
      </c>
      <c r="C518">
        <f>'Revenue Drivers'!K348</f>
        <v>0</v>
      </c>
      <c r="D518">
        <f>'Revenue Drivers'!L348</f>
        <v>0</v>
      </c>
      <c r="E518">
        <f>'Revenue Drivers'!M348</f>
        <v>0</v>
      </c>
      <c r="F518">
        <f>'Revenue Drivers'!N348</f>
        <v>0</v>
      </c>
      <c r="G518">
        <f>'Revenue Drivers'!O348</f>
        <v>0</v>
      </c>
      <c r="H518">
        <f>'Revenue Drivers'!P348</f>
        <v>0</v>
      </c>
      <c r="I518">
        <f>'Revenue Drivers'!Q348</f>
        <v>0</v>
      </c>
      <c r="J518">
        <f>'Revenue Drivers'!R348</f>
        <v>0</v>
      </c>
      <c r="K518">
        <f>'Revenue Drivers'!S348</f>
        <v>0</v>
      </c>
      <c r="L518">
        <f>'Revenue Drivers'!T348</f>
        <v>0</v>
      </c>
      <c r="M518">
        <f>'Revenue Drivers'!U348</f>
        <v>0</v>
      </c>
      <c r="N518">
        <f>'Revenue Drivers'!V348</f>
        <v>0</v>
      </c>
      <c r="O518">
        <f>'Revenue Drivers'!W348</f>
        <v>0</v>
      </c>
      <c r="P518">
        <f>'Revenue Drivers'!X348</f>
        <v>0</v>
      </c>
      <c r="Q518">
        <f>'Revenue Drivers'!Y348</f>
        <v>0</v>
      </c>
      <c r="R518">
        <f>'Revenue Drivers'!Z348</f>
        <v>5.3310000000000066</v>
      </c>
      <c r="S518">
        <f>'Revenue Drivers'!AA348</f>
        <v>5.2609999999999886</v>
      </c>
      <c r="T518">
        <f>'Revenue Drivers'!AB348</f>
        <v>12.01100000000001</v>
      </c>
      <c r="U518">
        <f>'Revenue Drivers'!AC348</f>
        <v>-3.38900000000001</v>
      </c>
      <c r="V518">
        <f>'Revenue Drivers'!AD348</f>
        <v>4.63900000000001</v>
      </c>
      <c r="W518">
        <f>'Revenue Drivers'!AE348</f>
        <v>4.320999999999998</v>
      </c>
      <c r="X518">
        <f>'Revenue Drivers'!AF348</f>
        <v>17.147000000000006</v>
      </c>
      <c r="Y518">
        <f>'Revenue Drivers'!AG348</f>
        <v>-9.2420000000000044</v>
      </c>
      <c r="Z518">
        <f>'Revenue Drivers'!AH348</f>
        <v>3.7169999999999845</v>
      </c>
      <c r="AA518">
        <f>'Revenue Drivers'!AI348</f>
        <v>3.5380000000000109</v>
      </c>
      <c r="AB518">
        <f>'Revenue Drivers'!AJ348</f>
        <v>35.891999999999996</v>
      </c>
      <c r="AD518">
        <f>'Revenue Drivers'!AT348</f>
        <v>0</v>
      </c>
      <c r="AE518">
        <f>'Revenue Drivers'!AU348</f>
        <v>0</v>
      </c>
      <c r="AF518">
        <f>'Revenue Drivers'!AV348</f>
        <v>0</v>
      </c>
      <c r="AG518" t="str">
        <f>'Revenue Drivers'!AW348</f>
        <v>NA</v>
      </c>
      <c r="AH518" t="str">
        <f>'Revenue Drivers'!AX348</f>
        <v>NA</v>
      </c>
      <c r="AI518" t="str">
        <f>'Revenue Drivers'!AY348</f>
        <v>NA</v>
      </c>
      <c r="AJ518" t="str">
        <f>'Revenue Drivers'!AZ348</f>
        <v>NA</v>
      </c>
      <c r="AK518" t="str">
        <f>'Revenue Drivers'!BA348</f>
        <v>NA</v>
      </c>
      <c r="AL518" t="str">
        <f>'Revenue Drivers'!BB348</f>
        <v>NA</v>
      </c>
      <c r="AM518" t="str">
        <f>'Revenue Drivers'!BC348</f>
        <v>NA</v>
      </c>
      <c r="AN518" t="str">
        <f>'Revenue Drivers'!BD348</f>
        <v>NA</v>
      </c>
      <c r="AO518" t="str">
        <f>'Revenue Drivers'!BE348</f>
        <v>NA</v>
      </c>
      <c r="AP518" t="str">
        <f>'Revenue Drivers'!BF348</f>
        <v>NA</v>
      </c>
      <c r="AQ518" t="str">
        <f>'Revenue Drivers'!BG348</f>
        <v>NA</v>
      </c>
      <c r="AR518" t="str">
        <f>'Revenue Drivers'!BH348</f>
        <v>NA</v>
      </c>
      <c r="AS518" t="str">
        <f>'Revenue Drivers'!BI348</f>
        <v>NA</v>
      </c>
      <c r="AT518">
        <f>'Revenue Drivers'!BJ348</f>
        <v>0</v>
      </c>
      <c r="AZ518">
        <f>'Revenue Drivers'!AK348</f>
        <v>-20.245999999999981</v>
      </c>
      <c r="BA518">
        <f>'Revenue Drivers'!AL348</f>
        <v>4.9569999999999936</v>
      </c>
      <c r="BB518">
        <f>'Revenue Drivers'!AM348</f>
        <v>2.353999999999985</v>
      </c>
      <c r="BC518">
        <f>'Revenue Drivers'!AN348</f>
        <v>34.871000000000038</v>
      </c>
      <c r="BD518">
        <f>'Revenue Drivers'!AO348</f>
        <v>-38.076393246658853</v>
      </c>
      <c r="BE518">
        <f>'Revenue Drivers'!AP348</f>
        <v>-0.16917154798522915</v>
      </c>
      <c r="BF518">
        <f>'Revenue Drivers'!AQ348</f>
        <v>5.0189642191662642</v>
      </c>
      <c r="BG518">
        <f>'Revenue Drivers'!AR348</f>
        <v>53.513230902116959</v>
      </c>
    </row>
    <row r="519" spans="1:59">
      <c r="A519" t="str">
        <f>'Revenue Drivers'!I349</f>
        <v>% of Total Revenue ex-TAC</v>
      </c>
      <c r="B519">
        <f>'Revenue Drivers'!J349</f>
        <v>0</v>
      </c>
      <c r="C519">
        <f>'Revenue Drivers'!K349</f>
        <v>0</v>
      </c>
      <c r="D519">
        <f>'Revenue Drivers'!L349</f>
        <v>0</v>
      </c>
      <c r="E519">
        <f>'Revenue Drivers'!M349</f>
        <v>0</v>
      </c>
      <c r="F519">
        <f>'Revenue Drivers'!N349</f>
        <v>0</v>
      </c>
      <c r="G519">
        <f>'Revenue Drivers'!O349</f>
        <v>0</v>
      </c>
      <c r="H519">
        <f>'Revenue Drivers'!P349</f>
        <v>0</v>
      </c>
      <c r="I519">
        <f>'Revenue Drivers'!Q349</f>
        <v>0</v>
      </c>
      <c r="J519">
        <f>'Revenue Drivers'!R349</f>
        <v>0</v>
      </c>
      <c r="K519">
        <f>'Revenue Drivers'!S349</f>
        <v>0</v>
      </c>
      <c r="L519">
        <f>'Revenue Drivers'!T349</f>
        <v>0</v>
      </c>
      <c r="M519">
        <f>'Revenue Drivers'!U349</f>
        <v>0</v>
      </c>
      <c r="N519">
        <f>'Revenue Drivers'!V349</f>
        <v>0</v>
      </c>
      <c r="O519">
        <f>'Revenue Drivers'!W349</f>
        <v>0</v>
      </c>
      <c r="P519">
        <f>'Revenue Drivers'!X349</f>
        <v>0</v>
      </c>
      <c r="Q519">
        <f>'Revenue Drivers'!Y349</f>
        <v>0.23472309518821149</v>
      </c>
      <c r="R519">
        <f>'Revenue Drivers'!Z349</f>
        <v>0.27749722470124732</v>
      </c>
      <c r="S519">
        <f>'Revenue Drivers'!AA349</f>
        <v>0.29859816713264992</v>
      </c>
      <c r="T519">
        <f>'Revenue Drivers'!AB349</f>
        <v>0.35070643127157625</v>
      </c>
      <c r="U519">
        <f>'Revenue Drivers'!AC349</f>
        <v>0.3329275303506814</v>
      </c>
      <c r="V519">
        <f>'Revenue Drivers'!AD349</f>
        <v>0.36061343360613435</v>
      </c>
      <c r="W519">
        <f>'Revenue Drivers'!AE349</f>
        <v>0.36154490516364507</v>
      </c>
      <c r="X519">
        <f>'Revenue Drivers'!AF349</f>
        <v>0.409390980357835</v>
      </c>
      <c r="Y519">
        <f>'Revenue Drivers'!AG349</f>
        <v>0.34612733695183939</v>
      </c>
      <c r="Z519">
        <f>'Revenue Drivers'!AH349</f>
        <v>0.36071273882284993</v>
      </c>
      <c r="AA519">
        <f>'Revenue Drivers'!AI349</f>
        <v>0.35965722118069515</v>
      </c>
      <c r="AB519">
        <f>'Revenue Drivers'!AJ349</f>
        <v>0.44184433735796719</v>
      </c>
      <c r="AD519">
        <f>'Revenue Drivers'!AT349</f>
        <v>0</v>
      </c>
      <c r="AE519">
        <f>'Revenue Drivers'!AU349</f>
        <v>0</v>
      </c>
      <c r="AF519">
        <f>'Revenue Drivers'!AV349</f>
        <v>0</v>
      </c>
      <c r="AG519">
        <f>'Revenue Drivers'!AW349</f>
        <v>0.29593673573264145</v>
      </c>
      <c r="AH519">
        <f>'Revenue Drivers'!AX349</f>
        <v>0.36932532110400978</v>
      </c>
      <c r="AI519">
        <f>'Revenue Drivers'!AY349</f>
        <v>0.38220435887077447</v>
      </c>
      <c r="AJ519">
        <f>'Revenue Drivers'!AZ349</f>
        <v>0.39424015844664484</v>
      </c>
      <c r="AK519">
        <f>'Revenue Drivers'!BA349</f>
        <v>0.37665965596421791</v>
      </c>
      <c r="AL519">
        <f>'Revenue Drivers'!BB349</f>
        <v>0.37745625364710278</v>
      </c>
      <c r="AM519">
        <f>'Revenue Drivers'!BC349</f>
        <v>0.37818027486189065</v>
      </c>
      <c r="AN519">
        <f>'Revenue Drivers'!BD349</f>
        <v>0.37868042841708632</v>
      </c>
      <c r="AO519">
        <f>'Revenue Drivers'!BE349</f>
        <v>0.37994499145197552</v>
      </c>
      <c r="AP519">
        <f>'Revenue Drivers'!BF349</f>
        <v>0.3810635456881285</v>
      </c>
      <c r="AQ519">
        <f>'Revenue Drivers'!BG349</f>
        <v>0.3818986590341592</v>
      </c>
      <c r="AR519">
        <f>'Revenue Drivers'!BH349</f>
        <v>0.38258299058564488</v>
      </c>
      <c r="AS519">
        <f>'Revenue Drivers'!BI349</f>
        <v>0.38538185595989433</v>
      </c>
      <c r="AT519">
        <f>'Revenue Drivers'!BJ349</f>
        <v>0</v>
      </c>
      <c r="AZ519">
        <f>'Revenue Drivers'!AK349</f>
        <v>0.37693238210445101</v>
      </c>
      <c r="BA519">
        <f>'Revenue Drivers'!AL349</f>
        <v>0.38259591851589014</v>
      </c>
      <c r="BB519">
        <f>'Revenue Drivers'!AM349</f>
        <v>0.36884857741353339</v>
      </c>
      <c r="BC519">
        <f>'Revenue Drivers'!AN349</f>
        <v>0.43809578831821605</v>
      </c>
      <c r="BD519">
        <f>'Revenue Drivers'!AO349</f>
        <v>0.34142970566652764</v>
      </c>
      <c r="BE519">
        <f>'Revenue Drivers'!AP349</f>
        <v>0.3519348115471278</v>
      </c>
      <c r="BF519">
        <f>'Revenue Drivers'!AQ349</f>
        <v>0.35315475134057212</v>
      </c>
      <c r="BG519">
        <f>'Revenue Drivers'!AR349</f>
        <v>0.43965423092711037</v>
      </c>
    </row>
    <row r="520" spans="1:59">
      <c r="A520">
        <f>'Revenue Drivers'!I350</f>
        <v>0</v>
      </c>
      <c r="B520">
        <f>'Revenue Drivers'!J350</f>
        <v>0</v>
      </c>
      <c r="C520">
        <f>'Revenue Drivers'!K350</f>
        <v>0</v>
      </c>
      <c r="D520">
        <f>'Revenue Drivers'!L350</f>
        <v>0</v>
      </c>
      <c r="E520">
        <f>'Revenue Drivers'!M350</f>
        <v>0</v>
      </c>
      <c r="F520">
        <f>'Revenue Drivers'!N350</f>
        <v>0</v>
      </c>
      <c r="G520">
        <f>'Revenue Drivers'!O350</f>
        <v>0</v>
      </c>
      <c r="H520">
        <f>'Revenue Drivers'!P350</f>
        <v>0</v>
      </c>
      <c r="I520">
        <f>'Revenue Drivers'!Q350</f>
        <v>0</v>
      </c>
      <c r="J520">
        <f>'Revenue Drivers'!R350</f>
        <v>0</v>
      </c>
      <c r="K520">
        <f>'Revenue Drivers'!S350</f>
        <v>0</v>
      </c>
      <c r="L520">
        <f>'Revenue Drivers'!T350</f>
        <v>0</v>
      </c>
      <c r="M520">
        <f>'Revenue Drivers'!U350</f>
        <v>0</v>
      </c>
      <c r="N520">
        <f>'Revenue Drivers'!V350</f>
        <v>0</v>
      </c>
      <c r="O520">
        <f>'Revenue Drivers'!W350</f>
        <v>0</v>
      </c>
      <c r="P520">
        <f>'Revenue Drivers'!X350</f>
        <v>0</v>
      </c>
      <c r="Q520">
        <f>'Revenue Drivers'!Y350</f>
        <v>0</v>
      </c>
      <c r="R520">
        <f>'Revenue Drivers'!Z350</f>
        <v>0</v>
      </c>
      <c r="S520">
        <f>'Revenue Drivers'!AA350</f>
        <v>0</v>
      </c>
      <c r="T520">
        <f>'Revenue Drivers'!AB350</f>
        <v>0</v>
      </c>
      <c r="U520">
        <f>'Revenue Drivers'!AC350</f>
        <v>0</v>
      </c>
      <c r="V520">
        <f>'Revenue Drivers'!AD350</f>
        <v>0</v>
      </c>
      <c r="W520">
        <f>'Revenue Drivers'!AE350</f>
        <v>0</v>
      </c>
      <c r="X520">
        <f>'Revenue Drivers'!AF350</f>
        <v>0</v>
      </c>
      <c r="Y520">
        <f>'Revenue Drivers'!AG350</f>
        <v>0</v>
      </c>
      <c r="Z520">
        <f>'Revenue Drivers'!AH350</f>
        <v>0</v>
      </c>
      <c r="AA520">
        <f>'Revenue Drivers'!AI350</f>
        <v>0</v>
      </c>
      <c r="AB520">
        <f>'Revenue Drivers'!AJ350</f>
        <v>0</v>
      </c>
      <c r="AD520">
        <f>'Revenue Drivers'!AT350</f>
        <v>0</v>
      </c>
      <c r="AE520">
        <f>'Revenue Drivers'!AU350</f>
        <v>0</v>
      </c>
      <c r="AF520">
        <f>'Revenue Drivers'!AV350</f>
        <v>0</v>
      </c>
      <c r="AG520">
        <f>'Revenue Drivers'!AW350</f>
        <v>0</v>
      </c>
      <c r="AH520">
        <f>'Revenue Drivers'!AX350</f>
        <v>0</v>
      </c>
      <c r="AI520">
        <f>'Revenue Drivers'!AY350</f>
        <v>0</v>
      </c>
      <c r="AJ520">
        <f>'Revenue Drivers'!AZ350</f>
        <v>0</v>
      </c>
      <c r="AK520">
        <f>'Revenue Drivers'!BA350</f>
        <v>0</v>
      </c>
      <c r="AL520">
        <f>'Revenue Drivers'!BB350</f>
        <v>0</v>
      </c>
      <c r="AM520">
        <f>'Revenue Drivers'!BC350</f>
        <v>0</v>
      </c>
      <c r="AN520">
        <f>'Revenue Drivers'!BD350</f>
        <v>0</v>
      </c>
      <c r="AO520">
        <f>'Revenue Drivers'!BE350</f>
        <v>0</v>
      </c>
      <c r="AP520">
        <f>'Revenue Drivers'!BF350</f>
        <v>0</v>
      </c>
      <c r="AQ520">
        <f>'Revenue Drivers'!BG350</f>
        <v>0</v>
      </c>
      <c r="AR520">
        <f>'Revenue Drivers'!BH350</f>
        <v>0</v>
      </c>
      <c r="AS520">
        <f>'Revenue Drivers'!BI350</f>
        <v>0</v>
      </c>
      <c r="AT520">
        <f>'Revenue Drivers'!BJ350</f>
        <v>0</v>
      </c>
      <c r="AZ520">
        <f>'Revenue Drivers'!AK350</f>
        <v>0</v>
      </c>
      <c r="BA520">
        <f>'Revenue Drivers'!AL350</f>
        <v>0</v>
      </c>
      <c r="BB520">
        <f>'Revenue Drivers'!AM350</f>
        <v>0</v>
      </c>
      <c r="BC520">
        <f>'Revenue Drivers'!AN350</f>
        <v>0</v>
      </c>
      <c r="BD520">
        <f>'Revenue Drivers'!AO350</f>
        <v>0</v>
      </c>
      <c r="BE520">
        <f>'Revenue Drivers'!AP350</f>
        <v>0</v>
      </c>
      <c r="BF520">
        <f>'Revenue Drivers'!AQ350</f>
        <v>0</v>
      </c>
      <c r="BG520">
        <f>'Revenue Drivers'!AR350</f>
        <v>0</v>
      </c>
    </row>
    <row r="521" spans="1:59">
      <c r="A521" t="str">
        <f>'Revenue Drivers'!I351</f>
        <v>America (in Constant Currency USD)</v>
      </c>
      <c r="B521">
        <f>'Revenue Drivers'!J351</f>
        <v>0</v>
      </c>
      <c r="C521">
        <f>'Revenue Drivers'!K351</f>
        <v>0</v>
      </c>
      <c r="D521">
        <f>'Revenue Drivers'!L351</f>
        <v>0</v>
      </c>
      <c r="E521">
        <f>'Revenue Drivers'!M351</f>
        <v>0</v>
      </c>
      <c r="F521">
        <f>'Revenue Drivers'!N351</f>
        <v>0</v>
      </c>
      <c r="G521">
        <f>'Revenue Drivers'!O351</f>
        <v>0</v>
      </c>
      <c r="H521">
        <f>'Revenue Drivers'!P351</f>
        <v>0</v>
      </c>
      <c r="I521">
        <f>'Revenue Drivers'!Q351</f>
        <v>0</v>
      </c>
      <c r="J521">
        <f>'Revenue Drivers'!R351</f>
        <v>0</v>
      </c>
      <c r="K521">
        <f>'Revenue Drivers'!S351</f>
        <v>0</v>
      </c>
      <c r="L521">
        <f>'Revenue Drivers'!T351</f>
        <v>0</v>
      </c>
      <c r="M521">
        <f>'Revenue Drivers'!U351</f>
        <v>0</v>
      </c>
      <c r="N521">
        <f>'Revenue Drivers'!V351</f>
        <v>0</v>
      </c>
      <c r="O521">
        <f>'Revenue Drivers'!W351</f>
        <v>0</v>
      </c>
      <c r="P521">
        <f>'Revenue Drivers'!X351</f>
        <v>0</v>
      </c>
      <c r="Q521">
        <f>'Revenue Drivers'!Y351</f>
        <v>0</v>
      </c>
      <c r="R521">
        <f>'Revenue Drivers'!Z351</f>
        <v>0</v>
      </c>
      <c r="S521">
        <f>'Revenue Drivers'!AA351</f>
        <v>0</v>
      </c>
      <c r="T521">
        <f>'Revenue Drivers'!AB351</f>
        <v>0</v>
      </c>
      <c r="U521">
        <f>'Revenue Drivers'!AC351</f>
        <v>40.429999999999993</v>
      </c>
      <c r="V521">
        <f>'Revenue Drivers'!AD351</f>
        <v>45.970000000000006</v>
      </c>
      <c r="W521">
        <f>'Revenue Drivers'!AE351</f>
        <v>51.349000000000004</v>
      </c>
      <c r="X521">
        <f>'Revenue Drivers'!AF351</f>
        <v>68.486000000000004</v>
      </c>
      <c r="Y521">
        <f>'Revenue Drivers'!AG351</f>
        <v>58.282399999999996</v>
      </c>
      <c r="Z521">
        <f>'Revenue Drivers'!AH351</f>
        <v>60.746220000000001</v>
      </c>
      <c r="AA521">
        <f>'Revenue Drivers'!AI351</f>
        <v>63.325400000000009</v>
      </c>
      <c r="AB521">
        <f>'Revenue Drivers'!AJ351</f>
        <v>98.230500000000006</v>
      </c>
      <c r="AD521">
        <f>'Revenue Drivers'!AT351</f>
        <v>0</v>
      </c>
      <c r="AE521">
        <f>'Revenue Drivers'!AU351</f>
        <v>0</v>
      </c>
      <c r="AF521">
        <f>'Revenue Drivers'!AV351</f>
        <v>0</v>
      </c>
      <c r="AG521">
        <f>'Revenue Drivers'!AW351</f>
        <v>0</v>
      </c>
      <c r="AH521">
        <f>'Revenue Drivers'!AX351</f>
        <v>206.23500000000001</v>
      </c>
      <c r="AI521">
        <f>'Revenue Drivers'!AY351</f>
        <v>280.58452</v>
      </c>
      <c r="AJ521">
        <f>'Revenue Drivers'!AZ351</f>
        <v>367.94852000000003</v>
      </c>
      <c r="AK521">
        <f>'Revenue Drivers'!BA351</f>
        <v>395.49487124333325</v>
      </c>
      <c r="AL521">
        <f>'Revenue Drivers'!BB351</f>
        <v>440.99303231670547</v>
      </c>
      <c r="AM521">
        <f>'Revenue Drivers'!BC351</f>
        <v>481.85813843000221</v>
      </c>
      <c r="AN521">
        <f>'Revenue Drivers'!BD351</f>
        <v>518.70361824063536</v>
      </c>
      <c r="AO521">
        <f>'Revenue Drivers'!BE351</f>
        <v>553.23589313307798</v>
      </c>
      <c r="AP521">
        <f>'Revenue Drivers'!BF351</f>
        <v>585.0878557613737</v>
      </c>
      <c r="AQ521">
        <f>'Revenue Drivers'!BG351</f>
        <v>616.46463137606042</v>
      </c>
      <c r="AR521">
        <f>'Revenue Drivers'!BH351</f>
        <v>646.74184036008796</v>
      </c>
      <c r="AS521">
        <f>'Revenue Drivers'!BI351</f>
        <v>684.37736730343386</v>
      </c>
      <c r="AT521">
        <f>'Revenue Drivers'!BJ351</f>
        <v>0</v>
      </c>
      <c r="AZ521">
        <f>'Revenue Drivers'!AK351</f>
        <v>77.618099999999998</v>
      </c>
      <c r="BA521">
        <f>'Revenue Drivers'!AL351</f>
        <v>83.347179999999994</v>
      </c>
      <c r="BB521">
        <f>'Revenue Drivers'!AM351</f>
        <v>85.725000000000009</v>
      </c>
      <c r="BC521">
        <f>'Revenue Drivers'!AN351</f>
        <v>121.25823999999999</v>
      </c>
      <c r="BD521">
        <f>'Revenue Drivers'!AO351</f>
        <v>83.065088124645115</v>
      </c>
      <c r="BE521">
        <f>'Revenue Drivers'!AP351</f>
        <v>82.75522909483368</v>
      </c>
      <c r="BF521">
        <f>'Revenue Drivers'!AQ351</f>
        <v>88.210364614066322</v>
      </c>
      <c r="BG521">
        <f>'Revenue Drivers'!AR351</f>
        <v>141.46418940978816</v>
      </c>
    </row>
    <row r="522" spans="1:59">
      <c r="A522" t="str">
        <f>'Revenue Drivers'!I352</f>
        <v>y/y Constant Currency Growth - %</v>
      </c>
      <c r="B522">
        <f>'Revenue Drivers'!J352</f>
        <v>0</v>
      </c>
      <c r="C522">
        <f>'Revenue Drivers'!K352</f>
        <v>0</v>
      </c>
      <c r="D522">
        <f>'Revenue Drivers'!L352</f>
        <v>0</v>
      </c>
      <c r="E522">
        <f>'Revenue Drivers'!M352</f>
        <v>0</v>
      </c>
      <c r="F522">
        <f>'Revenue Drivers'!N352</f>
        <v>0</v>
      </c>
      <c r="G522">
        <f>'Revenue Drivers'!O352</f>
        <v>0</v>
      </c>
      <c r="H522">
        <f>'Revenue Drivers'!P352</f>
        <v>0</v>
      </c>
      <c r="I522">
        <f>'Revenue Drivers'!Q352</f>
        <v>0</v>
      </c>
      <c r="J522">
        <f>'Revenue Drivers'!R352</f>
        <v>0</v>
      </c>
      <c r="K522">
        <f>'Revenue Drivers'!S352</f>
        <v>0</v>
      </c>
      <c r="L522">
        <f>'Revenue Drivers'!T352</f>
        <v>0</v>
      </c>
      <c r="M522">
        <f>'Revenue Drivers'!U352</f>
        <v>0</v>
      </c>
      <c r="N522">
        <f>'Revenue Drivers'!V352</f>
        <v>0</v>
      </c>
      <c r="O522">
        <f>'Revenue Drivers'!W352</f>
        <v>0</v>
      </c>
      <c r="P522">
        <f>'Revenue Drivers'!X352</f>
        <v>0</v>
      </c>
      <c r="Q522">
        <f>'Revenue Drivers'!Y352</f>
        <v>0</v>
      </c>
      <c r="R522">
        <f>'Revenue Drivers'!Z352</f>
        <v>0</v>
      </c>
      <c r="S522">
        <f>'Revenue Drivers'!AA352</f>
        <v>0</v>
      </c>
      <c r="T522">
        <f>'Revenue Drivers'!AB352</f>
        <v>0</v>
      </c>
      <c r="U522">
        <f>'Revenue Drivers'!AC352</f>
        <v>1.0048596647823063</v>
      </c>
      <c r="V522">
        <f>'Revenue Drivers'!AD352</f>
        <v>0.80295721065223336</v>
      </c>
      <c r="W522">
        <f>'Revenue Drivers'!AE352</f>
        <v>0.66945184992522311</v>
      </c>
      <c r="X522">
        <f>'Revenue Drivers'!AF352</f>
        <v>0.60130000701442632</v>
      </c>
      <c r="Y522">
        <f>'Revenue Drivers'!AG352</f>
        <v>0.48</v>
      </c>
      <c r="Z522">
        <f>'Revenue Drivers'!AH352</f>
        <v>0.37999999999999989</v>
      </c>
      <c r="AA522">
        <f>'Revenue Drivers'!AI352</f>
        <v>0.31000000000000005</v>
      </c>
      <c r="AB522">
        <f>'Revenue Drivers'!AJ352</f>
        <v>0.5</v>
      </c>
      <c r="AD522">
        <f>'Revenue Drivers'!AT352</f>
        <v>0</v>
      </c>
      <c r="AE522">
        <f>'Revenue Drivers'!AU352</f>
        <v>0</v>
      </c>
      <c r="AF522">
        <f>'Revenue Drivers'!AV352</f>
        <v>0</v>
      </c>
      <c r="AG522">
        <f>'Revenue Drivers'!AW352</f>
        <v>0</v>
      </c>
      <c r="AH522">
        <f>'Revenue Drivers'!AX352</f>
        <v>0.73030455575132147</v>
      </c>
      <c r="AI522">
        <f>'Revenue Drivers'!AY352</f>
        <v>0.42265482238650076</v>
      </c>
      <c r="AJ522">
        <f>'Revenue Drivers'!AZ352</f>
        <v>0.31834410012217895</v>
      </c>
      <c r="AK522">
        <f>'Revenue Drivers'!BA352</f>
        <v>6.59262257457085E-2</v>
      </c>
      <c r="AL522">
        <f>'Revenue Drivers'!BB352</f>
        <v>0.11347797618825228</v>
      </c>
      <c r="AM522">
        <f>'Revenue Drivers'!BC352</f>
        <v>9.2666103812608203E-2</v>
      </c>
      <c r="AN522">
        <f>'Revenue Drivers'!BD352</f>
        <v>7.6465409364431691E-2</v>
      </c>
      <c r="AO522">
        <f>'Revenue Drivers'!BE352</f>
        <v>6.6574193196436315E-2</v>
      </c>
      <c r="AP522">
        <f>'Revenue Drivers'!BF352</f>
        <v>5.7573926463650338E-2</v>
      </c>
      <c r="AQ522">
        <f>'Revenue Drivers'!BG352</f>
        <v>5.3627460057013465E-2</v>
      </c>
      <c r="AR522">
        <f>'Revenue Drivers'!BH352</f>
        <v>4.9114267782797816E-2</v>
      </c>
      <c r="AS522">
        <f>'Revenue Drivers'!BI352</f>
        <v>5.8192503708112353E-2</v>
      </c>
      <c r="AT522">
        <f>'Revenue Drivers'!BJ352</f>
        <v>0</v>
      </c>
      <c r="AZ522">
        <f>'Revenue Drivers'!AK352</f>
        <v>0.37999999999999989</v>
      </c>
      <c r="BA522">
        <f>'Revenue Drivers'!AL352</f>
        <v>0.39000000000000012</v>
      </c>
      <c r="BB522">
        <f>'Revenue Drivers'!AM352</f>
        <v>0.35000000000000009</v>
      </c>
      <c r="BC522">
        <f>'Revenue Drivers'!AN352</f>
        <v>0.21999999999999997</v>
      </c>
      <c r="BD522">
        <f>'Revenue Drivers'!AO352</f>
        <v>4.9517197642901634E-2</v>
      </c>
      <c r="BE522">
        <f>'Revenue Drivers'!AP352</f>
        <v>-1.6025241729383355E-2</v>
      </c>
      <c r="BF522">
        <f>'Revenue Drivers'!AQ352</f>
        <v>2.0280192628316041E-2</v>
      </c>
      <c r="BG522">
        <f>'Revenue Drivers'!AR352</f>
        <v>0.16596490018617405</v>
      </c>
    </row>
    <row r="523" spans="1:59">
      <c r="A523" t="str">
        <f>'Revenue Drivers'!I353</f>
        <v>2 Yr Stacked Growth - %</v>
      </c>
      <c r="B523">
        <f>'Revenue Drivers'!J353</f>
        <v>0</v>
      </c>
      <c r="C523">
        <f>'Revenue Drivers'!K353</f>
        <v>0</v>
      </c>
      <c r="D523">
        <f>'Revenue Drivers'!L353</f>
        <v>0</v>
      </c>
      <c r="E523">
        <f>'Revenue Drivers'!M353</f>
        <v>0</v>
      </c>
      <c r="F523">
        <f>'Revenue Drivers'!N353</f>
        <v>0</v>
      </c>
      <c r="G523">
        <f>'Revenue Drivers'!O353</f>
        <v>0</v>
      </c>
      <c r="H523">
        <f>'Revenue Drivers'!P353</f>
        <v>0</v>
      </c>
      <c r="I523">
        <f>'Revenue Drivers'!Q353</f>
        <v>0</v>
      </c>
      <c r="J523">
        <f>'Revenue Drivers'!R353</f>
        <v>0</v>
      </c>
      <c r="K523">
        <f>'Revenue Drivers'!S353</f>
        <v>0</v>
      </c>
      <c r="L523">
        <f>'Revenue Drivers'!T353</f>
        <v>0</v>
      </c>
      <c r="M523">
        <f>'Revenue Drivers'!U353</f>
        <v>0</v>
      </c>
      <c r="N523">
        <f>'Revenue Drivers'!V353</f>
        <v>0</v>
      </c>
      <c r="O523">
        <f>'Revenue Drivers'!W353</f>
        <v>0</v>
      </c>
      <c r="P523">
        <f>'Revenue Drivers'!X353</f>
        <v>0</v>
      </c>
      <c r="Q523">
        <f>'Revenue Drivers'!Y353</f>
        <v>0</v>
      </c>
      <c r="R523">
        <f>'Revenue Drivers'!Z353</f>
        <v>0</v>
      </c>
      <c r="S523">
        <f>'Revenue Drivers'!AA353</f>
        <v>0</v>
      </c>
      <c r="T523">
        <f>'Revenue Drivers'!AB353</f>
        <v>0</v>
      </c>
      <c r="U523">
        <f>'Revenue Drivers'!AC353</f>
        <v>0</v>
      </c>
      <c r="V523">
        <f>'Revenue Drivers'!AD353</f>
        <v>0</v>
      </c>
      <c r="W523">
        <f>'Revenue Drivers'!AE353</f>
        <v>0</v>
      </c>
      <c r="X523">
        <f>'Revenue Drivers'!AF353</f>
        <v>0</v>
      </c>
      <c r="Y523">
        <f>'Revenue Drivers'!AG353</f>
        <v>1.4848596647823062</v>
      </c>
      <c r="Z523">
        <f>'Revenue Drivers'!AH353</f>
        <v>1.1829572106522332</v>
      </c>
      <c r="AA523">
        <f>'Revenue Drivers'!AI353</f>
        <v>0.97945184992522316</v>
      </c>
      <c r="AB523">
        <f>'Revenue Drivers'!AJ353</f>
        <v>1.1013000070144263</v>
      </c>
      <c r="AD523">
        <f>'Revenue Drivers'!AT353</f>
        <v>0</v>
      </c>
      <c r="AE523">
        <f>'Revenue Drivers'!AU353</f>
        <v>0</v>
      </c>
      <c r="AF523">
        <f>'Revenue Drivers'!AV353</f>
        <v>0</v>
      </c>
      <c r="AG523">
        <f>'Revenue Drivers'!AW353</f>
        <v>0</v>
      </c>
      <c r="AH523">
        <f>'Revenue Drivers'!AX353</f>
        <v>0</v>
      </c>
      <c r="AI523">
        <f>'Revenue Drivers'!AY353</f>
        <v>1.1529593781378222</v>
      </c>
      <c r="AJ523">
        <f>'Revenue Drivers'!AZ353</f>
        <v>0.74099892250867971</v>
      </c>
      <c r="AK523">
        <f>'Revenue Drivers'!BA353</f>
        <v>0.38427032586788745</v>
      </c>
      <c r="AL523">
        <f>'Revenue Drivers'!BB353</f>
        <v>0.17940420193396078</v>
      </c>
      <c r="AM523">
        <f>'Revenue Drivers'!BC353</f>
        <v>0.20614408000086049</v>
      </c>
      <c r="AN523">
        <f>'Revenue Drivers'!BD353</f>
        <v>0.16913151317703989</v>
      </c>
      <c r="AO523">
        <f>'Revenue Drivers'!BE353</f>
        <v>0.14303960256086801</v>
      </c>
      <c r="AP523">
        <f>'Revenue Drivers'!BF353</f>
        <v>0.12414811966008665</v>
      </c>
      <c r="AQ523">
        <f>'Revenue Drivers'!BG353</f>
        <v>0.1112013865206638</v>
      </c>
      <c r="AR523">
        <f>'Revenue Drivers'!BH353</f>
        <v>0.10274172783981128</v>
      </c>
      <c r="AS523">
        <f>'Revenue Drivers'!BI353</f>
        <v>0.10730677149091017</v>
      </c>
      <c r="AT523">
        <f>'Revenue Drivers'!BJ353</f>
        <v>0</v>
      </c>
      <c r="AZ523">
        <f>'Revenue Drivers'!AK353</f>
        <v>0.85999999999999988</v>
      </c>
      <c r="BA523">
        <f>'Revenue Drivers'!AL353</f>
        <v>0.77</v>
      </c>
      <c r="BB523">
        <f>'Revenue Drivers'!AM353</f>
        <v>0.66000000000000014</v>
      </c>
      <c r="BC523">
        <f>'Revenue Drivers'!AN353</f>
        <v>0.72</v>
      </c>
      <c r="BD523">
        <f>'Revenue Drivers'!AO353</f>
        <v>0.42951719764290153</v>
      </c>
      <c r="BE523">
        <f>'Revenue Drivers'!AP353</f>
        <v>0.37397475827061677</v>
      </c>
      <c r="BF523">
        <f>'Revenue Drivers'!AQ353</f>
        <v>0.37028019262831613</v>
      </c>
      <c r="BG523">
        <f>'Revenue Drivers'!AR353</f>
        <v>0.38596490018617402</v>
      </c>
    </row>
    <row r="524" spans="1:59">
      <c r="A524" t="str">
        <f>'Revenue Drivers'!I354</f>
        <v>y/y abs Growth</v>
      </c>
      <c r="B524">
        <f>'Revenue Drivers'!J354</f>
        <v>0</v>
      </c>
      <c r="C524">
        <f>'Revenue Drivers'!K354</f>
        <v>0</v>
      </c>
      <c r="D524">
        <f>'Revenue Drivers'!L354</f>
        <v>0</v>
      </c>
      <c r="E524">
        <f>'Revenue Drivers'!M354</f>
        <v>0</v>
      </c>
      <c r="F524">
        <f>'Revenue Drivers'!N354</f>
        <v>0</v>
      </c>
      <c r="G524">
        <f>'Revenue Drivers'!O354</f>
        <v>0</v>
      </c>
      <c r="H524">
        <f>'Revenue Drivers'!P354</f>
        <v>0</v>
      </c>
      <c r="I524">
        <f>'Revenue Drivers'!Q354</f>
        <v>0</v>
      </c>
      <c r="J524">
        <f>'Revenue Drivers'!R354</f>
        <v>0</v>
      </c>
      <c r="K524">
        <f>'Revenue Drivers'!S354</f>
        <v>0</v>
      </c>
      <c r="L524">
        <f>'Revenue Drivers'!T354</f>
        <v>0</v>
      </c>
      <c r="M524">
        <f>'Revenue Drivers'!U354</f>
        <v>0</v>
      </c>
      <c r="N524">
        <f>'Revenue Drivers'!V354</f>
        <v>0</v>
      </c>
      <c r="O524">
        <f>'Revenue Drivers'!W354</f>
        <v>0</v>
      </c>
      <c r="P524">
        <f>'Revenue Drivers'!X354</f>
        <v>0</v>
      </c>
      <c r="Q524">
        <f>'Revenue Drivers'!Y354</f>
        <v>0</v>
      </c>
      <c r="R524">
        <f>'Revenue Drivers'!Z354</f>
        <v>0</v>
      </c>
      <c r="S524">
        <f>'Revenue Drivers'!AA354</f>
        <v>0</v>
      </c>
      <c r="T524">
        <f>'Revenue Drivers'!AB354</f>
        <v>0</v>
      </c>
      <c r="U524">
        <f>'Revenue Drivers'!AC354</f>
        <v>0</v>
      </c>
      <c r="V524">
        <f>'Revenue Drivers'!AD354</f>
        <v>0</v>
      </c>
      <c r="W524">
        <f>'Revenue Drivers'!AE354</f>
        <v>0</v>
      </c>
      <c r="X524">
        <f>'Revenue Drivers'!AF354</f>
        <v>0</v>
      </c>
      <c r="Y524">
        <f>'Revenue Drivers'!AG354</f>
        <v>17.852400000000003</v>
      </c>
      <c r="Z524">
        <f>'Revenue Drivers'!AH354</f>
        <v>14.776219999999995</v>
      </c>
      <c r="AA524">
        <f>'Revenue Drivers'!AI354</f>
        <v>11.976400000000005</v>
      </c>
      <c r="AB524">
        <f>'Revenue Drivers'!AJ354</f>
        <v>29.744500000000002</v>
      </c>
      <c r="AD524">
        <f>'Revenue Drivers'!AT354</f>
        <v>0</v>
      </c>
      <c r="AE524">
        <f>'Revenue Drivers'!AU354</f>
        <v>0</v>
      </c>
      <c r="AF524">
        <f>'Revenue Drivers'!AV354</f>
        <v>0</v>
      </c>
      <c r="AG524">
        <f>'Revenue Drivers'!AW354</f>
        <v>0</v>
      </c>
      <c r="AH524">
        <f>'Revenue Drivers'!AX354</f>
        <v>0</v>
      </c>
      <c r="AI524">
        <f>'Revenue Drivers'!AY354</f>
        <v>74.349519999999984</v>
      </c>
      <c r="AJ524">
        <f>'Revenue Drivers'!AZ354</f>
        <v>87.364000000000033</v>
      </c>
      <c r="AK524">
        <f>'Revenue Drivers'!BA354</f>
        <v>27.54635124333322</v>
      </c>
      <c r="AL524">
        <f>'Revenue Drivers'!BB354</f>
        <v>45.498161073372216</v>
      </c>
      <c r="AM524">
        <f>'Revenue Drivers'!BC354</f>
        <v>40.865106113296747</v>
      </c>
      <c r="AN524">
        <f>'Revenue Drivers'!BD354</f>
        <v>36.845479810633151</v>
      </c>
      <c r="AO524">
        <f>'Revenue Drivers'!BE354</f>
        <v>34.532274892442615</v>
      </c>
      <c r="AP524">
        <f>'Revenue Drivers'!BF354</f>
        <v>31.851962628295723</v>
      </c>
      <c r="AQ524">
        <f>'Revenue Drivers'!BG354</f>
        <v>31.376775614686721</v>
      </c>
      <c r="AR524">
        <f>'Revenue Drivers'!BH354</f>
        <v>30.277208984027538</v>
      </c>
      <c r="AS524">
        <f>'Revenue Drivers'!BI354</f>
        <v>37.635526943345894</v>
      </c>
      <c r="AT524">
        <f>'Revenue Drivers'!BJ354</f>
        <v>0</v>
      </c>
      <c r="AZ524">
        <f>'Revenue Drivers'!AK354</f>
        <v>19.335700000000003</v>
      </c>
      <c r="BA524">
        <f>'Revenue Drivers'!AL354</f>
        <v>22.600959999999993</v>
      </c>
      <c r="BB524">
        <f>'Revenue Drivers'!AM354</f>
        <v>22.3996</v>
      </c>
      <c r="BC524">
        <f>'Revenue Drivers'!AN354</f>
        <v>23.02773999999998</v>
      </c>
      <c r="BD524">
        <f>'Revenue Drivers'!AO354</f>
        <v>5.4469881246451166</v>
      </c>
      <c r="BE524">
        <f>'Revenue Drivers'!AP354</f>
        <v>-0.5919509051663141</v>
      </c>
      <c r="BF524">
        <f>'Revenue Drivers'!AQ354</f>
        <v>2.485364614066313</v>
      </c>
      <c r="BG524">
        <f>'Revenue Drivers'!AR354</f>
        <v>20.205949409788175</v>
      </c>
    </row>
    <row r="525" spans="1:59">
      <c r="A525" t="str">
        <f>'Revenue Drivers'!I355</f>
        <v>q/q abs Growth</v>
      </c>
      <c r="B525">
        <f>'Revenue Drivers'!J355</f>
        <v>0</v>
      </c>
      <c r="C525">
        <f>'Revenue Drivers'!K355</f>
        <v>0</v>
      </c>
      <c r="D525">
        <f>'Revenue Drivers'!L355</f>
        <v>0</v>
      </c>
      <c r="E525">
        <f>'Revenue Drivers'!M355</f>
        <v>0</v>
      </c>
      <c r="F525">
        <f>'Revenue Drivers'!N355</f>
        <v>0</v>
      </c>
      <c r="G525">
        <f>'Revenue Drivers'!O355</f>
        <v>0</v>
      </c>
      <c r="H525">
        <f>'Revenue Drivers'!P355</f>
        <v>0</v>
      </c>
      <c r="I525">
        <f>'Revenue Drivers'!Q355</f>
        <v>0</v>
      </c>
      <c r="J525">
        <f>'Revenue Drivers'!R355</f>
        <v>0</v>
      </c>
      <c r="K525">
        <f>'Revenue Drivers'!S355</f>
        <v>0</v>
      </c>
      <c r="L525">
        <f>'Revenue Drivers'!T355</f>
        <v>0</v>
      </c>
      <c r="M525">
        <f>'Revenue Drivers'!U355</f>
        <v>0</v>
      </c>
      <c r="N525">
        <f>'Revenue Drivers'!V355</f>
        <v>0</v>
      </c>
      <c r="O525">
        <f>'Revenue Drivers'!W355</f>
        <v>0</v>
      </c>
      <c r="P525">
        <f>'Revenue Drivers'!X355</f>
        <v>0</v>
      </c>
      <c r="Q525">
        <f>'Revenue Drivers'!Y355</f>
        <v>0</v>
      </c>
      <c r="R525">
        <f>'Revenue Drivers'!Z355</f>
        <v>0</v>
      </c>
      <c r="S525">
        <f>'Revenue Drivers'!AA355</f>
        <v>0</v>
      </c>
      <c r="T525">
        <f>'Revenue Drivers'!AB355</f>
        <v>0</v>
      </c>
      <c r="U525">
        <f>'Revenue Drivers'!AC355</f>
        <v>0</v>
      </c>
      <c r="V525">
        <f>'Revenue Drivers'!AD355</f>
        <v>5.5400000000000134</v>
      </c>
      <c r="W525">
        <f>'Revenue Drivers'!AE355</f>
        <v>5.3789999999999978</v>
      </c>
      <c r="X525">
        <f>'Revenue Drivers'!AF355</f>
        <v>17.137</v>
      </c>
      <c r="Y525">
        <f>'Revenue Drivers'!AG355</f>
        <v>-10.203600000000009</v>
      </c>
      <c r="Z525">
        <f>'Revenue Drivers'!AH355</f>
        <v>2.4638200000000055</v>
      </c>
      <c r="AA525">
        <f>'Revenue Drivers'!AI355</f>
        <v>2.579180000000008</v>
      </c>
      <c r="AB525">
        <f>'Revenue Drivers'!AJ355</f>
        <v>34.905099999999997</v>
      </c>
      <c r="AD525">
        <f>'Revenue Drivers'!AT355</f>
        <v>0</v>
      </c>
      <c r="AE525">
        <f>'Revenue Drivers'!AU355</f>
        <v>0</v>
      </c>
      <c r="AF525">
        <f>'Revenue Drivers'!AV355</f>
        <v>0</v>
      </c>
      <c r="AG525">
        <f>'Revenue Drivers'!AW355</f>
        <v>0</v>
      </c>
      <c r="AH525">
        <f>'Revenue Drivers'!AX355</f>
        <v>0</v>
      </c>
      <c r="AI525" t="str">
        <f>'Revenue Drivers'!AY355</f>
        <v>NA</v>
      </c>
      <c r="AJ525" t="str">
        <f>'Revenue Drivers'!AZ355</f>
        <v>NA</v>
      </c>
      <c r="AK525" t="str">
        <f>'Revenue Drivers'!BA355</f>
        <v>NA</v>
      </c>
      <c r="AL525" t="str">
        <f>'Revenue Drivers'!BB355</f>
        <v>NA</v>
      </c>
      <c r="AM525" t="str">
        <f>'Revenue Drivers'!BC355</f>
        <v>NA</v>
      </c>
      <c r="AN525" t="str">
        <f>'Revenue Drivers'!BD355</f>
        <v>NA</v>
      </c>
      <c r="AO525" t="str">
        <f>'Revenue Drivers'!BE355</f>
        <v>NA</v>
      </c>
      <c r="AP525" t="str">
        <f>'Revenue Drivers'!BF355</f>
        <v>NA</v>
      </c>
      <c r="AQ525" t="str">
        <f>'Revenue Drivers'!BG355</f>
        <v>NA</v>
      </c>
      <c r="AR525" t="str">
        <f>'Revenue Drivers'!BH355</f>
        <v>NA</v>
      </c>
      <c r="AS525" t="str">
        <f>'Revenue Drivers'!BI355</f>
        <v>NA</v>
      </c>
      <c r="AT525">
        <f>'Revenue Drivers'!BJ355</f>
        <v>0</v>
      </c>
      <c r="AZ525">
        <f>'Revenue Drivers'!AK355</f>
        <v>-20.612400000000008</v>
      </c>
      <c r="BA525">
        <f>'Revenue Drivers'!AL355</f>
        <v>5.7290799999999962</v>
      </c>
      <c r="BB525">
        <f>'Revenue Drivers'!AM355</f>
        <v>2.377820000000014</v>
      </c>
      <c r="BC525">
        <f>'Revenue Drivers'!AN355</f>
        <v>35.533239999999978</v>
      </c>
      <c r="BD525">
        <f>'Revenue Drivers'!AO355</f>
        <v>-38.193151875354872</v>
      </c>
      <c r="BE525">
        <f>'Revenue Drivers'!AP355</f>
        <v>-0.30985902981143454</v>
      </c>
      <c r="BF525">
        <f>'Revenue Drivers'!AQ355</f>
        <v>5.4551355192326412</v>
      </c>
      <c r="BG525">
        <f>'Revenue Drivers'!AR355</f>
        <v>53.25382479572184</v>
      </c>
    </row>
    <row r="526" spans="1:59">
      <c r="A526">
        <f>'Revenue Drivers'!I356</f>
        <v>0</v>
      </c>
      <c r="B526">
        <f>'Revenue Drivers'!J356</f>
        <v>0</v>
      </c>
      <c r="C526">
        <f>'Revenue Drivers'!K356</f>
        <v>0</v>
      </c>
      <c r="D526">
        <f>'Revenue Drivers'!L356</f>
        <v>0</v>
      </c>
      <c r="E526">
        <f>'Revenue Drivers'!M356</f>
        <v>0</v>
      </c>
      <c r="F526">
        <f>'Revenue Drivers'!N356</f>
        <v>0</v>
      </c>
      <c r="G526">
        <f>'Revenue Drivers'!O356</f>
        <v>0</v>
      </c>
      <c r="H526">
        <f>'Revenue Drivers'!P356</f>
        <v>0</v>
      </c>
      <c r="I526">
        <f>'Revenue Drivers'!Q356</f>
        <v>0</v>
      </c>
      <c r="J526">
        <f>'Revenue Drivers'!R356</f>
        <v>0</v>
      </c>
      <c r="K526">
        <f>'Revenue Drivers'!S356</f>
        <v>0</v>
      </c>
      <c r="L526">
        <f>'Revenue Drivers'!T356</f>
        <v>0</v>
      </c>
      <c r="M526">
        <f>'Revenue Drivers'!U356</f>
        <v>0</v>
      </c>
      <c r="N526">
        <f>'Revenue Drivers'!V356</f>
        <v>0</v>
      </c>
      <c r="O526">
        <f>'Revenue Drivers'!W356</f>
        <v>0</v>
      </c>
      <c r="P526">
        <f>'Revenue Drivers'!X356</f>
        <v>0</v>
      </c>
      <c r="Q526">
        <f>'Revenue Drivers'!Y356</f>
        <v>0</v>
      </c>
      <c r="R526">
        <f>'Revenue Drivers'!Z356</f>
        <v>0</v>
      </c>
      <c r="S526">
        <f>'Revenue Drivers'!AA356</f>
        <v>0</v>
      </c>
      <c r="T526">
        <f>'Revenue Drivers'!AB356</f>
        <v>0</v>
      </c>
      <c r="U526">
        <f>'Revenue Drivers'!AC356</f>
        <v>0</v>
      </c>
      <c r="V526">
        <f>'Revenue Drivers'!AD356</f>
        <v>0</v>
      </c>
      <c r="W526">
        <f>'Revenue Drivers'!AE356</f>
        <v>0</v>
      </c>
      <c r="X526">
        <f>'Revenue Drivers'!AF356</f>
        <v>0</v>
      </c>
      <c r="Y526">
        <f>'Revenue Drivers'!AG356</f>
        <v>0</v>
      </c>
      <c r="Z526">
        <f>'Revenue Drivers'!AH356</f>
        <v>0</v>
      </c>
      <c r="AA526">
        <f>'Revenue Drivers'!AI356</f>
        <v>0</v>
      </c>
      <c r="AB526">
        <f>'Revenue Drivers'!AJ356</f>
        <v>0</v>
      </c>
      <c r="AD526">
        <f>'Revenue Drivers'!AT356</f>
        <v>0</v>
      </c>
      <c r="AE526">
        <f>'Revenue Drivers'!AU356</f>
        <v>0</v>
      </c>
      <c r="AF526">
        <f>'Revenue Drivers'!AV356</f>
        <v>0</v>
      </c>
      <c r="AG526">
        <f>'Revenue Drivers'!AW356</f>
        <v>0</v>
      </c>
      <c r="AH526">
        <f>'Revenue Drivers'!AX356</f>
        <v>0</v>
      </c>
      <c r="AI526">
        <f>'Revenue Drivers'!AY356</f>
        <v>0</v>
      </c>
      <c r="AJ526">
        <f>'Revenue Drivers'!AZ356</f>
        <v>0</v>
      </c>
      <c r="AK526">
        <f>'Revenue Drivers'!BA356</f>
        <v>0</v>
      </c>
      <c r="AL526">
        <f>'Revenue Drivers'!BB356</f>
        <v>0</v>
      </c>
      <c r="AM526">
        <f>'Revenue Drivers'!BC356</f>
        <v>0</v>
      </c>
      <c r="AN526">
        <f>'Revenue Drivers'!BD356</f>
        <v>0</v>
      </c>
      <c r="AO526">
        <f>'Revenue Drivers'!BE356</f>
        <v>0</v>
      </c>
      <c r="AP526">
        <f>'Revenue Drivers'!BF356</f>
        <v>0</v>
      </c>
      <c r="AQ526">
        <f>'Revenue Drivers'!BG356</f>
        <v>0</v>
      </c>
      <c r="AR526">
        <f>'Revenue Drivers'!BH356</f>
        <v>0</v>
      </c>
      <c r="AS526">
        <f>'Revenue Drivers'!BI356</f>
        <v>0</v>
      </c>
      <c r="AT526">
        <f>'Revenue Drivers'!BJ356</f>
        <v>0</v>
      </c>
      <c r="AZ526">
        <f>'Revenue Drivers'!AK356</f>
        <v>0</v>
      </c>
      <c r="BA526">
        <f>'Revenue Drivers'!AL356</f>
        <v>0</v>
      </c>
      <c r="BB526">
        <f>'Revenue Drivers'!AM356</f>
        <v>0</v>
      </c>
      <c r="BC526">
        <f>'Revenue Drivers'!AN356</f>
        <v>0</v>
      </c>
      <c r="BD526">
        <f>'Revenue Drivers'!AO356</f>
        <v>0</v>
      </c>
      <c r="BE526">
        <f>'Revenue Drivers'!AP356</f>
        <v>0</v>
      </c>
      <c r="BF526">
        <f>'Revenue Drivers'!AQ356</f>
        <v>0</v>
      </c>
      <c r="BG526">
        <f>'Revenue Drivers'!AR356</f>
        <v>0</v>
      </c>
    </row>
    <row r="527" spans="1:59">
      <c r="A527" t="str">
        <f>'Revenue Drivers'!I357</f>
        <v>y/y FX Impact - %</v>
      </c>
      <c r="B527">
        <f>'Revenue Drivers'!J357</f>
        <v>0</v>
      </c>
      <c r="C527">
        <f>'Revenue Drivers'!K357</f>
        <v>0</v>
      </c>
      <c r="D527">
        <f>'Revenue Drivers'!L357</f>
        <v>0</v>
      </c>
      <c r="E527">
        <f>'Revenue Drivers'!M357</f>
        <v>0</v>
      </c>
      <c r="F527">
        <f>'Revenue Drivers'!N357</f>
        <v>0</v>
      </c>
      <c r="G527">
        <f>'Revenue Drivers'!O357</f>
        <v>0</v>
      </c>
      <c r="H527">
        <f>'Revenue Drivers'!P357</f>
        <v>0</v>
      </c>
      <c r="I527">
        <f>'Revenue Drivers'!Q357</f>
        <v>0</v>
      </c>
      <c r="J527">
        <f>'Revenue Drivers'!R357</f>
        <v>0</v>
      </c>
      <c r="K527">
        <f>'Revenue Drivers'!S357</f>
        <v>0</v>
      </c>
      <c r="L527">
        <f>'Revenue Drivers'!T357</f>
        <v>0</v>
      </c>
      <c r="M527">
        <f>'Revenue Drivers'!U357</f>
        <v>0</v>
      </c>
      <c r="N527">
        <f>'Revenue Drivers'!V357</f>
        <v>0</v>
      </c>
      <c r="O527">
        <f>'Revenue Drivers'!W357</f>
        <v>0</v>
      </c>
      <c r="P527">
        <f>'Revenue Drivers'!X357</f>
        <v>0</v>
      </c>
      <c r="Q527">
        <f>'Revenue Drivers'!Y357</f>
        <v>0</v>
      </c>
      <c r="R527">
        <f>'Revenue Drivers'!Z357</f>
        <v>0</v>
      </c>
      <c r="S527">
        <f>'Revenue Drivers'!AA357</f>
        <v>0</v>
      </c>
      <c r="T527">
        <f>'Revenue Drivers'!AB357</f>
        <v>0</v>
      </c>
      <c r="U527">
        <f>'Revenue Drivers'!AC357</f>
        <v>-5.2067836953287427E-2</v>
      </c>
      <c r="V527">
        <f>'Revenue Drivers'!AD357</f>
        <v>-7.6518806134054929E-2</v>
      </c>
      <c r="W527">
        <f>'Revenue Drivers'!AE357</f>
        <v>-9.7828207295662883E-2</v>
      </c>
      <c r="X527">
        <f>'Revenue Drivers'!AF357</f>
        <v>-7.0120881947204783E-2</v>
      </c>
      <c r="Y527">
        <f>'Revenue Drivers'!AG357</f>
        <v>-5.1736922295581245E-2</v>
      </c>
      <c r="Z527">
        <f>'Revenue Drivers'!AH357</f>
        <v>-1.7815488766214971E-2</v>
      </c>
      <c r="AA527">
        <f>'Revenue Drivers'!AI357</f>
        <v>3.6119155978484585E-3</v>
      </c>
      <c r="AB527">
        <f>'Revenue Drivers'!AJ357</f>
        <v>1.7736344618015432E-2</v>
      </c>
      <c r="AD527">
        <f>'Revenue Drivers'!AT357</f>
        <v>0</v>
      </c>
      <c r="AE527">
        <f>'Revenue Drivers'!AU357</f>
        <v>0</v>
      </c>
      <c r="AF527">
        <f>'Revenue Drivers'!AV357</f>
        <v>0</v>
      </c>
      <c r="AG527">
        <f>'Revenue Drivers'!AW357</f>
        <v>0</v>
      </c>
      <c r="AH527">
        <f>'Revenue Drivers'!AX357</f>
        <v>-7.5585200100679817E-2</v>
      </c>
      <c r="AI527">
        <f>'Revenue Drivers'!AY357</f>
        <v>-7.5320698082403936E-3</v>
      </c>
      <c r="AJ527">
        <f>'Revenue Drivers'!AZ357</f>
        <v>1.1055145306862579E-2</v>
      </c>
      <c r="AK527">
        <f>'Revenue Drivers'!BA357</f>
        <v>1.4963600816240152E-3</v>
      </c>
      <c r="AL527">
        <f>'Revenue Drivers'!BB357</f>
        <v>0</v>
      </c>
      <c r="AM527">
        <f>'Revenue Drivers'!BC357</f>
        <v>0</v>
      </c>
      <c r="AN527">
        <f>'Revenue Drivers'!BD357</f>
        <v>0</v>
      </c>
      <c r="AO527">
        <f>'Revenue Drivers'!BE357</f>
        <v>0</v>
      </c>
      <c r="AP527">
        <f>'Revenue Drivers'!BF357</f>
        <v>0</v>
      </c>
      <c r="AQ527">
        <f>'Revenue Drivers'!BG357</f>
        <v>0</v>
      </c>
      <c r="AR527">
        <f>'Revenue Drivers'!BH357</f>
        <v>0</v>
      </c>
      <c r="AS527">
        <f>'Revenue Drivers'!BI357</f>
        <v>0</v>
      </c>
      <c r="AT527">
        <f>'Revenue Drivers'!BJ357</f>
        <v>0</v>
      </c>
      <c r="AZ527">
        <f>'Revenue Drivers'!AK357</f>
        <v>2.7165081340563946E-2</v>
      </c>
      <c r="BA527">
        <f>'Revenue Drivers'!AL357</f>
        <v>1.2604983155999117E-2</v>
      </c>
      <c r="BB527">
        <f>'Revenue Drivers'!AM357</f>
        <v>1.152755905511782E-2</v>
      </c>
      <c r="BC527">
        <f>'Revenue Drivers'!AN357</f>
        <v>7.0186735350974416E-4</v>
      </c>
      <c r="BD527">
        <f>'Revenue Drivers'!AO357</f>
        <v>2.3566399906005397E-3</v>
      </c>
      <c r="BE527">
        <f>'Revenue Drivers'!AP357</f>
        <v>3.8905402960924818E-3</v>
      </c>
      <c r="BF527">
        <f>'Revenue Drivers'!AQ357</f>
        <v>-1.2603397011705653E-3</v>
      </c>
      <c r="BG527">
        <f>'Revenue Drivers'!AR357</f>
        <v>1.2399521697465943E-3</v>
      </c>
    </row>
    <row r="528" spans="1:59">
      <c r="A528" t="str">
        <f>'Revenue Drivers'!I358</f>
        <v>Abs FX Impact</v>
      </c>
      <c r="B528">
        <f>'Revenue Drivers'!J358</f>
        <v>0</v>
      </c>
      <c r="C528">
        <f>'Revenue Drivers'!K358</f>
        <v>0</v>
      </c>
      <c r="D528">
        <f>'Revenue Drivers'!L358</f>
        <v>0</v>
      </c>
      <c r="E528">
        <f>'Revenue Drivers'!M358</f>
        <v>0</v>
      </c>
      <c r="F528">
        <f>'Revenue Drivers'!N358</f>
        <v>0</v>
      </c>
      <c r="G528">
        <f>'Revenue Drivers'!O358</f>
        <v>0</v>
      </c>
      <c r="H528">
        <f>'Revenue Drivers'!P358</f>
        <v>0</v>
      </c>
      <c r="I528">
        <f>'Revenue Drivers'!Q358</f>
        <v>0</v>
      </c>
      <c r="J528">
        <f>'Revenue Drivers'!R358</f>
        <v>0</v>
      </c>
      <c r="K528">
        <f>'Revenue Drivers'!S358</f>
        <v>0</v>
      </c>
      <c r="L528">
        <f>'Revenue Drivers'!T358</f>
        <v>0</v>
      </c>
      <c r="M528">
        <f>'Revenue Drivers'!U358</f>
        <v>0</v>
      </c>
      <c r="N528">
        <f>'Revenue Drivers'!V358</f>
        <v>0</v>
      </c>
      <c r="O528">
        <f>'Revenue Drivers'!W358</f>
        <v>0</v>
      </c>
      <c r="P528">
        <f>'Revenue Drivers'!X358</f>
        <v>0</v>
      </c>
      <c r="Q528">
        <f>'Revenue Drivers'!Y358</f>
        <v>0</v>
      </c>
      <c r="R528">
        <f>'Revenue Drivers'!Z358</f>
        <v>0</v>
      </c>
      <c r="S528">
        <f>'Revenue Drivers'!AA358</f>
        <v>0</v>
      </c>
      <c r="T528">
        <f>'Revenue Drivers'!AB358</f>
        <v>0</v>
      </c>
      <c r="U528">
        <f>'Revenue Drivers'!AC358</f>
        <v>-1.05</v>
      </c>
      <c r="V528">
        <f>'Revenue Drivers'!AD358</f>
        <v>-1.9510000000000001</v>
      </c>
      <c r="W528">
        <f>'Revenue Drivers'!AE358</f>
        <v>-3.0089999999999999</v>
      </c>
      <c r="X528">
        <f>'Revenue Drivers'!AF358</f>
        <v>-2.9990000000000001</v>
      </c>
      <c r="Y528">
        <f>'Revenue Drivers'!AG358</f>
        <v>-2.037399999999991</v>
      </c>
      <c r="Z528">
        <f>'Revenue Drivers'!AH358</f>
        <v>-0.78422000000001191</v>
      </c>
      <c r="AA528">
        <f>'Revenue Drivers'!AI358</f>
        <v>0.17459999999999098</v>
      </c>
      <c r="AB528">
        <f>'Revenue Drivers'!AJ358</f>
        <v>1.1614999999999895</v>
      </c>
      <c r="AD528">
        <f>'Revenue Drivers'!AT358</f>
        <v>0</v>
      </c>
      <c r="AE528">
        <f>'Revenue Drivers'!AU358</f>
        <v>0</v>
      </c>
      <c r="AF528">
        <f>'Revenue Drivers'!AV358</f>
        <v>0</v>
      </c>
      <c r="AG528">
        <f>'Revenue Drivers'!AW358</f>
        <v>0</v>
      </c>
      <c r="AH528">
        <f>'Revenue Drivers'!AX358</f>
        <v>-9.0090000000000003</v>
      </c>
      <c r="AI528">
        <f>'Revenue Drivers'!AY358</f>
        <v>-1.4855200000000224</v>
      </c>
      <c r="AJ528">
        <f>'Revenue Drivers'!AZ358</f>
        <v>3.0854800000000608</v>
      </c>
      <c r="AK528">
        <f>'Revenue Drivers'!BA358</f>
        <v>0.55520046652523547</v>
      </c>
      <c r="AL528">
        <f>'Revenue Drivers'!BB358</f>
        <v>0</v>
      </c>
      <c r="AM528">
        <f>'Revenue Drivers'!BC358</f>
        <v>0</v>
      </c>
      <c r="AN528">
        <f>'Revenue Drivers'!BD358</f>
        <v>0</v>
      </c>
      <c r="AO528">
        <f>'Revenue Drivers'!BE358</f>
        <v>0</v>
      </c>
      <c r="AP528">
        <f>'Revenue Drivers'!BF358</f>
        <v>0</v>
      </c>
      <c r="AQ528">
        <f>'Revenue Drivers'!BG358</f>
        <v>0</v>
      </c>
      <c r="AR528">
        <f>'Revenue Drivers'!BH358</f>
        <v>0</v>
      </c>
      <c r="AS528">
        <f>'Revenue Drivers'!BI358</f>
        <v>0</v>
      </c>
      <c r="AT528">
        <f>'Revenue Drivers'!BJ358</f>
        <v>0</v>
      </c>
      <c r="AZ528">
        <f>'Revenue Drivers'!AK358</f>
        <v>1.5279000000000167</v>
      </c>
      <c r="BA528">
        <f>'Revenue Drivers'!AL358</f>
        <v>0.75582000000001415</v>
      </c>
      <c r="BB528">
        <f>'Revenue Drivers'!AM358</f>
        <v>0.73199999999998511</v>
      </c>
      <c r="BC528">
        <f>'Revenue Drivers'!AN358</f>
        <v>6.9760000000044897E-2</v>
      </c>
      <c r="BD528">
        <f>'Revenue Drivers'!AO358</f>
        <v>0.18651862869606362</v>
      </c>
      <c r="BE528">
        <f>'Revenue Drivers'!AP358</f>
        <v>0.327206110522269</v>
      </c>
      <c r="BF528">
        <f>'Revenue Drivers'!AQ358</f>
        <v>-0.10896518954410794</v>
      </c>
      <c r="BG528">
        <f>'Revenue Drivers'!AR358</f>
        <v>0.1504409168510108</v>
      </c>
    </row>
    <row r="529" spans="1:59">
      <c r="A529">
        <f>'Revenue Drivers'!I359</f>
        <v>0</v>
      </c>
      <c r="B529">
        <f>'Revenue Drivers'!J359</f>
        <v>0</v>
      </c>
      <c r="C529">
        <f>'Revenue Drivers'!K359</f>
        <v>0</v>
      </c>
      <c r="D529">
        <f>'Revenue Drivers'!L359</f>
        <v>0</v>
      </c>
      <c r="E529">
        <f>'Revenue Drivers'!M359</f>
        <v>0</v>
      </c>
      <c r="F529">
        <f>'Revenue Drivers'!N359</f>
        <v>0</v>
      </c>
      <c r="G529">
        <f>'Revenue Drivers'!O359</f>
        <v>0</v>
      </c>
      <c r="H529">
        <f>'Revenue Drivers'!P359</f>
        <v>0</v>
      </c>
      <c r="I529">
        <f>'Revenue Drivers'!Q359</f>
        <v>0</v>
      </c>
      <c r="J529">
        <f>'Revenue Drivers'!R359</f>
        <v>0</v>
      </c>
      <c r="K529">
        <f>'Revenue Drivers'!S359</f>
        <v>0</v>
      </c>
      <c r="L529">
        <f>'Revenue Drivers'!T359</f>
        <v>0</v>
      </c>
      <c r="M529">
        <f>'Revenue Drivers'!U359</f>
        <v>0</v>
      </c>
      <c r="N529">
        <f>'Revenue Drivers'!V359</f>
        <v>0</v>
      </c>
      <c r="O529">
        <f>'Revenue Drivers'!W359</f>
        <v>0</v>
      </c>
      <c r="P529">
        <f>'Revenue Drivers'!X359</f>
        <v>0</v>
      </c>
      <c r="Q529">
        <f>'Revenue Drivers'!Y359</f>
        <v>0</v>
      </c>
      <c r="R529">
        <f>'Revenue Drivers'!Z359</f>
        <v>0</v>
      </c>
      <c r="S529">
        <f>'Revenue Drivers'!AA359</f>
        <v>0</v>
      </c>
      <c r="T529">
        <f>'Revenue Drivers'!AB359</f>
        <v>0</v>
      </c>
      <c r="U529">
        <f>'Revenue Drivers'!AC359</f>
        <v>0</v>
      </c>
      <c r="V529">
        <f>'Revenue Drivers'!AD359</f>
        <v>0</v>
      </c>
      <c r="W529">
        <f>'Revenue Drivers'!AE359</f>
        <v>0</v>
      </c>
      <c r="X529">
        <f>'Revenue Drivers'!AF359</f>
        <v>0</v>
      </c>
      <c r="Y529">
        <f>'Revenue Drivers'!AG359</f>
        <v>0</v>
      </c>
      <c r="Z529">
        <f>'Revenue Drivers'!AH359</f>
        <v>0</v>
      </c>
      <c r="AA529">
        <f>'Revenue Drivers'!AI359</f>
        <v>0</v>
      </c>
      <c r="AB529">
        <f>'Revenue Drivers'!AJ359</f>
        <v>0</v>
      </c>
      <c r="AD529">
        <f>'Revenue Drivers'!AT359</f>
        <v>0</v>
      </c>
      <c r="AE529">
        <f>'Revenue Drivers'!AU359</f>
        <v>0</v>
      </c>
      <c r="AF529">
        <f>'Revenue Drivers'!AV359</f>
        <v>0</v>
      </c>
      <c r="AG529">
        <f>'Revenue Drivers'!AW359</f>
        <v>0</v>
      </c>
      <c r="AH529">
        <f>'Revenue Drivers'!AX359</f>
        <v>0</v>
      </c>
      <c r="AI529">
        <f>'Revenue Drivers'!AY359</f>
        <v>0</v>
      </c>
      <c r="AJ529">
        <f>'Revenue Drivers'!AZ359</f>
        <v>0</v>
      </c>
      <c r="AK529">
        <f>'Revenue Drivers'!BA359</f>
        <v>0</v>
      </c>
      <c r="AL529">
        <f>'Revenue Drivers'!BB359</f>
        <v>0</v>
      </c>
      <c r="AM529">
        <f>'Revenue Drivers'!BC359</f>
        <v>0</v>
      </c>
      <c r="AN529">
        <f>'Revenue Drivers'!BD359</f>
        <v>0</v>
      </c>
      <c r="AO529">
        <f>'Revenue Drivers'!BE359</f>
        <v>0</v>
      </c>
      <c r="AP529">
        <f>'Revenue Drivers'!BF359</f>
        <v>0</v>
      </c>
      <c r="AQ529">
        <f>'Revenue Drivers'!BG359</f>
        <v>0</v>
      </c>
      <c r="AR529">
        <f>'Revenue Drivers'!BH359</f>
        <v>0</v>
      </c>
      <c r="AS529">
        <f>'Revenue Drivers'!BI359</f>
        <v>0</v>
      </c>
      <c r="AT529">
        <f>'Revenue Drivers'!BJ359</f>
        <v>0</v>
      </c>
      <c r="AZ529">
        <f>'Revenue Drivers'!AK359</f>
        <v>0</v>
      </c>
      <c r="BA529">
        <f>'Revenue Drivers'!AL359</f>
        <v>0</v>
      </c>
      <c r="BB529">
        <f>'Revenue Drivers'!AM359</f>
        <v>0</v>
      </c>
      <c r="BC529">
        <f>'Revenue Drivers'!AN359</f>
        <v>0</v>
      </c>
      <c r="BD529">
        <f>'Revenue Drivers'!AO359</f>
        <v>0</v>
      </c>
      <c r="BE529">
        <f>'Revenue Drivers'!AP359</f>
        <v>0</v>
      </c>
      <c r="BF529">
        <f>'Revenue Drivers'!AQ359</f>
        <v>0</v>
      </c>
      <c r="BG529">
        <f>'Revenue Drivers'!AR359</f>
        <v>0</v>
      </c>
    </row>
    <row r="530" spans="1:59">
      <c r="A530">
        <f>'Revenue Drivers'!I360</f>
        <v>0</v>
      </c>
      <c r="B530">
        <f>'Revenue Drivers'!J360</f>
        <v>0</v>
      </c>
      <c r="C530">
        <f>'Revenue Drivers'!K360</f>
        <v>0</v>
      </c>
      <c r="D530">
        <f>'Revenue Drivers'!L360</f>
        <v>0</v>
      </c>
      <c r="E530">
        <f>'Revenue Drivers'!M360</f>
        <v>0</v>
      </c>
      <c r="F530">
        <f>'Revenue Drivers'!N360</f>
        <v>0</v>
      </c>
      <c r="G530">
        <f>'Revenue Drivers'!O360</f>
        <v>0</v>
      </c>
      <c r="H530">
        <f>'Revenue Drivers'!P360</f>
        <v>0</v>
      </c>
      <c r="I530">
        <f>'Revenue Drivers'!Q360</f>
        <v>0</v>
      </c>
      <c r="J530">
        <f>'Revenue Drivers'!R360</f>
        <v>0</v>
      </c>
      <c r="K530">
        <f>'Revenue Drivers'!S360</f>
        <v>0</v>
      </c>
      <c r="L530">
        <f>'Revenue Drivers'!T360</f>
        <v>0</v>
      </c>
      <c r="M530">
        <f>'Revenue Drivers'!U360</f>
        <v>0</v>
      </c>
      <c r="N530">
        <f>'Revenue Drivers'!V360</f>
        <v>0</v>
      </c>
      <c r="O530">
        <f>'Revenue Drivers'!W360</f>
        <v>0</v>
      </c>
      <c r="P530">
        <f>'Revenue Drivers'!X360</f>
        <v>0</v>
      </c>
      <c r="Q530">
        <f>'Revenue Drivers'!Y360</f>
        <v>0</v>
      </c>
      <c r="R530">
        <f>'Revenue Drivers'!Z360</f>
        <v>0</v>
      </c>
      <c r="S530">
        <f>'Revenue Drivers'!AA360</f>
        <v>0</v>
      </c>
      <c r="T530">
        <f>'Revenue Drivers'!AB360</f>
        <v>0</v>
      </c>
      <c r="U530">
        <f>'Revenue Drivers'!AC360</f>
        <v>0</v>
      </c>
      <c r="V530">
        <f>'Revenue Drivers'!AD360</f>
        <v>0</v>
      </c>
      <c r="W530">
        <f>'Revenue Drivers'!AE360</f>
        <v>0</v>
      </c>
      <c r="X530">
        <f>'Revenue Drivers'!AF360</f>
        <v>0</v>
      </c>
      <c r="Y530">
        <f>'Revenue Drivers'!AG360</f>
        <v>0</v>
      </c>
      <c r="Z530">
        <f>'Revenue Drivers'!AH360</f>
        <v>0</v>
      </c>
      <c r="AA530">
        <f>'Revenue Drivers'!AI360</f>
        <v>0</v>
      </c>
      <c r="AB530">
        <f>'Revenue Drivers'!AJ360</f>
        <v>0</v>
      </c>
      <c r="AD530">
        <f>'Revenue Drivers'!AT360</f>
        <v>0</v>
      </c>
      <c r="AE530">
        <f>'Revenue Drivers'!AU360</f>
        <v>0</v>
      </c>
      <c r="AF530">
        <f>'Revenue Drivers'!AV360</f>
        <v>0</v>
      </c>
      <c r="AG530">
        <f>'Revenue Drivers'!AW360</f>
        <v>0</v>
      </c>
      <c r="AH530">
        <f>'Revenue Drivers'!AX360</f>
        <v>0</v>
      </c>
      <c r="AI530">
        <f>'Revenue Drivers'!AY360</f>
        <v>0</v>
      </c>
      <c r="AJ530">
        <f>'Revenue Drivers'!AZ360</f>
        <v>0</v>
      </c>
      <c r="AK530">
        <f>'Revenue Drivers'!BA360</f>
        <v>0</v>
      </c>
      <c r="AL530">
        <f>'Revenue Drivers'!BB360</f>
        <v>0</v>
      </c>
      <c r="AM530">
        <f>'Revenue Drivers'!BC360</f>
        <v>0</v>
      </c>
      <c r="AN530">
        <f>'Revenue Drivers'!BD360</f>
        <v>0</v>
      </c>
      <c r="AO530">
        <f>'Revenue Drivers'!BE360</f>
        <v>0</v>
      </c>
      <c r="AP530">
        <f>'Revenue Drivers'!BF360</f>
        <v>0</v>
      </c>
      <c r="AQ530">
        <f>'Revenue Drivers'!BG360</f>
        <v>0</v>
      </c>
      <c r="AR530">
        <f>'Revenue Drivers'!BH360</f>
        <v>0</v>
      </c>
      <c r="AS530">
        <f>'Revenue Drivers'!BI360</f>
        <v>0</v>
      </c>
      <c r="AT530">
        <f>'Revenue Drivers'!BJ360</f>
        <v>0</v>
      </c>
      <c r="AZ530">
        <f>'Revenue Drivers'!AK360</f>
        <v>0</v>
      </c>
      <c r="BA530">
        <f>'Revenue Drivers'!AL360</f>
        <v>0</v>
      </c>
      <c r="BB530">
        <f>'Revenue Drivers'!AM360</f>
        <v>0</v>
      </c>
      <c r="BC530">
        <f>'Revenue Drivers'!AN360</f>
        <v>0</v>
      </c>
      <c r="BD530">
        <f>'Revenue Drivers'!AO360</f>
        <v>0</v>
      </c>
      <c r="BE530">
        <f>'Revenue Drivers'!AP360</f>
        <v>0</v>
      </c>
      <c r="BF530">
        <f>'Revenue Drivers'!AQ360</f>
        <v>0</v>
      </c>
      <c r="BG530">
        <f>'Revenue Drivers'!AR360</f>
        <v>0</v>
      </c>
    </row>
    <row r="531" spans="1:59">
      <c r="A531" t="str">
        <f>'Revenue Drivers'!I361</f>
        <v>EMEA (USD)</v>
      </c>
      <c r="B531">
        <f>'Revenue Drivers'!J361</f>
        <v>0</v>
      </c>
      <c r="C531">
        <f>'Revenue Drivers'!K361</f>
        <v>0</v>
      </c>
      <c r="D531">
        <f>'Revenue Drivers'!L361</f>
        <v>0</v>
      </c>
      <c r="E531">
        <f>'Revenue Drivers'!M361</f>
        <v>0</v>
      </c>
      <c r="F531">
        <f>'Revenue Drivers'!N361</f>
        <v>0</v>
      </c>
      <c r="G531">
        <f>'Revenue Drivers'!O361</f>
        <v>0</v>
      </c>
      <c r="H531">
        <f>'Revenue Drivers'!P361</f>
        <v>0</v>
      </c>
      <c r="I531">
        <f>'Revenue Drivers'!Q361</f>
        <v>0</v>
      </c>
      <c r="J531">
        <f>'Revenue Drivers'!R361</f>
        <v>0</v>
      </c>
      <c r="K531">
        <f>'Revenue Drivers'!S361</f>
        <v>0</v>
      </c>
      <c r="L531">
        <f>'Revenue Drivers'!T361</f>
        <v>0</v>
      </c>
      <c r="M531">
        <f>'Revenue Drivers'!U361</f>
        <v>0</v>
      </c>
      <c r="N531">
        <f>'Revenue Drivers'!V361</f>
        <v>0</v>
      </c>
      <c r="O531">
        <f>'Revenue Drivers'!W361</f>
        <v>0</v>
      </c>
      <c r="P531">
        <f>'Revenue Drivers'!X361</f>
        <v>0</v>
      </c>
      <c r="Q531">
        <f>'Revenue Drivers'!Y361</f>
        <v>48.370999999999995</v>
      </c>
      <c r="R531">
        <f>'Revenue Drivers'!Z361</f>
        <v>48.12299999999999</v>
      </c>
      <c r="S531">
        <f>'Revenue Drivers'!AA361</f>
        <v>51.236999999999995</v>
      </c>
      <c r="T531">
        <f>'Revenue Drivers'!AB361</f>
        <v>58.01100000000001</v>
      </c>
      <c r="U531">
        <f>'Revenue Drivers'!AC361</f>
        <v>54.05</v>
      </c>
      <c r="V531">
        <f>'Revenue Drivers'!AD361</f>
        <v>53.652000000000001</v>
      </c>
      <c r="W531">
        <f>'Revenue Drivers'!AE361</f>
        <v>57.475000000000009</v>
      </c>
      <c r="X531">
        <f>'Revenue Drivers'!AF361</f>
        <v>62</v>
      </c>
      <c r="Y531">
        <f>'Revenue Drivers'!AG361</f>
        <v>68.22</v>
      </c>
      <c r="Z531">
        <f>'Revenue Drivers'!AH361</f>
        <v>67.079000000000008</v>
      </c>
      <c r="AA531">
        <f>'Revenue Drivers'!AI361</f>
        <v>70.828999999999994</v>
      </c>
      <c r="AB531">
        <f>'Revenue Drivers'!AJ361</f>
        <v>80.731000000000009</v>
      </c>
      <c r="AD531">
        <f>'Revenue Drivers'!AT361</f>
        <v>0</v>
      </c>
      <c r="AE531">
        <f>'Revenue Drivers'!AU361</f>
        <v>0</v>
      </c>
      <c r="AF531">
        <f>'Revenue Drivers'!AV361</f>
        <v>0</v>
      </c>
      <c r="AG531">
        <f>'Revenue Drivers'!AW361</f>
        <v>205.74200000000002</v>
      </c>
      <c r="AH531">
        <f>'Revenue Drivers'!AX361</f>
        <v>227.17700000000002</v>
      </c>
      <c r="AI531">
        <f>'Revenue Drivers'!AY361</f>
        <v>286.85899999999998</v>
      </c>
      <c r="AJ531">
        <f>'Revenue Drivers'!AZ361</f>
        <v>358.66499999999996</v>
      </c>
      <c r="AK531">
        <f>'Revenue Drivers'!BA361</f>
        <v>429.75506522616524</v>
      </c>
      <c r="AL531">
        <f>'Revenue Drivers'!BB361</f>
        <v>478.02682919823633</v>
      </c>
      <c r="AM531">
        <f>'Revenue Drivers'!BC361</f>
        <v>522.16219477324501</v>
      </c>
      <c r="AN531">
        <f>'Revenue Drivers'!BD361</f>
        <v>560.98432202819322</v>
      </c>
      <c r="AO531">
        <f>'Revenue Drivers'!BE361</f>
        <v>596.1202307967659</v>
      </c>
      <c r="AP531">
        <f>'Revenue Drivers'!BF361</f>
        <v>627.86986426093699</v>
      </c>
      <c r="AQ531">
        <f>'Revenue Drivers'!BG361</f>
        <v>660.88949637351595</v>
      </c>
      <c r="AR531">
        <f>'Revenue Drivers'!BH361</f>
        <v>693.71568844253875</v>
      </c>
      <c r="AS531">
        <f>'Revenue Drivers'!BI361</f>
        <v>728.19898561777529</v>
      </c>
      <c r="AT531">
        <f>'Revenue Drivers'!BJ361</f>
        <v>0</v>
      </c>
      <c r="AZ531">
        <f>'Revenue Drivers'!AK361</f>
        <v>81.509000000000015</v>
      </c>
      <c r="BA531">
        <f>'Revenue Drivers'!AL361</f>
        <v>85.076999999999984</v>
      </c>
      <c r="BB531">
        <f>'Revenue Drivers'!AM361</f>
        <v>91.722000000000008</v>
      </c>
      <c r="BC531">
        <f>'Revenue Drivers'!AN361</f>
        <v>100.357</v>
      </c>
      <c r="BD531">
        <f>'Revenue Drivers'!AO361</f>
        <v>104.8071947556632</v>
      </c>
      <c r="BE531">
        <f>'Revenue Drivers'!AP361</f>
        <v>100.43187507636648</v>
      </c>
      <c r="BF531">
        <f>'Revenue Drivers'!AQ361</f>
        <v>103.76980496650813</v>
      </c>
      <c r="BG531">
        <f>'Revenue Drivers'!AR361</f>
        <v>120.7461904276274</v>
      </c>
    </row>
    <row r="532" spans="1:59">
      <c r="A532" t="str">
        <f>'Revenue Drivers'!I362</f>
        <v>y/y Growth - %</v>
      </c>
      <c r="B532">
        <f>'Revenue Drivers'!J362</f>
        <v>0</v>
      </c>
      <c r="C532">
        <f>'Revenue Drivers'!K362</f>
        <v>0</v>
      </c>
      <c r="D532">
        <f>'Revenue Drivers'!L362</f>
        <v>0</v>
      </c>
      <c r="E532">
        <f>'Revenue Drivers'!M362</f>
        <v>0</v>
      </c>
      <c r="F532">
        <f>'Revenue Drivers'!N362</f>
        <v>0</v>
      </c>
      <c r="G532">
        <f>'Revenue Drivers'!O362</f>
        <v>0</v>
      </c>
      <c r="H532">
        <f>'Revenue Drivers'!P362</f>
        <v>0</v>
      </c>
      <c r="I532">
        <f>'Revenue Drivers'!Q362</f>
        <v>0</v>
      </c>
      <c r="J532">
        <f>'Revenue Drivers'!R362</f>
        <v>0</v>
      </c>
      <c r="K532">
        <f>'Revenue Drivers'!S362</f>
        <v>0</v>
      </c>
      <c r="L532">
        <f>'Revenue Drivers'!T362</f>
        <v>0</v>
      </c>
      <c r="M532">
        <f>'Revenue Drivers'!U362</f>
        <v>0</v>
      </c>
      <c r="N532">
        <f>'Revenue Drivers'!V362</f>
        <v>0</v>
      </c>
      <c r="O532">
        <f>'Revenue Drivers'!W362</f>
        <v>0</v>
      </c>
      <c r="P532">
        <f>'Revenue Drivers'!X362</f>
        <v>0</v>
      </c>
      <c r="Q532">
        <f>'Revenue Drivers'!Y362</f>
        <v>0</v>
      </c>
      <c r="R532">
        <f>'Revenue Drivers'!Z362</f>
        <v>0</v>
      </c>
      <c r="S532">
        <f>'Revenue Drivers'!AA362</f>
        <v>0</v>
      </c>
      <c r="T532">
        <f>'Revenue Drivers'!AB362</f>
        <v>0</v>
      </c>
      <c r="U532">
        <f>'Revenue Drivers'!AC362</f>
        <v>0.11740505674887847</v>
      </c>
      <c r="V532">
        <f>'Revenue Drivers'!AD362</f>
        <v>0.11489308646593122</v>
      </c>
      <c r="W532">
        <f>'Revenue Drivers'!AE362</f>
        <v>0.12174795557897644</v>
      </c>
      <c r="X532">
        <f>'Revenue Drivers'!AF362</f>
        <v>6.8762820844322503E-2</v>
      </c>
      <c r="Y532">
        <f>'Revenue Drivers'!AG362</f>
        <v>0.26216466234967628</v>
      </c>
      <c r="Z532">
        <f>'Revenue Drivers'!AH362</f>
        <v>0.25026094087825257</v>
      </c>
      <c r="AA532">
        <f>'Revenue Drivers'!AI362</f>
        <v>0.23234449760765519</v>
      </c>
      <c r="AB532">
        <f>'Revenue Drivers'!AJ362</f>
        <v>0.30211290322580653</v>
      </c>
      <c r="AD532">
        <f>'Revenue Drivers'!AT362</f>
        <v>0</v>
      </c>
      <c r="AE532">
        <f>'Revenue Drivers'!AU362</f>
        <v>0</v>
      </c>
      <c r="AF532">
        <f>'Revenue Drivers'!AV362</f>
        <v>0</v>
      </c>
      <c r="AG532">
        <f>'Revenue Drivers'!AW362</f>
        <v>0</v>
      </c>
      <c r="AH532">
        <f>'Revenue Drivers'!AX362</f>
        <v>0.10418388078272778</v>
      </c>
      <c r="AI532">
        <f>'Revenue Drivers'!AY362</f>
        <v>0.26271145406445173</v>
      </c>
      <c r="AJ532">
        <f>'Revenue Drivers'!AZ362</f>
        <v>0.25031810053022552</v>
      </c>
      <c r="AK532">
        <f>'Revenue Drivers'!BA362</f>
        <v>0.19820742259814939</v>
      </c>
      <c r="AL532">
        <f>'Revenue Drivers'!BB362</f>
        <v>0.11232389767568485</v>
      </c>
      <c r="AM532">
        <f>'Revenue Drivers'!BC362</f>
        <v>9.2328218583534571E-2</v>
      </c>
      <c r="AN532">
        <f>'Revenue Drivers'!BD362</f>
        <v>7.434878978897963E-2</v>
      </c>
      <c r="AO532">
        <f>'Revenue Drivers'!BE362</f>
        <v>6.263260378033686E-2</v>
      </c>
      <c r="AP532">
        <f>'Revenue Drivers'!BF362</f>
        <v>5.3260452881686238E-2</v>
      </c>
      <c r="AQ532">
        <f>'Revenue Drivers'!BG362</f>
        <v>5.2589929843895655E-2</v>
      </c>
      <c r="AR532">
        <f>'Revenue Drivers'!BH362</f>
        <v>4.9669713695177808E-2</v>
      </c>
      <c r="AS532">
        <f>'Revenue Drivers'!BI362</f>
        <v>4.9708112054745346E-2</v>
      </c>
      <c r="AT532">
        <f>'Revenue Drivers'!BJ362</f>
        <v>0</v>
      </c>
      <c r="AZ532">
        <f>'Revenue Drivers'!AK362</f>
        <v>0.1947962474347702</v>
      </c>
      <c r="BA532">
        <f>'Revenue Drivers'!AL362</f>
        <v>0.26831049956021968</v>
      </c>
      <c r="BB532">
        <f>'Revenue Drivers'!AM362</f>
        <v>0.29497804571573805</v>
      </c>
      <c r="BC532">
        <f>'Revenue Drivers'!AN362</f>
        <v>0.2431036404850675</v>
      </c>
      <c r="BD532">
        <f>'Revenue Drivers'!AO362</f>
        <v>0.28583585561917313</v>
      </c>
      <c r="BE532">
        <f>'Revenue Drivers'!AP362</f>
        <v>0.18048209359011835</v>
      </c>
      <c r="BF532">
        <f>'Revenue Drivers'!AQ362</f>
        <v>0.13135131120677834</v>
      </c>
      <c r="BG532">
        <f>'Revenue Drivers'!AR362</f>
        <v>0.20316659951600191</v>
      </c>
    </row>
    <row r="533" spans="1:59">
      <c r="A533" t="str">
        <f>'Revenue Drivers'!I363</f>
        <v>2 Yr Stacked Growth - %</v>
      </c>
      <c r="B533">
        <f>'Revenue Drivers'!J363</f>
        <v>0</v>
      </c>
      <c r="C533">
        <f>'Revenue Drivers'!K363</f>
        <v>0</v>
      </c>
      <c r="D533">
        <f>'Revenue Drivers'!L363</f>
        <v>0</v>
      </c>
      <c r="E533">
        <f>'Revenue Drivers'!M363</f>
        <v>0</v>
      </c>
      <c r="F533">
        <f>'Revenue Drivers'!N363</f>
        <v>0</v>
      </c>
      <c r="G533">
        <f>'Revenue Drivers'!O363</f>
        <v>0</v>
      </c>
      <c r="H533">
        <f>'Revenue Drivers'!P363</f>
        <v>0</v>
      </c>
      <c r="I533">
        <f>'Revenue Drivers'!Q363</f>
        <v>0</v>
      </c>
      <c r="J533">
        <f>'Revenue Drivers'!R363</f>
        <v>0</v>
      </c>
      <c r="K533">
        <f>'Revenue Drivers'!S363</f>
        <v>0</v>
      </c>
      <c r="L533">
        <f>'Revenue Drivers'!T363</f>
        <v>0</v>
      </c>
      <c r="M533">
        <f>'Revenue Drivers'!U363</f>
        <v>0</v>
      </c>
      <c r="N533">
        <f>'Revenue Drivers'!V363</f>
        <v>0</v>
      </c>
      <c r="O533">
        <f>'Revenue Drivers'!W363</f>
        <v>0</v>
      </c>
      <c r="P533">
        <f>'Revenue Drivers'!X363</f>
        <v>0</v>
      </c>
      <c r="Q533">
        <f>'Revenue Drivers'!Y363</f>
        <v>0</v>
      </c>
      <c r="R533">
        <f>'Revenue Drivers'!Z363</f>
        <v>0</v>
      </c>
      <c r="S533">
        <f>'Revenue Drivers'!AA363</f>
        <v>0</v>
      </c>
      <c r="T533">
        <f>'Revenue Drivers'!AB363</f>
        <v>0</v>
      </c>
      <c r="U533">
        <f>'Revenue Drivers'!AC363</f>
        <v>0</v>
      </c>
      <c r="V533">
        <f>'Revenue Drivers'!AD363</f>
        <v>0</v>
      </c>
      <c r="W533">
        <f>'Revenue Drivers'!AE363</f>
        <v>0</v>
      </c>
      <c r="X533">
        <f>'Revenue Drivers'!AF363</f>
        <v>0</v>
      </c>
      <c r="Y533">
        <f>'Revenue Drivers'!AG363</f>
        <v>0.37956971909855475</v>
      </c>
      <c r="Z533">
        <f>'Revenue Drivers'!AH363</f>
        <v>0.36515402734418378</v>
      </c>
      <c r="AA533">
        <f>'Revenue Drivers'!AI363</f>
        <v>0.35409245318663163</v>
      </c>
      <c r="AB533">
        <f>'Revenue Drivers'!AJ363</f>
        <v>0.37087572407012903</v>
      </c>
      <c r="AD533">
        <f>'Revenue Drivers'!AT363</f>
        <v>0</v>
      </c>
      <c r="AE533">
        <f>'Revenue Drivers'!AU363</f>
        <v>0</v>
      </c>
      <c r="AF533">
        <f>'Revenue Drivers'!AV363</f>
        <v>0</v>
      </c>
      <c r="AG533">
        <f>'Revenue Drivers'!AW363</f>
        <v>0</v>
      </c>
      <c r="AH533">
        <f>'Revenue Drivers'!AX363</f>
        <v>0</v>
      </c>
      <c r="AI533">
        <f>'Revenue Drivers'!AY363</f>
        <v>0.36689533484717951</v>
      </c>
      <c r="AJ533">
        <f>'Revenue Drivers'!AZ363</f>
        <v>0.51302955459467725</v>
      </c>
      <c r="AK533">
        <f>'Revenue Drivers'!BA363</f>
        <v>0.4485255231283749</v>
      </c>
      <c r="AL533">
        <f>'Revenue Drivers'!BB363</f>
        <v>0.31053132027383423</v>
      </c>
      <c r="AM533">
        <f>'Revenue Drivers'!BC363</f>
        <v>0.20465211625921942</v>
      </c>
      <c r="AN533">
        <f>'Revenue Drivers'!BD363</f>
        <v>0.1666770083725142</v>
      </c>
      <c r="AO533">
        <f>'Revenue Drivers'!BE363</f>
        <v>0.13698139356931649</v>
      </c>
      <c r="AP533">
        <f>'Revenue Drivers'!BF363</f>
        <v>0.1158930566620231</v>
      </c>
      <c r="AQ533">
        <f>'Revenue Drivers'!BG363</f>
        <v>0.10585038272558189</v>
      </c>
      <c r="AR533">
        <f>'Revenue Drivers'!BH363</f>
        <v>0.10225964353907346</v>
      </c>
      <c r="AS533">
        <f>'Revenue Drivers'!BI363</f>
        <v>9.9377825749923154E-2</v>
      </c>
      <c r="AT533">
        <f>'Revenue Drivers'!BJ363</f>
        <v>0</v>
      </c>
      <c r="AZ533">
        <f>'Revenue Drivers'!AK363</f>
        <v>0.45696090978444648</v>
      </c>
      <c r="BA533">
        <f>'Revenue Drivers'!AL363</f>
        <v>0.51857144043847225</v>
      </c>
      <c r="BB533">
        <f>'Revenue Drivers'!AM363</f>
        <v>0.52732254332339323</v>
      </c>
      <c r="BC533">
        <f>'Revenue Drivers'!AN363</f>
        <v>0.54521654371087402</v>
      </c>
      <c r="BD533">
        <f>'Revenue Drivers'!AO363</f>
        <v>0.48063210305394333</v>
      </c>
      <c r="BE533">
        <f>'Revenue Drivers'!AP363</f>
        <v>0.44879259315033804</v>
      </c>
      <c r="BF533">
        <f>'Revenue Drivers'!AQ363</f>
        <v>0.42632935692251639</v>
      </c>
      <c r="BG533">
        <f>'Revenue Drivers'!AR363</f>
        <v>0.44627024000106941</v>
      </c>
    </row>
    <row r="534" spans="1:59">
      <c r="A534" t="str">
        <f>'Revenue Drivers'!I364</f>
        <v>q/q Growth - %</v>
      </c>
      <c r="B534">
        <f>'Revenue Drivers'!J364</f>
        <v>0</v>
      </c>
      <c r="C534">
        <f>'Revenue Drivers'!K364</f>
        <v>0</v>
      </c>
      <c r="D534">
        <f>'Revenue Drivers'!L364</f>
        <v>0</v>
      </c>
      <c r="E534">
        <f>'Revenue Drivers'!M364</f>
        <v>0</v>
      </c>
      <c r="F534">
        <f>'Revenue Drivers'!N364</f>
        <v>0</v>
      </c>
      <c r="G534">
        <f>'Revenue Drivers'!O364</f>
        <v>0</v>
      </c>
      <c r="H534">
        <f>'Revenue Drivers'!P364</f>
        <v>0</v>
      </c>
      <c r="I534">
        <f>'Revenue Drivers'!Q364</f>
        <v>0</v>
      </c>
      <c r="J534">
        <f>'Revenue Drivers'!R364</f>
        <v>0</v>
      </c>
      <c r="K534">
        <f>'Revenue Drivers'!S364</f>
        <v>0</v>
      </c>
      <c r="L534">
        <f>'Revenue Drivers'!T364</f>
        <v>0</v>
      </c>
      <c r="M534">
        <f>'Revenue Drivers'!U364</f>
        <v>0</v>
      </c>
      <c r="N534">
        <f>'Revenue Drivers'!V364</f>
        <v>0</v>
      </c>
      <c r="O534">
        <f>'Revenue Drivers'!W364</f>
        <v>0</v>
      </c>
      <c r="P534">
        <f>'Revenue Drivers'!X364</f>
        <v>0</v>
      </c>
      <c r="Q534">
        <f>'Revenue Drivers'!Y364</f>
        <v>0</v>
      </c>
      <c r="R534">
        <f>'Revenue Drivers'!Z364</f>
        <v>-5.1270389282835893E-3</v>
      </c>
      <c r="S534">
        <f>'Revenue Drivers'!AA364</f>
        <v>6.4709182719281833E-2</v>
      </c>
      <c r="T534">
        <f>'Revenue Drivers'!AB364</f>
        <v>0.13220914573452802</v>
      </c>
      <c r="U534">
        <f>'Revenue Drivers'!AC364</f>
        <v>-6.8280153763941476E-2</v>
      </c>
      <c r="V534">
        <f>'Revenue Drivers'!AD364</f>
        <v>-7.3635522664199371E-3</v>
      </c>
      <c r="W534">
        <f>'Revenue Drivers'!AE364</f>
        <v>7.1255498397077677E-2</v>
      </c>
      <c r="X534">
        <f>'Revenue Drivers'!AF364</f>
        <v>7.872988255763369E-2</v>
      </c>
      <c r="Y534">
        <f>'Revenue Drivers'!AG364</f>
        <v>0.10032258064516131</v>
      </c>
      <c r="Z534">
        <f>'Revenue Drivers'!AH364</f>
        <v>-1.6725300498387385E-2</v>
      </c>
      <c r="AA534">
        <f>'Revenue Drivers'!AI364</f>
        <v>5.5904232323081615E-2</v>
      </c>
      <c r="AB534">
        <f>'Revenue Drivers'!AJ364</f>
        <v>0.13980149373844064</v>
      </c>
      <c r="AD534">
        <f>'Revenue Drivers'!AT364</f>
        <v>0</v>
      </c>
      <c r="AE534">
        <f>'Revenue Drivers'!AU364</f>
        <v>0</v>
      </c>
      <c r="AF534">
        <f>'Revenue Drivers'!AV364</f>
        <v>0</v>
      </c>
      <c r="AG534" t="str">
        <f>'Revenue Drivers'!AW364</f>
        <v>NA</v>
      </c>
      <c r="AH534" t="str">
        <f>'Revenue Drivers'!AX364</f>
        <v>NA</v>
      </c>
      <c r="AI534" t="str">
        <f>'Revenue Drivers'!AY364</f>
        <v>NA</v>
      </c>
      <c r="AJ534" t="str">
        <f>'Revenue Drivers'!AZ364</f>
        <v>NA</v>
      </c>
      <c r="AK534" t="str">
        <f>'Revenue Drivers'!BA364</f>
        <v>NA</v>
      </c>
      <c r="AL534" t="str">
        <f>'Revenue Drivers'!BB364</f>
        <v>NA</v>
      </c>
      <c r="AM534" t="str">
        <f>'Revenue Drivers'!BC364</f>
        <v>NA</v>
      </c>
      <c r="AN534" t="str">
        <f>'Revenue Drivers'!BD364</f>
        <v>NA</v>
      </c>
      <c r="AO534" t="str">
        <f>'Revenue Drivers'!BE364</f>
        <v>NA</v>
      </c>
      <c r="AP534" t="str">
        <f>'Revenue Drivers'!BF364</f>
        <v>NA</v>
      </c>
      <c r="AQ534" t="str">
        <f>'Revenue Drivers'!BG364</f>
        <v>NA</v>
      </c>
      <c r="AR534" t="str">
        <f>'Revenue Drivers'!BH364</f>
        <v>NA</v>
      </c>
      <c r="AS534" t="str">
        <f>'Revenue Drivers'!BI364</f>
        <v>NA</v>
      </c>
      <c r="AT534">
        <f>'Revenue Drivers'!BJ364</f>
        <v>0</v>
      </c>
      <c r="AZ534">
        <f>'Revenue Drivers'!AK364</f>
        <v>9.6369424384685765E-3</v>
      </c>
      <c r="BA534">
        <f>'Revenue Drivers'!AL364</f>
        <v>4.3774307131727364E-2</v>
      </c>
      <c r="BB534">
        <f>'Revenue Drivers'!AM364</f>
        <v>7.8105715998448844E-2</v>
      </c>
      <c r="BC534">
        <f>'Revenue Drivers'!AN364</f>
        <v>9.4143171758138688E-2</v>
      </c>
      <c r="BD534">
        <f>'Revenue Drivers'!AO364</f>
        <v>4.4343640759122005E-2</v>
      </c>
      <c r="BE534">
        <f>'Revenue Drivers'!AP364</f>
        <v>-4.1746367599065137E-2</v>
      </c>
      <c r="BF534">
        <f>'Revenue Drivers'!AQ364</f>
        <v>3.3235761929203855E-2</v>
      </c>
      <c r="BG534">
        <f>'Revenue Drivers'!AR364</f>
        <v>0.16359658251837739</v>
      </c>
    </row>
    <row r="535" spans="1:59">
      <c r="A535" t="str">
        <f>'Revenue Drivers'!I365</f>
        <v>y/y abs Growth</v>
      </c>
      <c r="B535">
        <f>'Revenue Drivers'!J365</f>
        <v>0</v>
      </c>
      <c r="C535">
        <f>'Revenue Drivers'!K365</f>
        <v>0</v>
      </c>
      <c r="D535">
        <f>'Revenue Drivers'!L365</f>
        <v>0</v>
      </c>
      <c r="E535">
        <f>'Revenue Drivers'!M365</f>
        <v>0</v>
      </c>
      <c r="F535">
        <f>'Revenue Drivers'!N365</f>
        <v>0</v>
      </c>
      <c r="G535">
        <f>'Revenue Drivers'!O365</f>
        <v>0</v>
      </c>
      <c r="H535">
        <f>'Revenue Drivers'!P365</f>
        <v>0</v>
      </c>
      <c r="I535">
        <f>'Revenue Drivers'!Q365</f>
        <v>0</v>
      </c>
      <c r="J535">
        <f>'Revenue Drivers'!R365</f>
        <v>0</v>
      </c>
      <c r="K535">
        <f>'Revenue Drivers'!S365</f>
        <v>0</v>
      </c>
      <c r="L535">
        <f>'Revenue Drivers'!T365</f>
        <v>0</v>
      </c>
      <c r="M535">
        <f>'Revenue Drivers'!U365</f>
        <v>0</v>
      </c>
      <c r="N535">
        <f>'Revenue Drivers'!V365</f>
        <v>0</v>
      </c>
      <c r="O535">
        <f>'Revenue Drivers'!W365</f>
        <v>0</v>
      </c>
      <c r="P535">
        <f>'Revenue Drivers'!X365</f>
        <v>0</v>
      </c>
      <c r="Q535">
        <f>'Revenue Drivers'!Y365</f>
        <v>0</v>
      </c>
      <c r="R535">
        <f>'Revenue Drivers'!Z365</f>
        <v>0</v>
      </c>
      <c r="S535">
        <f>'Revenue Drivers'!AA365</f>
        <v>0</v>
      </c>
      <c r="T535">
        <f>'Revenue Drivers'!AB365</f>
        <v>0</v>
      </c>
      <c r="U535">
        <f>'Revenue Drivers'!AC365</f>
        <v>5.679000000000002</v>
      </c>
      <c r="V535">
        <f>'Revenue Drivers'!AD365</f>
        <v>5.5290000000000106</v>
      </c>
      <c r="W535">
        <f>'Revenue Drivers'!AE365</f>
        <v>6.2380000000000138</v>
      </c>
      <c r="X535">
        <f>'Revenue Drivers'!AF365</f>
        <v>3.9889999999999901</v>
      </c>
      <c r="Y535">
        <f>'Revenue Drivers'!AG365</f>
        <v>14.170000000000002</v>
      </c>
      <c r="Z535">
        <f>'Revenue Drivers'!AH365</f>
        <v>13.427000000000007</v>
      </c>
      <c r="AA535">
        <f>'Revenue Drivers'!AI365</f>
        <v>13.353999999999985</v>
      </c>
      <c r="AB535">
        <f>'Revenue Drivers'!AJ365</f>
        <v>18.731000000000009</v>
      </c>
      <c r="AD535">
        <f>'Revenue Drivers'!AT365</f>
        <v>0</v>
      </c>
      <c r="AE535">
        <f>'Revenue Drivers'!AU365</f>
        <v>0</v>
      </c>
      <c r="AF535">
        <f>'Revenue Drivers'!AV365</f>
        <v>0</v>
      </c>
      <c r="AG535">
        <f>'Revenue Drivers'!AW365</f>
        <v>0</v>
      </c>
      <c r="AH535">
        <f>'Revenue Drivers'!AX365</f>
        <v>21.435000000000002</v>
      </c>
      <c r="AI535">
        <f>'Revenue Drivers'!AY365</f>
        <v>59.68199999999996</v>
      </c>
      <c r="AJ535">
        <f>'Revenue Drivers'!AZ365</f>
        <v>71.805999999999983</v>
      </c>
      <c r="AK535">
        <f>'Revenue Drivers'!BA365</f>
        <v>71.090065226165279</v>
      </c>
      <c r="AL535">
        <f>'Revenue Drivers'!BB365</f>
        <v>48.271763972071085</v>
      </c>
      <c r="AM535">
        <f>'Revenue Drivers'!BC365</f>
        <v>44.135365575008677</v>
      </c>
      <c r="AN535">
        <f>'Revenue Drivers'!BD365</f>
        <v>38.822127254948214</v>
      </c>
      <c r="AO535">
        <f>'Revenue Drivers'!BE365</f>
        <v>35.135908768572676</v>
      </c>
      <c r="AP535">
        <f>'Revenue Drivers'!BF365</f>
        <v>31.749633464171097</v>
      </c>
      <c r="AQ535">
        <f>'Revenue Drivers'!BG365</f>
        <v>33.019632112578961</v>
      </c>
      <c r="AR535">
        <f>'Revenue Drivers'!BH365</f>
        <v>32.826192069022795</v>
      </c>
      <c r="AS535">
        <f>'Revenue Drivers'!BI365</f>
        <v>34.483297175236544</v>
      </c>
      <c r="AT535">
        <f>'Revenue Drivers'!BJ365</f>
        <v>0</v>
      </c>
      <c r="AZ535">
        <f>'Revenue Drivers'!AK365</f>
        <v>13.289000000000016</v>
      </c>
      <c r="BA535">
        <f>'Revenue Drivers'!AL365</f>
        <v>17.997999999999976</v>
      </c>
      <c r="BB535">
        <f>'Revenue Drivers'!AM365</f>
        <v>20.893000000000015</v>
      </c>
      <c r="BC535">
        <f>'Revenue Drivers'!AN365</f>
        <v>19.625999999999991</v>
      </c>
      <c r="BD535">
        <f>'Revenue Drivers'!AO365</f>
        <v>23.298194755663189</v>
      </c>
      <c r="BE535">
        <f>'Revenue Drivers'!AP365</f>
        <v>15.354875076366497</v>
      </c>
      <c r="BF535">
        <f>'Revenue Drivers'!AQ365</f>
        <v>12.047804966508124</v>
      </c>
      <c r="BG535">
        <f>'Revenue Drivers'!AR365</f>
        <v>20.389190427627398</v>
      </c>
    </row>
    <row r="536" spans="1:59">
      <c r="A536" t="str">
        <f>'Revenue Drivers'!I366</f>
        <v>q/q abs Growth</v>
      </c>
      <c r="B536">
        <f>'Revenue Drivers'!J366</f>
        <v>0</v>
      </c>
      <c r="C536">
        <f>'Revenue Drivers'!K366</f>
        <v>0</v>
      </c>
      <c r="D536">
        <f>'Revenue Drivers'!L366</f>
        <v>0</v>
      </c>
      <c r="E536">
        <f>'Revenue Drivers'!M366</f>
        <v>0</v>
      </c>
      <c r="F536">
        <f>'Revenue Drivers'!N366</f>
        <v>0</v>
      </c>
      <c r="G536">
        <f>'Revenue Drivers'!O366</f>
        <v>0</v>
      </c>
      <c r="H536">
        <f>'Revenue Drivers'!P366</f>
        <v>0</v>
      </c>
      <c r="I536">
        <f>'Revenue Drivers'!Q366</f>
        <v>0</v>
      </c>
      <c r="J536">
        <f>'Revenue Drivers'!R366</f>
        <v>0</v>
      </c>
      <c r="K536">
        <f>'Revenue Drivers'!S366</f>
        <v>0</v>
      </c>
      <c r="L536">
        <f>'Revenue Drivers'!T366</f>
        <v>0</v>
      </c>
      <c r="M536">
        <f>'Revenue Drivers'!U366</f>
        <v>0</v>
      </c>
      <c r="N536">
        <f>'Revenue Drivers'!V366</f>
        <v>0</v>
      </c>
      <c r="O536">
        <f>'Revenue Drivers'!W366</f>
        <v>0</v>
      </c>
      <c r="P536">
        <f>'Revenue Drivers'!X366</f>
        <v>0</v>
      </c>
      <c r="Q536">
        <f>'Revenue Drivers'!Y366</f>
        <v>0</v>
      </c>
      <c r="R536">
        <f>'Revenue Drivers'!Z366</f>
        <v>-0.24800000000000466</v>
      </c>
      <c r="S536">
        <f>'Revenue Drivers'!AA366</f>
        <v>3.1140000000000043</v>
      </c>
      <c r="T536">
        <f>'Revenue Drivers'!AB366</f>
        <v>6.7740000000000151</v>
      </c>
      <c r="U536">
        <f>'Revenue Drivers'!AC366</f>
        <v>-3.9610000000000127</v>
      </c>
      <c r="V536">
        <f>'Revenue Drivers'!AD366</f>
        <v>-0.39799999999999613</v>
      </c>
      <c r="W536">
        <f>'Revenue Drivers'!AE366</f>
        <v>3.8230000000000075</v>
      </c>
      <c r="X536">
        <f>'Revenue Drivers'!AF366</f>
        <v>4.5249999999999915</v>
      </c>
      <c r="Y536">
        <f>'Revenue Drivers'!AG366</f>
        <v>6.2199999999999989</v>
      </c>
      <c r="Z536">
        <f>'Revenue Drivers'!AH366</f>
        <v>-1.1409999999999911</v>
      </c>
      <c r="AA536">
        <f>'Revenue Drivers'!AI366</f>
        <v>3.7499999999999858</v>
      </c>
      <c r="AB536">
        <f>'Revenue Drivers'!AJ366</f>
        <v>9.9020000000000152</v>
      </c>
      <c r="AD536">
        <f>'Revenue Drivers'!AT366</f>
        <v>0</v>
      </c>
      <c r="AE536">
        <f>'Revenue Drivers'!AU366</f>
        <v>0</v>
      </c>
      <c r="AF536">
        <f>'Revenue Drivers'!AV366</f>
        <v>0</v>
      </c>
      <c r="AG536" t="str">
        <f>'Revenue Drivers'!AW366</f>
        <v>NA</v>
      </c>
      <c r="AH536" t="str">
        <f>'Revenue Drivers'!AX366</f>
        <v>NA</v>
      </c>
      <c r="AI536" t="str">
        <f>'Revenue Drivers'!AY366</f>
        <v>NA</v>
      </c>
      <c r="AJ536" t="str">
        <f>'Revenue Drivers'!AZ366</f>
        <v>NA</v>
      </c>
      <c r="AK536" t="str">
        <f>'Revenue Drivers'!BA366</f>
        <v>NA</v>
      </c>
      <c r="AL536" t="str">
        <f>'Revenue Drivers'!BB366</f>
        <v>NA</v>
      </c>
      <c r="AM536" t="str">
        <f>'Revenue Drivers'!BC366</f>
        <v>NA</v>
      </c>
      <c r="AN536" t="str">
        <f>'Revenue Drivers'!BD366</f>
        <v>NA</v>
      </c>
      <c r="AO536" t="str">
        <f>'Revenue Drivers'!BE366</f>
        <v>NA</v>
      </c>
      <c r="AP536" t="str">
        <f>'Revenue Drivers'!BF366</f>
        <v>NA</v>
      </c>
      <c r="AQ536" t="str">
        <f>'Revenue Drivers'!BG366</f>
        <v>NA</v>
      </c>
      <c r="AR536" t="str">
        <f>'Revenue Drivers'!BH366</f>
        <v>NA</v>
      </c>
      <c r="AS536" t="str">
        <f>'Revenue Drivers'!BI366</f>
        <v>NA</v>
      </c>
      <c r="AT536">
        <f>'Revenue Drivers'!BJ366</f>
        <v>0</v>
      </c>
      <c r="AZ536">
        <f>'Revenue Drivers'!AK366</f>
        <v>0.7780000000000058</v>
      </c>
      <c r="BA536">
        <f>'Revenue Drivers'!AL366</f>
        <v>3.5679999999999694</v>
      </c>
      <c r="BB536">
        <f>'Revenue Drivers'!AM366</f>
        <v>6.6450000000000244</v>
      </c>
      <c r="BC536">
        <f>'Revenue Drivers'!AN366</f>
        <v>8.6349999999999909</v>
      </c>
      <c r="BD536">
        <f>'Revenue Drivers'!AO366</f>
        <v>4.4501947556632047</v>
      </c>
      <c r="BE536">
        <f>'Revenue Drivers'!AP366</f>
        <v>-4.3753196792967231</v>
      </c>
      <c r="BF536">
        <f>'Revenue Drivers'!AQ366</f>
        <v>3.3379298901416519</v>
      </c>
      <c r="BG536">
        <f>'Revenue Drivers'!AR366</f>
        <v>16.976385461119264</v>
      </c>
    </row>
    <row r="537" spans="1:59">
      <c r="A537" t="str">
        <f>'Revenue Drivers'!I367</f>
        <v>% of Total Revenue ex-TAC</v>
      </c>
      <c r="B537">
        <f>'Revenue Drivers'!J367</f>
        <v>0</v>
      </c>
      <c r="C537">
        <f>'Revenue Drivers'!K367</f>
        <v>0</v>
      </c>
      <c r="D537">
        <f>'Revenue Drivers'!L367</f>
        <v>0</v>
      </c>
      <c r="E537">
        <f>'Revenue Drivers'!M367</f>
        <v>0</v>
      </c>
      <c r="F537">
        <f>'Revenue Drivers'!N367</f>
        <v>0</v>
      </c>
      <c r="G537">
        <f>'Revenue Drivers'!O367</f>
        <v>0</v>
      </c>
      <c r="H537">
        <f>'Revenue Drivers'!P367</f>
        <v>0</v>
      </c>
      <c r="I537">
        <f>'Revenue Drivers'!Q367</f>
        <v>0</v>
      </c>
      <c r="J537">
        <f>'Revenue Drivers'!R367</f>
        <v>0</v>
      </c>
      <c r="K537">
        <f>'Revenue Drivers'!S367</f>
        <v>0</v>
      </c>
      <c r="L537">
        <f>'Revenue Drivers'!T367</f>
        <v>0</v>
      </c>
      <c r="M537">
        <f>'Revenue Drivers'!U367</f>
        <v>0</v>
      </c>
      <c r="N537">
        <f>'Revenue Drivers'!V367</f>
        <v>0</v>
      </c>
      <c r="O537">
        <f>'Revenue Drivers'!W367</f>
        <v>0</v>
      </c>
      <c r="P537">
        <f>'Revenue Drivers'!X367</f>
        <v>0</v>
      </c>
      <c r="Q537">
        <f>'Revenue Drivers'!Y367</f>
        <v>0.56301650487696997</v>
      </c>
      <c r="R537">
        <f>'Revenue Drivers'!Z367</f>
        <v>0.52374785050390704</v>
      </c>
      <c r="S537">
        <f>'Revenue Drivers'!AA367</f>
        <v>0.49740796831314077</v>
      </c>
      <c r="T537">
        <f>'Revenue Drivers'!AB367</f>
        <v>0.47569105624390123</v>
      </c>
      <c r="U537">
        <f>'Revenue Drivers'!AC367</f>
        <v>0.45695106692367521</v>
      </c>
      <c r="V537">
        <f>'Revenue Drivers'!AD367</f>
        <v>0.43952911106195774</v>
      </c>
      <c r="W537">
        <f>'Revenue Drivers'!AE367</f>
        <v>0.42986746843774309</v>
      </c>
      <c r="X537">
        <f>'Revenue Drivers'!AF367</f>
        <v>0.38759205311261419</v>
      </c>
      <c r="Y537">
        <f>'Revenue Drivers'!AG367</f>
        <v>0.41982055163755855</v>
      </c>
      <c r="Z537">
        <f>'Revenue Drivers'!AH367</f>
        <v>0.40352639684296648</v>
      </c>
      <c r="AA537">
        <f>'Revenue Drivers'!AI367</f>
        <v>0.40116789478751896</v>
      </c>
      <c r="AB537">
        <f>'Revenue Drivers'!AJ367</f>
        <v>0.35888738730728886</v>
      </c>
      <c r="AD537">
        <f>'Revenue Drivers'!AT367</f>
        <v>0</v>
      </c>
      <c r="AE537">
        <f>'Revenue Drivers'!AU367</f>
        <v>0</v>
      </c>
      <c r="AF537">
        <f>'Revenue Drivers'!AV367</f>
        <v>0</v>
      </c>
      <c r="AG537">
        <f>'Revenue Drivers'!AW367</f>
        <v>0.51083661282913939</v>
      </c>
      <c r="AH537">
        <f>'Revenue Drivers'!AX367</f>
        <v>0.42541155056861485</v>
      </c>
      <c r="AI537">
        <f>'Revenue Drivers'!AY367</f>
        <v>0.39283107492793412</v>
      </c>
      <c r="AJ537">
        <f>'Revenue Drivers'!AZ367</f>
        <v>0.38109754477828406</v>
      </c>
      <c r="AK537">
        <f>'Revenue Drivers'!BA367</f>
        <v>0.40871446965815084</v>
      </c>
      <c r="AL537">
        <f>'Revenue Drivers'!BB367</f>
        <v>0.40915434682511792</v>
      </c>
      <c r="AM537">
        <f>'Revenue Drivers'!BC367</f>
        <v>0.40981240450817841</v>
      </c>
      <c r="AN537">
        <f>'Revenue Drivers'!BD367</f>
        <v>0.40954752565915842</v>
      </c>
      <c r="AO537">
        <f>'Revenue Drivers'!BE367</f>
        <v>0.40939660424372576</v>
      </c>
      <c r="AP537">
        <f>'Revenue Drivers'!BF367</f>
        <v>0.40892716256202277</v>
      </c>
      <c r="AQ537">
        <f>'Revenue Drivers'!BG367</f>
        <v>0.40941977785719874</v>
      </c>
      <c r="AR537">
        <f>'Revenue Drivers'!BH367</f>
        <v>0.41037057777606661</v>
      </c>
      <c r="AS537">
        <f>'Revenue Drivers'!BI367</f>
        <v>0.41005838298136621</v>
      </c>
      <c r="AT537">
        <f>'Revenue Drivers'!BJ367</f>
        <v>0</v>
      </c>
      <c r="AZ537">
        <f>'Revenue Drivers'!AK367</f>
        <v>0.38818615638126625</v>
      </c>
      <c r="BA537">
        <f>'Revenue Drivers'!AL367</f>
        <v>0.38702677620984244</v>
      </c>
      <c r="BB537">
        <f>'Revenue Drivers'!AM367</f>
        <v>0.39131046899064409</v>
      </c>
      <c r="BC537">
        <f>'Revenue Drivers'!AN367</f>
        <v>0.3623728984921139</v>
      </c>
      <c r="BD537">
        <f>'Revenue Drivers'!AO367</f>
        <v>0.42983302127948875</v>
      </c>
      <c r="BE537">
        <f>'Revenue Drivers'!AP367</f>
        <v>0.42542654101269239</v>
      </c>
      <c r="BF537">
        <f>'Revenue Drivers'!AQ367</f>
        <v>0.41596160684147482</v>
      </c>
      <c r="BG537">
        <f>'Revenue Drivers'!AR367</f>
        <v>0.37486644824331267</v>
      </c>
    </row>
    <row r="538" spans="1:59">
      <c r="A538">
        <f>'Revenue Drivers'!I368</f>
        <v>0</v>
      </c>
      <c r="B538">
        <f>'Revenue Drivers'!J368</f>
        <v>0</v>
      </c>
      <c r="C538">
        <f>'Revenue Drivers'!K368</f>
        <v>0</v>
      </c>
      <c r="D538">
        <f>'Revenue Drivers'!L368</f>
        <v>0</v>
      </c>
      <c r="E538">
        <f>'Revenue Drivers'!M368</f>
        <v>0</v>
      </c>
      <c r="F538">
        <f>'Revenue Drivers'!N368</f>
        <v>0</v>
      </c>
      <c r="G538">
        <f>'Revenue Drivers'!O368</f>
        <v>0</v>
      </c>
      <c r="H538">
        <f>'Revenue Drivers'!P368</f>
        <v>0</v>
      </c>
      <c r="I538">
        <f>'Revenue Drivers'!Q368</f>
        <v>0</v>
      </c>
      <c r="J538">
        <f>'Revenue Drivers'!R368</f>
        <v>0</v>
      </c>
      <c r="K538">
        <f>'Revenue Drivers'!S368</f>
        <v>0</v>
      </c>
      <c r="L538">
        <f>'Revenue Drivers'!T368</f>
        <v>0</v>
      </c>
      <c r="M538">
        <f>'Revenue Drivers'!U368</f>
        <v>0</v>
      </c>
      <c r="N538">
        <f>'Revenue Drivers'!V368</f>
        <v>0</v>
      </c>
      <c r="O538">
        <f>'Revenue Drivers'!W368</f>
        <v>0</v>
      </c>
      <c r="P538">
        <f>'Revenue Drivers'!X368</f>
        <v>0</v>
      </c>
      <c r="Q538">
        <f>'Revenue Drivers'!Y368</f>
        <v>0</v>
      </c>
      <c r="R538">
        <f>'Revenue Drivers'!Z368</f>
        <v>0</v>
      </c>
      <c r="S538">
        <f>'Revenue Drivers'!AA368</f>
        <v>0</v>
      </c>
      <c r="T538">
        <f>'Revenue Drivers'!AB368</f>
        <v>0</v>
      </c>
      <c r="U538">
        <f>'Revenue Drivers'!AC368</f>
        <v>0</v>
      </c>
      <c r="V538">
        <f>'Revenue Drivers'!AD368</f>
        <v>0</v>
      </c>
      <c r="W538">
        <f>'Revenue Drivers'!AE368</f>
        <v>0</v>
      </c>
      <c r="X538">
        <f>'Revenue Drivers'!AF368</f>
        <v>0</v>
      </c>
      <c r="Y538">
        <f>'Revenue Drivers'!AG368</f>
        <v>0</v>
      </c>
      <c r="Z538">
        <f>'Revenue Drivers'!AH368</f>
        <v>0</v>
      </c>
      <c r="AA538">
        <f>'Revenue Drivers'!AI368</f>
        <v>0</v>
      </c>
      <c r="AB538">
        <f>'Revenue Drivers'!AJ368</f>
        <v>0</v>
      </c>
      <c r="AD538">
        <f>'Revenue Drivers'!AT368</f>
        <v>0</v>
      </c>
      <c r="AE538">
        <f>'Revenue Drivers'!AU368</f>
        <v>0</v>
      </c>
      <c r="AF538">
        <f>'Revenue Drivers'!AV368</f>
        <v>0</v>
      </c>
      <c r="AG538">
        <f>'Revenue Drivers'!AW368</f>
        <v>0</v>
      </c>
      <c r="AH538">
        <f>'Revenue Drivers'!AX368</f>
        <v>0</v>
      </c>
      <c r="AI538">
        <f>'Revenue Drivers'!AY368</f>
        <v>0</v>
      </c>
      <c r="AJ538">
        <f>'Revenue Drivers'!AZ368</f>
        <v>0</v>
      </c>
      <c r="AK538">
        <f>'Revenue Drivers'!BA368</f>
        <v>0</v>
      </c>
      <c r="AL538">
        <f>'Revenue Drivers'!BB368</f>
        <v>0</v>
      </c>
      <c r="AM538">
        <f>'Revenue Drivers'!BC368</f>
        <v>0</v>
      </c>
      <c r="AN538">
        <f>'Revenue Drivers'!BD368</f>
        <v>0</v>
      </c>
      <c r="AO538">
        <f>'Revenue Drivers'!BE368</f>
        <v>0</v>
      </c>
      <c r="AP538">
        <f>'Revenue Drivers'!BF368</f>
        <v>0</v>
      </c>
      <c r="AQ538">
        <f>'Revenue Drivers'!BG368</f>
        <v>0</v>
      </c>
      <c r="AR538">
        <f>'Revenue Drivers'!BH368</f>
        <v>0</v>
      </c>
      <c r="AS538">
        <f>'Revenue Drivers'!BI368</f>
        <v>0</v>
      </c>
      <c r="AT538">
        <f>'Revenue Drivers'!BJ368</f>
        <v>0</v>
      </c>
      <c r="AZ538">
        <f>'Revenue Drivers'!AK368</f>
        <v>0</v>
      </c>
      <c r="BA538">
        <f>'Revenue Drivers'!AL368</f>
        <v>0</v>
      </c>
      <c r="BB538">
        <f>'Revenue Drivers'!AM368</f>
        <v>0</v>
      </c>
      <c r="BC538">
        <f>'Revenue Drivers'!AN368</f>
        <v>0</v>
      </c>
      <c r="BD538">
        <f>'Revenue Drivers'!AO368</f>
        <v>0</v>
      </c>
      <c r="BE538">
        <f>'Revenue Drivers'!AP368</f>
        <v>0</v>
      </c>
      <c r="BF538">
        <f>'Revenue Drivers'!AQ368</f>
        <v>0</v>
      </c>
      <c r="BG538">
        <f>'Revenue Drivers'!AR368</f>
        <v>0</v>
      </c>
    </row>
    <row r="539" spans="1:59">
      <c r="A539" t="str">
        <f>'Revenue Drivers'!I369</f>
        <v>EMEA (in Constant Currency USD)</v>
      </c>
      <c r="B539">
        <f>'Revenue Drivers'!J369</f>
        <v>0</v>
      </c>
      <c r="C539">
        <f>'Revenue Drivers'!K369</f>
        <v>0</v>
      </c>
      <c r="D539">
        <f>'Revenue Drivers'!L369</f>
        <v>0</v>
      </c>
      <c r="E539">
        <f>'Revenue Drivers'!M369</f>
        <v>0</v>
      </c>
      <c r="F539">
        <f>'Revenue Drivers'!N369</f>
        <v>0</v>
      </c>
      <c r="G539">
        <f>'Revenue Drivers'!O369</f>
        <v>0</v>
      </c>
      <c r="H539">
        <f>'Revenue Drivers'!P369</f>
        <v>0</v>
      </c>
      <c r="I539">
        <f>'Revenue Drivers'!Q369</f>
        <v>0</v>
      </c>
      <c r="J539">
        <f>'Revenue Drivers'!R369</f>
        <v>0</v>
      </c>
      <c r="K539">
        <f>'Revenue Drivers'!S369</f>
        <v>0</v>
      </c>
      <c r="L539">
        <f>'Revenue Drivers'!T369</f>
        <v>0</v>
      </c>
      <c r="M539">
        <f>'Revenue Drivers'!U369</f>
        <v>0</v>
      </c>
      <c r="N539">
        <f>'Revenue Drivers'!V369</f>
        <v>0</v>
      </c>
      <c r="O539">
        <f>'Revenue Drivers'!W369</f>
        <v>0</v>
      </c>
      <c r="P539">
        <f>'Revenue Drivers'!X369</f>
        <v>0</v>
      </c>
      <c r="Q539">
        <f>'Revenue Drivers'!Y369</f>
        <v>0</v>
      </c>
      <c r="R539">
        <f>'Revenue Drivers'!Z369</f>
        <v>0</v>
      </c>
      <c r="S539">
        <f>'Revenue Drivers'!AA369</f>
        <v>0</v>
      </c>
      <c r="T539">
        <f>'Revenue Drivers'!AB369</f>
        <v>0</v>
      </c>
      <c r="U539">
        <f>'Revenue Drivers'!AC369</f>
        <v>64.804000000000002</v>
      </c>
      <c r="V539">
        <f>'Revenue Drivers'!AD369</f>
        <v>65.762</v>
      </c>
      <c r="W539">
        <f>'Revenue Drivers'!AE369</f>
        <v>67.835000000000008</v>
      </c>
      <c r="X539">
        <f>'Revenue Drivers'!AF369</f>
        <v>69.582999999999998</v>
      </c>
      <c r="Y539">
        <f>'Revenue Drivers'!AG369</f>
        <v>70.265000000000001</v>
      </c>
      <c r="Z539">
        <f>'Revenue Drivers'!AH369</f>
        <v>67.064999999999998</v>
      </c>
      <c r="AA539">
        <f>'Revenue Drivers'!AI369</f>
        <v>72.993250000000018</v>
      </c>
      <c r="AB539">
        <f>'Revenue Drivers'!AJ369</f>
        <v>84.32</v>
      </c>
      <c r="AD539">
        <f>'Revenue Drivers'!AT369</f>
        <v>0</v>
      </c>
      <c r="AE539">
        <f>'Revenue Drivers'!AU369</f>
        <v>0</v>
      </c>
      <c r="AF539">
        <f>'Revenue Drivers'!AV369</f>
        <v>0</v>
      </c>
      <c r="AG539">
        <f>'Revenue Drivers'!AW369</f>
        <v>0</v>
      </c>
      <c r="AH539">
        <f>'Revenue Drivers'!AX369</f>
        <v>267.98400000000004</v>
      </c>
      <c r="AI539">
        <f>'Revenue Drivers'!AY369</f>
        <v>294.64324999999997</v>
      </c>
      <c r="AJ539">
        <f>'Revenue Drivers'!AZ369</f>
        <v>361.75368000000003</v>
      </c>
      <c r="AK539">
        <f>'Revenue Drivers'!BA369</f>
        <v>396.97519324913253</v>
      </c>
      <c r="AL539">
        <f>'Revenue Drivers'!BB369</f>
        <v>478.02682919823633</v>
      </c>
      <c r="AM539">
        <f>'Revenue Drivers'!BC369</f>
        <v>522.16219477324501</v>
      </c>
      <c r="AN539">
        <f>'Revenue Drivers'!BD369</f>
        <v>560.98432202819322</v>
      </c>
      <c r="AO539">
        <f>'Revenue Drivers'!BE369</f>
        <v>596.1202307967659</v>
      </c>
      <c r="AP539">
        <f>'Revenue Drivers'!BF369</f>
        <v>627.86986426093699</v>
      </c>
      <c r="AQ539">
        <f>'Revenue Drivers'!BG369</f>
        <v>660.88949637351595</v>
      </c>
      <c r="AR539">
        <f>'Revenue Drivers'!BH369</f>
        <v>693.71568844253875</v>
      </c>
      <c r="AS539">
        <f>'Revenue Drivers'!BI369</f>
        <v>728.19898561777529</v>
      </c>
      <c r="AT539">
        <f>'Revenue Drivers'!BJ369</f>
        <v>0</v>
      </c>
      <c r="AZ539">
        <f>'Revenue Drivers'!AK369</f>
        <v>85.275000000000006</v>
      </c>
      <c r="BA539">
        <f>'Revenue Drivers'!AL369</f>
        <v>88.544280000000015</v>
      </c>
      <c r="BB539">
        <f>'Revenue Drivers'!AM369</f>
        <v>87.82795999999999</v>
      </c>
      <c r="BC539">
        <f>'Revenue Drivers'!AN369</f>
        <v>100.10644000000001</v>
      </c>
      <c r="BD539">
        <f>'Revenue Drivers'!AO369</f>
        <v>91.468145756864601</v>
      </c>
      <c r="BE539">
        <f>'Revenue Drivers'!AP369</f>
        <v>90.463855440662542</v>
      </c>
      <c r="BF539">
        <f>'Revenue Drivers'!AQ369</f>
        <v>99.205228956686355</v>
      </c>
      <c r="BG539">
        <f>'Revenue Drivers'!AR369</f>
        <v>115.83796309491902</v>
      </c>
    </row>
    <row r="540" spans="1:59">
      <c r="A540" t="str">
        <f>'Revenue Drivers'!I370</f>
        <v>y/y Constant Currency Growth - %</v>
      </c>
      <c r="B540">
        <f>'Revenue Drivers'!J370</f>
        <v>0</v>
      </c>
      <c r="C540">
        <f>'Revenue Drivers'!K370</f>
        <v>0</v>
      </c>
      <c r="D540">
        <f>'Revenue Drivers'!L370</f>
        <v>0</v>
      </c>
      <c r="E540">
        <f>'Revenue Drivers'!M370</f>
        <v>0</v>
      </c>
      <c r="F540">
        <f>'Revenue Drivers'!N370</f>
        <v>0</v>
      </c>
      <c r="G540">
        <f>'Revenue Drivers'!O370</f>
        <v>0</v>
      </c>
      <c r="H540">
        <f>'Revenue Drivers'!P370</f>
        <v>0</v>
      </c>
      <c r="I540">
        <f>'Revenue Drivers'!Q370</f>
        <v>0</v>
      </c>
      <c r="J540">
        <f>'Revenue Drivers'!R370</f>
        <v>0</v>
      </c>
      <c r="K540">
        <f>'Revenue Drivers'!S370</f>
        <v>0</v>
      </c>
      <c r="L540">
        <f>'Revenue Drivers'!T370</f>
        <v>0</v>
      </c>
      <c r="M540">
        <f>'Revenue Drivers'!U370</f>
        <v>0</v>
      </c>
      <c r="N540">
        <f>'Revenue Drivers'!V370</f>
        <v>0</v>
      </c>
      <c r="O540">
        <f>'Revenue Drivers'!W370</f>
        <v>0</v>
      </c>
      <c r="P540">
        <f>'Revenue Drivers'!X370</f>
        <v>0</v>
      </c>
      <c r="Q540">
        <f>'Revenue Drivers'!Y370</f>
        <v>0</v>
      </c>
      <c r="R540">
        <f>'Revenue Drivers'!Z370</f>
        <v>0</v>
      </c>
      <c r="S540">
        <f>'Revenue Drivers'!AA370</f>
        <v>0</v>
      </c>
      <c r="T540">
        <f>'Revenue Drivers'!AB370</f>
        <v>0</v>
      </c>
      <c r="U540">
        <f>'Revenue Drivers'!AC370</f>
        <v>0.33972834963097731</v>
      </c>
      <c r="V540">
        <f>'Revenue Drivers'!AD370</f>
        <v>0.36653990815202731</v>
      </c>
      <c r="W540">
        <f>'Revenue Drivers'!AE370</f>
        <v>0.32394558619747471</v>
      </c>
      <c r="X540">
        <f>'Revenue Drivers'!AF370</f>
        <v>0.19947940907758843</v>
      </c>
      <c r="Y540">
        <f>'Revenue Drivers'!AG370</f>
        <v>0.30000000000000004</v>
      </c>
      <c r="Z540">
        <f>'Revenue Drivers'!AH370</f>
        <v>0.25</v>
      </c>
      <c r="AA540">
        <f>'Revenue Drivers'!AI370</f>
        <v>0.27</v>
      </c>
      <c r="AB540">
        <f>'Revenue Drivers'!AJ370</f>
        <v>0.35999999999999988</v>
      </c>
      <c r="AD540">
        <f>'Revenue Drivers'!AT370</f>
        <v>0</v>
      </c>
      <c r="AE540">
        <f>'Revenue Drivers'!AU370</f>
        <v>0</v>
      </c>
      <c r="AF540">
        <f>'Revenue Drivers'!AV370</f>
        <v>0</v>
      </c>
      <c r="AG540">
        <f>'Revenue Drivers'!AW370</f>
        <v>0</v>
      </c>
      <c r="AH540">
        <f>'Revenue Drivers'!AX370</f>
        <v>0.30252452100203175</v>
      </c>
      <c r="AI540">
        <f>'Revenue Drivers'!AY370</f>
        <v>0.29697658653824965</v>
      </c>
      <c r="AJ540">
        <f>'Revenue Drivers'!AZ370</f>
        <v>0.26108534157896401</v>
      </c>
      <c r="AK540">
        <f>'Revenue Drivers'!BA370</f>
        <v>0.10681330280103318</v>
      </c>
      <c r="AL540">
        <f>'Revenue Drivers'!BB370</f>
        <v>0.11232389767568485</v>
      </c>
      <c r="AM540">
        <f>'Revenue Drivers'!BC370</f>
        <v>9.2328218583534571E-2</v>
      </c>
      <c r="AN540">
        <f>'Revenue Drivers'!BD370</f>
        <v>7.434878978897963E-2</v>
      </c>
      <c r="AO540">
        <f>'Revenue Drivers'!BE370</f>
        <v>6.263260378033686E-2</v>
      </c>
      <c r="AP540">
        <f>'Revenue Drivers'!BF370</f>
        <v>5.3260452881686238E-2</v>
      </c>
      <c r="AQ540">
        <f>'Revenue Drivers'!BG370</f>
        <v>5.2589929843895655E-2</v>
      </c>
      <c r="AR540">
        <f>'Revenue Drivers'!BH370</f>
        <v>4.9669713695177808E-2</v>
      </c>
      <c r="AS540">
        <f>'Revenue Drivers'!BI370</f>
        <v>4.9708112054745346E-2</v>
      </c>
      <c r="AT540">
        <f>'Revenue Drivers'!BJ370</f>
        <v>0</v>
      </c>
      <c r="AZ540">
        <f>'Revenue Drivers'!AK370</f>
        <v>0.25</v>
      </c>
      <c r="BA540">
        <f>'Revenue Drivers'!AL370</f>
        <v>0.32000000000000006</v>
      </c>
      <c r="BB540">
        <f>'Revenue Drivers'!AM370</f>
        <v>0.24</v>
      </c>
      <c r="BC540">
        <f>'Revenue Drivers'!AN370</f>
        <v>0.24</v>
      </c>
      <c r="BD540">
        <f>'Revenue Drivers'!AO370</f>
        <v>0.12218461466665742</v>
      </c>
      <c r="BE540">
        <f>'Revenue Drivers'!AP370</f>
        <v>6.3317411764196585E-2</v>
      </c>
      <c r="BF540">
        <f>'Revenue Drivers'!AQ370</f>
        <v>8.1585976719722009E-2</v>
      </c>
      <c r="BG540">
        <f>'Revenue Drivers'!AR370</f>
        <v>0.15425892658129503</v>
      </c>
    </row>
    <row r="541" spans="1:59">
      <c r="A541" t="str">
        <f>'Revenue Drivers'!I371</f>
        <v>2 Yr Stacked Growth - %</v>
      </c>
      <c r="B541">
        <f>'Revenue Drivers'!J371</f>
        <v>0</v>
      </c>
      <c r="C541">
        <f>'Revenue Drivers'!K371</f>
        <v>0</v>
      </c>
      <c r="D541">
        <f>'Revenue Drivers'!L371</f>
        <v>0</v>
      </c>
      <c r="E541">
        <f>'Revenue Drivers'!M371</f>
        <v>0</v>
      </c>
      <c r="F541">
        <f>'Revenue Drivers'!N371</f>
        <v>0</v>
      </c>
      <c r="G541">
        <f>'Revenue Drivers'!O371</f>
        <v>0</v>
      </c>
      <c r="H541">
        <f>'Revenue Drivers'!P371</f>
        <v>0</v>
      </c>
      <c r="I541">
        <f>'Revenue Drivers'!Q371</f>
        <v>0</v>
      </c>
      <c r="J541">
        <f>'Revenue Drivers'!R371</f>
        <v>0</v>
      </c>
      <c r="K541">
        <f>'Revenue Drivers'!S371</f>
        <v>0</v>
      </c>
      <c r="L541">
        <f>'Revenue Drivers'!T371</f>
        <v>0</v>
      </c>
      <c r="M541">
        <f>'Revenue Drivers'!U371</f>
        <v>0</v>
      </c>
      <c r="N541">
        <f>'Revenue Drivers'!V371</f>
        <v>0</v>
      </c>
      <c r="O541">
        <f>'Revenue Drivers'!W371</f>
        <v>0</v>
      </c>
      <c r="P541">
        <f>'Revenue Drivers'!X371</f>
        <v>0</v>
      </c>
      <c r="Q541">
        <f>'Revenue Drivers'!Y371</f>
        <v>0</v>
      </c>
      <c r="R541">
        <f>'Revenue Drivers'!Z371</f>
        <v>0</v>
      </c>
      <c r="S541">
        <f>'Revenue Drivers'!AA371</f>
        <v>0</v>
      </c>
      <c r="T541">
        <f>'Revenue Drivers'!AB371</f>
        <v>0</v>
      </c>
      <c r="U541">
        <f>'Revenue Drivers'!AC371</f>
        <v>0</v>
      </c>
      <c r="V541">
        <f>'Revenue Drivers'!AD371</f>
        <v>0</v>
      </c>
      <c r="W541">
        <f>'Revenue Drivers'!AE371</f>
        <v>0</v>
      </c>
      <c r="X541">
        <f>'Revenue Drivers'!AF371</f>
        <v>0</v>
      </c>
      <c r="Y541">
        <f>'Revenue Drivers'!AG371</f>
        <v>0.63972834963097736</v>
      </c>
      <c r="Z541">
        <f>'Revenue Drivers'!AH371</f>
        <v>0.61653990815202731</v>
      </c>
      <c r="AA541">
        <f>'Revenue Drivers'!AI371</f>
        <v>0.59394558619747473</v>
      </c>
      <c r="AB541">
        <f>'Revenue Drivers'!AJ371</f>
        <v>0.55947940907758831</v>
      </c>
      <c r="AD541">
        <f>'Revenue Drivers'!AT371</f>
        <v>0</v>
      </c>
      <c r="AE541">
        <f>'Revenue Drivers'!AU371</f>
        <v>0</v>
      </c>
      <c r="AF541">
        <f>'Revenue Drivers'!AV371</f>
        <v>0</v>
      </c>
      <c r="AG541">
        <f>'Revenue Drivers'!AW371</f>
        <v>0</v>
      </c>
      <c r="AH541">
        <f>'Revenue Drivers'!AX371</f>
        <v>0</v>
      </c>
      <c r="AI541">
        <f>'Revenue Drivers'!AY371</f>
        <v>0.59950110754028141</v>
      </c>
      <c r="AJ541">
        <f>'Revenue Drivers'!AZ371</f>
        <v>0.55806192811721367</v>
      </c>
      <c r="AK541">
        <f>'Revenue Drivers'!BA371</f>
        <v>0.3678986443799972</v>
      </c>
      <c r="AL541">
        <f>'Revenue Drivers'!BB371</f>
        <v>0.21913720047671803</v>
      </c>
      <c r="AM541">
        <f>'Revenue Drivers'!BC371</f>
        <v>0.20465211625921942</v>
      </c>
      <c r="AN541">
        <f>'Revenue Drivers'!BD371</f>
        <v>0.1666770083725142</v>
      </c>
      <c r="AO541">
        <f>'Revenue Drivers'!BE371</f>
        <v>0.13698139356931649</v>
      </c>
      <c r="AP541">
        <f>'Revenue Drivers'!BF371</f>
        <v>0.1158930566620231</v>
      </c>
      <c r="AQ541">
        <f>'Revenue Drivers'!BG371</f>
        <v>0.10585038272558189</v>
      </c>
      <c r="AR541">
        <f>'Revenue Drivers'!BH371</f>
        <v>0.10225964353907346</v>
      </c>
      <c r="AS541">
        <f>'Revenue Drivers'!BI371</f>
        <v>9.9377825749923154E-2</v>
      </c>
      <c r="AT541">
        <f>'Revenue Drivers'!BJ371</f>
        <v>0</v>
      </c>
      <c r="AZ541">
        <f>'Revenue Drivers'!AK371</f>
        <v>0.55000000000000004</v>
      </c>
      <c r="BA541">
        <f>'Revenue Drivers'!AL371</f>
        <v>0.57000000000000006</v>
      </c>
      <c r="BB541">
        <f>'Revenue Drivers'!AM371</f>
        <v>0.51</v>
      </c>
      <c r="BC541">
        <f>'Revenue Drivers'!AN371</f>
        <v>0.59999999999999987</v>
      </c>
      <c r="BD541">
        <f>'Revenue Drivers'!AO371</f>
        <v>0.37218461466665742</v>
      </c>
      <c r="BE541">
        <f>'Revenue Drivers'!AP371</f>
        <v>0.38331741176419665</v>
      </c>
      <c r="BF541">
        <f>'Revenue Drivers'!AQ371</f>
        <v>0.321585976719722</v>
      </c>
      <c r="BG541">
        <f>'Revenue Drivers'!AR371</f>
        <v>0.39425892658129502</v>
      </c>
    </row>
    <row r="542" spans="1:59">
      <c r="A542" t="str">
        <f>'Revenue Drivers'!I372</f>
        <v>y/y abs Growth</v>
      </c>
      <c r="B542">
        <f>'Revenue Drivers'!J372</f>
        <v>0</v>
      </c>
      <c r="C542">
        <f>'Revenue Drivers'!K372</f>
        <v>0</v>
      </c>
      <c r="D542">
        <f>'Revenue Drivers'!L372</f>
        <v>0</v>
      </c>
      <c r="E542">
        <f>'Revenue Drivers'!M372</f>
        <v>0</v>
      </c>
      <c r="F542">
        <f>'Revenue Drivers'!N372</f>
        <v>0</v>
      </c>
      <c r="G542">
        <f>'Revenue Drivers'!O372</f>
        <v>0</v>
      </c>
      <c r="H542">
        <f>'Revenue Drivers'!P372</f>
        <v>0</v>
      </c>
      <c r="I542">
        <f>'Revenue Drivers'!Q372</f>
        <v>0</v>
      </c>
      <c r="J542">
        <f>'Revenue Drivers'!R372</f>
        <v>0</v>
      </c>
      <c r="K542">
        <f>'Revenue Drivers'!S372</f>
        <v>0</v>
      </c>
      <c r="L542">
        <f>'Revenue Drivers'!T372</f>
        <v>0</v>
      </c>
      <c r="M542">
        <f>'Revenue Drivers'!U372</f>
        <v>0</v>
      </c>
      <c r="N542">
        <f>'Revenue Drivers'!V372</f>
        <v>0</v>
      </c>
      <c r="O542">
        <f>'Revenue Drivers'!W372</f>
        <v>0</v>
      </c>
      <c r="P542">
        <f>'Revenue Drivers'!X372</f>
        <v>0</v>
      </c>
      <c r="Q542">
        <f>'Revenue Drivers'!Y372</f>
        <v>0</v>
      </c>
      <c r="R542">
        <f>'Revenue Drivers'!Z372</f>
        <v>0</v>
      </c>
      <c r="S542">
        <f>'Revenue Drivers'!AA372</f>
        <v>0</v>
      </c>
      <c r="T542">
        <f>'Revenue Drivers'!AB372</f>
        <v>0</v>
      </c>
      <c r="U542">
        <f>'Revenue Drivers'!AC372</f>
        <v>0</v>
      </c>
      <c r="V542">
        <f>'Revenue Drivers'!AD372</f>
        <v>0</v>
      </c>
      <c r="W542">
        <f>'Revenue Drivers'!AE372</f>
        <v>0</v>
      </c>
      <c r="X542">
        <f>'Revenue Drivers'!AF372</f>
        <v>0</v>
      </c>
      <c r="Y542">
        <f>'Revenue Drivers'!AG372</f>
        <v>5.4609999999999985</v>
      </c>
      <c r="Z542">
        <f>'Revenue Drivers'!AH372</f>
        <v>1.3029999999999973</v>
      </c>
      <c r="AA542">
        <f>'Revenue Drivers'!AI372</f>
        <v>5.1582500000000095</v>
      </c>
      <c r="AB542">
        <f>'Revenue Drivers'!AJ372</f>
        <v>14.736999999999995</v>
      </c>
      <c r="AD542">
        <f>'Revenue Drivers'!AT372</f>
        <v>0</v>
      </c>
      <c r="AE542">
        <f>'Revenue Drivers'!AU372</f>
        <v>0</v>
      </c>
      <c r="AF542">
        <f>'Revenue Drivers'!AV372</f>
        <v>0</v>
      </c>
      <c r="AG542">
        <f>'Revenue Drivers'!AW372</f>
        <v>0</v>
      </c>
      <c r="AH542">
        <f>'Revenue Drivers'!AX372</f>
        <v>0</v>
      </c>
      <c r="AI542">
        <f>'Revenue Drivers'!AY372</f>
        <v>26.659249999999929</v>
      </c>
      <c r="AJ542">
        <f>'Revenue Drivers'!AZ372</f>
        <v>67.110430000000065</v>
      </c>
      <c r="AK542">
        <f>'Revenue Drivers'!BA372</f>
        <v>35.221513249132499</v>
      </c>
      <c r="AL542">
        <f>'Revenue Drivers'!BB372</f>
        <v>81.051635949103797</v>
      </c>
      <c r="AM542">
        <f>'Revenue Drivers'!BC372</f>
        <v>44.135365575008677</v>
      </c>
      <c r="AN542">
        <f>'Revenue Drivers'!BD372</f>
        <v>38.822127254948214</v>
      </c>
      <c r="AO542">
        <f>'Revenue Drivers'!BE372</f>
        <v>35.135908768572676</v>
      </c>
      <c r="AP542">
        <f>'Revenue Drivers'!BF372</f>
        <v>31.749633464171097</v>
      </c>
      <c r="AQ542">
        <f>'Revenue Drivers'!BG372</f>
        <v>33.019632112578961</v>
      </c>
      <c r="AR542">
        <f>'Revenue Drivers'!BH372</f>
        <v>32.826192069022795</v>
      </c>
      <c r="AS542">
        <f>'Revenue Drivers'!BI372</f>
        <v>34.483297175236544</v>
      </c>
      <c r="AT542">
        <f>'Revenue Drivers'!BJ372</f>
        <v>0</v>
      </c>
      <c r="AZ542">
        <f>'Revenue Drivers'!AK372</f>
        <v>15.010000000000005</v>
      </c>
      <c r="BA542">
        <f>'Revenue Drivers'!AL372</f>
        <v>21.479280000000017</v>
      </c>
      <c r="BB542">
        <f>'Revenue Drivers'!AM372</f>
        <v>14.834709999999973</v>
      </c>
      <c r="BC542">
        <f>'Revenue Drivers'!AN372</f>
        <v>15.786440000000013</v>
      </c>
      <c r="BD542">
        <f>'Revenue Drivers'!AO372</f>
        <v>6.1931457568645953</v>
      </c>
      <c r="BE542">
        <f>'Revenue Drivers'!AP372</f>
        <v>1.9195754406625269</v>
      </c>
      <c r="BF542">
        <f>'Revenue Drivers'!AQ372</f>
        <v>11.377268956686365</v>
      </c>
      <c r="BG542">
        <f>'Revenue Drivers'!AR372</f>
        <v>15.731523094919012</v>
      </c>
    </row>
    <row r="543" spans="1:59">
      <c r="A543" t="str">
        <f>'Revenue Drivers'!I373</f>
        <v>q/q abs Growth</v>
      </c>
      <c r="B543">
        <f>'Revenue Drivers'!J373</f>
        <v>0</v>
      </c>
      <c r="C543">
        <f>'Revenue Drivers'!K373</f>
        <v>0</v>
      </c>
      <c r="D543">
        <f>'Revenue Drivers'!L373</f>
        <v>0</v>
      </c>
      <c r="E543">
        <f>'Revenue Drivers'!M373</f>
        <v>0</v>
      </c>
      <c r="F543">
        <f>'Revenue Drivers'!N373</f>
        <v>0</v>
      </c>
      <c r="G543">
        <f>'Revenue Drivers'!O373</f>
        <v>0</v>
      </c>
      <c r="H543">
        <f>'Revenue Drivers'!P373</f>
        <v>0</v>
      </c>
      <c r="I543">
        <f>'Revenue Drivers'!Q373</f>
        <v>0</v>
      </c>
      <c r="J543">
        <f>'Revenue Drivers'!R373</f>
        <v>0</v>
      </c>
      <c r="K543">
        <f>'Revenue Drivers'!S373</f>
        <v>0</v>
      </c>
      <c r="L543">
        <f>'Revenue Drivers'!T373</f>
        <v>0</v>
      </c>
      <c r="M543">
        <f>'Revenue Drivers'!U373</f>
        <v>0</v>
      </c>
      <c r="N543">
        <f>'Revenue Drivers'!V373</f>
        <v>0</v>
      </c>
      <c r="O543">
        <f>'Revenue Drivers'!W373</f>
        <v>0</v>
      </c>
      <c r="P543">
        <f>'Revenue Drivers'!X373</f>
        <v>0</v>
      </c>
      <c r="Q543">
        <f>'Revenue Drivers'!Y373</f>
        <v>0</v>
      </c>
      <c r="R543">
        <f>'Revenue Drivers'!Z373</f>
        <v>0</v>
      </c>
      <c r="S543">
        <f>'Revenue Drivers'!AA373</f>
        <v>0</v>
      </c>
      <c r="T543">
        <f>'Revenue Drivers'!AB373</f>
        <v>0</v>
      </c>
      <c r="U543">
        <f>'Revenue Drivers'!AC373</f>
        <v>0</v>
      </c>
      <c r="V543">
        <f>'Revenue Drivers'!AD373</f>
        <v>0.95799999999999841</v>
      </c>
      <c r="W543">
        <f>'Revenue Drivers'!AE373</f>
        <v>2.0730000000000075</v>
      </c>
      <c r="X543">
        <f>'Revenue Drivers'!AF373</f>
        <v>1.7479999999999905</v>
      </c>
      <c r="Y543">
        <f>'Revenue Drivers'!AG373</f>
        <v>0.68200000000000216</v>
      </c>
      <c r="Z543">
        <f>'Revenue Drivers'!AH373</f>
        <v>-3.2000000000000028</v>
      </c>
      <c r="AA543">
        <f>'Revenue Drivers'!AI373</f>
        <v>5.9282500000000198</v>
      </c>
      <c r="AB543">
        <f>'Revenue Drivers'!AJ373</f>
        <v>11.326749999999976</v>
      </c>
      <c r="AD543">
        <f>'Revenue Drivers'!AT373</f>
        <v>0</v>
      </c>
      <c r="AE543">
        <f>'Revenue Drivers'!AU373</f>
        <v>0</v>
      </c>
      <c r="AF543">
        <f>'Revenue Drivers'!AV373</f>
        <v>0</v>
      </c>
      <c r="AG543">
        <f>'Revenue Drivers'!AW373</f>
        <v>0</v>
      </c>
      <c r="AH543">
        <f>'Revenue Drivers'!AX373</f>
        <v>0</v>
      </c>
      <c r="AI543" t="str">
        <f>'Revenue Drivers'!AY373</f>
        <v>NA</v>
      </c>
      <c r="AJ543" t="str">
        <f>'Revenue Drivers'!AZ373</f>
        <v>NA</v>
      </c>
      <c r="AK543" t="str">
        <f>'Revenue Drivers'!BA373</f>
        <v>NA</v>
      </c>
      <c r="AL543" t="str">
        <f>'Revenue Drivers'!BB373</f>
        <v>NA</v>
      </c>
      <c r="AM543" t="str">
        <f>'Revenue Drivers'!BC373</f>
        <v>NA</v>
      </c>
      <c r="AN543" t="str">
        <f>'Revenue Drivers'!BD373</f>
        <v>NA</v>
      </c>
      <c r="AO543" t="str">
        <f>'Revenue Drivers'!BE373</f>
        <v>NA</v>
      </c>
      <c r="AP543" t="str">
        <f>'Revenue Drivers'!BF373</f>
        <v>NA</v>
      </c>
      <c r="AQ543" t="str">
        <f>'Revenue Drivers'!BG373</f>
        <v>NA</v>
      </c>
      <c r="AR543" t="str">
        <f>'Revenue Drivers'!BH373</f>
        <v>NA</v>
      </c>
      <c r="AS543" t="str">
        <f>'Revenue Drivers'!BI373</f>
        <v>NA</v>
      </c>
      <c r="AT543">
        <f>'Revenue Drivers'!BJ373</f>
        <v>0</v>
      </c>
      <c r="AZ543">
        <f>'Revenue Drivers'!AK373</f>
        <v>0.95500000000001251</v>
      </c>
      <c r="BA543">
        <f>'Revenue Drivers'!AL373</f>
        <v>3.2692800000000091</v>
      </c>
      <c r="BB543">
        <f>'Revenue Drivers'!AM373</f>
        <v>-0.71632000000002449</v>
      </c>
      <c r="BC543">
        <f>'Revenue Drivers'!AN373</f>
        <v>12.278480000000016</v>
      </c>
      <c r="BD543">
        <f>'Revenue Drivers'!AO373</f>
        <v>-8.6382942431354053</v>
      </c>
      <c r="BE543">
        <f>'Revenue Drivers'!AP373</f>
        <v>-1.0042903162020593</v>
      </c>
      <c r="BF543">
        <f>'Revenue Drivers'!AQ373</f>
        <v>8.7413735160238133</v>
      </c>
      <c r="BG543">
        <f>'Revenue Drivers'!AR373</f>
        <v>16.632734138232664</v>
      </c>
    </row>
    <row r="544" spans="1:59">
      <c r="A544">
        <f>'Revenue Drivers'!I374</f>
        <v>0</v>
      </c>
      <c r="B544">
        <f>'Revenue Drivers'!J374</f>
        <v>0</v>
      </c>
      <c r="C544">
        <f>'Revenue Drivers'!K374</f>
        <v>0</v>
      </c>
      <c r="D544">
        <f>'Revenue Drivers'!L374</f>
        <v>0</v>
      </c>
      <c r="E544">
        <f>'Revenue Drivers'!M374</f>
        <v>0</v>
      </c>
      <c r="F544">
        <f>'Revenue Drivers'!N374</f>
        <v>0</v>
      </c>
      <c r="G544">
        <f>'Revenue Drivers'!O374</f>
        <v>0</v>
      </c>
      <c r="H544">
        <f>'Revenue Drivers'!P374</f>
        <v>0</v>
      </c>
      <c r="I544">
        <f>'Revenue Drivers'!Q374</f>
        <v>0</v>
      </c>
      <c r="J544">
        <f>'Revenue Drivers'!R374</f>
        <v>0</v>
      </c>
      <c r="K544">
        <f>'Revenue Drivers'!S374</f>
        <v>0</v>
      </c>
      <c r="L544">
        <f>'Revenue Drivers'!T374</f>
        <v>0</v>
      </c>
      <c r="M544">
        <f>'Revenue Drivers'!U374</f>
        <v>0</v>
      </c>
      <c r="N544">
        <f>'Revenue Drivers'!V374</f>
        <v>0</v>
      </c>
      <c r="O544">
        <f>'Revenue Drivers'!W374</f>
        <v>0</v>
      </c>
      <c r="P544">
        <f>'Revenue Drivers'!X374</f>
        <v>0</v>
      </c>
      <c r="Q544">
        <f>'Revenue Drivers'!Y374</f>
        <v>0</v>
      </c>
      <c r="R544">
        <f>'Revenue Drivers'!Z374</f>
        <v>0</v>
      </c>
      <c r="S544">
        <f>'Revenue Drivers'!AA374</f>
        <v>0</v>
      </c>
      <c r="T544">
        <f>'Revenue Drivers'!AB374</f>
        <v>0</v>
      </c>
      <c r="U544">
        <f>'Revenue Drivers'!AC374</f>
        <v>0</v>
      </c>
      <c r="V544">
        <f>'Revenue Drivers'!AD374</f>
        <v>0</v>
      </c>
      <c r="W544">
        <f>'Revenue Drivers'!AE374</f>
        <v>0</v>
      </c>
      <c r="X544">
        <f>'Revenue Drivers'!AF374</f>
        <v>0</v>
      </c>
      <c r="Y544">
        <f>'Revenue Drivers'!AG374</f>
        <v>0</v>
      </c>
      <c r="Z544">
        <f>'Revenue Drivers'!AH374</f>
        <v>0</v>
      </c>
      <c r="AA544">
        <f>'Revenue Drivers'!AI374</f>
        <v>0</v>
      </c>
      <c r="AB544">
        <f>'Revenue Drivers'!AJ374</f>
        <v>0</v>
      </c>
      <c r="AD544">
        <f>'Revenue Drivers'!AT374</f>
        <v>0</v>
      </c>
      <c r="AE544">
        <f>'Revenue Drivers'!AU374</f>
        <v>0</v>
      </c>
      <c r="AF544">
        <f>'Revenue Drivers'!AV374</f>
        <v>0</v>
      </c>
      <c r="AG544">
        <f>'Revenue Drivers'!AW374</f>
        <v>0</v>
      </c>
      <c r="AH544">
        <f>'Revenue Drivers'!AX374</f>
        <v>0</v>
      </c>
      <c r="AI544">
        <f>'Revenue Drivers'!AY374</f>
        <v>0</v>
      </c>
      <c r="AJ544">
        <f>'Revenue Drivers'!AZ374</f>
        <v>0</v>
      </c>
      <c r="AK544">
        <f>'Revenue Drivers'!BA374</f>
        <v>0</v>
      </c>
      <c r="AL544">
        <f>'Revenue Drivers'!BB374</f>
        <v>0</v>
      </c>
      <c r="AM544">
        <f>'Revenue Drivers'!BC374</f>
        <v>0</v>
      </c>
      <c r="AN544">
        <f>'Revenue Drivers'!BD374</f>
        <v>0</v>
      </c>
      <c r="AO544">
        <f>'Revenue Drivers'!BE374</f>
        <v>0</v>
      </c>
      <c r="AP544">
        <f>'Revenue Drivers'!BF374</f>
        <v>0</v>
      </c>
      <c r="AQ544">
        <f>'Revenue Drivers'!BG374</f>
        <v>0</v>
      </c>
      <c r="AR544">
        <f>'Revenue Drivers'!BH374</f>
        <v>0</v>
      </c>
      <c r="AS544">
        <f>'Revenue Drivers'!BI374</f>
        <v>0</v>
      </c>
      <c r="AT544">
        <f>'Revenue Drivers'!BJ374</f>
        <v>0</v>
      </c>
      <c r="AZ544">
        <f>'Revenue Drivers'!AK374</f>
        <v>0</v>
      </c>
      <c r="BA544">
        <f>'Revenue Drivers'!AL374</f>
        <v>0</v>
      </c>
      <c r="BB544">
        <f>'Revenue Drivers'!AM374</f>
        <v>0</v>
      </c>
      <c r="BC544">
        <f>'Revenue Drivers'!AN374</f>
        <v>0</v>
      </c>
      <c r="BD544">
        <f>'Revenue Drivers'!AO374</f>
        <v>0</v>
      </c>
      <c r="BE544">
        <f>'Revenue Drivers'!AP374</f>
        <v>0</v>
      </c>
      <c r="BF544">
        <f>'Revenue Drivers'!AQ374</f>
        <v>0</v>
      </c>
      <c r="BG544">
        <f>'Revenue Drivers'!AR374</f>
        <v>0</v>
      </c>
    </row>
    <row r="545" spans="1:59">
      <c r="A545" t="str">
        <f>'Revenue Drivers'!I375</f>
        <v>y/y FX Impact - %</v>
      </c>
      <c r="B545">
        <f>'Revenue Drivers'!J375</f>
        <v>0</v>
      </c>
      <c r="C545">
        <f>'Revenue Drivers'!K375</f>
        <v>0</v>
      </c>
      <c r="D545">
        <f>'Revenue Drivers'!L375</f>
        <v>0</v>
      </c>
      <c r="E545">
        <f>'Revenue Drivers'!M375</f>
        <v>0</v>
      </c>
      <c r="F545">
        <f>'Revenue Drivers'!N375</f>
        <v>0</v>
      </c>
      <c r="G545">
        <f>'Revenue Drivers'!O375</f>
        <v>0</v>
      </c>
      <c r="H545">
        <f>'Revenue Drivers'!P375</f>
        <v>0</v>
      </c>
      <c r="I545">
        <f>'Revenue Drivers'!Q375</f>
        <v>0</v>
      </c>
      <c r="J545">
        <f>'Revenue Drivers'!R375</f>
        <v>0</v>
      </c>
      <c r="K545">
        <f>'Revenue Drivers'!S375</f>
        <v>0</v>
      </c>
      <c r="L545">
        <f>'Revenue Drivers'!T375</f>
        <v>0</v>
      </c>
      <c r="M545">
        <f>'Revenue Drivers'!U375</f>
        <v>0</v>
      </c>
      <c r="N545">
        <f>'Revenue Drivers'!V375</f>
        <v>0</v>
      </c>
      <c r="O545">
        <f>'Revenue Drivers'!W375</f>
        <v>0</v>
      </c>
      <c r="P545">
        <f>'Revenue Drivers'!X375</f>
        <v>0</v>
      </c>
      <c r="Q545">
        <f>'Revenue Drivers'!Y375</f>
        <v>0</v>
      </c>
      <c r="R545">
        <f>'Revenue Drivers'!Z375</f>
        <v>0</v>
      </c>
      <c r="S545">
        <f>'Revenue Drivers'!AA375</f>
        <v>0</v>
      </c>
      <c r="T545">
        <f>'Revenue Drivers'!AB375</f>
        <v>0</v>
      </c>
      <c r="U545">
        <f>'Revenue Drivers'!AC375</f>
        <v>-0.22232329288209884</v>
      </c>
      <c r="V545">
        <f>'Revenue Drivers'!AD375</f>
        <v>-0.25164682168609609</v>
      </c>
      <c r="W545">
        <f>'Revenue Drivers'!AE375</f>
        <v>-0.20219763061849827</v>
      </c>
      <c r="X545">
        <f>'Revenue Drivers'!AF375</f>
        <v>-0.13071658823326593</v>
      </c>
      <c r="Y545">
        <f>'Revenue Drivers'!AG375</f>
        <v>-3.7835337650323764E-2</v>
      </c>
      <c r="Z545">
        <f>'Revenue Drivers'!AH375</f>
        <v>2.6094087825256906E-4</v>
      </c>
      <c r="AA545">
        <f>'Revenue Drivers'!AI375</f>
        <v>-3.7655502392344831E-2</v>
      </c>
      <c r="AB545">
        <f>'Revenue Drivers'!AJ375</f>
        <v>-5.7887096774193347E-2</v>
      </c>
      <c r="AD545">
        <f>'Revenue Drivers'!AT375</f>
        <v>0</v>
      </c>
      <c r="AE545">
        <f>'Revenue Drivers'!AU375</f>
        <v>0</v>
      </c>
      <c r="AF545">
        <f>'Revenue Drivers'!AV375</f>
        <v>0</v>
      </c>
      <c r="AG545">
        <f>'Revenue Drivers'!AW375</f>
        <v>0</v>
      </c>
      <c r="AH545">
        <f>'Revenue Drivers'!AX375</f>
        <v>-0.19834064021930398</v>
      </c>
      <c r="AI545">
        <f>'Revenue Drivers'!AY375</f>
        <v>-3.4265132473797921E-2</v>
      </c>
      <c r="AJ545">
        <f>'Revenue Drivers'!AZ375</f>
        <v>-1.0767241048738496E-2</v>
      </c>
      <c r="AK545">
        <f>'Revenue Drivers'!BA375</f>
        <v>9.1394119797116202E-2</v>
      </c>
      <c r="AL545">
        <f>'Revenue Drivers'!BB375</f>
        <v>0</v>
      </c>
      <c r="AM545">
        <f>'Revenue Drivers'!BC375</f>
        <v>0</v>
      </c>
      <c r="AN545">
        <f>'Revenue Drivers'!BD375</f>
        <v>0</v>
      </c>
      <c r="AO545">
        <f>'Revenue Drivers'!BE375</f>
        <v>0</v>
      </c>
      <c r="AP545">
        <f>'Revenue Drivers'!BF375</f>
        <v>0</v>
      </c>
      <c r="AQ545">
        <f>'Revenue Drivers'!BG375</f>
        <v>0</v>
      </c>
      <c r="AR545">
        <f>'Revenue Drivers'!BH375</f>
        <v>0</v>
      </c>
      <c r="AS545">
        <f>'Revenue Drivers'!BI375</f>
        <v>0</v>
      </c>
      <c r="AT545">
        <f>'Revenue Drivers'!BJ375</f>
        <v>0</v>
      </c>
      <c r="AZ545">
        <f>'Revenue Drivers'!AK375</f>
        <v>-5.5203752565229802E-2</v>
      </c>
      <c r="BA545">
        <f>'Revenue Drivers'!AL375</f>
        <v>-5.1689500439780378E-2</v>
      </c>
      <c r="BB545">
        <f>'Revenue Drivers'!AM375</f>
        <v>5.4978045715738055E-2</v>
      </c>
      <c r="BC545">
        <f>'Revenue Drivers'!AN375</f>
        <v>3.1036404850675048E-3</v>
      </c>
      <c r="BD545">
        <f>'Revenue Drivers'!AO375</f>
        <v>0.16365124095251571</v>
      </c>
      <c r="BE545">
        <f>'Revenue Drivers'!AP375</f>
        <v>0.11716468182592177</v>
      </c>
      <c r="BF545">
        <f>'Revenue Drivers'!AQ375</f>
        <v>4.9765334487056334E-2</v>
      </c>
      <c r="BG545">
        <f>'Revenue Drivers'!AR375</f>
        <v>4.8907672934706881E-2</v>
      </c>
    </row>
    <row r="546" spans="1:59">
      <c r="A546" t="str">
        <f>'Revenue Drivers'!I376</f>
        <v>Abs FX Impact</v>
      </c>
      <c r="B546">
        <f>'Revenue Drivers'!J376</f>
        <v>0</v>
      </c>
      <c r="C546">
        <f>'Revenue Drivers'!K376</f>
        <v>0</v>
      </c>
      <c r="D546">
        <f>'Revenue Drivers'!L376</f>
        <v>0</v>
      </c>
      <c r="E546">
        <f>'Revenue Drivers'!M376</f>
        <v>0</v>
      </c>
      <c r="F546">
        <f>'Revenue Drivers'!N376</f>
        <v>0</v>
      </c>
      <c r="G546">
        <f>'Revenue Drivers'!O376</f>
        <v>0</v>
      </c>
      <c r="H546">
        <f>'Revenue Drivers'!P376</f>
        <v>0</v>
      </c>
      <c r="I546">
        <f>'Revenue Drivers'!Q376</f>
        <v>0</v>
      </c>
      <c r="J546">
        <f>'Revenue Drivers'!R376</f>
        <v>0</v>
      </c>
      <c r="K546">
        <f>'Revenue Drivers'!S376</f>
        <v>0</v>
      </c>
      <c r="L546">
        <f>'Revenue Drivers'!T376</f>
        <v>0</v>
      </c>
      <c r="M546">
        <f>'Revenue Drivers'!U376</f>
        <v>0</v>
      </c>
      <c r="N546">
        <f>'Revenue Drivers'!V376</f>
        <v>0</v>
      </c>
      <c r="O546">
        <f>'Revenue Drivers'!W376</f>
        <v>0</v>
      </c>
      <c r="P546">
        <f>'Revenue Drivers'!X376</f>
        <v>0</v>
      </c>
      <c r="Q546">
        <f>'Revenue Drivers'!Y376</f>
        <v>0</v>
      </c>
      <c r="R546">
        <f>'Revenue Drivers'!Z376</f>
        <v>0</v>
      </c>
      <c r="S546">
        <f>'Revenue Drivers'!AA376</f>
        <v>0</v>
      </c>
      <c r="T546">
        <f>'Revenue Drivers'!AB376</f>
        <v>0</v>
      </c>
      <c r="U546">
        <f>'Revenue Drivers'!AC376</f>
        <v>-10.754</v>
      </c>
      <c r="V546">
        <f>'Revenue Drivers'!AD376</f>
        <v>-12.11</v>
      </c>
      <c r="W546">
        <f>'Revenue Drivers'!AE376</f>
        <v>-10.36</v>
      </c>
      <c r="X546">
        <f>'Revenue Drivers'!AF376</f>
        <v>-7.5830000000000002</v>
      </c>
      <c r="Y546">
        <f>'Revenue Drivers'!AG376</f>
        <v>-2.0450000000000017</v>
      </c>
      <c r="Z546">
        <f>'Revenue Drivers'!AH376</f>
        <v>1.4000000000010004E-2</v>
      </c>
      <c r="AA546">
        <f>'Revenue Drivers'!AI376</f>
        <v>-2.164250000000024</v>
      </c>
      <c r="AB546">
        <f>'Revenue Drivers'!AJ376</f>
        <v>-3.5889999999999844</v>
      </c>
      <c r="AD546">
        <f>'Revenue Drivers'!AT376</f>
        <v>0</v>
      </c>
      <c r="AE546">
        <f>'Revenue Drivers'!AU376</f>
        <v>0</v>
      </c>
      <c r="AF546">
        <f>'Revenue Drivers'!AV376</f>
        <v>0</v>
      </c>
      <c r="AG546">
        <f>'Revenue Drivers'!AW376</f>
        <v>0</v>
      </c>
      <c r="AH546">
        <f>'Revenue Drivers'!AX376</f>
        <v>-40.806999999999995</v>
      </c>
      <c r="AI546">
        <f>'Revenue Drivers'!AY376</f>
        <v>-7.7842500000000001</v>
      </c>
      <c r="AJ546">
        <f>'Revenue Drivers'!AZ376</f>
        <v>-3.0886800000000108</v>
      </c>
      <c r="AK546">
        <f>'Revenue Drivers'!BA376</f>
        <v>32.779871977032698</v>
      </c>
      <c r="AL546">
        <f>'Revenue Drivers'!BB376</f>
        <v>0</v>
      </c>
      <c r="AM546">
        <f>'Revenue Drivers'!BC376</f>
        <v>0</v>
      </c>
      <c r="AN546">
        <f>'Revenue Drivers'!BD376</f>
        <v>0</v>
      </c>
      <c r="AO546">
        <f>'Revenue Drivers'!BE376</f>
        <v>0</v>
      </c>
      <c r="AP546">
        <f>'Revenue Drivers'!BF376</f>
        <v>0</v>
      </c>
      <c r="AQ546">
        <f>'Revenue Drivers'!BG376</f>
        <v>0</v>
      </c>
      <c r="AR546">
        <f>'Revenue Drivers'!BH376</f>
        <v>0</v>
      </c>
      <c r="AS546">
        <f>'Revenue Drivers'!BI376</f>
        <v>0</v>
      </c>
      <c r="AT546">
        <f>'Revenue Drivers'!BJ376</f>
        <v>0</v>
      </c>
      <c r="AZ546">
        <f>'Revenue Drivers'!AK376</f>
        <v>-3.7659999999999911</v>
      </c>
      <c r="BA546">
        <f>'Revenue Drivers'!AL376</f>
        <v>-3.4672800000000308</v>
      </c>
      <c r="BB546">
        <f>'Revenue Drivers'!AM376</f>
        <v>3.8940400000000182</v>
      </c>
      <c r="BC546">
        <f>'Revenue Drivers'!AN376</f>
        <v>0.25055999999999301</v>
      </c>
      <c r="BD546">
        <f>'Revenue Drivers'!AO376</f>
        <v>13.339048998798603</v>
      </c>
      <c r="BE546">
        <f>'Revenue Drivers'!AP376</f>
        <v>9.9680196357039392</v>
      </c>
      <c r="BF546">
        <f>'Revenue Drivers'!AQ376</f>
        <v>4.5645760098217778</v>
      </c>
      <c r="BG546">
        <f>'Revenue Drivers'!AR376</f>
        <v>4.9082273327083783</v>
      </c>
    </row>
    <row r="547" spans="1:59">
      <c r="A547">
        <f>'Revenue Drivers'!I377</f>
        <v>0</v>
      </c>
      <c r="B547">
        <f>'Revenue Drivers'!J377</f>
        <v>0</v>
      </c>
      <c r="C547">
        <f>'Revenue Drivers'!K377</f>
        <v>0</v>
      </c>
      <c r="D547">
        <f>'Revenue Drivers'!L377</f>
        <v>0</v>
      </c>
      <c r="E547">
        <f>'Revenue Drivers'!M377</f>
        <v>0</v>
      </c>
      <c r="F547">
        <f>'Revenue Drivers'!N377</f>
        <v>0</v>
      </c>
      <c r="G547">
        <f>'Revenue Drivers'!O377</f>
        <v>0</v>
      </c>
      <c r="H547">
        <f>'Revenue Drivers'!P377</f>
        <v>0</v>
      </c>
      <c r="I547">
        <f>'Revenue Drivers'!Q377</f>
        <v>0</v>
      </c>
      <c r="J547">
        <f>'Revenue Drivers'!R377</f>
        <v>0</v>
      </c>
      <c r="K547">
        <f>'Revenue Drivers'!S377</f>
        <v>0</v>
      </c>
      <c r="L547">
        <f>'Revenue Drivers'!T377</f>
        <v>0</v>
      </c>
      <c r="M547">
        <f>'Revenue Drivers'!U377</f>
        <v>0</v>
      </c>
      <c r="N547">
        <f>'Revenue Drivers'!V377</f>
        <v>0</v>
      </c>
      <c r="O547">
        <f>'Revenue Drivers'!W377</f>
        <v>0</v>
      </c>
      <c r="P547">
        <f>'Revenue Drivers'!X377</f>
        <v>0</v>
      </c>
      <c r="Q547">
        <f>'Revenue Drivers'!Y377</f>
        <v>0</v>
      </c>
      <c r="R547">
        <f>'Revenue Drivers'!Z377</f>
        <v>0</v>
      </c>
      <c r="S547">
        <f>'Revenue Drivers'!AA377</f>
        <v>0</v>
      </c>
      <c r="T547">
        <f>'Revenue Drivers'!AB377</f>
        <v>0</v>
      </c>
      <c r="U547">
        <f>'Revenue Drivers'!AC377</f>
        <v>0</v>
      </c>
      <c r="V547">
        <f>'Revenue Drivers'!AD377</f>
        <v>0</v>
      </c>
      <c r="W547">
        <f>'Revenue Drivers'!AE377</f>
        <v>0</v>
      </c>
      <c r="X547">
        <f>'Revenue Drivers'!AF377</f>
        <v>0</v>
      </c>
      <c r="Y547">
        <f>'Revenue Drivers'!AG377</f>
        <v>0</v>
      </c>
      <c r="Z547">
        <f>'Revenue Drivers'!AH377</f>
        <v>0</v>
      </c>
      <c r="AA547">
        <f>'Revenue Drivers'!AI377</f>
        <v>0</v>
      </c>
      <c r="AB547">
        <f>'Revenue Drivers'!AJ377</f>
        <v>0</v>
      </c>
      <c r="AD547">
        <f>'Revenue Drivers'!AT377</f>
        <v>0</v>
      </c>
      <c r="AE547">
        <f>'Revenue Drivers'!AU377</f>
        <v>0</v>
      </c>
      <c r="AF547">
        <f>'Revenue Drivers'!AV377</f>
        <v>0</v>
      </c>
      <c r="AG547">
        <f>'Revenue Drivers'!AW377</f>
        <v>0</v>
      </c>
      <c r="AH547">
        <f>'Revenue Drivers'!AX377</f>
        <v>0</v>
      </c>
      <c r="AI547">
        <f>'Revenue Drivers'!AY377</f>
        <v>0</v>
      </c>
      <c r="AJ547">
        <f>'Revenue Drivers'!AZ377</f>
        <v>0</v>
      </c>
      <c r="AK547">
        <f>'Revenue Drivers'!BA377</f>
        <v>0</v>
      </c>
      <c r="AL547">
        <f>'Revenue Drivers'!BB377</f>
        <v>0</v>
      </c>
      <c r="AM547">
        <f>'Revenue Drivers'!BC377</f>
        <v>0</v>
      </c>
      <c r="AN547">
        <f>'Revenue Drivers'!BD377</f>
        <v>0</v>
      </c>
      <c r="AO547">
        <f>'Revenue Drivers'!BE377</f>
        <v>0</v>
      </c>
      <c r="AP547">
        <f>'Revenue Drivers'!BF377</f>
        <v>0</v>
      </c>
      <c r="AQ547">
        <f>'Revenue Drivers'!BG377</f>
        <v>0</v>
      </c>
      <c r="AR547">
        <f>'Revenue Drivers'!BH377</f>
        <v>0</v>
      </c>
      <c r="AS547">
        <f>'Revenue Drivers'!BI377</f>
        <v>0</v>
      </c>
      <c r="AT547">
        <f>'Revenue Drivers'!BJ377</f>
        <v>0</v>
      </c>
      <c r="AZ547">
        <f>'Revenue Drivers'!AK377</f>
        <v>0</v>
      </c>
      <c r="BA547">
        <f>'Revenue Drivers'!AL377</f>
        <v>0</v>
      </c>
      <c r="BB547">
        <f>'Revenue Drivers'!AM377</f>
        <v>0</v>
      </c>
      <c r="BC547">
        <f>'Revenue Drivers'!AN377</f>
        <v>0</v>
      </c>
      <c r="BD547">
        <f>'Revenue Drivers'!AO377</f>
        <v>0</v>
      </c>
      <c r="BE547">
        <f>'Revenue Drivers'!AP377</f>
        <v>0</v>
      </c>
      <c r="BF547">
        <f>'Revenue Drivers'!AQ377</f>
        <v>0</v>
      </c>
      <c r="BG547">
        <f>'Revenue Drivers'!AR377</f>
        <v>0</v>
      </c>
    </row>
    <row r="548" spans="1:59">
      <c r="A548">
        <f>'Revenue Drivers'!I378</f>
        <v>0</v>
      </c>
      <c r="B548">
        <f>'Revenue Drivers'!J378</f>
        <v>0</v>
      </c>
      <c r="C548">
        <f>'Revenue Drivers'!K378</f>
        <v>0</v>
      </c>
      <c r="D548">
        <f>'Revenue Drivers'!L378</f>
        <v>0</v>
      </c>
      <c r="E548">
        <f>'Revenue Drivers'!M378</f>
        <v>0</v>
      </c>
      <c r="F548">
        <f>'Revenue Drivers'!N378</f>
        <v>0</v>
      </c>
      <c r="G548">
        <f>'Revenue Drivers'!O378</f>
        <v>0</v>
      </c>
      <c r="H548">
        <f>'Revenue Drivers'!P378</f>
        <v>0</v>
      </c>
      <c r="I548">
        <f>'Revenue Drivers'!Q378</f>
        <v>0</v>
      </c>
      <c r="J548">
        <f>'Revenue Drivers'!R378</f>
        <v>0</v>
      </c>
      <c r="K548">
        <f>'Revenue Drivers'!S378</f>
        <v>0</v>
      </c>
      <c r="L548">
        <f>'Revenue Drivers'!T378</f>
        <v>0</v>
      </c>
      <c r="M548">
        <f>'Revenue Drivers'!U378</f>
        <v>0</v>
      </c>
      <c r="N548">
        <f>'Revenue Drivers'!V378</f>
        <v>0</v>
      </c>
      <c r="O548">
        <f>'Revenue Drivers'!W378</f>
        <v>0</v>
      </c>
      <c r="P548">
        <f>'Revenue Drivers'!X378</f>
        <v>0</v>
      </c>
      <c r="Q548">
        <f>'Revenue Drivers'!Y378</f>
        <v>0</v>
      </c>
      <c r="R548">
        <f>'Revenue Drivers'!Z378</f>
        <v>0</v>
      </c>
      <c r="S548">
        <f>'Revenue Drivers'!AA378</f>
        <v>0</v>
      </c>
      <c r="T548">
        <f>'Revenue Drivers'!AB378</f>
        <v>0</v>
      </c>
      <c r="U548">
        <f>'Revenue Drivers'!AC378</f>
        <v>0</v>
      </c>
      <c r="V548">
        <f>'Revenue Drivers'!AD378</f>
        <v>0</v>
      </c>
      <c r="W548">
        <f>'Revenue Drivers'!AE378</f>
        <v>0</v>
      </c>
      <c r="X548">
        <f>'Revenue Drivers'!AF378</f>
        <v>0</v>
      </c>
      <c r="Y548">
        <f>'Revenue Drivers'!AG378</f>
        <v>0</v>
      </c>
      <c r="Z548">
        <f>'Revenue Drivers'!AH378</f>
        <v>0</v>
      </c>
      <c r="AA548">
        <f>'Revenue Drivers'!AI378</f>
        <v>0</v>
      </c>
      <c r="AB548">
        <f>'Revenue Drivers'!AJ378</f>
        <v>0</v>
      </c>
      <c r="AD548">
        <f>'Revenue Drivers'!AT378</f>
        <v>0</v>
      </c>
      <c r="AE548">
        <f>'Revenue Drivers'!AU378</f>
        <v>0</v>
      </c>
      <c r="AF548">
        <f>'Revenue Drivers'!AV378</f>
        <v>0</v>
      </c>
      <c r="AG548">
        <f>'Revenue Drivers'!AW378</f>
        <v>0</v>
      </c>
      <c r="AH548">
        <f>'Revenue Drivers'!AX378</f>
        <v>0</v>
      </c>
      <c r="AI548">
        <f>'Revenue Drivers'!AY378</f>
        <v>0</v>
      </c>
      <c r="AJ548">
        <f>'Revenue Drivers'!AZ378</f>
        <v>0</v>
      </c>
      <c r="AK548">
        <f>'Revenue Drivers'!BA378</f>
        <v>0</v>
      </c>
      <c r="AL548">
        <f>'Revenue Drivers'!BB378</f>
        <v>0</v>
      </c>
      <c r="AM548">
        <f>'Revenue Drivers'!BC378</f>
        <v>0</v>
      </c>
      <c r="AN548">
        <f>'Revenue Drivers'!BD378</f>
        <v>0</v>
      </c>
      <c r="AO548">
        <f>'Revenue Drivers'!BE378</f>
        <v>0</v>
      </c>
      <c r="AP548">
        <f>'Revenue Drivers'!BF378</f>
        <v>0</v>
      </c>
      <c r="AQ548">
        <f>'Revenue Drivers'!BG378</f>
        <v>0</v>
      </c>
      <c r="AR548">
        <f>'Revenue Drivers'!BH378</f>
        <v>0</v>
      </c>
      <c r="AS548">
        <f>'Revenue Drivers'!BI378</f>
        <v>0</v>
      </c>
      <c r="AT548">
        <f>'Revenue Drivers'!BJ378</f>
        <v>0</v>
      </c>
      <c r="AZ548">
        <f>'Revenue Drivers'!AK378</f>
        <v>0</v>
      </c>
      <c r="BA548">
        <f>'Revenue Drivers'!AL378</f>
        <v>0</v>
      </c>
      <c r="BB548">
        <f>'Revenue Drivers'!AM378</f>
        <v>0</v>
      </c>
      <c r="BC548">
        <f>'Revenue Drivers'!AN378</f>
        <v>0</v>
      </c>
      <c r="BD548">
        <f>'Revenue Drivers'!AO378</f>
        <v>0</v>
      </c>
      <c r="BE548">
        <f>'Revenue Drivers'!AP378</f>
        <v>0</v>
      </c>
      <c r="BF548">
        <f>'Revenue Drivers'!AQ378</f>
        <v>0</v>
      </c>
      <c r="BG548">
        <f>'Revenue Drivers'!AR378</f>
        <v>0</v>
      </c>
    </row>
    <row r="549" spans="1:59">
      <c r="A549" t="str">
        <f>'Revenue Drivers'!I379</f>
        <v>Asia-Pacific (USD)</v>
      </c>
      <c r="B549">
        <f>'Revenue Drivers'!J379</f>
        <v>0</v>
      </c>
      <c r="C549">
        <f>'Revenue Drivers'!K379</f>
        <v>0</v>
      </c>
      <c r="D549">
        <f>'Revenue Drivers'!L379</f>
        <v>0</v>
      </c>
      <c r="E549">
        <f>'Revenue Drivers'!M379</f>
        <v>0</v>
      </c>
      <c r="F549">
        <f>'Revenue Drivers'!N379</f>
        <v>0</v>
      </c>
      <c r="G549">
        <f>'Revenue Drivers'!O379</f>
        <v>0</v>
      </c>
      <c r="H549">
        <f>'Revenue Drivers'!P379</f>
        <v>0</v>
      </c>
      <c r="I549">
        <f>'Revenue Drivers'!Q379</f>
        <v>0</v>
      </c>
      <c r="J549">
        <f>'Revenue Drivers'!R379</f>
        <v>0</v>
      </c>
      <c r="K549">
        <f>'Revenue Drivers'!S379</f>
        <v>0</v>
      </c>
      <c r="L549">
        <f>'Revenue Drivers'!T379</f>
        <v>0</v>
      </c>
      <c r="M549">
        <f>'Revenue Drivers'!U379</f>
        <v>0</v>
      </c>
      <c r="N549">
        <f>'Revenue Drivers'!V379</f>
        <v>0</v>
      </c>
      <c r="O549">
        <f>'Revenue Drivers'!W379</f>
        <v>0</v>
      </c>
      <c r="P549">
        <f>'Revenue Drivers'!X379</f>
        <v>0</v>
      </c>
      <c r="Q549">
        <f>'Revenue Drivers'!Y379</f>
        <v>17.376999999999999</v>
      </c>
      <c r="R549">
        <f>'Revenue Drivers'!Z379</f>
        <v>18.261999999999997</v>
      </c>
      <c r="S549">
        <f>'Revenue Drivers'!AA379</f>
        <v>21.012999999999998</v>
      </c>
      <c r="T549">
        <f>'Revenue Drivers'!AB379</f>
        <v>21.170999999999999</v>
      </c>
      <c r="U549">
        <f>'Revenue Drivers'!AC379</f>
        <v>24.854000000000006</v>
      </c>
      <c r="V549">
        <f>'Revenue Drivers'!AD379</f>
        <v>24.396000000000001</v>
      </c>
      <c r="W549">
        <f>'Revenue Drivers'!AE379</f>
        <v>27.889000000000003</v>
      </c>
      <c r="X549">
        <f>'Revenue Drivers'!AF379</f>
        <v>32.475000000000001</v>
      </c>
      <c r="Y549">
        <f>'Revenue Drivers'!AG379</f>
        <v>38.033000000000008</v>
      </c>
      <c r="Z549">
        <f>'Revenue Drivers'!AH379</f>
        <v>39.191000000000003</v>
      </c>
      <c r="AA549">
        <f>'Revenue Drivers'!AI379</f>
        <v>42.227999999999994</v>
      </c>
      <c r="AB549">
        <f>'Revenue Drivers'!AJ379</f>
        <v>44.825000000000003</v>
      </c>
      <c r="AD549">
        <f>'Revenue Drivers'!AT379</f>
        <v>0</v>
      </c>
      <c r="AE549">
        <f>'Revenue Drivers'!AU379</f>
        <v>0</v>
      </c>
      <c r="AF549">
        <f>'Revenue Drivers'!AV379</f>
        <v>0</v>
      </c>
      <c r="AG549">
        <f>'Revenue Drivers'!AW379</f>
        <v>77.822999999999993</v>
      </c>
      <c r="AH549">
        <f>'Revenue Drivers'!AX379</f>
        <v>109.614</v>
      </c>
      <c r="AI549">
        <f>'Revenue Drivers'!AY379</f>
        <v>164.27700000000002</v>
      </c>
      <c r="AJ549">
        <f>'Revenue Drivers'!AZ379</f>
        <v>211.43800000000005</v>
      </c>
      <c r="AK549">
        <f>'Revenue Drivers'!BA379</f>
        <v>225.67480108920142</v>
      </c>
      <c r="AL549">
        <f>'Revenue Drivers'!BB379</f>
        <v>249.30899263885766</v>
      </c>
      <c r="AM549">
        <f>'Revenue Drivers'!BC379</f>
        <v>270.12898250597141</v>
      </c>
      <c r="AN549">
        <f>'Revenue Drivers'!BD379</f>
        <v>290.07817204084853</v>
      </c>
      <c r="AO549">
        <f>'Revenue Drivers'!BE379</f>
        <v>306.73858867279932</v>
      </c>
      <c r="AP549">
        <f>'Revenue Drivers'!BF379</f>
        <v>322.44985800989394</v>
      </c>
      <c r="AQ549">
        <f>'Revenue Drivers'!BG379</f>
        <v>336.85586433348107</v>
      </c>
      <c r="AR549">
        <f>'Revenue Drivers'!BH379</f>
        <v>350.00403450440336</v>
      </c>
      <c r="AS549">
        <f>'Revenue Drivers'!BI379</f>
        <v>363.26585843254827</v>
      </c>
      <c r="AT549">
        <f>'Revenue Drivers'!BJ379</f>
        <v>0</v>
      </c>
      <c r="AZ549">
        <f>'Revenue Drivers'!AK379</f>
        <v>49.319000000000003</v>
      </c>
      <c r="BA549">
        <f>'Revenue Drivers'!AL379</f>
        <v>50.641999999999996</v>
      </c>
      <c r="BB549">
        <f>'Revenue Drivers'!AM379</f>
        <v>56.218000000000018</v>
      </c>
      <c r="BC549">
        <f>'Revenue Drivers'!AN379</f>
        <v>55.259</v>
      </c>
      <c r="BD549">
        <f>'Revenue Drivers'!AO379</f>
        <v>55.773546326167661</v>
      </c>
      <c r="BE549">
        <f>'Revenue Drivers'!AP379</f>
        <v>52.559054669361217</v>
      </c>
      <c r="BF549">
        <f>'Revenue Drivers'!AQ379</f>
        <v>57.598466029911549</v>
      </c>
      <c r="BG549">
        <f>'Revenue Drivers'!AR379</f>
        <v>59.743734063761011</v>
      </c>
    </row>
    <row r="550" spans="1:59">
      <c r="A550" t="str">
        <f>'Revenue Drivers'!I380</f>
        <v>y/y Growth - %</v>
      </c>
      <c r="B550">
        <f>'Revenue Drivers'!J380</f>
        <v>0</v>
      </c>
      <c r="C550">
        <f>'Revenue Drivers'!K380</f>
        <v>0</v>
      </c>
      <c r="D550">
        <f>'Revenue Drivers'!L380</f>
        <v>0</v>
      </c>
      <c r="E550">
        <f>'Revenue Drivers'!M380</f>
        <v>0</v>
      </c>
      <c r="F550">
        <f>'Revenue Drivers'!N380</f>
        <v>0</v>
      </c>
      <c r="G550">
        <f>'Revenue Drivers'!O380</f>
        <v>0</v>
      </c>
      <c r="H550">
        <f>'Revenue Drivers'!P380</f>
        <v>0</v>
      </c>
      <c r="I550">
        <f>'Revenue Drivers'!Q380</f>
        <v>0</v>
      </c>
      <c r="J550">
        <f>'Revenue Drivers'!R380</f>
        <v>0</v>
      </c>
      <c r="K550">
        <f>'Revenue Drivers'!S380</f>
        <v>0</v>
      </c>
      <c r="L550">
        <f>'Revenue Drivers'!T380</f>
        <v>0</v>
      </c>
      <c r="M550">
        <f>'Revenue Drivers'!U380</f>
        <v>0</v>
      </c>
      <c r="N550">
        <f>'Revenue Drivers'!V380</f>
        <v>0</v>
      </c>
      <c r="O550">
        <f>'Revenue Drivers'!W380</f>
        <v>0</v>
      </c>
      <c r="P550">
        <f>'Revenue Drivers'!X380</f>
        <v>0</v>
      </c>
      <c r="Q550">
        <f>'Revenue Drivers'!Y380</f>
        <v>0</v>
      </c>
      <c r="R550">
        <f>'Revenue Drivers'!Z380</f>
        <v>0</v>
      </c>
      <c r="S550">
        <f>'Revenue Drivers'!AA380</f>
        <v>0</v>
      </c>
      <c r="T550">
        <f>'Revenue Drivers'!AB380</f>
        <v>0</v>
      </c>
      <c r="U550">
        <f>'Revenue Drivers'!AC380</f>
        <v>0.43028140645681123</v>
      </c>
      <c r="V550">
        <f>'Revenue Drivers'!AD380</f>
        <v>0.33588873069762371</v>
      </c>
      <c r="W550">
        <f>'Revenue Drivers'!AE380</f>
        <v>0.32722600295055471</v>
      </c>
      <c r="X550">
        <f>'Revenue Drivers'!AF380</f>
        <v>0.53393793396627465</v>
      </c>
      <c r="Y550">
        <f>'Revenue Drivers'!AG380</f>
        <v>0.53025669912287765</v>
      </c>
      <c r="Z550">
        <f>'Revenue Drivers'!AH380</f>
        <v>0.60645187735694384</v>
      </c>
      <c r="AA550">
        <f>'Revenue Drivers'!AI380</f>
        <v>0.51414536197066907</v>
      </c>
      <c r="AB550">
        <f>'Revenue Drivers'!AJ380</f>
        <v>0.3802925327174751</v>
      </c>
      <c r="AD550">
        <f>'Revenue Drivers'!AT380</f>
        <v>0</v>
      </c>
      <c r="AE550">
        <f>'Revenue Drivers'!AU380</f>
        <v>0</v>
      </c>
      <c r="AF550">
        <f>'Revenue Drivers'!AV380</f>
        <v>0</v>
      </c>
      <c r="AG550">
        <f>'Revenue Drivers'!AW380</f>
        <v>0</v>
      </c>
      <c r="AH550">
        <f>'Revenue Drivers'!AX380</f>
        <v>0.40850391272503006</v>
      </c>
      <c r="AI550">
        <f>'Revenue Drivers'!AY380</f>
        <v>0.49868629919535823</v>
      </c>
      <c r="AJ550">
        <f>'Revenue Drivers'!AZ380</f>
        <v>0.28708218435934452</v>
      </c>
      <c r="AK550">
        <f>'Revenue Drivers'!BA380</f>
        <v>6.7333218670255102E-2</v>
      </c>
      <c r="AL550">
        <f>'Revenue Drivers'!BB380</f>
        <v>0.10472676362441757</v>
      </c>
      <c r="AM550">
        <f>'Revenue Drivers'!BC380</f>
        <v>8.3510785739177251E-2</v>
      </c>
      <c r="AN550">
        <f>'Revenue Drivers'!BD380</f>
        <v>7.3850607771922983E-2</v>
      </c>
      <c r="AO550">
        <f>'Revenue Drivers'!BE380</f>
        <v>5.7434230623890858E-2</v>
      </c>
      <c r="AP550">
        <f>'Revenue Drivers'!BF380</f>
        <v>5.1220387382866717E-2</v>
      </c>
      <c r="AQ550">
        <f>'Revenue Drivers'!BG380</f>
        <v>4.4676733345452746E-2</v>
      </c>
      <c r="AR550">
        <f>'Revenue Drivers'!BH380</f>
        <v>3.9032035843988844E-2</v>
      </c>
      <c r="AS550">
        <f>'Revenue Drivers'!BI380</f>
        <v>3.7890488739432016E-2</v>
      </c>
      <c r="AT550">
        <f>'Revenue Drivers'!BJ380</f>
        <v>0</v>
      </c>
      <c r="AZ550">
        <f>'Revenue Drivers'!AK380</f>
        <v>0.29674230273709656</v>
      </c>
      <c r="BA550">
        <f>'Revenue Drivers'!AL380</f>
        <v>0.29218443009874706</v>
      </c>
      <c r="BB550">
        <f>'Revenue Drivers'!AM380</f>
        <v>0.33129676991569634</v>
      </c>
      <c r="BC550">
        <f>'Revenue Drivers'!AN380</f>
        <v>0.23277189068600102</v>
      </c>
      <c r="BD550">
        <f>'Revenue Drivers'!AO380</f>
        <v>0.13087342253832523</v>
      </c>
      <c r="BE550">
        <f>'Revenue Drivers'!AP380</f>
        <v>3.7855034741148152E-2</v>
      </c>
      <c r="BF550">
        <f>'Revenue Drivers'!AQ380</f>
        <v>2.4555587710547E-2</v>
      </c>
      <c r="BG550">
        <f>'Revenue Drivers'!AR380</f>
        <v>8.115843688378388E-2</v>
      </c>
    </row>
    <row r="551" spans="1:59">
      <c r="A551" t="str">
        <f>'Revenue Drivers'!I381</f>
        <v>2 Yr Stacked Growth - %</v>
      </c>
      <c r="B551">
        <f>'Revenue Drivers'!J381</f>
        <v>0</v>
      </c>
      <c r="C551">
        <f>'Revenue Drivers'!K381</f>
        <v>0</v>
      </c>
      <c r="D551">
        <f>'Revenue Drivers'!L381</f>
        <v>0</v>
      </c>
      <c r="E551">
        <f>'Revenue Drivers'!M381</f>
        <v>0</v>
      </c>
      <c r="F551">
        <f>'Revenue Drivers'!N381</f>
        <v>0</v>
      </c>
      <c r="G551">
        <f>'Revenue Drivers'!O381</f>
        <v>0</v>
      </c>
      <c r="H551">
        <f>'Revenue Drivers'!P381</f>
        <v>0</v>
      </c>
      <c r="I551">
        <f>'Revenue Drivers'!Q381</f>
        <v>0</v>
      </c>
      <c r="J551">
        <f>'Revenue Drivers'!R381</f>
        <v>0</v>
      </c>
      <c r="K551">
        <f>'Revenue Drivers'!S381</f>
        <v>0</v>
      </c>
      <c r="L551">
        <f>'Revenue Drivers'!T381</f>
        <v>0</v>
      </c>
      <c r="M551">
        <f>'Revenue Drivers'!U381</f>
        <v>0</v>
      </c>
      <c r="N551">
        <f>'Revenue Drivers'!V381</f>
        <v>0</v>
      </c>
      <c r="O551">
        <f>'Revenue Drivers'!W381</f>
        <v>0</v>
      </c>
      <c r="P551">
        <f>'Revenue Drivers'!X381</f>
        <v>0</v>
      </c>
      <c r="Q551">
        <f>'Revenue Drivers'!Y381</f>
        <v>0</v>
      </c>
      <c r="R551">
        <f>'Revenue Drivers'!Z381</f>
        <v>0</v>
      </c>
      <c r="S551">
        <f>'Revenue Drivers'!AA381</f>
        <v>0</v>
      </c>
      <c r="T551">
        <f>'Revenue Drivers'!AB381</f>
        <v>0</v>
      </c>
      <c r="U551">
        <f>'Revenue Drivers'!AC381</f>
        <v>0</v>
      </c>
      <c r="V551">
        <f>'Revenue Drivers'!AD381</f>
        <v>0</v>
      </c>
      <c r="W551">
        <f>'Revenue Drivers'!AE381</f>
        <v>0</v>
      </c>
      <c r="X551">
        <f>'Revenue Drivers'!AF381</f>
        <v>0</v>
      </c>
      <c r="Y551">
        <f>'Revenue Drivers'!AG381</f>
        <v>0.96053810557968888</v>
      </c>
      <c r="Z551">
        <f>'Revenue Drivers'!AH381</f>
        <v>0.94234060805456754</v>
      </c>
      <c r="AA551">
        <f>'Revenue Drivers'!AI381</f>
        <v>0.84137136492122377</v>
      </c>
      <c r="AB551">
        <f>'Revenue Drivers'!AJ381</f>
        <v>0.91423046668374974</v>
      </c>
      <c r="AD551">
        <f>'Revenue Drivers'!AT381</f>
        <v>0</v>
      </c>
      <c r="AE551">
        <f>'Revenue Drivers'!AU381</f>
        <v>0</v>
      </c>
      <c r="AF551">
        <f>'Revenue Drivers'!AV381</f>
        <v>0</v>
      </c>
      <c r="AG551">
        <f>'Revenue Drivers'!AW381</f>
        <v>0</v>
      </c>
      <c r="AH551">
        <f>'Revenue Drivers'!AX381</f>
        <v>0</v>
      </c>
      <c r="AI551">
        <f>'Revenue Drivers'!AY381</f>
        <v>0.90719021192038829</v>
      </c>
      <c r="AJ551">
        <f>'Revenue Drivers'!AZ381</f>
        <v>0.78576848355470275</v>
      </c>
      <c r="AK551">
        <f>'Revenue Drivers'!BA381</f>
        <v>0.35441540302959962</v>
      </c>
      <c r="AL551">
        <f>'Revenue Drivers'!BB381</f>
        <v>0.17205998229467268</v>
      </c>
      <c r="AM551">
        <f>'Revenue Drivers'!BC381</f>
        <v>0.18823754936359482</v>
      </c>
      <c r="AN551">
        <f>'Revenue Drivers'!BD381</f>
        <v>0.15736139351110023</v>
      </c>
      <c r="AO551">
        <f>'Revenue Drivers'!BE381</f>
        <v>0.13128483839581384</v>
      </c>
      <c r="AP551">
        <f>'Revenue Drivers'!BF381</f>
        <v>0.10865461800675758</v>
      </c>
      <c r="AQ551">
        <f>'Revenue Drivers'!BG381</f>
        <v>9.5897120728319463E-2</v>
      </c>
      <c r="AR551">
        <f>'Revenue Drivers'!BH381</f>
        <v>8.370876918944159E-2</v>
      </c>
      <c r="AS551">
        <f>'Revenue Drivers'!BI381</f>
        <v>7.6922524583420859E-2</v>
      </c>
      <c r="AT551">
        <f>'Revenue Drivers'!BJ381</f>
        <v>0</v>
      </c>
      <c r="AZ551">
        <f>'Revenue Drivers'!AK381</f>
        <v>0.82699900185997421</v>
      </c>
      <c r="BA551">
        <f>'Revenue Drivers'!AL381</f>
        <v>0.8986363074556909</v>
      </c>
      <c r="BB551">
        <f>'Revenue Drivers'!AM381</f>
        <v>0.84544213188636541</v>
      </c>
      <c r="BC551">
        <f>'Revenue Drivers'!AN381</f>
        <v>0.61306442340347611</v>
      </c>
      <c r="BD551">
        <f>'Revenue Drivers'!AO381</f>
        <v>0.4276157252754218</v>
      </c>
      <c r="BE551">
        <f>'Revenue Drivers'!AP381</f>
        <v>0.33003946483989521</v>
      </c>
      <c r="BF551">
        <f>'Revenue Drivers'!AQ381</f>
        <v>0.35585235762624334</v>
      </c>
      <c r="BG551">
        <f>'Revenue Drivers'!AR381</f>
        <v>0.31393032756978489</v>
      </c>
    </row>
    <row r="552" spans="1:59">
      <c r="A552" t="str">
        <f>'Revenue Drivers'!I382</f>
        <v>q/q Growth - %</v>
      </c>
      <c r="B552">
        <f>'Revenue Drivers'!J382</f>
        <v>0</v>
      </c>
      <c r="C552">
        <f>'Revenue Drivers'!K382</f>
        <v>0</v>
      </c>
      <c r="D552">
        <f>'Revenue Drivers'!L382</f>
        <v>0</v>
      </c>
      <c r="E552">
        <f>'Revenue Drivers'!M382</f>
        <v>0</v>
      </c>
      <c r="F552">
        <f>'Revenue Drivers'!N382</f>
        <v>0</v>
      </c>
      <c r="G552">
        <f>'Revenue Drivers'!O382</f>
        <v>0</v>
      </c>
      <c r="H552">
        <f>'Revenue Drivers'!P382</f>
        <v>0</v>
      </c>
      <c r="I552">
        <f>'Revenue Drivers'!Q382</f>
        <v>0</v>
      </c>
      <c r="J552">
        <f>'Revenue Drivers'!R382</f>
        <v>0</v>
      </c>
      <c r="K552">
        <f>'Revenue Drivers'!S382</f>
        <v>0</v>
      </c>
      <c r="L552">
        <f>'Revenue Drivers'!T382</f>
        <v>0</v>
      </c>
      <c r="M552">
        <f>'Revenue Drivers'!U382</f>
        <v>0</v>
      </c>
      <c r="N552">
        <f>'Revenue Drivers'!V382</f>
        <v>0</v>
      </c>
      <c r="O552">
        <f>'Revenue Drivers'!W382</f>
        <v>0</v>
      </c>
      <c r="P552">
        <f>'Revenue Drivers'!X382</f>
        <v>0</v>
      </c>
      <c r="Q552">
        <f>'Revenue Drivers'!Y382</f>
        <v>0</v>
      </c>
      <c r="R552">
        <f>'Revenue Drivers'!Z382</f>
        <v>5.0929389422800231E-2</v>
      </c>
      <c r="S552">
        <f>'Revenue Drivers'!AA382</f>
        <v>0.15064067462490427</v>
      </c>
      <c r="T552">
        <f>'Revenue Drivers'!AB382</f>
        <v>7.5191548089279525E-3</v>
      </c>
      <c r="U552">
        <f>'Revenue Drivers'!AC382</f>
        <v>0.17396438524396607</v>
      </c>
      <c r="V552">
        <f>'Revenue Drivers'!AD382</f>
        <v>-1.8427617284944242E-2</v>
      </c>
      <c r="W552">
        <f>'Revenue Drivers'!AE382</f>
        <v>0.14317920970650944</v>
      </c>
      <c r="X552">
        <f>'Revenue Drivers'!AF382</f>
        <v>0.16443759188210394</v>
      </c>
      <c r="Y552">
        <f>'Revenue Drivers'!AG382</f>
        <v>0.17114703618167848</v>
      </c>
      <c r="Z552">
        <f>'Revenue Drivers'!AH382</f>
        <v>3.0447243183550965E-2</v>
      </c>
      <c r="AA552">
        <f>'Revenue Drivers'!AI382</f>
        <v>7.749228139113562E-2</v>
      </c>
      <c r="AB552">
        <f>'Revenue Drivers'!AJ382</f>
        <v>6.1499479018660708E-2</v>
      </c>
      <c r="AD552">
        <f>'Revenue Drivers'!AT382</f>
        <v>0</v>
      </c>
      <c r="AE552">
        <f>'Revenue Drivers'!AU382</f>
        <v>0</v>
      </c>
      <c r="AF552">
        <f>'Revenue Drivers'!AV382</f>
        <v>0</v>
      </c>
      <c r="AG552" t="str">
        <f>'Revenue Drivers'!AW382</f>
        <v>NA</v>
      </c>
      <c r="AH552" t="str">
        <f>'Revenue Drivers'!AX382</f>
        <v>NA</v>
      </c>
      <c r="AI552" t="str">
        <f>'Revenue Drivers'!AY382</f>
        <v>NA</v>
      </c>
      <c r="AJ552" t="str">
        <f>'Revenue Drivers'!AZ382</f>
        <v>NA</v>
      </c>
      <c r="AK552" t="str">
        <f>'Revenue Drivers'!BA382</f>
        <v>NA</v>
      </c>
      <c r="AL552" t="str">
        <f>'Revenue Drivers'!BB382</f>
        <v>NA</v>
      </c>
      <c r="AM552" t="str">
        <f>'Revenue Drivers'!BC382</f>
        <v>NA</v>
      </c>
      <c r="AN552" t="str">
        <f>'Revenue Drivers'!BD382</f>
        <v>NA</v>
      </c>
      <c r="AO552" t="str">
        <f>'Revenue Drivers'!BE382</f>
        <v>NA</v>
      </c>
      <c r="AP552" t="str">
        <f>'Revenue Drivers'!BF382</f>
        <v>NA</v>
      </c>
      <c r="AQ552" t="str">
        <f>'Revenue Drivers'!BG382</f>
        <v>NA</v>
      </c>
      <c r="AR552" t="str">
        <f>'Revenue Drivers'!BH382</f>
        <v>NA</v>
      </c>
      <c r="AS552" t="str">
        <f>'Revenue Drivers'!BI382</f>
        <v>NA</v>
      </c>
      <c r="AT552">
        <f>'Revenue Drivers'!BJ382</f>
        <v>0</v>
      </c>
      <c r="AZ552">
        <f>'Revenue Drivers'!AK382</f>
        <v>0.10025655326268823</v>
      </c>
      <c r="BA552">
        <f>'Revenue Drivers'!AL382</f>
        <v>2.68253614225753E-2</v>
      </c>
      <c r="BB552">
        <f>'Revenue Drivers'!AM382</f>
        <v>0.11010623593065083</v>
      </c>
      <c r="BC552">
        <f>'Revenue Drivers'!AN382</f>
        <v>-1.705859333309645E-2</v>
      </c>
      <c r="BD552">
        <f>'Revenue Drivers'!AO382</f>
        <v>9.3115388654818609E-3</v>
      </c>
      <c r="BE552">
        <f>'Revenue Drivers'!AP382</f>
        <v>-5.7634700831248331E-2</v>
      </c>
      <c r="BF552">
        <f>'Revenue Drivers'!AQ382</f>
        <v>9.5880936068053035E-2</v>
      </c>
      <c r="BG552">
        <f>'Revenue Drivers'!AR382</f>
        <v>3.7245228592292623E-2</v>
      </c>
    </row>
    <row r="553" spans="1:59">
      <c r="A553" t="str">
        <f>'Revenue Drivers'!I383</f>
        <v>y/y abs Growth</v>
      </c>
      <c r="B553">
        <f>'Revenue Drivers'!J383</f>
        <v>0</v>
      </c>
      <c r="C553">
        <f>'Revenue Drivers'!K383</f>
        <v>0</v>
      </c>
      <c r="D553">
        <f>'Revenue Drivers'!L383</f>
        <v>0</v>
      </c>
      <c r="E553">
        <f>'Revenue Drivers'!M383</f>
        <v>0</v>
      </c>
      <c r="F553">
        <f>'Revenue Drivers'!N383</f>
        <v>0</v>
      </c>
      <c r="G553">
        <f>'Revenue Drivers'!O383</f>
        <v>0</v>
      </c>
      <c r="H553">
        <f>'Revenue Drivers'!P383</f>
        <v>0</v>
      </c>
      <c r="I553">
        <f>'Revenue Drivers'!Q383</f>
        <v>0</v>
      </c>
      <c r="J553">
        <f>'Revenue Drivers'!R383</f>
        <v>0</v>
      </c>
      <c r="K553">
        <f>'Revenue Drivers'!S383</f>
        <v>0</v>
      </c>
      <c r="L553">
        <f>'Revenue Drivers'!T383</f>
        <v>0</v>
      </c>
      <c r="M553">
        <f>'Revenue Drivers'!U383</f>
        <v>0</v>
      </c>
      <c r="N553">
        <f>'Revenue Drivers'!V383</f>
        <v>0</v>
      </c>
      <c r="O553">
        <f>'Revenue Drivers'!W383</f>
        <v>0</v>
      </c>
      <c r="P553">
        <f>'Revenue Drivers'!X383</f>
        <v>0</v>
      </c>
      <c r="Q553">
        <f>'Revenue Drivers'!Y383</f>
        <v>0</v>
      </c>
      <c r="R553">
        <f>'Revenue Drivers'!Z383</f>
        <v>0</v>
      </c>
      <c r="S553">
        <f>'Revenue Drivers'!AA383</f>
        <v>0</v>
      </c>
      <c r="T553">
        <f>'Revenue Drivers'!AB383</f>
        <v>0</v>
      </c>
      <c r="U553">
        <f>'Revenue Drivers'!AC383</f>
        <v>7.4770000000000074</v>
      </c>
      <c r="V553">
        <f>'Revenue Drivers'!AD383</f>
        <v>6.1340000000000039</v>
      </c>
      <c r="W553">
        <f>'Revenue Drivers'!AE383</f>
        <v>6.8760000000000048</v>
      </c>
      <c r="X553">
        <f>'Revenue Drivers'!AF383</f>
        <v>11.304000000000002</v>
      </c>
      <c r="Y553">
        <f>'Revenue Drivers'!AG383</f>
        <v>13.179000000000002</v>
      </c>
      <c r="Z553">
        <f>'Revenue Drivers'!AH383</f>
        <v>14.795000000000002</v>
      </c>
      <c r="AA553">
        <f>'Revenue Drivers'!AI383</f>
        <v>14.338999999999992</v>
      </c>
      <c r="AB553">
        <f>'Revenue Drivers'!AJ383</f>
        <v>12.350000000000001</v>
      </c>
      <c r="AD553">
        <f>'Revenue Drivers'!AT383</f>
        <v>0</v>
      </c>
      <c r="AE553">
        <f>'Revenue Drivers'!AU383</f>
        <v>0</v>
      </c>
      <c r="AF553">
        <f>'Revenue Drivers'!AV383</f>
        <v>0</v>
      </c>
      <c r="AG553">
        <f>'Revenue Drivers'!AW383</f>
        <v>0</v>
      </c>
      <c r="AH553">
        <f>'Revenue Drivers'!AX383</f>
        <v>31.791000000000011</v>
      </c>
      <c r="AI553">
        <f>'Revenue Drivers'!AY383</f>
        <v>54.663000000000011</v>
      </c>
      <c r="AJ553">
        <f>'Revenue Drivers'!AZ383</f>
        <v>47.16100000000003</v>
      </c>
      <c r="AK553">
        <f>'Revenue Drivers'!BA383</f>
        <v>14.236801089201379</v>
      </c>
      <c r="AL553">
        <f>'Revenue Drivers'!BB383</f>
        <v>23.634191549656236</v>
      </c>
      <c r="AM553">
        <f>'Revenue Drivers'!BC383</f>
        <v>20.819989867113748</v>
      </c>
      <c r="AN553">
        <f>'Revenue Drivers'!BD383</f>
        <v>19.949189534877121</v>
      </c>
      <c r="AO553">
        <f>'Revenue Drivers'!BE383</f>
        <v>16.660416631950795</v>
      </c>
      <c r="AP553">
        <f>'Revenue Drivers'!BF383</f>
        <v>15.71126933709462</v>
      </c>
      <c r="AQ553">
        <f>'Revenue Drivers'!BG383</f>
        <v>14.406006323587121</v>
      </c>
      <c r="AR553">
        <f>'Revenue Drivers'!BH383</f>
        <v>13.148170170922299</v>
      </c>
      <c r="AS553">
        <f>'Revenue Drivers'!BI383</f>
        <v>13.261823928144906</v>
      </c>
      <c r="AT553">
        <f>'Revenue Drivers'!BJ383</f>
        <v>0</v>
      </c>
      <c r="AZ553">
        <f>'Revenue Drivers'!AK383</f>
        <v>11.285999999999994</v>
      </c>
      <c r="BA553">
        <f>'Revenue Drivers'!AL383</f>
        <v>11.450999999999993</v>
      </c>
      <c r="BB553">
        <f>'Revenue Drivers'!AM383</f>
        <v>13.990000000000023</v>
      </c>
      <c r="BC553">
        <f>'Revenue Drivers'!AN383</f>
        <v>10.433999999999997</v>
      </c>
      <c r="BD553">
        <f>'Revenue Drivers'!AO383</f>
        <v>6.4545463261676588</v>
      </c>
      <c r="BE553">
        <f>'Revenue Drivers'!AP383</f>
        <v>1.9170546693612209</v>
      </c>
      <c r="BF553">
        <f>'Revenue Drivers'!AQ383</f>
        <v>1.3804660299115312</v>
      </c>
      <c r="BG553">
        <f>'Revenue Drivers'!AR383</f>
        <v>4.4847340637610102</v>
      </c>
    </row>
    <row r="554" spans="1:59">
      <c r="A554" t="str">
        <f>'Revenue Drivers'!I384</f>
        <v>q/q abs Growth</v>
      </c>
      <c r="B554">
        <f>'Revenue Drivers'!J384</f>
        <v>0</v>
      </c>
      <c r="C554">
        <f>'Revenue Drivers'!K384</f>
        <v>0</v>
      </c>
      <c r="D554">
        <f>'Revenue Drivers'!L384</f>
        <v>0</v>
      </c>
      <c r="E554">
        <f>'Revenue Drivers'!M384</f>
        <v>0</v>
      </c>
      <c r="F554">
        <f>'Revenue Drivers'!N384</f>
        <v>0</v>
      </c>
      <c r="G554">
        <f>'Revenue Drivers'!O384</f>
        <v>0</v>
      </c>
      <c r="H554">
        <f>'Revenue Drivers'!P384</f>
        <v>0</v>
      </c>
      <c r="I554">
        <f>'Revenue Drivers'!Q384</f>
        <v>0</v>
      </c>
      <c r="J554">
        <f>'Revenue Drivers'!R384</f>
        <v>0</v>
      </c>
      <c r="K554">
        <f>'Revenue Drivers'!S384</f>
        <v>0</v>
      </c>
      <c r="L554">
        <f>'Revenue Drivers'!T384</f>
        <v>0</v>
      </c>
      <c r="M554">
        <f>'Revenue Drivers'!U384</f>
        <v>0</v>
      </c>
      <c r="N554">
        <f>'Revenue Drivers'!V384</f>
        <v>0</v>
      </c>
      <c r="O554">
        <f>'Revenue Drivers'!W384</f>
        <v>0</v>
      </c>
      <c r="P554">
        <f>'Revenue Drivers'!X384</f>
        <v>0</v>
      </c>
      <c r="Q554">
        <f>'Revenue Drivers'!Y384</f>
        <v>0</v>
      </c>
      <c r="R554">
        <f>'Revenue Drivers'!Z384</f>
        <v>0.88499999999999801</v>
      </c>
      <c r="S554">
        <f>'Revenue Drivers'!AA384</f>
        <v>2.7510000000000012</v>
      </c>
      <c r="T554">
        <f>'Revenue Drivers'!AB384</f>
        <v>0.15800000000000125</v>
      </c>
      <c r="U554">
        <f>'Revenue Drivers'!AC384</f>
        <v>3.6830000000000069</v>
      </c>
      <c r="V554">
        <f>'Revenue Drivers'!AD384</f>
        <v>-0.45800000000000551</v>
      </c>
      <c r="W554">
        <f>'Revenue Drivers'!AE384</f>
        <v>3.4930000000000021</v>
      </c>
      <c r="X554">
        <f>'Revenue Drivers'!AF384</f>
        <v>4.5859999999999985</v>
      </c>
      <c r="Y554">
        <f>'Revenue Drivers'!AG384</f>
        <v>5.5580000000000069</v>
      </c>
      <c r="Z554">
        <f>'Revenue Drivers'!AH384</f>
        <v>1.1579999999999941</v>
      </c>
      <c r="AA554">
        <f>'Revenue Drivers'!AI384</f>
        <v>3.0369999999999919</v>
      </c>
      <c r="AB554">
        <f>'Revenue Drivers'!AJ384</f>
        <v>2.5970000000000084</v>
      </c>
      <c r="AD554">
        <f>'Revenue Drivers'!AT384</f>
        <v>0</v>
      </c>
      <c r="AE554">
        <f>'Revenue Drivers'!AU384</f>
        <v>0</v>
      </c>
      <c r="AF554">
        <f>'Revenue Drivers'!AV384</f>
        <v>0</v>
      </c>
      <c r="AG554" t="str">
        <f>'Revenue Drivers'!AW384</f>
        <v>NA</v>
      </c>
      <c r="AH554" t="str">
        <f>'Revenue Drivers'!AX384</f>
        <v>NA</v>
      </c>
      <c r="AI554" t="str">
        <f>'Revenue Drivers'!AY384</f>
        <v>NA</v>
      </c>
      <c r="AJ554" t="str">
        <f>'Revenue Drivers'!AZ384</f>
        <v>NA</v>
      </c>
      <c r="AK554" t="str">
        <f>'Revenue Drivers'!BA384</f>
        <v>NA</v>
      </c>
      <c r="AL554" t="str">
        <f>'Revenue Drivers'!BB384</f>
        <v>NA</v>
      </c>
      <c r="AM554" t="str">
        <f>'Revenue Drivers'!BC384</f>
        <v>NA</v>
      </c>
      <c r="AN554" t="str">
        <f>'Revenue Drivers'!BD384</f>
        <v>NA</v>
      </c>
      <c r="AO554" t="str">
        <f>'Revenue Drivers'!BE384</f>
        <v>NA</v>
      </c>
      <c r="AP554" t="str">
        <f>'Revenue Drivers'!BF384</f>
        <v>NA</v>
      </c>
      <c r="AQ554" t="str">
        <f>'Revenue Drivers'!BG384</f>
        <v>NA</v>
      </c>
      <c r="AR554" t="str">
        <f>'Revenue Drivers'!BH384</f>
        <v>NA</v>
      </c>
      <c r="AS554" t="str">
        <f>'Revenue Drivers'!BI384</f>
        <v>NA</v>
      </c>
      <c r="AT554">
        <f>'Revenue Drivers'!BJ384</f>
        <v>0</v>
      </c>
      <c r="AZ554">
        <f>'Revenue Drivers'!AK384</f>
        <v>4.4939999999999998</v>
      </c>
      <c r="BA554">
        <f>'Revenue Drivers'!AL384</f>
        <v>1.3229999999999933</v>
      </c>
      <c r="BB554">
        <f>'Revenue Drivers'!AM384</f>
        <v>5.5760000000000218</v>
      </c>
      <c r="BC554">
        <f>'Revenue Drivers'!AN384</f>
        <v>-0.95900000000001739</v>
      </c>
      <c r="BD554">
        <f>'Revenue Drivers'!AO384</f>
        <v>0.51454632616766105</v>
      </c>
      <c r="BE554">
        <f>'Revenue Drivers'!AP384</f>
        <v>-3.2144916568064446</v>
      </c>
      <c r="BF554">
        <f>'Revenue Drivers'!AQ384</f>
        <v>5.0394113605503321</v>
      </c>
      <c r="BG554">
        <f>'Revenue Drivers'!AR384</f>
        <v>2.1452680338494616</v>
      </c>
    </row>
    <row r="555" spans="1:59">
      <c r="A555" t="str">
        <f>'Revenue Drivers'!I385</f>
        <v>% of Total Revenue ex-TAC</v>
      </c>
      <c r="B555">
        <f>'Revenue Drivers'!J385</f>
        <v>0</v>
      </c>
      <c r="C555">
        <f>'Revenue Drivers'!K385</f>
        <v>0</v>
      </c>
      <c r="D555">
        <f>'Revenue Drivers'!L385</f>
        <v>0</v>
      </c>
      <c r="E555">
        <f>'Revenue Drivers'!M385</f>
        <v>0</v>
      </c>
      <c r="F555">
        <f>'Revenue Drivers'!N385</f>
        <v>0</v>
      </c>
      <c r="G555">
        <f>'Revenue Drivers'!O385</f>
        <v>0</v>
      </c>
      <c r="H555">
        <f>'Revenue Drivers'!P385</f>
        <v>0</v>
      </c>
      <c r="I555">
        <f>'Revenue Drivers'!Q385</f>
        <v>0</v>
      </c>
      <c r="J555">
        <f>'Revenue Drivers'!R385</f>
        <v>0</v>
      </c>
      <c r="K555">
        <f>'Revenue Drivers'!S385</f>
        <v>0</v>
      </c>
      <c r="L555">
        <f>'Revenue Drivers'!T385</f>
        <v>0</v>
      </c>
      <c r="M555">
        <f>'Revenue Drivers'!U385</f>
        <v>0</v>
      </c>
      <c r="N555">
        <f>'Revenue Drivers'!V385</f>
        <v>0</v>
      </c>
      <c r="O555">
        <f>'Revenue Drivers'!W385</f>
        <v>0</v>
      </c>
      <c r="P555">
        <f>'Revenue Drivers'!X385</f>
        <v>0</v>
      </c>
      <c r="Q555">
        <f>'Revenue Drivers'!Y385</f>
        <v>0.20226039993481856</v>
      </c>
      <c r="R555">
        <f>'Revenue Drivers'!Z385</f>
        <v>0.19875492479484552</v>
      </c>
      <c r="S555">
        <f>'Revenue Drivers'!AA385</f>
        <v>0.2039938645542094</v>
      </c>
      <c r="T555">
        <f>'Revenue Drivers'!AB385</f>
        <v>0.17360251248452244</v>
      </c>
      <c r="U555">
        <f>'Revenue Drivers'!AC385</f>
        <v>0.21012140272564345</v>
      </c>
      <c r="V555">
        <f>'Revenue Drivers'!AD385</f>
        <v>0.19985745533190788</v>
      </c>
      <c r="W555">
        <f>'Revenue Drivers'!AE385</f>
        <v>0.20858762639861186</v>
      </c>
      <c r="X555">
        <f>'Revenue Drivers'!AF385</f>
        <v>0.20301696652955076</v>
      </c>
      <c r="Y555">
        <f>'Revenue Drivers'!AG385</f>
        <v>0.234052111410602</v>
      </c>
      <c r="Z555">
        <f>'Revenue Drivers'!AH385</f>
        <v>0.23576086433418356</v>
      </c>
      <c r="AA555">
        <f>'Revenue Drivers'!AI385</f>
        <v>0.23917488403178572</v>
      </c>
      <c r="AB555">
        <f>'Revenue Drivers'!AJ385</f>
        <v>0.19926827533474406</v>
      </c>
      <c r="AD555">
        <f>'Revenue Drivers'!AT385</f>
        <v>0</v>
      </c>
      <c r="AE555">
        <f>'Revenue Drivers'!AU385</f>
        <v>0</v>
      </c>
      <c r="AF555">
        <f>'Revenue Drivers'!AV385</f>
        <v>0</v>
      </c>
      <c r="AG555">
        <f>'Revenue Drivers'!AW385</f>
        <v>0.19322665143821924</v>
      </c>
      <c r="AH555">
        <f>'Revenue Drivers'!AX385</f>
        <v>0.20526312832737534</v>
      </c>
      <c r="AI555">
        <f>'Revenue Drivers'!AY385</f>
        <v>0.22496456620129138</v>
      </c>
      <c r="AJ555">
        <f>'Revenue Drivers'!AZ385</f>
        <v>0.22466229677507102</v>
      </c>
      <c r="AK555">
        <f>'Revenue Drivers'!BA385</f>
        <v>0.2146258743776312</v>
      </c>
      <c r="AL555">
        <f>'Revenue Drivers'!BB385</f>
        <v>0.21338939952777924</v>
      </c>
      <c r="AM555">
        <f>'Revenue Drivers'!BC385</f>
        <v>0.21200732062993094</v>
      </c>
      <c r="AN555">
        <f>'Revenue Drivers'!BD385</f>
        <v>0.21177204592375515</v>
      </c>
      <c r="AO555">
        <f>'Revenue Drivers'!BE385</f>
        <v>0.21065840430429877</v>
      </c>
      <c r="AP555">
        <f>'Revenue Drivers'!BF385</f>
        <v>0.21000929174984878</v>
      </c>
      <c r="AQ555">
        <f>'Revenue Drivers'!BG385</f>
        <v>0.20868156310864197</v>
      </c>
      <c r="AR555">
        <f>'Revenue Drivers'!BH385</f>
        <v>0.20704643163828854</v>
      </c>
      <c r="AS555">
        <f>'Revenue Drivers'!BI385</f>
        <v>0.20455976105873958</v>
      </c>
      <c r="AT555">
        <f>'Revenue Drivers'!BJ385</f>
        <v>0</v>
      </c>
      <c r="AZ555">
        <f>'Revenue Drivers'!AK385</f>
        <v>0.23488146151428269</v>
      </c>
      <c r="BA555">
        <f>'Revenue Drivers'!AL385</f>
        <v>0.23037730527426734</v>
      </c>
      <c r="BB555">
        <f>'Revenue Drivers'!AM385</f>
        <v>0.23984095359582253</v>
      </c>
      <c r="BC555">
        <f>'Revenue Drivers'!AN385</f>
        <v>0.1995313131896701</v>
      </c>
      <c r="BD555">
        <f>'Revenue Drivers'!AO385</f>
        <v>0.22873727305398361</v>
      </c>
      <c r="BE555">
        <f>'Revenue Drivers'!AP385</f>
        <v>0.22263864744017983</v>
      </c>
      <c r="BF555">
        <f>'Revenue Drivers'!AQ385</f>
        <v>0.23088364181795307</v>
      </c>
      <c r="BG555">
        <f>'Revenue Drivers'!AR385</f>
        <v>0.18547932082957702</v>
      </c>
    </row>
    <row r="556" spans="1:59">
      <c r="A556">
        <f>'Revenue Drivers'!I386</f>
        <v>0</v>
      </c>
      <c r="B556">
        <f>'Revenue Drivers'!J386</f>
        <v>0</v>
      </c>
      <c r="C556">
        <f>'Revenue Drivers'!K386</f>
        <v>0</v>
      </c>
      <c r="D556">
        <f>'Revenue Drivers'!L386</f>
        <v>0</v>
      </c>
      <c r="E556">
        <f>'Revenue Drivers'!M386</f>
        <v>0</v>
      </c>
      <c r="F556">
        <f>'Revenue Drivers'!N386</f>
        <v>0</v>
      </c>
      <c r="G556">
        <f>'Revenue Drivers'!O386</f>
        <v>0</v>
      </c>
      <c r="H556">
        <f>'Revenue Drivers'!P386</f>
        <v>0</v>
      </c>
      <c r="I556">
        <f>'Revenue Drivers'!Q386</f>
        <v>0</v>
      </c>
      <c r="J556">
        <f>'Revenue Drivers'!R386</f>
        <v>0</v>
      </c>
      <c r="K556">
        <f>'Revenue Drivers'!S386</f>
        <v>0</v>
      </c>
      <c r="L556">
        <f>'Revenue Drivers'!T386</f>
        <v>0</v>
      </c>
      <c r="M556">
        <f>'Revenue Drivers'!U386</f>
        <v>0</v>
      </c>
      <c r="N556">
        <f>'Revenue Drivers'!V386</f>
        <v>0</v>
      </c>
      <c r="O556">
        <f>'Revenue Drivers'!W386</f>
        <v>0</v>
      </c>
      <c r="P556">
        <f>'Revenue Drivers'!X386</f>
        <v>0</v>
      </c>
      <c r="Q556">
        <f>'Revenue Drivers'!Y386</f>
        <v>0</v>
      </c>
      <c r="R556">
        <f>'Revenue Drivers'!Z386</f>
        <v>0</v>
      </c>
      <c r="S556">
        <f>'Revenue Drivers'!AA386</f>
        <v>0</v>
      </c>
      <c r="T556">
        <f>'Revenue Drivers'!AB386</f>
        <v>0</v>
      </c>
      <c r="U556">
        <f>'Revenue Drivers'!AC386</f>
        <v>0</v>
      </c>
      <c r="V556">
        <f>'Revenue Drivers'!AD386</f>
        <v>0</v>
      </c>
      <c r="W556">
        <f>'Revenue Drivers'!AE386</f>
        <v>0</v>
      </c>
      <c r="X556">
        <f>'Revenue Drivers'!AF386</f>
        <v>0</v>
      </c>
      <c r="Y556">
        <f>'Revenue Drivers'!AG386</f>
        <v>0</v>
      </c>
      <c r="Z556">
        <f>'Revenue Drivers'!AH386</f>
        <v>0</v>
      </c>
      <c r="AA556">
        <f>'Revenue Drivers'!AI386</f>
        <v>0</v>
      </c>
      <c r="AB556">
        <f>'Revenue Drivers'!AJ386</f>
        <v>0</v>
      </c>
      <c r="AD556">
        <f>'Revenue Drivers'!AT386</f>
        <v>0</v>
      </c>
      <c r="AE556">
        <f>'Revenue Drivers'!AU386</f>
        <v>0</v>
      </c>
      <c r="AF556">
        <f>'Revenue Drivers'!AV386</f>
        <v>0</v>
      </c>
      <c r="AG556">
        <f>'Revenue Drivers'!AW386</f>
        <v>0</v>
      </c>
      <c r="AH556">
        <f>'Revenue Drivers'!AX386</f>
        <v>0</v>
      </c>
      <c r="AI556">
        <f>'Revenue Drivers'!AY386</f>
        <v>0</v>
      </c>
      <c r="AJ556">
        <f>'Revenue Drivers'!AZ386</f>
        <v>0</v>
      </c>
      <c r="AK556">
        <f>'Revenue Drivers'!BA386</f>
        <v>0</v>
      </c>
      <c r="AL556">
        <f>'Revenue Drivers'!BB386</f>
        <v>0</v>
      </c>
      <c r="AM556">
        <f>'Revenue Drivers'!BC386</f>
        <v>0</v>
      </c>
      <c r="AN556">
        <f>'Revenue Drivers'!BD386</f>
        <v>0</v>
      </c>
      <c r="AO556">
        <f>'Revenue Drivers'!BE386</f>
        <v>0</v>
      </c>
      <c r="AP556">
        <f>'Revenue Drivers'!BF386</f>
        <v>0</v>
      </c>
      <c r="AQ556">
        <f>'Revenue Drivers'!BG386</f>
        <v>0</v>
      </c>
      <c r="AR556">
        <f>'Revenue Drivers'!BH386</f>
        <v>0</v>
      </c>
      <c r="AS556">
        <f>'Revenue Drivers'!BI386</f>
        <v>0</v>
      </c>
      <c r="AT556">
        <f>'Revenue Drivers'!BJ386</f>
        <v>0</v>
      </c>
      <c r="AZ556">
        <f>'Revenue Drivers'!AK386</f>
        <v>0</v>
      </c>
      <c r="BA556">
        <f>'Revenue Drivers'!AL386</f>
        <v>0</v>
      </c>
      <c r="BB556">
        <f>'Revenue Drivers'!AM386</f>
        <v>0</v>
      </c>
      <c r="BC556">
        <f>'Revenue Drivers'!AN386</f>
        <v>0</v>
      </c>
      <c r="BD556">
        <f>'Revenue Drivers'!AO386</f>
        <v>0</v>
      </c>
      <c r="BE556">
        <f>'Revenue Drivers'!AP386</f>
        <v>0</v>
      </c>
      <c r="BF556">
        <f>'Revenue Drivers'!AQ386</f>
        <v>0</v>
      </c>
      <c r="BG556">
        <f>'Revenue Drivers'!AR386</f>
        <v>0</v>
      </c>
    </row>
    <row r="557" spans="1:59">
      <c r="A557" t="str">
        <f>'Revenue Drivers'!I387</f>
        <v>Asia-Pacific (in Constant Currency USD)</v>
      </c>
      <c r="B557">
        <f>'Revenue Drivers'!J387</f>
        <v>0</v>
      </c>
      <c r="C557">
        <f>'Revenue Drivers'!K387</f>
        <v>0</v>
      </c>
      <c r="D557">
        <f>'Revenue Drivers'!L387</f>
        <v>0</v>
      </c>
      <c r="E557">
        <f>'Revenue Drivers'!M387</f>
        <v>0</v>
      </c>
      <c r="F557">
        <f>'Revenue Drivers'!N387</f>
        <v>0</v>
      </c>
      <c r="G557">
        <f>'Revenue Drivers'!O387</f>
        <v>0</v>
      </c>
      <c r="H557">
        <f>'Revenue Drivers'!P387</f>
        <v>0</v>
      </c>
      <c r="I557">
        <f>'Revenue Drivers'!Q387</f>
        <v>0</v>
      </c>
      <c r="J557">
        <f>'Revenue Drivers'!R387</f>
        <v>0</v>
      </c>
      <c r="K557">
        <f>'Revenue Drivers'!S387</f>
        <v>0</v>
      </c>
      <c r="L557">
        <f>'Revenue Drivers'!T387</f>
        <v>0</v>
      </c>
      <c r="M557">
        <f>'Revenue Drivers'!U387</f>
        <v>0</v>
      </c>
      <c r="N557">
        <f>'Revenue Drivers'!V387</f>
        <v>0</v>
      </c>
      <c r="O557">
        <f>'Revenue Drivers'!W387</f>
        <v>0</v>
      </c>
      <c r="P557">
        <f>'Revenue Drivers'!X387</f>
        <v>0</v>
      </c>
      <c r="Q557">
        <f>'Revenue Drivers'!Y387</f>
        <v>0</v>
      </c>
      <c r="R557">
        <f>'Revenue Drivers'!Z387</f>
        <v>0</v>
      </c>
      <c r="S557">
        <f>'Revenue Drivers'!AA387</f>
        <v>0</v>
      </c>
      <c r="T557">
        <f>'Revenue Drivers'!AB387</f>
        <v>0</v>
      </c>
      <c r="U557">
        <f>'Revenue Drivers'!AC387</f>
        <v>27.935000000000006</v>
      </c>
      <c r="V557">
        <f>'Revenue Drivers'!AD387</f>
        <v>27.966000000000001</v>
      </c>
      <c r="W557">
        <f>'Revenue Drivers'!AE387</f>
        <v>32.024000000000001</v>
      </c>
      <c r="X557">
        <f>'Revenue Drivers'!AF387</f>
        <v>34.416000000000004</v>
      </c>
      <c r="Y557">
        <f>'Revenue Drivers'!AG387</f>
        <v>37.77808000000001</v>
      </c>
      <c r="Z557">
        <f>'Revenue Drivers'!AH387</f>
        <v>36.594000000000001</v>
      </c>
      <c r="AA557">
        <f>'Revenue Drivers'!AI387</f>
        <v>37.371260000000007</v>
      </c>
      <c r="AB557">
        <f>'Revenue Drivers'!AJ387</f>
        <v>41.892749999999999</v>
      </c>
      <c r="AD557">
        <f>'Revenue Drivers'!AT387</f>
        <v>0</v>
      </c>
      <c r="AE557">
        <f>'Revenue Drivers'!AU387</f>
        <v>0</v>
      </c>
      <c r="AF557">
        <f>'Revenue Drivers'!AV387</f>
        <v>0</v>
      </c>
      <c r="AG557">
        <f>'Revenue Drivers'!AW387</f>
        <v>0</v>
      </c>
      <c r="AH557">
        <f>'Revenue Drivers'!AX387</f>
        <v>122.34100000000001</v>
      </c>
      <c r="AI557">
        <f>'Revenue Drivers'!AY387</f>
        <v>153.63609000000002</v>
      </c>
      <c r="AJ557">
        <f>'Revenue Drivers'!AZ387</f>
        <v>214.66830999999999</v>
      </c>
      <c r="AK557">
        <f>'Revenue Drivers'!BA387</f>
        <v>219.20821586567428</v>
      </c>
      <c r="AL557">
        <f>'Revenue Drivers'!BB387</f>
        <v>249.30899263885766</v>
      </c>
      <c r="AM557">
        <f>'Revenue Drivers'!BC387</f>
        <v>270.12898250597141</v>
      </c>
      <c r="AN557">
        <f>'Revenue Drivers'!BD387</f>
        <v>290.07817204084853</v>
      </c>
      <c r="AO557">
        <f>'Revenue Drivers'!BE387</f>
        <v>306.73858867279932</v>
      </c>
      <c r="AP557">
        <f>'Revenue Drivers'!BF387</f>
        <v>322.44985800989394</v>
      </c>
      <c r="AQ557">
        <f>'Revenue Drivers'!BG387</f>
        <v>336.85586433348107</v>
      </c>
      <c r="AR557">
        <f>'Revenue Drivers'!BH387</f>
        <v>350.00403450440336</v>
      </c>
      <c r="AS557">
        <f>'Revenue Drivers'!BI387</f>
        <v>363.26585843254827</v>
      </c>
      <c r="AT557">
        <f>'Revenue Drivers'!BJ387</f>
        <v>0</v>
      </c>
      <c r="AZ557">
        <f>'Revenue Drivers'!AK387</f>
        <v>48.682240000000014</v>
      </c>
      <c r="BA557">
        <f>'Revenue Drivers'!AL387</f>
        <v>51.732120000000009</v>
      </c>
      <c r="BB557">
        <f>'Revenue Drivers'!AM387</f>
        <v>59.119199999999985</v>
      </c>
      <c r="BC557">
        <f>'Revenue Drivers'!AN387</f>
        <v>55.134750000000004</v>
      </c>
      <c r="BD557">
        <f>'Revenue Drivers'!AO387</f>
        <v>53.405148563112334</v>
      </c>
      <c r="BE557">
        <f>'Revenue Drivers'!AP387</f>
        <v>51.108361744451003</v>
      </c>
      <c r="BF557">
        <f>'Revenue Drivers'!AQ387</f>
        <v>56.716039443653528</v>
      </c>
      <c r="BG557">
        <f>'Revenue Drivers'!AR387</f>
        <v>57.978666114457411</v>
      </c>
    </row>
    <row r="558" spans="1:59">
      <c r="A558" t="str">
        <f>'Revenue Drivers'!I388</f>
        <v>y/y Constant Currency Growth - %</v>
      </c>
      <c r="B558">
        <f>'Revenue Drivers'!J388</f>
        <v>0</v>
      </c>
      <c r="C558">
        <f>'Revenue Drivers'!K388</f>
        <v>0</v>
      </c>
      <c r="D558">
        <f>'Revenue Drivers'!L388</f>
        <v>0</v>
      </c>
      <c r="E558">
        <f>'Revenue Drivers'!M388</f>
        <v>0</v>
      </c>
      <c r="F558">
        <f>'Revenue Drivers'!N388</f>
        <v>0</v>
      </c>
      <c r="G558">
        <f>'Revenue Drivers'!O388</f>
        <v>0</v>
      </c>
      <c r="H558">
        <f>'Revenue Drivers'!P388</f>
        <v>0</v>
      </c>
      <c r="I558">
        <f>'Revenue Drivers'!Q388</f>
        <v>0</v>
      </c>
      <c r="J558">
        <f>'Revenue Drivers'!R388</f>
        <v>0</v>
      </c>
      <c r="K558">
        <f>'Revenue Drivers'!S388</f>
        <v>0</v>
      </c>
      <c r="L558">
        <f>'Revenue Drivers'!T388</f>
        <v>0</v>
      </c>
      <c r="M558">
        <f>'Revenue Drivers'!U388</f>
        <v>0</v>
      </c>
      <c r="N558">
        <f>'Revenue Drivers'!V388</f>
        <v>0</v>
      </c>
      <c r="O558">
        <f>'Revenue Drivers'!W388</f>
        <v>0</v>
      </c>
      <c r="P558">
        <f>'Revenue Drivers'!X388</f>
        <v>0</v>
      </c>
      <c r="Q558">
        <f>'Revenue Drivers'!Y388</f>
        <v>0</v>
      </c>
      <c r="R558">
        <f>'Revenue Drivers'!Z388</f>
        <v>0</v>
      </c>
      <c r="S558">
        <f>'Revenue Drivers'!AA388</f>
        <v>0</v>
      </c>
      <c r="T558">
        <f>'Revenue Drivers'!AB388</f>
        <v>0</v>
      </c>
      <c r="U558">
        <f>'Revenue Drivers'!AC388</f>
        <v>0.60758473844737337</v>
      </c>
      <c r="V558">
        <f>'Revenue Drivers'!AD388</f>
        <v>0.53137662906581995</v>
      </c>
      <c r="W558">
        <f>'Revenue Drivers'!AE388</f>
        <v>0.52400894684243116</v>
      </c>
      <c r="X558">
        <f>'Revenue Drivers'!AF388</f>
        <v>0.62561995182088737</v>
      </c>
      <c r="Y558">
        <f>'Revenue Drivers'!AG388</f>
        <v>0.52</v>
      </c>
      <c r="Z558">
        <f>'Revenue Drivers'!AH388</f>
        <v>0.5</v>
      </c>
      <c r="AA558">
        <f>'Revenue Drivers'!AI388</f>
        <v>0.34000000000000008</v>
      </c>
      <c r="AB558">
        <f>'Revenue Drivers'!AJ388</f>
        <v>0.29000000000000004</v>
      </c>
      <c r="AD558">
        <f>'Revenue Drivers'!AT388</f>
        <v>0</v>
      </c>
      <c r="AE558">
        <f>'Revenue Drivers'!AU388</f>
        <v>0</v>
      </c>
      <c r="AF558">
        <f>'Revenue Drivers'!AV388</f>
        <v>0</v>
      </c>
      <c r="AG558">
        <f>'Revenue Drivers'!AW388</f>
        <v>0</v>
      </c>
      <c r="AH558">
        <f>'Revenue Drivers'!AX388</f>
        <v>0.57204168433496538</v>
      </c>
      <c r="AI558">
        <f>'Revenue Drivers'!AY388</f>
        <v>0.40161010454868928</v>
      </c>
      <c r="AJ558">
        <f>'Revenue Drivers'!AZ388</f>
        <v>0.30674598391740759</v>
      </c>
      <c r="AK558">
        <f>'Revenue Drivers'!BA388</f>
        <v>3.674938216249779E-2</v>
      </c>
      <c r="AL558">
        <f>'Revenue Drivers'!BB388</f>
        <v>0.10472676362441757</v>
      </c>
      <c r="AM558">
        <f>'Revenue Drivers'!BC388</f>
        <v>8.3510785739177251E-2</v>
      </c>
      <c r="AN558">
        <f>'Revenue Drivers'!BD388</f>
        <v>7.3850607771922983E-2</v>
      </c>
      <c r="AO558">
        <f>'Revenue Drivers'!BE388</f>
        <v>5.7434230623890858E-2</v>
      </c>
      <c r="AP558">
        <f>'Revenue Drivers'!BF388</f>
        <v>5.1220387382866717E-2</v>
      </c>
      <c r="AQ558">
        <f>'Revenue Drivers'!BG388</f>
        <v>4.4676733345452746E-2</v>
      </c>
      <c r="AR558">
        <f>'Revenue Drivers'!BH388</f>
        <v>3.9032035843988844E-2</v>
      </c>
      <c r="AS558">
        <f>'Revenue Drivers'!BI388</f>
        <v>3.7890488739432016E-2</v>
      </c>
      <c r="AT558">
        <f>'Revenue Drivers'!BJ388</f>
        <v>0</v>
      </c>
      <c r="AZ558">
        <f>'Revenue Drivers'!AK388</f>
        <v>0.28000000000000003</v>
      </c>
      <c r="BA558">
        <f>'Revenue Drivers'!AL388</f>
        <v>0.32000000000000006</v>
      </c>
      <c r="BB558">
        <f>'Revenue Drivers'!AM388</f>
        <v>0.39999999999999991</v>
      </c>
      <c r="BC558">
        <f>'Revenue Drivers'!AN388</f>
        <v>0.22999999999999998</v>
      </c>
      <c r="BD558">
        <f>'Revenue Drivers'!AO388</f>
        <v>8.2851407431463242E-2</v>
      </c>
      <c r="BE558">
        <f>'Revenue Drivers'!AP388</f>
        <v>9.2089914389441585E-3</v>
      </c>
      <c r="BF558">
        <f>'Revenue Drivers'!AQ388</f>
        <v>8.8590743828225182E-3</v>
      </c>
      <c r="BG558">
        <f>'Revenue Drivers'!AR388</f>
        <v>4.9216708852085844E-2</v>
      </c>
    </row>
    <row r="559" spans="1:59">
      <c r="A559" t="str">
        <f>'Revenue Drivers'!I389</f>
        <v>2 Yr Stacked Growth - %</v>
      </c>
      <c r="B559">
        <f>'Revenue Drivers'!J389</f>
        <v>0</v>
      </c>
      <c r="C559">
        <f>'Revenue Drivers'!K389</f>
        <v>0</v>
      </c>
      <c r="D559">
        <f>'Revenue Drivers'!L389</f>
        <v>0</v>
      </c>
      <c r="E559">
        <f>'Revenue Drivers'!M389</f>
        <v>0</v>
      </c>
      <c r="F559">
        <f>'Revenue Drivers'!N389</f>
        <v>0</v>
      </c>
      <c r="G559">
        <f>'Revenue Drivers'!O389</f>
        <v>0</v>
      </c>
      <c r="H559">
        <f>'Revenue Drivers'!P389</f>
        <v>0</v>
      </c>
      <c r="I559">
        <f>'Revenue Drivers'!Q389</f>
        <v>0</v>
      </c>
      <c r="J559">
        <f>'Revenue Drivers'!R389</f>
        <v>0</v>
      </c>
      <c r="K559">
        <f>'Revenue Drivers'!S389</f>
        <v>0</v>
      </c>
      <c r="L559">
        <f>'Revenue Drivers'!T389</f>
        <v>0</v>
      </c>
      <c r="M559">
        <f>'Revenue Drivers'!U389</f>
        <v>0</v>
      </c>
      <c r="N559">
        <f>'Revenue Drivers'!V389</f>
        <v>0</v>
      </c>
      <c r="O559">
        <f>'Revenue Drivers'!W389</f>
        <v>0</v>
      </c>
      <c r="P559">
        <f>'Revenue Drivers'!X389</f>
        <v>0</v>
      </c>
      <c r="Q559">
        <f>'Revenue Drivers'!Y389</f>
        <v>0</v>
      </c>
      <c r="R559">
        <f>'Revenue Drivers'!Z389</f>
        <v>0</v>
      </c>
      <c r="S559">
        <f>'Revenue Drivers'!AA389</f>
        <v>0</v>
      </c>
      <c r="T559">
        <f>'Revenue Drivers'!AB389</f>
        <v>0</v>
      </c>
      <c r="U559">
        <f>'Revenue Drivers'!AC389</f>
        <v>0</v>
      </c>
      <c r="V559">
        <f>'Revenue Drivers'!AD389</f>
        <v>0</v>
      </c>
      <c r="W559">
        <f>'Revenue Drivers'!AE389</f>
        <v>0</v>
      </c>
      <c r="X559">
        <f>'Revenue Drivers'!AF389</f>
        <v>0</v>
      </c>
      <c r="Y559">
        <f>'Revenue Drivers'!AG389</f>
        <v>1.1275847384473734</v>
      </c>
      <c r="Z559">
        <f>'Revenue Drivers'!AH389</f>
        <v>1.0313766290658199</v>
      </c>
      <c r="AA559">
        <f>'Revenue Drivers'!AI389</f>
        <v>0.86400894684243124</v>
      </c>
      <c r="AB559">
        <f>'Revenue Drivers'!AJ389</f>
        <v>0.9156199518208874</v>
      </c>
      <c r="AD559">
        <f>'Revenue Drivers'!AT389</f>
        <v>0</v>
      </c>
      <c r="AE559">
        <f>'Revenue Drivers'!AU389</f>
        <v>0</v>
      </c>
      <c r="AF559">
        <f>'Revenue Drivers'!AV389</f>
        <v>0</v>
      </c>
      <c r="AG559">
        <f>'Revenue Drivers'!AW389</f>
        <v>0</v>
      </c>
      <c r="AH559">
        <f>'Revenue Drivers'!AX389</f>
        <v>0</v>
      </c>
      <c r="AI559">
        <f>'Revenue Drivers'!AY389</f>
        <v>0.97365178888365467</v>
      </c>
      <c r="AJ559">
        <f>'Revenue Drivers'!AZ389</f>
        <v>0.70835608846609688</v>
      </c>
      <c r="AK559">
        <f>'Revenue Drivers'!BA389</f>
        <v>0.34349536607990538</v>
      </c>
      <c r="AL559">
        <f>'Revenue Drivers'!BB389</f>
        <v>0.14147614578691536</v>
      </c>
      <c r="AM559">
        <f>'Revenue Drivers'!BC389</f>
        <v>0.18823754936359482</v>
      </c>
      <c r="AN559">
        <f>'Revenue Drivers'!BD389</f>
        <v>0.15736139351110023</v>
      </c>
      <c r="AO559">
        <f>'Revenue Drivers'!BE389</f>
        <v>0.13128483839581384</v>
      </c>
      <c r="AP559">
        <f>'Revenue Drivers'!BF389</f>
        <v>0.10865461800675758</v>
      </c>
      <c r="AQ559">
        <f>'Revenue Drivers'!BG389</f>
        <v>9.5897120728319463E-2</v>
      </c>
      <c r="AR559">
        <f>'Revenue Drivers'!BH389</f>
        <v>8.370876918944159E-2</v>
      </c>
      <c r="AS559">
        <f>'Revenue Drivers'!BI389</f>
        <v>7.6922524583420859E-2</v>
      </c>
      <c r="AT559">
        <f>'Revenue Drivers'!BJ389</f>
        <v>0</v>
      </c>
      <c r="AZ559">
        <f>'Revenue Drivers'!AK389</f>
        <v>0.8</v>
      </c>
      <c r="BA559">
        <f>'Revenue Drivers'!AL389</f>
        <v>0.82000000000000006</v>
      </c>
      <c r="BB559">
        <f>'Revenue Drivers'!AM389</f>
        <v>0.74</v>
      </c>
      <c r="BC559">
        <f>'Revenue Drivers'!AN389</f>
        <v>0.52</v>
      </c>
      <c r="BD559">
        <f>'Revenue Drivers'!AO389</f>
        <v>0.36285140743146327</v>
      </c>
      <c r="BE559">
        <f>'Revenue Drivers'!AP389</f>
        <v>0.32920899143894422</v>
      </c>
      <c r="BF559">
        <f>'Revenue Drivers'!AQ389</f>
        <v>0.40885907438282243</v>
      </c>
      <c r="BG559">
        <f>'Revenue Drivers'!AR389</f>
        <v>0.27921670885208583</v>
      </c>
    </row>
    <row r="560" spans="1:59">
      <c r="A560" t="str">
        <f>'Revenue Drivers'!I390</f>
        <v>y/y abs Growth</v>
      </c>
      <c r="B560">
        <f>'Revenue Drivers'!J390</f>
        <v>0</v>
      </c>
      <c r="C560">
        <f>'Revenue Drivers'!K390</f>
        <v>0</v>
      </c>
      <c r="D560">
        <f>'Revenue Drivers'!L390</f>
        <v>0</v>
      </c>
      <c r="E560">
        <f>'Revenue Drivers'!M390</f>
        <v>0</v>
      </c>
      <c r="F560">
        <f>'Revenue Drivers'!N390</f>
        <v>0</v>
      </c>
      <c r="G560">
        <f>'Revenue Drivers'!O390</f>
        <v>0</v>
      </c>
      <c r="H560">
        <f>'Revenue Drivers'!P390</f>
        <v>0</v>
      </c>
      <c r="I560">
        <f>'Revenue Drivers'!Q390</f>
        <v>0</v>
      </c>
      <c r="J560">
        <f>'Revenue Drivers'!R390</f>
        <v>0</v>
      </c>
      <c r="K560">
        <f>'Revenue Drivers'!S390</f>
        <v>0</v>
      </c>
      <c r="L560">
        <f>'Revenue Drivers'!T390</f>
        <v>0</v>
      </c>
      <c r="M560">
        <f>'Revenue Drivers'!U390</f>
        <v>0</v>
      </c>
      <c r="N560">
        <f>'Revenue Drivers'!V390</f>
        <v>0</v>
      </c>
      <c r="O560">
        <f>'Revenue Drivers'!W390</f>
        <v>0</v>
      </c>
      <c r="P560">
        <f>'Revenue Drivers'!X390</f>
        <v>0</v>
      </c>
      <c r="Q560">
        <f>'Revenue Drivers'!Y390</f>
        <v>0</v>
      </c>
      <c r="R560">
        <f>'Revenue Drivers'!Z390</f>
        <v>0</v>
      </c>
      <c r="S560">
        <f>'Revenue Drivers'!AA390</f>
        <v>0</v>
      </c>
      <c r="T560">
        <f>'Revenue Drivers'!AB390</f>
        <v>0</v>
      </c>
      <c r="U560">
        <f>'Revenue Drivers'!AC390</f>
        <v>0</v>
      </c>
      <c r="V560">
        <f>'Revenue Drivers'!AD390</f>
        <v>0</v>
      </c>
      <c r="W560">
        <f>'Revenue Drivers'!AE390</f>
        <v>0</v>
      </c>
      <c r="X560">
        <f>'Revenue Drivers'!AF390</f>
        <v>0</v>
      </c>
      <c r="Y560">
        <f>'Revenue Drivers'!AG390</f>
        <v>9.843080000000004</v>
      </c>
      <c r="Z560">
        <f>'Revenue Drivers'!AH390</f>
        <v>8.6280000000000001</v>
      </c>
      <c r="AA560">
        <f>'Revenue Drivers'!AI390</f>
        <v>5.3472600000000057</v>
      </c>
      <c r="AB560">
        <f>'Revenue Drivers'!AJ390</f>
        <v>7.4767499999999956</v>
      </c>
      <c r="AD560">
        <f>'Revenue Drivers'!AT390</f>
        <v>0</v>
      </c>
      <c r="AE560">
        <f>'Revenue Drivers'!AU390</f>
        <v>0</v>
      </c>
      <c r="AF560">
        <f>'Revenue Drivers'!AV390</f>
        <v>0</v>
      </c>
      <c r="AG560">
        <f>'Revenue Drivers'!AW390</f>
        <v>0</v>
      </c>
      <c r="AH560">
        <f>'Revenue Drivers'!AX390</f>
        <v>0</v>
      </c>
      <c r="AI560">
        <f>'Revenue Drivers'!AY390</f>
        <v>31.295090000000016</v>
      </c>
      <c r="AJ560">
        <f>'Revenue Drivers'!AZ390</f>
        <v>61.032219999999967</v>
      </c>
      <c r="AK560">
        <f>'Revenue Drivers'!BA390</f>
        <v>4.5399058656742852</v>
      </c>
      <c r="AL560">
        <f>'Revenue Drivers'!BB390</f>
        <v>30.100776773183384</v>
      </c>
      <c r="AM560">
        <f>'Revenue Drivers'!BC390</f>
        <v>20.819989867113748</v>
      </c>
      <c r="AN560">
        <f>'Revenue Drivers'!BD390</f>
        <v>19.949189534877121</v>
      </c>
      <c r="AO560">
        <f>'Revenue Drivers'!BE390</f>
        <v>16.660416631950795</v>
      </c>
      <c r="AP560">
        <f>'Revenue Drivers'!BF390</f>
        <v>15.71126933709462</v>
      </c>
      <c r="AQ560">
        <f>'Revenue Drivers'!BG390</f>
        <v>14.406006323587121</v>
      </c>
      <c r="AR560">
        <f>'Revenue Drivers'!BH390</f>
        <v>13.148170170922299</v>
      </c>
      <c r="AS560">
        <f>'Revenue Drivers'!BI390</f>
        <v>13.261823928144906</v>
      </c>
      <c r="AT560">
        <f>'Revenue Drivers'!BJ390</f>
        <v>0</v>
      </c>
      <c r="AZ560">
        <f>'Revenue Drivers'!AK390</f>
        <v>10.904160000000005</v>
      </c>
      <c r="BA560">
        <f>'Revenue Drivers'!AL390</f>
        <v>15.138120000000008</v>
      </c>
      <c r="BB560">
        <f>'Revenue Drivers'!AM390</f>
        <v>21.747939999999979</v>
      </c>
      <c r="BC560">
        <f>'Revenue Drivers'!AN390</f>
        <v>13.242000000000004</v>
      </c>
      <c r="BD560">
        <f>'Revenue Drivers'!AO390</f>
        <v>4.7229085631123198</v>
      </c>
      <c r="BE560">
        <f>'Revenue Drivers'!AP390</f>
        <v>-0.62375825554900644</v>
      </c>
      <c r="BF560">
        <f>'Revenue Drivers'!AQ390</f>
        <v>-2.4031605563464566</v>
      </c>
      <c r="BG560">
        <f>'Revenue Drivers'!AR390</f>
        <v>2.8439161144574072</v>
      </c>
    </row>
    <row r="561" spans="1:59">
      <c r="A561" t="str">
        <f>'Revenue Drivers'!I391</f>
        <v>q/q abs Growth</v>
      </c>
      <c r="B561">
        <f>'Revenue Drivers'!J391</f>
        <v>0</v>
      </c>
      <c r="C561">
        <f>'Revenue Drivers'!K391</f>
        <v>0</v>
      </c>
      <c r="D561">
        <f>'Revenue Drivers'!L391</f>
        <v>0</v>
      </c>
      <c r="E561">
        <f>'Revenue Drivers'!M391</f>
        <v>0</v>
      </c>
      <c r="F561">
        <f>'Revenue Drivers'!N391</f>
        <v>0</v>
      </c>
      <c r="G561">
        <f>'Revenue Drivers'!O391</f>
        <v>0</v>
      </c>
      <c r="H561">
        <f>'Revenue Drivers'!P391</f>
        <v>0</v>
      </c>
      <c r="I561">
        <f>'Revenue Drivers'!Q391</f>
        <v>0</v>
      </c>
      <c r="J561">
        <f>'Revenue Drivers'!R391</f>
        <v>0</v>
      </c>
      <c r="K561">
        <f>'Revenue Drivers'!S391</f>
        <v>0</v>
      </c>
      <c r="L561">
        <f>'Revenue Drivers'!T391</f>
        <v>0</v>
      </c>
      <c r="M561">
        <f>'Revenue Drivers'!U391</f>
        <v>0</v>
      </c>
      <c r="N561">
        <f>'Revenue Drivers'!V391</f>
        <v>0</v>
      </c>
      <c r="O561">
        <f>'Revenue Drivers'!W391</f>
        <v>0</v>
      </c>
      <c r="P561">
        <f>'Revenue Drivers'!X391</f>
        <v>0</v>
      </c>
      <c r="Q561">
        <f>'Revenue Drivers'!Y391</f>
        <v>0</v>
      </c>
      <c r="R561">
        <f>'Revenue Drivers'!Z391</f>
        <v>0</v>
      </c>
      <c r="S561">
        <f>'Revenue Drivers'!AA391</f>
        <v>0</v>
      </c>
      <c r="T561">
        <f>'Revenue Drivers'!AB391</f>
        <v>0</v>
      </c>
      <c r="U561">
        <f>'Revenue Drivers'!AC391</f>
        <v>0</v>
      </c>
      <c r="V561">
        <f>'Revenue Drivers'!AD391</f>
        <v>3.0999999999995254E-2</v>
      </c>
      <c r="W561">
        <f>'Revenue Drivers'!AE391</f>
        <v>4.0579999999999998</v>
      </c>
      <c r="X561">
        <f>'Revenue Drivers'!AF391</f>
        <v>2.392000000000003</v>
      </c>
      <c r="Y561">
        <f>'Revenue Drivers'!AG391</f>
        <v>3.362080000000006</v>
      </c>
      <c r="Z561">
        <f>'Revenue Drivers'!AH391</f>
        <v>-1.1840800000000087</v>
      </c>
      <c r="AA561">
        <f>'Revenue Drivers'!AI391</f>
        <v>0.77726000000000539</v>
      </c>
      <c r="AB561">
        <f>'Revenue Drivers'!AJ391</f>
        <v>4.5214899999999929</v>
      </c>
      <c r="AD561">
        <f>'Revenue Drivers'!AT391</f>
        <v>0</v>
      </c>
      <c r="AE561">
        <f>'Revenue Drivers'!AU391</f>
        <v>0</v>
      </c>
      <c r="AF561">
        <f>'Revenue Drivers'!AV391</f>
        <v>0</v>
      </c>
      <c r="AG561">
        <f>'Revenue Drivers'!AW391</f>
        <v>0</v>
      </c>
      <c r="AH561" t="str">
        <f>'Revenue Drivers'!AX391</f>
        <v>NA</v>
      </c>
      <c r="AI561" t="str">
        <f>'Revenue Drivers'!AY391</f>
        <v>NA</v>
      </c>
      <c r="AJ561" t="str">
        <f>'Revenue Drivers'!AZ391</f>
        <v>NA</v>
      </c>
      <c r="AK561" t="str">
        <f>'Revenue Drivers'!BA391</f>
        <v>NA</v>
      </c>
      <c r="AL561" t="str">
        <f>'Revenue Drivers'!BB391</f>
        <v>NA</v>
      </c>
      <c r="AM561" t="str">
        <f>'Revenue Drivers'!BC391</f>
        <v>NA</v>
      </c>
      <c r="AN561" t="str">
        <f>'Revenue Drivers'!BD391</f>
        <v>NA</v>
      </c>
      <c r="AO561" t="str">
        <f>'Revenue Drivers'!BE391</f>
        <v>NA</v>
      </c>
      <c r="AP561" t="str">
        <f>'Revenue Drivers'!BF391</f>
        <v>NA</v>
      </c>
      <c r="AQ561" t="str">
        <f>'Revenue Drivers'!BG391</f>
        <v>NA</v>
      </c>
      <c r="AR561" t="str">
        <f>'Revenue Drivers'!BH391</f>
        <v>NA</v>
      </c>
      <c r="AS561" t="str">
        <f>'Revenue Drivers'!BI391</f>
        <v>NA</v>
      </c>
      <c r="AT561">
        <f>'Revenue Drivers'!BJ391</f>
        <v>0</v>
      </c>
      <c r="AZ561">
        <f>'Revenue Drivers'!AK391</f>
        <v>6.7894900000000149</v>
      </c>
      <c r="BA561">
        <f>'Revenue Drivers'!AL391</f>
        <v>3.0498799999999946</v>
      </c>
      <c r="BB561">
        <f>'Revenue Drivers'!AM391</f>
        <v>7.3870799999999761</v>
      </c>
      <c r="BC561">
        <f>'Revenue Drivers'!AN391</f>
        <v>-3.9844499999999812</v>
      </c>
      <c r="BD561">
        <f>'Revenue Drivers'!AO391</f>
        <v>-1.7296014368876698</v>
      </c>
      <c r="BE561">
        <f>'Revenue Drivers'!AP391</f>
        <v>-2.2967868186613316</v>
      </c>
      <c r="BF561">
        <f>'Revenue Drivers'!AQ391</f>
        <v>5.6076776992025259</v>
      </c>
      <c r="BG561">
        <f>'Revenue Drivers'!AR391</f>
        <v>1.2626266708038827</v>
      </c>
    </row>
    <row r="562" spans="1:59">
      <c r="A562">
        <f>'Revenue Drivers'!I392</f>
        <v>0</v>
      </c>
      <c r="B562">
        <f>'Revenue Drivers'!J392</f>
        <v>0</v>
      </c>
      <c r="C562">
        <f>'Revenue Drivers'!K392</f>
        <v>0</v>
      </c>
      <c r="D562">
        <f>'Revenue Drivers'!L392</f>
        <v>0</v>
      </c>
      <c r="E562">
        <f>'Revenue Drivers'!M392</f>
        <v>0</v>
      </c>
      <c r="F562">
        <f>'Revenue Drivers'!N392</f>
        <v>0</v>
      </c>
      <c r="G562">
        <f>'Revenue Drivers'!O392</f>
        <v>0</v>
      </c>
      <c r="H562">
        <f>'Revenue Drivers'!P392</f>
        <v>0</v>
      </c>
      <c r="I562">
        <f>'Revenue Drivers'!Q392</f>
        <v>0</v>
      </c>
      <c r="J562">
        <f>'Revenue Drivers'!R392</f>
        <v>0</v>
      </c>
      <c r="K562">
        <f>'Revenue Drivers'!S392</f>
        <v>0</v>
      </c>
      <c r="L562">
        <f>'Revenue Drivers'!T392</f>
        <v>0</v>
      </c>
      <c r="M562">
        <f>'Revenue Drivers'!U392</f>
        <v>0</v>
      </c>
      <c r="N562">
        <f>'Revenue Drivers'!V392</f>
        <v>0</v>
      </c>
      <c r="O562">
        <f>'Revenue Drivers'!W392</f>
        <v>0</v>
      </c>
      <c r="P562">
        <f>'Revenue Drivers'!X392</f>
        <v>0</v>
      </c>
      <c r="Q562">
        <f>'Revenue Drivers'!Y392</f>
        <v>0</v>
      </c>
      <c r="R562">
        <f>'Revenue Drivers'!Z392</f>
        <v>0</v>
      </c>
      <c r="S562">
        <f>'Revenue Drivers'!AA392</f>
        <v>0</v>
      </c>
      <c r="T562">
        <f>'Revenue Drivers'!AB392</f>
        <v>0</v>
      </c>
      <c r="U562">
        <f>'Revenue Drivers'!AC392</f>
        <v>0</v>
      </c>
      <c r="V562">
        <f>'Revenue Drivers'!AD392</f>
        <v>0</v>
      </c>
      <c r="W562">
        <f>'Revenue Drivers'!AE392</f>
        <v>0</v>
      </c>
      <c r="X562">
        <f>'Revenue Drivers'!AF392</f>
        <v>0</v>
      </c>
      <c r="Y562">
        <f>'Revenue Drivers'!AG392</f>
        <v>0</v>
      </c>
      <c r="Z562">
        <f>'Revenue Drivers'!AH392</f>
        <v>0</v>
      </c>
      <c r="AA562">
        <f>'Revenue Drivers'!AI392</f>
        <v>0</v>
      </c>
      <c r="AB562">
        <f>'Revenue Drivers'!AJ392</f>
        <v>0</v>
      </c>
      <c r="AD562">
        <f>'Revenue Drivers'!AT392</f>
        <v>0</v>
      </c>
      <c r="AE562">
        <f>'Revenue Drivers'!AU392</f>
        <v>0</v>
      </c>
      <c r="AF562">
        <f>'Revenue Drivers'!AV392</f>
        <v>0</v>
      </c>
      <c r="AG562">
        <f>'Revenue Drivers'!AW392</f>
        <v>0</v>
      </c>
      <c r="AH562">
        <f>'Revenue Drivers'!AX392</f>
        <v>0</v>
      </c>
      <c r="AI562">
        <f>'Revenue Drivers'!AY392</f>
        <v>0</v>
      </c>
      <c r="AJ562">
        <f>'Revenue Drivers'!AZ392</f>
        <v>0</v>
      </c>
      <c r="AK562">
        <f>'Revenue Drivers'!BA392</f>
        <v>0</v>
      </c>
      <c r="AL562">
        <f>'Revenue Drivers'!BB392</f>
        <v>0</v>
      </c>
      <c r="AM562">
        <f>'Revenue Drivers'!BC392</f>
        <v>0</v>
      </c>
      <c r="AN562">
        <f>'Revenue Drivers'!BD392</f>
        <v>0</v>
      </c>
      <c r="AO562">
        <f>'Revenue Drivers'!BE392</f>
        <v>0</v>
      </c>
      <c r="AP562">
        <f>'Revenue Drivers'!BF392</f>
        <v>0</v>
      </c>
      <c r="AQ562">
        <f>'Revenue Drivers'!BG392</f>
        <v>0</v>
      </c>
      <c r="AR562">
        <f>'Revenue Drivers'!BH392</f>
        <v>0</v>
      </c>
      <c r="AS562">
        <f>'Revenue Drivers'!BI392</f>
        <v>0</v>
      </c>
      <c r="AT562">
        <f>'Revenue Drivers'!BJ392</f>
        <v>0</v>
      </c>
      <c r="AZ562">
        <f>'Revenue Drivers'!AK392</f>
        <v>0</v>
      </c>
      <c r="BA562">
        <f>'Revenue Drivers'!AL392</f>
        <v>0</v>
      </c>
      <c r="BB562">
        <f>'Revenue Drivers'!AM392</f>
        <v>0</v>
      </c>
      <c r="BC562">
        <f>'Revenue Drivers'!AN392</f>
        <v>0</v>
      </c>
      <c r="BD562">
        <f>'Revenue Drivers'!AO392</f>
        <v>0</v>
      </c>
      <c r="BE562">
        <f>'Revenue Drivers'!AP392</f>
        <v>0</v>
      </c>
      <c r="BF562">
        <f>'Revenue Drivers'!AQ392</f>
        <v>0</v>
      </c>
      <c r="BG562">
        <f>'Revenue Drivers'!AR392</f>
        <v>0</v>
      </c>
    </row>
    <row r="563" spans="1:59">
      <c r="A563" t="str">
        <f>'Revenue Drivers'!I393</f>
        <v>y/y FX Impact - %</v>
      </c>
      <c r="B563">
        <f>'Revenue Drivers'!J393</f>
        <v>0</v>
      </c>
      <c r="C563">
        <f>'Revenue Drivers'!K393</f>
        <v>0</v>
      </c>
      <c r="D563">
        <f>'Revenue Drivers'!L393</f>
        <v>0</v>
      </c>
      <c r="E563">
        <f>'Revenue Drivers'!M393</f>
        <v>0</v>
      </c>
      <c r="F563">
        <f>'Revenue Drivers'!N393</f>
        <v>0</v>
      </c>
      <c r="G563">
        <f>'Revenue Drivers'!O393</f>
        <v>0</v>
      </c>
      <c r="H563">
        <f>'Revenue Drivers'!P393</f>
        <v>0</v>
      </c>
      <c r="I563">
        <f>'Revenue Drivers'!Q393</f>
        <v>0</v>
      </c>
      <c r="J563">
        <f>'Revenue Drivers'!R393</f>
        <v>0</v>
      </c>
      <c r="K563">
        <f>'Revenue Drivers'!S393</f>
        <v>0</v>
      </c>
      <c r="L563">
        <f>'Revenue Drivers'!T393</f>
        <v>0</v>
      </c>
      <c r="M563">
        <f>'Revenue Drivers'!U393</f>
        <v>0</v>
      </c>
      <c r="N563">
        <f>'Revenue Drivers'!V393</f>
        <v>0</v>
      </c>
      <c r="O563">
        <f>'Revenue Drivers'!W393</f>
        <v>0</v>
      </c>
      <c r="P563">
        <f>'Revenue Drivers'!X393</f>
        <v>0</v>
      </c>
      <c r="Q563">
        <f>'Revenue Drivers'!Y393</f>
        <v>0</v>
      </c>
      <c r="R563">
        <f>'Revenue Drivers'!Z393</f>
        <v>0</v>
      </c>
      <c r="S563">
        <f>'Revenue Drivers'!AA393</f>
        <v>0</v>
      </c>
      <c r="T563">
        <f>'Revenue Drivers'!AB393</f>
        <v>0</v>
      </c>
      <c r="U563">
        <f>'Revenue Drivers'!AC393</f>
        <v>-0.17730333199056214</v>
      </c>
      <c r="V563">
        <f>'Revenue Drivers'!AD393</f>
        <v>-0.19548789836819624</v>
      </c>
      <c r="W563">
        <f>'Revenue Drivers'!AE393</f>
        <v>-0.19678294389187645</v>
      </c>
      <c r="X563">
        <f>'Revenue Drivers'!AF393</f>
        <v>-9.1682017854612718E-2</v>
      </c>
      <c r="Y563">
        <f>'Revenue Drivers'!AG393</f>
        <v>1.0256699122877633E-2</v>
      </c>
      <c r="Z563">
        <f>'Revenue Drivers'!AH393</f>
        <v>0.10645187735694384</v>
      </c>
      <c r="AA563">
        <f>'Revenue Drivers'!AI393</f>
        <v>0.17414536197066899</v>
      </c>
      <c r="AB563">
        <f>'Revenue Drivers'!AJ393</f>
        <v>9.029253271747506E-2</v>
      </c>
      <c r="AD563">
        <f>'Revenue Drivers'!AT393</f>
        <v>0</v>
      </c>
      <c r="AE563">
        <f>'Revenue Drivers'!AU393</f>
        <v>0</v>
      </c>
      <c r="AF563">
        <f>'Revenue Drivers'!AV393</f>
        <v>0</v>
      </c>
      <c r="AG563">
        <f>'Revenue Drivers'!AW393</f>
        <v>0</v>
      </c>
      <c r="AH563">
        <f>'Revenue Drivers'!AX393</f>
        <v>-0.16353777160993532</v>
      </c>
      <c r="AI563">
        <f>'Revenue Drivers'!AY393</f>
        <v>9.7076194646668945E-2</v>
      </c>
      <c r="AJ563">
        <f>'Revenue Drivers'!AZ393</f>
        <v>-1.9663799558063078E-2</v>
      </c>
      <c r="AK563">
        <f>'Revenue Drivers'!BA393</f>
        <v>3.0583836507757312E-2</v>
      </c>
      <c r="AL563">
        <f>'Revenue Drivers'!BB393</f>
        <v>0</v>
      </c>
      <c r="AM563">
        <f>'Revenue Drivers'!BC393</f>
        <v>0</v>
      </c>
      <c r="AN563">
        <f>'Revenue Drivers'!BD393</f>
        <v>0</v>
      </c>
      <c r="AO563">
        <f>'Revenue Drivers'!BE393</f>
        <v>0</v>
      </c>
      <c r="AP563">
        <f>'Revenue Drivers'!BF393</f>
        <v>0</v>
      </c>
      <c r="AQ563">
        <f>'Revenue Drivers'!BG393</f>
        <v>0</v>
      </c>
      <c r="AR563">
        <f>'Revenue Drivers'!BH393</f>
        <v>0</v>
      </c>
      <c r="AS563">
        <f>'Revenue Drivers'!BI393</f>
        <v>0</v>
      </c>
      <c r="AT563">
        <f>'Revenue Drivers'!BJ393</f>
        <v>0</v>
      </c>
      <c r="AZ563">
        <f>'Revenue Drivers'!AK393</f>
        <v>1.6742302737096537E-2</v>
      </c>
      <c r="BA563">
        <f>'Revenue Drivers'!AL393</f>
        <v>-2.7815569901253001E-2</v>
      </c>
      <c r="BB563">
        <f>'Revenue Drivers'!AM393</f>
        <v>-6.8703230084303568E-2</v>
      </c>
      <c r="BC563">
        <f>'Revenue Drivers'!AN393</f>
        <v>2.7718906860010328E-3</v>
      </c>
      <c r="BD563">
        <f>'Revenue Drivers'!AO393</f>
        <v>4.8022015106861993E-2</v>
      </c>
      <c r="BE563">
        <f>'Revenue Drivers'!AP393</f>
        <v>2.8646043302203994E-2</v>
      </c>
      <c r="BF563">
        <f>'Revenue Drivers'!AQ393</f>
        <v>1.5696513327724482E-2</v>
      </c>
      <c r="BG563">
        <f>'Revenue Drivers'!AR393</f>
        <v>3.1941728031698036E-2</v>
      </c>
    </row>
    <row r="564" spans="1:59">
      <c r="A564" t="str">
        <f>'Revenue Drivers'!I394</f>
        <v>Abs FX Impact</v>
      </c>
      <c r="B564">
        <f>'Revenue Drivers'!J394</f>
        <v>0</v>
      </c>
      <c r="C564">
        <f>'Revenue Drivers'!K394</f>
        <v>0</v>
      </c>
      <c r="D564">
        <f>'Revenue Drivers'!L394</f>
        <v>0</v>
      </c>
      <c r="E564">
        <f>'Revenue Drivers'!M394</f>
        <v>0</v>
      </c>
      <c r="F564">
        <f>'Revenue Drivers'!N394</f>
        <v>0</v>
      </c>
      <c r="G564">
        <f>'Revenue Drivers'!O394</f>
        <v>0</v>
      </c>
      <c r="H564">
        <f>'Revenue Drivers'!P394</f>
        <v>0</v>
      </c>
      <c r="I564">
        <f>'Revenue Drivers'!Q394</f>
        <v>0</v>
      </c>
      <c r="J564">
        <f>'Revenue Drivers'!R394</f>
        <v>0</v>
      </c>
      <c r="K564">
        <f>'Revenue Drivers'!S394</f>
        <v>0</v>
      </c>
      <c r="L564">
        <f>'Revenue Drivers'!T394</f>
        <v>0</v>
      </c>
      <c r="M564">
        <f>'Revenue Drivers'!U394</f>
        <v>0</v>
      </c>
      <c r="N564">
        <f>'Revenue Drivers'!V394</f>
        <v>0</v>
      </c>
      <c r="O564">
        <f>'Revenue Drivers'!W394</f>
        <v>0</v>
      </c>
      <c r="P564">
        <f>'Revenue Drivers'!X394</f>
        <v>0</v>
      </c>
      <c r="Q564">
        <f>'Revenue Drivers'!Y394</f>
        <v>0</v>
      </c>
      <c r="R564">
        <f>'Revenue Drivers'!Z394</f>
        <v>0</v>
      </c>
      <c r="S564">
        <f>'Revenue Drivers'!AA394</f>
        <v>0</v>
      </c>
      <c r="T564">
        <f>'Revenue Drivers'!AB394</f>
        <v>0</v>
      </c>
      <c r="U564">
        <f>'Revenue Drivers'!AC394</f>
        <v>-3.081</v>
      </c>
      <c r="V564">
        <f>'Revenue Drivers'!AD394</f>
        <v>-3.57</v>
      </c>
      <c r="W564">
        <f>'Revenue Drivers'!AE394</f>
        <v>-4.1349999999999998</v>
      </c>
      <c r="X564">
        <f>'Revenue Drivers'!AF394</f>
        <v>-1.9410000000000001</v>
      </c>
      <c r="Y564">
        <f>'Revenue Drivers'!AG394</f>
        <v>0.25491999999999848</v>
      </c>
      <c r="Z564">
        <f>'Revenue Drivers'!AH394</f>
        <v>2.5970000000000013</v>
      </c>
      <c r="AA564">
        <f>'Revenue Drivers'!AI394</f>
        <v>4.8567399999999878</v>
      </c>
      <c r="AB564">
        <f>'Revenue Drivers'!AJ394</f>
        <v>2.9322500000000034</v>
      </c>
      <c r="AD564">
        <f>'Revenue Drivers'!AT394</f>
        <v>0</v>
      </c>
      <c r="AE564">
        <f>'Revenue Drivers'!AU394</f>
        <v>0</v>
      </c>
      <c r="AF564">
        <f>'Revenue Drivers'!AV394</f>
        <v>0</v>
      </c>
      <c r="AG564">
        <f>'Revenue Drivers'!AW394</f>
        <v>0</v>
      </c>
      <c r="AH564">
        <f>'Revenue Drivers'!AX394</f>
        <v>-12.727</v>
      </c>
      <c r="AI564">
        <f>'Revenue Drivers'!AY394</f>
        <v>10.640909999999991</v>
      </c>
      <c r="AJ564">
        <f>'Revenue Drivers'!AZ394</f>
        <v>-3.2303099999999958</v>
      </c>
      <c r="AK564">
        <f>'Revenue Drivers'!BA394</f>
        <v>6.4665852235271615</v>
      </c>
      <c r="AL564">
        <f>'Revenue Drivers'!BB394</f>
        <v>0</v>
      </c>
      <c r="AM564">
        <f>'Revenue Drivers'!BC394</f>
        <v>0</v>
      </c>
      <c r="AN564">
        <f>'Revenue Drivers'!BD394</f>
        <v>0</v>
      </c>
      <c r="AO564">
        <f>'Revenue Drivers'!BE394</f>
        <v>0</v>
      </c>
      <c r="AP564">
        <f>'Revenue Drivers'!BF394</f>
        <v>0</v>
      </c>
      <c r="AQ564">
        <f>'Revenue Drivers'!BG394</f>
        <v>0</v>
      </c>
      <c r="AR564">
        <f>'Revenue Drivers'!BH394</f>
        <v>0</v>
      </c>
      <c r="AS564">
        <f>'Revenue Drivers'!BI394</f>
        <v>0</v>
      </c>
      <c r="AT564">
        <f>'Revenue Drivers'!BJ394</f>
        <v>0</v>
      </c>
      <c r="AZ564">
        <f>'Revenue Drivers'!AK394</f>
        <v>0.63675999999998822</v>
      </c>
      <c r="BA564">
        <f>'Revenue Drivers'!AL394</f>
        <v>-1.0901200000000131</v>
      </c>
      <c r="BB564">
        <f>'Revenue Drivers'!AM394</f>
        <v>-2.9011999999999674</v>
      </c>
      <c r="BC564">
        <f>'Revenue Drivers'!AN394</f>
        <v>0.12424999999999642</v>
      </c>
      <c r="BD564">
        <f>'Revenue Drivers'!AO394</f>
        <v>2.3683977630553272</v>
      </c>
      <c r="BE564">
        <f>'Revenue Drivers'!AP394</f>
        <v>1.4506929249102143</v>
      </c>
      <c r="BF564">
        <f>'Revenue Drivers'!AQ394</f>
        <v>0.88242658625802051</v>
      </c>
      <c r="BG564">
        <f>'Revenue Drivers'!AR394</f>
        <v>1.7650679493035994</v>
      </c>
    </row>
    <row r="565" spans="1:59">
      <c r="A565">
        <f>'Revenue Drivers'!I395</f>
        <v>0</v>
      </c>
      <c r="B565">
        <f>'Revenue Drivers'!J395</f>
        <v>0</v>
      </c>
      <c r="C565">
        <f>'Revenue Drivers'!K395</f>
        <v>0</v>
      </c>
      <c r="D565">
        <f>'Revenue Drivers'!L395</f>
        <v>0</v>
      </c>
      <c r="E565">
        <f>'Revenue Drivers'!M395</f>
        <v>0</v>
      </c>
      <c r="F565">
        <f>'Revenue Drivers'!N395</f>
        <v>0</v>
      </c>
      <c r="G565">
        <f>'Revenue Drivers'!O395</f>
        <v>0</v>
      </c>
      <c r="H565">
        <f>'Revenue Drivers'!P395</f>
        <v>0</v>
      </c>
      <c r="I565">
        <f>'Revenue Drivers'!Q395</f>
        <v>0</v>
      </c>
      <c r="J565">
        <f>'Revenue Drivers'!R395</f>
        <v>0</v>
      </c>
      <c r="K565">
        <f>'Revenue Drivers'!S395</f>
        <v>0</v>
      </c>
      <c r="L565">
        <f>'Revenue Drivers'!T395</f>
        <v>0</v>
      </c>
      <c r="M565">
        <f>'Revenue Drivers'!U395</f>
        <v>0</v>
      </c>
      <c r="N565">
        <f>'Revenue Drivers'!V395</f>
        <v>0</v>
      </c>
      <c r="O565">
        <f>'Revenue Drivers'!W395</f>
        <v>0</v>
      </c>
      <c r="P565">
        <f>'Revenue Drivers'!X395</f>
        <v>0</v>
      </c>
      <c r="Q565">
        <f>'Revenue Drivers'!Y395</f>
        <v>0</v>
      </c>
      <c r="R565">
        <f>'Revenue Drivers'!Z395</f>
        <v>0</v>
      </c>
      <c r="S565">
        <f>'Revenue Drivers'!AA395</f>
        <v>0</v>
      </c>
      <c r="T565">
        <f>'Revenue Drivers'!AB395</f>
        <v>0</v>
      </c>
      <c r="U565">
        <f>'Revenue Drivers'!AC395</f>
        <v>0</v>
      </c>
      <c r="V565">
        <f>'Revenue Drivers'!AD395</f>
        <v>0</v>
      </c>
      <c r="W565">
        <f>'Revenue Drivers'!AE395</f>
        <v>0</v>
      </c>
      <c r="X565">
        <f>'Revenue Drivers'!AF395</f>
        <v>0</v>
      </c>
      <c r="Y565">
        <f>'Revenue Drivers'!AG395</f>
        <v>0</v>
      </c>
      <c r="Z565">
        <f>'Revenue Drivers'!AH395</f>
        <v>0</v>
      </c>
      <c r="AA565">
        <f>'Revenue Drivers'!AI395</f>
        <v>0</v>
      </c>
      <c r="AB565">
        <f>'Revenue Drivers'!AJ395</f>
        <v>0</v>
      </c>
      <c r="AD565">
        <f>'Revenue Drivers'!AT395</f>
        <v>0</v>
      </c>
      <c r="AE565">
        <f>'Revenue Drivers'!AU395</f>
        <v>0</v>
      </c>
      <c r="AF565">
        <f>'Revenue Drivers'!AV395</f>
        <v>0</v>
      </c>
      <c r="AG565">
        <f>'Revenue Drivers'!AW395</f>
        <v>0</v>
      </c>
      <c r="AH565">
        <f>'Revenue Drivers'!AX395</f>
        <v>0</v>
      </c>
      <c r="AI565">
        <f>'Revenue Drivers'!AY395</f>
        <v>0</v>
      </c>
      <c r="AJ565">
        <f>'Revenue Drivers'!AZ395</f>
        <v>0</v>
      </c>
      <c r="AK565">
        <f>'Revenue Drivers'!BA395</f>
        <v>0</v>
      </c>
      <c r="AL565">
        <f>'Revenue Drivers'!BB395</f>
        <v>0</v>
      </c>
      <c r="AM565">
        <f>'Revenue Drivers'!BC395</f>
        <v>0</v>
      </c>
      <c r="AN565">
        <f>'Revenue Drivers'!BD395</f>
        <v>0</v>
      </c>
      <c r="AO565">
        <f>'Revenue Drivers'!BE395</f>
        <v>0</v>
      </c>
      <c r="AP565">
        <f>'Revenue Drivers'!BF395</f>
        <v>0</v>
      </c>
      <c r="AQ565">
        <f>'Revenue Drivers'!BG395</f>
        <v>0</v>
      </c>
      <c r="AR565">
        <f>'Revenue Drivers'!BH395</f>
        <v>0</v>
      </c>
      <c r="AS565">
        <f>'Revenue Drivers'!BI395</f>
        <v>0</v>
      </c>
      <c r="AT565">
        <f>'Revenue Drivers'!BJ395</f>
        <v>0</v>
      </c>
      <c r="AZ565">
        <f>'Revenue Drivers'!AK395</f>
        <v>0</v>
      </c>
      <c r="BA565">
        <f>'Revenue Drivers'!AL395</f>
        <v>0</v>
      </c>
      <c r="BB565">
        <f>'Revenue Drivers'!AM395</f>
        <v>0</v>
      </c>
      <c r="BC565">
        <f>'Revenue Drivers'!AN395</f>
        <v>0</v>
      </c>
      <c r="BD565">
        <f>'Revenue Drivers'!AO395</f>
        <v>0</v>
      </c>
      <c r="BE565">
        <f>'Revenue Drivers'!AP395</f>
        <v>0</v>
      </c>
      <c r="BF565">
        <f>'Revenue Drivers'!AQ395</f>
        <v>0</v>
      </c>
      <c r="BG565">
        <f>'Revenue Drivers'!AR395</f>
        <v>0</v>
      </c>
    </row>
    <row r="566" spans="1:59">
      <c r="A566">
        <f>'Revenue Drivers'!I396</f>
        <v>0</v>
      </c>
      <c r="B566">
        <f>'Revenue Drivers'!J396</f>
        <v>0</v>
      </c>
      <c r="C566">
        <f>'Revenue Drivers'!K396</f>
        <v>0</v>
      </c>
      <c r="D566">
        <f>'Revenue Drivers'!L396</f>
        <v>0</v>
      </c>
      <c r="E566">
        <f>'Revenue Drivers'!M396</f>
        <v>0</v>
      </c>
      <c r="F566">
        <f>'Revenue Drivers'!N396</f>
        <v>0</v>
      </c>
      <c r="G566">
        <f>'Revenue Drivers'!O396</f>
        <v>0</v>
      </c>
      <c r="H566">
        <f>'Revenue Drivers'!P396</f>
        <v>0</v>
      </c>
      <c r="I566">
        <f>'Revenue Drivers'!Q396</f>
        <v>0</v>
      </c>
      <c r="J566">
        <f>'Revenue Drivers'!R396</f>
        <v>0</v>
      </c>
      <c r="K566">
        <f>'Revenue Drivers'!S396</f>
        <v>0</v>
      </c>
      <c r="L566">
        <f>'Revenue Drivers'!T396</f>
        <v>0</v>
      </c>
      <c r="M566">
        <f>'Revenue Drivers'!U396</f>
        <v>0</v>
      </c>
      <c r="N566">
        <f>'Revenue Drivers'!V396</f>
        <v>0</v>
      </c>
      <c r="O566">
        <f>'Revenue Drivers'!W396</f>
        <v>0</v>
      </c>
      <c r="P566">
        <f>'Revenue Drivers'!X396</f>
        <v>0</v>
      </c>
      <c r="Q566">
        <f>'Revenue Drivers'!Y396</f>
        <v>0</v>
      </c>
      <c r="R566">
        <f>'Revenue Drivers'!Z396</f>
        <v>0</v>
      </c>
      <c r="S566">
        <f>'Revenue Drivers'!AA396</f>
        <v>0</v>
      </c>
      <c r="T566">
        <f>'Revenue Drivers'!AB396</f>
        <v>0</v>
      </c>
      <c r="U566">
        <f>'Revenue Drivers'!AC396</f>
        <v>0</v>
      </c>
      <c r="V566">
        <f>'Revenue Drivers'!AD396</f>
        <v>0</v>
      </c>
      <c r="W566">
        <f>'Revenue Drivers'!AE396</f>
        <v>0</v>
      </c>
      <c r="X566">
        <f>'Revenue Drivers'!AF396</f>
        <v>0</v>
      </c>
      <c r="Y566">
        <f>'Revenue Drivers'!AG396</f>
        <v>0</v>
      </c>
      <c r="Z566">
        <f>'Revenue Drivers'!AH396</f>
        <v>0</v>
      </c>
      <c r="AA566">
        <f>'Revenue Drivers'!AI396</f>
        <v>0</v>
      </c>
      <c r="AB566">
        <f>'Revenue Drivers'!AJ396</f>
        <v>0</v>
      </c>
      <c r="AD566">
        <f>'Revenue Drivers'!AT396</f>
        <v>0</v>
      </c>
      <c r="AE566">
        <f>'Revenue Drivers'!AU396</f>
        <v>0</v>
      </c>
      <c r="AF566">
        <f>'Revenue Drivers'!AV396</f>
        <v>0</v>
      </c>
      <c r="AG566">
        <f>'Revenue Drivers'!AW396</f>
        <v>0</v>
      </c>
      <c r="AH566">
        <f>'Revenue Drivers'!AX396</f>
        <v>0</v>
      </c>
      <c r="AI566">
        <f>'Revenue Drivers'!AY396</f>
        <v>0</v>
      </c>
      <c r="AJ566">
        <f>'Revenue Drivers'!AZ396</f>
        <v>0</v>
      </c>
      <c r="AK566">
        <f>'Revenue Drivers'!BA396</f>
        <v>0</v>
      </c>
      <c r="AL566">
        <f>'Revenue Drivers'!BB396</f>
        <v>0</v>
      </c>
      <c r="AM566">
        <f>'Revenue Drivers'!BC396</f>
        <v>0</v>
      </c>
      <c r="AN566">
        <f>'Revenue Drivers'!BD396</f>
        <v>0</v>
      </c>
      <c r="AO566">
        <f>'Revenue Drivers'!BE396</f>
        <v>0</v>
      </c>
      <c r="AP566">
        <f>'Revenue Drivers'!BF396</f>
        <v>0</v>
      </c>
      <c r="AQ566">
        <f>'Revenue Drivers'!BG396</f>
        <v>0</v>
      </c>
      <c r="AR566">
        <f>'Revenue Drivers'!BH396</f>
        <v>0</v>
      </c>
      <c r="AS566">
        <f>'Revenue Drivers'!BI396</f>
        <v>0</v>
      </c>
      <c r="AT566">
        <f>'Revenue Drivers'!BJ396</f>
        <v>0</v>
      </c>
      <c r="AZ566">
        <f>'Revenue Drivers'!AK396</f>
        <v>0</v>
      </c>
      <c r="BA566">
        <f>'Revenue Drivers'!AL396</f>
        <v>0</v>
      </c>
      <c r="BB566">
        <f>'Revenue Drivers'!AM396</f>
        <v>0</v>
      </c>
      <c r="BC566">
        <f>'Revenue Drivers'!AN396</f>
        <v>0</v>
      </c>
      <c r="BD566">
        <f>'Revenue Drivers'!AO396</f>
        <v>0</v>
      </c>
      <c r="BE566">
        <f>'Revenue Drivers'!AP396</f>
        <v>0</v>
      </c>
      <c r="BF566">
        <f>'Revenue Drivers'!AQ396</f>
        <v>0</v>
      </c>
      <c r="BG566">
        <f>'Revenue Drivers'!AR396</f>
        <v>0</v>
      </c>
    </row>
    <row r="567" spans="1:59">
      <c r="A567" t="str">
        <f>'Revenue Drivers'!I397</f>
        <v>Check</v>
      </c>
      <c r="B567">
        <f>'Revenue Drivers'!J397</f>
        <v>0</v>
      </c>
      <c r="C567">
        <f>'Revenue Drivers'!K397</f>
        <v>0</v>
      </c>
      <c r="D567">
        <f>'Revenue Drivers'!L397</f>
        <v>0</v>
      </c>
      <c r="E567">
        <f>'Revenue Drivers'!M397</f>
        <v>0</v>
      </c>
      <c r="F567">
        <f>'Revenue Drivers'!N397</f>
        <v>0</v>
      </c>
      <c r="G567">
        <f>'Revenue Drivers'!O397</f>
        <v>0</v>
      </c>
      <c r="H567">
        <f>'Revenue Drivers'!P397</f>
        <v>0</v>
      </c>
      <c r="I567">
        <f>'Revenue Drivers'!Q397</f>
        <v>0</v>
      </c>
      <c r="J567">
        <f>'Revenue Drivers'!R397</f>
        <v>0</v>
      </c>
      <c r="K567">
        <f>'Revenue Drivers'!S397</f>
        <v>0</v>
      </c>
      <c r="L567">
        <f>'Revenue Drivers'!T397</f>
        <v>0</v>
      </c>
      <c r="M567">
        <f>'Revenue Drivers'!U397</f>
        <v>0</v>
      </c>
      <c r="N567">
        <f>'Revenue Drivers'!V397</f>
        <v>0</v>
      </c>
      <c r="O567">
        <f>'Revenue Drivers'!W397</f>
        <v>0</v>
      </c>
      <c r="P567">
        <f>'Revenue Drivers'!X397</f>
        <v>0</v>
      </c>
      <c r="Q567">
        <f>'Revenue Drivers'!Y397</f>
        <v>0</v>
      </c>
      <c r="R567">
        <f>'Revenue Drivers'!Z397</f>
        <v>0</v>
      </c>
      <c r="S567">
        <f>'Revenue Drivers'!AA397</f>
        <v>0</v>
      </c>
      <c r="T567">
        <f>'Revenue Drivers'!AB397</f>
        <v>0</v>
      </c>
      <c r="U567">
        <f>'Revenue Drivers'!AC397</f>
        <v>0</v>
      </c>
      <c r="V567">
        <f>'Revenue Drivers'!AD397</f>
        <v>0</v>
      </c>
      <c r="W567">
        <f>'Revenue Drivers'!AE397</f>
        <v>0</v>
      </c>
      <c r="X567">
        <f>'Revenue Drivers'!AF397</f>
        <v>0</v>
      </c>
      <c r="Y567">
        <f>'Revenue Drivers'!AG397</f>
        <v>0</v>
      </c>
      <c r="Z567">
        <f>'Revenue Drivers'!AH397</f>
        <v>0</v>
      </c>
      <c r="AA567">
        <f>'Revenue Drivers'!AI397</f>
        <v>0</v>
      </c>
      <c r="AB567">
        <f>'Revenue Drivers'!AJ397</f>
        <v>0</v>
      </c>
      <c r="AD567">
        <f>'Revenue Drivers'!AT397</f>
        <v>0</v>
      </c>
      <c r="AE567">
        <f>'Revenue Drivers'!AU397</f>
        <v>0</v>
      </c>
      <c r="AF567">
        <f>'Revenue Drivers'!AV397</f>
        <v>0</v>
      </c>
      <c r="AG567">
        <f>'Revenue Drivers'!AW397</f>
        <v>0</v>
      </c>
      <c r="AH567">
        <f>'Revenue Drivers'!AX397</f>
        <v>0</v>
      </c>
      <c r="AI567">
        <f>'Revenue Drivers'!AY397</f>
        <v>0</v>
      </c>
      <c r="AJ567">
        <f>'Revenue Drivers'!AZ397</f>
        <v>0</v>
      </c>
      <c r="AK567">
        <f>'Revenue Drivers'!BA397</f>
        <v>0</v>
      </c>
      <c r="AL567">
        <f>'Revenue Drivers'!BB397</f>
        <v>0</v>
      </c>
      <c r="AM567">
        <f>'Revenue Drivers'!BC397</f>
        <v>0</v>
      </c>
      <c r="AN567">
        <f>'Revenue Drivers'!BD397</f>
        <v>0</v>
      </c>
      <c r="AO567">
        <f>'Revenue Drivers'!BE397</f>
        <v>0</v>
      </c>
      <c r="AP567">
        <f>'Revenue Drivers'!BF397</f>
        <v>0</v>
      </c>
      <c r="AQ567">
        <f>'Revenue Drivers'!BG397</f>
        <v>0</v>
      </c>
      <c r="AR567">
        <f>'Revenue Drivers'!BH397</f>
        <v>0</v>
      </c>
      <c r="AS567">
        <f>'Revenue Drivers'!BI397</f>
        <v>0</v>
      </c>
      <c r="AT567">
        <f>'Revenue Drivers'!BJ397</f>
        <v>0</v>
      </c>
      <c r="AZ567">
        <f>'Revenue Drivers'!AK397</f>
        <v>0</v>
      </c>
      <c r="BA567">
        <f>'Revenue Drivers'!AL397</f>
        <v>0</v>
      </c>
      <c r="BB567">
        <f>'Revenue Drivers'!AM397</f>
        <v>0</v>
      </c>
      <c r="BC567">
        <f>'Revenue Drivers'!AN397</f>
        <v>0</v>
      </c>
      <c r="BD567">
        <f>'Revenue Drivers'!AO397</f>
        <v>0</v>
      </c>
      <c r="BE567">
        <f>'Revenue Drivers'!AP397</f>
        <v>0</v>
      </c>
      <c r="BF567">
        <f>'Revenue Drivers'!AQ397</f>
        <v>0</v>
      </c>
      <c r="BG567">
        <f>'Revenue Drivers'!AR397</f>
        <v>0</v>
      </c>
    </row>
    <row r="568" spans="1:59">
      <c r="A568">
        <f>'Revenue Drivers'!I398</f>
        <v>0</v>
      </c>
      <c r="B568">
        <f>'Revenue Drivers'!J398</f>
        <v>0</v>
      </c>
      <c r="C568">
        <f>'Revenue Drivers'!K398</f>
        <v>0</v>
      </c>
      <c r="D568">
        <f>'Revenue Drivers'!L398</f>
        <v>0</v>
      </c>
      <c r="E568">
        <f>'Revenue Drivers'!M398</f>
        <v>0</v>
      </c>
      <c r="F568">
        <f>'Revenue Drivers'!N398</f>
        <v>0</v>
      </c>
      <c r="G568">
        <f>'Revenue Drivers'!O398</f>
        <v>0</v>
      </c>
      <c r="H568">
        <f>'Revenue Drivers'!P398</f>
        <v>0</v>
      </c>
      <c r="I568">
        <f>'Revenue Drivers'!Q398</f>
        <v>0</v>
      </c>
      <c r="J568">
        <f>'Revenue Drivers'!R398</f>
        <v>0</v>
      </c>
      <c r="K568">
        <f>'Revenue Drivers'!S398</f>
        <v>0</v>
      </c>
      <c r="L568">
        <f>'Revenue Drivers'!T398</f>
        <v>0</v>
      </c>
      <c r="M568">
        <f>'Revenue Drivers'!U398</f>
        <v>0</v>
      </c>
      <c r="N568">
        <f>'Revenue Drivers'!V398</f>
        <v>0</v>
      </c>
      <c r="O568">
        <f>'Revenue Drivers'!W398</f>
        <v>0</v>
      </c>
      <c r="P568">
        <f>'Revenue Drivers'!X398</f>
        <v>0</v>
      </c>
      <c r="Q568">
        <f>'Revenue Drivers'!Y398</f>
        <v>0</v>
      </c>
      <c r="R568">
        <f>'Revenue Drivers'!Z398</f>
        <v>0</v>
      </c>
      <c r="S568">
        <f>'Revenue Drivers'!AA398</f>
        <v>0</v>
      </c>
      <c r="T568">
        <f>'Revenue Drivers'!AB398</f>
        <v>0</v>
      </c>
      <c r="U568">
        <f>'Revenue Drivers'!AC398</f>
        <v>0</v>
      </c>
      <c r="V568">
        <f>'Revenue Drivers'!AD398</f>
        <v>0</v>
      </c>
      <c r="W568">
        <f>'Revenue Drivers'!AE398</f>
        <v>0</v>
      </c>
      <c r="X568">
        <f>'Revenue Drivers'!AF398</f>
        <v>0</v>
      </c>
      <c r="Y568">
        <f>'Revenue Drivers'!AG398</f>
        <v>0</v>
      </c>
      <c r="Z568">
        <f>'Revenue Drivers'!AH398</f>
        <v>0</v>
      </c>
      <c r="AA568">
        <f>'Revenue Drivers'!AI398</f>
        <v>0</v>
      </c>
      <c r="AB568">
        <f>'Revenue Drivers'!AJ398</f>
        <v>0</v>
      </c>
      <c r="AD568">
        <f>'Revenue Drivers'!AT398</f>
        <v>0</v>
      </c>
      <c r="AE568">
        <f>'Revenue Drivers'!AU398</f>
        <v>0</v>
      </c>
      <c r="AF568">
        <f>'Revenue Drivers'!AV398</f>
        <v>0</v>
      </c>
      <c r="AG568">
        <f>'Revenue Drivers'!AW398</f>
        <v>0</v>
      </c>
      <c r="AH568">
        <f>'Revenue Drivers'!AX398</f>
        <v>0</v>
      </c>
      <c r="AI568">
        <f>'Revenue Drivers'!AY398</f>
        <v>0</v>
      </c>
      <c r="AJ568">
        <f>'Revenue Drivers'!AZ398</f>
        <v>0</v>
      </c>
      <c r="AK568">
        <f>'Revenue Drivers'!BA398</f>
        <v>0</v>
      </c>
      <c r="AL568">
        <f>'Revenue Drivers'!BB398</f>
        <v>0</v>
      </c>
      <c r="AM568">
        <f>'Revenue Drivers'!BC398</f>
        <v>0</v>
      </c>
      <c r="AN568">
        <f>'Revenue Drivers'!BD398</f>
        <v>0</v>
      </c>
      <c r="AO568">
        <f>'Revenue Drivers'!BE398</f>
        <v>0</v>
      </c>
      <c r="AP568">
        <f>'Revenue Drivers'!BF398</f>
        <v>0</v>
      </c>
      <c r="AQ568">
        <f>'Revenue Drivers'!BG398</f>
        <v>0</v>
      </c>
      <c r="AR568">
        <f>'Revenue Drivers'!BH398</f>
        <v>0</v>
      </c>
      <c r="AS568">
        <f>'Revenue Drivers'!BI398</f>
        <v>0</v>
      </c>
      <c r="AT568">
        <f>'Revenue Drivers'!BJ398</f>
        <v>0</v>
      </c>
      <c r="AZ568">
        <f>'Revenue Drivers'!AK398</f>
        <v>0</v>
      </c>
      <c r="BA568">
        <f>'Revenue Drivers'!AL398</f>
        <v>0</v>
      </c>
      <c r="BB568">
        <f>'Revenue Drivers'!AM398</f>
        <v>0</v>
      </c>
      <c r="BC568">
        <f>'Revenue Drivers'!AN398</f>
        <v>0</v>
      </c>
      <c r="BD568">
        <f>'Revenue Drivers'!AO398</f>
        <v>0</v>
      </c>
      <c r="BE568">
        <f>'Revenue Drivers'!AP398</f>
        <v>0</v>
      </c>
      <c r="BF568">
        <f>'Revenue Drivers'!AQ398</f>
        <v>0</v>
      </c>
      <c r="BG568">
        <f>'Revenue Drivers'!AR398</f>
        <v>0</v>
      </c>
    </row>
    <row r="569" spans="1:59">
      <c r="A569" t="str">
        <f>'Expense Drivers'!I7</f>
        <v>Morgan Stanley | CRTO model</v>
      </c>
      <c r="B569">
        <f>'Expense Drivers'!J7</f>
        <v>0</v>
      </c>
      <c r="C569">
        <f>'Expense Drivers'!K7</f>
        <v>0</v>
      </c>
      <c r="D569">
        <f>'Expense Drivers'!L7</f>
        <v>0</v>
      </c>
      <c r="E569">
        <f>'Expense Drivers'!M7</f>
        <v>40908</v>
      </c>
      <c r="F569">
        <f>'Expense Drivers'!N7</f>
        <v>0</v>
      </c>
      <c r="G569">
        <f>'Expense Drivers'!O7</f>
        <v>0</v>
      </c>
      <c r="H569">
        <f>'Expense Drivers'!P7</f>
        <v>0</v>
      </c>
      <c r="I569">
        <f>'Expense Drivers'!Q7</f>
        <v>41274</v>
      </c>
      <c r="J569">
        <f>'Expense Drivers'!R7</f>
        <v>0</v>
      </c>
      <c r="K569">
        <f>'Expense Drivers'!S7</f>
        <v>0</v>
      </c>
      <c r="L569">
        <f>'Expense Drivers'!T7</f>
        <v>0</v>
      </c>
      <c r="M569">
        <f>'Expense Drivers'!U7</f>
        <v>41639</v>
      </c>
      <c r="N569">
        <f>'Expense Drivers'!V7</f>
        <v>0</v>
      </c>
      <c r="O569">
        <f>'Expense Drivers'!W7</f>
        <v>0</v>
      </c>
      <c r="P569">
        <f>'Expense Drivers'!X7</f>
        <v>0</v>
      </c>
      <c r="Q569">
        <f>'Expense Drivers'!Y7</f>
        <v>42004</v>
      </c>
      <c r="R569">
        <f>'Expense Drivers'!Z7</f>
        <v>0</v>
      </c>
      <c r="S569">
        <f>'Expense Drivers'!AA7</f>
        <v>0</v>
      </c>
      <c r="T569">
        <f>'Expense Drivers'!AB7</f>
        <v>0</v>
      </c>
      <c r="U569">
        <f>'Expense Drivers'!AC7</f>
        <v>42369</v>
      </c>
      <c r="V569">
        <f>'Expense Drivers'!AD7</f>
        <v>0</v>
      </c>
      <c r="W569">
        <f>'Expense Drivers'!AE7</f>
        <v>0</v>
      </c>
      <c r="X569">
        <f>'Expense Drivers'!AF7</f>
        <v>0</v>
      </c>
      <c r="Y569">
        <f>'Expense Drivers'!AG7</f>
        <v>42735</v>
      </c>
      <c r="Z569">
        <f>'Expense Drivers'!AH7</f>
        <v>0</v>
      </c>
      <c r="AA569">
        <f>'Expense Drivers'!AI7</f>
        <v>0</v>
      </c>
      <c r="AB569">
        <f>'Expense Drivers'!AJ7</f>
        <v>0</v>
      </c>
      <c r="AD569">
        <f>'Expense Drivers'!AT7</f>
        <v>0</v>
      </c>
      <c r="AE569">
        <f>'Expense Drivers'!AU7</f>
        <v>0</v>
      </c>
      <c r="AF569">
        <f>'Expense Drivers'!AV7</f>
        <v>0</v>
      </c>
      <c r="AG569">
        <f>'Expense Drivers'!AW7</f>
        <v>0</v>
      </c>
      <c r="AH569">
        <f>'Expense Drivers'!AX7</f>
        <v>0</v>
      </c>
      <c r="AI569">
        <f>'Expense Drivers'!AY7</f>
        <v>0</v>
      </c>
      <c r="AJ569">
        <f>'Expense Drivers'!AZ7</f>
        <v>0</v>
      </c>
      <c r="AK569">
        <f>'Expense Drivers'!BA7</f>
        <v>0</v>
      </c>
      <c r="AL569">
        <f>'Expense Drivers'!BB7</f>
        <v>0</v>
      </c>
      <c r="AM569">
        <f>'Expense Drivers'!BC7</f>
        <v>0</v>
      </c>
      <c r="AN569">
        <f>'Expense Drivers'!BD7</f>
        <v>0</v>
      </c>
      <c r="AO569">
        <f>'Expense Drivers'!BE7</f>
        <v>0</v>
      </c>
      <c r="AP569">
        <f>'Expense Drivers'!BF7</f>
        <v>0</v>
      </c>
      <c r="AQ569">
        <f>'Expense Drivers'!BG7</f>
        <v>0</v>
      </c>
      <c r="AR569">
        <f>'Expense Drivers'!BH7</f>
        <v>0</v>
      </c>
      <c r="AS569">
        <f>'Expense Drivers'!BI7</f>
        <v>0</v>
      </c>
      <c r="AZ569">
        <f>'Expense Drivers'!AK7</f>
        <v>43100</v>
      </c>
      <c r="BA569">
        <f>'Expense Drivers'!AL7</f>
        <v>0</v>
      </c>
      <c r="BB569">
        <f>'Expense Drivers'!AM7</f>
        <v>0</v>
      </c>
      <c r="BC569">
        <f>'Expense Drivers'!AN7</f>
        <v>0</v>
      </c>
      <c r="BD569">
        <f>'Expense Drivers'!AO7</f>
        <v>43465</v>
      </c>
      <c r="BE569">
        <f>'Expense Drivers'!AP7</f>
        <v>0</v>
      </c>
      <c r="BF569">
        <f>'Expense Drivers'!AQ7</f>
        <v>0</v>
      </c>
      <c r="BG569">
        <f>'Expense Drivers'!AR7</f>
        <v>0</v>
      </c>
    </row>
    <row r="570" spans="1:59">
      <c r="A570" t="str">
        <f>'Expense Drivers'!I8</f>
        <v>(USD millions)</v>
      </c>
      <c r="B570">
        <f>'Expense Drivers'!J8</f>
        <v>0</v>
      </c>
      <c r="C570">
        <f>'Expense Drivers'!K8</f>
        <v>0</v>
      </c>
      <c r="D570">
        <f>'Expense Drivers'!L8</f>
        <v>0</v>
      </c>
      <c r="E570">
        <f>'Expense Drivers'!M8</f>
        <v>1</v>
      </c>
      <c r="F570">
        <f>'Expense Drivers'!N8</f>
        <v>2</v>
      </c>
      <c r="G570">
        <f>'Expense Drivers'!O8</f>
        <v>3</v>
      </c>
      <c r="H570">
        <f>'Expense Drivers'!P8</f>
        <v>4</v>
      </c>
      <c r="I570">
        <f>'Expense Drivers'!Q8</f>
        <v>1</v>
      </c>
      <c r="J570">
        <f>'Expense Drivers'!R8</f>
        <v>2</v>
      </c>
      <c r="K570">
        <f>'Expense Drivers'!S8</f>
        <v>3</v>
      </c>
      <c r="L570">
        <f>'Expense Drivers'!T8</f>
        <v>4</v>
      </c>
      <c r="M570">
        <f>'Expense Drivers'!U8</f>
        <v>1</v>
      </c>
      <c r="N570">
        <f>'Expense Drivers'!V8</f>
        <v>2</v>
      </c>
      <c r="O570">
        <f>'Expense Drivers'!W8</f>
        <v>3</v>
      </c>
      <c r="P570">
        <f>'Expense Drivers'!X8</f>
        <v>4</v>
      </c>
      <c r="Q570">
        <f>'Expense Drivers'!Y8</f>
        <v>1</v>
      </c>
      <c r="R570">
        <f>'Expense Drivers'!Z8</f>
        <v>2</v>
      </c>
      <c r="S570">
        <f>'Expense Drivers'!AA8</f>
        <v>3</v>
      </c>
      <c r="T570">
        <f>'Expense Drivers'!AB8</f>
        <v>4</v>
      </c>
      <c r="U570">
        <f>'Expense Drivers'!AC8</f>
        <v>1</v>
      </c>
      <c r="V570">
        <f>'Expense Drivers'!AD8</f>
        <v>2</v>
      </c>
      <c r="W570">
        <f>'Expense Drivers'!AE8</f>
        <v>3</v>
      </c>
      <c r="X570">
        <f>'Expense Drivers'!AF8</f>
        <v>4</v>
      </c>
      <c r="Y570">
        <f>'Expense Drivers'!AG8</f>
        <v>1</v>
      </c>
      <c r="Z570">
        <f>'Expense Drivers'!AH8</f>
        <v>2</v>
      </c>
      <c r="AA570">
        <f>'Expense Drivers'!AI8</f>
        <v>3</v>
      </c>
      <c r="AB570">
        <f>'Expense Drivers'!AJ8</f>
        <v>4</v>
      </c>
      <c r="AD570">
        <f>'Expense Drivers'!AT8</f>
        <v>40908</v>
      </c>
      <c r="AE570">
        <f>'Expense Drivers'!AU8</f>
        <v>41274</v>
      </c>
      <c r="AF570">
        <f>'Expense Drivers'!AV8</f>
        <v>41639</v>
      </c>
      <c r="AG570">
        <f>'Expense Drivers'!AW8</f>
        <v>42004</v>
      </c>
      <c r="AH570">
        <f>'Expense Drivers'!AX8</f>
        <v>42369</v>
      </c>
      <c r="AI570">
        <f>'Expense Drivers'!AY8</f>
        <v>42735</v>
      </c>
      <c r="AJ570">
        <f>'Expense Drivers'!AZ8</f>
        <v>43100</v>
      </c>
      <c r="AK570">
        <f>'Expense Drivers'!BA8</f>
        <v>43465</v>
      </c>
      <c r="AL570">
        <f>'Expense Drivers'!BB8</f>
        <v>43830</v>
      </c>
      <c r="AM570">
        <f>'Expense Drivers'!BC8</f>
        <v>44196</v>
      </c>
      <c r="AN570">
        <f>'Expense Drivers'!BD8</f>
        <v>44561</v>
      </c>
      <c r="AO570">
        <f>'Expense Drivers'!BE8</f>
        <v>44926</v>
      </c>
      <c r="AP570">
        <f>'Expense Drivers'!BF8</f>
        <v>45291</v>
      </c>
      <c r="AQ570">
        <f>'Expense Drivers'!BG8</f>
        <v>45657</v>
      </c>
      <c r="AR570">
        <f>'Expense Drivers'!BH8</f>
        <v>46022</v>
      </c>
      <c r="AS570">
        <f>'Expense Drivers'!BI8</f>
        <v>46387</v>
      </c>
      <c r="AZ570">
        <f>'Expense Drivers'!AK8</f>
        <v>1</v>
      </c>
      <c r="BA570">
        <f>'Expense Drivers'!AL8</f>
        <v>2</v>
      </c>
      <c r="BB570">
        <f>'Expense Drivers'!AM8</f>
        <v>3</v>
      </c>
      <c r="BC570">
        <f>'Expense Drivers'!AN8</f>
        <v>4</v>
      </c>
      <c r="BD570">
        <f>'Expense Drivers'!AO8</f>
        <v>1</v>
      </c>
      <c r="BE570">
        <f>'Expense Drivers'!AP8</f>
        <v>2</v>
      </c>
      <c r="BF570">
        <f>'Expense Drivers'!AQ8</f>
        <v>3</v>
      </c>
      <c r="BG570">
        <f>'Expense Drivers'!AR8</f>
        <v>4</v>
      </c>
    </row>
    <row r="571" spans="1:59">
      <c r="A571" t="str">
        <f>'Expense Drivers'!I10</f>
        <v>Net Revenue</v>
      </c>
      <c r="B571">
        <f>'Expense Drivers'!J10</f>
        <v>0</v>
      </c>
      <c r="C571">
        <f>'Expense Drivers'!K10</f>
        <v>0</v>
      </c>
      <c r="D571">
        <f>'Expense Drivers'!L10</f>
        <v>0</v>
      </c>
      <c r="E571">
        <f>'Expense Drivers'!M10</f>
        <v>0</v>
      </c>
      <c r="F571">
        <f>'Expense Drivers'!N10</f>
        <v>0</v>
      </c>
      <c r="G571">
        <f>'Expense Drivers'!O10</f>
        <v>0</v>
      </c>
      <c r="H571">
        <f>'Expense Drivers'!P10</f>
        <v>0</v>
      </c>
      <c r="I571">
        <f>'Expense Drivers'!Q10</f>
        <v>0</v>
      </c>
      <c r="J571">
        <f>'Expense Drivers'!R10</f>
        <v>0</v>
      </c>
      <c r="K571">
        <f>'Expense Drivers'!S10</f>
        <v>0</v>
      </c>
      <c r="L571">
        <f>'Expense Drivers'!T10</f>
        <v>0</v>
      </c>
      <c r="M571">
        <f>'Expense Drivers'!U10</f>
        <v>0</v>
      </c>
      <c r="N571">
        <f>'Expense Drivers'!V10</f>
        <v>0</v>
      </c>
      <c r="O571">
        <f>'Expense Drivers'!W10</f>
        <v>0</v>
      </c>
      <c r="P571">
        <f>'Expense Drivers'!X10</f>
        <v>0</v>
      </c>
      <c r="Q571">
        <f>'Expense Drivers'!Y10</f>
        <v>85.914000000000001</v>
      </c>
      <c r="R571">
        <f>'Expense Drivers'!Z10</f>
        <v>91.882000000000005</v>
      </c>
      <c r="S571">
        <f>'Expense Drivers'!AA10</f>
        <v>103.00800000000001</v>
      </c>
      <c r="T571">
        <f>'Expense Drivers'!AB10</f>
        <v>121.95099999999996</v>
      </c>
      <c r="U571">
        <f>'Expense Drivers'!AC10</f>
        <v>118.28400000000002</v>
      </c>
      <c r="V571">
        <f>'Expense Drivers'!AD10</f>
        <v>122.06699999999998</v>
      </c>
      <c r="W571">
        <f>'Expense Drivers'!AE10</f>
        <v>133.70399999999998</v>
      </c>
      <c r="X571">
        <f>'Expense Drivers'!AF10</f>
        <v>159.96199999999996</v>
      </c>
      <c r="Y571">
        <f>'Expense Drivers'!AG10</f>
        <v>162.49799999999999</v>
      </c>
      <c r="Z571">
        <f>'Expense Drivers'!AH10</f>
        <v>166.23200000000003</v>
      </c>
      <c r="AA571">
        <f>'Expense Drivers'!AI10</f>
        <v>176.55700000000002</v>
      </c>
      <c r="AB571">
        <f>'Expense Drivers'!AJ10</f>
        <v>224.94800000000004</v>
      </c>
      <c r="AD571">
        <f>'Expense Drivers'!AT10</f>
        <v>89.698999999999998</v>
      </c>
      <c r="AE571">
        <f>'Expense Drivers'!AU10</f>
        <v>146.62800000000001</v>
      </c>
      <c r="AF571">
        <f>'Expense Drivers'!AV10</f>
        <v>237.65899999999999</v>
      </c>
      <c r="AG571">
        <f>'Expense Drivers'!AW10</f>
        <v>402.755</v>
      </c>
      <c r="AH571">
        <f>'Expense Drivers'!AX10</f>
        <v>534.01700000000005</v>
      </c>
      <c r="AI571">
        <f>'Expense Drivers'!AY10</f>
        <v>730.2349999999999</v>
      </c>
      <c r="AJ571">
        <f>'Expense Drivers'!AZ10</f>
        <v>941.13700000000017</v>
      </c>
      <c r="AK571">
        <f>'Expense Drivers'!BA10</f>
        <v>1051.4799380252252</v>
      </c>
      <c r="AL571">
        <f>'Expense Drivers'!BB10</f>
        <v>1168.3288541537995</v>
      </c>
      <c r="AM571">
        <f>'Expense Drivers'!BC10</f>
        <v>1274.1493157092191</v>
      </c>
      <c r="AN571">
        <f>'Expense Drivers'!BD10</f>
        <v>1369.7661123096768</v>
      </c>
      <c r="AO571">
        <f>'Expense Drivers'!BE10</f>
        <v>1456.0947126026431</v>
      </c>
      <c r="AP571">
        <f>'Expense Drivers'!BF10</f>
        <v>1535.4075780322046</v>
      </c>
      <c r="AQ571">
        <f>'Expense Drivers'!BG10</f>
        <v>1614.2099920830574</v>
      </c>
      <c r="AR571">
        <f>'Expense Drivers'!BH10</f>
        <v>1690.4615633070298</v>
      </c>
      <c r="AS571">
        <f>'Expense Drivers'!BI10</f>
        <v>1775.8422113537581</v>
      </c>
      <c r="AZ571">
        <f>'Expense Drivers'!AK10</f>
        <v>209.97400000000005</v>
      </c>
      <c r="BA571">
        <f>'Expense Drivers'!AL10</f>
        <v>219.82200000000006</v>
      </c>
      <c r="BB571">
        <f>'Expense Drivers'!AM10</f>
        <v>234.39699999999993</v>
      </c>
      <c r="BC571">
        <f>'Expense Drivers'!AN10</f>
        <v>276.94399999999996</v>
      </c>
      <c r="BD571">
        <f>'Expense Drivers'!AO10</f>
        <v>243.83234783517196</v>
      </c>
      <c r="BE571">
        <f>'Expense Drivers'!AP10</f>
        <v>236.0733649510837</v>
      </c>
      <c r="BF571">
        <f>'Expense Drivers'!AQ10</f>
        <v>249.46967042094184</v>
      </c>
      <c r="BG571">
        <f>'Expense Drivers'!AR10</f>
        <v>322.10455481802762</v>
      </c>
    </row>
    <row r="572" spans="1:59">
      <c r="A572">
        <f>'Expense Drivers'!I16</f>
        <v>0</v>
      </c>
      <c r="B572">
        <f>'Expense Drivers'!J16</f>
        <v>0</v>
      </c>
      <c r="C572">
        <f>'Expense Drivers'!K16</f>
        <v>0</v>
      </c>
      <c r="D572">
        <f>'Expense Drivers'!L16</f>
        <v>0</v>
      </c>
      <c r="E572">
        <f>'Expense Drivers'!M16</f>
        <v>0</v>
      </c>
      <c r="F572">
        <f>'Expense Drivers'!N16</f>
        <v>0</v>
      </c>
      <c r="G572">
        <f>'Expense Drivers'!O16</f>
        <v>0</v>
      </c>
      <c r="H572">
        <f>'Expense Drivers'!P16</f>
        <v>0</v>
      </c>
      <c r="I572">
        <f>'Expense Drivers'!Q16</f>
        <v>0</v>
      </c>
      <c r="J572">
        <f>'Expense Drivers'!R16</f>
        <v>0</v>
      </c>
      <c r="K572">
        <f>'Expense Drivers'!S16</f>
        <v>0</v>
      </c>
      <c r="L572">
        <f>'Expense Drivers'!T16</f>
        <v>0</v>
      </c>
      <c r="M572">
        <f>'Expense Drivers'!U16</f>
        <v>0</v>
      </c>
      <c r="N572">
        <f>'Expense Drivers'!V16</f>
        <v>0</v>
      </c>
      <c r="O572">
        <f>'Expense Drivers'!W16</f>
        <v>0</v>
      </c>
      <c r="P572">
        <f>'Expense Drivers'!X16</f>
        <v>0</v>
      </c>
      <c r="Q572">
        <f>'Expense Drivers'!Y16</f>
        <v>0</v>
      </c>
      <c r="R572">
        <f>'Expense Drivers'!Z16</f>
        <v>0</v>
      </c>
      <c r="S572">
        <f>'Expense Drivers'!AA16</f>
        <v>0</v>
      </c>
      <c r="T572">
        <f>'Expense Drivers'!AB16</f>
        <v>0</v>
      </c>
      <c r="U572">
        <f>'Expense Drivers'!AC16</f>
        <v>0</v>
      </c>
      <c r="V572">
        <f>'Expense Drivers'!AD16</f>
        <v>0</v>
      </c>
      <c r="W572">
        <f>'Expense Drivers'!AE16</f>
        <v>0</v>
      </c>
      <c r="X572">
        <f>'Expense Drivers'!AF16</f>
        <v>0</v>
      </c>
      <c r="Y572">
        <f>'Expense Drivers'!AG16</f>
        <v>0</v>
      </c>
      <c r="Z572">
        <f>'Expense Drivers'!AH16</f>
        <v>0</v>
      </c>
      <c r="AA572">
        <f>'Expense Drivers'!AI16</f>
        <v>0</v>
      </c>
      <c r="AB572">
        <f>'Expense Drivers'!AJ16</f>
        <v>0</v>
      </c>
      <c r="AD572">
        <f>'Expense Drivers'!AT16</f>
        <v>0</v>
      </c>
      <c r="AE572">
        <f>'Expense Drivers'!AU16</f>
        <v>0</v>
      </c>
      <c r="AF572">
        <f>'Expense Drivers'!AV16</f>
        <v>0</v>
      </c>
      <c r="AG572">
        <f>'Expense Drivers'!AW16</f>
        <v>0</v>
      </c>
      <c r="AH572">
        <f>'Expense Drivers'!AX16</f>
        <v>0</v>
      </c>
      <c r="AI572">
        <f>'Expense Drivers'!AY16</f>
        <v>0</v>
      </c>
      <c r="AJ572">
        <f>'Expense Drivers'!AZ16</f>
        <v>0</v>
      </c>
      <c r="AK572">
        <f>'Expense Drivers'!BA16</f>
        <v>0</v>
      </c>
      <c r="AL572">
        <f>'Expense Drivers'!BB16</f>
        <v>0</v>
      </c>
      <c r="AM572">
        <f>'Expense Drivers'!BC16</f>
        <v>0</v>
      </c>
      <c r="AN572">
        <f>'Expense Drivers'!BD16</f>
        <v>0</v>
      </c>
      <c r="AO572">
        <f>'Expense Drivers'!BE16</f>
        <v>0</v>
      </c>
      <c r="AP572">
        <f>'Expense Drivers'!BF16</f>
        <v>0</v>
      </c>
      <c r="AQ572">
        <f>'Expense Drivers'!BG16</f>
        <v>0</v>
      </c>
      <c r="AR572">
        <f>'Expense Drivers'!BH16</f>
        <v>0</v>
      </c>
      <c r="AS572">
        <f>'Expense Drivers'!BI16</f>
        <v>0</v>
      </c>
      <c r="AZ572">
        <f>'Expense Drivers'!AK16</f>
        <v>0</v>
      </c>
      <c r="BA572">
        <f>'Expense Drivers'!AL16</f>
        <v>0</v>
      </c>
      <c r="BB572">
        <f>'Expense Drivers'!AM16</f>
        <v>0</v>
      </c>
      <c r="BC572">
        <f>'Expense Drivers'!AN16</f>
        <v>0</v>
      </c>
      <c r="BD572">
        <f>'Expense Drivers'!AO16</f>
        <v>0</v>
      </c>
      <c r="BE572">
        <f>'Expense Drivers'!AP16</f>
        <v>0</v>
      </c>
      <c r="BF572">
        <f>'Expense Drivers'!AQ16</f>
        <v>0</v>
      </c>
      <c r="BG572">
        <f>'Expense Drivers'!AR16</f>
        <v>0</v>
      </c>
    </row>
    <row r="573" spans="1:59">
      <c r="A573" t="str">
        <f>'Expense Drivers'!I17</f>
        <v>GAAP expenses :</v>
      </c>
      <c r="B573">
        <f>'Expense Drivers'!J17</f>
        <v>0</v>
      </c>
      <c r="C573">
        <f>'Expense Drivers'!K17</f>
        <v>0</v>
      </c>
      <c r="D573">
        <f>'Expense Drivers'!L17</f>
        <v>0</v>
      </c>
      <c r="E573">
        <f>'Expense Drivers'!M17</f>
        <v>0</v>
      </c>
      <c r="F573">
        <f>'Expense Drivers'!N17</f>
        <v>0</v>
      </c>
      <c r="G573">
        <f>'Expense Drivers'!O17</f>
        <v>0</v>
      </c>
      <c r="H573">
        <f>'Expense Drivers'!P17</f>
        <v>0</v>
      </c>
      <c r="I573">
        <f>'Expense Drivers'!Q17</f>
        <v>0</v>
      </c>
      <c r="J573">
        <f>'Expense Drivers'!R17</f>
        <v>0</v>
      </c>
      <c r="K573">
        <f>'Expense Drivers'!S17</f>
        <v>0</v>
      </c>
      <c r="L573">
        <f>'Expense Drivers'!T17</f>
        <v>0</v>
      </c>
      <c r="M573">
        <f>'Expense Drivers'!U17</f>
        <v>0</v>
      </c>
      <c r="N573">
        <f>'Expense Drivers'!V17</f>
        <v>0</v>
      </c>
      <c r="O573">
        <f>'Expense Drivers'!W17</f>
        <v>0</v>
      </c>
      <c r="P573">
        <f>'Expense Drivers'!X17</f>
        <v>0</v>
      </c>
      <c r="Q573">
        <f>'Expense Drivers'!Y17</f>
        <v>0</v>
      </c>
      <c r="R573">
        <f>'Expense Drivers'!Z17</f>
        <v>0</v>
      </c>
      <c r="S573">
        <f>'Expense Drivers'!AA17</f>
        <v>0</v>
      </c>
      <c r="T573">
        <f>'Expense Drivers'!AB17</f>
        <v>0</v>
      </c>
      <c r="U573">
        <f>'Expense Drivers'!AC17</f>
        <v>0</v>
      </c>
      <c r="V573">
        <f>'Expense Drivers'!AD17</f>
        <v>0</v>
      </c>
      <c r="W573">
        <f>'Expense Drivers'!AE17</f>
        <v>0</v>
      </c>
      <c r="X573">
        <f>'Expense Drivers'!AF17</f>
        <v>0</v>
      </c>
      <c r="Y573">
        <f>'Expense Drivers'!AG17</f>
        <v>0</v>
      </c>
      <c r="Z573">
        <f>'Expense Drivers'!AH17</f>
        <v>0</v>
      </c>
      <c r="AA573">
        <f>'Expense Drivers'!AI17</f>
        <v>0</v>
      </c>
      <c r="AB573">
        <f>'Expense Drivers'!AJ17</f>
        <v>0</v>
      </c>
      <c r="AD573">
        <f>'Expense Drivers'!AT17</f>
        <v>0</v>
      </c>
      <c r="AE573">
        <f>'Expense Drivers'!AU17</f>
        <v>0</v>
      </c>
      <c r="AF573">
        <f>'Expense Drivers'!AV17</f>
        <v>0</v>
      </c>
      <c r="AG573">
        <f>'Expense Drivers'!AW17</f>
        <v>0</v>
      </c>
      <c r="AH573">
        <f>'Expense Drivers'!AX17</f>
        <v>0</v>
      </c>
      <c r="AI573">
        <f>'Expense Drivers'!AY17</f>
        <v>0</v>
      </c>
      <c r="AJ573">
        <f>'Expense Drivers'!AZ17</f>
        <v>0</v>
      </c>
      <c r="AK573">
        <f>'Expense Drivers'!BA17</f>
        <v>0</v>
      </c>
      <c r="AL573">
        <f>'Expense Drivers'!BB17</f>
        <v>0</v>
      </c>
      <c r="AM573">
        <f>'Expense Drivers'!BC17</f>
        <v>0</v>
      </c>
      <c r="AN573">
        <f>'Expense Drivers'!BD17</f>
        <v>0</v>
      </c>
      <c r="AO573">
        <f>'Expense Drivers'!BE17</f>
        <v>0</v>
      </c>
      <c r="AP573">
        <f>'Expense Drivers'!BF17</f>
        <v>0</v>
      </c>
      <c r="AQ573">
        <f>'Expense Drivers'!BG17</f>
        <v>0</v>
      </c>
      <c r="AR573">
        <f>'Expense Drivers'!BH17</f>
        <v>0</v>
      </c>
      <c r="AS573">
        <f>'Expense Drivers'!BI17</f>
        <v>0</v>
      </c>
      <c r="AZ573">
        <f>'Expense Drivers'!AK17</f>
        <v>0</v>
      </c>
      <c r="BA573">
        <f>'Expense Drivers'!AL17</f>
        <v>0</v>
      </c>
      <c r="BB573">
        <f>'Expense Drivers'!AM17</f>
        <v>0</v>
      </c>
      <c r="BC573">
        <f>'Expense Drivers'!AN17</f>
        <v>0</v>
      </c>
      <c r="BD573">
        <f>'Expense Drivers'!AO17</f>
        <v>0</v>
      </c>
      <c r="BE573">
        <f>'Expense Drivers'!AP17</f>
        <v>0</v>
      </c>
      <c r="BF573">
        <f>'Expense Drivers'!AQ17</f>
        <v>0</v>
      </c>
      <c r="BG573">
        <f>'Expense Drivers'!AR17</f>
        <v>0</v>
      </c>
    </row>
    <row r="574" spans="1:59">
      <c r="A574" t="str">
        <f>'Expense Drivers'!I18</f>
        <v>Traffic acquisition costs</v>
      </c>
      <c r="B574">
        <f>'Expense Drivers'!J18</f>
        <v>0</v>
      </c>
      <c r="C574">
        <f>'Expense Drivers'!K18</f>
        <v>0</v>
      </c>
      <c r="D574">
        <f>'Expense Drivers'!L18</f>
        <v>0</v>
      </c>
      <c r="E574">
        <f>'Expense Drivers'!M18</f>
        <v>0</v>
      </c>
      <c r="F574">
        <f>'Expense Drivers'!N18</f>
        <v>0</v>
      </c>
      <c r="G574">
        <f>'Expense Drivers'!O18</f>
        <v>0</v>
      </c>
      <c r="H574">
        <f>'Expense Drivers'!P18</f>
        <v>0</v>
      </c>
      <c r="I574">
        <f>'Expense Drivers'!Q18</f>
        <v>0</v>
      </c>
      <c r="J574">
        <f>'Expense Drivers'!R18</f>
        <v>0</v>
      </c>
      <c r="K574">
        <f>'Expense Drivers'!S18</f>
        <v>0</v>
      </c>
      <c r="L574">
        <f>'Expense Drivers'!T18</f>
        <v>0</v>
      </c>
      <c r="M574">
        <f>'Expense Drivers'!U18</f>
        <v>0</v>
      </c>
      <c r="N574">
        <f>'Expense Drivers'!V18</f>
        <v>0</v>
      </c>
      <c r="O574">
        <f>'Expense Drivers'!W18</f>
        <v>0</v>
      </c>
      <c r="P574">
        <f>'Expense Drivers'!X18</f>
        <v>0</v>
      </c>
      <c r="Q574">
        <f>'Expense Drivers'!Y18</f>
        <v>122.967</v>
      </c>
      <c r="R574">
        <f>'Expense Drivers'!Z18</f>
        <v>134.751</v>
      </c>
      <c r="S574">
        <f>'Expense Drivers'!AA18</f>
        <v>155.23699999999999</v>
      </c>
      <c r="T574">
        <f>'Expense Drivers'!AB18</f>
        <v>172.53800000000001</v>
      </c>
      <c r="U574">
        <f>'Expense Drivers'!AC18</f>
        <v>175.88800000000001</v>
      </c>
      <c r="V574">
        <f>'Expense Drivers'!AD18</f>
        <v>177.239</v>
      </c>
      <c r="W574">
        <f>'Expense Drivers'!AE18</f>
        <v>198.97</v>
      </c>
      <c r="X574">
        <f>'Expense Drivers'!AF18</f>
        <v>237.05600000000001</v>
      </c>
      <c r="Y574">
        <f>'Expense Drivers'!AG18</f>
        <v>238.755</v>
      </c>
      <c r="Z574">
        <f>'Expense Drivers'!AH18</f>
        <v>240.96899999999999</v>
      </c>
      <c r="AA574">
        <f>'Expense Drivers'!AI18</f>
        <v>247.31</v>
      </c>
      <c r="AB574">
        <f>'Expense Drivers'!AJ18</f>
        <v>341.87700000000001</v>
      </c>
      <c r="AD574">
        <f>'Expense Drivers'!AT18</f>
        <v>109.943</v>
      </c>
      <c r="AE574">
        <f>'Expense Drivers'!AU18</f>
        <v>202.58099999999999</v>
      </c>
      <c r="AF574">
        <f>'Expense Drivers'!AV18</f>
        <v>351.75900000000001</v>
      </c>
      <c r="AG574">
        <f>'Expense Drivers'!AW18</f>
        <v>585.49300000000005</v>
      </c>
      <c r="AH574">
        <f>'Expense Drivers'!AX18</f>
        <v>789.15300000000002</v>
      </c>
      <c r="AI574">
        <f>'Expense Drivers'!AY18</f>
        <v>1068.9110000000001</v>
      </c>
      <c r="AJ574">
        <f>'Expense Drivers'!AZ18</f>
        <v>1355.556</v>
      </c>
      <c r="AK574">
        <f>'Expense Drivers'!BA18</f>
        <v>1511.7358573829742</v>
      </c>
      <c r="AL574">
        <f>'Expense Drivers'!BB18</f>
        <v>1678.7671197023446</v>
      </c>
      <c r="AM574">
        <f>'Expense Drivers'!BC18</f>
        <v>1833.0706107626897</v>
      </c>
      <c r="AN574">
        <f>'Expense Drivers'!BD18</f>
        <v>1969.57186017404</v>
      </c>
      <c r="AO574">
        <f>'Expense Drivers'!BE18</f>
        <v>2101.0536921308585</v>
      </c>
      <c r="AP574">
        <f>'Expense Drivers'!BF18</f>
        <v>2223.6987339427069</v>
      </c>
      <c r="AQ574">
        <f>'Expense Drivers'!BG18</f>
        <v>2336.4761602050753</v>
      </c>
      <c r="AR574">
        <f>'Expense Drivers'!BH18</f>
        <v>2450.4184777740629</v>
      </c>
      <c r="AS574">
        <f>'Expense Drivers'!BI18</f>
        <v>2564.6548930889885</v>
      </c>
      <c r="AZ574">
        <f>'Expense Drivers'!AK18</f>
        <v>306.69299999999998</v>
      </c>
      <c r="BA574">
        <f>'Expense Drivers'!AL18</f>
        <v>322.2</v>
      </c>
      <c r="BB574">
        <f>'Expense Drivers'!AM18</f>
        <v>329.57600000000002</v>
      </c>
      <c r="BC574">
        <f>'Expense Drivers'!AN18</f>
        <v>397.08699999999999</v>
      </c>
      <c r="BD574">
        <f>'Expense Drivers'!AO18</f>
        <v>355.90428789924408</v>
      </c>
      <c r="BE574">
        <f>'Expense Drivers'!AP18</f>
        <v>344.20524302774015</v>
      </c>
      <c r="BF574">
        <f>'Expense Drivers'!AQ18</f>
        <v>349.26783484321618</v>
      </c>
      <c r="BG574">
        <f>'Expense Drivers'!AR18</f>
        <v>462.35849161277372</v>
      </c>
    </row>
    <row r="575" spans="1:59">
      <c r="A575" t="str">
        <f>'Expense Drivers'!I19</f>
        <v>Other cost of revenue</v>
      </c>
      <c r="B575">
        <f>'Expense Drivers'!J19</f>
        <v>0</v>
      </c>
      <c r="C575">
        <f>'Expense Drivers'!K19</f>
        <v>0</v>
      </c>
      <c r="D575">
        <f>'Expense Drivers'!L19</f>
        <v>0</v>
      </c>
      <c r="E575">
        <f>'Expense Drivers'!M19</f>
        <v>0</v>
      </c>
      <c r="F575">
        <f>'Expense Drivers'!N19</f>
        <v>0</v>
      </c>
      <c r="G575">
        <f>'Expense Drivers'!O19</f>
        <v>0</v>
      </c>
      <c r="H575">
        <f>'Expense Drivers'!P19</f>
        <v>0</v>
      </c>
      <c r="I575">
        <f>'Expense Drivers'!Q19</f>
        <v>0</v>
      </c>
      <c r="J575">
        <f>'Expense Drivers'!R19</f>
        <v>0</v>
      </c>
      <c r="K575">
        <f>'Expense Drivers'!S19</f>
        <v>0</v>
      </c>
      <c r="L575">
        <f>'Expense Drivers'!T19</f>
        <v>0</v>
      </c>
      <c r="M575">
        <f>'Expense Drivers'!U19</f>
        <v>0</v>
      </c>
      <c r="N575">
        <f>'Expense Drivers'!V19</f>
        <v>0</v>
      </c>
      <c r="O575">
        <f>'Expense Drivers'!W19</f>
        <v>0</v>
      </c>
      <c r="P575">
        <f>'Expense Drivers'!X19</f>
        <v>0</v>
      </c>
      <c r="Q575">
        <f>'Expense Drivers'!Y19</f>
        <v>10.196999999999999</v>
      </c>
      <c r="R575">
        <f>'Expense Drivers'!Z19</f>
        <v>11.382</v>
      </c>
      <c r="S575">
        <f>'Expense Drivers'!AA19</f>
        <v>12.406000000000001</v>
      </c>
      <c r="T575">
        <f>'Expense Drivers'!AB19</f>
        <v>13.962</v>
      </c>
      <c r="U575">
        <f>'Expense Drivers'!AC19</f>
        <v>12.968999999999999</v>
      </c>
      <c r="V575">
        <f>'Expense Drivers'!AD19</f>
        <v>14.243</v>
      </c>
      <c r="W575">
        <f>'Expense Drivers'!AE19</f>
        <v>17.206</v>
      </c>
      <c r="X575">
        <f>'Expense Drivers'!AF19</f>
        <v>17.782</v>
      </c>
      <c r="Y575">
        <f>'Expense Drivers'!AG19</f>
        <v>18.338000000000001</v>
      </c>
      <c r="Z575">
        <f>'Expense Drivers'!AH19</f>
        <v>20.279</v>
      </c>
      <c r="AA575">
        <f>'Expense Drivers'!AI19</f>
        <v>22.332000000000001</v>
      </c>
      <c r="AB575">
        <f>'Expense Drivers'!AJ19</f>
        <v>24.309000000000001</v>
      </c>
      <c r="AD575">
        <f>'Expense Drivers'!AT19</f>
        <v>7.9139999999999997</v>
      </c>
      <c r="AE575">
        <f>'Expense Drivers'!AU19</f>
        <v>16.265000000000001</v>
      </c>
      <c r="AF575">
        <f>'Expense Drivers'!AV19</f>
        <v>29.15</v>
      </c>
      <c r="AG575">
        <f>'Expense Drivers'!AW19</f>
        <v>47.947000000000003</v>
      </c>
      <c r="AH575">
        <f>'Expense Drivers'!AX19</f>
        <v>62.2</v>
      </c>
      <c r="AI575">
        <f>'Expense Drivers'!AY19</f>
        <v>85.25800000000001</v>
      </c>
      <c r="AJ575">
        <f>'Expense Drivers'!AZ19</f>
        <v>121.64100000000001</v>
      </c>
      <c r="AK575">
        <f>'Expense Drivers'!BA19</f>
        <v>143.93886534192788</v>
      </c>
      <c r="AL575">
        <f>'Expense Drivers'!BB19</f>
        <v>160.23723209635847</v>
      </c>
      <c r="AM575">
        <f>'Expense Drivers'!BC19</f>
        <v>175.57285057272969</v>
      </c>
      <c r="AN575">
        <f>'Expense Drivers'!BD19</f>
        <v>187.3475768350857</v>
      </c>
      <c r="AO575">
        <f>'Expense Drivers'!BE19</f>
        <v>197.91503384008098</v>
      </c>
      <c r="AP575">
        <f>'Expense Drivers'!BF19</f>
        <v>207.40107678274387</v>
      </c>
      <c r="AQ575">
        <f>'Expense Drivers'!BG19</f>
        <v>216.39170571942478</v>
      </c>
      <c r="AR575">
        <f>'Expense Drivers'!BH19</f>
        <v>225.02811415083687</v>
      </c>
      <c r="AS575">
        <f>'Expense Drivers'!BI19</f>
        <v>234.33774943812804</v>
      </c>
      <c r="AZ575">
        <f>'Expense Drivers'!AK19</f>
        <v>27.155000000000001</v>
      </c>
      <c r="BA575">
        <f>'Expense Drivers'!AL19</f>
        <v>32.808</v>
      </c>
      <c r="BB575">
        <f>'Expense Drivers'!AM19</f>
        <v>29.951000000000001</v>
      </c>
      <c r="BC575">
        <f>'Expense Drivers'!AN19</f>
        <v>31.727</v>
      </c>
      <c r="BD575">
        <f>'Expense Drivers'!AO19</f>
        <v>34.363930908935615</v>
      </c>
      <c r="BE575">
        <f>'Expense Drivers'!AP19</f>
        <v>37.752106542851635</v>
      </c>
      <c r="BF575">
        <f>'Expense Drivers'!AQ19</f>
        <v>34.614551151270675</v>
      </c>
      <c r="BG575">
        <f>'Expense Drivers'!AR19</f>
        <v>37.208276738869955</v>
      </c>
    </row>
    <row r="576" spans="1:59">
      <c r="A576" t="str">
        <f>'Expense Drivers'!I20</f>
        <v>Research and development expenses</v>
      </c>
      <c r="B576">
        <f>'Expense Drivers'!J20</f>
        <v>0</v>
      </c>
      <c r="C576">
        <f>'Expense Drivers'!K20</f>
        <v>0</v>
      </c>
      <c r="D576">
        <f>'Expense Drivers'!L20</f>
        <v>0</v>
      </c>
      <c r="E576">
        <f>'Expense Drivers'!M20</f>
        <v>0</v>
      </c>
      <c r="F576">
        <f>'Expense Drivers'!N20</f>
        <v>0</v>
      </c>
      <c r="G576">
        <f>'Expense Drivers'!O20</f>
        <v>0</v>
      </c>
      <c r="H576">
        <f>'Expense Drivers'!P20</f>
        <v>0</v>
      </c>
      <c r="I576">
        <f>'Expense Drivers'!Q20</f>
        <v>0</v>
      </c>
      <c r="J576">
        <f>'Expense Drivers'!R20</f>
        <v>0</v>
      </c>
      <c r="K576">
        <f>'Expense Drivers'!S20</f>
        <v>0</v>
      </c>
      <c r="L576">
        <f>'Expense Drivers'!T20</f>
        <v>0</v>
      </c>
      <c r="M576">
        <f>'Expense Drivers'!U20</f>
        <v>0</v>
      </c>
      <c r="N576">
        <f>'Expense Drivers'!V20</f>
        <v>0</v>
      </c>
      <c r="O576">
        <f>'Expense Drivers'!W20</f>
        <v>0</v>
      </c>
      <c r="P576">
        <f>'Expense Drivers'!X20</f>
        <v>0</v>
      </c>
      <c r="Q576">
        <f>'Expense Drivers'!Y20</f>
        <v>13.734</v>
      </c>
      <c r="R576">
        <f>'Expense Drivers'!Z20</f>
        <v>14.846</v>
      </c>
      <c r="S576">
        <f>'Expense Drivers'!AA20</f>
        <v>16.248000000000001</v>
      </c>
      <c r="T576">
        <f>'Expense Drivers'!AB20</f>
        <v>15.247</v>
      </c>
      <c r="U576">
        <f>'Expense Drivers'!AC20</f>
        <v>17.846</v>
      </c>
      <c r="V576">
        <f>'Expense Drivers'!AD20</f>
        <v>19.853000000000002</v>
      </c>
      <c r="W576">
        <f>'Expense Drivers'!AE20</f>
        <v>22.442</v>
      </c>
      <c r="X576">
        <f>'Expense Drivers'!AF20</f>
        <v>26.664999999999999</v>
      </c>
      <c r="Y576">
        <f>'Expense Drivers'!AG20</f>
        <v>27.161999999999999</v>
      </c>
      <c r="Z576">
        <f>'Expense Drivers'!AH20</f>
        <v>30.234999999999999</v>
      </c>
      <c r="AA576">
        <f>'Expense Drivers'!AI20</f>
        <v>30.701000000000001</v>
      </c>
      <c r="AB576">
        <f>'Expense Drivers'!AJ20</f>
        <v>35.552</v>
      </c>
      <c r="AD576">
        <f>'Expense Drivers'!AT20</f>
        <v>12.217000000000001</v>
      </c>
      <c r="AE576">
        <f>'Expense Drivers'!AU20</f>
        <v>18.350999999999999</v>
      </c>
      <c r="AF576">
        <f>'Expense Drivers'!AV20</f>
        <v>42.716000000000001</v>
      </c>
      <c r="AG576">
        <f>'Expense Drivers'!AW20</f>
        <v>60.075000000000003</v>
      </c>
      <c r="AH576">
        <f>'Expense Drivers'!AX20</f>
        <v>86.805999999999997</v>
      </c>
      <c r="AI576">
        <f>'Expense Drivers'!AY20</f>
        <v>123.65</v>
      </c>
      <c r="AJ576">
        <f>'Expense Drivers'!AZ20</f>
        <v>173.92500000000001</v>
      </c>
      <c r="AK576">
        <f>'Expense Drivers'!BA20</f>
        <v>203.80396822674084</v>
      </c>
      <c r="AL576">
        <f>'Expense Drivers'!BB20</f>
        <v>230.03005193085372</v>
      </c>
      <c r="AM576">
        <f>'Expense Drivers'!BC20</f>
        <v>256.17860268752162</v>
      </c>
      <c r="AN576">
        <f>'Expense Drivers'!BD20</f>
        <v>285.83864126262068</v>
      </c>
      <c r="AO576">
        <f>'Expense Drivers'!BE20</f>
        <v>310.89054165726168</v>
      </c>
      <c r="AP576">
        <f>'Expense Drivers'!BF20</f>
        <v>335.87729419804373</v>
      </c>
      <c r="AQ576">
        <f>'Expense Drivers'!BG20</f>
        <v>360.30430200041059</v>
      </c>
      <c r="AR576">
        <f>'Expense Drivers'!BH20</f>
        <v>386.12085312264611</v>
      </c>
      <c r="AS576">
        <f>'Expense Drivers'!BI20</f>
        <v>412.83067315149435</v>
      </c>
      <c r="AZ576">
        <f>'Expense Drivers'!AK20</f>
        <v>39.521000000000001</v>
      </c>
      <c r="BA576">
        <f>'Expense Drivers'!AL20</f>
        <v>43.610999999999997</v>
      </c>
      <c r="BB576">
        <f>'Expense Drivers'!AM20</f>
        <v>43.86</v>
      </c>
      <c r="BC576">
        <f>'Expense Drivers'!AN20</f>
        <v>46.933</v>
      </c>
      <c r="BD576">
        <f>'Expense Drivers'!AO20</f>
        <v>47.455595853076325</v>
      </c>
      <c r="BE576">
        <f>'Expense Drivers'!AP20</f>
        <v>52.174660506290806</v>
      </c>
      <c r="BF576">
        <f>'Expense Drivers'!AQ20</f>
        <v>51.198591472125294</v>
      </c>
      <c r="BG576">
        <f>'Expense Drivers'!AR20</f>
        <v>52.97512039524841</v>
      </c>
    </row>
    <row r="577" spans="1:59">
      <c r="A577" t="str">
        <f>'Expense Drivers'!I21</f>
        <v>Sales and operations expenses</v>
      </c>
      <c r="B577">
        <f>'Expense Drivers'!J21</f>
        <v>0</v>
      </c>
      <c r="C577">
        <f>'Expense Drivers'!K21</f>
        <v>0</v>
      </c>
      <c r="D577">
        <f>'Expense Drivers'!L21</f>
        <v>0</v>
      </c>
      <c r="E577">
        <f>'Expense Drivers'!M21</f>
        <v>0</v>
      </c>
      <c r="F577">
        <f>'Expense Drivers'!N21</f>
        <v>0</v>
      </c>
      <c r="G577">
        <f>'Expense Drivers'!O21</f>
        <v>0</v>
      </c>
      <c r="H577">
        <f>'Expense Drivers'!P21</f>
        <v>0</v>
      </c>
      <c r="I577">
        <f>'Expense Drivers'!Q21</f>
        <v>0</v>
      </c>
      <c r="J577">
        <f>'Expense Drivers'!R21</f>
        <v>0</v>
      </c>
      <c r="K577">
        <f>'Expense Drivers'!S21</f>
        <v>0</v>
      </c>
      <c r="L577">
        <f>'Expense Drivers'!T21</f>
        <v>0</v>
      </c>
      <c r="M577">
        <f>'Expense Drivers'!U21</f>
        <v>0</v>
      </c>
      <c r="N577">
        <f>'Expense Drivers'!V21</f>
        <v>0</v>
      </c>
      <c r="O577">
        <f>'Expense Drivers'!W21</f>
        <v>0</v>
      </c>
      <c r="P577">
        <f>'Expense Drivers'!X21</f>
        <v>0</v>
      </c>
      <c r="Q577">
        <f>'Expense Drivers'!Y21</f>
        <v>37.281999999999996</v>
      </c>
      <c r="R577">
        <f>'Expense Drivers'!Z21</f>
        <v>43.576000000000001</v>
      </c>
      <c r="S577">
        <f>'Expense Drivers'!AA21</f>
        <v>46.067999999999998</v>
      </c>
      <c r="T577">
        <f>'Expense Drivers'!AB21</f>
        <v>50.002000000000002</v>
      </c>
      <c r="U577">
        <f>'Expense Drivers'!AC21</f>
        <v>53.082999999999998</v>
      </c>
      <c r="V577">
        <f>'Expense Drivers'!AD21</f>
        <v>59.726999999999997</v>
      </c>
      <c r="W577">
        <f>'Expense Drivers'!AE21</f>
        <v>56.31</v>
      </c>
      <c r="X577">
        <f>'Expense Drivers'!AF21</f>
        <v>60.41</v>
      </c>
      <c r="Y577">
        <f>'Expense Drivers'!AG21</f>
        <v>64.472999999999999</v>
      </c>
      <c r="Z577">
        <f>'Expense Drivers'!AH21</f>
        <v>69.224999999999994</v>
      </c>
      <c r="AA577">
        <f>'Expense Drivers'!AI21</f>
        <v>68.164000000000001</v>
      </c>
      <c r="AB577">
        <f>'Expense Drivers'!AJ21</f>
        <v>80.991</v>
      </c>
      <c r="AD577">
        <f>'Expense Drivers'!AT21</f>
        <v>42.874000000000002</v>
      </c>
      <c r="AE577">
        <f>'Expense Drivers'!AU21</f>
        <v>74.563000000000002</v>
      </c>
      <c r="AF577">
        <f>'Expense Drivers'!AV21</f>
        <v>109.953</v>
      </c>
      <c r="AG577">
        <f>'Expense Drivers'!AW21</f>
        <v>176.928</v>
      </c>
      <c r="AH577">
        <f>'Expense Drivers'!AX21</f>
        <v>229.53</v>
      </c>
      <c r="AI577">
        <f>'Expense Drivers'!AY21</f>
        <v>282.85299999999995</v>
      </c>
      <c r="AJ577">
        <f>'Expense Drivers'!AZ21</f>
        <v>380.64799999999997</v>
      </c>
      <c r="AK577">
        <f>'Expense Drivers'!BA21</f>
        <v>441.22676454673211</v>
      </c>
      <c r="AL577">
        <f>'Expense Drivers'!BB21</f>
        <v>495.77785276771249</v>
      </c>
      <c r="AM577">
        <f>'Expense Drivers'!BC21</f>
        <v>534.3901178394209</v>
      </c>
      <c r="AN577">
        <f>'Expense Drivers'!BD21</f>
        <v>571.07229729051187</v>
      </c>
      <c r="AO577">
        <f>'Expense Drivers'!BE21</f>
        <v>608.33501549183256</v>
      </c>
      <c r="AP577">
        <f>'Expense Drivers'!BF21</f>
        <v>646.65059002488056</v>
      </c>
      <c r="AQ577">
        <f>'Expense Drivers'!BG21</f>
        <v>688.19680793380815</v>
      </c>
      <c r="AR577">
        <f>'Expense Drivers'!BH21</f>
        <v>733.14082797865683</v>
      </c>
      <c r="AS577">
        <f>'Expense Drivers'!BI21</f>
        <v>780.03312865687167</v>
      </c>
      <c r="AZ577">
        <f>'Expense Drivers'!AK21</f>
        <v>90.73</v>
      </c>
      <c r="BA577">
        <f>'Expense Drivers'!AL21</f>
        <v>97.9</v>
      </c>
      <c r="BB577">
        <f>'Expense Drivers'!AM21</f>
        <v>95.183999999999997</v>
      </c>
      <c r="BC577">
        <f>'Expense Drivers'!AN21</f>
        <v>96.834000000000003</v>
      </c>
      <c r="BD577">
        <f>'Expense Drivers'!AO21</f>
        <v>104.50510071642127</v>
      </c>
      <c r="BE577">
        <f>'Expense Drivers'!AP21</f>
        <v>112.94670092526201</v>
      </c>
      <c r="BF577">
        <f>'Expense Drivers'!AQ21</f>
        <v>110.01255017711664</v>
      </c>
      <c r="BG577">
        <f>'Expense Drivers'!AR21</f>
        <v>113.76241272793219</v>
      </c>
    </row>
    <row r="578" spans="1:59">
      <c r="A578" t="str">
        <f>'Expense Drivers'!I22</f>
        <v>General and administrative</v>
      </c>
      <c r="B578">
        <f>'Expense Drivers'!J22</f>
        <v>0</v>
      </c>
      <c r="C578">
        <f>'Expense Drivers'!K22</f>
        <v>0</v>
      </c>
      <c r="D578">
        <f>'Expense Drivers'!L22</f>
        <v>0</v>
      </c>
      <c r="E578">
        <f>'Expense Drivers'!M22</f>
        <v>0</v>
      </c>
      <c r="F578">
        <f>'Expense Drivers'!N22</f>
        <v>0</v>
      </c>
      <c r="G578">
        <f>'Expense Drivers'!O22</f>
        <v>0</v>
      </c>
      <c r="H578">
        <f>'Expense Drivers'!P22</f>
        <v>0</v>
      </c>
      <c r="I578">
        <f>'Expense Drivers'!Q22</f>
        <v>0</v>
      </c>
      <c r="J578">
        <f>'Expense Drivers'!R22</f>
        <v>0</v>
      </c>
      <c r="K578">
        <f>'Expense Drivers'!S22</f>
        <v>0</v>
      </c>
      <c r="L578">
        <f>'Expense Drivers'!T22</f>
        <v>0</v>
      </c>
      <c r="M578">
        <f>'Expense Drivers'!U22</f>
        <v>0</v>
      </c>
      <c r="N578">
        <f>'Expense Drivers'!V22</f>
        <v>0</v>
      </c>
      <c r="O578">
        <f>'Expense Drivers'!W22</f>
        <v>0</v>
      </c>
      <c r="P578">
        <f>'Expense Drivers'!X22</f>
        <v>0</v>
      </c>
      <c r="Q578">
        <f>'Expense Drivers'!Y22</f>
        <v>16.181000000000001</v>
      </c>
      <c r="R578">
        <f>'Expense Drivers'!Z22</f>
        <v>15.195</v>
      </c>
      <c r="S578">
        <f>'Expense Drivers'!AA22</f>
        <v>16.143999999999998</v>
      </c>
      <c r="T578">
        <f>'Expense Drivers'!AB22</f>
        <v>17.202000000000002</v>
      </c>
      <c r="U578">
        <f>'Expense Drivers'!AC22</f>
        <v>17.545999999999999</v>
      </c>
      <c r="V578">
        <f>'Expense Drivers'!AD22</f>
        <v>20.404</v>
      </c>
      <c r="W578">
        <f>'Expense Drivers'!AE22</f>
        <v>19.914999999999999</v>
      </c>
      <c r="X578">
        <f>'Expense Drivers'!AF22</f>
        <v>21.28</v>
      </c>
      <c r="Y578">
        <f>'Expense Drivers'!AG22</f>
        <v>24.736999999999998</v>
      </c>
      <c r="Z578">
        <f>'Expense Drivers'!AH22</f>
        <v>28.61</v>
      </c>
      <c r="AA578">
        <f>'Expense Drivers'!AI22</f>
        <v>32.491999999999997</v>
      </c>
      <c r="AB578">
        <f>'Expense Drivers'!AJ22</f>
        <v>31.63</v>
      </c>
      <c r="AD578">
        <f>'Expense Drivers'!AT22</f>
        <v>12.927</v>
      </c>
      <c r="AE578">
        <f>'Expense Drivers'!AU22</f>
        <v>25.959</v>
      </c>
      <c r="AF578">
        <f>'Expense Drivers'!AV22</f>
        <v>41.680999999999997</v>
      </c>
      <c r="AG578">
        <f>'Expense Drivers'!AW22</f>
        <v>64.721999999999994</v>
      </c>
      <c r="AH578">
        <f>'Expense Drivers'!AX22</f>
        <v>79.14500000000001</v>
      </c>
      <c r="AI578">
        <f>'Expense Drivers'!AY22</f>
        <v>117.46899999999999</v>
      </c>
      <c r="AJ578">
        <f>'Expense Drivers'!AZ22</f>
        <v>127.078</v>
      </c>
      <c r="AK578">
        <f>'Expense Drivers'!BA22</f>
        <v>139.65576877256072</v>
      </c>
      <c r="AL578">
        <f>'Expense Drivers'!BB22</f>
        <v>148.59589041273702</v>
      </c>
      <c r="AM578">
        <f>'Expense Drivers'!BC22</f>
        <v>158.39275853223353</v>
      </c>
      <c r="AN578">
        <f>'Expense Drivers'!BD22</f>
        <v>170.24642919690203</v>
      </c>
      <c r="AO578">
        <f>'Expense Drivers'!BE22</f>
        <v>180.67758373200346</v>
      </c>
      <c r="AP578">
        <f>'Expense Drivers'!BF22</f>
        <v>190.7756764390742</v>
      </c>
      <c r="AQ578">
        <f>'Expense Drivers'!BG22</f>
        <v>201.95950462157933</v>
      </c>
      <c r="AR578">
        <f>'Expense Drivers'!BH22</f>
        <v>214.25910917870632</v>
      </c>
      <c r="AS578">
        <f>'Expense Drivers'!BI22</f>
        <v>226.59019471938416</v>
      </c>
      <c r="AZ578">
        <f>'Expense Drivers'!AK22</f>
        <v>31.515999999999998</v>
      </c>
      <c r="BA578">
        <f>'Expense Drivers'!AL22</f>
        <v>32.238999999999997</v>
      </c>
      <c r="BB578">
        <f>'Expense Drivers'!AM22</f>
        <v>32.389000000000003</v>
      </c>
      <c r="BC578">
        <f>'Expense Drivers'!AN22</f>
        <v>30.934000000000001</v>
      </c>
      <c r="BD578">
        <f>'Expense Drivers'!AO22</f>
        <v>35.318598704845286</v>
      </c>
      <c r="BE578">
        <f>'Expense Drivers'!AP22</f>
        <v>35.597997390611852</v>
      </c>
      <c r="BF578">
        <f>'Expense Drivers'!AQ22</f>
        <v>34.999391352988688</v>
      </c>
      <c r="BG578">
        <f>'Expense Drivers'!AR22</f>
        <v>33.739781324114887</v>
      </c>
    </row>
    <row r="579" spans="1:59">
      <c r="A579" t="str">
        <f>'Expense Drivers'!I23</f>
        <v>Total GAAP Expenses</v>
      </c>
      <c r="B579">
        <f>'Expense Drivers'!J23</f>
        <v>0</v>
      </c>
      <c r="C579">
        <f>'Expense Drivers'!K23</f>
        <v>0</v>
      </c>
      <c r="D579">
        <f>'Expense Drivers'!L23</f>
        <v>0</v>
      </c>
      <c r="E579">
        <f>'Expense Drivers'!M23</f>
        <v>0</v>
      </c>
      <c r="F579">
        <f>'Expense Drivers'!N23</f>
        <v>0</v>
      </c>
      <c r="G579">
        <f>'Expense Drivers'!O23</f>
        <v>0</v>
      </c>
      <c r="H579">
        <f>'Expense Drivers'!P23</f>
        <v>0</v>
      </c>
      <c r="I579">
        <f>'Expense Drivers'!Q23</f>
        <v>0</v>
      </c>
      <c r="J579">
        <f>'Expense Drivers'!R23</f>
        <v>0</v>
      </c>
      <c r="K579">
        <f>'Expense Drivers'!S23</f>
        <v>0</v>
      </c>
      <c r="L579">
        <f>'Expense Drivers'!T23</f>
        <v>0</v>
      </c>
      <c r="M579">
        <f>'Expense Drivers'!U23</f>
        <v>0</v>
      </c>
      <c r="N579">
        <f>'Expense Drivers'!V23</f>
        <v>0</v>
      </c>
      <c r="O579">
        <f>'Expense Drivers'!W23</f>
        <v>0</v>
      </c>
      <c r="P579">
        <f>'Expense Drivers'!X23</f>
        <v>0</v>
      </c>
      <c r="Q579">
        <f>'Expense Drivers'!Y23</f>
        <v>200.36100000000002</v>
      </c>
      <c r="R579">
        <f>'Expense Drivers'!Z23</f>
        <v>219.75</v>
      </c>
      <c r="S579">
        <f>'Expense Drivers'!AA23</f>
        <v>246.10300000000001</v>
      </c>
      <c r="T579">
        <f>'Expense Drivers'!AB23</f>
        <v>268.95100000000002</v>
      </c>
      <c r="U579">
        <f>'Expense Drivers'!AC23</f>
        <v>277.33199999999999</v>
      </c>
      <c r="V579">
        <f>'Expense Drivers'!AD23</f>
        <v>291.46600000000001</v>
      </c>
      <c r="W579">
        <f>'Expense Drivers'!AE23</f>
        <v>314.84300000000002</v>
      </c>
      <c r="X579">
        <f>'Expense Drivers'!AF23</f>
        <v>363.19299999999998</v>
      </c>
      <c r="Y579">
        <f>'Expense Drivers'!AG23</f>
        <v>373.46500000000003</v>
      </c>
      <c r="Z579">
        <f>'Expense Drivers'!AH23</f>
        <v>389.31799999999998</v>
      </c>
      <c r="AA579">
        <f>'Expense Drivers'!AI23</f>
        <v>400.99900000000002</v>
      </c>
      <c r="AB579">
        <f>'Expense Drivers'!AJ23</f>
        <v>514.35900000000004</v>
      </c>
      <c r="AD579">
        <f>'Expense Drivers'!AT23</f>
        <v>185.875</v>
      </c>
      <c r="AE579">
        <f>'Expense Drivers'!AU23</f>
        <v>337.71899999999999</v>
      </c>
      <c r="AF579">
        <f>'Expense Drivers'!AV23</f>
        <v>575.25900000000001</v>
      </c>
      <c r="AG579">
        <f>'Expense Drivers'!AW23</f>
        <v>935.16500000000008</v>
      </c>
      <c r="AH579">
        <f>'Expense Drivers'!AX23</f>
        <v>1246.8340000000001</v>
      </c>
      <c r="AI579">
        <f>'Expense Drivers'!AY23</f>
        <v>1678.1410000000001</v>
      </c>
      <c r="AJ579">
        <f>'Expense Drivers'!AZ23</f>
        <v>2158.848</v>
      </c>
      <c r="AK579">
        <f>'Expense Drivers'!BA23</f>
        <v>2440.361224270936</v>
      </c>
      <c r="AL579">
        <f>'Expense Drivers'!BB23</f>
        <v>2713.4081469100061</v>
      </c>
      <c r="AM579">
        <f>'Expense Drivers'!BC23</f>
        <v>2957.6049403945954</v>
      </c>
      <c r="AN579">
        <f>'Expense Drivers'!BD23</f>
        <v>3184.0768047591605</v>
      </c>
      <c r="AO579">
        <f>'Expense Drivers'!BE23</f>
        <v>3398.8718668520369</v>
      </c>
      <c r="AP579">
        <f>'Expense Drivers'!BF23</f>
        <v>3604.4033713874496</v>
      </c>
      <c r="AQ579">
        <f>'Expense Drivers'!BG23</f>
        <v>3803.3284804802984</v>
      </c>
      <c r="AR579">
        <f>'Expense Drivers'!BH23</f>
        <v>4008.967382204909</v>
      </c>
      <c r="AS579">
        <f>'Expense Drivers'!BI23</f>
        <v>4218.4466390548669</v>
      </c>
      <c r="AZ579">
        <f>'Expense Drivers'!AK23</f>
        <v>495.61500000000001</v>
      </c>
      <c r="BA579">
        <f>'Expense Drivers'!AL23</f>
        <v>528.75800000000004</v>
      </c>
      <c r="BB579">
        <f>'Expense Drivers'!AM23</f>
        <v>530.96</v>
      </c>
      <c r="BC579">
        <f>'Expense Drivers'!AN23</f>
        <v>603.51499999999987</v>
      </c>
      <c r="BD579">
        <f>'Expense Drivers'!AO23</f>
        <v>577.54751408252253</v>
      </c>
      <c r="BE579">
        <f>'Expense Drivers'!AP23</f>
        <v>582.67670839275638</v>
      </c>
      <c r="BF579">
        <f>'Expense Drivers'!AQ23</f>
        <v>580.09291899671757</v>
      </c>
      <c r="BG579">
        <f>'Expense Drivers'!AR23</f>
        <v>700.04408279893914</v>
      </c>
    </row>
    <row r="580" spans="1:59">
      <c r="A580">
        <f>'Expense Drivers'!I24</f>
        <v>0</v>
      </c>
      <c r="B580">
        <f>'Expense Drivers'!J24</f>
        <v>0</v>
      </c>
      <c r="C580">
        <f>'Expense Drivers'!K24</f>
        <v>0</v>
      </c>
      <c r="D580">
        <f>'Expense Drivers'!L24</f>
        <v>0</v>
      </c>
      <c r="E580">
        <f>'Expense Drivers'!M24</f>
        <v>0</v>
      </c>
      <c r="F580">
        <f>'Expense Drivers'!N24</f>
        <v>0</v>
      </c>
      <c r="G580">
        <f>'Expense Drivers'!O24</f>
        <v>0</v>
      </c>
      <c r="H580">
        <f>'Expense Drivers'!P24</f>
        <v>0</v>
      </c>
      <c r="I580">
        <f>'Expense Drivers'!Q24</f>
        <v>0</v>
      </c>
      <c r="J580">
        <f>'Expense Drivers'!R24</f>
        <v>0</v>
      </c>
      <c r="K580">
        <f>'Expense Drivers'!S24</f>
        <v>0</v>
      </c>
      <c r="L580">
        <f>'Expense Drivers'!T24</f>
        <v>0</v>
      </c>
      <c r="M580">
        <f>'Expense Drivers'!U24</f>
        <v>0</v>
      </c>
      <c r="N580">
        <f>'Expense Drivers'!V24</f>
        <v>0</v>
      </c>
      <c r="O580">
        <f>'Expense Drivers'!W24</f>
        <v>0</v>
      </c>
      <c r="P580">
        <f>'Expense Drivers'!X24</f>
        <v>0</v>
      </c>
      <c r="Q580">
        <f>'Expense Drivers'!Y24</f>
        <v>0</v>
      </c>
      <c r="R580">
        <f>'Expense Drivers'!Z24</f>
        <v>0</v>
      </c>
      <c r="S580">
        <f>'Expense Drivers'!AA24</f>
        <v>0</v>
      </c>
      <c r="T580">
        <f>'Expense Drivers'!AB24</f>
        <v>0</v>
      </c>
      <c r="U580">
        <f>'Expense Drivers'!AC24</f>
        <v>0</v>
      </c>
      <c r="V580">
        <f>'Expense Drivers'!AD24</f>
        <v>0</v>
      </c>
      <c r="W580">
        <f>'Expense Drivers'!AE24</f>
        <v>0</v>
      </c>
      <c r="X580">
        <f>'Expense Drivers'!AF24</f>
        <v>0</v>
      </c>
      <c r="Y580">
        <f>'Expense Drivers'!AG24</f>
        <v>0</v>
      </c>
      <c r="Z580">
        <f>'Expense Drivers'!AH24</f>
        <v>0</v>
      </c>
      <c r="AA580">
        <f>'Expense Drivers'!AI24</f>
        <v>0</v>
      </c>
      <c r="AB580">
        <f>'Expense Drivers'!AJ24</f>
        <v>0</v>
      </c>
      <c r="AD580">
        <f>'Expense Drivers'!AT24</f>
        <v>0</v>
      </c>
      <c r="AE580">
        <f>'Expense Drivers'!AU24</f>
        <v>0</v>
      </c>
      <c r="AF580">
        <f>'Expense Drivers'!AV24</f>
        <v>0</v>
      </c>
      <c r="AG580">
        <f>'Expense Drivers'!AW24</f>
        <v>0</v>
      </c>
      <c r="AI580">
        <f>'Expense Drivers'!AY24</f>
        <v>0</v>
      </c>
      <c r="AJ580">
        <f>'Expense Drivers'!AZ24</f>
        <v>0</v>
      </c>
      <c r="AK580">
        <f>'Expense Drivers'!BA24</f>
        <v>0</v>
      </c>
      <c r="AL580">
        <f>'Expense Drivers'!BB24</f>
        <v>0</v>
      </c>
      <c r="AM580">
        <f>'Expense Drivers'!BC24</f>
        <v>0</v>
      </c>
      <c r="AN580">
        <f>'Expense Drivers'!BD24</f>
        <v>0</v>
      </c>
      <c r="AO580">
        <f>'Expense Drivers'!BE24</f>
        <v>0</v>
      </c>
      <c r="AP580">
        <f>'Expense Drivers'!BF24</f>
        <v>0</v>
      </c>
      <c r="AQ580">
        <f>'Expense Drivers'!BG24</f>
        <v>0</v>
      </c>
      <c r="AR580">
        <f>'Expense Drivers'!BH24</f>
        <v>0</v>
      </c>
      <c r="AS580">
        <f>'Expense Drivers'!BI24</f>
        <v>0</v>
      </c>
      <c r="AZ580">
        <f>'Expense Drivers'!AK24</f>
        <v>0</v>
      </c>
      <c r="BA580">
        <f>'Expense Drivers'!AL24</f>
        <v>0</v>
      </c>
      <c r="BB580">
        <f>'Expense Drivers'!AM24</f>
        <v>0</v>
      </c>
      <c r="BC580">
        <f>'Expense Drivers'!AN24</f>
        <v>0</v>
      </c>
      <c r="BD580">
        <f>'Expense Drivers'!AO24</f>
        <v>0</v>
      </c>
      <c r="BE580">
        <f>'Expense Drivers'!AP24</f>
        <v>0</v>
      </c>
      <c r="BF580">
        <f>'Expense Drivers'!AQ24</f>
        <v>0</v>
      </c>
      <c r="BG580">
        <f>'Expense Drivers'!AR24</f>
        <v>0</v>
      </c>
    </row>
    <row r="581" spans="1:59">
      <c r="A581" t="str">
        <f>'Expense Drivers'!I29</f>
        <v>Share-based compensation expense:</v>
      </c>
      <c r="B581">
        <f>'Expense Drivers'!J29</f>
        <v>0</v>
      </c>
      <c r="C581">
        <f>'Expense Drivers'!K29</f>
        <v>0</v>
      </c>
      <c r="D581">
        <f>'Expense Drivers'!L29</f>
        <v>0</v>
      </c>
      <c r="E581">
        <f>'Expense Drivers'!M29</f>
        <v>0</v>
      </c>
      <c r="F581">
        <f>'Expense Drivers'!N29</f>
        <v>0</v>
      </c>
      <c r="G581">
        <f>'Expense Drivers'!O29</f>
        <v>0</v>
      </c>
      <c r="H581">
        <f>'Expense Drivers'!P29</f>
        <v>0</v>
      </c>
      <c r="I581">
        <f>'Expense Drivers'!Q29</f>
        <v>0</v>
      </c>
      <c r="J581">
        <f>'Expense Drivers'!R29</f>
        <v>0</v>
      </c>
      <c r="K581">
        <f>'Expense Drivers'!S29</f>
        <v>0</v>
      </c>
      <c r="L581">
        <f>'Expense Drivers'!T29</f>
        <v>0</v>
      </c>
      <c r="M581">
        <f>'Expense Drivers'!U29</f>
        <v>0</v>
      </c>
      <c r="N581">
        <f>'Expense Drivers'!V29</f>
        <v>0</v>
      </c>
      <c r="O581">
        <f>'Expense Drivers'!W29</f>
        <v>0</v>
      </c>
      <c r="P581">
        <f>'Expense Drivers'!X29</f>
        <v>0</v>
      </c>
      <c r="Q581">
        <f>'Expense Drivers'!Y29</f>
        <v>0</v>
      </c>
      <c r="R581">
        <f>'Expense Drivers'!Z29</f>
        <v>0</v>
      </c>
      <c r="S581">
        <f>'Expense Drivers'!AA29</f>
        <v>0</v>
      </c>
      <c r="T581">
        <f>'Expense Drivers'!AB29</f>
        <v>0</v>
      </c>
      <c r="U581">
        <f>'Expense Drivers'!AC29</f>
        <v>0</v>
      </c>
      <c r="V581">
        <f>'Expense Drivers'!AD29</f>
        <v>0</v>
      </c>
      <c r="W581">
        <f>'Expense Drivers'!AE29</f>
        <v>0</v>
      </c>
      <c r="X581">
        <f>'Expense Drivers'!AF29</f>
        <v>0</v>
      </c>
      <c r="Y581">
        <f>'Expense Drivers'!AG29</f>
        <v>0</v>
      </c>
      <c r="Z581">
        <f>'Expense Drivers'!AH29</f>
        <v>0</v>
      </c>
      <c r="AA581">
        <f>'Expense Drivers'!AI29</f>
        <v>0</v>
      </c>
      <c r="AB581">
        <f>'Expense Drivers'!AJ29</f>
        <v>0</v>
      </c>
      <c r="AD581">
        <f>'Expense Drivers'!AT29</f>
        <v>0</v>
      </c>
      <c r="AE581">
        <f>'Expense Drivers'!AU29</f>
        <v>0</v>
      </c>
      <c r="AF581">
        <f>'Expense Drivers'!AV29</f>
        <v>0</v>
      </c>
      <c r="AG581">
        <f>'Expense Drivers'!AW29</f>
        <v>0</v>
      </c>
      <c r="AH581">
        <f>'Expense Drivers'!AX29</f>
        <v>0</v>
      </c>
      <c r="AI581">
        <f>'Expense Drivers'!AY29</f>
        <v>0</v>
      </c>
      <c r="AJ581">
        <f>'Expense Drivers'!AZ29</f>
        <v>0</v>
      </c>
      <c r="AK581">
        <f>'Expense Drivers'!BA29</f>
        <v>0</v>
      </c>
      <c r="AL581">
        <f>'Expense Drivers'!BB29</f>
        <v>0</v>
      </c>
      <c r="AM581">
        <f>'Expense Drivers'!BC29</f>
        <v>0</v>
      </c>
      <c r="AN581">
        <f>'Expense Drivers'!BD29</f>
        <v>0</v>
      </c>
      <c r="AO581">
        <f>'Expense Drivers'!BE29</f>
        <v>0</v>
      </c>
      <c r="AP581">
        <f>'Expense Drivers'!BF29</f>
        <v>0</v>
      </c>
      <c r="AQ581">
        <f>'Expense Drivers'!BG29</f>
        <v>0</v>
      </c>
      <c r="AR581">
        <f>'Expense Drivers'!BH29</f>
        <v>0</v>
      </c>
      <c r="AS581">
        <f>'Expense Drivers'!BI29</f>
        <v>0</v>
      </c>
      <c r="AZ581">
        <f>'Expense Drivers'!AK29</f>
        <v>0</v>
      </c>
      <c r="BA581">
        <f>'Expense Drivers'!AL29</f>
        <v>0</v>
      </c>
      <c r="BB581">
        <f>'Expense Drivers'!AM29</f>
        <v>0</v>
      </c>
      <c r="BC581">
        <f>'Expense Drivers'!AN29</f>
        <v>0</v>
      </c>
      <c r="BD581">
        <f>'Expense Drivers'!AO29</f>
        <v>0</v>
      </c>
      <c r="BE581">
        <f>'Expense Drivers'!AP29</f>
        <v>0</v>
      </c>
      <c r="BF581">
        <f>'Expense Drivers'!AQ29</f>
        <v>0</v>
      </c>
      <c r="BG581">
        <f>'Expense Drivers'!AR29</f>
        <v>0</v>
      </c>
    </row>
    <row r="582" spans="1:59">
      <c r="A582" t="str">
        <f>'Expense Drivers'!I30</f>
        <v>Research and development</v>
      </c>
      <c r="B582">
        <f>'Expense Drivers'!J30</f>
        <v>0</v>
      </c>
      <c r="C582">
        <f>'Expense Drivers'!K30</f>
        <v>0</v>
      </c>
      <c r="D582">
        <f>'Expense Drivers'!L30</f>
        <v>0</v>
      </c>
      <c r="E582">
        <f>'Expense Drivers'!M30</f>
        <v>0</v>
      </c>
      <c r="F582">
        <f>'Expense Drivers'!N30</f>
        <v>0</v>
      </c>
      <c r="G582">
        <f>'Expense Drivers'!O30</f>
        <v>0</v>
      </c>
      <c r="H582">
        <f>'Expense Drivers'!P30</f>
        <v>0</v>
      </c>
      <c r="I582">
        <f>'Expense Drivers'!Q30</f>
        <v>0</v>
      </c>
      <c r="J582">
        <f>'Expense Drivers'!R30</f>
        <v>0</v>
      </c>
      <c r="K582">
        <f>'Expense Drivers'!S30</f>
        <v>0</v>
      </c>
      <c r="L582">
        <f>'Expense Drivers'!T30</f>
        <v>0</v>
      </c>
      <c r="M582">
        <f>'Expense Drivers'!U30</f>
        <v>0</v>
      </c>
      <c r="N582">
        <f>'Expense Drivers'!V30</f>
        <v>0</v>
      </c>
      <c r="O582">
        <f>'Expense Drivers'!W30</f>
        <v>0</v>
      </c>
      <c r="P582">
        <f>'Expense Drivers'!X30</f>
        <v>0</v>
      </c>
      <c r="Q582">
        <f>'Expense Drivers'!Y30</f>
        <v>0.82899999999999996</v>
      </c>
      <c r="R582">
        <f>'Expense Drivers'!Z30</f>
        <v>0.66800000000000004</v>
      </c>
      <c r="S582">
        <f>'Expense Drivers'!AA30</f>
        <v>1.3149999999999999</v>
      </c>
      <c r="T582">
        <f>'Expense Drivers'!AB30</f>
        <v>0.87</v>
      </c>
      <c r="U582">
        <f>'Expense Drivers'!AC30</f>
        <v>1.478</v>
      </c>
      <c r="V582">
        <f>'Expense Drivers'!AD30</f>
        <v>1.1619999999999999</v>
      </c>
      <c r="W582">
        <f>'Expense Drivers'!AE30</f>
        <v>1.714</v>
      </c>
      <c r="X582">
        <f>'Expense Drivers'!AF30</f>
        <v>2.1669999999999998</v>
      </c>
      <c r="Y582">
        <f>'Expense Drivers'!AG30</f>
        <v>2.4020000000000001</v>
      </c>
      <c r="Z582">
        <f>'Expense Drivers'!AH30</f>
        <v>2.1789999999999998</v>
      </c>
      <c r="AA582">
        <f>'Expense Drivers'!AI30</f>
        <v>4.6669999999999998</v>
      </c>
      <c r="AB582">
        <f>'Expense Drivers'!AJ30</f>
        <v>2.86</v>
      </c>
      <c r="AD582">
        <f>'Expense Drivers'!AT30</f>
        <v>0.252</v>
      </c>
      <c r="AE582">
        <f>'Expense Drivers'!AU30</f>
        <v>0.55100000000000005</v>
      </c>
      <c r="AF582">
        <f>'Expense Drivers'!AV30</f>
        <v>2.7210000000000001</v>
      </c>
      <c r="AG582">
        <f>'Expense Drivers'!AW30</f>
        <v>3.6819999999999999</v>
      </c>
      <c r="AH582">
        <f>'Expense Drivers'!AX30</f>
        <v>6.520999999999999</v>
      </c>
      <c r="AI582">
        <f>'Expense Drivers'!AY30</f>
        <v>12.107999999999999</v>
      </c>
      <c r="AJ582">
        <f>'Expense Drivers'!AZ30</f>
        <v>21.093</v>
      </c>
      <c r="AK582">
        <f>'Expense Drivers'!BA30</f>
        <v>28.678862881157158</v>
      </c>
      <c r="AL582">
        <f>'Expense Drivers'!BB30</f>
        <v>31.784316360437849</v>
      </c>
      <c r="AM582">
        <f>'Expense Drivers'!BC30</f>
        <v>34.889769839718539</v>
      </c>
      <c r="AN582">
        <f>'Expense Drivers'!BD30</f>
        <v>39.547950058639579</v>
      </c>
      <c r="AO582">
        <f>'Expense Drivers'!BE30</f>
        <v>43.585039581704471</v>
      </c>
      <c r="AP582">
        <f>'Expense Drivers'!BF30</f>
        <v>47.311583756841301</v>
      </c>
      <c r="AQ582">
        <f>'Expense Drivers'!BG30</f>
        <v>52.280309323690403</v>
      </c>
      <c r="AR582">
        <f>'Expense Drivers'!BH30</f>
        <v>58.491216282251777</v>
      </c>
      <c r="AS582">
        <f>'Expense Drivers'!BI30</f>
        <v>64.702123240813165</v>
      </c>
      <c r="AZ582">
        <f>'Expense Drivers'!AK30</f>
        <v>3.9159999999999999</v>
      </c>
      <c r="BA582">
        <f>'Expense Drivers'!AL30</f>
        <v>4.4610000000000003</v>
      </c>
      <c r="BB582">
        <f>'Expense Drivers'!AM30</f>
        <v>6.3609999999999998</v>
      </c>
      <c r="BC582">
        <f>'Expense Drivers'!AN30</f>
        <v>6.3550000000000004</v>
      </c>
      <c r="BD582">
        <f>'Expense Drivers'!AO30</f>
        <v>6.5028195856137607</v>
      </c>
      <c r="BE582">
        <f>'Expense Drivers'!AP30</f>
        <v>6.1854422400312741</v>
      </c>
      <c r="BF582">
        <f>'Expense Drivers'!AQ30</f>
        <v>7.7723289679437055</v>
      </c>
      <c r="BG582">
        <f>'Expense Drivers'!AR30</f>
        <v>8.2182720875684137</v>
      </c>
    </row>
    <row r="583" spans="1:59">
      <c r="A583" t="str">
        <f>'Expense Drivers'!I31</f>
        <v>Sales and operations</v>
      </c>
      <c r="B583">
        <f>'Expense Drivers'!J31</f>
        <v>0</v>
      </c>
      <c r="C583">
        <f>'Expense Drivers'!K31</f>
        <v>0</v>
      </c>
      <c r="D583">
        <f>'Expense Drivers'!L31</f>
        <v>0</v>
      </c>
      <c r="E583">
        <f>'Expense Drivers'!M31</f>
        <v>0</v>
      </c>
      <c r="F583">
        <f>'Expense Drivers'!N31</f>
        <v>0</v>
      </c>
      <c r="G583">
        <f>'Expense Drivers'!O31</f>
        <v>0</v>
      </c>
      <c r="H583">
        <f>'Expense Drivers'!P31</f>
        <v>0</v>
      </c>
      <c r="I583">
        <f>'Expense Drivers'!Q31</f>
        <v>0</v>
      </c>
      <c r="J583">
        <f>'Expense Drivers'!R31</f>
        <v>0</v>
      </c>
      <c r="K583">
        <f>'Expense Drivers'!S31</f>
        <v>0</v>
      </c>
      <c r="L583">
        <f>'Expense Drivers'!T31</f>
        <v>0</v>
      </c>
      <c r="M583">
        <f>'Expense Drivers'!U31</f>
        <v>0</v>
      </c>
      <c r="N583">
        <f>'Expense Drivers'!V31</f>
        <v>0</v>
      </c>
      <c r="O583">
        <f>'Expense Drivers'!W31</f>
        <v>0</v>
      </c>
      <c r="P583">
        <f>'Expense Drivers'!X31</f>
        <v>0</v>
      </c>
      <c r="Q583">
        <f>'Expense Drivers'!Y31</f>
        <v>2.5609999999999999</v>
      </c>
      <c r="R583">
        <f>'Expense Drivers'!Z31</f>
        <v>2.8119999999999998</v>
      </c>
      <c r="S583">
        <f>'Expense Drivers'!AA31</f>
        <v>3.3650000000000002</v>
      </c>
      <c r="T583">
        <f>'Expense Drivers'!AB31</f>
        <v>3.5529999999999999</v>
      </c>
      <c r="U583">
        <f>'Expense Drivers'!AC31</f>
        <v>3.4540000000000002</v>
      </c>
      <c r="V583">
        <f>'Expense Drivers'!AD31</f>
        <v>2.903</v>
      </c>
      <c r="W583">
        <f>'Expense Drivers'!AE31</f>
        <v>1.7150000000000001</v>
      </c>
      <c r="X583">
        <f>'Expense Drivers'!AF31</f>
        <v>3.6059999999999999</v>
      </c>
      <c r="Y583">
        <f>'Expense Drivers'!AG31</f>
        <v>3.39</v>
      </c>
      <c r="Z583">
        <f>'Expense Drivers'!AH31</f>
        <v>2.488</v>
      </c>
      <c r="AA583">
        <f>'Expense Drivers'!AI31</f>
        <v>5.1429999999999998</v>
      </c>
      <c r="AB583">
        <f>'Expense Drivers'!AJ31</f>
        <v>5.8159999999999998</v>
      </c>
      <c r="AD583">
        <f>'Expense Drivers'!AT31</f>
        <v>1.2509999999999999</v>
      </c>
      <c r="AE583">
        <f>'Expense Drivers'!AU31</f>
        <v>2.3130000000000002</v>
      </c>
      <c r="AF583">
        <f>'Expense Drivers'!AV31</f>
        <v>3.7189999999999999</v>
      </c>
      <c r="AG583">
        <f>'Expense Drivers'!AW31</f>
        <v>12.291</v>
      </c>
      <c r="AH583">
        <f>'Expense Drivers'!AX31</f>
        <v>11.678000000000001</v>
      </c>
      <c r="AI583">
        <f>'Expense Drivers'!AY31</f>
        <v>16.837</v>
      </c>
      <c r="AJ583">
        <f>'Expense Drivers'!AZ31</f>
        <v>31.385000000000005</v>
      </c>
      <c r="AK583">
        <f>'Expense Drivers'!BA31</f>
        <v>37.803750488663013</v>
      </c>
      <c r="AL583">
        <f>'Expense Drivers'!BB31</f>
        <v>41.897280590304916</v>
      </c>
      <c r="AM583">
        <f>'Expense Drivers'!BC31</f>
        <v>45.99081069194682</v>
      </c>
      <c r="AN583">
        <f>'Expense Drivers'!BD31</f>
        <v>52.131105844409682</v>
      </c>
      <c r="AO583">
        <f>'Expense Drivers'!BE31</f>
        <v>57.452694976544159</v>
      </c>
      <c r="AP583">
        <f>'Expense Drivers'!BF31</f>
        <v>62.364931098514447</v>
      </c>
      <c r="AQ583">
        <f>'Expense Drivers'!BG31</f>
        <v>68.914579261141498</v>
      </c>
      <c r="AR583">
        <f>'Expense Drivers'!BH31</f>
        <v>77.101639464425318</v>
      </c>
      <c r="AS583">
        <f>'Expense Drivers'!BI31</f>
        <v>85.288699667709139</v>
      </c>
      <c r="AZ583">
        <f>'Expense Drivers'!AK31</f>
        <v>6.71</v>
      </c>
      <c r="BA583">
        <f>'Expense Drivers'!AL31</f>
        <v>6.4009999999999998</v>
      </c>
      <c r="BB583">
        <f>'Expense Drivers'!AM31</f>
        <v>9.8970000000000002</v>
      </c>
      <c r="BC583">
        <f>'Expense Drivers'!AN31</f>
        <v>8.3770000000000007</v>
      </c>
      <c r="BD583">
        <f>'Expense Drivers'!AO31</f>
        <v>8.5718520328381533</v>
      </c>
      <c r="BE583">
        <f>'Expense Drivers'!AP31</f>
        <v>8.1534932564503499</v>
      </c>
      <c r="BF583">
        <f>'Expense Drivers'!AQ31</f>
        <v>10.245287138389363</v>
      </c>
      <c r="BG583">
        <f>'Expense Drivers'!AR31</f>
        <v>10.833118060985143</v>
      </c>
    </row>
    <row r="584" spans="1:59">
      <c r="A584" t="str">
        <f>'Expense Drivers'!I32</f>
        <v>General and administrative</v>
      </c>
      <c r="B584">
        <f>'Expense Drivers'!J32</f>
        <v>0</v>
      </c>
      <c r="C584">
        <f>'Expense Drivers'!K32</f>
        <v>0</v>
      </c>
      <c r="D584">
        <f>'Expense Drivers'!L32</f>
        <v>0</v>
      </c>
      <c r="E584">
        <f>'Expense Drivers'!M32</f>
        <v>0</v>
      </c>
      <c r="F584">
        <f>'Expense Drivers'!N32</f>
        <v>0</v>
      </c>
      <c r="G584">
        <f>'Expense Drivers'!O32</f>
        <v>0</v>
      </c>
      <c r="H584">
        <f>'Expense Drivers'!P32</f>
        <v>0</v>
      </c>
      <c r="I584">
        <f>'Expense Drivers'!Q32</f>
        <v>0</v>
      </c>
      <c r="J584">
        <f>'Expense Drivers'!R32</f>
        <v>0</v>
      </c>
      <c r="K584">
        <f>'Expense Drivers'!S32</f>
        <v>0</v>
      </c>
      <c r="L584">
        <f>'Expense Drivers'!T32</f>
        <v>0</v>
      </c>
      <c r="M584">
        <f>'Expense Drivers'!U32</f>
        <v>0</v>
      </c>
      <c r="N584">
        <f>'Expense Drivers'!V32</f>
        <v>0</v>
      </c>
      <c r="O584">
        <f>'Expense Drivers'!W32</f>
        <v>0</v>
      </c>
      <c r="P584">
        <f>'Expense Drivers'!X32</f>
        <v>0</v>
      </c>
      <c r="Q584">
        <f>'Expense Drivers'!Y32</f>
        <v>1.0680000000000001</v>
      </c>
      <c r="R584">
        <f>'Expense Drivers'!Z32</f>
        <v>-0.23300000000000001</v>
      </c>
      <c r="S584">
        <f>'Expense Drivers'!AA32</f>
        <v>1.0740000000000001</v>
      </c>
      <c r="T584">
        <f>'Expense Drivers'!AB32</f>
        <v>1.7190000000000001</v>
      </c>
      <c r="U584">
        <f>'Expense Drivers'!AC32</f>
        <v>1.385</v>
      </c>
      <c r="V584">
        <f>'Expense Drivers'!AD32</f>
        <v>1.26</v>
      </c>
      <c r="W584">
        <f>'Expense Drivers'!AE32</f>
        <v>1.171</v>
      </c>
      <c r="X584">
        <f>'Expense Drivers'!AF32</f>
        <v>1.9750000000000001</v>
      </c>
      <c r="Y584">
        <f>'Expense Drivers'!AG32</f>
        <v>2.5779999999999998</v>
      </c>
      <c r="Z584">
        <f>'Expense Drivers'!AH32</f>
        <v>3.028</v>
      </c>
      <c r="AA584">
        <f>'Expense Drivers'!AI32</f>
        <v>4.1550000000000002</v>
      </c>
      <c r="AB584">
        <f>'Expense Drivers'!AJ32</f>
        <v>4.5529999999999999</v>
      </c>
      <c r="AD584">
        <f>'Expense Drivers'!AT32</f>
        <v>0.438</v>
      </c>
      <c r="AE584">
        <f>'Expense Drivers'!AU32</f>
        <v>1.7050000000000001</v>
      </c>
      <c r="AF584">
        <f>'Expense Drivers'!AV32</f>
        <v>2.69</v>
      </c>
      <c r="AG584">
        <f>'Expense Drivers'!AW32</f>
        <v>3.6280000000000001</v>
      </c>
      <c r="AH584">
        <f>'Expense Drivers'!AX32</f>
        <v>5.7910000000000004</v>
      </c>
      <c r="AI584">
        <f>'Expense Drivers'!AY32</f>
        <v>14.314</v>
      </c>
      <c r="AJ584">
        <f>'Expense Drivers'!AZ32</f>
        <v>19.872</v>
      </c>
      <c r="AK584">
        <f>'Expense Drivers'!BA32</f>
        <v>25.867386630179823</v>
      </c>
      <c r="AL584">
        <f>'Expense Drivers'!BB32</f>
        <v>28.668403049257229</v>
      </c>
      <c r="AM584">
        <f>'Expense Drivers'!BC32</f>
        <v>31.469419468334632</v>
      </c>
      <c r="AN584">
        <f>'Expense Drivers'!BD32</f>
        <v>35.670944096950741</v>
      </c>
      <c r="AO584">
        <f>'Expense Drivers'!BE32</f>
        <v>39.312265441751364</v>
      </c>
      <c r="AP584">
        <f>'Expense Drivers'!BF32</f>
        <v>42.673485144644246</v>
      </c>
      <c r="AQ584">
        <f>'Expense Drivers'!BG32</f>
        <v>47.155111415168093</v>
      </c>
      <c r="AR584">
        <f>'Expense Drivers'!BH32</f>
        <v>52.757144253322899</v>
      </c>
      <c r="AS584">
        <f>'Expense Drivers'!BI32</f>
        <v>58.359177091477711</v>
      </c>
      <c r="AZ584">
        <f>'Expense Drivers'!AK32</f>
        <v>4.3140000000000001</v>
      </c>
      <c r="BA584">
        <f>'Expense Drivers'!AL32</f>
        <v>4.056</v>
      </c>
      <c r="BB584">
        <f>'Expense Drivers'!AM32</f>
        <v>5.77</v>
      </c>
      <c r="BC584">
        <f>'Expense Drivers'!AN32</f>
        <v>5.7320000000000002</v>
      </c>
      <c r="BD584">
        <f>'Expense Drivers'!AO32</f>
        <v>5.8653283815480837</v>
      </c>
      <c r="BE584">
        <f>'Expense Drivers'!AP32</f>
        <v>5.5790645035183726</v>
      </c>
      <c r="BF584">
        <f>'Expense Drivers'!AQ32</f>
        <v>7.0103838936669263</v>
      </c>
      <c r="BG584">
        <f>'Expense Drivers'!AR32</f>
        <v>7.412609851446442</v>
      </c>
    </row>
    <row r="585" spans="1:59">
      <c r="A585" t="str">
        <f>'Expense Drivers'!I33</f>
        <v>Total SBC</v>
      </c>
      <c r="B585">
        <f>'Expense Drivers'!J33</f>
        <v>0</v>
      </c>
      <c r="C585">
        <f>'Expense Drivers'!K33</f>
        <v>0</v>
      </c>
      <c r="D585">
        <f>'Expense Drivers'!L33</f>
        <v>0</v>
      </c>
      <c r="E585">
        <f>'Expense Drivers'!M33</f>
        <v>0</v>
      </c>
      <c r="F585">
        <f>'Expense Drivers'!N33</f>
        <v>0</v>
      </c>
      <c r="G585">
        <f>'Expense Drivers'!O33</f>
        <v>0</v>
      </c>
      <c r="H585">
        <f>'Expense Drivers'!P33</f>
        <v>0</v>
      </c>
      <c r="I585">
        <f>'Expense Drivers'!Q33</f>
        <v>0</v>
      </c>
      <c r="J585">
        <f>'Expense Drivers'!R33</f>
        <v>0</v>
      </c>
      <c r="K585">
        <f>'Expense Drivers'!S33</f>
        <v>0</v>
      </c>
      <c r="L585">
        <f>'Expense Drivers'!T33</f>
        <v>0</v>
      </c>
      <c r="M585">
        <f>'Expense Drivers'!U33</f>
        <v>0</v>
      </c>
      <c r="N585">
        <f>'Expense Drivers'!V33</f>
        <v>0</v>
      </c>
      <c r="O585">
        <f>'Expense Drivers'!W33</f>
        <v>0</v>
      </c>
      <c r="P585">
        <f>'Expense Drivers'!X33</f>
        <v>0</v>
      </c>
      <c r="Q585">
        <f>'Expense Drivers'!Y33</f>
        <v>4.4580000000000002</v>
      </c>
      <c r="R585">
        <f>'Expense Drivers'!Z33</f>
        <v>3.2469999999999999</v>
      </c>
      <c r="S585">
        <f>'Expense Drivers'!AA33</f>
        <v>5.7539999999999996</v>
      </c>
      <c r="T585">
        <f>'Expense Drivers'!AB33</f>
        <v>6.1420000000000003</v>
      </c>
      <c r="U585">
        <f>'Expense Drivers'!AC33</f>
        <v>6.3170000000000002</v>
      </c>
      <c r="V585">
        <f>'Expense Drivers'!AD33</f>
        <v>5.3249999999999993</v>
      </c>
      <c r="W585">
        <f>'Expense Drivers'!AE33</f>
        <v>4.6000000000000005</v>
      </c>
      <c r="X585">
        <f>'Expense Drivers'!AF33</f>
        <v>7.7479999999999993</v>
      </c>
      <c r="Y585">
        <f>'Expense Drivers'!AG33</f>
        <v>8.3699999999999992</v>
      </c>
      <c r="Z585">
        <f>'Expense Drivers'!AH33</f>
        <v>7.6950000000000003</v>
      </c>
      <c r="AA585">
        <f>'Expense Drivers'!AI33</f>
        <v>13.965</v>
      </c>
      <c r="AB585">
        <f>'Expense Drivers'!AJ33</f>
        <v>13.228999999999999</v>
      </c>
      <c r="AD585">
        <f>'Expense Drivers'!AT33</f>
        <v>1.9409999999999998</v>
      </c>
      <c r="AE585">
        <f>'Expense Drivers'!AU33</f>
        <v>4.5690000000000008</v>
      </c>
      <c r="AF585">
        <f>'Expense Drivers'!AV33</f>
        <v>9.129999999999999</v>
      </c>
      <c r="AG585">
        <f>'Expense Drivers'!AW33</f>
        <v>19.600999999999999</v>
      </c>
      <c r="AH585">
        <f>'Expense Drivers'!AX33</f>
        <v>23.99</v>
      </c>
      <c r="AI585">
        <f>'Expense Drivers'!AY33</f>
        <v>43.259</v>
      </c>
      <c r="AJ585">
        <f>'Expense Drivers'!AZ33</f>
        <v>72.349999999999994</v>
      </c>
      <c r="AK585">
        <f>'Expense Drivers'!BA33</f>
        <v>92.35</v>
      </c>
      <c r="AL585">
        <f>'Expense Drivers'!BB33</f>
        <v>102.35</v>
      </c>
      <c r="AM585">
        <f>'Expense Drivers'!BC33</f>
        <v>112.35</v>
      </c>
      <c r="AN585">
        <f>'Expense Drivers'!BD33</f>
        <v>127.35</v>
      </c>
      <c r="AO585">
        <f>'Expense Drivers'!BE33</f>
        <v>140.35</v>
      </c>
      <c r="AP585">
        <f>'Expense Drivers'!BF33</f>
        <v>152.35</v>
      </c>
      <c r="AQ585">
        <f>'Expense Drivers'!BG33</f>
        <v>168.35</v>
      </c>
      <c r="AR585">
        <f>'Expense Drivers'!BH33</f>
        <v>188.35</v>
      </c>
      <c r="AS585">
        <f>'Expense Drivers'!BI33</f>
        <v>208.35</v>
      </c>
      <c r="AZ585">
        <f>'Expense Drivers'!AK33</f>
        <v>14.94</v>
      </c>
      <c r="BA585">
        <f>'Expense Drivers'!AL33</f>
        <v>14.917999999999999</v>
      </c>
      <c r="BB585">
        <f>'Expense Drivers'!AM33</f>
        <v>22.027999999999999</v>
      </c>
      <c r="BC585">
        <f>'Expense Drivers'!AN33</f>
        <v>20.464000000000002</v>
      </c>
      <c r="BD585">
        <f>'Expense Drivers'!AO33</f>
        <v>20.939999999999998</v>
      </c>
      <c r="BE585">
        <f>'Expense Drivers'!AP33</f>
        <v>19.917999999999999</v>
      </c>
      <c r="BF585">
        <f>'Expense Drivers'!AQ33</f>
        <v>25.027999999999999</v>
      </c>
      <c r="BG585">
        <f>'Expense Drivers'!AR33</f>
        <v>26.464000000000002</v>
      </c>
    </row>
    <row r="586" spans="1:59">
      <c r="A586" t="str">
        <f>'Expense Drivers'!I35</f>
        <v>% Y/Y change</v>
      </c>
      <c r="B586">
        <f>'Expense Drivers'!J35</f>
        <v>0</v>
      </c>
      <c r="C586">
        <f>'Expense Drivers'!K35</f>
        <v>0</v>
      </c>
      <c r="D586">
        <f>'Expense Drivers'!L35</f>
        <v>0</v>
      </c>
      <c r="E586">
        <f>'Expense Drivers'!M35</f>
        <v>0</v>
      </c>
      <c r="F586">
        <f>'Expense Drivers'!N35</f>
        <v>0</v>
      </c>
      <c r="G586">
        <f>'Expense Drivers'!O35</f>
        <v>0</v>
      </c>
      <c r="H586">
        <f>'Expense Drivers'!P35</f>
        <v>0</v>
      </c>
      <c r="I586">
        <f>'Expense Drivers'!Q35</f>
        <v>0</v>
      </c>
      <c r="J586">
        <f>'Expense Drivers'!R35</f>
        <v>0</v>
      </c>
      <c r="K586">
        <f>'Expense Drivers'!S35</f>
        <v>0</v>
      </c>
      <c r="L586">
        <f>'Expense Drivers'!T35</f>
        <v>0</v>
      </c>
      <c r="M586">
        <f>'Expense Drivers'!U35</f>
        <v>0</v>
      </c>
      <c r="N586">
        <f>'Expense Drivers'!V35</f>
        <v>0</v>
      </c>
      <c r="O586">
        <f>'Expense Drivers'!W35</f>
        <v>0</v>
      </c>
      <c r="P586">
        <f>'Expense Drivers'!X35</f>
        <v>0</v>
      </c>
      <c r="Q586">
        <f>'Expense Drivers'!Y35</f>
        <v>0</v>
      </c>
      <c r="R586">
        <f>'Expense Drivers'!Z35</f>
        <v>0</v>
      </c>
      <c r="S586">
        <f>'Expense Drivers'!AA35</f>
        <v>0</v>
      </c>
      <c r="T586">
        <f>'Expense Drivers'!AB35</f>
        <v>0</v>
      </c>
      <c r="U586">
        <f>'Expense Drivers'!AC35</f>
        <v>0.41700314042171382</v>
      </c>
      <c r="V586">
        <f>'Expense Drivers'!AD35</f>
        <v>0.63997536187249748</v>
      </c>
      <c r="W586">
        <f>'Expense Drivers'!AE35</f>
        <v>-0.20055613486270407</v>
      </c>
      <c r="X586">
        <f>'Expense Drivers'!AF35</f>
        <v>0.26147834581569507</v>
      </c>
      <c r="Y586">
        <f>'Expense Drivers'!AG35</f>
        <v>0.32499604242520164</v>
      </c>
      <c r="Z586">
        <f>'Expense Drivers'!AH35</f>
        <v>0.44507042253521156</v>
      </c>
      <c r="AA586">
        <f>'Expense Drivers'!AI35</f>
        <v>2.035869565217391</v>
      </c>
      <c r="AB586">
        <f>'Expense Drivers'!AJ35</f>
        <v>0.70740836344863189</v>
      </c>
      <c r="AD586">
        <f>'Expense Drivers'!AT35</f>
        <v>0</v>
      </c>
      <c r="AE586">
        <f>'Expense Drivers'!AU35</f>
        <v>1.353941267387945</v>
      </c>
      <c r="AF586">
        <f>'Expense Drivers'!AV35</f>
        <v>0.99824906981834038</v>
      </c>
      <c r="AG586">
        <f>'Expense Drivers'!AW35</f>
        <v>1.1468784227820374</v>
      </c>
      <c r="AH586">
        <f>'Expense Drivers'!AX35</f>
        <v>0.22391714708433241</v>
      </c>
      <c r="AI586">
        <f>'Expense Drivers'!AY35</f>
        <v>0.80320967069612359</v>
      </c>
      <c r="AJ586">
        <f>'Expense Drivers'!AZ35</f>
        <v>0.6724843385191519</v>
      </c>
      <c r="AK586">
        <f>'Expense Drivers'!BA35</f>
        <v>0.27643400138217</v>
      </c>
      <c r="AL586">
        <f>'Expense Drivers'!BB35</f>
        <v>0.10828370330265291</v>
      </c>
      <c r="AM586">
        <f>'Expense Drivers'!BC35</f>
        <v>9.7703957010258913E-2</v>
      </c>
      <c r="AN586">
        <f>'Expense Drivers'!BD35</f>
        <v>0.13351134846461954</v>
      </c>
      <c r="AO586">
        <f>'Expense Drivers'!BE35</f>
        <v>0.10208087946603839</v>
      </c>
      <c r="AP586">
        <f>'Expense Drivers'!BF35</f>
        <v>8.5500534378339932E-2</v>
      </c>
      <c r="AQ586">
        <f>'Expense Drivers'!BG35</f>
        <v>0.10502133245815548</v>
      </c>
      <c r="AR586">
        <f>'Expense Drivers'!BH35</f>
        <v>0.11880011880011887</v>
      </c>
      <c r="AS586">
        <f>'Expense Drivers'!BI35</f>
        <v>0.10618529333687277</v>
      </c>
      <c r="AZ586">
        <f>'Expense Drivers'!AK35</f>
        <v>0.78494623655913998</v>
      </c>
      <c r="BA586">
        <f>'Expense Drivers'!AL35</f>
        <v>0.93866146848602972</v>
      </c>
      <c r="BB586">
        <f>'Expense Drivers'!AM35</f>
        <v>0.57737200143215173</v>
      </c>
      <c r="BC586">
        <f>'Expense Drivers'!AN35</f>
        <v>0.5469045279310607</v>
      </c>
      <c r="BD586">
        <f>'Expense Drivers'!AO35</f>
        <v>0.40160642570281113</v>
      </c>
      <c r="BE586">
        <f>'Expense Drivers'!AP35</f>
        <v>0.33516557179246553</v>
      </c>
      <c r="BF586">
        <f>'Expense Drivers'!AQ35</f>
        <v>0.1361903032504086</v>
      </c>
      <c r="BG586">
        <f>'Expense Drivers'!AR35</f>
        <v>0.29319781078967933</v>
      </c>
    </row>
    <row r="587" spans="1:59">
      <c r="A587" t="str">
        <f>'Expense Drivers'!I36</f>
        <v>% Q/Q Change</v>
      </c>
      <c r="B587">
        <f>'Expense Drivers'!J36</f>
        <v>0</v>
      </c>
      <c r="C587">
        <f>'Expense Drivers'!K36</f>
        <v>0</v>
      </c>
      <c r="D587">
        <f>'Expense Drivers'!L36</f>
        <v>0</v>
      </c>
      <c r="E587">
        <f>'Expense Drivers'!M36</f>
        <v>0</v>
      </c>
      <c r="F587">
        <f>'Expense Drivers'!N36</f>
        <v>0</v>
      </c>
      <c r="G587">
        <f>'Expense Drivers'!O36</f>
        <v>0</v>
      </c>
      <c r="H587">
        <f>'Expense Drivers'!P36</f>
        <v>0</v>
      </c>
      <c r="I587">
        <f>'Expense Drivers'!Q36</f>
        <v>0</v>
      </c>
      <c r="J587">
        <f>'Expense Drivers'!R36</f>
        <v>0</v>
      </c>
      <c r="K587">
        <f>'Expense Drivers'!S36</f>
        <v>0</v>
      </c>
      <c r="L587">
        <f>'Expense Drivers'!T36</f>
        <v>0</v>
      </c>
      <c r="M587">
        <f>'Expense Drivers'!U36</f>
        <v>0</v>
      </c>
      <c r="N587">
        <f>'Expense Drivers'!V36</f>
        <v>0</v>
      </c>
      <c r="O587">
        <f>'Expense Drivers'!W36</f>
        <v>0</v>
      </c>
      <c r="P587">
        <f>'Expense Drivers'!X36</f>
        <v>0</v>
      </c>
      <c r="Q587">
        <f>'Expense Drivers'!Y36</f>
        <v>0</v>
      </c>
      <c r="R587">
        <f>'Expense Drivers'!Z36</f>
        <v>-0.2716464782413639</v>
      </c>
      <c r="S587">
        <f>'Expense Drivers'!AA36</f>
        <v>0.77209732060363412</v>
      </c>
      <c r="T587">
        <f>'Expense Drivers'!AB36</f>
        <v>6.7431352102885089E-2</v>
      </c>
      <c r="U587">
        <f>'Expense Drivers'!AC36</f>
        <v>2.8492347769456083E-2</v>
      </c>
      <c r="V587">
        <f>'Expense Drivers'!AD36</f>
        <v>-0.15703656799113519</v>
      </c>
      <c r="W587">
        <f>'Expense Drivers'!AE36</f>
        <v>-0.13615023474178378</v>
      </c>
      <c r="X587">
        <f>'Expense Drivers'!AF36</f>
        <v>0.68434782608695621</v>
      </c>
      <c r="Y587">
        <f>'Expense Drivers'!AG36</f>
        <v>8.02787816210635E-2</v>
      </c>
      <c r="Z587">
        <f>'Expense Drivers'!AH36</f>
        <v>-8.0645161290322509E-2</v>
      </c>
      <c r="AA587">
        <f>'Expense Drivers'!AI36</f>
        <v>0.81481481481481466</v>
      </c>
      <c r="AB587">
        <f>'Expense Drivers'!AJ36</f>
        <v>-5.2703186537773061E-2</v>
      </c>
      <c r="AD587">
        <f>'Expense Drivers'!AT36</f>
        <v>0</v>
      </c>
      <c r="AE587">
        <f>'Expense Drivers'!AU36</f>
        <v>0</v>
      </c>
      <c r="AF587">
        <f>'Expense Drivers'!AV36</f>
        <v>0</v>
      </c>
      <c r="AG587" t="str">
        <f>'Expense Drivers'!AW36</f>
        <v>NA</v>
      </c>
      <c r="AH587" t="str">
        <f>'Expense Drivers'!AX36</f>
        <v>NA</v>
      </c>
      <c r="AI587" t="str">
        <f>'Expense Drivers'!AY36</f>
        <v>NA</v>
      </c>
      <c r="AJ587" t="str">
        <f>'Expense Drivers'!AZ36</f>
        <v>NA</v>
      </c>
      <c r="AK587" t="str">
        <f>'Expense Drivers'!BA36</f>
        <v>NA</v>
      </c>
      <c r="AL587" t="str">
        <f>'Expense Drivers'!BB36</f>
        <v>NA</v>
      </c>
      <c r="AM587" t="str">
        <f>'Expense Drivers'!BC36</f>
        <v>NA</v>
      </c>
      <c r="AN587" t="str">
        <f>'Expense Drivers'!BD36</f>
        <v>NA</v>
      </c>
      <c r="AO587" t="str">
        <f>'Expense Drivers'!BE36</f>
        <v>NA</v>
      </c>
      <c r="AP587" t="str">
        <f>'Expense Drivers'!BF36</f>
        <v>NA</v>
      </c>
      <c r="AQ587" t="str">
        <f>'Expense Drivers'!BG36</f>
        <v>NA</v>
      </c>
      <c r="AR587" t="str">
        <f>'Expense Drivers'!BH36</f>
        <v>NA</v>
      </c>
      <c r="AS587" t="str">
        <f>'Expense Drivers'!BI36</f>
        <v>NA</v>
      </c>
      <c r="AZ587">
        <f>'Expense Drivers'!AK36</f>
        <v>0.12933706251417343</v>
      </c>
      <c r="BA587">
        <f>'Expense Drivers'!AL36</f>
        <v>-1.4725568942436373E-3</v>
      </c>
      <c r="BB587">
        <f>'Expense Drivers'!AM36</f>
        <v>0.47660544308888597</v>
      </c>
      <c r="BC587">
        <f>'Expense Drivers'!AN36</f>
        <v>-7.1000544761212869E-2</v>
      </c>
      <c r="BD587">
        <f>'Expense Drivers'!AO36</f>
        <v>2.3260359655981055E-2</v>
      </c>
      <c r="BE587">
        <f>'Expense Drivers'!AP36</f>
        <v>-4.8806112702960758E-2</v>
      </c>
      <c r="BF587">
        <f>'Expense Drivers'!AQ36</f>
        <v>0.25655186263681085</v>
      </c>
      <c r="BG587">
        <f>'Expense Drivers'!AR36</f>
        <v>5.737573917212746E-2</v>
      </c>
    </row>
    <row r="588" spans="1:59">
      <c r="A588" t="str">
        <f>'Expense Drivers'!I37</f>
        <v>Abs Y/Y Change</v>
      </c>
      <c r="B588">
        <f>'Expense Drivers'!J37</f>
        <v>0</v>
      </c>
      <c r="C588">
        <f>'Expense Drivers'!K37</f>
        <v>0</v>
      </c>
      <c r="D588">
        <f>'Expense Drivers'!L37</f>
        <v>0</v>
      </c>
      <c r="E588">
        <f>'Expense Drivers'!M37</f>
        <v>0</v>
      </c>
      <c r="F588">
        <f>'Expense Drivers'!N37</f>
        <v>0</v>
      </c>
      <c r="G588">
        <f>'Expense Drivers'!O37</f>
        <v>0</v>
      </c>
      <c r="H588">
        <f>'Expense Drivers'!P37</f>
        <v>0</v>
      </c>
      <c r="I588">
        <f>'Expense Drivers'!Q37</f>
        <v>0</v>
      </c>
      <c r="J588">
        <f>'Expense Drivers'!R37</f>
        <v>0</v>
      </c>
      <c r="K588">
        <f>'Expense Drivers'!S37</f>
        <v>0</v>
      </c>
      <c r="L588">
        <f>'Expense Drivers'!T37</f>
        <v>0</v>
      </c>
      <c r="M588">
        <f>'Expense Drivers'!U37</f>
        <v>0</v>
      </c>
      <c r="N588">
        <f>'Expense Drivers'!V37</f>
        <v>0</v>
      </c>
      <c r="O588">
        <f>'Expense Drivers'!W37</f>
        <v>0</v>
      </c>
      <c r="P588">
        <f>'Expense Drivers'!X37</f>
        <v>0</v>
      </c>
      <c r="Q588">
        <f>'Expense Drivers'!Y37</f>
        <v>0</v>
      </c>
      <c r="R588">
        <f>'Expense Drivers'!Z37</f>
        <v>0</v>
      </c>
      <c r="S588">
        <f>'Expense Drivers'!AA37</f>
        <v>0</v>
      </c>
      <c r="T588">
        <f>'Expense Drivers'!AB37</f>
        <v>0</v>
      </c>
      <c r="U588">
        <f>'Expense Drivers'!AC37</f>
        <v>1.859</v>
      </c>
      <c r="V588">
        <f>'Expense Drivers'!AD37</f>
        <v>2.0779999999999994</v>
      </c>
      <c r="W588">
        <f>'Expense Drivers'!AE37</f>
        <v>-1.153999999999999</v>
      </c>
      <c r="X588">
        <f>'Expense Drivers'!AF37</f>
        <v>1.605999999999999</v>
      </c>
      <c r="Y588">
        <f>'Expense Drivers'!AG37</f>
        <v>2.052999999999999</v>
      </c>
      <c r="Z588">
        <f>'Expense Drivers'!AH37</f>
        <v>2.370000000000001</v>
      </c>
      <c r="AA588">
        <f>'Expense Drivers'!AI37</f>
        <v>9.3649999999999984</v>
      </c>
      <c r="AB588">
        <f>'Expense Drivers'!AJ37</f>
        <v>5.4809999999999999</v>
      </c>
      <c r="AD588">
        <f>'Expense Drivers'!AT37</f>
        <v>0</v>
      </c>
      <c r="AE588">
        <f>'Expense Drivers'!AU37</f>
        <v>2.628000000000001</v>
      </c>
      <c r="AF588">
        <f>'Expense Drivers'!AV37</f>
        <v>4.5609999999999982</v>
      </c>
      <c r="AG588">
        <f>'Expense Drivers'!AW37</f>
        <v>10.471</v>
      </c>
      <c r="AH588">
        <f>'Expense Drivers'!AX37</f>
        <v>4.3889999999999993</v>
      </c>
      <c r="AI588">
        <f>'Expense Drivers'!AY37</f>
        <v>19.269000000000002</v>
      </c>
      <c r="AJ588">
        <f>'Expense Drivers'!AZ37</f>
        <v>29.090999999999994</v>
      </c>
      <c r="AK588">
        <f>'Expense Drivers'!BA37</f>
        <v>20</v>
      </c>
      <c r="AL588">
        <f>'Expense Drivers'!BB37</f>
        <v>10</v>
      </c>
      <c r="AM588">
        <f>'Expense Drivers'!BC37</f>
        <v>10</v>
      </c>
      <c r="AN588">
        <f>'Expense Drivers'!BD37</f>
        <v>15</v>
      </c>
      <c r="AO588">
        <f>'Expense Drivers'!BE37</f>
        <v>13</v>
      </c>
      <c r="AP588">
        <f>'Expense Drivers'!BF37</f>
        <v>12</v>
      </c>
      <c r="AQ588">
        <f>'Expense Drivers'!BG37</f>
        <v>16</v>
      </c>
      <c r="AR588">
        <f>'Expense Drivers'!BH37</f>
        <v>20</v>
      </c>
      <c r="AS588">
        <f>'Expense Drivers'!BI37</f>
        <v>20</v>
      </c>
      <c r="AZ588">
        <f>'Expense Drivers'!AK37</f>
        <v>6.57</v>
      </c>
      <c r="BA588">
        <f>'Expense Drivers'!AL37</f>
        <v>7.222999999999999</v>
      </c>
      <c r="BB588">
        <f>'Expense Drivers'!AM37</f>
        <v>8.0629999999999988</v>
      </c>
      <c r="BC588">
        <f>'Expense Drivers'!AN37</f>
        <v>7.235000000000003</v>
      </c>
      <c r="BD588">
        <f>'Expense Drivers'!AO37</f>
        <v>6</v>
      </c>
      <c r="BE588">
        <f>'Expense Drivers'!AP37</f>
        <v>5</v>
      </c>
      <c r="BF588">
        <f>'Expense Drivers'!AQ37</f>
        <v>3</v>
      </c>
      <c r="BG588">
        <f>'Expense Drivers'!AR37</f>
        <v>6</v>
      </c>
    </row>
    <row r="589" spans="1:59">
      <c r="A589" t="str">
        <f>'Expense Drivers'!I38</f>
        <v>Abs Q/Q Change</v>
      </c>
      <c r="B589">
        <f>'Expense Drivers'!J38</f>
        <v>0</v>
      </c>
      <c r="C589">
        <f>'Expense Drivers'!K38</f>
        <v>0</v>
      </c>
      <c r="D589">
        <f>'Expense Drivers'!L38</f>
        <v>0</v>
      </c>
      <c r="E589">
        <f>'Expense Drivers'!M38</f>
        <v>0</v>
      </c>
      <c r="F589">
        <f>'Expense Drivers'!N38</f>
        <v>0</v>
      </c>
      <c r="G589">
        <f>'Expense Drivers'!O38</f>
        <v>0</v>
      </c>
      <c r="H589">
        <f>'Expense Drivers'!P38</f>
        <v>0</v>
      </c>
      <c r="I589">
        <f>'Expense Drivers'!Q38</f>
        <v>0</v>
      </c>
      <c r="J589">
        <f>'Expense Drivers'!R38</f>
        <v>0</v>
      </c>
      <c r="K589">
        <f>'Expense Drivers'!S38</f>
        <v>0</v>
      </c>
      <c r="L589">
        <f>'Expense Drivers'!T38</f>
        <v>0</v>
      </c>
      <c r="M589">
        <f>'Expense Drivers'!U38</f>
        <v>0</v>
      </c>
      <c r="N589">
        <f>'Expense Drivers'!V38</f>
        <v>0</v>
      </c>
      <c r="O589">
        <f>'Expense Drivers'!W38</f>
        <v>0</v>
      </c>
      <c r="P589">
        <f>'Expense Drivers'!X38</f>
        <v>0</v>
      </c>
      <c r="Q589">
        <f>'Expense Drivers'!Y38</f>
        <v>0</v>
      </c>
      <c r="R589">
        <f>'Expense Drivers'!Z38</f>
        <v>-1.2110000000000003</v>
      </c>
      <c r="S589">
        <f>'Expense Drivers'!AA38</f>
        <v>2.5069999999999997</v>
      </c>
      <c r="T589">
        <f>'Expense Drivers'!AB38</f>
        <v>0.38800000000000079</v>
      </c>
      <c r="U589">
        <f>'Expense Drivers'!AC38</f>
        <v>0.17499999999999982</v>
      </c>
      <c r="V589">
        <f>'Expense Drivers'!AD38</f>
        <v>-0.99200000000000088</v>
      </c>
      <c r="W589">
        <f>'Expense Drivers'!AE38</f>
        <v>-0.72499999999999876</v>
      </c>
      <c r="X589">
        <f>'Expense Drivers'!AF38</f>
        <v>3.1479999999999988</v>
      </c>
      <c r="Y589">
        <f>'Expense Drivers'!AG38</f>
        <v>0.62199999999999989</v>
      </c>
      <c r="Z589">
        <f>'Expense Drivers'!AH38</f>
        <v>-0.67499999999999893</v>
      </c>
      <c r="AA589">
        <f>'Expense Drivers'!AI38</f>
        <v>6.27</v>
      </c>
      <c r="AB589">
        <f>'Expense Drivers'!AJ38</f>
        <v>-0.73600000000000065</v>
      </c>
      <c r="AD589">
        <f>'Expense Drivers'!AT38</f>
        <v>0</v>
      </c>
      <c r="AE589">
        <f>'Expense Drivers'!AU38</f>
        <v>0</v>
      </c>
      <c r="AF589">
        <f>'Expense Drivers'!AV38</f>
        <v>0</v>
      </c>
      <c r="AG589" t="str">
        <f>'Expense Drivers'!AW38</f>
        <v>NA</v>
      </c>
      <c r="AH589" t="str">
        <f>'Expense Drivers'!AX38</f>
        <v>NA</v>
      </c>
      <c r="AI589" t="str">
        <f>'Expense Drivers'!AY38</f>
        <v>NA</v>
      </c>
      <c r="AJ589" t="str">
        <f>'Expense Drivers'!AZ38</f>
        <v>NA</v>
      </c>
      <c r="AK589" t="str">
        <f>'Expense Drivers'!BA38</f>
        <v>NA</v>
      </c>
      <c r="AL589" t="str">
        <f>'Expense Drivers'!BB38</f>
        <v>NA</v>
      </c>
      <c r="AM589" t="str">
        <f>'Expense Drivers'!BC38</f>
        <v>NA</v>
      </c>
      <c r="AN589" t="str">
        <f>'Expense Drivers'!BD38</f>
        <v>NA</v>
      </c>
      <c r="AO589" t="str">
        <f>'Expense Drivers'!BE38</f>
        <v>NA</v>
      </c>
      <c r="AP589" t="str">
        <f>'Expense Drivers'!BF38</f>
        <v>NA</v>
      </c>
      <c r="AQ589" t="str">
        <f>'Expense Drivers'!BG38</f>
        <v>NA</v>
      </c>
      <c r="AR589" t="str">
        <f>'Expense Drivers'!BH38</f>
        <v>NA</v>
      </c>
      <c r="AS589" t="str">
        <f>'Expense Drivers'!BI38</f>
        <v>NA</v>
      </c>
      <c r="AZ589">
        <f>'Expense Drivers'!AK38</f>
        <v>1.7110000000000003</v>
      </c>
      <c r="BA589">
        <f>'Expense Drivers'!AL38</f>
        <v>-2.2000000000000242E-2</v>
      </c>
      <c r="BB589">
        <f>'Expense Drivers'!AM38</f>
        <v>7.1099999999999994</v>
      </c>
      <c r="BC589">
        <f>'Expense Drivers'!AN38</f>
        <v>-1.5639999999999965</v>
      </c>
      <c r="BD589">
        <f>'Expense Drivers'!AO38</f>
        <v>0.47599999999999554</v>
      </c>
      <c r="BE589">
        <f>'Expense Drivers'!AP38</f>
        <v>-1.0219999999999985</v>
      </c>
      <c r="BF589">
        <f>'Expense Drivers'!AQ38</f>
        <v>5.1099999999999994</v>
      </c>
      <c r="BG589">
        <f>'Expense Drivers'!AR38</f>
        <v>1.4360000000000035</v>
      </c>
    </row>
    <row r="590" spans="1:59">
      <c r="A590">
        <f>'Expense Drivers'!I39</f>
        <v>0</v>
      </c>
      <c r="B590">
        <f>'Expense Drivers'!J39</f>
        <v>0</v>
      </c>
      <c r="C590">
        <f>'Expense Drivers'!K39</f>
        <v>0</v>
      </c>
      <c r="D590">
        <f>'Expense Drivers'!L39</f>
        <v>0</v>
      </c>
      <c r="E590">
        <f>'Expense Drivers'!M39</f>
        <v>0</v>
      </c>
      <c r="F590">
        <f>'Expense Drivers'!N39</f>
        <v>0</v>
      </c>
      <c r="G590">
        <f>'Expense Drivers'!O39</f>
        <v>0</v>
      </c>
      <c r="H590">
        <f>'Expense Drivers'!P39</f>
        <v>0</v>
      </c>
      <c r="I590">
        <f>'Expense Drivers'!Q39</f>
        <v>0</v>
      </c>
      <c r="J590">
        <f>'Expense Drivers'!R39</f>
        <v>0</v>
      </c>
      <c r="K590">
        <f>'Expense Drivers'!S39</f>
        <v>0</v>
      </c>
      <c r="L590">
        <f>'Expense Drivers'!T39</f>
        <v>0</v>
      </c>
      <c r="M590">
        <f>'Expense Drivers'!U39</f>
        <v>0</v>
      </c>
      <c r="N590">
        <f>'Expense Drivers'!V39</f>
        <v>0</v>
      </c>
      <c r="O590">
        <f>'Expense Drivers'!W39</f>
        <v>0</v>
      </c>
      <c r="P590">
        <f>'Expense Drivers'!X39</f>
        <v>0</v>
      </c>
      <c r="Q590">
        <f>'Expense Drivers'!Y39</f>
        <v>0</v>
      </c>
      <c r="R590">
        <f>'Expense Drivers'!Z39</f>
        <v>0</v>
      </c>
      <c r="S590">
        <f>'Expense Drivers'!AA39</f>
        <v>0</v>
      </c>
      <c r="T590">
        <f>'Expense Drivers'!AB39</f>
        <v>0</v>
      </c>
      <c r="U590">
        <f>'Expense Drivers'!AC39</f>
        <v>0</v>
      </c>
      <c r="V590">
        <f>'Expense Drivers'!AD39</f>
        <v>0</v>
      </c>
      <c r="W590">
        <f>'Expense Drivers'!AE39</f>
        <v>0</v>
      </c>
      <c r="X590">
        <f>'Expense Drivers'!AF39</f>
        <v>0</v>
      </c>
      <c r="Y590">
        <f>'Expense Drivers'!AG39</f>
        <v>0</v>
      </c>
      <c r="Z590">
        <f>'Expense Drivers'!AH39</f>
        <v>0</v>
      </c>
      <c r="AA590">
        <f>'Expense Drivers'!AI39</f>
        <v>0</v>
      </c>
      <c r="AB590">
        <f>'Expense Drivers'!AJ39</f>
        <v>0</v>
      </c>
      <c r="AD590">
        <f>'Expense Drivers'!AT39</f>
        <v>0</v>
      </c>
      <c r="AE590">
        <f>'Expense Drivers'!AU39</f>
        <v>0</v>
      </c>
      <c r="AF590">
        <f>'Expense Drivers'!AV39</f>
        <v>0</v>
      </c>
      <c r="AG590">
        <f>'Expense Drivers'!AW39</f>
        <v>0</v>
      </c>
      <c r="AH590">
        <f>'Expense Drivers'!AX39</f>
        <v>0</v>
      </c>
      <c r="AI590">
        <f>'Expense Drivers'!AY39</f>
        <v>0</v>
      </c>
      <c r="AJ590">
        <f>'Expense Drivers'!AZ39</f>
        <v>0</v>
      </c>
      <c r="AK590">
        <f>'Expense Drivers'!BA39</f>
        <v>0</v>
      </c>
      <c r="AL590">
        <f>'Expense Drivers'!BB39</f>
        <v>0</v>
      </c>
      <c r="AM590">
        <f>'Expense Drivers'!BC39</f>
        <v>0</v>
      </c>
      <c r="AN590">
        <f>'Expense Drivers'!BD39</f>
        <v>0</v>
      </c>
      <c r="AO590">
        <f>'Expense Drivers'!BE39</f>
        <v>0</v>
      </c>
      <c r="AP590">
        <f>'Expense Drivers'!BF39</f>
        <v>0</v>
      </c>
      <c r="AQ590">
        <f>'Expense Drivers'!BG39</f>
        <v>0</v>
      </c>
      <c r="AR590">
        <f>'Expense Drivers'!BH39</f>
        <v>0</v>
      </c>
      <c r="AS590">
        <f>'Expense Drivers'!BI39</f>
        <v>0</v>
      </c>
      <c r="AZ590">
        <f>'Expense Drivers'!AK39</f>
        <v>0</v>
      </c>
      <c r="BA590">
        <f>'Expense Drivers'!AL39</f>
        <v>0</v>
      </c>
      <c r="BB590">
        <f>'Expense Drivers'!AM39</f>
        <v>0</v>
      </c>
      <c r="BC590">
        <f>'Expense Drivers'!AN39</f>
        <v>0</v>
      </c>
      <c r="BD590">
        <f>'Expense Drivers'!AO39</f>
        <v>0</v>
      </c>
      <c r="BE590">
        <f>'Expense Drivers'!AP39</f>
        <v>0</v>
      </c>
      <c r="BF590">
        <f>'Expense Drivers'!AQ39</f>
        <v>0</v>
      </c>
      <c r="BG590">
        <f>'Expense Drivers'!AR39</f>
        <v>0</v>
      </c>
    </row>
    <row r="591" spans="1:59">
      <c r="A591" t="str">
        <f>'Expense Drivers'!I40</f>
        <v>Service cost-pension</v>
      </c>
      <c r="B591">
        <f>'Expense Drivers'!J40</f>
        <v>0</v>
      </c>
      <c r="C591">
        <f>'Expense Drivers'!K40</f>
        <v>0</v>
      </c>
      <c r="D591">
        <f>'Expense Drivers'!L40</f>
        <v>0</v>
      </c>
      <c r="E591">
        <f>'Expense Drivers'!M40</f>
        <v>0</v>
      </c>
      <c r="F591">
        <f>'Expense Drivers'!N40</f>
        <v>0</v>
      </c>
      <c r="G591">
        <f>'Expense Drivers'!O40</f>
        <v>0</v>
      </c>
      <c r="H591">
        <f>'Expense Drivers'!P40</f>
        <v>0</v>
      </c>
      <c r="I591">
        <f>'Expense Drivers'!Q40</f>
        <v>0</v>
      </c>
      <c r="J591">
        <f>'Expense Drivers'!R40</f>
        <v>0</v>
      </c>
      <c r="K591">
        <f>'Expense Drivers'!S40</f>
        <v>0</v>
      </c>
      <c r="L591">
        <f>'Expense Drivers'!T40</f>
        <v>0</v>
      </c>
      <c r="M591">
        <f>'Expense Drivers'!U40</f>
        <v>0</v>
      </c>
      <c r="N591">
        <f>'Expense Drivers'!V40</f>
        <v>0</v>
      </c>
      <c r="O591">
        <f>'Expense Drivers'!W40</f>
        <v>0</v>
      </c>
      <c r="P591">
        <f>'Expense Drivers'!X40</f>
        <v>0</v>
      </c>
      <c r="Q591">
        <f>'Expense Drivers'!Y40</f>
        <v>0</v>
      </c>
      <c r="R591">
        <f>'Expense Drivers'!Z40</f>
        <v>0</v>
      </c>
      <c r="S591">
        <f>'Expense Drivers'!AA40</f>
        <v>0</v>
      </c>
      <c r="T591">
        <f>'Expense Drivers'!AB40</f>
        <v>0</v>
      </c>
      <c r="U591">
        <f>'Expense Drivers'!AC40</f>
        <v>0</v>
      </c>
      <c r="V591">
        <f>'Expense Drivers'!AD40</f>
        <v>0</v>
      </c>
      <c r="W591">
        <f>'Expense Drivers'!AE40</f>
        <v>0</v>
      </c>
      <c r="X591">
        <f>'Expense Drivers'!AF40</f>
        <v>0</v>
      </c>
      <c r="Y591">
        <f>'Expense Drivers'!AG40</f>
        <v>0</v>
      </c>
      <c r="Z591">
        <f>'Expense Drivers'!AH40</f>
        <v>0</v>
      </c>
      <c r="AA591">
        <f>'Expense Drivers'!AI40</f>
        <v>0</v>
      </c>
      <c r="AB591">
        <f>'Expense Drivers'!AJ40</f>
        <v>0</v>
      </c>
      <c r="AD591">
        <f>'Expense Drivers'!AT40</f>
        <v>0</v>
      </c>
      <c r="AE591">
        <f>'Expense Drivers'!AU40</f>
        <v>0</v>
      </c>
      <c r="AF591">
        <f>'Expense Drivers'!AV40</f>
        <v>0</v>
      </c>
      <c r="AG591">
        <f>'Expense Drivers'!AW40</f>
        <v>0</v>
      </c>
      <c r="AH591">
        <f>'Expense Drivers'!AX40</f>
        <v>0</v>
      </c>
      <c r="AI591">
        <f>'Expense Drivers'!AY40</f>
        <v>0</v>
      </c>
      <c r="AJ591">
        <f>'Expense Drivers'!AZ40</f>
        <v>0</v>
      </c>
      <c r="AK591">
        <f>'Expense Drivers'!BA40</f>
        <v>0</v>
      </c>
      <c r="AL591">
        <f>'Expense Drivers'!BB40</f>
        <v>0</v>
      </c>
      <c r="AM591">
        <f>'Expense Drivers'!BC40</f>
        <v>0</v>
      </c>
      <c r="AN591">
        <f>'Expense Drivers'!BD40</f>
        <v>0</v>
      </c>
      <c r="AO591">
        <f>'Expense Drivers'!BE40</f>
        <v>0</v>
      </c>
      <c r="AP591">
        <f>'Expense Drivers'!BF40</f>
        <v>0</v>
      </c>
      <c r="AQ591">
        <f>'Expense Drivers'!BG40</f>
        <v>0</v>
      </c>
      <c r="AR591">
        <f>'Expense Drivers'!BH40</f>
        <v>0</v>
      </c>
      <c r="AS591">
        <f>'Expense Drivers'!BI40</f>
        <v>0</v>
      </c>
      <c r="AZ591">
        <f>'Expense Drivers'!AK40</f>
        <v>0</v>
      </c>
      <c r="BA591">
        <f>'Expense Drivers'!AL40</f>
        <v>0</v>
      </c>
      <c r="BB591">
        <f>'Expense Drivers'!AM40</f>
        <v>0</v>
      </c>
      <c r="BC591">
        <f>'Expense Drivers'!AN40</f>
        <v>0</v>
      </c>
      <c r="BD591">
        <f>'Expense Drivers'!AO40</f>
        <v>0</v>
      </c>
      <c r="BE591">
        <f>'Expense Drivers'!AP40</f>
        <v>0</v>
      </c>
      <c r="BF591">
        <f>'Expense Drivers'!AQ40</f>
        <v>0</v>
      </c>
      <c r="BG591">
        <f>'Expense Drivers'!AR40</f>
        <v>0</v>
      </c>
    </row>
    <row r="592" spans="1:59">
      <c r="A592" t="str">
        <f>'Expense Drivers'!I41</f>
        <v>Research and development</v>
      </c>
      <c r="B592">
        <f>'Expense Drivers'!J41</f>
        <v>0</v>
      </c>
      <c r="C592">
        <f>'Expense Drivers'!K41</f>
        <v>0</v>
      </c>
      <c r="D592">
        <f>'Expense Drivers'!L41</f>
        <v>0</v>
      </c>
      <c r="E592">
        <f>'Expense Drivers'!M41</f>
        <v>0</v>
      </c>
      <c r="F592">
        <f>'Expense Drivers'!N41</f>
        <v>0</v>
      </c>
      <c r="G592">
        <f>'Expense Drivers'!O41</f>
        <v>0</v>
      </c>
      <c r="H592">
        <f>'Expense Drivers'!P41</f>
        <v>0</v>
      </c>
      <c r="I592">
        <f>'Expense Drivers'!Q41</f>
        <v>0</v>
      </c>
      <c r="J592">
        <f>'Expense Drivers'!R41</f>
        <v>0</v>
      </c>
      <c r="K592">
        <f>'Expense Drivers'!S41</f>
        <v>0</v>
      </c>
      <c r="L592">
        <f>'Expense Drivers'!T41</f>
        <v>0</v>
      </c>
      <c r="M592">
        <f>'Expense Drivers'!U41</f>
        <v>0</v>
      </c>
      <c r="N592">
        <f>'Expense Drivers'!V41</f>
        <v>0</v>
      </c>
      <c r="O592">
        <f>'Expense Drivers'!W41</f>
        <v>0</v>
      </c>
      <c r="P592">
        <f>'Expense Drivers'!X41</f>
        <v>0</v>
      </c>
      <c r="Q592">
        <f>'Expense Drivers'!Y41</f>
        <v>6.8000000000000005E-2</v>
      </c>
      <c r="R592">
        <f>'Expense Drivers'!Z41</f>
        <v>1.7999999999999999E-2</v>
      </c>
      <c r="S592">
        <f>'Expense Drivers'!AA41</f>
        <v>4.2000000000000003E-2</v>
      </c>
      <c r="T592">
        <f>'Expense Drivers'!AB41</f>
        <v>3.7999999999999999E-2</v>
      </c>
      <c r="U592">
        <f>'Expense Drivers'!AC41</f>
        <v>4.2000000000000003E-2</v>
      </c>
      <c r="V592">
        <f>'Expense Drivers'!AD41</f>
        <v>0.04</v>
      </c>
      <c r="W592">
        <f>'Expense Drivers'!AE41</f>
        <v>4.1000000000000002E-2</v>
      </c>
      <c r="X592">
        <f>'Expense Drivers'!AF41</f>
        <v>0.04</v>
      </c>
      <c r="Y592">
        <f>'Expense Drivers'!AG41</f>
        <v>5.1999999999999998E-2</v>
      </c>
      <c r="Z592">
        <f>'Expense Drivers'!AH41</f>
        <v>5.2999999999999999E-2</v>
      </c>
      <c r="AA592">
        <f>'Expense Drivers'!AI41</f>
        <v>5.5E-2</v>
      </c>
      <c r="AB592">
        <f>'Expense Drivers'!AJ41</f>
        <v>5.1999999999999998E-2</v>
      </c>
      <c r="AD592">
        <f>'Expense Drivers'!AT41</f>
        <v>0</v>
      </c>
      <c r="AE592">
        <f>'Expense Drivers'!AU41</f>
        <v>0</v>
      </c>
      <c r="AF592">
        <f>'Expense Drivers'!AV41</f>
        <v>0.14499999999999999</v>
      </c>
      <c r="AG592">
        <f>'Expense Drivers'!AW41</f>
        <v>0.16600000000000001</v>
      </c>
      <c r="AH592">
        <f>'Expense Drivers'!AX41</f>
        <v>0.16300000000000001</v>
      </c>
      <c r="AI592">
        <f>'Expense Drivers'!AY41</f>
        <v>0.21199999999999999</v>
      </c>
      <c r="AJ592">
        <f>'Expense Drivers'!AZ41</f>
        <v>0.62</v>
      </c>
      <c r="AK592">
        <f>'Expense Drivers'!BA41</f>
        <v>1.0244859813084113</v>
      </c>
      <c r="AL592">
        <f>'Expense Drivers'!BB41</f>
        <v>1.276822429906542</v>
      </c>
      <c r="AM592">
        <f>'Expense Drivers'!BC41</f>
        <v>1.5291588785046728</v>
      </c>
      <c r="AN592">
        <f>'Expense Drivers'!BD41</f>
        <v>1.7814953271028036</v>
      </c>
      <c r="AO592">
        <f>'Expense Drivers'!BE41</f>
        <v>2.0338317757009343</v>
      </c>
      <c r="AP592">
        <f>'Expense Drivers'!BF41</f>
        <v>2.2861682242990651</v>
      </c>
      <c r="AQ592">
        <f>'Expense Drivers'!BG41</f>
        <v>2.5385046728971963</v>
      </c>
      <c r="AR592">
        <f>'Expense Drivers'!BH41</f>
        <v>2.790841121495327</v>
      </c>
      <c r="AS592">
        <f>'Expense Drivers'!BI41</f>
        <v>3.0431775700934578</v>
      </c>
      <c r="AZ592">
        <f>'Expense Drivers'!AK41</f>
        <v>0.14599999999999999</v>
      </c>
      <c r="BA592">
        <f>'Expense Drivers'!AL41</f>
        <v>0.151</v>
      </c>
      <c r="BB592">
        <f>'Expense Drivers'!AM41</f>
        <v>0.161</v>
      </c>
      <c r="BC592">
        <f>'Expense Drivers'!AN41</f>
        <v>0.16200000000000001</v>
      </c>
      <c r="BD592">
        <f>'Expense Drivers'!AO41</f>
        <v>0.24728971962616825</v>
      </c>
      <c r="BE592">
        <f>'Expense Drivers'!AP41</f>
        <v>0.25183177570093462</v>
      </c>
      <c r="BF592">
        <f>'Expense Drivers'!AQ41</f>
        <v>0.26242990654205611</v>
      </c>
      <c r="BG592">
        <f>'Expense Drivers'!AR41</f>
        <v>0.26293457943925236</v>
      </c>
    </row>
    <row r="593" spans="1:59">
      <c r="A593" t="str">
        <f>'Expense Drivers'!I42</f>
        <v>Sales and operations</v>
      </c>
      <c r="B593">
        <f>'Expense Drivers'!J42</f>
        <v>0</v>
      </c>
      <c r="C593">
        <f>'Expense Drivers'!K42</f>
        <v>0</v>
      </c>
      <c r="D593">
        <f>'Expense Drivers'!L42</f>
        <v>0</v>
      </c>
      <c r="E593">
        <f>'Expense Drivers'!M42</f>
        <v>0</v>
      </c>
      <c r="F593">
        <f>'Expense Drivers'!N42</f>
        <v>0</v>
      </c>
      <c r="G593">
        <f>'Expense Drivers'!O42</f>
        <v>0</v>
      </c>
      <c r="H593">
        <f>'Expense Drivers'!P42</f>
        <v>0</v>
      </c>
      <c r="I593">
        <f>'Expense Drivers'!Q42</f>
        <v>0</v>
      </c>
      <c r="J593">
        <f>'Expense Drivers'!R42</f>
        <v>0</v>
      </c>
      <c r="K593">
        <f>'Expense Drivers'!S42</f>
        <v>0</v>
      </c>
      <c r="L593">
        <f>'Expense Drivers'!T42</f>
        <v>0</v>
      </c>
      <c r="M593">
        <f>'Expense Drivers'!U42</f>
        <v>0</v>
      </c>
      <c r="N593">
        <f>'Expense Drivers'!V42</f>
        <v>0</v>
      </c>
      <c r="O593">
        <f>'Expense Drivers'!W42</f>
        <v>0</v>
      </c>
      <c r="P593">
        <f>'Expense Drivers'!X42</f>
        <v>0</v>
      </c>
      <c r="Q593">
        <f>'Expense Drivers'!Y42</f>
        <v>3.5999999999999997E-2</v>
      </c>
      <c r="R593">
        <f>'Expense Drivers'!Z42</f>
        <v>5.6000000000000001E-2</v>
      </c>
      <c r="S593">
        <f>'Expense Drivers'!AA42</f>
        <v>0.05</v>
      </c>
      <c r="T593">
        <f>'Expense Drivers'!AB42</f>
        <v>4.4999999999999998E-2</v>
      </c>
      <c r="U593">
        <f>'Expense Drivers'!AC42</f>
        <v>3.9E-2</v>
      </c>
      <c r="V593">
        <f>'Expense Drivers'!AD42</f>
        <v>3.9E-2</v>
      </c>
      <c r="W593">
        <f>'Expense Drivers'!AE42</f>
        <v>3.6999999999999998E-2</v>
      </c>
      <c r="X593">
        <f>'Expense Drivers'!AF42</f>
        <v>3.7999999999999999E-2</v>
      </c>
      <c r="Y593">
        <f>'Expense Drivers'!AG42</f>
        <v>3.4000000000000002E-2</v>
      </c>
      <c r="Z593">
        <f>'Expense Drivers'!AH42</f>
        <v>3.5000000000000003E-2</v>
      </c>
      <c r="AA593">
        <f>'Expense Drivers'!AI42</f>
        <v>3.7999999999999999E-2</v>
      </c>
      <c r="AB593">
        <f>'Expense Drivers'!AJ42</f>
        <v>3.6999999999999998E-2</v>
      </c>
      <c r="AD593">
        <f>'Expense Drivers'!AT42</f>
        <v>0</v>
      </c>
      <c r="AE593">
        <f>'Expense Drivers'!AU42</f>
        <v>0</v>
      </c>
      <c r="AF593">
        <f>'Expense Drivers'!AV42</f>
        <v>0.13900000000000001</v>
      </c>
      <c r="AG593">
        <f>'Expense Drivers'!AW42</f>
        <v>0.187</v>
      </c>
      <c r="AH593">
        <f>'Expense Drivers'!AX42</f>
        <v>0.153</v>
      </c>
      <c r="AI593">
        <f>'Expense Drivers'!AY42</f>
        <v>0.14400000000000002</v>
      </c>
      <c r="AJ593">
        <f>'Expense Drivers'!AZ42</f>
        <v>0.247</v>
      </c>
      <c r="AK593">
        <f>'Expense Drivers'!BA42</f>
        <v>0.39841121495327103</v>
      </c>
      <c r="AL593">
        <f>'Expense Drivers'!BB42</f>
        <v>0.49654205607476631</v>
      </c>
      <c r="AM593">
        <f>'Expense Drivers'!BC42</f>
        <v>0.5946728971962616</v>
      </c>
      <c r="AN593">
        <f>'Expense Drivers'!BD42</f>
        <v>0.69280373831775699</v>
      </c>
      <c r="AO593">
        <f>'Expense Drivers'!BE42</f>
        <v>0.79093457943925238</v>
      </c>
      <c r="AP593">
        <f>'Expense Drivers'!BF42</f>
        <v>0.88906542056074767</v>
      </c>
      <c r="AQ593">
        <f>'Expense Drivers'!BG42</f>
        <v>0.98719626168224306</v>
      </c>
      <c r="AR593">
        <f>'Expense Drivers'!BH42</f>
        <v>1.0853271028037383</v>
      </c>
      <c r="AS593">
        <f>'Expense Drivers'!BI42</f>
        <v>1.1834579439252337</v>
      </c>
      <c r="AZ593">
        <f>'Expense Drivers'!AK42</f>
        <v>5.8999999999999997E-2</v>
      </c>
      <c r="BA593">
        <f>'Expense Drivers'!AL42</f>
        <v>0.06</v>
      </c>
      <c r="BB593">
        <f>'Expense Drivers'!AM42</f>
        <v>6.5000000000000002E-2</v>
      </c>
      <c r="BC593">
        <f>'Expense Drivers'!AN42</f>
        <v>6.3E-2</v>
      </c>
      <c r="BD593">
        <f>'Expense Drivers'!AO42</f>
        <v>9.6168224299065422E-2</v>
      </c>
      <c r="BE593">
        <f>'Expense Drivers'!AP42</f>
        <v>9.7934579439252337E-2</v>
      </c>
      <c r="BF593">
        <f>'Expense Drivers'!AQ42</f>
        <v>0.10205607476635514</v>
      </c>
      <c r="BG593">
        <f>'Expense Drivers'!AR42</f>
        <v>0.10225233644859813</v>
      </c>
    </row>
    <row r="594" spans="1:59">
      <c r="A594" t="str">
        <f>'Expense Drivers'!I43</f>
        <v>General and administrative</v>
      </c>
      <c r="B594">
        <f>'Expense Drivers'!J43</f>
        <v>0</v>
      </c>
      <c r="C594">
        <f>'Expense Drivers'!K43</f>
        <v>0</v>
      </c>
      <c r="D594">
        <f>'Expense Drivers'!L43</f>
        <v>0</v>
      </c>
      <c r="E594">
        <f>'Expense Drivers'!M43</f>
        <v>0</v>
      </c>
      <c r="F594">
        <f>'Expense Drivers'!N43</f>
        <v>0</v>
      </c>
      <c r="G594">
        <f>'Expense Drivers'!O43</f>
        <v>0</v>
      </c>
      <c r="H594">
        <f>'Expense Drivers'!P43</f>
        <v>0</v>
      </c>
      <c r="I594">
        <f>'Expense Drivers'!Q43</f>
        <v>0</v>
      </c>
      <c r="J594">
        <f>'Expense Drivers'!R43</f>
        <v>0</v>
      </c>
      <c r="K594">
        <f>'Expense Drivers'!S43</f>
        <v>0</v>
      </c>
      <c r="L594">
        <f>'Expense Drivers'!T43</f>
        <v>0</v>
      </c>
      <c r="M594">
        <f>'Expense Drivers'!U43</f>
        <v>0</v>
      </c>
      <c r="N594">
        <f>'Expense Drivers'!V43</f>
        <v>0</v>
      </c>
      <c r="O594">
        <f>'Expense Drivers'!W43</f>
        <v>0</v>
      </c>
      <c r="P594">
        <f>'Expense Drivers'!X43</f>
        <v>0</v>
      </c>
      <c r="Q594">
        <f>'Expense Drivers'!Y43</f>
        <v>4.4999999999999998E-2</v>
      </c>
      <c r="R594">
        <f>'Expense Drivers'!Z43</f>
        <v>2.5999999999999999E-2</v>
      </c>
      <c r="S594">
        <f>'Expense Drivers'!AA43</f>
        <v>3.3000000000000002E-2</v>
      </c>
      <c r="T594">
        <f>'Expense Drivers'!AB43</f>
        <v>4.5999999999999999E-2</v>
      </c>
      <c r="U594">
        <f>'Expense Drivers'!AC43</f>
        <v>3.1E-2</v>
      </c>
      <c r="V594">
        <f>'Expense Drivers'!AD43</f>
        <v>3.1E-2</v>
      </c>
      <c r="W594">
        <f>'Expense Drivers'!AE43</f>
        <v>3.2000000000000001E-2</v>
      </c>
      <c r="X594">
        <f>'Expense Drivers'!AF43</f>
        <v>3.1E-2</v>
      </c>
      <c r="Y594">
        <f>'Expense Drivers'!AG43</f>
        <v>4.2999999999999997E-2</v>
      </c>
      <c r="Z594">
        <f>'Expense Drivers'!AH43</f>
        <v>4.2999999999999997E-2</v>
      </c>
      <c r="AA594">
        <f>'Expense Drivers'!AI43</f>
        <v>3.9E-2</v>
      </c>
      <c r="AB594">
        <f>'Expense Drivers'!AJ43</f>
        <v>4.3999999999999997E-2</v>
      </c>
      <c r="AD594">
        <f>'Expense Drivers'!AT43</f>
        <v>8.5000000000000006E-2</v>
      </c>
      <c r="AE594">
        <f>'Expense Drivers'!AU43</f>
        <v>0.14099999999999999</v>
      </c>
      <c r="AF594">
        <f>'Expense Drivers'!AV43</f>
        <v>0.1</v>
      </c>
      <c r="AG594">
        <f>'Expense Drivers'!AW43</f>
        <v>0.15</v>
      </c>
      <c r="AH594">
        <f>'Expense Drivers'!AX43</f>
        <v>0.125</v>
      </c>
      <c r="AI594">
        <f>'Expense Drivers'!AY43</f>
        <v>0.16899999999999998</v>
      </c>
      <c r="AJ594">
        <f>'Expense Drivers'!AZ43</f>
        <v>0.36299999999999999</v>
      </c>
      <c r="AK594">
        <f>'Expense Drivers'!BA43</f>
        <v>0.60710280373831771</v>
      </c>
      <c r="AL594">
        <f>'Expense Drivers'!BB43</f>
        <v>0.75663551401869145</v>
      </c>
      <c r="AM594">
        <f>'Expense Drivers'!BC43</f>
        <v>0.90616822429906529</v>
      </c>
      <c r="AN594">
        <f>'Expense Drivers'!BD43</f>
        <v>1.055700934579439</v>
      </c>
      <c r="AO594">
        <f>'Expense Drivers'!BE43</f>
        <v>1.2052336448598129</v>
      </c>
      <c r="AP594">
        <f>'Expense Drivers'!BF43</f>
        <v>1.3547663551401867</v>
      </c>
      <c r="AQ594">
        <f>'Expense Drivers'!BG43</f>
        <v>1.5042990654205604</v>
      </c>
      <c r="AR594">
        <f>'Expense Drivers'!BH43</f>
        <v>1.6538317757009342</v>
      </c>
      <c r="AS594">
        <f>'Expense Drivers'!BI43</f>
        <v>1.8033644859813081</v>
      </c>
      <c r="AZ594">
        <f>'Expense Drivers'!AK43</f>
        <v>8.5000000000000006E-2</v>
      </c>
      <c r="BA594">
        <f>'Expense Drivers'!AL43</f>
        <v>8.7999999999999995E-2</v>
      </c>
      <c r="BB594">
        <f>'Expense Drivers'!AM43</f>
        <v>9.4E-2</v>
      </c>
      <c r="BC594">
        <f>'Expense Drivers'!AN43</f>
        <v>9.6000000000000002E-2</v>
      </c>
      <c r="BD594">
        <f>'Expense Drivers'!AO43</f>
        <v>0.14654205607476634</v>
      </c>
      <c r="BE594">
        <f>'Expense Drivers'!AP43</f>
        <v>0.14923364485981308</v>
      </c>
      <c r="BF594">
        <f>'Expense Drivers'!AQ43</f>
        <v>0.15551401869158879</v>
      </c>
      <c r="BG594">
        <f>'Expense Drivers'!AR43</f>
        <v>0.15581308411214953</v>
      </c>
    </row>
    <row r="595" spans="1:59">
      <c r="A595" t="str">
        <f>'Expense Drivers'!I44</f>
        <v>Total Service Cost-Pension</v>
      </c>
      <c r="B595">
        <f>'Expense Drivers'!J44</f>
        <v>0</v>
      </c>
      <c r="C595">
        <f>'Expense Drivers'!K44</f>
        <v>0</v>
      </c>
      <c r="D595">
        <f>'Expense Drivers'!L44</f>
        <v>0</v>
      </c>
      <c r="E595">
        <f>'Expense Drivers'!M44</f>
        <v>0</v>
      </c>
      <c r="F595">
        <f>'Expense Drivers'!N44</f>
        <v>0</v>
      </c>
      <c r="G595">
        <f>'Expense Drivers'!O44</f>
        <v>0</v>
      </c>
      <c r="H595">
        <f>'Expense Drivers'!P44</f>
        <v>0</v>
      </c>
      <c r="I595">
        <f>'Expense Drivers'!Q44</f>
        <v>0</v>
      </c>
      <c r="J595">
        <f>'Expense Drivers'!R44</f>
        <v>0</v>
      </c>
      <c r="K595">
        <f>'Expense Drivers'!S44</f>
        <v>0</v>
      </c>
      <c r="L595">
        <f>'Expense Drivers'!T44</f>
        <v>0</v>
      </c>
      <c r="M595">
        <f>'Expense Drivers'!U44</f>
        <v>0</v>
      </c>
      <c r="N595">
        <f>'Expense Drivers'!V44</f>
        <v>0</v>
      </c>
      <c r="O595">
        <f>'Expense Drivers'!W44</f>
        <v>0</v>
      </c>
      <c r="P595">
        <f>'Expense Drivers'!X44</f>
        <v>0</v>
      </c>
      <c r="Q595">
        <f>'Expense Drivers'!Y44</f>
        <v>0.14900000000000002</v>
      </c>
      <c r="R595">
        <f>'Expense Drivers'!Z44</f>
        <v>9.9999999999999992E-2</v>
      </c>
      <c r="S595">
        <f>'Expense Drivers'!AA44</f>
        <v>0.125</v>
      </c>
      <c r="T595">
        <f>'Expense Drivers'!AB44</f>
        <v>0.129</v>
      </c>
      <c r="U595">
        <f>'Expense Drivers'!AC44</f>
        <v>0.112</v>
      </c>
      <c r="V595">
        <f>'Expense Drivers'!AD44</f>
        <v>0.11</v>
      </c>
      <c r="W595">
        <f>'Expense Drivers'!AE44</f>
        <v>0.11</v>
      </c>
      <c r="X595">
        <f>'Expense Drivers'!AF44</f>
        <v>0.109</v>
      </c>
      <c r="Y595">
        <f>'Expense Drivers'!AG44</f>
        <v>0.129</v>
      </c>
      <c r="Z595">
        <f>'Expense Drivers'!AH44</f>
        <v>0.13100000000000001</v>
      </c>
      <c r="AA595">
        <f>'Expense Drivers'!AI44</f>
        <v>0.13200000000000001</v>
      </c>
      <c r="AB595">
        <f>'Expense Drivers'!AJ44</f>
        <v>0.13300000000000001</v>
      </c>
      <c r="AD595">
        <f>'Expense Drivers'!AT44</f>
        <v>8.5000000000000006E-2</v>
      </c>
      <c r="AE595">
        <f>'Expense Drivers'!AU44</f>
        <v>0.14099999999999999</v>
      </c>
      <c r="AF595">
        <f>'Expense Drivers'!AV44</f>
        <v>0.38400000000000001</v>
      </c>
      <c r="AG595">
        <f>'Expense Drivers'!AW44</f>
        <v>0.503</v>
      </c>
      <c r="AH595">
        <f>'Expense Drivers'!AX44</f>
        <v>0.441</v>
      </c>
      <c r="AI595">
        <f>'Expense Drivers'!AY44</f>
        <v>0.52499999999999991</v>
      </c>
      <c r="AJ595">
        <f>'Expense Drivers'!AZ44</f>
        <v>1.23</v>
      </c>
      <c r="AK595">
        <f>'Expense Drivers'!BA44</f>
        <v>2.0300000000000002</v>
      </c>
      <c r="AL595">
        <f>'Expense Drivers'!BB44</f>
        <v>2.5300000000000002</v>
      </c>
      <c r="AM595">
        <f>'Expense Drivers'!BC44</f>
        <v>3.0300000000000002</v>
      </c>
      <c r="AN595">
        <f>'Expense Drivers'!BD44</f>
        <v>3.5300000000000002</v>
      </c>
      <c r="AO595">
        <f>'Expense Drivers'!BE44</f>
        <v>4.03</v>
      </c>
      <c r="AP595">
        <f>'Expense Drivers'!BF44</f>
        <v>4.53</v>
      </c>
      <c r="AQ595">
        <f>'Expense Drivers'!BG44</f>
        <v>5.03</v>
      </c>
      <c r="AR595">
        <f>'Expense Drivers'!BH44</f>
        <v>5.53</v>
      </c>
      <c r="AS595">
        <f>'Expense Drivers'!BI44</f>
        <v>6.03</v>
      </c>
      <c r="AZ595">
        <f>'Expense Drivers'!AK44</f>
        <v>0.28999999999999998</v>
      </c>
      <c r="BA595">
        <f>'Expense Drivers'!AL44</f>
        <v>0.29899999999999999</v>
      </c>
      <c r="BB595">
        <f>'Expense Drivers'!AM44</f>
        <v>0.32</v>
      </c>
      <c r="BC595">
        <f>'Expense Drivers'!AN44</f>
        <v>0.32100000000000001</v>
      </c>
      <c r="BD595">
        <f>'Expense Drivers'!AO44</f>
        <v>0.49</v>
      </c>
      <c r="BE595">
        <f>'Expense Drivers'!AP44</f>
        <v>0.499</v>
      </c>
      <c r="BF595">
        <f>'Expense Drivers'!AQ44</f>
        <v>0.52</v>
      </c>
      <c r="BG595">
        <f>'Expense Drivers'!AR44</f>
        <v>0.52100000000000002</v>
      </c>
    </row>
    <row r="596" spans="1:59">
      <c r="A596" t="str">
        <f>'Expense Drivers'!I45</f>
        <v>% Y/Y change</v>
      </c>
      <c r="B596">
        <f>'Expense Drivers'!J45</f>
        <v>0</v>
      </c>
      <c r="C596">
        <f>'Expense Drivers'!K45</f>
        <v>0</v>
      </c>
      <c r="D596">
        <f>'Expense Drivers'!L45</f>
        <v>0</v>
      </c>
      <c r="E596">
        <f>'Expense Drivers'!M45</f>
        <v>0</v>
      </c>
      <c r="F596">
        <f>'Expense Drivers'!N45</f>
        <v>0</v>
      </c>
      <c r="G596">
        <f>'Expense Drivers'!O45</f>
        <v>0</v>
      </c>
      <c r="H596">
        <f>'Expense Drivers'!P45</f>
        <v>0</v>
      </c>
      <c r="I596">
        <f>'Expense Drivers'!Q45</f>
        <v>0</v>
      </c>
      <c r="J596">
        <f>'Expense Drivers'!R45</f>
        <v>0</v>
      </c>
      <c r="K596">
        <f>'Expense Drivers'!S45</f>
        <v>0</v>
      </c>
      <c r="L596">
        <f>'Expense Drivers'!T45</f>
        <v>0</v>
      </c>
      <c r="M596">
        <f>'Expense Drivers'!U45</f>
        <v>0</v>
      </c>
      <c r="N596">
        <f>'Expense Drivers'!V45</f>
        <v>0</v>
      </c>
      <c r="O596">
        <f>'Expense Drivers'!W45</f>
        <v>0</v>
      </c>
      <c r="P596">
        <f>'Expense Drivers'!X45</f>
        <v>0</v>
      </c>
      <c r="Q596">
        <f>'Expense Drivers'!Y45</f>
        <v>0</v>
      </c>
      <c r="R596">
        <f>'Expense Drivers'!Z45</f>
        <v>0</v>
      </c>
      <c r="S596">
        <f>'Expense Drivers'!AA45</f>
        <v>0</v>
      </c>
      <c r="T596">
        <f>'Expense Drivers'!AB45</f>
        <v>0</v>
      </c>
      <c r="U596">
        <f>'Expense Drivers'!AC45</f>
        <v>-0.2483221476510068</v>
      </c>
      <c r="V596">
        <f>'Expense Drivers'!AD45</f>
        <v>0.10000000000000009</v>
      </c>
      <c r="W596">
        <f>'Expense Drivers'!AE45</f>
        <v>-0.12</v>
      </c>
      <c r="X596">
        <f>'Expense Drivers'!AF45</f>
        <v>-0.15503875968992253</v>
      </c>
      <c r="Y596">
        <f>'Expense Drivers'!AG45</f>
        <v>0.15178571428571419</v>
      </c>
      <c r="Z596">
        <f>'Expense Drivers'!AH45</f>
        <v>0.19090909090909092</v>
      </c>
      <c r="AA596">
        <f>'Expense Drivers'!AI45</f>
        <v>0.19999999999999996</v>
      </c>
      <c r="AB596">
        <f>'Expense Drivers'!AJ45</f>
        <v>0.22018348623853212</v>
      </c>
      <c r="AD596">
        <f>'Expense Drivers'!AT45</f>
        <v>0</v>
      </c>
      <c r="AE596">
        <f>'Expense Drivers'!AU45</f>
        <v>0.65882352941176436</v>
      </c>
      <c r="AF596">
        <f>'Expense Drivers'!AV45</f>
        <v>1.7234042553191493</v>
      </c>
      <c r="AG596">
        <f>'Expense Drivers'!AW45</f>
        <v>0.30989583333333326</v>
      </c>
      <c r="AH596">
        <f>'Expense Drivers'!AX45</f>
        <v>-0.12326043737574555</v>
      </c>
      <c r="AI596">
        <f>'Expense Drivers'!AY45</f>
        <v>0.19047619047619024</v>
      </c>
      <c r="AJ596">
        <f>'Expense Drivers'!AZ45</f>
        <v>1.3428571428571434</v>
      </c>
      <c r="AK596">
        <f>'Expense Drivers'!BA45</f>
        <v>0.65040650406504086</v>
      </c>
      <c r="AL596">
        <f>'Expense Drivers'!BB45</f>
        <v>0.24630541871921174</v>
      </c>
      <c r="AM596">
        <f>'Expense Drivers'!BC45</f>
        <v>0.19762845849802368</v>
      </c>
      <c r="AN596">
        <f>'Expense Drivers'!BD45</f>
        <v>0.16501650165016502</v>
      </c>
      <c r="AO596">
        <f>'Expense Drivers'!BE45</f>
        <v>0.14164305949008504</v>
      </c>
      <c r="AP596">
        <f>'Expense Drivers'!BF45</f>
        <v>0.12406947890818865</v>
      </c>
      <c r="AQ596">
        <f>'Expense Drivers'!BG45</f>
        <v>0.11037527593818974</v>
      </c>
      <c r="AR596">
        <f>'Expense Drivers'!BH45</f>
        <v>9.9403578528826975E-2</v>
      </c>
      <c r="AS596">
        <f>'Expense Drivers'!BI45</f>
        <v>9.0415913200723397E-2</v>
      </c>
      <c r="AZ596">
        <f>'Expense Drivers'!AK45</f>
        <v>1.248062015503876</v>
      </c>
      <c r="BA596">
        <f>'Expense Drivers'!AL45</f>
        <v>1.282442748091603</v>
      </c>
      <c r="BB596">
        <f>'Expense Drivers'!AM45</f>
        <v>1.4242424242424243</v>
      </c>
      <c r="BC596">
        <f>'Expense Drivers'!AN45</f>
        <v>1.4135338345864663</v>
      </c>
      <c r="BD596">
        <f>'Expense Drivers'!AO45</f>
        <v>0.68965517241379315</v>
      </c>
      <c r="BE596">
        <f>'Expense Drivers'!AP45</f>
        <v>0.66889632107023411</v>
      </c>
      <c r="BF596">
        <f>'Expense Drivers'!AQ45</f>
        <v>0.625</v>
      </c>
      <c r="BG596">
        <f>'Expense Drivers'!AR45</f>
        <v>0.6230529595015577</v>
      </c>
    </row>
    <row r="597" spans="1:59">
      <c r="A597" t="str">
        <f>'Expense Drivers'!I46</f>
        <v>% Q/Q Change</v>
      </c>
      <c r="B597">
        <f>'Expense Drivers'!J46</f>
        <v>0</v>
      </c>
      <c r="C597">
        <f>'Expense Drivers'!K46</f>
        <v>0</v>
      </c>
      <c r="D597">
        <f>'Expense Drivers'!L46</f>
        <v>0</v>
      </c>
      <c r="E597">
        <f>'Expense Drivers'!M46</f>
        <v>0</v>
      </c>
      <c r="F597">
        <f>'Expense Drivers'!N46</f>
        <v>0</v>
      </c>
      <c r="G597">
        <f>'Expense Drivers'!O46</f>
        <v>0</v>
      </c>
      <c r="H597">
        <f>'Expense Drivers'!P46</f>
        <v>0</v>
      </c>
      <c r="I597">
        <f>'Expense Drivers'!Q46</f>
        <v>0</v>
      </c>
      <c r="J597">
        <f>'Expense Drivers'!R46</f>
        <v>0</v>
      </c>
      <c r="K597">
        <f>'Expense Drivers'!S46</f>
        <v>0</v>
      </c>
      <c r="L597">
        <f>'Expense Drivers'!T46</f>
        <v>0</v>
      </c>
      <c r="M597">
        <f>'Expense Drivers'!U46</f>
        <v>0</v>
      </c>
      <c r="N597">
        <f>'Expense Drivers'!V46</f>
        <v>0</v>
      </c>
      <c r="O597">
        <f>'Expense Drivers'!W46</f>
        <v>0</v>
      </c>
      <c r="P597">
        <f>'Expense Drivers'!X46</f>
        <v>0</v>
      </c>
      <c r="Q597">
        <f>'Expense Drivers'!Y46</f>
        <v>0</v>
      </c>
      <c r="R597">
        <f>'Expense Drivers'!Z46</f>
        <v>-0.32885906040268476</v>
      </c>
      <c r="S597">
        <f>'Expense Drivers'!AA46</f>
        <v>0.25</v>
      </c>
      <c r="T597">
        <f>'Expense Drivers'!AB46</f>
        <v>3.2000000000000028E-2</v>
      </c>
      <c r="U597">
        <f>'Expense Drivers'!AC46</f>
        <v>-0.13178294573643412</v>
      </c>
      <c r="V597">
        <f>'Expense Drivers'!AD46</f>
        <v>-1.7857142857142905E-2</v>
      </c>
      <c r="W597">
        <f>'Expense Drivers'!AE46</f>
        <v>0</v>
      </c>
      <c r="X597">
        <f>'Expense Drivers'!AF46</f>
        <v>-9.0909090909091494E-3</v>
      </c>
      <c r="Y597">
        <f>'Expense Drivers'!AG46</f>
        <v>0.1834862385321101</v>
      </c>
      <c r="Z597">
        <f>'Expense Drivers'!AH46</f>
        <v>1.5503875968992276E-2</v>
      </c>
      <c r="AA597">
        <f>'Expense Drivers'!AI46</f>
        <v>7.6335877862594437E-3</v>
      </c>
      <c r="AB597">
        <f>'Expense Drivers'!AJ46</f>
        <v>7.575757575757569E-3</v>
      </c>
      <c r="AD597">
        <f>'Expense Drivers'!AT46</f>
        <v>0</v>
      </c>
      <c r="AE597">
        <f>'Expense Drivers'!AU46</f>
        <v>0</v>
      </c>
      <c r="AF597">
        <f>'Expense Drivers'!AV46</f>
        <v>0</v>
      </c>
      <c r="AG597" t="str">
        <f>'Expense Drivers'!AW46</f>
        <v>NA</v>
      </c>
      <c r="AH597" t="str">
        <f>'Expense Drivers'!AX46</f>
        <v>NA</v>
      </c>
      <c r="AI597" t="str">
        <f>'Expense Drivers'!AY46</f>
        <v>NA</v>
      </c>
      <c r="AJ597" t="str">
        <f>'Expense Drivers'!AZ46</f>
        <v>NA</v>
      </c>
      <c r="AK597" t="str">
        <f>'Expense Drivers'!BA46</f>
        <v>NA</v>
      </c>
      <c r="AL597" t="str">
        <f>'Expense Drivers'!BB46</f>
        <v>NA</v>
      </c>
      <c r="AM597" t="str">
        <f>'Expense Drivers'!BC46</f>
        <v>NA</v>
      </c>
      <c r="AN597" t="str">
        <f>'Expense Drivers'!BD46</f>
        <v>NA</v>
      </c>
      <c r="AO597" t="str">
        <f>'Expense Drivers'!BE46</f>
        <v>NA</v>
      </c>
      <c r="AP597" t="str">
        <f>'Expense Drivers'!BF46</f>
        <v>NA</v>
      </c>
      <c r="AQ597" t="str">
        <f>'Expense Drivers'!BG46</f>
        <v>NA</v>
      </c>
      <c r="AR597" t="str">
        <f>'Expense Drivers'!BH46</f>
        <v>NA</v>
      </c>
      <c r="AS597" t="str">
        <f>'Expense Drivers'!BI46</f>
        <v>NA</v>
      </c>
      <c r="AZ597">
        <f>'Expense Drivers'!AK46</f>
        <v>1.1804511278195484</v>
      </c>
      <c r="BA597">
        <f>'Expense Drivers'!AL46</f>
        <v>3.1034482758620641E-2</v>
      </c>
      <c r="BB597">
        <f>'Expense Drivers'!AM46</f>
        <v>7.0234113712374757E-2</v>
      </c>
      <c r="BC597">
        <f>'Expense Drivers'!AN46</f>
        <v>3.1250000000000444E-3</v>
      </c>
      <c r="BD597">
        <f>'Expense Drivers'!AO46</f>
        <v>0.52647975077881615</v>
      </c>
      <c r="BE597">
        <f>'Expense Drivers'!AP46</f>
        <v>1.8367346938775508E-2</v>
      </c>
      <c r="BF597">
        <f>'Expense Drivers'!AQ46</f>
        <v>4.2084168336673278E-2</v>
      </c>
      <c r="BG597">
        <f>'Expense Drivers'!AR46</f>
        <v>1.9230769230769162E-3</v>
      </c>
    </row>
    <row r="598" spans="1:59">
      <c r="A598" t="str">
        <f>'Expense Drivers'!I47</f>
        <v>Abs Y/Y Change</v>
      </c>
      <c r="B598">
        <f>'Expense Drivers'!J47</f>
        <v>0</v>
      </c>
      <c r="C598">
        <f>'Expense Drivers'!K47</f>
        <v>0</v>
      </c>
      <c r="D598">
        <f>'Expense Drivers'!L47</f>
        <v>0</v>
      </c>
      <c r="E598">
        <f>'Expense Drivers'!M47</f>
        <v>0</v>
      </c>
      <c r="F598">
        <f>'Expense Drivers'!N47</f>
        <v>0</v>
      </c>
      <c r="G598">
        <f>'Expense Drivers'!O47</f>
        <v>0</v>
      </c>
      <c r="H598">
        <f>'Expense Drivers'!P47</f>
        <v>0</v>
      </c>
      <c r="I598">
        <f>'Expense Drivers'!Q47</f>
        <v>0</v>
      </c>
      <c r="J598">
        <f>'Expense Drivers'!R47</f>
        <v>0</v>
      </c>
      <c r="K598">
        <f>'Expense Drivers'!S47</f>
        <v>0</v>
      </c>
      <c r="L598">
        <f>'Expense Drivers'!T47</f>
        <v>0</v>
      </c>
      <c r="M598">
        <f>'Expense Drivers'!U47</f>
        <v>0</v>
      </c>
      <c r="N598">
        <f>'Expense Drivers'!V47</f>
        <v>0</v>
      </c>
      <c r="O598">
        <f>'Expense Drivers'!W47</f>
        <v>0</v>
      </c>
      <c r="P598">
        <f>'Expense Drivers'!X47</f>
        <v>0</v>
      </c>
      <c r="Q598">
        <f>'Expense Drivers'!Y47</f>
        <v>0</v>
      </c>
      <c r="R598">
        <f>'Expense Drivers'!Z47</f>
        <v>0</v>
      </c>
      <c r="S598">
        <f>'Expense Drivers'!AA47</f>
        <v>0</v>
      </c>
      <c r="T598">
        <f>'Expense Drivers'!AB47</f>
        <v>0</v>
      </c>
      <c r="U598">
        <f>'Expense Drivers'!AC47</f>
        <v>-3.7000000000000019E-2</v>
      </c>
      <c r="V598">
        <f>'Expense Drivers'!AD47</f>
        <v>1.0000000000000009E-2</v>
      </c>
      <c r="W598">
        <f>'Expense Drivers'!AE47</f>
        <v>-1.4999999999999999E-2</v>
      </c>
      <c r="X598">
        <f>'Expense Drivers'!AF47</f>
        <v>-2.0000000000000004E-2</v>
      </c>
      <c r="Y598">
        <f>'Expense Drivers'!AG47</f>
        <v>1.7000000000000001E-2</v>
      </c>
      <c r="Z598">
        <f>'Expense Drivers'!AH47</f>
        <v>2.1000000000000005E-2</v>
      </c>
      <c r="AA598">
        <f>'Expense Drivers'!AI47</f>
        <v>2.2000000000000006E-2</v>
      </c>
      <c r="AB598">
        <f>'Expense Drivers'!AJ47</f>
        <v>2.4000000000000007E-2</v>
      </c>
      <c r="AD598">
        <f>'Expense Drivers'!AT47</f>
        <v>0</v>
      </c>
      <c r="AE598">
        <f>'Expense Drivers'!AU47</f>
        <v>5.599999999999998E-2</v>
      </c>
      <c r="AF598">
        <f>'Expense Drivers'!AV47</f>
        <v>0.24300000000000002</v>
      </c>
      <c r="AG598">
        <f>'Expense Drivers'!AW47</f>
        <v>0.11899999999999999</v>
      </c>
      <c r="AH598">
        <f>'Expense Drivers'!AX47</f>
        <v>-6.2E-2</v>
      </c>
      <c r="AI598">
        <f>'Expense Drivers'!AY47</f>
        <v>8.3999999999999908E-2</v>
      </c>
      <c r="AJ598">
        <f>'Expense Drivers'!AZ47</f>
        <v>0.70500000000000007</v>
      </c>
      <c r="AK598">
        <f>'Expense Drivers'!BA47</f>
        <v>0.80000000000000027</v>
      </c>
      <c r="AL598">
        <f>'Expense Drivers'!BB47</f>
        <v>0.5</v>
      </c>
      <c r="AM598">
        <f>'Expense Drivers'!BC47</f>
        <v>0.5</v>
      </c>
      <c r="AN598">
        <f>'Expense Drivers'!BD47</f>
        <v>0.5</v>
      </c>
      <c r="AO598">
        <f>'Expense Drivers'!BE47</f>
        <v>0.5</v>
      </c>
      <c r="AP598">
        <f>'Expense Drivers'!BF47</f>
        <v>0.5</v>
      </c>
      <c r="AQ598">
        <f>'Expense Drivers'!BG47</f>
        <v>0.5</v>
      </c>
      <c r="AR598">
        <f>'Expense Drivers'!BH47</f>
        <v>0.5</v>
      </c>
      <c r="AS598">
        <f>'Expense Drivers'!BI47</f>
        <v>0.5</v>
      </c>
      <c r="AZ598">
        <f>'Expense Drivers'!AK47</f>
        <v>0.16099999999999998</v>
      </c>
      <c r="BA598">
        <f>'Expense Drivers'!AL47</f>
        <v>0.16799999999999998</v>
      </c>
      <c r="BB598">
        <f>'Expense Drivers'!AM47</f>
        <v>0.188</v>
      </c>
      <c r="BC598">
        <f>'Expense Drivers'!AN47</f>
        <v>0.188</v>
      </c>
      <c r="BD598">
        <f>'Expense Drivers'!AO47</f>
        <v>0.2</v>
      </c>
      <c r="BE598">
        <f>'Expense Drivers'!AP47</f>
        <v>0.2</v>
      </c>
      <c r="BF598">
        <f>'Expense Drivers'!AQ47</f>
        <v>0.2</v>
      </c>
      <c r="BG598">
        <f>'Expense Drivers'!AR47</f>
        <v>0.2</v>
      </c>
    </row>
    <row r="599" spans="1:59">
      <c r="A599" t="str">
        <f>'Expense Drivers'!I48</f>
        <v>Abs Q/Q Change</v>
      </c>
      <c r="B599">
        <f>'Expense Drivers'!J48</f>
        <v>0</v>
      </c>
      <c r="C599">
        <f>'Expense Drivers'!K48</f>
        <v>0</v>
      </c>
      <c r="D599">
        <f>'Expense Drivers'!L48</f>
        <v>0</v>
      </c>
      <c r="E599">
        <f>'Expense Drivers'!M48</f>
        <v>0</v>
      </c>
      <c r="F599">
        <f>'Expense Drivers'!N48</f>
        <v>0</v>
      </c>
      <c r="G599">
        <f>'Expense Drivers'!O48</f>
        <v>0</v>
      </c>
      <c r="H599">
        <f>'Expense Drivers'!P48</f>
        <v>0</v>
      </c>
      <c r="I599">
        <f>'Expense Drivers'!Q48</f>
        <v>0</v>
      </c>
      <c r="J599">
        <f>'Expense Drivers'!R48</f>
        <v>0</v>
      </c>
      <c r="K599">
        <f>'Expense Drivers'!S48</f>
        <v>0</v>
      </c>
      <c r="L599">
        <f>'Expense Drivers'!T48</f>
        <v>0</v>
      </c>
      <c r="M599">
        <f>'Expense Drivers'!U48</f>
        <v>0</v>
      </c>
      <c r="N599">
        <f>'Expense Drivers'!V48</f>
        <v>0</v>
      </c>
      <c r="O599">
        <f>'Expense Drivers'!W48</f>
        <v>0</v>
      </c>
      <c r="P599">
        <f>'Expense Drivers'!X48</f>
        <v>0</v>
      </c>
      <c r="Q599">
        <f>'Expense Drivers'!Y48</f>
        <v>0</v>
      </c>
      <c r="R599">
        <f>'Expense Drivers'!Z48</f>
        <v>-4.900000000000003E-2</v>
      </c>
      <c r="S599">
        <f>'Expense Drivers'!AA48</f>
        <v>2.5000000000000008E-2</v>
      </c>
      <c r="T599">
        <f>'Expense Drivers'!AB48</f>
        <v>4.0000000000000036E-3</v>
      </c>
      <c r="U599">
        <f>'Expense Drivers'!AC48</f>
        <v>-1.7000000000000001E-2</v>
      </c>
      <c r="V599">
        <f>'Expense Drivers'!AD48</f>
        <v>-2.0000000000000018E-3</v>
      </c>
      <c r="W599">
        <f>'Expense Drivers'!AE48</f>
        <v>0</v>
      </c>
      <c r="X599">
        <f>'Expense Drivers'!AF48</f>
        <v>-1.0000000000000009E-3</v>
      </c>
      <c r="Y599">
        <f>'Expense Drivers'!AG48</f>
        <v>2.0000000000000004E-2</v>
      </c>
      <c r="Z599">
        <f>'Expense Drivers'!AH48</f>
        <v>2.0000000000000018E-3</v>
      </c>
      <c r="AA599">
        <f>'Expense Drivers'!AI48</f>
        <v>1.0000000000000009E-3</v>
      </c>
      <c r="AB599">
        <f>'Expense Drivers'!AJ48</f>
        <v>1.0000000000000009E-3</v>
      </c>
      <c r="AD599">
        <f>'Expense Drivers'!AT48</f>
        <v>0</v>
      </c>
      <c r="AE599">
        <f>'Expense Drivers'!AU48</f>
        <v>0</v>
      </c>
      <c r="AF599">
        <f>'Expense Drivers'!AV48</f>
        <v>0</v>
      </c>
      <c r="AG599" t="str">
        <f>'Expense Drivers'!AW48</f>
        <v>NA</v>
      </c>
      <c r="AH599" t="str">
        <f>'Expense Drivers'!AX48</f>
        <v>NA</v>
      </c>
      <c r="AI599" t="str">
        <f>'Expense Drivers'!AY48</f>
        <v>NA</v>
      </c>
      <c r="AJ599" t="str">
        <f>'Expense Drivers'!AZ48</f>
        <v>NA</v>
      </c>
      <c r="AK599" t="str">
        <f>'Expense Drivers'!BA48</f>
        <v>NA</v>
      </c>
      <c r="AL599" t="str">
        <f>'Expense Drivers'!BB48</f>
        <v>NA</v>
      </c>
      <c r="AM599" t="str">
        <f>'Expense Drivers'!BC48</f>
        <v>NA</v>
      </c>
      <c r="AN599" t="str">
        <f>'Expense Drivers'!BD48</f>
        <v>NA</v>
      </c>
      <c r="AO599" t="str">
        <f>'Expense Drivers'!BE48</f>
        <v>NA</v>
      </c>
      <c r="AP599" t="str">
        <f>'Expense Drivers'!BF48</f>
        <v>NA</v>
      </c>
      <c r="AQ599" t="str">
        <f>'Expense Drivers'!BG48</f>
        <v>NA</v>
      </c>
      <c r="AR599" t="str">
        <f>'Expense Drivers'!BH48</f>
        <v>NA</v>
      </c>
      <c r="AS599" t="str">
        <f>'Expense Drivers'!BI48</f>
        <v>NA</v>
      </c>
      <c r="AZ599">
        <f>'Expense Drivers'!AK48</f>
        <v>0.15699999999999997</v>
      </c>
      <c r="BA599">
        <f>'Expense Drivers'!AL48</f>
        <v>9.000000000000008E-3</v>
      </c>
      <c r="BB599">
        <f>'Expense Drivers'!AM48</f>
        <v>2.1000000000000019E-2</v>
      </c>
      <c r="BC599">
        <f>'Expense Drivers'!AN48</f>
        <v>1.0000000000000009E-3</v>
      </c>
      <c r="BD599">
        <f>'Expense Drivers'!AO48</f>
        <v>0.16899999999999998</v>
      </c>
      <c r="BE599">
        <f>'Expense Drivers'!AP48</f>
        <v>9.000000000000008E-3</v>
      </c>
      <c r="BF599">
        <f>'Expense Drivers'!AQ48</f>
        <v>2.1000000000000019E-2</v>
      </c>
      <c r="BG599">
        <f>'Expense Drivers'!AR48</f>
        <v>1.0000000000000009E-3</v>
      </c>
    </row>
    <row r="600" spans="1:59">
      <c r="A600">
        <f>'Expense Drivers'!I49</f>
        <v>0</v>
      </c>
      <c r="B600">
        <f>'Expense Drivers'!J49</f>
        <v>0</v>
      </c>
      <c r="C600">
        <f>'Expense Drivers'!K49</f>
        <v>0</v>
      </c>
      <c r="D600">
        <f>'Expense Drivers'!L49</f>
        <v>0</v>
      </c>
      <c r="E600">
        <f>'Expense Drivers'!M49</f>
        <v>0</v>
      </c>
      <c r="F600">
        <f>'Expense Drivers'!N49</f>
        <v>0</v>
      </c>
      <c r="G600">
        <f>'Expense Drivers'!O49</f>
        <v>0</v>
      </c>
      <c r="H600">
        <f>'Expense Drivers'!P49</f>
        <v>0</v>
      </c>
      <c r="I600">
        <f>'Expense Drivers'!Q49</f>
        <v>0</v>
      </c>
      <c r="J600">
        <f>'Expense Drivers'!R49</f>
        <v>0</v>
      </c>
      <c r="K600">
        <f>'Expense Drivers'!S49</f>
        <v>0</v>
      </c>
      <c r="L600">
        <f>'Expense Drivers'!T49</f>
        <v>0</v>
      </c>
      <c r="M600">
        <f>'Expense Drivers'!U49</f>
        <v>0</v>
      </c>
      <c r="N600">
        <f>'Expense Drivers'!V49</f>
        <v>0</v>
      </c>
      <c r="O600">
        <f>'Expense Drivers'!W49</f>
        <v>0</v>
      </c>
      <c r="P600">
        <f>'Expense Drivers'!X49</f>
        <v>0</v>
      </c>
      <c r="Q600">
        <f>'Expense Drivers'!Y49</f>
        <v>0</v>
      </c>
      <c r="R600">
        <f>'Expense Drivers'!Z49</f>
        <v>0</v>
      </c>
      <c r="S600">
        <f>'Expense Drivers'!AA49</f>
        <v>0</v>
      </c>
      <c r="T600">
        <f>'Expense Drivers'!AB49</f>
        <v>0</v>
      </c>
      <c r="U600">
        <f>'Expense Drivers'!AC49</f>
        <v>0</v>
      </c>
      <c r="V600">
        <f>'Expense Drivers'!AD49</f>
        <v>0</v>
      </c>
      <c r="W600">
        <f>'Expense Drivers'!AE49</f>
        <v>0</v>
      </c>
      <c r="X600">
        <f>'Expense Drivers'!AF49</f>
        <v>0</v>
      </c>
      <c r="Y600">
        <f>'Expense Drivers'!AG49</f>
        <v>0</v>
      </c>
      <c r="Z600">
        <f>'Expense Drivers'!AH49</f>
        <v>0</v>
      </c>
      <c r="AA600">
        <f>'Expense Drivers'!AI49</f>
        <v>0</v>
      </c>
      <c r="AB600">
        <f>'Expense Drivers'!AJ49</f>
        <v>0</v>
      </c>
      <c r="AD600">
        <f>'Expense Drivers'!AT49</f>
        <v>0</v>
      </c>
      <c r="AE600">
        <f>'Expense Drivers'!AU49</f>
        <v>0</v>
      </c>
      <c r="AF600">
        <f>'Expense Drivers'!AV49</f>
        <v>0</v>
      </c>
      <c r="AG600">
        <f>'Expense Drivers'!AW49</f>
        <v>0</v>
      </c>
      <c r="AH600">
        <f>'Expense Drivers'!AX49</f>
        <v>0</v>
      </c>
      <c r="AI600">
        <f>'Expense Drivers'!AY49</f>
        <v>0</v>
      </c>
      <c r="AJ600">
        <f>'Expense Drivers'!AZ49</f>
        <v>0</v>
      </c>
      <c r="AK600">
        <f>'Expense Drivers'!BA49</f>
        <v>0</v>
      </c>
      <c r="AL600">
        <f>'Expense Drivers'!BB49</f>
        <v>0</v>
      </c>
      <c r="AM600">
        <f>'Expense Drivers'!BC49</f>
        <v>0</v>
      </c>
      <c r="AN600">
        <f>'Expense Drivers'!BD49</f>
        <v>0</v>
      </c>
      <c r="AO600">
        <f>'Expense Drivers'!BE49</f>
        <v>0</v>
      </c>
      <c r="AP600">
        <f>'Expense Drivers'!BF49</f>
        <v>0</v>
      </c>
      <c r="AQ600">
        <f>'Expense Drivers'!BG49</f>
        <v>0</v>
      </c>
      <c r="AR600">
        <f>'Expense Drivers'!BH49</f>
        <v>0</v>
      </c>
      <c r="AS600">
        <f>'Expense Drivers'!BI49</f>
        <v>0</v>
      </c>
      <c r="AZ600">
        <f>'Expense Drivers'!AK49</f>
        <v>0</v>
      </c>
      <c r="BA600">
        <f>'Expense Drivers'!AL49</f>
        <v>0</v>
      </c>
      <c r="BB600">
        <f>'Expense Drivers'!AM49</f>
        <v>0</v>
      </c>
      <c r="BC600">
        <f>'Expense Drivers'!AN49</f>
        <v>0</v>
      </c>
      <c r="BD600">
        <f>'Expense Drivers'!AO49</f>
        <v>0</v>
      </c>
      <c r="BE600">
        <f>'Expense Drivers'!AP49</f>
        <v>0</v>
      </c>
      <c r="BF600">
        <f>'Expense Drivers'!AQ49</f>
        <v>0</v>
      </c>
      <c r="BG600">
        <f>'Expense Drivers'!AR49</f>
        <v>0</v>
      </c>
    </row>
    <row r="601" spans="1:59">
      <c r="A601" t="str">
        <f>'Expense Drivers'!I50</f>
        <v>D&amp;A expenses</v>
      </c>
      <c r="B601">
        <f>'Expense Drivers'!J50</f>
        <v>0</v>
      </c>
      <c r="C601">
        <f>'Expense Drivers'!K50</f>
        <v>0</v>
      </c>
      <c r="D601">
        <f>'Expense Drivers'!L50</f>
        <v>0</v>
      </c>
      <c r="E601">
        <f>'Expense Drivers'!M50</f>
        <v>0</v>
      </c>
      <c r="F601">
        <f>'Expense Drivers'!N50</f>
        <v>0</v>
      </c>
      <c r="G601">
        <f>'Expense Drivers'!O50</f>
        <v>0</v>
      </c>
      <c r="H601">
        <f>'Expense Drivers'!P50</f>
        <v>0</v>
      </c>
      <c r="I601">
        <f>'Expense Drivers'!Q50</f>
        <v>0</v>
      </c>
      <c r="J601">
        <f>'Expense Drivers'!R50</f>
        <v>0</v>
      </c>
      <c r="K601">
        <f>'Expense Drivers'!S50</f>
        <v>0</v>
      </c>
      <c r="L601">
        <f>'Expense Drivers'!T50</f>
        <v>0</v>
      </c>
      <c r="M601">
        <f>'Expense Drivers'!U50</f>
        <v>0</v>
      </c>
      <c r="N601">
        <f>'Expense Drivers'!V50</f>
        <v>0</v>
      </c>
      <c r="O601">
        <f>'Expense Drivers'!W50</f>
        <v>0</v>
      </c>
      <c r="P601">
        <f>'Expense Drivers'!X50</f>
        <v>0</v>
      </c>
      <c r="Q601">
        <f>'Expense Drivers'!Y50</f>
        <v>0</v>
      </c>
      <c r="R601">
        <f>'Expense Drivers'!Z50</f>
        <v>0</v>
      </c>
      <c r="S601">
        <f>'Expense Drivers'!AA50</f>
        <v>0</v>
      </c>
      <c r="T601">
        <f>'Expense Drivers'!AB50</f>
        <v>0</v>
      </c>
      <c r="U601">
        <f>'Expense Drivers'!AC50</f>
        <v>0</v>
      </c>
      <c r="V601">
        <f>'Expense Drivers'!AD50</f>
        <v>0</v>
      </c>
      <c r="W601">
        <f>'Expense Drivers'!AE50</f>
        <v>0</v>
      </c>
      <c r="X601">
        <f>'Expense Drivers'!AF50</f>
        <v>0</v>
      </c>
      <c r="Y601">
        <f>'Expense Drivers'!AG50</f>
        <v>0</v>
      </c>
      <c r="Z601">
        <f>'Expense Drivers'!AH50</f>
        <v>0</v>
      </c>
      <c r="AA601">
        <f>'Expense Drivers'!AI50</f>
        <v>0</v>
      </c>
      <c r="AB601">
        <f>'Expense Drivers'!AJ50</f>
        <v>0</v>
      </c>
      <c r="AD601">
        <f>'Expense Drivers'!AT50</f>
        <v>0</v>
      </c>
      <c r="AE601">
        <f>'Expense Drivers'!AU50</f>
        <v>0</v>
      </c>
      <c r="AF601">
        <f>'Expense Drivers'!AV50</f>
        <v>0</v>
      </c>
      <c r="AG601">
        <f>'Expense Drivers'!AW50</f>
        <v>0</v>
      </c>
      <c r="AH601">
        <f>'Expense Drivers'!AX50</f>
        <v>0</v>
      </c>
      <c r="AI601">
        <f>'Expense Drivers'!AY50</f>
        <v>0</v>
      </c>
      <c r="AJ601">
        <f>'Expense Drivers'!AZ50</f>
        <v>0</v>
      </c>
      <c r="AK601">
        <f>'Expense Drivers'!BA50</f>
        <v>0</v>
      </c>
      <c r="AL601">
        <f>'Expense Drivers'!BB50</f>
        <v>0</v>
      </c>
      <c r="AM601">
        <f>'Expense Drivers'!BC50</f>
        <v>0</v>
      </c>
      <c r="AN601">
        <f>'Expense Drivers'!BD50</f>
        <v>0</v>
      </c>
      <c r="AO601">
        <f>'Expense Drivers'!BE50</f>
        <v>0</v>
      </c>
      <c r="AP601">
        <f>'Expense Drivers'!BF50</f>
        <v>0</v>
      </c>
      <c r="AQ601">
        <f>'Expense Drivers'!BG50</f>
        <v>0</v>
      </c>
      <c r="AR601">
        <f>'Expense Drivers'!BH50</f>
        <v>0</v>
      </c>
      <c r="AS601">
        <f>'Expense Drivers'!BI50</f>
        <v>0</v>
      </c>
      <c r="AZ601">
        <f>'Expense Drivers'!AK50</f>
        <v>0</v>
      </c>
      <c r="BA601">
        <f>'Expense Drivers'!AL50</f>
        <v>0</v>
      </c>
      <c r="BB601">
        <f>'Expense Drivers'!AM50</f>
        <v>0</v>
      </c>
      <c r="BC601">
        <f>'Expense Drivers'!AN50</f>
        <v>0</v>
      </c>
      <c r="BD601">
        <f>'Expense Drivers'!AO50</f>
        <v>0</v>
      </c>
      <c r="BE601">
        <f>'Expense Drivers'!AP50</f>
        <v>0</v>
      </c>
      <c r="BF601">
        <f>'Expense Drivers'!AQ50</f>
        <v>0</v>
      </c>
      <c r="BG601">
        <f>'Expense Drivers'!AR50</f>
        <v>0</v>
      </c>
    </row>
    <row r="602" spans="1:59">
      <c r="A602" t="str">
        <f>'Expense Drivers'!I51</f>
        <v>Cost of revenue</v>
      </c>
      <c r="B602">
        <f>'Expense Drivers'!J51</f>
        <v>0</v>
      </c>
      <c r="C602">
        <f>'Expense Drivers'!K51</f>
        <v>0</v>
      </c>
      <c r="D602">
        <f>'Expense Drivers'!L51</f>
        <v>0</v>
      </c>
      <c r="E602">
        <f>'Expense Drivers'!M51</f>
        <v>0</v>
      </c>
      <c r="F602">
        <f>'Expense Drivers'!N51</f>
        <v>0</v>
      </c>
      <c r="G602">
        <f>'Expense Drivers'!O51</f>
        <v>0</v>
      </c>
      <c r="H602">
        <f>'Expense Drivers'!P51</f>
        <v>0</v>
      </c>
      <c r="I602">
        <f>'Expense Drivers'!Q51</f>
        <v>0</v>
      </c>
      <c r="J602">
        <f>'Expense Drivers'!R51</f>
        <v>0</v>
      </c>
      <c r="K602">
        <f>'Expense Drivers'!S51</f>
        <v>0</v>
      </c>
      <c r="L602">
        <f>'Expense Drivers'!T51</f>
        <v>0</v>
      </c>
      <c r="M602">
        <f>'Expense Drivers'!U51</f>
        <v>0</v>
      </c>
      <c r="N602">
        <f>'Expense Drivers'!V51</f>
        <v>0</v>
      </c>
      <c r="O602">
        <f>'Expense Drivers'!W51</f>
        <v>0</v>
      </c>
      <c r="P602">
        <f>'Expense Drivers'!X51</f>
        <v>0</v>
      </c>
      <c r="Q602">
        <f>'Expense Drivers'!Y51</f>
        <v>4.532</v>
      </c>
      <c r="R602">
        <f>'Expense Drivers'!Z51</f>
        <v>4.9539999999999997</v>
      </c>
      <c r="S602">
        <f>'Expense Drivers'!AA51</f>
        <v>5.6379999999999999</v>
      </c>
      <c r="T602">
        <f>'Expense Drivers'!AB51</f>
        <v>6.3310000000000004</v>
      </c>
      <c r="U602">
        <f>'Expense Drivers'!AC51</f>
        <v>5.9710000000000001</v>
      </c>
      <c r="V602">
        <f>'Expense Drivers'!AD51</f>
        <v>6.8129999999999997</v>
      </c>
      <c r="W602">
        <f>'Expense Drivers'!AE51</f>
        <v>8.5030000000000001</v>
      </c>
      <c r="X602">
        <f>'Expense Drivers'!AF51</f>
        <v>8.5790000000000006</v>
      </c>
      <c r="Y602">
        <f>'Expense Drivers'!AG51</f>
        <v>8.2200000000000006</v>
      </c>
      <c r="Z602">
        <f>'Expense Drivers'!AH51</f>
        <v>9.2200000000000006</v>
      </c>
      <c r="AA602">
        <f>'Expense Drivers'!AI51</f>
        <v>10.406000000000001</v>
      </c>
      <c r="AB602">
        <f>'Expense Drivers'!AJ51</f>
        <v>10.622999999999999</v>
      </c>
      <c r="AD602">
        <f>'Expense Drivers'!AT51</f>
        <v>2.7949999999999999</v>
      </c>
      <c r="AE602">
        <f>'Expense Drivers'!AU51</f>
        <v>4.6859999999999999</v>
      </c>
      <c r="AF602">
        <f>'Expense Drivers'!AV51</f>
        <v>10.417</v>
      </c>
      <c r="AG602">
        <f>'Expense Drivers'!AW51</f>
        <v>21.455000000000002</v>
      </c>
      <c r="AH602">
        <f>'Expense Drivers'!AX51</f>
        <v>29.866</v>
      </c>
      <c r="AI602">
        <f>'Expense Drivers'!AY51</f>
        <v>38.469000000000001</v>
      </c>
      <c r="AJ602">
        <f>'Expense Drivers'!AZ51</f>
        <v>56.486000000000004</v>
      </c>
      <c r="AK602">
        <f>'Expense Drivers'!BA51</f>
        <v>72.326445868945868</v>
      </c>
      <c r="AL602">
        <f>'Expense Drivers'!BB51</f>
        <v>81.834992877492866</v>
      </c>
      <c r="AM602">
        <f>'Expense Drivers'!BC51</f>
        <v>91.343539886039878</v>
      </c>
      <c r="AN602">
        <f>'Expense Drivers'!BD51</f>
        <v>98.167158585673917</v>
      </c>
      <c r="AO602">
        <f>'Expense Drivers'!BE51</f>
        <v>104.57017362052993</v>
      </c>
      <c r="AP602">
        <f>'Expense Drivers'!BF51</f>
        <v>110.50716893851281</v>
      </c>
      <c r="AQ602">
        <f>'Expense Drivers'!BG51</f>
        <v>116.13907823335367</v>
      </c>
      <c r="AR602">
        <f>'Expense Drivers'!BH51</f>
        <v>121.73024444564265</v>
      </c>
      <c r="AS602">
        <f>'Expense Drivers'!BI51</f>
        <v>127.59842552731229</v>
      </c>
      <c r="AZ602">
        <f>'Expense Drivers'!AK51</f>
        <v>11.090999999999999</v>
      </c>
      <c r="BA602">
        <f>'Expense Drivers'!AL51</f>
        <v>15.5</v>
      </c>
      <c r="BB602">
        <f>'Expense Drivers'!AM51</f>
        <v>14.32</v>
      </c>
      <c r="BC602">
        <f>'Expense Drivers'!AN51</f>
        <v>15.574999999999999</v>
      </c>
      <c r="BD602">
        <f>'Expense Drivers'!AO51</f>
        <v>15.953440170940173</v>
      </c>
      <c r="BE602">
        <f>'Expense Drivers'!AP51</f>
        <v>19.400605413105414</v>
      </c>
      <c r="BF602">
        <f>'Expense Drivers'!AQ51</f>
        <v>18.227884615384614</v>
      </c>
      <c r="BG602">
        <f>'Expense Drivers'!AR51</f>
        <v>18.744515669515668</v>
      </c>
    </row>
    <row r="603" spans="1:59">
      <c r="A603" t="str">
        <f>'Expense Drivers'!I52</f>
        <v>Research and development</v>
      </c>
      <c r="B603">
        <f>'Expense Drivers'!J52</f>
        <v>0</v>
      </c>
      <c r="C603">
        <f>'Expense Drivers'!K52</f>
        <v>0</v>
      </c>
      <c r="D603">
        <f>'Expense Drivers'!L52</f>
        <v>0</v>
      </c>
      <c r="E603">
        <f>'Expense Drivers'!M52</f>
        <v>0</v>
      </c>
      <c r="F603">
        <f>'Expense Drivers'!N52</f>
        <v>0</v>
      </c>
      <c r="G603">
        <f>'Expense Drivers'!O52</f>
        <v>0</v>
      </c>
      <c r="H603">
        <f>'Expense Drivers'!P52</f>
        <v>0</v>
      </c>
      <c r="I603">
        <f>'Expense Drivers'!Q52</f>
        <v>0</v>
      </c>
      <c r="J603">
        <f>'Expense Drivers'!R52</f>
        <v>0</v>
      </c>
      <c r="K603">
        <f>'Expense Drivers'!S52</f>
        <v>0</v>
      </c>
      <c r="L603">
        <f>'Expense Drivers'!T52</f>
        <v>0</v>
      </c>
      <c r="M603">
        <f>'Expense Drivers'!U52</f>
        <v>0</v>
      </c>
      <c r="N603">
        <f>'Expense Drivers'!V52</f>
        <v>0</v>
      </c>
      <c r="O603">
        <f>'Expense Drivers'!W52</f>
        <v>0</v>
      </c>
      <c r="P603">
        <f>'Expense Drivers'!X52</f>
        <v>0</v>
      </c>
      <c r="Q603">
        <f>'Expense Drivers'!Y52</f>
        <v>0.56399999999999995</v>
      </c>
      <c r="R603">
        <f>'Expense Drivers'!Z52</f>
        <v>1.7170000000000001</v>
      </c>
      <c r="S603">
        <f>'Expense Drivers'!AA52</f>
        <v>1.4059999999999999</v>
      </c>
      <c r="T603">
        <f>'Expense Drivers'!AB52</f>
        <v>1.262</v>
      </c>
      <c r="U603">
        <f>'Expense Drivers'!AC52</f>
        <v>1.1439999999999999</v>
      </c>
      <c r="V603">
        <f>'Expense Drivers'!AD52</f>
        <v>1.9770000000000001</v>
      </c>
      <c r="W603">
        <f>'Expense Drivers'!AE52</f>
        <v>1.69</v>
      </c>
      <c r="X603">
        <f>'Expense Drivers'!AF52</f>
        <v>3.1829999999999998</v>
      </c>
      <c r="Y603">
        <f>'Expense Drivers'!AG52</f>
        <v>2.0070000000000001</v>
      </c>
      <c r="Z603">
        <f>'Expense Drivers'!AH52</f>
        <v>1.4570000000000001</v>
      </c>
      <c r="AA603">
        <f>'Expense Drivers'!AI52</f>
        <v>1.64</v>
      </c>
      <c r="AB603">
        <f>'Expense Drivers'!AJ52</f>
        <v>2.1059999999999999</v>
      </c>
      <c r="AD603">
        <f>'Expense Drivers'!AT52</f>
        <v>7.0999999999999994E-2</v>
      </c>
      <c r="AE603">
        <f>'Expense Drivers'!AU52</f>
        <v>0.21299999999999999</v>
      </c>
      <c r="AF603">
        <f>'Expense Drivers'!AV52</f>
        <v>1.2150000000000001</v>
      </c>
      <c r="AG603">
        <f>'Expense Drivers'!AW52</f>
        <v>4.9489999999999998</v>
      </c>
      <c r="AH603">
        <f>'Expense Drivers'!AX52</f>
        <v>7.9939999999999998</v>
      </c>
      <c r="AI603">
        <f>'Expense Drivers'!AY52</f>
        <v>7.21</v>
      </c>
      <c r="AJ603">
        <f>'Expense Drivers'!AZ52</f>
        <v>11.227</v>
      </c>
      <c r="AK603">
        <f>'Expense Drivers'!BA52</f>
        <v>11.001049776149779</v>
      </c>
      <c r="AL603">
        <f>'Expense Drivers'!BB52</f>
        <v>12.447325722425726</v>
      </c>
      <c r="AM603">
        <f>'Expense Drivers'!BC52</f>
        <v>13.893601668701672</v>
      </c>
      <c r="AN603">
        <f>'Expense Drivers'!BD52</f>
        <v>14.931492692742315</v>
      </c>
      <c r="AO603">
        <f>'Expense Drivers'!BE52</f>
        <v>15.905408751655568</v>
      </c>
      <c r="AP603">
        <f>'Expense Drivers'!BF52</f>
        <v>16.808441939989528</v>
      </c>
      <c r="AQ603">
        <f>'Expense Drivers'!BG52</f>
        <v>17.665070711705614</v>
      </c>
      <c r="AR603">
        <f>'Expense Drivers'!BH52</f>
        <v>18.515502349388605</v>
      </c>
      <c r="AS603">
        <f>'Expense Drivers'!BI52</f>
        <v>19.408068704603714</v>
      </c>
      <c r="AZ603">
        <f>'Expense Drivers'!AK52</f>
        <v>2.944</v>
      </c>
      <c r="BA603">
        <f>'Expense Drivers'!AL52</f>
        <v>3.0920000000000001</v>
      </c>
      <c r="BB603">
        <f>'Expense Drivers'!AM52</f>
        <v>2.8220000000000001</v>
      </c>
      <c r="BC603">
        <f>'Expense Drivers'!AN52</f>
        <v>2.3690000000000002</v>
      </c>
      <c r="BD603">
        <f>'Expense Drivers'!AO52</f>
        <v>2.4265617826617834</v>
      </c>
      <c r="BE603">
        <f>'Expense Drivers'!AP52</f>
        <v>2.9508850223850231</v>
      </c>
      <c r="BF603">
        <f>'Expense Drivers'!AQ52</f>
        <v>2.7725109890109896</v>
      </c>
      <c r="BG603">
        <f>'Expense Drivers'!AR52</f>
        <v>2.8510919820919827</v>
      </c>
    </row>
    <row r="604" spans="1:59">
      <c r="A604" t="str">
        <f>'Expense Drivers'!I53</f>
        <v>Sales and operations</v>
      </c>
      <c r="B604">
        <f>'Expense Drivers'!J53</f>
        <v>0</v>
      </c>
      <c r="C604">
        <f>'Expense Drivers'!K53</f>
        <v>0</v>
      </c>
      <c r="D604">
        <f>'Expense Drivers'!L53</f>
        <v>0</v>
      </c>
      <c r="E604">
        <f>'Expense Drivers'!M53</f>
        <v>0</v>
      </c>
      <c r="F604">
        <f>'Expense Drivers'!N53</f>
        <v>0</v>
      </c>
      <c r="G604">
        <f>'Expense Drivers'!O53</f>
        <v>0</v>
      </c>
      <c r="H604">
        <f>'Expense Drivers'!P53</f>
        <v>0</v>
      </c>
      <c r="I604">
        <f>'Expense Drivers'!Q53</f>
        <v>0</v>
      </c>
      <c r="J604">
        <f>'Expense Drivers'!R53</f>
        <v>0</v>
      </c>
      <c r="K604">
        <f>'Expense Drivers'!S53</f>
        <v>0</v>
      </c>
      <c r="L604">
        <f>'Expense Drivers'!T53</f>
        <v>0</v>
      </c>
      <c r="M604">
        <f>'Expense Drivers'!U53</f>
        <v>0</v>
      </c>
      <c r="N604">
        <f>'Expense Drivers'!V53</f>
        <v>0</v>
      </c>
      <c r="O604">
        <f>'Expense Drivers'!W53</f>
        <v>0</v>
      </c>
      <c r="P604">
        <f>'Expense Drivers'!X53</f>
        <v>0</v>
      </c>
      <c r="Q604">
        <f>'Expense Drivers'!Y53</f>
        <v>0.82099999999999995</v>
      </c>
      <c r="R604">
        <f>'Expense Drivers'!Z53</f>
        <v>0.83399999999999996</v>
      </c>
      <c r="S604">
        <f>'Expense Drivers'!AA53</f>
        <v>0.92900000000000005</v>
      </c>
      <c r="T604">
        <f>'Expense Drivers'!AB53</f>
        <v>1.08</v>
      </c>
      <c r="U604">
        <f>'Expense Drivers'!AC53</f>
        <v>0.99199999999999999</v>
      </c>
      <c r="V604">
        <f>'Expense Drivers'!AD53</f>
        <v>1.1120000000000001</v>
      </c>
      <c r="W604">
        <f>'Expense Drivers'!AE53</f>
        <v>1.33</v>
      </c>
      <c r="X604">
        <f>'Expense Drivers'!AF53</f>
        <v>1.744</v>
      </c>
      <c r="Y604">
        <f>'Expense Drivers'!AG53</f>
        <v>1.7709999999999999</v>
      </c>
      <c r="Z604">
        <f>'Expense Drivers'!AH53</f>
        <v>2.0190000000000001</v>
      </c>
      <c r="AA604">
        <f>'Expense Drivers'!AI53</f>
        <v>1.8129999999999999</v>
      </c>
      <c r="AB604">
        <f>'Expense Drivers'!AJ53</f>
        <v>2.153</v>
      </c>
      <c r="AD604">
        <f>'Expense Drivers'!AT53</f>
        <v>0.316</v>
      </c>
      <c r="AE604">
        <f>'Expense Drivers'!AU53</f>
        <v>1.0880000000000001</v>
      </c>
      <c r="AF604">
        <f>'Expense Drivers'!AV53</f>
        <v>2.379</v>
      </c>
      <c r="AG604">
        <f>'Expense Drivers'!AW53</f>
        <v>3.6639999999999997</v>
      </c>
      <c r="AH604">
        <f>'Expense Drivers'!AX53</f>
        <v>5.1779999999999999</v>
      </c>
      <c r="AI604">
        <f>'Expense Drivers'!AY53</f>
        <v>7.7560000000000002</v>
      </c>
      <c r="AJ604">
        <f>'Expense Drivers'!AZ53</f>
        <v>20.533999999999999</v>
      </c>
      <c r="AK604">
        <f>'Expense Drivers'!BA53</f>
        <v>22.550062352462351</v>
      </c>
      <c r="AL604">
        <f>'Expense Drivers'!BB53</f>
        <v>25.514653317053316</v>
      </c>
      <c r="AM604">
        <f>'Expense Drivers'!BC53</f>
        <v>28.479244281644281</v>
      </c>
      <c r="AN604">
        <f>'Expense Drivers'!BD53</f>
        <v>30.606723729825525</v>
      </c>
      <c r="AO604">
        <f>'Expense Drivers'!BE53</f>
        <v>32.60306665176843</v>
      </c>
      <c r="AP604">
        <f>'Expense Drivers'!BF53</f>
        <v>34.454113153477891</v>
      </c>
      <c r="AQ604">
        <f>'Expense Drivers'!BG53</f>
        <v>36.210039415805163</v>
      </c>
      <c r="AR604">
        <f>'Expense Drivers'!BH53</f>
        <v>37.953262730532316</v>
      </c>
      <c r="AS604">
        <f>'Expense Drivers'!BI53</f>
        <v>39.782854212560423</v>
      </c>
      <c r="AZ604">
        <f>'Expense Drivers'!AK53</f>
        <v>4.9610000000000003</v>
      </c>
      <c r="BA604">
        <f>'Expense Drivers'!AL53</f>
        <v>5.6150000000000002</v>
      </c>
      <c r="BB604">
        <f>'Expense Drivers'!AM53</f>
        <v>5.1020000000000003</v>
      </c>
      <c r="BC604">
        <f>'Expense Drivers'!AN53</f>
        <v>4.8559999999999999</v>
      </c>
      <c r="BD604">
        <f>'Expense Drivers'!AO53</f>
        <v>4.973990720390721</v>
      </c>
      <c r="BE604">
        <f>'Expense Drivers'!AP53</f>
        <v>6.0487537647537648</v>
      </c>
      <c r="BF604">
        <f>'Expense Drivers'!AQ53</f>
        <v>5.6831208791208789</v>
      </c>
      <c r="BG604">
        <f>'Expense Drivers'!AR53</f>
        <v>5.8441969881969875</v>
      </c>
    </row>
    <row r="605" spans="1:59">
      <c r="A605" t="str">
        <f>'Expense Drivers'!I54</f>
        <v>General and administrative</v>
      </c>
      <c r="B605">
        <f>'Expense Drivers'!J54</f>
        <v>0</v>
      </c>
      <c r="C605">
        <f>'Expense Drivers'!K54</f>
        <v>0</v>
      </c>
      <c r="D605">
        <f>'Expense Drivers'!L54</f>
        <v>0</v>
      </c>
      <c r="E605">
        <f>'Expense Drivers'!M54</f>
        <v>0</v>
      </c>
      <c r="F605">
        <f>'Expense Drivers'!N54</f>
        <v>0</v>
      </c>
      <c r="G605">
        <f>'Expense Drivers'!O54</f>
        <v>0</v>
      </c>
      <c r="H605">
        <f>'Expense Drivers'!P54</f>
        <v>0</v>
      </c>
      <c r="I605">
        <f>'Expense Drivers'!Q54</f>
        <v>0</v>
      </c>
      <c r="J605">
        <f>'Expense Drivers'!R54</f>
        <v>0</v>
      </c>
      <c r="K605">
        <f>'Expense Drivers'!S54</f>
        <v>0</v>
      </c>
      <c r="L605">
        <f>'Expense Drivers'!T54</f>
        <v>0</v>
      </c>
      <c r="M605">
        <f>'Expense Drivers'!U54</f>
        <v>0</v>
      </c>
      <c r="N605">
        <f>'Expense Drivers'!V54</f>
        <v>0</v>
      </c>
      <c r="O605">
        <f>'Expense Drivers'!W54</f>
        <v>0</v>
      </c>
      <c r="P605">
        <f>'Expense Drivers'!X54</f>
        <v>0</v>
      </c>
      <c r="Q605">
        <f>'Expense Drivers'!Y54</f>
        <v>0.25600000000000001</v>
      </c>
      <c r="R605">
        <f>'Expense Drivers'!Z54</f>
        <v>0.27800000000000002</v>
      </c>
      <c r="S605">
        <f>'Expense Drivers'!AA54</f>
        <v>0.28299999999999997</v>
      </c>
      <c r="T605">
        <f>'Expense Drivers'!AB54</f>
        <v>0.32800000000000001</v>
      </c>
      <c r="U605">
        <f>'Expense Drivers'!AC54</f>
        <v>0.32100000000000001</v>
      </c>
      <c r="V605">
        <f>'Expense Drivers'!AD54</f>
        <v>0.376</v>
      </c>
      <c r="W605">
        <f>'Expense Drivers'!AE54</f>
        <v>0.36899999999999999</v>
      </c>
      <c r="X605">
        <f>'Expense Drivers'!AF54</f>
        <v>0.46100000000000002</v>
      </c>
      <c r="Y605">
        <f>'Expense Drivers'!AG54</f>
        <v>0.51800000000000002</v>
      </c>
      <c r="Z605">
        <f>'Expense Drivers'!AH54</f>
        <v>0.60399999999999998</v>
      </c>
      <c r="AA605">
        <f>'Expense Drivers'!AI54</f>
        <v>0.91200000000000003</v>
      </c>
      <c r="AB605">
        <f>'Expense Drivers'!AJ54</f>
        <v>1.3080000000000001</v>
      </c>
      <c r="AD605">
        <f>'Expense Drivers'!AT54</f>
        <v>0.33200000000000002</v>
      </c>
      <c r="AE605">
        <f>'Expense Drivers'!AU54</f>
        <v>0.13800000000000001</v>
      </c>
      <c r="AF605">
        <f>'Expense Drivers'!AV54</f>
        <v>0.752</v>
      </c>
      <c r="AG605">
        <f>'Expense Drivers'!AW54</f>
        <v>1.145</v>
      </c>
      <c r="AH605">
        <f>'Expense Drivers'!AX54</f>
        <v>1.5270000000000001</v>
      </c>
      <c r="AI605">
        <f>'Expense Drivers'!AY54</f>
        <v>3.3419999999999996</v>
      </c>
      <c r="AJ605">
        <f>'Expense Drivers'!AZ54</f>
        <v>5.85</v>
      </c>
      <c r="AK605">
        <f>'Expense Drivers'!BA54</f>
        <v>8.219442002442003</v>
      </c>
      <c r="AL605">
        <f>'Expense Drivers'!BB54</f>
        <v>9.3000280830280833</v>
      </c>
      <c r="AM605">
        <f>'Expense Drivers'!BC54</f>
        <v>10.380614163614164</v>
      </c>
      <c r="AN605">
        <f>'Expense Drivers'!BD54</f>
        <v>11.156075165113505</v>
      </c>
      <c r="AO605">
        <f>'Expense Drivers'!BE54</f>
        <v>11.883737226859582</v>
      </c>
      <c r="AP605">
        <f>'Expense Drivers'!BF54</f>
        <v>12.558439102482676</v>
      </c>
      <c r="AQ605">
        <f>'Expense Drivers'!BG54</f>
        <v>13.198469885909214</v>
      </c>
      <c r="AR605">
        <f>'Expense Drivers'!BH54</f>
        <v>13.833870476326647</v>
      </c>
      <c r="AS605">
        <f>'Expense Drivers'!BI54</f>
        <v>14.500752050294881</v>
      </c>
      <c r="AZ605">
        <f>'Expense Drivers'!AK54</f>
        <v>1.171</v>
      </c>
      <c r="BA605">
        <f>'Expense Drivers'!AL54</f>
        <v>1.3980000000000001</v>
      </c>
      <c r="BB605">
        <f>'Expense Drivers'!AM54</f>
        <v>1.5109999999999999</v>
      </c>
      <c r="BC605">
        <f>'Expense Drivers'!AN54</f>
        <v>1.77</v>
      </c>
      <c r="BD605">
        <f>'Expense Drivers'!AO54</f>
        <v>1.8130073260073263</v>
      </c>
      <c r="BE605">
        <f>'Expense Drivers'!AP54</f>
        <v>2.2047557997557998</v>
      </c>
      <c r="BF605">
        <f>'Expense Drivers'!AQ54</f>
        <v>2.0714835164835166</v>
      </c>
      <c r="BG605">
        <f>'Expense Drivers'!AR54</f>
        <v>2.1301953601953603</v>
      </c>
    </row>
    <row r="606" spans="1:59">
      <c r="A606" t="str">
        <f>'Expense Drivers'!I55</f>
        <v>Total D&amp;A</v>
      </c>
      <c r="B606">
        <f>'Expense Drivers'!J55</f>
        <v>0</v>
      </c>
      <c r="C606">
        <f>'Expense Drivers'!K55</f>
        <v>0</v>
      </c>
      <c r="D606">
        <f>'Expense Drivers'!L55</f>
        <v>0</v>
      </c>
      <c r="E606">
        <f>'Expense Drivers'!M55</f>
        <v>0</v>
      </c>
      <c r="F606">
        <f>'Expense Drivers'!N55</f>
        <v>0</v>
      </c>
      <c r="G606">
        <f>'Expense Drivers'!O55</f>
        <v>0</v>
      </c>
      <c r="H606">
        <f>'Expense Drivers'!P55</f>
        <v>0</v>
      </c>
      <c r="I606">
        <f>'Expense Drivers'!Q55</f>
        <v>0</v>
      </c>
      <c r="J606">
        <f>'Expense Drivers'!R55</f>
        <v>0</v>
      </c>
      <c r="K606">
        <f>'Expense Drivers'!S55</f>
        <v>0</v>
      </c>
      <c r="L606">
        <f>'Expense Drivers'!T55</f>
        <v>0</v>
      </c>
      <c r="M606">
        <f>'Expense Drivers'!U55</f>
        <v>0</v>
      </c>
      <c r="N606">
        <f>'Expense Drivers'!V55</f>
        <v>0</v>
      </c>
      <c r="O606">
        <f>'Expense Drivers'!W55</f>
        <v>0</v>
      </c>
      <c r="P606">
        <f>'Expense Drivers'!X55</f>
        <v>0</v>
      </c>
      <c r="Q606">
        <f>'Expense Drivers'!Y55</f>
        <v>6.173</v>
      </c>
      <c r="R606">
        <f>'Expense Drivers'!Z55</f>
        <v>7.7829999999999995</v>
      </c>
      <c r="S606">
        <f>'Expense Drivers'!AA55</f>
        <v>8.2560000000000002</v>
      </c>
      <c r="T606">
        <f>'Expense Drivers'!AB55</f>
        <v>9.0009999999999994</v>
      </c>
      <c r="U606">
        <f>'Expense Drivers'!AC55</f>
        <v>8.427999999999999</v>
      </c>
      <c r="V606">
        <f>'Expense Drivers'!AD55</f>
        <v>10.277999999999999</v>
      </c>
      <c r="W606">
        <f>'Expense Drivers'!AE55</f>
        <v>11.891999999999999</v>
      </c>
      <c r="X606">
        <f>'Expense Drivers'!AF55</f>
        <v>13.967000000000001</v>
      </c>
      <c r="Y606">
        <f>'Expense Drivers'!AG55</f>
        <v>12.516000000000002</v>
      </c>
      <c r="Z606">
        <f>'Expense Drivers'!AH55</f>
        <v>13.3</v>
      </c>
      <c r="AA606">
        <f>'Expense Drivers'!AI55</f>
        <v>14.771000000000003</v>
      </c>
      <c r="AB606">
        <f>'Expense Drivers'!AJ55</f>
        <v>16.190000000000001</v>
      </c>
      <c r="AD606">
        <f>'Expense Drivers'!AT55</f>
        <v>3.5139999999999998</v>
      </c>
      <c r="AE606">
        <f>'Expense Drivers'!AU55</f>
        <v>6.125</v>
      </c>
      <c r="AF606">
        <f>'Expense Drivers'!AV55</f>
        <v>14.763</v>
      </c>
      <c r="AG606">
        <f>'Expense Drivers'!AW55</f>
        <v>31.213000000000005</v>
      </c>
      <c r="AH606">
        <f>'Expense Drivers'!AX55</f>
        <v>44.564999999999998</v>
      </c>
      <c r="AI606">
        <f>'Expense Drivers'!AY55</f>
        <v>56.777000000000001</v>
      </c>
      <c r="AJ606">
        <f>'Expense Drivers'!AZ55</f>
        <v>94.097000000000008</v>
      </c>
      <c r="AK606">
        <f>'Expense Drivers'!BA55</f>
        <v>114.09700000000001</v>
      </c>
      <c r="AL606">
        <f>'Expense Drivers'!BB55</f>
        <v>129.09700000000001</v>
      </c>
      <c r="AM606">
        <f>'Expense Drivers'!BC55</f>
        <v>144.09700000000001</v>
      </c>
      <c r="AN606">
        <f>'Expense Drivers'!BD55</f>
        <v>154.86145017335528</v>
      </c>
      <c r="AO606">
        <f>'Expense Drivers'!BE55</f>
        <v>164.96238625081352</v>
      </c>
      <c r="AP606">
        <f>'Expense Drivers'!BF55</f>
        <v>174.32816313446293</v>
      </c>
      <c r="AQ606">
        <f>'Expense Drivers'!BG55</f>
        <v>183.21265824677369</v>
      </c>
      <c r="AR606">
        <f>'Expense Drivers'!BH55</f>
        <v>192.03288000189025</v>
      </c>
      <c r="AS606">
        <f>'Expense Drivers'!BI55</f>
        <v>201.29010049477134</v>
      </c>
      <c r="AZ606">
        <f>'Expense Drivers'!AK55</f>
        <v>20.167000000000002</v>
      </c>
      <c r="BA606">
        <f>'Expense Drivers'!AL55</f>
        <v>25.605</v>
      </c>
      <c r="BB606">
        <f>'Expense Drivers'!AM55</f>
        <v>23.754999999999999</v>
      </c>
      <c r="BC606">
        <f>'Expense Drivers'!AN55</f>
        <v>24.569999999999997</v>
      </c>
      <c r="BD606">
        <f>'Expense Drivers'!AO55</f>
        <v>25.167000000000002</v>
      </c>
      <c r="BE606">
        <f>'Expense Drivers'!AP55</f>
        <v>30.605</v>
      </c>
      <c r="BF606">
        <f>'Expense Drivers'!AQ55</f>
        <v>28.754999999999999</v>
      </c>
      <c r="BG606">
        <f>'Expense Drivers'!AR55</f>
        <v>29.569999999999997</v>
      </c>
    </row>
    <row r="607" spans="1:59">
      <c r="A607" t="str">
        <f>'Expense Drivers'!I56</f>
        <v>% Y/Y change</v>
      </c>
      <c r="B607">
        <f>'Expense Drivers'!J56</f>
        <v>0</v>
      </c>
      <c r="C607">
        <f>'Expense Drivers'!K56</f>
        <v>0</v>
      </c>
      <c r="D607">
        <f>'Expense Drivers'!L56</f>
        <v>0</v>
      </c>
      <c r="E607">
        <f>'Expense Drivers'!M56</f>
        <v>0</v>
      </c>
      <c r="F607">
        <f>'Expense Drivers'!N56</f>
        <v>0</v>
      </c>
      <c r="G607">
        <f>'Expense Drivers'!O56</f>
        <v>0</v>
      </c>
      <c r="H607">
        <f>'Expense Drivers'!P56</f>
        <v>0</v>
      </c>
      <c r="I607">
        <f>'Expense Drivers'!Q56</f>
        <v>0</v>
      </c>
      <c r="J607">
        <f>'Expense Drivers'!R56</f>
        <v>0</v>
      </c>
      <c r="K607">
        <f>'Expense Drivers'!S56</f>
        <v>0</v>
      </c>
      <c r="L607">
        <f>'Expense Drivers'!T56</f>
        <v>0</v>
      </c>
      <c r="M607">
        <f>'Expense Drivers'!U56</f>
        <v>0</v>
      </c>
      <c r="N607">
        <f>'Expense Drivers'!V56</f>
        <v>0</v>
      </c>
      <c r="O607">
        <f>'Expense Drivers'!W56</f>
        <v>0</v>
      </c>
      <c r="P607">
        <f>'Expense Drivers'!X56</f>
        <v>0</v>
      </c>
      <c r="Q607">
        <f>'Expense Drivers'!Y56</f>
        <v>0</v>
      </c>
      <c r="R607">
        <f>'Expense Drivers'!Z56</f>
        <v>0</v>
      </c>
      <c r="S607">
        <f>'Expense Drivers'!AA56</f>
        <v>0</v>
      </c>
      <c r="T607">
        <f>'Expense Drivers'!AB56</f>
        <v>0</v>
      </c>
      <c r="U607">
        <f>'Expense Drivers'!AC56</f>
        <v>0.36530050218694288</v>
      </c>
      <c r="V607">
        <f>'Expense Drivers'!AD56</f>
        <v>0.3205704741102402</v>
      </c>
      <c r="W607">
        <f>'Expense Drivers'!AE56</f>
        <v>0.44040697674418605</v>
      </c>
      <c r="X607">
        <f>'Expense Drivers'!AF56</f>
        <v>0.55171647594711715</v>
      </c>
      <c r="Y607">
        <f>'Expense Drivers'!AG56</f>
        <v>0.48504983388704348</v>
      </c>
      <c r="Z607">
        <f>'Expense Drivers'!AH56</f>
        <v>0.29402607511188972</v>
      </c>
      <c r="AA607">
        <f>'Expense Drivers'!AI56</f>
        <v>0.24209552640430565</v>
      </c>
      <c r="AB607">
        <f>'Expense Drivers'!AJ56</f>
        <v>0.15916087921529321</v>
      </c>
      <c r="AD607">
        <f>'Expense Drivers'!AT56</f>
        <v>0</v>
      </c>
      <c r="AE607">
        <f>'Expense Drivers'!AU56</f>
        <v>0.74302788844621515</v>
      </c>
      <c r="AF607">
        <f>'Expense Drivers'!AV56</f>
        <v>1.4102857142857141</v>
      </c>
      <c r="AG607">
        <f>'Expense Drivers'!AW56</f>
        <v>1.1142721669037461</v>
      </c>
      <c r="AH607">
        <f>'Expense Drivers'!AX56</f>
        <v>0.42777048024861397</v>
      </c>
      <c r="AI607">
        <f>'Expense Drivers'!AY56</f>
        <v>0.27402670256928086</v>
      </c>
      <c r="AJ607">
        <f>'Expense Drivers'!AZ56</f>
        <v>0.65730841714074373</v>
      </c>
      <c r="AK607">
        <f>'Expense Drivers'!BA56</f>
        <v>0.21254662741638941</v>
      </c>
      <c r="AL607">
        <f>'Expense Drivers'!BB56</f>
        <v>0.13146708502414617</v>
      </c>
      <c r="AM607">
        <f>'Expense Drivers'!BC56</f>
        <v>0.11619170081411645</v>
      </c>
      <c r="AN607">
        <f>'Expense Drivers'!BD56</f>
        <v>7.4702805563996888E-2</v>
      </c>
      <c r="AO607">
        <f>'Expense Drivers'!BE56</f>
        <v>6.522563275851434E-2</v>
      </c>
      <c r="AP607">
        <f>'Expense Drivers'!BF56</f>
        <v>5.6775226744170793E-2</v>
      </c>
      <c r="AQ607">
        <f>'Expense Drivers'!BG56</f>
        <v>5.0964198512537306E-2</v>
      </c>
      <c r="AR607">
        <f>'Expense Drivers'!BH56</f>
        <v>4.8141988875224806E-2</v>
      </c>
      <c r="AS607">
        <f>'Expense Drivers'!BI56</f>
        <v>4.8206434714669566E-2</v>
      </c>
      <c r="AZ607">
        <f>'Expense Drivers'!AK56</f>
        <v>0.61129753914988805</v>
      </c>
      <c r="BA607">
        <f>'Expense Drivers'!AL56</f>
        <v>0.925187969924812</v>
      </c>
      <c r="BB607">
        <f>'Expense Drivers'!AM56</f>
        <v>0.60821880712206311</v>
      </c>
      <c r="BC607">
        <f>'Expense Drivers'!AN56</f>
        <v>0.51760345892526227</v>
      </c>
      <c r="BD607">
        <f>'Expense Drivers'!AO56</f>
        <v>0.24792978628452422</v>
      </c>
      <c r="BE607">
        <f>'Expense Drivers'!AP56</f>
        <v>0.19527436047646951</v>
      </c>
      <c r="BF607">
        <f>'Expense Drivers'!AQ56</f>
        <v>0.2104820037886761</v>
      </c>
      <c r="BG607">
        <f>'Expense Drivers'!AR56</f>
        <v>0.20350020350020359</v>
      </c>
    </row>
    <row r="608" spans="1:59">
      <c r="A608" t="str">
        <f>'Expense Drivers'!I57</f>
        <v>% Q/Q Change</v>
      </c>
      <c r="B608">
        <f>'Expense Drivers'!J57</f>
        <v>0</v>
      </c>
      <c r="C608">
        <f>'Expense Drivers'!K57</f>
        <v>0</v>
      </c>
      <c r="D608">
        <f>'Expense Drivers'!L57</f>
        <v>0</v>
      </c>
      <c r="E608">
        <f>'Expense Drivers'!M57</f>
        <v>0</v>
      </c>
      <c r="F608">
        <f>'Expense Drivers'!N57</f>
        <v>0</v>
      </c>
      <c r="G608">
        <f>'Expense Drivers'!O57</f>
        <v>0</v>
      </c>
      <c r="H608">
        <f>'Expense Drivers'!P57</f>
        <v>0</v>
      </c>
      <c r="I608">
        <f>'Expense Drivers'!Q57</f>
        <v>0</v>
      </c>
      <c r="J608">
        <f>'Expense Drivers'!R57</f>
        <v>0</v>
      </c>
      <c r="K608">
        <f>'Expense Drivers'!S57</f>
        <v>0</v>
      </c>
      <c r="L608">
        <f>'Expense Drivers'!T57</f>
        <v>0</v>
      </c>
      <c r="M608">
        <f>'Expense Drivers'!U57</f>
        <v>0</v>
      </c>
      <c r="N608">
        <f>'Expense Drivers'!V57</f>
        <v>0</v>
      </c>
      <c r="O608">
        <f>'Expense Drivers'!W57</f>
        <v>0</v>
      </c>
      <c r="P608">
        <f>'Expense Drivers'!X57</f>
        <v>0</v>
      </c>
      <c r="Q608">
        <f>'Expense Drivers'!Y57</f>
        <v>0</v>
      </c>
      <c r="R608">
        <f>'Expense Drivers'!Z57</f>
        <v>0.2608132188563097</v>
      </c>
      <c r="S608">
        <f>'Expense Drivers'!AA57</f>
        <v>6.0773480662983603E-2</v>
      </c>
      <c r="T608">
        <f>'Expense Drivers'!AB57</f>
        <v>9.0237403100775104E-2</v>
      </c>
      <c r="U608">
        <f>'Expense Drivers'!AC57</f>
        <v>-6.3659593378513568E-2</v>
      </c>
      <c r="V608">
        <f>'Expense Drivers'!AD57</f>
        <v>0.21950640721404846</v>
      </c>
      <c r="W608">
        <f>'Expense Drivers'!AE57</f>
        <v>0.15703444249854059</v>
      </c>
      <c r="X608">
        <f>'Expense Drivers'!AF57</f>
        <v>0.17448705011772625</v>
      </c>
      <c r="Y608">
        <f>'Expense Drivers'!AG57</f>
        <v>-0.10388773537624396</v>
      </c>
      <c r="Z608">
        <f>'Expense Drivers'!AH57</f>
        <v>6.263982102908261E-2</v>
      </c>
      <c r="AA608">
        <f>'Expense Drivers'!AI57</f>
        <v>0.11060150375939859</v>
      </c>
      <c r="AB608">
        <f>'Expense Drivers'!AJ57</f>
        <v>9.6066617019836098E-2</v>
      </c>
      <c r="AD608">
        <f>'Expense Drivers'!AT57</f>
        <v>0</v>
      </c>
      <c r="AE608">
        <f>'Expense Drivers'!AU57</f>
        <v>0</v>
      </c>
      <c r="AF608">
        <f>'Expense Drivers'!AV57</f>
        <v>0</v>
      </c>
      <c r="AG608" t="str">
        <f>'Expense Drivers'!AW57</f>
        <v>NA</v>
      </c>
      <c r="AH608" t="str">
        <f>'Expense Drivers'!AX57</f>
        <v>NA</v>
      </c>
      <c r="AI608" t="str">
        <f>'Expense Drivers'!AY57</f>
        <v>NA</v>
      </c>
      <c r="AJ608" t="str">
        <f>'Expense Drivers'!AZ57</f>
        <v>NA</v>
      </c>
      <c r="AK608" t="str">
        <f>'Expense Drivers'!BA57</f>
        <v>NA</v>
      </c>
      <c r="AL608" t="str">
        <f>'Expense Drivers'!BB57</f>
        <v>NA</v>
      </c>
      <c r="AM608" t="str">
        <f>'Expense Drivers'!BC57</f>
        <v>NA</v>
      </c>
      <c r="AN608" t="str">
        <f>'Expense Drivers'!BD57</f>
        <v>NA</v>
      </c>
      <c r="AO608" t="str">
        <f>'Expense Drivers'!BE57</f>
        <v>NA</v>
      </c>
      <c r="AP608" t="str">
        <f>'Expense Drivers'!BF57</f>
        <v>NA</v>
      </c>
      <c r="AQ608" t="str">
        <f>'Expense Drivers'!BG57</f>
        <v>NA</v>
      </c>
      <c r="AR608" t="str">
        <f>'Expense Drivers'!BH57</f>
        <v>NA</v>
      </c>
      <c r="AS608" t="str">
        <f>'Expense Drivers'!BI57</f>
        <v>NA</v>
      </c>
      <c r="AZ608">
        <f>'Expense Drivers'!AK57</f>
        <v>0.24564546016059285</v>
      </c>
      <c r="BA608">
        <f>'Expense Drivers'!AL57</f>
        <v>0.26964843556304841</v>
      </c>
      <c r="BB608">
        <f>'Expense Drivers'!AM57</f>
        <v>-7.2251513376293763E-2</v>
      </c>
      <c r="BC608">
        <f>'Expense Drivers'!AN57</f>
        <v>3.4308566617554215E-2</v>
      </c>
      <c r="BD608">
        <f>'Expense Drivers'!AO57</f>
        <v>2.4297924297924434E-2</v>
      </c>
      <c r="BE608">
        <f>'Expense Drivers'!AP57</f>
        <v>0.21607660825684416</v>
      </c>
      <c r="BF608">
        <f>'Expense Drivers'!AQ57</f>
        <v>-6.0447639274628373E-2</v>
      </c>
      <c r="BG608">
        <f>'Expense Drivers'!AR57</f>
        <v>2.8342896887497693E-2</v>
      </c>
    </row>
    <row r="609" spans="1:59">
      <c r="A609" t="str">
        <f>'Expense Drivers'!I58</f>
        <v>Abs Y/Y Change</v>
      </c>
      <c r="B609">
        <f>'Expense Drivers'!J58</f>
        <v>0</v>
      </c>
      <c r="C609">
        <f>'Expense Drivers'!K58</f>
        <v>0</v>
      </c>
      <c r="D609">
        <f>'Expense Drivers'!L58</f>
        <v>0</v>
      </c>
      <c r="E609">
        <f>'Expense Drivers'!M58</f>
        <v>0</v>
      </c>
      <c r="F609">
        <f>'Expense Drivers'!N58</f>
        <v>0</v>
      </c>
      <c r="G609">
        <f>'Expense Drivers'!O58</f>
        <v>0</v>
      </c>
      <c r="H609">
        <f>'Expense Drivers'!P58</f>
        <v>0</v>
      </c>
      <c r="I609">
        <f>'Expense Drivers'!Q58</f>
        <v>0</v>
      </c>
      <c r="J609">
        <f>'Expense Drivers'!R58</f>
        <v>0</v>
      </c>
      <c r="K609">
        <f>'Expense Drivers'!S58</f>
        <v>0</v>
      </c>
      <c r="L609">
        <f>'Expense Drivers'!T58</f>
        <v>0</v>
      </c>
      <c r="M609">
        <f>'Expense Drivers'!U58</f>
        <v>0</v>
      </c>
      <c r="N609">
        <f>'Expense Drivers'!V58</f>
        <v>0</v>
      </c>
      <c r="O609">
        <f>'Expense Drivers'!W58</f>
        <v>0</v>
      </c>
      <c r="P609">
        <f>'Expense Drivers'!X58</f>
        <v>0</v>
      </c>
      <c r="Q609">
        <f>'Expense Drivers'!Y58</f>
        <v>0</v>
      </c>
      <c r="R609">
        <f>'Expense Drivers'!Z58</f>
        <v>0</v>
      </c>
      <c r="S609">
        <f>'Expense Drivers'!AA58</f>
        <v>0</v>
      </c>
      <c r="T609">
        <f>'Expense Drivers'!AB58</f>
        <v>0</v>
      </c>
      <c r="U609">
        <f>'Expense Drivers'!AC58</f>
        <v>2.254999999999999</v>
      </c>
      <c r="V609">
        <f>'Expense Drivers'!AD58</f>
        <v>2.4949999999999992</v>
      </c>
      <c r="W609">
        <f>'Expense Drivers'!AE58</f>
        <v>3.6359999999999992</v>
      </c>
      <c r="X609">
        <f>'Expense Drivers'!AF58</f>
        <v>4.9660000000000011</v>
      </c>
      <c r="Y609">
        <f>'Expense Drivers'!AG58</f>
        <v>4.0880000000000027</v>
      </c>
      <c r="Z609">
        <f>'Expense Drivers'!AH58</f>
        <v>3.022000000000002</v>
      </c>
      <c r="AA609">
        <f>'Expense Drivers'!AI58</f>
        <v>2.8790000000000031</v>
      </c>
      <c r="AB609">
        <f>'Expense Drivers'!AJ58</f>
        <v>2.2230000000000008</v>
      </c>
      <c r="AD609">
        <f>'Expense Drivers'!AT58</f>
        <v>0</v>
      </c>
      <c r="AE609">
        <f>'Expense Drivers'!AU58</f>
        <v>2.6110000000000002</v>
      </c>
      <c r="AF609">
        <f>'Expense Drivers'!AV58</f>
        <v>8.6379999999999999</v>
      </c>
      <c r="AG609">
        <f>'Expense Drivers'!AW58</f>
        <v>16.450000000000003</v>
      </c>
      <c r="AH609">
        <f>'Expense Drivers'!AX58</f>
        <v>13.351999999999993</v>
      </c>
      <c r="AI609">
        <f>'Expense Drivers'!AY58</f>
        <v>12.212000000000003</v>
      </c>
      <c r="AJ609">
        <f>'Expense Drivers'!AZ58</f>
        <v>37.320000000000007</v>
      </c>
      <c r="AK609">
        <f>'Expense Drivers'!BA58</f>
        <v>20</v>
      </c>
      <c r="AL609">
        <f>'Expense Drivers'!BB58</f>
        <v>15</v>
      </c>
      <c r="AM609">
        <f>'Expense Drivers'!BC58</f>
        <v>15</v>
      </c>
      <c r="AN609">
        <f>'Expense Drivers'!BD58</f>
        <v>10.764450173355272</v>
      </c>
      <c r="AO609">
        <f>'Expense Drivers'!BE58</f>
        <v>10.100936077458243</v>
      </c>
      <c r="AP609">
        <f>'Expense Drivers'!BF58</f>
        <v>9.3657768836494029</v>
      </c>
      <c r="AQ609">
        <f>'Expense Drivers'!BG58</f>
        <v>8.8844951123107592</v>
      </c>
      <c r="AR609">
        <f>'Expense Drivers'!BH58</f>
        <v>8.8202217551165631</v>
      </c>
      <c r="AS609">
        <f>'Expense Drivers'!BI58</f>
        <v>9.2572204928810891</v>
      </c>
      <c r="AZ609">
        <f>'Expense Drivers'!AK58</f>
        <v>7.6509999999999998</v>
      </c>
      <c r="BA609">
        <f>'Expense Drivers'!AL58</f>
        <v>12.305</v>
      </c>
      <c r="BB609">
        <f>'Expense Drivers'!AM58</f>
        <v>8.9839999999999964</v>
      </c>
      <c r="BC609">
        <f>'Expense Drivers'!AN58</f>
        <v>8.3799999999999955</v>
      </c>
      <c r="BD609">
        <f>'Expense Drivers'!AO58</f>
        <v>5</v>
      </c>
      <c r="BE609">
        <f>'Expense Drivers'!AP58</f>
        <v>5</v>
      </c>
      <c r="BF609">
        <f>'Expense Drivers'!AQ58</f>
        <v>5</v>
      </c>
      <c r="BG609">
        <f>'Expense Drivers'!AR58</f>
        <v>5</v>
      </c>
    </row>
    <row r="610" spans="1:59">
      <c r="A610" t="str">
        <f>'Expense Drivers'!I59</f>
        <v>Abs Q/Q Change</v>
      </c>
      <c r="B610">
        <f>'Expense Drivers'!J59</f>
        <v>0</v>
      </c>
      <c r="C610">
        <f>'Expense Drivers'!K59</f>
        <v>0</v>
      </c>
      <c r="D610">
        <f>'Expense Drivers'!L59</f>
        <v>0</v>
      </c>
      <c r="E610">
        <f>'Expense Drivers'!M59</f>
        <v>0</v>
      </c>
      <c r="F610">
        <f>'Expense Drivers'!N59</f>
        <v>0</v>
      </c>
      <c r="G610">
        <f>'Expense Drivers'!O59</f>
        <v>0</v>
      </c>
      <c r="H610">
        <f>'Expense Drivers'!P59</f>
        <v>0</v>
      </c>
      <c r="I610">
        <f>'Expense Drivers'!Q59</f>
        <v>0</v>
      </c>
      <c r="J610">
        <f>'Expense Drivers'!R59</f>
        <v>0</v>
      </c>
      <c r="K610">
        <f>'Expense Drivers'!S59</f>
        <v>0</v>
      </c>
      <c r="L610">
        <f>'Expense Drivers'!T59</f>
        <v>0</v>
      </c>
      <c r="M610">
        <f>'Expense Drivers'!U59</f>
        <v>0</v>
      </c>
      <c r="N610">
        <f>'Expense Drivers'!V59</f>
        <v>0</v>
      </c>
      <c r="O610">
        <f>'Expense Drivers'!W59</f>
        <v>0</v>
      </c>
      <c r="P610">
        <f>'Expense Drivers'!X59</f>
        <v>0</v>
      </c>
      <c r="Q610">
        <f>'Expense Drivers'!Y59</f>
        <v>0</v>
      </c>
      <c r="R610">
        <f>'Expense Drivers'!Z59</f>
        <v>1.6099999999999994</v>
      </c>
      <c r="S610">
        <f>'Expense Drivers'!AA59</f>
        <v>0.47300000000000075</v>
      </c>
      <c r="T610">
        <f>'Expense Drivers'!AB59</f>
        <v>0.74499999999999922</v>
      </c>
      <c r="U610">
        <f>'Expense Drivers'!AC59</f>
        <v>-0.5730000000000004</v>
      </c>
      <c r="V610">
        <f>'Expense Drivers'!AD59</f>
        <v>1.8499999999999996</v>
      </c>
      <c r="W610">
        <f>'Expense Drivers'!AE59</f>
        <v>1.6140000000000008</v>
      </c>
      <c r="X610">
        <f>'Expense Drivers'!AF59</f>
        <v>2.0750000000000011</v>
      </c>
      <c r="Y610">
        <f>'Expense Drivers'!AG59</f>
        <v>-1.4509999999999987</v>
      </c>
      <c r="Z610">
        <f>'Expense Drivers'!AH59</f>
        <v>0.78399999999999892</v>
      </c>
      <c r="AA610">
        <f>'Expense Drivers'!AI59</f>
        <v>1.4710000000000019</v>
      </c>
      <c r="AB610">
        <f>'Expense Drivers'!AJ59</f>
        <v>1.4189999999999987</v>
      </c>
      <c r="AD610">
        <f>'Expense Drivers'!AT59</f>
        <v>0</v>
      </c>
      <c r="AE610">
        <f>'Expense Drivers'!AU59</f>
        <v>0</v>
      </c>
      <c r="AF610">
        <f>'Expense Drivers'!AV59</f>
        <v>0</v>
      </c>
      <c r="AG610" t="str">
        <f>'Expense Drivers'!AW59</f>
        <v>NA</v>
      </c>
      <c r="AH610" t="str">
        <f>'Expense Drivers'!AX59</f>
        <v>NA</v>
      </c>
      <c r="AI610" t="str">
        <f>'Expense Drivers'!AY59</f>
        <v>NA</v>
      </c>
      <c r="AJ610" t="str">
        <f>'Expense Drivers'!AZ59</f>
        <v>NA</v>
      </c>
      <c r="AK610" t="str">
        <f>'Expense Drivers'!BA59</f>
        <v>NA</v>
      </c>
      <c r="AL610" t="str">
        <f>'Expense Drivers'!BB59</f>
        <v>NA</v>
      </c>
      <c r="AM610" t="str">
        <f>'Expense Drivers'!BC59</f>
        <v>NA</v>
      </c>
      <c r="AN610" t="str">
        <f>'Expense Drivers'!BD59</f>
        <v>NA</v>
      </c>
      <c r="AO610" t="str">
        <f>'Expense Drivers'!BE59</f>
        <v>NA</v>
      </c>
      <c r="AP610" t="str">
        <f>'Expense Drivers'!BF59</f>
        <v>NA</v>
      </c>
      <c r="AQ610" t="str">
        <f>'Expense Drivers'!BG59</f>
        <v>NA</v>
      </c>
      <c r="AR610" t="str">
        <f>'Expense Drivers'!BH59</f>
        <v>NA</v>
      </c>
      <c r="AS610" t="str">
        <f>'Expense Drivers'!BI59</f>
        <v>NA</v>
      </c>
      <c r="AZ610">
        <f>'Expense Drivers'!AK59</f>
        <v>3.9770000000000003</v>
      </c>
      <c r="BA610">
        <f>'Expense Drivers'!AL59</f>
        <v>5.4379999999999988</v>
      </c>
      <c r="BB610">
        <f>'Expense Drivers'!AM59</f>
        <v>-1.8500000000000014</v>
      </c>
      <c r="BC610">
        <f>'Expense Drivers'!AN59</f>
        <v>0.81499999999999773</v>
      </c>
      <c r="BD610">
        <f>'Expense Drivers'!AO59</f>
        <v>0.59700000000000486</v>
      </c>
      <c r="BE610">
        <f>'Expense Drivers'!AP59</f>
        <v>5.4379999999999988</v>
      </c>
      <c r="BF610">
        <f>'Expense Drivers'!AQ59</f>
        <v>-1.8500000000000014</v>
      </c>
      <c r="BG610">
        <f>'Expense Drivers'!AR59</f>
        <v>0.81499999999999773</v>
      </c>
    </row>
    <row r="611" spans="1:59">
      <c r="A611" t="str">
        <f>'Expense Drivers'!I60</f>
        <v>% of CapEx</v>
      </c>
      <c r="B611">
        <f>'Expense Drivers'!J60</f>
        <v>0</v>
      </c>
      <c r="C611">
        <f>'Expense Drivers'!K60</f>
        <v>0</v>
      </c>
      <c r="D611">
        <f>'Expense Drivers'!L60</f>
        <v>0</v>
      </c>
      <c r="E611">
        <f>'Expense Drivers'!M60</f>
        <v>0</v>
      </c>
      <c r="F611">
        <f>'Expense Drivers'!N60</f>
        <v>0</v>
      </c>
      <c r="G611">
        <f>'Expense Drivers'!O60</f>
        <v>0</v>
      </c>
      <c r="H611">
        <f>'Expense Drivers'!P60</f>
        <v>0</v>
      </c>
      <c r="I611">
        <f>'Expense Drivers'!Q60</f>
        <v>0</v>
      </c>
      <c r="J611">
        <f>'Expense Drivers'!R60</f>
        <v>0</v>
      </c>
      <c r="K611">
        <f>'Expense Drivers'!S60</f>
        <v>0</v>
      </c>
      <c r="L611">
        <f>'Expense Drivers'!T60</f>
        <v>0</v>
      </c>
      <c r="M611">
        <f>'Expense Drivers'!U60</f>
        <v>0</v>
      </c>
      <c r="N611">
        <f>'Expense Drivers'!V60</f>
        <v>0</v>
      </c>
      <c r="O611">
        <f>'Expense Drivers'!W60</f>
        <v>0</v>
      </c>
      <c r="P611">
        <f>'Expense Drivers'!X60</f>
        <v>0</v>
      </c>
      <c r="Q611">
        <f>'Expense Drivers'!Y60</f>
        <v>0</v>
      </c>
      <c r="R611">
        <f>'Expense Drivers'!Z60</f>
        <v>0</v>
      </c>
      <c r="S611">
        <f>'Expense Drivers'!AA60</f>
        <v>0</v>
      </c>
      <c r="T611">
        <f>'Expense Drivers'!AB60</f>
        <v>0.63647291755055857</v>
      </c>
      <c r="U611">
        <f>'Expense Drivers'!AC60</f>
        <v>0</v>
      </c>
      <c r="V611">
        <f>'Expense Drivers'!AD60</f>
        <v>0</v>
      </c>
      <c r="W611">
        <f>'Expense Drivers'!AE60</f>
        <v>0</v>
      </c>
      <c r="X611">
        <f>'Expense Drivers'!AF60</f>
        <v>1.0673238575576953</v>
      </c>
      <c r="Y611">
        <f>'Expense Drivers'!AG60</f>
        <v>0.91928020565552715</v>
      </c>
      <c r="Z611">
        <f>'Expense Drivers'!AH60</f>
        <v>0.52026286966046009</v>
      </c>
      <c r="AA611">
        <f>'Expense Drivers'!AI60</f>
        <v>0.93534701114488361</v>
      </c>
      <c r="AB611">
        <f>'Expense Drivers'!AJ60</f>
        <v>0.53675032324370919</v>
      </c>
      <c r="AD611">
        <f>'Expense Drivers'!AT60</f>
        <v>0</v>
      </c>
      <c r="AE611">
        <f>'Expense Drivers'!AU60</f>
        <v>0</v>
      </c>
      <c r="AF611">
        <f>'Expense Drivers'!AV60</f>
        <v>0</v>
      </c>
      <c r="AG611">
        <f>'Expense Drivers'!AW60</f>
        <v>0.64167506115987916</v>
      </c>
      <c r="AH611">
        <f>'Expense Drivers'!AX60</f>
        <v>0.58935160083050098</v>
      </c>
      <c r="AI611">
        <f>'Expense Drivers'!AY60</f>
        <v>0.66691333662226604</v>
      </c>
      <c r="AJ611">
        <f>'Expense Drivers'!AZ60</f>
        <v>0.7700119474313023</v>
      </c>
      <c r="AK611">
        <f>'Expense Drivers'!BA60</f>
        <v>0.89026448888459464</v>
      </c>
      <c r="AL611">
        <f>'Expense Drivers'!BB60</f>
        <v>0.90686791864728988</v>
      </c>
      <c r="AM611">
        <f>'Expense Drivers'!BC60</f>
        <v>0.92749791395432302</v>
      </c>
      <c r="AN611">
        <f>'Expense Drivers'!BD60</f>
        <v>0.92749791395432302</v>
      </c>
      <c r="AO611">
        <f>'Expense Drivers'!BE60</f>
        <v>0.92749791395432302</v>
      </c>
      <c r="AP611">
        <f>'Expense Drivers'!BF60</f>
        <v>0.92749791395432302</v>
      </c>
      <c r="AQ611">
        <f>'Expense Drivers'!BG60</f>
        <v>0.92749791395432302</v>
      </c>
      <c r="AR611">
        <f>'Expense Drivers'!BH60</f>
        <v>0.92749791395432302</v>
      </c>
      <c r="AS611">
        <f>'Expense Drivers'!BI60</f>
        <v>0.92749791395432302</v>
      </c>
      <c r="AZ611">
        <f>'Expense Drivers'!AK60</f>
        <v>0.86676408647440595</v>
      </c>
      <c r="BA611">
        <f>'Expense Drivers'!AL60</f>
        <v>0.85327246067715279</v>
      </c>
      <c r="BB611">
        <f>'Expense Drivers'!AM60</f>
        <v>1.1312443449688081</v>
      </c>
      <c r="BC611">
        <f>'Expense Drivers'!AN60</f>
        <v>0.51264396594892336</v>
      </c>
      <c r="BD611">
        <f>'Expense Drivers'!AO60</f>
        <v>0.8392683888380903</v>
      </c>
      <c r="BE611">
        <f>'Expense Drivers'!AP60</f>
        <v>1.0548381270369653</v>
      </c>
      <c r="BF611">
        <f>'Expense Drivers'!AQ60</f>
        <v>0.96052108802883596</v>
      </c>
      <c r="BG611">
        <f>'Expense Drivers'!AR60</f>
        <v>0.75389147097596032</v>
      </c>
    </row>
    <row r="612" spans="1:59">
      <c r="A612">
        <f>'Expense Drivers'!I62</f>
        <v>0</v>
      </c>
      <c r="B612">
        <f>'Expense Drivers'!J62</f>
        <v>0</v>
      </c>
      <c r="C612">
        <f>'Expense Drivers'!K62</f>
        <v>0</v>
      </c>
      <c r="D612">
        <f>'Expense Drivers'!L62</f>
        <v>0</v>
      </c>
      <c r="E612">
        <f>'Expense Drivers'!M62</f>
        <v>0</v>
      </c>
      <c r="F612">
        <f>'Expense Drivers'!N62</f>
        <v>0</v>
      </c>
      <c r="G612">
        <f>'Expense Drivers'!O62</f>
        <v>0</v>
      </c>
      <c r="H612">
        <f>'Expense Drivers'!P62</f>
        <v>0</v>
      </c>
      <c r="I612">
        <f>'Expense Drivers'!Q62</f>
        <v>0</v>
      </c>
      <c r="J612">
        <f>'Expense Drivers'!R62</f>
        <v>0</v>
      </c>
      <c r="K612">
        <f>'Expense Drivers'!S62</f>
        <v>0</v>
      </c>
      <c r="L612">
        <f>'Expense Drivers'!T62</f>
        <v>0</v>
      </c>
      <c r="M612">
        <f>'Expense Drivers'!U62</f>
        <v>0</v>
      </c>
      <c r="N612">
        <f>'Expense Drivers'!V62</f>
        <v>0</v>
      </c>
      <c r="O612">
        <f>'Expense Drivers'!W62</f>
        <v>0</v>
      </c>
      <c r="P612">
        <f>'Expense Drivers'!X62</f>
        <v>0</v>
      </c>
      <c r="Q612">
        <f>'Expense Drivers'!Y62</f>
        <v>0</v>
      </c>
      <c r="R612">
        <f>'Expense Drivers'!Z62</f>
        <v>0</v>
      </c>
      <c r="S612">
        <f>'Expense Drivers'!AA62</f>
        <v>0</v>
      </c>
      <c r="T612">
        <f>'Expense Drivers'!AB62</f>
        <v>0</v>
      </c>
      <c r="U612">
        <f>'Expense Drivers'!AC62</f>
        <v>0</v>
      </c>
      <c r="V612">
        <f>'Expense Drivers'!AD62</f>
        <v>0</v>
      </c>
      <c r="W612">
        <f>'Expense Drivers'!AE62</f>
        <v>0</v>
      </c>
      <c r="X612">
        <f>'Expense Drivers'!AF62</f>
        <v>0</v>
      </c>
      <c r="Y612">
        <f>'Expense Drivers'!AG62</f>
        <v>0</v>
      </c>
      <c r="Z612">
        <f>'Expense Drivers'!AH62</f>
        <v>0</v>
      </c>
      <c r="AA612">
        <f>'Expense Drivers'!AI62</f>
        <v>0</v>
      </c>
      <c r="AB612">
        <f>'Expense Drivers'!AJ62</f>
        <v>0</v>
      </c>
      <c r="AD612">
        <f>'Expense Drivers'!AT62</f>
        <v>0</v>
      </c>
      <c r="AE612">
        <f>'Expense Drivers'!AU62</f>
        <v>0</v>
      </c>
      <c r="AF612">
        <f>'Expense Drivers'!AV62</f>
        <v>0</v>
      </c>
      <c r="AG612">
        <f>'Expense Drivers'!AW62</f>
        <v>0</v>
      </c>
      <c r="AH612">
        <f>'Expense Drivers'!AX62</f>
        <v>0</v>
      </c>
      <c r="AI612">
        <f>'Expense Drivers'!AY62</f>
        <v>0</v>
      </c>
      <c r="AJ612">
        <f>'Expense Drivers'!AZ62</f>
        <v>0</v>
      </c>
      <c r="AK612">
        <f>'Expense Drivers'!BA62</f>
        <v>0</v>
      </c>
      <c r="AL612">
        <f>'Expense Drivers'!BB62</f>
        <v>0</v>
      </c>
      <c r="AM612">
        <f>'Expense Drivers'!BC62</f>
        <v>0</v>
      </c>
      <c r="AN612">
        <f>'Expense Drivers'!BD62</f>
        <v>0</v>
      </c>
      <c r="AO612">
        <f>'Expense Drivers'!BE62</f>
        <v>0</v>
      </c>
      <c r="AP612">
        <f>'Expense Drivers'!BF62</f>
        <v>0</v>
      </c>
      <c r="AQ612">
        <f>'Expense Drivers'!BG62</f>
        <v>0</v>
      </c>
      <c r="AR612">
        <f>'Expense Drivers'!BH62</f>
        <v>0</v>
      </c>
      <c r="AS612">
        <f>'Expense Drivers'!BI62</f>
        <v>0</v>
      </c>
      <c r="AZ612">
        <f>'Expense Drivers'!AK62</f>
        <v>0</v>
      </c>
      <c r="BA612">
        <f>'Expense Drivers'!AL62</f>
        <v>0</v>
      </c>
      <c r="BB612">
        <f>'Expense Drivers'!AM62</f>
        <v>0</v>
      </c>
      <c r="BC612">
        <f>'Expense Drivers'!AN62</f>
        <v>0</v>
      </c>
      <c r="BD612">
        <f>'Expense Drivers'!AO62</f>
        <v>0</v>
      </c>
      <c r="BE612">
        <f>'Expense Drivers'!AP62</f>
        <v>0</v>
      </c>
      <c r="BF612">
        <f>'Expense Drivers'!AQ62</f>
        <v>0</v>
      </c>
      <c r="BG612">
        <f>'Expense Drivers'!AR62</f>
        <v>0</v>
      </c>
    </row>
    <row r="613" spans="1:59">
      <c r="A613" t="str">
        <f>'Expense Drivers'!I64</f>
        <v>Cash flow statement assumptions</v>
      </c>
      <c r="B613">
        <f>'Expense Drivers'!J64</f>
        <v>0</v>
      </c>
      <c r="C613">
        <f>'Expense Drivers'!K64</f>
        <v>0</v>
      </c>
      <c r="D613">
        <f>'Expense Drivers'!L64</f>
        <v>0</v>
      </c>
      <c r="E613">
        <f>'Expense Drivers'!M64</f>
        <v>0</v>
      </c>
      <c r="F613">
        <f>'Expense Drivers'!N64</f>
        <v>0</v>
      </c>
      <c r="G613">
        <f>'Expense Drivers'!O64</f>
        <v>0</v>
      </c>
      <c r="H613">
        <f>'Expense Drivers'!P64</f>
        <v>0</v>
      </c>
      <c r="I613">
        <f>'Expense Drivers'!Q64</f>
        <v>0</v>
      </c>
      <c r="J613">
        <f>'Expense Drivers'!R64</f>
        <v>0</v>
      </c>
      <c r="K613">
        <f>'Expense Drivers'!S64</f>
        <v>0</v>
      </c>
      <c r="L613">
        <f>'Expense Drivers'!T64</f>
        <v>0</v>
      </c>
      <c r="M613">
        <f>'Expense Drivers'!U64</f>
        <v>0</v>
      </c>
      <c r="N613">
        <f>'Expense Drivers'!V64</f>
        <v>0</v>
      </c>
      <c r="O613">
        <f>'Expense Drivers'!W64</f>
        <v>0</v>
      </c>
      <c r="P613">
        <f>'Expense Drivers'!X64</f>
        <v>0</v>
      </c>
      <c r="Q613">
        <f>'Expense Drivers'!Y64</f>
        <v>0</v>
      </c>
      <c r="R613">
        <f>'Expense Drivers'!Z64</f>
        <v>0</v>
      </c>
      <c r="S613">
        <f>'Expense Drivers'!AA64</f>
        <v>0</v>
      </c>
      <c r="T613">
        <f>'Expense Drivers'!AB64</f>
        <v>0</v>
      </c>
      <c r="U613">
        <f>'Expense Drivers'!AC64</f>
        <v>0</v>
      </c>
      <c r="V613">
        <f>'Expense Drivers'!AD64</f>
        <v>0</v>
      </c>
      <c r="W613">
        <f>'Expense Drivers'!AE64</f>
        <v>0</v>
      </c>
      <c r="X613">
        <f>'Expense Drivers'!AF64</f>
        <v>0</v>
      </c>
      <c r="Y613">
        <f>'Expense Drivers'!AG64</f>
        <v>0</v>
      </c>
      <c r="Z613">
        <f>'Expense Drivers'!AH64</f>
        <v>0</v>
      </c>
      <c r="AA613">
        <f>'Expense Drivers'!AI64</f>
        <v>0</v>
      </c>
      <c r="AB613">
        <f>'Expense Drivers'!AJ64</f>
        <v>0</v>
      </c>
      <c r="AD613">
        <f>'Expense Drivers'!AT64</f>
        <v>0</v>
      </c>
      <c r="AE613">
        <f>'Expense Drivers'!AU64</f>
        <v>0</v>
      </c>
      <c r="AF613">
        <f>'Expense Drivers'!AV64</f>
        <v>0</v>
      </c>
      <c r="AG613">
        <f>'Expense Drivers'!AW64</f>
        <v>0</v>
      </c>
      <c r="AH613">
        <f>'Expense Drivers'!AX64</f>
        <v>0</v>
      </c>
      <c r="AI613">
        <f>'Expense Drivers'!AY64</f>
        <v>0</v>
      </c>
      <c r="AJ613">
        <f>'Expense Drivers'!AZ64</f>
        <v>0</v>
      </c>
      <c r="AK613">
        <f>'Expense Drivers'!BA64</f>
        <v>0</v>
      </c>
      <c r="AL613">
        <f>'Expense Drivers'!BB64</f>
        <v>0</v>
      </c>
      <c r="AM613">
        <f>'Expense Drivers'!BC64</f>
        <v>0</v>
      </c>
      <c r="AN613">
        <f>'Expense Drivers'!BD64</f>
        <v>0</v>
      </c>
      <c r="AO613">
        <f>'Expense Drivers'!BE64</f>
        <v>0</v>
      </c>
      <c r="AP613">
        <f>'Expense Drivers'!BF64</f>
        <v>0</v>
      </c>
      <c r="AQ613">
        <f>'Expense Drivers'!BG64</f>
        <v>0</v>
      </c>
      <c r="AR613">
        <f>'Expense Drivers'!BH64</f>
        <v>0</v>
      </c>
      <c r="AS613">
        <f>'Expense Drivers'!BI64</f>
        <v>0</v>
      </c>
      <c r="AZ613">
        <f>'Expense Drivers'!AK64</f>
        <v>0</v>
      </c>
      <c r="BA613">
        <f>'Expense Drivers'!AL64</f>
        <v>0</v>
      </c>
      <c r="BB613">
        <f>'Expense Drivers'!AM64</f>
        <v>0</v>
      </c>
      <c r="BC613">
        <f>'Expense Drivers'!AN64</f>
        <v>0</v>
      </c>
      <c r="BD613">
        <f>'Expense Drivers'!AO64</f>
        <v>0</v>
      </c>
      <c r="BE613">
        <f>'Expense Drivers'!AP64</f>
        <v>0</v>
      </c>
      <c r="BF613">
        <f>'Expense Drivers'!AQ64</f>
        <v>0</v>
      </c>
      <c r="BG613">
        <f>'Expense Drivers'!AR64</f>
        <v>0</v>
      </c>
    </row>
    <row r="614" spans="1:59">
      <c r="A614" t="str">
        <f>'Expense Drivers'!I65</f>
        <v>Gross Revenue</v>
      </c>
      <c r="B614">
        <f>'Expense Drivers'!J65</f>
        <v>0</v>
      </c>
      <c r="C614">
        <f>'Expense Drivers'!K65</f>
        <v>0</v>
      </c>
      <c r="D614">
        <f>'Expense Drivers'!L65</f>
        <v>0</v>
      </c>
      <c r="E614">
        <f>'Expense Drivers'!M65</f>
        <v>0</v>
      </c>
      <c r="F614">
        <f>'Expense Drivers'!N65</f>
        <v>0</v>
      </c>
      <c r="G614">
        <f>'Expense Drivers'!O65</f>
        <v>0</v>
      </c>
      <c r="H614">
        <f>'Expense Drivers'!P65</f>
        <v>0</v>
      </c>
      <c r="I614">
        <f>'Expense Drivers'!Q65</f>
        <v>0</v>
      </c>
      <c r="J614">
        <f>'Expense Drivers'!R65</f>
        <v>0</v>
      </c>
      <c r="K614">
        <f>'Expense Drivers'!S65</f>
        <v>0</v>
      </c>
      <c r="L614">
        <f>'Expense Drivers'!T65</f>
        <v>0</v>
      </c>
      <c r="M614">
        <f>'Expense Drivers'!U65</f>
        <v>0</v>
      </c>
      <c r="N614">
        <f>'Expense Drivers'!V65</f>
        <v>0</v>
      </c>
      <c r="O614">
        <f>'Expense Drivers'!W65</f>
        <v>0</v>
      </c>
      <c r="P614">
        <f>'Expense Drivers'!X65</f>
        <v>0</v>
      </c>
      <c r="Q614">
        <f>'Expense Drivers'!Y65</f>
        <v>208.881</v>
      </c>
      <c r="R614">
        <f>'Expense Drivers'!Z65</f>
        <v>226.63300000000001</v>
      </c>
      <c r="S614">
        <f>'Expense Drivers'!AA65</f>
        <v>258.245</v>
      </c>
      <c r="T614">
        <f>'Expense Drivers'!AB65</f>
        <v>294.48899999999998</v>
      </c>
      <c r="U614">
        <f>'Expense Drivers'!AC65</f>
        <v>294.17200000000003</v>
      </c>
      <c r="V614">
        <f>'Expense Drivers'!AD65</f>
        <v>299.30599999999998</v>
      </c>
      <c r="W614">
        <f>'Expense Drivers'!AE65</f>
        <v>332.67399999999998</v>
      </c>
      <c r="X614">
        <f>'Expense Drivers'!AF65</f>
        <v>397.01799999999997</v>
      </c>
      <c r="Y614">
        <f>'Expense Drivers'!AG65</f>
        <v>401.25299999999999</v>
      </c>
      <c r="Z614">
        <f>'Expense Drivers'!AH65</f>
        <v>407.20100000000002</v>
      </c>
      <c r="AA614">
        <f>'Expense Drivers'!AI65</f>
        <v>423.86700000000002</v>
      </c>
      <c r="AB614">
        <f>'Expense Drivers'!AJ65</f>
        <v>566.82500000000005</v>
      </c>
      <c r="AD614">
        <f>'Expense Drivers'!AT65</f>
        <v>0</v>
      </c>
      <c r="AE614">
        <f>'Expense Drivers'!AU65</f>
        <v>0</v>
      </c>
      <c r="AF614">
        <f>'Expense Drivers'!AV65</f>
        <v>589.41800000000001</v>
      </c>
      <c r="AG614">
        <f>'Expense Drivers'!AW65</f>
        <v>988.24800000000005</v>
      </c>
      <c r="AH614">
        <f>'Expense Drivers'!AX65</f>
        <v>1323.17</v>
      </c>
      <c r="AI614">
        <f>'Expense Drivers'!AY65</f>
        <v>1799.146</v>
      </c>
      <c r="AJ614">
        <f>'Expense Drivers'!AZ65</f>
        <v>2296.6930000000002</v>
      </c>
      <c r="AK614">
        <f>'Expense Drivers'!BA65</f>
        <v>2563.2157954081995</v>
      </c>
      <c r="AL614">
        <f>'Expense Drivers'!BB65</f>
        <v>2847.0959738561442</v>
      </c>
      <c r="AM614">
        <f>'Expense Drivers'!BC65</f>
        <v>3107.2199264719088</v>
      </c>
      <c r="AN614">
        <f>'Expense Drivers'!BD65</f>
        <v>3339.3379724837168</v>
      </c>
      <c r="AO614">
        <f>'Expense Drivers'!BE65</f>
        <v>3557.1484047335016</v>
      </c>
      <c r="AP614">
        <f>'Expense Drivers'!BF65</f>
        <v>3759.1063119749115</v>
      </c>
      <c r="AQ614">
        <f>'Expense Drivers'!BG65</f>
        <v>3950.6861522881327</v>
      </c>
      <c r="AR614">
        <f>'Expense Drivers'!BH65</f>
        <v>4140.8800410810927</v>
      </c>
      <c r="AS614">
        <f>'Expense Drivers'!BI65</f>
        <v>4340.4971044427466</v>
      </c>
      <c r="AZ614">
        <f>'Expense Drivers'!AK65</f>
        <v>516.66700000000003</v>
      </c>
      <c r="BA614">
        <f>'Expense Drivers'!AL65</f>
        <v>542.02200000000005</v>
      </c>
      <c r="BB614">
        <f>'Expense Drivers'!AM65</f>
        <v>563.97299999999996</v>
      </c>
      <c r="BC614">
        <f>'Expense Drivers'!AN65</f>
        <v>674.03099999999995</v>
      </c>
      <c r="BD614">
        <f>'Expense Drivers'!AO65</f>
        <v>599.73663573441604</v>
      </c>
      <c r="BE614">
        <f>'Expense Drivers'!AP65</f>
        <v>580.27860797882386</v>
      </c>
      <c r="BF614">
        <f>'Expense Drivers'!AQ65</f>
        <v>598.73750526415802</v>
      </c>
      <c r="BG614">
        <f>'Expense Drivers'!AR65</f>
        <v>784.46304643080134</v>
      </c>
    </row>
    <row r="615" spans="1:59">
      <c r="A615">
        <f>'Expense Drivers'!I66</f>
        <v>0</v>
      </c>
      <c r="B615">
        <f>'Expense Drivers'!J66</f>
        <v>0</v>
      </c>
      <c r="C615">
        <f>'Expense Drivers'!K66</f>
        <v>0</v>
      </c>
      <c r="D615">
        <f>'Expense Drivers'!L66</f>
        <v>0</v>
      </c>
      <c r="E615">
        <f>'Expense Drivers'!M66</f>
        <v>0</v>
      </c>
      <c r="F615">
        <f>'Expense Drivers'!N66</f>
        <v>0</v>
      </c>
      <c r="G615">
        <f>'Expense Drivers'!O66</f>
        <v>0</v>
      </c>
      <c r="H615">
        <f>'Expense Drivers'!P66</f>
        <v>0</v>
      </c>
      <c r="I615">
        <f>'Expense Drivers'!Q66</f>
        <v>0</v>
      </c>
      <c r="J615">
        <f>'Expense Drivers'!R66</f>
        <v>0</v>
      </c>
      <c r="K615">
        <f>'Expense Drivers'!S66</f>
        <v>0</v>
      </c>
      <c r="L615">
        <f>'Expense Drivers'!T66</f>
        <v>0</v>
      </c>
      <c r="M615">
        <f>'Expense Drivers'!U66</f>
        <v>0</v>
      </c>
      <c r="N615">
        <f>'Expense Drivers'!V66</f>
        <v>0</v>
      </c>
      <c r="O615">
        <f>'Expense Drivers'!W66</f>
        <v>0</v>
      </c>
      <c r="P615">
        <f>'Expense Drivers'!X66</f>
        <v>0</v>
      </c>
      <c r="Q615">
        <f>'Expense Drivers'!Y66</f>
        <v>0</v>
      </c>
      <c r="R615">
        <f>'Expense Drivers'!Z66</f>
        <v>0</v>
      </c>
      <c r="S615">
        <f>'Expense Drivers'!AA66</f>
        <v>0</v>
      </c>
      <c r="T615">
        <f>'Expense Drivers'!AB66</f>
        <v>0</v>
      </c>
      <c r="U615">
        <f>'Expense Drivers'!AC66</f>
        <v>0</v>
      </c>
      <c r="V615">
        <f>'Expense Drivers'!AD66</f>
        <v>0</v>
      </c>
      <c r="W615">
        <f>'Expense Drivers'!AE66</f>
        <v>0</v>
      </c>
      <c r="X615">
        <f>'Expense Drivers'!AF66</f>
        <v>0</v>
      </c>
      <c r="Y615">
        <f>'Expense Drivers'!AG66</f>
        <v>0</v>
      </c>
      <c r="Z615">
        <f>'Expense Drivers'!AH66</f>
        <v>0</v>
      </c>
      <c r="AA615">
        <f>'Expense Drivers'!AI66</f>
        <v>0</v>
      </c>
      <c r="AB615">
        <f>'Expense Drivers'!AJ66</f>
        <v>0</v>
      </c>
      <c r="AD615">
        <f>'Expense Drivers'!AT66</f>
        <v>0</v>
      </c>
      <c r="AE615">
        <f>'Expense Drivers'!AU66</f>
        <v>0</v>
      </c>
      <c r="AF615">
        <f>'Expense Drivers'!AV66</f>
        <v>0</v>
      </c>
      <c r="AG615">
        <f>'Expense Drivers'!AW66</f>
        <v>0</v>
      </c>
      <c r="AH615">
        <f>'Expense Drivers'!AX66</f>
        <v>0</v>
      </c>
      <c r="AI615">
        <f>'Expense Drivers'!AY66</f>
        <v>0</v>
      </c>
      <c r="AJ615">
        <f>'Expense Drivers'!AZ66</f>
        <v>0</v>
      </c>
      <c r="AK615">
        <f>'Expense Drivers'!BA66</f>
        <v>0</v>
      </c>
      <c r="AL615">
        <f>'Expense Drivers'!BB66</f>
        <v>0</v>
      </c>
      <c r="AM615">
        <f>'Expense Drivers'!BC66</f>
        <v>0</v>
      </c>
      <c r="AN615">
        <f>'Expense Drivers'!BD66</f>
        <v>0</v>
      </c>
      <c r="AO615">
        <f>'Expense Drivers'!BE66</f>
        <v>0</v>
      </c>
      <c r="AP615">
        <f>'Expense Drivers'!BF66</f>
        <v>0</v>
      </c>
      <c r="AQ615">
        <f>'Expense Drivers'!BG66</f>
        <v>0</v>
      </c>
      <c r="AR615">
        <f>'Expense Drivers'!BH66</f>
        <v>0</v>
      </c>
      <c r="AS615">
        <f>'Expense Drivers'!BI66</f>
        <v>0</v>
      </c>
      <c r="AZ615">
        <f>'Expense Drivers'!AK66</f>
        <v>0</v>
      </c>
      <c r="BA615">
        <f>'Expense Drivers'!AL66</f>
        <v>0</v>
      </c>
      <c r="BB615">
        <f>'Expense Drivers'!AM66</f>
        <v>0</v>
      </c>
      <c r="BC615">
        <f>'Expense Drivers'!AN66</f>
        <v>0</v>
      </c>
      <c r="BD615">
        <f>'Expense Drivers'!AO66</f>
        <v>0</v>
      </c>
      <c r="BE615">
        <f>'Expense Drivers'!AP66</f>
        <v>0</v>
      </c>
      <c r="BF615">
        <f>'Expense Drivers'!AQ66</f>
        <v>0</v>
      </c>
      <c r="BG615">
        <f>'Expense Drivers'!AR66</f>
        <v>0</v>
      </c>
    </row>
    <row r="616" spans="1:59">
      <c r="A616" t="str">
        <f>'Expense Drivers'!I67</f>
        <v>Total capital expenditures</v>
      </c>
      <c r="B616">
        <f>'Expense Drivers'!J67</f>
        <v>0</v>
      </c>
      <c r="C616">
        <f>'Expense Drivers'!K67</f>
        <v>0</v>
      </c>
      <c r="D616">
        <f>'Expense Drivers'!L67</f>
        <v>0</v>
      </c>
      <c r="E616">
        <f>'Expense Drivers'!M67</f>
        <v>0</v>
      </c>
      <c r="F616">
        <f>'Expense Drivers'!N67</f>
        <v>0</v>
      </c>
      <c r="G616">
        <f>'Expense Drivers'!O67</f>
        <v>0</v>
      </c>
      <c r="H616">
        <f>'Expense Drivers'!P67</f>
        <v>0</v>
      </c>
      <c r="I616">
        <f>'Expense Drivers'!Q67</f>
        <v>0</v>
      </c>
      <c r="J616">
        <f>'Expense Drivers'!R67</f>
        <v>0</v>
      </c>
      <c r="K616">
        <f>'Expense Drivers'!S67</f>
        <v>0</v>
      </c>
      <c r="L616">
        <f>'Expense Drivers'!T67</f>
        <v>0</v>
      </c>
      <c r="M616">
        <f>'Expense Drivers'!U67</f>
        <v>0</v>
      </c>
      <c r="N616">
        <f>'Expense Drivers'!V67</f>
        <v>0</v>
      </c>
      <c r="O616">
        <f>'Expense Drivers'!W67</f>
        <v>0</v>
      </c>
      <c r="P616">
        <f>'Expense Drivers'!X67</f>
        <v>0</v>
      </c>
      <c r="Q616">
        <f>'Expense Drivers'!Y67</f>
        <v>0</v>
      </c>
      <c r="R616">
        <f>'Expense Drivers'!Z67</f>
        <v>0</v>
      </c>
      <c r="S616">
        <f>'Expense Drivers'!AA67</f>
        <v>0</v>
      </c>
      <c r="T616">
        <f>'Expense Drivers'!AB67</f>
        <v>14.141999999999999</v>
      </c>
      <c r="U616">
        <f>'Expense Drivers'!AC67</f>
        <v>0</v>
      </c>
      <c r="V616">
        <f>'Expense Drivers'!AD67</f>
        <v>0</v>
      </c>
      <c r="W616">
        <f>'Expense Drivers'!AE67</f>
        <v>0</v>
      </c>
      <c r="X616">
        <f>'Expense Drivers'!AF67</f>
        <v>13.086</v>
      </c>
      <c r="Y616">
        <f>'Expense Drivers'!AG67</f>
        <v>13.615</v>
      </c>
      <c r="Z616">
        <f>'Expense Drivers'!AH67</f>
        <v>25.564</v>
      </c>
      <c r="AA616">
        <f>'Expense Drivers'!AI67</f>
        <v>15.792</v>
      </c>
      <c r="AB616">
        <f>'Expense Drivers'!AJ67</f>
        <v>30.163</v>
      </c>
      <c r="AD616">
        <f>'Expense Drivers'!AT67</f>
        <v>0</v>
      </c>
      <c r="AE616">
        <f>'Expense Drivers'!AU67</f>
        <v>0</v>
      </c>
      <c r="AF616">
        <f>'Expense Drivers'!AV67</f>
        <v>34.616</v>
      </c>
      <c r="AG616">
        <f>'Expense Drivers'!AW67</f>
        <v>48.643000000000001</v>
      </c>
      <c r="AH616">
        <f>'Expense Drivers'!AX67</f>
        <v>75.617000000000004</v>
      </c>
      <c r="AI616">
        <f>'Expense Drivers'!AY67</f>
        <v>85.134</v>
      </c>
      <c r="AJ616">
        <f>'Expense Drivers'!AZ67</f>
        <v>122.202</v>
      </c>
      <c r="AK616">
        <f>'Expense Drivers'!BA67</f>
        <v>128.16078977040996</v>
      </c>
      <c r="AL616">
        <f>'Expense Drivers'!BB67</f>
        <v>142.35479869280721</v>
      </c>
      <c r="AM616">
        <f>'Expense Drivers'!BC67</f>
        <v>155.36099632359543</v>
      </c>
      <c r="AN616">
        <f>'Expense Drivers'!BD67</f>
        <v>166.96689862418583</v>
      </c>
      <c r="AO616">
        <f>'Expense Drivers'!BE67</f>
        <v>177.85742023667507</v>
      </c>
      <c r="AP616">
        <f>'Expense Drivers'!BF67</f>
        <v>187.95531559874556</v>
      </c>
      <c r="AQ616">
        <f>'Expense Drivers'!BG67</f>
        <v>197.53430761440663</v>
      </c>
      <c r="AR616">
        <f>'Expense Drivers'!BH67</f>
        <v>207.04400205405463</v>
      </c>
      <c r="AS616">
        <f>'Expense Drivers'!BI67</f>
        <v>217.02485522213732</v>
      </c>
      <c r="AZ616">
        <f>'Expense Drivers'!AK67</f>
        <v>23.266999999999999</v>
      </c>
      <c r="BA616">
        <f>'Expense Drivers'!AL67</f>
        <v>30.007999999999999</v>
      </c>
      <c r="BB616">
        <f>'Expense Drivers'!AM67</f>
        <v>20.998999999999999</v>
      </c>
      <c r="BC616">
        <f>'Expense Drivers'!AN67</f>
        <v>47.927999999999997</v>
      </c>
      <c r="BD616">
        <f>'Expense Drivers'!AO67</f>
        <v>29.986831786720803</v>
      </c>
      <c r="BE616">
        <f>'Expense Drivers'!AP67</f>
        <v>29.013930398941195</v>
      </c>
      <c r="BF616">
        <f>'Expense Drivers'!AQ67</f>
        <v>29.936875263207902</v>
      </c>
      <c r="BG616">
        <f>'Expense Drivers'!AR67</f>
        <v>39.22315232154007</v>
      </c>
    </row>
    <row r="617" spans="1:59">
      <c r="A617" t="str">
        <f>'Expense Drivers'!I68</f>
        <v>Period-to-period change</v>
      </c>
      <c r="B617">
        <f>'Expense Drivers'!J68</f>
        <v>0</v>
      </c>
      <c r="C617">
        <f>'Expense Drivers'!K68</f>
        <v>0</v>
      </c>
      <c r="D617">
        <f>'Expense Drivers'!L68</f>
        <v>0</v>
      </c>
      <c r="E617">
        <f>'Expense Drivers'!M68</f>
        <v>0</v>
      </c>
      <c r="F617">
        <f>'Expense Drivers'!N68</f>
        <v>0</v>
      </c>
      <c r="G617">
        <f>'Expense Drivers'!O68</f>
        <v>0</v>
      </c>
      <c r="H617">
        <f>'Expense Drivers'!P68</f>
        <v>0</v>
      </c>
      <c r="I617">
        <f>'Expense Drivers'!Q68</f>
        <v>0</v>
      </c>
      <c r="J617">
        <f>'Expense Drivers'!R68</f>
        <v>0</v>
      </c>
      <c r="K617">
        <f>'Expense Drivers'!S68</f>
        <v>0</v>
      </c>
      <c r="L617">
        <f>'Expense Drivers'!T68</f>
        <v>0</v>
      </c>
      <c r="M617">
        <f>'Expense Drivers'!U68</f>
        <v>0</v>
      </c>
      <c r="N617">
        <f>'Expense Drivers'!V68</f>
        <v>0</v>
      </c>
      <c r="O617">
        <f>'Expense Drivers'!W68</f>
        <v>0</v>
      </c>
      <c r="P617">
        <f>'Expense Drivers'!X68</f>
        <v>0</v>
      </c>
      <c r="Q617">
        <f>'Expense Drivers'!Y68</f>
        <v>0</v>
      </c>
      <c r="R617">
        <f>'Expense Drivers'!Z68</f>
        <v>0</v>
      </c>
      <c r="S617">
        <f>'Expense Drivers'!AA68</f>
        <v>0</v>
      </c>
      <c r="T617">
        <f>'Expense Drivers'!AB68</f>
        <v>0</v>
      </c>
      <c r="U617">
        <f>'Expense Drivers'!AC68</f>
        <v>0</v>
      </c>
      <c r="V617">
        <f>'Expense Drivers'!AD68</f>
        <v>0</v>
      </c>
      <c r="W617">
        <f>'Expense Drivers'!AE68</f>
        <v>0</v>
      </c>
      <c r="X617">
        <f>'Expense Drivers'!AF68</f>
        <v>-1.0559999999999992</v>
      </c>
      <c r="Y617">
        <f>'Expense Drivers'!AG68</f>
        <v>13.615</v>
      </c>
      <c r="Z617">
        <f>'Expense Drivers'!AH68</f>
        <v>25.564</v>
      </c>
      <c r="AA617">
        <f>'Expense Drivers'!AI68</f>
        <v>15.792</v>
      </c>
      <c r="AB617">
        <f>'Expense Drivers'!AJ68</f>
        <v>17.076999999999998</v>
      </c>
      <c r="AD617">
        <f>'Expense Drivers'!AT68</f>
        <v>0</v>
      </c>
      <c r="AE617">
        <f>'Expense Drivers'!AU68</f>
        <v>0</v>
      </c>
      <c r="AF617">
        <f>'Expense Drivers'!AV68</f>
        <v>0</v>
      </c>
      <c r="AG617">
        <f>'Expense Drivers'!AW68</f>
        <v>14.027000000000001</v>
      </c>
      <c r="AH617">
        <f>'Expense Drivers'!AX68</f>
        <v>26.974000000000004</v>
      </c>
      <c r="AI617">
        <f>'Expense Drivers'!AY68</f>
        <v>9.5169999999999959</v>
      </c>
      <c r="AJ617">
        <f>'Expense Drivers'!AZ68</f>
        <v>37.067999999999998</v>
      </c>
      <c r="AK617">
        <f>'Expense Drivers'!BA68</f>
        <v>5.9587897704099646</v>
      </c>
      <c r="AL617">
        <f>'Expense Drivers'!BB68</f>
        <v>14.194008922397245</v>
      </c>
      <c r="AM617">
        <f>'Expense Drivers'!BC68</f>
        <v>13.006197630788222</v>
      </c>
      <c r="AN617">
        <f>'Expense Drivers'!BD68</f>
        <v>11.605902300590401</v>
      </c>
      <c r="AO617">
        <f>'Expense Drivers'!BE68</f>
        <v>10.890521612489238</v>
      </c>
      <c r="AP617">
        <f>'Expense Drivers'!BF68</f>
        <v>10.097895362070489</v>
      </c>
      <c r="AQ617">
        <f>'Expense Drivers'!BG68</f>
        <v>9.5789920156610719</v>
      </c>
      <c r="AR617">
        <f>'Expense Drivers'!BH68</f>
        <v>9.5096944396480012</v>
      </c>
      <c r="AS617">
        <f>'Expense Drivers'!BI68</f>
        <v>9.9808531680826889</v>
      </c>
      <c r="AZ617">
        <f>'Expense Drivers'!AK68</f>
        <v>9.6519999999999992</v>
      </c>
      <c r="BA617">
        <f>'Expense Drivers'!AL68</f>
        <v>4.4439999999999991</v>
      </c>
      <c r="BB617">
        <f>'Expense Drivers'!AM68</f>
        <v>5.206999999999999</v>
      </c>
      <c r="BC617">
        <f>'Expense Drivers'!AN68</f>
        <v>17.764999999999997</v>
      </c>
      <c r="BD617">
        <f>'Expense Drivers'!AO68</f>
        <v>6.7198317867208033</v>
      </c>
      <c r="BE617">
        <f>'Expense Drivers'!AP68</f>
        <v>-0.99406960105880415</v>
      </c>
      <c r="BF617">
        <f>'Expense Drivers'!AQ68</f>
        <v>8.9378752632079035</v>
      </c>
      <c r="BG617">
        <f>'Expense Drivers'!AR68</f>
        <v>-8.7048476784599274</v>
      </c>
    </row>
    <row r="618" spans="1:59">
      <c r="A618" t="str">
        <f>'Expense Drivers'!I69</f>
        <v>% of Gross revenue</v>
      </c>
      <c r="B618">
        <f>'Expense Drivers'!J69</f>
        <v>0</v>
      </c>
      <c r="C618">
        <f>'Expense Drivers'!K69</f>
        <v>0</v>
      </c>
      <c r="D618">
        <f>'Expense Drivers'!L69</f>
        <v>0</v>
      </c>
      <c r="E618">
        <f>'Expense Drivers'!M69</f>
        <v>0</v>
      </c>
      <c r="F618">
        <f>'Expense Drivers'!N69</f>
        <v>0</v>
      </c>
      <c r="G618">
        <f>'Expense Drivers'!O69</f>
        <v>0</v>
      </c>
      <c r="H618">
        <f>'Expense Drivers'!P69</f>
        <v>0</v>
      </c>
      <c r="I618">
        <f>'Expense Drivers'!Q69</f>
        <v>0</v>
      </c>
      <c r="J618">
        <f>'Expense Drivers'!R69</f>
        <v>0</v>
      </c>
      <c r="K618">
        <f>'Expense Drivers'!S69</f>
        <v>0</v>
      </c>
      <c r="L618">
        <f>'Expense Drivers'!T69</f>
        <v>0</v>
      </c>
      <c r="M618">
        <f>'Expense Drivers'!U69</f>
        <v>0</v>
      </c>
      <c r="N618">
        <f>'Expense Drivers'!V69</f>
        <v>0</v>
      </c>
      <c r="O618">
        <f>'Expense Drivers'!W69</f>
        <v>0</v>
      </c>
      <c r="P618">
        <f>'Expense Drivers'!X69</f>
        <v>0</v>
      </c>
      <c r="Q618">
        <f>'Expense Drivers'!Y69</f>
        <v>0</v>
      </c>
      <c r="R618">
        <f>'Expense Drivers'!Z69</f>
        <v>0</v>
      </c>
      <c r="S618">
        <f>'Expense Drivers'!AA69</f>
        <v>0</v>
      </c>
      <c r="T618">
        <f>'Expense Drivers'!AB69</f>
        <v>0</v>
      </c>
      <c r="U618">
        <f>'Expense Drivers'!AC69</f>
        <v>0</v>
      </c>
      <c r="V618">
        <f>'Expense Drivers'!AD69</f>
        <v>0</v>
      </c>
      <c r="W618">
        <f>'Expense Drivers'!AE69</f>
        <v>0</v>
      </c>
      <c r="X618">
        <f>'Expense Drivers'!AF69</f>
        <v>3.2960722183880832E-2</v>
      </c>
      <c r="Y618">
        <f>'Expense Drivers'!AG69</f>
        <v>3.39312104831615E-2</v>
      </c>
      <c r="Z618">
        <f>'Expense Drivers'!AH69</f>
        <v>6.2779806532891613E-2</v>
      </c>
      <c r="AA618">
        <f>'Expense Drivers'!AI69</f>
        <v>3.7256969757022834E-2</v>
      </c>
      <c r="AB618">
        <f>'Expense Drivers'!AJ69</f>
        <v>5.3213954924359368E-2</v>
      </c>
      <c r="AD618">
        <f>'Expense Drivers'!AT69</f>
        <v>0</v>
      </c>
      <c r="AE618">
        <f>'Expense Drivers'!AU69</f>
        <v>0</v>
      </c>
      <c r="AF618">
        <f>'Expense Drivers'!AV69</f>
        <v>5.8729119232870393E-2</v>
      </c>
      <c r="AG618">
        <f>'Expense Drivers'!AW69</f>
        <v>4.9221450486112796E-2</v>
      </c>
      <c r="AH618">
        <f>'Expense Drivers'!AX69</f>
        <v>5.7148363400016625E-2</v>
      </c>
      <c r="AI618">
        <f>'Expense Drivers'!AY69</f>
        <v>4.7319116958823799E-2</v>
      </c>
      <c r="AJ618">
        <f>'Expense Drivers'!AZ69</f>
        <v>5.320780792208623E-2</v>
      </c>
      <c r="AK618">
        <f>'Expense Drivers'!BA69</f>
        <v>4.9999999999999996E-2</v>
      </c>
      <c r="AL618">
        <f>'Expense Drivers'!BB69</f>
        <v>4.9999999999999996E-2</v>
      </c>
      <c r="AM618">
        <f>'Expense Drivers'!BC69</f>
        <v>4.9999999999999996E-2</v>
      </c>
      <c r="AN618">
        <f>'Expense Drivers'!BD69</f>
        <v>4.9999999999999996E-2</v>
      </c>
      <c r="AO618">
        <f>'Expense Drivers'!BE69</f>
        <v>4.9999999999999996E-2</v>
      </c>
      <c r="AP618">
        <f>'Expense Drivers'!BF69</f>
        <v>4.9999999999999996E-2</v>
      </c>
      <c r="AQ618">
        <f>'Expense Drivers'!BG69</f>
        <v>4.9999999999999996E-2</v>
      </c>
      <c r="AR618">
        <f>'Expense Drivers'!BH69</f>
        <v>4.9999999999999996E-2</v>
      </c>
      <c r="AS618">
        <f>'Expense Drivers'!BI69</f>
        <v>4.9999999999999996E-2</v>
      </c>
      <c r="AZ618">
        <f>'Expense Drivers'!AK69</f>
        <v>4.5032874172339241E-2</v>
      </c>
      <c r="BA618">
        <f>'Expense Drivers'!AL69</f>
        <v>5.536306644379748E-2</v>
      </c>
      <c r="BB618">
        <f>'Expense Drivers'!AM69</f>
        <v>3.7234051984758133E-2</v>
      </c>
      <c r="BC618">
        <f>'Expense Drivers'!AN69</f>
        <v>7.1106521806860515E-2</v>
      </c>
      <c r="BD618">
        <f>'Expense Drivers'!AO69</f>
        <v>0.05</v>
      </c>
      <c r="BE618">
        <f>'Expense Drivers'!AP69</f>
        <v>0.05</v>
      </c>
      <c r="BF618">
        <f>'Expense Drivers'!AQ69</f>
        <v>0.05</v>
      </c>
      <c r="BG618">
        <f>'Expense Drivers'!AR69</f>
        <v>0.05</v>
      </c>
    </row>
    <row r="619" spans="1:59">
      <c r="A619" t="str">
        <f>'Expense Drivers'!I70</f>
        <v>% change Y/Y</v>
      </c>
      <c r="B619">
        <f>'Expense Drivers'!J70</f>
        <v>0</v>
      </c>
      <c r="C619">
        <f>'Expense Drivers'!K70</f>
        <v>0</v>
      </c>
      <c r="D619">
        <f>'Expense Drivers'!L70</f>
        <v>0</v>
      </c>
      <c r="E619">
        <f>'Expense Drivers'!M70</f>
        <v>0</v>
      </c>
      <c r="F619">
        <f>'Expense Drivers'!N70</f>
        <v>0</v>
      </c>
      <c r="G619">
        <f>'Expense Drivers'!O70</f>
        <v>0</v>
      </c>
      <c r="H619">
        <f>'Expense Drivers'!P70</f>
        <v>0</v>
      </c>
      <c r="I619">
        <f>'Expense Drivers'!Q70</f>
        <v>0</v>
      </c>
      <c r="J619">
        <f>'Expense Drivers'!R70</f>
        <v>0</v>
      </c>
      <c r="K619">
        <f>'Expense Drivers'!S70</f>
        <v>0</v>
      </c>
      <c r="L619">
        <f>'Expense Drivers'!T70</f>
        <v>0</v>
      </c>
      <c r="M619">
        <f>'Expense Drivers'!U70</f>
        <v>0</v>
      </c>
      <c r="N619">
        <f>'Expense Drivers'!V70</f>
        <v>0</v>
      </c>
      <c r="O619">
        <f>'Expense Drivers'!W70</f>
        <v>0</v>
      </c>
      <c r="P619">
        <f>'Expense Drivers'!X70</f>
        <v>0</v>
      </c>
      <c r="Q619">
        <f>'Expense Drivers'!Y70</f>
        <v>0</v>
      </c>
      <c r="R619">
        <f>'Expense Drivers'!Z70</f>
        <v>0</v>
      </c>
      <c r="S619">
        <f>'Expense Drivers'!AA70</f>
        <v>0</v>
      </c>
      <c r="T619">
        <f>'Expense Drivers'!AB70</f>
        <v>0</v>
      </c>
      <c r="U619">
        <f>'Expense Drivers'!AC70</f>
        <v>0</v>
      </c>
      <c r="V619">
        <f>'Expense Drivers'!AD70</f>
        <v>0</v>
      </c>
      <c r="W619">
        <f>'Expense Drivers'!AE70</f>
        <v>0</v>
      </c>
      <c r="X619">
        <f>'Expense Drivers'!AF70</f>
        <v>-7.4671192193466185E-2</v>
      </c>
      <c r="Y619" t="str">
        <f>'Expense Drivers'!AG70</f>
        <v>NA</v>
      </c>
      <c r="Z619" t="str">
        <f>'Expense Drivers'!AH70</f>
        <v>NA</v>
      </c>
      <c r="AA619" t="str">
        <f>'Expense Drivers'!AI70</f>
        <v>NA</v>
      </c>
      <c r="AB619">
        <f>'Expense Drivers'!AJ70</f>
        <v>1.304982423964542</v>
      </c>
      <c r="AD619">
        <f>'Expense Drivers'!AT70</f>
        <v>0</v>
      </c>
      <c r="AE619">
        <f>'Expense Drivers'!AU70</f>
        <v>0</v>
      </c>
      <c r="AF619">
        <f>'Expense Drivers'!AV70</f>
        <v>0</v>
      </c>
      <c r="AG619">
        <f>'Expense Drivers'!AW70</f>
        <v>0.40521724058238973</v>
      </c>
      <c r="AH619">
        <f>'Expense Drivers'!AX70</f>
        <v>0.55452994264334032</v>
      </c>
      <c r="AI619">
        <f>'Expense Drivers'!AY70</f>
        <v>0.12585794199716993</v>
      </c>
      <c r="AJ619">
        <f>'Expense Drivers'!AZ70</f>
        <v>0.4354077101980407</v>
      </c>
      <c r="AK619">
        <f>'Expense Drivers'!BA70</f>
        <v>4.8761802347015326E-2</v>
      </c>
      <c r="AL619">
        <f>'Expense Drivers'!BB70</f>
        <v>0.11075157189515372</v>
      </c>
      <c r="AM619">
        <f>'Expense Drivers'!BC70</f>
        <v>9.1364658938226428E-2</v>
      </c>
      <c r="AN619">
        <f>'Expense Drivers'!BD70</f>
        <v>7.4702805563996888E-2</v>
      </c>
      <c r="AO619">
        <f>'Expense Drivers'!BE70</f>
        <v>6.522563275851434E-2</v>
      </c>
      <c r="AP619">
        <f>'Expense Drivers'!BF70</f>
        <v>5.6775226744170793E-2</v>
      </c>
      <c r="AQ619">
        <f>'Expense Drivers'!BG70</f>
        <v>5.0964198512537306E-2</v>
      </c>
      <c r="AR619">
        <f>'Expense Drivers'!BH70</f>
        <v>4.8141988875224806E-2</v>
      </c>
      <c r="AS619">
        <f>'Expense Drivers'!BI70</f>
        <v>4.8206434714669566E-2</v>
      </c>
      <c r="AZ619">
        <f>'Expense Drivers'!AK70</f>
        <v>0.70892398090341535</v>
      </c>
      <c r="BA619">
        <f>'Expense Drivers'!AL70</f>
        <v>0.17383820998278821</v>
      </c>
      <c r="BB619">
        <f>'Expense Drivers'!AM70</f>
        <v>0.329723910840932</v>
      </c>
      <c r="BC619">
        <f>'Expense Drivers'!AN70</f>
        <v>0.58896661472665168</v>
      </c>
      <c r="BD619">
        <f>'Expense Drivers'!AO70</f>
        <v>0.28881384736841031</v>
      </c>
      <c r="BE619">
        <f>'Expense Drivers'!AP70</f>
        <v>-3.3126819550080122E-2</v>
      </c>
      <c r="BF619">
        <f>'Expense Drivers'!AQ70</f>
        <v>0.42563337602780638</v>
      </c>
      <c r="BG619">
        <f>'Expense Drivers'!AR70</f>
        <v>-0.18162342844391433</v>
      </c>
    </row>
    <row r="620" spans="1:59">
      <c r="A620">
        <f>'Expense Drivers'!I71</f>
        <v>0</v>
      </c>
      <c r="B620">
        <f>'Expense Drivers'!J71</f>
        <v>0</v>
      </c>
      <c r="C620">
        <f>'Expense Drivers'!K71</f>
        <v>0</v>
      </c>
      <c r="D620">
        <f>'Expense Drivers'!L71</f>
        <v>0</v>
      </c>
      <c r="E620">
        <f>'Expense Drivers'!M71</f>
        <v>0</v>
      </c>
      <c r="F620">
        <f>'Expense Drivers'!N71</f>
        <v>0</v>
      </c>
      <c r="G620">
        <f>'Expense Drivers'!O71</f>
        <v>0</v>
      </c>
      <c r="H620">
        <f>'Expense Drivers'!P71</f>
        <v>0</v>
      </c>
      <c r="I620">
        <f>'Expense Drivers'!Q71</f>
        <v>0</v>
      </c>
      <c r="J620">
        <f>'Expense Drivers'!R71</f>
        <v>0</v>
      </c>
      <c r="K620">
        <f>'Expense Drivers'!S71</f>
        <v>0</v>
      </c>
      <c r="L620">
        <f>'Expense Drivers'!T71</f>
        <v>0</v>
      </c>
      <c r="M620">
        <f>'Expense Drivers'!U71</f>
        <v>0</v>
      </c>
      <c r="N620">
        <f>'Expense Drivers'!V71</f>
        <v>0</v>
      </c>
      <c r="O620">
        <f>'Expense Drivers'!W71</f>
        <v>0</v>
      </c>
      <c r="P620">
        <f>'Expense Drivers'!X71</f>
        <v>0</v>
      </c>
      <c r="Q620">
        <f>'Expense Drivers'!Y71</f>
        <v>0</v>
      </c>
      <c r="R620">
        <f>'Expense Drivers'!Z71</f>
        <v>0</v>
      </c>
      <c r="S620">
        <f>'Expense Drivers'!AA71</f>
        <v>0</v>
      </c>
      <c r="T620">
        <f>'Expense Drivers'!AB71</f>
        <v>0</v>
      </c>
      <c r="U620">
        <f>'Expense Drivers'!AC71</f>
        <v>0</v>
      </c>
      <c r="V620">
        <f>'Expense Drivers'!AD71</f>
        <v>0</v>
      </c>
      <c r="W620">
        <f>'Expense Drivers'!AE71</f>
        <v>0</v>
      </c>
      <c r="X620">
        <f>'Expense Drivers'!AF71</f>
        <v>0</v>
      </c>
      <c r="Y620">
        <f>'Expense Drivers'!AG71</f>
        <v>0</v>
      </c>
      <c r="Z620">
        <f>'Expense Drivers'!AH71</f>
        <v>0</v>
      </c>
      <c r="AA620">
        <f>'Expense Drivers'!AI71</f>
        <v>0</v>
      </c>
      <c r="AB620">
        <f>'Expense Drivers'!AJ71</f>
        <v>0</v>
      </c>
      <c r="AD620">
        <f>'Expense Drivers'!AT71</f>
        <v>0</v>
      </c>
      <c r="AE620">
        <f>'Expense Drivers'!AU71</f>
        <v>0</v>
      </c>
      <c r="AF620">
        <f>'Expense Drivers'!AV71</f>
        <v>0</v>
      </c>
      <c r="AG620">
        <f>'Expense Drivers'!AW71</f>
        <v>0</v>
      </c>
      <c r="AH620">
        <f>'Expense Drivers'!AX71</f>
        <v>0</v>
      </c>
      <c r="AI620">
        <f>'Expense Drivers'!AY71</f>
        <v>0</v>
      </c>
      <c r="AJ620">
        <f>'Expense Drivers'!AZ71</f>
        <v>0</v>
      </c>
      <c r="AK620">
        <f>'Expense Drivers'!BA71</f>
        <v>0</v>
      </c>
      <c r="AL620">
        <f>'Expense Drivers'!BB71</f>
        <v>0</v>
      </c>
      <c r="AM620">
        <f>'Expense Drivers'!BC71</f>
        <v>0</v>
      </c>
      <c r="AN620">
        <f>'Expense Drivers'!BD71</f>
        <v>0</v>
      </c>
      <c r="AO620">
        <f>'Expense Drivers'!BE71</f>
        <v>0</v>
      </c>
      <c r="AP620">
        <f>'Expense Drivers'!BF71</f>
        <v>0</v>
      </c>
      <c r="AQ620">
        <f>'Expense Drivers'!BG71</f>
        <v>0</v>
      </c>
      <c r="AR620">
        <f>'Expense Drivers'!BH71</f>
        <v>0</v>
      </c>
      <c r="AS620">
        <f>'Expense Drivers'!BI71</f>
        <v>0</v>
      </c>
      <c r="AZ620">
        <f>'Expense Drivers'!AK71</f>
        <v>0</v>
      </c>
      <c r="BA620">
        <f>'Expense Drivers'!AL71</f>
        <v>0</v>
      </c>
      <c r="BB620">
        <f>'Expense Drivers'!AM71</f>
        <v>0</v>
      </c>
      <c r="BC620">
        <f>'Expense Drivers'!AN71</f>
        <v>0</v>
      </c>
      <c r="BD620">
        <f>'Expense Drivers'!AO71</f>
        <v>0</v>
      </c>
      <c r="BE620">
        <f>'Expense Drivers'!AP71</f>
        <v>0</v>
      </c>
      <c r="BF620">
        <f>'Expense Drivers'!AQ71</f>
        <v>0</v>
      </c>
      <c r="BG620">
        <f>'Expense Drivers'!AR71</f>
        <v>0</v>
      </c>
    </row>
    <row r="621" spans="1:59">
      <c r="A621">
        <f>'Expense Drivers'!I72</f>
        <v>0</v>
      </c>
      <c r="B621">
        <f>'Expense Drivers'!J72</f>
        <v>0</v>
      </c>
      <c r="C621">
        <f>'Expense Drivers'!K72</f>
        <v>0</v>
      </c>
      <c r="D621">
        <f>'Expense Drivers'!L72</f>
        <v>0</v>
      </c>
      <c r="E621">
        <f>'Expense Drivers'!M72</f>
        <v>0</v>
      </c>
      <c r="F621">
        <f>'Expense Drivers'!N72</f>
        <v>0</v>
      </c>
      <c r="G621">
        <f>'Expense Drivers'!O72</f>
        <v>0</v>
      </c>
      <c r="H621">
        <f>'Expense Drivers'!P72</f>
        <v>0</v>
      </c>
      <c r="I621">
        <f>'Expense Drivers'!Q72</f>
        <v>0</v>
      </c>
      <c r="J621">
        <f>'Expense Drivers'!R72</f>
        <v>0</v>
      </c>
      <c r="K621">
        <f>'Expense Drivers'!S72</f>
        <v>0</v>
      </c>
      <c r="L621">
        <f>'Expense Drivers'!T72</f>
        <v>0</v>
      </c>
      <c r="M621">
        <f>'Expense Drivers'!U72</f>
        <v>0</v>
      </c>
      <c r="N621">
        <f>'Expense Drivers'!V72</f>
        <v>0</v>
      </c>
      <c r="O621">
        <f>'Expense Drivers'!W72</f>
        <v>0</v>
      </c>
      <c r="P621">
        <f>'Expense Drivers'!X72</f>
        <v>0</v>
      </c>
      <c r="Q621">
        <f>'Expense Drivers'!Y72</f>
        <v>0</v>
      </c>
      <c r="R621">
        <f>'Expense Drivers'!Z72</f>
        <v>0</v>
      </c>
      <c r="S621">
        <f>'Expense Drivers'!AA72</f>
        <v>0</v>
      </c>
      <c r="T621">
        <f>'Expense Drivers'!AB72</f>
        <v>0</v>
      </c>
      <c r="U621">
        <f>'Expense Drivers'!AC72</f>
        <v>0</v>
      </c>
      <c r="V621">
        <f>'Expense Drivers'!AD72</f>
        <v>0</v>
      </c>
      <c r="W621">
        <f>'Expense Drivers'!AE72</f>
        <v>0</v>
      </c>
      <c r="X621">
        <f>'Expense Drivers'!AF72</f>
        <v>0</v>
      </c>
      <c r="Y621">
        <f>'Expense Drivers'!AG72</f>
        <v>0</v>
      </c>
      <c r="Z621">
        <f>'Expense Drivers'!AH72</f>
        <v>0</v>
      </c>
      <c r="AA621">
        <f>'Expense Drivers'!AI72</f>
        <v>0</v>
      </c>
      <c r="AB621">
        <f>'Expense Drivers'!AJ72</f>
        <v>0</v>
      </c>
      <c r="AD621">
        <f>'Expense Drivers'!AT72</f>
        <v>0</v>
      </c>
      <c r="AE621">
        <f>'Expense Drivers'!AU72</f>
        <v>0</v>
      </c>
      <c r="AF621">
        <f>'Expense Drivers'!AV72</f>
        <v>0</v>
      </c>
      <c r="AG621">
        <f>'Expense Drivers'!AW72</f>
        <v>0</v>
      </c>
      <c r="AH621">
        <f>'Expense Drivers'!AX72</f>
        <v>0</v>
      </c>
      <c r="AI621">
        <f>'Expense Drivers'!AY72</f>
        <v>0</v>
      </c>
      <c r="AJ621">
        <f>'Expense Drivers'!AZ72</f>
        <v>0</v>
      </c>
      <c r="AK621">
        <f>'Expense Drivers'!BA72</f>
        <v>0</v>
      </c>
      <c r="AL621">
        <f>'Expense Drivers'!BB72</f>
        <v>0</v>
      </c>
      <c r="AM621">
        <f>'Expense Drivers'!BC72</f>
        <v>0</v>
      </c>
      <c r="AN621">
        <f>'Expense Drivers'!BD72</f>
        <v>0</v>
      </c>
      <c r="AO621">
        <f>'Expense Drivers'!BE72</f>
        <v>0</v>
      </c>
      <c r="AP621">
        <f>'Expense Drivers'!BF72</f>
        <v>0</v>
      </c>
      <c r="AQ621">
        <f>'Expense Drivers'!BG72</f>
        <v>0</v>
      </c>
      <c r="AR621">
        <f>'Expense Drivers'!BH72</f>
        <v>0</v>
      </c>
      <c r="AS621">
        <f>'Expense Drivers'!BI72</f>
        <v>0</v>
      </c>
      <c r="AZ621">
        <f>'Expense Drivers'!AK72</f>
        <v>0</v>
      </c>
      <c r="BA621">
        <f>'Expense Drivers'!AL72</f>
        <v>0</v>
      </c>
      <c r="BB621">
        <f>'Expense Drivers'!AM72</f>
        <v>0</v>
      </c>
      <c r="BC621">
        <f>'Expense Drivers'!AN72</f>
        <v>0</v>
      </c>
      <c r="BD621">
        <f>'Expense Drivers'!AO72</f>
        <v>0</v>
      </c>
      <c r="BE621">
        <f>'Expense Drivers'!AP72</f>
        <v>0</v>
      </c>
      <c r="BF621">
        <f>'Expense Drivers'!AQ72</f>
        <v>0</v>
      </c>
      <c r="BG621">
        <f>'Expense Drivers'!AR72</f>
        <v>0</v>
      </c>
    </row>
    <row r="622" spans="1:59">
      <c r="A622" t="str">
        <f>'Expense Drivers'!I73</f>
        <v>Acquisition-related deferred price consideration :</v>
      </c>
      <c r="B622">
        <f>'Expense Drivers'!J73</f>
        <v>0</v>
      </c>
      <c r="C622">
        <f>'Expense Drivers'!K73</f>
        <v>0</v>
      </c>
      <c r="D622">
        <f>'Expense Drivers'!L73</f>
        <v>0</v>
      </c>
      <c r="E622">
        <f>'Expense Drivers'!M73</f>
        <v>0</v>
      </c>
      <c r="F622">
        <f>'Expense Drivers'!N73</f>
        <v>0</v>
      </c>
      <c r="G622">
        <f>'Expense Drivers'!O73</f>
        <v>0</v>
      </c>
      <c r="H622">
        <f>'Expense Drivers'!P73</f>
        <v>0</v>
      </c>
      <c r="I622">
        <f>'Expense Drivers'!Q73</f>
        <v>0</v>
      </c>
      <c r="J622">
        <f>'Expense Drivers'!R73</f>
        <v>0</v>
      </c>
      <c r="K622">
        <f>'Expense Drivers'!S73</f>
        <v>0</v>
      </c>
      <c r="L622">
        <f>'Expense Drivers'!T73</f>
        <v>0</v>
      </c>
      <c r="M622">
        <f>'Expense Drivers'!U73</f>
        <v>0</v>
      </c>
      <c r="N622">
        <f>'Expense Drivers'!V73</f>
        <v>0</v>
      </c>
      <c r="O622">
        <f>'Expense Drivers'!W73</f>
        <v>0</v>
      </c>
      <c r="P622">
        <f>'Expense Drivers'!X73</f>
        <v>0</v>
      </c>
      <c r="Q622">
        <f>'Expense Drivers'!Y73</f>
        <v>0</v>
      </c>
      <c r="R622">
        <f>'Expense Drivers'!Z73</f>
        <v>0</v>
      </c>
      <c r="S622">
        <f>'Expense Drivers'!AA73</f>
        <v>0</v>
      </c>
      <c r="T622">
        <f>'Expense Drivers'!AB73</f>
        <v>0</v>
      </c>
      <c r="U622">
        <f>'Expense Drivers'!AC73</f>
        <v>0</v>
      </c>
      <c r="V622">
        <f>'Expense Drivers'!AD73</f>
        <v>0</v>
      </c>
      <c r="W622">
        <f>'Expense Drivers'!AE73</f>
        <v>0</v>
      </c>
      <c r="X622">
        <f>'Expense Drivers'!AF73</f>
        <v>0</v>
      </c>
      <c r="Y622">
        <f>'Expense Drivers'!AG73</f>
        <v>0</v>
      </c>
      <c r="Z622">
        <f>'Expense Drivers'!AH73</f>
        <v>0</v>
      </c>
      <c r="AA622">
        <f>'Expense Drivers'!AI73</f>
        <v>0</v>
      </c>
      <c r="AB622">
        <f>'Expense Drivers'!AJ73</f>
        <v>0</v>
      </c>
      <c r="AD622">
        <f>'Expense Drivers'!AT73</f>
        <v>0</v>
      </c>
      <c r="AE622">
        <f>'Expense Drivers'!AU73</f>
        <v>0</v>
      </c>
      <c r="AF622">
        <f>'Expense Drivers'!AV73</f>
        <v>0</v>
      </c>
      <c r="AG622">
        <f>'Expense Drivers'!AW73</f>
        <v>0</v>
      </c>
      <c r="AH622">
        <f>'Expense Drivers'!AX73</f>
        <v>0</v>
      </c>
      <c r="AI622">
        <f>'Expense Drivers'!AY73</f>
        <v>0</v>
      </c>
      <c r="AJ622">
        <f>'Expense Drivers'!AZ73</f>
        <v>0</v>
      </c>
      <c r="AK622">
        <f>'Expense Drivers'!BA73</f>
        <v>0</v>
      </c>
      <c r="AL622">
        <f>'Expense Drivers'!BB73</f>
        <v>0</v>
      </c>
      <c r="AM622">
        <f>'Expense Drivers'!BC73</f>
        <v>0</v>
      </c>
      <c r="AN622">
        <f>'Expense Drivers'!BD73</f>
        <v>0</v>
      </c>
      <c r="AO622">
        <f>'Expense Drivers'!BE73</f>
        <v>0</v>
      </c>
      <c r="AP622">
        <f>'Expense Drivers'!BF73</f>
        <v>0</v>
      </c>
      <c r="AQ622">
        <f>'Expense Drivers'!BG73</f>
        <v>0</v>
      </c>
      <c r="AR622">
        <f>'Expense Drivers'!BH73</f>
        <v>0</v>
      </c>
      <c r="AS622">
        <f>'Expense Drivers'!BI73</f>
        <v>0</v>
      </c>
      <c r="AZ622">
        <f>'Expense Drivers'!AK73</f>
        <v>0</v>
      </c>
      <c r="BA622">
        <f>'Expense Drivers'!AL73</f>
        <v>0</v>
      </c>
      <c r="BB622">
        <f>'Expense Drivers'!AM73</f>
        <v>0</v>
      </c>
      <c r="BC622">
        <f>'Expense Drivers'!AN73</f>
        <v>0</v>
      </c>
      <c r="BD622">
        <f>'Expense Drivers'!AO73</f>
        <v>0</v>
      </c>
      <c r="BE622">
        <f>'Expense Drivers'!AP73</f>
        <v>0</v>
      </c>
      <c r="BF622">
        <f>'Expense Drivers'!AQ73</f>
        <v>0</v>
      </c>
      <c r="BG622">
        <f>'Expense Drivers'!AR73</f>
        <v>0</v>
      </c>
    </row>
    <row r="623" spans="1:59">
      <c r="A623" t="str">
        <f>'Expense Drivers'!I74</f>
        <v>Research and development</v>
      </c>
      <c r="B623">
        <f>'Expense Drivers'!J74</f>
        <v>0</v>
      </c>
      <c r="C623">
        <f>'Expense Drivers'!K74</f>
        <v>0</v>
      </c>
      <c r="D623">
        <f>'Expense Drivers'!L74</f>
        <v>0</v>
      </c>
      <c r="E623">
        <f>'Expense Drivers'!M74</f>
        <v>0</v>
      </c>
      <c r="F623">
        <f>'Expense Drivers'!N74</f>
        <v>0</v>
      </c>
      <c r="G623">
        <f>'Expense Drivers'!O74</f>
        <v>0</v>
      </c>
      <c r="H623">
        <f>'Expense Drivers'!P74</f>
        <v>0</v>
      </c>
      <c r="I623">
        <f>'Expense Drivers'!Q74</f>
        <v>0</v>
      </c>
      <c r="J623">
        <f>'Expense Drivers'!R74</f>
        <v>0</v>
      </c>
      <c r="K623">
        <f>'Expense Drivers'!S74</f>
        <v>0</v>
      </c>
      <c r="L623">
        <f>'Expense Drivers'!T74</f>
        <v>0</v>
      </c>
      <c r="M623">
        <f>'Expense Drivers'!U74</f>
        <v>0</v>
      </c>
      <c r="N623">
        <f>'Expense Drivers'!V74</f>
        <v>0</v>
      </c>
      <c r="O623">
        <f>'Expense Drivers'!W74</f>
        <v>0</v>
      </c>
      <c r="P623">
        <f>'Expense Drivers'!X74</f>
        <v>0</v>
      </c>
      <c r="Q623">
        <f>'Expense Drivers'!Y74</f>
        <v>0.56299999999999994</v>
      </c>
      <c r="R623">
        <f>'Expense Drivers'!Z74</f>
        <v>0.14799999999999999</v>
      </c>
      <c r="S623">
        <f>'Expense Drivers'!AA74</f>
        <v>0.128</v>
      </c>
      <c r="T623">
        <f>'Expense Drivers'!AB74</f>
        <v>0.11</v>
      </c>
      <c r="U623">
        <f>'Expense Drivers'!AC74</f>
        <v>0.109</v>
      </c>
      <c r="V623">
        <f>'Expense Drivers'!AD74</f>
        <v>0.115</v>
      </c>
      <c r="W623">
        <f>'Expense Drivers'!AE74</f>
        <v>5.3999999999999999E-2</v>
      </c>
      <c r="X623">
        <f>'Expense Drivers'!AF74</f>
        <v>4.5999999999999999E-2</v>
      </c>
      <c r="Y623">
        <f>'Expense Drivers'!AG74</f>
        <v>0.04</v>
      </c>
      <c r="Z623">
        <f>'Expense Drivers'!AH74</f>
        <v>4.3999999999999997E-2</v>
      </c>
      <c r="AA623">
        <f>'Expense Drivers'!AI74</f>
        <v>3.0000000000000001E-3</v>
      </c>
      <c r="AB623">
        <f>'Expense Drivers'!AJ74</f>
        <v>-3.0000000000000001E-3</v>
      </c>
      <c r="AD623">
        <f>'Expense Drivers'!AT74</f>
        <v>0</v>
      </c>
      <c r="AE623">
        <f>'Expense Drivers'!AU74</f>
        <v>0</v>
      </c>
      <c r="AF623">
        <f>'Expense Drivers'!AV74</f>
        <v>3.137</v>
      </c>
      <c r="AG623">
        <f>'Expense Drivers'!AW74</f>
        <v>0.94899999999999995</v>
      </c>
      <c r="AH623">
        <f>'Expense Drivers'!AX74</f>
        <v>0.32400000000000001</v>
      </c>
      <c r="AI623">
        <f>'Expense Drivers'!AY74</f>
        <v>8.3999999999999991E-2</v>
      </c>
      <c r="AJ623">
        <f>'Expense Drivers'!AZ74</f>
        <v>4.3999999999999997E-2</v>
      </c>
      <c r="AK623">
        <f>'Expense Drivers'!BA74</f>
        <v>0</v>
      </c>
      <c r="AL623">
        <f>'Expense Drivers'!BB74</f>
        <v>0</v>
      </c>
      <c r="AM623">
        <f>'Expense Drivers'!BC74</f>
        <v>0</v>
      </c>
      <c r="AN623">
        <f>'Expense Drivers'!BD74</f>
        <v>0</v>
      </c>
      <c r="AO623">
        <f>'Expense Drivers'!BE74</f>
        <v>0</v>
      </c>
      <c r="AP623">
        <f>'Expense Drivers'!BF74</f>
        <v>0</v>
      </c>
      <c r="AQ623">
        <f>'Expense Drivers'!BG74</f>
        <v>0</v>
      </c>
      <c r="AR623">
        <f>'Expense Drivers'!BH74</f>
        <v>0</v>
      </c>
      <c r="AS623">
        <f>'Expense Drivers'!BI74</f>
        <v>0</v>
      </c>
      <c r="AZ623">
        <f>'Expense Drivers'!AK74</f>
        <v>4.3999999999999997E-2</v>
      </c>
      <c r="BA623">
        <f>'Expense Drivers'!AL74</f>
        <v>0</v>
      </c>
      <c r="BB623">
        <f>'Expense Drivers'!AM74</f>
        <v>0</v>
      </c>
      <c r="BC623">
        <f>'Expense Drivers'!AN74</f>
        <v>0</v>
      </c>
      <c r="BD623">
        <f>'Expense Drivers'!AO74</f>
        <v>0</v>
      </c>
      <c r="BE623">
        <f>'Expense Drivers'!AP74</f>
        <v>0</v>
      </c>
      <c r="BF623">
        <f>'Expense Drivers'!AQ74</f>
        <v>0</v>
      </c>
      <c r="BG623">
        <f>'Expense Drivers'!AR74</f>
        <v>0</v>
      </c>
    </row>
    <row r="624" spans="1:59">
      <c r="A624" t="str">
        <f>'Expense Drivers'!I75</f>
        <v>Sales and operations</v>
      </c>
      <c r="B624">
        <f>'Expense Drivers'!J75</f>
        <v>0</v>
      </c>
      <c r="C624">
        <f>'Expense Drivers'!K75</f>
        <v>0</v>
      </c>
      <c r="D624">
        <f>'Expense Drivers'!L75</f>
        <v>0</v>
      </c>
      <c r="E624">
        <f>'Expense Drivers'!M75</f>
        <v>0</v>
      </c>
      <c r="F624">
        <f>'Expense Drivers'!N75</f>
        <v>0</v>
      </c>
      <c r="G624">
        <f>'Expense Drivers'!O75</f>
        <v>0</v>
      </c>
      <c r="H624">
        <f>'Expense Drivers'!P75</f>
        <v>0</v>
      </c>
      <c r="I624">
        <f>'Expense Drivers'!Q75</f>
        <v>0</v>
      </c>
      <c r="J624">
        <f>'Expense Drivers'!R75</f>
        <v>0</v>
      </c>
      <c r="K624">
        <f>'Expense Drivers'!S75</f>
        <v>0</v>
      </c>
      <c r="L624">
        <f>'Expense Drivers'!T75</f>
        <v>0</v>
      </c>
      <c r="M624">
        <f>'Expense Drivers'!U75</f>
        <v>0</v>
      </c>
      <c r="N624">
        <f>'Expense Drivers'!V75</f>
        <v>0</v>
      </c>
      <c r="O624">
        <f>'Expense Drivers'!W75</f>
        <v>0</v>
      </c>
      <c r="P624">
        <f>'Expense Drivers'!X75</f>
        <v>0</v>
      </c>
      <c r="Q624">
        <f>'Expense Drivers'!Y75</f>
        <v>0</v>
      </c>
      <c r="R624">
        <f>'Expense Drivers'!Z75</f>
        <v>0</v>
      </c>
      <c r="S624">
        <f>'Expense Drivers'!AA75</f>
        <v>0</v>
      </c>
      <c r="T624">
        <f>'Expense Drivers'!AB75</f>
        <v>0</v>
      </c>
      <c r="U624">
        <f>'Expense Drivers'!AC75</f>
        <v>0</v>
      </c>
      <c r="V624">
        <f>'Expense Drivers'!AD75</f>
        <v>0</v>
      </c>
      <c r="W624">
        <f>'Expense Drivers'!AE75</f>
        <v>0</v>
      </c>
      <c r="X624">
        <f>'Expense Drivers'!AF75</f>
        <v>0</v>
      </c>
      <c r="Y624">
        <f>'Expense Drivers'!AG75</f>
        <v>0</v>
      </c>
      <c r="Z624">
        <f>'Expense Drivers'!AH75</f>
        <v>0</v>
      </c>
      <c r="AA624">
        <f>'Expense Drivers'!AI75</f>
        <v>0</v>
      </c>
      <c r="AB624">
        <f>'Expense Drivers'!AJ75</f>
        <v>0</v>
      </c>
      <c r="AD624">
        <f>'Expense Drivers'!AT75</f>
        <v>0</v>
      </c>
      <c r="AE624">
        <f>'Expense Drivers'!AU75</f>
        <v>0</v>
      </c>
      <c r="AF624">
        <f>'Expense Drivers'!AV75</f>
        <v>0</v>
      </c>
      <c r="AG624">
        <f>'Expense Drivers'!AW75</f>
        <v>0</v>
      </c>
      <c r="AH624">
        <f>'Expense Drivers'!AX75</f>
        <v>0</v>
      </c>
      <c r="AI624">
        <f>'Expense Drivers'!AY75</f>
        <v>0</v>
      </c>
      <c r="AJ624">
        <f>'Expense Drivers'!AZ75</f>
        <v>4.3999999999999997E-2</v>
      </c>
      <c r="AK624">
        <f>'Expense Drivers'!BA75</f>
        <v>0</v>
      </c>
      <c r="AL624">
        <f>'Expense Drivers'!BB75</f>
        <v>0</v>
      </c>
      <c r="AM624">
        <f>'Expense Drivers'!BC75</f>
        <v>0</v>
      </c>
      <c r="AN624">
        <f>'Expense Drivers'!BD75</f>
        <v>0</v>
      </c>
      <c r="AO624">
        <f>'Expense Drivers'!BE75</f>
        <v>0</v>
      </c>
      <c r="AP624">
        <f>'Expense Drivers'!BF75</f>
        <v>0</v>
      </c>
      <c r="AQ624">
        <f>'Expense Drivers'!BG75</f>
        <v>0</v>
      </c>
      <c r="AR624">
        <f>'Expense Drivers'!BH75</f>
        <v>0</v>
      </c>
      <c r="AS624">
        <f>'Expense Drivers'!BI75</f>
        <v>0</v>
      </c>
      <c r="AZ624">
        <f>'Expense Drivers'!AK75</f>
        <v>4.3999999999999997E-2</v>
      </c>
      <c r="BA624">
        <f>'Expense Drivers'!AL75</f>
        <v>0</v>
      </c>
      <c r="BB624">
        <f>'Expense Drivers'!AM75</f>
        <v>0</v>
      </c>
      <c r="BC624">
        <f>'Expense Drivers'!AN75</f>
        <v>0</v>
      </c>
      <c r="BD624">
        <f>'Expense Drivers'!AO75</f>
        <v>0</v>
      </c>
      <c r="BE624">
        <f>'Expense Drivers'!AP75</f>
        <v>0</v>
      </c>
      <c r="BF624">
        <f>'Expense Drivers'!AQ75</f>
        <v>0</v>
      </c>
      <c r="BG624">
        <f>'Expense Drivers'!AR75</f>
        <v>0</v>
      </c>
    </row>
    <row r="625" spans="1:59">
      <c r="A625" t="str">
        <f>'Expense Drivers'!I76</f>
        <v>General and administrative</v>
      </c>
      <c r="B625">
        <f>'Expense Drivers'!J76</f>
        <v>0</v>
      </c>
      <c r="C625">
        <f>'Expense Drivers'!K76</f>
        <v>0</v>
      </c>
      <c r="D625">
        <f>'Expense Drivers'!L76</f>
        <v>0</v>
      </c>
      <c r="E625">
        <f>'Expense Drivers'!M76</f>
        <v>0</v>
      </c>
      <c r="F625">
        <f>'Expense Drivers'!N76</f>
        <v>0</v>
      </c>
      <c r="G625">
        <f>'Expense Drivers'!O76</f>
        <v>0</v>
      </c>
      <c r="H625">
        <f>'Expense Drivers'!P76</f>
        <v>0</v>
      </c>
      <c r="I625">
        <f>'Expense Drivers'!Q76</f>
        <v>0</v>
      </c>
      <c r="J625">
        <f>'Expense Drivers'!R76</f>
        <v>0</v>
      </c>
      <c r="K625">
        <f>'Expense Drivers'!S76</f>
        <v>0</v>
      </c>
      <c r="L625">
        <f>'Expense Drivers'!T76</f>
        <v>0</v>
      </c>
      <c r="M625">
        <f>'Expense Drivers'!U76</f>
        <v>0</v>
      </c>
      <c r="N625">
        <f>'Expense Drivers'!V76</f>
        <v>0</v>
      </c>
      <c r="O625">
        <f>'Expense Drivers'!W76</f>
        <v>0</v>
      </c>
      <c r="P625">
        <f>'Expense Drivers'!X76</f>
        <v>0</v>
      </c>
      <c r="Q625">
        <f>'Expense Drivers'!Y76</f>
        <v>0</v>
      </c>
      <c r="R625">
        <f>'Expense Drivers'!Z76</f>
        <v>0</v>
      </c>
      <c r="S625">
        <f>'Expense Drivers'!AA76</f>
        <v>0</v>
      </c>
      <c r="T625">
        <f>'Expense Drivers'!AB76</f>
        <v>0</v>
      </c>
      <c r="U625">
        <f>'Expense Drivers'!AC76</f>
        <v>0</v>
      </c>
      <c r="V625">
        <f>'Expense Drivers'!AD76</f>
        <v>0</v>
      </c>
      <c r="W625">
        <f>'Expense Drivers'!AE76</f>
        <v>0</v>
      </c>
      <c r="X625">
        <f>'Expense Drivers'!AF76</f>
        <v>-2.218</v>
      </c>
      <c r="Y625">
        <f>'Expense Drivers'!AG76</f>
        <v>0</v>
      </c>
      <c r="Z625">
        <f>'Expense Drivers'!AH76</f>
        <v>0.14799999999999999</v>
      </c>
      <c r="AA625">
        <f>'Expense Drivers'!AI76</f>
        <v>1.7929999999999999</v>
      </c>
      <c r="AB625">
        <f>'Expense Drivers'!AJ76</f>
        <v>0.98</v>
      </c>
      <c r="AD625">
        <f>'Expense Drivers'!AT76</f>
        <v>0</v>
      </c>
      <c r="AE625">
        <f>'Expense Drivers'!AU76</f>
        <v>0</v>
      </c>
      <c r="AF625">
        <f>'Expense Drivers'!AV76</f>
        <v>0</v>
      </c>
      <c r="AG625">
        <f>'Expense Drivers'!AW76</f>
        <v>0</v>
      </c>
      <c r="AH625">
        <f>'Expense Drivers'!AX76</f>
        <v>-2.218</v>
      </c>
      <c r="AI625">
        <f>'Expense Drivers'!AY76</f>
        <v>2.9209999999999998</v>
      </c>
      <c r="AJ625">
        <f>'Expense Drivers'!AZ76</f>
        <v>6.0000000000000001E-3</v>
      </c>
      <c r="AK625">
        <f>'Expense Drivers'!BA76</f>
        <v>0</v>
      </c>
      <c r="AL625">
        <f>'Expense Drivers'!BB76</f>
        <v>0</v>
      </c>
      <c r="AM625">
        <f>'Expense Drivers'!BC76</f>
        <v>0</v>
      </c>
      <c r="AN625">
        <f>'Expense Drivers'!BD76</f>
        <v>0</v>
      </c>
      <c r="AO625">
        <f>'Expense Drivers'!BE76</f>
        <v>0</v>
      </c>
      <c r="AP625">
        <f>'Expense Drivers'!BF76</f>
        <v>0</v>
      </c>
      <c r="AQ625">
        <f>'Expense Drivers'!BG76</f>
        <v>0</v>
      </c>
      <c r="AR625">
        <f>'Expense Drivers'!BH76</f>
        <v>0</v>
      </c>
      <c r="AS625">
        <f>'Expense Drivers'!BI76</f>
        <v>0</v>
      </c>
      <c r="AZ625">
        <f>'Expense Drivers'!AK76</f>
        <v>6.0000000000000001E-3</v>
      </c>
      <c r="BA625">
        <f>'Expense Drivers'!AL76</f>
        <v>0</v>
      </c>
      <c r="BB625">
        <f>'Expense Drivers'!AM76</f>
        <v>0</v>
      </c>
      <c r="BC625">
        <f>'Expense Drivers'!AN76</f>
        <v>0</v>
      </c>
      <c r="BD625">
        <f>'Expense Drivers'!AO76</f>
        <v>0</v>
      </c>
      <c r="BE625">
        <f>'Expense Drivers'!AP76</f>
        <v>0</v>
      </c>
      <c r="BF625">
        <f>'Expense Drivers'!AQ76</f>
        <v>0</v>
      </c>
      <c r="BG625">
        <f>'Expense Drivers'!AR76</f>
        <v>0</v>
      </c>
    </row>
    <row r="626" spans="1:59">
      <c r="A626" t="str">
        <f>'Expense Drivers'!I77</f>
        <v>Total</v>
      </c>
      <c r="B626">
        <f>'Expense Drivers'!J77</f>
        <v>0</v>
      </c>
      <c r="C626">
        <f>'Expense Drivers'!K77</f>
        <v>0</v>
      </c>
      <c r="D626">
        <f>'Expense Drivers'!L77</f>
        <v>0</v>
      </c>
      <c r="E626">
        <f>'Expense Drivers'!M77</f>
        <v>0</v>
      </c>
      <c r="F626">
        <f>'Expense Drivers'!N77</f>
        <v>0</v>
      </c>
      <c r="G626">
        <f>'Expense Drivers'!O77</f>
        <v>0</v>
      </c>
      <c r="H626">
        <f>'Expense Drivers'!P77</f>
        <v>0</v>
      </c>
      <c r="I626">
        <f>'Expense Drivers'!Q77</f>
        <v>0</v>
      </c>
      <c r="J626">
        <f>'Expense Drivers'!R77</f>
        <v>0</v>
      </c>
      <c r="K626">
        <f>'Expense Drivers'!S77</f>
        <v>0</v>
      </c>
      <c r="L626">
        <f>'Expense Drivers'!T77</f>
        <v>0</v>
      </c>
      <c r="M626">
        <f>'Expense Drivers'!U77</f>
        <v>0</v>
      </c>
      <c r="N626">
        <f>'Expense Drivers'!V77</f>
        <v>0</v>
      </c>
      <c r="O626">
        <f>'Expense Drivers'!W77</f>
        <v>0</v>
      </c>
      <c r="P626">
        <f>'Expense Drivers'!X77</f>
        <v>0</v>
      </c>
      <c r="Q626">
        <f>'Expense Drivers'!Y77</f>
        <v>0.56299999999999994</v>
      </c>
      <c r="R626">
        <f>'Expense Drivers'!Z77</f>
        <v>0.14799999999999999</v>
      </c>
      <c r="S626">
        <f>'Expense Drivers'!AA77</f>
        <v>0.128</v>
      </c>
      <c r="T626">
        <f>'Expense Drivers'!AB77</f>
        <v>0.11</v>
      </c>
      <c r="U626">
        <f>'Expense Drivers'!AC77</f>
        <v>0.109</v>
      </c>
      <c r="V626">
        <f>'Expense Drivers'!AD77</f>
        <v>0.115</v>
      </c>
      <c r="W626">
        <f>'Expense Drivers'!AE77</f>
        <v>5.3999999999999999E-2</v>
      </c>
      <c r="X626">
        <f>'Expense Drivers'!AF77</f>
        <v>-2.1720000000000002</v>
      </c>
      <c r="Y626">
        <f>'Expense Drivers'!AG77</f>
        <v>0.04</v>
      </c>
      <c r="Z626">
        <f>'Expense Drivers'!AH77</f>
        <v>0.192</v>
      </c>
      <c r="AA626">
        <f>'Expense Drivers'!AI77</f>
        <v>1.7959999999999998</v>
      </c>
      <c r="AB626">
        <f>'Expense Drivers'!AJ77</f>
        <v>0.97699999999999998</v>
      </c>
      <c r="AD626">
        <f>'Expense Drivers'!AT77</f>
        <v>0</v>
      </c>
      <c r="AE626">
        <f>'Expense Drivers'!AU77</f>
        <v>0</v>
      </c>
      <c r="AF626">
        <f>'Expense Drivers'!AV77</f>
        <v>3.137</v>
      </c>
      <c r="AG626">
        <f>'Expense Drivers'!AW77</f>
        <v>0.94899999999999995</v>
      </c>
      <c r="AH626">
        <f>'Expense Drivers'!AX77</f>
        <v>-1.8939999999999999</v>
      </c>
      <c r="AI626">
        <f>'Expense Drivers'!AY77</f>
        <v>3.0049999999999999</v>
      </c>
      <c r="AJ626">
        <f>'Expense Drivers'!AZ77</f>
        <v>9.4E-2</v>
      </c>
      <c r="AK626">
        <f>'Expense Drivers'!BA77</f>
        <v>0</v>
      </c>
      <c r="AL626">
        <f>'Expense Drivers'!BB77</f>
        <v>0</v>
      </c>
      <c r="AM626">
        <f>'Expense Drivers'!BC77</f>
        <v>0</v>
      </c>
      <c r="AN626">
        <f>'Expense Drivers'!BD77</f>
        <v>0</v>
      </c>
      <c r="AO626">
        <f>'Expense Drivers'!BE77</f>
        <v>0</v>
      </c>
      <c r="AP626">
        <f>'Expense Drivers'!BF77</f>
        <v>0</v>
      </c>
      <c r="AQ626">
        <f>'Expense Drivers'!BG77</f>
        <v>0</v>
      </c>
      <c r="AR626">
        <f>'Expense Drivers'!BH77</f>
        <v>0</v>
      </c>
      <c r="AS626">
        <f>'Expense Drivers'!BI77</f>
        <v>0</v>
      </c>
      <c r="AZ626">
        <f>'Expense Drivers'!AK77</f>
        <v>9.4E-2</v>
      </c>
      <c r="BA626">
        <f>'Expense Drivers'!AL77</f>
        <v>0</v>
      </c>
      <c r="BB626">
        <f>'Expense Drivers'!AM77</f>
        <v>0</v>
      </c>
      <c r="BC626">
        <f>'Expense Drivers'!AN77</f>
        <v>0</v>
      </c>
      <c r="BD626">
        <f>'Expense Drivers'!AO77</f>
        <v>0</v>
      </c>
      <c r="BE626">
        <f>'Expense Drivers'!AP77</f>
        <v>0</v>
      </c>
      <c r="BF626">
        <f>'Expense Drivers'!AQ77</f>
        <v>0</v>
      </c>
      <c r="BG626">
        <f>'Expense Drivers'!AR77</f>
        <v>0</v>
      </c>
    </row>
    <row r="627" spans="1:59">
      <c r="A627" t="str">
        <f>'Expense Drivers'!I78</f>
        <v>Abs Y/Y Change</v>
      </c>
      <c r="B627">
        <f>'Expense Drivers'!J78</f>
        <v>0</v>
      </c>
      <c r="C627">
        <f>'Expense Drivers'!K78</f>
        <v>0</v>
      </c>
      <c r="D627">
        <f>'Expense Drivers'!L78</f>
        <v>0</v>
      </c>
      <c r="E627">
        <f>'Expense Drivers'!M78</f>
        <v>0</v>
      </c>
      <c r="F627">
        <f>'Expense Drivers'!N78</f>
        <v>0</v>
      </c>
      <c r="G627">
        <f>'Expense Drivers'!O78</f>
        <v>0</v>
      </c>
      <c r="H627">
        <f>'Expense Drivers'!P78</f>
        <v>0</v>
      </c>
      <c r="I627">
        <f>'Expense Drivers'!Q78</f>
        <v>0</v>
      </c>
      <c r="J627">
        <f>'Expense Drivers'!R78</f>
        <v>0</v>
      </c>
      <c r="K627">
        <f>'Expense Drivers'!S78</f>
        <v>0</v>
      </c>
      <c r="L627">
        <f>'Expense Drivers'!T78</f>
        <v>0</v>
      </c>
      <c r="M627">
        <f>'Expense Drivers'!U78</f>
        <v>0</v>
      </c>
      <c r="N627">
        <f>'Expense Drivers'!V78</f>
        <v>0</v>
      </c>
      <c r="O627">
        <f>'Expense Drivers'!W78</f>
        <v>0</v>
      </c>
      <c r="P627">
        <f>'Expense Drivers'!X78</f>
        <v>0</v>
      </c>
      <c r="Q627">
        <f>'Expense Drivers'!Y78</f>
        <v>0</v>
      </c>
      <c r="R627">
        <f>'Expense Drivers'!Z78</f>
        <v>0</v>
      </c>
      <c r="S627">
        <f>'Expense Drivers'!AA78</f>
        <v>0</v>
      </c>
      <c r="T627">
        <f>'Expense Drivers'!AB78</f>
        <v>0</v>
      </c>
      <c r="U627">
        <f>'Expense Drivers'!AC78</f>
        <v>-0.45399999999999996</v>
      </c>
      <c r="V627">
        <f>'Expense Drivers'!AD78</f>
        <v>-3.2999999999999988E-2</v>
      </c>
      <c r="W627">
        <f>'Expense Drivers'!AE78</f>
        <v>-7.400000000000001E-2</v>
      </c>
      <c r="X627">
        <f>'Expense Drivers'!AF78</f>
        <v>-2.282</v>
      </c>
      <c r="Y627">
        <f>'Expense Drivers'!AG78</f>
        <v>-6.9000000000000006E-2</v>
      </c>
      <c r="Z627">
        <f>'Expense Drivers'!AH78</f>
        <v>7.6999999999999999E-2</v>
      </c>
      <c r="AA627">
        <f>'Expense Drivers'!AI78</f>
        <v>1.7419999999999998</v>
      </c>
      <c r="AB627">
        <f>'Expense Drivers'!AJ78</f>
        <v>3.149</v>
      </c>
      <c r="AD627">
        <f>'Expense Drivers'!AT78</f>
        <v>0</v>
      </c>
      <c r="AE627">
        <f>'Expense Drivers'!AU78</f>
        <v>0</v>
      </c>
      <c r="AF627">
        <f>'Expense Drivers'!AV78</f>
        <v>0</v>
      </c>
      <c r="AG627">
        <f>'Expense Drivers'!AW78</f>
        <v>0</v>
      </c>
      <c r="AH627">
        <f>'Expense Drivers'!AX78</f>
        <v>0</v>
      </c>
      <c r="AI627">
        <f>'Expense Drivers'!AY78</f>
        <v>0</v>
      </c>
      <c r="AJ627">
        <f>'Expense Drivers'!AZ78</f>
        <v>0</v>
      </c>
      <c r="AK627">
        <f>'Expense Drivers'!BA78</f>
        <v>0</v>
      </c>
      <c r="AL627">
        <f>'Expense Drivers'!BB78</f>
        <v>0</v>
      </c>
      <c r="AM627">
        <f>'Expense Drivers'!BC78</f>
        <v>0</v>
      </c>
      <c r="AN627">
        <f>'Expense Drivers'!BD78</f>
        <v>0</v>
      </c>
      <c r="AO627">
        <f>'Expense Drivers'!BE78</f>
        <v>0</v>
      </c>
      <c r="AP627">
        <f>'Expense Drivers'!BF78</f>
        <v>0</v>
      </c>
      <c r="AQ627">
        <f>'Expense Drivers'!BG78</f>
        <v>0</v>
      </c>
      <c r="AR627">
        <f>'Expense Drivers'!BH78</f>
        <v>0</v>
      </c>
      <c r="AS627">
        <f>'Expense Drivers'!BI78</f>
        <v>0</v>
      </c>
      <c r="AZ627">
        <f>'Expense Drivers'!AK78</f>
        <v>5.3999999999999999E-2</v>
      </c>
      <c r="BA627">
        <f>'Expense Drivers'!AL78</f>
        <v>-0.192</v>
      </c>
      <c r="BB627">
        <f>'Expense Drivers'!AM78</f>
        <v>-1.7959999999999998</v>
      </c>
      <c r="BC627">
        <f>'Expense Drivers'!AN78</f>
        <v>-0.97699999999999998</v>
      </c>
      <c r="BD627">
        <f>'Expense Drivers'!AO78</f>
        <v>-9.4E-2</v>
      </c>
      <c r="BE627">
        <f>'Expense Drivers'!AP78</f>
        <v>0</v>
      </c>
      <c r="BF627">
        <f>'Expense Drivers'!AQ78</f>
        <v>0</v>
      </c>
      <c r="BG627">
        <f>'Expense Drivers'!AR78</f>
        <v>0</v>
      </c>
    </row>
    <row r="628" spans="1:59">
      <c r="A628" t="str">
        <f>'Expense Drivers'!I79</f>
        <v>Abs Q/Q Change</v>
      </c>
      <c r="B628">
        <f>'Expense Drivers'!J79</f>
        <v>0</v>
      </c>
      <c r="C628">
        <f>'Expense Drivers'!K79</f>
        <v>0</v>
      </c>
      <c r="D628">
        <f>'Expense Drivers'!L79</f>
        <v>0</v>
      </c>
      <c r="E628">
        <f>'Expense Drivers'!M79</f>
        <v>0</v>
      </c>
      <c r="F628">
        <f>'Expense Drivers'!N79</f>
        <v>0</v>
      </c>
      <c r="G628">
        <f>'Expense Drivers'!O79</f>
        <v>0</v>
      </c>
      <c r="H628">
        <f>'Expense Drivers'!P79</f>
        <v>0</v>
      </c>
      <c r="I628">
        <f>'Expense Drivers'!Q79</f>
        <v>0</v>
      </c>
      <c r="J628">
        <f>'Expense Drivers'!R79</f>
        <v>0</v>
      </c>
      <c r="K628">
        <f>'Expense Drivers'!S79</f>
        <v>0</v>
      </c>
      <c r="L628">
        <f>'Expense Drivers'!T79</f>
        <v>0</v>
      </c>
      <c r="M628">
        <f>'Expense Drivers'!U79</f>
        <v>0</v>
      </c>
      <c r="N628">
        <f>'Expense Drivers'!V79</f>
        <v>0</v>
      </c>
      <c r="O628">
        <f>'Expense Drivers'!W79</f>
        <v>0</v>
      </c>
      <c r="P628">
        <f>'Expense Drivers'!X79</f>
        <v>0</v>
      </c>
      <c r="Q628">
        <f>'Expense Drivers'!Y79</f>
        <v>0</v>
      </c>
      <c r="R628">
        <f>'Expense Drivers'!Z79</f>
        <v>-0.41499999999999992</v>
      </c>
      <c r="S628">
        <f>'Expense Drivers'!AA79</f>
        <v>-1.999999999999999E-2</v>
      </c>
      <c r="T628">
        <f>'Expense Drivers'!AB79</f>
        <v>-1.8000000000000002E-2</v>
      </c>
      <c r="U628">
        <f>'Expense Drivers'!AC79</f>
        <v>-1.0000000000000009E-3</v>
      </c>
      <c r="V628">
        <f>'Expense Drivers'!AD79</f>
        <v>6.0000000000000053E-3</v>
      </c>
      <c r="W628">
        <f>'Expense Drivers'!AE79</f>
        <v>-6.1000000000000006E-2</v>
      </c>
      <c r="X628">
        <f>'Expense Drivers'!AF79</f>
        <v>-2.226</v>
      </c>
      <c r="Y628">
        <f>'Expense Drivers'!AG79</f>
        <v>2.2120000000000002</v>
      </c>
      <c r="Z628">
        <f>'Expense Drivers'!AH79</f>
        <v>0.152</v>
      </c>
      <c r="AA628">
        <f>'Expense Drivers'!AI79</f>
        <v>1.6039999999999999</v>
      </c>
      <c r="AB628">
        <f>'Expense Drivers'!AJ79</f>
        <v>-0.81899999999999984</v>
      </c>
      <c r="AD628">
        <f>'Expense Drivers'!AT79</f>
        <v>0</v>
      </c>
      <c r="AE628">
        <f>'Expense Drivers'!AU79</f>
        <v>0</v>
      </c>
      <c r="AF628">
        <f>'Expense Drivers'!AV79</f>
        <v>0</v>
      </c>
      <c r="AG628">
        <f>'Expense Drivers'!AW79</f>
        <v>0</v>
      </c>
      <c r="AH628">
        <f>'Expense Drivers'!AX79</f>
        <v>0</v>
      </c>
      <c r="AI628">
        <f>'Expense Drivers'!AY79</f>
        <v>0</v>
      </c>
      <c r="AJ628">
        <f>'Expense Drivers'!AZ79</f>
        <v>0</v>
      </c>
      <c r="AK628">
        <f>'Expense Drivers'!BA79</f>
        <v>0</v>
      </c>
      <c r="AL628">
        <f>'Expense Drivers'!BB79</f>
        <v>0</v>
      </c>
      <c r="AM628">
        <f>'Expense Drivers'!BC79</f>
        <v>0</v>
      </c>
      <c r="AN628">
        <f>'Expense Drivers'!BD79</f>
        <v>0</v>
      </c>
      <c r="AO628">
        <f>'Expense Drivers'!BE79</f>
        <v>0</v>
      </c>
      <c r="AP628">
        <f>'Expense Drivers'!BF79</f>
        <v>0</v>
      </c>
      <c r="AQ628">
        <f>'Expense Drivers'!BG79</f>
        <v>0</v>
      </c>
      <c r="AR628">
        <f>'Expense Drivers'!BH79</f>
        <v>0</v>
      </c>
      <c r="AS628">
        <f>'Expense Drivers'!BI79</f>
        <v>0</v>
      </c>
      <c r="AZ628">
        <f>'Expense Drivers'!AK79</f>
        <v>-0.88300000000000001</v>
      </c>
      <c r="BA628">
        <f>'Expense Drivers'!AL79</f>
        <v>-9.4E-2</v>
      </c>
      <c r="BB628">
        <f>'Expense Drivers'!AM79</f>
        <v>0</v>
      </c>
      <c r="BC628">
        <f>'Expense Drivers'!AN79</f>
        <v>0</v>
      </c>
      <c r="BD628">
        <f>'Expense Drivers'!AO79</f>
        <v>0</v>
      </c>
      <c r="BE628">
        <f>'Expense Drivers'!AP79</f>
        <v>0</v>
      </c>
      <c r="BF628">
        <f>'Expense Drivers'!AQ79</f>
        <v>0</v>
      </c>
      <c r="BG628">
        <f>'Expense Drivers'!AR79</f>
        <v>0</v>
      </c>
    </row>
    <row r="629" spans="1:59">
      <c r="A629" t="str">
        <f>'Expense Drivers'!I363</f>
        <v>Amortization of acquisition-related intangible assets</v>
      </c>
      <c r="B629">
        <f>'Expense Drivers'!J363</f>
        <v>0</v>
      </c>
      <c r="C629">
        <f>'Expense Drivers'!K363</f>
        <v>0</v>
      </c>
      <c r="D629">
        <f>'Expense Drivers'!L363</f>
        <v>0</v>
      </c>
      <c r="E629">
        <f>'Expense Drivers'!M363</f>
        <v>0</v>
      </c>
      <c r="F629">
        <f>'Expense Drivers'!N363</f>
        <v>0</v>
      </c>
      <c r="G629">
        <f>'Expense Drivers'!O363</f>
        <v>0</v>
      </c>
      <c r="H629">
        <f>'Expense Drivers'!P363</f>
        <v>0</v>
      </c>
      <c r="I629">
        <f>'Expense Drivers'!Q363</f>
        <v>0</v>
      </c>
      <c r="J629">
        <f>'Expense Drivers'!R363</f>
        <v>0</v>
      </c>
      <c r="K629">
        <f>'Expense Drivers'!S363</f>
        <v>0</v>
      </c>
      <c r="L629">
        <f>'Expense Drivers'!T363</f>
        <v>0</v>
      </c>
      <c r="M629">
        <f>'Expense Drivers'!U363</f>
        <v>0</v>
      </c>
      <c r="N629">
        <f>'Expense Drivers'!V363</f>
        <v>0</v>
      </c>
      <c r="O629">
        <f>'Expense Drivers'!W363</f>
        <v>0</v>
      </c>
      <c r="P629">
        <f>'Expense Drivers'!X363</f>
        <v>0</v>
      </c>
      <c r="Q629">
        <f>'Expense Drivers'!Y363</f>
        <v>0</v>
      </c>
      <c r="R629">
        <f>'Expense Drivers'!Z363</f>
        <v>0</v>
      </c>
      <c r="S629">
        <f>'Expense Drivers'!AA363</f>
        <v>0</v>
      </c>
      <c r="T629">
        <f>'Expense Drivers'!AB363</f>
        <v>0</v>
      </c>
      <c r="U629">
        <f>'Expense Drivers'!AC363</f>
        <v>0</v>
      </c>
      <c r="V629">
        <f>'Expense Drivers'!AD363</f>
        <v>0</v>
      </c>
      <c r="W629">
        <f>'Expense Drivers'!AE363</f>
        <v>0</v>
      </c>
      <c r="X629">
        <f>'Expense Drivers'!AF363</f>
        <v>0</v>
      </c>
      <c r="Y629">
        <f>'Expense Drivers'!AG363</f>
        <v>0</v>
      </c>
      <c r="Z629">
        <f>'Expense Drivers'!AH363</f>
        <v>0</v>
      </c>
      <c r="AA629">
        <f>'Expense Drivers'!AI363</f>
        <v>0</v>
      </c>
      <c r="AB629">
        <f>'Expense Drivers'!AJ363</f>
        <v>0</v>
      </c>
      <c r="AD629">
        <f>'Expense Drivers'!AT363</f>
        <v>0</v>
      </c>
      <c r="AE629">
        <f>'Expense Drivers'!AU363</f>
        <v>0</v>
      </c>
      <c r="AF629">
        <f>'Expense Drivers'!AV363</f>
        <v>0</v>
      </c>
      <c r="AG629">
        <f>'Expense Drivers'!AW363</f>
        <v>0</v>
      </c>
      <c r="AH629">
        <f>'Expense Drivers'!AX363</f>
        <v>0</v>
      </c>
      <c r="AI629">
        <f>'Expense Drivers'!AY363</f>
        <v>0</v>
      </c>
      <c r="AJ629">
        <f>'Expense Drivers'!AZ363</f>
        <v>0</v>
      </c>
      <c r="AK629">
        <f>'Expense Drivers'!BA363</f>
        <v>0</v>
      </c>
      <c r="AL629">
        <f>'Expense Drivers'!BB363</f>
        <v>0</v>
      </c>
      <c r="AM629">
        <f>'Expense Drivers'!BC363</f>
        <v>0</v>
      </c>
      <c r="AN629">
        <f>'Expense Drivers'!BD363</f>
        <v>0</v>
      </c>
      <c r="AO629">
        <f>'Expense Drivers'!BE363</f>
        <v>0</v>
      </c>
      <c r="AP629">
        <f>'Expense Drivers'!BF363</f>
        <v>0</v>
      </c>
      <c r="AQ629">
        <f>'Expense Drivers'!BG363</f>
        <v>0</v>
      </c>
      <c r="AR629">
        <f>'Expense Drivers'!BH363</f>
        <v>0</v>
      </c>
      <c r="AS629">
        <f>'Expense Drivers'!BI363</f>
        <v>0</v>
      </c>
      <c r="AZ629">
        <f>'Expense Drivers'!AK363</f>
        <v>0</v>
      </c>
      <c r="BA629">
        <f>'Expense Drivers'!AL363</f>
        <v>0</v>
      </c>
      <c r="BB629">
        <f>'Expense Drivers'!AM363</f>
        <v>0</v>
      </c>
      <c r="BC629">
        <f>'Expense Drivers'!AN363</f>
        <v>0</v>
      </c>
      <c r="BD629">
        <f>'Expense Drivers'!AO363</f>
        <v>0</v>
      </c>
      <c r="BE629">
        <f>'Expense Drivers'!AP363</f>
        <v>0</v>
      </c>
      <c r="BF629">
        <f>'Expense Drivers'!AQ363</f>
        <v>0</v>
      </c>
      <c r="BG629">
        <f>'Expense Drivers'!AR363</f>
        <v>0</v>
      </c>
    </row>
    <row r="630" spans="1:59">
      <c r="A630" t="str">
        <f>'Expense Drivers'!I90</f>
        <v xml:space="preserve">Non-GAAP Cost of Revenue </v>
      </c>
      <c r="B630">
        <f>'Expense Drivers'!J90</f>
        <v>0</v>
      </c>
      <c r="C630">
        <f>'Expense Drivers'!K90</f>
        <v>0</v>
      </c>
      <c r="D630">
        <f>'Expense Drivers'!L90</f>
        <v>0</v>
      </c>
      <c r="E630">
        <f>'Expense Drivers'!M90</f>
        <v>0</v>
      </c>
      <c r="F630">
        <f>'Expense Drivers'!N90</f>
        <v>0</v>
      </c>
      <c r="G630">
        <f>'Expense Drivers'!O90</f>
        <v>0</v>
      </c>
      <c r="H630">
        <f>'Expense Drivers'!P90</f>
        <v>0</v>
      </c>
      <c r="I630">
        <f>'Expense Drivers'!Q90</f>
        <v>0</v>
      </c>
      <c r="J630">
        <f>'Expense Drivers'!R90</f>
        <v>0</v>
      </c>
      <c r="K630">
        <f>'Expense Drivers'!S90</f>
        <v>0</v>
      </c>
      <c r="L630">
        <f>'Expense Drivers'!T90</f>
        <v>0</v>
      </c>
      <c r="M630">
        <f>'Expense Drivers'!U90</f>
        <v>0</v>
      </c>
      <c r="N630">
        <f>'Expense Drivers'!V90</f>
        <v>0</v>
      </c>
      <c r="O630">
        <f>'Expense Drivers'!W90</f>
        <v>0</v>
      </c>
      <c r="P630">
        <f>'Expense Drivers'!X90</f>
        <v>0</v>
      </c>
      <c r="Q630">
        <f>'Expense Drivers'!Y90</f>
        <v>0</v>
      </c>
      <c r="R630">
        <f>'Expense Drivers'!Z90</f>
        <v>0</v>
      </c>
      <c r="S630">
        <f>'Expense Drivers'!AA90</f>
        <v>0</v>
      </c>
      <c r="T630">
        <f>'Expense Drivers'!AB90</f>
        <v>0</v>
      </c>
      <c r="U630">
        <f>'Expense Drivers'!AC90</f>
        <v>0</v>
      </c>
      <c r="V630">
        <f>'Expense Drivers'!AD90</f>
        <v>0</v>
      </c>
      <c r="W630">
        <f>'Expense Drivers'!AE90</f>
        <v>0</v>
      </c>
      <c r="X630">
        <f>'Expense Drivers'!AF90</f>
        <v>0</v>
      </c>
      <c r="Y630">
        <f>'Expense Drivers'!AG90</f>
        <v>0</v>
      </c>
      <c r="Z630">
        <f>'Expense Drivers'!AH90</f>
        <v>0</v>
      </c>
      <c r="AA630">
        <f>'Expense Drivers'!AI90</f>
        <v>0</v>
      </c>
      <c r="AB630">
        <f>'Expense Drivers'!AJ90</f>
        <v>0</v>
      </c>
      <c r="AD630">
        <f>'Expense Drivers'!AT90</f>
        <v>0</v>
      </c>
      <c r="AE630">
        <f>'Expense Drivers'!AU90</f>
        <v>0</v>
      </c>
      <c r="AF630">
        <f>'Expense Drivers'!AV90</f>
        <v>0</v>
      </c>
      <c r="AG630">
        <f>'Expense Drivers'!AW90</f>
        <v>0</v>
      </c>
      <c r="AH630">
        <f>'Expense Drivers'!AX90</f>
        <v>0</v>
      </c>
      <c r="AI630">
        <f>'Expense Drivers'!AY90</f>
        <v>0</v>
      </c>
      <c r="AJ630">
        <f>'Expense Drivers'!AZ90</f>
        <v>0</v>
      </c>
      <c r="AK630">
        <f>'Expense Drivers'!BA90</f>
        <v>0</v>
      </c>
      <c r="AL630">
        <f>'Expense Drivers'!BB90</f>
        <v>0</v>
      </c>
      <c r="AM630">
        <f>'Expense Drivers'!BC90</f>
        <v>0</v>
      </c>
      <c r="AN630">
        <f>'Expense Drivers'!BD90</f>
        <v>0</v>
      </c>
      <c r="AO630">
        <f>'Expense Drivers'!BE90</f>
        <v>0</v>
      </c>
      <c r="AP630">
        <f>'Expense Drivers'!BF90</f>
        <v>0</v>
      </c>
      <c r="AQ630">
        <f>'Expense Drivers'!BG90</f>
        <v>0</v>
      </c>
      <c r="AR630">
        <f>'Expense Drivers'!BH90</f>
        <v>0</v>
      </c>
      <c r="AS630">
        <f>'Expense Drivers'!BI90</f>
        <v>0</v>
      </c>
      <c r="AZ630">
        <f>'Expense Drivers'!AK90</f>
        <v>0</v>
      </c>
      <c r="BA630">
        <f>'Expense Drivers'!AL90</f>
        <v>0</v>
      </c>
      <c r="BB630">
        <f>'Expense Drivers'!AM90</f>
        <v>0</v>
      </c>
      <c r="BC630">
        <f>'Expense Drivers'!AN90</f>
        <v>0</v>
      </c>
      <c r="BD630">
        <f>'Expense Drivers'!AO90</f>
        <v>0</v>
      </c>
      <c r="BE630">
        <f>'Expense Drivers'!AP90</f>
        <v>0</v>
      </c>
      <c r="BF630">
        <f>'Expense Drivers'!AQ90</f>
        <v>0</v>
      </c>
      <c r="BG630">
        <f>'Expense Drivers'!AR90</f>
        <v>0</v>
      </c>
    </row>
    <row r="631" spans="1:59">
      <c r="A631" t="str">
        <f>'Expense Drivers'!I91</f>
        <v>Gross Revenue</v>
      </c>
      <c r="B631">
        <f>'Expense Drivers'!J91</f>
        <v>0</v>
      </c>
      <c r="C631">
        <f>'Expense Drivers'!K91</f>
        <v>0</v>
      </c>
      <c r="D631">
        <f>'Expense Drivers'!L91</f>
        <v>0</v>
      </c>
      <c r="E631">
        <f>'Expense Drivers'!M91</f>
        <v>0</v>
      </c>
      <c r="F631">
        <f>'Expense Drivers'!N91</f>
        <v>0</v>
      </c>
      <c r="G631">
        <f>'Expense Drivers'!O91</f>
        <v>0</v>
      </c>
      <c r="H631">
        <f>'Expense Drivers'!P91</f>
        <v>0</v>
      </c>
      <c r="I631">
        <f>'Expense Drivers'!Q91</f>
        <v>0</v>
      </c>
      <c r="J631">
        <f>'Expense Drivers'!R91</f>
        <v>0</v>
      </c>
      <c r="K631">
        <f>'Expense Drivers'!S91</f>
        <v>0</v>
      </c>
      <c r="L631">
        <f>'Expense Drivers'!T91</f>
        <v>0</v>
      </c>
      <c r="M631">
        <f>'Expense Drivers'!U91</f>
        <v>0</v>
      </c>
      <c r="N631">
        <f>'Expense Drivers'!V91</f>
        <v>0</v>
      </c>
      <c r="O631">
        <f>'Expense Drivers'!W91</f>
        <v>0</v>
      </c>
      <c r="P631">
        <f>'Expense Drivers'!X91</f>
        <v>0</v>
      </c>
      <c r="Q631">
        <f>'Expense Drivers'!Y91</f>
        <v>208.881</v>
      </c>
      <c r="R631">
        <f>'Expense Drivers'!Z91</f>
        <v>226.63300000000001</v>
      </c>
      <c r="S631">
        <f>'Expense Drivers'!AA91</f>
        <v>258.245</v>
      </c>
      <c r="T631">
        <f>'Expense Drivers'!AB91</f>
        <v>294.48899999999998</v>
      </c>
      <c r="U631">
        <f>'Expense Drivers'!AC91</f>
        <v>294.17200000000003</v>
      </c>
      <c r="V631">
        <f>'Expense Drivers'!AD91</f>
        <v>299.30599999999998</v>
      </c>
      <c r="W631">
        <f>'Expense Drivers'!AE91</f>
        <v>332.67399999999998</v>
      </c>
      <c r="X631">
        <f>'Expense Drivers'!AF91</f>
        <v>397.01799999999997</v>
      </c>
      <c r="Y631">
        <f>'Expense Drivers'!AG91</f>
        <v>401.25299999999999</v>
      </c>
      <c r="Z631">
        <f>'Expense Drivers'!AH91</f>
        <v>407.20100000000002</v>
      </c>
      <c r="AA631">
        <f>'Expense Drivers'!AI91</f>
        <v>423.86700000000002</v>
      </c>
      <c r="AB631">
        <f>'Expense Drivers'!AJ91</f>
        <v>566.82500000000005</v>
      </c>
      <c r="AD631">
        <f>'Expense Drivers'!AT91</f>
        <v>199.642</v>
      </c>
      <c r="AE631">
        <f>'Expense Drivers'!AU91</f>
        <v>349.209</v>
      </c>
      <c r="AF631">
        <f>'Expense Drivers'!AV91</f>
        <v>589.41800000000001</v>
      </c>
      <c r="AG631">
        <f>'Expense Drivers'!AW91</f>
        <v>988.24800000000005</v>
      </c>
      <c r="AH631">
        <f>'Expense Drivers'!AX91</f>
        <v>1323.17</v>
      </c>
      <c r="AI631">
        <f>'Expense Drivers'!AY91</f>
        <v>1799.146</v>
      </c>
      <c r="AJ631">
        <f>'Expense Drivers'!AZ91</f>
        <v>2296.6930000000002</v>
      </c>
      <c r="AK631">
        <f>'Expense Drivers'!BA91</f>
        <v>2563.2157954081995</v>
      </c>
      <c r="AL631">
        <f>'Expense Drivers'!BB91</f>
        <v>2847.0959738561442</v>
      </c>
      <c r="AM631">
        <f>'Expense Drivers'!BC91</f>
        <v>3107.2199264719088</v>
      </c>
      <c r="AN631">
        <f>'Expense Drivers'!BD91</f>
        <v>3339.3379724837168</v>
      </c>
      <c r="AO631">
        <f>'Expense Drivers'!BE91</f>
        <v>3557.1484047335016</v>
      </c>
      <c r="AP631">
        <f>'Expense Drivers'!BF91</f>
        <v>3759.1063119749115</v>
      </c>
      <c r="AQ631">
        <f>'Expense Drivers'!BG91</f>
        <v>3950.6861522881327</v>
      </c>
      <c r="AR631">
        <f>'Expense Drivers'!BH91</f>
        <v>4140.8800410810927</v>
      </c>
      <c r="AS631">
        <f>'Expense Drivers'!BI91</f>
        <v>4340.4971044427466</v>
      </c>
      <c r="AZ631">
        <f>'Expense Drivers'!AK91</f>
        <v>516.66700000000003</v>
      </c>
      <c r="BA631">
        <f>'Expense Drivers'!AL91</f>
        <v>542.02200000000005</v>
      </c>
      <c r="BB631">
        <f>'Expense Drivers'!AM91</f>
        <v>563.97299999999996</v>
      </c>
      <c r="BC631">
        <f>'Expense Drivers'!AN91</f>
        <v>674.03099999999995</v>
      </c>
      <c r="BD631">
        <f>'Expense Drivers'!AO91</f>
        <v>599.73663573441604</v>
      </c>
      <c r="BE631">
        <f>'Expense Drivers'!AP91</f>
        <v>580.27860797882386</v>
      </c>
      <c r="BF631">
        <f>'Expense Drivers'!AQ91</f>
        <v>598.73750526415802</v>
      </c>
      <c r="BG631">
        <f>'Expense Drivers'!AR91</f>
        <v>784.46304643080134</v>
      </c>
    </row>
    <row r="632" spans="1:59">
      <c r="A632" t="str">
        <f>'Expense Drivers'!I92</f>
        <v>Net Revenue</v>
      </c>
      <c r="B632">
        <f>'Expense Drivers'!J92</f>
        <v>0</v>
      </c>
      <c r="C632">
        <f>'Expense Drivers'!K92</f>
        <v>0</v>
      </c>
      <c r="D632">
        <f>'Expense Drivers'!L92</f>
        <v>0</v>
      </c>
      <c r="E632">
        <f>'Expense Drivers'!M92</f>
        <v>0</v>
      </c>
      <c r="F632">
        <f>'Expense Drivers'!N92</f>
        <v>0</v>
      </c>
      <c r="G632">
        <f>'Expense Drivers'!O92</f>
        <v>0</v>
      </c>
      <c r="H632">
        <f>'Expense Drivers'!P92</f>
        <v>0</v>
      </c>
      <c r="I632">
        <f>'Expense Drivers'!Q92</f>
        <v>0</v>
      </c>
      <c r="J632">
        <f>'Expense Drivers'!R92</f>
        <v>0</v>
      </c>
      <c r="K632">
        <f>'Expense Drivers'!S92</f>
        <v>0</v>
      </c>
      <c r="L632">
        <f>'Expense Drivers'!T92</f>
        <v>0</v>
      </c>
      <c r="M632">
        <f>'Expense Drivers'!U92</f>
        <v>0</v>
      </c>
      <c r="N632">
        <f>'Expense Drivers'!V92</f>
        <v>0</v>
      </c>
      <c r="O632">
        <f>'Expense Drivers'!W92</f>
        <v>0</v>
      </c>
      <c r="P632">
        <f>'Expense Drivers'!X92</f>
        <v>0</v>
      </c>
      <c r="Q632">
        <f>'Expense Drivers'!Y92</f>
        <v>85.914000000000001</v>
      </c>
      <c r="R632">
        <f>'Expense Drivers'!Z92</f>
        <v>91.882000000000005</v>
      </c>
      <c r="S632">
        <f>'Expense Drivers'!AA92</f>
        <v>103.00800000000001</v>
      </c>
      <c r="T632">
        <f>'Expense Drivers'!AB92</f>
        <v>121.95099999999996</v>
      </c>
      <c r="U632">
        <f>'Expense Drivers'!AC92</f>
        <v>118.28400000000002</v>
      </c>
      <c r="V632">
        <f>'Expense Drivers'!AD92</f>
        <v>122.06699999999998</v>
      </c>
      <c r="W632">
        <f>'Expense Drivers'!AE92</f>
        <v>133.70399999999998</v>
      </c>
      <c r="X632">
        <f>'Expense Drivers'!AF92</f>
        <v>159.96199999999996</v>
      </c>
      <c r="Y632">
        <f>'Expense Drivers'!AG92</f>
        <v>162.49799999999999</v>
      </c>
      <c r="Z632">
        <f>'Expense Drivers'!AH92</f>
        <v>166.23200000000003</v>
      </c>
      <c r="AA632">
        <f>'Expense Drivers'!AI92</f>
        <v>176.55700000000002</v>
      </c>
      <c r="AB632">
        <f>'Expense Drivers'!AJ92</f>
        <v>224.94800000000004</v>
      </c>
      <c r="AD632">
        <f>'Expense Drivers'!AT92</f>
        <v>89.698999999999998</v>
      </c>
      <c r="AE632">
        <f>'Expense Drivers'!AU92</f>
        <v>146.62800000000001</v>
      </c>
      <c r="AF632">
        <f>'Expense Drivers'!AV92</f>
        <v>237.65899999999999</v>
      </c>
      <c r="AG632">
        <f>'Expense Drivers'!AW92</f>
        <v>402.755</v>
      </c>
      <c r="AH632">
        <f>'Expense Drivers'!AX92</f>
        <v>534.01700000000005</v>
      </c>
      <c r="AI632">
        <f>'Expense Drivers'!AY92</f>
        <v>730.2349999999999</v>
      </c>
      <c r="AJ632">
        <f>'Expense Drivers'!AZ92</f>
        <v>941.13700000000017</v>
      </c>
      <c r="AK632">
        <f>'Expense Drivers'!BA92</f>
        <v>1051.4799380252252</v>
      </c>
      <c r="AL632">
        <f>'Expense Drivers'!BB92</f>
        <v>1168.3288541537995</v>
      </c>
      <c r="AM632">
        <f>'Expense Drivers'!BC92</f>
        <v>1274.1493157092191</v>
      </c>
      <c r="AN632">
        <f>'Expense Drivers'!BD92</f>
        <v>1369.7661123096768</v>
      </c>
      <c r="AO632">
        <f>'Expense Drivers'!BE92</f>
        <v>1456.0947126026431</v>
      </c>
      <c r="AP632">
        <f>'Expense Drivers'!BF92</f>
        <v>1535.4075780322046</v>
      </c>
      <c r="AQ632">
        <f>'Expense Drivers'!BG92</f>
        <v>1614.2099920830574</v>
      </c>
      <c r="AR632">
        <f>'Expense Drivers'!BH92</f>
        <v>1690.4615633070298</v>
      </c>
      <c r="AS632">
        <f>'Expense Drivers'!BI92</f>
        <v>1775.8422113537581</v>
      </c>
      <c r="AZ632">
        <f>'Expense Drivers'!AK92</f>
        <v>209.97400000000005</v>
      </c>
      <c r="BA632">
        <f>'Expense Drivers'!AL92</f>
        <v>219.82200000000006</v>
      </c>
      <c r="BB632">
        <f>'Expense Drivers'!AM92</f>
        <v>234.39699999999993</v>
      </c>
      <c r="BC632">
        <f>'Expense Drivers'!AN92</f>
        <v>276.94399999999996</v>
      </c>
      <c r="BD632">
        <f>'Expense Drivers'!AO92</f>
        <v>243.83234783517196</v>
      </c>
      <c r="BE632">
        <f>'Expense Drivers'!AP92</f>
        <v>236.0733649510837</v>
      </c>
      <c r="BF632">
        <f>'Expense Drivers'!AQ92</f>
        <v>249.46967042094184</v>
      </c>
      <c r="BG632">
        <f>'Expense Drivers'!AR92</f>
        <v>322.10455481802762</v>
      </c>
    </row>
    <row r="633" spans="1:59">
      <c r="A633">
        <f>'Expense Drivers'!I93</f>
        <v>0</v>
      </c>
      <c r="B633">
        <f>'Expense Drivers'!J93</f>
        <v>0</v>
      </c>
      <c r="C633">
        <f>'Expense Drivers'!K93</f>
        <v>0</v>
      </c>
      <c r="D633">
        <f>'Expense Drivers'!L93</f>
        <v>0</v>
      </c>
      <c r="E633">
        <f>'Expense Drivers'!M93</f>
        <v>0</v>
      </c>
      <c r="F633">
        <f>'Expense Drivers'!N93</f>
        <v>0</v>
      </c>
      <c r="G633">
        <f>'Expense Drivers'!O93</f>
        <v>0</v>
      </c>
      <c r="H633">
        <f>'Expense Drivers'!P93</f>
        <v>0</v>
      </c>
      <c r="I633">
        <f>'Expense Drivers'!Q93</f>
        <v>0</v>
      </c>
      <c r="J633">
        <f>'Expense Drivers'!R93</f>
        <v>0</v>
      </c>
      <c r="K633">
        <f>'Expense Drivers'!S93</f>
        <v>0</v>
      </c>
      <c r="L633">
        <f>'Expense Drivers'!T93</f>
        <v>0</v>
      </c>
      <c r="M633">
        <f>'Expense Drivers'!U93</f>
        <v>0</v>
      </c>
      <c r="N633">
        <f>'Expense Drivers'!V93</f>
        <v>0</v>
      </c>
      <c r="O633">
        <f>'Expense Drivers'!W93</f>
        <v>0</v>
      </c>
      <c r="P633">
        <f>'Expense Drivers'!X93</f>
        <v>0</v>
      </c>
      <c r="Q633">
        <f>'Expense Drivers'!Y93</f>
        <v>0</v>
      </c>
      <c r="R633">
        <f>'Expense Drivers'!Z93</f>
        <v>0</v>
      </c>
      <c r="S633">
        <f>'Expense Drivers'!AA93</f>
        <v>0</v>
      </c>
      <c r="T633">
        <f>'Expense Drivers'!AB93</f>
        <v>0</v>
      </c>
      <c r="U633">
        <f>'Expense Drivers'!AC93</f>
        <v>0</v>
      </c>
      <c r="V633">
        <f>'Expense Drivers'!AD93</f>
        <v>0</v>
      </c>
      <c r="W633">
        <f>'Expense Drivers'!AE93</f>
        <v>0</v>
      </c>
      <c r="X633">
        <f>'Expense Drivers'!AF93</f>
        <v>0</v>
      </c>
      <c r="Y633">
        <f>'Expense Drivers'!AG93</f>
        <v>0</v>
      </c>
      <c r="Z633">
        <f>'Expense Drivers'!AH93</f>
        <v>0</v>
      </c>
      <c r="AA633">
        <f>'Expense Drivers'!AI93</f>
        <v>0</v>
      </c>
      <c r="AB633">
        <f>'Expense Drivers'!AJ93</f>
        <v>0</v>
      </c>
      <c r="AD633">
        <f>'Expense Drivers'!AT93</f>
        <v>0</v>
      </c>
      <c r="AE633">
        <f>'Expense Drivers'!AU93</f>
        <v>0</v>
      </c>
      <c r="AF633">
        <f>'Expense Drivers'!AV93</f>
        <v>0</v>
      </c>
      <c r="AG633">
        <f>'Expense Drivers'!AW93</f>
        <v>0</v>
      </c>
      <c r="AH633">
        <f>'Expense Drivers'!AX93</f>
        <v>0</v>
      </c>
      <c r="AI633">
        <f>'Expense Drivers'!AY93</f>
        <v>0</v>
      </c>
      <c r="AJ633">
        <f>'Expense Drivers'!AZ93</f>
        <v>0</v>
      </c>
      <c r="AK633">
        <f>'Expense Drivers'!BA93</f>
        <v>0</v>
      </c>
      <c r="AL633">
        <f>'Expense Drivers'!BB93</f>
        <v>0</v>
      </c>
      <c r="AM633">
        <f>'Expense Drivers'!BC93</f>
        <v>0</v>
      </c>
      <c r="AN633">
        <f>'Expense Drivers'!BD93</f>
        <v>0</v>
      </c>
      <c r="AO633">
        <f>'Expense Drivers'!BE93</f>
        <v>0</v>
      </c>
      <c r="AP633">
        <f>'Expense Drivers'!BF93</f>
        <v>0</v>
      </c>
      <c r="AQ633">
        <f>'Expense Drivers'!BG93</f>
        <v>0</v>
      </c>
      <c r="AR633">
        <f>'Expense Drivers'!BH93</f>
        <v>0</v>
      </c>
      <c r="AS633">
        <f>'Expense Drivers'!BI93</f>
        <v>0</v>
      </c>
      <c r="AZ633">
        <f>'Expense Drivers'!AK93</f>
        <v>0</v>
      </c>
      <c r="BA633">
        <f>'Expense Drivers'!AL93</f>
        <v>0</v>
      </c>
      <c r="BB633">
        <f>'Expense Drivers'!AM93</f>
        <v>0</v>
      </c>
      <c r="BC633">
        <f>'Expense Drivers'!AN93</f>
        <v>0</v>
      </c>
      <c r="BD633">
        <f>'Expense Drivers'!AO93</f>
        <v>0</v>
      </c>
      <c r="BE633">
        <f>'Expense Drivers'!AP93</f>
        <v>0</v>
      </c>
      <c r="BF633">
        <f>'Expense Drivers'!AQ93</f>
        <v>0</v>
      </c>
      <c r="BG633">
        <f>'Expense Drivers'!AR93</f>
        <v>0</v>
      </c>
    </row>
    <row r="634" spans="1:59">
      <c r="A634" t="str">
        <f>'Expense Drivers'!I94</f>
        <v>Other Cost of Revenue (Non-GAAP, ex-D&amp;A)</v>
      </c>
      <c r="B634">
        <f>'Expense Drivers'!J94</f>
        <v>0</v>
      </c>
      <c r="C634">
        <f>'Expense Drivers'!K94</f>
        <v>0</v>
      </c>
      <c r="D634">
        <f>'Expense Drivers'!L94</f>
        <v>0</v>
      </c>
      <c r="E634">
        <f>'Expense Drivers'!M94</f>
        <v>0</v>
      </c>
      <c r="F634">
        <f>'Expense Drivers'!N94</f>
        <v>0</v>
      </c>
      <c r="G634">
        <f>'Expense Drivers'!O94</f>
        <v>0</v>
      </c>
      <c r="H634">
        <f>'Expense Drivers'!P94</f>
        <v>0</v>
      </c>
      <c r="I634">
        <f>'Expense Drivers'!Q94</f>
        <v>0</v>
      </c>
      <c r="J634">
        <f>'Expense Drivers'!R94</f>
        <v>0</v>
      </c>
      <c r="K634">
        <f>'Expense Drivers'!S94</f>
        <v>0</v>
      </c>
      <c r="L634">
        <f>'Expense Drivers'!T94</f>
        <v>0</v>
      </c>
      <c r="M634">
        <f>'Expense Drivers'!U94</f>
        <v>0</v>
      </c>
      <c r="N634">
        <f>'Expense Drivers'!V94</f>
        <v>0</v>
      </c>
      <c r="O634">
        <f>'Expense Drivers'!W94</f>
        <v>0</v>
      </c>
      <c r="P634">
        <f>'Expense Drivers'!X94</f>
        <v>0</v>
      </c>
      <c r="Q634">
        <f>'Expense Drivers'!Y94</f>
        <v>5.6649999999999991</v>
      </c>
      <c r="R634">
        <f>'Expense Drivers'!Z94</f>
        <v>6.4279999999999999</v>
      </c>
      <c r="S634">
        <f>'Expense Drivers'!AA94</f>
        <v>6.7680000000000007</v>
      </c>
      <c r="T634">
        <f>'Expense Drivers'!AB94</f>
        <v>7.6309999999999993</v>
      </c>
      <c r="U634">
        <f>'Expense Drivers'!AC94</f>
        <v>6.9979999999999993</v>
      </c>
      <c r="V634">
        <f>'Expense Drivers'!AD94</f>
        <v>7.4300000000000006</v>
      </c>
      <c r="W634">
        <f>'Expense Drivers'!AE94</f>
        <v>8.7029999999999994</v>
      </c>
      <c r="X634">
        <f>'Expense Drivers'!AF94</f>
        <v>9.2029999999999994</v>
      </c>
      <c r="Y634">
        <f>'Expense Drivers'!AG94</f>
        <v>10.118</v>
      </c>
      <c r="Z634">
        <f>'Expense Drivers'!AH94</f>
        <v>11.058999999999999</v>
      </c>
      <c r="AA634">
        <f>'Expense Drivers'!AI94</f>
        <v>11.926</v>
      </c>
      <c r="AB634">
        <f>'Expense Drivers'!AJ94</f>
        <v>13.686000000000002</v>
      </c>
      <c r="AD634">
        <f>'Expense Drivers'!AT94</f>
        <v>5.1189999999999998</v>
      </c>
      <c r="AE634">
        <f>'Expense Drivers'!AU94</f>
        <v>11.579000000000001</v>
      </c>
      <c r="AF634">
        <f>'Expense Drivers'!AV94</f>
        <v>18.732999999999997</v>
      </c>
      <c r="AG634">
        <f>'Expense Drivers'!AW94</f>
        <v>26.492000000000001</v>
      </c>
      <c r="AH634">
        <f>'Expense Drivers'!AX94</f>
        <v>32.334000000000003</v>
      </c>
      <c r="AI634">
        <f>'Expense Drivers'!AY94</f>
        <v>46.789000000000001</v>
      </c>
      <c r="AJ634">
        <f>'Expense Drivers'!AZ94</f>
        <v>65.155000000000001</v>
      </c>
      <c r="AK634">
        <f>'Expense Drivers'!BA94</f>
        <v>71.612419472982026</v>
      </c>
      <c r="AL634">
        <f>'Expense Drivers'!BB94</f>
        <v>78.402239218865589</v>
      </c>
      <c r="AM634">
        <f>'Expense Drivers'!BC94</f>
        <v>84.229310686689814</v>
      </c>
      <c r="AN634">
        <f>'Expense Drivers'!BD94</f>
        <v>89.180418249411787</v>
      </c>
      <c r="AO634">
        <f>'Expense Drivers'!BE94</f>
        <v>93.344860219551038</v>
      </c>
      <c r="AP634">
        <f>'Expense Drivers'!BF94</f>
        <v>96.89390784423108</v>
      </c>
      <c r="AQ634">
        <f>'Expense Drivers'!BG94</f>
        <v>100.25262748607111</v>
      </c>
      <c r="AR634">
        <f>'Expense Drivers'!BH94</f>
        <v>103.29786970519422</v>
      </c>
      <c r="AS634">
        <f>'Expense Drivers'!BI94</f>
        <v>106.73932391081576</v>
      </c>
      <c r="AZ634">
        <f>'Expense Drivers'!AK94</f>
        <v>16.064</v>
      </c>
      <c r="BA634">
        <f>'Expense Drivers'!AL94</f>
        <v>17.308</v>
      </c>
      <c r="BB634">
        <f>'Expense Drivers'!AM94</f>
        <v>15.631</v>
      </c>
      <c r="BC634">
        <f>'Expense Drivers'!AN94</f>
        <v>16.152000000000001</v>
      </c>
      <c r="BD634">
        <f>'Expense Drivers'!AO94</f>
        <v>18.410490737995445</v>
      </c>
      <c r="BE634">
        <f>'Expense Drivers'!AP94</f>
        <v>18.351501129746225</v>
      </c>
      <c r="BF634">
        <f>'Expense Drivers'!AQ94</f>
        <v>16.386666535886064</v>
      </c>
      <c r="BG634">
        <f>'Expense Drivers'!AR94</f>
        <v>18.463761069354291</v>
      </c>
    </row>
    <row r="635" spans="1:59">
      <c r="A635" t="str">
        <f>'Expense Drivers'!I95</f>
        <v>% Y/Y Change</v>
      </c>
      <c r="B635">
        <f>'Expense Drivers'!J95</f>
        <v>0</v>
      </c>
      <c r="C635">
        <f>'Expense Drivers'!K95</f>
        <v>0</v>
      </c>
      <c r="D635">
        <f>'Expense Drivers'!L95</f>
        <v>0</v>
      </c>
      <c r="E635">
        <f>'Expense Drivers'!M95</f>
        <v>0</v>
      </c>
      <c r="F635">
        <f>'Expense Drivers'!N95</f>
        <v>0</v>
      </c>
      <c r="G635">
        <f>'Expense Drivers'!O95</f>
        <v>0</v>
      </c>
      <c r="H635">
        <f>'Expense Drivers'!P95</f>
        <v>0</v>
      </c>
      <c r="I635">
        <f>'Expense Drivers'!Q95</f>
        <v>0</v>
      </c>
      <c r="J635">
        <f>'Expense Drivers'!R95</f>
        <v>0</v>
      </c>
      <c r="K635">
        <f>'Expense Drivers'!S95</f>
        <v>0</v>
      </c>
      <c r="L635">
        <f>'Expense Drivers'!T95</f>
        <v>0</v>
      </c>
      <c r="M635">
        <f>'Expense Drivers'!U95</f>
        <v>0</v>
      </c>
      <c r="N635">
        <f>'Expense Drivers'!V95</f>
        <v>0</v>
      </c>
      <c r="O635">
        <f>'Expense Drivers'!W95</f>
        <v>0</v>
      </c>
      <c r="P635">
        <f>'Expense Drivers'!X95</f>
        <v>0</v>
      </c>
      <c r="Q635">
        <f>'Expense Drivers'!Y95</f>
        <v>0</v>
      </c>
      <c r="R635">
        <f>'Expense Drivers'!Z95</f>
        <v>0</v>
      </c>
      <c r="S635">
        <f>'Expense Drivers'!AA95</f>
        <v>0</v>
      </c>
      <c r="T635">
        <f>'Expense Drivers'!AB95</f>
        <v>0</v>
      </c>
      <c r="U635">
        <f>'Expense Drivers'!AC95</f>
        <v>0.23530450132391878</v>
      </c>
      <c r="V635">
        <f>'Expense Drivers'!AD95</f>
        <v>0.15588052271313013</v>
      </c>
      <c r="W635">
        <f>'Expense Drivers'!AE95</f>
        <v>0.28590425531914865</v>
      </c>
      <c r="X635">
        <f>'Expense Drivers'!AF95</f>
        <v>0.20600183462193677</v>
      </c>
      <c r="Y635">
        <f>'Expense Drivers'!AG95</f>
        <v>0.4458416690482998</v>
      </c>
      <c r="Z635">
        <f>'Expense Drivers'!AH95</f>
        <v>0.48842530282637941</v>
      </c>
      <c r="AA635">
        <f>'Expense Drivers'!AI95</f>
        <v>0.37033206940135588</v>
      </c>
      <c r="AB635">
        <f>'Expense Drivers'!AJ95</f>
        <v>0.48712376399000346</v>
      </c>
      <c r="AD635">
        <f>'Expense Drivers'!AT95</f>
        <v>0</v>
      </c>
      <c r="AE635">
        <f>'Expense Drivers'!AU95</f>
        <v>1.2619652275835125</v>
      </c>
      <c r="AF635">
        <f>'Expense Drivers'!AV95</f>
        <v>0.6178426461697899</v>
      </c>
      <c r="AG635">
        <f>'Expense Drivers'!AW95</f>
        <v>0.41418886457054427</v>
      </c>
      <c r="AH635">
        <f>'Expense Drivers'!AX95</f>
        <v>0.22051940208364806</v>
      </c>
      <c r="AI635">
        <f>'Expense Drivers'!AY95</f>
        <v>0.44705263808993623</v>
      </c>
      <c r="AJ635">
        <f>'Expense Drivers'!AZ95</f>
        <v>0.39252815832781218</v>
      </c>
      <c r="AK635">
        <f>'Expense Drivers'!BA95</f>
        <v>9.9108579126421903E-2</v>
      </c>
      <c r="AL635">
        <f>'Expense Drivers'!BB95</f>
        <v>9.4813438728253319E-2</v>
      </c>
      <c r="AM635">
        <f>'Expense Drivers'!BC95</f>
        <v>7.4322768404069706E-2</v>
      </c>
      <c r="AN635">
        <f>'Expense Drivers'!BD95</f>
        <v>5.8781290293811628E-2</v>
      </c>
      <c r="AO635">
        <f>'Expense Drivers'!BE95</f>
        <v>4.6696820354581892E-2</v>
      </c>
      <c r="AP635">
        <f>'Expense Drivers'!BF95</f>
        <v>3.8020814604387887E-2</v>
      </c>
      <c r="AQ635">
        <f>'Expense Drivers'!BG95</f>
        <v>3.466388874767623E-2</v>
      </c>
      <c r="AR635">
        <f>'Expense Drivers'!BH95</f>
        <v>3.037568486218678E-2</v>
      </c>
      <c r="AS635">
        <f>'Expense Drivers'!BI95</f>
        <v>3.3315829411034725E-2</v>
      </c>
      <c r="AZ635">
        <f>'Expense Drivers'!AK95</f>
        <v>0.58766554655070169</v>
      </c>
      <c r="BA635">
        <f>'Expense Drivers'!AL95</f>
        <v>0.56506013201916994</v>
      </c>
      <c r="BB635">
        <f>'Expense Drivers'!AM95</f>
        <v>0.31066577226228409</v>
      </c>
      <c r="BC635">
        <f>'Expense Drivers'!AN95</f>
        <v>0.18018412976764564</v>
      </c>
      <c r="BD635">
        <f>'Expense Drivers'!AO95</f>
        <v>0.14607138558238586</v>
      </c>
      <c r="BE635">
        <f>'Expense Drivers'!AP95</f>
        <v>6.0290104561256275E-2</v>
      </c>
      <c r="BF635">
        <f>'Expense Drivers'!AQ95</f>
        <v>4.834409416454899E-2</v>
      </c>
      <c r="BG635">
        <f>'Expense Drivers'!AR95</f>
        <v>0.14312537576487672</v>
      </c>
    </row>
    <row r="636" spans="1:59">
      <c r="A636" t="str">
        <f>'Expense Drivers'!I96</f>
        <v>% Q/Q Change</v>
      </c>
      <c r="B636">
        <f>'Expense Drivers'!J96</f>
        <v>0</v>
      </c>
      <c r="C636">
        <f>'Expense Drivers'!K96</f>
        <v>0</v>
      </c>
      <c r="D636">
        <f>'Expense Drivers'!L96</f>
        <v>0</v>
      </c>
      <c r="E636">
        <f>'Expense Drivers'!M96</f>
        <v>0</v>
      </c>
      <c r="F636">
        <f>'Expense Drivers'!N96</f>
        <v>0</v>
      </c>
      <c r="G636">
        <f>'Expense Drivers'!O96</f>
        <v>0</v>
      </c>
      <c r="H636">
        <f>'Expense Drivers'!P96</f>
        <v>0</v>
      </c>
      <c r="I636">
        <f>'Expense Drivers'!Q96</f>
        <v>0</v>
      </c>
      <c r="J636">
        <f>'Expense Drivers'!R96</f>
        <v>0</v>
      </c>
      <c r="K636">
        <f>'Expense Drivers'!S96</f>
        <v>0</v>
      </c>
      <c r="L636">
        <f>'Expense Drivers'!T96</f>
        <v>0</v>
      </c>
      <c r="M636">
        <f>'Expense Drivers'!U96</f>
        <v>0</v>
      </c>
      <c r="N636">
        <f>'Expense Drivers'!V96</f>
        <v>0</v>
      </c>
      <c r="O636">
        <f>'Expense Drivers'!W96</f>
        <v>0</v>
      </c>
      <c r="P636">
        <f>'Expense Drivers'!X96</f>
        <v>0</v>
      </c>
      <c r="Q636">
        <f>'Expense Drivers'!Y96</f>
        <v>0</v>
      </c>
      <c r="R636">
        <f>'Expense Drivers'!Z96</f>
        <v>0.13468667255075029</v>
      </c>
      <c r="S636">
        <f>'Expense Drivers'!AA96</f>
        <v>5.2893590541381652E-2</v>
      </c>
      <c r="T636">
        <f>'Expense Drivers'!AB96</f>
        <v>0.12751182033096908</v>
      </c>
      <c r="U636">
        <f>'Expense Drivers'!AC96</f>
        <v>-8.2951120429825664E-2</v>
      </c>
      <c r="V636">
        <f>'Expense Drivers'!AD96</f>
        <v>6.1731923406687761E-2</v>
      </c>
      <c r="W636">
        <f>'Expense Drivers'!AE96</f>
        <v>0.17133243606998638</v>
      </c>
      <c r="X636">
        <f>'Expense Drivers'!AF96</f>
        <v>5.7451453521774054E-2</v>
      </c>
      <c r="Y636">
        <f>'Expense Drivers'!AG96</f>
        <v>9.9424100836683849E-2</v>
      </c>
      <c r="Z636">
        <f>'Expense Drivers'!AH96</f>
        <v>9.300256967780185E-2</v>
      </c>
      <c r="AA636">
        <f>'Expense Drivers'!AI96</f>
        <v>7.8397685143322349E-2</v>
      </c>
      <c r="AB636">
        <f>'Expense Drivers'!AJ96</f>
        <v>0.1475767231259435</v>
      </c>
      <c r="AD636">
        <f>'Expense Drivers'!AT96</f>
        <v>0</v>
      </c>
      <c r="AE636" t="str">
        <f>'Expense Drivers'!AU96</f>
        <v>NA</v>
      </c>
      <c r="AF636" t="str">
        <f>'Expense Drivers'!AV96</f>
        <v>NA</v>
      </c>
      <c r="AG636" t="str">
        <f>'Expense Drivers'!AW96</f>
        <v>NA</v>
      </c>
      <c r="AH636" t="str">
        <f>'Expense Drivers'!AX96</f>
        <v>NA</v>
      </c>
      <c r="AI636" t="str">
        <f>'Expense Drivers'!AY96</f>
        <v>NA</v>
      </c>
      <c r="AJ636" t="str">
        <f>'Expense Drivers'!AZ96</f>
        <v>NA</v>
      </c>
      <c r="AK636" t="str">
        <f>'Expense Drivers'!BA96</f>
        <v>NA</v>
      </c>
      <c r="AL636" t="str">
        <f>'Expense Drivers'!BB96</f>
        <v>NA</v>
      </c>
      <c r="AM636" t="str">
        <f>'Expense Drivers'!BC96</f>
        <v>NA</v>
      </c>
      <c r="AN636" t="str">
        <f>'Expense Drivers'!BD96</f>
        <v>NA</v>
      </c>
      <c r="AO636" t="str">
        <f>'Expense Drivers'!BE96</f>
        <v>NA</v>
      </c>
      <c r="AP636" t="str">
        <f>'Expense Drivers'!BF96</f>
        <v>NA</v>
      </c>
      <c r="AQ636" t="str">
        <f>'Expense Drivers'!BG96</f>
        <v>NA</v>
      </c>
      <c r="AR636" t="str">
        <f>'Expense Drivers'!BH96</f>
        <v>NA</v>
      </c>
      <c r="AS636" t="str">
        <f>'Expense Drivers'!BI96</f>
        <v>NA</v>
      </c>
      <c r="AZ636">
        <f>'Expense Drivers'!AK96</f>
        <v>0.17375420137366637</v>
      </c>
      <c r="BA636">
        <f>'Expense Drivers'!AL96</f>
        <v>7.7440239043824688E-2</v>
      </c>
      <c r="BB636">
        <f>'Expense Drivers'!AM96</f>
        <v>-9.6891610815807661E-2</v>
      </c>
      <c r="BC636">
        <f>'Expense Drivers'!AN96</f>
        <v>3.333120081888552E-2</v>
      </c>
      <c r="BD636">
        <f>'Expense Drivers'!AO96</f>
        <v>0.13982731166390816</v>
      </c>
      <c r="BE636">
        <f>'Expense Drivers'!AP96</f>
        <v>-3.2041301390993704E-3</v>
      </c>
      <c r="BF636">
        <f>'Expense Drivers'!AQ96</f>
        <v>-0.10706669606854835</v>
      </c>
      <c r="BG636">
        <f>'Expense Drivers'!AR96</f>
        <v>0.12675515968543594</v>
      </c>
    </row>
    <row r="637" spans="1:59">
      <c r="A637" t="str">
        <f>'Expense Drivers'!I97</f>
        <v>Y/Y Abs Change</v>
      </c>
      <c r="B637">
        <f>'Expense Drivers'!J97</f>
        <v>0</v>
      </c>
      <c r="C637">
        <f>'Expense Drivers'!K97</f>
        <v>0</v>
      </c>
      <c r="D637">
        <f>'Expense Drivers'!L97</f>
        <v>0</v>
      </c>
      <c r="E637">
        <f>'Expense Drivers'!M97</f>
        <v>0</v>
      </c>
      <c r="F637">
        <f>'Expense Drivers'!N97</f>
        <v>0</v>
      </c>
      <c r="G637">
        <f>'Expense Drivers'!O97</f>
        <v>0</v>
      </c>
      <c r="H637">
        <f>'Expense Drivers'!P97</f>
        <v>0</v>
      </c>
      <c r="I637">
        <f>'Expense Drivers'!Q97</f>
        <v>0</v>
      </c>
      <c r="J637">
        <f>'Expense Drivers'!R97</f>
        <v>0</v>
      </c>
      <c r="K637">
        <f>'Expense Drivers'!S97</f>
        <v>0</v>
      </c>
      <c r="L637">
        <f>'Expense Drivers'!T97</f>
        <v>0</v>
      </c>
      <c r="M637">
        <f>'Expense Drivers'!U97</f>
        <v>0</v>
      </c>
      <c r="N637">
        <f>'Expense Drivers'!V97</f>
        <v>0</v>
      </c>
      <c r="O637">
        <f>'Expense Drivers'!W97</f>
        <v>0</v>
      </c>
      <c r="P637">
        <f>'Expense Drivers'!X97</f>
        <v>0</v>
      </c>
      <c r="Q637">
        <f>'Expense Drivers'!Y97</f>
        <v>0</v>
      </c>
      <c r="R637">
        <f>'Expense Drivers'!Z97</f>
        <v>0</v>
      </c>
      <c r="S637">
        <f>'Expense Drivers'!AA97</f>
        <v>0</v>
      </c>
      <c r="T637">
        <f>'Expense Drivers'!AB97</f>
        <v>0</v>
      </c>
      <c r="U637">
        <f>'Expense Drivers'!AC97</f>
        <v>1.3330000000000002</v>
      </c>
      <c r="V637">
        <f>'Expense Drivers'!AD97</f>
        <v>1.0020000000000007</v>
      </c>
      <c r="W637">
        <f>'Expense Drivers'!AE97</f>
        <v>1.9349999999999987</v>
      </c>
      <c r="X637">
        <f>'Expense Drivers'!AF97</f>
        <v>1.5720000000000001</v>
      </c>
      <c r="Y637">
        <f>'Expense Drivers'!AG97</f>
        <v>3.120000000000001</v>
      </c>
      <c r="Z637">
        <f>'Expense Drivers'!AH97</f>
        <v>3.6289999999999987</v>
      </c>
      <c r="AA637">
        <f>'Expense Drivers'!AI97</f>
        <v>3.2230000000000008</v>
      </c>
      <c r="AB637">
        <f>'Expense Drivers'!AJ97</f>
        <v>4.4830000000000023</v>
      </c>
      <c r="AD637">
        <f>'Expense Drivers'!AT97</f>
        <v>0</v>
      </c>
      <c r="AE637">
        <f>'Expense Drivers'!AU97</f>
        <v>6.4600000000000009</v>
      </c>
      <c r="AF637">
        <f>'Expense Drivers'!AV97</f>
        <v>7.1539999999999964</v>
      </c>
      <c r="AG637">
        <f>'Expense Drivers'!AW97</f>
        <v>7.7590000000000039</v>
      </c>
      <c r="AH637">
        <f>'Expense Drivers'!AX97</f>
        <v>5.8420000000000023</v>
      </c>
      <c r="AI637">
        <f>'Expense Drivers'!AY97</f>
        <v>14.454999999999998</v>
      </c>
      <c r="AJ637">
        <f>'Expense Drivers'!AZ97</f>
        <v>18.366</v>
      </c>
      <c r="AK637">
        <f>'Expense Drivers'!BA97</f>
        <v>6.4574194729820249</v>
      </c>
      <c r="AL637">
        <f>'Expense Drivers'!BB97</f>
        <v>6.7898197458835625</v>
      </c>
      <c r="AM637">
        <f>'Expense Drivers'!BC97</f>
        <v>5.8270714678242257</v>
      </c>
      <c r="AN637">
        <f>'Expense Drivers'!BD97</f>
        <v>4.9511075627219725</v>
      </c>
      <c r="AO637">
        <f>'Expense Drivers'!BE97</f>
        <v>4.1644419701392508</v>
      </c>
      <c r="AP637">
        <f>'Expense Drivers'!BF97</f>
        <v>3.5490476246800426</v>
      </c>
      <c r="AQ637">
        <f>'Expense Drivers'!BG97</f>
        <v>3.3587196418400254</v>
      </c>
      <c r="AR637">
        <f>'Expense Drivers'!BH97</f>
        <v>3.0452422191231108</v>
      </c>
      <c r="AS637">
        <f>'Expense Drivers'!BI97</f>
        <v>3.4414542056215396</v>
      </c>
      <c r="AZ637">
        <f>'Expense Drivers'!AK97</f>
        <v>5.9459999999999997</v>
      </c>
      <c r="BA637">
        <f>'Expense Drivers'!AL97</f>
        <v>6.2490000000000006</v>
      </c>
      <c r="BB637">
        <f>'Expense Drivers'!AM97</f>
        <v>3.7050000000000001</v>
      </c>
      <c r="BC637">
        <f>'Expense Drivers'!AN97</f>
        <v>2.4659999999999993</v>
      </c>
      <c r="BD637">
        <f>'Expense Drivers'!AO97</f>
        <v>2.3464907379954454</v>
      </c>
      <c r="BE637">
        <f>'Expense Drivers'!AP97</f>
        <v>1.0435011297462253</v>
      </c>
      <c r="BF637">
        <f>'Expense Drivers'!AQ97</f>
        <v>0.75566653588606414</v>
      </c>
      <c r="BG637">
        <f>'Expense Drivers'!AR97</f>
        <v>2.31176106935429</v>
      </c>
    </row>
    <row r="638" spans="1:59">
      <c r="A638" t="str">
        <f>'Expense Drivers'!I98</f>
        <v>Q/Q Abs Change</v>
      </c>
      <c r="B638">
        <f>'Expense Drivers'!J98</f>
        <v>0</v>
      </c>
      <c r="C638">
        <f>'Expense Drivers'!K98</f>
        <v>0</v>
      </c>
      <c r="D638">
        <f>'Expense Drivers'!L98</f>
        <v>0</v>
      </c>
      <c r="E638">
        <f>'Expense Drivers'!M98</f>
        <v>0</v>
      </c>
      <c r="F638">
        <f>'Expense Drivers'!N98</f>
        <v>0</v>
      </c>
      <c r="G638">
        <f>'Expense Drivers'!O98</f>
        <v>0</v>
      </c>
      <c r="H638">
        <f>'Expense Drivers'!P98</f>
        <v>0</v>
      </c>
      <c r="I638">
        <f>'Expense Drivers'!Q98</f>
        <v>0</v>
      </c>
      <c r="J638">
        <f>'Expense Drivers'!R98</f>
        <v>0</v>
      </c>
      <c r="K638">
        <f>'Expense Drivers'!S98</f>
        <v>0</v>
      </c>
      <c r="L638">
        <f>'Expense Drivers'!T98</f>
        <v>0</v>
      </c>
      <c r="M638">
        <f>'Expense Drivers'!U98</f>
        <v>0</v>
      </c>
      <c r="N638">
        <f>'Expense Drivers'!V98</f>
        <v>0</v>
      </c>
      <c r="O638">
        <f>'Expense Drivers'!W98</f>
        <v>0</v>
      </c>
      <c r="P638">
        <f>'Expense Drivers'!X98</f>
        <v>0</v>
      </c>
      <c r="Q638">
        <f>'Expense Drivers'!Y98</f>
        <v>0</v>
      </c>
      <c r="R638">
        <f>'Expense Drivers'!Z98</f>
        <v>0.76300000000000079</v>
      </c>
      <c r="S638">
        <f>'Expense Drivers'!AA98</f>
        <v>0.34000000000000075</v>
      </c>
      <c r="T638">
        <f>'Expense Drivers'!AB98</f>
        <v>0.86299999999999866</v>
      </c>
      <c r="U638">
        <f>'Expense Drivers'!AC98</f>
        <v>-0.63300000000000001</v>
      </c>
      <c r="V638">
        <f>'Expense Drivers'!AD98</f>
        <v>0.43200000000000127</v>
      </c>
      <c r="W638">
        <f>'Expense Drivers'!AE98</f>
        <v>1.2729999999999988</v>
      </c>
      <c r="X638">
        <f>'Expense Drivers'!AF98</f>
        <v>0.5</v>
      </c>
      <c r="Y638">
        <f>'Expense Drivers'!AG98</f>
        <v>0.91500000000000092</v>
      </c>
      <c r="Z638">
        <f>'Expense Drivers'!AH98</f>
        <v>0.94099999999999895</v>
      </c>
      <c r="AA638">
        <f>'Expense Drivers'!AI98</f>
        <v>0.86700000000000088</v>
      </c>
      <c r="AB638">
        <f>'Expense Drivers'!AJ98</f>
        <v>1.7600000000000016</v>
      </c>
      <c r="AD638">
        <f>'Expense Drivers'!AT98</f>
        <v>0</v>
      </c>
      <c r="AE638" t="str">
        <f>'Expense Drivers'!AU98</f>
        <v>NA</v>
      </c>
      <c r="AF638" t="str">
        <f>'Expense Drivers'!AV98</f>
        <v>NA</v>
      </c>
      <c r="AG638" t="str">
        <f>'Expense Drivers'!AW98</f>
        <v>NA</v>
      </c>
      <c r="AH638" t="str">
        <f>'Expense Drivers'!AX98</f>
        <v>NA</v>
      </c>
      <c r="AI638" t="str">
        <f>'Expense Drivers'!AY98</f>
        <v>NA</v>
      </c>
      <c r="AJ638" t="str">
        <f>'Expense Drivers'!AZ98</f>
        <v>NA</v>
      </c>
      <c r="AK638" t="str">
        <f>'Expense Drivers'!BA98</f>
        <v>NA</v>
      </c>
      <c r="AL638" t="str">
        <f>'Expense Drivers'!BB98</f>
        <v>NA</v>
      </c>
      <c r="AM638" t="str">
        <f>'Expense Drivers'!BC98</f>
        <v>NA</v>
      </c>
      <c r="AN638" t="str">
        <f>'Expense Drivers'!BD98</f>
        <v>NA</v>
      </c>
      <c r="AO638" t="str">
        <f>'Expense Drivers'!BE98</f>
        <v>NA</v>
      </c>
      <c r="AP638" t="str">
        <f>'Expense Drivers'!BF98</f>
        <v>NA</v>
      </c>
      <c r="AQ638" t="str">
        <f>'Expense Drivers'!BG98</f>
        <v>NA</v>
      </c>
      <c r="AR638" t="str">
        <f>'Expense Drivers'!BH98</f>
        <v>NA</v>
      </c>
      <c r="AS638" t="str">
        <f>'Expense Drivers'!BI98</f>
        <v>NA</v>
      </c>
      <c r="AZ638">
        <f>'Expense Drivers'!AK98</f>
        <v>2.3779999999999983</v>
      </c>
      <c r="BA638">
        <f>'Expense Drivers'!AL98</f>
        <v>1.2439999999999998</v>
      </c>
      <c r="BB638">
        <f>'Expense Drivers'!AM98</f>
        <v>-1.6769999999999996</v>
      </c>
      <c r="BC638">
        <f>'Expense Drivers'!AN98</f>
        <v>0.5210000000000008</v>
      </c>
      <c r="BD638">
        <f>'Expense Drivers'!AO98</f>
        <v>2.2584907379954444</v>
      </c>
      <c r="BE638">
        <f>'Expense Drivers'!AP98</f>
        <v>-5.8989608249220282E-2</v>
      </c>
      <c r="BF638">
        <f>'Expense Drivers'!AQ98</f>
        <v>-1.9648345938601608</v>
      </c>
      <c r="BG638">
        <f>'Expense Drivers'!AR98</f>
        <v>2.0770945334682267</v>
      </c>
    </row>
    <row r="639" spans="1:59">
      <c r="A639" t="str">
        <f>'Expense Drivers'!I99</f>
        <v>% of Gross Revenue</v>
      </c>
      <c r="B639">
        <f>'Expense Drivers'!J99</f>
        <v>0</v>
      </c>
      <c r="C639">
        <f>'Expense Drivers'!K99</f>
        <v>0</v>
      </c>
      <c r="D639">
        <f>'Expense Drivers'!L99</f>
        <v>0</v>
      </c>
      <c r="E639">
        <f>'Expense Drivers'!M99</f>
        <v>0</v>
      </c>
      <c r="F639">
        <f>'Expense Drivers'!N99</f>
        <v>0</v>
      </c>
      <c r="G639">
        <f>'Expense Drivers'!O99</f>
        <v>0</v>
      </c>
      <c r="H639">
        <f>'Expense Drivers'!P99</f>
        <v>0</v>
      </c>
      <c r="I639">
        <f>'Expense Drivers'!Q99</f>
        <v>0</v>
      </c>
      <c r="J639">
        <f>'Expense Drivers'!R99</f>
        <v>0</v>
      </c>
      <c r="K639">
        <f>'Expense Drivers'!S99</f>
        <v>0</v>
      </c>
      <c r="L639">
        <f>'Expense Drivers'!T99</f>
        <v>0</v>
      </c>
      <c r="M639">
        <f>'Expense Drivers'!U99</f>
        <v>0</v>
      </c>
      <c r="N639">
        <f>'Expense Drivers'!V99</f>
        <v>0</v>
      </c>
      <c r="O639">
        <f>'Expense Drivers'!W99</f>
        <v>0</v>
      </c>
      <c r="P639">
        <f>'Expense Drivers'!X99</f>
        <v>0</v>
      </c>
      <c r="Q639">
        <f>'Expense Drivers'!Y99</f>
        <v>2.7120705090458198E-2</v>
      </c>
      <c r="R639">
        <f>'Expense Drivers'!Z99</f>
        <v>2.8363036274505475E-2</v>
      </c>
      <c r="S639">
        <f>'Expense Drivers'!AA99</f>
        <v>2.6207671010087322E-2</v>
      </c>
      <c r="T639">
        <f>'Expense Drivers'!AB99</f>
        <v>2.5912682646890037E-2</v>
      </c>
      <c r="U639">
        <f>'Expense Drivers'!AC99</f>
        <v>2.3788803829052386E-2</v>
      </c>
      <c r="V639">
        <f>'Expense Drivers'!AD99</f>
        <v>2.4824093068632105E-2</v>
      </c>
      <c r="W639">
        <f>'Expense Drivers'!AE99</f>
        <v>2.616074595549998E-2</v>
      </c>
      <c r="X639">
        <f>'Expense Drivers'!AF99</f>
        <v>2.3180309205124202E-2</v>
      </c>
      <c r="Y639">
        <f>'Expense Drivers'!AG99</f>
        <v>2.5216010846024831E-2</v>
      </c>
      <c r="Z639">
        <f>'Expense Drivers'!AH99</f>
        <v>2.7158577704868108E-2</v>
      </c>
      <c r="AA639">
        <f>'Expense Drivers'!AI99</f>
        <v>2.8136184227599694E-2</v>
      </c>
      <c r="AB639">
        <f>'Expense Drivers'!AJ99</f>
        <v>2.414501830370926E-2</v>
      </c>
      <c r="AD639">
        <f>'Expense Drivers'!AT99</f>
        <v>0</v>
      </c>
      <c r="AE639">
        <f>'Expense Drivers'!AU99</f>
        <v>3.3157793756747392E-2</v>
      </c>
      <c r="AF639">
        <f>'Expense Drivers'!AV99</f>
        <v>3.1782198711271116E-2</v>
      </c>
      <c r="AG639">
        <f>'Expense Drivers'!AW99</f>
        <v>2.6807036290485788E-2</v>
      </c>
      <c r="AH639">
        <f>'Expense Drivers'!AX99</f>
        <v>2.443676927378946E-2</v>
      </c>
      <c r="AI639">
        <f>'Expense Drivers'!AY99</f>
        <v>2.6006227398999306E-2</v>
      </c>
      <c r="AJ639">
        <f>'Expense Drivers'!AZ99</f>
        <v>2.8369050630624119E-2</v>
      </c>
      <c r="AK639">
        <f>'Expense Drivers'!BA99</f>
        <v>2.7938505841478532E-2</v>
      </c>
      <c r="AL639">
        <f>'Expense Drivers'!BB99</f>
        <v>2.7537617255900426E-2</v>
      </c>
      <c r="AM639">
        <f>'Expense Drivers'!BC99</f>
        <v>2.7107611524082861E-2</v>
      </c>
      <c r="AN639">
        <f>'Expense Drivers'!BD99</f>
        <v>2.6706017475398455E-2</v>
      </c>
      <c r="AO639">
        <f>'Expense Drivers'!BE99</f>
        <v>2.6241486044084335E-2</v>
      </c>
      <c r="AP639">
        <f>'Expense Drivers'!BF99</f>
        <v>2.5775782806559198E-2</v>
      </c>
      <c r="AQ639">
        <f>'Expense Drivers'!BG99</f>
        <v>2.5376003970350173E-2</v>
      </c>
      <c r="AR639">
        <f>'Expense Drivers'!BH99</f>
        <v>2.4945873505242962E-2</v>
      </c>
      <c r="AS639">
        <f>'Expense Drivers'!BI99</f>
        <v>2.4591497550260306E-2</v>
      </c>
      <c r="AZ639">
        <f>'Expense Drivers'!AK99</f>
        <v>3.1091592844133646E-2</v>
      </c>
      <c r="BA639">
        <f>'Expense Drivers'!AL99</f>
        <v>3.1932283191457168E-2</v>
      </c>
      <c r="BB639">
        <f>'Expense Drivers'!AM99</f>
        <v>2.7715865830456425E-2</v>
      </c>
      <c r="BC639">
        <f>'Expense Drivers'!AN99</f>
        <v>2.3963289522292004E-2</v>
      </c>
      <c r="BD639">
        <f>'Expense Drivers'!AO99</f>
        <v>3.0697625659387336E-2</v>
      </c>
      <c r="BE639">
        <f>'Expense Drivers'!AP99</f>
        <v>3.16253276915835E-2</v>
      </c>
      <c r="BF639">
        <f>'Expense Drivers'!AQ99</f>
        <v>2.7368698957077029E-2</v>
      </c>
      <c r="BG639">
        <f>'Expense Drivers'!AR99</f>
        <v>2.3536814325877883E-2</v>
      </c>
    </row>
    <row r="640" spans="1:59">
      <c r="A640" t="str">
        <f>'Expense Drivers'!I100</f>
        <v>% of Net Revenue</v>
      </c>
      <c r="B640">
        <f>'Expense Drivers'!J100</f>
        <v>0</v>
      </c>
      <c r="C640">
        <f>'Expense Drivers'!K100</f>
        <v>0</v>
      </c>
      <c r="D640">
        <f>'Expense Drivers'!L100</f>
        <v>0</v>
      </c>
      <c r="E640">
        <f>'Expense Drivers'!M100</f>
        <v>0</v>
      </c>
      <c r="F640">
        <f>'Expense Drivers'!N100</f>
        <v>0</v>
      </c>
      <c r="G640">
        <f>'Expense Drivers'!O100</f>
        <v>0</v>
      </c>
      <c r="H640">
        <f>'Expense Drivers'!P100</f>
        <v>0</v>
      </c>
      <c r="I640">
        <f>'Expense Drivers'!Q100</f>
        <v>0</v>
      </c>
      <c r="J640">
        <f>'Expense Drivers'!R100</f>
        <v>0</v>
      </c>
      <c r="K640">
        <f>'Expense Drivers'!S100</f>
        <v>0</v>
      </c>
      <c r="L640">
        <f>'Expense Drivers'!T100</f>
        <v>0</v>
      </c>
      <c r="M640">
        <f>'Expense Drivers'!U100</f>
        <v>0</v>
      </c>
      <c r="N640">
        <f>'Expense Drivers'!V100</f>
        <v>0</v>
      </c>
      <c r="O640">
        <f>'Expense Drivers'!W100</f>
        <v>0</v>
      </c>
      <c r="P640">
        <f>'Expense Drivers'!X100</f>
        <v>0</v>
      </c>
      <c r="Q640">
        <f>'Expense Drivers'!Y100</f>
        <v>6.5938031054310106E-2</v>
      </c>
      <c r="R640">
        <f>'Expense Drivers'!Z100</f>
        <v>6.9959295618293019E-2</v>
      </c>
      <c r="S640">
        <f>'Expense Drivers'!AA100</f>
        <v>6.5703634669151911E-2</v>
      </c>
      <c r="T640">
        <f>'Expense Drivers'!AB100</f>
        <v>6.2574312633762758E-2</v>
      </c>
      <c r="U640">
        <f>'Expense Drivers'!AC100</f>
        <v>5.9162693179128187E-2</v>
      </c>
      <c r="V640">
        <f>'Expense Drivers'!AD100</f>
        <v>6.0868211719793244E-2</v>
      </c>
      <c r="W640">
        <f>'Expense Drivers'!AE100</f>
        <v>6.509154550350027E-2</v>
      </c>
      <c r="X640">
        <f>'Expense Drivers'!AF100</f>
        <v>5.7532413948312731E-2</v>
      </c>
      <c r="Y640">
        <f>'Expense Drivers'!AG100</f>
        <v>6.226538172777512E-2</v>
      </c>
      <c r="Z640">
        <f>'Expense Drivers'!AH100</f>
        <v>6.6527503729727114E-2</v>
      </c>
      <c r="AA640">
        <f>'Expense Drivers'!AI100</f>
        <v>6.7547590863007406E-2</v>
      </c>
      <c r="AB640">
        <f>'Expense Drivers'!AJ100</f>
        <v>6.0840727634831157E-2</v>
      </c>
      <c r="AD640">
        <f>'Expense Drivers'!AT100</f>
        <v>0</v>
      </c>
      <c r="AE640">
        <f>'Expense Drivers'!AU100</f>
        <v>7.8968546253103081E-2</v>
      </c>
      <c r="AF640">
        <f>'Expense Drivers'!AV100</f>
        <v>7.8823019536394576E-2</v>
      </c>
      <c r="AG640">
        <f>'Expense Drivers'!AW100</f>
        <v>6.5776961179873625E-2</v>
      </c>
      <c r="AH640">
        <f>'Expense Drivers'!AX100</f>
        <v>6.0548634219509866E-2</v>
      </c>
      <c r="AI640">
        <f>'Expense Drivers'!AY100</f>
        <v>6.407389402041809E-2</v>
      </c>
      <c r="AJ640">
        <f>'Expense Drivers'!AZ100</f>
        <v>6.923009083693446E-2</v>
      </c>
      <c r="AK640">
        <f>'Expense Drivers'!BA100</f>
        <v>6.810631081319217E-2</v>
      </c>
      <c r="AL640">
        <f>'Expense Drivers'!BB100</f>
        <v>6.710631081319221E-2</v>
      </c>
      <c r="AM640">
        <f>'Expense Drivers'!BC100</f>
        <v>6.6106310813192223E-2</v>
      </c>
      <c r="AN640">
        <f>'Expense Drivers'!BD100</f>
        <v>6.5106310813192222E-2</v>
      </c>
      <c r="AO640">
        <f>'Expense Drivers'!BE100</f>
        <v>6.410631081319236E-2</v>
      </c>
      <c r="AP640">
        <f>'Expense Drivers'!BF100</f>
        <v>6.3106310813192276E-2</v>
      </c>
      <c r="AQ640">
        <f>'Expense Drivers'!BG100</f>
        <v>6.2106310813192338E-2</v>
      </c>
      <c r="AR640">
        <f>'Expense Drivers'!BH100</f>
        <v>6.110631081319224E-2</v>
      </c>
      <c r="AS640">
        <f>'Expense Drivers'!BI100</f>
        <v>6.0106310813192322E-2</v>
      </c>
      <c r="AZ640">
        <f>'Expense Drivers'!AK100</f>
        <v>7.6504710106965607E-2</v>
      </c>
      <c r="BA640">
        <f>'Expense Drivers'!AL100</f>
        <v>7.8736432204237955E-2</v>
      </c>
      <c r="BB640">
        <f>'Expense Drivers'!AM100</f>
        <v>6.6686007073469389E-2</v>
      </c>
      <c r="BC640">
        <f>'Expense Drivers'!AN100</f>
        <v>5.8322260095903876E-2</v>
      </c>
      <c r="BD640">
        <f>'Expense Drivers'!AO100</f>
        <v>7.5504710106965536E-2</v>
      </c>
      <c r="BE640">
        <f>'Expense Drivers'!AP100</f>
        <v>7.7736432204237885E-2</v>
      </c>
      <c r="BF640">
        <f>'Expense Drivers'!AQ100</f>
        <v>6.5686007073469402E-2</v>
      </c>
      <c r="BG640">
        <f>'Expense Drivers'!AR100</f>
        <v>5.7322260095903826E-2</v>
      </c>
    </row>
    <row r="641" spans="1:59">
      <c r="A641">
        <f>'Expense Drivers'!I101</f>
        <v>0</v>
      </c>
      <c r="B641">
        <f>'Expense Drivers'!J101</f>
        <v>0</v>
      </c>
      <c r="C641">
        <f>'Expense Drivers'!K101</f>
        <v>0</v>
      </c>
      <c r="D641">
        <f>'Expense Drivers'!L101</f>
        <v>0</v>
      </c>
      <c r="E641">
        <f>'Expense Drivers'!M101</f>
        <v>0</v>
      </c>
      <c r="F641">
        <f>'Expense Drivers'!N101</f>
        <v>0</v>
      </c>
      <c r="G641">
        <f>'Expense Drivers'!O101</f>
        <v>0</v>
      </c>
      <c r="H641">
        <f>'Expense Drivers'!P101</f>
        <v>0</v>
      </c>
      <c r="I641">
        <f>'Expense Drivers'!Q101</f>
        <v>0</v>
      </c>
      <c r="J641">
        <f>'Expense Drivers'!R101</f>
        <v>0</v>
      </c>
      <c r="K641">
        <f>'Expense Drivers'!S101</f>
        <v>0</v>
      </c>
      <c r="L641">
        <f>'Expense Drivers'!T101</f>
        <v>0</v>
      </c>
      <c r="M641">
        <f>'Expense Drivers'!U101</f>
        <v>0</v>
      </c>
      <c r="N641">
        <f>'Expense Drivers'!V101</f>
        <v>0</v>
      </c>
      <c r="O641">
        <f>'Expense Drivers'!W101</f>
        <v>0</v>
      </c>
      <c r="P641">
        <f>'Expense Drivers'!X101</f>
        <v>0</v>
      </c>
      <c r="Q641">
        <f>'Expense Drivers'!Y101</f>
        <v>0</v>
      </c>
      <c r="R641">
        <f>'Expense Drivers'!Z101</f>
        <v>0</v>
      </c>
      <c r="S641">
        <f>'Expense Drivers'!AA101</f>
        <v>0</v>
      </c>
      <c r="T641">
        <f>'Expense Drivers'!AB101</f>
        <v>0</v>
      </c>
      <c r="U641">
        <f>'Expense Drivers'!AC101</f>
        <v>0</v>
      </c>
      <c r="V641">
        <f>'Expense Drivers'!AD101</f>
        <v>0</v>
      </c>
      <c r="W641">
        <f>'Expense Drivers'!AE101</f>
        <v>0</v>
      </c>
      <c r="X641">
        <f>'Expense Drivers'!AF101</f>
        <v>0</v>
      </c>
      <c r="Y641">
        <f>'Expense Drivers'!AG101</f>
        <v>0</v>
      </c>
      <c r="Z641">
        <f>'Expense Drivers'!AH101</f>
        <v>0</v>
      </c>
      <c r="AA641">
        <f>'Expense Drivers'!AI101</f>
        <v>0</v>
      </c>
      <c r="AB641">
        <f>'Expense Drivers'!AJ101</f>
        <v>0</v>
      </c>
      <c r="AD641">
        <f>'Expense Drivers'!AT101</f>
        <v>0</v>
      </c>
      <c r="AE641">
        <f>'Expense Drivers'!AU101</f>
        <v>0</v>
      </c>
      <c r="AF641">
        <f>'Expense Drivers'!AV101</f>
        <v>0</v>
      </c>
      <c r="AG641">
        <f>'Expense Drivers'!AW101</f>
        <v>376.26299999999998</v>
      </c>
      <c r="AH641">
        <f>'Expense Drivers'!AX101</f>
        <v>0</v>
      </c>
      <c r="AI641">
        <f>'Expense Drivers'!AY101</f>
        <v>0</v>
      </c>
      <c r="AJ641">
        <f>'Expense Drivers'!AZ101</f>
        <v>0</v>
      </c>
      <c r="AK641">
        <f>'Expense Drivers'!BA101</f>
        <v>0</v>
      </c>
      <c r="AL641">
        <f>'Expense Drivers'!BB101</f>
        <v>0</v>
      </c>
      <c r="AM641">
        <f>'Expense Drivers'!BC101</f>
        <v>0</v>
      </c>
      <c r="AN641">
        <f>'Expense Drivers'!BD101</f>
        <v>0</v>
      </c>
      <c r="AO641">
        <f>'Expense Drivers'!BE101</f>
        <v>0</v>
      </c>
      <c r="AP641">
        <f>'Expense Drivers'!BF101</f>
        <v>0</v>
      </c>
      <c r="AQ641">
        <f>'Expense Drivers'!BG101</f>
        <v>0</v>
      </c>
      <c r="AR641">
        <f>'Expense Drivers'!BH101</f>
        <v>0</v>
      </c>
      <c r="AS641">
        <f>'Expense Drivers'!BI101</f>
        <v>0</v>
      </c>
      <c r="AZ641">
        <f>'Expense Drivers'!AK101</f>
        <v>0</v>
      </c>
      <c r="BA641">
        <f>'Expense Drivers'!AL101</f>
        <v>0</v>
      </c>
      <c r="BB641">
        <f>'Expense Drivers'!AM101</f>
        <v>0</v>
      </c>
      <c r="BC641">
        <f>'Expense Drivers'!AN101</f>
        <v>0</v>
      </c>
      <c r="BD641">
        <f>'Expense Drivers'!AO101</f>
        <v>0</v>
      </c>
      <c r="BE641">
        <f>'Expense Drivers'!AP101</f>
        <v>0</v>
      </c>
      <c r="BF641">
        <f>'Expense Drivers'!AQ101</f>
        <v>0</v>
      </c>
      <c r="BG641">
        <f>'Expense Drivers'!AR101</f>
        <v>0</v>
      </c>
    </row>
    <row r="642" spans="1:59">
      <c r="A642" t="str">
        <f>'Expense Drivers'!I122</f>
        <v>Gross Profit</v>
      </c>
      <c r="B642">
        <f>'Expense Drivers'!J122</f>
        <v>0</v>
      </c>
      <c r="C642">
        <f>'Expense Drivers'!K122</f>
        <v>0</v>
      </c>
      <c r="D642">
        <f>'Expense Drivers'!L122</f>
        <v>0</v>
      </c>
      <c r="E642">
        <f>'Expense Drivers'!M122</f>
        <v>0</v>
      </c>
      <c r="F642">
        <f>'Expense Drivers'!N122</f>
        <v>0</v>
      </c>
      <c r="G642">
        <f>'Expense Drivers'!O122</f>
        <v>0</v>
      </c>
      <c r="H642">
        <f>'Expense Drivers'!P122</f>
        <v>0</v>
      </c>
      <c r="I642">
        <f>'Expense Drivers'!Q122</f>
        <v>0</v>
      </c>
      <c r="J642">
        <f>'Expense Drivers'!R122</f>
        <v>0</v>
      </c>
      <c r="K642">
        <f>'Expense Drivers'!S122</f>
        <v>0</v>
      </c>
      <c r="L642">
        <f>'Expense Drivers'!T122</f>
        <v>0</v>
      </c>
      <c r="M642">
        <f>'Expense Drivers'!U122</f>
        <v>0</v>
      </c>
      <c r="N642">
        <f>'Expense Drivers'!V122</f>
        <v>0</v>
      </c>
      <c r="O642">
        <f>'Expense Drivers'!W122</f>
        <v>0</v>
      </c>
      <c r="P642">
        <f>'Expense Drivers'!X122</f>
        <v>0</v>
      </c>
      <c r="Q642">
        <f>'Expense Drivers'!Y122</f>
        <v>80.248999999999995</v>
      </c>
      <c r="R642">
        <f>'Expense Drivers'!Z122</f>
        <v>85.454000000000008</v>
      </c>
      <c r="S642">
        <f>'Expense Drivers'!AA122</f>
        <v>96.240000000000009</v>
      </c>
      <c r="T642">
        <f>'Expense Drivers'!AB122</f>
        <v>114.31999999999996</v>
      </c>
      <c r="U642">
        <f>'Expense Drivers'!AC122</f>
        <v>111.28600000000002</v>
      </c>
      <c r="V642">
        <f>'Expense Drivers'!AD122</f>
        <v>114.63699999999997</v>
      </c>
      <c r="W642">
        <f>'Expense Drivers'!AE122</f>
        <v>125.00099999999998</v>
      </c>
      <c r="X642">
        <f>'Expense Drivers'!AF122</f>
        <v>150.75899999999996</v>
      </c>
      <c r="Y642">
        <f>'Expense Drivers'!AG122</f>
        <v>152.38</v>
      </c>
      <c r="Z642">
        <f>'Expense Drivers'!AH122</f>
        <v>155.17300000000003</v>
      </c>
      <c r="AA642">
        <f>'Expense Drivers'!AI122</f>
        <v>164.63100000000003</v>
      </c>
      <c r="AB642">
        <f>'Expense Drivers'!AJ122</f>
        <v>211.26200000000003</v>
      </c>
      <c r="AD642">
        <f>'Expense Drivers'!AT122</f>
        <v>0</v>
      </c>
      <c r="AE642">
        <f>'Expense Drivers'!AU122</f>
        <v>0</v>
      </c>
      <c r="AF642">
        <f>'Expense Drivers'!AV122</f>
        <v>0</v>
      </c>
      <c r="AG642">
        <f>'Expense Drivers'!AW122</f>
        <v>376.26299999999992</v>
      </c>
      <c r="AH642">
        <f>'Expense Drivers'!AX122</f>
        <v>501.68299999999994</v>
      </c>
      <c r="AI642">
        <f>'Expense Drivers'!AY122</f>
        <v>683.44600000000003</v>
      </c>
      <c r="AJ642">
        <f>'Expense Drivers'!AZ122</f>
        <v>875.98199999999997</v>
      </c>
      <c r="AK642">
        <f>'Expense Drivers'!BA122</f>
        <v>979.86751855224304</v>
      </c>
      <c r="AL642">
        <f>'Expense Drivers'!BB122</f>
        <v>1089.9266149349339</v>
      </c>
      <c r="AM642">
        <f>'Expense Drivers'!BC122</f>
        <v>1189.9200050225293</v>
      </c>
      <c r="AN642">
        <f>'Expense Drivers'!BD122</f>
        <v>1280.585694060265</v>
      </c>
      <c r="AO642">
        <f>'Expense Drivers'!BE122</f>
        <v>1362.749852383092</v>
      </c>
      <c r="AP642">
        <f>'Expense Drivers'!BF122</f>
        <v>1438.5136701879735</v>
      </c>
      <c r="AQ642">
        <f>'Expense Drivers'!BG122</f>
        <v>1513.9573645969863</v>
      </c>
      <c r="AR642">
        <f>'Expense Drivers'!BH122</f>
        <v>1587.1636936018356</v>
      </c>
      <c r="AS642">
        <f>'Expense Drivers'!BI122</f>
        <v>1669.1028874429423</v>
      </c>
      <c r="AZ642">
        <f>'Expense Drivers'!AK122</f>
        <v>193.91000000000005</v>
      </c>
      <c r="BA642">
        <f>'Expense Drivers'!AL122</f>
        <v>202.51400000000007</v>
      </c>
      <c r="BB642">
        <f>'Expense Drivers'!AM122</f>
        <v>218.76599999999993</v>
      </c>
      <c r="BC642">
        <f>'Expense Drivers'!AN122</f>
        <v>260.79199999999997</v>
      </c>
      <c r="BD642">
        <f>'Expense Drivers'!AO122</f>
        <v>225.42185709717651</v>
      </c>
      <c r="BE642">
        <f>'Expense Drivers'!AP122</f>
        <v>217.72186382133748</v>
      </c>
      <c r="BF642">
        <f>'Expense Drivers'!AQ122</f>
        <v>233.08300388505577</v>
      </c>
      <c r="BG642">
        <f>'Expense Drivers'!AR122</f>
        <v>303.64079374867333</v>
      </c>
    </row>
    <row r="643" spans="1:59">
      <c r="A643" t="str">
        <f>'Expense Drivers'!I123</f>
        <v>Gross Margin (on Net)</v>
      </c>
      <c r="B643">
        <f>'Expense Drivers'!J123</f>
        <v>0</v>
      </c>
      <c r="C643">
        <f>'Expense Drivers'!K123</f>
        <v>0</v>
      </c>
      <c r="D643">
        <f>'Expense Drivers'!L123</f>
        <v>0</v>
      </c>
      <c r="E643">
        <f>'Expense Drivers'!M123</f>
        <v>0</v>
      </c>
      <c r="F643">
        <f>'Expense Drivers'!N123</f>
        <v>0</v>
      </c>
      <c r="G643">
        <f>'Expense Drivers'!O123</f>
        <v>0</v>
      </c>
      <c r="H643">
        <f>'Expense Drivers'!P123</f>
        <v>0</v>
      </c>
      <c r="I643">
        <f>'Expense Drivers'!Q123</f>
        <v>0</v>
      </c>
      <c r="J643">
        <f>'Expense Drivers'!R123</f>
        <v>0</v>
      </c>
      <c r="K643">
        <f>'Expense Drivers'!S123</f>
        <v>0</v>
      </c>
      <c r="L643">
        <f>'Expense Drivers'!T123</f>
        <v>0</v>
      </c>
      <c r="M643">
        <f>'Expense Drivers'!U123</f>
        <v>0</v>
      </c>
      <c r="N643">
        <f>'Expense Drivers'!V123</f>
        <v>0</v>
      </c>
      <c r="O643">
        <f>'Expense Drivers'!W123</f>
        <v>0</v>
      </c>
      <c r="P643">
        <f>'Expense Drivers'!X123</f>
        <v>0</v>
      </c>
      <c r="Q643">
        <f>'Expense Drivers'!Y123</f>
        <v>0.93406196894568982</v>
      </c>
      <c r="R643">
        <f>'Expense Drivers'!Z123</f>
        <v>0.93004070438170705</v>
      </c>
      <c r="S643">
        <f>'Expense Drivers'!AA123</f>
        <v>0.93429636533084814</v>
      </c>
      <c r="T643">
        <f>'Expense Drivers'!AB123</f>
        <v>0.93742568736623721</v>
      </c>
      <c r="U643">
        <f>'Expense Drivers'!AC123</f>
        <v>0.94083730682087174</v>
      </c>
      <c r="V643">
        <f>'Expense Drivers'!AD123</f>
        <v>0.93913178828020671</v>
      </c>
      <c r="W643">
        <f>'Expense Drivers'!AE123</f>
        <v>0.93490845449649973</v>
      </c>
      <c r="X643">
        <f>'Expense Drivers'!AF123</f>
        <v>0.94246758605168723</v>
      </c>
      <c r="Y643">
        <f>'Expense Drivers'!AG123</f>
        <v>0.93773461827222493</v>
      </c>
      <c r="Z643">
        <f>'Expense Drivers'!AH123</f>
        <v>0.93347249627027284</v>
      </c>
      <c r="AA643">
        <f>'Expense Drivers'!AI123</f>
        <v>0.93245240913699268</v>
      </c>
      <c r="AB643">
        <f>'Expense Drivers'!AJ123</f>
        <v>0.93915927236516883</v>
      </c>
      <c r="AD643">
        <f>'Expense Drivers'!AT123</f>
        <v>0</v>
      </c>
      <c r="AE643">
        <f>'Expense Drivers'!AU123</f>
        <v>0</v>
      </c>
      <c r="AF643">
        <f>'Expense Drivers'!AV123</f>
        <v>0</v>
      </c>
      <c r="AG643">
        <f>'Expense Drivers'!AW123</f>
        <v>0.93422303882012614</v>
      </c>
      <c r="AH643">
        <f>'Expense Drivers'!AX123</f>
        <v>0.93945136578048993</v>
      </c>
      <c r="AI643">
        <f>'Expense Drivers'!AY123</f>
        <v>0.93592610597958203</v>
      </c>
      <c r="AJ643">
        <f>'Expense Drivers'!AZ123</f>
        <v>0.93076990916306535</v>
      </c>
      <c r="AK643">
        <f>'Expense Drivers'!BA123</f>
        <v>0.93189368918680771</v>
      </c>
      <c r="AL643">
        <f>'Expense Drivers'!BB123</f>
        <v>0.93289368918680771</v>
      </c>
      <c r="AM643">
        <f>'Expense Drivers'!BC123</f>
        <v>0.93389368918680771</v>
      </c>
      <c r="AN643">
        <f>'Expense Drivers'!BD123</f>
        <v>0.93489368918680771</v>
      </c>
      <c r="AO643">
        <f>'Expense Drivers'!BE123</f>
        <v>0.93589368918680771</v>
      </c>
      <c r="AP643">
        <f>'Expense Drivers'!BF123</f>
        <v>0.93689368918680771</v>
      </c>
      <c r="AQ643">
        <f>'Expense Drivers'!BG123</f>
        <v>0.93789368918680771</v>
      </c>
      <c r="AR643">
        <f>'Expense Drivers'!BH123</f>
        <v>0.93889368918680771</v>
      </c>
      <c r="AS643">
        <f>'Expense Drivers'!BI123</f>
        <v>0.93989368918680771</v>
      </c>
      <c r="AZ643">
        <f>'Expense Drivers'!AK123</f>
        <v>0.92349528989303442</v>
      </c>
      <c r="BA643">
        <f>'Expense Drivers'!AL123</f>
        <v>0.92126356779576213</v>
      </c>
      <c r="BB643">
        <f>'Expense Drivers'!AM123</f>
        <v>0.93331399292653061</v>
      </c>
      <c r="BC643">
        <f>'Expense Drivers'!AN123</f>
        <v>0.9416777399040962</v>
      </c>
      <c r="BD643">
        <f>'Expense Drivers'!AO123</f>
        <v>0.92449528989303442</v>
      </c>
      <c r="BE643">
        <f>'Expense Drivers'!AP123</f>
        <v>0.92226356779576213</v>
      </c>
      <c r="BF643">
        <f>'Expense Drivers'!AQ123</f>
        <v>0.93431399292653061</v>
      </c>
      <c r="BG643">
        <f>'Expense Drivers'!AR123</f>
        <v>0.9426777399040962</v>
      </c>
    </row>
    <row r="644" spans="1:59">
      <c r="A644" t="str">
        <f>'Expense Drivers'!I124</f>
        <v>Y/Y Bps Change</v>
      </c>
      <c r="B644">
        <f>'Expense Drivers'!J124</f>
        <v>0</v>
      </c>
      <c r="C644">
        <f>'Expense Drivers'!K124</f>
        <v>0</v>
      </c>
      <c r="D644">
        <f>'Expense Drivers'!L124</f>
        <v>0</v>
      </c>
      <c r="E644">
        <f>'Expense Drivers'!M124</f>
        <v>0</v>
      </c>
      <c r="F644">
        <f>'Expense Drivers'!N124</f>
        <v>0</v>
      </c>
      <c r="G644">
        <f>'Expense Drivers'!O124</f>
        <v>0</v>
      </c>
      <c r="H644">
        <f>'Expense Drivers'!P124</f>
        <v>0</v>
      </c>
      <c r="I644">
        <f>'Expense Drivers'!Q124</f>
        <v>0</v>
      </c>
      <c r="J644">
        <f>'Expense Drivers'!R124</f>
        <v>0</v>
      </c>
      <c r="K644">
        <f>'Expense Drivers'!S124</f>
        <v>0</v>
      </c>
      <c r="L644">
        <f>'Expense Drivers'!T124</f>
        <v>0</v>
      </c>
      <c r="M644">
        <f>'Expense Drivers'!U124</f>
        <v>0</v>
      </c>
      <c r="N644">
        <f>'Expense Drivers'!V124</f>
        <v>0</v>
      </c>
      <c r="O644">
        <f>'Expense Drivers'!W124</f>
        <v>0</v>
      </c>
      <c r="P644">
        <f>'Expense Drivers'!X124</f>
        <v>0</v>
      </c>
      <c r="Q644">
        <f>'Expense Drivers'!Y124</f>
        <v>0</v>
      </c>
      <c r="R644">
        <f>'Expense Drivers'!Z124</f>
        <v>0</v>
      </c>
      <c r="S644">
        <f>'Expense Drivers'!AA124</f>
        <v>0</v>
      </c>
      <c r="T644">
        <f>'Expense Drivers'!AB124</f>
        <v>0</v>
      </c>
      <c r="U644">
        <f>'Expense Drivers'!AC124</f>
        <v>67.753378751819199</v>
      </c>
      <c r="V644">
        <f>'Expense Drivers'!AD124</f>
        <v>90.91083898499663</v>
      </c>
      <c r="W644">
        <f>'Expense Drivers'!AE124</f>
        <v>6.1208916565158589</v>
      </c>
      <c r="X644">
        <f>'Expense Drivers'!AF124</f>
        <v>50.41898685450019</v>
      </c>
      <c r="Y644">
        <f>'Expense Drivers'!AG124</f>
        <v>-31.026885486468146</v>
      </c>
      <c r="Z644">
        <f>'Expense Drivers'!AH124</f>
        <v>-56.592920099338698</v>
      </c>
      <c r="AA644">
        <f>'Expense Drivers'!AI124</f>
        <v>-24.56045359507053</v>
      </c>
      <c r="AB644">
        <f>'Expense Drivers'!AJ124</f>
        <v>-33.083136865184045</v>
      </c>
      <c r="AD644">
        <f>'Expense Drivers'!AT124</f>
        <v>0</v>
      </c>
      <c r="AE644">
        <f>'Expense Drivers'!AU124</f>
        <v>0</v>
      </c>
      <c r="AF644">
        <f>'Expense Drivers'!AV124</f>
        <v>0</v>
      </c>
      <c r="AG644">
        <f>'Expense Drivers'!AW124</f>
        <v>0</v>
      </c>
      <c r="AH644">
        <f>'Expense Drivers'!AX124</f>
        <v>52.28326960363794</v>
      </c>
      <c r="AI644">
        <f>'Expense Drivers'!AY124</f>
        <v>-35.25259800907898</v>
      </c>
      <c r="AJ644">
        <f>'Expense Drivers'!AZ124</f>
        <v>-51.561968165166896</v>
      </c>
      <c r="AK644">
        <f>'Expense Drivers'!BA124</f>
        <v>11.237800237423601</v>
      </c>
      <c r="AL644">
        <f>'Expense Drivers'!BB124</f>
        <v>10</v>
      </c>
      <c r="AM644">
        <f>'Expense Drivers'!BC124</f>
        <v>10</v>
      </c>
      <c r="AN644">
        <f>'Expense Drivers'!BD124</f>
        <v>10</v>
      </c>
      <c r="AO644">
        <f>'Expense Drivers'!BE124</f>
        <v>10</v>
      </c>
      <c r="AP644">
        <f>'Expense Drivers'!BF124</f>
        <v>10</v>
      </c>
      <c r="AQ644">
        <f>'Expense Drivers'!BG124</f>
        <v>10</v>
      </c>
      <c r="AR644">
        <f>'Expense Drivers'!BH124</f>
        <v>10</v>
      </c>
      <c r="AS644">
        <f>'Expense Drivers'!BI124</f>
        <v>10</v>
      </c>
      <c r="AZ644">
        <f>'Expense Drivers'!AK124</f>
        <v>-142.39328379190508</v>
      </c>
      <c r="BA644">
        <f>'Expense Drivers'!AL124</f>
        <v>-122.08928474510716</v>
      </c>
      <c r="BB644">
        <f>'Expense Drivers'!AM124</f>
        <v>8.6158378953793413</v>
      </c>
      <c r="BC644">
        <f>'Expense Drivers'!AN124</f>
        <v>25.184675389273714</v>
      </c>
      <c r="BD644">
        <f>'Expense Drivers'!AO124</f>
        <v>10</v>
      </c>
      <c r="BE644">
        <f>'Expense Drivers'!AP124</f>
        <v>10</v>
      </c>
      <c r="BF644">
        <f>'Expense Drivers'!AQ124</f>
        <v>10</v>
      </c>
      <c r="BG644">
        <f>'Expense Drivers'!AR124</f>
        <v>10</v>
      </c>
    </row>
    <row r="645" spans="1:59">
      <c r="A645" t="str">
        <f>'Expense Drivers'!I125</f>
        <v>Q/Q Bps Change</v>
      </c>
      <c r="B645">
        <f>'Expense Drivers'!J125</f>
        <v>0</v>
      </c>
      <c r="C645">
        <f>'Expense Drivers'!K125</f>
        <v>0</v>
      </c>
      <c r="D645">
        <f>'Expense Drivers'!L125</f>
        <v>0</v>
      </c>
      <c r="E645">
        <f>'Expense Drivers'!M125</f>
        <v>0</v>
      </c>
      <c r="F645">
        <f>'Expense Drivers'!N125</f>
        <v>0</v>
      </c>
      <c r="G645">
        <f>'Expense Drivers'!O125</f>
        <v>0</v>
      </c>
      <c r="H645">
        <f>'Expense Drivers'!P125</f>
        <v>0</v>
      </c>
      <c r="I645">
        <f>'Expense Drivers'!Q125</f>
        <v>0</v>
      </c>
      <c r="J645">
        <f>'Expense Drivers'!R125</f>
        <v>0</v>
      </c>
      <c r="K645">
        <f>'Expense Drivers'!S125</f>
        <v>0</v>
      </c>
      <c r="L645">
        <f>'Expense Drivers'!T125</f>
        <v>0</v>
      </c>
      <c r="M645">
        <f>'Expense Drivers'!U125</f>
        <v>0</v>
      </c>
      <c r="N645">
        <f>'Expense Drivers'!V125</f>
        <v>0</v>
      </c>
      <c r="O645">
        <f>'Expense Drivers'!W125</f>
        <v>0</v>
      </c>
      <c r="P645">
        <f>'Expense Drivers'!X125</f>
        <v>0</v>
      </c>
      <c r="Q645">
        <f>'Expense Drivers'!Y125</f>
        <v>0</v>
      </c>
      <c r="R645">
        <f>'Expense Drivers'!Z125</f>
        <v>0</v>
      </c>
      <c r="S645">
        <f>'Expense Drivers'!AA125</f>
        <v>0</v>
      </c>
      <c r="T645">
        <f>'Expense Drivers'!AB125</f>
        <v>0</v>
      </c>
      <c r="U645">
        <f>'Expense Drivers'!AC125</f>
        <v>34.116194546345291</v>
      </c>
      <c r="V645">
        <f>'Expense Drivers'!AD125</f>
        <v>-17.055185406650295</v>
      </c>
      <c r="W645">
        <f>'Expense Drivers'!AE125</f>
        <v>-42.23333783706984</v>
      </c>
      <c r="X645">
        <f>'Expense Drivers'!AF125</f>
        <v>75.591315551875041</v>
      </c>
      <c r="Y645">
        <f>'Expense Drivers'!AG125</f>
        <v>-47.329677794623052</v>
      </c>
      <c r="Z645">
        <f>'Expense Drivers'!AH125</f>
        <v>-42.621220019520848</v>
      </c>
      <c r="AA645">
        <f>'Expense Drivers'!AI125</f>
        <v>-10.200871332801675</v>
      </c>
      <c r="AB645">
        <f>'Expense Drivers'!AJ125</f>
        <v>67.068632281761523</v>
      </c>
      <c r="AD645">
        <f>'Expense Drivers'!AT125</f>
        <v>0</v>
      </c>
      <c r="AE645">
        <f>'Expense Drivers'!AU125</f>
        <v>0</v>
      </c>
      <c r="AF645">
        <f>'Expense Drivers'!AV125</f>
        <v>0</v>
      </c>
      <c r="AG645" t="str">
        <f>'Expense Drivers'!AW125</f>
        <v>NA</v>
      </c>
      <c r="AH645" t="str">
        <f>'Expense Drivers'!AX125</f>
        <v>NA</v>
      </c>
      <c r="AI645" t="str">
        <f>'Expense Drivers'!AY125</f>
        <v>NA</v>
      </c>
      <c r="AJ645" t="str">
        <f>'Expense Drivers'!AZ125</f>
        <v>NA</v>
      </c>
      <c r="AK645" t="str">
        <f>'Expense Drivers'!BA125</f>
        <v>NA</v>
      </c>
      <c r="AL645" t="str">
        <f>'Expense Drivers'!BB125</f>
        <v>NA</v>
      </c>
      <c r="AM645" t="str">
        <f>'Expense Drivers'!BC125</f>
        <v>NA</v>
      </c>
      <c r="AN645" t="str">
        <f>'Expense Drivers'!BD125</f>
        <v>NA</v>
      </c>
      <c r="AO645" t="str">
        <f>'Expense Drivers'!BE125</f>
        <v>NA</v>
      </c>
      <c r="AP645" t="str">
        <f>'Expense Drivers'!BF125</f>
        <v>NA</v>
      </c>
      <c r="AQ645" t="str">
        <f>'Expense Drivers'!BG125</f>
        <v>NA</v>
      </c>
      <c r="AR645" t="str">
        <f>'Expense Drivers'!BH125</f>
        <v>NA</v>
      </c>
      <c r="AS645" t="str">
        <f>'Expense Drivers'!BI125</f>
        <v>NA</v>
      </c>
      <c r="AZ645">
        <f>'Expense Drivers'!AK125</f>
        <v>-156.63982472134407</v>
      </c>
      <c r="BA645">
        <f>'Expense Drivers'!AL125</f>
        <v>-22.317220972722929</v>
      </c>
      <c r="BB645">
        <f>'Expense Drivers'!AM125</f>
        <v>120.50425130768483</v>
      </c>
      <c r="BC645">
        <f>'Expense Drivers'!AN125</f>
        <v>83.637469775655887</v>
      </c>
      <c r="BD645">
        <f>'Expense Drivers'!AO125</f>
        <v>-171.82450011061778</v>
      </c>
      <c r="BE645">
        <f>'Expense Drivers'!AP125</f>
        <v>-22.317220972722929</v>
      </c>
      <c r="BF645">
        <f>'Expense Drivers'!AQ125</f>
        <v>120.50425130768483</v>
      </c>
      <c r="BG645">
        <f>'Expense Drivers'!AR125</f>
        <v>83.637469775655887</v>
      </c>
    </row>
    <row r="647" spans="1:59">
      <c r="A647" t="str">
        <f>'Expense Drivers'!I120</f>
        <v>Check</v>
      </c>
      <c r="B647">
        <f>'Expense Drivers'!J120</f>
        <v>0</v>
      </c>
      <c r="C647">
        <f>'Expense Drivers'!K120</f>
        <v>0</v>
      </c>
      <c r="D647">
        <f>'Expense Drivers'!L120</f>
        <v>0</v>
      </c>
      <c r="E647">
        <f>'Expense Drivers'!M120</f>
        <v>0</v>
      </c>
      <c r="F647">
        <f>'Expense Drivers'!N120</f>
        <v>0</v>
      </c>
      <c r="G647">
        <f>'Expense Drivers'!O120</f>
        <v>0</v>
      </c>
      <c r="H647">
        <f>'Expense Drivers'!P120</f>
        <v>0</v>
      </c>
      <c r="I647">
        <f>'Expense Drivers'!Q120</f>
        <v>0</v>
      </c>
      <c r="J647">
        <f>'Expense Drivers'!R120</f>
        <v>0</v>
      </c>
      <c r="K647">
        <f>'Expense Drivers'!S120</f>
        <v>0</v>
      </c>
      <c r="L647">
        <f>'Expense Drivers'!T120</f>
        <v>0</v>
      </c>
      <c r="M647">
        <f>'Expense Drivers'!U120</f>
        <v>0</v>
      </c>
      <c r="N647">
        <f>'Expense Drivers'!V120</f>
        <v>0</v>
      </c>
      <c r="O647">
        <f>'Expense Drivers'!W120</f>
        <v>0</v>
      </c>
      <c r="P647">
        <f>'Expense Drivers'!X120</f>
        <v>0</v>
      </c>
      <c r="Q647">
        <f>'Expense Drivers'!Y120</f>
        <v>0</v>
      </c>
      <c r="R647">
        <f>'Expense Drivers'!Z120</f>
        <v>0</v>
      </c>
      <c r="S647">
        <f>'Expense Drivers'!AA120</f>
        <v>0</v>
      </c>
      <c r="T647">
        <f>'Expense Drivers'!AB120</f>
        <v>0</v>
      </c>
      <c r="U647">
        <f>'Expense Drivers'!AC120</f>
        <v>0</v>
      </c>
      <c r="V647">
        <f>'Expense Drivers'!AD120</f>
        <v>0</v>
      </c>
      <c r="W647">
        <f>'Expense Drivers'!AE120</f>
        <v>0</v>
      </c>
      <c r="X647">
        <f>'Expense Drivers'!AF120</f>
        <v>0</v>
      </c>
      <c r="Y647">
        <f>'Expense Drivers'!AG120</f>
        <v>0</v>
      </c>
      <c r="Z647">
        <f>'Expense Drivers'!AH120</f>
        <v>0</v>
      </c>
      <c r="AA647">
        <f>'Expense Drivers'!AI120</f>
        <v>0</v>
      </c>
      <c r="AB647">
        <f>'Expense Drivers'!AJ120</f>
        <v>0</v>
      </c>
      <c r="AD647">
        <f>'Expense Drivers'!AT120</f>
        <v>0</v>
      </c>
      <c r="AE647">
        <f>'Expense Drivers'!AU120</f>
        <v>0</v>
      </c>
      <c r="AF647">
        <f>'Expense Drivers'!AV120</f>
        <v>0</v>
      </c>
      <c r="AG647">
        <f>'Expense Drivers'!AW120</f>
        <v>0</v>
      </c>
      <c r="AH647">
        <f>'Expense Drivers'!AX120</f>
        <v>0</v>
      </c>
      <c r="AI647">
        <f>'Expense Drivers'!AY120</f>
        <v>0</v>
      </c>
      <c r="AJ647">
        <f>'Expense Drivers'!AZ120</f>
        <v>0</v>
      </c>
      <c r="AK647">
        <f>'Expense Drivers'!BA120</f>
        <v>0</v>
      </c>
      <c r="AL647">
        <f>'Expense Drivers'!BB120</f>
        <v>0</v>
      </c>
      <c r="AM647">
        <f>'Expense Drivers'!BC120</f>
        <v>0</v>
      </c>
      <c r="AN647">
        <f>'Expense Drivers'!BD120</f>
        <v>0</v>
      </c>
      <c r="AO647">
        <f>'Expense Drivers'!BE120</f>
        <v>0</v>
      </c>
      <c r="AP647">
        <f>'Expense Drivers'!BF120</f>
        <v>0</v>
      </c>
      <c r="AQ647">
        <f>'Expense Drivers'!BG120</f>
        <v>0</v>
      </c>
      <c r="AR647">
        <f>'Expense Drivers'!BH120</f>
        <v>0</v>
      </c>
      <c r="AS647">
        <f>'Expense Drivers'!BI120</f>
        <v>0</v>
      </c>
      <c r="AZ647">
        <f>'Expense Drivers'!AK120</f>
        <v>0</v>
      </c>
      <c r="BA647">
        <f>'Expense Drivers'!AL120</f>
        <v>0</v>
      </c>
      <c r="BB647">
        <f>'Expense Drivers'!AM120</f>
        <v>0</v>
      </c>
      <c r="BC647">
        <f>'Expense Drivers'!AN120</f>
        <v>0</v>
      </c>
      <c r="BD647">
        <f>'Expense Drivers'!AO120</f>
        <v>0</v>
      </c>
      <c r="BE647">
        <f>'Expense Drivers'!AP120</f>
        <v>0</v>
      </c>
      <c r="BF647">
        <f>'Expense Drivers'!AQ120</f>
        <v>0</v>
      </c>
      <c r="BG647">
        <f>'Expense Drivers'!AR120</f>
        <v>0</v>
      </c>
    </row>
    <row r="648" spans="1:59">
      <c r="A648">
        <f>'Expense Drivers'!I121</f>
        <v>0</v>
      </c>
      <c r="B648">
        <f>'Expense Drivers'!J121</f>
        <v>0</v>
      </c>
      <c r="C648">
        <f>'Expense Drivers'!K121</f>
        <v>0</v>
      </c>
      <c r="D648">
        <f>'Expense Drivers'!L121</f>
        <v>0</v>
      </c>
      <c r="E648">
        <f>'Expense Drivers'!M121</f>
        <v>0</v>
      </c>
      <c r="F648">
        <f>'Expense Drivers'!N121</f>
        <v>0</v>
      </c>
      <c r="G648">
        <f>'Expense Drivers'!O121</f>
        <v>0</v>
      </c>
      <c r="H648">
        <f>'Expense Drivers'!P121</f>
        <v>0</v>
      </c>
      <c r="I648">
        <f>'Expense Drivers'!Q121</f>
        <v>0</v>
      </c>
      <c r="J648">
        <f>'Expense Drivers'!R121</f>
        <v>0</v>
      </c>
      <c r="K648">
        <f>'Expense Drivers'!S121</f>
        <v>0</v>
      </c>
      <c r="L648">
        <f>'Expense Drivers'!T121</f>
        <v>0</v>
      </c>
      <c r="M648">
        <f>'Expense Drivers'!U121</f>
        <v>0</v>
      </c>
      <c r="N648">
        <f>'Expense Drivers'!V121</f>
        <v>0</v>
      </c>
      <c r="O648">
        <f>'Expense Drivers'!W121</f>
        <v>0</v>
      </c>
      <c r="P648">
        <f>'Expense Drivers'!X121</f>
        <v>0</v>
      </c>
      <c r="Q648">
        <f>'Expense Drivers'!Y121</f>
        <v>0</v>
      </c>
      <c r="R648">
        <f>'Expense Drivers'!Z121</f>
        <v>0</v>
      </c>
      <c r="S648">
        <f>'Expense Drivers'!AA121</f>
        <v>0</v>
      </c>
      <c r="T648">
        <f>'Expense Drivers'!AB121</f>
        <v>0</v>
      </c>
      <c r="U648">
        <f>'Expense Drivers'!AC121</f>
        <v>0</v>
      </c>
      <c r="V648">
        <f>'Expense Drivers'!AD121</f>
        <v>0</v>
      </c>
      <c r="W648">
        <f>'Expense Drivers'!AE121</f>
        <v>0</v>
      </c>
      <c r="X648">
        <f>'Expense Drivers'!AF121</f>
        <v>0</v>
      </c>
      <c r="Y648">
        <f>'Expense Drivers'!AG121</f>
        <v>0</v>
      </c>
      <c r="Z648">
        <f>'Expense Drivers'!AH121</f>
        <v>0</v>
      </c>
      <c r="AA648">
        <f>'Expense Drivers'!AI121</f>
        <v>0</v>
      </c>
      <c r="AB648">
        <f>'Expense Drivers'!AJ121</f>
        <v>0</v>
      </c>
      <c r="AD648">
        <f>'Expense Drivers'!AT121</f>
        <v>0</v>
      </c>
      <c r="AE648">
        <f>'Expense Drivers'!AU121</f>
        <v>0</v>
      </c>
      <c r="AF648">
        <f>'Expense Drivers'!AV121</f>
        <v>0</v>
      </c>
      <c r="AG648">
        <f>'Expense Drivers'!AW121</f>
        <v>0</v>
      </c>
      <c r="AH648">
        <f>'Expense Drivers'!AX121</f>
        <v>0</v>
      </c>
      <c r="AI648">
        <f>'Expense Drivers'!AY121</f>
        <v>0</v>
      </c>
      <c r="AJ648">
        <f>'Expense Drivers'!AZ121</f>
        <v>0</v>
      </c>
      <c r="AK648">
        <f>'Expense Drivers'!BA121</f>
        <v>0</v>
      </c>
      <c r="AL648">
        <f>'Expense Drivers'!BB121</f>
        <v>0</v>
      </c>
      <c r="AM648">
        <f>'Expense Drivers'!BC121</f>
        <v>0</v>
      </c>
      <c r="AN648">
        <f>'Expense Drivers'!BD121</f>
        <v>0</v>
      </c>
      <c r="AO648">
        <f>'Expense Drivers'!BE121</f>
        <v>0</v>
      </c>
      <c r="AP648">
        <f>'Expense Drivers'!BF121</f>
        <v>0</v>
      </c>
      <c r="AQ648">
        <f>'Expense Drivers'!BG121</f>
        <v>0</v>
      </c>
      <c r="AR648">
        <f>'Expense Drivers'!BH121</f>
        <v>0</v>
      </c>
      <c r="AS648">
        <f>'Expense Drivers'!BI121</f>
        <v>0</v>
      </c>
      <c r="AZ648">
        <f>'Expense Drivers'!AK121</f>
        <v>0</v>
      </c>
      <c r="BA648">
        <f>'Expense Drivers'!AL121</f>
        <v>0</v>
      </c>
      <c r="BB648">
        <f>'Expense Drivers'!AM121</f>
        <v>0</v>
      </c>
      <c r="BC648">
        <f>'Expense Drivers'!AN121</f>
        <v>0</v>
      </c>
      <c r="BD648">
        <f>'Expense Drivers'!AO121</f>
        <v>0</v>
      </c>
      <c r="BE648">
        <f>'Expense Drivers'!AP121</f>
        <v>0</v>
      </c>
      <c r="BF648">
        <f>'Expense Drivers'!AQ121</f>
        <v>0</v>
      </c>
      <c r="BG648">
        <f>'Expense Drivers'!AR121</f>
        <v>0</v>
      </c>
    </row>
    <row r="649" spans="1:59">
      <c r="A649" t="str">
        <f>'Expense Drivers'!I127</f>
        <v>Non-GAAP R&amp;D Expense</v>
      </c>
      <c r="B649">
        <f>'Expense Drivers'!J127</f>
        <v>0</v>
      </c>
      <c r="C649">
        <f>'Expense Drivers'!K127</f>
        <v>0</v>
      </c>
      <c r="D649">
        <f>'Expense Drivers'!L127</f>
        <v>0</v>
      </c>
      <c r="E649">
        <f>'Expense Drivers'!M127</f>
        <v>0</v>
      </c>
      <c r="F649">
        <f>'Expense Drivers'!N127</f>
        <v>0</v>
      </c>
      <c r="G649">
        <f>'Expense Drivers'!O127</f>
        <v>0</v>
      </c>
      <c r="H649">
        <f>'Expense Drivers'!P127</f>
        <v>0</v>
      </c>
      <c r="I649">
        <f>'Expense Drivers'!Q127</f>
        <v>0</v>
      </c>
      <c r="J649">
        <f>'Expense Drivers'!R127</f>
        <v>0</v>
      </c>
      <c r="K649">
        <f>'Expense Drivers'!S127</f>
        <v>0</v>
      </c>
      <c r="L649">
        <f>'Expense Drivers'!T127</f>
        <v>0</v>
      </c>
      <c r="M649">
        <f>'Expense Drivers'!U127</f>
        <v>0</v>
      </c>
      <c r="N649">
        <f>'Expense Drivers'!V127</f>
        <v>0</v>
      </c>
      <c r="O649">
        <f>'Expense Drivers'!W127</f>
        <v>0</v>
      </c>
      <c r="P649">
        <f>'Expense Drivers'!X127</f>
        <v>0</v>
      </c>
      <c r="Q649">
        <f>'Expense Drivers'!Y127</f>
        <v>0</v>
      </c>
      <c r="R649">
        <f>'Expense Drivers'!Z127</f>
        <v>0</v>
      </c>
      <c r="S649">
        <f>'Expense Drivers'!AA127</f>
        <v>0</v>
      </c>
      <c r="T649">
        <f>'Expense Drivers'!AB127</f>
        <v>0</v>
      </c>
      <c r="U649">
        <f>'Expense Drivers'!AC127</f>
        <v>0</v>
      </c>
      <c r="V649">
        <f>'Expense Drivers'!AD127</f>
        <v>0</v>
      </c>
      <c r="W649">
        <f>'Expense Drivers'!AE127</f>
        <v>0</v>
      </c>
      <c r="X649">
        <f>'Expense Drivers'!AF127</f>
        <v>0</v>
      </c>
      <c r="Y649">
        <f>'Expense Drivers'!AG127</f>
        <v>0</v>
      </c>
      <c r="Z649">
        <f>'Expense Drivers'!AH127</f>
        <v>0</v>
      </c>
      <c r="AA649">
        <f>'Expense Drivers'!AI127</f>
        <v>0</v>
      </c>
      <c r="AB649">
        <f>'Expense Drivers'!AJ127</f>
        <v>0</v>
      </c>
      <c r="AD649">
        <f>'Expense Drivers'!AT127</f>
        <v>0</v>
      </c>
      <c r="AE649">
        <f>'Expense Drivers'!AU127</f>
        <v>0</v>
      </c>
      <c r="AF649">
        <f>'Expense Drivers'!AV127</f>
        <v>0</v>
      </c>
      <c r="AG649">
        <f>'Expense Drivers'!AW127</f>
        <v>0</v>
      </c>
      <c r="AH649">
        <f>'Expense Drivers'!AX127</f>
        <v>0</v>
      </c>
      <c r="AI649">
        <f>'Expense Drivers'!AY127</f>
        <v>0</v>
      </c>
      <c r="AJ649">
        <f>'Expense Drivers'!AZ127</f>
        <v>0</v>
      </c>
      <c r="AK649">
        <f>'Expense Drivers'!BA127</f>
        <v>0</v>
      </c>
      <c r="AL649">
        <f>'Expense Drivers'!BB127</f>
        <v>0</v>
      </c>
      <c r="AM649">
        <f>'Expense Drivers'!BC127</f>
        <v>0</v>
      </c>
      <c r="AN649">
        <f>'Expense Drivers'!BD127</f>
        <v>0</v>
      </c>
      <c r="AO649">
        <f>'Expense Drivers'!BE127</f>
        <v>0</v>
      </c>
      <c r="AP649">
        <f>'Expense Drivers'!BF127</f>
        <v>0</v>
      </c>
      <c r="AQ649">
        <f>'Expense Drivers'!BG127</f>
        <v>0</v>
      </c>
      <c r="AR649">
        <f>'Expense Drivers'!BH127</f>
        <v>0</v>
      </c>
      <c r="AS649">
        <f>'Expense Drivers'!BI127</f>
        <v>0</v>
      </c>
      <c r="AZ649">
        <f>'Expense Drivers'!AK127</f>
        <v>0</v>
      </c>
      <c r="BA649">
        <f>'Expense Drivers'!AL127</f>
        <v>0</v>
      </c>
      <c r="BB649">
        <f>'Expense Drivers'!AM127</f>
        <v>0</v>
      </c>
      <c r="BC649">
        <f>'Expense Drivers'!AN127</f>
        <v>0</v>
      </c>
      <c r="BD649">
        <f>'Expense Drivers'!AO127</f>
        <v>0</v>
      </c>
      <c r="BE649">
        <f>'Expense Drivers'!AP127</f>
        <v>0</v>
      </c>
      <c r="BF649">
        <f>'Expense Drivers'!AQ127</f>
        <v>0</v>
      </c>
      <c r="BG649">
        <f>'Expense Drivers'!AR127</f>
        <v>0</v>
      </c>
    </row>
    <row r="650" spans="1:59">
      <c r="A650" t="str">
        <f>'Expense Drivers'!I131</f>
        <v>Research and development</v>
      </c>
      <c r="B650">
        <f>'Expense Drivers'!J131</f>
        <v>0</v>
      </c>
      <c r="C650">
        <f>'Expense Drivers'!K131</f>
        <v>0</v>
      </c>
      <c r="D650">
        <f>'Expense Drivers'!L131</f>
        <v>0</v>
      </c>
      <c r="E650">
        <f>'Expense Drivers'!M131</f>
        <v>0</v>
      </c>
      <c r="F650">
        <f>'Expense Drivers'!N131</f>
        <v>0</v>
      </c>
      <c r="G650">
        <f>'Expense Drivers'!O131</f>
        <v>0</v>
      </c>
      <c r="H650">
        <f>'Expense Drivers'!P131</f>
        <v>0</v>
      </c>
      <c r="I650">
        <f>'Expense Drivers'!Q131</f>
        <v>0</v>
      </c>
      <c r="J650">
        <f>'Expense Drivers'!R131</f>
        <v>0</v>
      </c>
      <c r="K650">
        <f>'Expense Drivers'!S131</f>
        <v>0</v>
      </c>
      <c r="L650">
        <f>'Expense Drivers'!T131</f>
        <v>0</v>
      </c>
      <c r="M650">
        <f>'Expense Drivers'!U131</f>
        <v>0</v>
      </c>
      <c r="N650">
        <f>'Expense Drivers'!V131</f>
        <v>0</v>
      </c>
      <c r="O650">
        <f>'Expense Drivers'!W131</f>
        <v>0</v>
      </c>
      <c r="P650">
        <f>'Expense Drivers'!X131</f>
        <v>0</v>
      </c>
      <c r="Q650">
        <f>'Expense Drivers'!Y131</f>
        <v>11.709999999999999</v>
      </c>
      <c r="R650">
        <f>'Expense Drivers'!Z131</f>
        <v>12.295</v>
      </c>
      <c r="S650">
        <f>'Expense Drivers'!AA131</f>
        <v>13.357000000000001</v>
      </c>
      <c r="T650">
        <f>'Expense Drivers'!AB131</f>
        <v>12.967000000000001</v>
      </c>
      <c r="U650">
        <f>'Expense Drivers'!AC131</f>
        <v>15.072999999999997</v>
      </c>
      <c r="V650">
        <f>'Expense Drivers'!AD131</f>
        <v>16.559000000000005</v>
      </c>
      <c r="W650">
        <f>'Expense Drivers'!AE131</f>
        <v>18.943000000000001</v>
      </c>
      <c r="X650">
        <f>'Expense Drivers'!AF131</f>
        <v>21.228999999999999</v>
      </c>
      <c r="Y650">
        <f>'Expense Drivers'!AG131</f>
        <v>22.660999999999998</v>
      </c>
      <c r="Z650">
        <f>'Expense Drivers'!AH131</f>
        <v>26.501999999999999</v>
      </c>
      <c r="AA650">
        <f>'Expense Drivers'!AI131</f>
        <v>24.335999999999999</v>
      </c>
      <c r="AB650">
        <f>'Expense Drivers'!AJ131</f>
        <v>30.536999999999999</v>
      </c>
      <c r="AD650">
        <f>'Expense Drivers'!AT131</f>
        <v>11.894</v>
      </c>
      <c r="AE650">
        <f>'Expense Drivers'!AU131</f>
        <v>17.587</v>
      </c>
      <c r="AF650">
        <f>'Expense Drivers'!AV131</f>
        <v>38.634999999999998</v>
      </c>
      <c r="AG650">
        <f>'Expense Drivers'!AW131</f>
        <v>50.329000000000001</v>
      </c>
      <c r="AH650">
        <f>'Expense Drivers'!AX131</f>
        <v>71.804000000000002</v>
      </c>
      <c r="AI650">
        <f>'Expense Drivers'!AY131</f>
        <v>104.036</v>
      </c>
      <c r="AJ650">
        <f>'Expense Drivers'!AZ131</f>
        <v>138.03</v>
      </c>
      <c r="AK650">
        <f>'Expense Drivers'!BA131</f>
        <v>163.09956958812549</v>
      </c>
      <c r="AL650">
        <f>'Expense Drivers'!BB131</f>
        <v>184.52158741808361</v>
      </c>
      <c r="AM650">
        <f>'Expense Drivers'!BC131</f>
        <v>205.86607230059676</v>
      </c>
      <c r="AN650">
        <f>'Expense Drivers'!BD131</f>
        <v>229.57770318413597</v>
      </c>
      <c r="AO650">
        <f>'Expense Drivers'!BE131</f>
        <v>249.36626154820073</v>
      </c>
      <c r="AP650">
        <f>'Expense Drivers'!BF131</f>
        <v>269.47110027691389</v>
      </c>
      <c r="AQ650">
        <f>'Expense Drivers'!BG131</f>
        <v>287.82041729211738</v>
      </c>
      <c r="AR650">
        <f>'Expense Drivers'!BH131</f>
        <v>306.3232933695104</v>
      </c>
      <c r="AS650">
        <f>'Expense Drivers'!BI131</f>
        <v>325.677303635984</v>
      </c>
      <c r="AZ650">
        <f>'Expense Drivers'!AK131</f>
        <v>32.471000000000004</v>
      </c>
      <c r="BA650">
        <f>'Expense Drivers'!AL131</f>
        <v>35.906999999999996</v>
      </c>
      <c r="BB650">
        <f>'Expense Drivers'!AM131</f>
        <v>34.515999999999998</v>
      </c>
      <c r="BC650">
        <f>'Expense Drivers'!AN131</f>
        <v>35.136000000000003</v>
      </c>
      <c r="BD650">
        <f>'Expense Drivers'!AO131</f>
        <v>38.278924765174615</v>
      </c>
      <c r="BE650">
        <f>'Expense Drivers'!AP131</f>
        <v>42.786501468173576</v>
      </c>
      <c r="BF650">
        <f>'Expense Drivers'!AQ131</f>
        <v>40.391321608628544</v>
      </c>
      <c r="BG650">
        <f>'Expense Drivers'!AR131</f>
        <v>41.642821746148762</v>
      </c>
    </row>
    <row r="651" spans="1:59">
      <c r="A651" t="str">
        <f>'Expense Drivers'!I132</f>
        <v>% Y/Y Change</v>
      </c>
      <c r="B651">
        <f>'Expense Drivers'!J132</f>
        <v>0</v>
      </c>
      <c r="C651">
        <f>'Expense Drivers'!K132</f>
        <v>0</v>
      </c>
      <c r="D651">
        <f>'Expense Drivers'!L132</f>
        <v>0</v>
      </c>
      <c r="E651">
        <f>'Expense Drivers'!M132</f>
        <v>0</v>
      </c>
      <c r="F651">
        <f>'Expense Drivers'!N132</f>
        <v>0</v>
      </c>
      <c r="G651">
        <f>'Expense Drivers'!O132</f>
        <v>0</v>
      </c>
      <c r="H651">
        <f>'Expense Drivers'!P132</f>
        <v>0</v>
      </c>
      <c r="I651">
        <f>'Expense Drivers'!Q132</f>
        <v>0</v>
      </c>
      <c r="J651">
        <f>'Expense Drivers'!R132</f>
        <v>0</v>
      </c>
      <c r="K651">
        <f>'Expense Drivers'!S132</f>
        <v>0</v>
      </c>
      <c r="L651">
        <f>'Expense Drivers'!T132</f>
        <v>0</v>
      </c>
      <c r="M651">
        <f>'Expense Drivers'!U132</f>
        <v>0</v>
      </c>
      <c r="N651">
        <f>'Expense Drivers'!V132</f>
        <v>0</v>
      </c>
      <c r="O651">
        <f>'Expense Drivers'!W132</f>
        <v>0</v>
      </c>
      <c r="P651">
        <f>'Expense Drivers'!X132</f>
        <v>0</v>
      </c>
      <c r="Q651">
        <f>'Expense Drivers'!Y132</f>
        <v>0</v>
      </c>
      <c r="R651">
        <f>'Expense Drivers'!Z132</f>
        <v>0</v>
      </c>
      <c r="S651">
        <f>'Expense Drivers'!AA132</f>
        <v>0</v>
      </c>
      <c r="T651">
        <f>'Expense Drivers'!AB132</f>
        <v>0</v>
      </c>
      <c r="U651">
        <f>'Expense Drivers'!AC132</f>
        <v>0.28719043552519197</v>
      </c>
      <c r="V651">
        <f>'Expense Drivers'!AD132</f>
        <v>0.34680764538430298</v>
      </c>
      <c r="W651">
        <f>'Expense Drivers'!AE132</f>
        <v>0.41820768136557618</v>
      </c>
      <c r="X651">
        <f>'Expense Drivers'!AF132</f>
        <v>0.63715585717590795</v>
      </c>
      <c r="Y651">
        <f>'Expense Drivers'!AG132</f>
        <v>0.50341670536721317</v>
      </c>
      <c r="Z651">
        <f>'Expense Drivers'!AH132</f>
        <v>0.60045896491333961</v>
      </c>
      <c r="AA651">
        <f>'Expense Drivers'!AI132</f>
        <v>0.28469619384469169</v>
      </c>
      <c r="AB651">
        <f>'Expense Drivers'!AJ132</f>
        <v>0.43845682792406615</v>
      </c>
      <c r="AD651">
        <f>'Expense Drivers'!AT132</f>
        <v>0</v>
      </c>
      <c r="AE651">
        <f>'Expense Drivers'!AU132</f>
        <v>0.47864469480410277</v>
      </c>
      <c r="AF651">
        <f>'Expense Drivers'!AV132</f>
        <v>1.1967930858020126</v>
      </c>
      <c r="AG651">
        <f>'Expense Drivers'!AW132</f>
        <v>0.30267891807946179</v>
      </c>
      <c r="AH651">
        <f>'Expense Drivers'!AX132</f>
        <v>0.42669236424327917</v>
      </c>
      <c r="AI651">
        <f>'Expense Drivers'!AY132</f>
        <v>0.44888864130132022</v>
      </c>
      <c r="AJ651">
        <f>'Expense Drivers'!AZ132</f>
        <v>0.32675227805759555</v>
      </c>
      <c r="AK651">
        <f>'Expense Drivers'!BA132</f>
        <v>0.18162406424781197</v>
      </c>
      <c r="AL651">
        <f>'Expense Drivers'!BB132</f>
        <v>0.13134319044529086</v>
      </c>
      <c r="AM651">
        <f>'Expense Drivers'!BC132</f>
        <v>0.11567473042680598</v>
      </c>
      <c r="AN651">
        <f>'Expense Drivers'!BD132</f>
        <v>0.1151798867028293</v>
      </c>
      <c r="AO651">
        <f>'Expense Drivers'!BE132</f>
        <v>8.6195471466116391E-2</v>
      </c>
      <c r="AP651">
        <f>'Expense Drivers'!BF132</f>
        <v>8.0623732352129052E-2</v>
      </c>
      <c r="AQ651">
        <f>'Expense Drivers'!BG132</f>
        <v>6.8093821550241795E-2</v>
      </c>
      <c r="AR651">
        <f>'Expense Drivers'!BH132</f>
        <v>6.4286183209212311E-2</v>
      </c>
      <c r="AS651">
        <f>'Expense Drivers'!BI132</f>
        <v>6.3181647251119522E-2</v>
      </c>
      <c r="AZ651">
        <f>'Expense Drivers'!AK132</f>
        <v>0.43290234323286736</v>
      </c>
      <c r="BA651">
        <f>'Expense Drivers'!AL132</f>
        <v>0.35487887706588173</v>
      </c>
      <c r="BB651">
        <f>'Expense Drivers'!AM132</f>
        <v>0.41831032215647612</v>
      </c>
      <c r="BC651">
        <f>'Expense Drivers'!AN132</f>
        <v>0.15060418508694373</v>
      </c>
      <c r="BD651">
        <f>'Expense Drivers'!AO132</f>
        <v>0.17886497998751527</v>
      </c>
      <c r="BE651">
        <f>'Expense Drivers'!AP132</f>
        <v>0.19159220954614931</v>
      </c>
      <c r="BF651">
        <f>'Expense Drivers'!AQ132</f>
        <v>0.17022023434431999</v>
      </c>
      <c r="BG651">
        <f>'Expense Drivers'!AR132</f>
        <v>0.18518959887718456</v>
      </c>
    </row>
    <row r="652" spans="1:59">
      <c r="A652" t="str">
        <f>'Expense Drivers'!I133</f>
        <v>% Q/Q Change</v>
      </c>
      <c r="B652">
        <f>'Expense Drivers'!J133</f>
        <v>0</v>
      </c>
      <c r="C652">
        <f>'Expense Drivers'!K133</f>
        <v>0</v>
      </c>
      <c r="D652">
        <f>'Expense Drivers'!L133</f>
        <v>0</v>
      </c>
      <c r="E652">
        <f>'Expense Drivers'!M133</f>
        <v>0</v>
      </c>
      <c r="F652">
        <f>'Expense Drivers'!N133</f>
        <v>0</v>
      </c>
      <c r="G652">
        <f>'Expense Drivers'!O133</f>
        <v>0</v>
      </c>
      <c r="H652">
        <f>'Expense Drivers'!P133</f>
        <v>0</v>
      </c>
      <c r="I652">
        <f>'Expense Drivers'!Q133</f>
        <v>0</v>
      </c>
      <c r="J652">
        <f>'Expense Drivers'!R133</f>
        <v>0</v>
      </c>
      <c r="K652">
        <f>'Expense Drivers'!S133</f>
        <v>0</v>
      </c>
      <c r="L652">
        <f>'Expense Drivers'!T133</f>
        <v>0</v>
      </c>
      <c r="M652">
        <f>'Expense Drivers'!U133</f>
        <v>0</v>
      </c>
      <c r="N652">
        <f>'Expense Drivers'!V133</f>
        <v>0</v>
      </c>
      <c r="O652">
        <f>'Expense Drivers'!W133</f>
        <v>0</v>
      </c>
      <c r="P652">
        <f>'Expense Drivers'!X133</f>
        <v>0</v>
      </c>
      <c r="Q652">
        <f>'Expense Drivers'!Y133</f>
        <v>0</v>
      </c>
      <c r="R652">
        <f>'Expense Drivers'!Z133</f>
        <v>4.9957301451750702E-2</v>
      </c>
      <c r="S652">
        <f>'Expense Drivers'!AA133</f>
        <v>8.6376575843839065E-2</v>
      </c>
      <c r="T652">
        <f>'Expense Drivers'!AB133</f>
        <v>-2.9198173242494629E-2</v>
      </c>
      <c r="U652">
        <f>'Expense Drivers'!AC133</f>
        <v>0.16241227731934882</v>
      </c>
      <c r="V652">
        <f>'Expense Drivers'!AD133</f>
        <v>9.8586877197638589E-2</v>
      </c>
      <c r="W652">
        <f>'Expense Drivers'!AE133</f>
        <v>0.14397004650039236</v>
      </c>
      <c r="X652">
        <f>'Expense Drivers'!AF133</f>
        <v>0.12067782294251161</v>
      </c>
      <c r="Y652">
        <f>'Expense Drivers'!AG133</f>
        <v>6.7454896603702519E-2</v>
      </c>
      <c r="Z652">
        <f>'Expense Drivers'!AH133</f>
        <v>0.16949825691717058</v>
      </c>
      <c r="AA652">
        <f>'Expense Drivers'!AI133</f>
        <v>-8.1729680778809155E-2</v>
      </c>
      <c r="AB652">
        <f>'Expense Drivers'!AJ133</f>
        <v>0.25480769230769229</v>
      </c>
      <c r="AD652">
        <f>'Expense Drivers'!AT133</f>
        <v>0</v>
      </c>
      <c r="AE652">
        <f>'Expense Drivers'!AU133</f>
        <v>0</v>
      </c>
      <c r="AF652">
        <f>'Expense Drivers'!AV133</f>
        <v>0</v>
      </c>
      <c r="AG652" t="str">
        <f>'Expense Drivers'!AW133</f>
        <v>NA</v>
      </c>
      <c r="AH652" t="str">
        <f>'Expense Drivers'!AX133</f>
        <v>NA</v>
      </c>
      <c r="AI652" t="str">
        <f>'Expense Drivers'!AY133</f>
        <v>NA</v>
      </c>
      <c r="AJ652" t="str">
        <f>'Expense Drivers'!AZ133</f>
        <v>NA</v>
      </c>
      <c r="AK652" t="str">
        <f>'Expense Drivers'!BA133</f>
        <v>NA</v>
      </c>
      <c r="AL652" t="str">
        <f>'Expense Drivers'!BB133</f>
        <v>NA</v>
      </c>
      <c r="AM652" t="str">
        <f>'Expense Drivers'!BC133</f>
        <v>NA</v>
      </c>
      <c r="AN652" t="str">
        <f>'Expense Drivers'!BD133</f>
        <v>NA</v>
      </c>
      <c r="AO652" t="str">
        <f>'Expense Drivers'!BE133</f>
        <v>NA</v>
      </c>
      <c r="AP652" t="str">
        <f>'Expense Drivers'!BF133</f>
        <v>NA</v>
      </c>
      <c r="AQ652" t="str">
        <f>'Expense Drivers'!BG133</f>
        <v>NA</v>
      </c>
      <c r="AR652" t="str">
        <f>'Expense Drivers'!BH133</f>
        <v>NA</v>
      </c>
      <c r="AS652" t="str">
        <f>'Expense Drivers'!BI133</f>
        <v>NA</v>
      </c>
      <c r="AZ652">
        <f>'Expense Drivers'!AK133</f>
        <v>6.333300586174162E-2</v>
      </c>
      <c r="BA652">
        <f>'Expense Drivers'!AL133</f>
        <v>0.10581749869113954</v>
      </c>
      <c r="BB652">
        <f>'Expense Drivers'!AM133</f>
        <v>-3.8738964547302746E-2</v>
      </c>
      <c r="BC652">
        <f>'Expense Drivers'!AN133</f>
        <v>1.7962683972650551E-2</v>
      </c>
      <c r="BD652">
        <f>'Expense Drivers'!AO133</f>
        <v>8.9450272232884043E-2</v>
      </c>
      <c r="BE652">
        <f>'Expense Drivers'!AP133</f>
        <v>0.11775609504841311</v>
      </c>
      <c r="BF652">
        <f>'Expense Drivers'!AQ133</f>
        <v>-5.5979801511153449E-2</v>
      </c>
      <c r="BG652">
        <f>'Expense Drivers'!AR133</f>
        <v>3.0984381983006681E-2</v>
      </c>
    </row>
    <row r="653" spans="1:59">
      <c r="A653" t="str">
        <f>'Expense Drivers'!I134</f>
        <v>Y/Y Abs Change</v>
      </c>
      <c r="B653">
        <f>'Expense Drivers'!J134</f>
        <v>0</v>
      </c>
      <c r="C653">
        <f>'Expense Drivers'!K134</f>
        <v>0</v>
      </c>
      <c r="D653">
        <f>'Expense Drivers'!L134</f>
        <v>0</v>
      </c>
      <c r="E653">
        <f>'Expense Drivers'!M134</f>
        <v>0</v>
      </c>
      <c r="F653">
        <f>'Expense Drivers'!N134</f>
        <v>0</v>
      </c>
      <c r="G653">
        <f>'Expense Drivers'!O134</f>
        <v>0</v>
      </c>
      <c r="H653">
        <f>'Expense Drivers'!P134</f>
        <v>0</v>
      </c>
      <c r="I653">
        <f>'Expense Drivers'!Q134</f>
        <v>0</v>
      </c>
      <c r="J653">
        <f>'Expense Drivers'!R134</f>
        <v>0</v>
      </c>
      <c r="K653">
        <f>'Expense Drivers'!S134</f>
        <v>0</v>
      </c>
      <c r="L653">
        <f>'Expense Drivers'!T134</f>
        <v>0</v>
      </c>
      <c r="M653">
        <f>'Expense Drivers'!U134</f>
        <v>0</v>
      </c>
      <c r="N653">
        <f>'Expense Drivers'!V134</f>
        <v>0</v>
      </c>
      <c r="O653">
        <f>'Expense Drivers'!W134</f>
        <v>0</v>
      </c>
      <c r="P653">
        <f>'Expense Drivers'!X134</f>
        <v>0</v>
      </c>
      <c r="Q653">
        <f>'Expense Drivers'!Y134</f>
        <v>0</v>
      </c>
      <c r="R653">
        <f>'Expense Drivers'!Z134</f>
        <v>0</v>
      </c>
      <c r="S653">
        <f>'Expense Drivers'!AA134</f>
        <v>0</v>
      </c>
      <c r="T653">
        <f>'Expense Drivers'!AB134</f>
        <v>0</v>
      </c>
      <c r="U653">
        <f>'Expense Drivers'!AC134</f>
        <v>3.3629999999999978</v>
      </c>
      <c r="V653">
        <f>'Expense Drivers'!AD134</f>
        <v>4.2640000000000047</v>
      </c>
      <c r="W653">
        <f>'Expense Drivers'!AE134</f>
        <v>5.5860000000000003</v>
      </c>
      <c r="X653">
        <f>'Expense Drivers'!AF134</f>
        <v>8.2619999999999987</v>
      </c>
      <c r="Y653">
        <f>'Expense Drivers'!AG134</f>
        <v>7.588000000000001</v>
      </c>
      <c r="Z653">
        <f>'Expense Drivers'!AH134</f>
        <v>9.9429999999999943</v>
      </c>
      <c r="AA653">
        <f>'Expense Drivers'!AI134</f>
        <v>5.3929999999999971</v>
      </c>
      <c r="AB653">
        <f>'Expense Drivers'!AJ134</f>
        <v>9.3079999999999998</v>
      </c>
      <c r="AD653">
        <f>'Expense Drivers'!AT134</f>
        <v>0</v>
      </c>
      <c r="AE653">
        <f>'Expense Drivers'!AU134</f>
        <v>5.6929999999999996</v>
      </c>
      <c r="AF653">
        <f>'Expense Drivers'!AV134</f>
        <v>21.047999999999998</v>
      </c>
      <c r="AG653">
        <f>'Expense Drivers'!AW134</f>
        <v>11.694000000000003</v>
      </c>
      <c r="AH653">
        <f>'Expense Drivers'!AX134</f>
        <v>21.475000000000001</v>
      </c>
      <c r="AI653">
        <f>'Expense Drivers'!AY134</f>
        <v>32.231999999999999</v>
      </c>
      <c r="AJ653">
        <f>'Expense Drivers'!AZ134</f>
        <v>33.994</v>
      </c>
      <c r="AK653">
        <f>'Expense Drivers'!BA134</f>
        <v>25.069569588125489</v>
      </c>
      <c r="AL653">
        <f>'Expense Drivers'!BB134</f>
        <v>21.422017829958122</v>
      </c>
      <c r="AM653">
        <f>'Expense Drivers'!BC134</f>
        <v>21.344484882513143</v>
      </c>
      <c r="AN653">
        <f>'Expense Drivers'!BD134</f>
        <v>23.711630883539215</v>
      </c>
      <c r="AO653">
        <f>'Expense Drivers'!BE134</f>
        <v>19.788558364064755</v>
      </c>
      <c r="AP653">
        <f>'Expense Drivers'!BF134</f>
        <v>20.104838728713162</v>
      </c>
      <c r="AQ653">
        <f>'Expense Drivers'!BG134</f>
        <v>18.349317015203496</v>
      </c>
      <c r="AR653">
        <f>'Expense Drivers'!BH134</f>
        <v>18.502876077393012</v>
      </c>
      <c r="AS653">
        <f>'Expense Drivers'!BI134</f>
        <v>19.354010266473608</v>
      </c>
      <c r="AZ653">
        <f>'Expense Drivers'!AK134</f>
        <v>9.8100000000000058</v>
      </c>
      <c r="BA653">
        <f>'Expense Drivers'!AL134</f>
        <v>9.4049999999999976</v>
      </c>
      <c r="BB653">
        <f>'Expense Drivers'!AM134</f>
        <v>10.18</v>
      </c>
      <c r="BC653">
        <f>'Expense Drivers'!AN134</f>
        <v>4.5990000000000038</v>
      </c>
      <c r="BD653">
        <f>'Expense Drivers'!AO134</f>
        <v>5.8079247651746115</v>
      </c>
      <c r="BE653">
        <f>'Expense Drivers'!AP134</f>
        <v>6.8795014681735793</v>
      </c>
      <c r="BF653">
        <f>'Expense Drivers'!AQ134</f>
        <v>5.8753216086285462</v>
      </c>
      <c r="BG653">
        <f>'Expense Drivers'!AR134</f>
        <v>6.5068217461487592</v>
      </c>
    </row>
    <row r="654" spans="1:59">
      <c r="A654" t="str">
        <f>'Expense Drivers'!I135</f>
        <v>Q/Q Abs Change</v>
      </c>
      <c r="B654">
        <f>'Expense Drivers'!J135</f>
        <v>0</v>
      </c>
      <c r="C654">
        <f>'Expense Drivers'!K135</f>
        <v>0</v>
      </c>
      <c r="D654">
        <f>'Expense Drivers'!L135</f>
        <v>0</v>
      </c>
      <c r="E654">
        <f>'Expense Drivers'!M135</f>
        <v>0</v>
      </c>
      <c r="F654">
        <f>'Expense Drivers'!N135</f>
        <v>0</v>
      </c>
      <c r="G654">
        <f>'Expense Drivers'!O135</f>
        <v>0</v>
      </c>
      <c r="H654">
        <f>'Expense Drivers'!P135</f>
        <v>0</v>
      </c>
      <c r="I654">
        <f>'Expense Drivers'!Q135</f>
        <v>0</v>
      </c>
      <c r="J654">
        <f>'Expense Drivers'!R135</f>
        <v>0</v>
      </c>
      <c r="K654">
        <f>'Expense Drivers'!S135</f>
        <v>0</v>
      </c>
      <c r="L654">
        <f>'Expense Drivers'!T135</f>
        <v>0</v>
      </c>
      <c r="M654">
        <f>'Expense Drivers'!U135</f>
        <v>0</v>
      </c>
      <c r="N654">
        <f>'Expense Drivers'!V135</f>
        <v>0</v>
      </c>
      <c r="O654">
        <f>'Expense Drivers'!W135</f>
        <v>0</v>
      </c>
      <c r="P654">
        <f>'Expense Drivers'!X135</f>
        <v>0</v>
      </c>
      <c r="Q654">
        <f>'Expense Drivers'!Y135</f>
        <v>0</v>
      </c>
      <c r="R654">
        <f>'Expense Drivers'!Z135</f>
        <v>0.58500000000000085</v>
      </c>
      <c r="S654">
        <f>'Expense Drivers'!AA135</f>
        <v>1.0620000000000012</v>
      </c>
      <c r="T654">
        <f>'Expense Drivers'!AB135</f>
        <v>-0.39000000000000057</v>
      </c>
      <c r="U654">
        <f>'Expense Drivers'!AC135</f>
        <v>2.1059999999999963</v>
      </c>
      <c r="V654">
        <f>'Expense Drivers'!AD135</f>
        <v>1.4860000000000078</v>
      </c>
      <c r="W654">
        <f>'Expense Drivers'!AE135</f>
        <v>2.3839999999999968</v>
      </c>
      <c r="X654">
        <f>'Expense Drivers'!AF135</f>
        <v>2.2859999999999978</v>
      </c>
      <c r="Y654">
        <f>'Expense Drivers'!AG135</f>
        <v>1.4319999999999986</v>
      </c>
      <c r="Z654">
        <f>'Expense Drivers'!AH135</f>
        <v>3.8410000000000011</v>
      </c>
      <c r="AA654">
        <f>'Expense Drivers'!AI135</f>
        <v>-2.1660000000000004</v>
      </c>
      <c r="AB654">
        <f>'Expense Drivers'!AJ135</f>
        <v>6.2010000000000005</v>
      </c>
      <c r="AD654">
        <f>'Expense Drivers'!AT135</f>
        <v>0</v>
      </c>
      <c r="AE654">
        <f>'Expense Drivers'!AU135</f>
        <v>0</v>
      </c>
      <c r="AF654">
        <f>'Expense Drivers'!AV135</f>
        <v>0</v>
      </c>
      <c r="AG654" t="str">
        <f>'Expense Drivers'!AW135</f>
        <v>NA</v>
      </c>
      <c r="AH654" t="str">
        <f>'Expense Drivers'!AX135</f>
        <v>NA</v>
      </c>
      <c r="AI654" t="str">
        <f>'Expense Drivers'!AY135</f>
        <v>NA</v>
      </c>
      <c r="AJ654" t="str">
        <f>'Expense Drivers'!AZ135</f>
        <v>NA</v>
      </c>
      <c r="AK654" t="str">
        <f>'Expense Drivers'!BA135</f>
        <v>NA</v>
      </c>
      <c r="AL654" t="str">
        <f>'Expense Drivers'!BB135</f>
        <v>NA</v>
      </c>
      <c r="AM654" t="str">
        <f>'Expense Drivers'!BC135</f>
        <v>NA</v>
      </c>
      <c r="AN654" t="str">
        <f>'Expense Drivers'!BD135</f>
        <v>NA</v>
      </c>
      <c r="AO654" t="str">
        <f>'Expense Drivers'!BE135</f>
        <v>NA</v>
      </c>
      <c r="AP654" t="str">
        <f>'Expense Drivers'!BF135</f>
        <v>NA</v>
      </c>
      <c r="AQ654" t="str">
        <f>'Expense Drivers'!BG135</f>
        <v>NA</v>
      </c>
      <c r="AR654" t="str">
        <f>'Expense Drivers'!BH135</f>
        <v>NA</v>
      </c>
      <c r="AS654" t="str">
        <f>'Expense Drivers'!BI135</f>
        <v>NA</v>
      </c>
      <c r="AZ654">
        <f>'Expense Drivers'!AK135</f>
        <v>1.9340000000000046</v>
      </c>
      <c r="BA654">
        <f>'Expense Drivers'!AL135</f>
        <v>3.4359999999999928</v>
      </c>
      <c r="BB654">
        <f>'Expense Drivers'!AM135</f>
        <v>-1.3909999999999982</v>
      </c>
      <c r="BC654">
        <f>'Expense Drivers'!AN135</f>
        <v>0.62000000000000455</v>
      </c>
      <c r="BD654">
        <f>'Expense Drivers'!AO135</f>
        <v>3.1429247651746124</v>
      </c>
      <c r="BE654">
        <f>'Expense Drivers'!AP135</f>
        <v>4.5075767029989606</v>
      </c>
      <c r="BF654">
        <f>'Expense Drivers'!AQ135</f>
        <v>-2.3951798595450313</v>
      </c>
      <c r="BG654">
        <f>'Expense Drivers'!AR135</f>
        <v>1.2515001375202175</v>
      </c>
    </row>
    <row r="655" spans="1:59">
      <c r="A655" t="str">
        <f>'Expense Drivers'!I136</f>
        <v>% of Gross Revenue</v>
      </c>
      <c r="B655">
        <f>'Expense Drivers'!J136</f>
        <v>0</v>
      </c>
      <c r="C655">
        <f>'Expense Drivers'!K136</f>
        <v>0</v>
      </c>
      <c r="D655">
        <f>'Expense Drivers'!L136</f>
        <v>0</v>
      </c>
      <c r="E655">
        <f>'Expense Drivers'!M136</f>
        <v>0</v>
      </c>
      <c r="F655">
        <f>'Expense Drivers'!N136</f>
        <v>0</v>
      </c>
      <c r="G655">
        <f>'Expense Drivers'!O136</f>
        <v>0</v>
      </c>
      <c r="H655">
        <f>'Expense Drivers'!P136</f>
        <v>0</v>
      </c>
      <c r="I655">
        <f>'Expense Drivers'!Q136</f>
        <v>0</v>
      </c>
      <c r="J655">
        <f>'Expense Drivers'!R136</f>
        <v>0</v>
      </c>
      <c r="K655">
        <f>'Expense Drivers'!S136</f>
        <v>0</v>
      </c>
      <c r="L655">
        <f>'Expense Drivers'!T136</f>
        <v>0</v>
      </c>
      <c r="M655">
        <f>'Expense Drivers'!U136</f>
        <v>0</v>
      </c>
      <c r="N655">
        <f>'Expense Drivers'!V136</f>
        <v>0</v>
      </c>
      <c r="O655">
        <f>'Expense Drivers'!W136</f>
        <v>0</v>
      </c>
      <c r="P655">
        <f>'Expense Drivers'!X136</f>
        <v>0</v>
      </c>
      <c r="Q655">
        <f>'Expense Drivers'!Y136</f>
        <v>5.6060627821582616E-2</v>
      </c>
      <c r="R655">
        <f>'Expense Drivers'!Z136</f>
        <v>5.4250704884107784E-2</v>
      </c>
      <c r="S655">
        <f>'Expense Drivers'!AA136</f>
        <v>5.1722201785126529E-2</v>
      </c>
      <c r="T655">
        <f>'Expense Drivers'!AB136</f>
        <v>4.403220493804523E-2</v>
      </c>
      <c r="U655">
        <f>'Expense Drivers'!AC136</f>
        <v>5.1238731082495936E-2</v>
      </c>
      <c r="V655">
        <f>'Expense Drivers'!AD136</f>
        <v>5.5324651026040256E-2</v>
      </c>
      <c r="W655">
        <f>'Expense Drivers'!AE136</f>
        <v>5.6941630545218447E-2</v>
      </c>
      <c r="X655">
        <f>'Expense Drivers'!AF136</f>
        <v>5.3471127253676157E-2</v>
      </c>
      <c r="Y655">
        <f>'Expense Drivers'!AG136</f>
        <v>5.6475590213655717E-2</v>
      </c>
      <c r="Z655">
        <f>'Expense Drivers'!AH136</f>
        <v>6.508333722166694E-2</v>
      </c>
      <c r="AA655">
        <f>'Expense Drivers'!AI136</f>
        <v>5.7414236069333061E-2</v>
      </c>
      <c r="AB655">
        <f>'Expense Drivers'!AJ136</f>
        <v>5.3873770564107082E-2</v>
      </c>
      <c r="AD655">
        <f>'Expense Drivers'!AT136</f>
        <v>5.957664218951924E-2</v>
      </c>
      <c r="AE655">
        <f>'Expense Drivers'!AU136</f>
        <v>5.0362390430945363E-2</v>
      </c>
      <c r="AF655">
        <f>'Expense Drivers'!AV136</f>
        <v>6.5547709774726931E-2</v>
      </c>
      <c r="AG655">
        <f>'Expense Drivers'!AW136</f>
        <v>5.0927499979762161E-2</v>
      </c>
      <c r="AH655">
        <f>'Expense Drivers'!AX136</f>
        <v>5.4266647520726741E-2</v>
      </c>
      <c r="AI655">
        <f>'Expense Drivers'!AY136</f>
        <v>5.7825212628658265E-2</v>
      </c>
      <c r="AJ655">
        <f>'Expense Drivers'!AZ136</f>
        <v>6.0099456043972786E-2</v>
      </c>
      <c r="AK655">
        <f>'Expense Drivers'!BA136</f>
        <v>6.3630838215145841E-2</v>
      </c>
      <c r="AL655">
        <f>'Expense Drivers'!BB136</f>
        <v>6.4810455675705633E-2</v>
      </c>
      <c r="AM655">
        <f>'Expense Drivers'!BC136</f>
        <v>6.6254104045460102E-2</v>
      </c>
      <c r="AN655">
        <f>'Expense Drivers'!BD136</f>
        <v>6.8749466234285281E-2</v>
      </c>
      <c r="AO655">
        <f>'Expense Drivers'!BE136</f>
        <v>7.0102855764007127E-2</v>
      </c>
      <c r="AP655">
        <f>'Expense Drivers'!BF136</f>
        <v>7.1684884095587764E-2</v>
      </c>
      <c r="AQ655">
        <f>'Expense Drivers'!BG136</f>
        <v>7.2853273127104629E-2</v>
      </c>
      <c r="AR655">
        <f>'Expense Drivers'!BH136</f>
        <v>7.397540868861685E-2</v>
      </c>
      <c r="AS655">
        <f>'Expense Drivers'!BI136</f>
        <v>7.5032259162812184E-2</v>
      </c>
      <c r="AZ655">
        <f>'Expense Drivers'!AK136</f>
        <v>6.2847056227705658E-2</v>
      </c>
      <c r="BA655">
        <f>'Expense Drivers'!AL136</f>
        <v>6.6246388522975069E-2</v>
      </c>
      <c r="BB655">
        <f>'Expense Drivers'!AM136</f>
        <v>6.1201511419872942E-2</v>
      </c>
      <c r="BC655">
        <f>'Expense Drivers'!AN136</f>
        <v>5.2128166211939816E-2</v>
      </c>
      <c r="BD655">
        <f>'Expense Drivers'!AO136</f>
        <v>6.3826223852907718E-2</v>
      </c>
      <c r="BE655">
        <f>'Expense Drivers'!AP136</f>
        <v>7.3734411160190458E-2</v>
      </c>
      <c r="BF655">
        <f>'Expense Drivers'!AQ136</f>
        <v>6.7460817559454919E-2</v>
      </c>
      <c r="BG655">
        <f>'Expense Drivers'!AR136</f>
        <v>5.3084491277973968E-2</v>
      </c>
    </row>
    <row r="656" spans="1:59">
      <c r="A656" t="str">
        <f>'Expense Drivers'!I137</f>
        <v>% of Net Revenue</v>
      </c>
      <c r="B656">
        <f>'Expense Drivers'!J137</f>
        <v>0</v>
      </c>
      <c r="C656">
        <f>'Expense Drivers'!K137</f>
        <v>0</v>
      </c>
      <c r="D656">
        <f>'Expense Drivers'!L137</f>
        <v>0</v>
      </c>
      <c r="E656">
        <f>'Expense Drivers'!M137</f>
        <v>0</v>
      </c>
      <c r="F656">
        <f>'Expense Drivers'!N137</f>
        <v>0</v>
      </c>
      <c r="G656">
        <f>'Expense Drivers'!O137</f>
        <v>0</v>
      </c>
      <c r="H656">
        <f>'Expense Drivers'!P137</f>
        <v>0</v>
      </c>
      <c r="I656">
        <f>'Expense Drivers'!Q137</f>
        <v>0</v>
      </c>
      <c r="J656">
        <f>'Expense Drivers'!R137</f>
        <v>0</v>
      </c>
      <c r="K656">
        <f>'Expense Drivers'!S137</f>
        <v>0</v>
      </c>
      <c r="L656">
        <f>'Expense Drivers'!T137</f>
        <v>0</v>
      </c>
      <c r="M656">
        <f>'Expense Drivers'!U137</f>
        <v>0</v>
      </c>
      <c r="N656">
        <f>'Expense Drivers'!V137</f>
        <v>0</v>
      </c>
      <c r="O656">
        <f>'Expense Drivers'!W137</f>
        <v>0</v>
      </c>
      <c r="P656">
        <f>'Expense Drivers'!X137</f>
        <v>0</v>
      </c>
      <c r="Q656">
        <f>'Expense Drivers'!Y137</f>
        <v>0.13629908978746186</v>
      </c>
      <c r="R656">
        <f>'Expense Drivers'!Z137</f>
        <v>0.13381293398054026</v>
      </c>
      <c r="S656">
        <f>'Expense Drivers'!AA137</f>
        <v>0.12966954022988506</v>
      </c>
      <c r="T656">
        <f>'Expense Drivers'!AB137</f>
        <v>0.10632959139326455</v>
      </c>
      <c r="U656">
        <f>'Expense Drivers'!AC137</f>
        <v>0.12743059078150887</v>
      </c>
      <c r="V656">
        <f>'Expense Drivers'!AD137</f>
        <v>0.13565500913432793</v>
      </c>
      <c r="W656">
        <f>'Expense Drivers'!AE137</f>
        <v>0.14167863339915041</v>
      </c>
      <c r="X656">
        <f>'Expense Drivers'!AF137</f>
        <v>0.13271276928270467</v>
      </c>
      <c r="Y656">
        <f>'Expense Drivers'!AG137</f>
        <v>0.13945402404952675</v>
      </c>
      <c r="Z656">
        <f>'Expense Drivers'!AH137</f>
        <v>0.15942778767024396</v>
      </c>
      <c r="AA656">
        <f>'Expense Drivers'!AI137</f>
        <v>0.13783650605753381</v>
      </c>
      <c r="AB656">
        <f>'Expense Drivers'!AJ137</f>
        <v>0.13575137365079926</v>
      </c>
      <c r="AD656">
        <f>'Expense Drivers'!AT137</f>
        <v>0.1325990256301631</v>
      </c>
      <c r="AE656">
        <f>'Expense Drivers'!AU137</f>
        <v>0.11994298496876447</v>
      </c>
      <c r="AF656">
        <f>'Expense Drivers'!AV137</f>
        <v>0.16256485132058959</v>
      </c>
      <c r="AG656">
        <f>'Expense Drivers'!AW137</f>
        <v>0.124961825427369</v>
      </c>
      <c r="AH656">
        <f>'Expense Drivers'!AX137</f>
        <v>0.13446013890943545</v>
      </c>
      <c r="AI656">
        <f>'Expense Drivers'!AY137</f>
        <v>0.1424692051189001</v>
      </c>
      <c r="AJ656">
        <f>'Expense Drivers'!AZ137</f>
        <v>0.14666302568063946</v>
      </c>
      <c r="AK656">
        <f>'Expense Drivers'!BA137</f>
        <v>0.15511429528027068</v>
      </c>
      <c r="AL656">
        <f>'Expense Drivers'!BB137</f>
        <v>0.15793634366047513</v>
      </c>
      <c r="AM656">
        <f>'Expense Drivers'!BC137</f>
        <v>0.1615713870913216</v>
      </c>
      <c r="AN656">
        <f>'Expense Drivers'!BD137</f>
        <v>0.16760357926874528</v>
      </c>
      <c r="AO656">
        <f>'Expense Drivers'!BE137</f>
        <v>0.17125689653970388</v>
      </c>
      <c r="AP656">
        <f>'Expense Drivers'!BF137</f>
        <v>0.17550460485695338</v>
      </c>
      <c r="AQ656">
        <f>'Expense Drivers'!BG137</f>
        <v>0.17830419753547647</v>
      </c>
      <c r="AR656">
        <f>'Expense Drivers'!BH137</f>
        <v>0.18120689639949802</v>
      </c>
      <c r="AS656">
        <f>'Expense Drivers'!BI137</f>
        <v>0.18339315371252157</v>
      </c>
      <c r="AZ656">
        <f>'Expense Drivers'!AK137</f>
        <v>0.15464295579452692</v>
      </c>
      <c r="BA656">
        <f>'Expense Drivers'!AL137</f>
        <v>0.16334579796380702</v>
      </c>
      <c r="BB656">
        <f>'Expense Drivers'!AM137</f>
        <v>0.14725444438282062</v>
      </c>
      <c r="BC656">
        <f>'Expense Drivers'!AN137</f>
        <v>0.12687041423536891</v>
      </c>
      <c r="BD656">
        <f>'Expense Drivers'!AO137</f>
        <v>0.15698870599011233</v>
      </c>
      <c r="BE656">
        <f>'Expense Drivers'!AP137</f>
        <v>0.1812423924953977</v>
      </c>
      <c r="BF656">
        <f>'Expense Drivers'!AQ137</f>
        <v>0.16190874642386138</v>
      </c>
      <c r="BG656">
        <f>'Expense Drivers'!AR137</f>
        <v>0.12928355443366765</v>
      </c>
    </row>
    <row r="657" spans="1:59">
      <c r="A657">
        <f>'Expense Drivers'!I138</f>
        <v>0</v>
      </c>
      <c r="B657">
        <f>'Expense Drivers'!J138</f>
        <v>0</v>
      </c>
      <c r="C657">
        <f>'Expense Drivers'!K138</f>
        <v>0</v>
      </c>
      <c r="D657">
        <f>'Expense Drivers'!L138</f>
        <v>0</v>
      </c>
      <c r="E657">
        <f>'Expense Drivers'!M138</f>
        <v>0</v>
      </c>
      <c r="F657">
        <f>'Expense Drivers'!N138</f>
        <v>0</v>
      </c>
      <c r="G657">
        <f>'Expense Drivers'!O138</f>
        <v>0</v>
      </c>
      <c r="H657">
        <f>'Expense Drivers'!P138</f>
        <v>0</v>
      </c>
      <c r="I657">
        <f>'Expense Drivers'!Q138</f>
        <v>0</v>
      </c>
      <c r="J657">
        <f>'Expense Drivers'!R138</f>
        <v>0</v>
      </c>
      <c r="K657">
        <f>'Expense Drivers'!S138</f>
        <v>0</v>
      </c>
      <c r="L657">
        <f>'Expense Drivers'!T138</f>
        <v>0</v>
      </c>
      <c r="M657">
        <f>'Expense Drivers'!U138</f>
        <v>0</v>
      </c>
      <c r="N657">
        <f>'Expense Drivers'!V138</f>
        <v>0</v>
      </c>
      <c r="O657">
        <f>'Expense Drivers'!W138</f>
        <v>0</v>
      </c>
      <c r="P657">
        <f>'Expense Drivers'!X138</f>
        <v>0</v>
      </c>
      <c r="Q657">
        <f>'Expense Drivers'!Y138</f>
        <v>0</v>
      </c>
      <c r="R657">
        <f>'Expense Drivers'!Z138</f>
        <v>0</v>
      </c>
      <c r="S657">
        <f>'Expense Drivers'!AA138</f>
        <v>0</v>
      </c>
      <c r="T657">
        <f>'Expense Drivers'!AB138</f>
        <v>0</v>
      </c>
      <c r="U657">
        <f>'Expense Drivers'!AC138</f>
        <v>0</v>
      </c>
      <c r="V657">
        <f>'Expense Drivers'!AD138</f>
        <v>0</v>
      </c>
      <c r="W657">
        <f>'Expense Drivers'!AE138</f>
        <v>0</v>
      </c>
      <c r="X657">
        <f>'Expense Drivers'!AF138</f>
        <v>0</v>
      </c>
      <c r="Y657">
        <f>'Expense Drivers'!AG138</f>
        <v>0</v>
      </c>
      <c r="Z657">
        <f>'Expense Drivers'!AH138</f>
        <v>0</v>
      </c>
      <c r="AA657">
        <f>'Expense Drivers'!AI138</f>
        <v>0</v>
      </c>
      <c r="AB657">
        <f>'Expense Drivers'!AJ138</f>
        <v>0</v>
      </c>
      <c r="AD657">
        <f>'Expense Drivers'!AT138</f>
        <v>0</v>
      </c>
      <c r="AE657">
        <f>'Expense Drivers'!AU138</f>
        <v>0</v>
      </c>
      <c r="AF657">
        <f>'Expense Drivers'!AV138</f>
        <v>0</v>
      </c>
      <c r="AG657">
        <f>'Expense Drivers'!AW138</f>
        <v>0</v>
      </c>
      <c r="AH657">
        <f>'Expense Drivers'!AX138</f>
        <v>0</v>
      </c>
      <c r="AI657">
        <f>'Expense Drivers'!AY138</f>
        <v>0</v>
      </c>
      <c r="AJ657">
        <f>'Expense Drivers'!AZ138</f>
        <v>0</v>
      </c>
      <c r="AK657">
        <f>'Expense Drivers'!BA138</f>
        <v>0</v>
      </c>
      <c r="AL657">
        <f>'Expense Drivers'!BB138</f>
        <v>0</v>
      </c>
      <c r="AM657">
        <f>'Expense Drivers'!BC138</f>
        <v>0</v>
      </c>
      <c r="AN657">
        <f>'Expense Drivers'!BD138</f>
        <v>0</v>
      </c>
      <c r="AO657">
        <f>'Expense Drivers'!BE138</f>
        <v>0</v>
      </c>
      <c r="AP657">
        <f>'Expense Drivers'!BF138</f>
        <v>0</v>
      </c>
      <c r="AQ657">
        <f>'Expense Drivers'!BG138</f>
        <v>0</v>
      </c>
      <c r="AR657">
        <f>'Expense Drivers'!BH138</f>
        <v>0</v>
      </c>
      <c r="AS657">
        <f>'Expense Drivers'!BI138</f>
        <v>0</v>
      </c>
      <c r="AZ657">
        <f>'Expense Drivers'!AK138</f>
        <v>0</v>
      </c>
      <c r="BA657">
        <f>'Expense Drivers'!AL138</f>
        <v>0</v>
      </c>
      <c r="BB657">
        <f>'Expense Drivers'!AM138</f>
        <v>0</v>
      </c>
      <c r="BC657">
        <f>'Expense Drivers'!AN138</f>
        <v>0</v>
      </c>
      <c r="BD657">
        <f>'Expense Drivers'!AO138</f>
        <v>0</v>
      </c>
      <c r="BE657">
        <f>'Expense Drivers'!AP138</f>
        <v>0</v>
      </c>
      <c r="BF657">
        <f>'Expense Drivers'!AQ138</f>
        <v>0</v>
      </c>
      <c r="BG657">
        <f>'Expense Drivers'!AR138</f>
        <v>0</v>
      </c>
    </row>
    <row r="658" spans="1:59">
      <c r="A658" t="str">
        <f>'Expense Drivers'!I139</f>
        <v>R&amp;D Headcount (EOP)</v>
      </c>
      <c r="B658">
        <f>'Expense Drivers'!J139</f>
        <v>0</v>
      </c>
      <c r="C658">
        <f>'Expense Drivers'!K139</f>
        <v>0</v>
      </c>
      <c r="D658">
        <f>'Expense Drivers'!L139</f>
        <v>0</v>
      </c>
      <c r="E658">
        <f>'Expense Drivers'!M139</f>
        <v>0</v>
      </c>
      <c r="F658">
        <f>'Expense Drivers'!N139</f>
        <v>0</v>
      </c>
      <c r="G658">
        <f>'Expense Drivers'!O139</f>
        <v>0</v>
      </c>
      <c r="H658">
        <f>'Expense Drivers'!P139</f>
        <v>0</v>
      </c>
      <c r="I658">
        <f>'Expense Drivers'!Q139</f>
        <v>0</v>
      </c>
      <c r="J658">
        <f>'Expense Drivers'!R139</f>
        <v>0</v>
      </c>
      <c r="K658">
        <f>'Expense Drivers'!S139</f>
        <v>0</v>
      </c>
      <c r="L658">
        <f>'Expense Drivers'!T139</f>
        <v>0</v>
      </c>
      <c r="M658">
        <f>'Expense Drivers'!U139</f>
        <v>0</v>
      </c>
      <c r="N658">
        <f>'Expense Drivers'!V139</f>
        <v>0</v>
      </c>
      <c r="O658">
        <f>'Expense Drivers'!W139</f>
        <v>189</v>
      </c>
      <c r="P658">
        <f>'Expense Drivers'!X139</f>
        <v>192</v>
      </c>
      <c r="Q658">
        <f>'Expense Drivers'!Y139</f>
        <v>202</v>
      </c>
      <c r="R658">
        <f>'Expense Drivers'!Z139</f>
        <v>226</v>
      </c>
      <c r="S658">
        <f>'Expense Drivers'!AA139</f>
        <v>231</v>
      </c>
      <c r="T658">
        <f>'Expense Drivers'!AB139</f>
        <v>250</v>
      </c>
      <c r="U658">
        <f>'Expense Drivers'!AC139</f>
        <v>298</v>
      </c>
      <c r="V658">
        <f>'Expense Drivers'!AD139</f>
        <v>320</v>
      </c>
      <c r="W658">
        <f>'Expense Drivers'!AE139</f>
        <v>360</v>
      </c>
      <c r="X658">
        <f>'Expense Drivers'!AF139</f>
        <v>400</v>
      </c>
      <c r="Y658">
        <f>'Expense Drivers'!AG139</f>
        <v>440</v>
      </c>
      <c r="Z658">
        <f>'Expense Drivers'!AH139</f>
        <v>470</v>
      </c>
      <c r="AA658">
        <f>'Expense Drivers'!AI139</f>
        <v>480</v>
      </c>
      <c r="AB658">
        <f>'Expense Drivers'!AJ139</f>
        <v>603</v>
      </c>
      <c r="AD658">
        <f>'Expense Drivers'!AT139</f>
        <v>0</v>
      </c>
      <c r="AE658">
        <f>'Expense Drivers'!AU139</f>
        <v>0</v>
      </c>
      <c r="AF658">
        <f>'Expense Drivers'!AV139</f>
        <v>192</v>
      </c>
      <c r="AG658">
        <f>'Expense Drivers'!AW139</f>
        <v>250</v>
      </c>
      <c r="AH658">
        <f>'Expense Drivers'!AX139</f>
        <v>400</v>
      </c>
      <c r="AI658">
        <f>'Expense Drivers'!AY139</f>
        <v>603</v>
      </c>
      <c r="AJ658">
        <f>'Expense Drivers'!AZ139</f>
        <v>661.44395280235983</v>
      </c>
      <c r="AK658">
        <f>'Expense Drivers'!BA139</f>
        <v>761.44395280235983</v>
      </c>
      <c r="AL658">
        <f>'Expense Drivers'!BB139</f>
        <v>801.44395280235983</v>
      </c>
      <c r="AM658">
        <f>'Expense Drivers'!BC139</f>
        <v>891.44395280235983</v>
      </c>
      <c r="AN658">
        <f>'Expense Drivers'!BD139</f>
        <v>941.44395280235983</v>
      </c>
      <c r="AO658">
        <f>'Expense Drivers'!BE139</f>
        <v>991.44395280235983</v>
      </c>
      <c r="AP658">
        <f>'Expense Drivers'!BF139</f>
        <v>1036.4439528023599</v>
      </c>
      <c r="AQ658">
        <f>'Expense Drivers'!BG139</f>
        <v>1066.4439528023599</v>
      </c>
      <c r="AR658">
        <f>'Expense Drivers'!BH139</f>
        <v>1106.4439528023599</v>
      </c>
      <c r="AS658">
        <f>'Expense Drivers'!BI139</f>
        <v>1136.4439528023599</v>
      </c>
      <c r="AZ658">
        <f>'Expense Drivers'!AK139</f>
        <v>602</v>
      </c>
      <c r="BA658">
        <f>'Expense Drivers'!AL139</f>
        <v>643</v>
      </c>
      <c r="BB658">
        <f>'Expense Drivers'!AM139</f>
        <v>649</v>
      </c>
      <c r="BC658">
        <f>'Expense Drivers'!AN139</f>
        <v>661.44395280235983</v>
      </c>
      <c r="BD658">
        <f>'Expense Drivers'!AO139</f>
        <v>691.44395280235983</v>
      </c>
      <c r="BE658">
        <f>'Expense Drivers'!AP139</f>
        <v>721.44395280235983</v>
      </c>
      <c r="BF658">
        <f>'Expense Drivers'!AQ139</f>
        <v>746.44395280235983</v>
      </c>
      <c r="BG658">
        <f>'Expense Drivers'!AR139</f>
        <v>761.44395280235983</v>
      </c>
    </row>
    <row r="659" spans="1:59">
      <c r="A659" t="str">
        <f>'Expense Drivers'!I140</f>
        <v>Sequental Change</v>
      </c>
      <c r="B659">
        <f>'Expense Drivers'!J140</f>
        <v>0</v>
      </c>
      <c r="C659">
        <f>'Expense Drivers'!K140</f>
        <v>0</v>
      </c>
      <c r="D659">
        <f>'Expense Drivers'!L140</f>
        <v>0</v>
      </c>
      <c r="E659">
        <f>'Expense Drivers'!M140</f>
        <v>0</v>
      </c>
      <c r="F659">
        <f>'Expense Drivers'!N140</f>
        <v>0</v>
      </c>
      <c r="G659">
        <f>'Expense Drivers'!O140</f>
        <v>0</v>
      </c>
      <c r="H659">
        <f>'Expense Drivers'!P140</f>
        <v>0</v>
      </c>
      <c r="I659">
        <f>'Expense Drivers'!Q140</f>
        <v>0</v>
      </c>
      <c r="J659">
        <f>'Expense Drivers'!R140</f>
        <v>0</v>
      </c>
      <c r="K659">
        <f>'Expense Drivers'!S140</f>
        <v>0</v>
      </c>
      <c r="L659">
        <f>'Expense Drivers'!T140</f>
        <v>0</v>
      </c>
      <c r="M659">
        <f>'Expense Drivers'!U140</f>
        <v>0</v>
      </c>
      <c r="N659">
        <f>'Expense Drivers'!V140</f>
        <v>0</v>
      </c>
      <c r="O659">
        <f>'Expense Drivers'!W140</f>
        <v>0</v>
      </c>
      <c r="P659">
        <f>'Expense Drivers'!X140</f>
        <v>3</v>
      </c>
      <c r="Q659">
        <f>'Expense Drivers'!Y140</f>
        <v>10</v>
      </c>
      <c r="R659">
        <f>'Expense Drivers'!Z140</f>
        <v>24</v>
      </c>
      <c r="S659">
        <f>'Expense Drivers'!AA140</f>
        <v>5</v>
      </c>
      <c r="T659">
        <f>'Expense Drivers'!AB140</f>
        <v>19</v>
      </c>
      <c r="U659">
        <f>'Expense Drivers'!AC140</f>
        <v>48</v>
      </c>
      <c r="V659">
        <f>'Expense Drivers'!AD140</f>
        <v>22</v>
      </c>
      <c r="W659">
        <f>'Expense Drivers'!AE140</f>
        <v>40</v>
      </c>
      <c r="X659">
        <f>'Expense Drivers'!AF140</f>
        <v>40</v>
      </c>
      <c r="Y659">
        <f>'Expense Drivers'!AG140</f>
        <v>40</v>
      </c>
      <c r="Z659">
        <f>'Expense Drivers'!AH140</f>
        <v>30</v>
      </c>
      <c r="AA659">
        <f>'Expense Drivers'!AI140</f>
        <v>10</v>
      </c>
      <c r="AB659">
        <f>'Expense Drivers'!AJ140</f>
        <v>123</v>
      </c>
      <c r="AD659">
        <f>'Expense Drivers'!AT140</f>
        <v>0</v>
      </c>
      <c r="AE659">
        <f>'Expense Drivers'!AU140</f>
        <v>0</v>
      </c>
      <c r="AF659">
        <f>'Expense Drivers'!AV140</f>
        <v>0</v>
      </c>
      <c r="AG659">
        <f>'Expense Drivers'!AW140</f>
        <v>58</v>
      </c>
      <c r="AH659">
        <f>'Expense Drivers'!AX140</f>
        <v>150</v>
      </c>
      <c r="AI659">
        <f>'Expense Drivers'!AY140</f>
        <v>203</v>
      </c>
      <c r="AJ659">
        <f>'Expense Drivers'!AZ140</f>
        <v>58.443952802359831</v>
      </c>
      <c r="AK659">
        <f>'Expense Drivers'!BA140</f>
        <v>100</v>
      </c>
      <c r="AL659">
        <f>'Expense Drivers'!BB140</f>
        <v>40</v>
      </c>
      <c r="AM659">
        <f>'Expense Drivers'!BC140</f>
        <v>90</v>
      </c>
      <c r="AN659">
        <f>'Expense Drivers'!BD140</f>
        <v>50</v>
      </c>
      <c r="AO659">
        <f>'Expense Drivers'!BE140</f>
        <v>50</v>
      </c>
      <c r="AP659">
        <f>'Expense Drivers'!BF140</f>
        <v>45</v>
      </c>
      <c r="AQ659">
        <f>'Expense Drivers'!BG140</f>
        <v>30</v>
      </c>
      <c r="AR659">
        <f>'Expense Drivers'!BH140</f>
        <v>40</v>
      </c>
      <c r="AS659">
        <f>'Expense Drivers'!BI140</f>
        <v>30</v>
      </c>
      <c r="AZ659">
        <f>'Expense Drivers'!AK140</f>
        <v>-1</v>
      </c>
      <c r="BA659">
        <f>'Expense Drivers'!AL140</f>
        <v>41</v>
      </c>
      <c r="BB659">
        <f>'Expense Drivers'!AM140</f>
        <v>6</v>
      </c>
      <c r="BC659">
        <f>'Expense Drivers'!AN140</f>
        <v>12.443952802359831</v>
      </c>
      <c r="BD659">
        <f>'Expense Drivers'!AO140</f>
        <v>30</v>
      </c>
      <c r="BE659">
        <f>'Expense Drivers'!AP140</f>
        <v>30</v>
      </c>
      <c r="BF659">
        <f>'Expense Drivers'!AQ140</f>
        <v>25</v>
      </c>
      <c r="BG659">
        <f>'Expense Drivers'!AR140</f>
        <v>15</v>
      </c>
    </row>
    <row r="660" spans="1:59">
      <c r="A660">
        <f>'Expense Drivers'!I141</f>
        <v>0</v>
      </c>
      <c r="B660" t="str">
        <f>'Expense Drivers'!J141</f>
        <v>Period Avg</v>
      </c>
      <c r="C660">
        <f>'Expense Drivers'!K141</f>
        <v>0</v>
      </c>
      <c r="D660">
        <f>'Expense Drivers'!L141</f>
        <v>0</v>
      </c>
      <c r="E660">
        <f>'Expense Drivers'!M141</f>
        <v>0</v>
      </c>
      <c r="F660">
        <f>'Expense Drivers'!N141</f>
        <v>0</v>
      </c>
      <c r="G660">
        <f>'Expense Drivers'!O141</f>
        <v>0</v>
      </c>
      <c r="H660">
        <f>'Expense Drivers'!P141</f>
        <v>0</v>
      </c>
      <c r="I660">
        <f>'Expense Drivers'!Q141</f>
        <v>0</v>
      </c>
      <c r="J660">
        <f>'Expense Drivers'!R141</f>
        <v>0</v>
      </c>
      <c r="K660">
        <f>'Expense Drivers'!S141</f>
        <v>0</v>
      </c>
      <c r="L660">
        <f>'Expense Drivers'!T141</f>
        <v>0</v>
      </c>
      <c r="M660">
        <f>'Expense Drivers'!U141</f>
        <v>0</v>
      </c>
      <c r="N660">
        <f>'Expense Drivers'!V141</f>
        <v>0</v>
      </c>
      <c r="O660">
        <f>'Expense Drivers'!W141</f>
        <v>0</v>
      </c>
      <c r="P660">
        <f>'Expense Drivers'!X141</f>
        <v>190.5</v>
      </c>
      <c r="Q660">
        <f>'Expense Drivers'!Y141</f>
        <v>197</v>
      </c>
      <c r="R660">
        <f>'Expense Drivers'!Z141</f>
        <v>214</v>
      </c>
      <c r="S660">
        <f>'Expense Drivers'!AA141</f>
        <v>228.5</v>
      </c>
      <c r="T660">
        <f>'Expense Drivers'!AB141</f>
        <v>240.5</v>
      </c>
      <c r="U660">
        <f>'Expense Drivers'!AC141</f>
        <v>274</v>
      </c>
      <c r="V660">
        <f>'Expense Drivers'!AD141</f>
        <v>309</v>
      </c>
      <c r="W660">
        <f>'Expense Drivers'!AE141</f>
        <v>340</v>
      </c>
      <c r="X660">
        <f>'Expense Drivers'!AF141</f>
        <v>380</v>
      </c>
      <c r="Y660">
        <f>'Expense Drivers'!AG141</f>
        <v>420</v>
      </c>
      <c r="Z660">
        <f>'Expense Drivers'!AH141</f>
        <v>455</v>
      </c>
      <c r="AA660">
        <f>'Expense Drivers'!AI141</f>
        <v>475</v>
      </c>
      <c r="AB660">
        <f>'Expense Drivers'!AJ141</f>
        <v>541.5</v>
      </c>
      <c r="AD660">
        <f>'Expense Drivers'!AT141</f>
        <v>0</v>
      </c>
      <c r="AE660">
        <f>'Expense Drivers'!AU141</f>
        <v>0</v>
      </c>
      <c r="AF660">
        <f>'Expense Drivers'!AV141</f>
        <v>0</v>
      </c>
      <c r="AG660">
        <f>'Expense Drivers'!AW141</f>
        <v>221</v>
      </c>
      <c r="AH660">
        <f>'Expense Drivers'!AX141</f>
        <v>325</v>
      </c>
      <c r="AI660">
        <f>'Expense Drivers'!AY141</f>
        <v>501.5</v>
      </c>
      <c r="AJ660">
        <f>'Expense Drivers'!AZ141</f>
        <v>632.22197640117997</v>
      </c>
      <c r="AK660">
        <f>'Expense Drivers'!BA141</f>
        <v>711.44395280235983</v>
      </c>
      <c r="AL660">
        <f>'Expense Drivers'!BB141</f>
        <v>781.44395280235983</v>
      </c>
      <c r="AM660">
        <f>'Expense Drivers'!BC141</f>
        <v>846.44395280235983</v>
      </c>
      <c r="AN660">
        <f>'Expense Drivers'!BD141</f>
        <v>916.44395280235983</v>
      </c>
      <c r="AO660">
        <f>'Expense Drivers'!BE141</f>
        <v>966.44395280235983</v>
      </c>
      <c r="AP660">
        <f>'Expense Drivers'!BF141</f>
        <v>1013.9439528023599</v>
      </c>
      <c r="AQ660">
        <f>'Expense Drivers'!BG141</f>
        <v>1051.4439528023599</v>
      </c>
      <c r="AR660">
        <f>'Expense Drivers'!BH141</f>
        <v>1086.4439528023599</v>
      </c>
      <c r="AS660">
        <f>'Expense Drivers'!BI141</f>
        <v>1121.4439528023599</v>
      </c>
      <c r="AZ660">
        <f>'Expense Drivers'!AK141</f>
        <v>602.5</v>
      </c>
      <c r="BA660">
        <f>'Expense Drivers'!AL141</f>
        <v>622.5</v>
      </c>
      <c r="BB660">
        <f>'Expense Drivers'!AM141</f>
        <v>646</v>
      </c>
      <c r="BC660">
        <f>'Expense Drivers'!AN141</f>
        <v>655.22197640117997</v>
      </c>
      <c r="BD660">
        <f>'Expense Drivers'!AO141</f>
        <v>676.44395280235983</v>
      </c>
      <c r="BE660">
        <f>'Expense Drivers'!AP141</f>
        <v>706.44395280235983</v>
      </c>
      <c r="BF660">
        <f>'Expense Drivers'!AQ141</f>
        <v>733.94395280235983</v>
      </c>
      <c r="BG660">
        <f>'Expense Drivers'!AR141</f>
        <v>753.94395280235983</v>
      </c>
    </row>
    <row r="661" spans="1:59">
      <c r="A661" t="str">
        <f>'Expense Drivers'!I143</f>
        <v>Non-GAAP R&amp;D Expense per Employee</v>
      </c>
      <c r="B661">
        <f>'Expense Drivers'!J143</f>
        <v>0</v>
      </c>
      <c r="C661">
        <f>'Expense Drivers'!K143</f>
        <v>0</v>
      </c>
      <c r="D661">
        <f>'Expense Drivers'!L143</f>
        <v>0</v>
      </c>
      <c r="E661">
        <f>'Expense Drivers'!M143</f>
        <v>0</v>
      </c>
      <c r="F661">
        <f>'Expense Drivers'!N143</f>
        <v>0</v>
      </c>
      <c r="G661">
        <f>'Expense Drivers'!O143</f>
        <v>0</v>
      </c>
      <c r="H661">
        <f>'Expense Drivers'!P143</f>
        <v>0</v>
      </c>
      <c r="I661">
        <f>'Expense Drivers'!Q143</f>
        <v>0</v>
      </c>
      <c r="J661">
        <f>'Expense Drivers'!R143</f>
        <v>0</v>
      </c>
      <c r="K661">
        <f>'Expense Drivers'!S143</f>
        <v>0</v>
      </c>
      <c r="L661">
        <f>'Expense Drivers'!T143</f>
        <v>0</v>
      </c>
      <c r="M661">
        <f>'Expense Drivers'!U143</f>
        <v>0</v>
      </c>
      <c r="N661">
        <f>'Expense Drivers'!V143</f>
        <v>0</v>
      </c>
      <c r="O661">
        <f>'Expense Drivers'!W143</f>
        <v>0</v>
      </c>
      <c r="P661">
        <f>'Expense Drivers'!X143</f>
        <v>0</v>
      </c>
      <c r="Q661">
        <f>'Expense Drivers'!Y143</f>
        <v>59441.624365482232</v>
      </c>
      <c r="R661">
        <f>'Expense Drivers'!Z143</f>
        <v>57453.271028037387</v>
      </c>
      <c r="S661">
        <f>'Expense Drivers'!AA143</f>
        <v>58455.142231947488</v>
      </c>
      <c r="T661">
        <f>'Expense Drivers'!AB143</f>
        <v>53916.839916839919</v>
      </c>
      <c r="U661">
        <f>'Expense Drivers'!AC143</f>
        <v>55010.948905109479</v>
      </c>
      <c r="V661">
        <f>'Expense Drivers'!AD143</f>
        <v>53588.996763754061</v>
      </c>
      <c r="W661">
        <f>'Expense Drivers'!AE143</f>
        <v>55714.705882352944</v>
      </c>
      <c r="X661">
        <f>'Expense Drivers'!AF143</f>
        <v>55865.789473684206</v>
      </c>
      <c r="Y661">
        <f>'Expense Drivers'!AG143</f>
        <v>53954.761904761894</v>
      </c>
      <c r="Z661">
        <f>'Expense Drivers'!AH143</f>
        <v>58246.153846153844</v>
      </c>
      <c r="AA661">
        <f>'Expense Drivers'!AI143</f>
        <v>51233.684210526313</v>
      </c>
      <c r="AB661">
        <f>'Expense Drivers'!AJ143</f>
        <v>56393.351800554017</v>
      </c>
      <c r="AD661">
        <f>'Expense Drivers'!AT143</f>
        <v>0</v>
      </c>
      <c r="AE661">
        <f>'Expense Drivers'!AU143</f>
        <v>0</v>
      </c>
      <c r="AF661">
        <f>'Expense Drivers'!AV143</f>
        <v>0</v>
      </c>
      <c r="AG661">
        <f>'Expense Drivers'!AW143</f>
        <v>227733.03167420815</v>
      </c>
      <c r="AH661">
        <f>'Expense Drivers'!AX143</f>
        <v>220935.38461538462</v>
      </c>
      <c r="AI661">
        <f>'Expense Drivers'!AY143</f>
        <v>207449.65104685942</v>
      </c>
      <c r="AJ661">
        <f>'Expense Drivers'!AZ143</f>
        <v>218325.21669954146</v>
      </c>
      <c r="AK661">
        <f>'Expense Drivers'!BA143</f>
        <v>229251.46660630169</v>
      </c>
      <c r="AL661">
        <f>'Expense Drivers'!BB143</f>
        <v>236129.01060449076</v>
      </c>
      <c r="AM661">
        <f>'Expense Drivers'!BC143</f>
        <v>243212.88092262548</v>
      </c>
      <c r="AN661">
        <f>'Expense Drivers'!BD143</f>
        <v>250509.26735030426</v>
      </c>
      <c r="AO661">
        <f>'Expense Drivers'!BE143</f>
        <v>258024.5453708134</v>
      </c>
      <c r="AP661">
        <f>'Expense Drivers'!BF143</f>
        <v>265765.28173193784</v>
      </c>
      <c r="AQ661">
        <f>'Expense Drivers'!BG143</f>
        <v>273738.24018389598</v>
      </c>
      <c r="AR661">
        <f>'Expense Drivers'!BH143</f>
        <v>281950.38738941285</v>
      </c>
      <c r="AS661">
        <f>'Expense Drivers'!BI143</f>
        <v>290408.89901109523</v>
      </c>
      <c r="AZ661">
        <f>'Expense Drivers'!AK143</f>
        <v>53893.77593360997</v>
      </c>
      <c r="BA661">
        <f>'Expense Drivers'!AL143</f>
        <v>57681.927710843367</v>
      </c>
      <c r="BB661">
        <f>'Expense Drivers'!AM143</f>
        <v>53430.340557275544</v>
      </c>
      <c r="BC661">
        <f>'Expense Drivers'!AN143</f>
        <v>53624.574976842501</v>
      </c>
      <c r="BD661">
        <f>'Expense Drivers'!AO143</f>
        <v>56588.46473029047</v>
      </c>
      <c r="BE661">
        <f>'Expense Drivers'!AP143</f>
        <v>60566.024096385539</v>
      </c>
      <c r="BF661">
        <f>'Expense Drivers'!AQ143</f>
        <v>55033.250773993808</v>
      </c>
      <c r="BG661">
        <f>'Expense Drivers'!AR143</f>
        <v>55233.312226147777</v>
      </c>
    </row>
    <row r="662" spans="1:59">
      <c r="A662" t="str">
        <f>'Expense Drivers'!I144</f>
        <v>% Y/Y Change</v>
      </c>
      <c r="B662">
        <f>'Expense Drivers'!J144</f>
        <v>0</v>
      </c>
      <c r="C662">
        <f>'Expense Drivers'!K144</f>
        <v>0</v>
      </c>
      <c r="D662">
        <f>'Expense Drivers'!L144</f>
        <v>0</v>
      </c>
      <c r="E662">
        <f>'Expense Drivers'!M144</f>
        <v>0</v>
      </c>
      <c r="F662">
        <f>'Expense Drivers'!N144</f>
        <v>0</v>
      </c>
      <c r="G662">
        <f>'Expense Drivers'!O144</f>
        <v>0</v>
      </c>
      <c r="H662">
        <f>'Expense Drivers'!P144</f>
        <v>0</v>
      </c>
      <c r="I662">
        <f>'Expense Drivers'!Q144</f>
        <v>0</v>
      </c>
      <c r="J662">
        <f>'Expense Drivers'!R144</f>
        <v>0</v>
      </c>
      <c r="K662">
        <f>'Expense Drivers'!S144</f>
        <v>0</v>
      </c>
      <c r="L662">
        <f>'Expense Drivers'!T144</f>
        <v>0</v>
      </c>
      <c r="M662">
        <f>'Expense Drivers'!U144</f>
        <v>0</v>
      </c>
      <c r="N662">
        <f>'Expense Drivers'!V144</f>
        <v>0</v>
      </c>
      <c r="O662">
        <f>'Expense Drivers'!W144</f>
        <v>0</v>
      </c>
      <c r="P662">
        <f>'Expense Drivers'!X144</f>
        <v>0</v>
      </c>
      <c r="Q662">
        <f>'Expense Drivers'!Y144</f>
        <v>0</v>
      </c>
      <c r="R662">
        <f>'Expense Drivers'!Z144</f>
        <v>0</v>
      </c>
      <c r="S662">
        <f>'Expense Drivers'!AA144</f>
        <v>0</v>
      </c>
      <c r="T662">
        <f>'Expense Drivers'!AB144</f>
        <v>0</v>
      </c>
      <c r="U662">
        <f>'Expense Drivers'!AC144</f>
        <v>-7.453826350925985E-2</v>
      </c>
      <c r="V662">
        <f>'Expense Drivers'!AD144</f>
        <v>-6.7259430057473035E-2</v>
      </c>
      <c r="W662">
        <f>'Expense Drivers'!AE144</f>
        <v>-4.6881014141076038E-2</v>
      </c>
      <c r="X662">
        <f>'Expense Drivers'!AF144</f>
        <v>3.6147325396857388E-2</v>
      </c>
      <c r="Y662">
        <f>'Expense Drivers'!AG144</f>
        <v>-1.9199577927104028E-2</v>
      </c>
      <c r="Z662">
        <f>'Expense Drivers'!AH144</f>
        <v>8.6905099248839379E-2</v>
      </c>
      <c r="AA662">
        <f>'Expense Drivers'!AI144</f>
        <v>-8.0427987563799541E-2</v>
      </c>
      <c r="AB662">
        <f>'Expense Drivers'!AJ144</f>
        <v>9.4433880168887097E-3</v>
      </c>
      <c r="AD662">
        <f>'Expense Drivers'!AT144</f>
        <v>0</v>
      </c>
      <c r="AE662">
        <f>'Expense Drivers'!AU144</f>
        <v>0</v>
      </c>
      <c r="AF662">
        <f>'Expense Drivers'!AV144</f>
        <v>0</v>
      </c>
      <c r="AG662">
        <f>'Expense Drivers'!AW144</f>
        <v>0</v>
      </c>
      <c r="AH662">
        <f>'Expense Drivers'!AX144</f>
        <v>-2.9849192314570061E-2</v>
      </c>
      <c r="AI662">
        <f>'Expense Drivers'!AY144</f>
        <v>-6.1039265358067696E-2</v>
      </c>
      <c r="AJ662">
        <f>'Expense Drivers'!AZ144</f>
        <v>5.2425085305279451E-2</v>
      </c>
      <c r="AK662">
        <f>'Expense Drivers'!BA144</f>
        <v>5.0045753174709606E-2</v>
      </c>
      <c r="AL662">
        <f>'Expense Drivers'!BB144</f>
        <v>0.03</v>
      </c>
      <c r="AM662">
        <f>'Expense Drivers'!BC144</f>
        <v>0.03</v>
      </c>
      <c r="AN662">
        <f>'Expense Drivers'!BD144</f>
        <v>0.03</v>
      </c>
      <c r="AO662">
        <f>'Expense Drivers'!BE144</f>
        <v>0.03</v>
      </c>
      <c r="AP662">
        <f>'Expense Drivers'!BF144</f>
        <v>0.03</v>
      </c>
      <c r="AQ662">
        <f>'Expense Drivers'!BG144</f>
        <v>0.03</v>
      </c>
      <c r="AR662">
        <f>'Expense Drivers'!BH144</f>
        <v>0.03</v>
      </c>
      <c r="AS662">
        <f>'Expense Drivers'!BI144</f>
        <v>0.03</v>
      </c>
      <c r="AZ662">
        <f>'Expense Drivers'!AK144</f>
        <v>-1.130316750532101E-3</v>
      </c>
      <c r="BA662">
        <f>'Expense Drivers'!AL144</f>
        <v>-9.6869251968254577E-3</v>
      </c>
      <c r="BB662">
        <f>'Expense Drivers'!AM144</f>
        <v>4.2875236879761802E-2</v>
      </c>
      <c r="BC662">
        <f>'Expense Drivers'!AN144</f>
        <v>-4.9097575074165345E-2</v>
      </c>
      <c r="BD662">
        <f>'Expense Drivers'!AO144</f>
        <v>0.05</v>
      </c>
      <c r="BE662">
        <f>'Expense Drivers'!AP144</f>
        <v>0.05</v>
      </c>
      <c r="BF662">
        <f>'Expense Drivers'!AQ144</f>
        <v>0.03</v>
      </c>
      <c r="BG662">
        <f>'Expense Drivers'!AR144</f>
        <v>0.03</v>
      </c>
    </row>
    <row r="663" spans="1:59">
      <c r="A663" t="str">
        <f>'Expense Drivers'!I145</f>
        <v>% Q/Q Change</v>
      </c>
      <c r="B663">
        <f>'Expense Drivers'!J145</f>
        <v>0</v>
      </c>
      <c r="C663">
        <f>'Expense Drivers'!K145</f>
        <v>0</v>
      </c>
      <c r="D663">
        <f>'Expense Drivers'!L145</f>
        <v>0</v>
      </c>
      <c r="E663">
        <f>'Expense Drivers'!M145</f>
        <v>0</v>
      </c>
      <c r="F663">
        <f>'Expense Drivers'!N145</f>
        <v>0</v>
      </c>
      <c r="G663">
        <f>'Expense Drivers'!O145</f>
        <v>0</v>
      </c>
      <c r="H663">
        <f>'Expense Drivers'!P145</f>
        <v>0</v>
      </c>
      <c r="I663">
        <f>'Expense Drivers'!Q145</f>
        <v>0</v>
      </c>
      <c r="J663">
        <f>'Expense Drivers'!R145</f>
        <v>0</v>
      </c>
      <c r="K663">
        <f>'Expense Drivers'!S145</f>
        <v>0</v>
      </c>
      <c r="L663">
        <f>'Expense Drivers'!T145</f>
        <v>0</v>
      </c>
      <c r="M663">
        <f>'Expense Drivers'!U145</f>
        <v>0</v>
      </c>
      <c r="N663">
        <f>'Expense Drivers'!V145</f>
        <v>0</v>
      </c>
      <c r="O663">
        <f>'Expense Drivers'!W145</f>
        <v>0</v>
      </c>
      <c r="P663">
        <f>'Expense Drivers'!X145</f>
        <v>0</v>
      </c>
      <c r="Q663">
        <f>'Expense Drivers'!Y145</f>
        <v>0</v>
      </c>
      <c r="R663">
        <f>'Expense Drivers'!Z145</f>
        <v>-3.3450521560771551E-2</v>
      </c>
      <c r="S663">
        <f>'Expense Drivers'!AA145</f>
        <v>1.7438018514579934E-2</v>
      </c>
      <c r="T663">
        <f>'Expense Drivers'!AB145</f>
        <v>-7.7637349629563479E-2</v>
      </c>
      <c r="U663">
        <f>'Expense Drivers'!AC145</f>
        <v>2.0292528085049E-2</v>
      </c>
      <c r="V663">
        <f>'Expense Drivers'!AD145</f>
        <v>-2.5848529604682868E-2</v>
      </c>
      <c r="W663">
        <f>'Expense Drivers'!AE145</f>
        <v>3.966689520182709E-2</v>
      </c>
      <c r="X663">
        <f>'Expense Drivers'!AF145</f>
        <v>2.7117363169839592E-3</v>
      </c>
      <c r="Y663">
        <f>'Expense Drivers'!AG145</f>
        <v>-3.420747450141215E-2</v>
      </c>
      <c r="Z663">
        <f>'Expense Drivers'!AH145</f>
        <v>7.9536852538926839E-2</v>
      </c>
      <c r="AA663">
        <f>'Expense Drivers'!AI145</f>
        <v>-0.12039369421970136</v>
      </c>
      <c r="AB663">
        <f>'Expense Drivers'!AJ145</f>
        <v>0.10070850202429149</v>
      </c>
      <c r="AD663">
        <f>'Expense Drivers'!AT145</f>
        <v>0</v>
      </c>
      <c r="AE663">
        <f>'Expense Drivers'!AU145</f>
        <v>0</v>
      </c>
      <c r="AF663">
        <f>'Expense Drivers'!AV145</f>
        <v>0</v>
      </c>
      <c r="AG663" t="str">
        <f>'Expense Drivers'!AW145</f>
        <v>NA</v>
      </c>
      <c r="AH663" t="str">
        <f>'Expense Drivers'!AX145</f>
        <v>NA</v>
      </c>
      <c r="AI663" t="str">
        <f>'Expense Drivers'!AY145</f>
        <v>NA</v>
      </c>
      <c r="AJ663" t="str">
        <f>'Expense Drivers'!AZ145</f>
        <v>NA</v>
      </c>
      <c r="AK663" t="str">
        <f>'Expense Drivers'!BA145</f>
        <v>NA</v>
      </c>
      <c r="AL663" t="str">
        <f>'Expense Drivers'!BB145</f>
        <v>NA</v>
      </c>
      <c r="AM663" t="str">
        <f>'Expense Drivers'!BC145</f>
        <v>NA</v>
      </c>
      <c r="AN663" t="str">
        <f>'Expense Drivers'!BD145</f>
        <v>NA</v>
      </c>
      <c r="AO663" t="str">
        <f>'Expense Drivers'!BE145</f>
        <v>NA</v>
      </c>
      <c r="AP663" t="str">
        <f>'Expense Drivers'!BF145</f>
        <v>NA</v>
      </c>
      <c r="AQ663" t="str">
        <f>'Expense Drivers'!BG145</f>
        <v>NA</v>
      </c>
      <c r="AR663" t="str">
        <f>'Expense Drivers'!BH145</f>
        <v>NA</v>
      </c>
      <c r="AS663" t="str">
        <f>'Expense Drivers'!BI145</f>
        <v>NA</v>
      </c>
      <c r="AZ663">
        <f>'Expense Drivers'!AK145</f>
        <v>-4.4323945769073614E-2</v>
      </c>
      <c r="BA663">
        <f>'Expense Drivers'!AL145</f>
        <v>7.0289225640821629E-2</v>
      </c>
      <c r="BB663">
        <f>'Expense Drivers'!AM145</f>
        <v>-7.3707438747207199E-2</v>
      </c>
      <c r="BC663">
        <f>'Expense Drivers'!AN145</f>
        <v>3.6352832031596449E-3</v>
      </c>
      <c r="BD663">
        <f>'Expense Drivers'!AO145</f>
        <v>5.5271109462926571E-2</v>
      </c>
      <c r="BE663">
        <f>'Expense Drivers'!AP145</f>
        <v>7.0289225640821629E-2</v>
      </c>
      <c r="BF663">
        <f>'Expense Drivers'!AQ145</f>
        <v>-9.1351106580593866E-2</v>
      </c>
      <c r="BG663">
        <f>'Expense Drivers'!AR145</f>
        <v>3.6352832031596449E-3</v>
      </c>
    </row>
    <row r="664" spans="1:59">
      <c r="A664" t="str">
        <f>'Expense Drivers'!I146</f>
        <v>Y/Y Abs Change</v>
      </c>
      <c r="B664">
        <f>'Expense Drivers'!J146</f>
        <v>0</v>
      </c>
      <c r="C664">
        <f>'Expense Drivers'!K146</f>
        <v>0</v>
      </c>
      <c r="D664">
        <f>'Expense Drivers'!L146</f>
        <v>0</v>
      </c>
      <c r="E664">
        <f>'Expense Drivers'!M146</f>
        <v>0</v>
      </c>
      <c r="F664">
        <f>'Expense Drivers'!N146</f>
        <v>0</v>
      </c>
      <c r="G664">
        <f>'Expense Drivers'!O146</f>
        <v>0</v>
      </c>
      <c r="H664">
        <f>'Expense Drivers'!P146</f>
        <v>0</v>
      </c>
      <c r="I664">
        <f>'Expense Drivers'!Q146</f>
        <v>0</v>
      </c>
      <c r="J664">
        <f>'Expense Drivers'!R146</f>
        <v>0</v>
      </c>
      <c r="K664">
        <f>'Expense Drivers'!S146</f>
        <v>0</v>
      </c>
      <c r="L664">
        <f>'Expense Drivers'!T146</f>
        <v>0</v>
      </c>
      <c r="M664">
        <f>'Expense Drivers'!U146</f>
        <v>0</v>
      </c>
      <c r="N664">
        <f>'Expense Drivers'!V146</f>
        <v>0</v>
      </c>
      <c r="O664">
        <f>'Expense Drivers'!W146</f>
        <v>0</v>
      </c>
      <c r="P664">
        <f>'Expense Drivers'!X146</f>
        <v>0</v>
      </c>
      <c r="Q664">
        <f>'Expense Drivers'!Y146</f>
        <v>0</v>
      </c>
      <c r="R664">
        <f>'Expense Drivers'!Z146</f>
        <v>0</v>
      </c>
      <c r="S664">
        <f>'Expense Drivers'!AA146</f>
        <v>0</v>
      </c>
      <c r="T664">
        <f>'Expense Drivers'!AB146</f>
        <v>0</v>
      </c>
      <c r="U664">
        <f>'Expense Drivers'!AC146</f>
        <v>-4430.6754603727532</v>
      </c>
      <c r="V664">
        <f>'Expense Drivers'!AD146</f>
        <v>-3864.2742642833255</v>
      </c>
      <c r="W664">
        <f>'Expense Drivers'!AE146</f>
        <v>-2740.4363495945436</v>
      </c>
      <c r="X664">
        <f>'Expense Drivers'!AF146</f>
        <v>1948.9495568442871</v>
      </c>
      <c r="Y664">
        <f>'Expense Drivers'!AG146</f>
        <v>-1056.1870003475851</v>
      </c>
      <c r="Z664">
        <f>'Expense Drivers'!AH146</f>
        <v>4657.1570823997827</v>
      </c>
      <c r="AA664">
        <f>'Expense Drivers'!AI146</f>
        <v>-4481.0216718266311</v>
      </c>
      <c r="AB664">
        <f>'Expense Drivers'!AJ146</f>
        <v>527.56232686981093</v>
      </c>
      <c r="AD664">
        <f>'Expense Drivers'!AT146</f>
        <v>0</v>
      </c>
      <c r="AE664">
        <f>'Expense Drivers'!AU146</f>
        <v>0</v>
      </c>
      <c r="AF664">
        <f>'Expense Drivers'!AV146</f>
        <v>0</v>
      </c>
      <c r="AG664">
        <f>'Expense Drivers'!AW146</f>
        <v>0</v>
      </c>
      <c r="AH664">
        <f>'Expense Drivers'!AX146</f>
        <v>-6797.6470588235243</v>
      </c>
      <c r="AI664">
        <f>'Expense Drivers'!AY146</f>
        <v>-13485.733568525204</v>
      </c>
      <c r="AJ664">
        <f>'Expense Drivers'!AZ146</f>
        <v>10875.565652682038</v>
      </c>
      <c r="AK664">
        <f>'Expense Drivers'!BA146</f>
        <v>10926.249906760233</v>
      </c>
      <c r="AL664">
        <f>'Expense Drivers'!BB146</f>
        <v>6877.5439981890668</v>
      </c>
      <c r="AM664">
        <f>'Expense Drivers'!BC146</f>
        <v>7083.8703181347228</v>
      </c>
      <c r="AN664">
        <f>'Expense Drivers'!BD146</f>
        <v>7296.386427678779</v>
      </c>
      <c r="AO664">
        <f>'Expense Drivers'!BE146</f>
        <v>7515.2780205091403</v>
      </c>
      <c r="AP664">
        <f>'Expense Drivers'!BF146</f>
        <v>7740.7363611244364</v>
      </c>
      <c r="AQ664">
        <f>'Expense Drivers'!BG146</f>
        <v>7972.9584519581404</v>
      </c>
      <c r="AR664">
        <f>'Expense Drivers'!BH146</f>
        <v>8212.1472055168706</v>
      </c>
      <c r="AS664">
        <f>'Expense Drivers'!BI146</f>
        <v>8458.5116216823808</v>
      </c>
      <c r="AZ664">
        <f>'Expense Drivers'!AK146</f>
        <v>-60.985971151923877</v>
      </c>
      <c r="BA664">
        <f>'Expense Drivers'!AL146</f>
        <v>-564.22613531047682</v>
      </c>
      <c r="BB664">
        <f>'Expense Drivers'!AM146</f>
        <v>2196.6563467492306</v>
      </c>
      <c r="BC664">
        <f>'Expense Drivers'!AN146</f>
        <v>-2768.776823711516</v>
      </c>
      <c r="BD664">
        <f>'Expense Drivers'!AO146</f>
        <v>2694.6887966805007</v>
      </c>
      <c r="BE664">
        <f>'Expense Drivers'!AP146</f>
        <v>2884.0963855421724</v>
      </c>
      <c r="BF664">
        <f>'Expense Drivers'!AQ146</f>
        <v>1602.9102167182646</v>
      </c>
      <c r="BG664">
        <f>'Expense Drivers'!AR146</f>
        <v>1608.7372493052753</v>
      </c>
    </row>
    <row r="665" spans="1:59">
      <c r="A665" t="str">
        <f>'Expense Drivers'!I147</f>
        <v>Q/Q Abs Change</v>
      </c>
      <c r="B665">
        <f>'Expense Drivers'!J147</f>
        <v>0</v>
      </c>
      <c r="C665">
        <f>'Expense Drivers'!K147</f>
        <v>0</v>
      </c>
      <c r="D665">
        <f>'Expense Drivers'!L147</f>
        <v>0</v>
      </c>
      <c r="E665">
        <f>'Expense Drivers'!M147</f>
        <v>0</v>
      </c>
      <c r="F665">
        <f>'Expense Drivers'!N147</f>
        <v>0</v>
      </c>
      <c r="G665">
        <f>'Expense Drivers'!O147</f>
        <v>0</v>
      </c>
      <c r="H665">
        <f>'Expense Drivers'!P147</f>
        <v>0</v>
      </c>
      <c r="I665">
        <f>'Expense Drivers'!Q147</f>
        <v>0</v>
      </c>
      <c r="J665">
        <f>'Expense Drivers'!R147</f>
        <v>0</v>
      </c>
      <c r="K665">
        <f>'Expense Drivers'!S147</f>
        <v>0</v>
      </c>
      <c r="L665">
        <f>'Expense Drivers'!T147</f>
        <v>0</v>
      </c>
      <c r="M665">
        <f>'Expense Drivers'!U147</f>
        <v>0</v>
      </c>
      <c r="N665">
        <f>'Expense Drivers'!V147</f>
        <v>0</v>
      </c>
      <c r="O665">
        <f>'Expense Drivers'!W147</f>
        <v>0</v>
      </c>
      <c r="P665">
        <f>'Expense Drivers'!X147</f>
        <v>0</v>
      </c>
      <c r="Q665">
        <f>'Expense Drivers'!Y147</f>
        <v>0</v>
      </c>
      <c r="R665">
        <f>'Expense Drivers'!Z147</f>
        <v>-1988.3533374448452</v>
      </c>
      <c r="S665">
        <f>'Expense Drivers'!AA147</f>
        <v>1001.871203910101</v>
      </c>
      <c r="T665">
        <f>'Expense Drivers'!AB147</f>
        <v>-4538.3023151075686</v>
      </c>
      <c r="U665">
        <f>'Expense Drivers'!AC147</f>
        <v>1094.1089882695596</v>
      </c>
      <c r="V665">
        <f>'Expense Drivers'!AD147</f>
        <v>-1421.9521413554176</v>
      </c>
      <c r="W665">
        <f>'Expense Drivers'!AE147</f>
        <v>2125.7091185988829</v>
      </c>
      <c r="X665">
        <f>'Expense Drivers'!AF147</f>
        <v>151.08359133126214</v>
      </c>
      <c r="Y665">
        <f>'Expense Drivers'!AG147</f>
        <v>-1911.0275689223126</v>
      </c>
      <c r="Z665">
        <f>'Expense Drivers'!AH147</f>
        <v>4291.3919413919502</v>
      </c>
      <c r="AA665">
        <f>'Expense Drivers'!AI147</f>
        <v>-7012.4696356275308</v>
      </c>
      <c r="AB665">
        <f>'Expense Drivers'!AJ147</f>
        <v>5159.6675900277041</v>
      </c>
      <c r="AD665">
        <f>'Expense Drivers'!AT147</f>
        <v>0</v>
      </c>
      <c r="AE665">
        <f>'Expense Drivers'!AU147</f>
        <v>0</v>
      </c>
      <c r="AF665">
        <f>'Expense Drivers'!AV147</f>
        <v>0</v>
      </c>
      <c r="AG665" t="str">
        <f>'Expense Drivers'!AW147</f>
        <v>NA</v>
      </c>
      <c r="AH665" t="str">
        <f>'Expense Drivers'!AX147</f>
        <v>NA</v>
      </c>
      <c r="AI665" t="str">
        <f>'Expense Drivers'!AY147</f>
        <v>NA</v>
      </c>
      <c r="AJ665" t="str">
        <f>'Expense Drivers'!AZ147</f>
        <v>NA</v>
      </c>
      <c r="AK665" t="str">
        <f>'Expense Drivers'!BA147</f>
        <v>NA</v>
      </c>
      <c r="AL665" t="str">
        <f>'Expense Drivers'!BB147</f>
        <v>NA</v>
      </c>
      <c r="AM665" t="str">
        <f>'Expense Drivers'!BC147</f>
        <v>NA</v>
      </c>
      <c r="AN665" t="str">
        <f>'Expense Drivers'!BD147</f>
        <v>NA</v>
      </c>
      <c r="AO665" t="str">
        <f>'Expense Drivers'!BE147</f>
        <v>NA</v>
      </c>
      <c r="AP665" t="str">
        <f>'Expense Drivers'!BF147</f>
        <v>NA</v>
      </c>
      <c r="AQ665" t="str">
        <f>'Expense Drivers'!BG147</f>
        <v>NA</v>
      </c>
      <c r="AR665" t="str">
        <f>'Expense Drivers'!BH147</f>
        <v>NA</v>
      </c>
      <c r="AS665" t="str">
        <f>'Expense Drivers'!BI147</f>
        <v>NA</v>
      </c>
      <c r="AZ665">
        <f>'Expense Drivers'!AK147</f>
        <v>-2499.5758669440474</v>
      </c>
      <c r="BA665">
        <f>'Expense Drivers'!AL147</f>
        <v>3788.1517772333973</v>
      </c>
      <c r="BB665">
        <f>'Expense Drivers'!AM147</f>
        <v>-4251.5871535678234</v>
      </c>
      <c r="BC665">
        <f>'Expense Drivers'!AN147</f>
        <v>194.23441956695751</v>
      </c>
      <c r="BD665">
        <f>'Expense Drivers'!AO147</f>
        <v>2963.8897534479693</v>
      </c>
      <c r="BE665">
        <f>'Expense Drivers'!AP147</f>
        <v>3977.559366095069</v>
      </c>
      <c r="BF665">
        <f>'Expense Drivers'!AQ147</f>
        <v>-5532.7733223917312</v>
      </c>
      <c r="BG665">
        <f>'Expense Drivers'!AR147</f>
        <v>200.06145215396828</v>
      </c>
    </row>
    <row r="666" spans="1:59">
      <c r="A666">
        <f>'Expense Drivers'!I148</f>
        <v>0</v>
      </c>
      <c r="B666">
        <f>'Expense Drivers'!J148</f>
        <v>0</v>
      </c>
      <c r="C666">
        <f>'Expense Drivers'!K148</f>
        <v>0</v>
      </c>
      <c r="D666">
        <f>'Expense Drivers'!L148</f>
        <v>0</v>
      </c>
      <c r="E666">
        <f>'Expense Drivers'!M148</f>
        <v>0</v>
      </c>
      <c r="F666">
        <f>'Expense Drivers'!N148</f>
        <v>0</v>
      </c>
      <c r="G666">
        <f>'Expense Drivers'!O148</f>
        <v>0</v>
      </c>
      <c r="H666">
        <f>'Expense Drivers'!P148</f>
        <v>0</v>
      </c>
      <c r="I666">
        <f>'Expense Drivers'!Q148</f>
        <v>0</v>
      </c>
      <c r="J666">
        <f>'Expense Drivers'!R148</f>
        <v>0</v>
      </c>
      <c r="K666">
        <f>'Expense Drivers'!S148</f>
        <v>0</v>
      </c>
      <c r="L666">
        <f>'Expense Drivers'!T148</f>
        <v>0</v>
      </c>
      <c r="M666">
        <f>'Expense Drivers'!U148</f>
        <v>0</v>
      </c>
      <c r="N666">
        <f>'Expense Drivers'!V148</f>
        <v>0</v>
      </c>
      <c r="O666">
        <f>'Expense Drivers'!W148</f>
        <v>0</v>
      </c>
      <c r="P666">
        <f>'Expense Drivers'!X148</f>
        <v>0</v>
      </c>
      <c r="Q666">
        <f>'Expense Drivers'!Y148</f>
        <v>0</v>
      </c>
      <c r="R666">
        <f>'Expense Drivers'!Z148</f>
        <v>0</v>
      </c>
      <c r="S666">
        <f>'Expense Drivers'!AA148</f>
        <v>0</v>
      </c>
      <c r="T666">
        <f>'Expense Drivers'!AB148</f>
        <v>0</v>
      </c>
      <c r="U666">
        <f>'Expense Drivers'!AC148</f>
        <v>0</v>
      </c>
      <c r="V666">
        <f>'Expense Drivers'!AD148</f>
        <v>0</v>
      </c>
      <c r="W666">
        <f>'Expense Drivers'!AE148</f>
        <v>0</v>
      </c>
      <c r="X666">
        <f>'Expense Drivers'!AF148</f>
        <v>0</v>
      </c>
      <c r="Y666">
        <f>'Expense Drivers'!AG148</f>
        <v>0</v>
      </c>
      <c r="Z666">
        <f>'Expense Drivers'!AH148</f>
        <v>0</v>
      </c>
      <c r="AA666">
        <f>'Expense Drivers'!AI148</f>
        <v>0</v>
      </c>
      <c r="AB666">
        <f>'Expense Drivers'!AJ148</f>
        <v>0</v>
      </c>
      <c r="AD666">
        <f>'Expense Drivers'!AT148</f>
        <v>0</v>
      </c>
      <c r="AE666">
        <f>'Expense Drivers'!AU148</f>
        <v>0</v>
      </c>
      <c r="AF666">
        <f>'Expense Drivers'!AV148</f>
        <v>0</v>
      </c>
      <c r="AG666">
        <f>'Expense Drivers'!AW148</f>
        <v>0</v>
      </c>
      <c r="AH666">
        <f>'Expense Drivers'!AX148</f>
        <v>0</v>
      </c>
      <c r="AI666">
        <f>'Expense Drivers'!AY148</f>
        <v>0</v>
      </c>
      <c r="AJ666">
        <f>'Expense Drivers'!AZ148</f>
        <v>0</v>
      </c>
      <c r="AK666">
        <f>'Expense Drivers'!BA148</f>
        <v>0</v>
      </c>
      <c r="AL666">
        <f>'Expense Drivers'!BB148</f>
        <v>0</v>
      </c>
      <c r="AM666">
        <f>'Expense Drivers'!BC148</f>
        <v>0</v>
      </c>
      <c r="AN666">
        <f>'Expense Drivers'!BD148</f>
        <v>0</v>
      </c>
      <c r="AO666">
        <f>'Expense Drivers'!BE148</f>
        <v>0</v>
      </c>
      <c r="AP666">
        <f>'Expense Drivers'!BF148</f>
        <v>0</v>
      </c>
      <c r="AQ666">
        <f>'Expense Drivers'!BG148</f>
        <v>0</v>
      </c>
      <c r="AR666">
        <f>'Expense Drivers'!BH148</f>
        <v>0</v>
      </c>
      <c r="AS666">
        <f>'Expense Drivers'!BI148</f>
        <v>0</v>
      </c>
      <c r="AZ666">
        <f>'Expense Drivers'!AK148</f>
        <v>0</v>
      </c>
      <c r="BA666">
        <f>'Expense Drivers'!AL148</f>
        <v>0</v>
      </c>
      <c r="BB666">
        <f>'Expense Drivers'!AM148</f>
        <v>0</v>
      </c>
      <c r="BC666">
        <f>'Expense Drivers'!AN148</f>
        <v>0</v>
      </c>
      <c r="BD666">
        <f>'Expense Drivers'!AO148</f>
        <v>0</v>
      </c>
      <c r="BE666">
        <f>'Expense Drivers'!AP148</f>
        <v>0</v>
      </c>
      <c r="BF666">
        <f>'Expense Drivers'!AQ148</f>
        <v>0</v>
      </c>
      <c r="BG666">
        <f>'Expense Drivers'!AR148</f>
        <v>0</v>
      </c>
    </row>
    <row r="667" spans="1:59">
      <c r="A667" t="str">
        <f>'Expense Drivers'!I198</f>
        <v>Check</v>
      </c>
      <c r="B667">
        <f>'Expense Drivers'!J198</f>
        <v>0</v>
      </c>
      <c r="C667">
        <f>'Expense Drivers'!K198</f>
        <v>0</v>
      </c>
      <c r="D667">
        <f>'Expense Drivers'!L198</f>
        <v>0</v>
      </c>
      <c r="E667">
        <f>'Expense Drivers'!M198</f>
        <v>0</v>
      </c>
      <c r="F667">
        <f>'Expense Drivers'!N198</f>
        <v>0</v>
      </c>
      <c r="G667">
        <f>'Expense Drivers'!O198</f>
        <v>0</v>
      </c>
      <c r="H667">
        <f>'Expense Drivers'!P198</f>
        <v>0</v>
      </c>
      <c r="I667">
        <f>'Expense Drivers'!Q198</f>
        <v>0</v>
      </c>
      <c r="J667">
        <f>'Expense Drivers'!R198</f>
        <v>0</v>
      </c>
      <c r="K667">
        <f>'Expense Drivers'!S198</f>
        <v>0</v>
      </c>
      <c r="L667">
        <f>'Expense Drivers'!T198</f>
        <v>0</v>
      </c>
      <c r="M667">
        <f>'Expense Drivers'!U198</f>
        <v>0</v>
      </c>
      <c r="N667">
        <f>'Expense Drivers'!V198</f>
        <v>0</v>
      </c>
      <c r="O667">
        <f>'Expense Drivers'!W198</f>
        <v>0</v>
      </c>
      <c r="P667">
        <f>'Expense Drivers'!X198</f>
        <v>0</v>
      </c>
      <c r="Q667">
        <f>'Expense Drivers'!Y198</f>
        <v>0</v>
      </c>
      <c r="R667">
        <f>'Expense Drivers'!Z198</f>
        <v>0</v>
      </c>
      <c r="S667">
        <f>'Expense Drivers'!AA198</f>
        <v>0</v>
      </c>
      <c r="T667">
        <f>'Expense Drivers'!AB198</f>
        <v>0</v>
      </c>
      <c r="U667">
        <f>'Expense Drivers'!AC198</f>
        <v>0</v>
      </c>
      <c r="V667">
        <f>'Expense Drivers'!AD198</f>
        <v>0</v>
      </c>
      <c r="W667">
        <f>'Expense Drivers'!AE198</f>
        <v>0</v>
      </c>
      <c r="X667">
        <f>'Expense Drivers'!AF198</f>
        <v>0</v>
      </c>
      <c r="Y667">
        <f>'Expense Drivers'!AG198</f>
        <v>0</v>
      </c>
      <c r="Z667">
        <f>'Expense Drivers'!AH198</f>
        <v>0</v>
      </c>
      <c r="AA667">
        <f>'Expense Drivers'!AI198</f>
        <v>0</v>
      </c>
      <c r="AB667">
        <f>'Expense Drivers'!AJ198</f>
        <v>0</v>
      </c>
      <c r="AD667">
        <f>'Expense Drivers'!AT198</f>
        <v>0</v>
      </c>
      <c r="AE667">
        <f>'Expense Drivers'!AU198</f>
        <v>0</v>
      </c>
      <c r="AF667">
        <f>'Expense Drivers'!AV198</f>
        <v>0</v>
      </c>
      <c r="AG667">
        <f>'Expense Drivers'!AW198</f>
        <v>0</v>
      </c>
      <c r="AH667">
        <f>'Expense Drivers'!AX198</f>
        <v>0</v>
      </c>
      <c r="AI667">
        <f>'Expense Drivers'!AY198</f>
        <v>0</v>
      </c>
      <c r="AJ667">
        <f>'Expense Drivers'!AZ198</f>
        <v>0</v>
      </c>
      <c r="AK667">
        <f>'Expense Drivers'!BA198</f>
        <v>0</v>
      </c>
      <c r="AL667">
        <f>'Expense Drivers'!BB198</f>
        <v>0</v>
      </c>
      <c r="AM667">
        <f>'Expense Drivers'!BC198</f>
        <v>0</v>
      </c>
      <c r="AN667">
        <f>'Expense Drivers'!BD198</f>
        <v>0</v>
      </c>
      <c r="AO667">
        <f>'Expense Drivers'!BE198</f>
        <v>0</v>
      </c>
      <c r="AP667">
        <f>'Expense Drivers'!BF198</f>
        <v>0</v>
      </c>
      <c r="AQ667">
        <f>'Expense Drivers'!BG198</f>
        <v>0</v>
      </c>
      <c r="AR667">
        <f>'Expense Drivers'!BH198</f>
        <v>0</v>
      </c>
      <c r="AS667">
        <f>'Expense Drivers'!BI198</f>
        <v>0</v>
      </c>
      <c r="AZ667">
        <f>'Expense Drivers'!AK198</f>
        <v>0</v>
      </c>
      <c r="BA667">
        <f>'Expense Drivers'!AL198</f>
        <v>0</v>
      </c>
      <c r="BB667">
        <f>'Expense Drivers'!AM198</f>
        <v>0</v>
      </c>
      <c r="BC667">
        <f>'Expense Drivers'!AN198</f>
        <v>0</v>
      </c>
      <c r="BD667">
        <f>'Expense Drivers'!AO198</f>
        <v>0</v>
      </c>
      <c r="BE667">
        <f>'Expense Drivers'!AP198</f>
        <v>0</v>
      </c>
      <c r="BF667">
        <f>'Expense Drivers'!AQ198</f>
        <v>0</v>
      </c>
      <c r="BG667">
        <f>'Expense Drivers'!AR198</f>
        <v>0</v>
      </c>
    </row>
    <row r="668" spans="1:59">
      <c r="A668">
        <f>'Expense Drivers'!I199</f>
        <v>0</v>
      </c>
      <c r="B668">
        <f>'Expense Drivers'!J199</f>
        <v>0</v>
      </c>
      <c r="C668">
        <f>'Expense Drivers'!K199</f>
        <v>0</v>
      </c>
      <c r="D668">
        <f>'Expense Drivers'!L199</f>
        <v>0</v>
      </c>
      <c r="E668">
        <f>'Expense Drivers'!M199</f>
        <v>0</v>
      </c>
      <c r="F668">
        <f>'Expense Drivers'!N199</f>
        <v>0</v>
      </c>
      <c r="G668">
        <f>'Expense Drivers'!O199</f>
        <v>0</v>
      </c>
      <c r="H668">
        <f>'Expense Drivers'!P199</f>
        <v>0</v>
      </c>
      <c r="I668">
        <f>'Expense Drivers'!Q199</f>
        <v>0</v>
      </c>
      <c r="J668">
        <f>'Expense Drivers'!R199</f>
        <v>0</v>
      </c>
      <c r="K668">
        <f>'Expense Drivers'!S199</f>
        <v>0</v>
      </c>
      <c r="L668">
        <f>'Expense Drivers'!T199</f>
        <v>0</v>
      </c>
      <c r="M668">
        <f>'Expense Drivers'!U199</f>
        <v>0</v>
      </c>
      <c r="N668">
        <f>'Expense Drivers'!V199</f>
        <v>0</v>
      </c>
      <c r="O668">
        <f>'Expense Drivers'!W199</f>
        <v>0</v>
      </c>
      <c r="P668">
        <f>'Expense Drivers'!X199</f>
        <v>0</v>
      </c>
      <c r="Q668">
        <f>'Expense Drivers'!Y199</f>
        <v>0</v>
      </c>
      <c r="R668">
        <f>'Expense Drivers'!Z199</f>
        <v>0</v>
      </c>
      <c r="S668">
        <f>'Expense Drivers'!AA199</f>
        <v>0</v>
      </c>
      <c r="T668">
        <f>'Expense Drivers'!AB199</f>
        <v>0</v>
      </c>
      <c r="U668">
        <f>'Expense Drivers'!AC199</f>
        <v>0</v>
      </c>
      <c r="V668">
        <f>'Expense Drivers'!AD199</f>
        <v>0</v>
      </c>
      <c r="W668">
        <f>'Expense Drivers'!AE199</f>
        <v>0</v>
      </c>
      <c r="X668">
        <f>'Expense Drivers'!AF199</f>
        <v>0</v>
      </c>
      <c r="Y668">
        <f>'Expense Drivers'!AG199</f>
        <v>0</v>
      </c>
      <c r="Z668">
        <f>'Expense Drivers'!AH199</f>
        <v>0</v>
      </c>
      <c r="AA668">
        <f>'Expense Drivers'!AI199</f>
        <v>0</v>
      </c>
      <c r="AB668">
        <f>'Expense Drivers'!AJ199</f>
        <v>0</v>
      </c>
      <c r="AD668">
        <f>'Expense Drivers'!AT199</f>
        <v>0</v>
      </c>
      <c r="AE668">
        <f>'Expense Drivers'!AU199</f>
        <v>0</v>
      </c>
      <c r="AF668">
        <f>'Expense Drivers'!AV199</f>
        <v>0</v>
      </c>
      <c r="AG668">
        <f>'Expense Drivers'!AW199</f>
        <v>0</v>
      </c>
      <c r="AH668">
        <f>'Expense Drivers'!AX199</f>
        <v>0</v>
      </c>
      <c r="AI668">
        <f>'Expense Drivers'!AY199</f>
        <v>0</v>
      </c>
      <c r="AJ668">
        <f>'Expense Drivers'!AZ199</f>
        <v>0</v>
      </c>
      <c r="AK668">
        <f>'Expense Drivers'!BA199</f>
        <v>0</v>
      </c>
      <c r="AL668">
        <f>'Expense Drivers'!BB199</f>
        <v>0</v>
      </c>
      <c r="AM668">
        <f>'Expense Drivers'!BC199</f>
        <v>0</v>
      </c>
      <c r="AN668">
        <f>'Expense Drivers'!BD199</f>
        <v>0</v>
      </c>
      <c r="AO668">
        <f>'Expense Drivers'!BE199</f>
        <v>0</v>
      </c>
      <c r="AP668">
        <f>'Expense Drivers'!BF199</f>
        <v>0</v>
      </c>
      <c r="AQ668">
        <f>'Expense Drivers'!BG199</f>
        <v>0</v>
      </c>
      <c r="AR668">
        <f>'Expense Drivers'!BH199</f>
        <v>0</v>
      </c>
      <c r="AS668">
        <f>'Expense Drivers'!BI199</f>
        <v>0</v>
      </c>
      <c r="AZ668">
        <f>'Expense Drivers'!AK199</f>
        <v>0</v>
      </c>
      <c r="BA668">
        <f>'Expense Drivers'!AL199</f>
        <v>0</v>
      </c>
      <c r="BB668">
        <f>'Expense Drivers'!AM199</f>
        <v>0</v>
      </c>
      <c r="BC668">
        <f>'Expense Drivers'!AN199</f>
        <v>0</v>
      </c>
      <c r="BD668">
        <f>'Expense Drivers'!AO199</f>
        <v>0</v>
      </c>
      <c r="BE668">
        <f>'Expense Drivers'!AP199</f>
        <v>0</v>
      </c>
      <c r="BF668">
        <f>'Expense Drivers'!AQ199</f>
        <v>0</v>
      </c>
      <c r="BG668">
        <f>'Expense Drivers'!AR199</f>
        <v>0</v>
      </c>
    </row>
    <row r="669" spans="1:59">
      <c r="A669" t="str">
        <f>'Expense Drivers'!I205</f>
        <v>Sales and operations</v>
      </c>
      <c r="B669">
        <f>'Expense Drivers'!J205</f>
        <v>0</v>
      </c>
      <c r="C669">
        <f>'Expense Drivers'!K205</f>
        <v>0</v>
      </c>
      <c r="D669">
        <f>'Expense Drivers'!L205</f>
        <v>0</v>
      </c>
      <c r="E669">
        <f>'Expense Drivers'!M205</f>
        <v>0</v>
      </c>
      <c r="F669">
        <f>'Expense Drivers'!N205</f>
        <v>0</v>
      </c>
      <c r="G669">
        <f>'Expense Drivers'!O205</f>
        <v>0</v>
      </c>
      <c r="H669">
        <f>'Expense Drivers'!P205</f>
        <v>0</v>
      </c>
      <c r="I669">
        <f>'Expense Drivers'!Q205</f>
        <v>0</v>
      </c>
      <c r="J669">
        <f>'Expense Drivers'!R205</f>
        <v>0</v>
      </c>
      <c r="K669">
        <f>'Expense Drivers'!S205</f>
        <v>0</v>
      </c>
      <c r="L669">
        <f>'Expense Drivers'!T205</f>
        <v>0</v>
      </c>
      <c r="M669">
        <f>'Expense Drivers'!U205</f>
        <v>0</v>
      </c>
      <c r="N669">
        <f>'Expense Drivers'!V205</f>
        <v>0</v>
      </c>
      <c r="O669">
        <f>'Expense Drivers'!W205</f>
        <v>0</v>
      </c>
      <c r="P669">
        <f>'Expense Drivers'!X205</f>
        <v>0</v>
      </c>
      <c r="Q669">
        <f>'Expense Drivers'!Y205</f>
        <v>33.863999999999997</v>
      </c>
      <c r="R669">
        <f>'Expense Drivers'!Z205</f>
        <v>39.874000000000002</v>
      </c>
      <c r="S669">
        <f>'Expense Drivers'!AA205</f>
        <v>41.723999999999997</v>
      </c>
      <c r="T669">
        <f>'Expense Drivers'!AB205</f>
        <v>45.324000000000005</v>
      </c>
      <c r="U669">
        <f>'Expense Drivers'!AC205</f>
        <v>48.597999999999999</v>
      </c>
      <c r="V669">
        <f>'Expense Drivers'!AD205</f>
        <v>55.672999999999995</v>
      </c>
      <c r="W669">
        <f>'Expense Drivers'!AE205</f>
        <v>53.228000000000002</v>
      </c>
      <c r="X669">
        <f>'Expense Drivers'!AF205</f>
        <v>55.021999999999998</v>
      </c>
      <c r="Y669">
        <f>'Expense Drivers'!AG205</f>
        <v>59.277999999999999</v>
      </c>
      <c r="Z669">
        <f>'Expense Drivers'!AH205</f>
        <v>64.682999999999993</v>
      </c>
      <c r="AA669">
        <f>'Expense Drivers'!AI205</f>
        <v>61.17</v>
      </c>
      <c r="AB669">
        <f>'Expense Drivers'!AJ205</f>
        <v>72.984999999999985</v>
      </c>
      <c r="AD669">
        <f>'Expense Drivers'!AT205</f>
        <v>41.307000000000002</v>
      </c>
      <c r="AE669">
        <f>'Expense Drivers'!AU205</f>
        <v>71.162000000000006</v>
      </c>
      <c r="AF669">
        <f>'Expense Drivers'!AV205</f>
        <v>103.71600000000001</v>
      </c>
      <c r="AG669">
        <f>'Expense Drivers'!AW205</f>
        <v>160.786</v>
      </c>
      <c r="AH669">
        <f>'Expense Drivers'!AX205</f>
        <v>212.52099999999999</v>
      </c>
      <c r="AI669">
        <f>'Expense Drivers'!AY205</f>
        <v>258.11599999999999</v>
      </c>
      <c r="AJ669">
        <f>'Expense Drivers'!AZ205</f>
        <v>327.30300000000005</v>
      </c>
      <c r="AK669">
        <f>'Expense Drivers'!BA205</f>
        <v>380.47454049065345</v>
      </c>
      <c r="AL669">
        <f>'Expense Drivers'!BB205</f>
        <v>427.86937680427951</v>
      </c>
      <c r="AM669">
        <f>'Expense Drivers'!BC205</f>
        <v>459.32538996863349</v>
      </c>
      <c r="AN669">
        <f>'Expense Drivers'!BD205</f>
        <v>487.64166397795896</v>
      </c>
      <c r="AO669">
        <f>'Expense Drivers'!BE205</f>
        <v>517.4883192840806</v>
      </c>
      <c r="AP669">
        <f>'Expense Drivers'!BF205</f>
        <v>548.94248035232738</v>
      </c>
      <c r="AQ669">
        <f>'Expense Drivers'!BG205</f>
        <v>582.08499299517928</v>
      </c>
      <c r="AR669">
        <f>'Expense Drivers'!BH205</f>
        <v>617.00059868089556</v>
      </c>
      <c r="AS669">
        <f>'Expense Drivers'!BI205</f>
        <v>653.77811683267691</v>
      </c>
      <c r="AZ669">
        <f>'Expense Drivers'!AK205</f>
        <v>78.956000000000017</v>
      </c>
      <c r="BA669">
        <f>'Expense Drivers'!AL205</f>
        <v>85.824000000000012</v>
      </c>
      <c r="BB669">
        <f>'Expense Drivers'!AM205</f>
        <v>80.11999999999999</v>
      </c>
      <c r="BC669">
        <f>'Expense Drivers'!AN205</f>
        <v>82.403000000000006</v>
      </c>
      <c r="BD669">
        <f>'Expense Drivers'!AO205</f>
        <v>90.863089738893336</v>
      </c>
      <c r="BE669">
        <f>'Expense Drivers'!AP205</f>
        <v>98.646519324618637</v>
      </c>
      <c r="BF669">
        <f>'Expense Drivers'!AQ205</f>
        <v>93.982086084840049</v>
      </c>
      <c r="BG669">
        <f>'Expense Drivers'!AR205</f>
        <v>96.982845342301459</v>
      </c>
    </row>
    <row r="670" spans="1:59">
      <c r="A670" t="str">
        <f>'Expense Drivers'!I206</f>
        <v>% Y/Y Change</v>
      </c>
      <c r="B670">
        <f>'Expense Drivers'!J206</f>
        <v>0</v>
      </c>
      <c r="C670">
        <f>'Expense Drivers'!K206</f>
        <v>0</v>
      </c>
      <c r="D670">
        <f>'Expense Drivers'!L206</f>
        <v>0</v>
      </c>
      <c r="E670">
        <f>'Expense Drivers'!M206</f>
        <v>0</v>
      </c>
      <c r="F670">
        <f>'Expense Drivers'!N206</f>
        <v>0</v>
      </c>
      <c r="G670">
        <f>'Expense Drivers'!O206</f>
        <v>0</v>
      </c>
      <c r="H670">
        <f>'Expense Drivers'!P206</f>
        <v>0</v>
      </c>
      <c r="I670">
        <f>'Expense Drivers'!Q206</f>
        <v>0</v>
      </c>
      <c r="J670">
        <f>'Expense Drivers'!R206</f>
        <v>0</v>
      </c>
      <c r="K670">
        <f>'Expense Drivers'!S206</f>
        <v>0</v>
      </c>
      <c r="L670">
        <f>'Expense Drivers'!T206</f>
        <v>0</v>
      </c>
      <c r="M670">
        <f>'Expense Drivers'!U206</f>
        <v>0</v>
      </c>
      <c r="N670">
        <f>'Expense Drivers'!V206</f>
        <v>0</v>
      </c>
      <c r="O670">
        <f>'Expense Drivers'!W206</f>
        <v>0</v>
      </c>
      <c r="P670">
        <f>'Expense Drivers'!X206</f>
        <v>0</v>
      </c>
      <c r="Q670">
        <f>'Expense Drivers'!Y206</f>
        <v>0</v>
      </c>
      <c r="R670">
        <f>'Expense Drivers'!Z206</f>
        <v>0</v>
      </c>
      <c r="S670">
        <f>'Expense Drivers'!AA206</f>
        <v>0</v>
      </c>
      <c r="T670">
        <f>'Expense Drivers'!AB206</f>
        <v>0</v>
      </c>
      <c r="U670">
        <f>'Expense Drivers'!AC206</f>
        <v>0.43509331443420751</v>
      </c>
      <c r="V670">
        <f>'Expense Drivers'!AD206</f>
        <v>0.39622310277373707</v>
      </c>
      <c r="W670">
        <f>'Expense Drivers'!AE206</f>
        <v>0.27571661393921976</v>
      </c>
      <c r="X670">
        <f>'Expense Drivers'!AF206</f>
        <v>0.21397052334304112</v>
      </c>
      <c r="Y670">
        <f>'Expense Drivers'!AG206</f>
        <v>0.21976213012881196</v>
      </c>
      <c r="Z670">
        <f>'Expense Drivers'!AH206</f>
        <v>0.16183787473281486</v>
      </c>
      <c r="AA670">
        <f>'Expense Drivers'!AI206</f>
        <v>0.14920718418877277</v>
      </c>
      <c r="AB670">
        <f>'Expense Drivers'!AJ206</f>
        <v>0.32646941223510573</v>
      </c>
      <c r="AD670">
        <f>'Expense Drivers'!AT206</f>
        <v>0</v>
      </c>
      <c r="AE670">
        <f>'Expense Drivers'!AU206</f>
        <v>0.72275885443145227</v>
      </c>
      <c r="AF670">
        <f>'Expense Drivers'!AV206</f>
        <v>0.45746325285967226</v>
      </c>
      <c r="AG670">
        <f>'Expense Drivers'!AW206</f>
        <v>0.55025261290446981</v>
      </c>
      <c r="AH670">
        <f>'Expense Drivers'!AX206</f>
        <v>0.32176308882614157</v>
      </c>
      <c r="AI670">
        <f>'Expense Drivers'!AY206</f>
        <v>0.21454350393608168</v>
      </c>
      <c r="AJ670">
        <f>'Expense Drivers'!AZ206</f>
        <v>0.26804614979311658</v>
      </c>
      <c r="AK670">
        <f>'Expense Drivers'!BA206</f>
        <v>0.1624535689885318</v>
      </c>
      <c r="AL670">
        <f>'Expense Drivers'!BB206</f>
        <v>0.1245676944704539</v>
      </c>
      <c r="AM670">
        <f>'Expense Drivers'!BC206</f>
        <v>7.351779507871381E-2</v>
      </c>
      <c r="AN670">
        <f>'Expense Drivers'!BD206</f>
        <v>6.1647526193270297E-2</v>
      </c>
      <c r="AO670">
        <f>'Expense Drivers'!BE206</f>
        <v>6.1206122263315565E-2</v>
      </c>
      <c r="AP670">
        <f>'Expense Drivers'!BF206</f>
        <v>6.0782359516369455E-2</v>
      </c>
      <c r="AQ670">
        <f>'Expense Drivers'!BG206</f>
        <v>6.0375201098628928E-2</v>
      </c>
      <c r="AR670">
        <f>'Expense Drivers'!BH206</f>
        <v>5.9983689849233857E-2</v>
      </c>
      <c r="AS670">
        <f>'Expense Drivers'!BI206</f>
        <v>5.9606940788078822E-2</v>
      </c>
      <c r="AZ670">
        <f>'Expense Drivers'!AK206</f>
        <v>0.33196126724923269</v>
      </c>
      <c r="BA670">
        <f>'Expense Drivers'!AL206</f>
        <v>0.32684012800890527</v>
      </c>
      <c r="BB670">
        <f>'Expense Drivers'!AM206</f>
        <v>0.30979238188654556</v>
      </c>
      <c r="BC670">
        <f>'Expense Drivers'!AN206</f>
        <v>0.12904021374255015</v>
      </c>
      <c r="BD670">
        <f>'Expense Drivers'!AO206</f>
        <v>0.15080664849907954</v>
      </c>
      <c r="BE670">
        <f>'Expense Drivers'!AP206</f>
        <v>0.14940482061682769</v>
      </c>
      <c r="BF670">
        <f>'Expense Drivers'!AQ206</f>
        <v>0.17301655123365034</v>
      </c>
      <c r="BG670">
        <f>'Expense Drivers'!AR206</f>
        <v>0.17693342890794583</v>
      </c>
    </row>
    <row r="671" spans="1:59">
      <c r="A671" t="str">
        <f>'Expense Drivers'!I207</f>
        <v>% Q/Q Change</v>
      </c>
      <c r="B671">
        <f>'Expense Drivers'!J207</f>
        <v>0</v>
      </c>
      <c r="C671">
        <f>'Expense Drivers'!K207</f>
        <v>0</v>
      </c>
      <c r="D671">
        <f>'Expense Drivers'!L207</f>
        <v>0</v>
      </c>
      <c r="E671">
        <f>'Expense Drivers'!M207</f>
        <v>0</v>
      </c>
      <c r="F671">
        <f>'Expense Drivers'!N207</f>
        <v>0</v>
      </c>
      <c r="G671">
        <f>'Expense Drivers'!O207</f>
        <v>0</v>
      </c>
      <c r="H671">
        <f>'Expense Drivers'!P207</f>
        <v>0</v>
      </c>
      <c r="I671">
        <f>'Expense Drivers'!Q207</f>
        <v>0</v>
      </c>
      <c r="J671">
        <f>'Expense Drivers'!R207</f>
        <v>0</v>
      </c>
      <c r="K671">
        <f>'Expense Drivers'!S207</f>
        <v>0</v>
      </c>
      <c r="L671">
        <f>'Expense Drivers'!T207</f>
        <v>0</v>
      </c>
      <c r="M671">
        <f>'Expense Drivers'!U207</f>
        <v>0</v>
      </c>
      <c r="N671">
        <f>'Expense Drivers'!V207</f>
        <v>0</v>
      </c>
      <c r="O671">
        <f>'Expense Drivers'!W207</f>
        <v>0</v>
      </c>
      <c r="P671">
        <f>'Expense Drivers'!X207</f>
        <v>0</v>
      </c>
      <c r="Q671">
        <f>'Expense Drivers'!Y207</f>
        <v>0</v>
      </c>
      <c r="R671">
        <f>'Expense Drivers'!Z207</f>
        <v>0.17747460429955142</v>
      </c>
      <c r="S671">
        <f>'Expense Drivers'!AA207</f>
        <v>4.639614786577706E-2</v>
      </c>
      <c r="T671">
        <f>'Expense Drivers'!AB207</f>
        <v>8.6281276962899334E-2</v>
      </c>
      <c r="U671">
        <f>'Expense Drivers'!AC207</f>
        <v>7.2235460241814264E-2</v>
      </c>
      <c r="V671">
        <f>'Expense Drivers'!AD207</f>
        <v>0.1455821227210996</v>
      </c>
      <c r="W671">
        <f>'Expense Drivers'!AE207</f>
        <v>-4.391715912560834E-2</v>
      </c>
      <c r="X671">
        <f>'Expense Drivers'!AF207</f>
        <v>3.3704065529420513E-2</v>
      </c>
      <c r="Y671">
        <f>'Expense Drivers'!AG207</f>
        <v>7.7350877830685949E-2</v>
      </c>
      <c r="Z671">
        <f>'Expense Drivers'!AH207</f>
        <v>9.1180539154492202E-2</v>
      </c>
      <c r="AA671">
        <f>'Expense Drivers'!AI207</f>
        <v>-5.4311024535039998E-2</v>
      </c>
      <c r="AB671">
        <f>'Expense Drivers'!AJ207</f>
        <v>0.19315023704430256</v>
      </c>
      <c r="AD671">
        <f>'Expense Drivers'!AT207</f>
        <v>0</v>
      </c>
      <c r="AE671">
        <f>'Expense Drivers'!AU207</f>
        <v>0</v>
      </c>
      <c r="AF671">
        <f>'Expense Drivers'!AV207</f>
        <v>0</v>
      </c>
      <c r="AG671" t="str">
        <f>'Expense Drivers'!AW207</f>
        <v>NA</v>
      </c>
      <c r="AH671" t="str">
        <f>'Expense Drivers'!AX207</f>
        <v>NA</v>
      </c>
      <c r="AI671" t="str">
        <f>'Expense Drivers'!AY207</f>
        <v>NA</v>
      </c>
      <c r="AJ671" t="str">
        <f>'Expense Drivers'!AZ207</f>
        <v>NA</v>
      </c>
      <c r="AK671" t="str">
        <f>'Expense Drivers'!BA207</f>
        <v>NA</v>
      </c>
      <c r="AL671" t="str">
        <f>'Expense Drivers'!BB207</f>
        <v>NA</v>
      </c>
      <c r="AM671" t="str">
        <f>'Expense Drivers'!BC207</f>
        <v>NA</v>
      </c>
      <c r="AN671" t="str">
        <f>'Expense Drivers'!BD207</f>
        <v>NA</v>
      </c>
      <c r="AO671" t="str">
        <f>'Expense Drivers'!BE207</f>
        <v>NA</v>
      </c>
      <c r="AP671" t="str">
        <f>'Expense Drivers'!BF207</f>
        <v>NA</v>
      </c>
      <c r="AQ671" t="str">
        <f>'Expense Drivers'!BG207</f>
        <v>NA</v>
      </c>
      <c r="AR671" t="str">
        <f>'Expense Drivers'!BH207</f>
        <v>NA</v>
      </c>
      <c r="AS671" t="str">
        <f>'Expense Drivers'!BI207</f>
        <v>NA</v>
      </c>
      <c r="AZ671">
        <f>'Expense Drivers'!AK207</f>
        <v>8.1811331095430928E-2</v>
      </c>
      <c r="BA671">
        <f>'Expense Drivers'!AL207</f>
        <v>8.6985156289578924E-2</v>
      </c>
      <c r="BB671">
        <f>'Expense Drivers'!AM207</f>
        <v>-6.6461595824012232E-2</v>
      </c>
      <c r="BC671">
        <f>'Expense Drivers'!AN207</f>
        <v>2.8494757863205322E-2</v>
      </c>
      <c r="BD671">
        <f>'Expense Drivers'!AO207</f>
        <v>0.10266725409139621</v>
      </c>
      <c r="BE671">
        <f>'Expense Drivers'!AP207</f>
        <v>8.5661071047572479E-2</v>
      </c>
      <c r="BF671">
        <f>'Expense Drivers'!AQ207</f>
        <v>-4.7284316483881428E-2</v>
      </c>
      <c r="BG671">
        <f>'Expense Drivers'!AR207</f>
        <v>3.1929055658038275E-2</v>
      </c>
    </row>
    <row r="672" spans="1:59">
      <c r="A672" t="str">
        <f>'Expense Drivers'!I208</f>
        <v>Y/Y Abs Change</v>
      </c>
      <c r="B672">
        <f>'Expense Drivers'!J208</f>
        <v>0</v>
      </c>
      <c r="C672">
        <f>'Expense Drivers'!K208</f>
        <v>0</v>
      </c>
      <c r="D672">
        <f>'Expense Drivers'!L208</f>
        <v>0</v>
      </c>
      <c r="E672">
        <f>'Expense Drivers'!M208</f>
        <v>0</v>
      </c>
      <c r="F672">
        <f>'Expense Drivers'!N208</f>
        <v>0</v>
      </c>
      <c r="G672">
        <f>'Expense Drivers'!O208</f>
        <v>0</v>
      </c>
      <c r="H672">
        <f>'Expense Drivers'!P208</f>
        <v>0</v>
      </c>
      <c r="I672">
        <f>'Expense Drivers'!Q208</f>
        <v>0</v>
      </c>
      <c r="J672">
        <f>'Expense Drivers'!R208</f>
        <v>0</v>
      </c>
      <c r="K672">
        <f>'Expense Drivers'!S208</f>
        <v>0</v>
      </c>
      <c r="L672">
        <f>'Expense Drivers'!T208</f>
        <v>0</v>
      </c>
      <c r="M672">
        <f>'Expense Drivers'!U208</f>
        <v>0</v>
      </c>
      <c r="N672">
        <f>'Expense Drivers'!V208</f>
        <v>0</v>
      </c>
      <c r="O672">
        <f>'Expense Drivers'!W208</f>
        <v>0</v>
      </c>
      <c r="P672">
        <f>'Expense Drivers'!X208</f>
        <v>0</v>
      </c>
      <c r="Q672">
        <f>'Expense Drivers'!Y208</f>
        <v>0</v>
      </c>
      <c r="R672">
        <f>'Expense Drivers'!Z208</f>
        <v>0</v>
      </c>
      <c r="S672">
        <f>'Expense Drivers'!AA208</f>
        <v>0</v>
      </c>
      <c r="T672">
        <f>'Expense Drivers'!AB208</f>
        <v>0</v>
      </c>
      <c r="U672">
        <f>'Expense Drivers'!AC208</f>
        <v>14.734000000000002</v>
      </c>
      <c r="V672">
        <f>'Expense Drivers'!AD208</f>
        <v>15.798999999999992</v>
      </c>
      <c r="W672">
        <f>'Expense Drivers'!AE208</f>
        <v>11.504000000000005</v>
      </c>
      <c r="X672">
        <f>'Expense Drivers'!AF208</f>
        <v>9.6979999999999933</v>
      </c>
      <c r="Y672">
        <f>'Expense Drivers'!AG208</f>
        <v>10.68</v>
      </c>
      <c r="Z672">
        <f>'Expense Drivers'!AH208</f>
        <v>9.009999999999998</v>
      </c>
      <c r="AA672">
        <f>'Expense Drivers'!AI208</f>
        <v>7.9420000000000002</v>
      </c>
      <c r="AB672">
        <f>'Expense Drivers'!AJ208</f>
        <v>17.962999999999987</v>
      </c>
      <c r="AD672">
        <f>'Expense Drivers'!AT208</f>
        <v>0</v>
      </c>
      <c r="AE672">
        <f>'Expense Drivers'!AU208</f>
        <v>29.855000000000004</v>
      </c>
      <c r="AF672">
        <f>'Expense Drivers'!AV208</f>
        <v>32.554000000000002</v>
      </c>
      <c r="AG672">
        <f>'Expense Drivers'!AW208</f>
        <v>57.069999999999993</v>
      </c>
      <c r="AH672">
        <f>'Expense Drivers'!AX208</f>
        <v>51.734999999999985</v>
      </c>
      <c r="AI672">
        <f>'Expense Drivers'!AY208</f>
        <v>45.594999999999999</v>
      </c>
      <c r="AJ672">
        <f>'Expense Drivers'!AZ208</f>
        <v>69.187000000000069</v>
      </c>
      <c r="AK672">
        <f>'Expense Drivers'!BA208</f>
        <v>53.171540490653399</v>
      </c>
      <c r="AL672">
        <f>'Expense Drivers'!BB208</f>
        <v>47.394836313626058</v>
      </c>
      <c r="AM672">
        <f>'Expense Drivers'!BC208</f>
        <v>31.456013164353976</v>
      </c>
      <c r="AN672">
        <f>'Expense Drivers'!BD208</f>
        <v>28.316274009325468</v>
      </c>
      <c r="AO672">
        <f>'Expense Drivers'!BE208</f>
        <v>29.846655306121647</v>
      </c>
      <c r="AP672">
        <f>'Expense Drivers'!BF208</f>
        <v>31.454161068246776</v>
      </c>
      <c r="AQ672">
        <f>'Expense Drivers'!BG208</f>
        <v>33.142512642851898</v>
      </c>
      <c r="AR672">
        <f>'Expense Drivers'!BH208</f>
        <v>34.915605685716287</v>
      </c>
      <c r="AS672">
        <f>'Expense Drivers'!BI208</f>
        <v>36.777518151781351</v>
      </c>
      <c r="AZ672">
        <f>'Expense Drivers'!AK208</f>
        <v>19.678000000000019</v>
      </c>
      <c r="BA672">
        <f>'Expense Drivers'!AL208</f>
        <v>21.14100000000002</v>
      </c>
      <c r="BB672">
        <f>'Expense Drivers'!AM208</f>
        <v>18.949999999999989</v>
      </c>
      <c r="BC672">
        <f>'Expense Drivers'!AN208</f>
        <v>9.4180000000000206</v>
      </c>
      <c r="BD672">
        <f>'Expense Drivers'!AO208</f>
        <v>11.907089738893319</v>
      </c>
      <c r="BE672">
        <f>'Expense Drivers'!AP208</f>
        <v>12.822519324618625</v>
      </c>
      <c r="BF672">
        <f>'Expense Drivers'!AQ208</f>
        <v>13.862086084840058</v>
      </c>
      <c r="BG672">
        <f>'Expense Drivers'!AR208</f>
        <v>14.579845342301454</v>
      </c>
    </row>
    <row r="673" spans="1:59">
      <c r="A673" t="str">
        <f>'Expense Drivers'!I209</f>
        <v>Q/Q Abs Change</v>
      </c>
      <c r="B673">
        <f>'Expense Drivers'!J209</f>
        <v>0</v>
      </c>
      <c r="C673">
        <f>'Expense Drivers'!K209</f>
        <v>0</v>
      </c>
      <c r="D673">
        <f>'Expense Drivers'!L209</f>
        <v>0</v>
      </c>
      <c r="E673">
        <f>'Expense Drivers'!M209</f>
        <v>0</v>
      </c>
      <c r="F673">
        <f>'Expense Drivers'!N209</f>
        <v>0</v>
      </c>
      <c r="G673">
        <f>'Expense Drivers'!O209</f>
        <v>0</v>
      </c>
      <c r="H673">
        <f>'Expense Drivers'!P209</f>
        <v>0</v>
      </c>
      <c r="I673">
        <f>'Expense Drivers'!Q209</f>
        <v>0</v>
      </c>
      <c r="J673">
        <f>'Expense Drivers'!R209</f>
        <v>0</v>
      </c>
      <c r="K673">
        <f>'Expense Drivers'!S209</f>
        <v>0</v>
      </c>
      <c r="L673">
        <f>'Expense Drivers'!T209</f>
        <v>0</v>
      </c>
      <c r="M673">
        <f>'Expense Drivers'!U209</f>
        <v>0</v>
      </c>
      <c r="N673">
        <f>'Expense Drivers'!V209</f>
        <v>0</v>
      </c>
      <c r="O673">
        <f>'Expense Drivers'!W209</f>
        <v>0</v>
      </c>
      <c r="P673">
        <f>'Expense Drivers'!X209</f>
        <v>0</v>
      </c>
      <c r="Q673">
        <f>'Expense Drivers'!Y209</f>
        <v>0</v>
      </c>
      <c r="R673">
        <f>'Expense Drivers'!Z209</f>
        <v>6.0100000000000051</v>
      </c>
      <c r="S673">
        <f>'Expense Drivers'!AA209</f>
        <v>1.8499999999999943</v>
      </c>
      <c r="T673">
        <f>'Expense Drivers'!AB209</f>
        <v>3.6000000000000085</v>
      </c>
      <c r="U673">
        <f>'Expense Drivers'!AC209</f>
        <v>3.2739999999999938</v>
      </c>
      <c r="V673">
        <f>'Expense Drivers'!AD209</f>
        <v>7.0749999999999957</v>
      </c>
      <c r="W673">
        <f>'Expense Drivers'!AE209</f>
        <v>-2.4449999999999932</v>
      </c>
      <c r="X673">
        <f>'Expense Drivers'!AF209</f>
        <v>1.7939999999999969</v>
      </c>
      <c r="Y673">
        <f>'Expense Drivers'!AG209</f>
        <v>4.2560000000000002</v>
      </c>
      <c r="Z673">
        <f>'Expense Drivers'!AH209</f>
        <v>5.404999999999994</v>
      </c>
      <c r="AA673">
        <f>'Expense Drivers'!AI209</f>
        <v>-3.512999999999991</v>
      </c>
      <c r="AB673">
        <f>'Expense Drivers'!AJ209</f>
        <v>11.814999999999984</v>
      </c>
      <c r="AD673">
        <f>'Expense Drivers'!AT209</f>
        <v>0</v>
      </c>
      <c r="AE673">
        <f>'Expense Drivers'!AU209</f>
        <v>0</v>
      </c>
      <c r="AF673">
        <f>'Expense Drivers'!AV209</f>
        <v>0</v>
      </c>
      <c r="AG673" t="str">
        <f>'Expense Drivers'!AW209</f>
        <v>NA</v>
      </c>
      <c r="AH673" t="str">
        <f>'Expense Drivers'!AX209</f>
        <v>NA</v>
      </c>
      <c r="AI673" t="str">
        <f>'Expense Drivers'!AY209</f>
        <v>NA</v>
      </c>
      <c r="AJ673" t="str">
        <f>'Expense Drivers'!AZ209</f>
        <v>NA</v>
      </c>
      <c r="AK673" t="str">
        <f>'Expense Drivers'!BA209</f>
        <v>NA</v>
      </c>
      <c r="AL673" t="str">
        <f>'Expense Drivers'!BB209</f>
        <v>NA</v>
      </c>
      <c r="AM673" t="str">
        <f>'Expense Drivers'!BC209</f>
        <v>NA</v>
      </c>
      <c r="AN673" t="str">
        <f>'Expense Drivers'!BD209</f>
        <v>NA</v>
      </c>
      <c r="AO673" t="str">
        <f>'Expense Drivers'!BE209</f>
        <v>NA</v>
      </c>
      <c r="AP673" t="str">
        <f>'Expense Drivers'!BF209</f>
        <v>NA</v>
      </c>
      <c r="AQ673" t="str">
        <f>'Expense Drivers'!BG209</f>
        <v>NA</v>
      </c>
      <c r="AR673" t="str">
        <f>'Expense Drivers'!BH209</f>
        <v>NA</v>
      </c>
      <c r="AS673" t="str">
        <f>'Expense Drivers'!BI209</f>
        <v>NA</v>
      </c>
      <c r="AZ673">
        <f>'Expense Drivers'!AK209</f>
        <v>5.9710000000000321</v>
      </c>
      <c r="BA673">
        <f>'Expense Drivers'!AL209</f>
        <v>6.867999999999995</v>
      </c>
      <c r="BB673">
        <f>'Expense Drivers'!AM209</f>
        <v>-5.7040000000000219</v>
      </c>
      <c r="BC673">
        <f>'Expense Drivers'!AN209</f>
        <v>2.2830000000000155</v>
      </c>
      <c r="BD673">
        <f>'Expense Drivers'!AO209</f>
        <v>8.4600897388933305</v>
      </c>
      <c r="BE673">
        <f>'Expense Drivers'!AP209</f>
        <v>7.7834295857253011</v>
      </c>
      <c r="BF673">
        <f>'Expense Drivers'!AQ209</f>
        <v>-4.6644332397785888</v>
      </c>
      <c r="BG673">
        <f>'Expense Drivers'!AR209</f>
        <v>3.0007592574614108</v>
      </c>
    </row>
    <row r="674" spans="1:59">
      <c r="A674" t="str">
        <f>'Expense Drivers'!I210</f>
        <v>% of Gross Revenue</v>
      </c>
      <c r="B674">
        <f>'Expense Drivers'!J210</f>
        <v>0</v>
      </c>
      <c r="C674">
        <f>'Expense Drivers'!K210</f>
        <v>0</v>
      </c>
      <c r="D674">
        <f>'Expense Drivers'!L210</f>
        <v>0</v>
      </c>
      <c r="E674">
        <f>'Expense Drivers'!M210</f>
        <v>0</v>
      </c>
      <c r="F674">
        <f>'Expense Drivers'!N210</f>
        <v>0</v>
      </c>
      <c r="G674">
        <f>'Expense Drivers'!O210</f>
        <v>0</v>
      </c>
      <c r="H674">
        <f>'Expense Drivers'!P210</f>
        <v>0</v>
      </c>
      <c r="I674">
        <f>'Expense Drivers'!Q210</f>
        <v>0</v>
      </c>
      <c r="J674">
        <f>'Expense Drivers'!R210</f>
        <v>0</v>
      </c>
      <c r="K674">
        <f>'Expense Drivers'!S210</f>
        <v>0</v>
      </c>
      <c r="L674">
        <f>'Expense Drivers'!T210</f>
        <v>0</v>
      </c>
      <c r="M674">
        <f>'Expense Drivers'!U210</f>
        <v>0</v>
      </c>
      <c r="N674">
        <f>'Expense Drivers'!V210</f>
        <v>0</v>
      </c>
      <c r="O674">
        <f>'Expense Drivers'!W210</f>
        <v>0</v>
      </c>
      <c r="P674">
        <f>'Expense Drivers'!X210</f>
        <v>0</v>
      </c>
      <c r="Q674">
        <f>'Expense Drivers'!Y210</f>
        <v>0.16212101627242304</v>
      </c>
      <c r="R674">
        <f>'Expense Drivers'!Z210</f>
        <v>0.17594083827156681</v>
      </c>
      <c r="S674">
        <f>'Expense Drivers'!AA210</f>
        <v>0.16156750372708087</v>
      </c>
      <c r="T674">
        <f>'Expense Drivers'!AB210</f>
        <v>0.15390727667247336</v>
      </c>
      <c r="U674">
        <f>'Expense Drivers'!AC210</f>
        <v>0.16520267054648299</v>
      </c>
      <c r="V674">
        <f>'Expense Drivers'!AD210</f>
        <v>0.18600696277388357</v>
      </c>
      <c r="W674">
        <f>'Expense Drivers'!AE210</f>
        <v>0.16000048095132172</v>
      </c>
      <c r="X674">
        <f>'Expense Drivers'!AF210</f>
        <v>0.13858817484345798</v>
      </c>
      <c r="Y674">
        <f>'Expense Drivers'!AG210</f>
        <v>0.14773222879330497</v>
      </c>
      <c r="Z674">
        <f>'Expense Drivers'!AH210</f>
        <v>0.1588478417292688</v>
      </c>
      <c r="AA674">
        <f>'Expense Drivers'!AI210</f>
        <v>0.14431413627387837</v>
      </c>
      <c r="AB674">
        <f>'Expense Drivers'!AJ210</f>
        <v>0.12876108146253248</v>
      </c>
      <c r="AD674">
        <f>'Expense Drivers'!AT210</f>
        <v>0.20690536059546591</v>
      </c>
      <c r="AE674">
        <f>'Expense Drivers'!AU210</f>
        <v>0.20378054402950671</v>
      </c>
      <c r="AF674">
        <f>'Expense Drivers'!AV210</f>
        <v>0.17596340797193163</v>
      </c>
      <c r="AG674">
        <f>'Expense Drivers'!AW210</f>
        <v>0.16269802721584056</v>
      </c>
      <c r="AH674">
        <f>'Expense Drivers'!AX210</f>
        <v>0.16061503812813166</v>
      </c>
      <c r="AI674">
        <f>'Expense Drivers'!AY210</f>
        <v>0.14346584435059745</v>
      </c>
      <c r="AJ674">
        <f>'Expense Drivers'!AZ210</f>
        <v>0.14251055757125572</v>
      </c>
      <c r="AK674">
        <f>'Expense Drivers'!BA210</f>
        <v>0.14843640600695573</v>
      </c>
      <c r="AL674">
        <f>'Expense Drivers'!BB210</f>
        <v>0.15028273747469342</v>
      </c>
      <c r="AM674">
        <f>'Expense Drivers'!BC210</f>
        <v>0.14782519449473738</v>
      </c>
      <c r="AN674">
        <f>'Expense Drivers'!BD210</f>
        <v>0.14602944296029527</v>
      </c>
      <c r="AO674">
        <f>'Expense Drivers'!BE210</f>
        <v>0.14547841709259537</v>
      </c>
      <c r="AP674">
        <f>'Expense Drivers'!BF210</f>
        <v>0.14603004937732952</v>
      </c>
      <c r="AQ674">
        <f>'Expense Drivers'!BG210</f>
        <v>0.14733769541730138</v>
      </c>
      <c r="AR674">
        <f>'Expense Drivers'!BH210</f>
        <v>0.14900228757165598</v>
      </c>
      <c r="AS674">
        <f>'Expense Drivers'!BI210</f>
        <v>0.15062286671346875</v>
      </c>
      <c r="AZ674">
        <f>'Expense Drivers'!AK210</f>
        <v>0.15281796592389299</v>
      </c>
      <c r="BA674">
        <f>'Expense Drivers'!AL210</f>
        <v>0.15834043636605158</v>
      </c>
      <c r="BB674">
        <f>'Expense Drivers'!AM210</f>
        <v>0.14206353850272974</v>
      </c>
      <c r="BC674">
        <f>'Expense Drivers'!AN210</f>
        <v>0.12225402095749308</v>
      </c>
      <c r="BD674">
        <f>'Expense Drivers'!AO210</f>
        <v>0.15150498456314188</v>
      </c>
      <c r="BE674">
        <f>'Expense Drivers'!AP210</f>
        <v>0.16999854547148591</v>
      </c>
      <c r="BF674">
        <f>'Expense Drivers'!AQ210</f>
        <v>0.15696709369054129</v>
      </c>
      <c r="BG674">
        <f>'Expense Drivers'!AR210</f>
        <v>0.1236295906908044</v>
      </c>
    </row>
    <row r="675" spans="1:59">
      <c r="A675" t="str">
        <f>'Expense Drivers'!I211</f>
        <v>% of Net Revenue</v>
      </c>
      <c r="B675">
        <f>'Expense Drivers'!J211</f>
        <v>0</v>
      </c>
      <c r="C675">
        <f>'Expense Drivers'!K211</f>
        <v>0</v>
      </c>
      <c r="D675">
        <f>'Expense Drivers'!L211</f>
        <v>0</v>
      </c>
      <c r="E675">
        <f>'Expense Drivers'!M211</f>
        <v>0</v>
      </c>
      <c r="F675">
        <f>'Expense Drivers'!N211</f>
        <v>0</v>
      </c>
      <c r="G675">
        <f>'Expense Drivers'!O211</f>
        <v>0</v>
      </c>
      <c r="H675">
        <f>'Expense Drivers'!P211</f>
        <v>0</v>
      </c>
      <c r="I675">
        <f>'Expense Drivers'!Q211</f>
        <v>0</v>
      </c>
      <c r="J675">
        <f>'Expense Drivers'!R211</f>
        <v>0</v>
      </c>
      <c r="K675">
        <f>'Expense Drivers'!S211</f>
        <v>0</v>
      </c>
      <c r="L675">
        <f>'Expense Drivers'!T211</f>
        <v>0</v>
      </c>
      <c r="M675">
        <f>'Expense Drivers'!U211</f>
        <v>0</v>
      </c>
      <c r="N675">
        <f>'Expense Drivers'!V211</f>
        <v>0</v>
      </c>
      <c r="O675">
        <f>'Expense Drivers'!W211</f>
        <v>0</v>
      </c>
      <c r="P675">
        <f>'Expense Drivers'!X211</f>
        <v>0</v>
      </c>
      <c r="Q675">
        <f>'Expense Drivers'!Y211</f>
        <v>0.39416160346392903</v>
      </c>
      <c r="R675">
        <f>'Expense Drivers'!Z211</f>
        <v>0.43396965673363663</v>
      </c>
      <c r="S675">
        <f>'Expense Drivers'!AA211</f>
        <v>0.4050559179869524</v>
      </c>
      <c r="T675">
        <f>'Expense Drivers'!AB211</f>
        <v>0.37165746898344432</v>
      </c>
      <c r="U675">
        <f>'Expense Drivers'!AC211</f>
        <v>0.41085861147746094</v>
      </c>
      <c r="V675">
        <f>'Expense Drivers'!AD211</f>
        <v>0.45608559233863372</v>
      </c>
      <c r="W675">
        <f>'Expense Drivers'!AE211</f>
        <v>0.39810327290133435</v>
      </c>
      <c r="X675">
        <f>'Expense Drivers'!AF211</f>
        <v>0.34396919268326237</v>
      </c>
      <c r="Y675">
        <f>'Expense Drivers'!AG211</f>
        <v>0.36479218205762531</v>
      </c>
      <c r="Z675">
        <f>'Expense Drivers'!AH211</f>
        <v>0.38911280619856575</v>
      </c>
      <c r="AA675">
        <f>'Expense Drivers'!AI211</f>
        <v>0.34646034991532476</v>
      </c>
      <c r="AB675">
        <f>'Expense Drivers'!AJ211</f>
        <v>0.32445276241620274</v>
      </c>
      <c r="AD675">
        <f>'Expense Drivers'!AT211</f>
        <v>0.46050680609594313</v>
      </c>
      <c r="AE675">
        <f>'Expense Drivers'!AU211</f>
        <v>0.48532340344272579</v>
      </c>
      <c r="AF675">
        <f>'Expense Drivers'!AV211</f>
        <v>0.43640678451058035</v>
      </c>
      <c r="AG675">
        <f>'Expense Drivers'!AW211</f>
        <v>0.39921540390560017</v>
      </c>
      <c r="AH675">
        <f>'Expense Drivers'!AX211</f>
        <v>0.39796673139619143</v>
      </c>
      <c r="AI675">
        <f>'Expense Drivers'!AY211</f>
        <v>0.35346977342910163</v>
      </c>
      <c r="AJ675">
        <f>'Expense Drivers'!AZ211</f>
        <v>0.34777402227305909</v>
      </c>
      <c r="AK675">
        <f>'Expense Drivers'!BA211</f>
        <v>0.36184669505460959</v>
      </c>
      <c r="AL675">
        <f>'Expense Drivers'!BB211</f>
        <v>0.36622340985850077</v>
      </c>
      <c r="AM675">
        <f>'Expense Drivers'!BC211</f>
        <v>0.36049573178396521</v>
      </c>
      <c r="AN675">
        <f>'Expense Drivers'!BD211</f>
        <v>0.35600359769136475</v>
      </c>
      <c r="AO675">
        <f>'Expense Drivers'!BE211</f>
        <v>0.35539468333012147</v>
      </c>
      <c r="AP675">
        <f>'Expense Drivers'!BF211</f>
        <v>0.35752232059181194</v>
      </c>
      <c r="AQ675">
        <f>'Expense Drivers'!BG211</f>
        <v>0.36060053887042764</v>
      </c>
      <c r="AR675">
        <f>'Expense Drivers'!BH211</f>
        <v>0.36498942778318166</v>
      </c>
      <c r="AS675">
        <f>'Expense Drivers'!BI211</f>
        <v>0.36815101738925865</v>
      </c>
      <c r="AZ675">
        <f>'Expense Drivers'!AK211</f>
        <v>0.37602750816767788</v>
      </c>
      <c r="BA675">
        <f>'Expense Drivers'!AL211</f>
        <v>0.39042498021126176</v>
      </c>
      <c r="BB675">
        <f>'Expense Drivers'!AM211</f>
        <v>0.34181324846307765</v>
      </c>
      <c r="BC675">
        <f>'Expense Drivers'!AN211</f>
        <v>0.29754390779363343</v>
      </c>
      <c r="BD675">
        <f>'Expense Drivers'!AO211</f>
        <v>0.37264575658483101</v>
      </c>
      <c r="BE675">
        <f>'Expense Drivers'!AP211</f>
        <v>0.41786382527761651</v>
      </c>
      <c r="BF675">
        <f>'Expense Drivers'!AQ211</f>
        <v>0.3767275032923228</v>
      </c>
      <c r="BG675">
        <f>'Expense Drivers'!AR211</f>
        <v>0.30109119505339421</v>
      </c>
    </row>
    <row r="676" spans="1:59">
      <c r="A676">
        <f>'Expense Drivers'!I212</f>
        <v>0</v>
      </c>
      <c r="B676">
        <f>'Expense Drivers'!J212</f>
        <v>0</v>
      </c>
      <c r="C676">
        <f>'Expense Drivers'!K212</f>
        <v>0</v>
      </c>
      <c r="D676">
        <f>'Expense Drivers'!L212</f>
        <v>0</v>
      </c>
      <c r="E676">
        <f>'Expense Drivers'!M212</f>
        <v>0</v>
      </c>
      <c r="F676">
        <f>'Expense Drivers'!N212</f>
        <v>0</v>
      </c>
      <c r="G676">
        <f>'Expense Drivers'!O212</f>
        <v>0</v>
      </c>
      <c r="H676">
        <f>'Expense Drivers'!P212</f>
        <v>0</v>
      </c>
      <c r="I676">
        <f>'Expense Drivers'!Q212</f>
        <v>0</v>
      </c>
      <c r="J676">
        <f>'Expense Drivers'!R212</f>
        <v>0</v>
      </c>
      <c r="K676">
        <f>'Expense Drivers'!S212</f>
        <v>0</v>
      </c>
      <c r="L676">
        <f>'Expense Drivers'!T212</f>
        <v>0</v>
      </c>
      <c r="M676">
        <f>'Expense Drivers'!U212</f>
        <v>0</v>
      </c>
      <c r="N676">
        <f>'Expense Drivers'!V212</f>
        <v>0</v>
      </c>
      <c r="O676">
        <f>'Expense Drivers'!W212</f>
        <v>0</v>
      </c>
      <c r="P676">
        <f>'Expense Drivers'!X212</f>
        <v>0</v>
      </c>
      <c r="Q676">
        <f>'Expense Drivers'!Y212</f>
        <v>0</v>
      </c>
      <c r="R676">
        <f>'Expense Drivers'!Z212</f>
        <v>0</v>
      </c>
      <c r="S676">
        <f>'Expense Drivers'!AA212</f>
        <v>0</v>
      </c>
      <c r="T676">
        <f>'Expense Drivers'!AB212</f>
        <v>0</v>
      </c>
      <c r="U676">
        <f>'Expense Drivers'!AC212</f>
        <v>0</v>
      </c>
      <c r="V676">
        <f>'Expense Drivers'!AD212</f>
        <v>0</v>
      </c>
      <c r="W676">
        <f>'Expense Drivers'!AE212</f>
        <v>0</v>
      </c>
      <c r="X676">
        <f>'Expense Drivers'!AF212</f>
        <v>0</v>
      </c>
      <c r="Y676">
        <f>'Expense Drivers'!AG212</f>
        <v>0</v>
      </c>
      <c r="Z676">
        <f>'Expense Drivers'!AH212</f>
        <v>0</v>
      </c>
      <c r="AA676">
        <f>'Expense Drivers'!AI212</f>
        <v>0</v>
      </c>
      <c r="AB676">
        <f>'Expense Drivers'!AJ212</f>
        <v>0</v>
      </c>
      <c r="AD676">
        <f>'Expense Drivers'!AT212</f>
        <v>0</v>
      </c>
      <c r="AE676">
        <f>'Expense Drivers'!AU212</f>
        <v>0</v>
      </c>
      <c r="AF676">
        <f>'Expense Drivers'!AV212</f>
        <v>0</v>
      </c>
      <c r="AG676">
        <f>'Expense Drivers'!AW212</f>
        <v>0</v>
      </c>
      <c r="AH676">
        <f>'Expense Drivers'!AX212</f>
        <v>0</v>
      </c>
      <c r="AI676">
        <f>'Expense Drivers'!AY212</f>
        <v>0</v>
      </c>
      <c r="AJ676">
        <f>'Expense Drivers'!AZ212</f>
        <v>0</v>
      </c>
      <c r="AK676">
        <f>'Expense Drivers'!BA212</f>
        <v>0</v>
      </c>
      <c r="AL676">
        <f>'Expense Drivers'!BB212</f>
        <v>0</v>
      </c>
      <c r="AM676">
        <f>'Expense Drivers'!BC212</f>
        <v>0</v>
      </c>
      <c r="AN676">
        <f>'Expense Drivers'!BD212</f>
        <v>0</v>
      </c>
      <c r="AO676">
        <f>'Expense Drivers'!BE212</f>
        <v>0</v>
      </c>
      <c r="AP676">
        <f>'Expense Drivers'!BF212</f>
        <v>0</v>
      </c>
      <c r="AQ676">
        <f>'Expense Drivers'!BG212</f>
        <v>0</v>
      </c>
      <c r="AR676">
        <f>'Expense Drivers'!BH212</f>
        <v>0</v>
      </c>
      <c r="AS676">
        <f>'Expense Drivers'!BI212</f>
        <v>0</v>
      </c>
      <c r="AZ676">
        <f>'Expense Drivers'!AK212</f>
        <v>0</v>
      </c>
      <c r="BA676">
        <f>'Expense Drivers'!AL212</f>
        <v>0</v>
      </c>
      <c r="BB676">
        <f>'Expense Drivers'!AM212</f>
        <v>0</v>
      </c>
      <c r="BC676">
        <f>'Expense Drivers'!AN212</f>
        <v>0</v>
      </c>
      <c r="BD676">
        <f>'Expense Drivers'!AO212</f>
        <v>0</v>
      </c>
      <c r="BE676">
        <f>'Expense Drivers'!AP212</f>
        <v>0</v>
      </c>
      <c r="BF676">
        <f>'Expense Drivers'!AQ212</f>
        <v>0</v>
      </c>
      <c r="BG676">
        <f>'Expense Drivers'!AR212</f>
        <v>0</v>
      </c>
    </row>
    <row r="677" spans="1:59">
      <c r="A677" t="str">
        <f>'Expense Drivers'!I213</f>
        <v>S&amp;M Headcount (EOP)</v>
      </c>
      <c r="B677">
        <f>'Expense Drivers'!J213</f>
        <v>0</v>
      </c>
      <c r="C677">
        <f>'Expense Drivers'!K213</f>
        <v>0</v>
      </c>
      <c r="D677">
        <f>'Expense Drivers'!L213</f>
        <v>0</v>
      </c>
      <c r="E677">
        <f>'Expense Drivers'!M213</f>
        <v>0</v>
      </c>
      <c r="F677">
        <f>'Expense Drivers'!N213</f>
        <v>0</v>
      </c>
      <c r="G677">
        <f>'Expense Drivers'!O213</f>
        <v>0</v>
      </c>
      <c r="H677">
        <f>'Expense Drivers'!P213</f>
        <v>0</v>
      </c>
      <c r="I677">
        <f>'Expense Drivers'!Q213</f>
        <v>0</v>
      </c>
      <c r="J677">
        <f>'Expense Drivers'!R213</f>
        <v>0</v>
      </c>
      <c r="K677">
        <f>'Expense Drivers'!S213</f>
        <v>0</v>
      </c>
      <c r="L677">
        <f>'Expense Drivers'!T213</f>
        <v>0</v>
      </c>
      <c r="M677">
        <f>'Expense Drivers'!U213</f>
        <v>0</v>
      </c>
      <c r="N677">
        <f>'Expense Drivers'!V213</f>
        <v>0</v>
      </c>
      <c r="O677">
        <f>'Expense Drivers'!W213</f>
        <v>452</v>
      </c>
      <c r="P677">
        <f>'Expense Drivers'!X213</f>
        <v>491</v>
      </c>
      <c r="Q677">
        <f>'Expense Drivers'!Y213</f>
        <v>570</v>
      </c>
      <c r="R677">
        <f>'Expense Drivers'!Z213</f>
        <v>701</v>
      </c>
      <c r="S677">
        <f>'Expense Drivers'!AA213</f>
        <v>754</v>
      </c>
      <c r="T677">
        <f>'Expense Drivers'!AB213</f>
        <v>833</v>
      </c>
      <c r="U677">
        <f>'Expense Drivers'!AC213</f>
        <v>966</v>
      </c>
      <c r="V677">
        <f>'Expense Drivers'!AD213</f>
        <v>1037</v>
      </c>
      <c r="W677">
        <f>'Expense Drivers'!AE213</f>
        <v>1085</v>
      </c>
      <c r="X677">
        <f>'Expense Drivers'!AF213</f>
        <v>1120</v>
      </c>
      <c r="Y677">
        <f>'Expense Drivers'!AG213</f>
        <v>1190</v>
      </c>
      <c r="Z677">
        <f>'Expense Drivers'!AH213</f>
        <v>1250</v>
      </c>
      <c r="AA677">
        <f>'Expense Drivers'!AI213</f>
        <v>1350</v>
      </c>
      <c r="AB677">
        <f>'Expense Drivers'!AJ213</f>
        <v>1489</v>
      </c>
      <c r="AD677">
        <f>'Expense Drivers'!AT213</f>
        <v>0</v>
      </c>
      <c r="AE677">
        <f>'Expense Drivers'!AU213</f>
        <v>0</v>
      </c>
      <c r="AF677">
        <f>'Expense Drivers'!AV213</f>
        <v>491</v>
      </c>
      <c r="AG677">
        <f>'Expense Drivers'!AW213</f>
        <v>833</v>
      </c>
      <c r="AH677">
        <f>'Expense Drivers'!AX213</f>
        <v>1120</v>
      </c>
      <c r="AI677">
        <f>'Expense Drivers'!AY213</f>
        <v>1489</v>
      </c>
      <c r="AJ677">
        <f>'Expense Drivers'!AZ213</f>
        <v>1631.6976401179943</v>
      </c>
      <c r="AK677">
        <f>'Expense Drivers'!BA213</f>
        <v>1811.6976401179943</v>
      </c>
      <c r="AL677">
        <f>'Expense Drivers'!BB213</f>
        <v>1861.6976401179943</v>
      </c>
      <c r="AM677">
        <f>'Expense Drivers'!BC213</f>
        <v>1921.6976401179943</v>
      </c>
      <c r="AN677">
        <f>'Expense Drivers'!BD213</f>
        <v>1961.6976401179943</v>
      </c>
      <c r="AO677">
        <f>'Expense Drivers'!BE213</f>
        <v>2001.6976401179943</v>
      </c>
      <c r="AP677">
        <f>'Expense Drivers'!BF213</f>
        <v>2041.6976401179943</v>
      </c>
      <c r="AQ677">
        <f>'Expense Drivers'!BG213</f>
        <v>2081.6976401179945</v>
      </c>
      <c r="AR677">
        <f>'Expense Drivers'!BH213</f>
        <v>2121.6976401179945</v>
      </c>
      <c r="AS677">
        <f>'Expense Drivers'!BI213</f>
        <v>2161.6976401179945</v>
      </c>
      <c r="AZ677">
        <f>'Expense Drivers'!AK213</f>
        <v>1549</v>
      </c>
      <c r="BA677">
        <f>'Expense Drivers'!AL213</f>
        <v>1597</v>
      </c>
      <c r="BB677">
        <f>'Expense Drivers'!AM213</f>
        <v>1601</v>
      </c>
      <c r="BC677">
        <f>'Expense Drivers'!AN213</f>
        <v>1631.6976401179943</v>
      </c>
      <c r="BD677">
        <f>'Expense Drivers'!AO213</f>
        <v>1681.6976401179943</v>
      </c>
      <c r="BE677">
        <f>'Expense Drivers'!AP213</f>
        <v>1731.6976401179943</v>
      </c>
      <c r="BF677">
        <f>'Expense Drivers'!AQ213</f>
        <v>1771.6976401179943</v>
      </c>
      <c r="BG677">
        <f>'Expense Drivers'!AR213</f>
        <v>1811.6976401179943</v>
      </c>
    </row>
    <row r="678" spans="1:59">
      <c r="A678" t="str">
        <f>'Expense Drivers'!I214</f>
        <v>Sequental Change</v>
      </c>
      <c r="B678">
        <f>'Expense Drivers'!J214</f>
        <v>0</v>
      </c>
      <c r="C678">
        <f>'Expense Drivers'!K214</f>
        <v>0</v>
      </c>
      <c r="D678">
        <f>'Expense Drivers'!L214</f>
        <v>0</v>
      </c>
      <c r="E678">
        <f>'Expense Drivers'!M214</f>
        <v>0</v>
      </c>
      <c r="F678">
        <f>'Expense Drivers'!N214</f>
        <v>0</v>
      </c>
      <c r="G678">
        <f>'Expense Drivers'!O214</f>
        <v>0</v>
      </c>
      <c r="H678">
        <f>'Expense Drivers'!P214</f>
        <v>0</v>
      </c>
      <c r="I678">
        <f>'Expense Drivers'!Q214</f>
        <v>0</v>
      </c>
      <c r="J678">
        <f>'Expense Drivers'!R214</f>
        <v>0</v>
      </c>
      <c r="K678">
        <f>'Expense Drivers'!S214</f>
        <v>0</v>
      </c>
      <c r="L678">
        <f>'Expense Drivers'!T214</f>
        <v>0</v>
      </c>
      <c r="M678">
        <f>'Expense Drivers'!U214</f>
        <v>0</v>
      </c>
      <c r="N678">
        <f>'Expense Drivers'!V214</f>
        <v>0</v>
      </c>
      <c r="O678">
        <f>'Expense Drivers'!W214</f>
        <v>0</v>
      </c>
      <c r="P678">
        <f>'Expense Drivers'!X214</f>
        <v>39</v>
      </c>
      <c r="Q678">
        <f>'Expense Drivers'!Y214</f>
        <v>79</v>
      </c>
      <c r="R678">
        <f>'Expense Drivers'!Z214</f>
        <v>131</v>
      </c>
      <c r="S678">
        <f>'Expense Drivers'!AA214</f>
        <v>53</v>
      </c>
      <c r="T678">
        <f>'Expense Drivers'!AB214</f>
        <v>79</v>
      </c>
      <c r="U678">
        <f>'Expense Drivers'!AC214</f>
        <v>133</v>
      </c>
      <c r="V678">
        <f>'Expense Drivers'!AD214</f>
        <v>71</v>
      </c>
      <c r="W678">
        <f>'Expense Drivers'!AE214</f>
        <v>48</v>
      </c>
      <c r="X678">
        <f>'Expense Drivers'!AF214</f>
        <v>35</v>
      </c>
      <c r="Y678">
        <f>'Expense Drivers'!AG214</f>
        <v>70</v>
      </c>
      <c r="Z678">
        <f>'Expense Drivers'!AH214</f>
        <v>60</v>
      </c>
      <c r="AA678">
        <f>'Expense Drivers'!AI214</f>
        <v>100</v>
      </c>
      <c r="AB678">
        <f>'Expense Drivers'!AJ214</f>
        <v>139</v>
      </c>
      <c r="AD678">
        <f>'Expense Drivers'!AT214</f>
        <v>0</v>
      </c>
      <c r="AE678">
        <f>'Expense Drivers'!AU214</f>
        <v>0</v>
      </c>
      <c r="AF678">
        <f>'Expense Drivers'!AV214</f>
        <v>0</v>
      </c>
      <c r="AG678">
        <f>'Expense Drivers'!AW214</f>
        <v>342</v>
      </c>
      <c r="AH678">
        <f>'Expense Drivers'!AX214</f>
        <v>287</v>
      </c>
      <c r="AI678">
        <f>'Expense Drivers'!AY214</f>
        <v>369</v>
      </c>
      <c r="AJ678">
        <f>'Expense Drivers'!AZ214</f>
        <v>142.6976401179943</v>
      </c>
      <c r="AK678">
        <f>'Expense Drivers'!BA214</f>
        <v>180</v>
      </c>
      <c r="AL678">
        <f>'Expense Drivers'!BB214</f>
        <v>50</v>
      </c>
      <c r="AM678">
        <f>'Expense Drivers'!BC214</f>
        <v>60</v>
      </c>
      <c r="AN678">
        <f>'Expense Drivers'!BD214</f>
        <v>40</v>
      </c>
      <c r="AO678">
        <f>'Expense Drivers'!BE214</f>
        <v>40</v>
      </c>
      <c r="AP678">
        <f>'Expense Drivers'!BF214</f>
        <v>40</v>
      </c>
      <c r="AQ678">
        <f>'Expense Drivers'!BG214</f>
        <v>40</v>
      </c>
      <c r="AR678">
        <f>'Expense Drivers'!BH214</f>
        <v>40</v>
      </c>
      <c r="AS678">
        <f>'Expense Drivers'!BI214</f>
        <v>40</v>
      </c>
      <c r="AZ678">
        <f>'Expense Drivers'!AK214</f>
        <v>60</v>
      </c>
      <c r="BA678">
        <f>'Expense Drivers'!AL214</f>
        <v>48</v>
      </c>
      <c r="BB678">
        <f>'Expense Drivers'!AM214</f>
        <v>4</v>
      </c>
      <c r="BC678">
        <f>'Expense Drivers'!AN214</f>
        <v>30.697640117994297</v>
      </c>
      <c r="BD678">
        <f>'Expense Drivers'!AO214</f>
        <v>50</v>
      </c>
      <c r="BE678">
        <f>'Expense Drivers'!AP214</f>
        <v>50</v>
      </c>
      <c r="BF678">
        <f>'Expense Drivers'!AQ214</f>
        <v>40</v>
      </c>
      <c r="BG678">
        <f>'Expense Drivers'!AR214</f>
        <v>40</v>
      </c>
    </row>
    <row r="679" spans="1:59">
      <c r="A679">
        <f>'Expense Drivers'!I216</f>
        <v>0</v>
      </c>
      <c r="B679">
        <f>'Expense Drivers'!J216</f>
        <v>0</v>
      </c>
      <c r="C679">
        <f>'Expense Drivers'!K216</f>
        <v>0</v>
      </c>
      <c r="D679">
        <f>'Expense Drivers'!L216</f>
        <v>0</v>
      </c>
      <c r="E679">
        <f>'Expense Drivers'!M216</f>
        <v>0</v>
      </c>
      <c r="F679">
        <f>'Expense Drivers'!N216</f>
        <v>0</v>
      </c>
      <c r="G679">
        <f>'Expense Drivers'!O216</f>
        <v>0</v>
      </c>
      <c r="H679">
        <f>'Expense Drivers'!P216</f>
        <v>0</v>
      </c>
      <c r="I679">
        <f>'Expense Drivers'!Q216</f>
        <v>0</v>
      </c>
      <c r="J679">
        <f>'Expense Drivers'!R216</f>
        <v>0</v>
      </c>
      <c r="K679">
        <f>'Expense Drivers'!S216</f>
        <v>0</v>
      </c>
      <c r="L679">
        <f>'Expense Drivers'!T216</f>
        <v>0</v>
      </c>
      <c r="M679">
        <f>'Expense Drivers'!U216</f>
        <v>0</v>
      </c>
      <c r="N679">
        <f>'Expense Drivers'!V216</f>
        <v>0</v>
      </c>
      <c r="O679">
        <f>'Expense Drivers'!W216</f>
        <v>0</v>
      </c>
      <c r="P679">
        <f>'Expense Drivers'!X216</f>
        <v>0</v>
      </c>
      <c r="Q679">
        <f>'Expense Drivers'!Y216</f>
        <v>0</v>
      </c>
      <c r="R679">
        <f>'Expense Drivers'!Z216</f>
        <v>0</v>
      </c>
      <c r="S679">
        <f>'Expense Drivers'!AA216</f>
        <v>0</v>
      </c>
      <c r="T679">
        <f>'Expense Drivers'!AB216</f>
        <v>0</v>
      </c>
      <c r="U679">
        <f>'Expense Drivers'!AC216</f>
        <v>0</v>
      </c>
      <c r="V679">
        <f>'Expense Drivers'!AD216</f>
        <v>0</v>
      </c>
      <c r="W679">
        <f>'Expense Drivers'!AE216</f>
        <v>0</v>
      </c>
      <c r="X679">
        <f>'Expense Drivers'!AF216</f>
        <v>0</v>
      </c>
      <c r="Y679">
        <f>'Expense Drivers'!AG216</f>
        <v>0</v>
      </c>
      <c r="Z679">
        <f>'Expense Drivers'!AH216</f>
        <v>0</v>
      </c>
      <c r="AA679">
        <f>'Expense Drivers'!AI216</f>
        <v>0</v>
      </c>
      <c r="AB679">
        <f>'Expense Drivers'!AJ216</f>
        <v>0</v>
      </c>
      <c r="AD679">
        <f>'Expense Drivers'!AT216</f>
        <v>0</v>
      </c>
      <c r="AE679">
        <f>'Expense Drivers'!AU216</f>
        <v>0</v>
      </c>
      <c r="AF679">
        <f>'Expense Drivers'!AV216</f>
        <v>0</v>
      </c>
      <c r="AG679">
        <f>'Expense Drivers'!AW216</f>
        <v>0</v>
      </c>
      <c r="AH679">
        <f>'Expense Drivers'!AX216</f>
        <v>0</v>
      </c>
      <c r="AI679">
        <f>'Expense Drivers'!AY216</f>
        <v>0</v>
      </c>
      <c r="AJ679">
        <f>'Expense Drivers'!AZ216</f>
        <v>0</v>
      </c>
      <c r="AK679">
        <f>'Expense Drivers'!BA216</f>
        <v>0</v>
      </c>
      <c r="AL679">
        <f>'Expense Drivers'!BB216</f>
        <v>0</v>
      </c>
      <c r="AM679">
        <f>'Expense Drivers'!BC216</f>
        <v>0</v>
      </c>
      <c r="AN679">
        <f>'Expense Drivers'!BD216</f>
        <v>0</v>
      </c>
      <c r="AO679">
        <f>'Expense Drivers'!BE216</f>
        <v>0</v>
      </c>
      <c r="AP679">
        <f>'Expense Drivers'!BF216</f>
        <v>0</v>
      </c>
      <c r="AQ679">
        <f>'Expense Drivers'!BG216</f>
        <v>0</v>
      </c>
      <c r="AR679">
        <f>'Expense Drivers'!BH216</f>
        <v>0</v>
      </c>
      <c r="AS679">
        <f>'Expense Drivers'!BI216</f>
        <v>0</v>
      </c>
      <c r="AZ679">
        <f>'Expense Drivers'!AK216</f>
        <v>0</v>
      </c>
      <c r="BA679">
        <f>'Expense Drivers'!AL216</f>
        <v>0</v>
      </c>
      <c r="BB679">
        <f>'Expense Drivers'!AM216</f>
        <v>0</v>
      </c>
      <c r="BC679">
        <f>'Expense Drivers'!AN216</f>
        <v>0</v>
      </c>
      <c r="BD679">
        <f>'Expense Drivers'!AO216</f>
        <v>0</v>
      </c>
      <c r="BE679">
        <f>'Expense Drivers'!AP216</f>
        <v>0</v>
      </c>
      <c r="BF679">
        <f>'Expense Drivers'!AQ216</f>
        <v>0</v>
      </c>
      <c r="BG679">
        <f>'Expense Drivers'!AR216</f>
        <v>0</v>
      </c>
    </row>
    <row r="680" spans="1:59">
      <c r="A680" t="str">
        <f>'Expense Drivers'!I217</f>
        <v>Non-GAAP Expense per Employee</v>
      </c>
      <c r="B680">
        <f>'Expense Drivers'!J217</f>
        <v>0</v>
      </c>
      <c r="C680">
        <f>'Expense Drivers'!K217</f>
        <v>0</v>
      </c>
      <c r="D680">
        <f>'Expense Drivers'!L217</f>
        <v>0</v>
      </c>
      <c r="E680">
        <f>'Expense Drivers'!M217</f>
        <v>0</v>
      </c>
      <c r="F680">
        <f>'Expense Drivers'!N217</f>
        <v>0</v>
      </c>
      <c r="G680">
        <f>'Expense Drivers'!O217</f>
        <v>0</v>
      </c>
      <c r="H680">
        <f>'Expense Drivers'!P217</f>
        <v>0</v>
      </c>
      <c r="I680">
        <f>'Expense Drivers'!Q217</f>
        <v>0</v>
      </c>
      <c r="J680">
        <f>'Expense Drivers'!R217</f>
        <v>0</v>
      </c>
      <c r="K680">
        <f>'Expense Drivers'!S217</f>
        <v>0</v>
      </c>
      <c r="L680">
        <f>'Expense Drivers'!T217</f>
        <v>0</v>
      </c>
      <c r="M680">
        <f>'Expense Drivers'!U217</f>
        <v>0</v>
      </c>
      <c r="N680">
        <f>'Expense Drivers'!V217</f>
        <v>0</v>
      </c>
      <c r="O680">
        <f>'Expense Drivers'!W217</f>
        <v>0</v>
      </c>
      <c r="P680">
        <f>'Expense Drivers'!X217</f>
        <v>0</v>
      </c>
      <c r="Q680">
        <f>'Expense Drivers'!Y217</f>
        <v>59410.526315789473</v>
      </c>
      <c r="R680">
        <f>'Expense Drivers'!Z217</f>
        <v>56881.597717546363</v>
      </c>
      <c r="S680">
        <f>'Expense Drivers'!AA217</f>
        <v>55336.870026525197</v>
      </c>
      <c r="T680">
        <f>'Expense Drivers'!AB217</f>
        <v>54410.564225690287</v>
      </c>
      <c r="U680">
        <f>'Expense Drivers'!AC217</f>
        <v>50308.488612836438</v>
      </c>
      <c r="V680">
        <f>'Expense Drivers'!AD217</f>
        <v>53686.595949855349</v>
      </c>
      <c r="W680">
        <f>'Expense Drivers'!AE217</f>
        <v>49058.06451612903</v>
      </c>
      <c r="X680">
        <f>'Expense Drivers'!AF217</f>
        <v>49126.785714285717</v>
      </c>
      <c r="Y680">
        <f>'Expense Drivers'!AG217</f>
        <v>49813.445378151257</v>
      </c>
      <c r="Z680">
        <f>'Expense Drivers'!AH217</f>
        <v>51746.399999999994</v>
      </c>
      <c r="AA680">
        <f>'Expense Drivers'!AI217</f>
        <v>45311.111111111109</v>
      </c>
      <c r="AB680">
        <f>'Expense Drivers'!AJ217</f>
        <v>49016.118200134304</v>
      </c>
      <c r="AD680">
        <f>'Expense Drivers'!AT217</f>
        <v>0</v>
      </c>
      <c r="AE680">
        <f>'Expense Drivers'!AU217</f>
        <v>0</v>
      </c>
      <c r="AF680">
        <f>'Expense Drivers'!AV217</f>
        <v>0</v>
      </c>
      <c r="AG680">
        <f>'Expense Drivers'!AW217</f>
        <v>242879.15407854982</v>
      </c>
      <c r="AH680">
        <f>'Expense Drivers'!AX217</f>
        <v>217635.43266769071</v>
      </c>
      <c r="AI680">
        <f>'Expense Drivers'!AY217</f>
        <v>197865.84898428514</v>
      </c>
      <c r="AJ680">
        <f>'Expense Drivers'!AZ217</f>
        <v>209762.7118964493</v>
      </c>
      <c r="AK680">
        <f>'Expense Drivers'!BA217</f>
        <v>220988.01300824116</v>
      </c>
      <c r="AL680">
        <f>'Expense Drivers'!BB217</f>
        <v>229827.53352857081</v>
      </c>
      <c r="AM680">
        <f>'Expense Drivers'!BC217</f>
        <v>239020.63486971366</v>
      </c>
      <c r="AN680">
        <f>'Expense Drivers'!BD217</f>
        <v>248581.46026450221</v>
      </c>
      <c r="AO680">
        <f>'Expense Drivers'!BE217</f>
        <v>258524.71867508232</v>
      </c>
      <c r="AP680">
        <f>'Expense Drivers'!BF217</f>
        <v>268865.70742208563</v>
      </c>
      <c r="AQ680">
        <f>'Expense Drivers'!BG217</f>
        <v>279620.33571896906</v>
      </c>
      <c r="AR680">
        <f>'Expense Drivers'!BH217</f>
        <v>290805.14914772782</v>
      </c>
      <c r="AS680">
        <f>'Expense Drivers'!BI217</f>
        <v>302437.35511363694</v>
      </c>
      <c r="AZ680">
        <f>'Expense Drivers'!AK217</f>
        <v>50972.240154938678</v>
      </c>
      <c r="BA680">
        <f>'Expense Drivers'!AL217</f>
        <v>53740.763932373207</v>
      </c>
      <c r="BB680">
        <f>'Expense Drivers'!AM217</f>
        <v>50043.722673329161</v>
      </c>
      <c r="BC680">
        <f>'Expense Drivers'!AN217</f>
        <v>50501.390682921578</v>
      </c>
      <c r="BD680">
        <f>'Expense Drivers'!AO217</f>
        <v>54030.574564235001</v>
      </c>
      <c r="BE680">
        <f>'Expense Drivers'!AP217</f>
        <v>56965.209768315603</v>
      </c>
      <c r="BF680">
        <f>'Expense Drivers'!AQ217</f>
        <v>53046.346033728914</v>
      </c>
      <c r="BG680">
        <f>'Expense Drivers'!AR217</f>
        <v>53531.474123896878</v>
      </c>
    </row>
    <row r="681" spans="1:59">
      <c r="A681" t="str">
        <f>'Expense Drivers'!I218</f>
        <v>% Y/Y Change</v>
      </c>
      <c r="B681">
        <f>'Expense Drivers'!J218</f>
        <v>0</v>
      </c>
      <c r="C681">
        <f>'Expense Drivers'!K218</f>
        <v>0</v>
      </c>
      <c r="D681">
        <f>'Expense Drivers'!L218</f>
        <v>0</v>
      </c>
      <c r="E681">
        <f>'Expense Drivers'!M218</f>
        <v>0</v>
      </c>
      <c r="F681">
        <f>'Expense Drivers'!N218</f>
        <v>0</v>
      </c>
      <c r="G681">
        <f>'Expense Drivers'!O218</f>
        <v>0</v>
      </c>
      <c r="H681">
        <f>'Expense Drivers'!P218</f>
        <v>0</v>
      </c>
      <c r="I681">
        <f>'Expense Drivers'!Q218</f>
        <v>0</v>
      </c>
      <c r="J681">
        <f>'Expense Drivers'!R218</f>
        <v>0</v>
      </c>
      <c r="K681">
        <f>'Expense Drivers'!S218</f>
        <v>0</v>
      </c>
      <c r="L681">
        <f>'Expense Drivers'!T218</f>
        <v>0</v>
      </c>
      <c r="M681">
        <f>'Expense Drivers'!U218</f>
        <v>0</v>
      </c>
      <c r="N681">
        <f>'Expense Drivers'!V218</f>
        <v>0</v>
      </c>
      <c r="O681">
        <f>'Expense Drivers'!W218</f>
        <v>0</v>
      </c>
      <c r="P681">
        <f>'Expense Drivers'!X218</f>
        <v>0</v>
      </c>
      <c r="Q681">
        <f>'Expense Drivers'!Y218</f>
        <v>0</v>
      </c>
      <c r="R681">
        <f>'Expense Drivers'!Z218</f>
        <v>0</v>
      </c>
      <c r="S681">
        <f>'Expense Drivers'!AA218</f>
        <v>0</v>
      </c>
      <c r="T681">
        <f>'Expense Drivers'!AB218</f>
        <v>0</v>
      </c>
      <c r="U681">
        <f>'Expense Drivers'!AC218</f>
        <v>-0.15320580825310748</v>
      </c>
      <c r="V681">
        <f>'Expense Drivers'!AD218</f>
        <v>-5.6169339397888374E-2</v>
      </c>
      <c r="W681">
        <f>'Expense Drivers'!AE218</f>
        <v>-0.11346513648832113</v>
      </c>
      <c r="X681">
        <f>'Expense Drivers'!AF218</f>
        <v>-9.7109423263613159E-2</v>
      </c>
      <c r="Y681">
        <f>'Expense Drivers'!AG218</f>
        <v>-9.8401531895527805E-3</v>
      </c>
      <c r="Z681">
        <f>'Expense Drivers'!AH218</f>
        <v>-3.613929912165692E-2</v>
      </c>
      <c r="AA681">
        <f>'Expense Drivers'!AI218</f>
        <v>-7.637792974457891E-2</v>
      </c>
      <c r="AB681">
        <f>'Expense Drivers'!AJ218</f>
        <v>-2.2526919386715027E-3</v>
      </c>
      <c r="AD681">
        <f>'Expense Drivers'!AT218</f>
        <v>0</v>
      </c>
      <c r="AE681">
        <f>'Expense Drivers'!AU218</f>
        <v>0</v>
      </c>
      <c r="AF681">
        <f>'Expense Drivers'!AV218</f>
        <v>0</v>
      </c>
      <c r="AG681">
        <f>'Expense Drivers'!AW218</f>
        <v>0</v>
      </c>
      <c r="AH681">
        <f>'Expense Drivers'!AX218</f>
        <v>-0.10393531510199105</v>
      </c>
      <c r="AI681">
        <f>'Expense Drivers'!AY218</f>
        <v>-9.083807466954108E-2</v>
      </c>
      <c r="AJ681">
        <f>'Expense Drivers'!AZ218</f>
        <v>6.0125903349339538E-2</v>
      </c>
      <c r="AK681">
        <f>'Expense Drivers'!BA218</f>
        <v>5.351428292619187E-2</v>
      </c>
      <c r="AL681">
        <f>'Expense Drivers'!BB218</f>
        <v>0.04</v>
      </c>
      <c r="AM681">
        <f>'Expense Drivers'!BC218</f>
        <v>0.04</v>
      </c>
      <c r="AN681">
        <f>'Expense Drivers'!BD218</f>
        <v>0.04</v>
      </c>
      <c r="AO681">
        <f>'Expense Drivers'!BE218</f>
        <v>0.04</v>
      </c>
      <c r="AP681">
        <f>'Expense Drivers'!BF218</f>
        <v>0.04</v>
      </c>
      <c r="AQ681">
        <f>'Expense Drivers'!BG218</f>
        <v>0.04</v>
      </c>
      <c r="AR681">
        <f>'Expense Drivers'!BH218</f>
        <v>0.04</v>
      </c>
      <c r="AS681">
        <f>'Expense Drivers'!BI218</f>
        <v>0.04</v>
      </c>
      <c r="AZ681">
        <f>'Expense Drivers'!AK218</f>
        <v>2.3262690785401441E-2</v>
      </c>
      <c r="BA681">
        <f>'Expense Drivers'!AL218</f>
        <v>3.8541114596826409E-2</v>
      </c>
      <c r="BB681">
        <f>'Expense Drivers'!AM218</f>
        <v>0.10444704281501349</v>
      </c>
      <c r="BC681">
        <f>'Expense Drivers'!AN218</f>
        <v>3.0301715789138095E-2</v>
      </c>
      <c r="BD681">
        <f>'Expense Drivers'!AO218</f>
        <v>0.06</v>
      </c>
      <c r="BE681">
        <f>'Expense Drivers'!AP218</f>
        <v>0.06</v>
      </c>
      <c r="BF681">
        <f>'Expense Drivers'!AQ218</f>
        <v>0.06</v>
      </c>
      <c r="BG681">
        <f>'Expense Drivers'!AR218</f>
        <v>0.06</v>
      </c>
    </row>
    <row r="682" spans="1:59">
      <c r="A682" t="str">
        <f>'Expense Drivers'!I219</f>
        <v>% Q/Q Change</v>
      </c>
      <c r="B682">
        <f>'Expense Drivers'!J219</f>
        <v>0</v>
      </c>
      <c r="C682">
        <f>'Expense Drivers'!K219</f>
        <v>0</v>
      </c>
      <c r="D682">
        <f>'Expense Drivers'!L219</f>
        <v>0</v>
      </c>
      <c r="E682">
        <f>'Expense Drivers'!M219</f>
        <v>0</v>
      </c>
      <c r="F682">
        <f>'Expense Drivers'!N219</f>
        <v>0</v>
      </c>
      <c r="G682">
        <f>'Expense Drivers'!O219</f>
        <v>0</v>
      </c>
      <c r="H682">
        <f>'Expense Drivers'!P219</f>
        <v>0</v>
      </c>
      <c r="I682">
        <f>'Expense Drivers'!Q219</f>
        <v>0</v>
      </c>
      <c r="J682">
        <f>'Expense Drivers'!R219</f>
        <v>0</v>
      </c>
      <c r="K682">
        <f>'Expense Drivers'!S219</f>
        <v>0</v>
      </c>
      <c r="L682">
        <f>'Expense Drivers'!T219</f>
        <v>0</v>
      </c>
      <c r="M682">
        <f>'Expense Drivers'!U219</f>
        <v>0</v>
      </c>
      <c r="N682">
        <f>'Expense Drivers'!V219</f>
        <v>0</v>
      </c>
      <c r="O682">
        <f>'Expense Drivers'!W219</f>
        <v>0</v>
      </c>
      <c r="P682">
        <f>'Expense Drivers'!X219</f>
        <v>0</v>
      </c>
      <c r="Q682">
        <f>'Expense Drivers'!Y219</f>
        <v>0</v>
      </c>
      <c r="R682">
        <f>'Expense Drivers'!Z219</f>
        <v>-4.2567012195800058E-2</v>
      </c>
      <c r="S682">
        <f>'Expense Drivers'!AA219</f>
        <v>-2.7156897010729764E-2</v>
      </c>
      <c r="T682">
        <f>'Expense Drivers'!AB219</f>
        <v>-1.6739396362513759E-2</v>
      </c>
      <c r="U682">
        <f>'Expense Drivers'!AC219</f>
        <v>-7.5391161095826886E-2</v>
      </c>
      <c r="V682">
        <f>'Expense Drivers'!AD219</f>
        <v>6.7147859738266424E-2</v>
      </c>
      <c r="W682">
        <f>'Expense Drivers'!AE219</f>
        <v>-8.6213911532954768E-2</v>
      </c>
      <c r="X682">
        <f>'Expense Drivers'!AF219</f>
        <v>1.4008134816263507E-3</v>
      </c>
      <c r="Y682">
        <f>'Expense Drivers'!AG219</f>
        <v>1.3977296781821913E-2</v>
      </c>
      <c r="Z682">
        <f>'Expense Drivers'!AH219</f>
        <v>3.8803873275076617E-2</v>
      </c>
      <c r="AA682">
        <f>'Expense Drivers'!AI219</f>
        <v>-0.12436205975466674</v>
      </c>
      <c r="AB682">
        <f>'Expense Drivers'!AJ219</f>
        <v>8.1768179993155332E-2</v>
      </c>
      <c r="AD682">
        <f>'Expense Drivers'!AT219</f>
        <v>0</v>
      </c>
      <c r="AE682">
        <f>'Expense Drivers'!AU219</f>
        <v>0</v>
      </c>
      <c r="AF682">
        <f>'Expense Drivers'!AV219</f>
        <v>0</v>
      </c>
      <c r="AG682" t="str">
        <f>'Expense Drivers'!AW219</f>
        <v>NA</v>
      </c>
      <c r="AH682" t="str">
        <f>'Expense Drivers'!AX219</f>
        <v>NA</v>
      </c>
      <c r="AI682" t="str">
        <f>'Expense Drivers'!AY219</f>
        <v>NA</v>
      </c>
      <c r="AJ682" t="str">
        <f>'Expense Drivers'!AZ219</f>
        <v>NA</v>
      </c>
      <c r="AK682" t="str">
        <f>'Expense Drivers'!BA219</f>
        <v>NA</v>
      </c>
      <c r="AL682" t="str">
        <f>'Expense Drivers'!BB219</f>
        <v>NA</v>
      </c>
      <c r="AM682" t="str">
        <f>'Expense Drivers'!BC219</f>
        <v>NA</v>
      </c>
      <c r="AN682" t="str">
        <f>'Expense Drivers'!BD219</f>
        <v>NA</v>
      </c>
      <c r="AO682" t="str">
        <f>'Expense Drivers'!BE219</f>
        <v>NA</v>
      </c>
      <c r="AP682" t="str">
        <f>'Expense Drivers'!BF219</f>
        <v>NA</v>
      </c>
      <c r="AQ682" t="str">
        <f>'Expense Drivers'!BG219</f>
        <v>NA</v>
      </c>
      <c r="AR682" t="str">
        <f>'Expense Drivers'!BH219</f>
        <v>NA</v>
      </c>
      <c r="AS682" t="str">
        <f>'Expense Drivers'!BI219</f>
        <v>NA</v>
      </c>
      <c r="AZ682">
        <f>'Expense Drivers'!AK219</f>
        <v>3.9907728858035396E-2</v>
      </c>
      <c r="BA682">
        <f>'Expense Drivers'!AL219</f>
        <v>5.4314343827525313E-2</v>
      </c>
      <c r="BB682">
        <f>'Expense Drivers'!AM219</f>
        <v>-6.8793984091784832E-2</v>
      </c>
      <c r="BC682">
        <f>'Expense Drivers'!AN219</f>
        <v>9.1453629974720396E-3</v>
      </c>
      <c r="BD682">
        <f>'Expense Drivers'!AO219</f>
        <v>6.9882904878239671E-2</v>
      </c>
      <c r="BE682">
        <f>'Expense Drivers'!AP219</f>
        <v>5.4314343827525313E-2</v>
      </c>
      <c r="BF682">
        <f>'Expense Drivers'!AQ219</f>
        <v>-6.8793984091784832E-2</v>
      </c>
      <c r="BG682">
        <f>'Expense Drivers'!AR219</f>
        <v>9.1453629974720396E-3</v>
      </c>
    </row>
    <row r="683" spans="1:59">
      <c r="A683" t="str">
        <f>'Expense Drivers'!I220</f>
        <v>Y/Y Abs Change</v>
      </c>
      <c r="B683">
        <f>'Expense Drivers'!J220</f>
        <v>0</v>
      </c>
      <c r="C683">
        <f>'Expense Drivers'!K220</f>
        <v>0</v>
      </c>
      <c r="D683">
        <f>'Expense Drivers'!L220</f>
        <v>0</v>
      </c>
      <c r="E683">
        <f>'Expense Drivers'!M220</f>
        <v>0</v>
      </c>
      <c r="F683">
        <f>'Expense Drivers'!N220</f>
        <v>0</v>
      </c>
      <c r="G683">
        <f>'Expense Drivers'!O220</f>
        <v>0</v>
      </c>
      <c r="H683">
        <f>'Expense Drivers'!P220</f>
        <v>0</v>
      </c>
      <c r="I683">
        <f>'Expense Drivers'!Q220</f>
        <v>0</v>
      </c>
      <c r="J683">
        <f>'Expense Drivers'!R220</f>
        <v>0</v>
      </c>
      <c r="K683">
        <f>'Expense Drivers'!S220</f>
        <v>0</v>
      </c>
      <c r="L683">
        <f>'Expense Drivers'!T220</f>
        <v>0</v>
      </c>
      <c r="M683">
        <f>'Expense Drivers'!U220</f>
        <v>0</v>
      </c>
      <c r="N683">
        <f>'Expense Drivers'!V220</f>
        <v>0</v>
      </c>
      <c r="O683">
        <f>'Expense Drivers'!W220</f>
        <v>0</v>
      </c>
      <c r="P683">
        <f>'Expense Drivers'!X220</f>
        <v>0</v>
      </c>
      <c r="Q683">
        <f>'Expense Drivers'!Y220</f>
        <v>0</v>
      </c>
      <c r="R683">
        <f>'Expense Drivers'!Z220</f>
        <v>0</v>
      </c>
      <c r="S683">
        <f>'Expense Drivers'!AA220</f>
        <v>0</v>
      </c>
      <c r="T683">
        <f>'Expense Drivers'!AB220</f>
        <v>0</v>
      </c>
      <c r="U683">
        <f>'Expense Drivers'!AC220</f>
        <v>-9102.0377029530355</v>
      </c>
      <c r="V683">
        <f>'Expense Drivers'!AD220</f>
        <v>-3195.0017676910138</v>
      </c>
      <c r="W683">
        <f>'Expense Drivers'!AE220</f>
        <v>-6278.8055103961669</v>
      </c>
      <c r="X683">
        <f>'Expense Drivers'!AF220</f>
        <v>-5283.7785114045691</v>
      </c>
      <c r="Y683">
        <f>'Expense Drivers'!AG220</f>
        <v>-495.04323468518123</v>
      </c>
      <c r="Z683">
        <f>'Expense Drivers'!AH220</f>
        <v>-1940.1959498553551</v>
      </c>
      <c r="AA683">
        <f>'Expense Drivers'!AI220</f>
        <v>-3746.9534050179209</v>
      </c>
      <c r="AB683">
        <f>'Expense Drivers'!AJ220</f>
        <v>-110.66751415141334</v>
      </c>
      <c r="AD683">
        <f>'Expense Drivers'!AT220</f>
        <v>0</v>
      </c>
      <c r="AE683">
        <f>'Expense Drivers'!AU220</f>
        <v>0</v>
      </c>
      <c r="AF683">
        <f>'Expense Drivers'!AV220</f>
        <v>0</v>
      </c>
      <c r="AG683">
        <f>'Expense Drivers'!AW220</f>
        <v>0</v>
      </c>
      <c r="AH683">
        <f>'Expense Drivers'!AX220</f>
        <v>-25243.721410859114</v>
      </c>
      <c r="AI683">
        <f>'Expense Drivers'!AY220</f>
        <v>-19769.583683405566</v>
      </c>
      <c r="AJ683">
        <f>'Expense Drivers'!AZ220</f>
        <v>11896.862912164157</v>
      </c>
      <c r="AK683">
        <f>'Expense Drivers'!BA220</f>
        <v>11225.301111791865</v>
      </c>
      <c r="AL683">
        <f>'Expense Drivers'!BB220</f>
        <v>8839.52052032965</v>
      </c>
      <c r="AM683">
        <f>'Expense Drivers'!BC220</f>
        <v>9193.101341142843</v>
      </c>
      <c r="AN683">
        <f>'Expense Drivers'!BD220</f>
        <v>9560.8253947885532</v>
      </c>
      <c r="AO683">
        <f>'Expense Drivers'!BE220</f>
        <v>9943.258410580107</v>
      </c>
      <c r="AP683">
        <f>'Expense Drivers'!BF220</f>
        <v>10340.988747003314</v>
      </c>
      <c r="AQ683">
        <f>'Expense Drivers'!BG220</f>
        <v>10754.628296883428</v>
      </c>
      <c r="AR683">
        <f>'Expense Drivers'!BH220</f>
        <v>11184.81342875876</v>
      </c>
      <c r="AS683">
        <f>'Expense Drivers'!BI220</f>
        <v>11632.205965909117</v>
      </c>
      <c r="AZ683">
        <f>'Expense Drivers'!AK220</f>
        <v>1158.7947767874211</v>
      </c>
      <c r="BA683">
        <f>'Expense Drivers'!AL220</f>
        <v>1994.3639323732132</v>
      </c>
      <c r="BB683">
        <f>'Expense Drivers'!AM220</f>
        <v>4732.6115622180514</v>
      </c>
      <c r="BC683">
        <f>'Expense Drivers'!AN220</f>
        <v>1485.2724827872735</v>
      </c>
      <c r="BD683">
        <f>'Expense Drivers'!AO220</f>
        <v>3058.3344092963234</v>
      </c>
      <c r="BE683">
        <f>'Expense Drivers'!AP220</f>
        <v>3224.4458359423952</v>
      </c>
      <c r="BF683">
        <f>'Expense Drivers'!AQ220</f>
        <v>3002.6233603997534</v>
      </c>
      <c r="BG683">
        <f>'Expense Drivers'!AR220</f>
        <v>3030.0834409753006</v>
      </c>
    </row>
    <row r="684" spans="1:59">
      <c r="A684" t="str">
        <f>'Expense Drivers'!I221</f>
        <v>Q/Q Abs Change</v>
      </c>
      <c r="B684">
        <f>'Expense Drivers'!J221</f>
        <v>0</v>
      </c>
      <c r="C684">
        <f>'Expense Drivers'!K221</f>
        <v>0</v>
      </c>
      <c r="D684">
        <f>'Expense Drivers'!L221</f>
        <v>0</v>
      </c>
      <c r="E684">
        <f>'Expense Drivers'!M221</f>
        <v>0</v>
      </c>
      <c r="F684">
        <f>'Expense Drivers'!N221</f>
        <v>0</v>
      </c>
      <c r="G684">
        <f>'Expense Drivers'!O221</f>
        <v>0</v>
      </c>
      <c r="H684">
        <f>'Expense Drivers'!P221</f>
        <v>0</v>
      </c>
      <c r="I684">
        <f>'Expense Drivers'!Q221</f>
        <v>0</v>
      </c>
      <c r="J684">
        <f>'Expense Drivers'!R221</f>
        <v>0</v>
      </c>
      <c r="K684">
        <f>'Expense Drivers'!S221</f>
        <v>0</v>
      </c>
      <c r="L684">
        <f>'Expense Drivers'!T221</f>
        <v>0</v>
      </c>
      <c r="M684">
        <f>'Expense Drivers'!U221</f>
        <v>0</v>
      </c>
      <c r="N684">
        <f>'Expense Drivers'!V221</f>
        <v>0</v>
      </c>
      <c r="O684">
        <f>'Expense Drivers'!W221</f>
        <v>0</v>
      </c>
      <c r="P684">
        <f>'Expense Drivers'!X221</f>
        <v>0</v>
      </c>
      <c r="Q684">
        <f>'Expense Drivers'!Y221</f>
        <v>0</v>
      </c>
      <c r="R684">
        <f>'Expense Drivers'!Z221</f>
        <v>-2528.9285982431102</v>
      </c>
      <c r="S684">
        <f>'Expense Drivers'!AA221</f>
        <v>-1544.7276910211658</v>
      </c>
      <c r="T684">
        <f>'Expense Drivers'!AB221</f>
        <v>-926.30580083491077</v>
      </c>
      <c r="U684">
        <f>'Expense Drivers'!AC221</f>
        <v>-4102.0756128538487</v>
      </c>
      <c r="V684">
        <f>'Expense Drivers'!AD221</f>
        <v>3378.1073370189115</v>
      </c>
      <c r="W684">
        <f>'Expense Drivers'!AE221</f>
        <v>-4628.5314337263189</v>
      </c>
      <c r="X684">
        <f>'Expense Drivers'!AF221</f>
        <v>68.721198156687024</v>
      </c>
      <c r="Y684">
        <f>'Expense Drivers'!AG221</f>
        <v>686.65966386553919</v>
      </c>
      <c r="Z684">
        <f>'Expense Drivers'!AH221</f>
        <v>1932.9546218487376</v>
      </c>
      <c r="AA684">
        <f>'Expense Drivers'!AI221</f>
        <v>-6435.2888888888847</v>
      </c>
      <c r="AB684">
        <f>'Expense Drivers'!AJ221</f>
        <v>3705.0070890231946</v>
      </c>
      <c r="AD684">
        <f>'Expense Drivers'!AT221</f>
        <v>0</v>
      </c>
      <c r="AE684">
        <f>'Expense Drivers'!AU221</f>
        <v>0</v>
      </c>
      <c r="AF684">
        <f>'Expense Drivers'!AV221</f>
        <v>0</v>
      </c>
      <c r="AG684" t="str">
        <f>'Expense Drivers'!AW221</f>
        <v>NA</v>
      </c>
      <c r="AH684" t="str">
        <f>'Expense Drivers'!AX221</f>
        <v>NA</v>
      </c>
      <c r="AI684" t="str">
        <f>'Expense Drivers'!AY221</f>
        <v>NA</v>
      </c>
      <c r="AJ684" t="str">
        <f>'Expense Drivers'!AZ221</f>
        <v>NA</v>
      </c>
      <c r="AK684" t="str">
        <f>'Expense Drivers'!BA221</f>
        <v>NA</v>
      </c>
      <c r="AL684" t="str">
        <f>'Expense Drivers'!BB221</f>
        <v>NA</v>
      </c>
      <c r="AM684" t="str">
        <f>'Expense Drivers'!BC221</f>
        <v>NA</v>
      </c>
      <c r="AN684" t="str">
        <f>'Expense Drivers'!BD221</f>
        <v>NA</v>
      </c>
      <c r="AO684" t="str">
        <f>'Expense Drivers'!BE221</f>
        <v>NA</v>
      </c>
      <c r="AP684" t="str">
        <f>'Expense Drivers'!BF221</f>
        <v>NA</v>
      </c>
      <c r="AQ684" t="str">
        <f>'Expense Drivers'!BG221</f>
        <v>NA</v>
      </c>
      <c r="AR684" t="str">
        <f>'Expense Drivers'!BH221</f>
        <v>NA</v>
      </c>
      <c r="AS684" t="str">
        <f>'Expense Drivers'!BI221</f>
        <v>NA</v>
      </c>
      <c r="AZ684">
        <f>'Expense Drivers'!AK221</f>
        <v>1956.1219548043737</v>
      </c>
      <c r="BA684">
        <f>'Expense Drivers'!AL221</f>
        <v>2768.5237774345296</v>
      </c>
      <c r="BB684">
        <f>'Expense Drivers'!AM221</f>
        <v>-3697.0412590440465</v>
      </c>
      <c r="BC684">
        <f>'Expense Drivers'!AN221</f>
        <v>457.66800959241664</v>
      </c>
      <c r="BD684">
        <f>'Expense Drivers'!AO221</f>
        <v>3529.1838813134236</v>
      </c>
      <c r="BE684">
        <f>'Expense Drivers'!AP221</f>
        <v>2934.6352040806014</v>
      </c>
      <c r="BF684">
        <f>'Expense Drivers'!AQ221</f>
        <v>-3918.8637345866882</v>
      </c>
      <c r="BG684">
        <f>'Expense Drivers'!AR221</f>
        <v>485.12809016796382</v>
      </c>
    </row>
    <row r="685" spans="1:59">
      <c r="A685">
        <f>'Expense Drivers'!I222</f>
        <v>0</v>
      </c>
      <c r="B685">
        <f>'Expense Drivers'!J222</f>
        <v>0</v>
      </c>
      <c r="C685">
        <f>'Expense Drivers'!K222</f>
        <v>0</v>
      </c>
      <c r="D685">
        <f>'Expense Drivers'!L222</f>
        <v>0</v>
      </c>
      <c r="E685">
        <f>'Expense Drivers'!M222</f>
        <v>0</v>
      </c>
      <c r="F685">
        <f>'Expense Drivers'!N222</f>
        <v>0</v>
      </c>
      <c r="G685">
        <f>'Expense Drivers'!O222</f>
        <v>0</v>
      </c>
      <c r="H685">
        <f>'Expense Drivers'!P222</f>
        <v>0</v>
      </c>
      <c r="I685">
        <f>'Expense Drivers'!Q222</f>
        <v>0</v>
      </c>
      <c r="J685">
        <f>'Expense Drivers'!R222</f>
        <v>0</v>
      </c>
      <c r="K685">
        <f>'Expense Drivers'!S222</f>
        <v>0</v>
      </c>
      <c r="L685">
        <f>'Expense Drivers'!T222</f>
        <v>0</v>
      </c>
      <c r="M685">
        <f>'Expense Drivers'!U222</f>
        <v>0</v>
      </c>
      <c r="N685">
        <f>'Expense Drivers'!V222</f>
        <v>0</v>
      </c>
      <c r="O685">
        <f>'Expense Drivers'!W222</f>
        <v>0</v>
      </c>
      <c r="P685">
        <f>'Expense Drivers'!X222</f>
        <v>0</v>
      </c>
      <c r="Q685">
        <f>'Expense Drivers'!Y222</f>
        <v>0</v>
      </c>
      <c r="R685">
        <f>'Expense Drivers'!Z222</f>
        <v>0</v>
      </c>
      <c r="S685">
        <f>'Expense Drivers'!AA222</f>
        <v>0</v>
      </c>
      <c r="T685">
        <f>'Expense Drivers'!AB222</f>
        <v>0</v>
      </c>
      <c r="U685">
        <f>'Expense Drivers'!AC222</f>
        <v>0</v>
      </c>
      <c r="V685">
        <f>'Expense Drivers'!AD222</f>
        <v>0</v>
      </c>
      <c r="W685">
        <f>'Expense Drivers'!AE222</f>
        <v>0</v>
      </c>
      <c r="X685">
        <f>'Expense Drivers'!AF222</f>
        <v>0</v>
      </c>
      <c r="Y685">
        <f>'Expense Drivers'!AG222</f>
        <v>0</v>
      </c>
      <c r="Z685">
        <f>'Expense Drivers'!AH222</f>
        <v>0</v>
      </c>
      <c r="AA685">
        <f>'Expense Drivers'!AI222</f>
        <v>0</v>
      </c>
      <c r="AB685">
        <f>'Expense Drivers'!AJ222</f>
        <v>0</v>
      </c>
      <c r="AD685">
        <f>'Expense Drivers'!AT222</f>
        <v>0</v>
      </c>
      <c r="AE685">
        <f>'Expense Drivers'!AU222</f>
        <v>0</v>
      </c>
      <c r="AF685">
        <f>'Expense Drivers'!AV222</f>
        <v>0</v>
      </c>
      <c r="AG685">
        <f>'Expense Drivers'!AW222</f>
        <v>0</v>
      </c>
      <c r="AH685">
        <f>'Expense Drivers'!AX222</f>
        <v>0</v>
      </c>
      <c r="AI685">
        <f>'Expense Drivers'!AY222</f>
        <v>0</v>
      </c>
      <c r="AJ685">
        <f>'Expense Drivers'!AZ222</f>
        <v>0</v>
      </c>
      <c r="AK685">
        <f>'Expense Drivers'!BA222</f>
        <v>0</v>
      </c>
      <c r="AL685">
        <f>'Expense Drivers'!BB222</f>
        <v>0</v>
      </c>
      <c r="AM685">
        <f>'Expense Drivers'!BC222</f>
        <v>0</v>
      </c>
      <c r="AN685">
        <f>'Expense Drivers'!BD222</f>
        <v>0</v>
      </c>
      <c r="AO685">
        <f>'Expense Drivers'!BE222</f>
        <v>0</v>
      </c>
      <c r="AP685">
        <f>'Expense Drivers'!BF222</f>
        <v>0</v>
      </c>
      <c r="AQ685">
        <f>'Expense Drivers'!BG222</f>
        <v>0</v>
      </c>
      <c r="AR685">
        <f>'Expense Drivers'!BH222</f>
        <v>0</v>
      </c>
      <c r="AS685">
        <f>'Expense Drivers'!BI222</f>
        <v>0</v>
      </c>
      <c r="AZ685">
        <f>'Expense Drivers'!AK222</f>
        <v>0</v>
      </c>
      <c r="BA685">
        <f>'Expense Drivers'!AL222</f>
        <v>0</v>
      </c>
      <c r="BB685">
        <f>'Expense Drivers'!AM222</f>
        <v>0</v>
      </c>
      <c r="BC685">
        <f>'Expense Drivers'!AN222</f>
        <v>0</v>
      </c>
      <c r="BD685">
        <f>'Expense Drivers'!AO222</f>
        <v>0</v>
      </c>
      <c r="BE685">
        <f>'Expense Drivers'!AP222</f>
        <v>0</v>
      </c>
      <c r="BF685">
        <f>'Expense Drivers'!AQ222</f>
        <v>0</v>
      </c>
      <c r="BG685">
        <f>'Expense Drivers'!AR222</f>
        <v>0</v>
      </c>
    </row>
    <row r="686" spans="1:59">
      <c r="A686">
        <f>'Expense Drivers'!I227</f>
        <v>0</v>
      </c>
      <c r="B686">
        <f>'Expense Drivers'!J227</f>
        <v>0</v>
      </c>
      <c r="C686">
        <f>'Expense Drivers'!K227</f>
        <v>0</v>
      </c>
      <c r="D686">
        <f>'Expense Drivers'!L227</f>
        <v>0</v>
      </c>
      <c r="E686">
        <f>'Expense Drivers'!M227</f>
        <v>0</v>
      </c>
      <c r="F686">
        <f>'Expense Drivers'!N227</f>
        <v>0</v>
      </c>
      <c r="G686">
        <f>'Expense Drivers'!O227</f>
        <v>0</v>
      </c>
      <c r="H686">
        <f>'Expense Drivers'!P227</f>
        <v>0</v>
      </c>
      <c r="I686">
        <f>'Expense Drivers'!Q227</f>
        <v>0</v>
      </c>
      <c r="J686">
        <f>'Expense Drivers'!R227</f>
        <v>0</v>
      </c>
      <c r="K686">
        <f>'Expense Drivers'!S227</f>
        <v>0</v>
      </c>
      <c r="L686">
        <f>'Expense Drivers'!T227</f>
        <v>0</v>
      </c>
      <c r="M686">
        <f>'Expense Drivers'!U227</f>
        <v>0</v>
      </c>
      <c r="N686">
        <f>'Expense Drivers'!V227</f>
        <v>0</v>
      </c>
      <c r="O686">
        <f>'Expense Drivers'!W227</f>
        <v>0</v>
      </c>
      <c r="P686">
        <f>'Expense Drivers'!X227</f>
        <v>0</v>
      </c>
      <c r="Q686">
        <f>'Expense Drivers'!Y227</f>
        <v>0</v>
      </c>
      <c r="R686">
        <f>'Expense Drivers'!Z227</f>
        <v>0</v>
      </c>
      <c r="S686">
        <f>'Expense Drivers'!AA227</f>
        <v>0</v>
      </c>
      <c r="T686">
        <f>'Expense Drivers'!AB227</f>
        <v>0</v>
      </c>
      <c r="U686">
        <f>'Expense Drivers'!AC227</f>
        <v>0</v>
      </c>
      <c r="V686">
        <f>'Expense Drivers'!AD227</f>
        <v>0</v>
      </c>
      <c r="W686">
        <f>'Expense Drivers'!AE227</f>
        <v>0</v>
      </c>
      <c r="X686">
        <f>'Expense Drivers'!AF227</f>
        <v>0</v>
      </c>
      <c r="Y686">
        <f>'Expense Drivers'!AG227</f>
        <v>0</v>
      </c>
      <c r="Z686">
        <f>'Expense Drivers'!AH227</f>
        <v>0</v>
      </c>
      <c r="AA686">
        <f>'Expense Drivers'!AI227</f>
        <v>0</v>
      </c>
      <c r="AB686">
        <f>'Expense Drivers'!AJ227</f>
        <v>0</v>
      </c>
      <c r="AD686">
        <f>'Expense Drivers'!AT227</f>
        <v>0</v>
      </c>
      <c r="AE686">
        <f>'Expense Drivers'!AU227</f>
        <v>0</v>
      </c>
      <c r="AF686">
        <f>'Expense Drivers'!AV227</f>
        <v>0</v>
      </c>
      <c r="AG686">
        <f>'Expense Drivers'!AW227</f>
        <v>0</v>
      </c>
      <c r="AH686">
        <f>'Expense Drivers'!AX227</f>
        <v>0</v>
      </c>
      <c r="AI686">
        <f>'Expense Drivers'!AY227</f>
        <v>0</v>
      </c>
      <c r="AJ686">
        <f>'Expense Drivers'!AZ227</f>
        <v>0</v>
      </c>
      <c r="AK686">
        <f>'Expense Drivers'!BA227</f>
        <v>0</v>
      </c>
      <c r="AL686">
        <f>'Expense Drivers'!BB227</f>
        <v>0</v>
      </c>
      <c r="AM686">
        <f>'Expense Drivers'!BC227</f>
        <v>0</v>
      </c>
      <c r="AN686">
        <f>'Expense Drivers'!BD227</f>
        <v>0</v>
      </c>
      <c r="AO686">
        <f>'Expense Drivers'!BE227</f>
        <v>0</v>
      </c>
      <c r="AP686">
        <f>'Expense Drivers'!BF227</f>
        <v>0</v>
      </c>
      <c r="AQ686">
        <f>'Expense Drivers'!BG227</f>
        <v>0</v>
      </c>
      <c r="AR686">
        <f>'Expense Drivers'!BH227</f>
        <v>0</v>
      </c>
      <c r="AS686">
        <f>'Expense Drivers'!BI227</f>
        <v>0</v>
      </c>
      <c r="AZ686">
        <f>'Expense Drivers'!AK227</f>
        <v>0</v>
      </c>
      <c r="BA686">
        <f>'Expense Drivers'!AL227</f>
        <v>0</v>
      </c>
      <c r="BB686">
        <f>'Expense Drivers'!AM227</f>
        <v>0</v>
      </c>
      <c r="BC686">
        <f>'Expense Drivers'!AN227</f>
        <v>0</v>
      </c>
      <c r="BD686">
        <f>'Expense Drivers'!AO227</f>
        <v>0</v>
      </c>
      <c r="BE686">
        <f>'Expense Drivers'!AP227</f>
        <v>0</v>
      </c>
      <c r="BF686">
        <f>'Expense Drivers'!AQ227</f>
        <v>0</v>
      </c>
      <c r="BG686">
        <f>'Expense Drivers'!AR227</f>
        <v>0</v>
      </c>
    </row>
    <row r="687" spans="1:59">
      <c r="A687" t="str">
        <f>'Expense Drivers'!I275</f>
        <v>General and administrative</v>
      </c>
      <c r="B687">
        <f>'Expense Drivers'!J275</f>
        <v>0</v>
      </c>
      <c r="C687">
        <f>'Expense Drivers'!K275</f>
        <v>0</v>
      </c>
      <c r="D687">
        <f>'Expense Drivers'!L275</f>
        <v>0</v>
      </c>
      <c r="E687">
        <f>'Expense Drivers'!M275</f>
        <v>0</v>
      </c>
      <c r="F687">
        <f>'Expense Drivers'!N275</f>
        <v>0</v>
      </c>
      <c r="G687">
        <f>'Expense Drivers'!O275</f>
        <v>0</v>
      </c>
      <c r="H687">
        <f>'Expense Drivers'!P275</f>
        <v>0</v>
      </c>
      <c r="I687">
        <f>'Expense Drivers'!Q275</f>
        <v>0</v>
      </c>
      <c r="J687">
        <f>'Expense Drivers'!R275</f>
        <v>0</v>
      </c>
      <c r="K687">
        <f>'Expense Drivers'!S275</f>
        <v>0</v>
      </c>
      <c r="L687">
        <f>'Expense Drivers'!T275</f>
        <v>0</v>
      </c>
      <c r="M687">
        <f>'Expense Drivers'!U275</f>
        <v>0</v>
      </c>
      <c r="N687">
        <f>'Expense Drivers'!V275</f>
        <v>0</v>
      </c>
      <c r="O687">
        <f>'Expense Drivers'!W275</f>
        <v>0</v>
      </c>
      <c r="P687">
        <f>'Expense Drivers'!X275</f>
        <v>0</v>
      </c>
      <c r="Q687">
        <f>'Expense Drivers'!Y275</f>
        <v>14.812000000000001</v>
      </c>
      <c r="R687">
        <f>'Expense Drivers'!Z275</f>
        <v>15.124000000000001</v>
      </c>
      <c r="S687">
        <f>'Expense Drivers'!AA275</f>
        <v>14.754</v>
      </c>
      <c r="T687">
        <f>'Expense Drivers'!AB275</f>
        <v>15.109000000000004</v>
      </c>
      <c r="U687">
        <f>'Expense Drivers'!AC275</f>
        <v>15.808999999999999</v>
      </c>
      <c r="V687">
        <f>'Expense Drivers'!AD275</f>
        <v>18.736999999999998</v>
      </c>
      <c r="W687">
        <f>'Expense Drivers'!AE275</f>
        <v>18.343</v>
      </c>
      <c r="X687">
        <f>'Expense Drivers'!AF275</f>
        <v>21.031000000000002</v>
      </c>
      <c r="Y687">
        <f>'Expense Drivers'!AG275</f>
        <v>21.597999999999999</v>
      </c>
      <c r="Z687">
        <f>'Expense Drivers'!AH275</f>
        <v>24.787000000000003</v>
      </c>
      <c r="AA687">
        <f>'Expense Drivers'!AI275</f>
        <v>25.592999999999996</v>
      </c>
      <c r="AB687">
        <f>'Expense Drivers'!AJ275</f>
        <v>24.744999999999997</v>
      </c>
      <c r="AD687">
        <f>'Expense Drivers'!AT275</f>
        <v>12.071999999999997</v>
      </c>
      <c r="AE687">
        <f>'Expense Drivers'!AU275</f>
        <v>23.974999999999998</v>
      </c>
      <c r="AF687">
        <f>'Expense Drivers'!AV275</f>
        <v>38.138999999999996</v>
      </c>
      <c r="AG687">
        <f>'Expense Drivers'!AW275</f>
        <v>59.798999999999999</v>
      </c>
      <c r="AH687">
        <f>'Expense Drivers'!AX275</f>
        <v>73.92</v>
      </c>
      <c r="AI687">
        <f>'Expense Drivers'!AY275</f>
        <v>96.723000000000013</v>
      </c>
      <c r="AJ687">
        <f>'Expense Drivers'!AZ275</f>
        <v>100.976</v>
      </c>
      <c r="AK687">
        <f>'Expense Drivers'!BA275</f>
        <v>104.96183733620056</v>
      </c>
      <c r="AL687">
        <f>'Expense Drivers'!BB275</f>
        <v>109.87082376643303</v>
      </c>
      <c r="AM687">
        <f>'Expense Drivers'!BC275</f>
        <v>115.63655667598569</v>
      </c>
      <c r="AN687">
        <f>'Expense Drivers'!BD275</f>
        <v>122.36370900025834</v>
      </c>
      <c r="AO687">
        <f>'Expense Drivers'!BE275</f>
        <v>128.27634741853271</v>
      </c>
      <c r="AP687">
        <f>'Expense Drivers'!BF275</f>
        <v>134.18898583680709</v>
      </c>
      <c r="AQ687">
        <f>'Expense Drivers'!BG275</f>
        <v>140.10162425508148</v>
      </c>
      <c r="AR687">
        <f>'Expense Drivers'!BH275</f>
        <v>146.01426267335586</v>
      </c>
      <c r="AS687">
        <f>'Expense Drivers'!BI275</f>
        <v>151.92690109163024</v>
      </c>
      <c r="AZ687">
        <f>'Expense Drivers'!AK275</f>
        <v>25.939999999999998</v>
      </c>
      <c r="BA687">
        <f>'Expense Drivers'!AL275</f>
        <v>26.696999999999996</v>
      </c>
      <c r="BB687">
        <f>'Expense Drivers'!AM275</f>
        <v>25.014000000000003</v>
      </c>
      <c r="BC687">
        <f>'Expense Drivers'!AN275</f>
        <v>23.325000000000003</v>
      </c>
      <c r="BD687">
        <f>'Expense Drivers'!AO275</f>
        <v>27.493720941215116</v>
      </c>
      <c r="BE687">
        <f>'Expense Drivers'!AP275</f>
        <v>27.664943442477867</v>
      </c>
      <c r="BF687">
        <f>'Expense Drivers'!AQ275</f>
        <v>25.76200992414665</v>
      </c>
      <c r="BG687">
        <f>'Expense Drivers'!AR275</f>
        <v>24.041163028360931</v>
      </c>
    </row>
    <row r="688" spans="1:59">
      <c r="A688" t="str">
        <f>'Expense Drivers'!I276</f>
        <v>% Y/Y Change</v>
      </c>
      <c r="B688">
        <f>'Expense Drivers'!J276</f>
        <v>0</v>
      </c>
      <c r="C688">
        <f>'Expense Drivers'!K276</f>
        <v>0</v>
      </c>
      <c r="D688">
        <f>'Expense Drivers'!L276</f>
        <v>0</v>
      </c>
      <c r="E688">
        <f>'Expense Drivers'!M276</f>
        <v>0</v>
      </c>
      <c r="F688">
        <f>'Expense Drivers'!N276</f>
        <v>0</v>
      </c>
      <c r="G688">
        <f>'Expense Drivers'!O276</f>
        <v>0</v>
      </c>
      <c r="H688">
        <f>'Expense Drivers'!P276</f>
        <v>0</v>
      </c>
      <c r="I688">
        <f>'Expense Drivers'!Q276</f>
        <v>0</v>
      </c>
      <c r="J688">
        <f>'Expense Drivers'!R276</f>
        <v>0</v>
      </c>
      <c r="K688">
        <f>'Expense Drivers'!S276</f>
        <v>0</v>
      </c>
      <c r="L688">
        <f>'Expense Drivers'!T276</f>
        <v>0</v>
      </c>
      <c r="M688">
        <f>'Expense Drivers'!U276</f>
        <v>0</v>
      </c>
      <c r="N688">
        <f>'Expense Drivers'!V276</f>
        <v>0</v>
      </c>
      <c r="O688">
        <f>'Expense Drivers'!W276</f>
        <v>0</v>
      </c>
      <c r="P688">
        <f>'Expense Drivers'!X276</f>
        <v>0</v>
      </c>
      <c r="Q688">
        <f>'Expense Drivers'!Y276</f>
        <v>0</v>
      </c>
      <c r="R688">
        <f>'Expense Drivers'!Z276</f>
        <v>0</v>
      </c>
      <c r="S688">
        <f>'Expense Drivers'!AA276</f>
        <v>0</v>
      </c>
      <c r="T688">
        <f>'Expense Drivers'!AB276</f>
        <v>0</v>
      </c>
      <c r="U688">
        <f>'Expense Drivers'!AC276</f>
        <v>6.7310288954901321E-2</v>
      </c>
      <c r="V688">
        <f>'Expense Drivers'!AD276</f>
        <v>0.23889182755884675</v>
      </c>
      <c r="W688">
        <f>'Expense Drivers'!AE276</f>
        <v>0.24325606615155215</v>
      </c>
      <c r="X688">
        <f>'Expense Drivers'!AF276</f>
        <v>0.39195181679793478</v>
      </c>
      <c r="Y688">
        <f>'Expense Drivers'!AG276</f>
        <v>0.36618381934341193</v>
      </c>
      <c r="Z688">
        <f>'Expense Drivers'!AH276</f>
        <v>0.32289053743929141</v>
      </c>
      <c r="AA688">
        <f>'Expense Drivers'!AI276</f>
        <v>0.3952461429428118</v>
      </c>
      <c r="AB688">
        <f>'Expense Drivers'!AJ276</f>
        <v>0.17659645285530856</v>
      </c>
      <c r="AD688">
        <f>'Expense Drivers'!AT276</f>
        <v>0</v>
      </c>
      <c r="AE688">
        <f>'Expense Drivers'!AU276</f>
        <v>0</v>
      </c>
      <c r="AF688">
        <f>'Expense Drivers'!AV276</f>
        <v>0.59078206465067784</v>
      </c>
      <c r="AG688">
        <f>'Expense Drivers'!AW276</f>
        <v>0.56792259891449715</v>
      </c>
      <c r="AH688">
        <f>'Expense Drivers'!AX276</f>
        <v>0.23614107259318717</v>
      </c>
      <c r="AI688">
        <f>'Expense Drivers'!AY276</f>
        <v>0.30848214285714293</v>
      </c>
      <c r="AJ688">
        <f>'Expense Drivers'!AZ276</f>
        <v>4.3970927287201533E-2</v>
      </c>
      <c r="AK688">
        <f>'Expense Drivers'!BA276</f>
        <v>3.9473115752263421E-2</v>
      </c>
      <c r="AL688">
        <f>'Expense Drivers'!BB276</f>
        <v>4.6769250184794497E-2</v>
      </c>
      <c r="AM688">
        <f>'Expense Drivers'!BC276</f>
        <v>5.2477379452525508E-2</v>
      </c>
      <c r="AN688">
        <f>'Expense Drivers'!BD276</f>
        <v>5.8174962292609322E-2</v>
      </c>
      <c r="AO688">
        <f>'Expense Drivers'!BE276</f>
        <v>4.8320196131533377E-2</v>
      </c>
      <c r="AP688">
        <f>'Expense Drivers'!BF276</f>
        <v>4.6092974560485223E-2</v>
      </c>
      <c r="AQ688">
        <f>'Expense Drivers'!BG276</f>
        <v>4.4062024773515951E-2</v>
      </c>
      <c r="AR688">
        <f>'Expense Drivers'!BH276</f>
        <v>4.220249729231762E-2</v>
      </c>
      <c r="AS688">
        <f>'Expense Drivers'!BI276</f>
        <v>4.049356761470202E-2</v>
      </c>
      <c r="AZ688">
        <f>'Expense Drivers'!AK276</f>
        <v>0.20103713306787663</v>
      </c>
      <c r="BA688">
        <f>'Expense Drivers'!AL276</f>
        <v>7.7056521563722669E-2</v>
      </c>
      <c r="BB688">
        <f>'Expense Drivers'!AM276</f>
        <v>-2.2623373578712691E-2</v>
      </c>
      <c r="BC688">
        <f>'Expense Drivers'!AN276</f>
        <v>-5.7385330369771448E-2</v>
      </c>
      <c r="BD688">
        <f>'Expense Drivers'!AO276</f>
        <v>5.989672094121512E-2</v>
      </c>
      <c r="BE688">
        <f>'Expense Drivers'!AP276</f>
        <v>3.6256637168141426E-2</v>
      </c>
      <c r="BF688">
        <f>'Expense Drivers'!AQ276</f>
        <v>2.9903650921349945E-2</v>
      </c>
      <c r="BG688">
        <f>'Expense Drivers'!AR276</f>
        <v>3.0703666810757868E-2</v>
      </c>
    </row>
    <row r="689" spans="1:59">
      <c r="A689" t="str">
        <f>'Expense Drivers'!I277</f>
        <v>% Q/Q Change</v>
      </c>
      <c r="B689">
        <f>'Expense Drivers'!J277</f>
        <v>0</v>
      </c>
      <c r="C689">
        <f>'Expense Drivers'!K277</f>
        <v>0</v>
      </c>
      <c r="D689">
        <f>'Expense Drivers'!L277</f>
        <v>0</v>
      </c>
      <c r="E689">
        <f>'Expense Drivers'!M277</f>
        <v>0</v>
      </c>
      <c r="F689">
        <f>'Expense Drivers'!N277</f>
        <v>0</v>
      </c>
      <c r="G689">
        <f>'Expense Drivers'!O277</f>
        <v>0</v>
      </c>
      <c r="H689">
        <f>'Expense Drivers'!P277</f>
        <v>0</v>
      </c>
      <c r="I689">
        <f>'Expense Drivers'!Q277</f>
        <v>0</v>
      </c>
      <c r="J689">
        <f>'Expense Drivers'!R277</f>
        <v>0</v>
      </c>
      <c r="K689">
        <f>'Expense Drivers'!S277</f>
        <v>0</v>
      </c>
      <c r="L689">
        <f>'Expense Drivers'!T277</f>
        <v>0</v>
      </c>
      <c r="M689">
        <f>'Expense Drivers'!U277</f>
        <v>0</v>
      </c>
      <c r="N689">
        <f>'Expense Drivers'!V277</f>
        <v>0</v>
      </c>
      <c r="O689">
        <f>'Expense Drivers'!W277</f>
        <v>0</v>
      </c>
      <c r="P689">
        <f>'Expense Drivers'!X277</f>
        <v>0</v>
      </c>
      <c r="Q689">
        <f>'Expense Drivers'!Y277</f>
        <v>0</v>
      </c>
      <c r="R689">
        <f>'Expense Drivers'!Z277</f>
        <v>2.1064002160410489E-2</v>
      </c>
      <c r="S689">
        <f>'Expense Drivers'!AA277</f>
        <v>-2.446442740015875E-2</v>
      </c>
      <c r="T689">
        <f>'Expense Drivers'!AB277</f>
        <v>2.4061271519588256E-2</v>
      </c>
      <c r="U689">
        <f>'Expense Drivers'!AC277</f>
        <v>4.6330001985571245E-2</v>
      </c>
      <c r="V689">
        <f>'Expense Drivers'!AD277</f>
        <v>0.1852109557846795</v>
      </c>
      <c r="W689">
        <f>'Expense Drivers'!AE277</f>
        <v>-2.1027912686128913E-2</v>
      </c>
      <c r="X689">
        <f>'Expense Drivers'!AF277</f>
        <v>0.14654091479038334</v>
      </c>
      <c r="Y689">
        <f>'Expense Drivers'!AG277</f>
        <v>2.6960201607151291E-2</v>
      </c>
      <c r="Z689">
        <f>'Expense Drivers'!AH277</f>
        <v>0.1476525604222616</v>
      </c>
      <c r="AA689">
        <f>'Expense Drivers'!AI277</f>
        <v>3.2517045225319396E-2</v>
      </c>
      <c r="AB689">
        <f>'Expense Drivers'!AJ277</f>
        <v>-3.3134060094557105E-2</v>
      </c>
      <c r="AD689">
        <f>'Expense Drivers'!AT277</f>
        <v>0</v>
      </c>
      <c r="AE689">
        <f>'Expense Drivers'!AU277</f>
        <v>0</v>
      </c>
      <c r="AF689">
        <f>'Expense Drivers'!AV277</f>
        <v>0</v>
      </c>
      <c r="AG689" t="str">
        <f>'Expense Drivers'!AW277</f>
        <v>NA</v>
      </c>
      <c r="AH689" t="str">
        <f>'Expense Drivers'!AX277</f>
        <v>NA</v>
      </c>
      <c r="AI689" t="str">
        <f>'Expense Drivers'!AY277</f>
        <v>NA</v>
      </c>
      <c r="AJ689" t="str">
        <f>'Expense Drivers'!AZ277</f>
        <v>NA</v>
      </c>
      <c r="AK689" t="str">
        <f>'Expense Drivers'!BA277</f>
        <v>NA</v>
      </c>
      <c r="AL689" t="str">
        <f>'Expense Drivers'!BB277</f>
        <v>NA</v>
      </c>
      <c r="AM689" t="str">
        <f>'Expense Drivers'!BC277</f>
        <v>NA</v>
      </c>
      <c r="AN689" t="str">
        <f>'Expense Drivers'!BD277</f>
        <v>NA</v>
      </c>
      <c r="AO689" t="str">
        <f>'Expense Drivers'!BE277</f>
        <v>NA</v>
      </c>
      <c r="AP689" t="str">
        <f>'Expense Drivers'!BF277</f>
        <v>NA</v>
      </c>
      <c r="AQ689" t="str">
        <f>'Expense Drivers'!BG277</f>
        <v>NA</v>
      </c>
      <c r="AR689" t="str">
        <f>'Expense Drivers'!BH277</f>
        <v>NA</v>
      </c>
      <c r="AS689" t="str">
        <f>'Expense Drivers'!BI277</f>
        <v>NA</v>
      </c>
      <c r="AZ689">
        <f>'Expense Drivers'!AK277</f>
        <v>4.8292584360476898E-2</v>
      </c>
      <c r="BA689">
        <f>'Expense Drivers'!AL277</f>
        <v>2.9182729375481831E-2</v>
      </c>
      <c r="BB689">
        <f>'Expense Drivers'!AM277</f>
        <v>-6.3040791100123394E-2</v>
      </c>
      <c r="BC689">
        <f>'Expense Drivers'!AN277</f>
        <v>-6.7522187574957981E-2</v>
      </c>
      <c r="BD689">
        <f>'Expense Drivers'!AO277</f>
        <v>0.17872329865874015</v>
      </c>
      <c r="BE689">
        <f>'Expense Drivers'!AP277</f>
        <v>6.227694739058709E-3</v>
      </c>
      <c r="BF689">
        <f>'Expense Drivers'!AQ277</f>
        <v>-6.8785013867383338E-2</v>
      </c>
      <c r="BG689">
        <f>'Expense Drivers'!AR277</f>
        <v>-6.6797850821910254E-2</v>
      </c>
    </row>
    <row r="690" spans="1:59">
      <c r="A690" t="str">
        <f>'Expense Drivers'!I278</f>
        <v>Y/Y Abs Change</v>
      </c>
      <c r="B690">
        <f>'Expense Drivers'!J278</f>
        <v>0</v>
      </c>
      <c r="C690">
        <f>'Expense Drivers'!K278</f>
        <v>0</v>
      </c>
      <c r="D690">
        <f>'Expense Drivers'!L278</f>
        <v>0</v>
      </c>
      <c r="E690">
        <f>'Expense Drivers'!M278</f>
        <v>0</v>
      </c>
      <c r="F690">
        <f>'Expense Drivers'!N278</f>
        <v>0</v>
      </c>
      <c r="G690">
        <f>'Expense Drivers'!O278</f>
        <v>0</v>
      </c>
      <c r="H690">
        <f>'Expense Drivers'!P278</f>
        <v>0</v>
      </c>
      <c r="I690">
        <f>'Expense Drivers'!Q278</f>
        <v>0</v>
      </c>
      <c r="J690">
        <f>'Expense Drivers'!R278</f>
        <v>0</v>
      </c>
      <c r="K690">
        <f>'Expense Drivers'!S278</f>
        <v>0</v>
      </c>
      <c r="L690">
        <f>'Expense Drivers'!T278</f>
        <v>0</v>
      </c>
      <c r="M690">
        <f>'Expense Drivers'!U278</f>
        <v>0</v>
      </c>
      <c r="N690">
        <f>'Expense Drivers'!V278</f>
        <v>0</v>
      </c>
      <c r="O690">
        <f>'Expense Drivers'!W278</f>
        <v>0</v>
      </c>
      <c r="P690">
        <f>'Expense Drivers'!X278</f>
        <v>0</v>
      </c>
      <c r="Q690">
        <f>'Expense Drivers'!Y278</f>
        <v>0</v>
      </c>
      <c r="R690">
        <f>'Expense Drivers'!Z278</f>
        <v>0</v>
      </c>
      <c r="S690">
        <f>'Expense Drivers'!AA278</f>
        <v>0</v>
      </c>
      <c r="T690">
        <f>'Expense Drivers'!AB278</f>
        <v>0</v>
      </c>
      <c r="U690">
        <f>'Expense Drivers'!AC278</f>
        <v>0.99699999999999811</v>
      </c>
      <c r="V690">
        <f>'Expense Drivers'!AD278</f>
        <v>3.6129999999999978</v>
      </c>
      <c r="W690">
        <f>'Expense Drivers'!AE278</f>
        <v>3.5890000000000004</v>
      </c>
      <c r="X690">
        <f>'Expense Drivers'!AF278</f>
        <v>5.9219999999999988</v>
      </c>
      <c r="Y690">
        <f>'Expense Drivers'!AG278</f>
        <v>5.7889999999999997</v>
      </c>
      <c r="Z690">
        <f>'Expense Drivers'!AH278</f>
        <v>6.0500000000000043</v>
      </c>
      <c r="AA690">
        <f>'Expense Drivers'!AI278</f>
        <v>7.2499999999999964</v>
      </c>
      <c r="AB690">
        <f>'Expense Drivers'!AJ278</f>
        <v>3.7139999999999951</v>
      </c>
      <c r="AD690">
        <f>'Expense Drivers'!AT278</f>
        <v>0</v>
      </c>
      <c r="AE690">
        <f>'Expense Drivers'!AU278</f>
        <v>0</v>
      </c>
      <c r="AF690">
        <f>'Expense Drivers'!AV278</f>
        <v>14.163999999999998</v>
      </c>
      <c r="AG690">
        <f>'Expense Drivers'!AW278</f>
        <v>21.660000000000004</v>
      </c>
      <c r="AH690">
        <f>'Expense Drivers'!AX278</f>
        <v>14.121000000000002</v>
      </c>
      <c r="AI690">
        <f>'Expense Drivers'!AY278</f>
        <v>22.803000000000011</v>
      </c>
      <c r="AJ690">
        <f>'Expense Drivers'!AZ278</f>
        <v>4.2529999999999859</v>
      </c>
      <c r="AK690">
        <f>'Expense Drivers'!BA278</f>
        <v>3.9858373362005608</v>
      </c>
      <c r="AL690">
        <f>'Expense Drivers'!BB278</f>
        <v>4.9089864302324742</v>
      </c>
      <c r="AM690">
        <f>'Expense Drivers'!BC278</f>
        <v>5.7657329095526535</v>
      </c>
      <c r="AN690">
        <f>'Expense Drivers'!BD278</f>
        <v>6.7271523242726516</v>
      </c>
      <c r="AO690">
        <f>'Expense Drivers'!BE278</f>
        <v>5.9126384182743692</v>
      </c>
      <c r="AP690">
        <f>'Expense Drivers'!BF278</f>
        <v>5.9126384182743834</v>
      </c>
      <c r="AQ690">
        <f>'Expense Drivers'!BG278</f>
        <v>5.9126384182743834</v>
      </c>
      <c r="AR690">
        <f>'Expense Drivers'!BH278</f>
        <v>5.9126384182743834</v>
      </c>
      <c r="AS690">
        <f>'Expense Drivers'!BI278</f>
        <v>5.9126384182743834</v>
      </c>
      <c r="AZ690">
        <f>'Expense Drivers'!AK278</f>
        <v>4.3419999999999987</v>
      </c>
      <c r="BA690">
        <f>'Expense Drivers'!AL278</f>
        <v>1.909999999999993</v>
      </c>
      <c r="BB690">
        <f>'Expense Drivers'!AM278</f>
        <v>-0.57899999999999352</v>
      </c>
      <c r="BC690">
        <f>'Expense Drivers'!AN278</f>
        <v>-1.4199999999999946</v>
      </c>
      <c r="BD690">
        <f>'Expense Drivers'!AO278</f>
        <v>1.5537209412151185</v>
      </c>
      <c r="BE690">
        <f>'Expense Drivers'!AP278</f>
        <v>0.96794344247787123</v>
      </c>
      <c r="BF690">
        <f>'Expense Drivers'!AQ278</f>
        <v>0.74800992414664691</v>
      </c>
      <c r="BG690">
        <f>'Expense Drivers'!AR278</f>
        <v>0.71616302836092771</v>
      </c>
    </row>
    <row r="691" spans="1:59">
      <c r="A691" t="str">
        <f>'Expense Drivers'!I279</f>
        <v>Q/Q Abs Change</v>
      </c>
      <c r="B691">
        <f>'Expense Drivers'!J279</f>
        <v>0</v>
      </c>
      <c r="C691">
        <f>'Expense Drivers'!K279</f>
        <v>0</v>
      </c>
      <c r="D691">
        <f>'Expense Drivers'!L279</f>
        <v>0</v>
      </c>
      <c r="E691">
        <f>'Expense Drivers'!M279</f>
        <v>0</v>
      </c>
      <c r="F691">
        <f>'Expense Drivers'!N279</f>
        <v>0</v>
      </c>
      <c r="G691">
        <f>'Expense Drivers'!O279</f>
        <v>0</v>
      </c>
      <c r="H691">
        <f>'Expense Drivers'!P279</f>
        <v>0</v>
      </c>
      <c r="I691">
        <f>'Expense Drivers'!Q279</f>
        <v>0</v>
      </c>
      <c r="J691">
        <f>'Expense Drivers'!R279</f>
        <v>0</v>
      </c>
      <c r="K691">
        <f>'Expense Drivers'!S279</f>
        <v>0</v>
      </c>
      <c r="L691">
        <f>'Expense Drivers'!T279</f>
        <v>0</v>
      </c>
      <c r="M691">
        <f>'Expense Drivers'!U279</f>
        <v>0</v>
      </c>
      <c r="N691">
        <f>'Expense Drivers'!V279</f>
        <v>0</v>
      </c>
      <c r="O691">
        <f>'Expense Drivers'!W279</f>
        <v>0</v>
      </c>
      <c r="P691">
        <f>'Expense Drivers'!X279</f>
        <v>0</v>
      </c>
      <c r="Q691">
        <f>'Expense Drivers'!Y279</f>
        <v>0</v>
      </c>
      <c r="R691">
        <f>'Expense Drivers'!Z279</f>
        <v>0.31199999999999939</v>
      </c>
      <c r="S691">
        <f>'Expense Drivers'!AA279</f>
        <v>-0.37000000000000099</v>
      </c>
      <c r="T691">
        <f>'Expense Drivers'!AB279</f>
        <v>0.35500000000000398</v>
      </c>
      <c r="U691">
        <f>'Expense Drivers'!AC279</f>
        <v>0.69999999999999574</v>
      </c>
      <c r="V691">
        <f>'Expense Drivers'!AD279</f>
        <v>2.927999999999999</v>
      </c>
      <c r="W691">
        <f>'Expense Drivers'!AE279</f>
        <v>-0.39399999999999835</v>
      </c>
      <c r="X691">
        <f>'Expense Drivers'!AF279</f>
        <v>2.6880000000000024</v>
      </c>
      <c r="Y691">
        <f>'Expense Drivers'!AG279</f>
        <v>0.56699999999999662</v>
      </c>
      <c r="Z691">
        <f>'Expense Drivers'!AH279</f>
        <v>3.1890000000000036</v>
      </c>
      <c r="AA691">
        <f>'Expense Drivers'!AI279</f>
        <v>0.80599999999999383</v>
      </c>
      <c r="AB691">
        <f>'Expense Drivers'!AJ279</f>
        <v>-0.84799999999999898</v>
      </c>
      <c r="AD691">
        <f>'Expense Drivers'!AT279</f>
        <v>0</v>
      </c>
      <c r="AE691">
        <f>'Expense Drivers'!AU279</f>
        <v>0</v>
      </c>
      <c r="AF691">
        <f>'Expense Drivers'!AV279</f>
        <v>0</v>
      </c>
      <c r="AG691" t="str">
        <f>'Expense Drivers'!AW279</f>
        <v>NA</v>
      </c>
      <c r="AH691" t="str">
        <f>'Expense Drivers'!AX279</f>
        <v>NA</v>
      </c>
      <c r="AI691" t="str">
        <f>'Expense Drivers'!AY279</f>
        <v>NA</v>
      </c>
      <c r="AJ691" t="str">
        <f>'Expense Drivers'!AZ279</f>
        <v>NA</v>
      </c>
      <c r="AK691" t="str">
        <f>'Expense Drivers'!BA279</f>
        <v>NA</v>
      </c>
      <c r="AL691" t="str">
        <f>'Expense Drivers'!BB279</f>
        <v>NA</v>
      </c>
      <c r="AM691" t="str">
        <f>'Expense Drivers'!BC279</f>
        <v>NA</v>
      </c>
      <c r="AN691" t="str">
        <f>'Expense Drivers'!BD279</f>
        <v>NA</v>
      </c>
      <c r="AO691" t="str">
        <f>'Expense Drivers'!BE279</f>
        <v>NA</v>
      </c>
      <c r="AP691" t="str">
        <f>'Expense Drivers'!BF279</f>
        <v>NA</v>
      </c>
      <c r="AQ691" t="str">
        <f>'Expense Drivers'!BG279</f>
        <v>NA</v>
      </c>
      <c r="AR691" t="str">
        <f>'Expense Drivers'!BH279</f>
        <v>NA</v>
      </c>
      <c r="AS691" t="str">
        <f>'Expense Drivers'!BI279</f>
        <v>NA</v>
      </c>
      <c r="AZ691">
        <f>'Expense Drivers'!AK279</f>
        <v>1.1950000000000003</v>
      </c>
      <c r="BA691">
        <f>'Expense Drivers'!AL279</f>
        <v>0.7569999999999979</v>
      </c>
      <c r="BB691">
        <f>'Expense Drivers'!AM279</f>
        <v>-1.6829999999999927</v>
      </c>
      <c r="BC691">
        <f>'Expense Drivers'!AN279</f>
        <v>-1.6890000000000001</v>
      </c>
      <c r="BD691">
        <f>'Expense Drivers'!AO279</f>
        <v>4.1687209412151134</v>
      </c>
      <c r="BE691">
        <f>'Expense Drivers'!AP279</f>
        <v>0.17122250126275063</v>
      </c>
      <c r="BF691">
        <f>'Expense Drivers'!AQ279</f>
        <v>-1.902933518331217</v>
      </c>
      <c r="BG691">
        <f>'Expense Drivers'!AR279</f>
        <v>-1.7208468957857193</v>
      </c>
    </row>
    <row r="692" spans="1:59">
      <c r="A692" t="str">
        <f>'Expense Drivers'!I280</f>
        <v>% of Gross Revenue</v>
      </c>
      <c r="B692">
        <f>'Expense Drivers'!J280</f>
        <v>0</v>
      </c>
      <c r="C692">
        <f>'Expense Drivers'!K280</f>
        <v>0</v>
      </c>
      <c r="D692">
        <f>'Expense Drivers'!L280</f>
        <v>0</v>
      </c>
      <c r="E692">
        <f>'Expense Drivers'!M280</f>
        <v>0</v>
      </c>
      <c r="F692">
        <f>'Expense Drivers'!N280</f>
        <v>0</v>
      </c>
      <c r="G692">
        <f>'Expense Drivers'!O280</f>
        <v>0</v>
      </c>
      <c r="H692">
        <f>'Expense Drivers'!P280</f>
        <v>0</v>
      </c>
      <c r="I692">
        <f>'Expense Drivers'!Q280</f>
        <v>0</v>
      </c>
      <c r="J692">
        <f>'Expense Drivers'!R280</f>
        <v>0</v>
      </c>
      <c r="K692">
        <f>'Expense Drivers'!S280</f>
        <v>0</v>
      </c>
      <c r="L692">
        <f>'Expense Drivers'!T280</f>
        <v>0</v>
      </c>
      <c r="M692">
        <f>'Expense Drivers'!U280</f>
        <v>0</v>
      </c>
      <c r="N692">
        <f>'Expense Drivers'!V280</f>
        <v>0</v>
      </c>
      <c r="O692">
        <f>'Expense Drivers'!W280</f>
        <v>0</v>
      </c>
      <c r="P692">
        <f>'Expense Drivers'!X280</f>
        <v>0</v>
      </c>
      <c r="Q692">
        <f>'Expense Drivers'!Y280</f>
        <v>7.0911188667231589E-2</v>
      </c>
      <c r="R692">
        <f>'Expense Drivers'!Z280</f>
        <v>6.6733441290544621E-2</v>
      </c>
      <c r="S692">
        <f>'Expense Drivers'!AA280</f>
        <v>5.7131793451954536E-2</v>
      </c>
      <c r="T692">
        <f>'Expense Drivers'!AB280</f>
        <v>5.1305821270064431E-2</v>
      </c>
      <c r="U692">
        <f>'Expense Drivers'!AC280</f>
        <v>5.3740668724419717E-2</v>
      </c>
      <c r="V692">
        <f>'Expense Drivers'!AD280</f>
        <v>6.2601484768096863E-2</v>
      </c>
      <c r="W692">
        <f>'Expense Drivers'!AE280</f>
        <v>5.5138063088789629E-2</v>
      </c>
      <c r="X692">
        <f>'Expense Drivers'!AF280</f>
        <v>5.297240931141662E-2</v>
      </c>
      <c r="Y692">
        <f>'Expense Drivers'!AG280</f>
        <v>5.3826388836968199E-2</v>
      </c>
      <c r="Z692">
        <f>'Expense Drivers'!AH280</f>
        <v>6.08716579772643E-2</v>
      </c>
      <c r="AA692">
        <f>'Expense Drivers'!AI280</f>
        <v>6.0379788943229824E-2</v>
      </c>
      <c r="AB692">
        <f>'Expense Drivers'!AJ280</f>
        <v>4.3655449212719966E-2</v>
      </c>
      <c r="AD692">
        <f>'Expense Drivers'!AT280</f>
        <v>6.0468238146281834E-2</v>
      </c>
      <c r="AE692">
        <f>'Expense Drivers'!AU280</f>
        <v>6.8655160663098597E-2</v>
      </c>
      <c r="AF692">
        <f>'Expense Drivers'!AV280</f>
        <v>6.4706201710840183E-2</v>
      </c>
      <c r="AG692">
        <f>'Expense Drivers'!AW280</f>
        <v>6.051011486995167E-2</v>
      </c>
      <c r="AH692">
        <f>'Expense Drivers'!AX280</f>
        <v>5.586583734516351E-2</v>
      </c>
      <c r="AI692">
        <f>'Expense Drivers'!AY280</f>
        <v>5.3760506373579472E-2</v>
      </c>
      <c r="AJ692">
        <f>'Expense Drivers'!AZ280</f>
        <v>4.3965823904196157E-2</v>
      </c>
      <c r="AK692">
        <f>'Expense Drivers'!BA280</f>
        <v>4.094927845101122E-2</v>
      </c>
      <c r="AL692">
        <f>'Expense Drivers'!BB280</f>
        <v>3.8590488264300608E-2</v>
      </c>
      <c r="AM692">
        <f>'Expense Drivers'!BC280</f>
        <v>3.7215439979263118E-2</v>
      </c>
      <c r="AN692">
        <f>'Expense Drivers'!BD280</f>
        <v>3.6643104114809692E-2</v>
      </c>
      <c r="AO692">
        <f>'Expense Drivers'!BE280</f>
        <v>3.606156753196893E-2</v>
      </c>
      <c r="AP692">
        <f>'Expense Drivers'!BF280</f>
        <v>3.5697044643121199E-2</v>
      </c>
      <c r="AQ692">
        <f>'Expense Drivers'!BG280</f>
        <v>3.5462605444863883E-2</v>
      </c>
      <c r="AR692">
        <f>'Expense Drivers'!BH280</f>
        <v>3.5261649993423801E-2</v>
      </c>
      <c r="AS692">
        <f>'Expense Drivers'!BI280</f>
        <v>3.5002189250656193E-2</v>
      </c>
      <c r="AZ692">
        <f>'Expense Drivers'!AK280</f>
        <v>5.0206419221665008E-2</v>
      </c>
      <c r="BA692">
        <f>'Expense Drivers'!AL280</f>
        <v>4.9254458306120401E-2</v>
      </c>
      <c r="BB692">
        <f>'Expense Drivers'!AM280</f>
        <v>4.435318712066004E-2</v>
      </c>
      <c r="BC692">
        <f>'Expense Drivers'!AN280</f>
        <v>3.4605233290456977E-2</v>
      </c>
      <c r="BD692">
        <f>'Expense Drivers'!AO280</f>
        <v>4.5842990577934742E-2</v>
      </c>
      <c r="BE692">
        <f>'Expense Drivers'!AP280</f>
        <v>4.7675277120481828E-2</v>
      </c>
      <c r="BF692">
        <f>'Expense Drivers'!AQ280</f>
        <v>4.3027219269954814E-2</v>
      </c>
      <c r="BG692">
        <f>'Expense Drivers'!AR280</f>
        <v>3.064664822357778E-2</v>
      </c>
    </row>
    <row r="693" spans="1:59">
      <c r="A693" t="str">
        <f>'Expense Drivers'!I281</f>
        <v>% of Net Revenue</v>
      </c>
      <c r="B693">
        <f>'Expense Drivers'!J281</f>
        <v>0</v>
      </c>
      <c r="C693">
        <f>'Expense Drivers'!K281</f>
        <v>0</v>
      </c>
      <c r="D693">
        <f>'Expense Drivers'!L281</f>
        <v>0</v>
      </c>
      <c r="E693">
        <f>'Expense Drivers'!M281</f>
        <v>0</v>
      </c>
      <c r="F693">
        <f>'Expense Drivers'!N281</f>
        <v>0</v>
      </c>
      <c r="G693">
        <f>'Expense Drivers'!O281</f>
        <v>0</v>
      </c>
      <c r="H693">
        <f>'Expense Drivers'!P281</f>
        <v>0</v>
      </c>
      <c r="I693">
        <f>'Expense Drivers'!Q281</f>
        <v>0</v>
      </c>
      <c r="J693">
        <f>'Expense Drivers'!R281</f>
        <v>0</v>
      </c>
      <c r="K693">
        <f>'Expense Drivers'!S281</f>
        <v>0</v>
      </c>
      <c r="L693">
        <f>'Expense Drivers'!T281</f>
        <v>0</v>
      </c>
      <c r="M693">
        <f>'Expense Drivers'!U281</f>
        <v>0</v>
      </c>
      <c r="N693">
        <f>'Expense Drivers'!V281</f>
        <v>0</v>
      </c>
      <c r="O693">
        <f>'Expense Drivers'!W281</f>
        <v>0</v>
      </c>
      <c r="P693">
        <f>'Expense Drivers'!X281</f>
        <v>0</v>
      </c>
      <c r="Q693">
        <f>'Expense Drivers'!Y281</f>
        <v>0.17240496310263753</v>
      </c>
      <c r="R693">
        <f>'Expense Drivers'!Z281</f>
        <v>0.16460242484926318</v>
      </c>
      <c r="S693">
        <f>'Expense Drivers'!AA281</f>
        <v>0.14323159366262814</v>
      </c>
      <c r="T693">
        <f>'Expense Drivers'!AB281</f>
        <v>0.12389402300924147</v>
      </c>
      <c r="U693">
        <f>'Expense Drivers'!AC281</f>
        <v>0.13365290318217168</v>
      </c>
      <c r="V693">
        <f>'Expense Drivers'!AD281</f>
        <v>0.15349766931275449</v>
      </c>
      <c r="W693">
        <f>'Expense Drivers'!AE281</f>
        <v>0.13719110871776463</v>
      </c>
      <c r="X693">
        <f>'Expense Drivers'!AF281</f>
        <v>0.13147497530663538</v>
      </c>
      <c r="Y693">
        <f>'Expense Drivers'!AG281</f>
        <v>0.13291240507575477</v>
      </c>
      <c r="Z693">
        <f>'Expense Drivers'!AH281</f>
        <v>0.1491108811781125</v>
      </c>
      <c r="AA693">
        <f>'Expense Drivers'!AI281</f>
        <v>0.14495601986893747</v>
      </c>
      <c r="AB693">
        <f>'Expense Drivers'!AJ281</f>
        <v>0.11000320073972648</v>
      </c>
      <c r="AD693">
        <f>'Expense Drivers'!AT281</f>
        <v>0.13458344017213122</v>
      </c>
      <c r="AE693">
        <f>'Expense Drivers'!AU281</f>
        <v>0.16350901601331258</v>
      </c>
      <c r="AF693">
        <f>'Expense Drivers'!AV281</f>
        <v>0.1604778274755006</v>
      </c>
      <c r="AG693">
        <f>'Expense Drivers'!AW281</f>
        <v>0.14847487926903452</v>
      </c>
      <c r="AH693">
        <f>'Expense Drivers'!AX281</f>
        <v>0.13842255958143654</v>
      </c>
      <c r="AI693">
        <f>'Expense Drivers'!AY281</f>
        <v>0.13245462077276496</v>
      </c>
      <c r="AJ693">
        <f>'Expense Drivers'!AZ281</f>
        <v>0.10729149953726182</v>
      </c>
      <c r="AK693">
        <f>'Expense Drivers'!BA281</f>
        <v>9.982295766225309E-2</v>
      </c>
      <c r="AL693">
        <f>'Expense Drivers'!BB281</f>
        <v>9.4041008553204464E-2</v>
      </c>
      <c r="AM693">
        <f>'Expense Drivers'!BC281</f>
        <v>9.0755891205435271E-2</v>
      </c>
      <c r="AN693">
        <f>'Expense Drivers'!BD281</f>
        <v>8.933182672619247E-2</v>
      </c>
      <c r="AO693">
        <f>'Expense Drivers'!BE281</f>
        <v>8.8096156320250529E-2</v>
      </c>
      <c r="AP693">
        <f>'Expense Drivers'!BF281</f>
        <v>8.7396328998704823E-2</v>
      </c>
      <c r="AQ693">
        <f>'Expense Drivers'!BG281</f>
        <v>8.6792688028332246E-2</v>
      </c>
      <c r="AR693">
        <f>'Expense Drivers'!BH281</f>
        <v>8.6375381637018647E-2</v>
      </c>
      <c r="AS693">
        <f>'Expense Drivers'!BI281</f>
        <v>8.5552027156632057E-2</v>
      </c>
      <c r="AZ693">
        <f>'Expense Drivers'!AK281</f>
        <v>0.12353910484155177</v>
      </c>
      <c r="BA693">
        <f>'Expense Drivers'!AL281</f>
        <v>0.12144826268526347</v>
      </c>
      <c r="BB693">
        <f>'Expense Drivers'!AM281</f>
        <v>0.10671638288885954</v>
      </c>
      <c r="BC693">
        <f>'Expense Drivers'!AN281</f>
        <v>8.4222803165983032E-2</v>
      </c>
      <c r="BD693">
        <f>'Expense Drivers'!AO281</f>
        <v>0.11275665917715141</v>
      </c>
      <c r="BE693">
        <f>'Expense Drivers'!AP281</f>
        <v>0.11718790659933308</v>
      </c>
      <c r="BF693">
        <f>'Expense Drivers'!AQ281</f>
        <v>0.10326710209171802</v>
      </c>
      <c r="BG693">
        <f>'Expense Drivers'!AR281</f>
        <v>7.4637761772549105E-2</v>
      </c>
    </row>
    <row r="694" spans="1:59">
      <c r="A694">
        <f>'Expense Drivers'!I282</f>
        <v>0</v>
      </c>
      <c r="B694">
        <f>'Expense Drivers'!J282</f>
        <v>0</v>
      </c>
      <c r="C694">
        <f>'Expense Drivers'!K282</f>
        <v>0</v>
      </c>
      <c r="D694">
        <f>'Expense Drivers'!L282</f>
        <v>0</v>
      </c>
      <c r="E694">
        <f>'Expense Drivers'!M282</f>
        <v>0</v>
      </c>
      <c r="F694">
        <f>'Expense Drivers'!N282</f>
        <v>0</v>
      </c>
      <c r="G694">
        <f>'Expense Drivers'!O282</f>
        <v>0</v>
      </c>
      <c r="H694">
        <f>'Expense Drivers'!P282</f>
        <v>0</v>
      </c>
      <c r="I694">
        <f>'Expense Drivers'!Q282</f>
        <v>0</v>
      </c>
      <c r="J694">
        <f>'Expense Drivers'!R282</f>
        <v>0</v>
      </c>
      <c r="K694">
        <f>'Expense Drivers'!S282</f>
        <v>0</v>
      </c>
      <c r="L694">
        <f>'Expense Drivers'!T282</f>
        <v>0</v>
      </c>
      <c r="M694">
        <f>'Expense Drivers'!U282</f>
        <v>0</v>
      </c>
      <c r="N694">
        <f>'Expense Drivers'!V282</f>
        <v>0</v>
      </c>
      <c r="O694">
        <f>'Expense Drivers'!W282</f>
        <v>0</v>
      </c>
      <c r="P694">
        <f>'Expense Drivers'!X282</f>
        <v>0</v>
      </c>
      <c r="Q694">
        <f>'Expense Drivers'!Y282</f>
        <v>0</v>
      </c>
      <c r="R694">
        <f>'Expense Drivers'!Z282</f>
        <v>0</v>
      </c>
      <c r="S694">
        <f>'Expense Drivers'!AA282</f>
        <v>0</v>
      </c>
      <c r="T694">
        <f>'Expense Drivers'!AB282</f>
        <v>0</v>
      </c>
      <c r="U694">
        <f>'Expense Drivers'!AC282</f>
        <v>0</v>
      </c>
      <c r="V694">
        <f>'Expense Drivers'!AD282</f>
        <v>0</v>
      </c>
      <c r="W694">
        <f>'Expense Drivers'!AE282</f>
        <v>0</v>
      </c>
      <c r="X694">
        <f>'Expense Drivers'!AF282</f>
        <v>0</v>
      </c>
      <c r="Y694">
        <f>'Expense Drivers'!AG282</f>
        <v>0</v>
      </c>
      <c r="Z694">
        <f>'Expense Drivers'!AH282</f>
        <v>0</v>
      </c>
      <c r="AA694">
        <f>'Expense Drivers'!AI282</f>
        <v>0</v>
      </c>
      <c r="AB694">
        <f>'Expense Drivers'!AJ282</f>
        <v>0</v>
      </c>
      <c r="AD694">
        <f>'Expense Drivers'!AT282</f>
        <v>0</v>
      </c>
      <c r="AE694">
        <f>'Expense Drivers'!AU282</f>
        <v>0</v>
      </c>
      <c r="AF694">
        <f>'Expense Drivers'!AV282</f>
        <v>0</v>
      </c>
      <c r="AG694">
        <f>'Expense Drivers'!AW282</f>
        <v>0</v>
      </c>
      <c r="AH694">
        <f>'Expense Drivers'!AX282</f>
        <v>0</v>
      </c>
      <c r="AI694">
        <f>'Expense Drivers'!AY282</f>
        <v>0</v>
      </c>
      <c r="AJ694">
        <f>'Expense Drivers'!AZ282</f>
        <v>0</v>
      </c>
      <c r="AK694">
        <f>'Expense Drivers'!BA282</f>
        <v>0</v>
      </c>
      <c r="AL694">
        <f>'Expense Drivers'!BB282</f>
        <v>0</v>
      </c>
      <c r="AM694">
        <f>'Expense Drivers'!BC282</f>
        <v>0</v>
      </c>
      <c r="AN694">
        <f>'Expense Drivers'!BD282</f>
        <v>0</v>
      </c>
      <c r="AO694">
        <f>'Expense Drivers'!BE282</f>
        <v>0</v>
      </c>
      <c r="AP694">
        <f>'Expense Drivers'!BF282</f>
        <v>0</v>
      </c>
      <c r="AQ694">
        <f>'Expense Drivers'!BG282</f>
        <v>0</v>
      </c>
      <c r="AR694">
        <f>'Expense Drivers'!BH282</f>
        <v>0</v>
      </c>
      <c r="AS694">
        <f>'Expense Drivers'!BI282</f>
        <v>0</v>
      </c>
      <c r="AZ694">
        <f>'Expense Drivers'!AK282</f>
        <v>0</v>
      </c>
      <c r="BA694">
        <f>'Expense Drivers'!AL282</f>
        <v>0</v>
      </c>
      <c r="BB694">
        <f>'Expense Drivers'!AM282</f>
        <v>0</v>
      </c>
      <c r="BC694">
        <f>'Expense Drivers'!AN282</f>
        <v>0</v>
      </c>
      <c r="BD694">
        <f>'Expense Drivers'!AO282</f>
        <v>0</v>
      </c>
      <c r="BE694">
        <f>'Expense Drivers'!AP282</f>
        <v>0</v>
      </c>
      <c r="BF694">
        <f>'Expense Drivers'!AQ282</f>
        <v>0</v>
      </c>
      <c r="BG694">
        <f>'Expense Drivers'!AR282</f>
        <v>0</v>
      </c>
    </row>
    <row r="695" spans="1:59">
      <c r="A695" t="str">
        <f>'Expense Drivers'!I283</f>
        <v>G&amp;A Headcount (EOP)</v>
      </c>
      <c r="B695">
        <f>'Expense Drivers'!J283</f>
        <v>0</v>
      </c>
      <c r="C695">
        <f>'Expense Drivers'!K283</f>
        <v>0</v>
      </c>
      <c r="D695">
        <f>'Expense Drivers'!L283</f>
        <v>0</v>
      </c>
      <c r="E695">
        <f>'Expense Drivers'!M283</f>
        <v>0</v>
      </c>
      <c r="F695">
        <f>'Expense Drivers'!N283</f>
        <v>0</v>
      </c>
      <c r="G695">
        <f>'Expense Drivers'!O283</f>
        <v>0</v>
      </c>
      <c r="H695">
        <f>'Expense Drivers'!P283</f>
        <v>0</v>
      </c>
      <c r="I695">
        <f>'Expense Drivers'!Q283</f>
        <v>0</v>
      </c>
      <c r="J695">
        <f>'Expense Drivers'!R283</f>
        <v>0</v>
      </c>
      <c r="K695">
        <f>'Expense Drivers'!S283</f>
        <v>0</v>
      </c>
      <c r="L695">
        <f>'Expense Drivers'!T283</f>
        <v>0</v>
      </c>
      <c r="M695">
        <f>'Expense Drivers'!U283</f>
        <v>0</v>
      </c>
      <c r="N695">
        <f>'Expense Drivers'!V283</f>
        <v>0</v>
      </c>
      <c r="O695">
        <f>'Expense Drivers'!W283</f>
        <v>115</v>
      </c>
      <c r="P695">
        <f>'Expense Drivers'!X283</f>
        <v>127</v>
      </c>
      <c r="Q695">
        <f>'Expense Drivers'!Y283</f>
        <v>199</v>
      </c>
      <c r="R695">
        <f>'Expense Drivers'!Z283</f>
        <v>185</v>
      </c>
      <c r="S695">
        <f>'Expense Drivers'!AA283</f>
        <v>198</v>
      </c>
      <c r="T695">
        <f>'Expense Drivers'!AB283</f>
        <v>217</v>
      </c>
      <c r="U695">
        <f>'Expense Drivers'!AC283</f>
        <v>253</v>
      </c>
      <c r="V695">
        <f>'Expense Drivers'!AD283</f>
        <v>281</v>
      </c>
      <c r="W695">
        <f>'Expense Drivers'!AE283</f>
        <v>304</v>
      </c>
      <c r="X695">
        <f>'Expense Drivers'!AF283</f>
        <v>318</v>
      </c>
      <c r="Y695">
        <f>'Expense Drivers'!AG283</f>
        <v>340</v>
      </c>
      <c r="Z695">
        <f>'Expense Drivers'!AH283</f>
        <v>360</v>
      </c>
      <c r="AA695">
        <f>'Expense Drivers'!AI283</f>
        <v>380</v>
      </c>
      <c r="AB695">
        <f>'Expense Drivers'!AJ283</f>
        <v>411</v>
      </c>
      <c r="AD695">
        <f>'Expense Drivers'!AT283</f>
        <v>0</v>
      </c>
      <c r="AE695">
        <f>'Expense Drivers'!AU283</f>
        <v>0</v>
      </c>
      <c r="AF695">
        <f>'Expense Drivers'!AV283</f>
        <v>127</v>
      </c>
      <c r="AG695">
        <f>'Expense Drivers'!AW283</f>
        <v>217</v>
      </c>
      <c r="AH695">
        <f>'Expense Drivers'!AX283</f>
        <v>318</v>
      </c>
      <c r="AI695">
        <f>'Expense Drivers'!AY283</f>
        <v>411</v>
      </c>
      <c r="AJ695">
        <f>'Expense Drivers'!AZ283</f>
        <v>470.85840707964599</v>
      </c>
      <c r="AK695">
        <f>'Expense Drivers'!BA283</f>
        <v>510.85840707964599</v>
      </c>
      <c r="AL695">
        <f>'Expense Drivers'!BB283</f>
        <v>540.85840707964599</v>
      </c>
      <c r="AM695">
        <f>'Expense Drivers'!BC283</f>
        <v>580.85840707964599</v>
      </c>
      <c r="AN695">
        <f>'Expense Drivers'!BD283</f>
        <v>620.85840707964599</v>
      </c>
      <c r="AO695">
        <f>'Expense Drivers'!BE283</f>
        <v>650.85840707964599</v>
      </c>
      <c r="AP695">
        <f>'Expense Drivers'!BF283</f>
        <v>680.85840707964599</v>
      </c>
      <c r="AQ695">
        <f>'Expense Drivers'!BG283</f>
        <v>710.85840707964599</v>
      </c>
      <c r="AR695">
        <f>'Expense Drivers'!BH283</f>
        <v>740.85840707964599</v>
      </c>
      <c r="AS695">
        <f>'Expense Drivers'!BI283</f>
        <v>770.85840707964599</v>
      </c>
      <c r="AZ695">
        <f>'Expense Drivers'!AK283</f>
        <v>431</v>
      </c>
      <c r="BA695">
        <f>'Expense Drivers'!AL283</f>
        <v>450</v>
      </c>
      <c r="BB695">
        <f>'Expense Drivers'!AM283</f>
        <v>462</v>
      </c>
      <c r="BC695">
        <f>'Expense Drivers'!AN283</f>
        <v>470.85840707964599</v>
      </c>
      <c r="BD695">
        <f>'Expense Drivers'!AO283</f>
        <v>480.85840707964599</v>
      </c>
      <c r="BE695">
        <f>'Expense Drivers'!AP283</f>
        <v>490.85840707964599</v>
      </c>
      <c r="BF695">
        <f>'Expense Drivers'!AQ283</f>
        <v>500.85840707964599</v>
      </c>
      <c r="BG695">
        <f>'Expense Drivers'!AR283</f>
        <v>510.85840707964599</v>
      </c>
    </row>
    <row r="696" spans="1:59">
      <c r="A696" t="str">
        <f>'Expense Drivers'!I284</f>
        <v>Sequental Change</v>
      </c>
      <c r="B696">
        <f>'Expense Drivers'!J284</f>
        <v>0</v>
      </c>
      <c r="C696">
        <f>'Expense Drivers'!K284</f>
        <v>0</v>
      </c>
      <c r="D696">
        <f>'Expense Drivers'!L284</f>
        <v>0</v>
      </c>
      <c r="E696">
        <f>'Expense Drivers'!M284</f>
        <v>0</v>
      </c>
      <c r="F696">
        <f>'Expense Drivers'!N284</f>
        <v>0</v>
      </c>
      <c r="G696">
        <f>'Expense Drivers'!O284</f>
        <v>0</v>
      </c>
      <c r="H696">
        <f>'Expense Drivers'!P284</f>
        <v>0</v>
      </c>
      <c r="I696">
        <f>'Expense Drivers'!Q284</f>
        <v>0</v>
      </c>
      <c r="J696">
        <f>'Expense Drivers'!R284</f>
        <v>0</v>
      </c>
      <c r="K696">
        <f>'Expense Drivers'!S284</f>
        <v>0</v>
      </c>
      <c r="L696">
        <f>'Expense Drivers'!T284</f>
        <v>0</v>
      </c>
      <c r="M696">
        <f>'Expense Drivers'!U284</f>
        <v>0</v>
      </c>
      <c r="N696">
        <f>'Expense Drivers'!V284</f>
        <v>0</v>
      </c>
      <c r="O696">
        <f>'Expense Drivers'!W284</f>
        <v>0</v>
      </c>
      <c r="P696">
        <f>'Expense Drivers'!X284</f>
        <v>12</v>
      </c>
      <c r="Q696">
        <f>'Expense Drivers'!Y284</f>
        <v>72</v>
      </c>
      <c r="R696">
        <f>'Expense Drivers'!Z284</f>
        <v>-14</v>
      </c>
      <c r="S696">
        <f>'Expense Drivers'!AA284</f>
        <v>13</v>
      </c>
      <c r="T696">
        <f>'Expense Drivers'!AB284</f>
        <v>19</v>
      </c>
      <c r="U696">
        <f>'Expense Drivers'!AC284</f>
        <v>36</v>
      </c>
      <c r="V696">
        <f>'Expense Drivers'!AD284</f>
        <v>28</v>
      </c>
      <c r="W696">
        <f>'Expense Drivers'!AE284</f>
        <v>23</v>
      </c>
      <c r="X696">
        <f>'Expense Drivers'!AF284</f>
        <v>14</v>
      </c>
      <c r="Y696">
        <f>'Expense Drivers'!AG284</f>
        <v>22</v>
      </c>
      <c r="Z696">
        <f>'Expense Drivers'!AH284</f>
        <v>20</v>
      </c>
      <c r="AA696">
        <f>'Expense Drivers'!AI284</f>
        <v>20</v>
      </c>
      <c r="AB696">
        <f>'Expense Drivers'!AJ284</f>
        <v>31</v>
      </c>
      <c r="AD696">
        <f>'Expense Drivers'!AT284</f>
        <v>0</v>
      </c>
      <c r="AE696">
        <f>'Expense Drivers'!AU284</f>
        <v>0</v>
      </c>
      <c r="AF696">
        <f>'Expense Drivers'!AV284</f>
        <v>0</v>
      </c>
      <c r="AG696">
        <f>'Expense Drivers'!AW284</f>
        <v>90</v>
      </c>
      <c r="AH696">
        <f>'Expense Drivers'!AX284</f>
        <v>101</v>
      </c>
      <c r="AI696">
        <f>'Expense Drivers'!AY284</f>
        <v>93</v>
      </c>
      <c r="AJ696">
        <f>'Expense Drivers'!AZ284</f>
        <v>59.858407079645986</v>
      </c>
      <c r="AK696">
        <f>'Expense Drivers'!BA284</f>
        <v>40</v>
      </c>
      <c r="AL696">
        <f>'Expense Drivers'!BB284</f>
        <v>30</v>
      </c>
      <c r="AM696">
        <f>'Expense Drivers'!BC284</f>
        <v>40</v>
      </c>
      <c r="AN696">
        <f>'Expense Drivers'!BD284</f>
        <v>40</v>
      </c>
      <c r="AO696">
        <f>'Expense Drivers'!BE284</f>
        <v>30</v>
      </c>
      <c r="AP696">
        <f>'Expense Drivers'!BF284</f>
        <v>30</v>
      </c>
      <c r="AQ696">
        <f>'Expense Drivers'!BG284</f>
        <v>30</v>
      </c>
      <c r="AR696">
        <f>'Expense Drivers'!BH284</f>
        <v>30</v>
      </c>
      <c r="AS696">
        <f>'Expense Drivers'!BI284</f>
        <v>30</v>
      </c>
      <c r="AZ696">
        <f>'Expense Drivers'!AK284</f>
        <v>20</v>
      </c>
      <c r="BA696">
        <f>'Expense Drivers'!AL284</f>
        <v>19</v>
      </c>
      <c r="BB696">
        <f>'Expense Drivers'!AM284</f>
        <v>12</v>
      </c>
      <c r="BC696">
        <f>'Expense Drivers'!AN284</f>
        <v>8.8584070796459855</v>
      </c>
      <c r="BD696">
        <f>'Expense Drivers'!AO284</f>
        <v>10</v>
      </c>
      <c r="BE696">
        <f>'Expense Drivers'!AP284</f>
        <v>10</v>
      </c>
      <c r="BF696">
        <f>'Expense Drivers'!AQ284</f>
        <v>10</v>
      </c>
      <c r="BG696">
        <f>'Expense Drivers'!AR284</f>
        <v>10</v>
      </c>
    </row>
    <row r="697" spans="1:59">
      <c r="A697">
        <f>'Expense Drivers'!I286</f>
        <v>0</v>
      </c>
      <c r="B697">
        <f>'Expense Drivers'!J286</f>
        <v>0</v>
      </c>
      <c r="C697">
        <f>'Expense Drivers'!K286</f>
        <v>0</v>
      </c>
      <c r="D697">
        <f>'Expense Drivers'!L286</f>
        <v>0</v>
      </c>
      <c r="E697">
        <f>'Expense Drivers'!M286</f>
        <v>0</v>
      </c>
      <c r="F697">
        <f>'Expense Drivers'!N286</f>
        <v>0</v>
      </c>
      <c r="G697">
        <f>'Expense Drivers'!O286</f>
        <v>0</v>
      </c>
      <c r="H697">
        <f>'Expense Drivers'!P286</f>
        <v>0</v>
      </c>
      <c r="I697">
        <f>'Expense Drivers'!Q286</f>
        <v>0</v>
      </c>
      <c r="J697">
        <f>'Expense Drivers'!R286</f>
        <v>0</v>
      </c>
      <c r="K697">
        <f>'Expense Drivers'!S286</f>
        <v>0</v>
      </c>
      <c r="L697">
        <f>'Expense Drivers'!T286</f>
        <v>0</v>
      </c>
      <c r="M697">
        <f>'Expense Drivers'!U286</f>
        <v>0</v>
      </c>
      <c r="N697">
        <f>'Expense Drivers'!V286</f>
        <v>0</v>
      </c>
      <c r="O697">
        <f>'Expense Drivers'!W286</f>
        <v>0</v>
      </c>
      <c r="P697">
        <f>'Expense Drivers'!X286</f>
        <v>0</v>
      </c>
      <c r="Q697">
        <f>'Expense Drivers'!Y286</f>
        <v>0</v>
      </c>
      <c r="R697">
        <f>'Expense Drivers'!Z286</f>
        <v>0</v>
      </c>
      <c r="S697">
        <f>'Expense Drivers'!AA286</f>
        <v>0</v>
      </c>
      <c r="T697">
        <f>'Expense Drivers'!AB286</f>
        <v>0</v>
      </c>
      <c r="U697">
        <f>'Expense Drivers'!AC286</f>
        <v>0</v>
      </c>
      <c r="V697">
        <f>'Expense Drivers'!AD286</f>
        <v>0</v>
      </c>
      <c r="W697">
        <f>'Expense Drivers'!AE286</f>
        <v>0</v>
      </c>
      <c r="X697">
        <f>'Expense Drivers'!AF286</f>
        <v>0</v>
      </c>
      <c r="Y697">
        <f>'Expense Drivers'!AG286</f>
        <v>0</v>
      </c>
      <c r="Z697">
        <f>'Expense Drivers'!AH286</f>
        <v>0</v>
      </c>
      <c r="AA697">
        <f>'Expense Drivers'!AI286</f>
        <v>0</v>
      </c>
      <c r="AB697">
        <f>'Expense Drivers'!AJ286</f>
        <v>0</v>
      </c>
      <c r="AD697">
        <f>'Expense Drivers'!AT286</f>
        <v>0</v>
      </c>
      <c r="AE697">
        <f>'Expense Drivers'!AU286</f>
        <v>0</v>
      </c>
      <c r="AF697">
        <f>'Expense Drivers'!AV286</f>
        <v>0</v>
      </c>
      <c r="AG697">
        <f>'Expense Drivers'!AW286</f>
        <v>0</v>
      </c>
      <c r="AH697">
        <f>'Expense Drivers'!AX286</f>
        <v>0</v>
      </c>
      <c r="AI697">
        <f>'Expense Drivers'!AY286</f>
        <v>0</v>
      </c>
      <c r="AJ697">
        <f>'Expense Drivers'!AZ286</f>
        <v>0</v>
      </c>
      <c r="AK697">
        <f>'Expense Drivers'!BA286</f>
        <v>0</v>
      </c>
      <c r="AL697">
        <f>'Expense Drivers'!BB286</f>
        <v>0</v>
      </c>
      <c r="AM697">
        <f>'Expense Drivers'!BC286</f>
        <v>0</v>
      </c>
      <c r="AN697">
        <f>'Expense Drivers'!BD286</f>
        <v>0</v>
      </c>
      <c r="AO697">
        <f>'Expense Drivers'!BE286</f>
        <v>0</v>
      </c>
      <c r="AP697">
        <f>'Expense Drivers'!BF286</f>
        <v>0</v>
      </c>
      <c r="AQ697">
        <f>'Expense Drivers'!BG286</f>
        <v>0</v>
      </c>
      <c r="AR697">
        <f>'Expense Drivers'!BH286</f>
        <v>0</v>
      </c>
      <c r="AS697">
        <f>'Expense Drivers'!BI286</f>
        <v>0</v>
      </c>
      <c r="AZ697">
        <f>'Expense Drivers'!AK286</f>
        <v>0</v>
      </c>
      <c r="BA697">
        <f>'Expense Drivers'!AL286</f>
        <v>0</v>
      </c>
      <c r="BB697">
        <f>'Expense Drivers'!AM286</f>
        <v>0</v>
      </c>
      <c r="BC697">
        <f>'Expense Drivers'!AN286</f>
        <v>0</v>
      </c>
      <c r="BD697">
        <f>'Expense Drivers'!AO286</f>
        <v>0</v>
      </c>
      <c r="BE697">
        <f>'Expense Drivers'!AP286</f>
        <v>0</v>
      </c>
      <c r="BF697">
        <f>'Expense Drivers'!AQ286</f>
        <v>0</v>
      </c>
      <c r="BG697">
        <f>'Expense Drivers'!AR286</f>
        <v>0</v>
      </c>
    </row>
    <row r="698" spans="1:59">
      <c r="A698" t="str">
        <f>'Expense Drivers'!I287</f>
        <v>Non-GAAP Expense per Employee</v>
      </c>
      <c r="B698">
        <f>'Expense Drivers'!J287</f>
        <v>0</v>
      </c>
      <c r="C698">
        <f>'Expense Drivers'!K287</f>
        <v>0</v>
      </c>
      <c r="D698">
        <f>'Expense Drivers'!L287</f>
        <v>0</v>
      </c>
      <c r="E698">
        <f>'Expense Drivers'!M287</f>
        <v>0</v>
      </c>
      <c r="F698">
        <f>'Expense Drivers'!N287</f>
        <v>0</v>
      </c>
      <c r="G698">
        <f>'Expense Drivers'!O287</f>
        <v>0</v>
      </c>
      <c r="H698">
        <f>'Expense Drivers'!P287</f>
        <v>0</v>
      </c>
      <c r="I698">
        <f>'Expense Drivers'!Q287</f>
        <v>0</v>
      </c>
      <c r="J698">
        <f>'Expense Drivers'!R287</f>
        <v>0</v>
      </c>
      <c r="K698">
        <f>'Expense Drivers'!S287</f>
        <v>0</v>
      </c>
      <c r="L698">
        <f>'Expense Drivers'!T287</f>
        <v>0</v>
      </c>
      <c r="M698">
        <f>'Expense Drivers'!U287</f>
        <v>0</v>
      </c>
      <c r="N698">
        <f>'Expense Drivers'!V287</f>
        <v>0</v>
      </c>
      <c r="O698">
        <f>'Expense Drivers'!W287</f>
        <v>0</v>
      </c>
      <c r="P698">
        <f>'Expense Drivers'!X287</f>
        <v>0</v>
      </c>
      <c r="Q698">
        <f>'Expense Drivers'!Y287</f>
        <v>74432.160804020095</v>
      </c>
      <c r="R698">
        <f>'Expense Drivers'!Z287</f>
        <v>81751.351351351361</v>
      </c>
      <c r="S698">
        <f>'Expense Drivers'!AA287</f>
        <v>74515.15151515152</v>
      </c>
      <c r="T698">
        <f>'Expense Drivers'!AB287</f>
        <v>69626.728110599099</v>
      </c>
      <c r="U698">
        <f>'Expense Drivers'!AC287</f>
        <v>62486.166007905129</v>
      </c>
      <c r="V698">
        <f>'Expense Drivers'!AD287</f>
        <v>66679.715302491095</v>
      </c>
      <c r="W698">
        <f>'Expense Drivers'!AE287</f>
        <v>60338.81578947368</v>
      </c>
      <c r="X698">
        <f>'Expense Drivers'!AF287</f>
        <v>66135.220125786174</v>
      </c>
      <c r="Y698">
        <f>'Expense Drivers'!AG287</f>
        <v>63523.529411764699</v>
      </c>
      <c r="Z698">
        <f>'Expense Drivers'!AH287</f>
        <v>68852.777777777781</v>
      </c>
      <c r="AA698">
        <f>'Expense Drivers'!AI287</f>
        <v>67349.999999999985</v>
      </c>
      <c r="AB698">
        <f>'Expense Drivers'!AJ287</f>
        <v>60206.812652068118</v>
      </c>
      <c r="AD698">
        <f>'Expense Drivers'!AT287</f>
        <v>0</v>
      </c>
      <c r="AE698">
        <f>'Expense Drivers'!AU287</f>
        <v>0</v>
      </c>
      <c r="AF698">
        <f>'Expense Drivers'!AV287</f>
        <v>0</v>
      </c>
      <c r="AG698">
        <f>'Expense Drivers'!AW287</f>
        <v>347668.60465116275</v>
      </c>
      <c r="AH698">
        <f>'Expense Drivers'!AX287</f>
        <v>276336.44859813084</v>
      </c>
      <c r="AI698">
        <f>'Expense Drivers'!AY287</f>
        <v>265358.02469135803</v>
      </c>
      <c r="AJ698">
        <f>'Expense Drivers'!AZ287</f>
        <v>229007.28549924737</v>
      </c>
      <c r="AK698">
        <f>'Expense Drivers'!BA287</f>
        <v>213833.22730615796</v>
      </c>
      <c r="AL698">
        <f>'Expense Drivers'!BB287</f>
        <v>203141.56594085007</v>
      </c>
      <c r="AM698">
        <f>'Expense Drivers'!BC287</f>
        <v>199078.73462203305</v>
      </c>
      <c r="AN698">
        <f>'Expense Drivers'!BD287</f>
        <v>197087.94727581271</v>
      </c>
      <c r="AO698">
        <f>'Expense Drivers'!BE287</f>
        <v>197087.94727581271</v>
      </c>
      <c r="AP698">
        <f>'Expense Drivers'!BF287</f>
        <v>197087.94727581271</v>
      </c>
      <c r="AQ698">
        <f>'Expense Drivers'!BG287</f>
        <v>197087.94727581271</v>
      </c>
      <c r="AR698">
        <f>'Expense Drivers'!BH287</f>
        <v>197087.94727581271</v>
      </c>
      <c r="AS698">
        <f>'Expense Drivers'!BI287</f>
        <v>197087.94727581271</v>
      </c>
      <c r="AZ698">
        <f>'Expense Drivers'!AK287</f>
        <v>60185.614849187928</v>
      </c>
      <c r="BA698">
        <f>'Expense Drivers'!AL287</f>
        <v>59326.666666666657</v>
      </c>
      <c r="BB698">
        <f>'Expense Drivers'!AM287</f>
        <v>54142.857142857145</v>
      </c>
      <c r="BC698">
        <f>'Expense Drivers'!AN287</f>
        <v>49537.184956866586</v>
      </c>
      <c r="BD698">
        <f>'Expense Drivers'!AO287</f>
        <v>57176.334106728529</v>
      </c>
      <c r="BE698">
        <f>'Expense Drivers'!AP287</f>
        <v>56360.333333333321</v>
      </c>
      <c r="BF698">
        <f>'Expense Drivers'!AQ287</f>
        <v>51435.714285714283</v>
      </c>
      <c r="BG698">
        <f>'Expense Drivers'!AR287</f>
        <v>47060.325709023251</v>
      </c>
    </row>
    <row r="699" spans="1:59">
      <c r="A699" t="str">
        <f>'Expense Drivers'!I288</f>
        <v>% Y/Y Change</v>
      </c>
      <c r="B699">
        <f>'Expense Drivers'!J288</f>
        <v>0</v>
      </c>
      <c r="C699">
        <f>'Expense Drivers'!K288</f>
        <v>0</v>
      </c>
      <c r="D699">
        <f>'Expense Drivers'!L288</f>
        <v>0</v>
      </c>
      <c r="E699">
        <f>'Expense Drivers'!M288</f>
        <v>0</v>
      </c>
      <c r="F699">
        <f>'Expense Drivers'!N288</f>
        <v>0</v>
      </c>
      <c r="G699">
        <f>'Expense Drivers'!O288</f>
        <v>0</v>
      </c>
      <c r="H699">
        <f>'Expense Drivers'!P288</f>
        <v>0</v>
      </c>
      <c r="I699">
        <f>'Expense Drivers'!Q288</f>
        <v>0</v>
      </c>
      <c r="J699">
        <f>'Expense Drivers'!R288</f>
        <v>0</v>
      </c>
      <c r="K699">
        <f>'Expense Drivers'!S288</f>
        <v>0</v>
      </c>
      <c r="L699">
        <f>'Expense Drivers'!T288</f>
        <v>0</v>
      </c>
      <c r="M699">
        <f>'Expense Drivers'!U288</f>
        <v>0</v>
      </c>
      <c r="N699">
        <f>'Expense Drivers'!V288</f>
        <v>0</v>
      </c>
      <c r="O699">
        <f>'Expense Drivers'!W288</f>
        <v>0</v>
      </c>
      <c r="P699">
        <f>'Expense Drivers'!X288</f>
        <v>0</v>
      </c>
      <c r="Q699">
        <f>'Expense Drivers'!Y288</f>
        <v>0</v>
      </c>
      <c r="R699">
        <f>'Expense Drivers'!Z288</f>
        <v>0</v>
      </c>
      <c r="S699">
        <f>'Expense Drivers'!AA288</f>
        <v>0</v>
      </c>
      <c r="T699">
        <f>'Expense Drivers'!AB288</f>
        <v>0</v>
      </c>
      <c r="U699">
        <f>'Expense Drivers'!AC288</f>
        <v>-0.16049506916195511</v>
      </c>
      <c r="V699">
        <f>'Expense Drivers'!AD288</f>
        <v>-0.18435947295947819</v>
      </c>
      <c r="W699">
        <f>'Expense Drivers'!AE288</f>
        <v>-0.19024769375655493</v>
      </c>
      <c r="X699">
        <f>'Expense Drivers'!AF288</f>
        <v>-5.0146087279396623E-2</v>
      </c>
      <c r="Y699">
        <f>'Expense Drivers'!AG288</f>
        <v>1.6601489099656641E-2</v>
      </c>
      <c r="Z699">
        <f>'Expense Drivers'!AH288</f>
        <v>3.2589558390113682E-2</v>
      </c>
      <c r="AA699">
        <f>'Expense Drivers'!AI288</f>
        <v>0.11619691435424939</v>
      </c>
      <c r="AB699">
        <f>'Expense Drivers'!AJ288</f>
        <v>-8.9640700710491239E-2</v>
      </c>
      <c r="AD699">
        <f>'Expense Drivers'!AT288</f>
        <v>0</v>
      </c>
      <c r="AE699">
        <f>'Expense Drivers'!AU288</f>
        <v>0</v>
      </c>
      <c r="AF699">
        <f>'Expense Drivers'!AV288</f>
        <v>0</v>
      </c>
      <c r="AG699">
        <f>'Expense Drivers'!AW288</f>
        <v>0</v>
      </c>
      <c r="AH699">
        <f>'Expense Drivers'!AX288</f>
        <v>-0.20517284304288519</v>
      </c>
      <c r="AI699">
        <f>'Expense Drivers'!AY288</f>
        <v>-3.9728468547912899E-2</v>
      </c>
      <c r="AJ699">
        <f>'Expense Drivers'!AZ288</f>
        <v>-0.13698752556811034</v>
      </c>
      <c r="AK699">
        <f>'Expense Drivers'!BA288</f>
        <v>-6.626015482437253E-2</v>
      </c>
      <c r="AL699">
        <f>'Expense Drivers'!BB288</f>
        <v>-0.05</v>
      </c>
      <c r="AM699">
        <f>'Expense Drivers'!BC288</f>
        <v>-0.02</v>
      </c>
      <c r="AN699">
        <f>'Expense Drivers'!BD288</f>
        <v>-0.01</v>
      </c>
      <c r="AO699">
        <f>'Expense Drivers'!BE288</f>
        <v>0</v>
      </c>
      <c r="AP699">
        <f>'Expense Drivers'!BF288</f>
        <v>0</v>
      </c>
      <c r="AQ699">
        <f>'Expense Drivers'!BG288</f>
        <v>0</v>
      </c>
      <c r="AR699">
        <f>'Expense Drivers'!BH288</f>
        <v>0</v>
      </c>
      <c r="AS699">
        <f>'Expense Drivers'!BI288</f>
        <v>0</v>
      </c>
      <c r="AZ699">
        <f>'Expense Drivers'!AK288</f>
        <v>-5.2546113125108929E-2</v>
      </c>
      <c r="BA699">
        <f>'Expense Drivers'!AL288</f>
        <v>-0.1383547827490218</v>
      </c>
      <c r="BB699">
        <f>'Expense Drivers'!AM288</f>
        <v>-0.19609714709937409</v>
      </c>
      <c r="BC699">
        <f>'Expense Drivers'!AN288</f>
        <v>-0.17721628542040135</v>
      </c>
      <c r="BD699">
        <f>'Expense Drivers'!AO288</f>
        <v>-0.05</v>
      </c>
      <c r="BE699">
        <f>'Expense Drivers'!AP288</f>
        <v>-0.05</v>
      </c>
      <c r="BF699">
        <f>'Expense Drivers'!AQ288</f>
        <v>-0.05</v>
      </c>
      <c r="BG699">
        <f>'Expense Drivers'!AR288</f>
        <v>-0.05</v>
      </c>
    </row>
    <row r="700" spans="1:59">
      <c r="A700" t="str">
        <f>'Expense Drivers'!I289</f>
        <v>% Q/Q Change</v>
      </c>
      <c r="B700">
        <f>'Expense Drivers'!J289</f>
        <v>0</v>
      </c>
      <c r="C700">
        <f>'Expense Drivers'!K289</f>
        <v>0</v>
      </c>
      <c r="D700">
        <f>'Expense Drivers'!L289</f>
        <v>0</v>
      </c>
      <c r="E700">
        <f>'Expense Drivers'!M289</f>
        <v>0</v>
      </c>
      <c r="F700">
        <f>'Expense Drivers'!N289</f>
        <v>0</v>
      </c>
      <c r="G700">
        <f>'Expense Drivers'!O289</f>
        <v>0</v>
      </c>
      <c r="H700">
        <f>'Expense Drivers'!P289</f>
        <v>0</v>
      </c>
      <c r="I700">
        <f>'Expense Drivers'!Q289</f>
        <v>0</v>
      </c>
      <c r="J700">
        <f>'Expense Drivers'!R289</f>
        <v>0</v>
      </c>
      <c r="K700">
        <f>'Expense Drivers'!S289</f>
        <v>0</v>
      </c>
      <c r="L700">
        <f>'Expense Drivers'!T289</f>
        <v>0</v>
      </c>
      <c r="M700">
        <f>'Expense Drivers'!U289</f>
        <v>0</v>
      </c>
      <c r="N700">
        <f>'Expense Drivers'!V289</f>
        <v>0</v>
      </c>
      <c r="O700">
        <f>'Expense Drivers'!W289</f>
        <v>0</v>
      </c>
      <c r="P700">
        <f>'Expense Drivers'!X289</f>
        <v>0</v>
      </c>
      <c r="Q700">
        <f>'Expense Drivers'!Y289</f>
        <v>0</v>
      </c>
      <c r="R700">
        <f>'Expense Drivers'!Z289</f>
        <v>9.8333710432009225E-2</v>
      </c>
      <c r="S700">
        <f>'Expense Drivers'!AA289</f>
        <v>-8.8514742772875632E-2</v>
      </c>
      <c r="T700">
        <f>'Expense Drivers'!AB289</f>
        <v>-6.5603079442956402E-2</v>
      </c>
      <c r="U700">
        <f>'Expense Drivers'!AC289</f>
        <v>-0.10255489948273155</v>
      </c>
      <c r="V700">
        <f>'Expense Drivers'!AD289</f>
        <v>6.711164346449805E-2</v>
      </c>
      <c r="W700">
        <f>'Expense Drivers'!AE289</f>
        <v>-9.5094879818428457E-2</v>
      </c>
      <c r="X700">
        <f>'Expense Drivers'!AF289</f>
        <v>9.6064270743008162E-2</v>
      </c>
      <c r="Y700">
        <f>'Expense Drivers'!AG289</f>
        <v>-3.9490164379193948E-2</v>
      </c>
      <c r="Z700">
        <f>'Expense Drivers'!AH289</f>
        <v>8.3894084843247008E-2</v>
      </c>
      <c r="AA700">
        <f>'Expense Drivers'!AI289</f>
        <v>-2.1825957154960496E-2</v>
      </c>
      <c r="AB700">
        <f>'Expense Drivers'!AJ289</f>
        <v>-0.10606068816528391</v>
      </c>
      <c r="AD700">
        <f>'Expense Drivers'!AT289</f>
        <v>0</v>
      </c>
      <c r="AE700">
        <f>'Expense Drivers'!AU289</f>
        <v>0</v>
      </c>
      <c r="AF700">
        <f>'Expense Drivers'!AV289</f>
        <v>0</v>
      </c>
      <c r="AG700" t="str">
        <f>'Expense Drivers'!AW289</f>
        <v>NA</v>
      </c>
      <c r="AH700" t="str">
        <f>'Expense Drivers'!AX289</f>
        <v>NA</v>
      </c>
      <c r="AI700" t="str">
        <f>'Expense Drivers'!AY289</f>
        <v>NA</v>
      </c>
      <c r="AJ700" t="str">
        <f>'Expense Drivers'!AZ289</f>
        <v>NA</v>
      </c>
      <c r="AK700" t="str">
        <f>'Expense Drivers'!BA289</f>
        <v>NA</v>
      </c>
      <c r="AL700" t="str">
        <f>'Expense Drivers'!BB289</f>
        <v>NA</v>
      </c>
      <c r="AM700" t="str">
        <f>'Expense Drivers'!BC289</f>
        <v>NA</v>
      </c>
      <c r="AN700" t="str">
        <f>'Expense Drivers'!BD289</f>
        <v>NA</v>
      </c>
      <c r="AO700" t="str">
        <f>'Expense Drivers'!BE289</f>
        <v>NA</v>
      </c>
      <c r="AP700" t="str">
        <f>'Expense Drivers'!BF289</f>
        <v>NA</v>
      </c>
      <c r="AQ700" t="str">
        <f>'Expense Drivers'!BG289</f>
        <v>NA</v>
      </c>
      <c r="AR700" t="str">
        <f>'Expense Drivers'!BH289</f>
        <v>NA</v>
      </c>
      <c r="AS700" t="str">
        <f>'Expense Drivers'!BI289</f>
        <v>NA</v>
      </c>
      <c r="AZ700">
        <f>'Expense Drivers'!AK289</f>
        <v>-3.52083127248215E-4</v>
      </c>
      <c r="BA700">
        <f>'Expense Drivers'!AL289</f>
        <v>-1.4271652531482992E-2</v>
      </c>
      <c r="BB700">
        <f>'Expense Drivers'!AM289</f>
        <v>-8.7377393928691593E-2</v>
      </c>
      <c r="BC700">
        <f>'Expense Drivers'!AN289</f>
        <v>-8.5065185493229278E-2</v>
      </c>
      <c r="BD700">
        <f>'Expense Drivers'!AO289</f>
        <v>0.15421040086378679</v>
      </c>
      <c r="BE700">
        <f>'Expense Drivers'!AP289</f>
        <v>-1.4271652531482992E-2</v>
      </c>
      <c r="BF700">
        <f>'Expense Drivers'!AQ289</f>
        <v>-8.7377393928691705E-2</v>
      </c>
      <c r="BG700">
        <f>'Expense Drivers'!AR289</f>
        <v>-8.5065185493229389E-2</v>
      </c>
    </row>
    <row r="701" spans="1:59">
      <c r="A701" t="str">
        <f>'Expense Drivers'!I290</f>
        <v>Y/Y Abs Change</v>
      </c>
      <c r="B701">
        <f>'Expense Drivers'!J290</f>
        <v>0</v>
      </c>
      <c r="C701">
        <f>'Expense Drivers'!K290</f>
        <v>0</v>
      </c>
      <c r="D701">
        <f>'Expense Drivers'!L290</f>
        <v>0</v>
      </c>
      <c r="E701">
        <f>'Expense Drivers'!M290</f>
        <v>0</v>
      </c>
      <c r="F701">
        <f>'Expense Drivers'!N290</f>
        <v>0</v>
      </c>
      <c r="G701">
        <f>'Expense Drivers'!O290</f>
        <v>0</v>
      </c>
      <c r="H701">
        <f>'Expense Drivers'!P290</f>
        <v>0</v>
      </c>
      <c r="I701">
        <f>'Expense Drivers'!Q290</f>
        <v>0</v>
      </c>
      <c r="J701">
        <f>'Expense Drivers'!R290</f>
        <v>0</v>
      </c>
      <c r="K701">
        <f>'Expense Drivers'!S290</f>
        <v>0</v>
      </c>
      <c r="L701">
        <f>'Expense Drivers'!T290</f>
        <v>0</v>
      </c>
      <c r="M701">
        <f>'Expense Drivers'!U290</f>
        <v>0</v>
      </c>
      <c r="N701">
        <f>'Expense Drivers'!V290</f>
        <v>0</v>
      </c>
      <c r="O701">
        <f>'Expense Drivers'!W290</f>
        <v>0</v>
      </c>
      <c r="P701">
        <f>'Expense Drivers'!X290</f>
        <v>0</v>
      </c>
      <c r="Q701">
        <f>'Expense Drivers'!Y290</f>
        <v>0</v>
      </c>
      <c r="R701">
        <f>'Expense Drivers'!Z290</f>
        <v>0</v>
      </c>
      <c r="S701">
        <f>'Expense Drivers'!AA290</f>
        <v>0</v>
      </c>
      <c r="T701">
        <f>'Expense Drivers'!AB290</f>
        <v>0</v>
      </c>
      <c r="U701">
        <f>'Expense Drivers'!AC290</f>
        <v>-11945.994796114966</v>
      </c>
      <c r="V701">
        <f>'Expense Drivers'!AD290</f>
        <v>-15071.636048860266</v>
      </c>
      <c r="W701">
        <f>'Expense Drivers'!AE290</f>
        <v>-14176.33572567784</v>
      </c>
      <c r="X701">
        <f>'Expense Drivers'!AF290</f>
        <v>-3491.5079848129244</v>
      </c>
      <c r="Y701">
        <f>'Expense Drivers'!AG290</f>
        <v>1037.3634038595701</v>
      </c>
      <c r="Z701">
        <f>'Expense Drivers'!AH290</f>
        <v>2173.0624752866861</v>
      </c>
      <c r="AA701">
        <f>'Expense Drivers'!AI290</f>
        <v>7011.1842105263058</v>
      </c>
      <c r="AB701">
        <f>'Expense Drivers'!AJ290</f>
        <v>-5928.4074737180563</v>
      </c>
      <c r="AD701">
        <f>'Expense Drivers'!AT290</f>
        <v>0</v>
      </c>
      <c r="AE701">
        <f>'Expense Drivers'!AU290</f>
        <v>0</v>
      </c>
      <c r="AF701">
        <f>'Expense Drivers'!AV290</f>
        <v>0</v>
      </c>
      <c r="AG701">
        <f>'Expense Drivers'!AW290</f>
        <v>0</v>
      </c>
      <c r="AH701">
        <f>'Expense Drivers'!AX290</f>
        <v>-71332.156053031911</v>
      </c>
      <c r="AI701">
        <f>'Expense Drivers'!AY290</f>
        <v>-10978.423906772805</v>
      </c>
      <c r="AJ701">
        <f>'Expense Drivers'!AZ290</f>
        <v>-36350.739192110661</v>
      </c>
      <c r="AK701">
        <f>'Expense Drivers'!BA290</f>
        <v>-15174.058193089411</v>
      </c>
      <c r="AL701">
        <f>'Expense Drivers'!BB290</f>
        <v>-10691.661365307897</v>
      </c>
      <c r="AM701">
        <f>'Expense Drivers'!BC290</f>
        <v>-4062.8313188170141</v>
      </c>
      <c r="AN701">
        <f>'Expense Drivers'!BD290</f>
        <v>-1990.7873462203424</v>
      </c>
      <c r="AO701">
        <f>'Expense Drivers'!BE290</f>
        <v>0</v>
      </c>
      <c r="AP701">
        <f>'Expense Drivers'!BF290</f>
        <v>0</v>
      </c>
      <c r="AQ701">
        <f>'Expense Drivers'!BG290</f>
        <v>0</v>
      </c>
      <c r="AR701">
        <f>'Expense Drivers'!BH290</f>
        <v>0</v>
      </c>
      <c r="AS701">
        <f>'Expense Drivers'!BI290</f>
        <v>0</v>
      </c>
      <c r="AZ701">
        <f>'Expense Drivers'!AK290</f>
        <v>-3337.9145625767705</v>
      </c>
      <c r="BA701">
        <f>'Expense Drivers'!AL290</f>
        <v>-9526.111111111124</v>
      </c>
      <c r="BB701">
        <f>'Expense Drivers'!AM290</f>
        <v>-13207.142857142841</v>
      </c>
      <c r="BC701">
        <f>'Expense Drivers'!AN290</f>
        <v>-10669.627695201532</v>
      </c>
      <c r="BD701">
        <f>'Expense Drivers'!AO290</f>
        <v>-3009.2807424593993</v>
      </c>
      <c r="BE701">
        <f>'Expense Drivers'!AP290</f>
        <v>-2966.3333333333358</v>
      </c>
      <c r="BF701">
        <f>'Expense Drivers'!AQ290</f>
        <v>-2707.1428571428623</v>
      </c>
      <c r="BG701">
        <f>'Expense Drivers'!AR290</f>
        <v>-2476.8592478433347</v>
      </c>
    </row>
    <row r="702" spans="1:59">
      <c r="A702" t="str">
        <f>'Expense Drivers'!I291</f>
        <v>Q/Q Abs Change</v>
      </c>
      <c r="B702">
        <f>'Expense Drivers'!J291</f>
        <v>0</v>
      </c>
      <c r="C702">
        <f>'Expense Drivers'!K291</f>
        <v>0</v>
      </c>
      <c r="D702">
        <f>'Expense Drivers'!L291</f>
        <v>0</v>
      </c>
      <c r="E702">
        <f>'Expense Drivers'!M291</f>
        <v>0</v>
      </c>
      <c r="F702">
        <f>'Expense Drivers'!N291</f>
        <v>0</v>
      </c>
      <c r="G702">
        <f>'Expense Drivers'!O291</f>
        <v>0</v>
      </c>
      <c r="H702">
        <f>'Expense Drivers'!P291</f>
        <v>0</v>
      </c>
      <c r="I702">
        <f>'Expense Drivers'!Q291</f>
        <v>0</v>
      </c>
      <c r="J702">
        <f>'Expense Drivers'!R291</f>
        <v>0</v>
      </c>
      <c r="K702">
        <f>'Expense Drivers'!S291</f>
        <v>0</v>
      </c>
      <c r="L702">
        <f>'Expense Drivers'!T291</f>
        <v>0</v>
      </c>
      <c r="M702">
        <f>'Expense Drivers'!U291</f>
        <v>0</v>
      </c>
      <c r="N702">
        <f>'Expense Drivers'!V291</f>
        <v>0</v>
      </c>
      <c r="O702">
        <f>'Expense Drivers'!W291</f>
        <v>0</v>
      </c>
      <c r="P702">
        <f>'Expense Drivers'!X291</f>
        <v>0</v>
      </c>
      <c r="Q702">
        <f>'Expense Drivers'!Y291</f>
        <v>0</v>
      </c>
      <c r="R702">
        <f>'Expense Drivers'!Z291</f>
        <v>7319.1905473312654</v>
      </c>
      <c r="S702">
        <f>'Expense Drivers'!AA291</f>
        <v>-7236.1998361998412</v>
      </c>
      <c r="T702">
        <f>'Expense Drivers'!AB291</f>
        <v>-4888.4234045524208</v>
      </c>
      <c r="U702">
        <f>'Expense Drivers'!AC291</f>
        <v>-7140.5621026939698</v>
      </c>
      <c r="V702">
        <f>'Expense Drivers'!AD291</f>
        <v>4193.549294585966</v>
      </c>
      <c r="W702">
        <f>'Expense Drivers'!AE291</f>
        <v>-6340.8995130174153</v>
      </c>
      <c r="X702">
        <f>'Expense Drivers'!AF291</f>
        <v>5796.4043363124947</v>
      </c>
      <c r="Y702">
        <f>'Expense Drivers'!AG291</f>
        <v>-2611.6907140214753</v>
      </c>
      <c r="Z702">
        <f>'Expense Drivers'!AH291</f>
        <v>5329.248366013082</v>
      </c>
      <c r="AA702">
        <f>'Expense Drivers'!AI291</f>
        <v>-1502.7777777777956</v>
      </c>
      <c r="AB702">
        <f>'Expense Drivers'!AJ291</f>
        <v>-7143.1873479318674</v>
      </c>
      <c r="AD702">
        <f>'Expense Drivers'!AT291</f>
        <v>0</v>
      </c>
      <c r="AE702">
        <f>'Expense Drivers'!AU291</f>
        <v>0</v>
      </c>
      <c r="AF702">
        <f>'Expense Drivers'!AV291</f>
        <v>0</v>
      </c>
      <c r="AG702" t="str">
        <f>'Expense Drivers'!AW291</f>
        <v>NA</v>
      </c>
      <c r="AH702" t="str">
        <f>'Expense Drivers'!AX291</f>
        <v>NA</v>
      </c>
      <c r="AI702" t="str">
        <f>'Expense Drivers'!AY291</f>
        <v>NA</v>
      </c>
      <c r="AJ702" t="str">
        <f>'Expense Drivers'!AZ291</f>
        <v>NA</v>
      </c>
      <c r="AK702" t="str">
        <f>'Expense Drivers'!BA291</f>
        <v>NA</v>
      </c>
      <c r="AL702" t="str">
        <f>'Expense Drivers'!BB291</f>
        <v>NA</v>
      </c>
      <c r="AM702" t="str">
        <f>'Expense Drivers'!BC291</f>
        <v>NA</v>
      </c>
      <c r="AN702" t="str">
        <f>'Expense Drivers'!BD291</f>
        <v>NA</v>
      </c>
      <c r="AO702" t="str">
        <f>'Expense Drivers'!BE291</f>
        <v>NA</v>
      </c>
      <c r="AP702" t="str">
        <f>'Expense Drivers'!BF291</f>
        <v>NA</v>
      </c>
      <c r="AQ702" t="str">
        <f>'Expense Drivers'!BG291</f>
        <v>NA</v>
      </c>
      <c r="AR702" t="str">
        <f>'Expense Drivers'!BH291</f>
        <v>NA</v>
      </c>
      <c r="AS702" t="str">
        <f>'Expense Drivers'!BI291</f>
        <v>NA</v>
      </c>
      <c r="AZ702">
        <f>'Expense Drivers'!AK291</f>
        <v>-21.197802880189556</v>
      </c>
      <c r="BA702">
        <f>'Expense Drivers'!AL291</f>
        <v>-858.94818252127152</v>
      </c>
      <c r="BB702">
        <f>'Expense Drivers'!AM291</f>
        <v>-5183.809523809512</v>
      </c>
      <c r="BC702">
        <f>'Expense Drivers'!AN291</f>
        <v>-4605.6721859905592</v>
      </c>
      <c r="BD702">
        <f>'Expense Drivers'!AO291</f>
        <v>7639.1491498619434</v>
      </c>
      <c r="BE702">
        <f>'Expense Drivers'!AP291</f>
        <v>-816.00077339520794</v>
      </c>
      <c r="BF702">
        <f>'Expense Drivers'!AQ291</f>
        <v>-4924.6190476190386</v>
      </c>
      <c r="BG702">
        <f>'Expense Drivers'!AR291</f>
        <v>-4375.3885766910316</v>
      </c>
    </row>
    <row r="703" spans="1:59">
      <c r="A703">
        <f>'Expense Drivers'!I292</f>
        <v>0</v>
      </c>
      <c r="B703">
        <f>'Expense Drivers'!J292</f>
        <v>0</v>
      </c>
      <c r="C703">
        <f>'Expense Drivers'!K292</f>
        <v>0</v>
      </c>
      <c r="D703">
        <f>'Expense Drivers'!L292</f>
        <v>0</v>
      </c>
      <c r="E703">
        <f>'Expense Drivers'!M292</f>
        <v>0</v>
      </c>
      <c r="F703">
        <f>'Expense Drivers'!N292</f>
        <v>0</v>
      </c>
      <c r="G703">
        <f>'Expense Drivers'!O292</f>
        <v>0</v>
      </c>
      <c r="H703">
        <f>'Expense Drivers'!P292</f>
        <v>0</v>
      </c>
      <c r="I703">
        <f>'Expense Drivers'!Q292</f>
        <v>0</v>
      </c>
      <c r="J703">
        <f>'Expense Drivers'!R292</f>
        <v>0</v>
      </c>
      <c r="K703">
        <f>'Expense Drivers'!S292</f>
        <v>0</v>
      </c>
      <c r="L703">
        <f>'Expense Drivers'!T292</f>
        <v>0</v>
      </c>
      <c r="M703">
        <f>'Expense Drivers'!U292</f>
        <v>0</v>
      </c>
      <c r="N703">
        <f>'Expense Drivers'!V292</f>
        <v>0</v>
      </c>
      <c r="O703">
        <f>'Expense Drivers'!W292</f>
        <v>0</v>
      </c>
      <c r="P703">
        <f>'Expense Drivers'!X292</f>
        <v>0</v>
      </c>
      <c r="Q703">
        <f>'Expense Drivers'!Y292</f>
        <v>0</v>
      </c>
      <c r="R703">
        <f>'Expense Drivers'!Z292</f>
        <v>0</v>
      </c>
      <c r="S703">
        <f>'Expense Drivers'!AA292</f>
        <v>0</v>
      </c>
      <c r="T703">
        <f>'Expense Drivers'!AB292</f>
        <v>0</v>
      </c>
      <c r="U703">
        <f>'Expense Drivers'!AC292</f>
        <v>0</v>
      </c>
      <c r="V703">
        <f>'Expense Drivers'!AD292</f>
        <v>0</v>
      </c>
      <c r="W703">
        <f>'Expense Drivers'!AE292</f>
        <v>0</v>
      </c>
      <c r="X703">
        <f>'Expense Drivers'!AF292</f>
        <v>0</v>
      </c>
      <c r="Y703">
        <f>'Expense Drivers'!AG292</f>
        <v>0</v>
      </c>
      <c r="Z703">
        <f>'Expense Drivers'!AH292</f>
        <v>0</v>
      </c>
      <c r="AA703">
        <f>'Expense Drivers'!AI292</f>
        <v>0</v>
      </c>
      <c r="AB703">
        <f>'Expense Drivers'!AJ292</f>
        <v>0</v>
      </c>
      <c r="AD703">
        <f>'Expense Drivers'!AT292</f>
        <v>0</v>
      </c>
      <c r="AE703">
        <f>'Expense Drivers'!AU292</f>
        <v>0</v>
      </c>
      <c r="AF703">
        <f>'Expense Drivers'!AV292</f>
        <v>0</v>
      </c>
      <c r="AG703">
        <f>'Expense Drivers'!AW292</f>
        <v>0</v>
      </c>
      <c r="AH703">
        <f>'Expense Drivers'!AX292</f>
        <v>0</v>
      </c>
      <c r="AI703">
        <f>'Expense Drivers'!AY292</f>
        <v>0</v>
      </c>
      <c r="AJ703">
        <f>'Expense Drivers'!AZ292</f>
        <v>0</v>
      </c>
      <c r="AK703">
        <f>'Expense Drivers'!BA292</f>
        <v>0</v>
      </c>
      <c r="AL703">
        <f>'Expense Drivers'!BB292</f>
        <v>0</v>
      </c>
      <c r="AM703">
        <f>'Expense Drivers'!BC292</f>
        <v>0</v>
      </c>
      <c r="AN703">
        <f>'Expense Drivers'!BD292</f>
        <v>0</v>
      </c>
      <c r="AO703">
        <f>'Expense Drivers'!BE292</f>
        <v>0</v>
      </c>
      <c r="AP703">
        <f>'Expense Drivers'!BF292</f>
        <v>0</v>
      </c>
      <c r="AQ703">
        <f>'Expense Drivers'!BG292</f>
        <v>0</v>
      </c>
      <c r="AR703">
        <f>'Expense Drivers'!BH292</f>
        <v>0</v>
      </c>
      <c r="AS703">
        <f>'Expense Drivers'!BI292</f>
        <v>0</v>
      </c>
      <c r="AZ703">
        <f>'Expense Drivers'!AK292</f>
        <v>0</v>
      </c>
      <c r="BA703">
        <f>'Expense Drivers'!AL292</f>
        <v>0</v>
      </c>
      <c r="BB703">
        <f>'Expense Drivers'!AM292</f>
        <v>0</v>
      </c>
      <c r="BC703">
        <f>'Expense Drivers'!AN292</f>
        <v>0</v>
      </c>
      <c r="BD703">
        <f>'Expense Drivers'!AO292</f>
        <v>0</v>
      </c>
      <c r="BE703">
        <f>'Expense Drivers'!AP292</f>
        <v>0</v>
      </c>
      <c r="BF703">
        <f>'Expense Drivers'!AQ292</f>
        <v>0</v>
      </c>
      <c r="BG703">
        <f>'Expense Drivers'!AR292</f>
        <v>0</v>
      </c>
    </row>
    <row r="704" spans="1:59">
      <c r="A704" t="str">
        <f>'Expense Drivers'!I337</f>
        <v>Gross Revenue</v>
      </c>
      <c r="B704">
        <f>'Expense Drivers'!J337</f>
        <v>0</v>
      </c>
      <c r="C704">
        <f>'Expense Drivers'!K337</f>
        <v>0</v>
      </c>
      <c r="D704">
        <f>'Expense Drivers'!L337</f>
        <v>0</v>
      </c>
      <c r="E704">
        <f>'Expense Drivers'!M337</f>
        <v>0</v>
      </c>
      <c r="F704">
        <f>'Expense Drivers'!N337</f>
        <v>0</v>
      </c>
      <c r="G704">
        <f>'Expense Drivers'!O337</f>
        <v>0</v>
      </c>
      <c r="H704">
        <f>'Expense Drivers'!P337</f>
        <v>0</v>
      </c>
      <c r="I704">
        <f>'Expense Drivers'!Q337</f>
        <v>0</v>
      </c>
      <c r="J704">
        <f>'Expense Drivers'!R337</f>
        <v>0</v>
      </c>
      <c r="K704">
        <f>'Expense Drivers'!S337</f>
        <v>0</v>
      </c>
      <c r="L704">
        <f>'Expense Drivers'!T337</f>
        <v>0</v>
      </c>
      <c r="M704">
        <f>'Expense Drivers'!U337</f>
        <v>0</v>
      </c>
      <c r="N704">
        <f>'Expense Drivers'!V337</f>
        <v>0</v>
      </c>
      <c r="O704">
        <f>'Expense Drivers'!W337</f>
        <v>0</v>
      </c>
      <c r="P704">
        <f>'Expense Drivers'!X337</f>
        <v>0</v>
      </c>
      <c r="Q704">
        <f>'Expense Drivers'!Y337</f>
        <v>208.881</v>
      </c>
      <c r="R704">
        <f>'Expense Drivers'!Z337</f>
        <v>226.63300000000001</v>
      </c>
      <c r="S704">
        <f>'Expense Drivers'!AA337</f>
        <v>258.245</v>
      </c>
      <c r="T704">
        <f>'Expense Drivers'!AB337</f>
        <v>294.48899999999998</v>
      </c>
      <c r="U704">
        <f>'Expense Drivers'!AC337</f>
        <v>294.17200000000003</v>
      </c>
      <c r="V704">
        <f>'Expense Drivers'!AD337</f>
        <v>299.30599999999998</v>
      </c>
      <c r="W704">
        <f>'Expense Drivers'!AE337</f>
        <v>332.67399999999998</v>
      </c>
      <c r="X704">
        <f>'Expense Drivers'!AF337</f>
        <v>397.01799999999997</v>
      </c>
      <c r="Y704">
        <f>'Expense Drivers'!AG337</f>
        <v>401.25299999999999</v>
      </c>
      <c r="Z704">
        <f>'Expense Drivers'!AH337</f>
        <v>407.20100000000002</v>
      </c>
      <c r="AA704">
        <f>'Expense Drivers'!AI337</f>
        <v>423.86700000000002</v>
      </c>
      <c r="AB704">
        <f>'Expense Drivers'!AJ337</f>
        <v>566.82500000000005</v>
      </c>
      <c r="AD704">
        <f>'Expense Drivers'!AT337</f>
        <v>199.642</v>
      </c>
      <c r="AE704">
        <f>'Expense Drivers'!AU337</f>
        <v>349.209</v>
      </c>
      <c r="AF704">
        <f>'Expense Drivers'!AV337</f>
        <v>589.41800000000001</v>
      </c>
      <c r="AG704">
        <f>'Expense Drivers'!AW337</f>
        <v>988.24800000000005</v>
      </c>
      <c r="AH704">
        <f>'Expense Drivers'!AX337</f>
        <v>1323.17</v>
      </c>
      <c r="AI704">
        <f>'Expense Drivers'!AY337</f>
        <v>1799.146</v>
      </c>
      <c r="AJ704">
        <f>'Expense Drivers'!AZ337</f>
        <v>2296.6930000000002</v>
      </c>
      <c r="AK704">
        <f>'Expense Drivers'!BA337</f>
        <v>2563.2157954081995</v>
      </c>
      <c r="AL704">
        <f>'Expense Drivers'!BB337</f>
        <v>2847.0959738561442</v>
      </c>
      <c r="AM704">
        <f>'Expense Drivers'!BC337</f>
        <v>3107.2199264719088</v>
      </c>
      <c r="AN704">
        <f>'Expense Drivers'!BD337</f>
        <v>3339.3379724837168</v>
      </c>
      <c r="AO704">
        <f>'Expense Drivers'!BE337</f>
        <v>3557.1484047335016</v>
      </c>
      <c r="AP704">
        <f>'Expense Drivers'!BF337</f>
        <v>3759.1063119749115</v>
      </c>
      <c r="AQ704">
        <f>'Expense Drivers'!BG337</f>
        <v>3950.6861522881327</v>
      </c>
      <c r="AR704">
        <f>'Expense Drivers'!BH337</f>
        <v>4140.8800410810927</v>
      </c>
      <c r="AS704">
        <f>'Expense Drivers'!BI337</f>
        <v>4340.4971044427466</v>
      </c>
      <c r="AZ704">
        <f>'Expense Drivers'!AK337</f>
        <v>516.66700000000003</v>
      </c>
      <c r="BA704">
        <f>'Expense Drivers'!AL337</f>
        <v>542.02200000000005</v>
      </c>
      <c r="BB704">
        <f>'Expense Drivers'!AM337</f>
        <v>563.97299999999996</v>
      </c>
      <c r="BC704">
        <f>'Expense Drivers'!AN337</f>
        <v>674.03099999999995</v>
      </c>
      <c r="BD704">
        <f>'Expense Drivers'!AO337</f>
        <v>599.73663573441604</v>
      </c>
      <c r="BE704">
        <f>'Expense Drivers'!AP337</f>
        <v>580.27860797882386</v>
      </c>
      <c r="BF704">
        <f>'Expense Drivers'!AQ337</f>
        <v>598.73750526415802</v>
      </c>
      <c r="BG704">
        <f>'Expense Drivers'!AR337</f>
        <v>784.46304643080134</v>
      </c>
    </row>
    <row r="705" spans="1:59">
      <c r="A705" t="str">
        <f>'Expense Drivers'!I340</f>
        <v>Total Non-GAAP Expenses (ex-D&amp;A)</v>
      </c>
      <c r="B705">
        <f>'Expense Drivers'!J340</f>
        <v>0</v>
      </c>
      <c r="C705">
        <f>'Expense Drivers'!K340</f>
        <v>0</v>
      </c>
      <c r="D705">
        <f>'Expense Drivers'!L340</f>
        <v>0</v>
      </c>
      <c r="E705">
        <f>'Expense Drivers'!M340</f>
        <v>0</v>
      </c>
      <c r="F705">
        <f>'Expense Drivers'!N340</f>
        <v>0</v>
      </c>
      <c r="G705">
        <f>'Expense Drivers'!O340</f>
        <v>0</v>
      </c>
      <c r="H705">
        <f>'Expense Drivers'!P340</f>
        <v>0</v>
      </c>
      <c r="I705">
        <f>'Expense Drivers'!Q340</f>
        <v>0</v>
      </c>
      <c r="J705">
        <f>'Expense Drivers'!R340</f>
        <v>0</v>
      </c>
      <c r="K705">
        <f>'Expense Drivers'!S340</f>
        <v>0</v>
      </c>
      <c r="L705">
        <f>'Expense Drivers'!T340</f>
        <v>0</v>
      </c>
      <c r="M705">
        <f>'Expense Drivers'!U340</f>
        <v>0</v>
      </c>
      <c r="N705">
        <f>'Expense Drivers'!V340</f>
        <v>0</v>
      </c>
      <c r="O705">
        <f>'Expense Drivers'!W340</f>
        <v>0</v>
      </c>
      <c r="P705">
        <f>'Expense Drivers'!X340</f>
        <v>0</v>
      </c>
      <c r="Q705">
        <f>'Expense Drivers'!Y340</f>
        <v>60.386000000000003</v>
      </c>
      <c r="R705">
        <f>'Expense Drivers'!Z340</f>
        <v>67.293000000000006</v>
      </c>
      <c r="S705">
        <f>'Expense Drivers'!AA340</f>
        <v>69.834999999999994</v>
      </c>
      <c r="T705">
        <f>'Expense Drivers'!AB340</f>
        <v>73.400000000000006</v>
      </c>
      <c r="U705">
        <f>'Expense Drivers'!AC340</f>
        <v>79.47999999999999</v>
      </c>
      <c r="V705">
        <f>'Expense Drivers'!AD340</f>
        <v>90.968999999999994</v>
      </c>
      <c r="W705">
        <f>'Expense Drivers'!AE340</f>
        <v>90.513999999999996</v>
      </c>
      <c r="X705">
        <f>'Expense Drivers'!AF340</f>
        <v>97.281999999999996</v>
      </c>
      <c r="Y705">
        <f>'Expense Drivers'!AG340</f>
        <v>103.53700000000001</v>
      </c>
      <c r="Z705">
        <f>'Expense Drivers'!AH340</f>
        <v>115.97199999999999</v>
      </c>
      <c r="AA705">
        <f>'Expense Drivers'!AI340</f>
        <v>111.099</v>
      </c>
      <c r="AB705">
        <f>'Expense Drivers'!AJ340</f>
        <v>128.267</v>
      </c>
      <c r="AD705">
        <f>'Expense Drivers'!AT340</f>
        <v>65.272999999999996</v>
      </c>
      <c r="AE705">
        <f>'Expense Drivers'!AU340</f>
        <v>112.724</v>
      </c>
      <c r="AF705">
        <f>'Expense Drivers'!AV340</f>
        <v>180.49</v>
      </c>
      <c r="AG705">
        <f>'Expense Drivers'!AW340</f>
        <v>270.91399999999999</v>
      </c>
      <c r="AH705">
        <f>'Expense Drivers'!AX340</f>
        <v>358.245</v>
      </c>
      <c r="AI705">
        <f>'Expense Drivers'!AY340</f>
        <v>458.875</v>
      </c>
      <c r="AJ705">
        <f>'Expense Drivers'!AZ340</f>
        <v>566.30899999999997</v>
      </c>
      <c r="AK705">
        <f>'Expense Drivers'!BA340</f>
        <v>648.53594741497955</v>
      </c>
      <c r="AL705">
        <f>'Expense Drivers'!BB340</f>
        <v>722.26178798879619</v>
      </c>
      <c r="AM705">
        <f>'Expense Drivers'!BC340</f>
        <v>780.82801894521594</v>
      </c>
      <c r="AN705">
        <f>'Expense Drivers'!BD340</f>
        <v>839.58307616235334</v>
      </c>
      <c r="AO705">
        <f>'Expense Drivers'!BE340</f>
        <v>895.13092825081412</v>
      </c>
      <c r="AP705">
        <f>'Expense Drivers'!BF340</f>
        <v>952.6025664660483</v>
      </c>
      <c r="AQ705">
        <f>'Expense Drivers'!BG340</f>
        <v>1010.0070345423781</v>
      </c>
      <c r="AR705">
        <f>'Expense Drivers'!BH340</f>
        <v>1069.3381547237618</v>
      </c>
      <c r="AS705">
        <f>'Expense Drivers'!BI340</f>
        <v>1131.3823215602911</v>
      </c>
      <c r="AZ705">
        <f>'Expense Drivers'!AK340</f>
        <v>137.36700000000002</v>
      </c>
      <c r="BA705">
        <f>'Expense Drivers'!AL340</f>
        <v>148.428</v>
      </c>
      <c r="BB705">
        <f>'Expense Drivers'!AM340</f>
        <v>139.64999999999998</v>
      </c>
      <c r="BC705">
        <f>'Expense Drivers'!AN340</f>
        <v>140.864</v>
      </c>
      <c r="BD705">
        <f>'Expense Drivers'!AO340</f>
        <v>156.63573544528307</v>
      </c>
      <c r="BE705">
        <f>'Expense Drivers'!AP340</f>
        <v>169.09796423527007</v>
      </c>
      <c r="BF705">
        <f>'Expense Drivers'!AQ340</f>
        <v>160.13541761761525</v>
      </c>
      <c r="BG705">
        <f>'Expense Drivers'!AR340</f>
        <v>162.66683011681116</v>
      </c>
    </row>
    <row r="706" spans="1:59">
      <c r="A706" t="str">
        <f>'Expense Drivers'!I341</f>
        <v>% Y/Y Change</v>
      </c>
      <c r="B706">
        <f>'Expense Drivers'!J341</f>
        <v>0</v>
      </c>
      <c r="C706">
        <f>'Expense Drivers'!K341</f>
        <v>0</v>
      </c>
      <c r="D706">
        <f>'Expense Drivers'!L341</f>
        <v>0</v>
      </c>
      <c r="E706">
        <f>'Expense Drivers'!M341</f>
        <v>0</v>
      </c>
      <c r="F706">
        <f>'Expense Drivers'!N341</f>
        <v>0</v>
      </c>
      <c r="G706">
        <f>'Expense Drivers'!O341</f>
        <v>0</v>
      </c>
      <c r="H706">
        <f>'Expense Drivers'!P341</f>
        <v>0</v>
      </c>
      <c r="I706">
        <f>'Expense Drivers'!Q341</f>
        <v>0</v>
      </c>
      <c r="J706">
        <f>'Expense Drivers'!R341</f>
        <v>0</v>
      </c>
      <c r="K706">
        <f>'Expense Drivers'!S341</f>
        <v>0</v>
      </c>
      <c r="L706">
        <f>'Expense Drivers'!T341</f>
        <v>0</v>
      </c>
      <c r="M706">
        <f>'Expense Drivers'!U341</f>
        <v>0</v>
      </c>
      <c r="N706">
        <f>'Expense Drivers'!V341</f>
        <v>0</v>
      </c>
      <c r="O706">
        <f>'Expense Drivers'!W341</f>
        <v>0</v>
      </c>
      <c r="P706">
        <f>'Expense Drivers'!X341</f>
        <v>0</v>
      </c>
      <c r="Q706">
        <f>'Expense Drivers'!Y341</f>
        <v>0</v>
      </c>
      <c r="R706">
        <f>'Expense Drivers'!Z341</f>
        <v>0</v>
      </c>
      <c r="S706">
        <f>'Expense Drivers'!AA341</f>
        <v>0</v>
      </c>
      <c r="T706">
        <f>'Expense Drivers'!AB341</f>
        <v>0</v>
      </c>
      <c r="U706">
        <f>'Expense Drivers'!AC341</f>
        <v>0.31619911900109265</v>
      </c>
      <c r="V706">
        <f>'Expense Drivers'!AD341</f>
        <v>0.35183451473407312</v>
      </c>
      <c r="W706">
        <f>'Expense Drivers'!AE341</f>
        <v>0.29611226462375595</v>
      </c>
      <c r="X706">
        <f>'Expense Drivers'!AF341</f>
        <v>0.32536784741144409</v>
      </c>
      <c r="Y706">
        <f>'Expense Drivers'!AG341</f>
        <v>0.30267991947659811</v>
      </c>
      <c r="Z706">
        <f>'Expense Drivers'!AH341</f>
        <v>0.27485187261594612</v>
      </c>
      <c r="AA706">
        <f>'Expense Drivers'!AI341</f>
        <v>0.22742338201825141</v>
      </c>
      <c r="AB706">
        <f>'Expense Drivers'!AJ341</f>
        <v>0.31850702082605209</v>
      </c>
      <c r="AD706">
        <f>'Expense Drivers'!AT341</f>
        <v>0</v>
      </c>
      <c r="AE706">
        <f>'Expense Drivers'!AU341</f>
        <v>0.72696214361221356</v>
      </c>
      <c r="AF706">
        <f>'Expense Drivers'!AV341</f>
        <v>0.60116745324864262</v>
      </c>
      <c r="AG706">
        <f>'Expense Drivers'!AW341</f>
        <v>0.50099174469499674</v>
      </c>
      <c r="AH706">
        <f>'Expense Drivers'!AX341</f>
        <v>0.32235691031102132</v>
      </c>
      <c r="AI706">
        <f>'Expense Drivers'!AY341</f>
        <v>0.28089715139080784</v>
      </c>
      <c r="AJ706">
        <f>'Expense Drivers'!AZ341</f>
        <v>0.23412476164532814</v>
      </c>
      <c r="AK706">
        <f>'Expense Drivers'!BA341</f>
        <v>0.14519802336706555</v>
      </c>
      <c r="AL706">
        <f>'Expense Drivers'!BB341</f>
        <v>0.11368042260060185</v>
      </c>
      <c r="AM706">
        <f>'Expense Drivers'!BC341</f>
        <v>8.1087262167783836E-2</v>
      </c>
      <c r="AN706">
        <f>'Expense Drivers'!BD341</f>
        <v>7.5247116895865052E-2</v>
      </c>
      <c r="AO706">
        <f>'Expense Drivers'!BE341</f>
        <v>6.6161233671317321E-2</v>
      </c>
      <c r="AP706">
        <f>'Expense Drivers'!BF341</f>
        <v>6.4204728494344554E-2</v>
      </c>
      <c r="AQ706">
        <f>'Expense Drivers'!BG341</f>
        <v>6.0260669136435352E-2</v>
      </c>
      <c r="AR706">
        <f>'Expense Drivers'!BH341</f>
        <v>5.8743274207259333E-2</v>
      </c>
      <c r="AS706">
        <f>'Expense Drivers'!BI341</f>
        <v>5.8021091422251647E-2</v>
      </c>
      <c r="AZ706">
        <f>'Expense Drivers'!AK341</f>
        <v>0.32674309667075541</v>
      </c>
      <c r="BA706">
        <f>'Expense Drivers'!AL341</f>
        <v>0.27986065602041865</v>
      </c>
      <c r="BB706">
        <f>'Expense Drivers'!AM341</f>
        <v>0.25698701158426251</v>
      </c>
      <c r="BC706">
        <f>'Expense Drivers'!AN341</f>
        <v>9.8209204238034697E-2</v>
      </c>
      <c r="BD706">
        <f>'Expense Drivers'!AO341</f>
        <v>0.14027193900487789</v>
      </c>
      <c r="BE706">
        <f>'Expense Drivers'!AP341</f>
        <v>0.13925919796312058</v>
      </c>
      <c r="BF706">
        <f>'Expense Drivers'!AQ341</f>
        <v>0.14669113940290202</v>
      </c>
      <c r="BG706">
        <f>'Expense Drivers'!AR341</f>
        <v>0.15477929149258252</v>
      </c>
    </row>
    <row r="707" spans="1:59">
      <c r="A707" t="str">
        <f>'Expense Drivers'!I342</f>
        <v>% Q/Q Change</v>
      </c>
      <c r="B707">
        <f>'Expense Drivers'!J342</f>
        <v>0</v>
      </c>
      <c r="C707">
        <f>'Expense Drivers'!K342</f>
        <v>0</v>
      </c>
      <c r="D707">
        <f>'Expense Drivers'!L342</f>
        <v>0</v>
      </c>
      <c r="E707">
        <f>'Expense Drivers'!M342</f>
        <v>0</v>
      </c>
      <c r="F707">
        <f>'Expense Drivers'!N342</f>
        <v>0</v>
      </c>
      <c r="G707">
        <f>'Expense Drivers'!O342</f>
        <v>0</v>
      </c>
      <c r="H707">
        <f>'Expense Drivers'!P342</f>
        <v>0</v>
      </c>
      <c r="I707">
        <f>'Expense Drivers'!Q342</f>
        <v>0</v>
      </c>
      <c r="J707">
        <f>'Expense Drivers'!R342</f>
        <v>0</v>
      </c>
      <c r="K707">
        <f>'Expense Drivers'!S342</f>
        <v>0</v>
      </c>
      <c r="L707">
        <f>'Expense Drivers'!T342</f>
        <v>0</v>
      </c>
      <c r="M707">
        <f>'Expense Drivers'!U342</f>
        <v>0</v>
      </c>
      <c r="N707">
        <f>'Expense Drivers'!V342</f>
        <v>0</v>
      </c>
      <c r="O707">
        <f>'Expense Drivers'!W342</f>
        <v>0</v>
      </c>
      <c r="P707">
        <f>'Expense Drivers'!X342</f>
        <v>0</v>
      </c>
      <c r="Q707">
        <f>'Expense Drivers'!Y342</f>
        <v>0</v>
      </c>
      <c r="R707">
        <f>'Expense Drivers'!Z342</f>
        <v>0.1143808167456033</v>
      </c>
      <c r="S707">
        <f>'Expense Drivers'!AA342</f>
        <v>3.7775102908177427E-2</v>
      </c>
      <c r="T707">
        <f>'Expense Drivers'!AB342</f>
        <v>5.104890098088366E-2</v>
      </c>
      <c r="U707">
        <f>'Expense Drivers'!AC342</f>
        <v>8.2833787465939723E-2</v>
      </c>
      <c r="V707">
        <f>'Expense Drivers'!AD342</f>
        <v>0.14455208857574231</v>
      </c>
      <c r="W707">
        <f>'Expense Drivers'!AE342</f>
        <v>-5.0017038771449362E-3</v>
      </c>
      <c r="X707">
        <f>'Expense Drivers'!AF342</f>
        <v>7.4772963298495254E-2</v>
      </c>
      <c r="Y707">
        <f>'Expense Drivers'!AG342</f>
        <v>6.4297609012972767E-2</v>
      </c>
      <c r="Z707">
        <f>'Expense Drivers'!AH342</f>
        <v>0.12010199252441134</v>
      </c>
      <c r="AA707">
        <f>'Expense Drivers'!AI342</f>
        <v>-4.2018763149725746E-2</v>
      </c>
      <c r="AB707">
        <f>'Expense Drivers'!AJ342</f>
        <v>0.15452884364395714</v>
      </c>
      <c r="AD707">
        <f>'Expense Drivers'!AT342</f>
        <v>0</v>
      </c>
      <c r="AE707">
        <f>'Expense Drivers'!AU342</f>
        <v>0</v>
      </c>
      <c r="AF707">
        <f>'Expense Drivers'!AV342</f>
        <v>0</v>
      </c>
      <c r="AG707" t="str">
        <f>'Expense Drivers'!AW342</f>
        <v>NA</v>
      </c>
      <c r="AH707" t="str">
        <f>'Expense Drivers'!AX342</f>
        <v>NA</v>
      </c>
      <c r="AI707" t="str">
        <f>'Expense Drivers'!AY342</f>
        <v>NA</v>
      </c>
      <c r="AJ707" t="str">
        <f>'Expense Drivers'!AZ342</f>
        <v>NA</v>
      </c>
      <c r="AK707" t="str">
        <f>'Expense Drivers'!BA342</f>
        <v>NA</v>
      </c>
      <c r="AL707" t="str">
        <f>'Expense Drivers'!BB342</f>
        <v>NA</v>
      </c>
      <c r="AM707" t="str">
        <f>'Expense Drivers'!BC342</f>
        <v>NA</v>
      </c>
      <c r="AN707" t="str">
        <f>'Expense Drivers'!BD342</f>
        <v>NA</v>
      </c>
      <c r="AO707" t="str">
        <f>'Expense Drivers'!BE342</f>
        <v>NA</v>
      </c>
      <c r="AP707" t="str">
        <f>'Expense Drivers'!BF342</f>
        <v>NA</v>
      </c>
      <c r="AQ707" t="str">
        <f>'Expense Drivers'!BG342</f>
        <v>NA</v>
      </c>
      <c r="AR707" t="str">
        <f>'Expense Drivers'!BH342</f>
        <v>NA</v>
      </c>
      <c r="AS707" t="str">
        <f>'Expense Drivers'!BI342</f>
        <v>NA</v>
      </c>
      <c r="AZ707">
        <f>'Expense Drivers'!AK342</f>
        <v>7.0945761575463839E-2</v>
      </c>
      <c r="BA707">
        <f>'Expense Drivers'!AL342</f>
        <v>8.0521522636440857E-2</v>
      </c>
      <c r="BB707">
        <f>'Expense Drivers'!AM342</f>
        <v>-5.9139784946236729E-2</v>
      </c>
      <c r="BC707">
        <f>'Expense Drivers'!AN342</f>
        <v>8.693161475116451E-3</v>
      </c>
      <c r="BD707">
        <f>'Expense Drivers'!AO342</f>
        <v>0.11196427366312944</v>
      </c>
      <c r="BE707">
        <f>'Expense Drivers'!AP342</f>
        <v>7.9561849373384952E-2</v>
      </c>
      <c r="BF707">
        <f>'Expense Drivers'!AQ342</f>
        <v>-5.3002096495881057E-2</v>
      </c>
      <c r="BG707">
        <f>'Expense Drivers'!AR342</f>
        <v>1.5807948902600844E-2</v>
      </c>
    </row>
    <row r="708" spans="1:59">
      <c r="A708" t="str">
        <f>'Expense Drivers'!I343</f>
        <v>Y/Y Abs Change</v>
      </c>
      <c r="B708">
        <f>'Expense Drivers'!J343</f>
        <v>0</v>
      </c>
      <c r="C708">
        <f>'Expense Drivers'!K343</f>
        <v>0</v>
      </c>
      <c r="D708">
        <f>'Expense Drivers'!L343</f>
        <v>0</v>
      </c>
      <c r="E708">
        <f>'Expense Drivers'!M343</f>
        <v>0</v>
      </c>
      <c r="F708">
        <f>'Expense Drivers'!N343</f>
        <v>0</v>
      </c>
      <c r="G708">
        <f>'Expense Drivers'!O343</f>
        <v>0</v>
      </c>
      <c r="H708">
        <f>'Expense Drivers'!P343</f>
        <v>0</v>
      </c>
      <c r="I708">
        <f>'Expense Drivers'!Q343</f>
        <v>0</v>
      </c>
      <c r="J708">
        <f>'Expense Drivers'!R343</f>
        <v>0</v>
      </c>
      <c r="K708">
        <f>'Expense Drivers'!S343</f>
        <v>0</v>
      </c>
      <c r="L708">
        <f>'Expense Drivers'!T343</f>
        <v>0</v>
      </c>
      <c r="M708">
        <f>'Expense Drivers'!U343</f>
        <v>0</v>
      </c>
      <c r="N708">
        <f>'Expense Drivers'!V343</f>
        <v>0</v>
      </c>
      <c r="O708">
        <f>'Expense Drivers'!W343</f>
        <v>0</v>
      </c>
      <c r="P708">
        <f>'Expense Drivers'!X343</f>
        <v>0</v>
      </c>
      <c r="Q708">
        <f>'Expense Drivers'!Y343</f>
        <v>0</v>
      </c>
      <c r="R708">
        <f>'Expense Drivers'!Z343</f>
        <v>0</v>
      </c>
      <c r="S708">
        <f>'Expense Drivers'!AA343</f>
        <v>0</v>
      </c>
      <c r="T708">
        <f>'Expense Drivers'!AB343</f>
        <v>0</v>
      </c>
      <c r="U708">
        <f>'Expense Drivers'!AC343</f>
        <v>19.093999999999987</v>
      </c>
      <c r="V708">
        <f>'Expense Drivers'!AD343</f>
        <v>23.675999999999988</v>
      </c>
      <c r="W708">
        <f>'Expense Drivers'!AE343</f>
        <v>20.679000000000002</v>
      </c>
      <c r="X708">
        <f>'Expense Drivers'!AF343</f>
        <v>23.881999999999991</v>
      </c>
      <c r="Y708">
        <f>'Expense Drivers'!AG343</f>
        <v>24.057000000000016</v>
      </c>
      <c r="Z708">
        <f>'Expense Drivers'!AH343</f>
        <v>25.003</v>
      </c>
      <c r="AA708">
        <f>'Expense Drivers'!AI343</f>
        <v>20.585000000000008</v>
      </c>
      <c r="AB708">
        <f>'Expense Drivers'!AJ343</f>
        <v>30.984999999999999</v>
      </c>
      <c r="AD708">
        <f>'Expense Drivers'!AT343</f>
        <v>0</v>
      </c>
      <c r="AE708">
        <f>'Expense Drivers'!AU343</f>
        <v>47.451000000000008</v>
      </c>
      <c r="AF708">
        <f>'Expense Drivers'!AV343</f>
        <v>67.766000000000005</v>
      </c>
      <c r="AG708">
        <f>'Expense Drivers'!AW343</f>
        <v>90.423999999999978</v>
      </c>
      <c r="AH708">
        <f>'Expense Drivers'!AX343</f>
        <v>87.331000000000017</v>
      </c>
      <c r="AI708">
        <f>'Expense Drivers'!AY343</f>
        <v>100.63</v>
      </c>
      <c r="AJ708">
        <f>'Expense Drivers'!AZ343</f>
        <v>107.43399999999997</v>
      </c>
      <c r="AK708">
        <f>'Expense Drivers'!BA343</f>
        <v>82.226947414979577</v>
      </c>
      <c r="AL708">
        <f>'Expense Drivers'!BB343</f>
        <v>73.72584057381664</v>
      </c>
      <c r="AM708">
        <f>'Expense Drivers'!BC343</f>
        <v>58.566230956419759</v>
      </c>
      <c r="AN708">
        <f>'Expense Drivers'!BD343</f>
        <v>58.755057217137391</v>
      </c>
      <c r="AO708">
        <f>'Expense Drivers'!BE343</f>
        <v>55.547852088460786</v>
      </c>
      <c r="AP708">
        <f>'Expense Drivers'!BF343</f>
        <v>57.471638215234179</v>
      </c>
      <c r="AQ708">
        <f>'Expense Drivers'!BG343</f>
        <v>57.404468076329749</v>
      </c>
      <c r="AR708">
        <f>'Expense Drivers'!BH343</f>
        <v>59.331120181383767</v>
      </c>
      <c r="AS708">
        <f>'Expense Drivers'!BI343</f>
        <v>62.044166836529257</v>
      </c>
      <c r="AZ708">
        <f>'Expense Drivers'!AK343</f>
        <v>33.830000000000013</v>
      </c>
      <c r="BA708">
        <f>'Expense Drivers'!AL343</f>
        <v>32.456000000000003</v>
      </c>
      <c r="BB708">
        <f>'Expense Drivers'!AM343</f>
        <v>28.550999999999974</v>
      </c>
      <c r="BC708">
        <f>'Expense Drivers'!AN343</f>
        <v>12.597000000000008</v>
      </c>
      <c r="BD708">
        <f>'Expense Drivers'!AO343</f>
        <v>19.268735445283056</v>
      </c>
      <c r="BE708">
        <f>'Expense Drivers'!AP343</f>
        <v>20.669964235270072</v>
      </c>
      <c r="BF708">
        <f>'Expense Drivers'!AQ343</f>
        <v>20.485417617615269</v>
      </c>
      <c r="BG708">
        <f>'Expense Drivers'!AR343</f>
        <v>21.802830116811151</v>
      </c>
    </row>
    <row r="709" spans="1:59">
      <c r="A709" t="str">
        <f>'Expense Drivers'!I344</f>
        <v>Q/Q Abs Change</v>
      </c>
      <c r="B709">
        <f>'Expense Drivers'!J344</f>
        <v>0</v>
      </c>
      <c r="C709">
        <f>'Expense Drivers'!K344</f>
        <v>0</v>
      </c>
      <c r="D709">
        <f>'Expense Drivers'!L344</f>
        <v>0</v>
      </c>
      <c r="E709">
        <f>'Expense Drivers'!M344</f>
        <v>0</v>
      </c>
      <c r="F709">
        <f>'Expense Drivers'!N344</f>
        <v>0</v>
      </c>
      <c r="G709">
        <f>'Expense Drivers'!O344</f>
        <v>0</v>
      </c>
      <c r="H709">
        <f>'Expense Drivers'!P344</f>
        <v>0</v>
      </c>
      <c r="I709">
        <f>'Expense Drivers'!Q344</f>
        <v>0</v>
      </c>
      <c r="J709">
        <f>'Expense Drivers'!R344</f>
        <v>0</v>
      </c>
      <c r="K709">
        <f>'Expense Drivers'!S344</f>
        <v>0</v>
      </c>
      <c r="L709">
        <f>'Expense Drivers'!T344</f>
        <v>0</v>
      </c>
      <c r="M709">
        <f>'Expense Drivers'!U344</f>
        <v>0</v>
      </c>
      <c r="N709">
        <f>'Expense Drivers'!V344</f>
        <v>0</v>
      </c>
      <c r="O709">
        <f>'Expense Drivers'!W344</f>
        <v>0</v>
      </c>
      <c r="P709">
        <f>'Expense Drivers'!X344</f>
        <v>0</v>
      </c>
      <c r="Q709">
        <f>'Expense Drivers'!Y344</f>
        <v>0</v>
      </c>
      <c r="R709">
        <f>'Expense Drivers'!Z344</f>
        <v>6.9070000000000036</v>
      </c>
      <c r="S709">
        <f>'Expense Drivers'!AA344</f>
        <v>2.5419999999999874</v>
      </c>
      <c r="T709">
        <f>'Expense Drivers'!AB344</f>
        <v>3.5650000000000119</v>
      </c>
      <c r="U709">
        <f>'Expense Drivers'!AC344</f>
        <v>6.0799999999999841</v>
      </c>
      <c r="V709">
        <f>'Expense Drivers'!AD344</f>
        <v>11.489000000000004</v>
      </c>
      <c r="W709">
        <f>'Expense Drivers'!AE344</f>
        <v>-0.45499999999999829</v>
      </c>
      <c r="X709">
        <f>'Expense Drivers'!AF344</f>
        <v>6.7680000000000007</v>
      </c>
      <c r="Y709">
        <f>'Expense Drivers'!AG344</f>
        <v>6.2550000000000097</v>
      </c>
      <c r="Z709">
        <f>'Expense Drivers'!AH344</f>
        <v>12.434999999999988</v>
      </c>
      <c r="AA709">
        <f>'Expense Drivers'!AI344</f>
        <v>-4.8729999999999905</v>
      </c>
      <c r="AB709">
        <f>'Expense Drivers'!AJ344</f>
        <v>17.167999999999992</v>
      </c>
      <c r="AD709">
        <f>'Expense Drivers'!AT344</f>
        <v>0</v>
      </c>
      <c r="AE709">
        <f>'Expense Drivers'!AU344</f>
        <v>0</v>
      </c>
      <c r="AF709">
        <f>'Expense Drivers'!AV344</f>
        <v>0</v>
      </c>
      <c r="AG709" t="str">
        <f>'Expense Drivers'!AW344</f>
        <v>NA</v>
      </c>
      <c r="AH709" t="str">
        <f>'Expense Drivers'!AX344</f>
        <v>NA</v>
      </c>
      <c r="AI709" t="str">
        <f>'Expense Drivers'!AY344</f>
        <v>NA</v>
      </c>
      <c r="AJ709" t="str">
        <f>'Expense Drivers'!AZ344</f>
        <v>NA</v>
      </c>
      <c r="AK709" t="str">
        <f>'Expense Drivers'!BA344</f>
        <v>NA</v>
      </c>
      <c r="AL709" t="str">
        <f>'Expense Drivers'!BB344</f>
        <v>NA</v>
      </c>
      <c r="AM709" t="str">
        <f>'Expense Drivers'!BC344</f>
        <v>NA</v>
      </c>
      <c r="AN709" t="str">
        <f>'Expense Drivers'!BD344</f>
        <v>NA</v>
      </c>
      <c r="AO709" t="str">
        <f>'Expense Drivers'!BE344</f>
        <v>NA</v>
      </c>
      <c r="AP709" t="str">
        <f>'Expense Drivers'!BF344</f>
        <v>NA</v>
      </c>
      <c r="AQ709" t="str">
        <f>'Expense Drivers'!BG344</f>
        <v>NA</v>
      </c>
      <c r="AR709" t="str">
        <f>'Expense Drivers'!BH344</f>
        <v>NA</v>
      </c>
      <c r="AS709" t="str">
        <f>'Expense Drivers'!BI344</f>
        <v>NA</v>
      </c>
      <c r="AZ709">
        <f>'Expense Drivers'!AK344</f>
        <v>9.1000000000000227</v>
      </c>
      <c r="BA709">
        <f>'Expense Drivers'!AL344</f>
        <v>11.060999999999979</v>
      </c>
      <c r="BB709">
        <f>'Expense Drivers'!AM344</f>
        <v>-8.77800000000002</v>
      </c>
      <c r="BC709">
        <f>'Expense Drivers'!AN344</f>
        <v>1.2140000000000271</v>
      </c>
      <c r="BD709">
        <f>'Expense Drivers'!AO344</f>
        <v>15.77173544528307</v>
      </c>
      <c r="BE709">
        <f>'Expense Drivers'!AP344</f>
        <v>12.462228789986995</v>
      </c>
      <c r="BF709">
        <f>'Expense Drivers'!AQ344</f>
        <v>-8.962546617654823</v>
      </c>
      <c r="BG709">
        <f>'Expense Drivers'!AR344</f>
        <v>2.531412499195909</v>
      </c>
    </row>
    <row r="710" spans="1:59">
      <c r="A710" t="str">
        <f>'Expense Drivers'!I345</f>
        <v>% of Gross Revenue</v>
      </c>
      <c r="B710">
        <f>'Expense Drivers'!J345</f>
        <v>0</v>
      </c>
      <c r="C710">
        <f>'Expense Drivers'!K345</f>
        <v>0</v>
      </c>
      <c r="D710">
        <f>'Expense Drivers'!L345</f>
        <v>0</v>
      </c>
      <c r="E710">
        <f>'Expense Drivers'!M345</f>
        <v>0</v>
      </c>
      <c r="F710">
        <f>'Expense Drivers'!N345</f>
        <v>0</v>
      </c>
      <c r="G710">
        <f>'Expense Drivers'!O345</f>
        <v>0</v>
      </c>
      <c r="H710">
        <f>'Expense Drivers'!P345</f>
        <v>0</v>
      </c>
      <c r="I710">
        <f>'Expense Drivers'!Q345</f>
        <v>0</v>
      </c>
      <c r="J710">
        <f>'Expense Drivers'!R345</f>
        <v>0</v>
      </c>
      <c r="K710">
        <f>'Expense Drivers'!S345</f>
        <v>0</v>
      </c>
      <c r="L710">
        <f>'Expense Drivers'!T345</f>
        <v>0</v>
      </c>
      <c r="M710">
        <f>'Expense Drivers'!U345</f>
        <v>0</v>
      </c>
      <c r="N710">
        <f>'Expense Drivers'!V345</f>
        <v>0</v>
      </c>
      <c r="O710">
        <f>'Expense Drivers'!W345</f>
        <v>0</v>
      </c>
      <c r="P710">
        <f>'Expense Drivers'!X345</f>
        <v>0</v>
      </c>
      <c r="Q710">
        <f>'Expense Drivers'!Y345</f>
        <v>0.28909283276123726</v>
      </c>
      <c r="R710">
        <f>'Expense Drivers'!Z345</f>
        <v>0.29692498444621923</v>
      </c>
      <c r="S710">
        <f>'Expense Drivers'!AA345</f>
        <v>0.2704214989641619</v>
      </c>
      <c r="T710">
        <f>'Expense Drivers'!AB345</f>
        <v>0.24924530288058303</v>
      </c>
      <c r="U710">
        <f>'Expense Drivers'!AC345</f>
        <v>0.27018207035339864</v>
      </c>
      <c r="V710">
        <f>'Expense Drivers'!AD345</f>
        <v>0.3039330985680207</v>
      </c>
      <c r="W710">
        <f>'Expense Drivers'!AE345</f>
        <v>0.27208017458532979</v>
      </c>
      <c r="X710">
        <f>'Expense Drivers'!AF345</f>
        <v>0.24503171140855076</v>
      </c>
      <c r="Y710">
        <f>'Expense Drivers'!AG345</f>
        <v>0.25803420784392894</v>
      </c>
      <c r="Z710">
        <f>'Expense Drivers'!AH345</f>
        <v>0.28480283692820008</v>
      </c>
      <c r="AA710">
        <f>'Expense Drivers'!AI345</f>
        <v>0.26210816128644127</v>
      </c>
      <c r="AB710">
        <f>'Expense Drivers'!AJ345</f>
        <v>0.22629030123935956</v>
      </c>
      <c r="AD710">
        <f>'Expense Drivers'!AT345</f>
        <v>0.32695024093126696</v>
      </c>
      <c r="AE710">
        <f>'Expense Drivers'!AU345</f>
        <v>0.32279809512355068</v>
      </c>
      <c r="AF710">
        <f>'Expense Drivers'!AV345</f>
        <v>0.30621731945749875</v>
      </c>
      <c r="AG710">
        <f>'Expense Drivers'!AW345</f>
        <v>0.27413564206555435</v>
      </c>
      <c r="AH710">
        <f>'Expense Drivers'!AX345</f>
        <v>0.27074752299402194</v>
      </c>
      <c r="AI710">
        <f>'Expense Drivers'!AY345</f>
        <v>0.25505156335283519</v>
      </c>
      <c r="AJ710">
        <f>'Expense Drivers'!AZ345</f>
        <v>0.24657583751942463</v>
      </c>
      <c r="AK710">
        <f>'Expense Drivers'!BA345</f>
        <v>0.25301652267311281</v>
      </c>
      <c r="AL710">
        <f>'Expense Drivers'!BB345</f>
        <v>0.25368368141469966</v>
      </c>
      <c r="AM710">
        <f>'Expense Drivers'!BC345</f>
        <v>0.2512947385194606</v>
      </c>
      <c r="AN710">
        <f>'Expense Drivers'!BD345</f>
        <v>0.25142201330939024</v>
      </c>
      <c r="AO710">
        <f>'Expense Drivers'!BE345</f>
        <v>0.25164284038857143</v>
      </c>
      <c r="AP710">
        <f>'Expense Drivers'!BF345</f>
        <v>0.25341197811603844</v>
      </c>
      <c r="AQ710">
        <f>'Expense Drivers'!BG345</f>
        <v>0.25565357398926986</v>
      </c>
      <c r="AR710">
        <f>'Expense Drivers'!BH345</f>
        <v>0.25823934625369666</v>
      </c>
      <c r="AS710">
        <f>'Expense Drivers'!BI345</f>
        <v>0.26065731512693713</v>
      </c>
      <c r="AZ710">
        <f>'Expense Drivers'!AK345</f>
        <v>0.26587144137326363</v>
      </c>
      <c r="BA710">
        <f>'Expense Drivers'!AL345</f>
        <v>0.27384128319514706</v>
      </c>
      <c r="BB710">
        <f>'Expense Drivers'!AM345</f>
        <v>0.24761823704326269</v>
      </c>
      <c r="BC710">
        <f>'Expense Drivers'!AN345</f>
        <v>0.20898742045988986</v>
      </c>
      <c r="BD710">
        <f>'Expense Drivers'!AO345</f>
        <v>0.26117419899398436</v>
      </c>
      <c r="BE710">
        <f>'Expense Drivers'!AP345</f>
        <v>0.29140823375215819</v>
      </c>
      <c r="BF710">
        <f>'Expense Drivers'!AQ345</f>
        <v>0.26745513051995101</v>
      </c>
      <c r="BG710">
        <f>'Expense Drivers'!AR345</f>
        <v>0.20736073019235615</v>
      </c>
    </row>
    <row r="711" spans="1:59">
      <c r="A711" t="str">
        <f>'Expense Drivers'!I346</f>
        <v>% of Net Revenue</v>
      </c>
      <c r="B711">
        <f>'Expense Drivers'!J346</f>
        <v>0</v>
      </c>
      <c r="C711">
        <f>'Expense Drivers'!K346</f>
        <v>0</v>
      </c>
      <c r="D711">
        <f>'Expense Drivers'!L346</f>
        <v>0</v>
      </c>
      <c r="E711">
        <f>'Expense Drivers'!M346</f>
        <v>0</v>
      </c>
      <c r="F711">
        <f>'Expense Drivers'!N346</f>
        <v>0</v>
      </c>
      <c r="G711">
        <f>'Expense Drivers'!O346</f>
        <v>0</v>
      </c>
      <c r="H711">
        <f>'Expense Drivers'!P346</f>
        <v>0</v>
      </c>
      <c r="I711">
        <f>'Expense Drivers'!Q346</f>
        <v>0</v>
      </c>
      <c r="J711">
        <f>'Expense Drivers'!R346</f>
        <v>0</v>
      </c>
      <c r="K711">
        <f>'Expense Drivers'!S346</f>
        <v>0</v>
      </c>
      <c r="L711">
        <f>'Expense Drivers'!T346</f>
        <v>0</v>
      </c>
      <c r="M711">
        <f>'Expense Drivers'!U346</f>
        <v>0</v>
      </c>
      <c r="N711">
        <f>'Expense Drivers'!V346</f>
        <v>0</v>
      </c>
      <c r="O711">
        <f>'Expense Drivers'!W346</f>
        <v>0</v>
      </c>
      <c r="P711">
        <f>'Expense Drivers'!X346</f>
        <v>0</v>
      </c>
      <c r="Q711">
        <f>'Expense Drivers'!Y346</f>
        <v>0.70286565635402842</v>
      </c>
      <c r="R711">
        <f>'Expense Drivers'!Z346</f>
        <v>0.73238501556344004</v>
      </c>
      <c r="S711">
        <f>'Expense Drivers'!AA346</f>
        <v>0.67795705187946553</v>
      </c>
      <c r="T711">
        <f>'Expense Drivers'!AB346</f>
        <v>0.60188108338595037</v>
      </c>
      <c r="U711">
        <f>'Expense Drivers'!AC346</f>
        <v>0.67194210544114141</v>
      </c>
      <c r="V711">
        <f>'Expense Drivers'!AD346</f>
        <v>0.74523827078571614</v>
      </c>
      <c r="W711">
        <f>'Expense Drivers'!AE346</f>
        <v>0.67697301501824936</v>
      </c>
      <c r="X711">
        <f>'Expense Drivers'!AF346</f>
        <v>0.60815693727260234</v>
      </c>
      <c r="Y711">
        <f>'Expense Drivers'!AG346</f>
        <v>0.63715861118290695</v>
      </c>
      <c r="Z711">
        <f>'Expense Drivers'!AH346</f>
        <v>0.69765147504692226</v>
      </c>
      <c r="AA711">
        <f>'Expense Drivers'!AI346</f>
        <v>0.62925287584179612</v>
      </c>
      <c r="AB711">
        <f>'Expense Drivers'!AJ346</f>
        <v>0.57020733680672853</v>
      </c>
      <c r="AD711">
        <f>'Expense Drivers'!AT346</f>
        <v>0.7276892718982374</v>
      </c>
      <c r="AE711">
        <f>'Expense Drivers'!AU346</f>
        <v>0.76877540442480286</v>
      </c>
      <c r="AF711">
        <f>'Expense Drivers'!AV346</f>
        <v>0.75944946330667051</v>
      </c>
      <c r="AG711">
        <f>'Expense Drivers'!AW346</f>
        <v>0.67265210860200364</v>
      </c>
      <c r="AH711">
        <f>'Expense Drivers'!AX346</f>
        <v>0.67084942988706342</v>
      </c>
      <c r="AI711">
        <f>'Expense Drivers'!AY346</f>
        <v>0.62839359932076666</v>
      </c>
      <c r="AJ711">
        <f>'Expense Drivers'!AZ346</f>
        <v>0.60172854749096027</v>
      </c>
      <c r="AK711">
        <f>'Expense Drivers'!BA346</f>
        <v>0.61678394799713332</v>
      </c>
      <c r="AL711">
        <f>'Expense Drivers'!BB346</f>
        <v>0.61820076207218044</v>
      </c>
      <c r="AM711">
        <f>'Expense Drivers'!BC346</f>
        <v>0.61282301008072215</v>
      </c>
      <c r="AN711">
        <f>'Expense Drivers'!BD346</f>
        <v>0.61293900368630261</v>
      </c>
      <c r="AO711">
        <f>'Expense Drivers'!BE346</f>
        <v>0.61474773619007594</v>
      </c>
      <c r="AP711">
        <f>'Expense Drivers'!BF346</f>
        <v>0.62042325444747015</v>
      </c>
      <c r="AQ711">
        <f>'Expense Drivers'!BG346</f>
        <v>0.62569742443423637</v>
      </c>
      <c r="AR711">
        <f>'Expense Drivers'!BH346</f>
        <v>0.63257170581969835</v>
      </c>
      <c r="AS711">
        <f>'Expense Drivers'!BI346</f>
        <v>0.63709619825841224</v>
      </c>
      <c r="AZ711">
        <f>'Expense Drivers'!AK346</f>
        <v>0.65420956880375658</v>
      </c>
      <c r="BA711">
        <f>'Expense Drivers'!AL346</f>
        <v>0.67521904086033224</v>
      </c>
      <c r="BB711">
        <f>'Expense Drivers'!AM346</f>
        <v>0.59578407573475778</v>
      </c>
      <c r="BC711">
        <f>'Expense Drivers'!AN346</f>
        <v>0.50863712519498538</v>
      </c>
      <c r="BD711">
        <f>'Expense Drivers'!AO346</f>
        <v>0.64239112175209478</v>
      </c>
      <c r="BE711">
        <f>'Expense Drivers'!AP346</f>
        <v>0.71629412437234719</v>
      </c>
      <c r="BF711">
        <f>'Expense Drivers'!AQ346</f>
        <v>0.64190335180790226</v>
      </c>
      <c r="BG711">
        <f>'Expense Drivers'!AR346</f>
        <v>0.505012511259611</v>
      </c>
    </row>
    <row r="712" spans="1:59">
      <c r="A712">
        <f>'Expense Drivers'!I347</f>
        <v>0</v>
      </c>
      <c r="B712">
        <f>'Expense Drivers'!J347</f>
        <v>0</v>
      </c>
      <c r="C712">
        <f>'Expense Drivers'!K347</f>
        <v>0</v>
      </c>
      <c r="D712">
        <f>'Expense Drivers'!L347</f>
        <v>0</v>
      </c>
      <c r="E712">
        <f>'Expense Drivers'!M347</f>
        <v>0</v>
      </c>
      <c r="F712">
        <f>'Expense Drivers'!N347</f>
        <v>0</v>
      </c>
      <c r="G712">
        <f>'Expense Drivers'!O347</f>
        <v>0</v>
      </c>
      <c r="H712">
        <f>'Expense Drivers'!P347</f>
        <v>0</v>
      </c>
      <c r="I712">
        <f>'Expense Drivers'!Q347</f>
        <v>0</v>
      </c>
      <c r="J712">
        <f>'Expense Drivers'!R347</f>
        <v>0</v>
      </c>
      <c r="K712">
        <f>'Expense Drivers'!S347</f>
        <v>0</v>
      </c>
      <c r="L712">
        <f>'Expense Drivers'!T347</f>
        <v>0</v>
      </c>
      <c r="M712">
        <f>'Expense Drivers'!U347</f>
        <v>0</v>
      </c>
      <c r="N712">
        <f>'Expense Drivers'!V347</f>
        <v>0</v>
      </c>
      <c r="O712">
        <f>'Expense Drivers'!W347</f>
        <v>0</v>
      </c>
      <c r="P712">
        <f>'Expense Drivers'!X347</f>
        <v>0</v>
      </c>
      <c r="Q712">
        <f>'Expense Drivers'!Y347</f>
        <v>0</v>
      </c>
      <c r="R712">
        <f>'Expense Drivers'!Z347</f>
        <v>0</v>
      </c>
      <c r="S712">
        <f>'Expense Drivers'!AA347</f>
        <v>0</v>
      </c>
      <c r="T712">
        <f>'Expense Drivers'!AB347</f>
        <v>0</v>
      </c>
      <c r="U712">
        <f>'Expense Drivers'!AC347</f>
        <v>0</v>
      </c>
      <c r="V712">
        <f>'Expense Drivers'!AD347</f>
        <v>0</v>
      </c>
      <c r="W712">
        <f>'Expense Drivers'!AE347</f>
        <v>0</v>
      </c>
      <c r="X712">
        <f>'Expense Drivers'!AF347</f>
        <v>0</v>
      </c>
      <c r="Y712">
        <f>'Expense Drivers'!AG347</f>
        <v>0</v>
      </c>
      <c r="Z712">
        <f>'Expense Drivers'!AH347</f>
        <v>0</v>
      </c>
      <c r="AA712">
        <f>'Expense Drivers'!AI347</f>
        <v>0</v>
      </c>
      <c r="AB712">
        <f>'Expense Drivers'!AJ347</f>
        <v>0</v>
      </c>
      <c r="AD712">
        <f>'Expense Drivers'!AT347</f>
        <v>0</v>
      </c>
      <c r="AE712">
        <f>'Expense Drivers'!AU347</f>
        <v>0</v>
      </c>
      <c r="AF712">
        <f>'Expense Drivers'!AV347</f>
        <v>0</v>
      </c>
      <c r="AG712">
        <f>'Expense Drivers'!AW347</f>
        <v>0</v>
      </c>
      <c r="AH712">
        <f>'Expense Drivers'!AX347</f>
        <v>0</v>
      </c>
      <c r="AI712">
        <f>'Expense Drivers'!AY347</f>
        <v>0</v>
      </c>
      <c r="AJ712">
        <f>'Expense Drivers'!AZ347</f>
        <v>0</v>
      </c>
      <c r="AK712">
        <f>'Expense Drivers'!BA347</f>
        <v>0</v>
      </c>
      <c r="AL712">
        <f>'Expense Drivers'!BB347</f>
        <v>0</v>
      </c>
      <c r="AM712">
        <f>'Expense Drivers'!BC347</f>
        <v>0</v>
      </c>
      <c r="AN712">
        <f>'Expense Drivers'!BD347</f>
        <v>0</v>
      </c>
      <c r="AO712">
        <f>'Expense Drivers'!BE347</f>
        <v>0</v>
      </c>
      <c r="AP712">
        <f>'Expense Drivers'!BF347</f>
        <v>0</v>
      </c>
      <c r="AQ712">
        <f>'Expense Drivers'!BG347</f>
        <v>0</v>
      </c>
      <c r="AR712">
        <f>'Expense Drivers'!BH347</f>
        <v>0</v>
      </c>
      <c r="AS712">
        <f>'Expense Drivers'!BI347</f>
        <v>0</v>
      </c>
      <c r="AZ712">
        <f>'Expense Drivers'!AK347</f>
        <v>0</v>
      </c>
      <c r="BA712">
        <f>'Expense Drivers'!AL347</f>
        <v>0</v>
      </c>
      <c r="BB712">
        <f>'Expense Drivers'!AM347</f>
        <v>0</v>
      </c>
      <c r="BC712">
        <f>'Expense Drivers'!AN347</f>
        <v>0</v>
      </c>
      <c r="BD712">
        <f>'Expense Drivers'!AO347</f>
        <v>0</v>
      </c>
      <c r="BE712">
        <f>'Expense Drivers'!AP347</f>
        <v>0</v>
      </c>
      <c r="BF712">
        <f>'Expense Drivers'!AQ347</f>
        <v>0</v>
      </c>
      <c r="BG712">
        <f>'Expense Drivers'!AR347</f>
        <v>0</v>
      </c>
    </row>
    <row r="713" spans="1:59">
      <c r="A713" t="str">
        <f>'Expense Drivers'!I351</f>
        <v>Total Employees (EOP)</v>
      </c>
      <c r="B713">
        <f>'Expense Drivers'!J351</f>
        <v>0</v>
      </c>
      <c r="C713">
        <f>'Expense Drivers'!K351</f>
        <v>0</v>
      </c>
      <c r="D713">
        <f>'Expense Drivers'!L351</f>
        <v>0</v>
      </c>
      <c r="E713">
        <f>'Expense Drivers'!M351</f>
        <v>0</v>
      </c>
      <c r="F713">
        <f>'Expense Drivers'!N351</f>
        <v>0</v>
      </c>
      <c r="G713">
        <f>'Expense Drivers'!O351</f>
        <v>0</v>
      </c>
      <c r="H713">
        <f>'Expense Drivers'!P351</f>
        <v>0</v>
      </c>
      <c r="I713">
        <f>'Expense Drivers'!Q351</f>
        <v>0</v>
      </c>
      <c r="J713">
        <f>'Expense Drivers'!R351</f>
        <v>0</v>
      </c>
      <c r="K713">
        <f>'Expense Drivers'!S351</f>
        <v>0</v>
      </c>
      <c r="L713">
        <f>'Expense Drivers'!T351</f>
        <v>0</v>
      </c>
      <c r="M713">
        <f>'Expense Drivers'!U351</f>
        <v>0</v>
      </c>
      <c r="N713">
        <f>'Expense Drivers'!V351</f>
        <v>0</v>
      </c>
      <c r="O713">
        <f>'Expense Drivers'!W351</f>
        <v>756</v>
      </c>
      <c r="P713">
        <f>'Expense Drivers'!X351</f>
        <v>810</v>
      </c>
      <c r="Q713">
        <f>'Expense Drivers'!Y351</f>
        <v>971</v>
      </c>
      <c r="R713">
        <f>'Expense Drivers'!Z351</f>
        <v>1112</v>
      </c>
      <c r="S713">
        <f>'Expense Drivers'!AA351</f>
        <v>1183</v>
      </c>
      <c r="T713">
        <f>'Expense Drivers'!AB351</f>
        <v>1300</v>
      </c>
      <c r="U713">
        <f>'Expense Drivers'!AC351</f>
        <v>1517</v>
      </c>
      <c r="V713">
        <f>'Expense Drivers'!AD351</f>
        <v>1638</v>
      </c>
      <c r="W713">
        <f>'Expense Drivers'!AE351</f>
        <v>1749</v>
      </c>
      <c r="X713">
        <f>'Expense Drivers'!AF351</f>
        <v>1838</v>
      </c>
      <c r="Y713">
        <f>'Expense Drivers'!AG351</f>
        <v>1970</v>
      </c>
      <c r="Z713">
        <f>'Expense Drivers'!AH351</f>
        <v>2080</v>
      </c>
      <c r="AA713">
        <f>'Expense Drivers'!AI351</f>
        <v>2210</v>
      </c>
      <c r="AB713">
        <f>'Expense Drivers'!AJ351</f>
        <v>2503</v>
      </c>
      <c r="AD713">
        <f>'Expense Drivers'!AT351</f>
        <v>0</v>
      </c>
      <c r="AE713">
        <f>'Expense Drivers'!AU351</f>
        <v>0</v>
      </c>
      <c r="AF713">
        <f>'Expense Drivers'!AV351</f>
        <v>810</v>
      </c>
      <c r="AG713">
        <f>'Expense Drivers'!AW351</f>
        <v>1300</v>
      </c>
      <c r="AH713">
        <f>'Expense Drivers'!AX351</f>
        <v>1838</v>
      </c>
      <c r="AI713">
        <f>'Expense Drivers'!AY351</f>
        <v>2503</v>
      </c>
      <c r="AJ713">
        <f>'Expense Drivers'!AZ351</f>
        <v>2764</v>
      </c>
      <c r="AK713">
        <f>'Expense Drivers'!BA351</f>
        <v>3084</v>
      </c>
      <c r="AL713">
        <f>'Expense Drivers'!BB351</f>
        <v>3204</v>
      </c>
      <c r="AM713">
        <f>'Expense Drivers'!BC351</f>
        <v>3394</v>
      </c>
      <c r="AN713">
        <f>'Expense Drivers'!BD351</f>
        <v>3524</v>
      </c>
      <c r="AO713">
        <f>'Expense Drivers'!BE351</f>
        <v>3644</v>
      </c>
      <c r="AP713">
        <f>'Expense Drivers'!BF351</f>
        <v>3759</v>
      </c>
      <c r="AQ713">
        <f>'Expense Drivers'!BG351</f>
        <v>3859.0000000000005</v>
      </c>
      <c r="AR713">
        <f>'Expense Drivers'!BH351</f>
        <v>3969.0000000000005</v>
      </c>
      <c r="AS713">
        <f>'Expense Drivers'!BI351</f>
        <v>4069.0000000000005</v>
      </c>
      <c r="AZ713">
        <f>'Expense Drivers'!AK351</f>
        <v>2582</v>
      </c>
      <c r="BA713">
        <f>'Expense Drivers'!AL351</f>
        <v>2690</v>
      </c>
      <c r="BB713">
        <f>'Expense Drivers'!AM351</f>
        <v>2712</v>
      </c>
      <c r="BC713">
        <f>'Expense Drivers'!AN351</f>
        <v>2764</v>
      </c>
      <c r="BD713">
        <f>'Expense Drivers'!AO351</f>
        <v>2854</v>
      </c>
      <c r="BE713">
        <f>'Expense Drivers'!AP351</f>
        <v>2944</v>
      </c>
      <c r="BF713">
        <f>'Expense Drivers'!AQ351</f>
        <v>3019</v>
      </c>
      <c r="BG713">
        <f>'Expense Drivers'!AR351</f>
        <v>3084</v>
      </c>
    </row>
    <row r="714" spans="1:59">
      <c r="A714" t="str">
        <f>'Expense Drivers'!I352</f>
        <v>Sequential Change</v>
      </c>
      <c r="B714">
        <f>'Expense Drivers'!J352</f>
        <v>0</v>
      </c>
      <c r="C714">
        <f>'Expense Drivers'!K352</f>
        <v>0</v>
      </c>
      <c r="D714">
        <f>'Expense Drivers'!L352</f>
        <v>0</v>
      </c>
      <c r="E714">
        <f>'Expense Drivers'!M352</f>
        <v>0</v>
      </c>
      <c r="F714">
        <f>'Expense Drivers'!N352</f>
        <v>0</v>
      </c>
      <c r="G714">
        <f>'Expense Drivers'!O352</f>
        <v>0</v>
      </c>
      <c r="H714">
        <f>'Expense Drivers'!P352</f>
        <v>0</v>
      </c>
      <c r="I714">
        <f>'Expense Drivers'!Q352</f>
        <v>0</v>
      </c>
      <c r="J714">
        <f>'Expense Drivers'!R352</f>
        <v>0</v>
      </c>
      <c r="K714">
        <f>'Expense Drivers'!S352</f>
        <v>0</v>
      </c>
      <c r="L714">
        <f>'Expense Drivers'!T352</f>
        <v>0</v>
      </c>
      <c r="M714">
        <f>'Expense Drivers'!U352</f>
        <v>0</v>
      </c>
      <c r="N714">
        <f>'Expense Drivers'!V352</f>
        <v>0</v>
      </c>
      <c r="O714">
        <f>'Expense Drivers'!W352</f>
        <v>0</v>
      </c>
      <c r="P714">
        <f>'Expense Drivers'!X352</f>
        <v>54</v>
      </c>
      <c r="Q714">
        <f>'Expense Drivers'!Y352</f>
        <v>161</v>
      </c>
      <c r="R714">
        <f>'Expense Drivers'!Z352</f>
        <v>141</v>
      </c>
      <c r="S714">
        <f>'Expense Drivers'!AA352</f>
        <v>71</v>
      </c>
      <c r="T714">
        <f>'Expense Drivers'!AB352</f>
        <v>117</v>
      </c>
      <c r="U714">
        <f>'Expense Drivers'!AC352</f>
        <v>217</v>
      </c>
      <c r="V714">
        <f>'Expense Drivers'!AD352</f>
        <v>121</v>
      </c>
      <c r="W714">
        <f>'Expense Drivers'!AE352</f>
        <v>111</v>
      </c>
      <c r="X714">
        <f>'Expense Drivers'!AF352</f>
        <v>89</v>
      </c>
      <c r="Y714">
        <f>'Expense Drivers'!AG352</f>
        <v>132</v>
      </c>
      <c r="Z714">
        <f>'Expense Drivers'!AH352</f>
        <v>110</v>
      </c>
      <c r="AA714">
        <f>'Expense Drivers'!AI352</f>
        <v>130</v>
      </c>
      <c r="AB714">
        <f>'Expense Drivers'!AJ352</f>
        <v>293</v>
      </c>
      <c r="AD714">
        <f>'Expense Drivers'!AT352</f>
        <v>0</v>
      </c>
      <c r="AE714">
        <f>'Expense Drivers'!AU352</f>
        <v>0</v>
      </c>
      <c r="AF714">
        <f>'Expense Drivers'!AV352</f>
        <v>0</v>
      </c>
      <c r="AG714">
        <f>'Expense Drivers'!AW352</f>
        <v>490</v>
      </c>
      <c r="AH714">
        <f>'Expense Drivers'!AX352</f>
        <v>538</v>
      </c>
      <c r="AI714">
        <f>'Expense Drivers'!AY352</f>
        <v>665</v>
      </c>
      <c r="AJ714">
        <f>'Expense Drivers'!AZ352</f>
        <v>261</v>
      </c>
      <c r="AK714">
        <f>'Expense Drivers'!BA352</f>
        <v>320</v>
      </c>
      <c r="AL714">
        <f>'Expense Drivers'!BB352</f>
        <v>120</v>
      </c>
      <c r="AM714">
        <f>'Expense Drivers'!BC352</f>
        <v>190</v>
      </c>
      <c r="AN714">
        <f>'Expense Drivers'!BD352</f>
        <v>130</v>
      </c>
      <c r="AO714">
        <f>'Expense Drivers'!BE352</f>
        <v>120</v>
      </c>
      <c r="AP714">
        <f>'Expense Drivers'!BF352</f>
        <v>115</v>
      </c>
      <c r="AQ714">
        <f>'Expense Drivers'!BG352</f>
        <v>100.00000000000045</v>
      </c>
      <c r="AR714">
        <f>'Expense Drivers'!BH352</f>
        <v>110</v>
      </c>
      <c r="AS714">
        <f>'Expense Drivers'!BI352</f>
        <v>100</v>
      </c>
      <c r="AZ714">
        <f>'Expense Drivers'!AK352</f>
        <v>79</v>
      </c>
      <c r="BA714">
        <f>'Expense Drivers'!AL352</f>
        <v>108</v>
      </c>
      <c r="BB714">
        <f>'Expense Drivers'!AM352</f>
        <v>22</v>
      </c>
      <c r="BC714">
        <f>'Expense Drivers'!AN352</f>
        <v>52</v>
      </c>
      <c r="BD714">
        <f>'Expense Drivers'!AO352</f>
        <v>90</v>
      </c>
      <c r="BE714">
        <f>'Expense Drivers'!AP352</f>
        <v>90</v>
      </c>
      <c r="BF714">
        <f>'Expense Drivers'!AQ352</f>
        <v>75</v>
      </c>
      <c r="BG714">
        <f>'Expense Drivers'!AR352</f>
        <v>65</v>
      </c>
    </row>
    <row r="716" spans="1:59">
      <c r="A716" t="str">
        <f>'Expense Drivers'!I355</f>
        <v>Total Non-GAAP Expense per Emplpoyee</v>
      </c>
      <c r="B716">
        <f>'Expense Drivers'!J355</f>
        <v>0</v>
      </c>
      <c r="C716">
        <f>'Expense Drivers'!K355</f>
        <v>0</v>
      </c>
      <c r="D716">
        <f>'Expense Drivers'!L355</f>
        <v>0</v>
      </c>
      <c r="E716">
        <f>'Expense Drivers'!M355</f>
        <v>0</v>
      </c>
      <c r="F716">
        <f>'Expense Drivers'!N355</f>
        <v>0</v>
      </c>
      <c r="G716">
        <f>'Expense Drivers'!O355</f>
        <v>0</v>
      </c>
      <c r="H716">
        <f>'Expense Drivers'!P355</f>
        <v>0</v>
      </c>
      <c r="I716">
        <f>'Expense Drivers'!Q355</f>
        <v>0</v>
      </c>
      <c r="J716">
        <f>'Expense Drivers'!R355</f>
        <v>0</v>
      </c>
      <c r="K716">
        <f>'Expense Drivers'!S355</f>
        <v>0</v>
      </c>
      <c r="L716">
        <f>'Expense Drivers'!T355</f>
        <v>0</v>
      </c>
      <c r="M716">
        <f>'Expense Drivers'!U355</f>
        <v>0</v>
      </c>
      <c r="N716">
        <f>'Expense Drivers'!V355</f>
        <v>0</v>
      </c>
      <c r="O716">
        <f>'Expense Drivers'!W355</f>
        <v>0</v>
      </c>
      <c r="P716">
        <f>'Expense Drivers'!X355</f>
        <v>0</v>
      </c>
      <c r="Q716">
        <f>'Expense Drivers'!Y355</f>
        <v>62189.495365602474</v>
      </c>
      <c r="R716">
        <f>'Expense Drivers'!Z355</f>
        <v>60515.287769784183</v>
      </c>
      <c r="S716">
        <f>'Expense Drivers'!AA355</f>
        <v>59032.121724429409</v>
      </c>
      <c r="T716">
        <f>'Expense Drivers'!AB355</f>
        <v>56461.538461538468</v>
      </c>
      <c r="U716">
        <f>'Expense Drivers'!AC355</f>
        <v>52392.880685563607</v>
      </c>
      <c r="V716">
        <f>'Expense Drivers'!AD355</f>
        <v>55536.630036630035</v>
      </c>
      <c r="W716">
        <f>'Expense Drivers'!AE355</f>
        <v>51751.858204688397</v>
      </c>
      <c r="X716">
        <f>'Expense Drivers'!AF355</f>
        <v>52928.182807399346</v>
      </c>
      <c r="Y716">
        <f>'Expense Drivers'!AG355</f>
        <v>52556.852791878177</v>
      </c>
      <c r="Z716">
        <f>'Expense Drivers'!AH355</f>
        <v>55755.769230769234</v>
      </c>
      <c r="AA716">
        <f>'Expense Drivers'!AI355</f>
        <v>50271.040723981896</v>
      </c>
      <c r="AB716">
        <f>'Expense Drivers'!AJ355</f>
        <v>51245.30563324011</v>
      </c>
      <c r="AD716">
        <f>'Expense Drivers'!AT355</f>
        <v>0</v>
      </c>
      <c r="AE716">
        <f>'Expense Drivers'!AU355</f>
        <v>0</v>
      </c>
      <c r="AF716">
        <f>'Expense Drivers'!AV355</f>
        <v>0</v>
      </c>
      <c r="AG716">
        <f>'Expense Drivers'!AW355</f>
        <v>256790.52132701423</v>
      </c>
      <c r="AH716">
        <f>'Expense Drivers'!AX355</f>
        <v>228326.95984703631</v>
      </c>
      <c r="AI716">
        <f>'Expense Drivers'!AY355</f>
        <v>211414.42064040541</v>
      </c>
      <c r="AJ716">
        <f>'Expense Drivers'!AZ355</f>
        <v>215040.44047845071</v>
      </c>
      <c r="AK716">
        <f>'Expense Drivers'!BA355</f>
        <v>221797.51963576593</v>
      </c>
      <c r="AL716">
        <f>'Expense Drivers'!BB355</f>
        <v>229727.0318030522</v>
      </c>
      <c r="AM716">
        <f>'Expense Drivers'!BC355</f>
        <v>236686.27430894694</v>
      </c>
      <c r="AN716">
        <f>'Expense Drivers'!BD355</f>
        <v>242724.21976361764</v>
      </c>
      <c r="AO716">
        <f>'Expense Drivers'!BE355</f>
        <v>249757.51346283878</v>
      </c>
      <c r="AP716">
        <f>'Expense Drivers'!BF355</f>
        <v>257355.81965852986</v>
      </c>
      <c r="AQ716">
        <f>'Expense Drivers'!BG355</f>
        <v>265163.30652202101</v>
      </c>
      <c r="AR716">
        <f>'Expense Drivers'!BH355</f>
        <v>273208.52190182975</v>
      </c>
      <c r="AS716">
        <f>'Expense Drivers'!BI355</f>
        <v>281508.41541684268</v>
      </c>
      <c r="AZ716">
        <f>'Expense Drivers'!AK355</f>
        <v>53201.781564678546</v>
      </c>
      <c r="BA716">
        <f>'Expense Drivers'!AL355</f>
        <v>55177.695167286241</v>
      </c>
      <c r="BB716">
        <f>'Expense Drivers'!AM355</f>
        <v>51493.362831858401</v>
      </c>
      <c r="BC716">
        <f>'Expense Drivers'!AN355</f>
        <v>50963.820549927645</v>
      </c>
      <c r="BD716">
        <f>'Expense Drivers'!AO355</f>
        <v>54882.878572278576</v>
      </c>
      <c r="BE716">
        <f>'Expense Drivers'!AP355</f>
        <v>57438.167199480326</v>
      </c>
      <c r="BF716">
        <f>'Expense Drivers'!AQ355</f>
        <v>53042.536474864275</v>
      </c>
      <c r="BG716">
        <f>'Expense Drivers'!AR355</f>
        <v>52745.405355645642</v>
      </c>
    </row>
    <row r="717" spans="1:59">
      <c r="A717" t="str">
        <f>'Expense Drivers'!I356</f>
        <v>% Y/Y Change</v>
      </c>
      <c r="B717">
        <f>'Expense Drivers'!J356</f>
        <v>0</v>
      </c>
      <c r="C717">
        <f>'Expense Drivers'!K356</f>
        <v>0</v>
      </c>
      <c r="D717">
        <f>'Expense Drivers'!L356</f>
        <v>0</v>
      </c>
      <c r="E717">
        <f>'Expense Drivers'!M356</f>
        <v>0</v>
      </c>
      <c r="F717">
        <f>'Expense Drivers'!N356</f>
        <v>0</v>
      </c>
      <c r="G717">
        <f>'Expense Drivers'!O356</f>
        <v>0</v>
      </c>
      <c r="H717">
        <f>'Expense Drivers'!P356</f>
        <v>0</v>
      </c>
      <c r="I717">
        <f>'Expense Drivers'!Q356</f>
        <v>0</v>
      </c>
      <c r="J717">
        <f>'Expense Drivers'!R356</f>
        <v>0</v>
      </c>
      <c r="K717">
        <f>'Expense Drivers'!S356</f>
        <v>0</v>
      </c>
      <c r="L717">
        <f>'Expense Drivers'!T356</f>
        <v>0</v>
      </c>
      <c r="M717">
        <f>'Expense Drivers'!U356</f>
        <v>0</v>
      </c>
      <c r="N717">
        <f>'Expense Drivers'!V356</f>
        <v>0</v>
      </c>
      <c r="O717">
        <f>'Expense Drivers'!W356</f>
        <v>0</v>
      </c>
      <c r="P717">
        <f>'Expense Drivers'!X356</f>
        <v>0</v>
      </c>
      <c r="Q717">
        <f>'Expense Drivers'!Y356</f>
        <v>0</v>
      </c>
      <c r="R717">
        <f>'Expense Drivers'!Z356</f>
        <v>0</v>
      </c>
      <c r="S717">
        <f>'Expense Drivers'!AA356</f>
        <v>0</v>
      </c>
      <c r="T717">
        <f>'Expense Drivers'!AB356</f>
        <v>0</v>
      </c>
      <c r="U717">
        <f>'Expense Drivers'!AC356</f>
        <v>-0.15752844789053322</v>
      </c>
      <c r="V717">
        <f>'Expense Drivers'!AD356</f>
        <v>-8.2271074246465625E-2</v>
      </c>
      <c r="W717">
        <f>'Expense Drivers'!AE356</f>
        <v>-0.1233271532018847</v>
      </c>
      <c r="X717">
        <f>'Expense Drivers'!AF356</f>
        <v>-6.2579868533799154E-2</v>
      </c>
      <c r="Y717">
        <f>'Expense Drivers'!AG356</f>
        <v>3.1296638812179367E-3</v>
      </c>
      <c r="Z717">
        <f>'Expense Drivers'!AH356</f>
        <v>3.945849685057734E-3</v>
      </c>
      <c r="AA717">
        <f>'Expense Drivers'!AI356</f>
        <v>-2.8613803099583168E-2</v>
      </c>
      <c r="AB717">
        <f>'Expense Drivers'!AJ356</f>
        <v>-3.1795483708236594E-2</v>
      </c>
      <c r="AD717">
        <f>'Expense Drivers'!AT356</f>
        <v>0</v>
      </c>
      <c r="AE717">
        <f>'Expense Drivers'!AU356</f>
        <v>0</v>
      </c>
      <c r="AF717">
        <f>'Expense Drivers'!AV356</f>
        <v>0</v>
      </c>
      <c r="AG717">
        <f>'Expense Drivers'!AW356</f>
        <v>0</v>
      </c>
      <c r="AH717">
        <f>'Expense Drivers'!AX356</f>
        <v>-0.11084350517646446</v>
      </c>
      <c r="AI717">
        <f>'Expense Drivers'!AY356</f>
        <v>-7.4071582339471309E-2</v>
      </c>
      <c r="AJ717">
        <f>'Expense Drivers'!AZ356</f>
        <v>1.7151241750972046E-2</v>
      </c>
      <c r="AK717">
        <f>'Expense Drivers'!BA356</f>
        <v>3.1422364752793364E-2</v>
      </c>
      <c r="AL717">
        <f>'Expense Drivers'!BB356</f>
        <v>3.5751130942798914E-2</v>
      </c>
      <c r="AM717">
        <f>'Expense Drivers'!BC356</f>
        <v>3.029352902561766E-2</v>
      </c>
      <c r="AN717">
        <f>'Expense Drivers'!BD356</f>
        <v>2.551033207269704E-2</v>
      </c>
      <c r="AO717">
        <f>'Expense Drivers'!BE356</f>
        <v>2.897648082284765E-2</v>
      </c>
      <c r="AP717">
        <f>'Expense Drivers'!BF356</f>
        <v>3.0422733195658802E-2</v>
      </c>
      <c r="AQ717">
        <f>'Expense Drivers'!BG356</f>
        <v>3.033732391927435E-2</v>
      </c>
      <c r="AR717">
        <f>'Expense Drivers'!BH356</f>
        <v>3.0340605890508465E-2</v>
      </c>
      <c r="AS717">
        <f>'Expense Drivers'!BI356</f>
        <v>3.0379336110149868E-2</v>
      </c>
      <c r="AZ717">
        <f>'Expense Drivers'!AK356</f>
        <v>1.2271069109755173E-2</v>
      </c>
      <c r="BA717">
        <f>'Expense Drivers'!AL356</f>
        <v>-1.0367968579007236E-2</v>
      </c>
      <c r="BB717">
        <f>'Expense Drivers'!AM356</f>
        <v>2.4314637021098928E-2</v>
      </c>
      <c r="BC717">
        <f>'Expense Drivers'!AN356</f>
        <v>-5.4928950044134117E-3</v>
      </c>
      <c r="BD717">
        <f>'Expense Drivers'!AO356</f>
        <v>3.1598509639311212E-2</v>
      </c>
      <c r="BE717">
        <f>'Expense Drivers'!AP356</f>
        <v>4.0967134008422113E-2</v>
      </c>
      <c r="BF717">
        <f>'Expense Drivers'!AQ356</f>
        <v>3.0084918867396615E-2</v>
      </c>
      <c r="BG717">
        <f>'Expense Drivers'!AR356</f>
        <v>3.4957834528371645E-2</v>
      </c>
    </row>
    <row r="718" spans="1:59">
      <c r="A718" t="str">
        <f>'Expense Drivers'!I357</f>
        <v>% Q/Q Change</v>
      </c>
      <c r="B718">
        <f>'Expense Drivers'!J357</f>
        <v>0</v>
      </c>
      <c r="C718">
        <f>'Expense Drivers'!K357</f>
        <v>0</v>
      </c>
      <c r="D718">
        <f>'Expense Drivers'!L357</f>
        <v>0</v>
      </c>
      <c r="E718">
        <f>'Expense Drivers'!M357</f>
        <v>0</v>
      </c>
      <c r="F718">
        <f>'Expense Drivers'!N357</f>
        <v>0</v>
      </c>
      <c r="G718">
        <f>'Expense Drivers'!O357</f>
        <v>0</v>
      </c>
      <c r="H718">
        <f>'Expense Drivers'!P357</f>
        <v>0</v>
      </c>
      <c r="I718">
        <f>'Expense Drivers'!Q357</f>
        <v>0</v>
      </c>
      <c r="J718">
        <f>'Expense Drivers'!R357</f>
        <v>0</v>
      </c>
      <c r="K718">
        <f>'Expense Drivers'!S357</f>
        <v>0</v>
      </c>
      <c r="L718">
        <f>'Expense Drivers'!T357</f>
        <v>0</v>
      </c>
      <c r="M718">
        <f>'Expense Drivers'!U357</f>
        <v>0</v>
      </c>
      <c r="N718">
        <f>'Expense Drivers'!V357</f>
        <v>0</v>
      </c>
      <c r="O718">
        <f>'Expense Drivers'!W357</f>
        <v>0</v>
      </c>
      <c r="P718">
        <f>'Expense Drivers'!X357</f>
        <v>0</v>
      </c>
      <c r="Q718">
        <f>'Expense Drivers'!Y357</f>
        <v>0</v>
      </c>
      <c r="R718">
        <f>'Expense Drivers'!Z357</f>
        <v>-2.6921067392103426E-2</v>
      </c>
      <c r="S718">
        <f>'Expense Drivers'!AA357</f>
        <v>-2.4508948069405512E-2</v>
      </c>
      <c r="T718">
        <f>'Expense Drivers'!AB357</f>
        <v>-4.3545500107395774E-2</v>
      </c>
      <c r="U718">
        <f>'Expense Drivers'!AC357</f>
        <v>-7.2060696304731886E-2</v>
      </c>
      <c r="V718">
        <f>'Expense Drivers'!AD357</f>
        <v>6.0003368967888493E-2</v>
      </c>
      <c r="W718">
        <f>'Expense Drivers'!AE357</f>
        <v>-6.8149108605353503E-2</v>
      </c>
      <c r="X718">
        <f>'Expense Drivers'!AF357</f>
        <v>2.2730094020167568E-2</v>
      </c>
      <c r="Y718">
        <f>'Expense Drivers'!AG357</f>
        <v>-7.0157333168305858E-3</v>
      </c>
      <c r="Z718">
        <f>'Expense Drivers'!AH357</f>
        <v>6.0865829458216725E-2</v>
      </c>
      <c r="AA718">
        <f>'Expense Drivers'!AI357</f>
        <v>-9.837060061150682E-2</v>
      </c>
      <c r="AB718">
        <f>'Expense Drivers'!AJ357</f>
        <v>1.9380241491468553E-2</v>
      </c>
      <c r="AD718">
        <f>'Expense Drivers'!AT357</f>
        <v>0</v>
      </c>
      <c r="AE718">
        <f>'Expense Drivers'!AU357</f>
        <v>0</v>
      </c>
      <c r="AF718">
        <f>'Expense Drivers'!AV357</f>
        <v>0</v>
      </c>
      <c r="AG718" t="str">
        <f>'Expense Drivers'!AW357</f>
        <v>NA</v>
      </c>
      <c r="AH718" t="str">
        <f>'Expense Drivers'!AX357</f>
        <v>NA</v>
      </c>
      <c r="AI718" t="str">
        <f>'Expense Drivers'!AY357</f>
        <v>NA</v>
      </c>
      <c r="AJ718" t="str">
        <f>'Expense Drivers'!AZ357</f>
        <v>NA</v>
      </c>
      <c r="AK718" t="str">
        <f>'Expense Drivers'!BA357</f>
        <v>NA</v>
      </c>
      <c r="AL718" t="str">
        <f>'Expense Drivers'!BB357</f>
        <v>NA</v>
      </c>
      <c r="AM718" t="str">
        <f>'Expense Drivers'!BC357</f>
        <v>NA</v>
      </c>
      <c r="AN718" t="str">
        <f>'Expense Drivers'!BD357</f>
        <v>NA</v>
      </c>
      <c r="AO718" t="str">
        <f>'Expense Drivers'!BE357</f>
        <v>NA</v>
      </c>
      <c r="AP718" t="str">
        <f>'Expense Drivers'!BF357</f>
        <v>NA</v>
      </c>
      <c r="AQ718" t="str">
        <f>'Expense Drivers'!BG357</f>
        <v>NA</v>
      </c>
      <c r="AR718" t="str">
        <f>'Expense Drivers'!BH357</f>
        <v>NA</v>
      </c>
      <c r="AS718" t="str">
        <f>'Expense Drivers'!BI357</f>
        <v>NA</v>
      </c>
      <c r="AZ718">
        <f>'Expense Drivers'!AK357</f>
        <v>3.8178637189537401E-2</v>
      </c>
      <c r="BA718">
        <f>'Expense Drivers'!AL357</f>
        <v>3.7139989385609917E-2</v>
      </c>
      <c r="BB718">
        <f>'Expense Drivers'!AM357</f>
        <v>-6.6772131823516379E-2</v>
      </c>
      <c r="BC718">
        <f>'Expense Drivers'!AN357</f>
        <v>-1.0283699739321306E-2</v>
      </c>
      <c r="BD718">
        <f>'Expense Drivers'!AO357</f>
        <v>7.6898827051467888E-2</v>
      </c>
      <c r="BE718">
        <f>'Expense Drivers'!AP357</f>
        <v>4.655893957596513E-2</v>
      </c>
      <c r="BF718">
        <f>'Expense Drivers'!AQ357</f>
        <v>-7.6528046400753169E-2</v>
      </c>
      <c r="BG718">
        <f>'Expense Drivers'!AR357</f>
        <v>-5.6017517065655165E-3</v>
      </c>
    </row>
    <row r="719" spans="1:59">
      <c r="A719" t="str">
        <f>'Expense Drivers'!I358</f>
        <v>Y/Y Abs Change</v>
      </c>
      <c r="B719">
        <f>'Expense Drivers'!J358</f>
        <v>0</v>
      </c>
      <c r="C719">
        <f>'Expense Drivers'!K358</f>
        <v>0</v>
      </c>
      <c r="D719">
        <f>'Expense Drivers'!L358</f>
        <v>0</v>
      </c>
      <c r="E719">
        <f>'Expense Drivers'!M358</f>
        <v>0</v>
      </c>
      <c r="F719">
        <f>'Expense Drivers'!N358</f>
        <v>0</v>
      </c>
      <c r="G719">
        <f>'Expense Drivers'!O358</f>
        <v>0</v>
      </c>
      <c r="H719">
        <f>'Expense Drivers'!P358</f>
        <v>0</v>
      </c>
      <c r="I719">
        <f>'Expense Drivers'!Q358</f>
        <v>0</v>
      </c>
      <c r="J719">
        <f>'Expense Drivers'!R358</f>
        <v>0</v>
      </c>
      <c r="K719">
        <f>'Expense Drivers'!S358</f>
        <v>0</v>
      </c>
      <c r="L719">
        <f>'Expense Drivers'!T358</f>
        <v>0</v>
      </c>
      <c r="M719">
        <f>'Expense Drivers'!U358</f>
        <v>0</v>
      </c>
      <c r="N719">
        <f>'Expense Drivers'!V358</f>
        <v>0</v>
      </c>
      <c r="O719">
        <f>'Expense Drivers'!W358</f>
        <v>0</v>
      </c>
      <c r="P719">
        <f>'Expense Drivers'!X358</f>
        <v>0</v>
      </c>
      <c r="Q719">
        <f>'Expense Drivers'!Y358</f>
        <v>0</v>
      </c>
      <c r="R719">
        <f>'Expense Drivers'!Z358</f>
        <v>0</v>
      </c>
      <c r="S719">
        <f>'Expense Drivers'!AA358</f>
        <v>0</v>
      </c>
      <c r="T719">
        <f>'Expense Drivers'!AB358</f>
        <v>0</v>
      </c>
      <c r="U719">
        <f>'Expense Drivers'!AC358</f>
        <v>-9796.6146800388669</v>
      </c>
      <c r="V719">
        <f>'Expense Drivers'!AD358</f>
        <v>-4978.6577331541484</v>
      </c>
      <c r="W719">
        <f>'Expense Drivers'!AE358</f>
        <v>-7280.2635197410127</v>
      </c>
      <c r="X719">
        <f>'Expense Drivers'!AF358</f>
        <v>-3533.3556541391226</v>
      </c>
      <c r="Y719">
        <f>'Expense Drivers'!AG358</f>
        <v>163.97210631456983</v>
      </c>
      <c r="Z719">
        <f>'Expense Drivers'!AH358</f>
        <v>219.13919413919939</v>
      </c>
      <c r="AA719">
        <f>'Expense Drivers'!AI358</f>
        <v>-1480.8174807065006</v>
      </c>
      <c r="AB719">
        <f>'Expense Drivers'!AJ358</f>
        <v>-1682.8771741592354</v>
      </c>
      <c r="AD719">
        <f>'Expense Drivers'!AT358</f>
        <v>0</v>
      </c>
      <c r="AE719">
        <f>'Expense Drivers'!AU358</f>
        <v>0</v>
      </c>
      <c r="AF719">
        <f>'Expense Drivers'!AV358</f>
        <v>0</v>
      </c>
      <c r="AG719">
        <f>'Expense Drivers'!AW358</f>
        <v>0</v>
      </c>
      <c r="AH719">
        <f>'Expense Drivers'!AX358</f>
        <v>-28463.561479977914</v>
      </c>
      <c r="AI719">
        <f>'Expense Drivers'!AY358</f>
        <v>-16912.5392066309</v>
      </c>
      <c r="AJ719">
        <f>'Expense Drivers'!AZ358</f>
        <v>3626.019838045293</v>
      </c>
      <c r="AK719">
        <f>'Expense Drivers'!BA358</f>
        <v>6757.0791573152237</v>
      </c>
      <c r="AL719">
        <f>'Expense Drivers'!BB358</f>
        <v>7929.5121672862733</v>
      </c>
      <c r="AM719">
        <f>'Expense Drivers'!BC358</f>
        <v>6959.242505894741</v>
      </c>
      <c r="AN719">
        <f>'Expense Drivers'!BD358</f>
        <v>6037.9454546706984</v>
      </c>
      <c r="AO719">
        <f>'Expense Drivers'!BE358</f>
        <v>7033.2936992211326</v>
      </c>
      <c r="AP719">
        <f>'Expense Drivers'!BF358</f>
        <v>7598.3061956910824</v>
      </c>
      <c r="AQ719">
        <f>'Expense Drivers'!BG358</f>
        <v>7807.4868634911545</v>
      </c>
      <c r="AR719">
        <f>'Expense Drivers'!BH358</f>
        <v>8045.2153798087384</v>
      </c>
      <c r="AS719">
        <f>'Expense Drivers'!BI358</f>
        <v>8299.8935150129255</v>
      </c>
      <c r="AZ719">
        <f>'Expense Drivers'!AK358</f>
        <v>644.92877280036919</v>
      </c>
      <c r="BA719">
        <f>'Expense Drivers'!AL358</f>
        <v>-578.07406348299264</v>
      </c>
      <c r="BB719">
        <f>'Expense Drivers'!AM358</f>
        <v>1222.3221078765055</v>
      </c>
      <c r="BC719">
        <f>'Expense Drivers'!AN358</f>
        <v>-281.48508331246558</v>
      </c>
      <c r="BD719">
        <f>'Expense Drivers'!AO358</f>
        <v>1681.0970076000303</v>
      </c>
      <c r="BE719">
        <f>'Expense Drivers'!AP358</f>
        <v>2260.472032194084</v>
      </c>
      <c r="BF719">
        <f>'Expense Drivers'!AQ358</f>
        <v>1549.1736430058736</v>
      </c>
      <c r="BG719">
        <f>'Expense Drivers'!AR358</f>
        <v>1781.5848057179974</v>
      </c>
    </row>
    <row r="720" spans="1:59">
      <c r="A720" t="str">
        <f>'Expense Drivers'!I359</f>
        <v>Q/Q Abs Change</v>
      </c>
      <c r="B720">
        <f>'Expense Drivers'!J359</f>
        <v>0</v>
      </c>
      <c r="C720">
        <f>'Expense Drivers'!K359</f>
        <v>0</v>
      </c>
      <c r="D720">
        <f>'Expense Drivers'!L359</f>
        <v>0</v>
      </c>
      <c r="E720">
        <f>'Expense Drivers'!M359</f>
        <v>0</v>
      </c>
      <c r="F720">
        <f>'Expense Drivers'!N359</f>
        <v>0</v>
      </c>
      <c r="G720">
        <f>'Expense Drivers'!O359</f>
        <v>0</v>
      </c>
      <c r="H720">
        <f>'Expense Drivers'!P359</f>
        <v>0</v>
      </c>
      <c r="I720">
        <f>'Expense Drivers'!Q359</f>
        <v>0</v>
      </c>
      <c r="J720">
        <f>'Expense Drivers'!R359</f>
        <v>0</v>
      </c>
      <c r="K720">
        <f>'Expense Drivers'!S359</f>
        <v>0</v>
      </c>
      <c r="L720">
        <f>'Expense Drivers'!T359</f>
        <v>0</v>
      </c>
      <c r="M720">
        <f>'Expense Drivers'!U359</f>
        <v>0</v>
      </c>
      <c r="N720">
        <f>'Expense Drivers'!V359</f>
        <v>0</v>
      </c>
      <c r="O720">
        <f>'Expense Drivers'!W359</f>
        <v>0</v>
      </c>
      <c r="P720">
        <f>'Expense Drivers'!X359</f>
        <v>0</v>
      </c>
      <c r="Q720">
        <f>'Expense Drivers'!Y359</f>
        <v>0</v>
      </c>
      <c r="R720">
        <f>'Expense Drivers'!Z359</f>
        <v>-1674.2075958182904</v>
      </c>
      <c r="S720">
        <f>'Expense Drivers'!AA359</f>
        <v>-1483.1660453547738</v>
      </c>
      <c r="T720">
        <f>'Expense Drivers'!AB359</f>
        <v>-2570.5832628909411</v>
      </c>
      <c r="U720">
        <f>'Expense Drivers'!AC359</f>
        <v>-4068.6577759748616</v>
      </c>
      <c r="V720">
        <f>'Expense Drivers'!AD359</f>
        <v>3143.7493510664281</v>
      </c>
      <c r="W720">
        <f>'Expense Drivers'!AE359</f>
        <v>-3784.7718319416381</v>
      </c>
      <c r="X720">
        <f>'Expense Drivers'!AF359</f>
        <v>1176.324602710949</v>
      </c>
      <c r="Y720">
        <f>'Expense Drivers'!AG359</f>
        <v>-371.33001552116912</v>
      </c>
      <c r="Z720">
        <f>'Expense Drivers'!AH359</f>
        <v>3198.9164388910576</v>
      </c>
      <c r="AA720">
        <f>'Expense Drivers'!AI359</f>
        <v>-5484.7285067873381</v>
      </c>
      <c r="AB720">
        <f>'Expense Drivers'!AJ359</f>
        <v>974.26490925821417</v>
      </c>
      <c r="AD720">
        <f>'Expense Drivers'!AT359</f>
        <v>0</v>
      </c>
      <c r="AE720">
        <f>'Expense Drivers'!AU359</f>
        <v>0</v>
      </c>
      <c r="AF720">
        <f>'Expense Drivers'!AV359</f>
        <v>0</v>
      </c>
      <c r="AG720" t="str">
        <f>'Expense Drivers'!AW359</f>
        <v>NA</v>
      </c>
      <c r="AH720" t="str">
        <f>'Expense Drivers'!AX359</f>
        <v>NA</v>
      </c>
      <c r="AI720" t="str">
        <f>'Expense Drivers'!AY359</f>
        <v>NA</v>
      </c>
      <c r="AJ720" t="str">
        <f>'Expense Drivers'!AZ359</f>
        <v>NA</v>
      </c>
      <c r="AK720" t="str">
        <f>'Expense Drivers'!BA359</f>
        <v>NA</v>
      </c>
      <c r="AL720" t="str">
        <f>'Expense Drivers'!BB359</f>
        <v>NA</v>
      </c>
      <c r="AM720" t="str">
        <f>'Expense Drivers'!BC359</f>
        <v>NA</v>
      </c>
      <c r="AN720" t="str">
        <f>'Expense Drivers'!BD359</f>
        <v>NA</v>
      </c>
      <c r="AO720" t="str">
        <f>'Expense Drivers'!BE359</f>
        <v>NA</v>
      </c>
      <c r="AP720" t="str">
        <f>'Expense Drivers'!BF359</f>
        <v>NA</v>
      </c>
      <c r="AQ720" t="str">
        <f>'Expense Drivers'!BG359</f>
        <v>NA</v>
      </c>
      <c r="AR720" t="str">
        <f>'Expense Drivers'!BH359</f>
        <v>NA</v>
      </c>
      <c r="AS720" t="str">
        <f>'Expense Drivers'!BI359</f>
        <v>NA</v>
      </c>
      <c r="AZ720">
        <f>'Expense Drivers'!AK359</f>
        <v>1956.4759314384355</v>
      </c>
      <c r="BA720">
        <f>'Expense Drivers'!AL359</f>
        <v>1975.9136026076958</v>
      </c>
      <c r="BB720">
        <f>'Expense Drivers'!AM359</f>
        <v>-3684.33233542784</v>
      </c>
      <c r="BC720">
        <f>'Expense Drivers'!AN359</f>
        <v>-529.54228193075687</v>
      </c>
      <c r="BD720">
        <f>'Expense Drivers'!AO359</f>
        <v>3919.0580223509314</v>
      </c>
      <c r="BE720">
        <f>'Expense Drivers'!AP359</f>
        <v>2555.2886272017495</v>
      </c>
      <c r="BF720">
        <f>'Expense Drivers'!AQ359</f>
        <v>-4395.6307246160504</v>
      </c>
      <c r="BG720">
        <f>'Expense Drivers'!AR359</f>
        <v>-297.1311192186331</v>
      </c>
    </row>
    <row r="721" spans="1:59">
      <c r="A721">
        <f>'Expense Drivers'!I360</f>
        <v>0</v>
      </c>
      <c r="B721">
        <f>'Expense Drivers'!J360</f>
        <v>0</v>
      </c>
      <c r="C721">
        <f>'Expense Drivers'!K360</f>
        <v>0</v>
      </c>
      <c r="D721">
        <f>'Expense Drivers'!L360</f>
        <v>0</v>
      </c>
      <c r="E721">
        <f>'Expense Drivers'!M360</f>
        <v>0</v>
      </c>
      <c r="F721">
        <f>'Expense Drivers'!N360</f>
        <v>0</v>
      </c>
      <c r="G721">
        <f>'Expense Drivers'!O360</f>
        <v>0</v>
      </c>
      <c r="H721">
        <f>'Expense Drivers'!P360</f>
        <v>0</v>
      </c>
      <c r="I721">
        <f>'Expense Drivers'!Q360</f>
        <v>0</v>
      </c>
      <c r="J721">
        <f>'Expense Drivers'!R360</f>
        <v>0</v>
      </c>
      <c r="K721">
        <f>'Expense Drivers'!S360</f>
        <v>0</v>
      </c>
      <c r="L721">
        <f>'Expense Drivers'!T360</f>
        <v>0</v>
      </c>
      <c r="M721">
        <f>'Expense Drivers'!U360</f>
        <v>0</v>
      </c>
      <c r="N721">
        <f>'Expense Drivers'!V360</f>
        <v>0</v>
      </c>
      <c r="O721">
        <f>'Expense Drivers'!W360</f>
        <v>0</v>
      </c>
      <c r="P721">
        <f>'Expense Drivers'!X360</f>
        <v>0</v>
      </c>
      <c r="Q721">
        <f>'Expense Drivers'!Y360</f>
        <v>0</v>
      </c>
      <c r="R721">
        <f>'Expense Drivers'!Z360</f>
        <v>0</v>
      </c>
      <c r="S721">
        <f>'Expense Drivers'!AA360</f>
        <v>0</v>
      </c>
      <c r="T721">
        <f>'Expense Drivers'!AB360</f>
        <v>0</v>
      </c>
      <c r="U721">
        <f>'Expense Drivers'!AC360</f>
        <v>0</v>
      </c>
      <c r="V721">
        <f>'Expense Drivers'!AD360</f>
        <v>0</v>
      </c>
      <c r="W721">
        <f>'Expense Drivers'!AE360</f>
        <v>0</v>
      </c>
      <c r="X721">
        <f>'Expense Drivers'!AF360</f>
        <v>0</v>
      </c>
      <c r="Y721">
        <f>'Expense Drivers'!AG360</f>
        <v>0</v>
      </c>
      <c r="Z721">
        <f>'Expense Drivers'!AH360</f>
        <v>0</v>
      </c>
      <c r="AA721">
        <f>'Expense Drivers'!AI360</f>
        <v>0</v>
      </c>
      <c r="AB721">
        <f>'Expense Drivers'!AJ360</f>
        <v>0</v>
      </c>
      <c r="AD721">
        <f>'Expense Drivers'!AT360</f>
        <v>0</v>
      </c>
      <c r="AE721">
        <f>'Expense Drivers'!AU360</f>
        <v>0</v>
      </c>
      <c r="AF721">
        <f>'Expense Drivers'!AV360</f>
        <v>0</v>
      </c>
      <c r="AG721">
        <f>'Expense Drivers'!AW360</f>
        <v>0</v>
      </c>
      <c r="AH721">
        <f>'Expense Drivers'!AX360</f>
        <v>0</v>
      </c>
      <c r="AI721">
        <f>'Expense Drivers'!AY360</f>
        <v>0</v>
      </c>
      <c r="AJ721">
        <f>'Expense Drivers'!AZ360</f>
        <v>0</v>
      </c>
      <c r="AK721">
        <f>'Expense Drivers'!BA360</f>
        <v>0</v>
      </c>
      <c r="AL721">
        <f>'Expense Drivers'!BB360</f>
        <v>0</v>
      </c>
      <c r="AM721">
        <f>'Expense Drivers'!BC360</f>
        <v>0</v>
      </c>
      <c r="AN721">
        <f>'Expense Drivers'!BD360</f>
        <v>0</v>
      </c>
      <c r="AO721">
        <f>'Expense Drivers'!BE360</f>
        <v>0</v>
      </c>
      <c r="AP721">
        <f>'Expense Drivers'!BF360</f>
        <v>0</v>
      </c>
      <c r="AQ721">
        <f>'Expense Drivers'!BG360</f>
        <v>0</v>
      </c>
      <c r="AR721">
        <f>'Expense Drivers'!BH360</f>
        <v>0</v>
      </c>
      <c r="AS721">
        <f>'Expense Drivers'!BI360</f>
        <v>0</v>
      </c>
      <c r="AZ721">
        <f>'Expense Drivers'!AK360</f>
        <v>0</v>
      </c>
      <c r="BA721">
        <f>'Expense Drivers'!AL360</f>
        <v>0</v>
      </c>
      <c r="BB721">
        <f>'Expense Drivers'!AM360</f>
        <v>0</v>
      </c>
      <c r="BC721">
        <f>'Expense Drivers'!AN360</f>
        <v>0</v>
      </c>
      <c r="BD721">
        <f>'Expense Drivers'!AO360</f>
        <v>0</v>
      </c>
      <c r="BE721">
        <f>'Expense Drivers'!AP360</f>
        <v>0</v>
      </c>
      <c r="BF721">
        <f>'Expense Drivers'!AQ360</f>
        <v>0</v>
      </c>
      <c r="BG721">
        <f>'Expense Drivers'!AR360</f>
        <v>0</v>
      </c>
    </row>
    <row r="722" spans="1:59">
      <c r="A722" t="str">
        <f>FX!I6</f>
        <v>Morgan Stanley | Foreign Currency Analysis</v>
      </c>
      <c r="B722">
        <f>FX!J6</f>
        <v>0</v>
      </c>
      <c r="C722">
        <f>FX!K6</f>
        <v>0</v>
      </c>
      <c r="D722">
        <f>FX!L6</f>
        <v>0</v>
      </c>
      <c r="E722">
        <f>FX!M6</f>
        <v>40908</v>
      </c>
      <c r="F722">
        <f>FX!N6</f>
        <v>0</v>
      </c>
      <c r="G722">
        <f>FX!O6</f>
        <v>0</v>
      </c>
      <c r="H722">
        <f>FX!P6</f>
        <v>0</v>
      </c>
      <c r="I722">
        <f>FX!Q6</f>
        <v>41274</v>
      </c>
      <c r="J722">
        <f>FX!R6</f>
        <v>0</v>
      </c>
      <c r="K722">
        <f>FX!S6</f>
        <v>0</v>
      </c>
      <c r="L722">
        <f>FX!T6</f>
        <v>0</v>
      </c>
      <c r="M722">
        <f>FX!U6</f>
        <v>41639</v>
      </c>
      <c r="N722">
        <f>FX!V6</f>
        <v>0</v>
      </c>
      <c r="O722">
        <f>FX!W6</f>
        <v>0</v>
      </c>
      <c r="P722">
        <f>FX!X6</f>
        <v>0</v>
      </c>
      <c r="Q722">
        <f>FX!Y6</f>
        <v>42004</v>
      </c>
      <c r="R722">
        <f>FX!Z6</f>
        <v>0</v>
      </c>
      <c r="S722">
        <f>FX!AA6</f>
        <v>0</v>
      </c>
      <c r="T722">
        <f>FX!AB6</f>
        <v>0</v>
      </c>
      <c r="U722">
        <f>FX!AC6</f>
        <v>42369</v>
      </c>
      <c r="V722">
        <f>FX!AD6</f>
        <v>0</v>
      </c>
      <c r="W722">
        <f>FX!AE6</f>
        <v>0</v>
      </c>
      <c r="X722">
        <f>FX!AF6</f>
        <v>0</v>
      </c>
      <c r="Y722">
        <f>FX!AG6</f>
        <v>42735</v>
      </c>
      <c r="Z722">
        <f>FX!AH6</f>
        <v>0</v>
      </c>
      <c r="AA722">
        <f>FX!AI6</f>
        <v>0</v>
      </c>
      <c r="AB722">
        <f>FX!AJ6</f>
        <v>0</v>
      </c>
      <c r="AD722">
        <f>FX!AT6</f>
        <v>0</v>
      </c>
      <c r="AZ722">
        <f>FX!AK6</f>
        <v>43100</v>
      </c>
      <c r="BA722">
        <f>FX!AL6</f>
        <v>0</v>
      </c>
      <c r="BB722">
        <f>FX!AM6</f>
        <v>0</v>
      </c>
      <c r="BC722">
        <f>FX!AN6</f>
        <v>0</v>
      </c>
      <c r="BD722">
        <f>FX!AO6</f>
        <v>43465</v>
      </c>
      <c r="BE722">
        <f>FX!AP6</f>
        <v>0</v>
      </c>
      <c r="BF722">
        <f>FX!AQ6</f>
        <v>0</v>
      </c>
      <c r="BG722">
        <f>FX!AR6</f>
        <v>0</v>
      </c>
    </row>
    <row r="723" spans="1:59">
      <c r="A723" t="str">
        <f>FX!I7</f>
        <v>(USD millions)</v>
      </c>
      <c r="B723">
        <f>FX!J7</f>
        <v>0</v>
      </c>
      <c r="C723">
        <f>FX!K7</f>
        <v>0</v>
      </c>
      <c r="D723">
        <f>FX!L7</f>
        <v>0</v>
      </c>
      <c r="E723">
        <f>FX!M7</f>
        <v>1</v>
      </c>
      <c r="F723">
        <f>FX!N7</f>
        <v>2</v>
      </c>
      <c r="G723">
        <f>FX!O7</f>
        <v>3</v>
      </c>
      <c r="H723">
        <f>FX!P7</f>
        <v>4</v>
      </c>
      <c r="I723">
        <f>FX!Q7</f>
        <v>1</v>
      </c>
      <c r="J723">
        <f>FX!R7</f>
        <v>2</v>
      </c>
      <c r="K723">
        <f>FX!S7</f>
        <v>3</v>
      </c>
      <c r="L723">
        <f>FX!T7</f>
        <v>4</v>
      </c>
      <c r="M723">
        <f>FX!U7</f>
        <v>1</v>
      </c>
      <c r="N723">
        <f>FX!V7</f>
        <v>2</v>
      </c>
      <c r="O723">
        <f>FX!W7</f>
        <v>3</v>
      </c>
      <c r="P723">
        <f>FX!X7</f>
        <v>4</v>
      </c>
      <c r="Q723">
        <f>FX!Y7</f>
        <v>1</v>
      </c>
      <c r="R723">
        <f>FX!Z7</f>
        <v>2</v>
      </c>
      <c r="S723">
        <f>FX!AA7</f>
        <v>3</v>
      </c>
      <c r="T723">
        <f>FX!AB7</f>
        <v>4</v>
      </c>
      <c r="U723">
        <f>FX!AC7</f>
        <v>1</v>
      </c>
      <c r="V723">
        <f>FX!AD7</f>
        <v>2</v>
      </c>
      <c r="W723">
        <f>FX!AE7</f>
        <v>3</v>
      </c>
      <c r="X723">
        <f>FX!AF7</f>
        <v>4</v>
      </c>
      <c r="Y723">
        <f>FX!AG7</f>
        <v>1</v>
      </c>
      <c r="Z723">
        <f>FX!AH7</f>
        <v>2</v>
      </c>
      <c r="AA723">
        <f>FX!AI7</f>
        <v>3</v>
      </c>
      <c r="AB723">
        <f>FX!AJ7</f>
        <v>4</v>
      </c>
      <c r="AD723">
        <f>FX!AT7</f>
        <v>40908</v>
      </c>
      <c r="AE723">
        <f>FX!AU7</f>
        <v>41274</v>
      </c>
      <c r="AF723">
        <f>FX!AV6</f>
        <v>41639</v>
      </c>
      <c r="AG723">
        <f>FX!AW6</f>
        <v>42004</v>
      </c>
      <c r="AH723">
        <f>FX!AX6</f>
        <v>42369</v>
      </c>
      <c r="AI723">
        <f>FX!AY6</f>
        <v>42735</v>
      </c>
      <c r="AJ723">
        <f>FX!AZ6</f>
        <v>43100</v>
      </c>
      <c r="AK723">
        <f>FX!BA6</f>
        <v>43465</v>
      </c>
      <c r="AL723">
        <f>FX!BB6</f>
        <v>43830</v>
      </c>
      <c r="AM723">
        <f>FX!BC6</f>
        <v>44196</v>
      </c>
      <c r="AN723">
        <f>FX!BD6</f>
        <v>44561</v>
      </c>
      <c r="AO723">
        <f>FX!BE6</f>
        <v>44926</v>
      </c>
      <c r="AP723">
        <f>FX!BF6</f>
        <v>45291</v>
      </c>
      <c r="AQ723">
        <f>FX!BG6</f>
        <v>45657</v>
      </c>
      <c r="AR723">
        <f>FX!BH6</f>
        <v>46022</v>
      </c>
      <c r="AS723">
        <f>FX!BI6</f>
        <v>46387</v>
      </c>
      <c r="AZ723">
        <f>FX!AK7</f>
        <v>1</v>
      </c>
      <c r="BA723">
        <f>FX!AL7</f>
        <v>2</v>
      </c>
      <c r="BB723">
        <f>FX!AM7</f>
        <v>3</v>
      </c>
      <c r="BC723">
        <f>FX!AN7</f>
        <v>4</v>
      </c>
      <c r="BD723">
        <f>FX!AO7</f>
        <v>1</v>
      </c>
      <c r="BE723">
        <f>FX!AP7</f>
        <v>2</v>
      </c>
      <c r="BF723">
        <f>FX!AQ7</f>
        <v>3</v>
      </c>
      <c r="BG723">
        <f>FX!AR7</f>
        <v>4</v>
      </c>
    </row>
    <row r="724" spans="1:59">
      <c r="A724" t="str">
        <f>FX!I8</f>
        <v>Revenue by Geography (US $)</v>
      </c>
      <c r="B724">
        <f>FX!J8</f>
        <v>0</v>
      </c>
      <c r="C724">
        <f>FX!K8</f>
        <v>0</v>
      </c>
      <c r="D724">
        <f>FX!L8</f>
        <v>0</v>
      </c>
      <c r="E724">
        <f>FX!M8</f>
        <v>0</v>
      </c>
      <c r="F724">
        <f>FX!N8</f>
        <v>0</v>
      </c>
      <c r="G724">
        <f>FX!O8</f>
        <v>0</v>
      </c>
      <c r="H724">
        <f>FX!P8</f>
        <v>0</v>
      </c>
      <c r="I724">
        <f>FX!Q8</f>
        <v>0</v>
      </c>
      <c r="J724">
        <f>FX!R8</f>
        <v>0</v>
      </c>
      <c r="K724">
        <f>FX!S8</f>
        <v>0</v>
      </c>
      <c r="L724">
        <f>FX!T8</f>
        <v>0</v>
      </c>
      <c r="M724">
        <f>FX!U8</f>
        <v>0</v>
      </c>
      <c r="N724">
        <f>FX!V8</f>
        <v>0</v>
      </c>
      <c r="O724">
        <f>FX!W8</f>
        <v>0</v>
      </c>
      <c r="P724">
        <f>FX!X8</f>
        <v>0</v>
      </c>
      <c r="Q724">
        <f>FX!Y8</f>
        <v>0</v>
      </c>
      <c r="R724">
        <f>FX!Z8</f>
        <v>0</v>
      </c>
      <c r="S724">
        <f>FX!AA8</f>
        <v>0</v>
      </c>
      <c r="T724">
        <f>FX!AB8</f>
        <v>0</v>
      </c>
      <c r="U724">
        <f>FX!AC8</f>
        <v>0</v>
      </c>
      <c r="V724">
        <f>FX!AD8</f>
        <v>0</v>
      </c>
      <c r="W724">
        <f>FX!AE8</f>
        <v>0</v>
      </c>
      <c r="X724">
        <f>FX!AF8</f>
        <v>0</v>
      </c>
      <c r="Y724">
        <f>FX!AG8</f>
        <v>0</v>
      </c>
      <c r="Z724">
        <f>FX!AH8</f>
        <v>0</v>
      </c>
      <c r="AA724">
        <f>FX!AI8</f>
        <v>0</v>
      </c>
      <c r="AB724">
        <f>FX!AJ8</f>
        <v>0</v>
      </c>
      <c r="AD724">
        <f>FX!AT8</f>
        <v>0</v>
      </c>
      <c r="AE724">
        <f>FX!AU8</f>
        <v>0</v>
      </c>
      <c r="AF724">
        <f>FX!AV8</f>
        <v>0</v>
      </c>
      <c r="AG724">
        <f>FX!AW8</f>
        <v>0</v>
      </c>
      <c r="AH724">
        <f>FX!AX8</f>
        <v>0</v>
      </c>
      <c r="AI724">
        <f>FX!AY8</f>
        <v>0</v>
      </c>
      <c r="AJ724">
        <f>FX!AZ8</f>
        <v>0</v>
      </c>
      <c r="AK724">
        <f>FX!BA8</f>
        <v>0</v>
      </c>
      <c r="AL724">
        <f>FX!BB8</f>
        <v>0</v>
      </c>
      <c r="AM724">
        <f>FX!BC8</f>
        <v>0</v>
      </c>
      <c r="AN724">
        <f>FX!BD8</f>
        <v>0</v>
      </c>
      <c r="AO724">
        <f>FX!BE8</f>
        <v>0</v>
      </c>
      <c r="AP724">
        <f>FX!BF8</f>
        <v>0</v>
      </c>
      <c r="AQ724">
        <f>FX!BG8</f>
        <v>0</v>
      </c>
      <c r="AR724">
        <f>FX!BH8</f>
        <v>0</v>
      </c>
      <c r="AS724">
        <f>FX!BI8</f>
        <v>0</v>
      </c>
      <c r="AZ724">
        <f>FX!AK8</f>
        <v>0</v>
      </c>
      <c r="BA724">
        <f>FX!AL8</f>
        <v>0</v>
      </c>
      <c r="BB724">
        <f>FX!AM8</f>
        <v>0</v>
      </c>
      <c r="BC724">
        <f>FX!AN8</f>
        <v>0</v>
      </c>
      <c r="BD724">
        <f>FX!AO8</f>
        <v>0</v>
      </c>
      <c r="BE724">
        <f>FX!AP8</f>
        <v>0</v>
      </c>
      <c r="BF724">
        <f>FX!AQ8</f>
        <v>0</v>
      </c>
      <c r="BG724">
        <f>FX!AR8</f>
        <v>0</v>
      </c>
    </row>
    <row r="725" spans="1:59">
      <c r="A725" t="str">
        <f>FX!I9</f>
        <v>Americas</v>
      </c>
      <c r="B725">
        <f>FX!J9</f>
        <v>0</v>
      </c>
      <c r="C725">
        <f>FX!K9</f>
        <v>0</v>
      </c>
      <c r="D725">
        <f>FX!L9</f>
        <v>0</v>
      </c>
      <c r="E725">
        <f>FX!M9</f>
        <v>0</v>
      </c>
      <c r="F725">
        <f>FX!N9</f>
        <v>0</v>
      </c>
      <c r="G725">
        <f>FX!O9</f>
        <v>0</v>
      </c>
      <c r="H725">
        <f>FX!P9</f>
        <v>0</v>
      </c>
      <c r="I725">
        <f>FX!Q9</f>
        <v>0</v>
      </c>
      <c r="J725">
        <f>FX!R9</f>
        <v>0</v>
      </c>
      <c r="K725">
        <f>FX!S9</f>
        <v>0</v>
      </c>
      <c r="L725">
        <f>FX!T9</f>
        <v>0</v>
      </c>
      <c r="M725">
        <f>FX!U9</f>
        <v>0</v>
      </c>
      <c r="N725">
        <f>FX!V9</f>
        <v>0</v>
      </c>
      <c r="O725">
        <f>FX!W9</f>
        <v>0</v>
      </c>
      <c r="P725">
        <f>FX!X9</f>
        <v>0</v>
      </c>
      <c r="Q725">
        <f>FX!Y9</f>
        <v>51.536000000000001</v>
      </c>
      <c r="R725">
        <f>FX!Z9</f>
        <v>64.349000000000004</v>
      </c>
      <c r="S725">
        <f>FX!AA9</f>
        <v>78.007999999999996</v>
      </c>
      <c r="T725">
        <f>FX!AB9</f>
        <v>109.54300000000001</v>
      </c>
      <c r="U725">
        <f>FX!AC9</f>
        <v>100.624</v>
      </c>
      <c r="V725">
        <f>FX!AD9</f>
        <v>110.872</v>
      </c>
      <c r="W725">
        <f>FX!AE9</f>
        <v>124.024</v>
      </c>
      <c r="X725">
        <f>FX!AF9</f>
        <v>170.13300000000001</v>
      </c>
      <c r="Y725">
        <f>FX!AG9</f>
        <v>147.17400000000001</v>
      </c>
      <c r="Z725">
        <f>FX!AH9</f>
        <v>156.52199999999999</v>
      </c>
      <c r="AA725">
        <f>FX!AI9</f>
        <v>160.739</v>
      </c>
      <c r="AB725">
        <f>FX!AJ9</f>
        <v>266.43799999999999</v>
      </c>
      <c r="AD725">
        <f>FX!AT9</f>
        <v>0</v>
      </c>
      <c r="AE725">
        <f>FX!AU9</f>
        <v>0</v>
      </c>
      <c r="AF725">
        <f>FX!AV9</f>
        <v>163.30199999999999</v>
      </c>
      <c r="AG725">
        <f>FX!AW9</f>
        <v>303.43600000000004</v>
      </c>
      <c r="AH725">
        <f>FX!AX9</f>
        <v>505.65300000000002</v>
      </c>
      <c r="AI725">
        <f>FX!AY9</f>
        <v>0</v>
      </c>
      <c r="AJ725">
        <f>FX!AZ9</f>
        <v>0</v>
      </c>
      <c r="AK725">
        <f>FX!BA9</f>
        <v>0</v>
      </c>
      <c r="AL725">
        <f>FX!BB9</f>
        <v>0</v>
      </c>
      <c r="AM725">
        <f>FX!BC9</f>
        <v>0</v>
      </c>
      <c r="AN725">
        <f>FX!BD9</f>
        <v>0</v>
      </c>
      <c r="AO725">
        <f>FX!BE9</f>
        <v>0</v>
      </c>
      <c r="AP725">
        <f>FX!BF9</f>
        <v>0</v>
      </c>
      <c r="AQ725">
        <f>FX!BG9</f>
        <v>0</v>
      </c>
      <c r="AR725">
        <f>FX!BH9</f>
        <v>0</v>
      </c>
      <c r="AS725">
        <f>FX!BI9</f>
        <v>0</v>
      </c>
      <c r="AZ725">
        <f>FX!AK9</f>
        <v>208.01300000000001</v>
      </c>
      <c r="BA725">
        <f>FX!AL9</f>
        <v>229.392</v>
      </c>
      <c r="BB725">
        <f>FX!AM9</f>
        <v>228.32599999999999</v>
      </c>
      <c r="BC725">
        <f>FX!AN9</f>
        <v>324.69600000000003</v>
      </c>
      <c r="BD725">
        <f>FX!AO9</f>
        <v>223.36122312293384</v>
      </c>
      <c r="BE725">
        <f>FX!AP9</f>
        <v>230.02528565902261</v>
      </c>
      <c r="BF725">
        <f>FX!AQ9</f>
        <v>236.26730090479458</v>
      </c>
      <c r="BG725">
        <f>FX!AR9</f>
        <v>384.78066472869045</v>
      </c>
    </row>
    <row r="726" spans="1:59">
      <c r="A726" t="str">
        <f>FX!I10</f>
        <v>United States</v>
      </c>
      <c r="B726">
        <f>FX!J10</f>
        <v>0</v>
      </c>
      <c r="C726">
        <f>FX!K10</f>
        <v>0</v>
      </c>
      <c r="D726">
        <f>FX!L10</f>
        <v>0</v>
      </c>
      <c r="E726">
        <f>FX!M10</f>
        <v>0</v>
      </c>
      <c r="F726">
        <f>FX!N10</f>
        <v>0</v>
      </c>
      <c r="G726">
        <f>FX!O10</f>
        <v>0</v>
      </c>
      <c r="H726">
        <f>FX!P10</f>
        <v>0</v>
      </c>
      <c r="I726">
        <f>FX!Q10</f>
        <v>0</v>
      </c>
      <c r="J726">
        <f>FX!R10</f>
        <v>0</v>
      </c>
      <c r="K726">
        <f>FX!S10</f>
        <v>0</v>
      </c>
      <c r="L726">
        <f>FX!T10</f>
        <v>0</v>
      </c>
      <c r="M726">
        <f>FX!U10</f>
        <v>0</v>
      </c>
      <c r="N726">
        <f>FX!V10</f>
        <v>0</v>
      </c>
      <c r="O726">
        <f>FX!W10</f>
        <v>0</v>
      </c>
      <c r="P726">
        <f>FX!X10</f>
        <v>0</v>
      </c>
      <c r="Q726">
        <f>FX!Y10</f>
        <v>0</v>
      </c>
      <c r="R726">
        <f>FX!Z10</f>
        <v>0</v>
      </c>
      <c r="S726">
        <f>FX!AA10</f>
        <v>0</v>
      </c>
      <c r="T726">
        <f>FX!AB10</f>
        <v>0</v>
      </c>
      <c r="U726">
        <f>FX!AC10</f>
        <v>0</v>
      </c>
      <c r="V726">
        <f>FX!AD10</f>
        <v>0</v>
      </c>
      <c r="W726">
        <f>FX!AE10</f>
        <v>0</v>
      </c>
      <c r="X726">
        <f>FX!AF10</f>
        <v>0</v>
      </c>
      <c r="Y726">
        <f>FX!AG10</f>
        <v>0</v>
      </c>
      <c r="Z726">
        <f>FX!AH10</f>
        <v>0</v>
      </c>
      <c r="AA726">
        <f>FX!AI10</f>
        <v>0</v>
      </c>
      <c r="AB726">
        <f>FX!AJ10</f>
        <v>0</v>
      </c>
      <c r="AD726">
        <f>FX!AT10</f>
        <v>0</v>
      </c>
      <c r="AE726">
        <f>FX!AU10</f>
        <v>0</v>
      </c>
      <c r="AF726">
        <f>FX!AV10</f>
        <v>121.595</v>
      </c>
      <c r="AG726">
        <f>FX!AW10</f>
        <v>237.38499999999999</v>
      </c>
      <c r="AH726">
        <f>FX!AX10</f>
        <v>419.74200000000002</v>
      </c>
      <c r="AI726">
        <f>FX!AY10</f>
        <v>0</v>
      </c>
      <c r="AJ726">
        <f>FX!AZ10</f>
        <v>0</v>
      </c>
      <c r="AK726">
        <f>FX!BA10</f>
        <v>0</v>
      </c>
      <c r="AL726">
        <f>FX!BB10</f>
        <v>0</v>
      </c>
      <c r="AM726">
        <f>FX!BC10</f>
        <v>0</v>
      </c>
      <c r="AN726">
        <f>FX!BD10</f>
        <v>0</v>
      </c>
      <c r="AO726">
        <f>FX!BE10</f>
        <v>0</v>
      </c>
      <c r="AP726">
        <f>FX!BF10</f>
        <v>0</v>
      </c>
      <c r="AQ726">
        <f>FX!BG10</f>
        <v>0</v>
      </c>
      <c r="AR726">
        <f>FX!BH10</f>
        <v>0</v>
      </c>
      <c r="AS726">
        <f>FX!BI10</f>
        <v>0</v>
      </c>
      <c r="AZ726">
        <f>FX!AK10</f>
        <v>0</v>
      </c>
      <c r="BA726">
        <f>FX!AL10</f>
        <v>0</v>
      </c>
      <c r="BB726">
        <f>FX!AM10</f>
        <v>0</v>
      </c>
      <c r="BC726">
        <f>FX!AN10</f>
        <v>0</v>
      </c>
      <c r="BD726">
        <f>FX!AO10</f>
        <v>0</v>
      </c>
      <c r="BE726">
        <f>FX!AP10</f>
        <v>0</v>
      </c>
      <c r="BF726">
        <f>FX!AQ10</f>
        <v>0</v>
      </c>
      <c r="BG726">
        <f>FX!AR10</f>
        <v>0</v>
      </c>
    </row>
    <row r="727" spans="1:59">
      <c r="A727" t="str">
        <f>FX!I11</f>
        <v>Other Americas</v>
      </c>
      <c r="B727">
        <f>FX!J11</f>
        <v>0</v>
      </c>
      <c r="C727">
        <f>FX!K11</f>
        <v>0</v>
      </c>
      <c r="D727">
        <f>FX!L11</f>
        <v>0</v>
      </c>
      <c r="E727">
        <f>FX!M11</f>
        <v>0</v>
      </c>
      <c r="F727">
        <f>FX!N11</f>
        <v>0</v>
      </c>
      <c r="G727">
        <f>FX!O11</f>
        <v>0</v>
      </c>
      <c r="H727">
        <f>FX!P11</f>
        <v>0</v>
      </c>
      <c r="I727">
        <f>FX!Q11</f>
        <v>0</v>
      </c>
      <c r="J727">
        <f>FX!R11</f>
        <v>0</v>
      </c>
      <c r="K727">
        <f>FX!S11</f>
        <v>0</v>
      </c>
      <c r="L727">
        <f>FX!T11</f>
        <v>0</v>
      </c>
      <c r="M727">
        <f>FX!U11</f>
        <v>0</v>
      </c>
      <c r="N727">
        <f>FX!V11</f>
        <v>0</v>
      </c>
      <c r="O727">
        <f>FX!W11</f>
        <v>0</v>
      </c>
      <c r="P727">
        <f>FX!X11</f>
        <v>0</v>
      </c>
      <c r="Q727">
        <f>FX!Y11</f>
        <v>0</v>
      </c>
      <c r="R727">
        <f>FX!Z11</f>
        <v>0</v>
      </c>
      <c r="S727">
        <f>FX!AA11</f>
        <v>0</v>
      </c>
      <c r="T727">
        <f>FX!AB11</f>
        <v>0</v>
      </c>
      <c r="U727">
        <f>FX!AC11</f>
        <v>0</v>
      </c>
      <c r="V727">
        <f>FX!AD11</f>
        <v>0</v>
      </c>
      <c r="W727">
        <f>FX!AE11</f>
        <v>0</v>
      </c>
      <c r="X727">
        <f>FX!AF11</f>
        <v>0</v>
      </c>
      <c r="Y727">
        <f>FX!AG11</f>
        <v>0</v>
      </c>
      <c r="Z727">
        <f>FX!AH11</f>
        <v>0</v>
      </c>
      <c r="AA727">
        <f>FX!AI11</f>
        <v>0</v>
      </c>
      <c r="AB727">
        <f>FX!AJ11</f>
        <v>0</v>
      </c>
      <c r="AD727">
        <f>FX!AT11</f>
        <v>0</v>
      </c>
      <c r="AE727">
        <f>FX!AU11</f>
        <v>0</v>
      </c>
      <c r="AF727">
        <f>FX!AV11</f>
        <v>41.706999999999994</v>
      </c>
      <c r="AG727">
        <f>FX!AW11</f>
        <v>66.051000000000045</v>
      </c>
      <c r="AH727">
        <f>FX!AX11</f>
        <v>85.911000000000001</v>
      </c>
      <c r="AI727">
        <f>FX!AY11</f>
        <v>0</v>
      </c>
      <c r="AJ727">
        <f>FX!AZ11</f>
        <v>0</v>
      </c>
      <c r="AK727">
        <f>FX!BA11</f>
        <v>0</v>
      </c>
      <c r="AL727">
        <f>FX!BB11</f>
        <v>0</v>
      </c>
      <c r="AM727">
        <f>FX!BC11</f>
        <v>0</v>
      </c>
      <c r="AN727">
        <f>FX!BD11</f>
        <v>0</v>
      </c>
      <c r="AO727">
        <f>FX!BE11</f>
        <v>0</v>
      </c>
      <c r="AP727">
        <f>FX!BF11</f>
        <v>0</v>
      </c>
      <c r="AQ727">
        <f>FX!BG11</f>
        <v>0</v>
      </c>
      <c r="AR727">
        <f>FX!BH11</f>
        <v>0</v>
      </c>
      <c r="AS727">
        <f>FX!BI11</f>
        <v>0</v>
      </c>
      <c r="AZ727">
        <f>FX!AK11</f>
        <v>0</v>
      </c>
      <c r="BA727">
        <f>FX!AL11</f>
        <v>0</v>
      </c>
      <c r="BB727">
        <f>FX!AM11</f>
        <v>0</v>
      </c>
      <c r="BC727">
        <f>FX!AN11</f>
        <v>0</v>
      </c>
      <c r="BD727">
        <f>FX!AO11</f>
        <v>0</v>
      </c>
      <c r="BE727">
        <f>FX!AP11</f>
        <v>0</v>
      </c>
      <c r="BF727">
        <f>FX!AQ11</f>
        <v>0</v>
      </c>
      <c r="BG727">
        <f>FX!AR11</f>
        <v>0</v>
      </c>
    </row>
    <row r="728" spans="1:59">
      <c r="A728" t="str">
        <f>FX!I12</f>
        <v>EMEA</v>
      </c>
      <c r="B728">
        <f>FX!J12</f>
        <v>0</v>
      </c>
      <c r="C728">
        <f>FX!K12</f>
        <v>0</v>
      </c>
      <c r="D728">
        <f>FX!L12</f>
        <v>0</v>
      </c>
      <c r="E728">
        <f>FX!M12</f>
        <v>0</v>
      </c>
      <c r="F728">
        <f>FX!N12</f>
        <v>0</v>
      </c>
      <c r="G728">
        <f>FX!O12</f>
        <v>0</v>
      </c>
      <c r="H728">
        <f>FX!P12</f>
        <v>0</v>
      </c>
      <c r="I728">
        <f>FX!Q12</f>
        <v>0</v>
      </c>
      <c r="J728">
        <f>FX!R12</f>
        <v>0</v>
      </c>
      <c r="K728">
        <f>FX!S12</f>
        <v>0</v>
      </c>
      <c r="L728">
        <f>FX!T12</f>
        <v>0</v>
      </c>
      <c r="M728">
        <f>FX!U12</f>
        <v>0</v>
      </c>
      <c r="N728">
        <f>FX!V12</f>
        <v>0</v>
      </c>
      <c r="O728">
        <f>FX!W12</f>
        <v>0</v>
      </c>
      <c r="P728">
        <f>FX!X12</f>
        <v>0</v>
      </c>
      <c r="Q728">
        <f>FX!Y12</f>
        <v>114.839</v>
      </c>
      <c r="R728">
        <f>FX!Z12</f>
        <v>115.416</v>
      </c>
      <c r="S728">
        <f>FX!AA12</f>
        <v>124.455</v>
      </c>
      <c r="T728">
        <f>FX!AB12</f>
        <v>131.27500000000001</v>
      </c>
      <c r="U728">
        <f>FX!AC12</f>
        <v>132.208</v>
      </c>
      <c r="V728">
        <f>FX!AD12</f>
        <v>126.807</v>
      </c>
      <c r="W728">
        <f>FX!AE12</f>
        <v>137.185</v>
      </c>
      <c r="X728">
        <f>FX!AF12</f>
        <v>144.905</v>
      </c>
      <c r="Y728">
        <f>FX!AG12</f>
        <v>159.405</v>
      </c>
      <c r="Z728">
        <f>FX!AH12</f>
        <v>153.899</v>
      </c>
      <c r="AA728">
        <f>FX!AI12</f>
        <v>157.92099999999999</v>
      </c>
      <c r="AB728">
        <f>FX!AJ12</f>
        <v>189.298</v>
      </c>
      <c r="AD728">
        <f>FX!AT12</f>
        <v>0</v>
      </c>
      <c r="AE728">
        <f>FX!AU12</f>
        <v>0</v>
      </c>
      <c r="AF728">
        <f>FX!AV12</f>
        <v>315.70499999999998</v>
      </c>
      <c r="AG728">
        <f>FX!AW12</f>
        <v>485.98500000000001</v>
      </c>
      <c r="AH728">
        <f>FX!AX12</f>
        <v>541.10500000000002</v>
      </c>
      <c r="AI728">
        <f>FX!AY12</f>
        <v>0</v>
      </c>
      <c r="AJ728">
        <f>FX!AZ12</f>
        <v>0</v>
      </c>
      <c r="AK728">
        <f>FX!BA12</f>
        <v>0</v>
      </c>
      <c r="AL728">
        <f>FX!BB12</f>
        <v>0</v>
      </c>
      <c r="AM728">
        <f>FX!BC12</f>
        <v>0</v>
      </c>
      <c r="AN728">
        <f>FX!BD12</f>
        <v>0</v>
      </c>
      <c r="AO728">
        <f>FX!BE12</f>
        <v>0</v>
      </c>
      <c r="AP728">
        <f>FX!BF12</f>
        <v>0</v>
      </c>
      <c r="AQ728">
        <f>FX!BG12</f>
        <v>0</v>
      </c>
      <c r="AR728">
        <f>FX!BH12</f>
        <v>0</v>
      </c>
      <c r="AS728">
        <f>FX!BI12</f>
        <v>0</v>
      </c>
      <c r="AZ728">
        <f>FX!AK12</f>
        <v>189.09200000000001</v>
      </c>
      <c r="BA728">
        <f>FX!AL12</f>
        <v>191.68199999999999</v>
      </c>
      <c r="BB728">
        <f>FX!AM12</f>
        <v>207.16800000000001</v>
      </c>
      <c r="BC728">
        <f>FX!AN12</f>
        <v>221.01900000000001</v>
      </c>
      <c r="BD728">
        <f>FX!AO12</f>
        <v>242.95280342716305</v>
      </c>
      <c r="BE728">
        <f>FX!AP12</f>
        <v>224.90985226487999</v>
      </c>
      <c r="BF728">
        <f>FX!AQ12</f>
        <v>232.59880372023537</v>
      </c>
      <c r="BG728">
        <f>FX!AR12</f>
        <v>263.70290731878583</v>
      </c>
    </row>
    <row r="729" spans="1:59">
      <c r="A729" t="str">
        <f>FX!I13</f>
        <v>United Kingdom</v>
      </c>
      <c r="B729">
        <f>FX!J13</f>
        <v>0</v>
      </c>
      <c r="C729">
        <f>FX!K13</f>
        <v>0</v>
      </c>
      <c r="D729">
        <f>FX!L13</f>
        <v>0</v>
      </c>
      <c r="E729">
        <f>FX!M13</f>
        <v>0</v>
      </c>
      <c r="F729">
        <f>FX!N13</f>
        <v>0</v>
      </c>
      <c r="G729">
        <f>FX!O13</f>
        <v>0</v>
      </c>
      <c r="H729">
        <f>FX!P13</f>
        <v>0</v>
      </c>
      <c r="I729">
        <f>FX!Q13</f>
        <v>0</v>
      </c>
      <c r="J729">
        <f>FX!R13</f>
        <v>0</v>
      </c>
      <c r="K729">
        <f>FX!S13</f>
        <v>0</v>
      </c>
      <c r="L729">
        <f>FX!T13</f>
        <v>0</v>
      </c>
      <c r="M729">
        <f>FX!U13</f>
        <v>0</v>
      </c>
      <c r="N729">
        <f>FX!V13</f>
        <v>0</v>
      </c>
      <c r="O729">
        <f>FX!W13</f>
        <v>0</v>
      </c>
      <c r="P729">
        <f>FX!X13</f>
        <v>0</v>
      </c>
      <c r="Q729">
        <f>FX!Y13</f>
        <v>0</v>
      </c>
      <c r="R729">
        <f>FX!Z13</f>
        <v>0</v>
      </c>
      <c r="S729">
        <f>FX!AA13</f>
        <v>0</v>
      </c>
      <c r="T729">
        <f>FX!AB13</f>
        <v>0</v>
      </c>
      <c r="U729">
        <f>FX!AC13</f>
        <v>0</v>
      </c>
      <c r="V729">
        <f>FX!AD13</f>
        <v>0</v>
      </c>
      <c r="W729">
        <f>FX!AE13</f>
        <v>0</v>
      </c>
      <c r="X729">
        <f>FX!AF13</f>
        <v>0</v>
      </c>
      <c r="Y729">
        <f>FX!AG13</f>
        <v>0</v>
      </c>
      <c r="Z729">
        <f>FX!AH13</f>
        <v>0</v>
      </c>
      <c r="AA729">
        <f>FX!AI13</f>
        <v>0</v>
      </c>
      <c r="AB729">
        <f>FX!AJ13</f>
        <v>0</v>
      </c>
      <c r="AD729">
        <f>FX!AT13</f>
        <v>0</v>
      </c>
      <c r="AE729">
        <f>FX!AU13</f>
        <v>0</v>
      </c>
      <c r="AF729">
        <f>FX!AV13</f>
        <v>58.237000000000002</v>
      </c>
      <c r="AG729">
        <f>FX!AW13</f>
        <v>90.314999999999998</v>
      </c>
      <c r="AH729">
        <f>FX!AX13</f>
        <v>107.071</v>
      </c>
      <c r="AI729">
        <f>FX!AY13</f>
        <v>0</v>
      </c>
      <c r="AJ729">
        <f>FX!AZ13</f>
        <v>0</v>
      </c>
      <c r="AK729">
        <f>FX!BA13</f>
        <v>0</v>
      </c>
      <c r="AL729">
        <f>FX!BB13</f>
        <v>0</v>
      </c>
      <c r="AM729">
        <f>FX!BC13</f>
        <v>0</v>
      </c>
      <c r="AN729">
        <f>FX!BD13</f>
        <v>0</v>
      </c>
      <c r="AO729">
        <f>FX!BE13</f>
        <v>0</v>
      </c>
      <c r="AP729">
        <f>FX!BF13</f>
        <v>0</v>
      </c>
      <c r="AQ729">
        <f>FX!BG13</f>
        <v>0</v>
      </c>
      <c r="AR729">
        <f>FX!BH13</f>
        <v>0</v>
      </c>
      <c r="AS729">
        <f>FX!BI13</f>
        <v>0</v>
      </c>
      <c r="AZ729">
        <f>FX!AK13</f>
        <v>0</v>
      </c>
      <c r="BA729">
        <f>FX!AL13</f>
        <v>0</v>
      </c>
      <c r="BB729">
        <f>FX!AM13</f>
        <v>0</v>
      </c>
      <c r="BC729">
        <f>FX!AN13</f>
        <v>0</v>
      </c>
      <c r="BD729">
        <f>FX!AO13</f>
        <v>0</v>
      </c>
      <c r="BE729">
        <f>FX!AP13</f>
        <v>0</v>
      </c>
      <c r="BF729">
        <f>FX!AQ13</f>
        <v>0</v>
      </c>
      <c r="BG729">
        <f>FX!AR13</f>
        <v>0</v>
      </c>
    </row>
    <row r="730" spans="1:59">
      <c r="A730" t="str">
        <f>FX!I14</f>
        <v>Germany &amp; Other Europe</v>
      </c>
      <c r="B730">
        <f>FX!J14</f>
        <v>0</v>
      </c>
      <c r="C730">
        <f>FX!K14</f>
        <v>0</v>
      </c>
      <c r="D730">
        <f>FX!L14</f>
        <v>0</v>
      </c>
      <c r="E730">
        <f>FX!M14</f>
        <v>0</v>
      </c>
      <c r="F730">
        <f>FX!N14</f>
        <v>0</v>
      </c>
      <c r="G730">
        <f>FX!O14</f>
        <v>0</v>
      </c>
      <c r="H730">
        <f>FX!P14</f>
        <v>0</v>
      </c>
      <c r="I730">
        <f>FX!Q14</f>
        <v>0</v>
      </c>
      <c r="J730">
        <f>FX!R14</f>
        <v>0</v>
      </c>
      <c r="K730">
        <f>FX!S14</f>
        <v>0</v>
      </c>
      <c r="L730">
        <f>FX!T14</f>
        <v>0</v>
      </c>
      <c r="M730">
        <f>FX!U14</f>
        <v>0</v>
      </c>
      <c r="N730">
        <f>FX!V14</f>
        <v>0</v>
      </c>
      <c r="O730">
        <f>FX!W14</f>
        <v>0</v>
      </c>
      <c r="P730">
        <f>FX!X14</f>
        <v>0</v>
      </c>
      <c r="Q730">
        <f>FX!Y14</f>
        <v>0</v>
      </c>
      <c r="R730">
        <f>FX!Z14</f>
        <v>0</v>
      </c>
      <c r="S730">
        <f>FX!AA14</f>
        <v>0</v>
      </c>
      <c r="T730">
        <f>FX!AB14</f>
        <v>0</v>
      </c>
      <c r="U730">
        <f>FX!AC14</f>
        <v>0</v>
      </c>
      <c r="V730">
        <f>FX!AD14</f>
        <v>0</v>
      </c>
      <c r="W730">
        <f>FX!AE14</f>
        <v>0</v>
      </c>
      <c r="X730">
        <f>FX!AF14</f>
        <v>0</v>
      </c>
      <c r="Y730">
        <f>FX!AG14</f>
        <v>0</v>
      </c>
      <c r="Z730">
        <f>FX!AH14</f>
        <v>0</v>
      </c>
      <c r="AA730">
        <f>FX!AI14</f>
        <v>0</v>
      </c>
      <c r="AB730">
        <f>FX!AJ14</f>
        <v>0</v>
      </c>
      <c r="AD730">
        <f>FX!AT14</f>
        <v>0</v>
      </c>
      <c r="AE730">
        <f>FX!AU14</f>
        <v>0</v>
      </c>
      <c r="AF730">
        <f>FX!AV14</f>
        <v>177.86799999999999</v>
      </c>
      <c r="AG730">
        <f>FX!AW14</f>
        <v>280.27000000000004</v>
      </c>
      <c r="AH730">
        <f>FX!AX14</f>
        <v>317.23399999999992</v>
      </c>
      <c r="AI730">
        <f>FX!AY14</f>
        <v>0</v>
      </c>
      <c r="AJ730">
        <f>FX!AZ14</f>
        <v>0</v>
      </c>
      <c r="AK730">
        <f>FX!BA14</f>
        <v>0</v>
      </c>
      <c r="AL730">
        <f>FX!BB14</f>
        <v>0</v>
      </c>
      <c r="AM730">
        <f>FX!BC14</f>
        <v>0</v>
      </c>
      <c r="AN730">
        <f>FX!BD14</f>
        <v>0</v>
      </c>
      <c r="AO730">
        <f>FX!BE14</f>
        <v>0</v>
      </c>
      <c r="AP730">
        <f>FX!BF14</f>
        <v>0</v>
      </c>
      <c r="AQ730">
        <f>FX!BG14</f>
        <v>0</v>
      </c>
      <c r="AR730">
        <f>FX!BH14</f>
        <v>0</v>
      </c>
      <c r="AS730">
        <f>FX!BI14</f>
        <v>0</v>
      </c>
      <c r="AZ730">
        <f>FX!AK14</f>
        <v>0</v>
      </c>
      <c r="BA730">
        <f>FX!AL14</f>
        <v>0</v>
      </c>
      <c r="BB730">
        <f>FX!AM14</f>
        <v>0</v>
      </c>
      <c r="BC730">
        <f>FX!AN14</f>
        <v>0</v>
      </c>
      <c r="BD730">
        <f>FX!AO14</f>
        <v>0</v>
      </c>
      <c r="BE730">
        <f>FX!AP14</f>
        <v>0</v>
      </c>
      <c r="BF730">
        <f>FX!AQ14</f>
        <v>0</v>
      </c>
      <c r="BG730">
        <f>FX!AR14</f>
        <v>0</v>
      </c>
    </row>
    <row r="731" spans="1:59">
      <c r="A731" t="str">
        <f>FX!I15</f>
        <v>APAC</v>
      </c>
      <c r="B731">
        <f>FX!J15</f>
        <v>0</v>
      </c>
      <c r="C731">
        <f>FX!K15</f>
        <v>0</v>
      </c>
      <c r="D731">
        <f>FX!L15</f>
        <v>0</v>
      </c>
      <c r="E731">
        <f>FX!M15</f>
        <v>0</v>
      </c>
      <c r="F731">
        <f>FX!N15</f>
        <v>0</v>
      </c>
      <c r="G731">
        <f>FX!O15</f>
        <v>0</v>
      </c>
      <c r="H731">
        <f>FX!P15</f>
        <v>0</v>
      </c>
      <c r="I731">
        <f>FX!Q15</f>
        <v>0</v>
      </c>
      <c r="J731">
        <f>FX!R15</f>
        <v>0</v>
      </c>
      <c r="K731">
        <f>FX!S15</f>
        <v>0</v>
      </c>
      <c r="L731">
        <f>FX!T15</f>
        <v>0</v>
      </c>
      <c r="M731">
        <f>FX!U15</f>
        <v>0</v>
      </c>
      <c r="N731">
        <f>FX!V15</f>
        <v>0</v>
      </c>
      <c r="O731">
        <f>FX!W15</f>
        <v>0</v>
      </c>
      <c r="P731">
        <f>FX!X15</f>
        <v>0</v>
      </c>
      <c r="Q731">
        <f>FX!Y15</f>
        <v>42.506</v>
      </c>
      <c r="R731">
        <f>FX!Z15</f>
        <v>46.866999999999997</v>
      </c>
      <c r="S731">
        <f>FX!AA15</f>
        <v>55.781999999999996</v>
      </c>
      <c r="T731">
        <f>FX!AB15</f>
        <v>53.670999999999999</v>
      </c>
      <c r="U731">
        <f>FX!AC15</f>
        <v>61.34</v>
      </c>
      <c r="V731">
        <f>FX!AD15</f>
        <v>61.627000000000002</v>
      </c>
      <c r="W731">
        <f>FX!AE15</f>
        <v>71.465000000000003</v>
      </c>
      <c r="X731">
        <f>FX!AF15</f>
        <v>81.98</v>
      </c>
      <c r="Y731">
        <f>FX!AG15</f>
        <v>94.674000000000007</v>
      </c>
      <c r="Z731">
        <f>FX!AH15</f>
        <v>96.78</v>
      </c>
      <c r="AA731">
        <f>FX!AI15</f>
        <v>105.20699999999999</v>
      </c>
      <c r="AB731">
        <f>FX!AJ15</f>
        <v>111.089</v>
      </c>
      <c r="AD731">
        <f>FX!AT15</f>
        <v>0</v>
      </c>
      <c r="AE731">
        <f>FX!AU15</f>
        <v>0</v>
      </c>
      <c r="AF731">
        <f>FX!AV15</f>
        <v>110.411</v>
      </c>
      <c r="AG731">
        <f>FX!AW15</f>
        <v>198.82599999999996</v>
      </c>
      <c r="AH731">
        <f>FX!AX15</f>
        <v>276.41200000000003</v>
      </c>
      <c r="AI731">
        <f>FX!AY15</f>
        <v>0</v>
      </c>
      <c r="AJ731">
        <f>FX!AZ15</f>
        <v>0</v>
      </c>
      <c r="AK731">
        <f>FX!BA15</f>
        <v>0</v>
      </c>
      <c r="AL731">
        <f>FX!BB15</f>
        <v>0</v>
      </c>
      <c r="AM731">
        <f>FX!BC15</f>
        <v>0</v>
      </c>
      <c r="AN731">
        <f>FX!BD15</f>
        <v>0</v>
      </c>
      <c r="AO731">
        <f>FX!BE15</f>
        <v>0</v>
      </c>
      <c r="AP731">
        <f>FX!BF15</f>
        <v>0</v>
      </c>
      <c r="AQ731">
        <f>FX!BG15</f>
        <v>0</v>
      </c>
      <c r="AR731">
        <f>FX!BH15</f>
        <v>0</v>
      </c>
      <c r="AS731">
        <f>FX!BI15</f>
        <v>0</v>
      </c>
      <c r="AZ731">
        <f>FX!AK15</f>
        <v>119.562</v>
      </c>
      <c r="BA731">
        <f>FX!AL15</f>
        <v>120.94799999999999</v>
      </c>
      <c r="BB731">
        <f>FX!AM15</f>
        <v>128.47900000000001</v>
      </c>
      <c r="BC731">
        <f>FX!AN15</f>
        <v>128.316</v>
      </c>
      <c r="BD731">
        <f>FX!AO15</f>
        <v>133.42260918431921</v>
      </c>
      <c r="BE731">
        <f>FX!AP15</f>
        <v>125.34347005492123</v>
      </c>
      <c r="BF731">
        <f>FX!AQ15</f>
        <v>129.87140063912813</v>
      </c>
      <c r="BG731">
        <f>FX!AR15</f>
        <v>135.97947438332503</v>
      </c>
    </row>
    <row r="732" spans="1:59">
      <c r="A732" t="str">
        <f>FX!I16</f>
        <v>Japan</v>
      </c>
      <c r="B732">
        <f>FX!J16</f>
        <v>0</v>
      </c>
      <c r="C732">
        <f>FX!K16</f>
        <v>0</v>
      </c>
      <c r="D732">
        <f>FX!L16</f>
        <v>0</v>
      </c>
      <c r="E732">
        <f>FX!M16</f>
        <v>0</v>
      </c>
      <c r="F732">
        <f>FX!N16</f>
        <v>0</v>
      </c>
      <c r="G732">
        <f>FX!O16</f>
        <v>0</v>
      </c>
      <c r="H732">
        <f>FX!P16</f>
        <v>0</v>
      </c>
      <c r="I732">
        <f>FX!Q16</f>
        <v>0</v>
      </c>
      <c r="J732">
        <f>FX!R16</f>
        <v>0</v>
      </c>
      <c r="K732">
        <f>FX!S16</f>
        <v>0</v>
      </c>
      <c r="L732">
        <f>FX!T16</f>
        <v>0</v>
      </c>
      <c r="M732">
        <f>FX!U16</f>
        <v>0</v>
      </c>
      <c r="N732">
        <f>FX!V16</f>
        <v>0</v>
      </c>
      <c r="O732">
        <f>FX!W16</f>
        <v>0</v>
      </c>
      <c r="P732">
        <f>FX!X16</f>
        <v>0</v>
      </c>
      <c r="Q732">
        <f>FX!Y16</f>
        <v>0</v>
      </c>
      <c r="R732">
        <f>FX!Z16</f>
        <v>0</v>
      </c>
      <c r="S732">
        <f>FX!AA16</f>
        <v>0</v>
      </c>
      <c r="T732">
        <f>FX!AB16</f>
        <v>0</v>
      </c>
      <c r="U732">
        <f>FX!AC16</f>
        <v>0</v>
      </c>
      <c r="V732">
        <f>FX!AD16</f>
        <v>0</v>
      </c>
      <c r="W732">
        <f>FX!AE16</f>
        <v>0</v>
      </c>
      <c r="X732">
        <f>FX!AF16</f>
        <v>0</v>
      </c>
      <c r="Y732">
        <f>FX!AG16</f>
        <v>0</v>
      </c>
      <c r="Z732">
        <f>FX!AH16</f>
        <v>0</v>
      </c>
      <c r="AA732">
        <f>FX!AI16</f>
        <v>0</v>
      </c>
      <c r="AB732">
        <f>FX!AJ16</f>
        <v>0</v>
      </c>
      <c r="AD732">
        <f>FX!AT16</f>
        <v>0</v>
      </c>
      <c r="AE732">
        <f>FX!AU16</f>
        <v>0</v>
      </c>
      <c r="AF732">
        <f>FX!AV16</f>
        <v>90.146000000000001</v>
      </c>
      <c r="AG732">
        <f>FX!AW16</f>
        <v>154.798</v>
      </c>
      <c r="AH732">
        <f>FX!AX16</f>
        <v>190.066</v>
      </c>
      <c r="AI732">
        <f>FX!AY16</f>
        <v>0</v>
      </c>
      <c r="AJ732">
        <f>FX!AZ16</f>
        <v>0</v>
      </c>
      <c r="AK732">
        <f>FX!BA16</f>
        <v>0</v>
      </c>
      <c r="AL732">
        <f>FX!BB16</f>
        <v>0</v>
      </c>
      <c r="AM732">
        <f>FX!BC16</f>
        <v>0</v>
      </c>
      <c r="AN732">
        <f>FX!BD16</f>
        <v>0</v>
      </c>
      <c r="AO732">
        <f>FX!BE16</f>
        <v>0</v>
      </c>
      <c r="AP732">
        <f>FX!BF16</f>
        <v>0</v>
      </c>
      <c r="AQ732">
        <f>FX!BG16</f>
        <v>0</v>
      </c>
      <c r="AR732">
        <f>FX!BH16</f>
        <v>0</v>
      </c>
      <c r="AS732">
        <f>FX!BI16</f>
        <v>0</v>
      </c>
      <c r="AZ732">
        <f>FX!AK16</f>
        <v>0</v>
      </c>
      <c r="BA732">
        <f>FX!AL16</f>
        <v>0</v>
      </c>
      <c r="BB732">
        <f>FX!AM16</f>
        <v>0</v>
      </c>
      <c r="BC732">
        <f>FX!AN16</f>
        <v>0</v>
      </c>
      <c r="BD732">
        <f>FX!AO16</f>
        <v>0</v>
      </c>
      <c r="BE732">
        <f>FX!AP16</f>
        <v>0</v>
      </c>
      <c r="BF732">
        <f>FX!AQ16</f>
        <v>0</v>
      </c>
      <c r="BG732">
        <f>FX!AR16</f>
        <v>0</v>
      </c>
    </row>
    <row r="733" spans="1:59">
      <c r="A733" t="str">
        <f>FX!I17</f>
        <v>Other APAC</v>
      </c>
      <c r="B733">
        <f>FX!J17</f>
        <v>0</v>
      </c>
      <c r="C733">
        <f>FX!K17</f>
        <v>0</v>
      </c>
      <c r="D733">
        <f>FX!L17</f>
        <v>0</v>
      </c>
      <c r="E733">
        <f>FX!M17</f>
        <v>0</v>
      </c>
      <c r="F733">
        <f>FX!N17</f>
        <v>0</v>
      </c>
      <c r="G733">
        <f>FX!O17</f>
        <v>0</v>
      </c>
      <c r="H733">
        <f>FX!P17</f>
        <v>0</v>
      </c>
      <c r="I733">
        <f>FX!Q17</f>
        <v>0</v>
      </c>
      <c r="J733">
        <f>FX!R17</f>
        <v>0</v>
      </c>
      <c r="K733">
        <f>FX!S17</f>
        <v>0</v>
      </c>
      <c r="L733">
        <f>FX!T17</f>
        <v>0</v>
      </c>
      <c r="M733">
        <f>FX!U17</f>
        <v>0</v>
      </c>
      <c r="N733">
        <f>FX!V17</f>
        <v>0</v>
      </c>
      <c r="O733">
        <f>FX!W17</f>
        <v>0</v>
      </c>
      <c r="P733">
        <f>FX!X17</f>
        <v>0</v>
      </c>
      <c r="Q733">
        <f>FX!Y17</f>
        <v>0</v>
      </c>
      <c r="R733">
        <f>FX!Z17</f>
        <v>0</v>
      </c>
      <c r="S733">
        <f>FX!AA17</f>
        <v>0</v>
      </c>
      <c r="T733">
        <f>FX!AB17</f>
        <v>0</v>
      </c>
      <c r="U733">
        <f>FX!AC17</f>
        <v>0</v>
      </c>
      <c r="V733">
        <f>FX!AD17</f>
        <v>0</v>
      </c>
      <c r="W733">
        <f>FX!AE17</f>
        <v>0</v>
      </c>
      <c r="X733">
        <f>FX!AF17</f>
        <v>0</v>
      </c>
      <c r="Y733">
        <f>FX!AG17</f>
        <v>0</v>
      </c>
      <c r="Z733">
        <f>FX!AH17</f>
        <v>0</v>
      </c>
      <c r="AA733">
        <f>FX!AI17</f>
        <v>0</v>
      </c>
      <c r="AB733">
        <f>FX!AJ17</f>
        <v>0</v>
      </c>
      <c r="AD733">
        <f>FX!AT17</f>
        <v>0</v>
      </c>
      <c r="AE733">
        <f>FX!AU17</f>
        <v>0</v>
      </c>
      <c r="AF733">
        <f>FX!AV17</f>
        <v>20.265000000000001</v>
      </c>
      <c r="AG733">
        <f>FX!AW17</f>
        <v>44.027999999999963</v>
      </c>
      <c r="AH733">
        <f>FX!AX17</f>
        <v>86.346000000000032</v>
      </c>
      <c r="AI733">
        <f>FX!AY17</f>
        <v>0</v>
      </c>
      <c r="AJ733">
        <f>FX!AZ17</f>
        <v>0</v>
      </c>
      <c r="AK733">
        <f>FX!BA17</f>
        <v>0</v>
      </c>
      <c r="AL733">
        <f>FX!BB17</f>
        <v>0</v>
      </c>
      <c r="AM733">
        <f>FX!BC17</f>
        <v>0</v>
      </c>
      <c r="AN733">
        <f>FX!BD17</f>
        <v>0</v>
      </c>
      <c r="AO733">
        <f>FX!BE17</f>
        <v>0</v>
      </c>
      <c r="AP733">
        <f>FX!BF17</f>
        <v>0</v>
      </c>
      <c r="AQ733">
        <f>FX!BG17</f>
        <v>0</v>
      </c>
      <c r="AR733">
        <f>FX!BH17</f>
        <v>0</v>
      </c>
      <c r="AS733">
        <f>FX!BI17</f>
        <v>0</v>
      </c>
      <c r="AZ733">
        <f>FX!AK17</f>
        <v>0</v>
      </c>
      <c r="BA733">
        <f>FX!AL17</f>
        <v>0</v>
      </c>
      <c r="BB733">
        <f>FX!AM17</f>
        <v>0</v>
      </c>
      <c r="BC733">
        <f>FX!AN17</f>
        <v>0</v>
      </c>
      <c r="BD733">
        <f>FX!AO17</f>
        <v>0</v>
      </c>
      <c r="BE733">
        <f>FX!AP17</f>
        <v>0</v>
      </c>
      <c r="BF733">
        <f>FX!AQ17</f>
        <v>0</v>
      </c>
      <c r="BG733">
        <f>FX!AR17</f>
        <v>0</v>
      </c>
    </row>
    <row r="734" spans="1:59">
      <c r="A734" t="str">
        <f>FX!I18</f>
        <v>Total Revenue, reported</v>
      </c>
      <c r="B734">
        <f>FX!J18</f>
        <v>0</v>
      </c>
      <c r="C734">
        <f>FX!K18</f>
        <v>0</v>
      </c>
      <c r="D734">
        <f>FX!L18</f>
        <v>0</v>
      </c>
      <c r="E734">
        <f>FX!M18</f>
        <v>0</v>
      </c>
      <c r="F734">
        <f>FX!N18</f>
        <v>0</v>
      </c>
      <c r="G734">
        <f>FX!O18</f>
        <v>0</v>
      </c>
      <c r="H734">
        <f>FX!P18</f>
        <v>0</v>
      </c>
      <c r="I734">
        <f>FX!Q18</f>
        <v>0</v>
      </c>
      <c r="J734">
        <f>FX!R18</f>
        <v>0</v>
      </c>
      <c r="K734">
        <f>FX!S18</f>
        <v>0</v>
      </c>
      <c r="L734">
        <f>FX!T18</f>
        <v>0</v>
      </c>
      <c r="M734">
        <f>FX!U18</f>
        <v>0</v>
      </c>
      <c r="N734">
        <f>FX!V18</f>
        <v>0</v>
      </c>
      <c r="O734">
        <f>FX!W18</f>
        <v>0</v>
      </c>
      <c r="P734">
        <f>FX!X18</f>
        <v>0</v>
      </c>
      <c r="Q734">
        <f>FX!Y18</f>
        <v>208.881</v>
      </c>
      <c r="R734">
        <f>FX!Z18</f>
        <v>226.63199999999998</v>
      </c>
      <c r="S734">
        <f>FX!AA18</f>
        <v>258.245</v>
      </c>
      <c r="T734">
        <f>FX!AB18</f>
        <v>294.48900000000003</v>
      </c>
      <c r="U734">
        <f>FX!AC18</f>
        <v>294.17200000000003</v>
      </c>
      <c r="V734">
        <f>FX!AD18</f>
        <v>299.30599999999998</v>
      </c>
      <c r="W734">
        <f>FX!AE18</f>
        <v>332.67399999999998</v>
      </c>
      <c r="X734">
        <f>FX!AF18</f>
        <v>397.01800000000003</v>
      </c>
      <c r="Y734">
        <f>FX!AG18</f>
        <v>401.25300000000004</v>
      </c>
      <c r="Z734">
        <f>FX!AH18</f>
        <v>407.20100000000002</v>
      </c>
      <c r="AA734">
        <f>FX!AI18</f>
        <v>423.86699999999996</v>
      </c>
      <c r="AB734">
        <f>FX!AJ18</f>
        <v>566.82500000000005</v>
      </c>
      <c r="AD734">
        <f>FX!AT18</f>
        <v>0</v>
      </c>
      <c r="AE734">
        <f>FX!AU18</f>
        <v>0</v>
      </c>
      <c r="AF734">
        <f>FX!AV18</f>
        <v>589.41799999999989</v>
      </c>
      <c r="AG734">
        <f>FX!AW18</f>
        <v>988.24700000000007</v>
      </c>
      <c r="AH734">
        <f>FX!AX18</f>
        <v>1323.17</v>
      </c>
      <c r="AI734">
        <f>FX!AY18</f>
        <v>0</v>
      </c>
      <c r="AJ734">
        <f>FX!AZ18</f>
        <v>0</v>
      </c>
      <c r="AK734">
        <f>FX!BA18</f>
        <v>0</v>
      </c>
      <c r="AL734">
        <f>FX!BB18</f>
        <v>0</v>
      </c>
      <c r="AM734">
        <f>FX!BC18</f>
        <v>0</v>
      </c>
      <c r="AN734">
        <f>FX!BD18</f>
        <v>0</v>
      </c>
      <c r="AO734">
        <f>FX!BE18</f>
        <v>0</v>
      </c>
      <c r="AP734">
        <f>FX!BF18</f>
        <v>0</v>
      </c>
      <c r="AQ734">
        <f>FX!BG18</f>
        <v>0</v>
      </c>
      <c r="AR734">
        <f>FX!BH18</f>
        <v>0</v>
      </c>
      <c r="AS734">
        <f>FX!BI18</f>
        <v>0</v>
      </c>
      <c r="AZ734">
        <f>FX!AK18</f>
        <v>516.66700000000003</v>
      </c>
      <c r="BA734">
        <f>FX!AL18</f>
        <v>542.02199999999993</v>
      </c>
      <c r="BB734">
        <f>FX!AM18</f>
        <v>563.97300000000007</v>
      </c>
      <c r="BC734">
        <f>FX!AN18</f>
        <v>674.03100000000006</v>
      </c>
      <c r="BD734">
        <f>FX!AO18</f>
        <v>599.73663573441604</v>
      </c>
      <c r="BE734">
        <f>FX!AP18</f>
        <v>580.27860797882386</v>
      </c>
      <c r="BF734">
        <f>FX!AQ18</f>
        <v>598.73750526415802</v>
      </c>
      <c r="BG734">
        <f>FX!AR18</f>
        <v>784.46304643080134</v>
      </c>
    </row>
    <row r="735" spans="1:59">
      <c r="A735">
        <f>FX!I19</f>
        <v>0</v>
      </c>
      <c r="B735">
        <f>FX!J19</f>
        <v>0</v>
      </c>
      <c r="C735">
        <f>FX!K19</f>
        <v>0</v>
      </c>
      <c r="D735">
        <f>FX!L19</f>
        <v>0</v>
      </c>
      <c r="E735">
        <f>FX!M19</f>
        <v>0</v>
      </c>
      <c r="F735">
        <f>FX!N19</f>
        <v>0</v>
      </c>
      <c r="G735">
        <f>FX!O19</f>
        <v>0</v>
      </c>
      <c r="H735">
        <f>FX!P19</f>
        <v>0</v>
      </c>
      <c r="I735">
        <f>FX!Q19</f>
        <v>0</v>
      </c>
      <c r="J735">
        <f>FX!R19</f>
        <v>0</v>
      </c>
      <c r="K735">
        <f>FX!S19</f>
        <v>0</v>
      </c>
      <c r="L735">
        <f>FX!T19</f>
        <v>0</v>
      </c>
      <c r="M735">
        <f>FX!U19</f>
        <v>0</v>
      </c>
      <c r="N735">
        <f>FX!V19</f>
        <v>0</v>
      </c>
      <c r="O735">
        <f>FX!W19</f>
        <v>0</v>
      </c>
      <c r="P735">
        <f>FX!X19</f>
        <v>0</v>
      </c>
      <c r="Q735">
        <f>FX!Y19</f>
        <v>0</v>
      </c>
      <c r="R735">
        <f>FX!Z19</f>
        <v>0</v>
      </c>
      <c r="S735">
        <f>FX!AA19</f>
        <v>0</v>
      </c>
      <c r="T735">
        <f>FX!AB19</f>
        <v>0</v>
      </c>
      <c r="U735">
        <f>FX!AC19</f>
        <v>0</v>
      </c>
      <c r="V735">
        <f>FX!AD19</f>
        <v>0</v>
      </c>
      <c r="W735">
        <f>FX!AE19</f>
        <v>0</v>
      </c>
      <c r="X735">
        <f>FX!AF19</f>
        <v>0</v>
      </c>
      <c r="Y735">
        <f>FX!AG19</f>
        <v>0</v>
      </c>
      <c r="Z735">
        <f>FX!AH19</f>
        <v>0</v>
      </c>
      <c r="AA735">
        <f>FX!AI19</f>
        <v>0</v>
      </c>
      <c r="AB735">
        <f>FX!AJ19</f>
        <v>0</v>
      </c>
      <c r="AD735">
        <f>FX!AT19</f>
        <v>0</v>
      </c>
      <c r="AE735">
        <f>FX!AU19</f>
        <v>0</v>
      </c>
      <c r="AF735">
        <f>FX!AV19</f>
        <v>0</v>
      </c>
      <c r="AG735">
        <f>FX!AW19</f>
        <v>0</v>
      </c>
      <c r="AH735">
        <f>FX!AX19</f>
        <v>0</v>
      </c>
      <c r="AI735">
        <f>FX!AY19</f>
        <v>0</v>
      </c>
      <c r="AJ735">
        <f>FX!AZ19</f>
        <v>0</v>
      </c>
      <c r="AK735">
        <f>FX!BA19</f>
        <v>0</v>
      </c>
      <c r="AL735">
        <f>FX!BB19</f>
        <v>0</v>
      </c>
      <c r="AM735">
        <f>FX!BC19</f>
        <v>0</v>
      </c>
      <c r="AN735">
        <f>FX!BD19</f>
        <v>0</v>
      </c>
      <c r="AO735">
        <f>FX!BE19</f>
        <v>0</v>
      </c>
      <c r="AP735">
        <f>FX!BF19</f>
        <v>0</v>
      </c>
      <c r="AQ735">
        <f>FX!BG19</f>
        <v>0</v>
      </c>
      <c r="AR735">
        <f>FX!BH19</f>
        <v>0</v>
      </c>
      <c r="AS735">
        <f>FX!BI19</f>
        <v>0</v>
      </c>
      <c r="AZ735">
        <f>FX!AK19</f>
        <v>0</v>
      </c>
      <c r="BA735">
        <f>FX!AL19</f>
        <v>0</v>
      </c>
      <c r="BB735">
        <f>FX!AM19</f>
        <v>0</v>
      </c>
      <c r="BC735">
        <f>FX!AN19</f>
        <v>0</v>
      </c>
      <c r="BD735">
        <f>FX!AO19</f>
        <v>0</v>
      </c>
      <c r="BE735">
        <f>FX!AP19</f>
        <v>0</v>
      </c>
      <c r="BF735">
        <f>FX!AQ19</f>
        <v>0</v>
      </c>
      <c r="BG735">
        <f>FX!AR19</f>
        <v>0</v>
      </c>
    </row>
    <row r="736" spans="1:59">
      <c r="A736" t="str">
        <f>FX!I20</f>
        <v>% of total revenue</v>
      </c>
      <c r="B736">
        <f>FX!J20</f>
        <v>0</v>
      </c>
      <c r="C736">
        <f>FX!K20</f>
        <v>0</v>
      </c>
      <c r="D736">
        <f>FX!L20</f>
        <v>0</v>
      </c>
      <c r="E736">
        <f>FX!M20</f>
        <v>0</v>
      </c>
      <c r="F736">
        <f>FX!N20</f>
        <v>0</v>
      </c>
      <c r="G736">
        <f>FX!O20</f>
        <v>0</v>
      </c>
      <c r="H736">
        <f>FX!P20</f>
        <v>0</v>
      </c>
      <c r="I736">
        <f>FX!Q20</f>
        <v>0</v>
      </c>
      <c r="J736">
        <f>FX!R20</f>
        <v>0</v>
      </c>
      <c r="K736">
        <f>FX!S20</f>
        <v>0</v>
      </c>
      <c r="L736">
        <f>FX!T20</f>
        <v>0</v>
      </c>
      <c r="M736">
        <f>FX!U20</f>
        <v>0</v>
      </c>
      <c r="N736">
        <f>FX!V20</f>
        <v>0</v>
      </c>
      <c r="O736">
        <f>FX!W20</f>
        <v>0</v>
      </c>
      <c r="P736">
        <f>FX!X20</f>
        <v>0</v>
      </c>
      <c r="Q736">
        <f>FX!Y20</f>
        <v>0</v>
      </c>
      <c r="R736">
        <f>FX!Z20</f>
        <v>0</v>
      </c>
      <c r="S736">
        <f>FX!AA20</f>
        <v>0</v>
      </c>
      <c r="T736">
        <f>FX!AB20</f>
        <v>0</v>
      </c>
      <c r="U736">
        <f>FX!AC20</f>
        <v>0</v>
      </c>
      <c r="V736">
        <f>FX!AD20</f>
        <v>0</v>
      </c>
      <c r="W736">
        <f>FX!AE20</f>
        <v>0</v>
      </c>
      <c r="X736">
        <f>FX!AF20</f>
        <v>0</v>
      </c>
      <c r="Y736">
        <f>FX!AG20</f>
        <v>0</v>
      </c>
      <c r="Z736">
        <f>FX!AH20</f>
        <v>0</v>
      </c>
      <c r="AA736">
        <f>FX!AI20</f>
        <v>0</v>
      </c>
      <c r="AB736">
        <f>FX!AJ20</f>
        <v>0</v>
      </c>
      <c r="AD736">
        <f>FX!AT20</f>
        <v>0</v>
      </c>
      <c r="AE736">
        <f>FX!AU20</f>
        <v>0</v>
      </c>
      <c r="AF736">
        <f>FX!AV20</f>
        <v>0</v>
      </c>
      <c r="AG736">
        <f>FX!AW20</f>
        <v>0</v>
      </c>
      <c r="AH736">
        <f>FX!AX20</f>
        <v>0</v>
      </c>
      <c r="AI736">
        <f>FX!AY20</f>
        <v>0</v>
      </c>
      <c r="AJ736">
        <f>FX!AZ20</f>
        <v>0</v>
      </c>
      <c r="AK736">
        <f>FX!BA20</f>
        <v>0</v>
      </c>
      <c r="AL736">
        <f>FX!BB20</f>
        <v>0</v>
      </c>
      <c r="AM736">
        <f>FX!BC20</f>
        <v>0</v>
      </c>
      <c r="AN736">
        <f>FX!BD20</f>
        <v>0</v>
      </c>
      <c r="AO736">
        <f>FX!BE20</f>
        <v>0</v>
      </c>
      <c r="AP736">
        <f>FX!BF20</f>
        <v>0</v>
      </c>
      <c r="AQ736">
        <f>FX!BG20</f>
        <v>0</v>
      </c>
      <c r="AR736">
        <f>FX!BH20</f>
        <v>0</v>
      </c>
      <c r="AS736">
        <f>FX!BI20</f>
        <v>0</v>
      </c>
      <c r="AZ736">
        <f>FX!AK20</f>
        <v>0</v>
      </c>
      <c r="BA736">
        <f>FX!AL20</f>
        <v>0</v>
      </c>
      <c r="BB736">
        <f>FX!AM20</f>
        <v>0</v>
      </c>
      <c r="BC736">
        <f>FX!AN20</f>
        <v>0</v>
      </c>
      <c r="BD736">
        <f>FX!AO20</f>
        <v>0</v>
      </c>
      <c r="BE736">
        <f>FX!AP20</f>
        <v>0</v>
      </c>
      <c r="BF736">
        <f>FX!AQ20</f>
        <v>0</v>
      </c>
      <c r="BG736">
        <f>FX!AR20</f>
        <v>0</v>
      </c>
    </row>
    <row r="737" spans="1:59">
      <c r="A737" t="str">
        <f>FX!I21</f>
        <v>Americas</v>
      </c>
      <c r="B737">
        <f>FX!J21</f>
        <v>0</v>
      </c>
      <c r="C737">
        <f>FX!K21</f>
        <v>0</v>
      </c>
      <c r="D737">
        <f>FX!L21</f>
        <v>0</v>
      </c>
      <c r="E737">
        <f>FX!M21</f>
        <v>0</v>
      </c>
      <c r="F737">
        <f>FX!N21</f>
        <v>0</v>
      </c>
      <c r="G737">
        <f>FX!O21</f>
        <v>0</v>
      </c>
      <c r="H737">
        <f>FX!P21</f>
        <v>0</v>
      </c>
      <c r="I737">
        <f>FX!Q21</f>
        <v>0</v>
      </c>
      <c r="J737">
        <f>FX!R21</f>
        <v>0</v>
      </c>
      <c r="K737">
        <f>FX!S21</f>
        <v>0</v>
      </c>
      <c r="L737">
        <f>FX!T21</f>
        <v>0</v>
      </c>
      <c r="M737">
        <f>FX!U21</f>
        <v>0</v>
      </c>
      <c r="N737">
        <f>FX!V21</f>
        <v>0</v>
      </c>
      <c r="O737">
        <f>FX!W21</f>
        <v>0</v>
      </c>
      <c r="P737">
        <f>FX!X21</f>
        <v>0</v>
      </c>
      <c r="Q737">
        <f>FX!Y21</f>
        <v>0.24672421139308987</v>
      </c>
      <c r="R737">
        <f>FX!Z21</f>
        <v>0.28393607257580578</v>
      </c>
      <c r="S737">
        <f>FX!AA21</f>
        <v>0.30206973997560455</v>
      </c>
      <c r="T737">
        <f>FX!AB21</f>
        <v>0.37197654241754358</v>
      </c>
      <c r="U737">
        <f>FX!AC21</f>
        <v>0.34205838760996965</v>
      </c>
      <c r="V737">
        <f>FX!AD21</f>
        <v>0.37043026200610746</v>
      </c>
      <c r="W737">
        <f>FX!AE21</f>
        <v>0.3728094170268792</v>
      </c>
      <c r="X737">
        <f>FX!AF21</f>
        <v>0.42852717005274321</v>
      </c>
      <c r="Y737">
        <f>FX!AG21</f>
        <v>0.36678604272117588</v>
      </c>
      <c r="Z737">
        <f>FX!AH21</f>
        <v>0.38438510710926543</v>
      </c>
      <c r="AA737">
        <f>FX!AI21</f>
        <v>0.37922036865337483</v>
      </c>
      <c r="AB737">
        <f>FX!AJ21</f>
        <v>0.4700533674414501</v>
      </c>
      <c r="AD737">
        <f>FX!AT21</f>
        <v>0</v>
      </c>
      <c r="AE737">
        <f>FX!AU21</f>
        <v>0</v>
      </c>
      <c r="AF737">
        <f>FX!AV21</f>
        <v>0.27705635050168137</v>
      </c>
      <c r="AG737">
        <f>FX!AW21</f>
        <v>0.30704469631579961</v>
      </c>
      <c r="AH737">
        <f>FX!AX21</f>
        <v>0.38215270902453957</v>
      </c>
      <c r="AI737">
        <f>FX!AY21</f>
        <v>0</v>
      </c>
      <c r="AJ737">
        <f>FX!AZ21</f>
        <v>0</v>
      </c>
      <c r="AK737">
        <f>FX!BA21</f>
        <v>0</v>
      </c>
      <c r="AL737">
        <f>FX!BB21</f>
        <v>0</v>
      </c>
      <c r="AM737">
        <f>FX!BC21</f>
        <v>0</v>
      </c>
      <c r="AN737">
        <f>FX!BD21</f>
        <v>0</v>
      </c>
      <c r="AO737">
        <f>FX!BE21</f>
        <v>0</v>
      </c>
      <c r="AP737">
        <f>FX!BF21</f>
        <v>0</v>
      </c>
      <c r="AQ737">
        <f>FX!BG21</f>
        <v>0</v>
      </c>
      <c r="AR737">
        <f>FX!BH21</f>
        <v>0</v>
      </c>
      <c r="AS737">
        <f>FX!BI21</f>
        <v>0</v>
      </c>
      <c r="AZ737">
        <f>FX!AK21</f>
        <v>0.40260554670609888</v>
      </c>
      <c r="BA737">
        <f>FX!AL21</f>
        <v>0.42321529384416134</v>
      </c>
      <c r="BB737">
        <f>FX!AM21</f>
        <v>0.40485271458030786</v>
      </c>
      <c r="BC737">
        <f>FX!AN21</f>
        <v>0.48172265073861587</v>
      </c>
      <c r="BD737">
        <f>FX!AO21</f>
        <v>0.37243218075116202</v>
      </c>
      <c r="BE737">
        <f>FX!AP21</f>
        <v>0.3964049036035065</v>
      </c>
      <c r="BF737">
        <f>FX!AQ21</f>
        <v>0.39460915480909353</v>
      </c>
      <c r="BG737">
        <f>FX!AR21</f>
        <v>0.49050196370547905</v>
      </c>
    </row>
    <row r="738" spans="1:59">
      <c r="A738" t="str">
        <f>FX!I22</f>
        <v>United States</v>
      </c>
      <c r="B738">
        <f>FX!J22</f>
        <v>0</v>
      </c>
      <c r="C738">
        <f>FX!K22</f>
        <v>0</v>
      </c>
      <c r="D738">
        <f>FX!L22</f>
        <v>0</v>
      </c>
      <c r="E738">
        <f>FX!M22</f>
        <v>0</v>
      </c>
      <c r="F738">
        <f>FX!N22</f>
        <v>0</v>
      </c>
      <c r="G738">
        <f>FX!O22</f>
        <v>0</v>
      </c>
      <c r="H738">
        <f>FX!P22</f>
        <v>0</v>
      </c>
      <c r="I738">
        <f>FX!Q22</f>
        <v>0</v>
      </c>
      <c r="J738">
        <f>FX!R22</f>
        <v>0</v>
      </c>
      <c r="K738">
        <f>FX!S22</f>
        <v>0</v>
      </c>
      <c r="L738">
        <f>FX!T22</f>
        <v>0</v>
      </c>
      <c r="M738">
        <f>FX!U22</f>
        <v>0</v>
      </c>
      <c r="N738">
        <f>FX!V22</f>
        <v>0</v>
      </c>
      <c r="O738">
        <f>FX!W22</f>
        <v>0</v>
      </c>
      <c r="P738">
        <f>FX!X22</f>
        <v>0</v>
      </c>
      <c r="Q738">
        <f>FX!Y22</f>
        <v>0</v>
      </c>
      <c r="R738">
        <f>FX!Z22</f>
        <v>0</v>
      </c>
      <c r="S738">
        <f>FX!AA22</f>
        <v>0</v>
      </c>
      <c r="T738">
        <f>FX!AB22</f>
        <v>0</v>
      </c>
      <c r="U738">
        <f>FX!AC22</f>
        <v>0</v>
      </c>
      <c r="V738">
        <f>FX!AD22</f>
        <v>0</v>
      </c>
      <c r="W738">
        <f>FX!AE22</f>
        <v>0</v>
      </c>
      <c r="X738">
        <f>FX!AF22</f>
        <v>0</v>
      </c>
      <c r="Y738">
        <f>FX!AG22</f>
        <v>0</v>
      </c>
      <c r="Z738">
        <f>FX!AH22</f>
        <v>0</v>
      </c>
      <c r="AA738">
        <f>FX!AI22</f>
        <v>0</v>
      </c>
      <c r="AB738">
        <f>FX!AJ22</f>
        <v>0</v>
      </c>
      <c r="AD738">
        <f>FX!AT22</f>
        <v>0</v>
      </c>
      <c r="AE738">
        <f>FX!AU22</f>
        <v>0</v>
      </c>
      <c r="AF738">
        <f>FX!AV22</f>
        <v>0.20629671981513972</v>
      </c>
      <c r="AG738">
        <f>FX!AW22</f>
        <v>0.2402081665818363</v>
      </c>
      <c r="AH738">
        <f>FX!AX22</f>
        <v>0.31722454408730549</v>
      </c>
      <c r="AI738">
        <f>FX!AY22</f>
        <v>0</v>
      </c>
      <c r="AJ738">
        <f>FX!AZ22</f>
        <v>0</v>
      </c>
      <c r="AK738">
        <f>FX!BA22</f>
        <v>0</v>
      </c>
      <c r="AL738">
        <f>FX!BB22</f>
        <v>0</v>
      </c>
      <c r="AM738">
        <f>FX!BC22</f>
        <v>0</v>
      </c>
      <c r="AN738">
        <f>FX!BD22</f>
        <v>0</v>
      </c>
      <c r="AO738">
        <f>FX!BE22</f>
        <v>0</v>
      </c>
      <c r="AP738">
        <f>FX!BF22</f>
        <v>0</v>
      </c>
      <c r="AQ738">
        <f>FX!BG22</f>
        <v>0</v>
      </c>
      <c r="AR738">
        <f>FX!BH22</f>
        <v>0</v>
      </c>
      <c r="AS738">
        <f>FX!BI22</f>
        <v>0</v>
      </c>
      <c r="AZ738">
        <f>FX!AK22</f>
        <v>0</v>
      </c>
      <c r="BA738">
        <f>FX!AL22</f>
        <v>0</v>
      </c>
      <c r="BB738">
        <f>FX!AM22</f>
        <v>0</v>
      </c>
      <c r="BC738">
        <f>FX!AN22</f>
        <v>0</v>
      </c>
      <c r="BD738">
        <f>FX!AO22</f>
        <v>0</v>
      </c>
      <c r="BE738">
        <f>FX!AP22</f>
        <v>0</v>
      </c>
      <c r="BF738">
        <f>FX!AQ22</f>
        <v>0</v>
      </c>
      <c r="BG738">
        <f>FX!AR22</f>
        <v>0</v>
      </c>
    </row>
    <row r="739" spans="1:59">
      <c r="A739" t="str">
        <f>FX!I23</f>
        <v>Other Americas</v>
      </c>
      <c r="B739">
        <f>FX!J23</f>
        <v>0</v>
      </c>
      <c r="C739">
        <f>FX!K23</f>
        <v>0</v>
      </c>
      <c r="D739">
        <f>FX!L23</f>
        <v>0</v>
      </c>
      <c r="E739">
        <f>FX!M23</f>
        <v>0</v>
      </c>
      <c r="F739">
        <f>FX!N23</f>
        <v>0</v>
      </c>
      <c r="G739">
        <f>FX!O23</f>
        <v>0</v>
      </c>
      <c r="H739">
        <f>FX!P23</f>
        <v>0</v>
      </c>
      <c r="I739">
        <f>FX!Q23</f>
        <v>0</v>
      </c>
      <c r="J739">
        <f>FX!R23</f>
        <v>0</v>
      </c>
      <c r="K739">
        <f>FX!S23</f>
        <v>0</v>
      </c>
      <c r="L739">
        <f>FX!T23</f>
        <v>0</v>
      </c>
      <c r="M739">
        <f>FX!U23</f>
        <v>0</v>
      </c>
      <c r="N739">
        <f>FX!V23</f>
        <v>0</v>
      </c>
      <c r="O739">
        <f>FX!W23</f>
        <v>0</v>
      </c>
      <c r="P739">
        <f>FX!X23</f>
        <v>0</v>
      </c>
      <c r="Q739">
        <f>FX!Y23</f>
        <v>0</v>
      </c>
      <c r="R739">
        <f>FX!Z23</f>
        <v>0</v>
      </c>
      <c r="S739">
        <f>FX!AA23</f>
        <v>0</v>
      </c>
      <c r="T739">
        <f>FX!AB23</f>
        <v>0</v>
      </c>
      <c r="U739">
        <f>FX!AC23</f>
        <v>0</v>
      </c>
      <c r="V739">
        <f>FX!AD23</f>
        <v>0</v>
      </c>
      <c r="W739">
        <f>FX!AE23</f>
        <v>0</v>
      </c>
      <c r="X739">
        <f>FX!AF23</f>
        <v>0</v>
      </c>
      <c r="Y739">
        <f>FX!AG23</f>
        <v>0</v>
      </c>
      <c r="Z739">
        <f>FX!AH23</f>
        <v>0</v>
      </c>
      <c r="AA739">
        <f>FX!AI23</f>
        <v>0</v>
      </c>
      <c r="AB739">
        <f>FX!AJ23</f>
        <v>0</v>
      </c>
      <c r="AD739">
        <f>FX!AT23</f>
        <v>0</v>
      </c>
      <c r="AE739">
        <f>FX!AU23</f>
        <v>0</v>
      </c>
      <c r="AF739">
        <f>FX!AV23</f>
        <v>7.0759630686541647E-2</v>
      </c>
      <c r="AG739">
        <f>FX!AW23</f>
        <v>6.6836529733963312E-2</v>
      </c>
      <c r="AH739">
        <f>FX!AX23</f>
        <v>6.4928164937234065E-2</v>
      </c>
      <c r="AI739">
        <f>FX!AY23</f>
        <v>0</v>
      </c>
      <c r="AJ739">
        <f>FX!AZ23</f>
        <v>0</v>
      </c>
      <c r="AK739">
        <f>FX!BA23</f>
        <v>0</v>
      </c>
      <c r="AL739">
        <f>FX!BB23</f>
        <v>0</v>
      </c>
      <c r="AM739">
        <f>FX!BC23</f>
        <v>0</v>
      </c>
      <c r="AN739">
        <f>FX!BD23</f>
        <v>0</v>
      </c>
      <c r="AO739">
        <f>FX!BE23</f>
        <v>0</v>
      </c>
      <c r="AP739">
        <f>FX!BF23</f>
        <v>0</v>
      </c>
      <c r="AQ739">
        <f>FX!BG23</f>
        <v>0</v>
      </c>
      <c r="AR739">
        <f>FX!BH23</f>
        <v>0</v>
      </c>
      <c r="AS739">
        <f>FX!BI23</f>
        <v>0</v>
      </c>
      <c r="AZ739">
        <f>FX!AK23</f>
        <v>0</v>
      </c>
      <c r="BA739">
        <f>FX!AL23</f>
        <v>0</v>
      </c>
      <c r="BB739">
        <f>FX!AM23</f>
        <v>0</v>
      </c>
      <c r="BC739">
        <f>FX!AN23</f>
        <v>0</v>
      </c>
      <c r="BD739">
        <f>FX!AO23</f>
        <v>0</v>
      </c>
      <c r="BE739">
        <f>FX!AP23</f>
        <v>0</v>
      </c>
      <c r="BF739">
        <f>FX!AQ23</f>
        <v>0</v>
      </c>
      <c r="BG739">
        <f>FX!AR23</f>
        <v>0</v>
      </c>
    </row>
    <row r="740" spans="1:59">
      <c r="A740" t="str">
        <f>FX!I24</f>
        <v>EMEA</v>
      </c>
      <c r="B740">
        <f>FX!J24</f>
        <v>0</v>
      </c>
      <c r="C740">
        <f>FX!K24</f>
        <v>0</v>
      </c>
      <c r="D740">
        <f>FX!L24</f>
        <v>0</v>
      </c>
      <c r="E740">
        <f>FX!M24</f>
        <v>0</v>
      </c>
      <c r="F740">
        <f>FX!N24</f>
        <v>0</v>
      </c>
      <c r="G740">
        <f>FX!O24</f>
        <v>0</v>
      </c>
      <c r="H740">
        <f>FX!P24</f>
        <v>0</v>
      </c>
      <c r="I740">
        <f>FX!Q24</f>
        <v>0</v>
      </c>
      <c r="J740">
        <f>FX!R24</f>
        <v>0</v>
      </c>
      <c r="K740">
        <f>FX!S24</f>
        <v>0</v>
      </c>
      <c r="L740">
        <f>FX!T24</f>
        <v>0</v>
      </c>
      <c r="M740">
        <f>FX!U24</f>
        <v>0</v>
      </c>
      <c r="N740">
        <f>FX!V24</f>
        <v>0</v>
      </c>
      <c r="O740">
        <f>FX!W24</f>
        <v>0</v>
      </c>
      <c r="P740">
        <f>FX!X24</f>
        <v>0</v>
      </c>
      <c r="Q740">
        <f>FX!Y24</f>
        <v>0.54978193325386226</v>
      </c>
      <c r="R740">
        <f>FX!Z24</f>
        <v>0.50926612305411423</v>
      </c>
      <c r="S740">
        <f>FX!AA24</f>
        <v>0.48192607794923426</v>
      </c>
      <c r="T740">
        <f>FX!AB24</f>
        <v>0.44577216806060665</v>
      </c>
      <c r="U740">
        <f>FX!AC24</f>
        <v>0.44942414641774198</v>
      </c>
      <c r="V740">
        <f>FX!AD24</f>
        <v>0.42367009014186152</v>
      </c>
      <c r="W740">
        <f>FX!AE24</f>
        <v>0.41237066918364529</v>
      </c>
      <c r="X740">
        <f>FX!AF24</f>
        <v>0.36498345163191592</v>
      </c>
      <c r="Y740">
        <f>FX!AG24</f>
        <v>0.39726805780891356</v>
      </c>
      <c r="Z740">
        <f>FX!AH24</f>
        <v>0.37794357086549391</v>
      </c>
      <c r="AA740">
        <f>FX!AI24</f>
        <v>0.3725720568008361</v>
      </c>
      <c r="AB740">
        <f>FX!AJ24</f>
        <v>0.33396198121113219</v>
      </c>
      <c r="AD740">
        <f>FX!AT24</f>
        <v>0</v>
      </c>
      <c r="AE740">
        <f>FX!AU24</f>
        <v>0</v>
      </c>
      <c r="AF740">
        <f>FX!AV24</f>
        <v>0.53562157925275444</v>
      </c>
      <c r="AG740">
        <f>FX!AW24</f>
        <v>0.4917647106442013</v>
      </c>
      <c r="AH740">
        <f>FX!AX24</f>
        <v>0.4089459404309348</v>
      </c>
      <c r="AI740">
        <f>FX!AY24</f>
        <v>0</v>
      </c>
      <c r="AJ740">
        <f>FX!AZ24</f>
        <v>0</v>
      </c>
      <c r="AK740">
        <f>FX!BA24</f>
        <v>0</v>
      </c>
      <c r="AL740">
        <f>FX!BB24</f>
        <v>0</v>
      </c>
      <c r="AM740">
        <f>FX!BC24</f>
        <v>0</v>
      </c>
      <c r="AN740">
        <f>FX!BD24</f>
        <v>0</v>
      </c>
      <c r="AO740">
        <f>FX!BE24</f>
        <v>0</v>
      </c>
      <c r="AP740">
        <f>FX!BF24</f>
        <v>0</v>
      </c>
      <c r="AQ740">
        <f>FX!BG24</f>
        <v>0</v>
      </c>
      <c r="AR740">
        <f>FX!BH24</f>
        <v>0</v>
      </c>
      <c r="AS740">
        <f>FX!BI24</f>
        <v>0</v>
      </c>
      <c r="AZ740">
        <f>FX!AK24</f>
        <v>0.36598428001014194</v>
      </c>
      <c r="BA740">
        <f>FX!AL24</f>
        <v>0.35364247207677918</v>
      </c>
      <c r="BB740">
        <f>FX!AM24</f>
        <v>0.36733673420536084</v>
      </c>
      <c r="BC740">
        <f>FX!AN24</f>
        <v>0.32790628324216542</v>
      </c>
      <c r="BD740">
        <f>FX!AO24</f>
        <v>0.40509915344699882</v>
      </c>
      <c r="BE740">
        <f>FX!AP24</f>
        <v>0.38758942544559155</v>
      </c>
      <c r="BF740">
        <f>FX!AQ24</f>
        <v>0.38848210054523763</v>
      </c>
      <c r="BG740">
        <f>FX!AR24</f>
        <v>0.33615720781061348</v>
      </c>
    </row>
    <row r="741" spans="1:59">
      <c r="A741" t="str">
        <f>FX!I25</f>
        <v>United Kingdom</v>
      </c>
      <c r="B741">
        <f>FX!J25</f>
        <v>0</v>
      </c>
      <c r="C741">
        <f>FX!K25</f>
        <v>0</v>
      </c>
      <c r="D741">
        <f>FX!L25</f>
        <v>0</v>
      </c>
      <c r="E741">
        <f>FX!M25</f>
        <v>0</v>
      </c>
      <c r="F741">
        <f>FX!N25</f>
        <v>0</v>
      </c>
      <c r="G741">
        <f>FX!O25</f>
        <v>0</v>
      </c>
      <c r="H741">
        <f>FX!P25</f>
        <v>0</v>
      </c>
      <c r="I741">
        <f>FX!Q25</f>
        <v>0</v>
      </c>
      <c r="J741">
        <f>FX!R25</f>
        <v>0</v>
      </c>
      <c r="K741">
        <f>FX!S25</f>
        <v>0</v>
      </c>
      <c r="L741">
        <f>FX!T25</f>
        <v>0</v>
      </c>
      <c r="M741">
        <f>FX!U25</f>
        <v>0</v>
      </c>
      <c r="N741">
        <f>FX!V25</f>
        <v>0</v>
      </c>
      <c r="O741">
        <f>FX!W25</f>
        <v>0</v>
      </c>
      <c r="P741">
        <f>FX!X25</f>
        <v>0</v>
      </c>
      <c r="Q741">
        <f>FX!Y25</f>
        <v>0</v>
      </c>
      <c r="R741">
        <f>FX!Z25</f>
        <v>0</v>
      </c>
      <c r="S741">
        <f>FX!AA25</f>
        <v>0</v>
      </c>
      <c r="T741">
        <f>FX!AB25</f>
        <v>0</v>
      </c>
      <c r="U741">
        <f>FX!AC25</f>
        <v>0</v>
      </c>
      <c r="V741">
        <f>FX!AD25</f>
        <v>0</v>
      </c>
      <c r="W741">
        <f>FX!AE25</f>
        <v>0</v>
      </c>
      <c r="X741">
        <f>FX!AF25</f>
        <v>0</v>
      </c>
      <c r="Y741">
        <f>FX!AG25</f>
        <v>0</v>
      </c>
      <c r="Z741">
        <f>FX!AH25</f>
        <v>0</v>
      </c>
      <c r="AA741">
        <f>FX!AI25</f>
        <v>0</v>
      </c>
      <c r="AB741">
        <f>FX!AJ25</f>
        <v>0</v>
      </c>
      <c r="AD741">
        <f>FX!AT25</f>
        <v>0</v>
      </c>
      <c r="AE741">
        <f>FX!AU25</f>
        <v>0</v>
      </c>
      <c r="AF741">
        <f>FX!AV25</f>
        <v>9.8804244186638371E-2</v>
      </c>
      <c r="AG741">
        <f>FX!AW25</f>
        <v>9.1389096045826596E-2</v>
      </c>
      <c r="AH741">
        <f>FX!AX25</f>
        <v>8.0920063181601748E-2</v>
      </c>
      <c r="AI741">
        <f>FX!AY25</f>
        <v>0</v>
      </c>
      <c r="AJ741">
        <f>FX!AZ25</f>
        <v>0</v>
      </c>
      <c r="AK741">
        <f>FX!BA25</f>
        <v>0</v>
      </c>
      <c r="AL741">
        <f>FX!BB25</f>
        <v>0</v>
      </c>
      <c r="AM741">
        <f>FX!BC25</f>
        <v>0</v>
      </c>
      <c r="AN741">
        <f>FX!BD25</f>
        <v>0</v>
      </c>
      <c r="AO741">
        <f>FX!BE25</f>
        <v>0</v>
      </c>
      <c r="AP741">
        <f>FX!BF25</f>
        <v>0</v>
      </c>
      <c r="AQ741">
        <f>FX!BG25</f>
        <v>0</v>
      </c>
      <c r="AR741">
        <f>FX!BH25</f>
        <v>0</v>
      </c>
      <c r="AS741">
        <f>FX!BI25</f>
        <v>0</v>
      </c>
      <c r="AZ741">
        <f>FX!AK25</f>
        <v>0</v>
      </c>
      <c r="BA741">
        <f>FX!AL25</f>
        <v>0</v>
      </c>
      <c r="BB741">
        <f>FX!AM25</f>
        <v>0</v>
      </c>
      <c r="BC741">
        <f>FX!AN25</f>
        <v>0</v>
      </c>
      <c r="BD741">
        <f>FX!AO25</f>
        <v>0</v>
      </c>
      <c r="BE741">
        <f>FX!AP25</f>
        <v>0</v>
      </c>
      <c r="BF741">
        <f>FX!AQ25</f>
        <v>0</v>
      </c>
      <c r="BG741">
        <f>FX!AR25</f>
        <v>0</v>
      </c>
    </row>
    <row r="742" spans="1:59">
      <c r="A742" t="str">
        <f>FX!I26</f>
        <v>Germany &amp; Other Europe</v>
      </c>
      <c r="B742">
        <f>FX!J26</f>
        <v>0</v>
      </c>
      <c r="C742">
        <f>FX!K26</f>
        <v>0</v>
      </c>
      <c r="D742">
        <f>FX!L26</f>
        <v>0</v>
      </c>
      <c r="E742">
        <f>FX!M26</f>
        <v>0</v>
      </c>
      <c r="F742">
        <f>FX!N26</f>
        <v>0</v>
      </c>
      <c r="G742">
        <f>FX!O26</f>
        <v>0</v>
      </c>
      <c r="H742">
        <f>FX!P26</f>
        <v>0</v>
      </c>
      <c r="I742">
        <f>FX!Q26</f>
        <v>0</v>
      </c>
      <c r="J742">
        <f>FX!R26</f>
        <v>0</v>
      </c>
      <c r="K742">
        <f>FX!S26</f>
        <v>0</v>
      </c>
      <c r="L742">
        <f>FX!T26</f>
        <v>0</v>
      </c>
      <c r="M742">
        <f>FX!U26</f>
        <v>0</v>
      </c>
      <c r="N742">
        <f>FX!V26</f>
        <v>0</v>
      </c>
      <c r="O742">
        <f>FX!W26</f>
        <v>0</v>
      </c>
      <c r="P742">
        <f>FX!X26</f>
        <v>0</v>
      </c>
      <c r="Q742">
        <f>FX!Y26</f>
        <v>0</v>
      </c>
      <c r="R742">
        <f>FX!Z26</f>
        <v>0</v>
      </c>
      <c r="S742">
        <f>FX!AA26</f>
        <v>0</v>
      </c>
      <c r="T742">
        <f>FX!AB26</f>
        <v>0</v>
      </c>
      <c r="U742">
        <f>FX!AC26</f>
        <v>0</v>
      </c>
      <c r="V742">
        <f>FX!AD26</f>
        <v>0</v>
      </c>
      <c r="W742">
        <f>FX!AE26</f>
        <v>0</v>
      </c>
      <c r="X742">
        <f>FX!AF26</f>
        <v>0</v>
      </c>
      <c r="Y742">
        <f>FX!AG26</f>
        <v>0</v>
      </c>
      <c r="Z742">
        <f>FX!AH26</f>
        <v>0</v>
      </c>
      <c r="AA742">
        <f>FX!AI26</f>
        <v>0</v>
      </c>
      <c r="AB742">
        <f>FX!AJ26</f>
        <v>0</v>
      </c>
      <c r="AD742">
        <f>FX!AT26</f>
        <v>0</v>
      </c>
      <c r="AE742">
        <f>FX!AU26</f>
        <v>0</v>
      </c>
      <c r="AF742">
        <f>FX!AV26</f>
        <v>0.3017688635230007</v>
      </c>
      <c r="AG742">
        <f>FX!AW26</f>
        <v>0.28360318827175801</v>
      </c>
      <c r="AH742">
        <f>FX!AX26</f>
        <v>0.23975301737494042</v>
      </c>
      <c r="AI742">
        <f>FX!AY26</f>
        <v>0</v>
      </c>
      <c r="AJ742">
        <f>FX!AZ26</f>
        <v>0</v>
      </c>
      <c r="AK742">
        <f>FX!BA26</f>
        <v>0</v>
      </c>
      <c r="AL742">
        <f>FX!BB26</f>
        <v>0</v>
      </c>
      <c r="AM742">
        <f>FX!BC26</f>
        <v>0</v>
      </c>
      <c r="AN742">
        <f>FX!BD26</f>
        <v>0</v>
      </c>
      <c r="AO742">
        <f>FX!BE26</f>
        <v>0</v>
      </c>
      <c r="AP742">
        <f>FX!BF26</f>
        <v>0</v>
      </c>
      <c r="AQ742">
        <f>FX!BG26</f>
        <v>0</v>
      </c>
      <c r="AR742">
        <f>FX!BH26</f>
        <v>0</v>
      </c>
      <c r="AS742">
        <f>FX!BI26</f>
        <v>0</v>
      </c>
      <c r="AZ742">
        <f>FX!AK26</f>
        <v>0</v>
      </c>
      <c r="BA742">
        <f>FX!AL26</f>
        <v>0</v>
      </c>
      <c r="BB742">
        <f>FX!AM26</f>
        <v>0</v>
      </c>
      <c r="BC742">
        <f>FX!AN26</f>
        <v>0</v>
      </c>
      <c r="BD742">
        <f>FX!AO26</f>
        <v>0</v>
      </c>
      <c r="BE742">
        <f>FX!AP26</f>
        <v>0</v>
      </c>
      <c r="BF742">
        <f>FX!AQ26</f>
        <v>0</v>
      </c>
      <c r="BG742">
        <f>FX!AR26</f>
        <v>0</v>
      </c>
    </row>
    <row r="743" spans="1:59">
      <c r="A743" t="str">
        <f>FX!I27</f>
        <v>APAC</v>
      </c>
      <c r="B743">
        <f>FX!J27</f>
        <v>0</v>
      </c>
      <c r="C743">
        <f>FX!K27</f>
        <v>0</v>
      </c>
      <c r="D743">
        <f>FX!L27</f>
        <v>0</v>
      </c>
      <c r="E743">
        <f>FX!M27</f>
        <v>0</v>
      </c>
      <c r="F743">
        <f>FX!N27</f>
        <v>0</v>
      </c>
      <c r="G743">
        <f>FX!O27</f>
        <v>0</v>
      </c>
      <c r="H743">
        <f>FX!P27</f>
        <v>0</v>
      </c>
      <c r="I743">
        <f>FX!Q27</f>
        <v>0</v>
      </c>
      <c r="J743">
        <f>FX!R27</f>
        <v>0</v>
      </c>
      <c r="K743">
        <f>FX!S27</f>
        <v>0</v>
      </c>
      <c r="L743">
        <f>FX!T27</f>
        <v>0</v>
      </c>
      <c r="M743">
        <f>FX!U27</f>
        <v>0</v>
      </c>
      <c r="N743">
        <f>FX!V27</f>
        <v>0</v>
      </c>
      <c r="O743">
        <f>FX!W27</f>
        <v>0</v>
      </c>
      <c r="P743">
        <f>FX!X27</f>
        <v>0</v>
      </c>
      <c r="Q743">
        <f>FX!Y27</f>
        <v>0.2034938553530479</v>
      </c>
      <c r="R743">
        <f>FX!Z27</f>
        <v>0.20679780437008013</v>
      </c>
      <c r="S743">
        <f>FX!AA27</f>
        <v>0.21600418207516117</v>
      </c>
      <c r="T743">
        <f>FX!AB27</f>
        <v>0.18225128952184969</v>
      </c>
      <c r="U743">
        <f>FX!AC27</f>
        <v>0.20851746597228832</v>
      </c>
      <c r="V743">
        <f>FX!AD27</f>
        <v>0.20589964785203105</v>
      </c>
      <c r="W743">
        <f>FX!AE27</f>
        <v>0.2148199137894756</v>
      </c>
      <c r="X743">
        <f>FX!AF27</f>
        <v>0.20648937831534087</v>
      </c>
      <c r="Y743">
        <f>FX!AG27</f>
        <v>0.23594589946991049</v>
      </c>
      <c r="Z743">
        <f>FX!AH27</f>
        <v>0.23767132202524061</v>
      </c>
      <c r="AA743">
        <f>FX!AI27</f>
        <v>0.24820757454578912</v>
      </c>
      <c r="AB743">
        <f>FX!AJ27</f>
        <v>0.1959846513474176</v>
      </c>
      <c r="AD743">
        <f>FX!AT27</f>
        <v>0</v>
      </c>
      <c r="AE743">
        <f>FX!AU27</f>
        <v>0</v>
      </c>
      <c r="AF743">
        <f>FX!AV27</f>
        <v>0.1873220702455643</v>
      </c>
      <c r="AG743">
        <f>FX!AW27</f>
        <v>0.20119059303999906</v>
      </c>
      <c r="AH743">
        <f>FX!AX27</f>
        <v>0.20890135054452566</v>
      </c>
      <c r="AI743">
        <f>FX!AY27</f>
        <v>0</v>
      </c>
      <c r="AJ743">
        <f>FX!AZ27</f>
        <v>0</v>
      </c>
      <c r="AK743">
        <f>FX!BA27</f>
        <v>0</v>
      </c>
      <c r="AL743">
        <f>FX!BB27</f>
        <v>0</v>
      </c>
      <c r="AM743">
        <f>FX!BC27</f>
        <v>0</v>
      </c>
      <c r="AN743">
        <f>FX!BD27</f>
        <v>0</v>
      </c>
      <c r="AO743">
        <f>FX!BE27</f>
        <v>0</v>
      </c>
      <c r="AP743">
        <f>FX!BF27</f>
        <v>0</v>
      </c>
      <c r="AQ743">
        <f>FX!BG27</f>
        <v>0</v>
      </c>
      <c r="AR743">
        <f>FX!BH27</f>
        <v>0</v>
      </c>
      <c r="AS743">
        <f>FX!BI27</f>
        <v>0</v>
      </c>
      <c r="AZ743">
        <f>FX!AK27</f>
        <v>0.23141017328375915</v>
      </c>
      <c r="BA743">
        <f>FX!AL27</f>
        <v>0.22314223407905953</v>
      </c>
      <c r="BB743">
        <f>FX!AM27</f>
        <v>0.22781055121433119</v>
      </c>
      <c r="BC743">
        <f>FX!AN27</f>
        <v>0.19037106601921869</v>
      </c>
      <c r="BD743">
        <f>FX!AO27</f>
        <v>0.22246866580183927</v>
      </c>
      <c r="BE743">
        <f>FX!AP27</f>
        <v>0.2160056709509019</v>
      </c>
      <c r="BF743">
        <f>FX!AQ27</f>
        <v>0.21690874464566895</v>
      </c>
      <c r="BG743">
        <f>FX!AR27</f>
        <v>0.17334082848390742</v>
      </c>
    </row>
    <row r="744" spans="1:59">
      <c r="A744" t="str">
        <f>FX!I28</f>
        <v>Japan</v>
      </c>
      <c r="B744">
        <f>FX!J28</f>
        <v>0</v>
      </c>
      <c r="C744">
        <f>FX!K28</f>
        <v>0</v>
      </c>
      <c r="D744">
        <f>FX!L28</f>
        <v>0</v>
      </c>
      <c r="E744">
        <f>FX!M28</f>
        <v>0</v>
      </c>
      <c r="F744">
        <f>FX!N28</f>
        <v>0</v>
      </c>
      <c r="G744">
        <f>FX!O28</f>
        <v>0</v>
      </c>
      <c r="H744">
        <f>FX!P28</f>
        <v>0</v>
      </c>
      <c r="I744">
        <f>FX!Q28</f>
        <v>0</v>
      </c>
      <c r="J744">
        <f>FX!R28</f>
        <v>0</v>
      </c>
      <c r="K744">
        <f>FX!S28</f>
        <v>0</v>
      </c>
      <c r="L744">
        <f>FX!T28</f>
        <v>0</v>
      </c>
      <c r="M744">
        <f>FX!U28</f>
        <v>0</v>
      </c>
      <c r="N744">
        <f>FX!V28</f>
        <v>0</v>
      </c>
      <c r="O744">
        <f>FX!W28</f>
        <v>0</v>
      </c>
      <c r="P744">
        <f>FX!X28</f>
        <v>0</v>
      </c>
      <c r="Q744">
        <f>FX!Y28</f>
        <v>0</v>
      </c>
      <c r="R744">
        <f>FX!Z28</f>
        <v>0</v>
      </c>
      <c r="S744">
        <f>FX!AA28</f>
        <v>0</v>
      </c>
      <c r="T744">
        <f>FX!AB28</f>
        <v>0</v>
      </c>
      <c r="U744">
        <f>FX!AC28</f>
        <v>0</v>
      </c>
      <c r="V744">
        <f>FX!AD28</f>
        <v>0</v>
      </c>
      <c r="W744">
        <f>FX!AE28</f>
        <v>0</v>
      </c>
      <c r="X744">
        <f>FX!AF28</f>
        <v>0</v>
      </c>
      <c r="Y744">
        <f>FX!AG28</f>
        <v>0</v>
      </c>
      <c r="Z744">
        <f>FX!AH28</f>
        <v>0</v>
      </c>
      <c r="AA744">
        <f>FX!AI28</f>
        <v>0</v>
      </c>
      <c r="AB744">
        <f>FX!AJ28</f>
        <v>0</v>
      </c>
      <c r="AD744">
        <f>FX!AT28</f>
        <v>0</v>
      </c>
      <c r="AE744">
        <f>FX!AU28</f>
        <v>0</v>
      </c>
      <c r="AF744">
        <f>FX!AV28</f>
        <v>0.15294069743373975</v>
      </c>
      <c r="AG744">
        <f>FX!AW28</f>
        <v>0.15663897790734502</v>
      </c>
      <c r="AH744">
        <f>FX!AX28</f>
        <v>0.14364442966512239</v>
      </c>
      <c r="AI744">
        <f>FX!AY28</f>
        <v>0</v>
      </c>
      <c r="AJ744">
        <f>FX!AZ28</f>
        <v>0</v>
      </c>
      <c r="AK744">
        <f>FX!BA28</f>
        <v>0</v>
      </c>
      <c r="AL744">
        <f>FX!BB28</f>
        <v>0</v>
      </c>
      <c r="AM744">
        <f>FX!BC28</f>
        <v>0</v>
      </c>
      <c r="AN744">
        <f>FX!BD28</f>
        <v>0</v>
      </c>
      <c r="AO744">
        <f>FX!BE28</f>
        <v>0</v>
      </c>
      <c r="AP744">
        <f>FX!BF28</f>
        <v>0</v>
      </c>
      <c r="AQ744">
        <f>FX!BG28</f>
        <v>0</v>
      </c>
      <c r="AR744">
        <f>FX!BH28</f>
        <v>0</v>
      </c>
      <c r="AS744">
        <f>FX!BI28</f>
        <v>0</v>
      </c>
      <c r="AZ744">
        <f>FX!AK28</f>
        <v>0</v>
      </c>
      <c r="BA744">
        <f>FX!AL28</f>
        <v>0</v>
      </c>
      <c r="BB744">
        <f>FX!AM28</f>
        <v>0</v>
      </c>
      <c r="BC744">
        <f>FX!AN28</f>
        <v>0</v>
      </c>
      <c r="BD744">
        <f>FX!AO28</f>
        <v>0</v>
      </c>
      <c r="BE744">
        <f>FX!AP28</f>
        <v>0</v>
      </c>
      <c r="BF744">
        <f>FX!AQ28</f>
        <v>0</v>
      </c>
      <c r="BG744">
        <f>FX!AR28</f>
        <v>0</v>
      </c>
    </row>
    <row r="745" spans="1:59">
      <c r="A745" t="str">
        <f>FX!I29</f>
        <v>Other APAC</v>
      </c>
      <c r="B745">
        <f>FX!J29</f>
        <v>0</v>
      </c>
      <c r="C745">
        <f>FX!K29</f>
        <v>0</v>
      </c>
      <c r="D745">
        <f>FX!L29</f>
        <v>0</v>
      </c>
      <c r="E745">
        <f>FX!M29</f>
        <v>0</v>
      </c>
      <c r="F745">
        <f>FX!N29</f>
        <v>0</v>
      </c>
      <c r="G745">
        <f>FX!O29</f>
        <v>0</v>
      </c>
      <c r="H745">
        <f>FX!P29</f>
        <v>0</v>
      </c>
      <c r="I745">
        <f>FX!Q29</f>
        <v>0</v>
      </c>
      <c r="J745">
        <f>FX!R29</f>
        <v>0</v>
      </c>
      <c r="K745">
        <f>FX!S29</f>
        <v>0</v>
      </c>
      <c r="L745">
        <f>FX!T29</f>
        <v>0</v>
      </c>
      <c r="M745">
        <f>FX!U29</f>
        <v>0</v>
      </c>
      <c r="N745">
        <f>FX!V29</f>
        <v>0</v>
      </c>
      <c r="O745">
        <f>FX!W29</f>
        <v>0</v>
      </c>
      <c r="P745">
        <f>FX!X29</f>
        <v>0</v>
      </c>
      <c r="Q745">
        <f>FX!Y29</f>
        <v>0</v>
      </c>
      <c r="R745">
        <f>FX!Z29</f>
        <v>0</v>
      </c>
      <c r="S745">
        <f>FX!AA29</f>
        <v>0</v>
      </c>
      <c r="T745">
        <f>FX!AB29</f>
        <v>0</v>
      </c>
      <c r="U745">
        <f>FX!AC29</f>
        <v>0</v>
      </c>
      <c r="V745">
        <f>FX!AD29</f>
        <v>0</v>
      </c>
      <c r="W745">
        <f>FX!AE29</f>
        <v>0</v>
      </c>
      <c r="X745">
        <f>FX!AF29</f>
        <v>0</v>
      </c>
      <c r="Y745">
        <f>FX!AG29</f>
        <v>0</v>
      </c>
      <c r="Z745">
        <f>FX!AH29</f>
        <v>0</v>
      </c>
      <c r="AA745">
        <f>FX!AI29</f>
        <v>0</v>
      </c>
      <c r="AB745">
        <f>FX!AJ29</f>
        <v>0</v>
      </c>
      <c r="AD745">
        <f>FX!AT29</f>
        <v>0</v>
      </c>
      <c r="AE745">
        <f>FX!AU29</f>
        <v>0</v>
      </c>
      <c r="AF745">
        <f>FX!AV29</f>
        <v>3.4381372811824552E-2</v>
      </c>
      <c r="AG745">
        <f>FX!AW29</f>
        <v>4.4551615132654043E-2</v>
      </c>
      <c r="AH745">
        <f>FX!AX29</f>
        <v>6.5256920879403268E-2</v>
      </c>
      <c r="AI745">
        <f>FX!AY29</f>
        <v>0</v>
      </c>
      <c r="AJ745">
        <f>FX!AZ29</f>
        <v>0</v>
      </c>
      <c r="AK745">
        <f>FX!BA29</f>
        <v>0</v>
      </c>
      <c r="AL745">
        <f>FX!BB29</f>
        <v>0</v>
      </c>
      <c r="AM745">
        <f>FX!BC29</f>
        <v>0</v>
      </c>
      <c r="AN745">
        <f>FX!BD29</f>
        <v>0</v>
      </c>
      <c r="AO745">
        <f>FX!BE29</f>
        <v>0</v>
      </c>
      <c r="AP745">
        <f>FX!BF29</f>
        <v>0</v>
      </c>
      <c r="AQ745">
        <f>FX!BG29</f>
        <v>0</v>
      </c>
      <c r="AR745">
        <f>FX!BH29</f>
        <v>0</v>
      </c>
      <c r="AS745">
        <f>FX!BI29</f>
        <v>0</v>
      </c>
      <c r="AZ745">
        <f>FX!AK29</f>
        <v>0</v>
      </c>
      <c r="BA745">
        <f>FX!AL29</f>
        <v>0</v>
      </c>
      <c r="BB745">
        <f>FX!AM29</f>
        <v>0</v>
      </c>
      <c r="BC745">
        <f>FX!AN29</f>
        <v>0</v>
      </c>
      <c r="BD745">
        <f>FX!AO29</f>
        <v>0</v>
      </c>
      <c r="BE745">
        <f>FX!AP29</f>
        <v>0</v>
      </c>
      <c r="BF745">
        <f>FX!AQ29</f>
        <v>0</v>
      </c>
      <c r="BG745">
        <f>FX!AR29</f>
        <v>0</v>
      </c>
    </row>
    <row r="746" spans="1:59">
      <c r="A746" t="str">
        <f>FX!I30</f>
        <v>Total Revenue, reported</v>
      </c>
      <c r="B746">
        <f>FX!J30</f>
        <v>0</v>
      </c>
      <c r="C746">
        <f>FX!K30</f>
        <v>0</v>
      </c>
      <c r="D746">
        <f>FX!L30</f>
        <v>0</v>
      </c>
      <c r="E746">
        <f>FX!M30</f>
        <v>0</v>
      </c>
      <c r="F746">
        <f>FX!N30</f>
        <v>0</v>
      </c>
      <c r="G746">
        <f>FX!O30</f>
        <v>0</v>
      </c>
      <c r="H746">
        <f>FX!P30</f>
        <v>0</v>
      </c>
      <c r="I746">
        <f>FX!Q30</f>
        <v>0</v>
      </c>
      <c r="J746">
        <f>FX!R30</f>
        <v>0</v>
      </c>
      <c r="K746">
        <f>FX!S30</f>
        <v>0</v>
      </c>
      <c r="L746">
        <f>FX!T30</f>
        <v>0</v>
      </c>
      <c r="M746">
        <f>FX!U30</f>
        <v>0</v>
      </c>
      <c r="N746">
        <f>FX!V30</f>
        <v>0</v>
      </c>
      <c r="O746">
        <f>FX!W30</f>
        <v>0</v>
      </c>
      <c r="P746">
        <f>FX!X30</f>
        <v>0</v>
      </c>
      <c r="Q746">
        <f>FX!Y30</f>
        <v>1</v>
      </c>
      <c r="R746">
        <f>FX!Z30</f>
        <v>1</v>
      </c>
      <c r="S746">
        <f>FX!AA30</f>
        <v>1</v>
      </c>
      <c r="T746">
        <f>FX!AB30</f>
        <v>1</v>
      </c>
      <c r="U746">
        <f>FX!AC30</f>
        <v>1</v>
      </c>
      <c r="V746">
        <f>FX!AD30</f>
        <v>1</v>
      </c>
      <c r="W746">
        <f>FX!AE30</f>
        <v>1</v>
      </c>
      <c r="X746">
        <f>FX!AF30</f>
        <v>1</v>
      </c>
      <c r="Y746">
        <f>FX!AG30</f>
        <v>1</v>
      </c>
      <c r="Z746">
        <f>FX!AH30</f>
        <v>1</v>
      </c>
      <c r="AA746">
        <f>FX!AI30</f>
        <v>1</v>
      </c>
      <c r="AB746">
        <f>FX!AJ30</f>
        <v>1</v>
      </c>
      <c r="AD746">
        <f>FX!AT30</f>
        <v>0</v>
      </c>
      <c r="AE746">
        <f>FX!AU30</f>
        <v>0</v>
      </c>
      <c r="AF746">
        <f>FX!AV30</f>
        <v>1</v>
      </c>
      <c r="AG746">
        <f>FX!AW30</f>
        <v>1</v>
      </c>
      <c r="AH746">
        <f>FX!AX30</f>
        <v>1</v>
      </c>
      <c r="AI746">
        <f>FX!AY30</f>
        <v>0</v>
      </c>
      <c r="AJ746">
        <f>FX!AZ30</f>
        <v>0</v>
      </c>
      <c r="AK746">
        <f>FX!BA30</f>
        <v>0</v>
      </c>
      <c r="AL746">
        <f>FX!BB30</f>
        <v>0</v>
      </c>
      <c r="AM746">
        <f>FX!BC30</f>
        <v>0</v>
      </c>
      <c r="AN746">
        <f>FX!BD30</f>
        <v>0</v>
      </c>
      <c r="AO746">
        <f>FX!BE30</f>
        <v>0</v>
      </c>
      <c r="AP746">
        <f>FX!BF30</f>
        <v>0</v>
      </c>
      <c r="AQ746">
        <f>FX!BG30</f>
        <v>0</v>
      </c>
      <c r="AR746">
        <f>FX!BH30</f>
        <v>0</v>
      </c>
      <c r="AS746">
        <f>FX!BI30</f>
        <v>0</v>
      </c>
      <c r="AZ746">
        <f>FX!AK30</f>
        <v>1</v>
      </c>
      <c r="BA746">
        <f>FX!AL30</f>
        <v>1</v>
      </c>
      <c r="BB746">
        <f>FX!AM30</f>
        <v>1</v>
      </c>
      <c r="BC746">
        <f>FX!AN30</f>
        <v>1</v>
      </c>
      <c r="BD746">
        <f>FX!AO30</f>
        <v>1</v>
      </c>
      <c r="BE746">
        <f>FX!AP30</f>
        <v>1</v>
      </c>
      <c r="BF746">
        <f>FX!AQ30</f>
        <v>1</v>
      </c>
      <c r="BG746">
        <f>FX!AR30</f>
        <v>1</v>
      </c>
    </row>
    <row r="747" spans="1:59">
      <c r="A747">
        <f>FX!I31</f>
        <v>0</v>
      </c>
      <c r="B747">
        <f>FX!J31</f>
        <v>0</v>
      </c>
      <c r="C747">
        <f>FX!K31</f>
        <v>0</v>
      </c>
      <c r="D747">
        <f>FX!L31</f>
        <v>0</v>
      </c>
      <c r="E747">
        <f>FX!M31</f>
        <v>0</v>
      </c>
      <c r="F747">
        <f>FX!N31</f>
        <v>0</v>
      </c>
      <c r="G747">
        <f>FX!O31</f>
        <v>0</v>
      </c>
      <c r="H747">
        <f>FX!P31</f>
        <v>0</v>
      </c>
      <c r="I747">
        <f>FX!Q31</f>
        <v>0</v>
      </c>
      <c r="J747">
        <f>FX!R31</f>
        <v>0</v>
      </c>
      <c r="K747">
        <f>FX!S31</f>
        <v>0</v>
      </c>
      <c r="L747">
        <f>FX!T31</f>
        <v>0</v>
      </c>
      <c r="M747">
        <f>FX!U31</f>
        <v>0</v>
      </c>
      <c r="N747">
        <f>FX!V31</f>
        <v>0</v>
      </c>
      <c r="O747">
        <f>FX!W31</f>
        <v>0</v>
      </c>
      <c r="P747">
        <f>FX!X31</f>
        <v>0</v>
      </c>
      <c r="Q747">
        <f>FX!Y31</f>
        <v>0</v>
      </c>
      <c r="R747">
        <f>FX!Z31</f>
        <v>0</v>
      </c>
      <c r="S747">
        <f>FX!AA31</f>
        <v>0</v>
      </c>
      <c r="T747">
        <f>FX!AB31</f>
        <v>0</v>
      </c>
      <c r="U747">
        <f>FX!AC31</f>
        <v>0</v>
      </c>
      <c r="V747">
        <f>FX!AD31</f>
        <v>0</v>
      </c>
      <c r="W747">
        <f>FX!AE31</f>
        <v>0</v>
      </c>
      <c r="X747">
        <f>FX!AF31</f>
        <v>0</v>
      </c>
      <c r="Y747">
        <f>FX!AG31</f>
        <v>0</v>
      </c>
      <c r="Z747">
        <f>FX!AH31</f>
        <v>0</v>
      </c>
      <c r="AA747">
        <f>FX!AI31</f>
        <v>0</v>
      </c>
      <c r="AB747">
        <f>FX!AJ31</f>
        <v>0</v>
      </c>
      <c r="AD747">
        <f>FX!AT31</f>
        <v>0</v>
      </c>
      <c r="AE747">
        <f>FX!AU31</f>
        <v>0</v>
      </c>
      <c r="AF747">
        <f>FX!AV31</f>
        <v>0</v>
      </c>
      <c r="AG747">
        <f>FX!AW31</f>
        <v>0</v>
      </c>
      <c r="AH747">
        <f>FX!AX31</f>
        <v>0</v>
      </c>
      <c r="AI747">
        <f>FX!AY31</f>
        <v>0</v>
      </c>
      <c r="AJ747">
        <f>FX!AZ31</f>
        <v>0</v>
      </c>
      <c r="AK747">
        <f>FX!BA31</f>
        <v>0</v>
      </c>
      <c r="AL747">
        <f>FX!BB31</f>
        <v>0</v>
      </c>
      <c r="AM747">
        <f>FX!BC31</f>
        <v>0</v>
      </c>
      <c r="AN747">
        <f>FX!BD31</f>
        <v>0</v>
      </c>
      <c r="AO747">
        <f>FX!BE31</f>
        <v>0</v>
      </c>
      <c r="AP747">
        <f>FX!BF31</f>
        <v>0</v>
      </c>
      <c r="AQ747">
        <f>FX!BG31</f>
        <v>0</v>
      </c>
      <c r="AR747">
        <f>FX!BH31</f>
        <v>0</v>
      </c>
      <c r="AS747">
        <f>FX!BI31</f>
        <v>0</v>
      </c>
      <c r="AZ747">
        <f>FX!AK31</f>
        <v>0</v>
      </c>
      <c r="BA747">
        <f>FX!AL31</f>
        <v>0</v>
      </c>
      <c r="BB747">
        <f>FX!AM31</f>
        <v>0</v>
      </c>
      <c r="BC747">
        <f>FX!AN31</f>
        <v>0</v>
      </c>
      <c r="BD747">
        <f>FX!AO31</f>
        <v>0</v>
      </c>
      <c r="BE747">
        <f>FX!AP31</f>
        <v>0</v>
      </c>
      <c r="BF747">
        <f>FX!AQ31</f>
        <v>0</v>
      </c>
      <c r="BG747">
        <f>FX!AR31</f>
        <v>0</v>
      </c>
    </row>
    <row r="748" spans="1:59">
      <c r="A748" t="str">
        <f>FX!I32</f>
        <v>Organic y/y growth (local currency)</v>
      </c>
      <c r="B748">
        <f>FX!J32</f>
        <v>0</v>
      </c>
      <c r="C748">
        <f>FX!K32</f>
        <v>0</v>
      </c>
      <c r="D748">
        <f>FX!L32</f>
        <v>0</v>
      </c>
      <c r="E748">
        <f>FX!M32</f>
        <v>0</v>
      </c>
      <c r="F748">
        <f>FX!N32</f>
        <v>0</v>
      </c>
      <c r="G748">
        <f>FX!O32</f>
        <v>0</v>
      </c>
      <c r="H748">
        <f>FX!P32</f>
        <v>0</v>
      </c>
      <c r="I748">
        <f>FX!Q32</f>
        <v>0</v>
      </c>
      <c r="J748">
        <f>FX!R32</f>
        <v>0</v>
      </c>
      <c r="K748">
        <f>FX!S32</f>
        <v>0</v>
      </c>
      <c r="L748">
        <f>FX!T32</f>
        <v>0</v>
      </c>
      <c r="M748">
        <f>FX!U32</f>
        <v>0</v>
      </c>
      <c r="N748">
        <f>FX!V32</f>
        <v>0</v>
      </c>
      <c r="O748">
        <f>FX!W32</f>
        <v>0</v>
      </c>
      <c r="P748">
        <f>FX!X32</f>
        <v>0</v>
      </c>
      <c r="Q748">
        <f>FX!Y32</f>
        <v>0</v>
      </c>
      <c r="R748">
        <f>FX!Z32</f>
        <v>0</v>
      </c>
      <c r="S748">
        <f>FX!AA32</f>
        <v>0</v>
      </c>
      <c r="T748">
        <f>FX!AB32</f>
        <v>0</v>
      </c>
      <c r="U748">
        <f>FX!AC32</f>
        <v>0</v>
      </c>
      <c r="V748">
        <f>FX!AD32</f>
        <v>0</v>
      </c>
      <c r="W748">
        <f>FX!AE32</f>
        <v>0</v>
      </c>
      <c r="X748">
        <f>FX!AF32</f>
        <v>0</v>
      </c>
      <c r="Y748">
        <f>FX!AG32</f>
        <v>0</v>
      </c>
      <c r="Z748">
        <f>FX!AH32</f>
        <v>0</v>
      </c>
      <c r="AA748">
        <f>FX!AI32</f>
        <v>0</v>
      </c>
      <c r="AB748">
        <f>FX!AJ32</f>
        <v>0</v>
      </c>
      <c r="AD748">
        <f>FX!AT32</f>
        <v>0</v>
      </c>
      <c r="AE748">
        <f>FX!AU32</f>
        <v>0</v>
      </c>
      <c r="AF748">
        <f>FX!AV32</f>
        <v>0</v>
      </c>
      <c r="AG748">
        <f>FX!AW32</f>
        <v>0</v>
      </c>
      <c r="AH748">
        <f>FX!AX32</f>
        <v>0</v>
      </c>
      <c r="AI748">
        <f>FX!AY32</f>
        <v>0</v>
      </c>
      <c r="AJ748">
        <f>FX!AZ32</f>
        <v>0</v>
      </c>
      <c r="AK748">
        <f>FX!BA32</f>
        <v>0</v>
      </c>
      <c r="AL748">
        <f>FX!BB32</f>
        <v>0</v>
      </c>
      <c r="AM748">
        <f>FX!BC32</f>
        <v>0</v>
      </c>
      <c r="AN748">
        <f>FX!BD32</f>
        <v>0</v>
      </c>
      <c r="AO748">
        <f>FX!BE32</f>
        <v>0</v>
      </c>
      <c r="AP748">
        <f>FX!BF32</f>
        <v>0</v>
      </c>
      <c r="AQ748">
        <f>FX!BG32</f>
        <v>0</v>
      </c>
      <c r="AR748">
        <f>FX!BH32</f>
        <v>0</v>
      </c>
      <c r="AS748">
        <f>FX!BI32</f>
        <v>0</v>
      </c>
      <c r="AZ748">
        <f>FX!AK32</f>
        <v>0</v>
      </c>
      <c r="BA748">
        <f>FX!AL32</f>
        <v>0</v>
      </c>
      <c r="BB748">
        <f>FX!AM32</f>
        <v>0</v>
      </c>
      <c r="BC748">
        <f>FX!AN32</f>
        <v>0</v>
      </c>
      <c r="BD748">
        <f>FX!AO32</f>
        <v>0</v>
      </c>
      <c r="BE748">
        <f>FX!AP32</f>
        <v>0</v>
      </c>
      <c r="BF748">
        <f>FX!AQ32</f>
        <v>0</v>
      </c>
      <c r="BG748">
        <f>FX!AR32</f>
        <v>0</v>
      </c>
    </row>
    <row r="749" spans="1:59">
      <c r="A749" t="str">
        <f>FX!I33</f>
        <v>United States</v>
      </c>
      <c r="B749">
        <f>FX!J33</f>
        <v>0</v>
      </c>
      <c r="C749">
        <f>FX!K33</f>
        <v>0</v>
      </c>
      <c r="D749">
        <f>FX!L33</f>
        <v>0</v>
      </c>
      <c r="E749">
        <f>FX!M33</f>
        <v>0</v>
      </c>
      <c r="F749">
        <f>FX!N33</f>
        <v>0</v>
      </c>
      <c r="G749">
        <f>FX!O33</f>
        <v>0</v>
      </c>
      <c r="H749">
        <f>FX!P33</f>
        <v>0</v>
      </c>
      <c r="I749">
        <f>FX!Q33</f>
        <v>0</v>
      </c>
      <c r="J749">
        <f>FX!R33</f>
        <v>0</v>
      </c>
      <c r="K749">
        <f>FX!S33</f>
        <v>0</v>
      </c>
      <c r="L749">
        <f>FX!T33</f>
        <v>0</v>
      </c>
      <c r="M749">
        <f>FX!U33</f>
        <v>0</v>
      </c>
      <c r="N749">
        <f>FX!V33</f>
        <v>0</v>
      </c>
      <c r="O749">
        <f>FX!W33</f>
        <v>0</v>
      </c>
      <c r="P749">
        <f>FX!X33</f>
        <v>0</v>
      </c>
      <c r="Q749">
        <f>FX!Y33</f>
        <v>0</v>
      </c>
      <c r="R749">
        <f>FX!Z33</f>
        <v>0</v>
      </c>
      <c r="S749">
        <f>FX!AA33</f>
        <v>0</v>
      </c>
      <c r="T749">
        <f>FX!AB33</f>
        <v>0</v>
      </c>
      <c r="U749">
        <f>FX!AC33</f>
        <v>0</v>
      </c>
      <c r="V749">
        <f>FX!AD33</f>
        <v>0</v>
      </c>
      <c r="W749">
        <f>FX!AE33</f>
        <v>0</v>
      </c>
      <c r="X749">
        <f>FX!AF33</f>
        <v>0</v>
      </c>
      <c r="Y749">
        <f>FX!AG33</f>
        <v>0</v>
      </c>
      <c r="Z749">
        <f>FX!AH33</f>
        <v>0</v>
      </c>
      <c r="AA749">
        <f>FX!AI33</f>
        <v>0</v>
      </c>
      <c r="AB749">
        <f>FX!AJ33</f>
        <v>0</v>
      </c>
      <c r="AD749">
        <f>FX!AT33</f>
        <v>0</v>
      </c>
      <c r="AE749">
        <f>FX!AU33</f>
        <v>0</v>
      </c>
      <c r="AF749">
        <f>FX!AV33</f>
        <v>0</v>
      </c>
      <c r="AG749">
        <f>FX!AW33</f>
        <v>0</v>
      </c>
      <c r="AH749">
        <f>FX!AX33</f>
        <v>0</v>
      </c>
      <c r="AI749">
        <f>FX!AY33</f>
        <v>0</v>
      </c>
      <c r="AJ749">
        <f>FX!AZ33</f>
        <v>0</v>
      </c>
      <c r="AK749">
        <f>FX!BA33</f>
        <v>0</v>
      </c>
      <c r="AL749">
        <f>FX!BB33</f>
        <v>0</v>
      </c>
      <c r="AM749">
        <f>FX!BC33</f>
        <v>0</v>
      </c>
      <c r="AN749">
        <f>FX!BD33</f>
        <v>0</v>
      </c>
      <c r="AO749">
        <f>FX!BE33</f>
        <v>0</v>
      </c>
      <c r="AP749">
        <f>FX!BF33</f>
        <v>0</v>
      </c>
      <c r="AQ749">
        <f>FX!BG33</f>
        <v>0</v>
      </c>
      <c r="AR749">
        <f>FX!BH33</f>
        <v>0</v>
      </c>
      <c r="AS749">
        <f>FX!BI33</f>
        <v>0</v>
      </c>
      <c r="AZ749">
        <f>FX!AK33</f>
        <v>0</v>
      </c>
      <c r="BA749">
        <f>FX!AL33</f>
        <v>0</v>
      </c>
      <c r="BB749">
        <f>FX!AM33</f>
        <v>0</v>
      </c>
      <c r="BC749">
        <f>FX!AN33</f>
        <v>0</v>
      </c>
      <c r="BD749">
        <f>FX!AO33</f>
        <v>0</v>
      </c>
      <c r="BE749">
        <f>FX!AP33</f>
        <v>0</v>
      </c>
      <c r="BF749">
        <f>FX!AQ33</f>
        <v>0</v>
      </c>
      <c r="BG749">
        <f>FX!AR33</f>
        <v>0</v>
      </c>
    </row>
    <row r="750" spans="1:59">
      <c r="A750" t="str">
        <f>FX!I34</f>
        <v>Other Americas</v>
      </c>
      <c r="B750">
        <f>FX!J34</f>
        <v>0</v>
      </c>
      <c r="C750">
        <f>FX!K34</f>
        <v>0</v>
      </c>
      <c r="D750">
        <f>FX!L34</f>
        <v>0</v>
      </c>
      <c r="E750">
        <f>FX!M34</f>
        <v>0</v>
      </c>
      <c r="F750">
        <f>FX!N34</f>
        <v>0</v>
      </c>
      <c r="G750">
        <f>FX!O34</f>
        <v>0</v>
      </c>
      <c r="H750">
        <f>FX!P34</f>
        <v>0</v>
      </c>
      <c r="I750">
        <f>FX!Q34</f>
        <v>0</v>
      </c>
      <c r="J750">
        <f>FX!R34</f>
        <v>0</v>
      </c>
      <c r="K750">
        <f>FX!S34</f>
        <v>0</v>
      </c>
      <c r="L750">
        <f>FX!T34</f>
        <v>0</v>
      </c>
      <c r="M750">
        <f>FX!U34</f>
        <v>0</v>
      </c>
      <c r="N750">
        <f>FX!V34</f>
        <v>0</v>
      </c>
      <c r="O750">
        <f>FX!W34</f>
        <v>0</v>
      </c>
      <c r="P750">
        <f>FX!X34</f>
        <v>0</v>
      </c>
      <c r="Q750">
        <f>FX!Y34</f>
        <v>0</v>
      </c>
      <c r="R750">
        <f>FX!Z34</f>
        <v>0</v>
      </c>
      <c r="S750">
        <f>FX!AA34</f>
        <v>0</v>
      </c>
      <c r="T750">
        <f>FX!AB34</f>
        <v>0</v>
      </c>
      <c r="U750">
        <f>FX!AC34</f>
        <v>0</v>
      </c>
      <c r="V750">
        <f>FX!AD34</f>
        <v>0</v>
      </c>
      <c r="W750">
        <f>FX!AE34</f>
        <v>0</v>
      </c>
      <c r="X750">
        <f>FX!AF34</f>
        <v>0</v>
      </c>
      <c r="Y750">
        <f>FX!AG34</f>
        <v>0</v>
      </c>
      <c r="Z750">
        <f>FX!AH34</f>
        <v>0</v>
      </c>
      <c r="AA750">
        <f>FX!AI34</f>
        <v>0</v>
      </c>
      <c r="AB750">
        <f>FX!AJ34</f>
        <v>0</v>
      </c>
      <c r="AD750">
        <f>FX!AT34</f>
        <v>0</v>
      </c>
      <c r="AE750">
        <f>FX!AU34</f>
        <v>0</v>
      </c>
      <c r="AF750">
        <f>FX!AV34</f>
        <v>0</v>
      </c>
      <c r="AG750">
        <f>FX!AW34</f>
        <v>0</v>
      </c>
      <c r="AH750">
        <f>FX!AX34</f>
        <v>0</v>
      </c>
      <c r="AI750">
        <f>FX!AY34</f>
        <v>0</v>
      </c>
      <c r="AJ750">
        <f>FX!AZ34</f>
        <v>0</v>
      </c>
      <c r="AK750">
        <f>FX!BA34</f>
        <v>0</v>
      </c>
      <c r="AL750">
        <f>FX!BB34</f>
        <v>0</v>
      </c>
      <c r="AM750">
        <f>FX!BC34</f>
        <v>0</v>
      </c>
      <c r="AN750">
        <f>FX!BD34</f>
        <v>0</v>
      </c>
      <c r="AO750">
        <f>FX!BE34</f>
        <v>0</v>
      </c>
      <c r="AP750">
        <f>FX!BF34</f>
        <v>0</v>
      </c>
      <c r="AQ750">
        <f>FX!BG34</f>
        <v>0</v>
      </c>
      <c r="AR750">
        <f>FX!BH34</f>
        <v>0</v>
      </c>
      <c r="AS750">
        <f>FX!BI34</f>
        <v>0</v>
      </c>
      <c r="AZ750">
        <f>FX!AK34</f>
        <v>0</v>
      </c>
      <c r="BA750">
        <f>FX!AL34</f>
        <v>0</v>
      </c>
      <c r="BB750">
        <f>FX!AM34</f>
        <v>0</v>
      </c>
      <c r="BC750">
        <f>FX!AN34</f>
        <v>0</v>
      </c>
      <c r="BD750">
        <f>FX!AO34</f>
        <v>0</v>
      </c>
      <c r="BE750">
        <f>FX!AP34</f>
        <v>0</v>
      </c>
      <c r="BF750">
        <f>FX!AQ34</f>
        <v>0</v>
      </c>
      <c r="BG750">
        <f>FX!AR34</f>
        <v>0</v>
      </c>
    </row>
    <row r="751" spans="1:59">
      <c r="A751" t="str">
        <f>FX!I35</f>
        <v>United Kingdom</v>
      </c>
      <c r="B751">
        <f>FX!J35</f>
        <v>0</v>
      </c>
      <c r="C751">
        <f>FX!K35</f>
        <v>0</v>
      </c>
      <c r="D751">
        <f>FX!L35</f>
        <v>0</v>
      </c>
      <c r="E751">
        <f>FX!M35</f>
        <v>0</v>
      </c>
      <c r="F751">
        <f>FX!N35</f>
        <v>0</v>
      </c>
      <c r="G751">
        <f>FX!O35</f>
        <v>0</v>
      </c>
      <c r="H751">
        <f>FX!P35</f>
        <v>0</v>
      </c>
      <c r="I751">
        <f>FX!Q35</f>
        <v>0</v>
      </c>
      <c r="J751">
        <f>FX!R35</f>
        <v>0</v>
      </c>
      <c r="K751">
        <f>FX!S35</f>
        <v>0</v>
      </c>
      <c r="L751">
        <f>FX!T35</f>
        <v>0</v>
      </c>
      <c r="M751">
        <f>FX!U35</f>
        <v>0</v>
      </c>
      <c r="N751">
        <f>FX!V35</f>
        <v>0</v>
      </c>
      <c r="O751">
        <f>FX!W35</f>
        <v>0</v>
      </c>
      <c r="P751">
        <f>FX!X35</f>
        <v>0</v>
      </c>
      <c r="Q751">
        <f>FX!Y35</f>
        <v>0</v>
      </c>
      <c r="R751">
        <f>FX!Z35</f>
        <v>0</v>
      </c>
      <c r="S751">
        <f>FX!AA35</f>
        <v>0</v>
      </c>
      <c r="T751">
        <f>FX!AB35</f>
        <v>0</v>
      </c>
      <c r="U751">
        <f>FX!AC35</f>
        <v>0</v>
      </c>
      <c r="V751">
        <f>FX!AD35</f>
        <v>0</v>
      </c>
      <c r="W751">
        <f>FX!AE35</f>
        <v>0</v>
      </c>
      <c r="X751">
        <f>FX!AF35</f>
        <v>0</v>
      </c>
      <c r="Y751">
        <f>FX!AG35</f>
        <v>0</v>
      </c>
      <c r="Z751">
        <f>FX!AH35</f>
        <v>0</v>
      </c>
      <c r="AA751">
        <f>FX!AI35</f>
        <v>0</v>
      </c>
      <c r="AB751">
        <f>FX!AJ35</f>
        <v>0</v>
      </c>
      <c r="AD751">
        <f>FX!AT35</f>
        <v>0</v>
      </c>
      <c r="AE751">
        <f>FX!AU35</f>
        <v>0</v>
      </c>
      <c r="AF751">
        <f>FX!AV35</f>
        <v>0</v>
      </c>
      <c r="AG751">
        <f>FX!AW35</f>
        <v>0</v>
      </c>
      <c r="AH751">
        <f>FX!AX35</f>
        <v>0</v>
      </c>
      <c r="AI751">
        <f>FX!AY35</f>
        <v>0</v>
      </c>
      <c r="AJ751">
        <f>FX!AZ35</f>
        <v>0</v>
      </c>
      <c r="AK751">
        <f>FX!BA35</f>
        <v>0</v>
      </c>
      <c r="AL751">
        <f>FX!BB35</f>
        <v>0</v>
      </c>
      <c r="AM751">
        <f>FX!BC35</f>
        <v>0</v>
      </c>
      <c r="AN751">
        <f>FX!BD35</f>
        <v>0</v>
      </c>
      <c r="AO751">
        <f>FX!BE35</f>
        <v>0</v>
      </c>
      <c r="AP751">
        <f>FX!BF35</f>
        <v>0</v>
      </c>
      <c r="AQ751">
        <f>FX!BG35</f>
        <v>0</v>
      </c>
      <c r="AR751">
        <f>FX!BH35</f>
        <v>0</v>
      </c>
      <c r="AS751">
        <f>FX!BI35</f>
        <v>0</v>
      </c>
      <c r="AZ751">
        <f>FX!AK35</f>
        <v>0</v>
      </c>
      <c r="BA751">
        <f>FX!AL35</f>
        <v>0</v>
      </c>
      <c r="BB751">
        <f>FX!AM35</f>
        <v>0</v>
      </c>
      <c r="BC751">
        <f>FX!AN35</f>
        <v>0</v>
      </c>
      <c r="BD751">
        <f>FX!AO35</f>
        <v>0</v>
      </c>
      <c r="BE751">
        <f>FX!AP35</f>
        <v>0</v>
      </c>
      <c r="BF751">
        <f>FX!AQ35</f>
        <v>0</v>
      </c>
      <c r="BG751">
        <f>FX!AR35</f>
        <v>0</v>
      </c>
    </row>
    <row r="752" spans="1:59">
      <c r="A752" t="str">
        <f>FX!I36</f>
        <v>Germany &amp; Other Europe</v>
      </c>
      <c r="B752">
        <f>FX!J36</f>
        <v>0</v>
      </c>
      <c r="C752">
        <f>FX!K36</f>
        <v>0</v>
      </c>
      <c r="D752">
        <f>FX!L36</f>
        <v>0</v>
      </c>
      <c r="E752">
        <f>FX!M36</f>
        <v>0</v>
      </c>
      <c r="F752">
        <f>FX!N36</f>
        <v>0</v>
      </c>
      <c r="G752">
        <f>FX!O36</f>
        <v>0</v>
      </c>
      <c r="H752">
        <f>FX!P36</f>
        <v>0</v>
      </c>
      <c r="I752">
        <f>FX!Q36</f>
        <v>0</v>
      </c>
      <c r="J752">
        <f>FX!R36</f>
        <v>0</v>
      </c>
      <c r="K752">
        <f>FX!S36</f>
        <v>0</v>
      </c>
      <c r="L752">
        <f>FX!T36</f>
        <v>0</v>
      </c>
      <c r="M752">
        <f>FX!U36</f>
        <v>0</v>
      </c>
      <c r="N752">
        <f>FX!V36</f>
        <v>0</v>
      </c>
      <c r="O752">
        <f>FX!W36</f>
        <v>0</v>
      </c>
      <c r="P752">
        <f>FX!X36</f>
        <v>0</v>
      </c>
      <c r="Q752">
        <f>FX!Y36</f>
        <v>0</v>
      </c>
      <c r="R752">
        <f>FX!Z36</f>
        <v>0</v>
      </c>
      <c r="S752">
        <f>FX!AA36</f>
        <v>0</v>
      </c>
      <c r="T752">
        <f>FX!AB36</f>
        <v>0</v>
      </c>
      <c r="U752">
        <f>FX!AC36</f>
        <v>0</v>
      </c>
      <c r="V752">
        <f>FX!AD36</f>
        <v>0</v>
      </c>
      <c r="W752">
        <f>FX!AE36</f>
        <v>0</v>
      </c>
      <c r="X752">
        <f>FX!AF36</f>
        <v>0</v>
      </c>
      <c r="Y752">
        <f>FX!AG36</f>
        <v>0</v>
      </c>
      <c r="Z752">
        <f>FX!AH36</f>
        <v>0</v>
      </c>
      <c r="AA752">
        <f>FX!AI36</f>
        <v>0</v>
      </c>
      <c r="AB752">
        <f>FX!AJ36</f>
        <v>0</v>
      </c>
      <c r="AD752">
        <f>FX!AT36</f>
        <v>0</v>
      </c>
      <c r="AE752">
        <f>FX!AU36</f>
        <v>0</v>
      </c>
      <c r="AF752">
        <f>FX!AV36</f>
        <v>0</v>
      </c>
      <c r="AG752">
        <f>FX!AW36</f>
        <v>0</v>
      </c>
      <c r="AH752">
        <f>FX!AX36</f>
        <v>0</v>
      </c>
      <c r="AI752">
        <f>FX!AY36</f>
        <v>0</v>
      </c>
      <c r="AJ752">
        <f>FX!AZ36</f>
        <v>0</v>
      </c>
      <c r="AK752">
        <f>FX!BA36</f>
        <v>0</v>
      </c>
      <c r="AL752">
        <f>FX!BB36</f>
        <v>0</v>
      </c>
      <c r="AM752">
        <f>FX!BC36</f>
        <v>0</v>
      </c>
      <c r="AN752">
        <f>FX!BD36</f>
        <v>0</v>
      </c>
      <c r="AO752">
        <f>FX!BE36</f>
        <v>0</v>
      </c>
      <c r="AP752">
        <f>FX!BF36</f>
        <v>0</v>
      </c>
      <c r="AQ752">
        <f>FX!BG36</f>
        <v>0</v>
      </c>
      <c r="AR752">
        <f>FX!BH36</f>
        <v>0</v>
      </c>
      <c r="AS752">
        <f>FX!BI36</f>
        <v>0</v>
      </c>
      <c r="AZ752">
        <f>FX!AK36</f>
        <v>0</v>
      </c>
      <c r="BA752">
        <f>FX!AL36</f>
        <v>0</v>
      </c>
      <c r="BB752">
        <f>FX!AM36</f>
        <v>0</v>
      </c>
      <c r="BC752">
        <f>FX!AN36</f>
        <v>0</v>
      </c>
      <c r="BD752">
        <f>FX!AO36</f>
        <v>0</v>
      </c>
      <c r="BE752">
        <f>FX!AP36</f>
        <v>0</v>
      </c>
      <c r="BF752">
        <f>FX!AQ36</f>
        <v>0</v>
      </c>
      <c r="BG752">
        <f>FX!AR36</f>
        <v>0</v>
      </c>
    </row>
    <row r="753" spans="1:59">
      <c r="A753" t="str">
        <f>FX!I37</f>
        <v>Japan</v>
      </c>
      <c r="B753">
        <f>FX!J37</f>
        <v>0</v>
      </c>
      <c r="C753">
        <f>FX!K37</f>
        <v>0</v>
      </c>
      <c r="D753">
        <f>FX!L37</f>
        <v>0</v>
      </c>
      <c r="E753">
        <f>FX!M37</f>
        <v>0</v>
      </c>
      <c r="F753">
        <f>FX!N37</f>
        <v>0</v>
      </c>
      <c r="G753">
        <f>FX!O37</f>
        <v>0</v>
      </c>
      <c r="H753">
        <f>FX!P37</f>
        <v>0</v>
      </c>
      <c r="I753">
        <f>FX!Q37</f>
        <v>0</v>
      </c>
      <c r="J753">
        <f>FX!R37</f>
        <v>0</v>
      </c>
      <c r="K753">
        <f>FX!S37</f>
        <v>0</v>
      </c>
      <c r="L753">
        <f>FX!T37</f>
        <v>0</v>
      </c>
      <c r="M753">
        <f>FX!U37</f>
        <v>0</v>
      </c>
      <c r="N753">
        <f>FX!V37</f>
        <v>0</v>
      </c>
      <c r="O753">
        <f>FX!W37</f>
        <v>0</v>
      </c>
      <c r="P753">
        <f>FX!X37</f>
        <v>0</v>
      </c>
      <c r="Q753">
        <f>FX!Y37</f>
        <v>0</v>
      </c>
      <c r="R753">
        <f>FX!Z37</f>
        <v>0</v>
      </c>
      <c r="S753">
        <f>FX!AA37</f>
        <v>0</v>
      </c>
      <c r="T753">
        <f>FX!AB37</f>
        <v>0</v>
      </c>
      <c r="U753">
        <f>FX!AC37</f>
        <v>0</v>
      </c>
      <c r="V753">
        <f>FX!AD37</f>
        <v>0</v>
      </c>
      <c r="W753">
        <f>FX!AE37</f>
        <v>0</v>
      </c>
      <c r="X753">
        <f>FX!AF37</f>
        <v>0</v>
      </c>
      <c r="Y753">
        <f>FX!AG37</f>
        <v>0</v>
      </c>
      <c r="Z753">
        <f>FX!AH37</f>
        <v>0</v>
      </c>
      <c r="AA753">
        <f>FX!AI37</f>
        <v>0</v>
      </c>
      <c r="AB753">
        <f>FX!AJ37</f>
        <v>0</v>
      </c>
      <c r="AD753">
        <f>FX!AT37</f>
        <v>0</v>
      </c>
      <c r="AE753">
        <f>FX!AU37</f>
        <v>0</v>
      </c>
      <c r="AF753">
        <f>FX!AV37</f>
        <v>0</v>
      </c>
      <c r="AG753">
        <f>FX!AW37</f>
        <v>0</v>
      </c>
      <c r="AH753">
        <f>FX!AX37</f>
        <v>0</v>
      </c>
      <c r="AI753">
        <f>FX!AY37</f>
        <v>0</v>
      </c>
      <c r="AJ753">
        <f>FX!AZ37</f>
        <v>0</v>
      </c>
      <c r="AK753">
        <f>FX!BA37</f>
        <v>0</v>
      </c>
      <c r="AL753">
        <f>FX!BB37</f>
        <v>0</v>
      </c>
      <c r="AM753">
        <f>FX!BC37</f>
        <v>0</v>
      </c>
      <c r="AN753">
        <f>FX!BD37</f>
        <v>0</v>
      </c>
      <c r="AO753">
        <f>FX!BE37</f>
        <v>0</v>
      </c>
      <c r="AP753">
        <f>FX!BF37</f>
        <v>0</v>
      </c>
      <c r="AQ753">
        <f>FX!BG37</f>
        <v>0</v>
      </c>
      <c r="AR753">
        <f>FX!BH37</f>
        <v>0</v>
      </c>
      <c r="AS753">
        <f>FX!BI37</f>
        <v>0</v>
      </c>
      <c r="AZ753">
        <f>FX!AK37</f>
        <v>0</v>
      </c>
      <c r="BA753">
        <f>FX!AL37</f>
        <v>0</v>
      </c>
      <c r="BB753">
        <f>FX!AM37</f>
        <v>0</v>
      </c>
      <c r="BC753">
        <f>FX!AN37</f>
        <v>0</v>
      </c>
      <c r="BD753">
        <f>FX!AO37</f>
        <v>0</v>
      </c>
      <c r="BE753">
        <f>FX!AP37</f>
        <v>0</v>
      </c>
      <c r="BF753">
        <f>FX!AQ37</f>
        <v>0</v>
      </c>
      <c r="BG753">
        <f>FX!AR37</f>
        <v>0</v>
      </c>
    </row>
    <row r="754" spans="1:59">
      <c r="A754" t="str">
        <f>FX!I38</f>
        <v>Other APAC</v>
      </c>
      <c r="B754">
        <f>FX!J38</f>
        <v>0</v>
      </c>
      <c r="C754">
        <f>FX!K38</f>
        <v>0</v>
      </c>
      <c r="D754">
        <f>FX!L38</f>
        <v>0</v>
      </c>
      <c r="E754">
        <f>FX!M38</f>
        <v>0</v>
      </c>
      <c r="F754">
        <f>FX!N38</f>
        <v>0</v>
      </c>
      <c r="G754">
        <f>FX!O38</f>
        <v>0</v>
      </c>
      <c r="H754">
        <f>FX!P38</f>
        <v>0</v>
      </c>
      <c r="I754">
        <f>FX!Q38</f>
        <v>0</v>
      </c>
      <c r="J754">
        <f>FX!R38</f>
        <v>0</v>
      </c>
      <c r="K754">
        <f>FX!S38</f>
        <v>0</v>
      </c>
      <c r="L754">
        <f>FX!T38</f>
        <v>0</v>
      </c>
      <c r="M754">
        <f>FX!U38</f>
        <v>0</v>
      </c>
      <c r="N754">
        <f>FX!V38</f>
        <v>0</v>
      </c>
      <c r="O754">
        <f>FX!W38</f>
        <v>0</v>
      </c>
      <c r="P754">
        <f>FX!X38</f>
        <v>0</v>
      </c>
      <c r="Q754">
        <f>FX!Y38</f>
        <v>0</v>
      </c>
      <c r="R754">
        <f>FX!Z38</f>
        <v>0</v>
      </c>
      <c r="S754">
        <f>FX!AA38</f>
        <v>0</v>
      </c>
      <c r="T754">
        <f>FX!AB38</f>
        <v>0</v>
      </c>
      <c r="U754">
        <f>FX!AC38</f>
        <v>0</v>
      </c>
      <c r="V754">
        <f>FX!AD38</f>
        <v>0</v>
      </c>
      <c r="W754">
        <f>FX!AE38</f>
        <v>0</v>
      </c>
      <c r="X754">
        <f>FX!AF38</f>
        <v>0</v>
      </c>
      <c r="Y754">
        <f>FX!AG38</f>
        <v>0</v>
      </c>
      <c r="Z754">
        <f>FX!AH38</f>
        <v>0</v>
      </c>
      <c r="AA754">
        <f>FX!AI38</f>
        <v>0</v>
      </c>
      <c r="AB754">
        <f>FX!AJ38</f>
        <v>0</v>
      </c>
      <c r="AD754">
        <f>FX!AT38</f>
        <v>0</v>
      </c>
      <c r="AE754">
        <f>FX!AU38</f>
        <v>0</v>
      </c>
      <c r="AF754">
        <f>FX!AV38</f>
        <v>0</v>
      </c>
      <c r="AG754">
        <f>FX!AW38</f>
        <v>0</v>
      </c>
      <c r="AH754">
        <f>FX!AX38</f>
        <v>0</v>
      </c>
      <c r="AI754">
        <f>FX!AY38</f>
        <v>0</v>
      </c>
      <c r="AJ754">
        <f>FX!AZ38</f>
        <v>0</v>
      </c>
      <c r="AK754">
        <f>FX!BA38</f>
        <v>0</v>
      </c>
      <c r="AL754">
        <f>FX!BB38</f>
        <v>0</v>
      </c>
      <c r="AM754">
        <f>FX!BC38</f>
        <v>0</v>
      </c>
      <c r="AN754">
        <f>FX!BD38</f>
        <v>0</v>
      </c>
      <c r="AO754">
        <f>FX!BE38</f>
        <v>0</v>
      </c>
      <c r="AP754">
        <f>FX!BF38</f>
        <v>0</v>
      </c>
      <c r="AQ754">
        <f>FX!BG38</f>
        <v>0</v>
      </c>
      <c r="AR754">
        <f>FX!BH38</f>
        <v>0</v>
      </c>
      <c r="AS754">
        <f>FX!BI38</f>
        <v>0</v>
      </c>
      <c r="AZ754">
        <f>FX!AK38</f>
        <v>0</v>
      </c>
      <c r="BA754">
        <f>FX!AL38</f>
        <v>0</v>
      </c>
      <c r="BB754">
        <f>FX!AM38</f>
        <v>0</v>
      </c>
      <c r="BC754">
        <f>FX!AN38</f>
        <v>0</v>
      </c>
      <c r="BD754">
        <f>FX!AO38</f>
        <v>0</v>
      </c>
      <c r="BE754">
        <f>FX!AP38</f>
        <v>0</v>
      </c>
      <c r="BF754">
        <f>FX!AQ38</f>
        <v>0</v>
      </c>
      <c r="BG754">
        <f>FX!AR38</f>
        <v>0</v>
      </c>
    </row>
    <row r="755" spans="1:59">
      <c r="A755" t="str">
        <f>FX!I39</f>
        <v>Total Revenue, reported</v>
      </c>
      <c r="B755">
        <f>FX!J39</f>
        <v>0</v>
      </c>
      <c r="C755">
        <f>FX!K39</f>
        <v>0</v>
      </c>
      <c r="D755">
        <f>FX!L39</f>
        <v>0</v>
      </c>
      <c r="E755">
        <f>FX!M39</f>
        <v>0</v>
      </c>
      <c r="F755">
        <f>FX!N39</f>
        <v>0</v>
      </c>
      <c r="G755">
        <f>FX!O39</f>
        <v>0</v>
      </c>
      <c r="H755">
        <f>FX!P39</f>
        <v>0</v>
      </c>
      <c r="I755">
        <f>FX!Q39</f>
        <v>0</v>
      </c>
      <c r="J755">
        <f>FX!R39</f>
        <v>0</v>
      </c>
      <c r="K755">
        <f>FX!S39</f>
        <v>0</v>
      </c>
      <c r="L755">
        <f>FX!T39</f>
        <v>0</v>
      </c>
      <c r="M755">
        <f>FX!U39</f>
        <v>0</v>
      </c>
      <c r="N755">
        <f>FX!V39</f>
        <v>0</v>
      </c>
      <c r="O755">
        <f>FX!W39</f>
        <v>0</v>
      </c>
      <c r="P755">
        <f>FX!X39</f>
        <v>0</v>
      </c>
      <c r="Q755">
        <f>FX!Y39</f>
        <v>0</v>
      </c>
      <c r="R755">
        <f>FX!Z39</f>
        <v>0</v>
      </c>
      <c r="S755">
        <f>FX!AA39</f>
        <v>0</v>
      </c>
      <c r="T755">
        <f>FX!AB39</f>
        <v>0</v>
      </c>
      <c r="U755">
        <f>FX!AC39</f>
        <v>0</v>
      </c>
      <c r="V755">
        <f>FX!AD39</f>
        <v>0</v>
      </c>
      <c r="W755">
        <f>FX!AE39</f>
        <v>0</v>
      </c>
      <c r="X755">
        <f>FX!AF39</f>
        <v>0</v>
      </c>
      <c r="Y755">
        <f>FX!AG39</f>
        <v>0</v>
      </c>
      <c r="Z755">
        <f>FX!AH39</f>
        <v>0</v>
      </c>
      <c r="AA755">
        <f>FX!AI39</f>
        <v>0</v>
      </c>
      <c r="AB755">
        <f>FX!AJ39</f>
        <v>0</v>
      </c>
      <c r="AD755">
        <f>FX!AT39</f>
        <v>0</v>
      </c>
      <c r="AE755">
        <f>FX!AU39</f>
        <v>0</v>
      </c>
      <c r="AF755">
        <f>FX!AV39</f>
        <v>0</v>
      </c>
      <c r="AG755">
        <f>FX!AW39</f>
        <v>0</v>
      </c>
      <c r="AH755">
        <f>FX!AX39</f>
        <v>0</v>
      </c>
      <c r="AI755">
        <f>FX!AY39</f>
        <v>0</v>
      </c>
      <c r="AJ755">
        <f>FX!AZ39</f>
        <v>0</v>
      </c>
      <c r="AK755">
        <f>FX!BA39</f>
        <v>0</v>
      </c>
      <c r="AL755">
        <f>FX!BB39</f>
        <v>0</v>
      </c>
      <c r="AM755">
        <f>FX!BC39</f>
        <v>0</v>
      </c>
      <c r="AN755">
        <f>FX!BD39</f>
        <v>0</v>
      </c>
      <c r="AO755">
        <f>FX!BE39</f>
        <v>0</v>
      </c>
      <c r="AP755">
        <f>FX!BF39</f>
        <v>0</v>
      </c>
      <c r="AQ755">
        <f>FX!BG39</f>
        <v>0</v>
      </c>
      <c r="AR755">
        <f>FX!BH39</f>
        <v>0</v>
      </c>
      <c r="AS755">
        <f>FX!BI39</f>
        <v>0</v>
      </c>
      <c r="AZ755">
        <f>FX!AK39</f>
        <v>0</v>
      </c>
      <c r="BA755">
        <f>FX!AL39</f>
        <v>0</v>
      </c>
      <c r="BB755">
        <f>FX!AM39</f>
        <v>0</v>
      </c>
      <c r="BC755">
        <f>FX!AN39</f>
        <v>0</v>
      </c>
      <c r="BD755">
        <f>FX!AO39</f>
        <v>0</v>
      </c>
      <c r="BE755">
        <f>FX!AP39</f>
        <v>0</v>
      </c>
      <c r="BF755">
        <f>FX!AQ39</f>
        <v>0</v>
      </c>
      <c r="BG755">
        <f>FX!AR39</f>
        <v>0</v>
      </c>
    </row>
    <row r="756" spans="1:59">
      <c r="A756">
        <f>FX!I40</f>
        <v>0</v>
      </c>
      <c r="B756">
        <f>FX!J40</f>
        <v>0</v>
      </c>
      <c r="C756">
        <f>FX!K40</f>
        <v>0</v>
      </c>
      <c r="D756">
        <f>FX!L40</f>
        <v>0</v>
      </c>
      <c r="E756">
        <f>FX!M40</f>
        <v>0</v>
      </c>
      <c r="F756">
        <f>FX!N40</f>
        <v>0</v>
      </c>
      <c r="G756">
        <f>FX!O40</f>
        <v>0</v>
      </c>
      <c r="H756">
        <f>FX!P40</f>
        <v>0</v>
      </c>
      <c r="I756">
        <f>FX!Q40</f>
        <v>0</v>
      </c>
      <c r="J756">
        <f>FX!R40</f>
        <v>0</v>
      </c>
      <c r="K756">
        <f>FX!S40</f>
        <v>0</v>
      </c>
      <c r="L756">
        <f>FX!T40</f>
        <v>0</v>
      </c>
      <c r="M756">
        <f>FX!U40</f>
        <v>0</v>
      </c>
      <c r="N756">
        <f>FX!V40</f>
        <v>0</v>
      </c>
      <c r="O756">
        <f>FX!W40</f>
        <v>0</v>
      </c>
      <c r="P756">
        <f>FX!X40</f>
        <v>0</v>
      </c>
      <c r="Q756">
        <f>FX!Y40</f>
        <v>0</v>
      </c>
      <c r="R756">
        <f>FX!Z40</f>
        <v>0</v>
      </c>
      <c r="S756">
        <f>FX!AA40</f>
        <v>0</v>
      </c>
      <c r="T756">
        <f>FX!AB40</f>
        <v>0</v>
      </c>
      <c r="U756">
        <f>FX!AC40</f>
        <v>0</v>
      </c>
      <c r="V756">
        <f>FX!AD40</f>
        <v>0</v>
      </c>
      <c r="W756">
        <f>FX!AE40</f>
        <v>0</v>
      </c>
      <c r="X756">
        <f>FX!AF40</f>
        <v>0</v>
      </c>
      <c r="Y756">
        <f>FX!AG40</f>
        <v>0</v>
      </c>
      <c r="Z756">
        <f>FX!AH40</f>
        <v>0</v>
      </c>
      <c r="AA756">
        <f>FX!AI40</f>
        <v>0</v>
      </c>
      <c r="AB756">
        <f>FX!AJ40</f>
        <v>0</v>
      </c>
      <c r="AD756">
        <f>FX!AT40</f>
        <v>0</v>
      </c>
      <c r="AE756">
        <f>FX!AU40</f>
        <v>0</v>
      </c>
      <c r="AF756">
        <f>FX!AV40</f>
        <v>0</v>
      </c>
      <c r="AG756">
        <f>FX!AW40</f>
        <v>0</v>
      </c>
      <c r="AH756">
        <f>FX!AX40</f>
        <v>0</v>
      </c>
      <c r="AI756">
        <f>FX!AY40</f>
        <v>0</v>
      </c>
      <c r="AJ756">
        <f>FX!AZ40</f>
        <v>0</v>
      </c>
      <c r="AK756">
        <f>FX!BA40</f>
        <v>0</v>
      </c>
      <c r="AL756">
        <f>FX!BB40</f>
        <v>0</v>
      </c>
      <c r="AM756">
        <f>FX!BC40</f>
        <v>0</v>
      </c>
      <c r="AN756">
        <f>FX!BD40</f>
        <v>0</v>
      </c>
      <c r="AO756">
        <f>FX!BE40</f>
        <v>0</v>
      </c>
      <c r="AP756">
        <f>FX!BF40</f>
        <v>0</v>
      </c>
      <c r="AQ756">
        <f>FX!BG40</f>
        <v>0</v>
      </c>
      <c r="AR756">
        <f>FX!BH40</f>
        <v>0</v>
      </c>
      <c r="AS756">
        <f>FX!BI40</f>
        <v>0</v>
      </c>
      <c r="AZ756">
        <f>FX!AK40</f>
        <v>0</v>
      </c>
      <c r="BA756">
        <f>FX!AL40</f>
        <v>0</v>
      </c>
      <c r="BB756">
        <f>FX!AM40</f>
        <v>0</v>
      </c>
      <c r="BC756">
        <f>FX!AN40</f>
        <v>0</v>
      </c>
      <c r="BD756">
        <f>FX!AO40</f>
        <v>0</v>
      </c>
      <c r="BE756">
        <f>FX!AP40</f>
        <v>0</v>
      </c>
      <c r="BF756">
        <f>FX!AQ40</f>
        <v>0</v>
      </c>
      <c r="BG756">
        <f>FX!AR40</f>
        <v>0</v>
      </c>
    </row>
    <row r="757" spans="1:59">
      <c r="A757">
        <f>FX!I41</f>
        <v>0</v>
      </c>
      <c r="B757">
        <f>FX!J41</f>
        <v>0</v>
      </c>
      <c r="C757">
        <f>FX!K41</f>
        <v>0</v>
      </c>
      <c r="D757">
        <f>FX!L41</f>
        <v>0</v>
      </c>
      <c r="E757">
        <f>FX!M41</f>
        <v>0</v>
      </c>
      <c r="F757">
        <f>FX!N41</f>
        <v>0</v>
      </c>
      <c r="G757">
        <f>FX!O41</f>
        <v>0</v>
      </c>
      <c r="H757">
        <f>FX!P41</f>
        <v>0</v>
      </c>
      <c r="I757">
        <f>FX!Q41</f>
        <v>0</v>
      </c>
      <c r="J757">
        <f>FX!R41</f>
        <v>0</v>
      </c>
      <c r="K757">
        <f>FX!S41</f>
        <v>0</v>
      </c>
      <c r="L757">
        <f>FX!T41</f>
        <v>0</v>
      </c>
      <c r="M757">
        <f>FX!U41</f>
        <v>0</v>
      </c>
      <c r="N757">
        <f>FX!V41</f>
        <v>0</v>
      </c>
      <c r="O757">
        <f>FX!W41</f>
        <v>0</v>
      </c>
      <c r="P757">
        <f>FX!X41</f>
        <v>0</v>
      </c>
      <c r="Q757">
        <f>FX!Y41</f>
        <v>0</v>
      </c>
      <c r="R757">
        <f>FX!Z41</f>
        <v>0</v>
      </c>
      <c r="S757">
        <f>FX!AA41</f>
        <v>0</v>
      </c>
      <c r="T757">
        <f>FX!AB41</f>
        <v>0</v>
      </c>
      <c r="U757">
        <f>FX!AC41</f>
        <v>0</v>
      </c>
      <c r="V757">
        <f>FX!AD41</f>
        <v>0</v>
      </c>
      <c r="W757">
        <f>FX!AE41</f>
        <v>0</v>
      </c>
      <c r="X757">
        <f>FX!AF41</f>
        <v>0</v>
      </c>
      <c r="Y757">
        <f>FX!AG41</f>
        <v>0</v>
      </c>
      <c r="Z757">
        <f>FX!AH41</f>
        <v>0</v>
      </c>
      <c r="AA757">
        <f>FX!AI41</f>
        <v>0</v>
      </c>
      <c r="AB757">
        <f>FX!AJ41</f>
        <v>0</v>
      </c>
      <c r="AD757">
        <f>FX!AT41</f>
        <v>0</v>
      </c>
      <c r="AE757">
        <f>FX!AU41</f>
        <v>0</v>
      </c>
      <c r="AF757">
        <f>FX!AV41</f>
        <v>0</v>
      </c>
      <c r="AG757">
        <f>FX!AW41</f>
        <v>0</v>
      </c>
      <c r="AH757">
        <f>FX!AX41</f>
        <v>0</v>
      </c>
      <c r="AI757">
        <f>FX!AY41</f>
        <v>0</v>
      </c>
      <c r="AJ757">
        <f>FX!AZ41</f>
        <v>0</v>
      </c>
      <c r="AK757">
        <f>FX!BA41</f>
        <v>0</v>
      </c>
      <c r="AL757">
        <f>FX!BB41</f>
        <v>0</v>
      </c>
      <c r="AM757">
        <f>FX!BC41</f>
        <v>0</v>
      </c>
      <c r="AN757">
        <f>FX!BD41</f>
        <v>0</v>
      </c>
      <c r="AO757">
        <f>FX!BE41</f>
        <v>0</v>
      </c>
      <c r="AP757">
        <f>FX!BF41</f>
        <v>0</v>
      </c>
      <c r="AQ757">
        <f>FX!BG41</f>
        <v>0</v>
      </c>
      <c r="AR757">
        <f>FX!BH41</f>
        <v>0</v>
      </c>
      <c r="AS757">
        <f>FX!BI41</f>
        <v>0</v>
      </c>
      <c r="AZ757">
        <f>FX!AK41</f>
        <v>0</v>
      </c>
      <c r="BA757">
        <f>FX!AL41</f>
        <v>0</v>
      </c>
      <c r="BB757">
        <f>FX!AM41</f>
        <v>0</v>
      </c>
      <c r="BC757">
        <f>FX!AN41</f>
        <v>0</v>
      </c>
      <c r="BD757">
        <f>FX!AO41</f>
        <v>0</v>
      </c>
      <c r="BE757">
        <f>FX!AP41</f>
        <v>0</v>
      </c>
      <c r="BF757">
        <f>FX!AQ41</f>
        <v>0</v>
      </c>
      <c r="BG757">
        <f>FX!AR41</f>
        <v>0</v>
      </c>
    </row>
    <row r="758" spans="1:59">
      <c r="A758">
        <f>FX!I42</f>
        <v>0</v>
      </c>
      <c r="B758">
        <f>FX!J42</f>
        <v>0</v>
      </c>
      <c r="C758">
        <f>FX!K42</f>
        <v>0</v>
      </c>
      <c r="D758">
        <f>FX!L42</f>
        <v>0</v>
      </c>
      <c r="E758">
        <f>FX!M42</f>
        <v>0</v>
      </c>
      <c r="F758">
        <f>FX!N42</f>
        <v>0</v>
      </c>
      <c r="G758">
        <f>FX!O42</f>
        <v>0</v>
      </c>
      <c r="H758">
        <f>FX!P42</f>
        <v>0</v>
      </c>
      <c r="I758">
        <f>FX!Q42</f>
        <v>0</v>
      </c>
      <c r="J758">
        <f>FX!R42</f>
        <v>0</v>
      </c>
      <c r="K758">
        <f>FX!S42</f>
        <v>0</v>
      </c>
      <c r="L758">
        <f>FX!T42</f>
        <v>0</v>
      </c>
      <c r="M758">
        <f>FX!U42</f>
        <v>0</v>
      </c>
      <c r="N758">
        <f>FX!V42</f>
        <v>0</v>
      </c>
      <c r="O758">
        <f>FX!W42</f>
        <v>0</v>
      </c>
      <c r="P758">
        <f>FX!X42</f>
        <v>0</v>
      </c>
      <c r="Q758">
        <f>FX!Y42</f>
        <v>0</v>
      </c>
      <c r="R758">
        <f>FX!Z42</f>
        <v>0</v>
      </c>
      <c r="S758">
        <f>FX!AA42</f>
        <v>0</v>
      </c>
      <c r="T758">
        <f>FX!AB42</f>
        <v>0</v>
      </c>
      <c r="U758">
        <f>FX!AC42</f>
        <v>0</v>
      </c>
      <c r="V758">
        <f>FX!AD42</f>
        <v>0</v>
      </c>
      <c r="W758">
        <f>FX!AE42</f>
        <v>0</v>
      </c>
      <c r="X758">
        <f>FX!AF42</f>
        <v>0</v>
      </c>
      <c r="Y758">
        <f>FX!AG42</f>
        <v>0</v>
      </c>
      <c r="Z758">
        <f>FX!AH42</f>
        <v>0</v>
      </c>
      <c r="AA758">
        <f>FX!AI42</f>
        <v>0</v>
      </c>
      <c r="AB758">
        <f>FX!AJ42</f>
        <v>0</v>
      </c>
      <c r="AD758">
        <f>FX!AT42</f>
        <v>0</v>
      </c>
      <c r="AE758">
        <f>FX!AU42</f>
        <v>0</v>
      </c>
      <c r="AF758">
        <f>FX!AV42</f>
        <v>0</v>
      </c>
      <c r="AG758">
        <f>FX!AW42</f>
        <v>0</v>
      </c>
      <c r="AH758">
        <f>FX!AX42</f>
        <v>0</v>
      </c>
      <c r="AI758">
        <f>FX!AY42</f>
        <v>0</v>
      </c>
      <c r="AJ758">
        <f>FX!AZ42</f>
        <v>0</v>
      </c>
      <c r="AK758">
        <f>FX!BA42</f>
        <v>0</v>
      </c>
      <c r="AL758">
        <f>FX!BB42</f>
        <v>0</v>
      </c>
      <c r="AM758">
        <f>FX!BC42</f>
        <v>0</v>
      </c>
      <c r="AN758">
        <f>FX!BD42</f>
        <v>0</v>
      </c>
      <c r="AO758">
        <f>FX!BE42</f>
        <v>0</v>
      </c>
      <c r="AP758">
        <f>FX!BF42</f>
        <v>0</v>
      </c>
      <c r="AQ758">
        <f>FX!BG42</f>
        <v>0</v>
      </c>
      <c r="AR758">
        <f>FX!BH42</f>
        <v>0</v>
      </c>
      <c r="AS758">
        <f>FX!BI42</f>
        <v>0</v>
      </c>
      <c r="AZ758">
        <f>FX!AK42</f>
        <v>0</v>
      </c>
      <c r="BA758">
        <f>FX!AL42</f>
        <v>0</v>
      </c>
      <c r="BB758">
        <f>FX!AM42</f>
        <v>0</v>
      </c>
      <c r="BC758">
        <f>FX!AN42</f>
        <v>0</v>
      </c>
      <c r="BD758">
        <f>FX!AO42</f>
        <v>0</v>
      </c>
      <c r="BE758">
        <f>FX!AP42</f>
        <v>0</v>
      </c>
      <c r="BF758">
        <f>FX!AQ42</f>
        <v>0</v>
      </c>
      <c r="BG758">
        <f>FX!AR42</f>
        <v>0</v>
      </c>
    </row>
    <row r="759" spans="1:59">
      <c r="A759" t="str">
        <f>FX!I43</f>
        <v>Foreign Exchange Rates</v>
      </c>
      <c r="B759">
        <f>FX!J43</f>
        <v>0</v>
      </c>
      <c r="C759">
        <f>FX!K43</f>
        <v>0</v>
      </c>
      <c r="D759">
        <f>FX!L43</f>
        <v>0</v>
      </c>
      <c r="E759">
        <f>FX!M43</f>
        <v>0</v>
      </c>
      <c r="F759">
        <f>FX!N43</f>
        <v>0</v>
      </c>
      <c r="G759">
        <f>FX!O43</f>
        <v>0</v>
      </c>
      <c r="H759">
        <f>FX!P43</f>
        <v>0</v>
      </c>
      <c r="I759">
        <f>FX!Q43</f>
        <v>0</v>
      </c>
      <c r="J759">
        <f>FX!R43</f>
        <v>0</v>
      </c>
      <c r="K759">
        <f>FX!S43</f>
        <v>0</v>
      </c>
      <c r="L759">
        <f>FX!T43</f>
        <v>0</v>
      </c>
      <c r="M759">
        <f>FX!U43</f>
        <v>0</v>
      </c>
      <c r="N759">
        <f>FX!V43</f>
        <v>0</v>
      </c>
      <c r="O759">
        <f>FX!W43</f>
        <v>0</v>
      </c>
      <c r="P759">
        <f>FX!X43</f>
        <v>0</v>
      </c>
      <c r="Q759">
        <f>FX!Y43</f>
        <v>0</v>
      </c>
      <c r="R759">
        <f>FX!Z43</f>
        <v>0</v>
      </c>
      <c r="S759">
        <f>FX!AA43</f>
        <v>0</v>
      </c>
      <c r="T759">
        <f>FX!AB43</f>
        <v>0</v>
      </c>
      <c r="U759">
        <f>FX!AC43</f>
        <v>0</v>
      </c>
      <c r="V759">
        <f>FX!AD43</f>
        <v>0</v>
      </c>
      <c r="W759">
        <f>FX!AE43</f>
        <v>0</v>
      </c>
      <c r="X759">
        <f>FX!AF43</f>
        <v>0</v>
      </c>
      <c r="Y759">
        <f>FX!AG43</f>
        <v>0</v>
      </c>
      <c r="Z759">
        <f>FX!AH43</f>
        <v>0</v>
      </c>
      <c r="AA759">
        <f>FX!AI43</f>
        <v>0</v>
      </c>
      <c r="AB759">
        <f>FX!AJ43</f>
        <v>0</v>
      </c>
      <c r="AD759">
        <f>FX!AT43</f>
        <v>0</v>
      </c>
      <c r="AE759">
        <f>FX!AU43</f>
        <v>0</v>
      </c>
      <c r="AF759">
        <f>FX!AV43</f>
        <v>0</v>
      </c>
      <c r="AG759">
        <f>FX!AW43</f>
        <v>0</v>
      </c>
      <c r="AH759">
        <f>FX!AX43</f>
        <v>0</v>
      </c>
      <c r="AI759">
        <f>FX!AY43</f>
        <v>0</v>
      </c>
      <c r="AJ759">
        <f>FX!AZ43</f>
        <v>0</v>
      </c>
      <c r="AK759">
        <f>FX!BA43</f>
        <v>0</v>
      </c>
      <c r="AL759">
        <f>FX!BB43</f>
        <v>0</v>
      </c>
      <c r="AM759">
        <f>FX!BC43</f>
        <v>0</v>
      </c>
      <c r="AN759">
        <f>FX!BD43</f>
        <v>0</v>
      </c>
      <c r="AO759">
        <f>FX!BE43</f>
        <v>0</v>
      </c>
      <c r="AP759">
        <f>FX!BF43</f>
        <v>0</v>
      </c>
      <c r="AQ759">
        <f>FX!BG43</f>
        <v>0</v>
      </c>
      <c r="AR759">
        <f>FX!BH43</f>
        <v>0</v>
      </c>
      <c r="AS759">
        <f>FX!BI43</f>
        <v>0</v>
      </c>
      <c r="AZ759">
        <f>FX!AK43</f>
        <v>0</v>
      </c>
      <c r="BA759">
        <f>FX!AL43</f>
        <v>0</v>
      </c>
      <c r="BB759">
        <f>FX!AM43</f>
        <v>0</v>
      </c>
      <c r="BC759">
        <f>FX!AN43</f>
        <v>0</v>
      </c>
      <c r="BD759">
        <f>FX!AO43</f>
        <v>0</v>
      </c>
      <c r="BE759">
        <f>FX!AP43</f>
        <v>0</v>
      </c>
      <c r="BF759">
        <f>FX!AQ43</f>
        <v>0</v>
      </c>
      <c r="BG759">
        <f>FX!AR43</f>
        <v>0</v>
      </c>
    </row>
    <row r="760" spans="1:59">
      <c r="A760" t="str">
        <f>FX!I44</f>
        <v>USD Conversion</v>
      </c>
      <c r="B760">
        <f>FX!J44</f>
        <v>0</v>
      </c>
      <c r="C760">
        <f>FX!K44</f>
        <v>0</v>
      </c>
      <c r="D760">
        <f>FX!L44</f>
        <v>0</v>
      </c>
      <c r="E760">
        <f>FX!M44</f>
        <v>0</v>
      </c>
      <c r="F760">
        <f>FX!N44</f>
        <v>0</v>
      </c>
      <c r="G760">
        <f>FX!O44</f>
        <v>0</v>
      </c>
      <c r="H760">
        <f>FX!P44</f>
        <v>0</v>
      </c>
      <c r="I760">
        <f>FX!Q44</f>
        <v>0</v>
      </c>
      <c r="J760">
        <f>FX!R44</f>
        <v>0</v>
      </c>
      <c r="K760">
        <f>FX!S44</f>
        <v>0</v>
      </c>
      <c r="L760">
        <f>FX!T44</f>
        <v>0</v>
      </c>
      <c r="M760">
        <f>FX!U44</f>
        <v>0</v>
      </c>
      <c r="N760">
        <f>FX!V44</f>
        <v>0</v>
      </c>
      <c r="O760">
        <f>FX!W44</f>
        <v>0</v>
      </c>
      <c r="P760">
        <f>FX!X44</f>
        <v>0</v>
      </c>
      <c r="Q760">
        <f>FX!Y44</f>
        <v>0</v>
      </c>
      <c r="R760">
        <f>FX!Z44</f>
        <v>0</v>
      </c>
      <c r="S760">
        <f>FX!AA44</f>
        <v>0</v>
      </c>
      <c r="T760">
        <f>FX!AB44</f>
        <v>0</v>
      </c>
      <c r="U760">
        <f>FX!AC44</f>
        <v>0</v>
      </c>
      <c r="V760">
        <f>FX!AD44</f>
        <v>0</v>
      </c>
      <c r="W760">
        <f>FX!AE44</f>
        <v>0</v>
      </c>
      <c r="X760">
        <f>FX!AF44</f>
        <v>0</v>
      </c>
      <c r="Y760">
        <f>FX!AG44</f>
        <v>0</v>
      </c>
      <c r="Z760">
        <f>FX!AH44</f>
        <v>0</v>
      </c>
      <c r="AA760">
        <f>FX!AI44</f>
        <v>0</v>
      </c>
      <c r="AB760">
        <f>FX!AJ44</f>
        <v>0</v>
      </c>
      <c r="AD760">
        <f>FX!AT44</f>
        <v>0</v>
      </c>
      <c r="AE760">
        <f>FX!AU44</f>
        <v>0</v>
      </c>
      <c r="AF760">
        <f>FX!AV44</f>
        <v>0</v>
      </c>
      <c r="AG760">
        <f>FX!AW44</f>
        <v>0</v>
      </c>
      <c r="AH760">
        <f>FX!AX44</f>
        <v>0</v>
      </c>
      <c r="AI760">
        <f>FX!AY44</f>
        <v>0</v>
      </c>
      <c r="AJ760">
        <f>FX!AZ44</f>
        <v>0</v>
      </c>
      <c r="AK760">
        <f>FX!BA44</f>
        <v>0</v>
      </c>
      <c r="AL760">
        <f>FX!BB44</f>
        <v>0</v>
      </c>
      <c r="AM760">
        <f>FX!BC44</f>
        <v>0</v>
      </c>
      <c r="AN760">
        <f>FX!BD44</f>
        <v>0</v>
      </c>
      <c r="AO760">
        <f>FX!BE44</f>
        <v>0</v>
      </c>
      <c r="AP760">
        <f>FX!BF44</f>
        <v>0</v>
      </c>
      <c r="AQ760">
        <f>FX!BG44</f>
        <v>0</v>
      </c>
      <c r="AR760">
        <f>FX!BH44</f>
        <v>0</v>
      </c>
      <c r="AS760">
        <f>FX!BI44</f>
        <v>0</v>
      </c>
      <c r="AZ760">
        <f>FX!AK44</f>
        <v>0</v>
      </c>
      <c r="BA760">
        <f>FX!AL44</f>
        <v>0</v>
      </c>
      <c r="BB760">
        <f>FX!AM44</f>
        <v>0</v>
      </c>
      <c r="BC760">
        <f>FX!AN44</f>
        <v>0</v>
      </c>
      <c r="BD760">
        <f>FX!AO44</f>
        <v>0</v>
      </c>
      <c r="BE760">
        <f>FX!AP44</f>
        <v>0</v>
      </c>
      <c r="BF760">
        <f>FX!AQ44</f>
        <v>0</v>
      </c>
      <c r="BG760">
        <f>FX!AR44</f>
        <v>0</v>
      </c>
    </row>
    <row r="761" spans="1:59">
      <c r="A761" t="str">
        <f>FX!I45</f>
        <v>Currency Rate</v>
      </c>
      <c r="B761">
        <f>FX!J45</f>
        <v>0</v>
      </c>
      <c r="C761">
        <f>FX!K45</f>
        <v>0</v>
      </c>
      <c r="D761">
        <f>FX!L45</f>
        <v>0</v>
      </c>
      <c r="E761">
        <f>FX!M45</f>
        <v>0</v>
      </c>
      <c r="F761">
        <f>FX!N45</f>
        <v>0</v>
      </c>
      <c r="G761">
        <f>FX!O45</f>
        <v>0</v>
      </c>
      <c r="H761">
        <f>FX!P45</f>
        <v>0</v>
      </c>
      <c r="I761">
        <f>FX!Q45</f>
        <v>0</v>
      </c>
      <c r="J761">
        <f>FX!R45</f>
        <v>0</v>
      </c>
      <c r="K761">
        <f>FX!S45</f>
        <v>0</v>
      </c>
      <c r="L761">
        <f>FX!T45</f>
        <v>0</v>
      </c>
      <c r="M761">
        <f>FX!U45</f>
        <v>0</v>
      </c>
      <c r="N761">
        <f>FX!V45</f>
        <v>0</v>
      </c>
      <c r="O761">
        <f>FX!W45</f>
        <v>0</v>
      </c>
      <c r="P761">
        <f>FX!X45</f>
        <v>0</v>
      </c>
      <c r="Q761">
        <f>FX!Y45</f>
        <v>0</v>
      </c>
      <c r="R761">
        <f>FX!Z45</f>
        <v>0</v>
      </c>
      <c r="S761">
        <f>FX!AA45</f>
        <v>0</v>
      </c>
      <c r="T761">
        <f>FX!AB45</f>
        <v>0</v>
      </c>
      <c r="U761">
        <f>FX!AC45</f>
        <v>0</v>
      </c>
      <c r="V761">
        <f>FX!AD45</f>
        <v>0</v>
      </c>
      <c r="W761">
        <f>FX!AE45</f>
        <v>0</v>
      </c>
      <c r="X761">
        <f>FX!AF45</f>
        <v>0</v>
      </c>
      <c r="Y761">
        <f>FX!AG45</f>
        <v>0</v>
      </c>
      <c r="Z761">
        <f>FX!AH45</f>
        <v>0</v>
      </c>
      <c r="AA761">
        <f>FX!AI45</f>
        <v>0</v>
      </c>
      <c r="AB761">
        <f>FX!AJ45</f>
        <v>0</v>
      </c>
      <c r="AD761">
        <f>FX!AT45</f>
        <v>0</v>
      </c>
      <c r="AE761">
        <f>FX!AU45</f>
        <v>0</v>
      </c>
      <c r="AF761">
        <f>FX!AV45</f>
        <v>0</v>
      </c>
      <c r="AG761">
        <f>FX!AW45</f>
        <v>0</v>
      </c>
      <c r="AH761">
        <f>FX!AX45</f>
        <v>0</v>
      </c>
      <c r="AI761">
        <f>FX!AY45</f>
        <v>0</v>
      </c>
      <c r="AJ761">
        <f>FX!AZ45</f>
        <v>0</v>
      </c>
      <c r="AK761">
        <f>FX!BA45</f>
        <v>0</v>
      </c>
      <c r="AL761">
        <f>FX!BB45</f>
        <v>0</v>
      </c>
      <c r="AM761">
        <f>FX!BC45</f>
        <v>0</v>
      </c>
      <c r="AN761">
        <f>FX!BD45</f>
        <v>0</v>
      </c>
      <c r="AO761">
        <f>FX!BE45</f>
        <v>0</v>
      </c>
      <c r="AP761">
        <f>FX!BF45</f>
        <v>0</v>
      </c>
      <c r="AQ761">
        <f>FX!BG45</f>
        <v>0</v>
      </c>
      <c r="AR761">
        <f>FX!BH45</f>
        <v>0</v>
      </c>
      <c r="AS761">
        <f>FX!BI45</f>
        <v>0</v>
      </c>
      <c r="AZ761">
        <f>FX!AK45</f>
        <v>0</v>
      </c>
      <c r="BA761">
        <f>FX!AL45</f>
        <v>0</v>
      </c>
      <c r="BB761">
        <f>FX!AM45</f>
        <v>0</v>
      </c>
      <c r="BC761">
        <f>FX!AN45</f>
        <v>0</v>
      </c>
      <c r="BD761">
        <f>FX!AO45</f>
        <v>0</v>
      </c>
      <c r="BE761">
        <f>FX!AP45</f>
        <v>0</v>
      </c>
      <c r="BF761">
        <f>FX!AQ45</f>
        <v>0</v>
      </c>
      <c r="BG761">
        <f>FX!AR45</f>
        <v>0</v>
      </c>
    </row>
    <row r="762" spans="1:59">
      <c r="A762" t="str">
        <f>FX!I46</f>
        <v>United States ($)</v>
      </c>
      <c r="B762">
        <f>FX!J46</f>
        <v>0</v>
      </c>
      <c r="C762">
        <f>FX!K46</f>
        <v>0</v>
      </c>
      <c r="D762">
        <f>FX!L46</f>
        <v>0</v>
      </c>
      <c r="E762">
        <f>FX!M46</f>
        <v>1</v>
      </c>
      <c r="F762">
        <f>FX!N46</f>
        <v>1</v>
      </c>
      <c r="G762">
        <f>FX!O46</f>
        <v>1</v>
      </c>
      <c r="H762">
        <f>FX!P46</f>
        <v>1</v>
      </c>
      <c r="I762">
        <f>FX!Q46</f>
        <v>1</v>
      </c>
      <c r="J762">
        <f>FX!R46</f>
        <v>1</v>
      </c>
      <c r="K762">
        <f>FX!S46</f>
        <v>1</v>
      </c>
      <c r="L762">
        <f>FX!T46</f>
        <v>1</v>
      </c>
      <c r="M762">
        <f>FX!U46</f>
        <v>1</v>
      </c>
      <c r="N762">
        <f>FX!V46</f>
        <v>1</v>
      </c>
      <c r="O762">
        <f>FX!W46</f>
        <v>1</v>
      </c>
      <c r="P762">
        <f>FX!X46</f>
        <v>1</v>
      </c>
      <c r="Q762">
        <f>FX!Y46</f>
        <v>1</v>
      </c>
      <c r="R762">
        <f>FX!Z46</f>
        <v>1</v>
      </c>
      <c r="S762">
        <f>FX!AA46</f>
        <v>1</v>
      </c>
      <c r="T762">
        <f>FX!AB46</f>
        <v>1</v>
      </c>
      <c r="U762">
        <f>FX!AC46</f>
        <v>1</v>
      </c>
      <c r="V762">
        <f>FX!AD46</f>
        <v>1</v>
      </c>
      <c r="W762">
        <f>FX!AE46</f>
        <v>1</v>
      </c>
      <c r="X762">
        <f>FX!AF46</f>
        <v>1</v>
      </c>
      <c r="Y762">
        <f>FX!AG46</f>
        <v>1</v>
      </c>
      <c r="Z762">
        <f>FX!AH46</f>
        <v>1</v>
      </c>
      <c r="AA762">
        <f>FX!AI46</f>
        <v>1</v>
      </c>
      <c r="AB762">
        <f>FX!AJ46</f>
        <v>1</v>
      </c>
      <c r="AD762">
        <f>FX!AT46</f>
        <v>1</v>
      </c>
      <c r="AE762">
        <f>FX!AU46</f>
        <v>1</v>
      </c>
      <c r="AF762">
        <f>FX!AV46</f>
        <v>1</v>
      </c>
      <c r="AG762">
        <f>FX!AW46</f>
        <v>1</v>
      </c>
      <c r="AH762">
        <f>FX!AX46</f>
        <v>1</v>
      </c>
      <c r="AI762">
        <f>FX!AY46</f>
        <v>1</v>
      </c>
      <c r="AJ762">
        <f>FX!AZ46</f>
        <v>1</v>
      </c>
      <c r="AK762">
        <f>FX!BA46</f>
        <v>1</v>
      </c>
      <c r="AL762">
        <f>FX!BB46</f>
        <v>1</v>
      </c>
      <c r="AM762">
        <f>FX!BC46</f>
        <v>1</v>
      </c>
      <c r="AN762">
        <f>FX!BD46</f>
        <v>1</v>
      </c>
      <c r="AO762">
        <f>FX!BE46</f>
        <v>1</v>
      </c>
      <c r="AP762">
        <f>FX!BF46</f>
        <v>1</v>
      </c>
      <c r="AQ762">
        <f>FX!BG46</f>
        <v>1</v>
      </c>
      <c r="AR762">
        <f>FX!BH46</f>
        <v>1</v>
      </c>
      <c r="AS762">
        <f>FX!BI46</f>
        <v>1</v>
      </c>
      <c r="AZ762">
        <f>FX!AK46</f>
        <v>1</v>
      </c>
      <c r="BA762">
        <f>FX!AL46</f>
        <v>1</v>
      </c>
      <c r="BB762">
        <f>FX!AM46</f>
        <v>1</v>
      </c>
      <c r="BC762">
        <f>FX!AN46</f>
        <v>1</v>
      </c>
      <c r="BD762">
        <f>FX!AO46</f>
        <v>1</v>
      </c>
      <c r="BE762">
        <f>FX!AP46</f>
        <v>1</v>
      </c>
      <c r="BF762">
        <f>FX!AQ46</f>
        <v>1</v>
      </c>
      <c r="BG762">
        <f>FX!AR46</f>
        <v>1</v>
      </c>
    </row>
    <row r="763" spans="1:59">
      <c r="A763" t="str">
        <f>FX!I47</f>
        <v>Other Americas</v>
      </c>
      <c r="B763">
        <f>FX!J47</f>
        <v>0</v>
      </c>
      <c r="C763">
        <f>FX!K47</f>
        <v>0</v>
      </c>
      <c r="D763">
        <f>FX!L47</f>
        <v>0</v>
      </c>
      <c r="E763">
        <f>FX!M47</f>
        <v>0</v>
      </c>
      <c r="F763">
        <f>FX!N47</f>
        <v>0</v>
      </c>
      <c r="G763">
        <f>FX!O47</f>
        <v>0</v>
      </c>
      <c r="H763">
        <f>FX!P47</f>
        <v>0</v>
      </c>
      <c r="I763">
        <f>FX!Q47</f>
        <v>0.64668856515697049</v>
      </c>
      <c r="J763">
        <f>FX!R47</f>
        <v>0.61119388826743837</v>
      </c>
      <c r="K763">
        <f>FX!S47</f>
        <v>0.60500754571730253</v>
      </c>
      <c r="L763">
        <f>FX!T47</f>
        <v>0.60198225968180497</v>
      </c>
      <c r="M763">
        <f>FX!U47</f>
        <v>0.6059152640449551</v>
      </c>
      <c r="N763">
        <f>FX!V47</f>
        <v>0.59124402406885801</v>
      </c>
      <c r="O763">
        <f>FX!W47</f>
        <v>0.55893877705707706</v>
      </c>
      <c r="P763">
        <f>FX!X47</f>
        <v>0.5570454142754323</v>
      </c>
      <c r="Q763">
        <f>FX!Y47</f>
        <v>0.53370211232612119</v>
      </c>
      <c r="R763">
        <f>FX!Z47</f>
        <v>0.55195418554038078</v>
      </c>
      <c r="S763">
        <f>FX!AA47</f>
        <v>0.54708711878992833</v>
      </c>
      <c r="T763">
        <f>FX!AB47</f>
        <v>0.50708368431906459</v>
      </c>
      <c r="U763">
        <f>FX!AC47</f>
        <v>0.45936134180074628</v>
      </c>
      <c r="V763">
        <f>FX!AD47</f>
        <v>0.44562987169623774</v>
      </c>
      <c r="W763">
        <f>FX!AE47</f>
        <v>0.4061409899912472</v>
      </c>
      <c r="X763">
        <f>FX!AF47</f>
        <v>0.38685797769989866</v>
      </c>
      <c r="Y763">
        <f>FX!AG47</f>
        <v>0.3782167669435928</v>
      </c>
      <c r="Z763">
        <f>FX!AH47</f>
        <v>0.40918719229060452</v>
      </c>
      <c r="AA763">
        <f>FX!AI47</f>
        <v>0.42037056896807667</v>
      </c>
      <c r="AB763">
        <f>FX!AJ47</f>
        <v>0.41174005681562054</v>
      </c>
      <c r="AD763">
        <f>FX!AT47</f>
        <v>0.67115012393699658</v>
      </c>
      <c r="AE763">
        <f>FX!AU47</f>
        <v>0.61614853923043511</v>
      </c>
      <c r="AF763">
        <f>FX!AV47</f>
        <v>0.57809897412850142</v>
      </c>
      <c r="AG763">
        <f>FX!AW47</f>
        <v>0.53491708186178855</v>
      </c>
      <c r="AH763">
        <f>FX!AX47</f>
        <v>0.42424861401098696</v>
      </c>
      <c r="AI763">
        <f>FX!AY47</f>
        <v>0.40493972093555219</v>
      </c>
      <c r="AJ763">
        <f>FX!AZ47</f>
        <v>0.42462590759802354</v>
      </c>
      <c r="AK763">
        <f>FX!BA47</f>
        <v>0.42927510857848306</v>
      </c>
      <c r="AL763">
        <f>FX!BB47</f>
        <v>0.42927510857848306</v>
      </c>
      <c r="AM763">
        <f>FX!BC47</f>
        <v>0.42927510857848306</v>
      </c>
      <c r="AN763">
        <f>FX!BD47</f>
        <v>0.42927510857848306</v>
      </c>
      <c r="AO763">
        <f>FX!BE47</f>
        <v>0.42927510857848306</v>
      </c>
      <c r="AP763">
        <f>FX!BF47</f>
        <v>0.42927510857848306</v>
      </c>
      <c r="AQ763">
        <f>FX!BG47</f>
        <v>0.42927510857848306</v>
      </c>
      <c r="AR763">
        <f>FX!BH47</f>
        <v>0.42927510857848306</v>
      </c>
      <c r="AS763">
        <f>FX!BI47</f>
        <v>0.42927510857848306</v>
      </c>
      <c r="AZ763">
        <f>FX!AK47</f>
        <v>0.42236788239387374</v>
      </c>
      <c r="BA763">
        <f>FX!AL47</f>
        <v>0.41526503541179377</v>
      </c>
      <c r="BB763">
        <f>FX!AM47</f>
        <v>0.43494171906670526</v>
      </c>
      <c r="BC763">
        <f>FX!AN47</f>
        <v>0.42591618627530992</v>
      </c>
      <c r="BD763">
        <f>FX!AO47</f>
        <v>0.43074481815807664</v>
      </c>
      <c r="BE763">
        <f>FX!AP47</f>
        <v>0.43074481815807664</v>
      </c>
      <c r="BF763">
        <f>FX!AQ47</f>
        <v>0.43074481815807664</v>
      </c>
      <c r="BG763">
        <f>FX!AR47</f>
        <v>0.43074481815807664</v>
      </c>
    </row>
    <row r="764" spans="1:59">
      <c r="A764" t="str">
        <f>FX!I48</f>
        <v>United Kingdom (£)</v>
      </c>
      <c r="B764">
        <f>FX!J48</f>
        <v>0</v>
      </c>
      <c r="C764">
        <f>FX!K48</f>
        <v>0</v>
      </c>
      <c r="D764">
        <f>FX!L48</f>
        <v>0</v>
      </c>
      <c r="E764">
        <f>FX!M48</f>
        <v>1.6014423222222223</v>
      </c>
      <c r="F764">
        <f>FX!N48</f>
        <v>1.6307610835164834</v>
      </c>
      <c r="G764">
        <f>FX!O48</f>
        <v>1.6106169717391301</v>
      </c>
      <c r="H764">
        <f>FX!P48</f>
        <v>1.5728142945652186</v>
      </c>
      <c r="I764">
        <f>FX!Q48</f>
        <v>1.570809458241758</v>
      </c>
      <c r="J764">
        <f>FX!R48</f>
        <v>1.5821490692307696</v>
      </c>
      <c r="K764">
        <f>FX!S48</f>
        <v>1.5804848978260868</v>
      </c>
      <c r="L764">
        <f>FX!T48</f>
        <v>1.6059354782608697</v>
      </c>
      <c r="M764">
        <f>FX!U48</f>
        <v>1.5522039733333344</v>
      </c>
      <c r="N764">
        <f>FX!V48</f>
        <v>1.5351710604395605</v>
      </c>
      <c r="O764">
        <f>FX!W48</f>
        <v>1.5508462554347822</v>
      </c>
      <c r="P764">
        <f>FX!X48</f>
        <v>1.619037115217391</v>
      </c>
      <c r="Q764">
        <f>FX!Y48</f>
        <v>1.6555657233333338</v>
      </c>
      <c r="R764">
        <f>FX!Z48</f>
        <v>1.6833461978021973</v>
      </c>
      <c r="S764">
        <f>FX!AA48</f>
        <v>1.6693897728260867</v>
      </c>
      <c r="T764">
        <f>FX!AB48</f>
        <v>1.5822587728260871</v>
      </c>
      <c r="U764">
        <f>FX!AC48</f>
        <v>1.5143536311111114</v>
      </c>
      <c r="V764">
        <f>FX!AD48</f>
        <v>1.5325011934065935</v>
      </c>
      <c r="W764">
        <f>FX!AE48</f>
        <v>1.5486511858695646</v>
      </c>
      <c r="X764">
        <f>FX!AF48</f>
        <v>1.5171588228260877</v>
      </c>
      <c r="Y764">
        <f>FX!AG48</f>
        <v>1.4319688549450551</v>
      </c>
      <c r="Z764">
        <f>FX!AH48</f>
        <v>1.4342935516483506</v>
      </c>
      <c r="AA764">
        <f>FX!AI48</f>
        <v>1.3128109326086954</v>
      </c>
      <c r="AB764">
        <f>FX!AJ48</f>
        <v>1.2420538641304359</v>
      </c>
      <c r="AD764">
        <f>FX!AT48</f>
        <v>1.6038486139726031</v>
      </c>
      <c r="AE764">
        <f>FX!AU48</f>
        <v>1.5848904387978135</v>
      </c>
      <c r="AF764">
        <f>FX!AV48</f>
        <v>1.5644608060273961</v>
      </c>
      <c r="AG764">
        <f>FX!AW48</f>
        <v>1.6474988638356181</v>
      </c>
      <c r="AH764">
        <f>FX!AX48</f>
        <v>1.5282300169863023</v>
      </c>
      <c r="AI764">
        <f>FX!AY48</f>
        <v>1.3548563942622962</v>
      </c>
      <c r="AJ764">
        <f>FX!AZ48</f>
        <v>1.2888486128767123</v>
      </c>
      <c r="AK764">
        <f>FX!BA48</f>
        <v>1.3880491380821973</v>
      </c>
      <c r="AL764">
        <f>FX!BB48</f>
        <v>1.3880491380821973</v>
      </c>
      <c r="AM764">
        <f>FX!BC48</f>
        <v>1.3880491380821973</v>
      </c>
      <c r="AN764">
        <f>FX!BD48</f>
        <v>1.3880491380821973</v>
      </c>
      <c r="AO764">
        <f>FX!BE48</f>
        <v>1.3880491380821973</v>
      </c>
      <c r="AP764">
        <f>FX!BF48</f>
        <v>1.3880491380821973</v>
      </c>
      <c r="AQ764">
        <f>FX!BG48</f>
        <v>1.3880491380821973</v>
      </c>
      <c r="AR764">
        <f>FX!BH48</f>
        <v>1.3880491380821973</v>
      </c>
      <c r="AS764">
        <f>FX!BI48</f>
        <v>1.3880491380821973</v>
      </c>
      <c r="AZ764">
        <f>FX!AK48</f>
        <v>1.2390215439560448</v>
      </c>
      <c r="BA764">
        <f>FX!AL48</f>
        <v>1.2796507439560445</v>
      </c>
      <c r="BB764">
        <f>FX!AM48</f>
        <v>1.3093761880434782</v>
      </c>
      <c r="BC764">
        <f>FX!AN48</f>
        <v>1.3272783184782611</v>
      </c>
      <c r="BD764">
        <f>FX!AO48</f>
        <v>1.3874372266666695</v>
      </c>
      <c r="BE764">
        <f>FX!AP48</f>
        <v>1.3874372266666695</v>
      </c>
      <c r="BF764">
        <f>FX!AQ48</f>
        <v>1.3874372266666695</v>
      </c>
      <c r="BG764">
        <f>FX!AR48</f>
        <v>1.3874372266666695</v>
      </c>
    </row>
    <row r="765" spans="1:59">
      <c r="A765" t="str">
        <f>FX!I49</f>
        <v>Germany &amp; Other Europe (€)</v>
      </c>
      <c r="B765">
        <f>FX!J49</f>
        <v>0</v>
      </c>
      <c r="C765">
        <f>FX!K49</f>
        <v>0</v>
      </c>
      <c r="D765">
        <f>FX!L49</f>
        <v>0</v>
      </c>
      <c r="E765">
        <f>FX!M49</f>
        <v>1.368211774444444</v>
      </c>
      <c r="F765">
        <f>FX!N49</f>
        <v>1.4390847417582422</v>
      </c>
      <c r="G765">
        <f>FX!O49</f>
        <v>1.4130544510869556</v>
      </c>
      <c r="H765">
        <f>FX!P49</f>
        <v>1.3486006445652174</v>
      </c>
      <c r="I765">
        <f>FX!Q49</f>
        <v>1.3106363571428576</v>
      </c>
      <c r="J765">
        <f>FX!R49</f>
        <v>1.2831956835164831</v>
      </c>
      <c r="K765">
        <f>FX!S49</f>
        <v>1.2518034456521736</v>
      </c>
      <c r="L765">
        <f>FX!T49</f>
        <v>1.2973425641304346</v>
      </c>
      <c r="M765">
        <f>FX!U49</f>
        <v>1.3200751455555562</v>
      </c>
      <c r="N765">
        <f>FX!V49</f>
        <v>1.3055214791208796</v>
      </c>
      <c r="O765">
        <f>FX!W49</f>
        <v>1.3247332967391303</v>
      </c>
      <c r="P765">
        <f>FX!X49</f>
        <v>1.361396864130435</v>
      </c>
      <c r="Q765">
        <f>FX!Y49</f>
        <v>1.3704912144444448</v>
      </c>
      <c r="R765">
        <f>FX!Z49</f>
        <v>1.371404551648352</v>
      </c>
      <c r="S765">
        <f>FX!AA49</f>
        <v>1.3252089163043472</v>
      </c>
      <c r="T765">
        <f>FX!AB49</f>
        <v>1.2482881608695653</v>
      </c>
      <c r="U765">
        <f>FX!AC49</f>
        <v>1.126373587777777</v>
      </c>
      <c r="V765">
        <f>FX!AD49</f>
        <v>1.1064582868131869</v>
      </c>
      <c r="W765">
        <f>FX!AE49</f>
        <v>1.112047897826087</v>
      </c>
      <c r="X765">
        <f>FX!AF49</f>
        <v>1.0954038815217395</v>
      </c>
      <c r="Y765">
        <f>FX!AG49</f>
        <v>1.1028413120879119</v>
      </c>
      <c r="Z765">
        <f>FX!AH49</f>
        <v>1.129259968131868</v>
      </c>
      <c r="AA765">
        <f>FX!AI49</f>
        <v>1.115971333695652</v>
      </c>
      <c r="AB765">
        <f>FX!AJ49</f>
        <v>1.0782028108695652</v>
      </c>
      <c r="AD765">
        <f>FX!AT49</f>
        <v>1.3922412054794522</v>
      </c>
      <c r="AE765">
        <f>FX!AU49</f>
        <v>1.2856834661202188</v>
      </c>
      <c r="AF765">
        <f>FX!AV49</f>
        <v>1.3280361438356167</v>
      </c>
      <c r="AG765">
        <f>FX!AW49</f>
        <v>1.3285034372602746</v>
      </c>
      <c r="AH765">
        <f>FX!AX49</f>
        <v>1.1099914813698617</v>
      </c>
      <c r="AI765">
        <f>FX!AY49</f>
        <v>1.1065170431693991</v>
      </c>
      <c r="AJ765">
        <f>FX!AZ49</f>
        <v>1.1300720569863014</v>
      </c>
      <c r="AK765">
        <f>FX!BA49</f>
        <v>1.2287837460273985</v>
      </c>
      <c r="AL765">
        <f>FX!BB49</f>
        <v>1.2287837460273985</v>
      </c>
      <c r="AM765">
        <f>FX!BC49</f>
        <v>1.2287837460273985</v>
      </c>
      <c r="AN765">
        <f>FX!BD49</f>
        <v>1.2287837460273985</v>
      </c>
      <c r="AO765">
        <f>FX!BE49</f>
        <v>1.2287837460273985</v>
      </c>
      <c r="AP765">
        <f>FX!BF49</f>
        <v>1.2287837460273985</v>
      </c>
      <c r="AQ765">
        <f>FX!BG49</f>
        <v>1.2287837460273985</v>
      </c>
      <c r="AR765">
        <f>FX!BH49</f>
        <v>1.2287837460273985</v>
      </c>
      <c r="AS765">
        <f>FX!BI49</f>
        <v>1.2287837460273985</v>
      </c>
      <c r="AZ765">
        <f>FX!AK49</f>
        <v>1.0658215043956041</v>
      </c>
      <c r="BA765">
        <f>FX!AL49</f>
        <v>1.1009572945054946</v>
      </c>
      <c r="BB765">
        <f>FX!AM49</f>
        <v>1.1753148119565213</v>
      </c>
      <c r="BC765">
        <f>FX!AN49</f>
        <v>1.1777463793478264</v>
      </c>
      <c r="BD765">
        <f>FX!AO49</f>
        <v>1.2270559700000008</v>
      </c>
      <c r="BE765">
        <f>FX!AP49</f>
        <v>1.2270559700000008</v>
      </c>
      <c r="BF765">
        <f>FX!AQ49</f>
        <v>1.2270559700000008</v>
      </c>
      <c r="BG765">
        <f>FX!AR49</f>
        <v>1.2270559700000008</v>
      </c>
    </row>
    <row r="766" spans="1:59">
      <c r="A766" t="str">
        <f>FX!I50</f>
        <v>Japan ($)</v>
      </c>
      <c r="B766">
        <f>FX!J50</f>
        <v>0</v>
      </c>
      <c r="C766">
        <f>FX!K50</f>
        <v>0</v>
      </c>
      <c r="D766">
        <f>FX!L50</f>
        <v>0</v>
      </c>
      <c r="E766">
        <f>FX!M50</f>
        <v>1.2157851942858504E-2</v>
      </c>
      <c r="F766">
        <f>FX!N50</f>
        <v>1.2264227049788457E-2</v>
      </c>
      <c r="G766">
        <f>FX!O50</f>
        <v>1.2870677743682892E-2</v>
      </c>
      <c r="H766">
        <f>FX!P50</f>
        <v>1.2936731584935241E-2</v>
      </c>
      <c r="I766">
        <f>FX!Q50</f>
        <v>1.2619763361795554E-2</v>
      </c>
      <c r="J766">
        <f>FX!R50</f>
        <v>1.2486234593979311E-2</v>
      </c>
      <c r="K766">
        <f>FX!S50</f>
        <v>1.2720336600697133E-2</v>
      </c>
      <c r="L766">
        <f>FX!T50</f>
        <v>1.2316475109264462E-2</v>
      </c>
      <c r="M766">
        <f>FX!U50</f>
        <v>1.0846583646130321E-2</v>
      </c>
      <c r="N766">
        <f>FX!V50</f>
        <v>1.0124928801667153E-2</v>
      </c>
      <c r="O766">
        <f>FX!W50</f>
        <v>1.0116084367037894E-2</v>
      </c>
      <c r="P766">
        <f>FX!X50</f>
        <v>9.9590984357146254E-3</v>
      </c>
      <c r="Q766">
        <f>FX!Y50</f>
        <v>9.7293743031803166E-3</v>
      </c>
      <c r="R766">
        <f>FX!Z50</f>
        <v>9.7957962441434475E-3</v>
      </c>
      <c r="S766">
        <f>FX!AA50</f>
        <v>9.6238027411935812E-3</v>
      </c>
      <c r="T766">
        <f>FX!AB50</f>
        <v>8.7426623785640204E-3</v>
      </c>
      <c r="U766">
        <f>FX!AC50</f>
        <v>8.3881303981140354E-3</v>
      </c>
      <c r="V766">
        <f>FX!AD50</f>
        <v>8.2396809769621424E-3</v>
      </c>
      <c r="W766">
        <f>FX!AE50</f>
        <v>8.1852398896595617E-3</v>
      </c>
      <c r="X766">
        <f>FX!AF50</f>
        <v>8.2376350376679418E-3</v>
      </c>
      <c r="Y766">
        <f>FX!AG50</f>
        <v>8.6777790682386353E-3</v>
      </c>
      <c r="Z766">
        <f>FX!AH50</f>
        <v>9.26943881099908E-3</v>
      </c>
      <c r="AA766">
        <f>FX!AI50</f>
        <v>9.7716137443246212E-3</v>
      </c>
      <c r="AB766">
        <f>FX!AJ50</f>
        <v>9.1566549300328617E-3</v>
      </c>
      <c r="AD766">
        <f>FX!AT50</f>
        <v>1.2560364368824337E-2</v>
      </c>
      <c r="AE766">
        <f>FX!AU50</f>
        <v>1.253560789970487E-2</v>
      </c>
      <c r="AF766">
        <f>FX!AV50</f>
        <v>1.0258843471114162E-2</v>
      </c>
      <c r="AG766">
        <f>FX!AW50</f>
        <v>9.470619004167076E-3</v>
      </c>
      <c r="AH766">
        <f>FX!AX50</f>
        <v>8.2620471179395815E-3</v>
      </c>
      <c r="AI766">
        <f>FX!AY50</f>
        <v>9.2202118717254703E-3</v>
      </c>
      <c r="AJ766">
        <f>FX!AZ50</f>
        <v>8.9187305612663317E-3</v>
      </c>
      <c r="AK766">
        <f>FX!BA50</f>
        <v>9.1392865286847903E-3</v>
      </c>
      <c r="AL766">
        <f>FX!BB50</f>
        <v>9.1392865286847903E-3</v>
      </c>
      <c r="AM766">
        <f>FX!BC50</f>
        <v>9.1392865286847903E-3</v>
      </c>
      <c r="AN766">
        <f>FX!BD50</f>
        <v>9.1392865286847903E-3</v>
      </c>
      <c r="AO766">
        <f>FX!BE50</f>
        <v>9.1392865286847903E-3</v>
      </c>
      <c r="AP766">
        <f>FX!BF50</f>
        <v>9.1392865286847903E-3</v>
      </c>
      <c r="AQ766">
        <f>FX!BG50</f>
        <v>9.1392865286847903E-3</v>
      </c>
      <c r="AR766">
        <f>FX!BH50</f>
        <v>9.1392865286847903E-3</v>
      </c>
      <c r="AS766">
        <f>FX!BI50</f>
        <v>9.1392865286847903E-3</v>
      </c>
      <c r="AZ766">
        <f>FX!AK50</f>
        <v>8.7987840047036962E-3</v>
      </c>
      <c r="BA766">
        <f>FX!AL50</f>
        <v>9.0018211810815353E-3</v>
      </c>
      <c r="BB766">
        <f>FX!AM50</f>
        <v>9.0164066300665695E-3</v>
      </c>
      <c r="BC766">
        <f>FX!AN50</f>
        <v>8.857129672075045E-3</v>
      </c>
      <c r="BD766">
        <f>FX!AO50</f>
        <v>9.1015289409627134E-3</v>
      </c>
      <c r="BE766">
        <f>FX!AP50</f>
        <v>9.1015289409627134E-3</v>
      </c>
      <c r="BF766">
        <f>FX!AQ50</f>
        <v>9.1015289409627134E-3</v>
      </c>
      <c r="BG766">
        <f>FX!AR50</f>
        <v>9.1015289409627134E-3</v>
      </c>
    </row>
    <row r="767" spans="1:59">
      <c r="A767" t="str">
        <f>FX!I51</f>
        <v>Other APAC</v>
      </c>
      <c r="B767">
        <f>FX!J51</f>
        <v>0</v>
      </c>
      <c r="C767">
        <f>FX!K51</f>
        <v>0</v>
      </c>
      <c r="D767">
        <f>FX!L51</f>
        <v>0</v>
      </c>
      <c r="E767">
        <f>FX!M51</f>
        <v>0</v>
      </c>
      <c r="F767">
        <f>FX!N51</f>
        <v>0</v>
      </c>
      <c r="G767">
        <f>FX!O51</f>
        <v>0</v>
      </c>
      <c r="H767">
        <f>FX!P51</f>
        <v>0</v>
      </c>
      <c r="I767">
        <f>FX!Q51</f>
        <v>0.12233762614394075</v>
      </c>
      <c r="J767">
        <f>FX!R51</f>
        <v>0.11944899801531517</v>
      </c>
      <c r="K767">
        <f>FX!S51</f>
        <v>0.12061504762796722</v>
      </c>
      <c r="L767">
        <f>FX!T51</f>
        <v>0.12174667464081551</v>
      </c>
      <c r="M767">
        <f>FX!U51</f>
        <v>0.12197784179251965</v>
      </c>
      <c r="N767">
        <f>FX!V51</f>
        <v>0.12011103491174693</v>
      </c>
      <c r="O767">
        <f>FX!W51</f>
        <v>0.11614424790744629</v>
      </c>
      <c r="P767">
        <f>FX!X51</f>
        <v>0.11710415855516004</v>
      </c>
      <c r="Q767">
        <f>FX!Y51</f>
        <v>0.11549951641057264</v>
      </c>
      <c r="R767">
        <f>FX!Z51</f>
        <v>0.11609567404586196</v>
      </c>
      <c r="S767">
        <f>FX!AA51</f>
        <v>0.11633671542975832</v>
      </c>
      <c r="T767">
        <f>FX!AB51</f>
        <v>0.112879504933557</v>
      </c>
      <c r="U767">
        <f>FX!AC51</f>
        <v>0.10854081431078422</v>
      </c>
      <c r="V767">
        <f>FX!AD51</f>
        <v>0.10829439448011217</v>
      </c>
      <c r="W767">
        <f>FX!AE51</f>
        <v>0.10459749518900532</v>
      </c>
      <c r="X767">
        <f>FX!AF51</f>
        <v>0.10335891717293791</v>
      </c>
      <c r="Y767">
        <f>FX!AG51</f>
        <v>0.10191022174572271</v>
      </c>
      <c r="Z767">
        <f>FX!AH51</f>
        <v>0.10320770359414561</v>
      </c>
      <c r="AA767">
        <f>FX!AI51</f>
        <v>0.10261760902901403</v>
      </c>
      <c r="AB767">
        <f>FX!AJ51</f>
        <v>0.10067426800296284</v>
      </c>
      <c r="AD767">
        <f>FX!AT51</f>
        <v>0.12023162625399511</v>
      </c>
      <c r="AE767">
        <f>FX!AU51</f>
        <v>0.12103787226016474</v>
      </c>
      <c r="AF767">
        <f>FX!AV51</f>
        <v>0.11881359817220696</v>
      </c>
      <c r="AG767">
        <f>FX!AW51</f>
        <v>0.11519878106452053</v>
      </c>
      <c r="AH767">
        <f>FX!AX51</f>
        <v>0.10617932362454685</v>
      </c>
      <c r="AI767">
        <f>FX!AY51</f>
        <v>0.1020999559914478</v>
      </c>
      <c r="AJ767">
        <f>FX!AZ51</f>
        <v>0.10237845358685313</v>
      </c>
      <c r="AK767">
        <f>FX!BA51</f>
        <v>0.10796681309434247</v>
      </c>
      <c r="AL767">
        <f>FX!BB51</f>
        <v>0.10796681309434247</v>
      </c>
      <c r="AM767">
        <f>FX!BC51</f>
        <v>0.10796681309434247</v>
      </c>
      <c r="AN767">
        <f>FX!BD51</f>
        <v>0.10796681309434247</v>
      </c>
      <c r="AO767">
        <f>FX!BE51</f>
        <v>0.10796681309434247</v>
      </c>
      <c r="AP767">
        <f>FX!BF51</f>
        <v>0.10796681309434247</v>
      </c>
      <c r="AQ767">
        <f>FX!BG51</f>
        <v>0.10796681309434247</v>
      </c>
      <c r="AR767">
        <f>FX!BH51</f>
        <v>0.10796681309434247</v>
      </c>
      <c r="AS767">
        <f>FX!BI51</f>
        <v>0.10796681309434247</v>
      </c>
      <c r="AZ767">
        <f>FX!AK51</f>
        <v>0.10063962037641173</v>
      </c>
      <c r="BA767">
        <f>FX!AL51</f>
        <v>0.10071078737047867</v>
      </c>
      <c r="BB767">
        <f>FX!AM51</f>
        <v>0.10435353227908367</v>
      </c>
      <c r="BC767">
        <f>FX!AN51</f>
        <v>0.10379328922479608</v>
      </c>
      <c r="BD767">
        <f>FX!AO51</f>
        <v>0.10769017793086567</v>
      </c>
      <c r="BE767">
        <f>FX!AP51</f>
        <v>0.10769017793086567</v>
      </c>
      <c r="BF767">
        <f>FX!AQ51</f>
        <v>0.10769017793086567</v>
      </c>
      <c r="BG767">
        <f>FX!AR51</f>
        <v>0.10769017793086567</v>
      </c>
    </row>
    <row r="768" spans="1:59">
      <c r="A768" t="str">
        <f>FX!I52</f>
        <v>Consolidated</v>
      </c>
      <c r="B768">
        <f>FX!J52</f>
        <v>0</v>
      </c>
      <c r="C768">
        <f>FX!K52</f>
        <v>0</v>
      </c>
      <c r="D768">
        <f>FX!L52</f>
        <v>0</v>
      </c>
      <c r="E768">
        <f>FX!M52</f>
        <v>0</v>
      </c>
      <c r="F768">
        <f>FX!N52</f>
        <v>0</v>
      </c>
      <c r="G768">
        <f>FX!O52</f>
        <v>0</v>
      </c>
      <c r="H768">
        <f>FX!P52</f>
        <v>0</v>
      </c>
      <c r="I768">
        <f>FX!Q52</f>
        <v>0</v>
      </c>
      <c r="J768">
        <f>FX!R52</f>
        <v>0</v>
      </c>
      <c r="K768">
        <f>FX!S52</f>
        <v>0</v>
      </c>
      <c r="L768">
        <f>FX!T52</f>
        <v>0</v>
      </c>
      <c r="M768">
        <f>FX!U52</f>
        <v>0</v>
      </c>
      <c r="N768">
        <f>FX!V52</f>
        <v>0</v>
      </c>
      <c r="O768">
        <f>FX!W52</f>
        <v>0</v>
      </c>
      <c r="P768">
        <f>FX!X52</f>
        <v>0</v>
      </c>
      <c r="Q768">
        <f>FX!Y52</f>
        <v>0</v>
      </c>
      <c r="R768">
        <f>FX!Z52</f>
        <v>0</v>
      </c>
      <c r="S768">
        <f>FX!AA52</f>
        <v>0</v>
      </c>
      <c r="T768">
        <f>FX!AB52</f>
        <v>0</v>
      </c>
      <c r="U768">
        <f>FX!AC52</f>
        <v>0</v>
      </c>
      <c r="V768">
        <f>FX!AD52</f>
        <v>0</v>
      </c>
      <c r="W768">
        <f>FX!AE52</f>
        <v>0</v>
      </c>
      <c r="X768">
        <f>FX!AF52</f>
        <v>0</v>
      </c>
      <c r="Y768">
        <f>FX!AG52</f>
        <v>0</v>
      </c>
      <c r="Z768">
        <f>FX!AH52</f>
        <v>0</v>
      </c>
      <c r="AA768">
        <f>FX!AI52</f>
        <v>0</v>
      </c>
      <c r="AB768">
        <f>FX!AJ52</f>
        <v>0</v>
      </c>
      <c r="AD768">
        <f>FX!AT52</f>
        <v>0</v>
      </c>
      <c r="AE768">
        <f>FX!AU52</f>
        <v>0</v>
      </c>
      <c r="AF768">
        <f>FX!AV52</f>
        <v>0</v>
      </c>
      <c r="AG768">
        <f>FX!AW52</f>
        <v>0</v>
      </c>
      <c r="AH768">
        <f>FX!AX52</f>
        <v>0</v>
      </c>
      <c r="AI768">
        <f>FX!AY52</f>
        <v>0</v>
      </c>
      <c r="AJ768">
        <f>FX!AZ52</f>
        <v>0</v>
      </c>
      <c r="AK768">
        <f>FX!BA52</f>
        <v>0</v>
      </c>
      <c r="AL768">
        <f>FX!BB52</f>
        <v>0</v>
      </c>
      <c r="AM768">
        <f>FX!BC52</f>
        <v>0</v>
      </c>
      <c r="AN768">
        <f>FX!BD52</f>
        <v>0</v>
      </c>
      <c r="AO768">
        <f>FX!BE52</f>
        <v>0</v>
      </c>
      <c r="AP768">
        <f>FX!BF52</f>
        <v>0</v>
      </c>
      <c r="AQ768">
        <f>FX!BG52</f>
        <v>0</v>
      </c>
      <c r="AR768">
        <f>FX!BH52</f>
        <v>0</v>
      </c>
      <c r="AS768">
        <f>FX!BI52</f>
        <v>0</v>
      </c>
      <c r="AZ768">
        <f>FX!AK52</f>
        <v>0</v>
      </c>
      <c r="BA768">
        <f>FX!AL52</f>
        <v>0</v>
      </c>
      <c r="BB768">
        <f>FX!AM52</f>
        <v>0</v>
      </c>
      <c r="BC768">
        <f>FX!AN52</f>
        <v>0</v>
      </c>
      <c r="BD768">
        <f>FX!AO52</f>
        <v>0</v>
      </c>
      <c r="BE768">
        <f>FX!AP52</f>
        <v>0</v>
      </c>
      <c r="BF768">
        <f>FX!AQ52</f>
        <v>0</v>
      </c>
      <c r="BG768">
        <f>FX!AR52</f>
        <v>0</v>
      </c>
    </row>
    <row r="769" spans="1:59">
      <c r="A769">
        <f>FX!I53</f>
        <v>0</v>
      </c>
      <c r="B769">
        <f>FX!J53</f>
        <v>0</v>
      </c>
      <c r="C769">
        <f>FX!K53</f>
        <v>0</v>
      </c>
      <c r="D769">
        <f>FX!L53</f>
        <v>0</v>
      </c>
      <c r="E769">
        <f>FX!M53</f>
        <v>0</v>
      </c>
      <c r="F769">
        <f>FX!N53</f>
        <v>0</v>
      </c>
      <c r="G769">
        <f>FX!O53</f>
        <v>0</v>
      </c>
      <c r="H769">
        <f>FX!P53</f>
        <v>0</v>
      </c>
      <c r="I769">
        <f>FX!Q53</f>
        <v>0</v>
      </c>
      <c r="J769">
        <f>FX!R53</f>
        <v>0</v>
      </c>
      <c r="K769">
        <f>FX!S53</f>
        <v>0</v>
      </c>
      <c r="L769">
        <f>FX!T53</f>
        <v>0</v>
      </c>
      <c r="M769">
        <f>FX!U53</f>
        <v>0</v>
      </c>
      <c r="N769">
        <f>FX!V53</f>
        <v>0</v>
      </c>
      <c r="O769">
        <f>FX!W53</f>
        <v>0</v>
      </c>
      <c r="P769">
        <f>FX!X53</f>
        <v>0</v>
      </c>
      <c r="Q769">
        <f>FX!Y53</f>
        <v>0</v>
      </c>
      <c r="R769">
        <f>FX!Z53</f>
        <v>0</v>
      </c>
      <c r="S769">
        <f>FX!AA53</f>
        <v>0</v>
      </c>
      <c r="T769">
        <f>FX!AB53</f>
        <v>0</v>
      </c>
      <c r="U769">
        <f>FX!AC53</f>
        <v>0</v>
      </c>
      <c r="V769">
        <f>FX!AD53</f>
        <v>0</v>
      </c>
      <c r="W769">
        <f>FX!AE53</f>
        <v>0</v>
      </c>
      <c r="X769">
        <f>FX!AF53</f>
        <v>0</v>
      </c>
      <c r="Y769">
        <f>FX!AG53</f>
        <v>0</v>
      </c>
      <c r="Z769">
        <f>FX!AH53</f>
        <v>0</v>
      </c>
      <c r="AA769">
        <f>FX!AI53</f>
        <v>0</v>
      </c>
      <c r="AB769">
        <f>FX!AJ53</f>
        <v>0</v>
      </c>
      <c r="AD769">
        <f>FX!AT53</f>
        <v>0</v>
      </c>
      <c r="AE769">
        <f>FX!AU53</f>
        <v>0</v>
      </c>
      <c r="AF769">
        <f>FX!AV53</f>
        <v>0</v>
      </c>
      <c r="AG769">
        <f>FX!AW53</f>
        <v>0</v>
      </c>
      <c r="AH769">
        <f>FX!AX53</f>
        <v>0</v>
      </c>
      <c r="AI769">
        <f>FX!AY53</f>
        <v>0</v>
      </c>
      <c r="AJ769">
        <f>FX!AZ53</f>
        <v>0</v>
      </c>
      <c r="AK769">
        <f>FX!BA53</f>
        <v>0</v>
      </c>
      <c r="AL769">
        <f>FX!BB53</f>
        <v>0</v>
      </c>
      <c r="AM769">
        <f>FX!BC53</f>
        <v>0</v>
      </c>
      <c r="AN769">
        <f>FX!BD53</f>
        <v>0</v>
      </c>
      <c r="AO769">
        <f>FX!BE53</f>
        <v>0</v>
      </c>
      <c r="AP769">
        <f>FX!BF53</f>
        <v>0</v>
      </c>
      <c r="AQ769">
        <f>FX!BG53</f>
        <v>0</v>
      </c>
      <c r="AR769">
        <f>FX!BH53</f>
        <v>0</v>
      </c>
      <c r="AS769">
        <f>FX!BI53</f>
        <v>0</v>
      </c>
      <c r="AZ769">
        <f>FX!AK53</f>
        <v>0</v>
      </c>
      <c r="BA769">
        <f>FX!AL53</f>
        <v>0</v>
      </c>
      <c r="BB769">
        <f>FX!AM53</f>
        <v>0</v>
      </c>
      <c r="BC769">
        <f>FX!AN53</f>
        <v>0</v>
      </c>
      <c r="BD769">
        <f>FX!AO53</f>
        <v>0</v>
      </c>
      <c r="BE769">
        <f>FX!AP53</f>
        <v>0</v>
      </c>
      <c r="BF769">
        <f>FX!AQ53</f>
        <v>0</v>
      </c>
      <c r="BG769">
        <f>FX!AR53</f>
        <v>0</v>
      </c>
    </row>
    <row r="770" spans="1:59">
      <c r="A770">
        <f>FX!I54</f>
        <v>0</v>
      </c>
      <c r="B770">
        <f>FX!J54</f>
        <v>0</v>
      </c>
      <c r="C770">
        <f>FX!K54</f>
        <v>0</v>
      </c>
      <c r="D770">
        <f>FX!L54</f>
        <v>0</v>
      </c>
      <c r="E770">
        <f>FX!M54</f>
        <v>0</v>
      </c>
      <c r="F770">
        <f>FX!N54</f>
        <v>0</v>
      </c>
      <c r="G770">
        <f>FX!O54</f>
        <v>0</v>
      </c>
      <c r="H770">
        <f>FX!P54</f>
        <v>0</v>
      </c>
      <c r="I770">
        <f>FX!Q54</f>
        <v>0</v>
      </c>
      <c r="J770">
        <f>FX!R54</f>
        <v>0</v>
      </c>
      <c r="K770">
        <f>FX!S54</f>
        <v>0</v>
      </c>
      <c r="L770">
        <f>FX!T54</f>
        <v>0</v>
      </c>
      <c r="M770">
        <f>FX!U54</f>
        <v>0</v>
      </c>
      <c r="N770">
        <f>FX!V54</f>
        <v>0</v>
      </c>
      <c r="O770">
        <f>FX!W54</f>
        <v>0</v>
      </c>
      <c r="P770">
        <f>FX!X54</f>
        <v>0</v>
      </c>
      <c r="Q770">
        <f>FX!Y54</f>
        <v>0</v>
      </c>
      <c r="R770">
        <f>FX!Z54</f>
        <v>0</v>
      </c>
      <c r="S770">
        <f>FX!AA54</f>
        <v>0</v>
      </c>
      <c r="T770">
        <f>FX!AB54</f>
        <v>0</v>
      </c>
      <c r="U770">
        <f>FX!AC54</f>
        <v>0</v>
      </c>
      <c r="V770">
        <f>FX!AD54</f>
        <v>0</v>
      </c>
      <c r="W770">
        <f>FX!AE54</f>
        <v>0</v>
      </c>
      <c r="X770">
        <f>FX!AF54</f>
        <v>0</v>
      </c>
      <c r="Y770">
        <f>FX!AG54</f>
        <v>0</v>
      </c>
      <c r="Z770">
        <f>FX!AH54</f>
        <v>0</v>
      </c>
      <c r="AA770">
        <f>FX!AI54</f>
        <v>0</v>
      </c>
      <c r="AB770">
        <f>FX!AJ54</f>
        <v>0</v>
      </c>
      <c r="AD770">
        <f>FX!AT54</f>
        <v>0</v>
      </c>
      <c r="AE770">
        <f>FX!AU54</f>
        <v>0</v>
      </c>
      <c r="AF770">
        <f>FX!AV54</f>
        <v>0</v>
      </c>
      <c r="AG770">
        <f>FX!AW54</f>
        <v>0</v>
      </c>
      <c r="AH770">
        <f>FX!AX54</f>
        <v>0</v>
      </c>
      <c r="AI770">
        <f>FX!AY54</f>
        <v>0</v>
      </c>
      <c r="AJ770">
        <f>FX!AZ54</f>
        <v>0</v>
      </c>
      <c r="AK770">
        <f>FX!BA54</f>
        <v>0</v>
      </c>
      <c r="AL770">
        <f>FX!BB54</f>
        <v>0</v>
      </c>
      <c r="AM770">
        <f>FX!BC54</f>
        <v>0</v>
      </c>
      <c r="AN770">
        <f>FX!BD54</f>
        <v>0</v>
      </c>
      <c r="AO770">
        <f>FX!BE54</f>
        <v>0</v>
      </c>
      <c r="AP770">
        <f>FX!BF54</f>
        <v>0</v>
      </c>
      <c r="AQ770">
        <f>FX!BG54</f>
        <v>0</v>
      </c>
      <c r="AR770">
        <f>FX!BH54</f>
        <v>0</v>
      </c>
      <c r="AS770">
        <f>FX!BI54</f>
        <v>0</v>
      </c>
      <c r="AZ770">
        <f>FX!AK54</f>
        <v>0</v>
      </c>
      <c r="BA770">
        <f>FX!AL54</f>
        <v>0</v>
      </c>
      <c r="BB770">
        <f>FX!AM54</f>
        <v>0</v>
      </c>
      <c r="BC770">
        <f>FX!AN54</f>
        <v>0</v>
      </c>
      <c r="BD770">
        <f>FX!AO54</f>
        <v>0</v>
      </c>
      <c r="BE770">
        <f>FX!AP54</f>
        <v>0</v>
      </c>
      <c r="BF770">
        <f>FX!AQ54</f>
        <v>0</v>
      </c>
      <c r="BG770">
        <f>FX!AR54</f>
        <v>0</v>
      </c>
    </row>
    <row r="771" spans="1:59">
      <c r="A771">
        <f>FX!I55</f>
        <v>0</v>
      </c>
      <c r="B771">
        <f>FX!J55</f>
        <v>0</v>
      </c>
      <c r="C771">
        <f>FX!K55</f>
        <v>0</v>
      </c>
      <c r="D771">
        <f>FX!L55</f>
        <v>0</v>
      </c>
      <c r="E771">
        <f>FX!M55</f>
        <v>0</v>
      </c>
      <c r="F771">
        <f>FX!N55</f>
        <v>0</v>
      </c>
      <c r="G771">
        <f>FX!O55</f>
        <v>0</v>
      </c>
      <c r="H771">
        <f>FX!P55</f>
        <v>0</v>
      </c>
      <c r="I771">
        <f>FX!Q55</f>
        <v>0</v>
      </c>
      <c r="J771">
        <f>FX!R55</f>
        <v>0</v>
      </c>
      <c r="K771">
        <f>FX!S55</f>
        <v>0</v>
      </c>
      <c r="L771">
        <f>FX!T55</f>
        <v>0</v>
      </c>
      <c r="M771">
        <f>FX!U55</f>
        <v>0</v>
      </c>
      <c r="N771">
        <f>FX!V55</f>
        <v>0</v>
      </c>
      <c r="O771">
        <f>FX!W55</f>
        <v>0</v>
      </c>
      <c r="P771">
        <f>FX!X55</f>
        <v>0</v>
      </c>
      <c r="Q771">
        <f>FX!Y55</f>
        <v>0</v>
      </c>
      <c r="R771">
        <f>FX!Z55</f>
        <v>0</v>
      </c>
      <c r="S771">
        <f>FX!AA55</f>
        <v>0</v>
      </c>
      <c r="T771">
        <f>FX!AB55</f>
        <v>0</v>
      </c>
      <c r="U771">
        <f>FX!AC55</f>
        <v>0</v>
      </c>
      <c r="V771">
        <f>FX!AD55</f>
        <v>0</v>
      </c>
      <c r="W771">
        <f>FX!AE55</f>
        <v>0</v>
      </c>
      <c r="X771">
        <f>FX!AF55</f>
        <v>0</v>
      </c>
      <c r="Y771">
        <f>FX!AG55</f>
        <v>0</v>
      </c>
      <c r="Z771">
        <f>FX!AH55</f>
        <v>0</v>
      </c>
      <c r="AA771">
        <f>FX!AI55</f>
        <v>0</v>
      </c>
      <c r="AB771">
        <f>FX!AJ55</f>
        <v>0</v>
      </c>
      <c r="AD771">
        <f>FX!AT55</f>
        <v>0</v>
      </c>
      <c r="AE771">
        <f>FX!AU55</f>
        <v>0</v>
      </c>
      <c r="AF771">
        <f>FX!AV55</f>
        <v>0</v>
      </c>
      <c r="AG771">
        <f>FX!AW55</f>
        <v>0</v>
      </c>
      <c r="AH771">
        <f>FX!AX55</f>
        <v>0</v>
      </c>
      <c r="AI771">
        <f>FX!AY55</f>
        <v>0</v>
      </c>
      <c r="AJ771">
        <f>FX!AZ55</f>
        <v>0</v>
      </c>
      <c r="AK771">
        <f>FX!BA55</f>
        <v>0</v>
      </c>
      <c r="AL771">
        <f>FX!BB55</f>
        <v>0</v>
      </c>
      <c r="AM771">
        <f>FX!BC55</f>
        <v>0</v>
      </c>
      <c r="AN771">
        <f>FX!BD55</f>
        <v>0</v>
      </c>
      <c r="AO771">
        <f>FX!BE55</f>
        <v>0</v>
      </c>
      <c r="AP771">
        <f>FX!BF55</f>
        <v>0</v>
      </c>
      <c r="AQ771">
        <f>FX!BG55</f>
        <v>0</v>
      </c>
      <c r="AR771">
        <f>FX!BH55</f>
        <v>0</v>
      </c>
      <c r="AS771">
        <f>FX!BI55</f>
        <v>0</v>
      </c>
      <c r="AZ771">
        <f>FX!AK55</f>
        <v>0</v>
      </c>
      <c r="BA771">
        <f>FX!AL55</f>
        <v>0</v>
      </c>
      <c r="BB771">
        <f>FX!AM55</f>
        <v>0</v>
      </c>
      <c r="BC771">
        <f>FX!AN55</f>
        <v>0</v>
      </c>
      <c r="BD771">
        <f>FX!AO55</f>
        <v>0</v>
      </c>
      <c r="BE771">
        <f>FX!AP55</f>
        <v>0</v>
      </c>
      <c r="BF771">
        <f>FX!AQ55</f>
        <v>0</v>
      </c>
      <c r="BG771">
        <f>FX!AR55</f>
        <v>0</v>
      </c>
    </row>
    <row r="772" spans="1:59">
      <c r="A772" t="str">
        <f>FX!I56</f>
        <v>Other Americas Basket</v>
      </c>
      <c r="B772">
        <f>FX!J56</f>
        <v>0</v>
      </c>
      <c r="C772">
        <f>FX!K56</f>
        <v>0</v>
      </c>
      <c r="D772">
        <f>FX!L56</f>
        <v>0</v>
      </c>
      <c r="E772">
        <f>FX!M56</f>
        <v>0</v>
      </c>
      <c r="F772">
        <f>FX!N56</f>
        <v>0</v>
      </c>
      <c r="G772">
        <f>FX!O56</f>
        <v>0</v>
      </c>
      <c r="H772">
        <f>FX!P56</f>
        <v>0</v>
      </c>
      <c r="I772">
        <f>FX!Q56</f>
        <v>0</v>
      </c>
      <c r="J772">
        <f>FX!R56</f>
        <v>0</v>
      </c>
      <c r="K772">
        <f>FX!S56</f>
        <v>0</v>
      </c>
      <c r="L772">
        <f>FX!T56</f>
        <v>0</v>
      </c>
      <c r="M772">
        <f>FX!U56</f>
        <v>0</v>
      </c>
      <c r="N772">
        <f>FX!V56</f>
        <v>0</v>
      </c>
      <c r="O772">
        <f>FX!W56</f>
        <v>0</v>
      </c>
      <c r="P772">
        <f>FX!X56</f>
        <v>0</v>
      </c>
      <c r="Q772">
        <f>FX!Y56</f>
        <v>0</v>
      </c>
      <c r="R772">
        <f>FX!Z56</f>
        <v>0</v>
      </c>
      <c r="S772">
        <f>FX!AA56</f>
        <v>0</v>
      </c>
      <c r="T772">
        <f>FX!AB56</f>
        <v>0</v>
      </c>
      <c r="U772">
        <f>FX!AC56</f>
        <v>0</v>
      </c>
      <c r="V772">
        <f>FX!AD56</f>
        <v>0</v>
      </c>
      <c r="W772">
        <f>FX!AE56</f>
        <v>0</v>
      </c>
      <c r="X772">
        <f>FX!AF56</f>
        <v>0</v>
      </c>
      <c r="Y772">
        <f>FX!AG56</f>
        <v>0</v>
      </c>
      <c r="Z772">
        <f>FX!AH56</f>
        <v>0</v>
      </c>
      <c r="AA772">
        <f>FX!AI56</f>
        <v>0</v>
      </c>
      <c r="AB772">
        <f>FX!AJ56</f>
        <v>0</v>
      </c>
      <c r="AD772">
        <f>FX!AT56</f>
        <v>0</v>
      </c>
      <c r="AE772">
        <f>FX!AU56</f>
        <v>0</v>
      </c>
      <c r="AF772">
        <f>FX!AV56</f>
        <v>0</v>
      </c>
      <c r="AG772">
        <f>FX!AW56</f>
        <v>0</v>
      </c>
      <c r="AH772">
        <f>FX!AX56</f>
        <v>0</v>
      </c>
      <c r="AI772">
        <f>FX!AY56</f>
        <v>0</v>
      </c>
      <c r="AJ772">
        <f>FX!AZ56</f>
        <v>0</v>
      </c>
      <c r="AK772">
        <f>FX!BA56</f>
        <v>0</v>
      </c>
      <c r="AL772">
        <f>FX!BB56</f>
        <v>0</v>
      </c>
      <c r="AM772">
        <f>FX!BC56</f>
        <v>0</v>
      </c>
      <c r="AN772">
        <f>FX!BD56</f>
        <v>0</v>
      </c>
      <c r="AO772">
        <f>FX!BE56</f>
        <v>0</v>
      </c>
      <c r="AP772">
        <f>FX!BF56</f>
        <v>0</v>
      </c>
      <c r="AQ772">
        <f>FX!BG56</f>
        <v>0</v>
      </c>
      <c r="AR772">
        <f>FX!BH56</f>
        <v>0</v>
      </c>
      <c r="AS772">
        <f>FX!BI56</f>
        <v>0</v>
      </c>
      <c r="AZ772">
        <f>FX!AK56</f>
        <v>0</v>
      </c>
      <c r="BA772">
        <f>FX!AL56</f>
        <v>0</v>
      </c>
      <c r="BB772">
        <f>FX!AM56</f>
        <v>0</v>
      </c>
      <c r="BC772">
        <f>FX!AN56</f>
        <v>0</v>
      </c>
      <c r="BD772">
        <f>FX!AO56</f>
        <v>0</v>
      </c>
      <c r="BE772">
        <f>FX!AP56</f>
        <v>0</v>
      </c>
      <c r="BF772">
        <f>FX!AQ56</f>
        <v>0</v>
      </c>
      <c r="BG772">
        <f>FX!AR56</f>
        <v>0</v>
      </c>
    </row>
    <row r="773" spans="1:59">
      <c r="A773" t="str">
        <f>FX!I57</f>
        <v>USD/CAD</v>
      </c>
      <c r="B773">
        <f>FX!J57</f>
        <v>0</v>
      </c>
      <c r="C773">
        <f>FX!K57</f>
        <v>0</v>
      </c>
      <c r="D773">
        <f>FX!L57</f>
        <v>0</v>
      </c>
      <c r="E773">
        <f>FX!M57</f>
        <v>1.0145203678770258</v>
      </c>
      <c r="F773">
        <f>FX!N57</f>
        <v>1.0331541744124033</v>
      </c>
      <c r="G773">
        <f>FX!O57</f>
        <v>1.0209625333259162</v>
      </c>
      <c r="H773">
        <f>FX!P57</f>
        <v>0.97792079129658394</v>
      </c>
      <c r="I773">
        <f>FX!Q57</f>
        <v>0.99830704604615639</v>
      </c>
      <c r="J773">
        <f>FX!R57</f>
        <v>0.9901235281436046</v>
      </c>
      <c r="K773">
        <f>FX!S57</f>
        <v>1.0050267482483188</v>
      </c>
      <c r="L773">
        <f>FX!T57</f>
        <v>1.008703087133459</v>
      </c>
      <c r="M773">
        <f>FX!U57</f>
        <v>0.9918122227008408</v>
      </c>
      <c r="N773">
        <f>FX!V57</f>
        <v>0.97649017915653058</v>
      </c>
      <c r="O773">
        <f>FX!W57</f>
        <v>0.96253118780120384</v>
      </c>
      <c r="P773">
        <f>FX!X57</f>
        <v>0.9527674093999986</v>
      </c>
      <c r="Q773">
        <f>FX!Y57</f>
        <v>0.90718203673713127</v>
      </c>
      <c r="R773">
        <f>FX!Z57</f>
        <v>0.91706693733425637</v>
      </c>
      <c r="S773">
        <f>FX!AA57</f>
        <v>0.91888871814626472</v>
      </c>
      <c r="T773">
        <f>FX!AB57</f>
        <v>0.88040509313992199</v>
      </c>
      <c r="U773">
        <f>FX!AC57</f>
        <v>0.8072242588485854</v>
      </c>
      <c r="V773">
        <f>FX!AD57</f>
        <v>0.81292039526298487</v>
      </c>
      <c r="W773">
        <f>FX!AE57</f>
        <v>0.76476785395832192</v>
      </c>
      <c r="X773">
        <f>FX!AF57</f>
        <v>0.74915802431398337</v>
      </c>
      <c r="Y773">
        <f>FX!AG57</f>
        <v>0.72868861059105539</v>
      </c>
      <c r="Z773">
        <f>FX!AH57</f>
        <v>0.77582427731040504</v>
      </c>
      <c r="AA773">
        <f>FX!AI57</f>
        <v>0.76693726183626987</v>
      </c>
      <c r="AB773">
        <f>FX!AJ57</f>
        <v>0.74922450431155907</v>
      </c>
      <c r="AD773">
        <f>FX!AT57</f>
        <v>1.0115647365636478</v>
      </c>
      <c r="AE773">
        <f>FX!AU57</f>
        <v>1.0005746642251152</v>
      </c>
      <c r="AF773">
        <f>FX!AV57</f>
        <v>0.97077034873652213</v>
      </c>
      <c r="AG773">
        <f>FX!AW57</f>
        <v>0.9058479595673643</v>
      </c>
      <c r="AH773">
        <f>FX!AX57</f>
        <v>0.78330717826399043</v>
      </c>
      <c r="AI773">
        <f>FX!AY57</f>
        <v>0.75518457728041777</v>
      </c>
      <c r="AJ773">
        <f>FX!AZ57</f>
        <v>0.77123942359925113</v>
      </c>
      <c r="AK773">
        <f>FX!BA57</f>
        <v>0.79823444790138809</v>
      </c>
      <c r="AL773">
        <f>FX!BB57</f>
        <v>0.79823444790138809</v>
      </c>
      <c r="AM773">
        <f>FX!BC57</f>
        <v>0.79823444790138809</v>
      </c>
      <c r="AN773">
        <f>FX!BD57</f>
        <v>0.79823444790138809</v>
      </c>
      <c r="AO773">
        <f>FX!BE57</f>
        <v>0.79823444790138809</v>
      </c>
      <c r="AP773">
        <f>FX!BF57</f>
        <v>0.79823444790138809</v>
      </c>
      <c r="AQ773">
        <f>FX!BG57</f>
        <v>0.79823444790138809</v>
      </c>
      <c r="AR773">
        <f>FX!BH57</f>
        <v>0.79823444790138809</v>
      </c>
      <c r="AS773">
        <f>FX!BI57</f>
        <v>0.79823444790138809</v>
      </c>
      <c r="AZ773">
        <f>FX!AK57</f>
        <v>0.75555680323539709</v>
      </c>
      <c r="BA773">
        <f>FX!AL57</f>
        <v>0.74387337589712166</v>
      </c>
      <c r="BB773">
        <f>FX!AM57</f>
        <v>0.79844253553536648</v>
      </c>
      <c r="BC773">
        <f>FX!AN57</f>
        <v>0.78692515847052891</v>
      </c>
      <c r="BD773">
        <f>FX!AO57</f>
        <v>0.80053826286325724</v>
      </c>
      <c r="BE773">
        <f>FX!AP57</f>
        <v>0.80053826286325724</v>
      </c>
      <c r="BF773">
        <f>FX!AQ57</f>
        <v>0.80053826286325724</v>
      </c>
      <c r="BG773">
        <f>FX!AR57</f>
        <v>0.80053826286325724</v>
      </c>
    </row>
    <row r="774" spans="1:59">
      <c r="A774" t="str">
        <f>FX!I58</f>
        <v>USD/MXP</v>
      </c>
      <c r="B774">
        <f>FX!J58</f>
        <v>0</v>
      </c>
      <c r="C774">
        <f>FX!K58</f>
        <v>0</v>
      </c>
      <c r="D774">
        <f>FX!L58</f>
        <v>0</v>
      </c>
      <c r="E774">
        <f>FX!M58</f>
        <v>8.2897084857450939E-2</v>
      </c>
      <c r="F774">
        <f>FX!N58</f>
        <v>8.5300952977124159E-2</v>
      </c>
      <c r="G774">
        <f>FX!O58</f>
        <v>8.1517898030341276E-2</v>
      </c>
      <c r="H774">
        <f>FX!P58</f>
        <v>7.3398814166505733E-2</v>
      </c>
      <c r="I774">
        <f>FX!Q58</f>
        <v>7.7049050789094325E-2</v>
      </c>
      <c r="J774">
        <f>FX!R58</f>
        <v>7.3985158915892302E-2</v>
      </c>
      <c r="K774">
        <f>FX!S58</f>
        <v>7.5994764501231951E-2</v>
      </c>
      <c r="L774">
        <f>FX!T58</f>
        <v>7.7283842161553665E-2</v>
      </c>
      <c r="M774">
        <f>FX!U58</f>
        <v>7.9118883849974536E-2</v>
      </c>
      <c r="N774">
        <f>FX!V58</f>
        <v>8.0180167969936905E-2</v>
      </c>
      <c r="O774">
        <f>FX!W58</f>
        <v>7.7502741962577087E-2</v>
      </c>
      <c r="P774">
        <f>FX!X58</f>
        <v>7.6785503975885155E-2</v>
      </c>
      <c r="Q774">
        <f>FX!Y58</f>
        <v>7.5567927144605224E-2</v>
      </c>
      <c r="R774">
        <f>FX!Z58</f>
        <v>7.695075115212395E-2</v>
      </c>
      <c r="S774">
        <f>FX!AA58</f>
        <v>7.6225883632133465E-2</v>
      </c>
      <c r="T774">
        <f>FX!AB58</f>
        <v>7.2107357044805989E-2</v>
      </c>
      <c r="U774">
        <f>FX!AC58</f>
        <v>6.6897146378474021E-2</v>
      </c>
      <c r="V774">
        <f>FX!AD58</f>
        <v>6.5250101869478314E-2</v>
      </c>
      <c r="W774">
        <f>FX!AE58</f>
        <v>6.0964699144504905E-2</v>
      </c>
      <c r="X774">
        <f>FX!AF58</f>
        <v>5.9702200338529021E-2</v>
      </c>
      <c r="Y774">
        <f>FX!AG58</f>
        <v>5.5507150073763341E-2</v>
      </c>
      <c r="Z774">
        <f>FX!AH58</f>
        <v>5.529374498165146E-2</v>
      </c>
      <c r="AA774">
        <f>FX!AI58</f>
        <v>5.3375651613809617E-2</v>
      </c>
      <c r="AB774">
        <f>FX!AJ58</f>
        <v>5.0404546287496563E-2</v>
      </c>
      <c r="AD774">
        <f>FX!AT58</f>
        <v>8.0754690082736502E-2</v>
      </c>
      <c r="AE774">
        <f>FX!AU58</f>
        <v>7.6081270208005605E-2</v>
      </c>
      <c r="AF774">
        <f>FX!AV58</f>
        <v>7.8387982076987606E-2</v>
      </c>
      <c r="AG774">
        <f>FX!AW58</f>
        <v>7.5206273808592364E-2</v>
      </c>
      <c r="AH774">
        <f>FX!AX58</f>
        <v>6.317769094965564E-2</v>
      </c>
      <c r="AI774">
        <f>FX!AY58</f>
        <v>5.3635682122849498E-2</v>
      </c>
      <c r="AJ774">
        <f>FX!AZ58</f>
        <v>5.3031302025753423E-2</v>
      </c>
      <c r="AK774">
        <f>FX!BA58</f>
        <v>5.3489931466195913E-2</v>
      </c>
      <c r="AL774">
        <f>FX!BB58</f>
        <v>5.3489931466195913E-2</v>
      </c>
      <c r="AM774">
        <f>FX!BC58</f>
        <v>5.3489931466195913E-2</v>
      </c>
      <c r="AN774">
        <f>FX!BD58</f>
        <v>5.3489931466195913E-2</v>
      </c>
      <c r="AO774">
        <f>FX!BE58</f>
        <v>5.3489931466195913E-2</v>
      </c>
      <c r="AP774">
        <f>FX!BF58</f>
        <v>5.3489931466195913E-2</v>
      </c>
      <c r="AQ774">
        <f>FX!BG58</f>
        <v>5.3489931466195913E-2</v>
      </c>
      <c r="AR774">
        <f>FX!BH58</f>
        <v>5.3489931466195913E-2</v>
      </c>
      <c r="AS774">
        <f>FX!BI58</f>
        <v>5.3489931466195913E-2</v>
      </c>
      <c r="AZ774">
        <f>FX!AK58</f>
        <v>4.9363169480815559E-2</v>
      </c>
      <c r="BA774">
        <f>FX!AL58</f>
        <v>5.3940276745889033E-2</v>
      </c>
      <c r="BB774">
        <f>FX!AM58</f>
        <v>5.6111862818736216E-2</v>
      </c>
      <c r="BC774">
        <f>FX!AN58</f>
        <v>5.2702050373182409E-2</v>
      </c>
      <c r="BD774">
        <f>FX!AO58</f>
        <v>5.3338046080735758E-2</v>
      </c>
      <c r="BE774">
        <f>FX!AP58</f>
        <v>5.3338046080735758E-2</v>
      </c>
      <c r="BF774">
        <f>FX!AQ58</f>
        <v>5.3338046080735758E-2</v>
      </c>
      <c r="BG774">
        <f>FX!AR58</f>
        <v>5.3338046080735758E-2</v>
      </c>
    </row>
    <row r="775" spans="1:59">
      <c r="A775" t="str">
        <f>FX!I59</f>
        <v>USD/BRL</v>
      </c>
      <c r="B775">
        <f>FX!J59</f>
        <v>0</v>
      </c>
      <c r="C775">
        <f>FX!K59</f>
        <v>0</v>
      </c>
      <c r="D775">
        <f>FX!L59</f>
        <v>0</v>
      </c>
      <c r="E775">
        <f>FX!M59</f>
        <v>0.59996192527166936</v>
      </c>
      <c r="F775">
        <f>FX!N59</f>
        <v>0.62700293772899829</v>
      </c>
      <c r="G775">
        <f>FX!O59</f>
        <v>0.61427797943529272</v>
      </c>
      <c r="H775">
        <f>FX!P59</f>
        <v>0.55643952111889239</v>
      </c>
      <c r="I775">
        <f>FX!Q59</f>
        <v>0.56581924377369031</v>
      </c>
      <c r="J775">
        <f>FX!R59</f>
        <v>0.51126385655461282</v>
      </c>
      <c r="K775">
        <f>FX!S59</f>
        <v>0.49316674132113958</v>
      </c>
      <c r="L775">
        <f>FX!T59</f>
        <v>0.48607158220935331</v>
      </c>
      <c r="M775">
        <f>FX!U59</f>
        <v>0.50076618141617568</v>
      </c>
      <c r="N775">
        <f>FX!V59</f>
        <v>0.48379825587484193</v>
      </c>
      <c r="O775">
        <f>FX!W59</f>
        <v>0.43738191086743028</v>
      </c>
      <c r="P775">
        <f>FX!X59</f>
        <v>0.439227735096407</v>
      </c>
      <c r="Q775">
        <f>FX!Y59</f>
        <v>0.42331784765086899</v>
      </c>
      <c r="R775">
        <f>FX!Z59</f>
        <v>0.4485650487081525</v>
      </c>
      <c r="S775">
        <f>FX!AA59</f>
        <v>0.43966319163805939</v>
      </c>
      <c r="T775">
        <f>FX!AB59</f>
        <v>0.39291903445434573</v>
      </c>
      <c r="U775">
        <f>FX!AC59</f>
        <v>0.35084058251387218</v>
      </c>
      <c r="V775">
        <f>FX!AD59</f>
        <v>0.32538123821732406</v>
      </c>
      <c r="W775">
        <f>FX!AE59</f>
        <v>0.28435693981550025</v>
      </c>
      <c r="X775">
        <f>FX!AF59</f>
        <v>0.26023391728641793</v>
      </c>
      <c r="Y775">
        <f>FX!AG59</f>
        <v>0.25676578126483313</v>
      </c>
      <c r="Z775">
        <f>FX!AH59</f>
        <v>0.28485089099886313</v>
      </c>
      <c r="AA775">
        <f>FX!AI59</f>
        <v>0.30825304209302468</v>
      </c>
      <c r="AB775">
        <f>FX!AJ59</f>
        <v>0.30322041815567191</v>
      </c>
      <c r="AD775">
        <f>FX!AT59</f>
        <v>0.599342056599381</v>
      </c>
      <c r="AE775">
        <f>FX!AU59</f>
        <v>0.51394668823683354</v>
      </c>
      <c r="AF775">
        <f>FX!AV59</f>
        <v>0.46504845216641</v>
      </c>
      <c r="AG775">
        <f>FX!AW59</f>
        <v>0.42607011101786679</v>
      </c>
      <c r="AH775">
        <f>FX!AX59</f>
        <v>0.30489781906137381</v>
      </c>
      <c r="AI775">
        <f>FX!AY59</f>
        <v>0.28836796589856983</v>
      </c>
      <c r="AJ775">
        <f>FX!AZ59</f>
        <v>0.31325158385945479</v>
      </c>
      <c r="AK775">
        <f>FX!BA59</f>
        <v>0.30742630176907837</v>
      </c>
      <c r="AL775">
        <f>FX!BB59</f>
        <v>0.30742630176907837</v>
      </c>
      <c r="AM775">
        <f>FX!BC59</f>
        <v>0.30742630176907837</v>
      </c>
      <c r="AN775">
        <f>FX!BD59</f>
        <v>0.30742630176907837</v>
      </c>
      <c r="AO775">
        <f>FX!BE59</f>
        <v>0.30742630176907837</v>
      </c>
      <c r="AP775">
        <f>FX!BF59</f>
        <v>0.30742630176907837</v>
      </c>
      <c r="AQ775">
        <f>FX!BG59</f>
        <v>0.30742630176907837</v>
      </c>
      <c r="AR775">
        <f>FX!BH59</f>
        <v>0.30742630176907837</v>
      </c>
      <c r="AS775">
        <f>FX!BI59</f>
        <v>0.30742630176907837</v>
      </c>
      <c r="AZ775">
        <f>FX!AK59</f>
        <v>0.31794087412528843</v>
      </c>
      <c r="BA775">
        <f>FX!AL59</f>
        <v>0.31118165828011396</v>
      </c>
      <c r="BB775">
        <f>FX!AM59</f>
        <v>0.31632962020703614</v>
      </c>
      <c r="BC775">
        <f>FX!AN59</f>
        <v>0.30761405616138837</v>
      </c>
      <c r="BD775">
        <f>FX!AO59</f>
        <v>0.30874922448504322</v>
      </c>
      <c r="BE775">
        <f>FX!AP59</f>
        <v>0.30874922448504322</v>
      </c>
      <c r="BF775">
        <f>FX!AQ59</f>
        <v>0.30874922448504322</v>
      </c>
      <c r="BG775">
        <f>FX!AR59</f>
        <v>0.30874922448504322</v>
      </c>
    </row>
    <row r="776" spans="1:59">
      <c r="A776">
        <f>FX!I60</f>
        <v>0</v>
      </c>
      <c r="B776">
        <f>FX!J60</f>
        <v>0</v>
      </c>
      <c r="C776">
        <f>FX!K60</f>
        <v>0</v>
      </c>
      <c r="D776">
        <f>FX!L60</f>
        <v>0</v>
      </c>
      <c r="E776">
        <f>FX!M60</f>
        <v>0</v>
      </c>
      <c r="F776">
        <f>FX!N60</f>
        <v>0</v>
      </c>
      <c r="G776">
        <f>FX!O60</f>
        <v>0</v>
      </c>
      <c r="H776">
        <f>FX!P60</f>
        <v>0</v>
      </c>
      <c r="I776">
        <f>FX!Q60</f>
        <v>0</v>
      </c>
      <c r="J776">
        <f>FX!R60</f>
        <v>0</v>
      </c>
      <c r="K776">
        <f>FX!S60</f>
        <v>0</v>
      </c>
      <c r="L776">
        <f>FX!T60</f>
        <v>0</v>
      </c>
      <c r="M776">
        <f>FX!U60</f>
        <v>0</v>
      </c>
      <c r="N776">
        <f>FX!V60</f>
        <v>0</v>
      </c>
      <c r="O776">
        <f>FX!W60</f>
        <v>0</v>
      </c>
      <c r="P776">
        <f>FX!X60</f>
        <v>0</v>
      </c>
      <c r="Q776">
        <f>FX!Y60</f>
        <v>0</v>
      </c>
      <c r="R776">
        <f>FX!Z60</f>
        <v>0</v>
      </c>
      <c r="S776">
        <f>FX!AA60</f>
        <v>0</v>
      </c>
      <c r="T776">
        <f>FX!AB60</f>
        <v>0</v>
      </c>
      <c r="U776">
        <f>FX!AC60</f>
        <v>0</v>
      </c>
      <c r="V776">
        <f>FX!AD60</f>
        <v>0</v>
      </c>
      <c r="W776">
        <f>FX!AE60</f>
        <v>0</v>
      </c>
      <c r="X776">
        <f>FX!AF60</f>
        <v>0</v>
      </c>
      <c r="Y776">
        <f>FX!AG60</f>
        <v>0</v>
      </c>
      <c r="Z776">
        <f>FX!AH60</f>
        <v>0</v>
      </c>
      <c r="AA776">
        <f>FX!AI60</f>
        <v>0</v>
      </c>
      <c r="AB776">
        <f>FX!AJ60</f>
        <v>0</v>
      </c>
      <c r="AD776">
        <f>FX!AT60</f>
        <v>0</v>
      </c>
      <c r="AE776">
        <f>FX!AU60</f>
        <v>0</v>
      </c>
      <c r="AF776">
        <f>FX!AV60</f>
        <v>0</v>
      </c>
      <c r="AG776">
        <f>FX!AW60</f>
        <v>0</v>
      </c>
      <c r="AH776">
        <f>FX!AX60</f>
        <v>0</v>
      </c>
      <c r="AI776">
        <f>FX!AY60</f>
        <v>0</v>
      </c>
      <c r="AJ776">
        <f>FX!AZ60</f>
        <v>0</v>
      </c>
      <c r="AK776">
        <f>FX!BA60</f>
        <v>0</v>
      </c>
      <c r="AL776">
        <f>FX!BB60</f>
        <v>0</v>
      </c>
      <c r="AM776">
        <f>FX!BC60</f>
        <v>0</v>
      </c>
      <c r="AN776">
        <f>FX!BD60</f>
        <v>0</v>
      </c>
      <c r="AO776">
        <f>FX!BE60</f>
        <v>0</v>
      </c>
      <c r="AP776">
        <f>FX!BF60</f>
        <v>0</v>
      </c>
      <c r="AQ776">
        <f>FX!BG60</f>
        <v>0</v>
      </c>
      <c r="AR776">
        <f>FX!BH60</f>
        <v>0</v>
      </c>
      <c r="AS776">
        <f>FX!BI60</f>
        <v>0</v>
      </c>
      <c r="AZ776">
        <f>FX!AK60</f>
        <v>0</v>
      </c>
      <c r="BA776">
        <f>FX!AL60</f>
        <v>0</v>
      </c>
      <c r="BB776">
        <f>FX!AM60</f>
        <v>0</v>
      </c>
      <c r="BC776">
        <f>FX!AN60</f>
        <v>0</v>
      </c>
      <c r="BD776">
        <f>FX!AO60</f>
        <v>0</v>
      </c>
      <c r="BE776">
        <f>FX!AP60</f>
        <v>0</v>
      </c>
      <c r="BF776">
        <f>FX!AQ60</f>
        <v>0</v>
      </c>
      <c r="BG776">
        <f>FX!AR60</f>
        <v>0</v>
      </c>
    </row>
    <row r="777" spans="1:59">
      <c r="A777" t="str">
        <f>FX!I61</f>
        <v>Other Americas Basket Weightings</v>
      </c>
      <c r="B777">
        <f>FX!J61</f>
        <v>0</v>
      </c>
      <c r="C777">
        <f>FX!K61</f>
        <v>0</v>
      </c>
      <c r="D777">
        <f>FX!L61</f>
        <v>0</v>
      </c>
      <c r="E777">
        <f>FX!M61</f>
        <v>0</v>
      </c>
      <c r="F777">
        <f>FX!N61</f>
        <v>0</v>
      </c>
      <c r="G777">
        <f>FX!O61</f>
        <v>0</v>
      </c>
      <c r="H777">
        <f>FX!P61</f>
        <v>0</v>
      </c>
      <c r="I777">
        <f>FX!Q61</f>
        <v>0</v>
      </c>
      <c r="J777">
        <f>FX!R61</f>
        <v>0</v>
      </c>
      <c r="K777">
        <f>FX!S61</f>
        <v>0</v>
      </c>
      <c r="L777">
        <f>FX!T61</f>
        <v>0</v>
      </c>
      <c r="M777">
        <f>FX!U61</f>
        <v>0</v>
      </c>
      <c r="N777">
        <f>FX!V61</f>
        <v>0</v>
      </c>
      <c r="O777">
        <f>FX!W61</f>
        <v>0</v>
      </c>
      <c r="P777">
        <f>FX!X61</f>
        <v>0</v>
      </c>
      <c r="Q777">
        <f>FX!Y61</f>
        <v>0</v>
      </c>
      <c r="R777">
        <f>FX!Z61</f>
        <v>0</v>
      </c>
      <c r="S777">
        <f>FX!AA61</f>
        <v>0</v>
      </c>
      <c r="T777">
        <f>FX!AB61</f>
        <v>0</v>
      </c>
      <c r="U777">
        <f>FX!AC61</f>
        <v>0</v>
      </c>
      <c r="V777">
        <f>FX!AD61</f>
        <v>0</v>
      </c>
      <c r="W777">
        <f>FX!AE61</f>
        <v>0</v>
      </c>
      <c r="X777">
        <f>FX!AF61</f>
        <v>0</v>
      </c>
      <c r="Y777">
        <f>FX!AG61</f>
        <v>0</v>
      </c>
      <c r="Z777">
        <f>FX!AH61</f>
        <v>0</v>
      </c>
      <c r="AA777">
        <f>FX!AI61</f>
        <v>0</v>
      </c>
      <c r="AB777">
        <f>FX!AJ61</f>
        <v>0</v>
      </c>
      <c r="AD777">
        <f>FX!AT61</f>
        <v>0</v>
      </c>
      <c r="AE777">
        <f>FX!AU61</f>
        <v>0</v>
      </c>
      <c r="AF777">
        <f>FX!AV61</f>
        <v>0</v>
      </c>
      <c r="AG777">
        <f>FX!AW61</f>
        <v>0</v>
      </c>
      <c r="AH777">
        <f>FX!AX61</f>
        <v>0</v>
      </c>
      <c r="AI777">
        <f>FX!AY61</f>
        <v>0</v>
      </c>
      <c r="AJ777">
        <f>FX!AZ61</f>
        <v>0</v>
      </c>
      <c r="AK777">
        <f>FX!BA61</f>
        <v>0</v>
      </c>
      <c r="AL777">
        <f>FX!BB61</f>
        <v>0</v>
      </c>
      <c r="AM777">
        <f>FX!BC61</f>
        <v>0</v>
      </c>
      <c r="AN777">
        <f>FX!BD61</f>
        <v>0</v>
      </c>
      <c r="AO777">
        <f>FX!BE61</f>
        <v>0</v>
      </c>
      <c r="AP777">
        <f>FX!BF61</f>
        <v>0</v>
      </c>
      <c r="AQ777">
        <f>FX!BG61</f>
        <v>0</v>
      </c>
      <c r="AR777">
        <f>FX!BH61</f>
        <v>0</v>
      </c>
      <c r="AS777">
        <f>FX!BI61</f>
        <v>0</v>
      </c>
      <c r="AZ777">
        <f>FX!AK61</f>
        <v>0</v>
      </c>
      <c r="BA777">
        <f>FX!AL61</f>
        <v>0</v>
      </c>
      <c r="BB777">
        <f>FX!AM61</f>
        <v>0</v>
      </c>
      <c r="BC777">
        <f>FX!AN61</f>
        <v>0</v>
      </c>
      <c r="BD777">
        <f>FX!AO61</f>
        <v>0</v>
      </c>
      <c r="BE777">
        <f>FX!AP61</f>
        <v>0</v>
      </c>
      <c r="BF777">
        <f>FX!AQ61</f>
        <v>0</v>
      </c>
      <c r="BG777">
        <f>FX!AR61</f>
        <v>0</v>
      </c>
    </row>
    <row r="778" spans="1:59">
      <c r="A778" t="str">
        <f>FX!I62</f>
        <v>USD/CAD</v>
      </c>
      <c r="B778">
        <f>FX!J62</f>
        <v>0</v>
      </c>
      <c r="C778">
        <f>FX!K62</f>
        <v>0</v>
      </c>
      <c r="D778">
        <f>FX!L62</f>
        <v>0</v>
      </c>
      <c r="E778">
        <f>FX!M62</f>
        <v>0</v>
      </c>
      <c r="F778">
        <f>FX!N62</f>
        <v>0</v>
      </c>
      <c r="G778">
        <f>FX!O62</f>
        <v>0</v>
      </c>
      <c r="H778">
        <f>FX!P62</f>
        <v>0</v>
      </c>
      <c r="I778">
        <f>FX!Q62</f>
        <v>0.3</v>
      </c>
      <c r="J778">
        <f>FX!R62</f>
        <v>0.3</v>
      </c>
      <c r="K778">
        <f>FX!S62</f>
        <v>0.3</v>
      </c>
      <c r="L778">
        <f>FX!T62</f>
        <v>0.3</v>
      </c>
      <c r="M778">
        <f>FX!U62</f>
        <v>0.3</v>
      </c>
      <c r="N778">
        <f>FX!V62</f>
        <v>0.3</v>
      </c>
      <c r="O778">
        <f>FX!W62</f>
        <v>0.3</v>
      </c>
      <c r="P778">
        <f>FX!X62</f>
        <v>0.3</v>
      </c>
      <c r="Q778">
        <f>FX!Y62</f>
        <v>0.3</v>
      </c>
      <c r="R778">
        <f>FX!Z62</f>
        <v>0.3</v>
      </c>
      <c r="S778">
        <f>FX!AA62</f>
        <v>0.3</v>
      </c>
      <c r="T778">
        <f>FX!AB62</f>
        <v>0.3</v>
      </c>
      <c r="U778">
        <f>FX!AC62</f>
        <v>0.3</v>
      </c>
      <c r="V778">
        <f>FX!AD62</f>
        <v>0.3</v>
      </c>
      <c r="W778">
        <f>FX!AE62</f>
        <v>0.3</v>
      </c>
      <c r="X778">
        <f>FX!AF62</f>
        <v>0.3</v>
      </c>
      <c r="Y778">
        <f>FX!AG62</f>
        <v>0.3</v>
      </c>
      <c r="Z778">
        <f>FX!AH62</f>
        <v>0.3</v>
      </c>
      <c r="AA778">
        <f>FX!AI62</f>
        <v>0.3</v>
      </c>
      <c r="AB778">
        <f>FX!AJ62</f>
        <v>0.3</v>
      </c>
      <c r="AD778">
        <f>FX!AT62</f>
        <v>0.3</v>
      </c>
      <c r="AE778">
        <f>FX!AU62</f>
        <v>0.3</v>
      </c>
      <c r="AF778">
        <f>FX!AV62</f>
        <v>0.3</v>
      </c>
      <c r="AG778">
        <f>FX!AW62</f>
        <v>0.3</v>
      </c>
      <c r="AH778">
        <f>FX!AX62</f>
        <v>0.3</v>
      </c>
      <c r="AI778">
        <f>FX!AY62</f>
        <v>0.3</v>
      </c>
      <c r="AJ778">
        <f>FX!AZ62</f>
        <v>0.3</v>
      </c>
      <c r="AK778">
        <f>FX!BA62</f>
        <v>0.3</v>
      </c>
      <c r="AL778">
        <f>FX!BB62</f>
        <v>0.3</v>
      </c>
      <c r="AM778">
        <f>FX!BC62</f>
        <v>0.3</v>
      </c>
      <c r="AN778">
        <f>FX!BD62</f>
        <v>0.3</v>
      </c>
      <c r="AO778">
        <f>FX!BE62</f>
        <v>0.3</v>
      </c>
      <c r="AP778">
        <f>FX!BF62</f>
        <v>0.3</v>
      </c>
      <c r="AQ778">
        <f>FX!BG62</f>
        <v>0.3</v>
      </c>
      <c r="AR778">
        <f>FX!BH62</f>
        <v>0.3</v>
      </c>
      <c r="AS778">
        <f>FX!BI62</f>
        <v>0.3</v>
      </c>
      <c r="AZ778">
        <f>FX!AK62</f>
        <v>0.3</v>
      </c>
      <c r="BA778">
        <f>FX!AL62</f>
        <v>0.3</v>
      </c>
      <c r="BB778">
        <f>FX!AM62</f>
        <v>0.3</v>
      </c>
      <c r="BC778">
        <f>FX!AN62</f>
        <v>0.3</v>
      </c>
      <c r="BD778">
        <f>FX!AO62</f>
        <v>0.3</v>
      </c>
      <c r="BE778">
        <f>FX!AP62</f>
        <v>0.3</v>
      </c>
      <c r="BF778">
        <f>FX!AQ62</f>
        <v>0.3</v>
      </c>
      <c r="BG778">
        <f>FX!AR62</f>
        <v>0.3</v>
      </c>
    </row>
    <row r="779" spans="1:59">
      <c r="A779" t="str">
        <f>FX!I63</f>
        <v>USD/MXP</v>
      </c>
      <c r="B779">
        <f>FX!J63</f>
        <v>0</v>
      </c>
      <c r="C779">
        <f>FX!K63</f>
        <v>0</v>
      </c>
      <c r="D779">
        <f>FX!L63</f>
        <v>0</v>
      </c>
      <c r="E779">
        <f>FX!M63</f>
        <v>0</v>
      </c>
      <c r="F779">
        <f>FX!N63</f>
        <v>0</v>
      </c>
      <c r="G779">
        <f>FX!O63</f>
        <v>0</v>
      </c>
      <c r="H779">
        <f>FX!P63</f>
        <v>0</v>
      </c>
      <c r="I779">
        <f>FX!Q63</f>
        <v>0.1</v>
      </c>
      <c r="J779">
        <f>FX!R63</f>
        <v>0.1</v>
      </c>
      <c r="K779">
        <f>FX!S63</f>
        <v>0.1</v>
      </c>
      <c r="L779">
        <f>FX!T63</f>
        <v>0.1</v>
      </c>
      <c r="M779">
        <f>FX!U63</f>
        <v>0.1</v>
      </c>
      <c r="N779">
        <f>FX!V63</f>
        <v>0.1</v>
      </c>
      <c r="O779">
        <f>FX!W63</f>
        <v>0.1</v>
      </c>
      <c r="P779">
        <f>FX!X63</f>
        <v>0.1</v>
      </c>
      <c r="Q779">
        <f>FX!Y63</f>
        <v>0.1</v>
      </c>
      <c r="R779">
        <f>FX!Z63</f>
        <v>0.1</v>
      </c>
      <c r="S779">
        <f>FX!AA63</f>
        <v>0.1</v>
      </c>
      <c r="T779">
        <f>FX!AB63</f>
        <v>0.1</v>
      </c>
      <c r="U779">
        <f>FX!AC63</f>
        <v>0.1</v>
      </c>
      <c r="V779">
        <f>FX!AD63</f>
        <v>0.1</v>
      </c>
      <c r="W779">
        <f>FX!AE63</f>
        <v>0.1</v>
      </c>
      <c r="X779">
        <f>FX!AF63</f>
        <v>0.1</v>
      </c>
      <c r="Y779">
        <f>FX!AG63</f>
        <v>0.1</v>
      </c>
      <c r="Z779">
        <f>FX!AH63</f>
        <v>0.1</v>
      </c>
      <c r="AA779">
        <f>FX!AI63</f>
        <v>0.1</v>
      </c>
      <c r="AB779">
        <f>FX!AJ63</f>
        <v>0.1</v>
      </c>
      <c r="AD779">
        <f>FX!AT63</f>
        <v>0.1</v>
      </c>
      <c r="AE779">
        <f>FX!AU63</f>
        <v>0.1</v>
      </c>
      <c r="AF779">
        <f>FX!AV63</f>
        <v>0.1</v>
      </c>
      <c r="AG779">
        <f>FX!AW63</f>
        <v>0.1</v>
      </c>
      <c r="AH779">
        <f>FX!AX63</f>
        <v>0.1</v>
      </c>
      <c r="AI779">
        <f>FX!AY63</f>
        <v>0.1</v>
      </c>
      <c r="AJ779">
        <f>FX!AZ63</f>
        <v>0.1</v>
      </c>
      <c r="AK779">
        <f>FX!BA63</f>
        <v>0.1</v>
      </c>
      <c r="AL779">
        <f>FX!BB63</f>
        <v>0.1</v>
      </c>
      <c r="AM779">
        <f>FX!BC63</f>
        <v>0.1</v>
      </c>
      <c r="AN779">
        <f>FX!BD63</f>
        <v>0.1</v>
      </c>
      <c r="AO779">
        <f>FX!BE63</f>
        <v>0.1</v>
      </c>
      <c r="AP779">
        <f>FX!BF63</f>
        <v>0.1</v>
      </c>
      <c r="AQ779">
        <f>FX!BG63</f>
        <v>0.1</v>
      </c>
      <c r="AR779">
        <f>FX!BH63</f>
        <v>0.1</v>
      </c>
      <c r="AS779">
        <f>FX!BI63</f>
        <v>0.1</v>
      </c>
      <c r="AZ779">
        <f>FX!AK63</f>
        <v>0.1</v>
      </c>
      <c r="BA779">
        <f>FX!AL63</f>
        <v>0.1</v>
      </c>
      <c r="BB779">
        <f>FX!AM63</f>
        <v>0.1</v>
      </c>
      <c r="BC779">
        <f>FX!AN63</f>
        <v>0.1</v>
      </c>
      <c r="BD779">
        <f>FX!AO63</f>
        <v>0.1</v>
      </c>
      <c r="BE779">
        <f>FX!AP63</f>
        <v>0.1</v>
      </c>
      <c r="BF779">
        <f>FX!AQ63</f>
        <v>0.1</v>
      </c>
      <c r="BG779">
        <f>FX!AR63</f>
        <v>0.1</v>
      </c>
    </row>
    <row r="780" spans="1:59">
      <c r="A780" t="str">
        <f>FX!I64</f>
        <v>USD/BRL</v>
      </c>
      <c r="B780">
        <f>FX!J64</f>
        <v>0</v>
      </c>
      <c r="C780">
        <f>FX!K64</f>
        <v>0</v>
      </c>
      <c r="D780">
        <f>FX!L64</f>
        <v>0</v>
      </c>
      <c r="E780">
        <f>FX!M64</f>
        <v>0</v>
      </c>
      <c r="F780">
        <f>FX!N64</f>
        <v>0</v>
      </c>
      <c r="G780">
        <f>FX!O64</f>
        <v>0</v>
      </c>
      <c r="H780">
        <f>FX!P64</f>
        <v>0</v>
      </c>
      <c r="I780">
        <f>FX!Q64</f>
        <v>0.6</v>
      </c>
      <c r="J780">
        <f>FX!R64</f>
        <v>0.6</v>
      </c>
      <c r="K780">
        <f>FX!S64</f>
        <v>0.6</v>
      </c>
      <c r="L780">
        <f>FX!T64</f>
        <v>0.6</v>
      </c>
      <c r="M780">
        <f>FX!U64</f>
        <v>0.6</v>
      </c>
      <c r="N780">
        <f>FX!V64</f>
        <v>0.6</v>
      </c>
      <c r="O780">
        <f>FX!W64</f>
        <v>0.6</v>
      </c>
      <c r="P780">
        <f>FX!X64</f>
        <v>0.6</v>
      </c>
      <c r="Q780">
        <f>FX!Y64</f>
        <v>0.6</v>
      </c>
      <c r="R780">
        <f>FX!Z64</f>
        <v>0.6</v>
      </c>
      <c r="S780">
        <f>FX!AA64</f>
        <v>0.6</v>
      </c>
      <c r="T780">
        <f>FX!AB64</f>
        <v>0.6</v>
      </c>
      <c r="U780">
        <f>FX!AC64</f>
        <v>0.6</v>
      </c>
      <c r="V780">
        <f>FX!AD64</f>
        <v>0.6</v>
      </c>
      <c r="W780">
        <f>FX!AE64</f>
        <v>0.6</v>
      </c>
      <c r="X780">
        <f>FX!AF64</f>
        <v>0.6</v>
      </c>
      <c r="Y780">
        <f>FX!AG64</f>
        <v>0.6</v>
      </c>
      <c r="Z780">
        <f>FX!AH64</f>
        <v>0.6</v>
      </c>
      <c r="AA780">
        <f>FX!AI64</f>
        <v>0.6</v>
      </c>
      <c r="AB780">
        <f>FX!AJ64</f>
        <v>0.6</v>
      </c>
      <c r="AD780">
        <f>FX!AT64</f>
        <v>0.6</v>
      </c>
      <c r="AE780">
        <f>FX!AU64</f>
        <v>0.6</v>
      </c>
      <c r="AF780">
        <f>FX!AV64</f>
        <v>0.6</v>
      </c>
      <c r="AG780">
        <f>FX!AW64</f>
        <v>0.6</v>
      </c>
      <c r="AH780">
        <f>FX!AX64</f>
        <v>0.6</v>
      </c>
      <c r="AI780">
        <f>FX!AY64</f>
        <v>0.6</v>
      </c>
      <c r="AJ780">
        <f>FX!AZ64</f>
        <v>0.6</v>
      </c>
      <c r="AK780">
        <f>FX!BA64</f>
        <v>0.6</v>
      </c>
      <c r="AL780">
        <f>FX!BB64</f>
        <v>0.6</v>
      </c>
      <c r="AM780">
        <f>FX!BC64</f>
        <v>0.6</v>
      </c>
      <c r="AN780">
        <f>FX!BD64</f>
        <v>0.6</v>
      </c>
      <c r="AO780">
        <f>FX!BE64</f>
        <v>0.6</v>
      </c>
      <c r="AP780">
        <f>FX!BF64</f>
        <v>0.6</v>
      </c>
      <c r="AQ780">
        <f>FX!BG64</f>
        <v>0.6</v>
      </c>
      <c r="AR780">
        <f>FX!BH64</f>
        <v>0.6</v>
      </c>
      <c r="AS780">
        <f>FX!BI64</f>
        <v>0.6</v>
      </c>
      <c r="AZ780">
        <f>FX!AK64</f>
        <v>0.6</v>
      </c>
      <c r="BA780">
        <f>FX!AL64</f>
        <v>0.6</v>
      </c>
      <c r="BB780">
        <f>FX!AM64</f>
        <v>0.6</v>
      </c>
      <c r="BC780">
        <f>FX!AN64</f>
        <v>0.6</v>
      </c>
      <c r="BD780">
        <f>FX!AO64</f>
        <v>0.6</v>
      </c>
      <c r="BE780">
        <f>FX!AP64</f>
        <v>0.6</v>
      </c>
      <c r="BF780">
        <f>FX!AQ64</f>
        <v>0.6</v>
      </c>
      <c r="BG780">
        <f>FX!AR64</f>
        <v>0.6</v>
      </c>
    </row>
    <row r="781" spans="1:59">
      <c r="A781">
        <f>FX!I65</f>
        <v>0</v>
      </c>
      <c r="B781">
        <f>FX!J65</f>
        <v>0</v>
      </c>
      <c r="C781">
        <f>FX!K65</f>
        <v>0</v>
      </c>
      <c r="D781">
        <f>FX!L65</f>
        <v>0</v>
      </c>
      <c r="E781">
        <f>FX!M65</f>
        <v>0</v>
      </c>
      <c r="F781">
        <f>FX!N65</f>
        <v>0</v>
      </c>
      <c r="G781">
        <f>FX!O65</f>
        <v>0</v>
      </c>
      <c r="H781">
        <f>FX!P65</f>
        <v>0</v>
      </c>
      <c r="I781">
        <f>FX!Q65</f>
        <v>0</v>
      </c>
      <c r="J781">
        <f>FX!R65</f>
        <v>0</v>
      </c>
      <c r="K781">
        <f>FX!S65</f>
        <v>0</v>
      </c>
      <c r="L781">
        <f>FX!T65</f>
        <v>0</v>
      </c>
      <c r="M781">
        <f>FX!U65</f>
        <v>0</v>
      </c>
      <c r="N781">
        <f>FX!V65</f>
        <v>0</v>
      </c>
      <c r="O781">
        <f>FX!W65</f>
        <v>0</v>
      </c>
      <c r="P781">
        <f>FX!X65</f>
        <v>0</v>
      </c>
      <c r="Q781">
        <f>FX!Y65</f>
        <v>0</v>
      </c>
      <c r="R781">
        <f>FX!Z65</f>
        <v>0</v>
      </c>
      <c r="S781">
        <f>FX!AA65</f>
        <v>0</v>
      </c>
      <c r="T781">
        <f>FX!AB65</f>
        <v>0</v>
      </c>
      <c r="U781">
        <f>FX!AC65</f>
        <v>0</v>
      </c>
      <c r="V781">
        <f>FX!AD65</f>
        <v>0</v>
      </c>
      <c r="W781">
        <f>FX!AE65</f>
        <v>0</v>
      </c>
      <c r="X781">
        <f>FX!AF65</f>
        <v>0</v>
      </c>
      <c r="Y781">
        <f>FX!AG65</f>
        <v>0</v>
      </c>
      <c r="Z781">
        <f>FX!AH65</f>
        <v>0</v>
      </c>
      <c r="AA781">
        <f>FX!AI65</f>
        <v>0</v>
      </c>
      <c r="AB781">
        <f>FX!AJ65</f>
        <v>0</v>
      </c>
      <c r="AD781">
        <f>FX!AT65</f>
        <v>0</v>
      </c>
      <c r="AE781">
        <f>FX!AU65</f>
        <v>0</v>
      </c>
      <c r="AF781">
        <f>FX!AV65</f>
        <v>0</v>
      </c>
      <c r="AG781">
        <f>FX!AW65</f>
        <v>0</v>
      </c>
      <c r="AH781">
        <f>FX!AX65</f>
        <v>0</v>
      </c>
      <c r="AI781">
        <f>FX!AY65</f>
        <v>0</v>
      </c>
      <c r="AJ781">
        <f>FX!AZ65</f>
        <v>0</v>
      </c>
      <c r="AK781">
        <f>FX!BA65</f>
        <v>0</v>
      </c>
      <c r="AL781">
        <f>FX!BB65</f>
        <v>0</v>
      </c>
      <c r="AM781">
        <f>FX!BC65</f>
        <v>0</v>
      </c>
      <c r="AN781">
        <f>FX!BD65</f>
        <v>0</v>
      </c>
      <c r="AO781">
        <f>FX!BE65</f>
        <v>0</v>
      </c>
      <c r="AP781">
        <f>FX!BF65</f>
        <v>0</v>
      </c>
      <c r="AQ781">
        <f>FX!BG65</f>
        <v>0</v>
      </c>
      <c r="AR781">
        <f>FX!BH65</f>
        <v>0</v>
      </c>
      <c r="AS781">
        <f>FX!BI65</f>
        <v>0</v>
      </c>
      <c r="AZ781">
        <f>FX!AK65</f>
        <v>0</v>
      </c>
      <c r="BA781">
        <f>FX!AL65</f>
        <v>0</v>
      </c>
      <c r="BB781">
        <f>FX!AM65</f>
        <v>0</v>
      </c>
      <c r="BC781">
        <f>FX!AN65</f>
        <v>0</v>
      </c>
      <c r="BD781">
        <f>FX!AO65</f>
        <v>0</v>
      </c>
      <c r="BE781">
        <f>FX!AP65</f>
        <v>0</v>
      </c>
      <c r="BF781">
        <f>FX!AQ65</f>
        <v>0</v>
      </c>
      <c r="BG781">
        <f>FX!AR65</f>
        <v>0</v>
      </c>
    </row>
    <row r="782" spans="1:59">
      <c r="A782">
        <f>FX!I66</f>
        <v>0</v>
      </c>
      <c r="B782">
        <f>FX!J66</f>
        <v>0</v>
      </c>
      <c r="C782">
        <f>FX!K66</f>
        <v>0</v>
      </c>
      <c r="D782">
        <f>FX!L66</f>
        <v>0</v>
      </c>
      <c r="E782">
        <f>FX!M66</f>
        <v>0</v>
      </c>
      <c r="F782">
        <f>FX!N66</f>
        <v>0</v>
      </c>
      <c r="G782">
        <f>FX!O66</f>
        <v>0</v>
      </c>
      <c r="H782">
        <f>FX!P66</f>
        <v>0</v>
      </c>
      <c r="I782">
        <f>FX!Q66</f>
        <v>0</v>
      </c>
      <c r="J782">
        <f>FX!R66</f>
        <v>0</v>
      </c>
      <c r="K782">
        <f>FX!S66</f>
        <v>0</v>
      </c>
      <c r="L782">
        <f>FX!T66</f>
        <v>0</v>
      </c>
      <c r="M782">
        <f>FX!U66</f>
        <v>0</v>
      </c>
      <c r="N782">
        <f>FX!V66</f>
        <v>0</v>
      </c>
      <c r="O782">
        <f>FX!W66</f>
        <v>0</v>
      </c>
      <c r="P782">
        <f>FX!X66</f>
        <v>0</v>
      </c>
      <c r="Q782">
        <f>FX!Y66</f>
        <v>0</v>
      </c>
      <c r="R782">
        <f>FX!Z66</f>
        <v>0</v>
      </c>
      <c r="S782">
        <f>FX!AA66</f>
        <v>0</v>
      </c>
      <c r="T782">
        <f>FX!AB66</f>
        <v>0</v>
      </c>
      <c r="U782">
        <f>FX!AC66</f>
        <v>0</v>
      </c>
      <c r="V782">
        <f>FX!AD66</f>
        <v>0</v>
      </c>
      <c r="W782">
        <f>FX!AE66</f>
        <v>0</v>
      </c>
      <c r="X782">
        <f>FX!AF66</f>
        <v>0</v>
      </c>
      <c r="Y782">
        <f>FX!AG66</f>
        <v>0</v>
      </c>
      <c r="Z782">
        <f>FX!AH66</f>
        <v>0</v>
      </c>
      <c r="AA782">
        <f>FX!AI66</f>
        <v>0</v>
      </c>
      <c r="AB782">
        <f>FX!AJ66</f>
        <v>0</v>
      </c>
      <c r="AD782">
        <f>FX!AT66</f>
        <v>0</v>
      </c>
      <c r="AE782">
        <f>FX!AU66</f>
        <v>0</v>
      </c>
      <c r="AF782">
        <f>FX!AV66</f>
        <v>0</v>
      </c>
      <c r="AG782">
        <f>FX!AW66</f>
        <v>0</v>
      </c>
      <c r="AH782">
        <f>FX!AX66</f>
        <v>0</v>
      </c>
      <c r="AI782">
        <f>FX!AY66</f>
        <v>0</v>
      </c>
      <c r="AJ782">
        <f>FX!AZ66</f>
        <v>0</v>
      </c>
      <c r="AK782">
        <f>FX!BA66</f>
        <v>0</v>
      </c>
      <c r="AL782">
        <f>FX!BB66</f>
        <v>0</v>
      </c>
      <c r="AM782">
        <f>FX!BC66</f>
        <v>0</v>
      </c>
      <c r="AN782">
        <f>FX!BD66</f>
        <v>0</v>
      </c>
      <c r="AO782">
        <f>FX!BE66</f>
        <v>0</v>
      </c>
      <c r="AP782">
        <f>FX!BF66</f>
        <v>0</v>
      </c>
      <c r="AQ782">
        <f>FX!BG66</f>
        <v>0</v>
      </c>
      <c r="AR782">
        <f>FX!BH66</f>
        <v>0</v>
      </c>
      <c r="AS782">
        <f>FX!BI66</f>
        <v>0</v>
      </c>
      <c r="AZ782">
        <f>FX!AK66</f>
        <v>0</v>
      </c>
      <c r="BA782">
        <f>FX!AL66</f>
        <v>0</v>
      </c>
      <c r="BB782">
        <f>FX!AM66</f>
        <v>0</v>
      </c>
      <c r="BC782">
        <f>FX!AN66</f>
        <v>0</v>
      </c>
      <c r="BD782">
        <f>FX!AO66</f>
        <v>0</v>
      </c>
      <c r="BE782">
        <f>FX!AP66</f>
        <v>0</v>
      </c>
      <c r="BF782">
        <f>FX!AQ66</f>
        <v>0</v>
      </c>
      <c r="BG782">
        <f>FX!AR66</f>
        <v>0</v>
      </c>
    </row>
    <row r="783" spans="1:59">
      <c r="A783" t="str">
        <f>FX!I67</f>
        <v>Other APAC Basket</v>
      </c>
      <c r="B783">
        <f>FX!J67</f>
        <v>0</v>
      </c>
      <c r="C783">
        <f>FX!K67</f>
        <v>0</v>
      </c>
      <c r="D783">
        <f>FX!L67</f>
        <v>0</v>
      </c>
      <c r="E783">
        <f>FX!M67</f>
        <v>0</v>
      </c>
      <c r="F783">
        <f>FX!N67</f>
        <v>0</v>
      </c>
      <c r="G783">
        <f>FX!O67</f>
        <v>0</v>
      </c>
      <c r="H783">
        <f>FX!P67</f>
        <v>0</v>
      </c>
      <c r="I783">
        <f>FX!Q67</f>
        <v>0</v>
      </c>
      <c r="J783">
        <f>FX!R67</f>
        <v>0</v>
      </c>
      <c r="K783">
        <f>FX!S67</f>
        <v>0</v>
      </c>
      <c r="L783">
        <f>FX!T67</f>
        <v>0</v>
      </c>
      <c r="M783">
        <f>FX!U67</f>
        <v>0</v>
      </c>
      <c r="N783">
        <f>FX!V67</f>
        <v>0</v>
      </c>
      <c r="O783">
        <f>FX!W67</f>
        <v>0</v>
      </c>
      <c r="P783">
        <f>FX!X67</f>
        <v>0</v>
      </c>
      <c r="Q783">
        <f>FX!Y67</f>
        <v>0</v>
      </c>
      <c r="R783">
        <f>FX!Z67</f>
        <v>0</v>
      </c>
      <c r="S783">
        <f>FX!AA67</f>
        <v>0</v>
      </c>
      <c r="T783">
        <f>FX!AB67</f>
        <v>0</v>
      </c>
      <c r="U783">
        <f>FX!AC67</f>
        <v>0</v>
      </c>
      <c r="V783">
        <f>FX!AD67</f>
        <v>0</v>
      </c>
      <c r="W783">
        <f>FX!AE67</f>
        <v>0</v>
      </c>
      <c r="X783">
        <f>FX!AF67</f>
        <v>0</v>
      </c>
      <c r="Y783">
        <f>FX!AG67</f>
        <v>0</v>
      </c>
      <c r="Z783">
        <f>FX!AH67</f>
        <v>0</v>
      </c>
      <c r="AA783">
        <f>FX!AI67</f>
        <v>0</v>
      </c>
      <c r="AB783">
        <f>FX!AJ67</f>
        <v>0</v>
      </c>
      <c r="AD783">
        <f>FX!AT67</f>
        <v>0</v>
      </c>
      <c r="AE783">
        <f>FX!AU67</f>
        <v>0</v>
      </c>
      <c r="AF783">
        <f>FX!AV67</f>
        <v>0</v>
      </c>
      <c r="AG783">
        <f>FX!AW67</f>
        <v>0</v>
      </c>
      <c r="AH783">
        <f>FX!AX67</f>
        <v>0</v>
      </c>
      <c r="AI783">
        <f>FX!AY67</f>
        <v>0</v>
      </c>
      <c r="AJ783">
        <f>FX!AZ67</f>
        <v>0</v>
      </c>
      <c r="AK783">
        <f>FX!BA67</f>
        <v>0</v>
      </c>
      <c r="AL783">
        <f>FX!BB67</f>
        <v>0</v>
      </c>
      <c r="AM783">
        <f>FX!BC67</f>
        <v>0</v>
      </c>
      <c r="AN783">
        <f>FX!BD67</f>
        <v>0</v>
      </c>
      <c r="AO783">
        <f>FX!BE67</f>
        <v>0</v>
      </c>
      <c r="AP783">
        <f>FX!BF67</f>
        <v>0</v>
      </c>
      <c r="AQ783">
        <f>FX!BG67</f>
        <v>0</v>
      </c>
      <c r="AR783">
        <f>FX!BH67</f>
        <v>0</v>
      </c>
      <c r="AS783">
        <f>FX!BI67</f>
        <v>0</v>
      </c>
      <c r="AZ783">
        <f>FX!AK67</f>
        <v>0</v>
      </c>
      <c r="BA783">
        <f>FX!AL67</f>
        <v>0</v>
      </c>
      <c r="BB783">
        <f>FX!AM67</f>
        <v>0</v>
      </c>
      <c r="BC783">
        <f>FX!AN67</f>
        <v>0</v>
      </c>
      <c r="BD783">
        <f>FX!AO67</f>
        <v>0</v>
      </c>
      <c r="BE783">
        <f>FX!AP67</f>
        <v>0</v>
      </c>
      <c r="BF783">
        <f>FX!AQ67</f>
        <v>0</v>
      </c>
      <c r="BG783">
        <f>FX!AR67</f>
        <v>0</v>
      </c>
    </row>
    <row r="784" spans="1:59">
      <c r="A784" t="str">
        <f>FX!I68</f>
        <v>USD/CNY</v>
      </c>
      <c r="B784">
        <f>FX!J68</f>
        <v>0</v>
      </c>
      <c r="C784">
        <f>FX!K68</f>
        <v>0</v>
      </c>
      <c r="D784">
        <f>FX!L68</f>
        <v>0</v>
      </c>
      <c r="E784">
        <f>FX!M68</f>
        <v>0.15190749236796597</v>
      </c>
      <c r="F784">
        <f>FX!N68</f>
        <v>0.15384880020346958</v>
      </c>
      <c r="G784">
        <f>FX!O68</f>
        <v>0.15584480359154751</v>
      </c>
      <c r="H784">
        <f>FX!P68</f>
        <v>0.15725245071969873</v>
      </c>
      <c r="I784">
        <f>FX!Q68</f>
        <v>0.15846854432002289</v>
      </c>
      <c r="J784">
        <f>FX!R68</f>
        <v>0.15793211273957697</v>
      </c>
      <c r="K784">
        <f>FX!S68</f>
        <v>0.15745759214979921</v>
      </c>
      <c r="L784">
        <f>FX!T68</f>
        <v>0.16015133141630644</v>
      </c>
      <c r="M784">
        <f>FX!U68</f>
        <v>0.16069280735375563</v>
      </c>
      <c r="N784">
        <f>FX!V68</f>
        <v>0.16249301609727651</v>
      </c>
      <c r="O784">
        <f>FX!W68</f>
        <v>0.1632509931269307</v>
      </c>
      <c r="P784">
        <f>FX!X68</f>
        <v>0.16418215554039794</v>
      </c>
      <c r="Q784">
        <f>FX!Y68</f>
        <v>0.16391204988924482</v>
      </c>
      <c r="R784">
        <f>FX!Z68</f>
        <v>0.16047613991521847</v>
      </c>
      <c r="S784">
        <f>FX!AA68</f>
        <v>0.16221715362573211</v>
      </c>
      <c r="T784">
        <f>FX!AB68</f>
        <v>0.1626472282978868</v>
      </c>
      <c r="U784">
        <f>FX!AC68</f>
        <v>0.16036699093943441</v>
      </c>
      <c r="V784">
        <f>FX!AD68</f>
        <v>0.1611928246098846</v>
      </c>
      <c r="W784">
        <f>FX!AE68</f>
        <v>0.15870112330961642</v>
      </c>
      <c r="X784">
        <f>FX!AF68</f>
        <v>0.15646143514705155</v>
      </c>
      <c r="Y784">
        <f>FX!AG68</f>
        <v>0.1528902726465966</v>
      </c>
      <c r="Z784">
        <f>FX!AH68</f>
        <v>0.15307429512359194</v>
      </c>
      <c r="AA784">
        <f>FX!AI68</f>
        <v>0.15001029247211042</v>
      </c>
      <c r="AB784">
        <f>FX!AJ68</f>
        <v>0.14642566183963973</v>
      </c>
      <c r="AD784">
        <f>FX!AT68</f>
        <v>0.154731130214431</v>
      </c>
      <c r="AE784">
        <f>FX!AU68</f>
        <v>0.15850404579373029</v>
      </c>
      <c r="AF784">
        <f>FX!AV68</f>
        <v>0.16266593644954636</v>
      </c>
      <c r="AG784">
        <f>FX!AW68</f>
        <v>0.1623094146829859</v>
      </c>
      <c r="AH784">
        <f>FX!AX68</f>
        <v>0.15916857973167686</v>
      </c>
      <c r="AI784">
        <f>FX!AY68</f>
        <v>0.15058711328898414</v>
      </c>
      <c r="AJ784">
        <f>FX!AZ68</f>
        <v>0.14801950619330459</v>
      </c>
      <c r="AK784">
        <f>FX!BA68</f>
        <v>0.15938972898801657</v>
      </c>
      <c r="AL784">
        <f>FX!BB68</f>
        <v>0.15938972898801657</v>
      </c>
      <c r="AM784">
        <f>FX!BC68</f>
        <v>0.15938972898801657</v>
      </c>
      <c r="AN784">
        <f>FX!BD68</f>
        <v>0.15938972898801657</v>
      </c>
      <c r="AO784">
        <f>FX!BE68</f>
        <v>0.15938972898801657</v>
      </c>
      <c r="AP784">
        <f>FX!BF68</f>
        <v>0.15938972898801657</v>
      </c>
      <c r="AQ784">
        <f>FX!BG68</f>
        <v>0.15938972898801657</v>
      </c>
      <c r="AR784">
        <f>FX!BH68</f>
        <v>0.15938972898801657</v>
      </c>
      <c r="AS784">
        <f>FX!BI68</f>
        <v>0.15938972898801657</v>
      </c>
      <c r="AZ784">
        <f>FX!AK68</f>
        <v>0.14513173223321327</v>
      </c>
      <c r="BA784">
        <f>FX!AL68</f>
        <v>0.14573642935182621</v>
      </c>
      <c r="BB784">
        <f>FX!AM68</f>
        <v>0.14995142684751064</v>
      </c>
      <c r="BC784">
        <f>FX!AN68</f>
        <v>0.1512296166229449</v>
      </c>
      <c r="BD784">
        <f>FX!AO68</f>
        <v>0.15826696410947036</v>
      </c>
      <c r="BE784">
        <f>FX!AP68</f>
        <v>0.15826696410947036</v>
      </c>
      <c r="BF784">
        <f>FX!AQ68</f>
        <v>0.15826696410947036</v>
      </c>
      <c r="BG784">
        <f>FX!AR68</f>
        <v>0.15826696410947036</v>
      </c>
    </row>
    <row r="785" spans="1:59">
      <c r="A785" t="str">
        <f>FX!I69</f>
        <v>USD/INR</v>
      </c>
      <c r="B785">
        <f>FX!J69</f>
        <v>0</v>
      </c>
      <c r="C785">
        <f>FX!K69</f>
        <v>0</v>
      </c>
      <c r="D785">
        <f>FX!L69</f>
        <v>0</v>
      </c>
      <c r="E785">
        <f>FX!M69</f>
        <v>2.2089509976042195E-2</v>
      </c>
      <c r="F785">
        <f>FX!N69</f>
        <v>2.2365338186679632E-2</v>
      </c>
      <c r="G785">
        <f>FX!O69</f>
        <v>2.1873185245336494E-2</v>
      </c>
      <c r="H785">
        <f>FX!P69</f>
        <v>1.9691883337178341E-2</v>
      </c>
      <c r="I785">
        <f>FX!Q69</f>
        <v>1.9906709621566716E-2</v>
      </c>
      <c r="J785">
        <f>FX!R69</f>
        <v>1.8522911650305635E-2</v>
      </c>
      <c r="K785">
        <f>FX!S69</f>
        <v>1.8134453897663081E-2</v>
      </c>
      <c r="L785">
        <f>FX!T69</f>
        <v>1.8457173676673932E-2</v>
      </c>
      <c r="M785">
        <f>FX!U69</f>
        <v>1.8455167105579526E-2</v>
      </c>
      <c r="N785">
        <f>FX!V69</f>
        <v>1.7923728541506173E-2</v>
      </c>
      <c r="O785">
        <f>FX!W69</f>
        <v>1.6127696714298985E-2</v>
      </c>
      <c r="P785">
        <f>FX!X69</f>
        <v>1.6119962662499501E-2</v>
      </c>
      <c r="Q785">
        <f>FX!Y69</f>
        <v>1.6196828350747889E-2</v>
      </c>
      <c r="R785">
        <f>FX!Z69</f>
        <v>1.6720667155680723E-2</v>
      </c>
      <c r="S785">
        <f>FX!AA69</f>
        <v>1.6503710612602411E-2</v>
      </c>
      <c r="T785">
        <f>FX!AB69</f>
        <v>1.6140421855545161E-2</v>
      </c>
      <c r="U785">
        <f>FX!AC69</f>
        <v>1.606531494722057E-2</v>
      </c>
      <c r="V785">
        <f>FX!AD69</f>
        <v>1.576566981999648E-2</v>
      </c>
      <c r="W785">
        <f>FX!AE69</f>
        <v>1.53988894996318E-2</v>
      </c>
      <c r="X785">
        <f>FX!AF69</f>
        <v>1.5168474949467598E-2</v>
      </c>
      <c r="Y785">
        <f>FX!AG69</f>
        <v>1.4822962344410905E-2</v>
      </c>
      <c r="Z785">
        <f>FX!AH69</f>
        <v>1.4949530571698157E-2</v>
      </c>
      <c r="AA785">
        <f>FX!AI69</f>
        <v>1.4932680611643243E-2</v>
      </c>
      <c r="AB785">
        <f>FX!AJ69</f>
        <v>1.4839884112487892E-2</v>
      </c>
      <c r="AD785">
        <f>FX!AT69</f>
        <v>2.1499419129926051E-2</v>
      </c>
      <c r="AE785">
        <f>FX!AU69</f>
        <v>1.8752801291200525E-2</v>
      </c>
      <c r="AF785">
        <f>FX!AV69</f>
        <v>1.7147421916286779E-2</v>
      </c>
      <c r="AG785">
        <f>FX!AW69</f>
        <v>1.6390562876174863E-2</v>
      </c>
      <c r="AH785">
        <f>FX!AX69</f>
        <v>1.5596580351196387E-2</v>
      </c>
      <c r="AI785">
        <f>FX!AY69</f>
        <v>1.4886264508158428E-2</v>
      </c>
      <c r="AJ785">
        <f>FX!AZ69</f>
        <v>1.5363510536586895E-2</v>
      </c>
      <c r="AK785">
        <f>FX!BA69</f>
        <v>1.5570828190395977E-2</v>
      </c>
      <c r="AL785">
        <f>FX!BB69</f>
        <v>1.5570828190395977E-2</v>
      </c>
      <c r="AM785">
        <f>FX!BC69</f>
        <v>1.5570828190395977E-2</v>
      </c>
      <c r="AN785">
        <f>FX!BD69</f>
        <v>1.5570828190395977E-2</v>
      </c>
      <c r="AO785">
        <f>FX!BE69</f>
        <v>1.5570828190395977E-2</v>
      </c>
      <c r="AP785">
        <f>FX!BF69</f>
        <v>1.5570828190395977E-2</v>
      </c>
      <c r="AQ785">
        <f>FX!BG69</f>
        <v>1.5570828190395977E-2</v>
      </c>
      <c r="AR785">
        <f>FX!BH69</f>
        <v>1.5570828190395977E-2</v>
      </c>
      <c r="AS785">
        <f>FX!BI69</f>
        <v>1.5570828190395977E-2</v>
      </c>
      <c r="AZ785">
        <f>FX!AK69</f>
        <v>1.4931829891153917E-2</v>
      </c>
      <c r="BA785">
        <f>FX!AL69</f>
        <v>1.5512722846439451E-2</v>
      </c>
      <c r="BB785">
        <f>FX!AM69</f>
        <v>1.5555727108885782E-2</v>
      </c>
      <c r="BC785">
        <f>FX!AN69</f>
        <v>1.5450102186319523E-2</v>
      </c>
      <c r="BD785">
        <f>FX!AO69</f>
        <v>1.561510756038406E-2</v>
      </c>
      <c r="BE785">
        <f>FX!AP69</f>
        <v>1.561510756038406E-2</v>
      </c>
      <c r="BF785">
        <f>FX!AQ69</f>
        <v>1.561510756038406E-2</v>
      </c>
      <c r="BG785">
        <f>FX!AR69</f>
        <v>1.561510756038406E-2</v>
      </c>
    </row>
    <row r="786" spans="1:59">
      <c r="A786" t="str">
        <f>FX!I70</f>
        <v>USD/KRW</v>
      </c>
      <c r="B786">
        <f>FX!J70</f>
        <v>0</v>
      </c>
      <c r="C786">
        <f>FX!K70</f>
        <v>0</v>
      </c>
      <c r="D786">
        <f>FX!L70</f>
        <v>0</v>
      </c>
      <c r="E786">
        <f>FX!M70</f>
        <v>8.9275489962152175E-4</v>
      </c>
      <c r="F786">
        <f>FX!N70</f>
        <v>9.2336261774249751E-4</v>
      </c>
      <c r="G786">
        <f>FX!O70</f>
        <v>9.2422226096536709E-4</v>
      </c>
      <c r="H786">
        <f>FX!P70</f>
        <v>8.7370995117610117E-4</v>
      </c>
      <c r="I786">
        <f>FX!Q70</f>
        <v>8.8429530465956722E-4</v>
      </c>
      <c r="J786">
        <f>FX!R70</f>
        <v>8.6783517009812099E-4</v>
      </c>
      <c r="K786">
        <f>FX!S70</f>
        <v>8.8286622108148293E-4</v>
      </c>
      <c r="L786">
        <f>FX!T70</f>
        <v>9.1755727646742973E-4</v>
      </c>
      <c r="M786">
        <f>FX!U70</f>
        <v>9.2175865515205571E-4</v>
      </c>
      <c r="N786">
        <f>FX!V70</f>
        <v>8.9061775142816753E-4</v>
      </c>
      <c r="O786">
        <f>FX!W70</f>
        <v>9.016278521459017E-4</v>
      </c>
      <c r="P786">
        <f>FX!X70</f>
        <v>9.418869436127595E-4</v>
      </c>
      <c r="Q786">
        <f>FX!Y70</f>
        <v>9.3570788749021026E-4</v>
      </c>
      <c r="R786">
        <f>FX!Z70</f>
        <v>9.7211957843523625E-4</v>
      </c>
      <c r="S786">
        <f>FX!AA70</f>
        <v>9.7409868273910804E-4</v>
      </c>
      <c r="T786">
        <f>FX!AB70</f>
        <v>9.197152309549213E-4</v>
      </c>
      <c r="U786">
        <f>FX!AC70</f>
        <v>9.0580838115497512E-4</v>
      </c>
      <c r="V786">
        <f>FX!AD70</f>
        <v>9.1223805734093409E-4</v>
      </c>
      <c r="W786">
        <f>FX!AE70</f>
        <v>8.5539064803344877E-4</v>
      </c>
      <c r="X786">
        <f>FX!AF70</f>
        <v>8.6433775623843197E-4</v>
      </c>
      <c r="Y786">
        <f>FX!AG70</f>
        <v>8.3340663833995974E-4</v>
      </c>
      <c r="Z786">
        <f>FX!AH70</f>
        <v>8.5976267961076624E-4</v>
      </c>
      <c r="AA786">
        <f>FX!AI70</f>
        <v>8.92800122359654E-4</v>
      </c>
      <c r="AB786">
        <f>FX!AJ70</f>
        <v>8.6391761170322547E-4</v>
      </c>
      <c r="AD786">
        <f>FX!AT70</f>
        <v>9.035169936918347E-4</v>
      </c>
      <c r="AE786">
        <f>FX!AU70</f>
        <v>8.8820446715150126E-4</v>
      </c>
      <c r="AF786">
        <f>FX!AV70</f>
        <v>9.1399412480395927E-4</v>
      </c>
      <c r="AG786">
        <f>FX!AW70</f>
        <v>9.5043142896322199E-4</v>
      </c>
      <c r="AH786">
        <f>FX!AX70</f>
        <v>8.842504951095489E-4</v>
      </c>
      <c r="AI786">
        <f>FX!AY70</f>
        <v>8.625585777795109E-4</v>
      </c>
      <c r="AJ786">
        <f>FX!AZ70</f>
        <v>8.8483527915244947E-4</v>
      </c>
      <c r="AK786">
        <f>FX!BA70</f>
        <v>9.2187069409694353E-4</v>
      </c>
      <c r="AL786">
        <f>FX!BB70</f>
        <v>9.2187069409694353E-4</v>
      </c>
      <c r="AM786">
        <f>FX!BC70</f>
        <v>9.2187069409694353E-4</v>
      </c>
      <c r="AN786">
        <f>FX!BD70</f>
        <v>9.2187069409694353E-4</v>
      </c>
      <c r="AO786">
        <f>FX!BE70</f>
        <v>9.2187069409694353E-4</v>
      </c>
      <c r="AP786">
        <f>FX!BF70</f>
        <v>9.2187069409694353E-4</v>
      </c>
      <c r="AQ786">
        <f>FX!BG70</f>
        <v>9.2187069409694353E-4</v>
      </c>
      <c r="AR786">
        <f>FX!BH70</f>
        <v>9.2187069409694353E-4</v>
      </c>
      <c r="AS786">
        <f>FX!BI70</f>
        <v>9.2187069409694353E-4</v>
      </c>
      <c r="AZ786">
        <f>FX!AK70</f>
        <v>8.677606785055139E-4</v>
      </c>
      <c r="BA786">
        <f>FX!AL70</f>
        <v>8.8498481755118561E-4</v>
      </c>
      <c r="BB786">
        <f>FX!AM70</f>
        <v>8.8280504269822914E-4</v>
      </c>
      <c r="BC786">
        <f>FX!AN70</f>
        <v>9.0347900497593351E-4</v>
      </c>
      <c r="BD786">
        <f>FX!AO70</f>
        <v>9.2666409807137578E-4</v>
      </c>
      <c r="BE786">
        <f>FX!AP70</f>
        <v>9.2666409807137578E-4</v>
      </c>
      <c r="BF786">
        <f>FX!AQ70</f>
        <v>9.2666409807137578E-4</v>
      </c>
      <c r="BG786">
        <f>FX!AR70</f>
        <v>9.2666409807137578E-4</v>
      </c>
    </row>
    <row r="787" spans="1:59">
      <c r="A787" t="str">
        <f>FX!I71</f>
        <v>USD/AUD</v>
      </c>
      <c r="B787">
        <f>FX!J71</f>
        <v>0</v>
      </c>
      <c r="C787">
        <f>FX!K71</f>
        <v>0</v>
      </c>
      <c r="D787">
        <f>FX!L71</f>
        <v>0</v>
      </c>
      <c r="E787">
        <f>FX!M71</f>
        <v>1.0055209010000001</v>
      </c>
      <c r="F787">
        <f>FX!N71</f>
        <v>1.0627803505494504</v>
      </c>
      <c r="G787">
        <f>FX!O71</f>
        <v>1.0510403569565219</v>
      </c>
      <c r="H787">
        <f>FX!P71</f>
        <v>1.0134534694565216</v>
      </c>
      <c r="I787">
        <f>FX!Q71</f>
        <v>1.0551424340659341</v>
      </c>
      <c r="J787">
        <f>FX!R71</f>
        <v>1.0100464126373632</v>
      </c>
      <c r="K787">
        <f>FX!S71</f>
        <v>1.0394191608695651</v>
      </c>
      <c r="L787">
        <f>FX!T71</f>
        <v>1.0383920130434781</v>
      </c>
      <c r="M787">
        <f>FX!U71</f>
        <v>1.0386745811111109</v>
      </c>
      <c r="N787">
        <f>FX!V71</f>
        <v>0.99028110945054881</v>
      </c>
      <c r="O787">
        <f>FX!W71</f>
        <v>0.91560269358695678</v>
      </c>
      <c r="P787">
        <f>FX!X71</f>
        <v>0.92719671608695653</v>
      </c>
      <c r="Q787">
        <f>FX!Y71</f>
        <v>0.89683441955555598</v>
      </c>
      <c r="R787">
        <f>FX!Z71</f>
        <v>0.932919760769231</v>
      </c>
      <c r="S787">
        <f>FX!AA71</f>
        <v>0.92510432249999963</v>
      </c>
      <c r="T787">
        <f>FX!AB71</f>
        <v>0.85497116500000003</v>
      </c>
      <c r="U787">
        <f>FX!AC71</f>
        <v>0.78695942711111111</v>
      </c>
      <c r="V787">
        <f>FX!AD71</f>
        <v>0.77719008351648322</v>
      </c>
      <c r="W787">
        <f>FX!AE71</f>
        <v>0.72567062706521701</v>
      </c>
      <c r="X787">
        <f>FX!AF71</f>
        <v>0.72015432380434785</v>
      </c>
      <c r="Y787">
        <f>FX!AG71</f>
        <v>0.72197744648351625</v>
      </c>
      <c r="Z787">
        <f>FX!AH71</f>
        <v>0.74556371406593414</v>
      </c>
      <c r="AA787">
        <f>FX!AI71</f>
        <v>0.7582097565217395</v>
      </c>
      <c r="AB787">
        <f>FX!AJ71</f>
        <v>0.74872117260869564</v>
      </c>
      <c r="AD787">
        <f>FX!AT71</f>
        <v>1.0332693836164388</v>
      </c>
      <c r="AE787">
        <f>FX!AU71</f>
        <v>1.0357672487704923</v>
      </c>
      <c r="AF787">
        <f>FX!AV71</f>
        <v>0.96748996972602785</v>
      </c>
      <c r="AG787">
        <f>FX!AW71</f>
        <v>0.90240476942465853</v>
      </c>
      <c r="AH787">
        <f>FX!AX71</f>
        <v>0.75223710005479605</v>
      </c>
      <c r="AI787">
        <f>FX!AY71</f>
        <v>0.74367183357923505</v>
      </c>
      <c r="AJ787">
        <f>FX!AZ71</f>
        <v>0.76680778257534243</v>
      </c>
      <c r="AK787">
        <f>FX!BA71</f>
        <v>0.78618410736985656</v>
      </c>
      <c r="AL787">
        <f>FX!BB71</f>
        <v>0.78618410736985656</v>
      </c>
      <c r="AM787">
        <f>FX!BC71</f>
        <v>0.78618410736985656</v>
      </c>
      <c r="AN787">
        <f>FX!BD71</f>
        <v>0.78618410736985656</v>
      </c>
      <c r="AO787">
        <f>FX!BE71</f>
        <v>0.78618410736985656</v>
      </c>
      <c r="AP787">
        <f>FX!BF71</f>
        <v>0.78618410736985656</v>
      </c>
      <c r="AQ787">
        <f>FX!BG71</f>
        <v>0.78618410736985656</v>
      </c>
      <c r="AR787">
        <f>FX!BH71</f>
        <v>0.78618410736985656</v>
      </c>
      <c r="AS787">
        <f>FX!BI71</f>
        <v>0.78618410736985656</v>
      </c>
      <c r="AZ787">
        <f>FX!AK71</f>
        <v>0.75780876692307753</v>
      </c>
      <c r="BA787">
        <f>FX!AL71</f>
        <v>0.7508230514285712</v>
      </c>
      <c r="BB787">
        <f>FX!AM71</f>
        <v>0.78971084293478255</v>
      </c>
      <c r="BC787">
        <f>FX!AN71</f>
        <v>0.7688108433695654</v>
      </c>
      <c r="BD787">
        <f>FX!AO71</f>
        <v>0.78934387988888954</v>
      </c>
      <c r="BE787">
        <f>FX!AP71</f>
        <v>0.78934387988888954</v>
      </c>
      <c r="BF787">
        <f>FX!AQ71</f>
        <v>0.78934387988888954</v>
      </c>
      <c r="BG787">
        <f>FX!AR71</f>
        <v>0.78934387988888954</v>
      </c>
    </row>
    <row r="788" spans="1:59">
      <c r="A788">
        <f>FX!I72</f>
        <v>0</v>
      </c>
      <c r="B788">
        <f>FX!J72</f>
        <v>0</v>
      </c>
      <c r="C788">
        <f>FX!K72</f>
        <v>0</v>
      </c>
      <c r="D788">
        <f>FX!L72</f>
        <v>0</v>
      </c>
      <c r="E788">
        <f>FX!M72</f>
        <v>0</v>
      </c>
      <c r="F788">
        <f>FX!N72</f>
        <v>0</v>
      </c>
      <c r="G788">
        <f>FX!O72</f>
        <v>0</v>
      </c>
      <c r="H788">
        <f>FX!P72</f>
        <v>0</v>
      </c>
      <c r="I788">
        <f>FX!Q72</f>
        <v>0</v>
      </c>
      <c r="J788">
        <f>FX!R72</f>
        <v>0</v>
      </c>
      <c r="K788">
        <f>FX!S72</f>
        <v>0</v>
      </c>
      <c r="L788">
        <f>FX!T72</f>
        <v>0</v>
      </c>
      <c r="M788">
        <f>FX!U72</f>
        <v>0</v>
      </c>
      <c r="N788">
        <f>FX!V72</f>
        <v>0</v>
      </c>
      <c r="O788">
        <f>FX!W72</f>
        <v>0</v>
      </c>
      <c r="P788">
        <f>FX!X72</f>
        <v>0</v>
      </c>
      <c r="Q788">
        <f>FX!Y72</f>
        <v>0</v>
      </c>
      <c r="R788">
        <f>FX!Z72</f>
        <v>0</v>
      </c>
      <c r="S788">
        <f>FX!AA72</f>
        <v>0</v>
      </c>
      <c r="T788">
        <f>FX!AB72</f>
        <v>0</v>
      </c>
      <c r="U788">
        <f>FX!AC72</f>
        <v>0</v>
      </c>
      <c r="V788">
        <f>FX!AD72</f>
        <v>0</v>
      </c>
      <c r="W788">
        <f>FX!AE72</f>
        <v>0</v>
      </c>
      <c r="X788">
        <f>FX!AF72</f>
        <v>0</v>
      </c>
      <c r="Y788">
        <f>FX!AG72</f>
        <v>0</v>
      </c>
      <c r="Z788">
        <f>FX!AH72</f>
        <v>0</v>
      </c>
      <c r="AA788">
        <f>FX!AI72</f>
        <v>0</v>
      </c>
      <c r="AB788">
        <f>FX!AJ72</f>
        <v>0</v>
      </c>
      <c r="AD788">
        <f>FX!AT72</f>
        <v>0</v>
      </c>
      <c r="AE788">
        <f>FX!AU72</f>
        <v>0</v>
      </c>
      <c r="AF788">
        <f>FX!AV72</f>
        <v>0</v>
      </c>
      <c r="AG788">
        <f>FX!AW72</f>
        <v>0</v>
      </c>
      <c r="AH788">
        <f>FX!AX72</f>
        <v>0</v>
      </c>
      <c r="AI788">
        <f>FX!AY72</f>
        <v>0</v>
      </c>
      <c r="AJ788">
        <f>FX!AZ72</f>
        <v>0</v>
      </c>
      <c r="AK788">
        <f>FX!BA72</f>
        <v>0</v>
      </c>
      <c r="AL788">
        <f>FX!BB72</f>
        <v>0</v>
      </c>
      <c r="AM788">
        <f>FX!BC72</f>
        <v>0</v>
      </c>
      <c r="AN788">
        <f>FX!BD72</f>
        <v>0</v>
      </c>
      <c r="AO788">
        <f>FX!BE72</f>
        <v>0</v>
      </c>
      <c r="AP788">
        <f>FX!BF72</f>
        <v>0</v>
      </c>
      <c r="AQ788">
        <f>FX!BG72</f>
        <v>0</v>
      </c>
      <c r="AR788">
        <f>FX!BH72</f>
        <v>0</v>
      </c>
      <c r="AS788">
        <f>FX!BI72</f>
        <v>0</v>
      </c>
      <c r="AZ788">
        <f>FX!AK72</f>
        <v>0</v>
      </c>
      <c r="BA788">
        <f>FX!AL72</f>
        <v>0</v>
      </c>
      <c r="BB788">
        <f>FX!AM72</f>
        <v>0</v>
      </c>
      <c r="BC788">
        <f>FX!AN72</f>
        <v>0</v>
      </c>
      <c r="BD788">
        <f>FX!AO72</f>
        <v>0</v>
      </c>
      <c r="BE788">
        <f>FX!AP72</f>
        <v>0</v>
      </c>
      <c r="BF788">
        <f>FX!AQ72</f>
        <v>0</v>
      </c>
      <c r="BG788">
        <f>FX!AR72</f>
        <v>0</v>
      </c>
    </row>
    <row r="789" spans="1:59">
      <c r="A789" t="str">
        <f>FX!I73</f>
        <v>Other Americas Basket Weightings</v>
      </c>
      <c r="B789">
        <f>FX!J73</f>
        <v>0</v>
      </c>
      <c r="C789">
        <f>FX!K73</f>
        <v>0</v>
      </c>
      <c r="D789">
        <f>FX!L73</f>
        <v>0</v>
      </c>
      <c r="E789">
        <f>FX!M73</f>
        <v>0</v>
      </c>
      <c r="F789">
        <f>FX!N73</f>
        <v>0</v>
      </c>
      <c r="G789">
        <f>FX!O73</f>
        <v>0</v>
      </c>
      <c r="H789">
        <f>FX!P73</f>
        <v>0</v>
      </c>
      <c r="I789">
        <f>FX!Q73</f>
        <v>0</v>
      </c>
      <c r="J789">
        <f>FX!R73</f>
        <v>0</v>
      </c>
      <c r="K789">
        <f>FX!S73</f>
        <v>0</v>
      </c>
      <c r="L789">
        <f>FX!T73</f>
        <v>0</v>
      </c>
      <c r="M789">
        <f>FX!U73</f>
        <v>0</v>
      </c>
      <c r="N789">
        <f>FX!V73</f>
        <v>0</v>
      </c>
      <c r="O789">
        <f>FX!W73</f>
        <v>0</v>
      </c>
      <c r="P789">
        <f>FX!X73</f>
        <v>0</v>
      </c>
      <c r="Q789">
        <f>FX!Y73</f>
        <v>0</v>
      </c>
      <c r="R789">
        <f>FX!Z73</f>
        <v>0</v>
      </c>
      <c r="S789">
        <f>FX!AA73</f>
        <v>0</v>
      </c>
      <c r="T789">
        <f>FX!AB73</f>
        <v>0</v>
      </c>
      <c r="U789">
        <f>FX!AC73</f>
        <v>0</v>
      </c>
      <c r="V789">
        <f>FX!AD73</f>
        <v>0</v>
      </c>
      <c r="W789">
        <f>FX!AE73</f>
        <v>0</v>
      </c>
      <c r="X789">
        <f>FX!AF73</f>
        <v>0</v>
      </c>
      <c r="Y789">
        <f>FX!AG73</f>
        <v>0</v>
      </c>
      <c r="Z789">
        <f>FX!AH73</f>
        <v>0</v>
      </c>
      <c r="AA789">
        <f>FX!AI73</f>
        <v>0</v>
      </c>
      <c r="AB789">
        <f>FX!AJ73</f>
        <v>0</v>
      </c>
      <c r="AD789">
        <f>FX!AT73</f>
        <v>0</v>
      </c>
      <c r="AE789">
        <f>FX!AU73</f>
        <v>0</v>
      </c>
      <c r="AF789">
        <f>FX!AV73</f>
        <v>0</v>
      </c>
      <c r="AG789">
        <f>FX!AW73</f>
        <v>0</v>
      </c>
      <c r="AH789">
        <f>FX!AX73</f>
        <v>0</v>
      </c>
      <c r="AI789">
        <f>FX!AY73</f>
        <v>0</v>
      </c>
      <c r="AJ789">
        <f>FX!AZ73</f>
        <v>0</v>
      </c>
      <c r="AK789">
        <f>FX!BA73</f>
        <v>0</v>
      </c>
      <c r="AL789">
        <f>FX!BB73</f>
        <v>0</v>
      </c>
      <c r="AM789">
        <f>FX!BC73</f>
        <v>0</v>
      </c>
      <c r="AN789">
        <f>FX!BD73</f>
        <v>0</v>
      </c>
      <c r="AO789">
        <f>FX!BE73</f>
        <v>0</v>
      </c>
      <c r="AP789">
        <f>FX!BF73</f>
        <v>0</v>
      </c>
      <c r="AQ789">
        <f>FX!BG73</f>
        <v>0</v>
      </c>
      <c r="AR789">
        <f>FX!BH73</f>
        <v>0</v>
      </c>
      <c r="AS789">
        <f>FX!BI73</f>
        <v>0</v>
      </c>
      <c r="AZ789">
        <f>FX!AK73</f>
        <v>0</v>
      </c>
      <c r="BA789">
        <f>FX!AL73</f>
        <v>0</v>
      </c>
      <c r="BB789">
        <f>FX!AM73</f>
        <v>0</v>
      </c>
      <c r="BC789">
        <f>FX!AN73</f>
        <v>0</v>
      </c>
      <c r="BD789">
        <f>FX!AO73</f>
        <v>0</v>
      </c>
      <c r="BE789">
        <f>FX!AP73</f>
        <v>0</v>
      </c>
      <c r="BF789">
        <f>FX!AQ73</f>
        <v>0</v>
      </c>
      <c r="BG789">
        <f>FX!AR73</f>
        <v>0</v>
      </c>
    </row>
    <row r="790" spans="1:59">
      <c r="A790" t="str">
        <f>FX!I74</f>
        <v>USD/CNY</v>
      </c>
      <c r="B790">
        <f>FX!J74</f>
        <v>0</v>
      </c>
      <c r="C790">
        <f>FX!K74</f>
        <v>0</v>
      </c>
      <c r="D790">
        <f>FX!L74</f>
        <v>0</v>
      </c>
      <c r="E790">
        <f>FX!M74</f>
        <v>0</v>
      </c>
      <c r="F790">
        <f>FX!N74</f>
        <v>0</v>
      </c>
      <c r="G790">
        <f>FX!O74</f>
        <v>0</v>
      </c>
      <c r="H790">
        <f>FX!P74</f>
        <v>0</v>
      </c>
      <c r="I790">
        <f>FX!Q74</f>
        <v>0.4</v>
      </c>
      <c r="J790">
        <f>FX!R74</f>
        <v>0.4</v>
      </c>
      <c r="K790">
        <f>FX!S74</f>
        <v>0.4</v>
      </c>
      <c r="L790">
        <f>FX!T74</f>
        <v>0.4</v>
      </c>
      <c r="M790">
        <f>FX!U74</f>
        <v>0.4</v>
      </c>
      <c r="N790">
        <f>FX!V74</f>
        <v>0.4</v>
      </c>
      <c r="O790">
        <f>FX!W74</f>
        <v>0.4</v>
      </c>
      <c r="P790">
        <f>FX!X74</f>
        <v>0.4</v>
      </c>
      <c r="Q790">
        <f>FX!Y74</f>
        <v>0.4</v>
      </c>
      <c r="R790">
        <f>FX!Z74</f>
        <v>0.4</v>
      </c>
      <c r="S790">
        <f>FX!AA74</f>
        <v>0.4</v>
      </c>
      <c r="T790">
        <f>FX!AB74</f>
        <v>0.4</v>
      </c>
      <c r="U790">
        <f>FX!AC74</f>
        <v>0.4</v>
      </c>
      <c r="V790">
        <f>FX!AD74</f>
        <v>0.4</v>
      </c>
      <c r="W790">
        <f>FX!AE74</f>
        <v>0.4</v>
      </c>
      <c r="X790">
        <f>FX!AF74</f>
        <v>0.4</v>
      </c>
      <c r="Y790">
        <f>FX!AG74</f>
        <v>0.4</v>
      </c>
      <c r="Z790">
        <f>FX!AH74</f>
        <v>0.4</v>
      </c>
      <c r="AA790">
        <f>FX!AI74</f>
        <v>0.4</v>
      </c>
      <c r="AB790">
        <f>FX!AJ74</f>
        <v>0.4</v>
      </c>
      <c r="AD790">
        <f>FX!AT74</f>
        <v>0.4</v>
      </c>
      <c r="AE790">
        <f>FX!AU74</f>
        <v>0.4</v>
      </c>
      <c r="AF790">
        <f>FX!AV74</f>
        <v>0.4</v>
      </c>
      <c r="AG790">
        <f>FX!AW74</f>
        <v>0.4</v>
      </c>
      <c r="AH790">
        <f>FX!AX74</f>
        <v>0.4</v>
      </c>
      <c r="AI790">
        <f>FX!AY74</f>
        <v>0.4</v>
      </c>
      <c r="AJ790">
        <f>FX!AZ74</f>
        <v>0.4</v>
      </c>
      <c r="AK790">
        <f>FX!BA74</f>
        <v>0.4</v>
      </c>
      <c r="AL790">
        <f>FX!BB74</f>
        <v>0.4</v>
      </c>
      <c r="AM790">
        <f>FX!BC74</f>
        <v>0.4</v>
      </c>
      <c r="AN790">
        <f>FX!BD74</f>
        <v>0.4</v>
      </c>
      <c r="AO790">
        <f>FX!BE74</f>
        <v>0.4</v>
      </c>
      <c r="AP790">
        <f>FX!BF74</f>
        <v>0.4</v>
      </c>
      <c r="AQ790">
        <f>FX!BG74</f>
        <v>0.4</v>
      </c>
      <c r="AR790">
        <f>FX!BH74</f>
        <v>0.4</v>
      </c>
      <c r="AS790">
        <f>FX!BI74</f>
        <v>0.4</v>
      </c>
      <c r="AZ790">
        <f>FX!AK74</f>
        <v>0.4</v>
      </c>
      <c r="BA790">
        <f>FX!AL74</f>
        <v>0.4</v>
      </c>
      <c r="BB790">
        <f>FX!AM74</f>
        <v>0.4</v>
      </c>
      <c r="BC790">
        <f>FX!AN74</f>
        <v>0.4</v>
      </c>
      <c r="BD790">
        <f>FX!AO74</f>
        <v>0.4</v>
      </c>
      <c r="BE790">
        <f>FX!AP74</f>
        <v>0.4</v>
      </c>
      <c r="BF790">
        <f>FX!AQ74</f>
        <v>0.4</v>
      </c>
      <c r="BG790">
        <f>FX!AR74</f>
        <v>0.4</v>
      </c>
    </row>
    <row r="791" spans="1:59">
      <c r="A791" t="str">
        <f>FX!I75</f>
        <v>USD/INR</v>
      </c>
      <c r="B791">
        <f>FX!J75</f>
        <v>0</v>
      </c>
      <c r="C791">
        <f>FX!K75</f>
        <v>0</v>
      </c>
      <c r="D791">
        <f>FX!L75</f>
        <v>0</v>
      </c>
      <c r="E791">
        <f>FX!M75</f>
        <v>0</v>
      </c>
      <c r="F791">
        <f>FX!N75</f>
        <v>0</v>
      </c>
      <c r="G791">
        <f>FX!O75</f>
        <v>0</v>
      </c>
      <c r="H791">
        <f>FX!P75</f>
        <v>0</v>
      </c>
      <c r="I791">
        <f>FX!Q75</f>
        <v>0.3</v>
      </c>
      <c r="J791">
        <f>FX!R75</f>
        <v>0.3</v>
      </c>
      <c r="K791">
        <f>FX!S75</f>
        <v>0.3</v>
      </c>
      <c r="L791">
        <f>FX!T75</f>
        <v>0.3</v>
      </c>
      <c r="M791">
        <f>FX!U75</f>
        <v>0.3</v>
      </c>
      <c r="N791">
        <f>FX!V75</f>
        <v>0.3</v>
      </c>
      <c r="O791">
        <f>FX!W75</f>
        <v>0.3</v>
      </c>
      <c r="P791">
        <f>FX!X75</f>
        <v>0.3</v>
      </c>
      <c r="Q791">
        <f>FX!Y75</f>
        <v>0.3</v>
      </c>
      <c r="R791">
        <f>FX!Z75</f>
        <v>0.3</v>
      </c>
      <c r="S791">
        <f>FX!AA75</f>
        <v>0.3</v>
      </c>
      <c r="T791">
        <f>FX!AB75</f>
        <v>0.3</v>
      </c>
      <c r="U791">
        <f>FX!AC75</f>
        <v>0.3</v>
      </c>
      <c r="V791">
        <f>FX!AD75</f>
        <v>0.3</v>
      </c>
      <c r="W791">
        <f>FX!AE75</f>
        <v>0.3</v>
      </c>
      <c r="X791">
        <f>FX!AF75</f>
        <v>0.3</v>
      </c>
      <c r="Y791">
        <f>FX!AG75</f>
        <v>0.3</v>
      </c>
      <c r="Z791">
        <f>FX!AH75</f>
        <v>0.3</v>
      </c>
      <c r="AA791">
        <f>FX!AI75</f>
        <v>0.3</v>
      </c>
      <c r="AB791">
        <f>FX!AJ75</f>
        <v>0.3</v>
      </c>
      <c r="AD791">
        <f>FX!AT75</f>
        <v>0.3</v>
      </c>
      <c r="AE791">
        <f>FX!AU75</f>
        <v>0.3</v>
      </c>
      <c r="AF791">
        <f>FX!AV75</f>
        <v>0.3</v>
      </c>
      <c r="AG791">
        <f>FX!AW75</f>
        <v>0.3</v>
      </c>
      <c r="AH791">
        <f>FX!AX75</f>
        <v>0.3</v>
      </c>
      <c r="AI791">
        <f>FX!AY75</f>
        <v>0.3</v>
      </c>
      <c r="AJ791">
        <f>FX!AZ75</f>
        <v>0.3</v>
      </c>
      <c r="AK791">
        <f>FX!BA75</f>
        <v>0.3</v>
      </c>
      <c r="AL791">
        <f>FX!BB75</f>
        <v>0.3</v>
      </c>
      <c r="AM791">
        <f>FX!BC75</f>
        <v>0.3</v>
      </c>
      <c r="AN791">
        <f>FX!BD75</f>
        <v>0.3</v>
      </c>
      <c r="AO791">
        <f>FX!BE75</f>
        <v>0.3</v>
      </c>
      <c r="AP791">
        <f>FX!BF75</f>
        <v>0.3</v>
      </c>
      <c r="AQ791">
        <f>FX!BG75</f>
        <v>0.3</v>
      </c>
      <c r="AR791">
        <f>FX!BH75</f>
        <v>0.3</v>
      </c>
      <c r="AS791">
        <f>FX!BI75</f>
        <v>0.3</v>
      </c>
      <c r="AZ791">
        <f>FX!AK75</f>
        <v>0.3</v>
      </c>
      <c r="BA791">
        <f>FX!AL75</f>
        <v>0.3</v>
      </c>
      <c r="BB791">
        <f>FX!AM75</f>
        <v>0.3</v>
      </c>
      <c r="BC791">
        <f>FX!AN75</f>
        <v>0.3</v>
      </c>
      <c r="BD791">
        <f>FX!AO75</f>
        <v>0.3</v>
      </c>
      <c r="BE791">
        <f>FX!AP75</f>
        <v>0.3</v>
      </c>
      <c r="BF791">
        <f>FX!AQ75</f>
        <v>0.3</v>
      </c>
      <c r="BG791">
        <f>FX!AR75</f>
        <v>0.3</v>
      </c>
    </row>
    <row r="792" spans="1:59">
      <c r="A792" t="str">
        <f>FX!I76</f>
        <v>USD/KRW</v>
      </c>
      <c r="B792">
        <f>FX!J76</f>
        <v>0</v>
      </c>
      <c r="C792">
        <f>FX!K76</f>
        <v>0</v>
      </c>
      <c r="D792">
        <f>FX!L76</f>
        <v>0</v>
      </c>
      <c r="E792">
        <f>FX!M76</f>
        <v>0</v>
      </c>
      <c r="F792">
        <f>FX!N76</f>
        <v>0</v>
      </c>
      <c r="G792">
        <f>FX!O76</f>
        <v>0</v>
      </c>
      <c r="H792">
        <f>FX!P76</f>
        <v>0</v>
      </c>
      <c r="I792">
        <f>FX!Q76</f>
        <v>0.25</v>
      </c>
      <c r="J792">
        <f>FX!R76</f>
        <v>0.25</v>
      </c>
      <c r="K792">
        <f>FX!S76</f>
        <v>0.25</v>
      </c>
      <c r="L792">
        <f>FX!T76</f>
        <v>0.25</v>
      </c>
      <c r="M792">
        <f>FX!U76</f>
        <v>0.25</v>
      </c>
      <c r="N792">
        <f>FX!V76</f>
        <v>0.25</v>
      </c>
      <c r="O792">
        <f>FX!W76</f>
        <v>0.25</v>
      </c>
      <c r="P792">
        <f>FX!X76</f>
        <v>0.25</v>
      </c>
      <c r="Q792">
        <f>FX!Y76</f>
        <v>0.25</v>
      </c>
      <c r="R792">
        <f>FX!Z76</f>
        <v>0.25</v>
      </c>
      <c r="S792">
        <f>FX!AA76</f>
        <v>0.25</v>
      </c>
      <c r="T792">
        <f>FX!AB76</f>
        <v>0.25</v>
      </c>
      <c r="U792">
        <f>FX!AC76</f>
        <v>0.25</v>
      </c>
      <c r="V792">
        <f>FX!AD76</f>
        <v>0.25</v>
      </c>
      <c r="W792">
        <f>FX!AE76</f>
        <v>0.25</v>
      </c>
      <c r="X792">
        <f>FX!AF76</f>
        <v>0.25</v>
      </c>
      <c r="Y792">
        <f>FX!AG76</f>
        <v>0.25</v>
      </c>
      <c r="Z792">
        <f>FX!AH76</f>
        <v>0.25</v>
      </c>
      <c r="AA792">
        <f>FX!AI76</f>
        <v>0.25</v>
      </c>
      <c r="AB792">
        <f>FX!AJ76</f>
        <v>0.25</v>
      </c>
      <c r="AD792">
        <f>FX!AT76</f>
        <v>0.25</v>
      </c>
      <c r="AE792">
        <f>FX!AU76</f>
        <v>0.25</v>
      </c>
      <c r="AF792">
        <f>FX!AV76</f>
        <v>0.25</v>
      </c>
      <c r="AG792">
        <f>FX!AW76</f>
        <v>0.25</v>
      </c>
      <c r="AH792">
        <f>FX!AX76</f>
        <v>0.25</v>
      </c>
      <c r="AI792">
        <f>FX!AY76</f>
        <v>0.25</v>
      </c>
      <c r="AJ792">
        <f>FX!AZ76</f>
        <v>0.25</v>
      </c>
      <c r="AK792">
        <f>FX!BA76</f>
        <v>0.25</v>
      </c>
      <c r="AL792">
        <f>FX!BB76</f>
        <v>0.25</v>
      </c>
      <c r="AM792">
        <f>FX!BC76</f>
        <v>0.25</v>
      </c>
      <c r="AN792">
        <f>FX!BD76</f>
        <v>0.25</v>
      </c>
      <c r="AO792">
        <f>FX!BE76</f>
        <v>0.25</v>
      </c>
      <c r="AP792">
        <f>FX!BF76</f>
        <v>0.25</v>
      </c>
      <c r="AQ792">
        <f>FX!BG76</f>
        <v>0.25</v>
      </c>
      <c r="AR792">
        <f>FX!BH76</f>
        <v>0.25</v>
      </c>
      <c r="AS792">
        <f>FX!BI76</f>
        <v>0.25</v>
      </c>
      <c r="AZ792">
        <f>FX!AK76</f>
        <v>0.25</v>
      </c>
      <c r="BA792">
        <f>FX!AL76</f>
        <v>0.25</v>
      </c>
      <c r="BB792">
        <f>FX!AM76</f>
        <v>0.25</v>
      </c>
      <c r="BC792">
        <f>FX!AN76</f>
        <v>0.25</v>
      </c>
      <c r="BD792">
        <f>FX!AO76</f>
        <v>0.25</v>
      </c>
      <c r="BE792">
        <f>FX!AP76</f>
        <v>0.25</v>
      </c>
      <c r="BF792">
        <f>FX!AQ76</f>
        <v>0.25</v>
      </c>
      <c r="BG792">
        <f>FX!AR76</f>
        <v>0.25</v>
      </c>
    </row>
    <row r="793" spans="1:59">
      <c r="A793" t="str">
        <f>FX!I77</f>
        <v>USD/AUD</v>
      </c>
      <c r="B793">
        <f>FX!J77</f>
        <v>0</v>
      </c>
      <c r="C793">
        <f>FX!K77</f>
        <v>0</v>
      </c>
      <c r="D793">
        <f>FX!L77</f>
        <v>0</v>
      </c>
      <c r="E793">
        <f>FX!M77</f>
        <v>0</v>
      </c>
      <c r="F793">
        <f>FX!N77</f>
        <v>0</v>
      </c>
      <c r="G793">
        <f>FX!O77</f>
        <v>0</v>
      </c>
      <c r="H793">
        <f>FX!P77</f>
        <v>0</v>
      </c>
      <c r="I793">
        <f>FX!Q77</f>
        <v>4.9999999999999989E-2</v>
      </c>
      <c r="J793">
        <f>FX!R77</f>
        <v>4.9999999999999989E-2</v>
      </c>
      <c r="K793">
        <f>FX!S77</f>
        <v>4.9999999999999989E-2</v>
      </c>
      <c r="L793">
        <f>FX!T77</f>
        <v>4.9999999999999989E-2</v>
      </c>
      <c r="M793">
        <f>FX!U77</f>
        <v>4.9999999999999989E-2</v>
      </c>
      <c r="N793">
        <f>FX!V77</f>
        <v>4.9999999999999989E-2</v>
      </c>
      <c r="O793">
        <f>FX!W77</f>
        <v>4.9999999999999989E-2</v>
      </c>
      <c r="P793">
        <f>FX!X77</f>
        <v>4.9999999999999989E-2</v>
      </c>
      <c r="Q793">
        <f>FX!Y77</f>
        <v>4.9999999999999989E-2</v>
      </c>
      <c r="R793">
        <f>FX!Z77</f>
        <v>4.9999999999999989E-2</v>
      </c>
      <c r="S793">
        <f>FX!AA77</f>
        <v>4.9999999999999989E-2</v>
      </c>
      <c r="T793">
        <f>FX!AB77</f>
        <v>4.9999999999999989E-2</v>
      </c>
      <c r="U793">
        <f>FX!AC77</f>
        <v>4.9999999999999989E-2</v>
      </c>
      <c r="V793">
        <f>FX!AD77</f>
        <v>4.9999999999999989E-2</v>
      </c>
      <c r="W793">
        <f>FX!AE77</f>
        <v>4.9999999999999989E-2</v>
      </c>
      <c r="X793">
        <f>FX!AF77</f>
        <v>4.9999999999999989E-2</v>
      </c>
      <c r="Y793">
        <f>FX!AG77</f>
        <v>4.9999999999999989E-2</v>
      </c>
      <c r="Z793">
        <f>FX!AH77</f>
        <v>4.9999999999999989E-2</v>
      </c>
      <c r="AA793">
        <f>FX!AI77</f>
        <v>4.9999999999999989E-2</v>
      </c>
      <c r="AB793">
        <f>FX!AJ77</f>
        <v>4.9999999999999989E-2</v>
      </c>
      <c r="AD793">
        <f>FX!AT77</f>
        <v>4.9999999999999989E-2</v>
      </c>
      <c r="AE793">
        <f>FX!AU77</f>
        <v>4.9999999999999989E-2</v>
      </c>
      <c r="AF793">
        <f>FX!AV77</f>
        <v>4.9999999999999989E-2</v>
      </c>
      <c r="AG793">
        <f>FX!AW77</f>
        <v>4.9999999999999989E-2</v>
      </c>
      <c r="AH793">
        <f>FX!AX77</f>
        <v>4.9999999999999989E-2</v>
      </c>
      <c r="AI793">
        <f>FX!AY77</f>
        <v>4.9999999999999989E-2</v>
      </c>
      <c r="AJ793">
        <f>FX!AZ77</f>
        <v>4.9999999999999989E-2</v>
      </c>
      <c r="AK793">
        <f>FX!BA77</f>
        <v>4.9999999999999989E-2</v>
      </c>
      <c r="AL793">
        <f>FX!BB77</f>
        <v>4.9999999999999989E-2</v>
      </c>
      <c r="AM793">
        <f>FX!BC77</f>
        <v>4.9999999999999989E-2</v>
      </c>
      <c r="AN793">
        <f>FX!BD77</f>
        <v>4.9999999999999989E-2</v>
      </c>
      <c r="AO793">
        <f>FX!BE77</f>
        <v>4.9999999999999989E-2</v>
      </c>
      <c r="AP793">
        <f>FX!BF77</f>
        <v>4.9999999999999989E-2</v>
      </c>
      <c r="AQ793">
        <f>FX!BG77</f>
        <v>4.9999999999999989E-2</v>
      </c>
      <c r="AR793">
        <f>FX!BH77</f>
        <v>4.9999999999999989E-2</v>
      </c>
      <c r="AS793">
        <f>FX!BI77</f>
        <v>4.9999999999999989E-2</v>
      </c>
      <c r="AZ793">
        <f>FX!AK77</f>
        <v>4.9999999999999989E-2</v>
      </c>
      <c r="BA793">
        <f>FX!AL77</f>
        <v>4.9999999999999989E-2</v>
      </c>
      <c r="BB793">
        <f>FX!AM77</f>
        <v>4.9999999999999989E-2</v>
      </c>
      <c r="BC793">
        <f>FX!AN77</f>
        <v>4.9999999999999989E-2</v>
      </c>
      <c r="BD793">
        <f>FX!AO77</f>
        <v>4.9999999999999989E-2</v>
      </c>
      <c r="BE793">
        <f>FX!AP77</f>
        <v>4.9999999999999989E-2</v>
      </c>
      <c r="BF793">
        <f>FX!AQ77</f>
        <v>4.9999999999999989E-2</v>
      </c>
      <c r="BG793">
        <f>FX!AR77</f>
        <v>4.9999999999999989E-2</v>
      </c>
    </row>
    <row r="794" spans="1:59">
      <c r="A794">
        <f>'Bull DCF'!I1</f>
        <v>0</v>
      </c>
      <c r="B794">
        <f>'Bull DCF'!J1</f>
        <v>0</v>
      </c>
      <c r="C794">
        <f>'Bull DCF'!K1</f>
        <v>0</v>
      </c>
      <c r="D794">
        <f>'Bull DCF'!L1</f>
        <v>0</v>
      </c>
      <c r="E794">
        <f>'Bull DCF'!M1</f>
        <v>0</v>
      </c>
      <c r="F794">
        <f>'Bull DCF'!N1</f>
        <v>0</v>
      </c>
      <c r="G794">
        <f>'Bull DCF'!O1</f>
        <v>0</v>
      </c>
      <c r="H794">
        <f>'Bull DCF'!P1</f>
        <v>0</v>
      </c>
      <c r="I794">
        <f>'Bull DCF'!Q1</f>
        <v>0</v>
      </c>
      <c r="J794">
        <f>'Bull DCF'!R1</f>
        <v>0</v>
      </c>
      <c r="K794">
        <f>'Bull DCF'!S1</f>
        <v>0</v>
      </c>
      <c r="L794">
        <f>'Bull DCF'!T1</f>
        <v>0</v>
      </c>
      <c r="M794">
        <f>'Bull DCF'!U1</f>
        <v>0</v>
      </c>
      <c r="N794">
        <f>'Bull DCF'!V1</f>
        <v>0</v>
      </c>
      <c r="O794">
        <f>'Bull DCF'!W1</f>
        <v>0</v>
      </c>
      <c r="P794">
        <f>'Bull DCF'!X1</f>
        <v>0</v>
      </c>
      <c r="Q794">
        <f>'Bull DCF'!Y1</f>
        <v>0</v>
      </c>
      <c r="R794">
        <f>'Bull DCF'!Z1</f>
        <v>0</v>
      </c>
      <c r="S794">
        <f>'Bull DCF'!AA1</f>
        <v>0</v>
      </c>
      <c r="T794">
        <f>'Bull DCF'!AB1</f>
        <v>0</v>
      </c>
      <c r="U794">
        <f>'Bull DCF'!AC1</f>
        <v>0</v>
      </c>
      <c r="V794">
        <f>'Bull DCF'!AD1</f>
        <v>0</v>
      </c>
      <c r="W794">
        <f>'Bull DCF'!AE1</f>
        <v>0</v>
      </c>
    </row>
    <row r="795" spans="1:59">
      <c r="A795" t="str">
        <f>'Bull DCF'!I2</f>
        <v>Fair Value</v>
      </c>
      <c r="B795">
        <f>'Bull DCF'!J2</f>
        <v>0</v>
      </c>
      <c r="C795">
        <f>'Bull DCF'!K2</f>
        <v>48</v>
      </c>
      <c r="D795">
        <f>'Bull DCF'!L2</f>
        <v>0</v>
      </c>
      <c r="E795">
        <f>'Bull DCF'!M2</f>
        <v>0</v>
      </c>
      <c r="F795">
        <f>'Bull DCF'!N2</f>
        <v>0</v>
      </c>
      <c r="G795">
        <f>'Bull DCF'!O2</f>
        <v>0</v>
      </c>
      <c r="H795">
        <f>'Bull DCF'!P2</f>
        <v>0</v>
      </c>
      <c r="I795">
        <f>'Bull DCF'!Q2</f>
        <v>0</v>
      </c>
      <c r="J795">
        <f>'Bull DCF'!R2</f>
        <v>0</v>
      </c>
      <c r="K795">
        <f>'Bull DCF'!S2</f>
        <v>0</v>
      </c>
      <c r="L795">
        <f>'Bull DCF'!T2</f>
        <v>0</v>
      </c>
      <c r="M795">
        <f>'Bull DCF'!U2</f>
        <v>0</v>
      </c>
      <c r="N795">
        <f>'Bull DCF'!V2</f>
        <v>0</v>
      </c>
      <c r="O795">
        <f>'Bull DCF'!W2</f>
        <v>0</v>
      </c>
      <c r="P795">
        <f>'Bull DCF'!X2</f>
        <v>0</v>
      </c>
      <c r="Q795">
        <f>'Bull DCF'!Y2</f>
        <v>0</v>
      </c>
      <c r="R795">
        <f>'Bull DCF'!Z2</f>
        <v>0</v>
      </c>
      <c r="S795">
        <f>'Bull DCF'!AA2</f>
        <v>0</v>
      </c>
      <c r="T795">
        <f>'Bull DCF'!AB2</f>
        <v>0</v>
      </c>
      <c r="U795">
        <f>'Bull DCF'!AC2</f>
        <v>0</v>
      </c>
      <c r="V795">
        <f>'Bull DCF'!AD2</f>
        <v>0</v>
      </c>
      <c r="W795">
        <f>'Bull DCF'!AE2</f>
        <v>0</v>
      </c>
    </row>
    <row r="796" spans="1:59">
      <c r="A796" t="str">
        <f>'Bull DCF'!I3</f>
        <v>Current Price</v>
      </c>
      <c r="B796">
        <f>'Bull DCF'!J3</f>
        <v>0</v>
      </c>
      <c r="C796">
        <f>'Bull DCF'!K3</f>
        <v>25.51</v>
      </c>
      <c r="D796">
        <f>'Bull DCF'!L3</f>
        <v>0</v>
      </c>
      <c r="E796">
        <f>'Bull DCF'!M3</f>
        <v>0</v>
      </c>
      <c r="F796">
        <f>'Bull DCF'!N3</f>
        <v>0</v>
      </c>
      <c r="G796">
        <f>'Bull DCF'!O3</f>
        <v>0</v>
      </c>
      <c r="H796">
        <f>'Bull DCF'!P3</f>
        <v>0</v>
      </c>
      <c r="I796">
        <f>'Bull DCF'!Q3</f>
        <v>0</v>
      </c>
      <c r="J796">
        <f>'Bull DCF'!R3</f>
        <v>0</v>
      </c>
      <c r="K796">
        <f>'Bull DCF'!S3</f>
        <v>0</v>
      </c>
      <c r="L796">
        <f>'Bull DCF'!T3</f>
        <v>0</v>
      </c>
      <c r="M796">
        <f>'Bull DCF'!U3</f>
        <v>0</v>
      </c>
      <c r="N796">
        <f>'Bull DCF'!V3</f>
        <v>0</v>
      </c>
      <c r="O796">
        <f>'Bull DCF'!W3</f>
        <v>0</v>
      </c>
      <c r="P796">
        <f>'Bull DCF'!X3</f>
        <v>0</v>
      </c>
      <c r="Q796">
        <f>'Bull DCF'!Y3</f>
        <v>0</v>
      </c>
      <c r="R796">
        <f>'Bull DCF'!Z3</f>
        <v>0</v>
      </c>
      <c r="S796">
        <f>'Bull DCF'!AA3</f>
        <v>0</v>
      </c>
      <c r="T796">
        <f>'Bull DCF'!AB3</f>
        <v>0</v>
      </c>
      <c r="U796">
        <f>'Bull DCF'!AC3</f>
        <v>0</v>
      </c>
      <c r="V796">
        <f>'Bull DCF'!AD3</f>
        <v>0</v>
      </c>
      <c r="W796">
        <f>'Bull DCF'!AE3</f>
        <v>0</v>
      </c>
    </row>
    <row r="797" spans="1:59">
      <c r="A797" t="str">
        <f>'Bull DCF'!I4</f>
        <v>Upside/Downside</v>
      </c>
      <c r="B797">
        <f>'Bull DCF'!J4</f>
        <v>0</v>
      </c>
      <c r="C797">
        <f>'Bull DCF'!K4</f>
        <v>0.88161505292042319</v>
      </c>
      <c r="D797">
        <f>'Bull DCF'!L4</f>
        <v>0</v>
      </c>
      <c r="E797">
        <f>'Bull DCF'!M4</f>
        <v>0</v>
      </c>
      <c r="F797">
        <f>'Bull DCF'!N4</f>
        <v>0</v>
      </c>
      <c r="G797">
        <f>'Bull DCF'!O4</f>
        <v>0</v>
      </c>
      <c r="H797">
        <f>'Bull DCF'!P4</f>
        <v>0</v>
      </c>
      <c r="I797">
        <f>'Bull DCF'!Q4</f>
        <v>0</v>
      </c>
      <c r="J797">
        <f>'Bull DCF'!R4</f>
        <v>0</v>
      </c>
      <c r="K797">
        <f>'Bull DCF'!S4</f>
        <v>0</v>
      </c>
      <c r="L797">
        <f>'Bull DCF'!T4</f>
        <v>0</v>
      </c>
      <c r="M797">
        <f>'Bull DCF'!U4</f>
        <v>0</v>
      </c>
      <c r="N797">
        <f>'Bull DCF'!V4</f>
        <v>7.537482915787864</v>
      </c>
      <c r="O797">
        <f>'Bull DCF'!W4</f>
        <v>6.672240963407158</v>
      </c>
      <c r="P797">
        <f>'Bull DCF'!X4</f>
        <v>0</v>
      </c>
      <c r="Q797">
        <f>'Bull DCF'!Y4</f>
        <v>0</v>
      </c>
      <c r="R797">
        <f>'Bull DCF'!Z4</f>
        <v>0</v>
      </c>
      <c r="S797">
        <f>'Bull DCF'!AA4</f>
        <v>0</v>
      </c>
      <c r="T797">
        <f>'Bull DCF'!AB4</f>
        <v>0</v>
      </c>
      <c r="U797">
        <f>'Bull DCF'!AC4</f>
        <v>0</v>
      </c>
      <c r="V797">
        <f>'Bull DCF'!AD4</f>
        <v>0</v>
      </c>
      <c r="W797">
        <f>'Bull DCF'!AE4</f>
        <v>0</v>
      </c>
    </row>
    <row r="798" spans="1:59">
      <c r="A798">
        <f>'Bull DCF'!I5</f>
        <v>0</v>
      </c>
      <c r="B798">
        <f>'Bull DCF'!J5</f>
        <v>0</v>
      </c>
      <c r="C798">
        <f>'Bull DCF'!K5</f>
        <v>0</v>
      </c>
      <c r="D798">
        <f>'Bull DCF'!L5</f>
        <v>0</v>
      </c>
      <c r="E798">
        <f>'Bull DCF'!M5</f>
        <v>0</v>
      </c>
      <c r="F798">
        <f>'Bull DCF'!N5</f>
        <v>0</v>
      </c>
      <c r="G798">
        <f>'Bull DCF'!O5</f>
        <v>0</v>
      </c>
      <c r="H798">
        <f>'Bull DCF'!P5</f>
        <v>0</v>
      </c>
      <c r="I798">
        <f>'Bull DCF'!Q5</f>
        <v>0</v>
      </c>
      <c r="J798">
        <f>'Bull DCF'!R5</f>
        <v>0</v>
      </c>
      <c r="K798">
        <f>'Bull DCF'!S5</f>
        <v>0</v>
      </c>
      <c r="L798">
        <f>'Bull DCF'!T5</f>
        <v>0</v>
      </c>
      <c r="M798">
        <f>'Bull DCF'!U5</f>
        <v>0</v>
      </c>
      <c r="N798">
        <f>'Bull DCF'!V5</f>
        <v>0</v>
      </c>
      <c r="O798">
        <f>'Bull DCF'!W5</f>
        <v>0</v>
      </c>
      <c r="P798">
        <f>'Bull DCF'!X5</f>
        <v>0</v>
      </c>
      <c r="Q798">
        <f>'Bull DCF'!Y5</f>
        <v>0</v>
      </c>
      <c r="R798">
        <f>'Bull DCF'!Z5</f>
        <v>0</v>
      </c>
      <c r="S798">
        <f>'Bull DCF'!AA5</f>
        <v>0</v>
      </c>
      <c r="T798">
        <f>'Bull DCF'!AB5</f>
        <v>0</v>
      </c>
      <c r="U798">
        <f>'Bull DCF'!AC5</f>
        <v>0</v>
      </c>
      <c r="V798">
        <f>'Bull DCF'!AD5</f>
        <v>0</v>
      </c>
      <c r="W798">
        <f>'Bull DCF'!AE5</f>
        <v>0</v>
      </c>
    </row>
    <row r="799" spans="1:59">
      <c r="A799">
        <f>'Bull DCF'!I6</f>
        <v>0</v>
      </c>
      <c r="B799">
        <f>'Bull DCF'!J6</f>
        <v>0</v>
      </c>
      <c r="C799">
        <f>'Bull DCF'!K6</f>
        <v>0</v>
      </c>
      <c r="D799">
        <f>'Bull DCF'!L6</f>
        <v>0</v>
      </c>
      <c r="E799">
        <f>'Bull DCF'!M6</f>
        <v>0</v>
      </c>
      <c r="F799">
        <f>'Bull DCF'!N6</f>
        <v>0</v>
      </c>
      <c r="G799">
        <f>'Bull DCF'!O6</f>
        <v>0</v>
      </c>
      <c r="H799">
        <f>'Bull DCF'!P6</f>
        <v>0</v>
      </c>
      <c r="I799">
        <f>'Bull DCF'!Q6</f>
        <v>0</v>
      </c>
      <c r="J799">
        <f>'Bull DCF'!R6</f>
        <v>0</v>
      </c>
      <c r="K799">
        <f>'Bull DCF'!S6</f>
        <v>0</v>
      </c>
      <c r="L799">
        <f>'Bull DCF'!T6</f>
        <v>0</v>
      </c>
      <c r="M799">
        <f>'Bull DCF'!U6</f>
        <v>0</v>
      </c>
      <c r="N799">
        <f>'Bull DCF'!V6</f>
        <v>0</v>
      </c>
      <c r="O799">
        <f>'Bull DCF'!W6</f>
        <v>0</v>
      </c>
      <c r="P799">
        <f>'Bull DCF'!X6</f>
        <v>0</v>
      </c>
      <c r="Q799">
        <f>'Bull DCF'!Y6</f>
        <v>0</v>
      </c>
      <c r="R799">
        <f>'Bull DCF'!Z6</f>
        <v>0</v>
      </c>
      <c r="S799">
        <f>'Bull DCF'!AA6</f>
        <v>0</v>
      </c>
      <c r="T799">
        <f>'Bull DCF'!AB6</f>
        <v>0</v>
      </c>
      <c r="U799">
        <f>'Bull DCF'!AC6</f>
        <v>0</v>
      </c>
      <c r="V799">
        <f>'Bull DCF'!AD6</f>
        <v>0</v>
      </c>
      <c r="W799">
        <f>'Bull DCF'!AE6</f>
        <v>0</v>
      </c>
    </row>
    <row r="800" spans="1:59">
      <c r="A800">
        <f>'Bull DCF'!I7</f>
        <v>0</v>
      </c>
      <c r="B800">
        <f>'Bull DCF'!J7</f>
        <v>0</v>
      </c>
      <c r="C800">
        <f>'Bull DCF'!K7</f>
        <v>0</v>
      </c>
      <c r="D800">
        <f>'Bull DCF'!L7</f>
        <v>0</v>
      </c>
      <c r="E800">
        <f>'Bull DCF'!M7</f>
        <v>0</v>
      </c>
      <c r="F800">
        <f>'Bull DCF'!N7</f>
        <v>0</v>
      </c>
      <c r="G800">
        <f>'Bull DCF'!O7</f>
        <v>0</v>
      </c>
      <c r="H800">
        <f>'Bull DCF'!P7</f>
        <v>0</v>
      </c>
      <c r="I800">
        <f>'Bull DCF'!Q7</f>
        <v>0</v>
      </c>
      <c r="J800">
        <f>'Bull DCF'!R7</f>
        <v>0</v>
      </c>
      <c r="K800">
        <f>'Bull DCF'!S7</f>
        <v>0</v>
      </c>
      <c r="L800">
        <f>'Bull DCF'!T7</f>
        <v>0</v>
      </c>
      <c r="M800">
        <f>'Bull DCF'!U7</f>
        <v>0</v>
      </c>
      <c r="N800">
        <f>'Bull DCF'!V7</f>
        <v>0</v>
      </c>
      <c r="O800">
        <f>'Bull DCF'!W7</f>
        <v>0</v>
      </c>
      <c r="P800">
        <f>'Bull DCF'!X7</f>
        <v>0</v>
      </c>
      <c r="Q800">
        <f>'Bull DCF'!Y7</f>
        <v>0</v>
      </c>
      <c r="R800">
        <f>'Bull DCF'!Z7</f>
        <v>0</v>
      </c>
      <c r="S800">
        <f>'Bull DCF'!AA7</f>
        <v>0</v>
      </c>
      <c r="T800">
        <f>'Bull DCF'!AB7</f>
        <v>0</v>
      </c>
      <c r="U800">
        <f>'Bull DCF'!AC7</f>
        <v>0</v>
      </c>
      <c r="V800">
        <f>'Bull DCF'!AD7</f>
        <v>0</v>
      </c>
      <c r="W800">
        <f>'Bull DCF'!AE7</f>
        <v>0</v>
      </c>
    </row>
    <row r="801" spans="1:23">
      <c r="A801" t="str">
        <f>'Bull DCF'!I8</f>
        <v>Criteo DCF (USD millions)</v>
      </c>
      <c r="B801">
        <f>'Bull DCF'!J8</f>
        <v>0</v>
      </c>
      <c r="C801">
        <f>'Bull DCF'!K8</f>
        <v>0</v>
      </c>
      <c r="D801">
        <f>'Bull DCF'!L8</f>
        <v>0</v>
      </c>
      <c r="E801">
        <f>'Bull DCF'!M8</f>
        <v>0</v>
      </c>
      <c r="F801">
        <f>'Bull DCF'!N8</f>
        <v>0</v>
      </c>
      <c r="G801">
        <f>'Bull DCF'!O8</f>
        <v>0</v>
      </c>
      <c r="H801">
        <f>'Bull DCF'!P8</f>
        <v>0</v>
      </c>
      <c r="I801">
        <f>'Bull DCF'!Q8</f>
        <v>0</v>
      </c>
      <c r="J801">
        <f>'Bull DCF'!R8</f>
        <v>0</v>
      </c>
      <c r="K801">
        <f>'Bull DCF'!S8</f>
        <v>0</v>
      </c>
      <c r="L801">
        <f>'Bull DCF'!T8</f>
        <v>0</v>
      </c>
      <c r="M801">
        <f>'Bull DCF'!U8</f>
        <v>0</v>
      </c>
      <c r="N801">
        <f>'Bull DCF'!V8</f>
        <v>0</v>
      </c>
      <c r="O801">
        <f>'Bull DCF'!W8</f>
        <v>0</v>
      </c>
      <c r="P801">
        <f>'Bull DCF'!X8</f>
        <v>0</v>
      </c>
      <c r="Q801">
        <f>'Bull DCF'!Y8</f>
        <v>0</v>
      </c>
      <c r="R801">
        <f>'Bull DCF'!Z8</f>
        <v>0</v>
      </c>
      <c r="S801">
        <f>'Bull DCF'!AA8</f>
        <v>0</v>
      </c>
      <c r="T801">
        <f>'Bull DCF'!AB8</f>
        <v>0</v>
      </c>
      <c r="U801">
        <f>'Bull DCF'!AC8</f>
        <v>0</v>
      </c>
      <c r="V801">
        <f>'Bull DCF'!AD8</f>
        <v>0</v>
      </c>
      <c r="W801">
        <f>'Bull DCF'!AE8</f>
        <v>0</v>
      </c>
    </row>
    <row r="802" spans="1:23">
      <c r="A802">
        <f>'Bull DCF'!I9</f>
        <v>0</v>
      </c>
      <c r="B802">
        <f>'Bull DCF'!J9</f>
        <v>0</v>
      </c>
      <c r="C802">
        <f>'Bull DCF'!K9</f>
        <v>0</v>
      </c>
      <c r="D802">
        <f>'Bull DCF'!L9</f>
        <v>0</v>
      </c>
      <c r="E802">
        <f>'Bull DCF'!M9</f>
        <v>40178</v>
      </c>
      <c r="F802">
        <f>'Bull DCF'!N9</f>
        <v>40543</v>
      </c>
      <c r="G802">
        <f>'Bull DCF'!O9</f>
        <v>40908</v>
      </c>
      <c r="H802">
        <f>'Bull DCF'!P9</f>
        <v>41274</v>
      </c>
      <c r="I802">
        <f>'Bull DCF'!Q9</f>
        <v>41639</v>
      </c>
      <c r="J802">
        <f>'Bull DCF'!R9</f>
        <v>42004</v>
      </c>
      <c r="K802">
        <f>'Bull DCF'!S9</f>
        <v>42369</v>
      </c>
      <c r="L802">
        <f>'Bull DCF'!T9</f>
        <v>42735</v>
      </c>
      <c r="M802">
        <f>'Bull DCF'!U9</f>
        <v>43100</v>
      </c>
      <c r="N802">
        <f>'Bull DCF'!V9</f>
        <v>43465</v>
      </c>
      <c r="O802">
        <f>'Bull DCF'!W9</f>
        <v>43830</v>
      </c>
      <c r="P802">
        <f>'Bull DCF'!X9</f>
        <v>44196</v>
      </c>
      <c r="Q802">
        <f>'Bull DCF'!Y9</f>
        <v>44561</v>
      </c>
      <c r="R802">
        <f>'Bull DCF'!Z9</f>
        <v>44926</v>
      </c>
      <c r="S802">
        <f>'Bull DCF'!AA9</f>
        <v>45291</v>
      </c>
      <c r="T802">
        <f>'Bull DCF'!AB9</f>
        <v>45657</v>
      </c>
      <c r="U802">
        <f>'Bull DCF'!AC9</f>
        <v>46022</v>
      </c>
      <c r="V802">
        <f>'Bull DCF'!AD9</f>
        <v>46387</v>
      </c>
      <c r="W802" t="str">
        <f>'Bull DCF'!AE9</f>
        <v>TY - 2027</v>
      </c>
    </row>
    <row r="803" spans="1:23">
      <c r="A803" t="str">
        <f>'Bull DCF'!I10</f>
        <v>Net revenue</v>
      </c>
      <c r="B803">
        <f>'Bull DCF'!J10</f>
        <v>0</v>
      </c>
      <c r="C803">
        <f>'Bull DCF'!K10</f>
        <v>0</v>
      </c>
      <c r="D803">
        <f>'Bull DCF'!L10</f>
        <v>0</v>
      </c>
      <c r="E803">
        <f>'Bull DCF'!M10</f>
        <v>0</v>
      </c>
      <c r="F803">
        <f>'Bull DCF'!N10</f>
        <v>0</v>
      </c>
      <c r="G803">
        <f>'Bull DCF'!O10</f>
        <v>0</v>
      </c>
      <c r="H803">
        <f>'Bull DCF'!P10</f>
        <v>0</v>
      </c>
      <c r="I803">
        <f>'Bull DCF'!Q10</f>
        <v>0</v>
      </c>
      <c r="J803">
        <f>'Bull DCF'!R10</f>
        <v>402.755</v>
      </c>
      <c r="K803">
        <f>'Bull DCF'!S10</f>
        <v>534.01700000000005</v>
      </c>
      <c r="L803">
        <f>'Bull DCF'!T10</f>
        <v>730.2349999999999</v>
      </c>
      <c r="M803">
        <f>'Bull DCF'!U10</f>
        <v>941.13700000000017</v>
      </c>
      <c r="N803">
        <f>'Bull DCF'!V10</f>
        <v>1079.7140480252251</v>
      </c>
      <c r="O803">
        <f>'Bull DCF'!W10</f>
        <v>1221.2948467289871</v>
      </c>
      <c r="P803">
        <f>'Bull DCF'!X10</f>
        <v>1356.3385580885317</v>
      </c>
      <c r="Q803">
        <f>'Bull DCF'!Y10</f>
        <v>1471.6865198028049</v>
      </c>
      <c r="R803">
        <f>'Bull DCF'!Z10</f>
        <v>1579.1554513447547</v>
      </c>
      <c r="S803">
        <f>'Bull DCF'!AA10</f>
        <v>1680.9629378719903</v>
      </c>
      <c r="T803">
        <f>'Bull DCF'!AB10</f>
        <v>1784.0453845335935</v>
      </c>
      <c r="U803">
        <f>'Bull DCF'!AC10</f>
        <v>1886.1600433291878</v>
      </c>
      <c r="V803">
        <f>'Bull DCF'!AD10</f>
        <v>1981.4248930689521</v>
      </c>
      <c r="W803">
        <f>'Bull DCF'!AE10</f>
        <v>2035.9140776283484</v>
      </c>
    </row>
    <row r="804" spans="1:23">
      <c r="A804" t="str">
        <f>'Bull DCF'!I11</f>
        <v>% change Y/Y</v>
      </c>
      <c r="B804">
        <f>'Bull DCF'!J11</f>
        <v>0</v>
      </c>
      <c r="C804">
        <f>'Bull DCF'!K11</f>
        <v>0</v>
      </c>
      <c r="D804">
        <f>'Bull DCF'!L11</f>
        <v>0</v>
      </c>
      <c r="E804">
        <f>'Bull DCF'!M11</f>
        <v>0</v>
      </c>
      <c r="F804">
        <f>'Bull DCF'!N11</f>
        <v>0</v>
      </c>
      <c r="G804">
        <f>'Bull DCF'!O11</f>
        <v>0</v>
      </c>
      <c r="H804">
        <f>'Bull DCF'!P11</f>
        <v>0</v>
      </c>
      <c r="I804">
        <f>'Bull DCF'!Q11</f>
        <v>0</v>
      </c>
      <c r="J804" t="str">
        <f>'Bull DCF'!R11</f>
        <v>NA</v>
      </c>
      <c r="K804">
        <f>'Bull DCF'!S11</f>
        <v>0.32591029285794115</v>
      </c>
      <c r="L804">
        <f>'Bull DCF'!T11</f>
        <v>0.36743774074608071</v>
      </c>
      <c r="M804">
        <f>'Bull DCF'!U11</f>
        <v>0.2888138749854503</v>
      </c>
      <c r="N804">
        <f>'Bull DCF'!V11</f>
        <v>0.14724428858415403</v>
      </c>
      <c r="O804">
        <f>'Bull DCF'!W11</f>
        <v>0.13112805095266686</v>
      </c>
      <c r="P804">
        <f>'Bull DCF'!X11</f>
        <v>0.1105742087762298</v>
      </c>
      <c r="Q804">
        <f>'Bull DCF'!Y11</f>
        <v>8.5043635327179276E-2</v>
      </c>
      <c r="R804">
        <f>'Bull DCF'!Z11</f>
        <v>7.3024336430254064E-2</v>
      </c>
      <c r="S804">
        <f>'Bull DCF'!AA11</f>
        <v>6.4469578622256427E-2</v>
      </c>
      <c r="T804">
        <f>'Bull DCF'!AB11</f>
        <v>6.1323449993549543E-2</v>
      </c>
      <c r="U804">
        <f>'Bull DCF'!AC11</f>
        <v>5.7237702404241413E-2</v>
      </c>
      <c r="V804">
        <f>'Bull DCF'!AD11</f>
        <v>5.0507299248909954E-2</v>
      </c>
      <c r="W804">
        <f>'Bull DCF'!AE11</f>
        <v>2.750000000000008E-2</v>
      </c>
    </row>
    <row r="805" spans="1:23">
      <c r="A805">
        <f>'Bull DCF'!I12</f>
        <v>0</v>
      </c>
      <c r="B805">
        <f>'Bull DCF'!J12</f>
        <v>0</v>
      </c>
      <c r="C805">
        <f>'Bull DCF'!K12</f>
        <v>0</v>
      </c>
      <c r="D805">
        <f>'Bull DCF'!L12</f>
        <v>0</v>
      </c>
      <c r="E805">
        <f>'Bull DCF'!M12</f>
        <v>0</v>
      </c>
      <c r="F805">
        <f>'Bull DCF'!N12</f>
        <v>0</v>
      </c>
      <c r="G805">
        <f>'Bull DCF'!O12</f>
        <v>0</v>
      </c>
      <c r="H805">
        <f>'Bull DCF'!P12</f>
        <v>0</v>
      </c>
      <c r="I805">
        <f>'Bull DCF'!Q12</f>
        <v>0</v>
      </c>
      <c r="J805">
        <f>'Bull DCF'!R12</f>
        <v>0</v>
      </c>
      <c r="K805">
        <f>'Bull DCF'!S12</f>
        <v>0</v>
      </c>
      <c r="L805">
        <f>'Bull DCF'!T12</f>
        <v>0</v>
      </c>
      <c r="M805">
        <f>'Bull DCF'!U12</f>
        <v>0</v>
      </c>
      <c r="N805">
        <f>'Bull DCF'!V12</f>
        <v>0</v>
      </c>
      <c r="O805">
        <f>'Bull DCF'!W12</f>
        <v>0</v>
      </c>
      <c r="P805">
        <f>'Bull DCF'!X12</f>
        <v>0</v>
      </c>
      <c r="Q805">
        <f>'Bull DCF'!Y12</f>
        <v>0</v>
      </c>
      <c r="R805">
        <f>'Bull DCF'!Z12</f>
        <v>0</v>
      </c>
      <c r="S805">
        <f>'Bull DCF'!AA12</f>
        <v>0</v>
      </c>
      <c r="T805">
        <f>'Bull DCF'!AB12</f>
        <v>0</v>
      </c>
      <c r="U805">
        <f>'Bull DCF'!AC12</f>
        <v>0</v>
      </c>
      <c r="V805">
        <f>'Bull DCF'!AD12</f>
        <v>0</v>
      </c>
      <c r="W805">
        <f>'Bull DCF'!AE12</f>
        <v>0</v>
      </c>
    </row>
    <row r="806" spans="1:23">
      <c r="A806" t="str">
        <f>'Bull DCF'!I13</f>
        <v>Adjusted EBITDA</v>
      </c>
      <c r="B806">
        <f>'Bull DCF'!J13</f>
        <v>0</v>
      </c>
      <c r="C806">
        <f>'Bull DCF'!K13</f>
        <v>0</v>
      </c>
      <c r="D806">
        <f>'Bull DCF'!L13</f>
        <v>0</v>
      </c>
      <c r="E806">
        <f>'Bull DCF'!M13</f>
        <v>0</v>
      </c>
      <c r="F806">
        <f>'Bull DCF'!N13</f>
        <v>0</v>
      </c>
      <c r="G806">
        <f>'Bull DCF'!O13</f>
        <v>0</v>
      </c>
      <c r="H806">
        <f>'Bull DCF'!P13</f>
        <v>0</v>
      </c>
      <c r="I806">
        <f>'Bull DCF'!Q13</f>
        <v>0</v>
      </c>
      <c r="J806">
        <f>'Bull DCF'!R13</f>
        <v>105.34899999999998</v>
      </c>
      <c r="K806">
        <f>'Bull DCF'!S13</f>
        <v>143.43800000000007</v>
      </c>
      <c r="L806">
        <f>'Bull DCF'!T13</f>
        <v>224.57099999999991</v>
      </c>
      <c r="M806">
        <f>'Bull DCF'!U13</f>
        <v>309.673</v>
      </c>
      <c r="N806">
        <f>'Bull DCF'!V13</f>
        <v>351.0255547123366</v>
      </c>
      <c r="O806">
        <f>'Bull DCF'!W13</f>
        <v>396.54579865444504</v>
      </c>
      <c r="P806">
        <f>'Bull DCF'!X13</f>
        <v>449.04392752413906</v>
      </c>
      <c r="Q806">
        <f>'Bull DCF'!Y13</f>
        <v>488.53323583647307</v>
      </c>
      <c r="R806">
        <f>'Bull DCF'!Z13</f>
        <v>522.93093686554289</v>
      </c>
      <c r="S806">
        <f>'Bull DCF'!AA13</f>
        <v>548.78470110778255</v>
      </c>
      <c r="T806">
        <f>'Bull DCF'!AB13</f>
        <v>574.81275904578831</v>
      </c>
      <c r="U806">
        <f>'Bull DCF'!AC13</f>
        <v>596.6338858536817</v>
      </c>
      <c r="V806">
        <f>'Bull DCF'!AD13</f>
        <v>619.78473501503242</v>
      </c>
      <c r="W806">
        <f>'Bull DCF'!AE13</f>
        <v>636.82881522794582</v>
      </c>
    </row>
    <row r="807" spans="1:23">
      <c r="A807" t="str">
        <f>'Bull DCF'!I14</f>
        <v>(-) Cash taxes</v>
      </c>
      <c r="B807">
        <f>'Bull DCF'!J14</f>
        <v>0</v>
      </c>
      <c r="C807">
        <f>'Bull DCF'!K14</f>
        <v>0</v>
      </c>
      <c r="D807">
        <f>'Bull DCF'!L14</f>
        <v>0</v>
      </c>
      <c r="E807">
        <f>'Bull DCF'!M14</f>
        <v>0</v>
      </c>
      <c r="F807">
        <f>'Bull DCF'!N14</f>
        <v>0</v>
      </c>
      <c r="G807">
        <f>'Bull DCF'!O14</f>
        <v>0</v>
      </c>
      <c r="H807">
        <f>'Bull DCF'!P14</f>
        <v>0</v>
      </c>
      <c r="I807">
        <f>'Bull DCF'!Q14</f>
        <v>0</v>
      </c>
      <c r="J807">
        <f>'Bull DCF'!R14</f>
        <v>-6.82</v>
      </c>
      <c r="K807">
        <f>'Bull DCF'!S14</f>
        <v>-18.805</v>
      </c>
      <c r="L807">
        <f>'Bull DCF'!T14</f>
        <v>-43.521999999999998</v>
      </c>
      <c r="M807">
        <f>'Bull DCF'!U14</f>
        <v>-37.06675000000002</v>
      </c>
      <c r="N807">
        <f>'Bull DCF'!V14</f>
        <v>-45.554919025776847</v>
      </c>
      <c r="O807">
        <f>'Bull DCF'!W14</f>
        <v>-50.466266494605236</v>
      </c>
      <c r="P807">
        <f>'Bull DCF'!X14</f>
        <v>-57.479237281307277</v>
      </c>
      <c r="Q807">
        <f>'Bull DCF'!Y14</f>
        <v>-60.198246351510214</v>
      </c>
      <c r="R807">
        <f>'Bull DCF'!Z14</f>
        <v>-61.9493628003206</v>
      </c>
      <c r="S807">
        <f>'Bull DCF'!AA14</f>
        <v>-61.152157722207107</v>
      </c>
      <c r="T807">
        <f>'Bull DCF'!AB14</f>
        <v>-58.82737384304582</v>
      </c>
      <c r="U807">
        <f>'Bull DCF'!AC14</f>
        <v>-53.195998888328241</v>
      </c>
      <c r="V807">
        <f>'Bull DCF'!AD14</f>
        <v>-49.237014635383872</v>
      </c>
      <c r="W807">
        <f>'Bull DCF'!AE14</f>
        <v>0</v>
      </c>
    </row>
    <row r="808" spans="1:23">
      <c r="A808" t="str">
        <f>'Bull DCF'!I15</f>
        <v>(+/-) Changes in working capital</v>
      </c>
      <c r="B808">
        <f>'Bull DCF'!J15</f>
        <v>0</v>
      </c>
      <c r="C808">
        <f>'Bull DCF'!K15</f>
        <v>0</v>
      </c>
      <c r="D808">
        <f>'Bull DCF'!L15</f>
        <v>0</v>
      </c>
      <c r="E808">
        <f>'Bull DCF'!M15</f>
        <v>0</v>
      </c>
      <c r="F808">
        <f>'Bull DCF'!N15</f>
        <v>0</v>
      </c>
      <c r="G808">
        <f>'Bull DCF'!O15</f>
        <v>0</v>
      </c>
      <c r="H808">
        <f>'Bull DCF'!P15</f>
        <v>0</v>
      </c>
      <c r="I808">
        <f>'Bull DCF'!Q15</f>
        <v>0</v>
      </c>
      <c r="J808">
        <f>'Bull DCF'!R15</f>
        <v>4.6610000000000014</v>
      </c>
      <c r="K808">
        <f>'Bull DCF'!S15</f>
        <v>15.230999999999995</v>
      </c>
      <c r="L808">
        <f>'Bull DCF'!T15</f>
        <v>-29.460999999999999</v>
      </c>
      <c r="M808">
        <f>'Bull DCF'!U15</f>
        <v>-7.0949999999999918</v>
      </c>
      <c r="N808">
        <f>'Bull DCF'!V15</f>
        <v>18.991248280751048</v>
      </c>
      <c r="O808">
        <f>'Bull DCF'!W15</f>
        <v>25.378616316469007</v>
      </c>
      <c r="P808">
        <f>'Bull DCF'!X15</f>
        <v>24.671891803263925</v>
      </c>
      <c r="Q808">
        <f>'Bull DCF'!Y15</f>
        <v>25.848820673919704</v>
      </c>
      <c r="R808">
        <f>'Bull DCF'!Z15</f>
        <v>27.92367310877416</v>
      </c>
      <c r="S808">
        <f>'Bull DCF'!AA15</f>
        <v>30.267999583579531</v>
      </c>
      <c r="T808">
        <f>'Bull DCF'!AB15</f>
        <v>30.656956178622977</v>
      </c>
      <c r="U808">
        <f>'Bull DCF'!AC15</f>
        <v>33.229146413080876</v>
      </c>
      <c r="V808">
        <f>'Bull DCF'!AD15</f>
        <v>33.919136519060672</v>
      </c>
      <c r="W808">
        <f>'Bull DCF'!AE15</f>
        <v>0</v>
      </c>
    </row>
    <row r="809" spans="1:23">
      <c r="A809" t="str">
        <f>'Bull DCF'!I16</f>
        <v>(-) Capex</v>
      </c>
      <c r="B809">
        <f>'Bull DCF'!J16</f>
        <v>0</v>
      </c>
      <c r="C809">
        <f>'Bull DCF'!K16</f>
        <v>0</v>
      </c>
      <c r="D809">
        <f>'Bull DCF'!L16</f>
        <v>0</v>
      </c>
      <c r="E809">
        <f>'Bull DCF'!M16</f>
        <v>0</v>
      </c>
      <c r="F809">
        <f>'Bull DCF'!N16</f>
        <v>0</v>
      </c>
      <c r="G809">
        <f>'Bull DCF'!O16</f>
        <v>0</v>
      </c>
      <c r="H809">
        <f>'Bull DCF'!P16</f>
        <v>0</v>
      </c>
      <c r="I809">
        <f>'Bull DCF'!Q16</f>
        <v>0</v>
      </c>
      <c r="J809">
        <f>'Bull DCF'!R16</f>
        <v>-48.643000000000001</v>
      </c>
      <c r="K809">
        <f>'Bull DCF'!S16</f>
        <v>-75.617000000000004</v>
      </c>
      <c r="L809">
        <f>'Bull DCF'!T16</f>
        <v>-85.134</v>
      </c>
      <c r="M809">
        <f>'Bull DCF'!U16</f>
        <v>-122.202</v>
      </c>
      <c r="N809">
        <f>'Bull DCF'!V16</f>
        <v>-131.60213534934746</v>
      </c>
      <c r="O809">
        <f>'Bull DCF'!W16</f>
        <v>-148.80842960656787</v>
      </c>
      <c r="P809">
        <f>'Bull DCF'!X16</f>
        <v>-165.38258674922304</v>
      </c>
      <c r="Q809">
        <f>'Bull DCF'!Y16</f>
        <v>-179.39043151254623</v>
      </c>
      <c r="R809">
        <f>'Bull DCF'!Z16</f>
        <v>-192.88890502654138</v>
      </c>
      <c r="S809">
        <f>'Bull DCF'!AA16</f>
        <v>-205.77332300420468</v>
      </c>
      <c r="T809">
        <f>'Bull DCF'!AB16</f>
        <v>-218.31742556106559</v>
      </c>
      <c r="U809">
        <f>'Bull DCF'!AC16</f>
        <v>-231.01272005342625</v>
      </c>
      <c r="V809">
        <f>'Bull DCF'!AD16</f>
        <v>-242.14901966093996</v>
      </c>
      <c r="W809">
        <f>'Bull DCF'!AE16</f>
        <v>0</v>
      </c>
    </row>
    <row r="810" spans="1:23">
      <c r="A810" t="str">
        <f>'Bull DCF'!I17</f>
        <v>(-) Stock-based compensation</v>
      </c>
      <c r="B810">
        <f>'Bull DCF'!J17</f>
        <v>0</v>
      </c>
      <c r="C810">
        <f>'Bull DCF'!K17</f>
        <v>0</v>
      </c>
      <c r="D810">
        <f>'Bull DCF'!L17</f>
        <v>0</v>
      </c>
      <c r="E810">
        <f>'Bull DCF'!M17</f>
        <v>0</v>
      </c>
      <c r="F810">
        <f>'Bull DCF'!N17</f>
        <v>0</v>
      </c>
      <c r="G810">
        <f>'Bull DCF'!O17</f>
        <v>0</v>
      </c>
      <c r="H810">
        <f>'Bull DCF'!P17</f>
        <v>0</v>
      </c>
      <c r="I810">
        <f>'Bull DCF'!Q17</f>
        <v>0</v>
      </c>
      <c r="J810">
        <f>'Bull DCF'!R17</f>
        <v>-19.600999999999999</v>
      </c>
      <c r="K810">
        <f>'Bull DCF'!S17</f>
        <v>-23.990000000000002</v>
      </c>
      <c r="L810">
        <f>'Bull DCF'!T17</f>
        <v>-43.259</v>
      </c>
      <c r="M810">
        <f>'Bull DCF'!U17</f>
        <v>-72.349999999999994</v>
      </c>
      <c r="N810">
        <f>'Bull DCF'!V17</f>
        <v>-92.35</v>
      </c>
      <c r="O810">
        <f>'Bull DCF'!W17</f>
        <v>-102.35</v>
      </c>
      <c r="P810">
        <f>'Bull DCF'!X17</f>
        <v>-112.35</v>
      </c>
      <c r="Q810">
        <f>'Bull DCF'!Y17</f>
        <v>-127.35</v>
      </c>
      <c r="R810">
        <f>'Bull DCF'!Z17</f>
        <v>-140.35</v>
      </c>
      <c r="S810">
        <f>'Bull DCF'!AA17</f>
        <v>-152.35</v>
      </c>
      <c r="T810">
        <f>'Bull DCF'!AB17</f>
        <v>-168.35</v>
      </c>
      <c r="U810">
        <f>'Bull DCF'!AC17</f>
        <v>-188.35</v>
      </c>
      <c r="V810">
        <f>'Bull DCF'!AD17</f>
        <v>-208.35</v>
      </c>
      <c r="W810">
        <f>'Bull DCF'!AE17</f>
        <v>0</v>
      </c>
    </row>
    <row r="811" spans="1:23">
      <c r="A811" t="str">
        <f>'Bull DCF'!I18</f>
        <v>Free cash flow (for valuation)</v>
      </c>
      <c r="B811">
        <f>'Bull DCF'!J18</f>
        <v>0</v>
      </c>
      <c r="C811">
        <f>'Bull DCF'!K18</f>
        <v>0</v>
      </c>
      <c r="D811">
        <f>'Bull DCF'!L18</f>
        <v>0</v>
      </c>
      <c r="E811">
        <f>'Bull DCF'!M18</f>
        <v>0</v>
      </c>
      <c r="F811">
        <f>'Bull DCF'!N18</f>
        <v>0</v>
      </c>
      <c r="G811">
        <f>'Bull DCF'!O18</f>
        <v>0</v>
      </c>
      <c r="H811">
        <f>'Bull DCF'!P18</f>
        <v>0</v>
      </c>
      <c r="I811">
        <f>'Bull DCF'!Q18</f>
        <v>0</v>
      </c>
      <c r="J811">
        <f>'Bull DCF'!R18</f>
        <v>34.94599999999997</v>
      </c>
      <c r="K811">
        <f>'Bull DCF'!S18</f>
        <v>40.257000000000055</v>
      </c>
      <c r="L811">
        <f>'Bull DCF'!T18</f>
        <v>23.194999999999908</v>
      </c>
      <c r="M811">
        <f>'Bull DCF'!U18</f>
        <v>70.959250000000026</v>
      </c>
      <c r="N811">
        <f>'Bull DCF'!V18</f>
        <v>100.50974861796337</v>
      </c>
      <c r="O811">
        <f>'Bull DCF'!W18</f>
        <v>120.29971886974093</v>
      </c>
      <c r="P811">
        <f>'Bull DCF'!X18</f>
        <v>138.50399529687266</v>
      </c>
      <c r="Q811">
        <f>'Bull DCF'!Y18</f>
        <v>147.44337864633636</v>
      </c>
      <c r="R811">
        <f>'Bull DCF'!Z18</f>
        <v>155.66634214745503</v>
      </c>
      <c r="S811">
        <f>'Bull DCF'!AA18</f>
        <v>159.77721996495032</v>
      </c>
      <c r="T811">
        <f>'Bull DCF'!AB18</f>
        <v>159.97491582029986</v>
      </c>
      <c r="U811">
        <f>'Bull DCF'!AC18</f>
        <v>157.30431332500805</v>
      </c>
      <c r="V811">
        <f>'Bull DCF'!AD18</f>
        <v>153.96783723776926</v>
      </c>
      <c r="W811">
        <f>'Bull DCF'!AE18</f>
        <v>158.20195276180792</v>
      </c>
    </row>
    <row r="812" spans="1:23">
      <c r="A812" t="str">
        <f>'Bull DCF'!I19</f>
        <v>FCF margin (on Net)</v>
      </c>
      <c r="B812">
        <f>'Bull DCF'!J19</f>
        <v>0</v>
      </c>
      <c r="C812">
        <f>'Bull DCF'!K19</f>
        <v>0</v>
      </c>
      <c r="D812">
        <f>'Bull DCF'!L19</f>
        <v>0</v>
      </c>
      <c r="E812">
        <f>'Bull DCF'!M19</f>
        <v>0</v>
      </c>
      <c r="F812">
        <f>'Bull DCF'!N19</f>
        <v>0</v>
      </c>
      <c r="G812">
        <f>'Bull DCF'!O19</f>
        <v>0</v>
      </c>
      <c r="H812">
        <f>'Bull DCF'!P19</f>
        <v>0</v>
      </c>
      <c r="I812">
        <f>'Bull DCF'!Q19</f>
        <v>0</v>
      </c>
      <c r="J812">
        <f>'Bull DCF'!R19</f>
        <v>8.6767389604101672E-2</v>
      </c>
      <c r="K812">
        <f>'Bull DCF'!S19</f>
        <v>7.5385240544776758E-2</v>
      </c>
      <c r="L812">
        <f>'Bull DCF'!T19</f>
        <v>3.1763747286832199E-2</v>
      </c>
      <c r="M812">
        <f>'Bull DCF'!U19</f>
        <v>7.5397365101998973E-2</v>
      </c>
      <c r="N812">
        <f>'Bull DCF'!V19</f>
        <v>9.3089229321220407E-2</v>
      </c>
      <c r="O812">
        <f>'Bull DCF'!W19</f>
        <v>9.8501782097862395E-2</v>
      </c>
      <c r="P812">
        <f>'Bull DCF'!X19</f>
        <v>0.10211609370750643</v>
      </c>
      <c r="Q812">
        <f>'Bull DCF'!Y19</f>
        <v>0.10018667471799135</v>
      </c>
      <c r="R812">
        <f>'Bull DCF'!Z19</f>
        <v>9.8575692478466828E-2</v>
      </c>
      <c r="S812">
        <f>'Bull DCF'!AA19</f>
        <v>9.5051006994371801E-2</v>
      </c>
      <c r="T812">
        <f>'Bull DCF'!AB19</f>
        <v>8.966975683868178E-2</v>
      </c>
      <c r="U812">
        <f>'Bull DCF'!AC19</f>
        <v>8.3399239572139558E-2</v>
      </c>
      <c r="V812">
        <f>'Bull DCF'!AD19</f>
        <v>7.7705613660326259E-2</v>
      </c>
      <c r="W812">
        <f>'Bull DCF'!AE19</f>
        <v>7.7705613660326259E-2</v>
      </c>
    </row>
    <row r="813" spans="1:23">
      <c r="A813">
        <f>'Bull DCF'!I20</f>
        <v>0</v>
      </c>
      <c r="B813">
        <f>'Bull DCF'!J20</f>
        <v>0</v>
      </c>
      <c r="C813">
        <f>'Bull DCF'!K20</f>
        <v>0</v>
      </c>
      <c r="D813">
        <f>'Bull DCF'!L20</f>
        <v>0</v>
      </c>
      <c r="E813">
        <f>'Bull DCF'!M20</f>
        <v>0</v>
      </c>
      <c r="F813">
        <f>'Bull DCF'!N20</f>
        <v>0</v>
      </c>
      <c r="G813">
        <f>'Bull DCF'!O20</f>
        <v>0</v>
      </c>
      <c r="H813">
        <f>'Bull DCF'!P20</f>
        <v>0</v>
      </c>
      <c r="I813">
        <f>'Bull DCF'!Q20</f>
        <v>0</v>
      </c>
      <c r="J813">
        <f>'Bull DCF'!R20</f>
        <v>0</v>
      </c>
      <c r="K813">
        <f>'Bull DCF'!S20</f>
        <v>0</v>
      </c>
      <c r="L813">
        <f>'Bull DCF'!T20</f>
        <v>0</v>
      </c>
      <c r="M813">
        <f>'Bull DCF'!U20</f>
        <v>0</v>
      </c>
      <c r="N813">
        <f>'Bull DCF'!V20</f>
        <v>0</v>
      </c>
      <c r="O813">
        <f>'Bull DCF'!W20</f>
        <v>0</v>
      </c>
      <c r="P813">
        <f>'Bull DCF'!X20</f>
        <v>0</v>
      </c>
      <c r="Q813">
        <f>'Bull DCF'!Y20</f>
        <v>0</v>
      </c>
      <c r="R813">
        <f>'Bull DCF'!Z20</f>
        <v>0</v>
      </c>
      <c r="S813">
        <f>'Bull DCF'!AA20</f>
        <v>0</v>
      </c>
      <c r="T813">
        <f>'Bull DCF'!AB20</f>
        <v>0</v>
      </c>
      <c r="U813">
        <f>'Bull DCF'!AC20</f>
        <v>0</v>
      </c>
      <c r="V813">
        <f>'Bull DCF'!AD20</f>
        <v>0</v>
      </c>
      <c r="W813">
        <f>'Bull DCF'!AE20</f>
        <v>0</v>
      </c>
    </row>
    <row r="814" spans="1:23">
      <c r="A814" t="str">
        <f>'Bull DCF'!I21</f>
        <v>EBITDA Margin (on Net)</v>
      </c>
      <c r="B814">
        <f>'Bull DCF'!J21</f>
        <v>0</v>
      </c>
      <c r="C814">
        <f>'Bull DCF'!K21</f>
        <v>0</v>
      </c>
      <c r="D814">
        <f>'Bull DCF'!L21</f>
        <v>0</v>
      </c>
      <c r="E814">
        <f>'Bull DCF'!M21</f>
        <v>0</v>
      </c>
      <c r="F814">
        <f>'Bull DCF'!N21</f>
        <v>0</v>
      </c>
      <c r="G814">
        <f>'Bull DCF'!O21</f>
        <v>0</v>
      </c>
      <c r="H814">
        <f>'Bull DCF'!P21</f>
        <v>0</v>
      </c>
      <c r="I814">
        <f>'Bull DCF'!Q21</f>
        <v>0</v>
      </c>
      <c r="J814">
        <f>'Bull DCF'!R21</f>
        <v>0.26157093021812261</v>
      </c>
      <c r="K814">
        <f>'Bull DCF'!S21</f>
        <v>0.26860193589342674</v>
      </c>
      <c r="L814">
        <f>'Bull DCF'!T21</f>
        <v>0.30753250665881521</v>
      </c>
      <c r="M814">
        <f>'Bull DCF'!U21</f>
        <v>0.32904136167210507</v>
      </c>
      <c r="N814">
        <f>'Bull DCF'!V21</f>
        <v>0.32510974118967439</v>
      </c>
      <c r="O814">
        <f>'Bull DCF'!W21</f>
        <v>0.32469292711462738</v>
      </c>
      <c r="P814">
        <f>'Bull DCF'!X21</f>
        <v>0.33107067910608556</v>
      </c>
      <c r="Q814">
        <f>'Bull DCF'!Y21</f>
        <v>0.33195468550050516</v>
      </c>
      <c r="R814">
        <f>'Bull DCF'!Z21</f>
        <v>0.33114595299673177</v>
      </c>
      <c r="S814">
        <f>'Bull DCF'!AA21</f>
        <v>0.32647043473933746</v>
      </c>
      <c r="T814">
        <f>'Bull DCF'!AB21</f>
        <v>0.32219626475257118</v>
      </c>
      <c r="U814">
        <f>'Bull DCF'!AC21</f>
        <v>0.31632198336710943</v>
      </c>
      <c r="V814">
        <f>'Bull DCF'!AD21</f>
        <v>0.31279749092839543</v>
      </c>
      <c r="W814">
        <f>'Bull DCF'!AE21</f>
        <v>0.31279749092839543</v>
      </c>
    </row>
    <row r="815" spans="1:23">
      <c r="A815" t="str">
        <f>'Bull DCF'!I22</f>
        <v>FCF / EBITDA</v>
      </c>
      <c r="B815">
        <f>'Bull DCF'!J22</f>
        <v>0</v>
      </c>
      <c r="C815">
        <f>'Bull DCF'!K22</f>
        <v>0</v>
      </c>
      <c r="D815">
        <f>'Bull DCF'!L22</f>
        <v>0</v>
      </c>
      <c r="E815">
        <f>'Bull DCF'!M22</f>
        <v>0</v>
      </c>
      <c r="F815">
        <f>'Bull DCF'!N22</f>
        <v>0</v>
      </c>
      <c r="G815">
        <f>'Bull DCF'!O22</f>
        <v>0</v>
      </c>
      <c r="H815">
        <f>'Bull DCF'!P22</f>
        <v>0</v>
      </c>
      <c r="I815">
        <f>'Bull DCF'!Q22</f>
        <v>0</v>
      </c>
      <c r="J815">
        <f>'Bull DCF'!R22</f>
        <v>0.33171648520631403</v>
      </c>
      <c r="K815">
        <f>'Bull DCF'!S22</f>
        <v>0.28065784520141129</v>
      </c>
      <c r="L815">
        <f>'Bull DCF'!T22</f>
        <v>0.10328582052001334</v>
      </c>
      <c r="M815">
        <f>'Bull DCF'!U22</f>
        <v>0.22914251484630571</v>
      </c>
      <c r="N815">
        <f>'Bull DCF'!V22</f>
        <v>0.28633171365637616</v>
      </c>
      <c r="O815">
        <f>'Bull DCF'!W22</f>
        <v>0.30336904155318412</v>
      </c>
      <c r="P815">
        <f>'Bull DCF'!X22</f>
        <v>0.30844197372967963</v>
      </c>
      <c r="Q815">
        <f>'Bull DCF'!Y22</f>
        <v>0.30180828617295985</v>
      </c>
      <c r="R815">
        <f>'Bull DCF'!Z22</f>
        <v>0.29768049884468833</v>
      </c>
      <c r="S815">
        <f>'Bull DCF'!AA22</f>
        <v>0.29114736551952403</v>
      </c>
      <c r="T815">
        <f>'Bull DCF'!AB22</f>
        <v>0.27830787209014718</v>
      </c>
      <c r="U815">
        <f>'Bull DCF'!AC22</f>
        <v>0.26365299902457318</v>
      </c>
      <c r="V815">
        <f>'Bull DCF'!AD22</f>
        <v>0.24842147368155959</v>
      </c>
      <c r="W815">
        <f>'Bull DCF'!AE22</f>
        <v>0.24842147368155959</v>
      </c>
    </row>
    <row r="816" spans="1:23">
      <c r="A816">
        <f>'Bull DCF'!I23</f>
        <v>0</v>
      </c>
      <c r="B816">
        <f>'Bull DCF'!J23</f>
        <v>0</v>
      </c>
      <c r="C816">
        <f>'Bull DCF'!K23</f>
        <v>0</v>
      </c>
      <c r="D816">
        <f>'Bull DCF'!L23</f>
        <v>0</v>
      </c>
      <c r="E816">
        <f>'Bull DCF'!M23</f>
        <v>0</v>
      </c>
      <c r="F816">
        <f>'Bull DCF'!N23</f>
        <v>0</v>
      </c>
      <c r="G816">
        <f>'Bull DCF'!O23</f>
        <v>0</v>
      </c>
      <c r="H816">
        <f>'Bull DCF'!P23</f>
        <v>0</v>
      </c>
      <c r="I816">
        <f>'Bull DCF'!Q23</f>
        <v>0</v>
      </c>
      <c r="J816">
        <f>'Bull DCF'!R23</f>
        <v>0</v>
      </c>
      <c r="K816">
        <f>'Bull DCF'!S23</f>
        <v>0</v>
      </c>
      <c r="L816">
        <f>'Bull DCF'!T23</f>
        <v>0</v>
      </c>
      <c r="M816">
        <f>'Bull DCF'!U23</f>
        <v>0</v>
      </c>
      <c r="N816">
        <f>'Bull DCF'!V23</f>
        <v>0</v>
      </c>
      <c r="O816">
        <f>'Bull DCF'!W23</f>
        <v>0</v>
      </c>
      <c r="P816">
        <f>'Bull DCF'!X23</f>
        <v>0</v>
      </c>
      <c r="Q816">
        <f>'Bull DCF'!Y23</f>
        <v>0</v>
      </c>
      <c r="R816">
        <f>'Bull DCF'!Z23</f>
        <v>0</v>
      </c>
      <c r="S816">
        <f>'Bull DCF'!AA23</f>
        <v>0</v>
      </c>
      <c r="T816">
        <f>'Bull DCF'!AB23</f>
        <v>0</v>
      </c>
      <c r="U816">
        <f>'Bull DCF'!AC23</f>
        <v>0</v>
      </c>
      <c r="V816">
        <f>'Bull DCF'!AD23</f>
        <v>0</v>
      </c>
      <c r="W816">
        <f>'Bull DCF'!AE23</f>
        <v>0</v>
      </c>
    </row>
    <row r="817" spans="1:23">
      <c r="A817" t="str">
        <f>'Bull DCF'!I24</f>
        <v>NPV Calculations</v>
      </c>
      <c r="B817">
        <f>'Bull DCF'!J24</f>
        <v>0</v>
      </c>
      <c r="C817">
        <f>'Bull DCF'!K24</f>
        <v>0</v>
      </c>
      <c r="D817">
        <f>'Bull DCF'!L24</f>
        <v>0</v>
      </c>
      <c r="E817">
        <f>'Bull DCF'!M24</f>
        <v>0</v>
      </c>
      <c r="F817">
        <f>'Bull DCF'!N24</f>
        <v>0</v>
      </c>
      <c r="G817">
        <f>'Bull DCF'!O24</f>
        <v>0</v>
      </c>
      <c r="H817">
        <f>'Bull DCF'!P24</f>
        <v>0</v>
      </c>
      <c r="I817">
        <f>'Bull DCF'!Q24</f>
        <v>0</v>
      </c>
      <c r="J817">
        <f>'Bull DCF'!R24</f>
        <v>0</v>
      </c>
      <c r="K817">
        <f>'Bull DCF'!S24</f>
        <v>0</v>
      </c>
      <c r="L817">
        <f>'Bull DCF'!T24</f>
        <v>0</v>
      </c>
      <c r="M817">
        <f>'Bull DCF'!U24</f>
        <v>43100</v>
      </c>
      <c r="N817">
        <f>'Bull DCF'!V24</f>
        <v>43465</v>
      </c>
      <c r="O817">
        <f>'Bull DCF'!W24</f>
        <v>43830</v>
      </c>
      <c r="P817">
        <f>'Bull DCF'!X24</f>
        <v>44196</v>
      </c>
      <c r="Q817">
        <f>'Bull DCF'!Y24</f>
        <v>44561</v>
      </c>
      <c r="R817">
        <f>'Bull DCF'!Z24</f>
        <v>44926</v>
      </c>
      <c r="S817">
        <f>'Bull DCF'!AA24</f>
        <v>45291</v>
      </c>
      <c r="T817">
        <f>'Bull DCF'!AB24</f>
        <v>45657</v>
      </c>
      <c r="U817">
        <f>'Bull DCF'!AC24</f>
        <v>46022</v>
      </c>
      <c r="V817">
        <f>'Bull DCF'!AD24</f>
        <v>46387</v>
      </c>
      <c r="W817">
        <f>'Bull DCF'!AE24</f>
        <v>0</v>
      </c>
    </row>
    <row r="818" spans="1:23">
      <c r="A818" t="str">
        <f>'Bull DCF'!I25</f>
        <v>Year for 1-year forward value</v>
      </c>
      <c r="B818">
        <f>'Bull DCF'!J25</f>
        <v>0</v>
      </c>
      <c r="C818">
        <f>'Bull DCF'!K25</f>
        <v>0</v>
      </c>
      <c r="D818">
        <f>'Bull DCF'!L25</f>
        <v>0</v>
      </c>
      <c r="E818">
        <f>'Bull DCF'!M25</f>
        <v>0</v>
      </c>
      <c r="F818">
        <f>'Bull DCF'!N25</f>
        <v>0</v>
      </c>
      <c r="G818">
        <f>'Bull DCF'!O25</f>
        <v>0</v>
      </c>
      <c r="H818">
        <f>'Bull DCF'!P25</f>
        <v>0</v>
      </c>
      <c r="I818">
        <f>'Bull DCF'!Q25</f>
        <v>0</v>
      </c>
      <c r="J818">
        <f>'Bull DCF'!R25</f>
        <v>0</v>
      </c>
      <c r="K818">
        <f>'Bull DCF'!S25</f>
        <v>0</v>
      </c>
      <c r="L818">
        <f>'Bull DCF'!T25</f>
        <v>0</v>
      </c>
      <c r="M818">
        <f>'Bull DCF'!U25</f>
        <v>0</v>
      </c>
      <c r="N818">
        <f>'Bull DCF'!V25</f>
        <v>0</v>
      </c>
      <c r="O818">
        <f>'Bull DCF'!W25</f>
        <v>1</v>
      </c>
      <c r="P818">
        <f>'Bull DCF'!X25</f>
        <v>2</v>
      </c>
      <c r="Q818">
        <f>'Bull DCF'!Y25</f>
        <v>3</v>
      </c>
      <c r="R818">
        <f>'Bull DCF'!Z25</f>
        <v>4</v>
      </c>
      <c r="S818">
        <f>'Bull DCF'!AA25</f>
        <v>5</v>
      </c>
      <c r="T818">
        <f>'Bull DCF'!AB25</f>
        <v>6</v>
      </c>
      <c r="U818">
        <f>'Bull DCF'!AC25</f>
        <v>7</v>
      </c>
      <c r="V818">
        <f>'Bull DCF'!AD25</f>
        <v>8</v>
      </c>
      <c r="W818">
        <f>'Bull DCF'!AE25</f>
        <v>0</v>
      </c>
    </row>
    <row r="819" spans="1:23">
      <c r="A819" t="str">
        <f>'Bull DCF'!I26</f>
        <v>Discounted cash flows</v>
      </c>
      <c r="B819">
        <f>'Bull DCF'!J26</f>
        <v>0</v>
      </c>
      <c r="C819">
        <f>'Bull DCF'!K26</f>
        <v>0</v>
      </c>
      <c r="D819">
        <f>'Bull DCF'!L26</f>
        <v>0</v>
      </c>
      <c r="E819">
        <f>'Bull DCF'!M26</f>
        <v>0</v>
      </c>
      <c r="F819">
        <f>'Bull DCF'!N26</f>
        <v>0</v>
      </c>
      <c r="G819">
        <f>'Bull DCF'!O26</f>
        <v>0</v>
      </c>
      <c r="H819">
        <f>'Bull DCF'!P26</f>
        <v>0</v>
      </c>
      <c r="I819">
        <f>'Bull DCF'!Q26</f>
        <v>0</v>
      </c>
      <c r="J819">
        <f>'Bull DCF'!R26</f>
        <v>0</v>
      </c>
      <c r="K819">
        <f>'Bull DCF'!S26</f>
        <v>0</v>
      </c>
      <c r="L819">
        <f>'Bull DCF'!T26</f>
        <v>0</v>
      </c>
      <c r="M819" t="str">
        <f>'Bull DCF'!U26</f>
        <v xml:space="preserve"> </v>
      </c>
      <c r="N819">
        <f>'Bull DCF'!V26</f>
        <v>0</v>
      </c>
      <c r="O819">
        <f>'Bull DCF'!W26</f>
        <v>111.74626630026154</v>
      </c>
      <c r="P819">
        <f>'Bull DCF'!X26</f>
        <v>119.50858902662107</v>
      </c>
      <c r="Q819">
        <f>'Bull DCF'!Y26</f>
        <v>118.17633052451666</v>
      </c>
      <c r="R819">
        <f>'Bull DCF'!Z26</f>
        <v>115.89597563750617</v>
      </c>
      <c r="S819">
        <f>'Bull DCF'!AA26</f>
        <v>110.49863281655513</v>
      </c>
      <c r="T819">
        <f>'Bull DCF'!AB26</f>
        <v>102.76905033641242</v>
      </c>
      <c r="U819">
        <f>'Bull DCF'!AC26</f>
        <v>93.868416815007421</v>
      </c>
      <c r="V819">
        <f>'Bull DCF'!AD26</f>
        <v>85.344842261517684</v>
      </c>
      <c r="W819">
        <f>'Bull DCF'!AE26</f>
        <v>0</v>
      </c>
    </row>
    <row r="820" spans="1:23">
      <c r="A820">
        <f>'Bull DCF'!I27</f>
        <v>0</v>
      </c>
      <c r="B820">
        <f>'Bull DCF'!J27</f>
        <v>0</v>
      </c>
      <c r="C820">
        <f>'Bull DCF'!K27</f>
        <v>0</v>
      </c>
      <c r="D820">
        <f>'Bull DCF'!L27</f>
        <v>0</v>
      </c>
      <c r="E820">
        <f>'Bull DCF'!M27</f>
        <v>0</v>
      </c>
      <c r="F820">
        <f>'Bull DCF'!N27</f>
        <v>0</v>
      </c>
      <c r="G820">
        <f>'Bull DCF'!O27</f>
        <v>0</v>
      </c>
      <c r="H820">
        <f>'Bull DCF'!P27</f>
        <v>0</v>
      </c>
      <c r="I820">
        <f>'Bull DCF'!Q27</f>
        <v>0</v>
      </c>
      <c r="J820">
        <f>'Bull DCF'!R27</f>
        <v>0</v>
      </c>
      <c r="K820">
        <f>'Bull DCF'!S27</f>
        <v>0</v>
      </c>
      <c r="L820">
        <f>'Bull DCF'!T27</f>
        <v>0</v>
      </c>
      <c r="M820">
        <f>'Bull DCF'!U27</f>
        <v>0</v>
      </c>
      <c r="N820">
        <f>'Bull DCF'!V27</f>
        <v>0</v>
      </c>
      <c r="O820">
        <f>'Bull DCF'!W27</f>
        <v>0</v>
      </c>
      <c r="P820">
        <f>'Bull DCF'!X27</f>
        <v>0</v>
      </c>
      <c r="Q820">
        <f>'Bull DCF'!Y27</f>
        <v>0</v>
      </c>
      <c r="R820">
        <f>'Bull DCF'!Z27</f>
        <v>0</v>
      </c>
      <c r="S820">
        <f>'Bull DCF'!AA27</f>
        <v>0</v>
      </c>
      <c r="T820">
        <f>'Bull DCF'!AB27</f>
        <v>0</v>
      </c>
      <c r="U820">
        <f>'Bull DCF'!AC27</f>
        <v>0</v>
      </c>
      <c r="V820">
        <f>'Bull DCF'!AD27</f>
        <v>0</v>
      </c>
      <c r="W820">
        <f>'Bull DCF'!AE27</f>
        <v>0</v>
      </c>
    </row>
    <row r="821" spans="1:23">
      <c r="A821" t="str">
        <f>'Bull DCF'!I28</f>
        <v>Incremental EBITDA Margin (on Net)</v>
      </c>
      <c r="B821">
        <f>'Bull DCF'!J28</f>
        <v>0</v>
      </c>
      <c r="C821">
        <f>'Bull DCF'!K28</f>
        <v>0</v>
      </c>
      <c r="D821">
        <f>'Bull DCF'!L28</f>
        <v>0</v>
      </c>
      <c r="E821">
        <f>'Bull DCF'!M28</f>
        <v>0</v>
      </c>
      <c r="F821">
        <f>'Bull DCF'!N28</f>
        <v>0</v>
      </c>
      <c r="G821">
        <f>'Bull DCF'!O28</f>
        <v>0</v>
      </c>
      <c r="H821">
        <f>'Bull DCF'!P28</f>
        <v>0</v>
      </c>
      <c r="I821">
        <f>'Bull DCF'!Q28</f>
        <v>0</v>
      </c>
      <c r="J821">
        <f>'Bull DCF'!R28</f>
        <v>0.26157093021812261</v>
      </c>
      <c r="K821">
        <f>'Bull DCF'!S28</f>
        <v>0.2901753744419564</v>
      </c>
      <c r="L821">
        <f>'Bull DCF'!T28</f>
        <v>0.41348398210153964</v>
      </c>
      <c r="M821">
        <f>'Bull DCF'!U28</f>
        <v>0.40351442850233749</v>
      </c>
      <c r="N821">
        <f>'Bull DCF'!V28</f>
        <v>0.29840839664017998</v>
      </c>
      <c r="O821">
        <f>'Bull DCF'!W28</f>
        <v>0.32151424740407902</v>
      </c>
      <c r="P821">
        <f>'Bull DCF'!X28</f>
        <v>0.38874915641144775</v>
      </c>
      <c r="Q821">
        <f>'Bull DCF'!Y28</f>
        <v>0.3423494245191121</v>
      </c>
      <c r="R821">
        <f>'Bull DCF'!Z28</f>
        <v>0.32007111762940432</v>
      </c>
      <c r="S821">
        <f>'Bull DCF'!AA28</f>
        <v>0.25394757423191316</v>
      </c>
      <c r="T821">
        <f>'Bull DCF'!AB28</f>
        <v>0.25249747925997629</v>
      </c>
      <c r="U821">
        <f>'Bull DCF'!AC28</f>
        <v>0.21369240288579266</v>
      </c>
      <c r="V821">
        <f>'Bull DCF'!AD28</f>
        <v>0.24301564768739023</v>
      </c>
      <c r="W821">
        <f>'Bull DCF'!AE28</f>
        <v>0</v>
      </c>
    </row>
    <row r="822" spans="1:23">
      <c r="A822">
        <f>'Bull DCF'!I29</f>
        <v>0</v>
      </c>
      <c r="B822">
        <f>'Bull DCF'!J29</f>
        <v>0</v>
      </c>
      <c r="C822">
        <f>'Bull DCF'!K29</f>
        <v>0</v>
      </c>
      <c r="D822">
        <f>'Bull DCF'!L29</f>
        <v>0</v>
      </c>
      <c r="E822">
        <f>'Bull DCF'!M29</f>
        <v>0</v>
      </c>
      <c r="F822">
        <f>'Bull DCF'!N29</f>
        <v>0</v>
      </c>
      <c r="G822">
        <f>'Bull DCF'!O29</f>
        <v>0</v>
      </c>
      <c r="H822">
        <f>'Bull DCF'!P29</f>
        <v>0</v>
      </c>
      <c r="I822">
        <f>'Bull DCF'!Q29</f>
        <v>0</v>
      </c>
      <c r="J822">
        <f>'Bull DCF'!R29</f>
        <v>0</v>
      </c>
      <c r="K822">
        <f>'Bull DCF'!S29</f>
        <v>0</v>
      </c>
      <c r="L822">
        <f>'Bull DCF'!T29</f>
        <v>0</v>
      </c>
      <c r="M822">
        <f>'Bull DCF'!U29</f>
        <v>0</v>
      </c>
      <c r="N822">
        <f>'Bull DCF'!V29</f>
        <v>0</v>
      </c>
      <c r="O822">
        <f>'Bull DCF'!W29</f>
        <v>0</v>
      </c>
      <c r="P822">
        <f>'Bull DCF'!X29</f>
        <v>0</v>
      </c>
      <c r="Q822">
        <f>'Bull DCF'!Y29</f>
        <v>0</v>
      </c>
      <c r="R822">
        <f>'Bull DCF'!Z29</f>
        <v>0</v>
      </c>
      <c r="S822">
        <f>'Bull DCF'!AA29</f>
        <v>0</v>
      </c>
      <c r="T822">
        <f>'Bull DCF'!AB29</f>
        <v>0</v>
      </c>
      <c r="U822">
        <f>'Bull DCF'!AC29</f>
        <v>0</v>
      </c>
      <c r="V822">
        <f>'Bull DCF'!AD29</f>
        <v>0</v>
      </c>
      <c r="W822">
        <f>'Bull DCF'!AE29</f>
        <v>0</v>
      </c>
    </row>
    <row r="823" spans="1:23">
      <c r="A823" t="str">
        <f>'Bull DCF'!I30</f>
        <v>Revenue ex-TAC Margin</v>
      </c>
      <c r="B823">
        <f>'Bull DCF'!J30</f>
        <v>0</v>
      </c>
      <c r="C823">
        <f>'Bull DCF'!K30</f>
        <v>0</v>
      </c>
      <c r="D823">
        <f>'Bull DCF'!L30</f>
        <v>0</v>
      </c>
      <c r="E823">
        <f>'Bull DCF'!M30</f>
        <v>0</v>
      </c>
      <c r="F823">
        <f>'Bull DCF'!N30</f>
        <v>0</v>
      </c>
      <c r="G823">
        <f>'Bull DCF'!O30</f>
        <v>0</v>
      </c>
      <c r="H823">
        <f>'Bull DCF'!P30</f>
        <v>0</v>
      </c>
      <c r="I823">
        <f>'Bull DCF'!Q30</f>
        <v>0</v>
      </c>
      <c r="J823">
        <f>'Bull DCF'!R30</f>
        <v>0.40754446252357707</v>
      </c>
      <c r="K823">
        <f>'Bull DCF'!S30</f>
        <v>0.40358910797554359</v>
      </c>
      <c r="L823">
        <f>'Bull DCF'!T30</f>
        <v>0.40587867799500427</v>
      </c>
      <c r="M823">
        <f>'Bull DCF'!U30</f>
        <v>0.4197791912110152</v>
      </c>
      <c r="N823">
        <f>'Bull DCF'!V30</f>
        <v>0.41521904589885461</v>
      </c>
      <c r="O823">
        <f>'Bull DCF'!W30</f>
        <v>0.41535808588194501</v>
      </c>
      <c r="P823">
        <f>'Bull DCF'!X30</f>
        <v>0.41506087301839339</v>
      </c>
      <c r="Q823">
        <f>'Bull DCF'!Y30</f>
        <v>0.41519091915721207</v>
      </c>
      <c r="R823">
        <f>'Bull DCF'!Z30</f>
        <v>0.41434325671231936</v>
      </c>
      <c r="S823">
        <f>'Bull DCF'!AA30</f>
        <v>0.41345016091751652</v>
      </c>
      <c r="T823">
        <f>'Bull DCF'!AB30</f>
        <v>0.41358978158721865</v>
      </c>
      <c r="U823">
        <f>'Bull DCF'!AC30</f>
        <v>0.41323726998517141</v>
      </c>
      <c r="V823">
        <f>'Bull DCF'!AD30</f>
        <v>0.41413337081508067</v>
      </c>
      <c r="W823">
        <f>'Bull DCF'!AE30</f>
        <v>0.41413337081508067</v>
      </c>
    </row>
    <row r="824" spans="1:23">
      <c r="A824" t="str">
        <f>'Bull DCF'!I31</f>
        <v>Gross Revenue</v>
      </c>
      <c r="B824">
        <f>'Bull DCF'!J31</f>
        <v>0</v>
      </c>
      <c r="C824">
        <f>'Bull DCF'!K31</f>
        <v>0</v>
      </c>
      <c r="D824">
        <f>'Bull DCF'!L31</f>
        <v>0</v>
      </c>
      <c r="E824">
        <f>'Bull DCF'!M31</f>
        <v>0</v>
      </c>
      <c r="F824">
        <f>'Bull DCF'!N31</f>
        <v>0</v>
      </c>
      <c r="G824">
        <f>'Bull DCF'!O31</f>
        <v>0</v>
      </c>
      <c r="H824">
        <f>'Bull DCF'!P31</f>
        <v>0</v>
      </c>
      <c r="I824">
        <f>'Bull DCF'!Q31</f>
        <v>0</v>
      </c>
      <c r="J824">
        <f>'Bull DCF'!R31</f>
        <v>988.24800000000005</v>
      </c>
      <c r="K824">
        <f>'Bull DCF'!S31</f>
        <v>1323.17</v>
      </c>
      <c r="L824">
        <f>'Bull DCF'!T31</f>
        <v>1799.146</v>
      </c>
      <c r="M824">
        <f>'Bull DCF'!U31</f>
        <v>2241.9810693448785</v>
      </c>
      <c r="N824">
        <f>'Bull DCF'!V31</f>
        <v>2600.3480781761596</v>
      </c>
      <c r="O824">
        <f>'Bull DCF'!W31</f>
        <v>2940.3420524142853</v>
      </c>
      <c r="P824">
        <f>'Bull DCF'!X31</f>
        <v>3267.8063538608362</v>
      </c>
      <c r="Q824">
        <f>'Bull DCF'!Y31</f>
        <v>3544.6018973395485</v>
      </c>
      <c r="R824">
        <f>'Bull DCF'!Z31</f>
        <v>3811.2251756547121</v>
      </c>
      <c r="S824">
        <f>'Bull DCF'!AA31</f>
        <v>4065.6966589192916</v>
      </c>
      <c r="T824">
        <f>'Bull DCF'!AB31</f>
        <v>4313.5625297294018</v>
      </c>
      <c r="U824">
        <f>'Bull DCF'!AC31</f>
        <v>4564.3512343329312</v>
      </c>
      <c r="V824">
        <f>'Bull DCF'!AD31</f>
        <v>4784.5091284703549</v>
      </c>
      <c r="W824">
        <f>'Bull DCF'!AE31</f>
        <v>4916.0831295032904</v>
      </c>
    </row>
    <row r="825" spans="1:23">
      <c r="A825" t="str">
        <f>'Bull DCF'!I32</f>
        <v>EBITDA Margin (on Gross)</v>
      </c>
      <c r="B825">
        <f>'Bull DCF'!J32</f>
        <v>0</v>
      </c>
      <c r="C825">
        <f>'Bull DCF'!K32</f>
        <v>0</v>
      </c>
      <c r="D825">
        <f>'Bull DCF'!L32</f>
        <v>0</v>
      </c>
      <c r="E825">
        <f>'Bull DCF'!M32</f>
        <v>0</v>
      </c>
      <c r="F825">
        <f>'Bull DCF'!N32</f>
        <v>0</v>
      </c>
      <c r="G825">
        <f>'Bull DCF'!O32</f>
        <v>0</v>
      </c>
      <c r="H825">
        <f>'Bull DCF'!P32</f>
        <v>0</v>
      </c>
      <c r="I825">
        <f>'Bull DCF'!Q32</f>
        <v>0</v>
      </c>
      <c r="J825">
        <f>'Bull DCF'!R32</f>
        <v>0</v>
      </c>
      <c r="K825">
        <f>'Bull DCF'!S32</f>
        <v>0.10840481570773224</v>
      </c>
      <c r="L825">
        <f>'Bull DCF'!T32</f>
        <v>0.12482088724316977</v>
      </c>
      <c r="M825">
        <f>'Bull DCF'!U32</f>
        <v>0.13812471667768741</v>
      </c>
      <c r="N825">
        <f>'Bull DCF'!V32</f>
        <v>0.13499175654920015</v>
      </c>
      <c r="O825">
        <f>'Bull DCF'!W32</f>
        <v>0.13486383270573751</v>
      </c>
      <c r="P825">
        <f>'Bull DCF'!X32</f>
        <v>0.13741448510056425</v>
      </c>
      <c r="Q825">
        <f>'Bull DCF'!Y32</f>
        <v>0.137824570991498</v>
      </c>
      <c r="R825">
        <f>'Bull DCF'!Z32</f>
        <v>0.13720809261177047</v>
      </c>
      <c r="S825">
        <f>'Bull DCF'!AA32</f>
        <v>0.13497925377779063</v>
      </c>
      <c r="T825">
        <f>'Bull DCF'!AB32</f>
        <v>0.13325708276723358</v>
      </c>
      <c r="U825">
        <f>'Bull DCF'!AC32</f>
        <v>0.13071603284291908</v>
      </c>
      <c r="V825">
        <f>'Bull DCF'!AD32</f>
        <v>0.12953987930067604</v>
      </c>
      <c r="W825">
        <f>'Bull DCF'!AE32</f>
        <v>0.12953987930067601</v>
      </c>
    </row>
    <row r="826" spans="1:23">
      <c r="A826" t="str">
        <f>'Bull DCF'!I33</f>
        <v>Incremental EBITDA Margin (on Gross)</v>
      </c>
      <c r="B826">
        <f>'Bull DCF'!J33</f>
        <v>0</v>
      </c>
      <c r="C826">
        <f>'Bull DCF'!K33</f>
        <v>0</v>
      </c>
      <c r="D826">
        <f>'Bull DCF'!L33</f>
        <v>0</v>
      </c>
      <c r="E826">
        <f>'Bull DCF'!M33</f>
        <v>0</v>
      </c>
      <c r="F826">
        <f>'Bull DCF'!N33</f>
        <v>0</v>
      </c>
      <c r="G826">
        <f>'Bull DCF'!O33</f>
        <v>0</v>
      </c>
      <c r="H826">
        <f>'Bull DCF'!P33</f>
        <v>0</v>
      </c>
      <c r="I826">
        <f>'Bull DCF'!Q33</f>
        <v>0</v>
      </c>
      <c r="J826">
        <f>'Bull DCF'!R33</f>
        <v>0</v>
      </c>
      <c r="K826">
        <f>'Bull DCF'!S33</f>
        <v>0.11372498671332458</v>
      </c>
      <c r="L826">
        <f>'Bull DCF'!T33</f>
        <v>0.17045607341546604</v>
      </c>
      <c r="M826">
        <f>'Bull DCF'!U33</f>
        <v>0.19217538512904658</v>
      </c>
      <c r="N826">
        <f>'Bull DCF'!V33</f>
        <v>0.11539163397656772</v>
      </c>
      <c r="O826">
        <f>'Bull DCF'!W33</f>
        <v>0.13388544324678786</v>
      </c>
      <c r="P826">
        <f>'Bull DCF'!X33</f>
        <v>0.16031710521662107</v>
      </c>
      <c r="Q826">
        <f>'Bull DCF'!Y33</f>
        <v>0.14266598304307973</v>
      </c>
      <c r="R826">
        <f>'Bull DCF'!Z33</f>
        <v>0.12901236998672644</v>
      </c>
      <c r="S826">
        <f>'Bull DCF'!AA33</f>
        <v>0.10159788401657148</v>
      </c>
      <c r="T826">
        <f>'Bull DCF'!AB33</f>
        <v>0.10500863976527784</v>
      </c>
      <c r="U826">
        <f>'Bull DCF'!AC33</f>
        <v>8.7010006460977993E-2</v>
      </c>
      <c r="V826">
        <f>'Bull DCF'!AD33</f>
        <v>0.10515566226709927</v>
      </c>
      <c r="W826">
        <f>'Bull DCF'!AE33</f>
        <v>0.12953987930067537</v>
      </c>
    </row>
    <row r="827" spans="1:23">
      <c r="A827">
        <f>'Bull DCF'!I34</f>
        <v>0</v>
      </c>
      <c r="B827">
        <f>'Bull DCF'!J34</f>
        <v>0</v>
      </c>
      <c r="C827">
        <f>'Bull DCF'!K34</f>
        <v>0</v>
      </c>
      <c r="D827">
        <f>'Bull DCF'!L34</f>
        <v>0</v>
      </c>
      <c r="E827">
        <f>'Bull DCF'!M34</f>
        <v>0</v>
      </c>
      <c r="F827">
        <f>'Bull DCF'!N34</f>
        <v>0</v>
      </c>
      <c r="G827">
        <f>'Bull DCF'!O34</f>
        <v>0</v>
      </c>
      <c r="H827">
        <f>'Bull DCF'!P34</f>
        <v>0</v>
      </c>
      <c r="I827">
        <f>'Bull DCF'!Q34</f>
        <v>0</v>
      </c>
      <c r="J827">
        <f>'Bull DCF'!R34</f>
        <v>0</v>
      </c>
      <c r="K827">
        <f>'Bull DCF'!S34</f>
        <v>0</v>
      </c>
      <c r="L827">
        <f>'Bull DCF'!T34</f>
        <v>0</v>
      </c>
      <c r="M827">
        <f>'Bull DCF'!U34</f>
        <v>0</v>
      </c>
      <c r="N827">
        <f>'Bull DCF'!V34</f>
        <v>0</v>
      </c>
      <c r="O827">
        <f>'Bull DCF'!W34</f>
        <v>0</v>
      </c>
      <c r="P827">
        <f>'Bull DCF'!X34</f>
        <v>0</v>
      </c>
      <c r="Q827">
        <f>'Bull DCF'!Y34</f>
        <v>0</v>
      </c>
      <c r="R827">
        <f>'Bull DCF'!Z34</f>
        <v>0</v>
      </c>
      <c r="S827">
        <f>'Bull DCF'!AA34</f>
        <v>0</v>
      </c>
      <c r="T827">
        <f>'Bull DCF'!AB34</f>
        <v>0</v>
      </c>
      <c r="U827">
        <f>'Bull DCF'!AC34</f>
        <v>0</v>
      </c>
      <c r="V827">
        <f>'Bull DCF'!AD34</f>
        <v>0</v>
      </c>
      <c r="W827">
        <f>'Bull DCF'!AE34</f>
        <v>0</v>
      </c>
    </row>
    <row r="828" spans="1:23">
      <c r="A828">
        <f>'Bull DCF'!I35</f>
        <v>0</v>
      </c>
      <c r="B828">
        <f>'Bull DCF'!J35</f>
        <v>0</v>
      </c>
      <c r="C828">
        <f>'Bull DCF'!K35</f>
        <v>0</v>
      </c>
      <c r="D828">
        <f>'Bull DCF'!L35</f>
        <v>0</v>
      </c>
      <c r="E828">
        <f>'Bull DCF'!M35</f>
        <v>0</v>
      </c>
      <c r="F828">
        <f>'Bull DCF'!N35</f>
        <v>0</v>
      </c>
      <c r="G828">
        <f>'Bull DCF'!O35</f>
        <v>0</v>
      </c>
      <c r="H828">
        <f>'Bull DCF'!P35</f>
        <v>0</v>
      </c>
      <c r="I828">
        <f>'Bull DCF'!Q35</f>
        <v>0</v>
      </c>
      <c r="J828">
        <f>'Bull DCF'!R35</f>
        <v>0</v>
      </c>
      <c r="K828">
        <f>'Bull DCF'!S35</f>
        <v>0</v>
      </c>
      <c r="L828">
        <f>'Bull DCF'!T35</f>
        <v>0</v>
      </c>
      <c r="M828">
        <f>'Bull DCF'!U35</f>
        <v>0</v>
      </c>
      <c r="N828">
        <f>'Bull DCF'!V35</f>
        <v>0</v>
      </c>
      <c r="O828">
        <f>'Bull DCF'!W35</f>
        <v>0</v>
      </c>
      <c r="P828">
        <f>'Bull DCF'!X35</f>
        <v>0</v>
      </c>
      <c r="Q828">
        <f>'Bull DCF'!Y35</f>
        <v>0</v>
      </c>
      <c r="R828">
        <f>'Bull DCF'!Z35</f>
        <v>0</v>
      </c>
      <c r="S828">
        <f>'Bull DCF'!AA35</f>
        <v>0</v>
      </c>
      <c r="T828">
        <f>'Bull DCF'!AB35</f>
        <v>0</v>
      </c>
      <c r="U828">
        <f>'Bull DCF'!AC35</f>
        <v>0</v>
      </c>
      <c r="V828">
        <f>'Bull DCF'!AD35</f>
        <v>0</v>
      </c>
      <c r="W828">
        <f>'Bull DCF'!AE35</f>
        <v>0</v>
      </c>
    </row>
    <row r="829" spans="1:23">
      <c r="A829">
        <f>'Bull DCF'!I36</f>
        <v>0</v>
      </c>
      <c r="B829">
        <f>'Bull DCF'!J36</f>
        <v>0</v>
      </c>
      <c r="C829">
        <f>'Bull DCF'!K36</f>
        <v>0</v>
      </c>
      <c r="D829">
        <f>'Bull DCF'!L36</f>
        <v>0</v>
      </c>
      <c r="E829">
        <f>'Bull DCF'!M36</f>
        <v>0</v>
      </c>
      <c r="F829">
        <f>'Bull DCF'!N36</f>
        <v>0</v>
      </c>
      <c r="G829">
        <f>'Bull DCF'!O36</f>
        <v>0</v>
      </c>
      <c r="H829">
        <f>'Bull DCF'!P36</f>
        <v>0</v>
      </c>
      <c r="I829">
        <f>'Bull DCF'!Q36</f>
        <v>0</v>
      </c>
      <c r="J829">
        <f>'Bull DCF'!R36</f>
        <v>0</v>
      </c>
      <c r="K829">
        <f>'Bull DCF'!S36</f>
        <v>0</v>
      </c>
      <c r="L829">
        <f>'Bull DCF'!T36</f>
        <v>0</v>
      </c>
      <c r="M829">
        <f>'Bull DCF'!U36</f>
        <v>0</v>
      </c>
      <c r="N829">
        <f>'Bull DCF'!V36</f>
        <v>0</v>
      </c>
      <c r="O829">
        <f>'Bull DCF'!W36</f>
        <v>0</v>
      </c>
      <c r="P829">
        <f>'Bull DCF'!X36</f>
        <v>0</v>
      </c>
      <c r="Q829">
        <f>'Bull DCF'!Y36</f>
        <v>0</v>
      </c>
      <c r="R829">
        <f>'Bull DCF'!Z36</f>
        <v>0</v>
      </c>
      <c r="S829">
        <f>'Bull DCF'!AA36</f>
        <v>0</v>
      </c>
      <c r="T829">
        <f>'Bull DCF'!AB36</f>
        <v>0</v>
      </c>
      <c r="U829">
        <f>'Bull DCF'!AC36</f>
        <v>0</v>
      </c>
      <c r="V829">
        <f>'Bull DCF'!AD36</f>
        <v>0</v>
      </c>
      <c r="W829">
        <f>'Bull DCF'!AE36</f>
        <v>0</v>
      </c>
    </row>
    <row r="830" spans="1:23">
      <c r="A830" t="str">
        <f>'Bull DCF'!I37</f>
        <v>Base case fair value (one year forward)</v>
      </c>
      <c r="B830">
        <f>'Bull DCF'!J37</f>
        <v>0</v>
      </c>
      <c r="C830">
        <f>'Bull DCF'!K37</f>
        <v>0</v>
      </c>
      <c r="D830">
        <f>'Bull DCF'!L37</f>
        <v>0</v>
      </c>
      <c r="E830">
        <f>'Bull DCF'!M37</f>
        <v>0</v>
      </c>
      <c r="F830">
        <f>'Bull DCF'!N37</f>
        <v>0</v>
      </c>
      <c r="G830">
        <f>'Bull DCF'!O37</f>
        <v>0</v>
      </c>
      <c r="H830">
        <f>'Bull DCF'!P37</f>
        <v>0</v>
      </c>
      <c r="I830">
        <f>'Bull DCF'!Q37</f>
        <v>0</v>
      </c>
      <c r="J830">
        <f>'Bull DCF'!R37</f>
        <v>0</v>
      </c>
      <c r="K830">
        <f>'Bull DCF'!S37</f>
        <v>0</v>
      </c>
      <c r="L830">
        <f>'Bull DCF'!T37</f>
        <v>0</v>
      </c>
      <c r="M830">
        <f>'Bull DCF'!U37</f>
        <v>0</v>
      </c>
      <c r="N830">
        <f>'Bull DCF'!V37</f>
        <v>0</v>
      </c>
      <c r="O830">
        <f>'Bull DCF'!W37</f>
        <v>0</v>
      </c>
      <c r="P830">
        <f>'Bull DCF'!X37</f>
        <v>0</v>
      </c>
      <c r="Q830">
        <f>'Bull DCF'!Y37</f>
        <v>0</v>
      </c>
      <c r="R830">
        <f>'Bull DCF'!Z37</f>
        <v>0</v>
      </c>
      <c r="S830">
        <f>'Bull DCF'!AA37</f>
        <v>0</v>
      </c>
      <c r="T830">
        <f>'Bull DCF'!AB37</f>
        <v>0</v>
      </c>
      <c r="U830">
        <f>'Bull DCF'!AC37</f>
        <v>0</v>
      </c>
      <c r="V830">
        <f>'Bull DCF'!AD37</f>
        <v>0</v>
      </c>
      <c r="W830">
        <f>'Bull DCF'!AE37</f>
        <v>0</v>
      </c>
    </row>
    <row r="831" spans="1:23">
      <c r="A831" t="str">
        <f>'Bull DCF'!I38</f>
        <v>PV of FCF</v>
      </c>
      <c r="B831">
        <f>'Bull DCF'!J38</f>
        <v>0</v>
      </c>
      <c r="C831">
        <f>'Bull DCF'!K38</f>
        <v>0</v>
      </c>
      <c r="D831">
        <f>'Bull DCF'!L38</f>
        <v>857.80810371839812</v>
      </c>
      <c r="E831">
        <f>'Bull DCF'!M38</f>
        <v>0</v>
      </c>
      <c r="F831">
        <f>'Bull DCF'!N38</f>
        <v>0</v>
      </c>
      <c r="G831">
        <f>'Bull DCF'!O38</f>
        <v>0</v>
      </c>
      <c r="H831">
        <f>'Bull DCF'!P38</f>
        <v>0</v>
      </c>
      <c r="I831">
        <f>'Bull DCF'!Q38</f>
        <v>0</v>
      </c>
      <c r="J831">
        <f>'Bull DCF'!R38</f>
        <v>0</v>
      </c>
      <c r="K831">
        <f>'Bull DCF'!S38</f>
        <v>0</v>
      </c>
      <c r="L831">
        <f>'Bull DCF'!T38</f>
        <v>0</v>
      </c>
      <c r="M831">
        <f>'Bull DCF'!U38</f>
        <v>0</v>
      </c>
      <c r="N831">
        <f>'Bull DCF'!V38</f>
        <v>0</v>
      </c>
      <c r="O831">
        <f>'Bull DCF'!W38</f>
        <v>0</v>
      </c>
      <c r="P831">
        <f>'Bull DCF'!X38</f>
        <v>0</v>
      </c>
      <c r="Q831">
        <f>'Bull DCF'!Y38</f>
        <v>0</v>
      </c>
      <c r="R831">
        <f>'Bull DCF'!Z38</f>
        <v>0</v>
      </c>
      <c r="S831">
        <f>'Bull DCF'!AA38</f>
        <v>0</v>
      </c>
      <c r="T831">
        <f>'Bull DCF'!AB38</f>
        <v>0</v>
      </c>
      <c r="U831">
        <f>'Bull DCF'!AC38</f>
        <v>0</v>
      </c>
      <c r="V831">
        <f>'Bull DCF'!AD38</f>
        <v>0</v>
      </c>
      <c r="W831">
        <f>'Bull DCF'!AE38</f>
        <v>0</v>
      </c>
    </row>
    <row r="832" spans="1:23">
      <c r="A832" t="str">
        <f>'Bull DCF'!I39</f>
        <v>NPV of terminal value</v>
      </c>
      <c r="B832">
        <f>'Bull DCF'!J39</f>
        <v>0</v>
      </c>
      <c r="C832">
        <f>'Bull DCF'!K39</f>
        <v>0</v>
      </c>
      <c r="D832">
        <f>'Bull DCF'!L39</f>
        <v>1788.0410179307971</v>
      </c>
      <c r="E832">
        <f>'Bull DCF'!M39</f>
        <v>0</v>
      </c>
      <c r="F832">
        <f>'Bull DCF'!N39</f>
        <v>0</v>
      </c>
      <c r="G832">
        <f>'Bull DCF'!O39</f>
        <v>0</v>
      </c>
      <c r="H832">
        <f>'Bull DCF'!P39</f>
        <v>0</v>
      </c>
      <c r="I832">
        <f>'Bull DCF'!Q39</f>
        <v>0</v>
      </c>
      <c r="J832">
        <f>'Bull DCF'!R39</f>
        <v>0</v>
      </c>
      <c r="K832">
        <f>'Bull DCF'!S39</f>
        <v>0</v>
      </c>
      <c r="L832">
        <f>'Bull DCF'!T39</f>
        <v>0</v>
      </c>
      <c r="M832">
        <f>'Bull DCF'!U39</f>
        <v>0</v>
      </c>
      <c r="N832">
        <f>'Bull DCF'!V39</f>
        <v>0</v>
      </c>
      <c r="O832">
        <f>'Bull DCF'!W39</f>
        <v>0</v>
      </c>
      <c r="P832">
        <f>'Bull DCF'!X39</f>
        <v>0</v>
      </c>
      <c r="Q832">
        <f>'Bull DCF'!Y39</f>
        <v>0</v>
      </c>
      <c r="R832">
        <f>'Bull DCF'!Z39</f>
        <v>0</v>
      </c>
      <c r="S832">
        <f>'Bull DCF'!AA39</f>
        <v>0</v>
      </c>
      <c r="T832">
        <f>'Bull DCF'!AB39</f>
        <v>0</v>
      </c>
      <c r="U832">
        <f>'Bull DCF'!AC39</f>
        <v>0</v>
      </c>
      <c r="V832">
        <f>'Bull DCF'!AD39</f>
        <v>0</v>
      </c>
      <c r="W832">
        <f>'Bull DCF'!AE39</f>
        <v>0</v>
      </c>
    </row>
    <row r="833" spans="1:23">
      <c r="A833" t="str">
        <f>'Bull DCF'!I40</f>
        <v>Enterprise value</v>
      </c>
      <c r="B833">
        <f>'Bull DCF'!J40</f>
        <v>0</v>
      </c>
      <c r="C833">
        <f>'Bull DCF'!K40</f>
        <v>0</v>
      </c>
      <c r="D833">
        <f>'Bull DCF'!L40</f>
        <v>2645.8491216491952</v>
      </c>
      <c r="E833">
        <f>'Bull DCF'!M40</f>
        <v>0</v>
      </c>
      <c r="F833">
        <f>'Bull DCF'!N40</f>
        <v>0</v>
      </c>
      <c r="G833">
        <f>'Bull DCF'!O40</f>
        <v>0</v>
      </c>
      <c r="H833">
        <f>'Bull DCF'!P40</f>
        <v>0</v>
      </c>
      <c r="I833">
        <f>'Bull DCF'!Q40</f>
        <v>0</v>
      </c>
      <c r="J833">
        <f>'Bull DCF'!R40</f>
        <v>0</v>
      </c>
      <c r="K833">
        <f>'Bull DCF'!S40</f>
        <v>0</v>
      </c>
      <c r="L833">
        <f>'Bull DCF'!T40</f>
        <v>0</v>
      </c>
      <c r="M833">
        <f>'Bull DCF'!U40</f>
        <v>0</v>
      </c>
      <c r="N833">
        <f>'Bull DCF'!V40</f>
        <v>0</v>
      </c>
      <c r="O833">
        <f>'Bull DCF'!W40</f>
        <v>0</v>
      </c>
      <c r="P833">
        <f>'Bull DCF'!X40</f>
        <v>0</v>
      </c>
      <c r="Q833">
        <f>'Bull DCF'!Y40</f>
        <v>0</v>
      </c>
      <c r="R833">
        <f>'Bull DCF'!Z40</f>
        <v>0</v>
      </c>
      <c r="S833">
        <f>'Bull DCF'!AA40</f>
        <v>0</v>
      </c>
      <c r="T833">
        <f>'Bull DCF'!AB40</f>
        <v>0</v>
      </c>
      <c r="U833">
        <f>'Bull DCF'!AC40</f>
        <v>0</v>
      </c>
      <c r="V833">
        <f>'Bull DCF'!AD40</f>
        <v>0</v>
      </c>
      <c r="W833">
        <f>'Bull DCF'!AE40</f>
        <v>0</v>
      </c>
    </row>
    <row r="834" spans="1:23">
      <c r="A834" t="str">
        <f>'Bull DCF'!I41</f>
        <v>(-) LT Debt</v>
      </c>
      <c r="B834">
        <f>'Bull DCF'!J41</f>
        <v>0</v>
      </c>
      <c r="C834">
        <f>'Bull DCF'!K41</f>
        <v>0</v>
      </c>
      <c r="D834">
        <f>'Bull DCF'!L41</f>
        <v>6.4500000000000011</v>
      </c>
      <c r="E834">
        <f>'Bull DCF'!M41</f>
        <v>0</v>
      </c>
      <c r="F834">
        <f>'Bull DCF'!N41</f>
        <v>0</v>
      </c>
      <c r="G834">
        <f>'Bull DCF'!O41</f>
        <v>0</v>
      </c>
      <c r="H834">
        <f>'Bull DCF'!P41</f>
        <v>0</v>
      </c>
      <c r="I834">
        <f>'Bull DCF'!Q41</f>
        <v>0</v>
      </c>
      <c r="J834">
        <f>'Bull DCF'!R41</f>
        <v>0</v>
      </c>
      <c r="K834">
        <f>'Bull DCF'!S41</f>
        <v>0</v>
      </c>
      <c r="L834">
        <f>'Bull DCF'!T41</f>
        <v>0</v>
      </c>
      <c r="M834">
        <f>'Bull DCF'!U41</f>
        <v>0</v>
      </c>
      <c r="N834">
        <f>'Bull DCF'!V41</f>
        <v>0</v>
      </c>
      <c r="O834">
        <f>'Bull DCF'!W41</f>
        <v>0</v>
      </c>
      <c r="P834">
        <f>'Bull DCF'!X41</f>
        <v>0</v>
      </c>
      <c r="Q834">
        <f>'Bull DCF'!Y41</f>
        <v>0</v>
      </c>
      <c r="R834">
        <f>'Bull DCF'!Z41</f>
        <v>0</v>
      </c>
      <c r="S834">
        <f>'Bull DCF'!AA41</f>
        <v>0</v>
      </c>
      <c r="T834">
        <f>'Bull DCF'!AB41</f>
        <v>0</v>
      </c>
      <c r="U834">
        <f>'Bull DCF'!AC41</f>
        <v>0</v>
      </c>
      <c r="V834">
        <f>'Bull DCF'!AD41</f>
        <v>0</v>
      </c>
      <c r="W834">
        <f>'Bull DCF'!AE41</f>
        <v>0</v>
      </c>
    </row>
    <row r="835" spans="1:23">
      <c r="A835" t="str">
        <f>'Bull DCF'!I42</f>
        <v>(+) Cash</v>
      </c>
      <c r="B835">
        <f>'Bull DCF'!J42</f>
        <v>0</v>
      </c>
      <c r="C835">
        <f>'Bull DCF'!K42</f>
        <v>0</v>
      </c>
      <c r="D835">
        <f>'Bull DCF'!L42</f>
        <v>591.24392974956243</v>
      </c>
      <c r="E835">
        <f>'Bull DCF'!M42</f>
        <v>0</v>
      </c>
      <c r="F835">
        <f>'Bull DCF'!N42</f>
        <v>0</v>
      </c>
      <c r="G835">
        <f>'Bull DCF'!O42</f>
        <v>0</v>
      </c>
      <c r="H835">
        <f>'Bull DCF'!P42</f>
        <v>0</v>
      </c>
      <c r="I835">
        <f>'Bull DCF'!Q42</f>
        <v>0</v>
      </c>
      <c r="J835">
        <f>'Bull DCF'!R42</f>
        <v>0</v>
      </c>
      <c r="K835">
        <f>'Bull DCF'!S42</f>
        <v>0</v>
      </c>
      <c r="L835">
        <f>'Bull DCF'!T42</f>
        <v>0</v>
      </c>
      <c r="M835">
        <f>'Bull DCF'!U42</f>
        <v>0</v>
      </c>
      <c r="N835">
        <f>'Bull DCF'!V42</f>
        <v>0</v>
      </c>
      <c r="O835">
        <f>'Bull DCF'!W42</f>
        <v>0</v>
      </c>
      <c r="P835">
        <f>'Bull DCF'!X42</f>
        <v>0</v>
      </c>
      <c r="Q835">
        <f>'Bull DCF'!Y42</f>
        <v>0</v>
      </c>
      <c r="R835">
        <f>'Bull DCF'!Z42</f>
        <v>0</v>
      </c>
      <c r="S835">
        <f>'Bull DCF'!AA42</f>
        <v>0</v>
      </c>
      <c r="T835">
        <f>'Bull DCF'!AB42</f>
        <v>0</v>
      </c>
      <c r="U835">
        <f>'Bull DCF'!AC42</f>
        <v>0</v>
      </c>
      <c r="V835">
        <f>'Bull DCF'!AD42</f>
        <v>0</v>
      </c>
      <c r="W835">
        <f>'Bull DCF'!AE42</f>
        <v>0</v>
      </c>
    </row>
    <row r="836" spans="1:23">
      <c r="A836" t="str">
        <f>'Bull DCF'!I43</f>
        <v>Equity value</v>
      </c>
      <c r="B836">
        <f>'Bull DCF'!J43</f>
        <v>0</v>
      </c>
      <c r="C836">
        <f>'Bull DCF'!K43</f>
        <v>0</v>
      </c>
      <c r="D836">
        <f>'Bull DCF'!L43</f>
        <v>3230.643051398758</v>
      </c>
      <c r="E836">
        <f>'Bull DCF'!M43</f>
        <v>0</v>
      </c>
      <c r="F836">
        <f>'Bull DCF'!N43</f>
        <v>0</v>
      </c>
      <c r="G836">
        <f>'Bull DCF'!O43</f>
        <v>0</v>
      </c>
      <c r="H836">
        <f>'Bull DCF'!P43</f>
        <v>0</v>
      </c>
      <c r="I836">
        <f>'Bull DCF'!Q43</f>
        <v>0</v>
      </c>
      <c r="J836">
        <f>'Bull DCF'!R43</f>
        <v>0</v>
      </c>
      <c r="K836">
        <f>'Bull DCF'!S43</f>
        <v>0</v>
      </c>
      <c r="L836">
        <f>'Bull DCF'!T43</f>
        <v>0</v>
      </c>
      <c r="M836">
        <f>'Bull DCF'!U43</f>
        <v>0</v>
      </c>
      <c r="N836">
        <f>'Bull DCF'!V43</f>
        <v>0</v>
      </c>
      <c r="O836">
        <f>'Bull DCF'!W43</f>
        <v>0</v>
      </c>
      <c r="P836">
        <f>'Bull DCF'!X43</f>
        <v>0</v>
      </c>
      <c r="Q836">
        <f>'Bull DCF'!Y43</f>
        <v>0</v>
      </c>
      <c r="R836">
        <f>'Bull DCF'!Z43</f>
        <v>0</v>
      </c>
      <c r="S836">
        <f>'Bull DCF'!AA43</f>
        <v>0</v>
      </c>
      <c r="T836">
        <f>'Bull DCF'!AB43</f>
        <v>0</v>
      </c>
      <c r="U836">
        <f>'Bull DCF'!AC43</f>
        <v>0</v>
      </c>
      <c r="V836">
        <f>'Bull DCF'!AD43</f>
        <v>0</v>
      </c>
      <c r="W836">
        <f>'Bull DCF'!AE43</f>
        <v>0</v>
      </c>
    </row>
    <row r="837" spans="1:23">
      <c r="A837" t="str">
        <f>'Bull DCF'!I44</f>
        <v>Fully Diluted Shares</v>
      </c>
      <c r="B837">
        <f>'Bull DCF'!J44</f>
        <v>0</v>
      </c>
      <c r="C837">
        <f>'Bull DCF'!K44</f>
        <v>0</v>
      </c>
      <c r="D837">
        <f>'Bull DCF'!L44</f>
        <v>67.770156</v>
      </c>
      <c r="E837">
        <f>'Bull DCF'!M44</f>
        <v>0</v>
      </c>
      <c r="F837">
        <f>'Bull DCF'!N44</f>
        <v>0</v>
      </c>
      <c r="G837">
        <f>'Bull DCF'!O44</f>
        <v>0</v>
      </c>
      <c r="H837">
        <f>'Bull DCF'!P44</f>
        <v>0</v>
      </c>
      <c r="I837">
        <f>'Bull DCF'!Q44</f>
        <v>0</v>
      </c>
      <c r="J837">
        <f>'Bull DCF'!R44</f>
        <v>0</v>
      </c>
      <c r="K837">
        <f>'Bull DCF'!S44</f>
        <v>0</v>
      </c>
      <c r="L837">
        <f>'Bull DCF'!T44</f>
        <v>0</v>
      </c>
      <c r="M837">
        <f>'Bull DCF'!U44</f>
        <v>0</v>
      </c>
      <c r="N837">
        <f>'Bull DCF'!V44</f>
        <v>0</v>
      </c>
      <c r="O837">
        <f>'Bull DCF'!W44</f>
        <v>0</v>
      </c>
      <c r="P837">
        <f>'Bull DCF'!X44</f>
        <v>0</v>
      </c>
      <c r="Q837">
        <f>'Bull DCF'!Y44</f>
        <v>0</v>
      </c>
      <c r="R837">
        <f>'Bull DCF'!Z44</f>
        <v>0</v>
      </c>
      <c r="S837">
        <f>'Bull DCF'!AA44</f>
        <v>0</v>
      </c>
      <c r="T837">
        <f>'Bull DCF'!AB44</f>
        <v>0</v>
      </c>
      <c r="U837">
        <f>'Bull DCF'!AC44</f>
        <v>0</v>
      </c>
      <c r="V837">
        <f>'Bull DCF'!AD44</f>
        <v>0</v>
      </c>
      <c r="W837">
        <f>'Bull DCF'!AE44</f>
        <v>0</v>
      </c>
    </row>
    <row r="838" spans="1:23">
      <c r="A838" t="str">
        <f>'Bull DCF'!I45</f>
        <v>Equity value per share</v>
      </c>
      <c r="B838">
        <f>'Bull DCF'!J45</f>
        <v>0</v>
      </c>
      <c r="C838">
        <f>'Bull DCF'!K45</f>
        <v>0</v>
      </c>
      <c r="D838">
        <f>'Bull DCF'!L45</f>
        <v>48</v>
      </c>
      <c r="E838">
        <f>'Bull DCF'!M45</f>
        <v>0</v>
      </c>
      <c r="F838">
        <f>'Bull DCF'!N45</f>
        <v>0</v>
      </c>
      <c r="G838">
        <f>'Bull DCF'!O45</f>
        <v>0</v>
      </c>
      <c r="H838">
        <f>'Bull DCF'!P45</f>
        <v>0</v>
      </c>
      <c r="I838">
        <f>'Bull DCF'!Q45</f>
        <v>0</v>
      </c>
      <c r="J838">
        <f>'Bull DCF'!R45</f>
        <v>0</v>
      </c>
      <c r="K838">
        <f>'Bull DCF'!S45</f>
        <v>0</v>
      </c>
      <c r="L838">
        <f>'Bull DCF'!T45</f>
        <v>0</v>
      </c>
      <c r="M838">
        <f>'Bull DCF'!U45</f>
        <v>0</v>
      </c>
      <c r="N838">
        <f>'Bull DCF'!V45</f>
        <v>0</v>
      </c>
      <c r="O838">
        <f>'Bull DCF'!W45</f>
        <v>0</v>
      </c>
      <c r="P838">
        <f>'Bull DCF'!X45</f>
        <v>0</v>
      </c>
      <c r="Q838">
        <f>'Bull DCF'!Y45</f>
        <v>0</v>
      </c>
      <c r="R838">
        <f>'Bull DCF'!Z45</f>
        <v>0</v>
      </c>
      <c r="S838">
        <f>'Bull DCF'!AA45</f>
        <v>0</v>
      </c>
      <c r="T838">
        <f>'Bull DCF'!AB45</f>
        <v>0</v>
      </c>
      <c r="U838">
        <f>'Bull DCF'!AC45</f>
        <v>0</v>
      </c>
      <c r="V838">
        <f>'Bull DCF'!AD45</f>
        <v>0</v>
      </c>
      <c r="W838">
        <f>'Bull DCF'!AE45</f>
        <v>0</v>
      </c>
    </row>
    <row r="839" spans="1:23">
      <c r="A839" t="str">
        <f>'Bull DCF'!I46</f>
        <v>Implied terminal EBITDA multiple</v>
      </c>
      <c r="B839">
        <f>'Bull DCF'!J46</f>
        <v>0</v>
      </c>
      <c r="C839">
        <f>'Bull DCF'!K46</f>
        <v>0</v>
      </c>
      <c r="D839">
        <f>'Bull DCF'!L46</f>
        <v>5.2</v>
      </c>
      <c r="E839">
        <f>'Bull DCF'!M46</f>
        <v>0</v>
      </c>
      <c r="F839">
        <f>'Bull DCF'!N46</f>
        <v>0</v>
      </c>
      <c r="G839">
        <f>'Bull DCF'!O46</f>
        <v>0</v>
      </c>
      <c r="H839">
        <f>'Bull DCF'!P46</f>
        <v>0</v>
      </c>
      <c r="I839">
        <f>'Bull DCF'!Q46</f>
        <v>0</v>
      </c>
      <c r="J839">
        <f>'Bull DCF'!R46</f>
        <v>0</v>
      </c>
      <c r="K839">
        <f>'Bull DCF'!S46</f>
        <v>0</v>
      </c>
      <c r="L839">
        <f>'Bull DCF'!T46</f>
        <v>0</v>
      </c>
      <c r="M839">
        <f>'Bull DCF'!U46</f>
        <v>0</v>
      </c>
      <c r="N839">
        <f>'Bull DCF'!V46</f>
        <v>0</v>
      </c>
      <c r="O839">
        <f>'Bull DCF'!W46</f>
        <v>0</v>
      </c>
      <c r="P839">
        <f>'Bull DCF'!X46</f>
        <v>0</v>
      </c>
      <c r="Q839">
        <f>'Bull DCF'!Y46</f>
        <v>0</v>
      </c>
      <c r="R839">
        <f>'Bull DCF'!Z46</f>
        <v>0</v>
      </c>
      <c r="S839">
        <f>'Bull DCF'!AA46</f>
        <v>0</v>
      </c>
      <c r="T839">
        <f>'Bull DCF'!AB46</f>
        <v>0</v>
      </c>
      <c r="U839">
        <f>'Bull DCF'!AC46</f>
        <v>0</v>
      </c>
      <c r="V839">
        <f>'Bull DCF'!AD46</f>
        <v>0</v>
      </c>
      <c r="W839">
        <f>'Bull DCF'!AE46</f>
        <v>0</v>
      </c>
    </row>
    <row r="840" spans="1:23">
      <c r="A840">
        <f>'Bull DCF'!I47</f>
        <v>0</v>
      </c>
      <c r="B840">
        <f>'Bull DCF'!J47</f>
        <v>0</v>
      </c>
      <c r="C840">
        <f>'Bull DCF'!K47</f>
        <v>0</v>
      </c>
      <c r="D840">
        <f>'Bull DCF'!L47</f>
        <v>0</v>
      </c>
      <c r="E840">
        <f>'Bull DCF'!M47</f>
        <v>0</v>
      </c>
      <c r="F840">
        <f>'Bull DCF'!N47</f>
        <v>0</v>
      </c>
      <c r="G840">
        <f>'Bull DCF'!O47</f>
        <v>0</v>
      </c>
      <c r="H840">
        <f>'Bull DCF'!P47</f>
        <v>0</v>
      </c>
      <c r="I840">
        <f>'Bull DCF'!Q47</f>
        <v>0</v>
      </c>
      <c r="J840">
        <f>'Bull DCF'!R47</f>
        <v>0</v>
      </c>
      <c r="K840">
        <f>'Bull DCF'!S47</f>
        <v>0</v>
      </c>
      <c r="L840">
        <f>'Bull DCF'!T47</f>
        <v>0</v>
      </c>
      <c r="M840">
        <f>'Bull DCF'!U47</f>
        <v>0</v>
      </c>
      <c r="N840">
        <f>'Bull DCF'!V47</f>
        <v>0</v>
      </c>
      <c r="O840">
        <f>'Bull DCF'!W47</f>
        <v>0</v>
      </c>
      <c r="P840">
        <f>'Bull DCF'!X47</f>
        <v>0</v>
      </c>
      <c r="Q840">
        <f>'Bull DCF'!Y47</f>
        <v>0</v>
      </c>
      <c r="R840">
        <f>'Bull DCF'!Z47</f>
        <v>0</v>
      </c>
      <c r="S840">
        <f>'Bull DCF'!AA47</f>
        <v>0</v>
      </c>
      <c r="T840">
        <f>'Bull DCF'!AB47</f>
        <v>0</v>
      </c>
      <c r="U840">
        <f>'Bull DCF'!AC47</f>
        <v>0</v>
      </c>
      <c r="V840">
        <f>'Bull DCF'!AD47</f>
        <v>0</v>
      </c>
      <c r="W840">
        <f>'Bull DCF'!AE47</f>
        <v>0</v>
      </c>
    </row>
    <row r="841" spans="1:23">
      <c r="A841">
        <f>'Bull DCF'!I48</f>
        <v>0</v>
      </c>
      <c r="B841">
        <f>'Bull DCF'!J48</f>
        <v>0</v>
      </c>
      <c r="C841">
        <f>'Bull DCF'!K48</f>
        <v>0</v>
      </c>
      <c r="D841">
        <f>'Bull DCF'!L48</f>
        <v>0</v>
      </c>
      <c r="E841">
        <f>'Bull DCF'!M48</f>
        <v>0</v>
      </c>
      <c r="F841">
        <f>'Bull DCF'!N48</f>
        <v>0</v>
      </c>
      <c r="G841">
        <f>'Bull DCF'!O48</f>
        <v>0</v>
      </c>
      <c r="H841">
        <f>'Bull DCF'!P48</f>
        <v>0</v>
      </c>
      <c r="I841">
        <f>'Bull DCF'!Q48</f>
        <v>0</v>
      </c>
      <c r="J841">
        <f>'Bull DCF'!R48</f>
        <v>0</v>
      </c>
      <c r="K841">
        <f>'Bull DCF'!S48</f>
        <v>0</v>
      </c>
      <c r="L841">
        <f>'Bull DCF'!T48</f>
        <v>0</v>
      </c>
      <c r="M841">
        <f>'Bull DCF'!U48</f>
        <v>0</v>
      </c>
      <c r="N841">
        <f>'Bull DCF'!V48</f>
        <v>0</v>
      </c>
      <c r="O841">
        <f>'Bull DCF'!W48</f>
        <v>0</v>
      </c>
      <c r="P841">
        <f>'Bull DCF'!X48</f>
        <v>0</v>
      </c>
      <c r="Q841">
        <f>'Bull DCF'!Y48</f>
        <v>0</v>
      </c>
      <c r="R841">
        <f>'Bull DCF'!Z48</f>
        <v>0</v>
      </c>
      <c r="S841">
        <f>'Bull DCF'!AA48</f>
        <v>0</v>
      </c>
      <c r="T841">
        <f>'Bull DCF'!AB48</f>
        <v>0</v>
      </c>
      <c r="U841">
        <f>'Bull DCF'!AC48</f>
        <v>0</v>
      </c>
      <c r="V841">
        <f>'Bull DCF'!AD48</f>
        <v>0</v>
      </c>
      <c r="W841">
        <f>'Bull DCF'!AE48</f>
        <v>0</v>
      </c>
    </row>
    <row r="842" spans="1:23">
      <c r="A842" t="str">
        <f>'Bull DCF'!I49</f>
        <v>DCF valuation assumptions</v>
      </c>
      <c r="B842">
        <f>'Bull DCF'!J49</f>
        <v>0</v>
      </c>
      <c r="C842">
        <f>'Bull DCF'!K49</f>
        <v>0</v>
      </c>
      <c r="D842">
        <f>'Bull DCF'!L49</f>
        <v>0</v>
      </c>
      <c r="E842">
        <f>'Bull DCF'!M49</f>
        <v>0</v>
      </c>
      <c r="F842">
        <f>'Bull DCF'!N49</f>
        <v>0</v>
      </c>
      <c r="G842">
        <f>'Bull DCF'!O49</f>
        <v>0</v>
      </c>
      <c r="H842">
        <f>'Bull DCF'!P49</f>
        <v>0</v>
      </c>
      <c r="I842">
        <f>'Bull DCF'!Q49</f>
        <v>0</v>
      </c>
      <c r="J842">
        <f>'Bull DCF'!R49</f>
        <v>0</v>
      </c>
      <c r="K842">
        <f>'Bull DCF'!S49</f>
        <v>0</v>
      </c>
      <c r="L842">
        <f>'Bull DCF'!T49</f>
        <v>0</v>
      </c>
      <c r="M842">
        <f>'Bull DCF'!U49</f>
        <v>0</v>
      </c>
      <c r="N842">
        <f>'Bull DCF'!V49</f>
        <v>0</v>
      </c>
      <c r="O842">
        <f>'Bull DCF'!W49</f>
        <v>0</v>
      </c>
      <c r="P842">
        <f>'Bull DCF'!X49</f>
        <v>0</v>
      </c>
      <c r="Q842">
        <f>'Bull DCF'!Y49</f>
        <v>0</v>
      </c>
      <c r="R842">
        <f>'Bull DCF'!Z49</f>
        <v>0</v>
      </c>
      <c r="S842">
        <f>'Bull DCF'!AA49</f>
        <v>0</v>
      </c>
      <c r="T842">
        <f>'Bull DCF'!AB49</f>
        <v>0</v>
      </c>
      <c r="U842">
        <f>'Bull DCF'!AC49</f>
        <v>0</v>
      </c>
      <c r="V842">
        <f>'Bull DCF'!AD49</f>
        <v>0</v>
      </c>
      <c r="W842">
        <f>'Bull DCF'!AE49</f>
        <v>0</v>
      </c>
    </row>
    <row r="843" spans="1:23">
      <c r="A843" t="str">
        <f>'Bull DCF'!I50</f>
        <v>Valuation Date</v>
      </c>
      <c r="B843">
        <f>'Bull DCF'!J50</f>
        <v>0</v>
      </c>
      <c r="C843">
        <f>'Bull DCF'!K50</f>
        <v>0</v>
      </c>
      <c r="D843" t="str">
        <f>'Bull DCF'!L50</f>
        <v>One year forward</v>
      </c>
      <c r="E843">
        <f>'Bull DCF'!M50</f>
        <v>0</v>
      </c>
      <c r="F843">
        <f>'Bull DCF'!N50</f>
        <v>0</v>
      </c>
      <c r="G843">
        <f>'Bull DCF'!O50</f>
        <v>0</v>
      </c>
      <c r="H843">
        <f>'Bull DCF'!P50</f>
        <v>0</v>
      </c>
      <c r="I843">
        <f>'Bull DCF'!Q50</f>
        <v>0</v>
      </c>
      <c r="J843">
        <f>'Bull DCF'!R50</f>
        <v>0</v>
      </c>
      <c r="K843">
        <f>'Bull DCF'!S50</f>
        <v>0</v>
      </c>
      <c r="L843">
        <f>'Bull DCF'!T50</f>
        <v>0</v>
      </c>
      <c r="M843">
        <f>'Bull DCF'!U50</f>
        <v>0</v>
      </c>
      <c r="N843">
        <f>'Bull DCF'!V50</f>
        <v>0</v>
      </c>
      <c r="O843">
        <f>'Bull DCF'!W50</f>
        <v>0</v>
      </c>
      <c r="P843">
        <f>'Bull DCF'!X50</f>
        <v>0</v>
      </c>
      <c r="Q843">
        <f>'Bull DCF'!Y50</f>
        <v>0</v>
      </c>
      <c r="R843">
        <f>'Bull DCF'!Z50</f>
        <v>0</v>
      </c>
      <c r="S843">
        <f>'Bull DCF'!AA50</f>
        <v>0</v>
      </c>
      <c r="T843">
        <f>'Bull DCF'!AB50</f>
        <v>0</v>
      </c>
      <c r="U843">
        <f>'Bull DCF'!AC50</f>
        <v>0</v>
      </c>
      <c r="V843">
        <f>'Bull DCF'!AD50</f>
        <v>0</v>
      </c>
      <c r="W843">
        <f>'Bull DCF'!AE50</f>
        <v>0</v>
      </c>
    </row>
    <row r="844" spans="1:23">
      <c r="A844" t="str">
        <f>'Bull DCF'!I51</f>
        <v>Cost of Equity</v>
      </c>
      <c r="B844">
        <f>'Bull DCF'!J51</f>
        <v>0</v>
      </c>
      <c r="C844">
        <f>'Bull DCF'!K51</f>
        <v>0</v>
      </c>
      <c r="D844">
        <f>'Bull DCF'!L51</f>
        <v>7.8861600000000004E-2</v>
      </c>
      <c r="E844">
        <f>'Bull DCF'!M51</f>
        <v>0</v>
      </c>
      <c r="F844">
        <f>'Bull DCF'!N51</f>
        <v>0</v>
      </c>
      <c r="G844">
        <f>'Bull DCF'!O51</f>
        <v>0</v>
      </c>
      <c r="H844">
        <f>'Bull DCF'!P51</f>
        <v>0</v>
      </c>
      <c r="I844">
        <f>'Bull DCF'!Q51</f>
        <v>0</v>
      </c>
      <c r="J844">
        <f>'Bull DCF'!R51</f>
        <v>0</v>
      </c>
      <c r="K844">
        <f>'Bull DCF'!S51</f>
        <v>0</v>
      </c>
      <c r="L844">
        <f>'Bull DCF'!T51</f>
        <v>0</v>
      </c>
      <c r="M844">
        <f>'Bull DCF'!U51</f>
        <v>0</v>
      </c>
      <c r="N844">
        <f>'Bull DCF'!V51</f>
        <v>0</v>
      </c>
      <c r="O844">
        <f>'Bull DCF'!W51</f>
        <v>0</v>
      </c>
      <c r="P844">
        <f>'Bull DCF'!X51</f>
        <v>0</v>
      </c>
      <c r="Q844">
        <f>'Bull DCF'!Y51</f>
        <v>0</v>
      </c>
      <c r="R844">
        <f>'Bull DCF'!Z51</f>
        <v>0</v>
      </c>
      <c r="S844">
        <f>'Bull DCF'!AA51</f>
        <v>0</v>
      </c>
      <c r="T844">
        <f>'Bull DCF'!AB51</f>
        <v>0</v>
      </c>
      <c r="U844">
        <f>'Bull DCF'!AC51</f>
        <v>0</v>
      </c>
      <c r="V844">
        <f>'Bull DCF'!AD51</f>
        <v>0</v>
      </c>
      <c r="W844">
        <f>'Bull DCF'!AE51</f>
        <v>0</v>
      </c>
    </row>
    <row r="845" spans="1:23">
      <c r="A845" t="str">
        <f>'Bull DCF'!I52</f>
        <v>Cost of Debt</v>
      </c>
      <c r="B845">
        <f>'Bull DCF'!J52</f>
        <v>0</v>
      </c>
      <c r="C845">
        <f>'Bull DCF'!K52</f>
        <v>0</v>
      </c>
      <c r="D845">
        <f>'Bull DCF'!L52</f>
        <v>0.05</v>
      </c>
      <c r="E845">
        <f>'Bull DCF'!M52</f>
        <v>0</v>
      </c>
      <c r="F845">
        <f>'Bull DCF'!N52</f>
        <v>0</v>
      </c>
      <c r="G845">
        <f>'Bull DCF'!O52</f>
        <v>0</v>
      </c>
      <c r="H845">
        <f>'Bull DCF'!P52</f>
        <v>0</v>
      </c>
      <c r="I845">
        <f>'Bull DCF'!Q52</f>
        <v>0</v>
      </c>
      <c r="J845">
        <f>'Bull DCF'!R52</f>
        <v>0</v>
      </c>
      <c r="K845">
        <f>'Bull DCF'!S52</f>
        <v>0</v>
      </c>
      <c r="L845">
        <f>'Bull DCF'!T52</f>
        <v>0</v>
      </c>
      <c r="M845">
        <f>'Bull DCF'!U52</f>
        <v>0</v>
      </c>
      <c r="N845">
        <f>'Bull DCF'!V52</f>
        <v>0</v>
      </c>
      <c r="O845">
        <f>'Bull DCF'!W52</f>
        <v>0</v>
      </c>
      <c r="P845">
        <f>'Bull DCF'!X52</f>
        <v>0</v>
      </c>
      <c r="Q845">
        <f>'Bull DCF'!Y52</f>
        <v>0</v>
      </c>
      <c r="R845">
        <f>'Bull DCF'!Z52</f>
        <v>0</v>
      </c>
      <c r="S845">
        <f>'Bull DCF'!AA52</f>
        <v>0</v>
      </c>
      <c r="T845">
        <f>'Bull DCF'!AB52</f>
        <v>0</v>
      </c>
      <c r="U845">
        <f>'Bull DCF'!AC52</f>
        <v>0</v>
      </c>
      <c r="V845">
        <f>'Bull DCF'!AD52</f>
        <v>0</v>
      </c>
      <c r="W845">
        <f>'Bull DCF'!AE52</f>
        <v>0</v>
      </c>
    </row>
    <row r="846" spans="1:23">
      <c r="A846" t="str">
        <f>'Bull DCF'!I53</f>
        <v>Marginal Tax-Rate</v>
      </c>
      <c r="B846">
        <f>'Bull DCF'!J53</f>
        <v>0</v>
      </c>
      <c r="C846">
        <f>'Bull DCF'!K53</f>
        <v>0</v>
      </c>
      <c r="D846">
        <f>'Bull DCF'!L53</f>
        <v>0.35</v>
      </c>
      <c r="E846">
        <f>'Bull DCF'!M53</f>
        <v>0</v>
      </c>
      <c r="F846">
        <f>'Bull DCF'!N53</f>
        <v>0</v>
      </c>
      <c r="G846">
        <f>'Bull DCF'!O53</f>
        <v>0</v>
      </c>
      <c r="H846">
        <f>'Bull DCF'!P53</f>
        <v>0</v>
      </c>
      <c r="I846">
        <f>'Bull DCF'!Q53</f>
        <v>0</v>
      </c>
      <c r="J846">
        <f>'Bull DCF'!R53</f>
        <v>0</v>
      </c>
      <c r="K846">
        <f>'Bull DCF'!S53</f>
        <v>0</v>
      </c>
      <c r="L846">
        <f>'Bull DCF'!T53</f>
        <v>0</v>
      </c>
      <c r="M846">
        <f>'Bull DCF'!U53</f>
        <v>0</v>
      </c>
      <c r="N846">
        <f>'Bull DCF'!V53</f>
        <v>0</v>
      </c>
      <c r="O846">
        <f>'Bull DCF'!W53</f>
        <v>0</v>
      </c>
      <c r="P846">
        <f>'Bull DCF'!X53</f>
        <v>0</v>
      </c>
      <c r="Q846">
        <f>'Bull DCF'!Y53</f>
        <v>0</v>
      </c>
      <c r="R846">
        <f>'Bull DCF'!Z53</f>
        <v>0</v>
      </c>
      <c r="S846">
        <f>'Bull DCF'!AA53</f>
        <v>0</v>
      </c>
      <c r="T846">
        <f>'Bull DCF'!AB53</f>
        <v>0</v>
      </c>
      <c r="U846">
        <f>'Bull DCF'!AC53</f>
        <v>0</v>
      </c>
      <c r="V846">
        <f>'Bull DCF'!AD53</f>
        <v>0</v>
      </c>
      <c r="W846">
        <f>'Bull DCF'!AE53</f>
        <v>0</v>
      </c>
    </row>
    <row r="847" spans="1:23">
      <c r="A847" t="str">
        <f>'Bull DCF'!I54</f>
        <v>Long-Term Debt / Total Cap.</v>
      </c>
      <c r="B847">
        <f>'Bull DCF'!J54</f>
        <v>0</v>
      </c>
      <c r="C847">
        <f>'Bull DCF'!K54</f>
        <v>0</v>
      </c>
      <c r="D847">
        <f>'Bull DCF'!L54</f>
        <v>0.05</v>
      </c>
      <c r="E847">
        <f>'Bull DCF'!M54</f>
        <v>0</v>
      </c>
      <c r="F847">
        <f>'Bull DCF'!N54</f>
        <v>0</v>
      </c>
      <c r="G847">
        <f>'Bull DCF'!O54</f>
        <v>0</v>
      </c>
      <c r="H847">
        <f>'Bull DCF'!P54</f>
        <v>0</v>
      </c>
      <c r="I847">
        <f>'Bull DCF'!Q54</f>
        <v>0</v>
      </c>
      <c r="J847">
        <f>'Bull DCF'!R54</f>
        <v>0</v>
      </c>
      <c r="K847">
        <f>'Bull DCF'!S54</f>
        <v>0</v>
      </c>
      <c r="L847">
        <f>'Bull DCF'!T54</f>
        <v>0</v>
      </c>
      <c r="M847">
        <f>'Bull DCF'!U54</f>
        <v>0</v>
      </c>
      <c r="N847">
        <f>'Bull DCF'!V54</f>
        <v>0</v>
      </c>
      <c r="O847">
        <f>'Bull DCF'!W54</f>
        <v>0</v>
      </c>
      <c r="P847">
        <f>'Bull DCF'!X54</f>
        <v>0</v>
      </c>
      <c r="Q847">
        <f>'Bull DCF'!Y54</f>
        <v>0</v>
      </c>
      <c r="R847">
        <f>'Bull DCF'!Z54</f>
        <v>0</v>
      </c>
      <c r="S847">
        <f>'Bull DCF'!AA54</f>
        <v>0</v>
      </c>
      <c r="T847">
        <f>'Bull DCF'!AB54</f>
        <v>0</v>
      </c>
      <c r="U847">
        <f>'Bull DCF'!AC54</f>
        <v>0</v>
      </c>
      <c r="V847">
        <f>'Bull DCF'!AD54</f>
        <v>0</v>
      </c>
      <c r="W847">
        <f>'Bull DCF'!AE54</f>
        <v>0</v>
      </c>
    </row>
    <row r="848" spans="1:23">
      <c r="A848" t="str">
        <f>'Bull DCF'!I55</f>
        <v>WACC</v>
      </c>
      <c r="B848">
        <f>'Bull DCF'!J55</f>
        <v>0</v>
      </c>
      <c r="C848">
        <f>'Bull DCF'!K55</f>
        <v>0</v>
      </c>
      <c r="D848">
        <f>'Bull DCF'!L55</f>
        <v>7.6543520000000004E-2</v>
      </c>
      <c r="E848">
        <f>'Bull DCF'!M55</f>
        <v>0</v>
      </c>
      <c r="F848">
        <f>'Bull DCF'!N55</f>
        <v>0</v>
      </c>
      <c r="G848">
        <f>'Bull DCF'!O55</f>
        <v>0</v>
      </c>
      <c r="H848">
        <f>'Bull DCF'!P55</f>
        <v>0</v>
      </c>
      <c r="I848">
        <f>'Bull DCF'!Q55</f>
        <v>0</v>
      </c>
      <c r="J848">
        <f>'Bull DCF'!R55</f>
        <v>0</v>
      </c>
      <c r="K848">
        <f>'Bull DCF'!S55</f>
        <v>0</v>
      </c>
      <c r="L848">
        <f>'Bull DCF'!T55</f>
        <v>0</v>
      </c>
      <c r="M848">
        <f>'Bull DCF'!U55</f>
        <v>0</v>
      </c>
      <c r="N848">
        <f>'Bull DCF'!V55</f>
        <v>0</v>
      </c>
      <c r="O848">
        <f>'Bull DCF'!W55</f>
        <v>0</v>
      </c>
      <c r="P848">
        <f>'Bull DCF'!X55</f>
        <v>0</v>
      </c>
      <c r="Q848">
        <f>'Bull DCF'!Y55</f>
        <v>0</v>
      </c>
      <c r="R848">
        <f>'Bull DCF'!Z55</f>
        <v>0</v>
      </c>
      <c r="S848">
        <f>'Bull DCF'!AA55</f>
        <v>0</v>
      </c>
      <c r="T848">
        <f>'Bull DCF'!AB55</f>
        <v>0</v>
      </c>
      <c r="U848">
        <f>'Bull DCF'!AC55</f>
        <v>0</v>
      </c>
      <c r="V848">
        <f>'Bull DCF'!AD55</f>
        <v>0</v>
      </c>
      <c r="W848">
        <f>'Bull DCF'!AE55</f>
        <v>0</v>
      </c>
    </row>
    <row r="849" spans="1:23">
      <c r="A849" t="str">
        <f>'Bull DCF'!I56</f>
        <v>Perpetual Growth Rate</v>
      </c>
      <c r="B849">
        <f>'Bull DCF'!J56</f>
        <v>0</v>
      </c>
      <c r="C849">
        <f>'Bull DCF'!K56</f>
        <v>0</v>
      </c>
      <c r="D849">
        <f>'Bull DCF'!L56</f>
        <v>2.75E-2</v>
      </c>
      <c r="E849">
        <f>'Bull DCF'!M56</f>
        <v>0</v>
      </c>
      <c r="F849">
        <f>'Bull DCF'!N56</f>
        <v>0</v>
      </c>
      <c r="G849">
        <f>'Bull DCF'!O56</f>
        <v>0</v>
      </c>
      <c r="H849">
        <f>'Bull DCF'!P56</f>
        <v>0</v>
      </c>
      <c r="I849">
        <f>'Bull DCF'!Q56</f>
        <v>0</v>
      </c>
      <c r="J849">
        <f>'Bull DCF'!R56</f>
        <v>0</v>
      </c>
      <c r="K849">
        <f>'Bull DCF'!S56</f>
        <v>0</v>
      </c>
      <c r="L849">
        <f>'Bull DCF'!T56</f>
        <v>0</v>
      </c>
      <c r="M849">
        <f>'Bull DCF'!U56</f>
        <v>0</v>
      </c>
      <c r="N849">
        <f>'Bull DCF'!V56</f>
        <v>0</v>
      </c>
      <c r="O849">
        <f>'Bull DCF'!W56</f>
        <v>0</v>
      </c>
      <c r="P849">
        <f>'Bull DCF'!X56</f>
        <v>0</v>
      </c>
      <c r="Q849">
        <f>'Bull DCF'!Y56</f>
        <v>0</v>
      </c>
      <c r="R849">
        <f>'Bull DCF'!Z56</f>
        <v>0</v>
      </c>
      <c r="S849">
        <f>'Bull DCF'!AA56</f>
        <v>0</v>
      </c>
      <c r="T849">
        <f>'Bull DCF'!AB56</f>
        <v>0</v>
      </c>
      <c r="U849">
        <f>'Bull DCF'!AC56</f>
        <v>0</v>
      </c>
      <c r="V849">
        <f>'Bull DCF'!AD56</f>
        <v>0</v>
      </c>
      <c r="W849">
        <f>'Bull DCF'!AE56</f>
        <v>0</v>
      </c>
    </row>
    <row r="850" spans="1:23">
      <c r="A850">
        <f>'Bull DCF'!I57</f>
        <v>0</v>
      </c>
      <c r="B850">
        <f>'Bull DCF'!J57</f>
        <v>0</v>
      </c>
      <c r="C850">
        <f>'Bull DCF'!K57</f>
        <v>0</v>
      </c>
      <c r="D850">
        <f>'Bull DCF'!L57</f>
        <v>0</v>
      </c>
      <c r="E850">
        <f>'Bull DCF'!M57</f>
        <v>0</v>
      </c>
      <c r="F850">
        <f>'Bull DCF'!N57</f>
        <v>0</v>
      </c>
      <c r="G850">
        <f>'Bull DCF'!O57</f>
        <v>0</v>
      </c>
      <c r="H850">
        <f>'Bull DCF'!P57</f>
        <v>0</v>
      </c>
      <c r="I850">
        <f>'Bull DCF'!Q57</f>
        <v>0</v>
      </c>
      <c r="J850">
        <f>'Bull DCF'!R57</f>
        <v>0</v>
      </c>
      <c r="K850">
        <f>'Bull DCF'!S57</f>
        <v>0</v>
      </c>
      <c r="L850">
        <f>'Bull DCF'!T57</f>
        <v>0</v>
      </c>
      <c r="M850">
        <f>'Bull DCF'!U57</f>
        <v>0</v>
      </c>
      <c r="N850">
        <f>'Bull DCF'!V57</f>
        <v>0</v>
      </c>
      <c r="O850">
        <f>'Bull DCF'!W57</f>
        <v>0</v>
      </c>
      <c r="P850">
        <f>'Bull DCF'!X57</f>
        <v>0</v>
      </c>
      <c r="Q850">
        <f>'Bull DCF'!Y57</f>
        <v>0</v>
      </c>
      <c r="R850">
        <f>'Bull DCF'!Z57</f>
        <v>0</v>
      </c>
      <c r="S850">
        <f>'Bull DCF'!AA57</f>
        <v>0</v>
      </c>
      <c r="T850">
        <f>'Bull DCF'!AB57</f>
        <v>0</v>
      </c>
      <c r="U850">
        <f>'Bull DCF'!AC57</f>
        <v>0</v>
      </c>
      <c r="V850">
        <f>'Bull DCF'!AD57</f>
        <v>0</v>
      </c>
      <c r="W850">
        <f>'Bull DCF'!AE57</f>
        <v>0</v>
      </c>
    </row>
    <row r="851" spans="1:23">
      <c r="A851" t="str">
        <f>'Bull DCF'!I58</f>
        <v>Cost of Equity</v>
      </c>
      <c r="B851">
        <f>'Bull DCF'!J58</f>
        <v>0</v>
      </c>
      <c r="C851">
        <f>'Bull DCF'!K58</f>
        <v>0</v>
      </c>
      <c r="D851">
        <f>'Bull DCF'!L58</f>
        <v>0</v>
      </c>
      <c r="E851">
        <f>'Bull DCF'!M58</f>
        <v>0</v>
      </c>
      <c r="F851">
        <f>'Bull DCF'!N58</f>
        <v>0</v>
      </c>
      <c r="G851">
        <f>'Bull DCF'!O58</f>
        <v>0</v>
      </c>
      <c r="H851">
        <f>'Bull DCF'!P58</f>
        <v>0</v>
      </c>
      <c r="I851">
        <f>'Bull DCF'!Q58</f>
        <v>0</v>
      </c>
      <c r="J851">
        <f>'Bull DCF'!R58</f>
        <v>0</v>
      </c>
      <c r="K851">
        <f>'Bull DCF'!S58</f>
        <v>0</v>
      </c>
      <c r="L851">
        <f>'Bull DCF'!T58</f>
        <v>0</v>
      </c>
      <c r="M851">
        <f>'Bull DCF'!U58</f>
        <v>0</v>
      </c>
      <c r="N851">
        <f>'Bull DCF'!V58</f>
        <v>0</v>
      </c>
      <c r="O851">
        <f>'Bull DCF'!W58</f>
        <v>0</v>
      </c>
      <c r="P851">
        <f>'Bull DCF'!X58</f>
        <v>0</v>
      </c>
      <c r="Q851">
        <f>'Bull DCF'!Y58</f>
        <v>0</v>
      </c>
      <c r="R851">
        <f>'Bull DCF'!Z58</f>
        <v>0</v>
      </c>
      <c r="S851">
        <f>'Bull DCF'!AA58</f>
        <v>0</v>
      </c>
      <c r="T851">
        <f>'Bull DCF'!AB58</f>
        <v>0</v>
      </c>
      <c r="U851">
        <f>'Bull DCF'!AC58</f>
        <v>0</v>
      </c>
      <c r="V851">
        <f>'Bull DCF'!AD58</f>
        <v>0</v>
      </c>
      <c r="W851">
        <f>'Bull DCF'!AE58</f>
        <v>0</v>
      </c>
    </row>
    <row r="852" spans="1:23">
      <c r="A852" t="str">
        <f>'Bull DCF'!I59</f>
        <v>Risk Free Rate</v>
      </c>
      <c r="B852">
        <f>'Bull DCF'!J59</f>
        <v>0</v>
      </c>
      <c r="C852">
        <f>'Bull DCF'!K59</f>
        <v>0</v>
      </c>
      <c r="D852">
        <f>'Bull DCF'!L59</f>
        <v>2.4899999999999999E-2</v>
      </c>
      <c r="E852">
        <f>'Bull DCF'!M59</f>
        <v>0</v>
      </c>
      <c r="F852">
        <f>'Bull DCF'!N59</f>
        <v>0</v>
      </c>
      <c r="G852">
        <f>'Bull DCF'!O59</f>
        <v>0</v>
      </c>
      <c r="H852">
        <f>'Bull DCF'!P59</f>
        <v>0</v>
      </c>
      <c r="I852">
        <f>'Bull DCF'!Q59</f>
        <v>0</v>
      </c>
      <c r="J852">
        <f>'Bull DCF'!R59</f>
        <v>0</v>
      </c>
      <c r="K852">
        <f>'Bull DCF'!S59</f>
        <v>0</v>
      </c>
      <c r="L852">
        <f>'Bull DCF'!T59</f>
        <v>0</v>
      </c>
      <c r="M852">
        <f>'Bull DCF'!U59</f>
        <v>0</v>
      </c>
      <c r="N852">
        <f>'Bull DCF'!V59</f>
        <v>0</v>
      </c>
      <c r="O852">
        <f>'Bull DCF'!W59</f>
        <v>0</v>
      </c>
      <c r="P852">
        <f>'Bull DCF'!X59</f>
        <v>0</v>
      </c>
      <c r="Q852">
        <f>'Bull DCF'!Y59</f>
        <v>0</v>
      </c>
      <c r="R852">
        <f>'Bull DCF'!Z59</f>
        <v>0</v>
      </c>
      <c r="S852">
        <f>'Bull DCF'!AA59</f>
        <v>0</v>
      </c>
      <c r="T852">
        <f>'Bull DCF'!AB59</f>
        <v>0</v>
      </c>
      <c r="U852">
        <f>'Bull DCF'!AC59</f>
        <v>0</v>
      </c>
      <c r="V852">
        <f>'Bull DCF'!AD59</f>
        <v>0</v>
      </c>
      <c r="W852">
        <f>'Bull DCF'!AE59</f>
        <v>0</v>
      </c>
    </row>
    <row r="853" spans="1:23">
      <c r="A853" t="str">
        <f>'Bull DCF'!I60</f>
        <v>Beta</v>
      </c>
      <c r="B853">
        <f>'Bull DCF'!J60</f>
        <v>0</v>
      </c>
      <c r="C853">
        <f>'Bull DCF'!K60</f>
        <v>0</v>
      </c>
      <c r="D853">
        <f>'Bull DCF'!L60</f>
        <v>1.232</v>
      </c>
      <c r="E853">
        <f>'Bull DCF'!M60</f>
        <v>0</v>
      </c>
      <c r="F853">
        <f>'Bull DCF'!N60</f>
        <v>0</v>
      </c>
      <c r="G853">
        <f>'Bull DCF'!O60</f>
        <v>0</v>
      </c>
      <c r="H853">
        <f>'Bull DCF'!P60</f>
        <v>0</v>
      </c>
      <c r="I853">
        <f>'Bull DCF'!Q60</f>
        <v>0</v>
      </c>
      <c r="J853">
        <f>'Bull DCF'!R60</f>
        <v>0</v>
      </c>
      <c r="K853">
        <f>'Bull DCF'!S60</f>
        <v>0</v>
      </c>
      <c r="L853">
        <f>'Bull DCF'!T60</f>
        <v>0</v>
      </c>
      <c r="M853">
        <f>'Bull DCF'!U60</f>
        <v>0</v>
      </c>
      <c r="N853">
        <f>'Bull DCF'!V60</f>
        <v>0</v>
      </c>
      <c r="O853">
        <f>'Bull DCF'!W60</f>
        <v>0</v>
      </c>
      <c r="P853">
        <f>'Bull DCF'!X60</f>
        <v>0</v>
      </c>
      <c r="Q853">
        <f>'Bull DCF'!Y60</f>
        <v>0</v>
      </c>
      <c r="R853">
        <f>'Bull DCF'!Z60</f>
        <v>0</v>
      </c>
      <c r="S853">
        <f>'Bull DCF'!AA60</f>
        <v>0</v>
      </c>
      <c r="T853">
        <f>'Bull DCF'!AB60</f>
        <v>0</v>
      </c>
      <c r="U853">
        <f>'Bull DCF'!AC60</f>
        <v>0</v>
      </c>
      <c r="V853">
        <f>'Bull DCF'!AD60</f>
        <v>0</v>
      </c>
      <c r="W853">
        <f>'Bull DCF'!AE60</f>
        <v>0</v>
      </c>
    </row>
    <row r="854" spans="1:23">
      <c r="A854" t="str">
        <f>'Bull DCF'!I61</f>
        <v xml:space="preserve">Market Risk Premium </v>
      </c>
      <c r="B854">
        <f>'Bull DCF'!J61</f>
        <v>0</v>
      </c>
      <c r="C854">
        <f>'Bull DCF'!K61</f>
        <v>0</v>
      </c>
      <c r="D854">
        <f>'Bull DCF'!L61</f>
        <v>4.3799999999999999E-2</v>
      </c>
      <c r="E854">
        <f>'Bull DCF'!M61</f>
        <v>0</v>
      </c>
      <c r="F854">
        <f>'Bull DCF'!N61</f>
        <v>0</v>
      </c>
      <c r="G854">
        <f>'Bull DCF'!O61</f>
        <v>0</v>
      </c>
      <c r="H854">
        <f>'Bull DCF'!P61</f>
        <v>0</v>
      </c>
      <c r="I854">
        <f>'Bull DCF'!Q61</f>
        <v>0</v>
      </c>
      <c r="J854">
        <f>'Bull DCF'!R61</f>
        <v>0</v>
      </c>
      <c r="K854">
        <f>'Bull DCF'!S61</f>
        <v>0</v>
      </c>
      <c r="L854">
        <f>'Bull DCF'!T61</f>
        <v>0</v>
      </c>
      <c r="M854">
        <f>'Bull DCF'!U61</f>
        <v>0</v>
      </c>
      <c r="N854">
        <f>'Bull DCF'!V61</f>
        <v>0</v>
      </c>
      <c r="O854">
        <f>'Bull DCF'!W61</f>
        <v>0</v>
      </c>
      <c r="P854">
        <f>'Bull DCF'!X61</f>
        <v>0</v>
      </c>
      <c r="Q854">
        <f>'Bull DCF'!Y61</f>
        <v>0</v>
      </c>
      <c r="R854">
        <f>'Bull DCF'!Z61</f>
        <v>0</v>
      </c>
      <c r="S854">
        <f>'Bull DCF'!AA61</f>
        <v>0</v>
      </c>
      <c r="T854">
        <f>'Bull DCF'!AB61</f>
        <v>0</v>
      </c>
      <c r="U854">
        <f>'Bull DCF'!AC61</f>
        <v>0</v>
      </c>
      <c r="V854">
        <f>'Bull DCF'!AD61</f>
        <v>0</v>
      </c>
      <c r="W854">
        <f>'Bull DCF'!AE61</f>
        <v>0</v>
      </c>
    </row>
    <row r="855" spans="1:23">
      <c r="A855" t="str">
        <f>'Bull DCF'!I62</f>
        <v>CAPM</v>
      </c>
      <c r="B855">
        <f>'Bull DCF'!J62</f>
        <v>0</v>
      </c>
      <c r="C855">
        <f>'Bull DCF'!K62</f>
        <v>0</v>
      </c>
      <c r="D855">
        <f>'Bull DCF'!L62</f>
        <v>7.8861600000000004E-2</v>
      </c>
      <c r="E855">
        <f>'Bull DCF'!M62</f>
        <v>0</v>
      </c>
      <c r="F855">
        <f>'Bull DCF'!N62</f>
        <v>0</v>
      </c>
      <c r="G855">
        <f>'Bull DCF'!O62</f>
        <v>0</v>
      </c>
      <c r="H855">
        <f>'Bull DCF'!P62</f>
        <v>0</v>
      </c>
      <c r="I855">
        <f>'Bull DCF'!Q62</f>
        <v>0</v>
      </c>
      <c r="J855">
        <f>'Bull DCF'!R62</f>
        <v>0</v>
      </c>
      <c r="K855">
        <f>'Bull DCF'!S62</f>
        <v>0</v>
      </c>
      <c r="L855">
        <f>'Bull DCF'!T62</f>
        <v>0</v>
      </c>
      <c r="M855">
        <f>'Bull DCF'!U62</f>
        <v>0</v>
      </c>
      <c r="N855">
        <f>'Bull DCF'!V62</f>
        <v>0</v>
      </c>
      <c r="O855">
        <f>'Bull DCF'!W62</f>
        <v>0</v>
      </c>
      <c r="P855">
        <f>'Bull DCF'!X62</f>
        <v>0</v>
      </c>
      <c r="Q855">
        <f>'Bull DCF'!Y62</f>
        <v>0</v>
      </c>
      <c r="R855">
        <f>'Bull DCF'!Z62</f>
        <v>0</v>
      </c>
      <c r="S855">
        <f>'Bull DCF'!AA62</f>
        <v>0</v>
      </c>
      <c r="T855">
        <f>'Bull DCF'!AB62</f>
        <v>0</v>
      </c>
      <c r="U855">
        <f>'Bull DCF'!AC62</f>
        <v>0</v>
      </c>
      <c r="V855">
        <f>'Bull DCF'!AD62</f>
        <v>0</v>
      </c>
      <c r="W855">
        <f>'Bull DCF'!AE62</f>
        <v>0</v>
      </c>
    </row>
    <row r="856" spans="1:23">
      <c r="A856">
        <f>'Bull DCF'!I63</f>
        <v>0</v>
      </c>
      <c r="B856">
        <f>'Bull DCF'!J63</f>
        <v>0</v>
      </c>
      <c r="C856">
        <f>'Bull DCF'!K63</f>
        <v>0</v>
      </c>
      <c r="D856">
        <f>'Bull DCF'!L63</f>
        <v>0</v>
      </c>
      <c r="E856">
        <f>'Bull DCF'!M63</f>
        <v>0</v>
      </c>
      <c r="F856">
        <f>'Bull DCF'!N63</f>
        <v>0</v>
      </c>
      <c r="G856">
        <f>'Bull DCF'!O63</f>
        <v>0</v>
      </c>
      <c r="H856">
        <f>'Bull DCF'!P63</f>
        <v>0</v>
      </c>
      <c r="I856">
        <f>'Bull DCF'!Q63</f>
        <v>0</v>
      </c>
      <c r="J856">
        <f>'Bull DCF'!R63</f>
        <v>0</v>
      </c>
      <c r="K856">
        <f>'Bull DCF'!S63</f>
        <v>0</v>
      </c>
      <c r="L856">
        <f>'Bull DCF'!T63</f>
        <v>0</v>
      </c>
      <c r="M856">
        <f>'Bull DCF'!U63</f>
        <v>0</v>
      </c>
      <c r="N856">
        <f>'Bull DCF'!V63</f>
        <v>0</v>
      </c>
      <c r="O856">
        <f>'Bull DCF'!W63</f>
        <v>0</v>
      </c>
      <c r="P856">
        <f>'Bull DCF'!X63</f>
        <v>0</v>
      </c>
      <c r="Q856">
        <f>'Bull DCF'!Y63</f>
        <v>0</v>
      </c>
      <c r="R856">
        <f>'Bull DCF'!Z63</f>
        <v>0</v>
      </c>
      <c r="S856">
        <f>'Bull DCF'!AA63</f>
        <v>0</v>
      </c>
      <c r="T856">
        <f>'Bull DCF'!AB63</f>
        <v>0</v>
      </c>
      <c r="U856">
        <f>'Bull DCF'!AC63</f>
        <v>0</v>
      </c>
      <c r="V856">
        <f>'Bull DCF'!AD63</f>
        <v>0</v>
      </c>
      <c r="W856">
        <f>'Bull DCF'!AE63</f>
        <v>0</v>
      </c>
    </row>
    <row r="857" spans="1:23">
      <c r="A857">
        <f>'Bull DCF'!I64</f>
        <v>0</v>
      </c>
      <c r="B857">
        <f>'Bull DCF'!J64</f>
        <v>0</v>
      </c>
      <c r="C857">
        <f>'Bull DCF'!K64</f>
        <v>0</v>
      </c>
      <c r="D857">
        <f>'Bull DCF'!L64</f>
        <v>0</v>
      </c>
      <c r="E857">
        <f>'Bull DCF'!M64</f>
        <v>0</v>
      </c>
      <c r="F857">
        <f>'Bull DCF'!N64</f>
        <v>0</v>
      </c>
      <c r="G857">
        <f>'Bull DCF'!O64</f>
        <v>0</v>
      </c>
      <c r="H857">
        <f>'Bull DCF'!P64</f>
        <v>0</v>
      </c>
      <c r="I857">
        <f>'Bull DCF'!Q64</f>
        <v>0</v>
      </c>
      <c r="J857">
        <f>'Bull DCF'!R64</f>
        <v>0</v>
      </c>
      <c r="K857">
        <f>'Bull DCF'!S64</f>
        <v>0</v>
      </c>
      <c r="L857">
        <f>'Bull DCF'!T64</f>
        <v>0</v>
      </c>
      <c r="M857">
        <f>'Bull DCF'!U64</f>
        <v>0</v>
      </c>
      <c r="N857">
        <f>'Bull DCF'!V64</f>
        <v>0</v>
      </c>
      <c r="O857">
        <f>'Bull DCF'!W64</f>
        <v>0</v>
      </c>
      <c r="P857">
        <f>'Bull DCF'!X64</f>
        <v>0</v>
      </c>
      <c r="Q857">
        <f>'Bull DCF'!Y64</f>
        <v>0</v>
      </c>
      <c r="R857">
        <f>'Bull DCF'!Z64</f>
        <v>0</v>
      </c>
      <c r="S857">
        <f>'Bull DCF'!AA64</f>
        <v>0</v>
      </c>
      <c r="T857">
        <f>'Bull DCF'!AB64</f>
        <v>0</v>
      </c>
      <c r="U857">
        <f>'Bull DCF'!AC64</f>
        <v>0</v>
      </c>
      <c r="V857">
        <f>'Bull DCF'!AD64</f>
        <v>0</v>
      </c>
      <c r="W857">
        <f>'Bull DCF'!AE64</f>
        <v>0</v>
      </c>
    </row>
    <row r="858" spans="1:23">
      <c r="A858" t="str">
        <f>'Bull DCF'!I65</f>
        <v>Tax NOL worksheet</v>
      </c>
      <c r="B858">
        <f>'Bull DCF'!J65</f>
        <v>0</v>
      </c>
      <c r="C858">
        <f>'Bull DCF'!K65</f>
        <v>0</v>
      </c>
      <c r="D858">
        <f>'Bull DCF'!L65</f>
        <v>0</v>
      </c>
      <c r="E858">
        <f>'Bull DCF'!M65</f>
        <v>0</v>
      </c>
      <c r="F858">
        <f>'Bull DCF'!N65</f>
        <v>0</v>
      </c>
      <c r="G858">
        <f>'Bull DCF'!O65</f>
        <v>0</v>
      </c>
      <c r="H858">
        <f>'Bull DCF'!P65</f>
        <v>0</v>
      </c>
      <c r="I858">
        <f>'Bull DCF'!Q65</f>
        <v>0</v>
      </c>
      <c r="J858">
        <f>'Bull DCF'!R65</f>
        <v>0</v>
      </c>
      <c r="K858">
        <f>'Bull DCF'!S65</f>
        <v>0</v>
      </c>
      <c r="L858">
        <f>'Bull DCF'!T65</f>
        <v>0</v>
      </c>
      <c r="M858">
        <f>'Bull DCF'!U65</f>
        <v>0</v>
      </c>
      <c r="N858">
        <f>'Bull DCF'!V65</f>
        <v>0</v>
      </c>
      <c r="O858">
        <f>'Bull DCF'!W65</f>
        <v>0</v>
      </c>
      <c r="P858">
        <f>'Bull DCF'!X65</f>
        <v>0</v>
      </c>
      <c r="Q858">
        <f>'Bull DCF'!Y65</f>
        <v>0</v>
      </c>
      <c r="R858">
        <f>'Bull DCF'!Z65</f>
        <v>0</v>
      </c>
      <c r="S858">
        <f>'Bull DCF'!AA65</f>
        <v>0</v>
      </c>
      <c r="T858">
        <f>'Bull DCF'!AB65</f>
        <v>0</v>
      </c>
      <c r="U858">
        <f>'Bull DCF'!AC65</f>
        <v>0</v>
      </c>
      <c r="V858">
        <f>'Bull DCF'!AD65</f>
        <v>0</v>
      </c>
      <c r="W858">
        <f>'Bull DCF'!AE65</f>
        <v>0</v>
      </c>
    </row>
    <row r="859" spans="1:23">
      <c r="A859" t="str">
        <f>'Bull DCF'!I66</f>
        <v>GAAP pre-tax income</v>
      </c>
      <c r="B859">
        <f>'Bull DCF'!J66</f>
        <v>0</v>
      </c>
      <c r="C859">
        <f>'Bull DCF'!K66</f>
        <v>0</v>
      </c>
      <c r="D859">
        <f>'Bull DCF'!L66</f>
        <v>0</v>
      </c>
      <c r="E859">
        <f>'Bull DCF'!M66</f>
        <v>0</v>
      </c>
      <c r="F859">
        <f>'Bull DCF'!N66</f>
        <v>0</v>
      </c>
      <c r="G859">
        <f>'Bull DCF'!O66</f>
        <v>0</v>
      </c>
      <c r="H859">
        <f>'Bull DCF'!P66</f>
        <v>0</v>
      </c>
      <c r="I859">
        <f>'Bull DCF'!Q66</f>
        <v>0</v>
      </c>
      <c r="J859">
        <f>'Bull DCF'!R66</f>
        <v>64.472999999999971</v>
      </c>
      <c r="K859">
        <f>'Bull DCF'!S66</f>
        <v>71.795000000000073</v>
      </c>
      <c r="L859">
        <f>'Bull DCF'!T66</f>
        <v>120.45899999999988</v>
      </c>
      <c r="M859">
        <f>'Bull DCF'!U66</f>
        <v>132.36800000000005</v>
      </c>
      <c r="N859">
        <f>'Bull DCF'!V66</f>
        <v>130.15691150221957</v>
      </c>
      <c r="O859">
        <f>'Bull DCF'!W66</f>
        <v>144.18933284172925</v>
      </c>
      <c r="P859">
        <f>'Bull DCF'!X66</f>
        <v>164.22639223230652</v>
      </c>
      <c r="Q859">
        <f>'Bull DCF'!Y66</f>
        <v>171.99498957574349</v>
      </c>
      <c r="R859">
        <f>'Bull DCF'!Z66</f>
        <v>176.99817942948744</v>
      </c>
      <c r="S859">
        <f>'Bull DCF'!AA66</f>
        <v>174.72045063487747</v>
      </c>
      <c r="T859">
        <f>'Bull DCF'!AB66</f>
        <v>168.07821098013093</v>
      </c>
      <c r="U859">
        <f>'Bull DCF'!AC66</f>
        <v>151.98856825236641</v>
      </c>
      <c r="V859">
        <f>'Bull DCF'!AD66</f>
        <v>140.67718467252536</v>
      </c>
      <c r="W859">
        <f>'Bull DCF'!AE66</f>
        <v>0</v>
      </c>
    </row>
    <row r="860" spans="1:23">
      <c r="A860" t="str">
        <f>'Bull DCF'!I67</f>
        <v>Beginning NOL value</v>
      </c>
      <c r="B860">
        <f>'Bull DCF'!J67</f>
        <v>0</v>
      </c>
      <c r="C860">
        <f>'Bull DCF'!K67</f>
        <v>0</v>
      </c>
      <c r="D860">
        <f>'Bull DCF'!L67</f>
        <v>0</v>
      </c>
      <c r="E860">
        <f>'Bull DCF'!M67</f>
        <v>0</v>
      </c>
      <c r="F860">
        <f>'Bull DCF'!N67</f>
        <v>0</v>
      </c>
      <c r="G860">
        <f>'Bull DCF'!O67</f>
        <v>0</v>
      </c>
      <c r="H860">
        <f>'Bull DCF'!P67</f>
        <v>0</v>
      </c>
      <c r="I860">
        <f>'Bull DCF'!Q67</f>
        <v>0</v>
      </c>
      <c r="J860">
        <f>'Bull DCF'!R67</f>
        <v>20.719000000000001</v>
      </c>
      <c r="K860">
        <f>'Bull DCF'!S67</f>
        <v>23.468</v>
      </c>
      <c r="L860">
        <f>'Bull DCF'!T67</f>
        <v>28.422999999999998</v>
      </c>
      <c r="M860">
        <f>'Bull DCF'!U67</f>
        <v>26.463000000000001</v>
      </c>
      <c r="N860">
        <f>'Bull DCF'!V67</f>
        <v>0</v>
      </c>
      <c r="O860">
        <f>'Bull DCF'!W67</f>
        <v>0</v>
      </c>
      <c r="P860">
        <f>'Bull DCF'!X67</f>
        <v>0</v>
      </c>
      <c r="Q860">
        <f>'Bull DCF'!Y67</f>
        <v>0</v>
      </c>
      <c r="R860">
        <f>'Bull DCF'!Z67</f>
        <v>0</v>
      </c>
      <c r="S860">
        <f>'Bull DCF'!AA67</f>
        <v>0</v>
      </c>
      <c r="T860">
        <f>'Bull DCF'!AB67</f>
        <v>0</v>
      </c>
      <c r="U860">
        <f>'Bull DCF'!AC67</f>
        <v>0</v>
      </c>
      <c r="V860">
        <f>'Bull DCF'!AD67</f>
        <v>0</v>
      </c>
      <c r="W860">
        <f>'Bull DCF'!AE67</f>
        <v>0</v>
      </c>
    </row>
    <row r="861" spans="1:23">
      <c r="A861" t="str">
        <f>'Bull DCF'!I68</f>
        <v>NOL used (gained)</v>
      </c>
      <c r="B861">
        <f>'Bull DCF'!J68</f>
        <v>0</v>
      </c>
      <c r="C861">
        <f>'Bull DCF'!K68</f>
        <v>0</v>
      </c>
      <c r="D861">
        <f>'Bull DCF'!L68</f>
        <v>0</v>
      </c>
      <c r="E861">
        <f>'Bull DCF'!M68</f>
        <v>0</v>
      </c>
      <c r="F861">
        <f>'Bull DCF'!N68</f>
        <v>0</v>
      </c>
      <c r="G861">
        <f>'Bull DCF'!O68</f>
        <v>0</v>
      </c>
      <c r="H861">
        <f>'Bull DCF'!P68</f>
        <v>0</v>
      </c>
      <c r="I861">
        <f>'Bull DCF'!Q68</f>
        <v>0</v>
      </c>
      <c r="J861">
        <f>'Bull DCF'!R68</f>
        <v>-2.7489999999999988</v>
      </c>
      <c r="K861">
        <f>'Bull DCF'!S68</f>
        <v>-4.9549999999999983</v>
      </c>
      <c r="L861">
        <f>'Bull DCF'!T68</f>
        <v>1.9599999999999973</v>
      </c>
      <c r="M861">
        <f>'Bull DCF'!U68</f>
        <v>26.463000000000001</v>
      </c>
      <c r="N861">
        <f>'Bull DCF'!V68</f>
        <v>0</v>
      </c>
      <c r="O861">
        <f>'Bull DCF'!W68</f>
        <v>0</v>
      </c>
      <c r="P861">
        <f>'Bull DCF'!X68</f>
        <v>0</v>
      </c>
      <c r="Q861">
        <f>'Bull DCF'!Y68</f>
        <v>0</v>
      </c>
      <c r="R861">
        <f>'Bull DCF'!Z68</f>
        <v>0</v>
      </c>
      <c r="S861">
        <f>'Bull DCF'!AA68</f>
        <v>0</v>
      </c>
      <c r="T861">
        <f>'Bull DCF'!AB68</f>
        <v>0</v>
      </c>
      <c r="U861">
        <f>'Bull DCF'!AC68</f>
        <v>0</v>
      </c>
      <c r="V861">
        <f>'Bull DCF'!AD68</f>
        <v>0</v>
      </c>
      <c r="W861">
        <f>'Bull DCF'!AE68</f>
        <v>0</v>
      </c>
    </row>
    <row r="862" spans="1:23">
      <c r="A862" t="str">
        <f>'Bull DCF'!I69</f>
        <v>Ending NOL value</v>
      </c>
      <c r="B862">
        <f>'Bull DCF'!J69</f>
        <v>0</v>
      </c>
      <c r="C862">
        <f>'Bull DCF'!K69</f>
        <v>0</v>
      </c>
      <c r="D862">
        <f>'Bull DCF'!L69</f>
        <v>0</v>
      </c>
      <c r="E862">
        <f>'Bull DCF'!M69</f>
        <v>0</v>
      </c>
      <c r="F862">
        <f>'Bull DCF'!N69</f>
        <v>0</v>
      </c>
      <c r="G862">
        <f>'Bull DCF'!O69</f>
        <v>0</v>
      </c>
      <c r="H862">
        <f>'Bull DCF'!P69</f>
        <v>0</v>
      </c>
      <c r="I862">
        <f>'Bull DCF'!Q69</f>
        <v>20.719000000000001</v>
      </c>
      <c r="J862">
        <f>'Bull DCF'!R69</f>
        <v>23.468</v>
      </c>
      <c r="K862">
        <f>'Bull DCF'!S69</f>
        <v>28.422999999999998</v>
      </c>
      <c r="L862">
        <f>'Bull DCF'!T69</f>
        <v>26.463000000000001</v>
      </c>
      <c r="M862">
        <f>'Bull DCF'!U69</f>
        <v>0</v>
      </c>
      <c r="N862">
        <f>'Bull DCF'!V69</f>
        <v>0</v>
      </c>
      <c r="O862">
        <f>'Bull DCF'!W69</f>
        <v>0</v>
      </c>
      <c r="P862">
        <f>'Bull DCF'!X69</f>
        <v>0</v>
      </c>
      <c r="Q862">
        <f>'Bull DCF'!Y69</f>
        <v>0</v>
      </c>
      <c r="R862">
        <f>'Bull DCF'!Z69</f>
        <v>0</v>
      </c>
      <c r="S862">
        <f>'Bull DCF'!AA69</f>
        <v>0</v>
      </c>
      <c r="T862">
        <f>'Bull DCF'!AB69</f>
        <v>0</v>
      </c>
      <c r="U862">
        <f>'Bull DCF'!AC69</f>
        <v>0</v>
      </c>
      <c r="V862">
        <f>'Bull DCF'!AD69</f>
        <v>0</v>
      </c>
      <c r="W862">
        <f>'Bull DCF'!AE69</f>
        <v>0</v>
      </c>
    </row>
    <row r="863" spans="1:23">
      <c r="A863">
        <f>'Bull DCF'!I70</f>
        <v>0</v>
      </c>
      <c r="B863">
        <f>'Bull DCF'!J70</f>
        <v>0</v>
      </c>
      <c r="C863">
        <f>'Bull DCF'!K70</f>
        <v>0</v>
      </c>
      <c r="D863">
        <f>'Bull DCF'!L70</f>
        <v>0</v>
      </c>
      <c r="E863">
        <f>'Bull DCF'!M70</f>
        <v>0</v>
      </c>
      <c r="F863">
        <f>'Bull DCF'!N70</f>
        <v>0</v>
      </c>
      <c r="G863">
        <f>'Bull DCF'!O70</f>
        <v>0</v>
      </c>
      <c r="H863">
        <f>'Bull DCF'!P70</f>
        <v>0</v>
      </c>
      <c r="I863">
        <f>'Bull DCF'!Q70</f>
        <v>0</v>
      </c>
      <c r="J863">
        <f>'Bull DCF'!R70</f>
        <v>0</v>
      </c>
      <c r="K863">
        <f>'Bull DCF'!S70</f>
        <v>0</v>
      </c>
      <c r="L863">
        <f>'Bull DCF'!T70</f>
        <v>0</v>
      </c>
      <c r="M863">
        <f>'Bull DCF'!U70</f>
        <v>0</v>
      </c>
      <c r="N863">
        <f>'Bull DCF'!V70</f>
        <v>0</v>
      </c>
      <c r="O863">
        <f>'Bull DCF'!W70</f>
        <v>0</v>
      </c>
      <c r="P863">
        <f>'Bull DCF'!X70</f>
        <v>0</v>
      </c>
      <c r="Q863">
        <f>'Bull DCF'!Y70</f>
        <v>0</v>
      </c>
      <c r="R863">
        <f>'Bull DCF'!Z70</f>
        <v>0</v>
      </c>
      <c r="S863">
        <f>'Bull DCF'!AA70</f>
        <v>0</v>
      </c>
      <c r="T863">
        <f>'Bull DCF'!AB70</f>
        <v>0</v>
      </c>
      <c r="U863">
        <f>'Bull DCF'!AC70</f>
        <v>0</v>
      </c>
      <c r="V863">
        <f>'Bull DCF'!AD70</f>
        <v>0</v>
      </c>
      <c r="W863">
        <f>'Bull DCF'!AE70</f>
        <v>0</v>
      </c>
    </row>
    <row r="864" spans="1:23">
      <c r="A864" t="str">
        <f>'Bull DCF'!I71</f>
        <v>Taxable income</v>
      </c>
      <c r="B864">
        <f>'Bull DCF'!J71</f>
        <v>0</v>
      </c>
      <c r="C864">
        <f>'Bull DCF'!K71</f>
        <v>0</v>
      </c>
      <c r="D864">
        <f>'Bull DCF'!L71</f>
        <v>0</v>
      </c>
      <c r="E864">
        <f>'Bull DCF'!M71</f>
        <v>0</v>
      </c>
      <c r="F864">
        <f>'Bull DCF'!N71</f>
        <v>0</v>
      </c>
      <c r="G864">
        <f>'Bull DCF'!O71</f>
        <v>0</v>
      </c>
      <c r="H864">
        <f>'Bull DCF'!P71</f>
        <v>0</v>
      </c>
      <c r="I864">
        <f>'Bull DCF'!Q71</f>
        <v>0</v>
      </c>
      <c r="J864">
        <f>'Bull DCF'!R71</f>
        <v>67.221999999999966</v>
      </c>
      <c r="K864">
        <f>'Bull DCF'!S71</f>
        <v>76.750000000000071</v>
      </c>
      <c r="L864">
        <f>'Bull DCF'!T71</f>
        <v>118.49899999999988</v>
      </c>
      <c r="M864">
        <f>'Bull DCF'!U71</f>
        <v>105.90500000000006</v>
      </c>
      <c r="N864">
        <f>'Bull DCF'!V71</f>
        <v>130.15691150221957</v>
      </c>
      <c r="O864">
        <f>'Bull DCF'!W71</f>
        <v>144.18933284172925</v>
      </c>
      <c r="P864">
        <f>'Bull DCF'!X71</f>
        <v>164.22639223230652</v>
      </c>
      <c r="Q864">
        <f>'Bull DCF'!Y71</f>
        <v>171.99498957574349</v>
      </c>
      <c r="R864">
        <f>'Bull DCF'!Z71</f>
        <v>176.99817942948744</v>
      </c>
      <c r="S864">
        <f>'Bull DCF'!AA71</f>
        <v>174.72045063487747</v>
      </c>
      <c r="T864">
        <f>'Bull DCF'!AB71</f>
        <v>168.07821098013093</v>
      </c>
      <c r="U864">
        <f>'Bull DCF'!AC71</f>
        <v>151.98856825236641</v>
      </c>
      <c r="V864">
        <f>'Bull DCF'!AD71</f>
        <v>140.67718467252536</v>
      </c>
      <c r="W864">
        <f>'Bull DCF'!AE71</f>
        <v>0</v>
      </c>
    </row>
    <row r="865" spans="1:23">
      <c r="A865" t="str">
        <f>'Bull DCF'!I72</f>
        <v>Assumed cash tax rate</v>
      </c>
      <c r="B865">
        <f>'Bull DCF'!J72</f>
        <v>0</v>
      </c>
      <c r="C865">
        <f>'Bull DCF'!K72</f>
        <v>0</v>
      </c>
      <c r="D865">
        <f>'Bull DCF'!L72</f>
        <v>0</v>
      </c>
      <c r="E865">
        <f>'Bull DCF'!M72</f>
        <v>0</v>
      </c>
      <c r="F865">
        <f>'Bull DCF'!N72</f>
        <v>0</v>
      </c>
      <c r="G865">
        <f>'Bull DCF'!O72</f>
        <v>0</v>
      </c>
      <c r="H865">
        <f>'Bull DCF'!P72</f>
        <v>0</v>
      </c>
      <c r="I865">
        <f>'Bull DCF'!Q72</f>
        <v>0</v>
      </c>
      <c r="J865">
        <f>'Bull DCF'!R72</f>
        <v>0.10145488084258135</v>
      </c>
      <c r="K865">
        <f>'Bull DCF'!S72</f>
        <v>0.2450162866449509</v>
      </c>
      <c r="L865">
        <f>'Bull DCF'!T72</f>
        <v>0.36727736099038844</v>
      </c>
      <c r="M865">
        <f>'Bull DCF'!U72</f>
        <v>0.35</v>
      </c>
      <c r="N865">
        <f>'Bull DCF'!V72</f>
        <v>0.35</v>
      </c>
      <c r="O865">
        <f>'Bull DCF'!W72</f>
        <v>0.35</v>
      </c>
      <c r="P865">
        <f>'Bull DCF'!X72</f>
        <v>0.35</v>
      </c>
      <c r="Q865">
        <f>'Bull DCF'!Y72</f>
        <v>0.35</v>
      </c>
      <c r="R865">
        <f>'Bull DCF'!Z72</f>
        <v>0.35</v>
      </c>
      <c r="S865">
        <f>'Bull DCF'!AA72</f>
        <v>0.35</v>
      </c>
      <c r="T865">
        <f>'Bull DCF'!AB72</f>
        <v>0.35</v>
      </c>
      <c r="U865">
        <f>'Bull DCF'!AC72</f>
        <v>0.35</v>
      </c>
      <c r="V865">
        <f>'Bull DCF'!AD72</f>
        <v>0.35</v>
      </c>
      <c r="W865">
        <f>'Bull DCF'!AE72</f>
        <v>0</v>
      </c>
    </row>
    <row r="866" spans="1:23">
      <c r="A866" t="str">
        <f>'Bull DCF'!I73</f>
        <v>Cash taxes paid</v>
      </c>
      <c r="B866">
        <f>'Bull DCF'!J73</f>
        <v>0</v>
      </c>
      <c r="C866">
        <f>'Bull DCF'!K73</f>
        <v>0</v>
      </c>
      <c r="D866">
        <f>'Bull DCF'!L73</f>
        <v>0</v>
      </c>
      <c r="E866">
        <f>'Bull DCF'!M73</f>
        <v>0</v>
      </c>
      <c r="F866">
        <f>'Bull DCF'!N73</f>
        <v>0</v>
      </c>
      <c r="G866">
        <f>'Bull DCF'!O73</f>
        <v>0</v>
      </c>
      <c r="H866">
        <f>'Bull DCF'!P73</f>
        <v>0</v>
      </c>
      <c r="I866">
        <f>'Bull DCF'!Q73</f>
        <v>-14.884</v>
      </c>
      <c r="J866">
        <f>'Bull DCF'!R73</f>
        <v>-6.82</v>
      </c>
      <c r="K866">
        <f>'Bull DCF'!S73</f>
        <v>-18.805</v>
      </c>
      <c r="L866">
        <f>'Bull DCF'!T73</f>
        <v>-43.521999999999998</v>
      </c>
      <c r="M866">
        <f>'Bull DCF'!U73</f>
        <v>-37.06675000000002</v>
      </c>
      <c r="N866">
        <f>'Bull DCF'!V73</f>
        <v>-45.554919025776847</v>
      </c>
      <c r="O866">
        <f>'Bull DCF'!W73</f>
        <v>-50.466266494605236</v>
      </c>
      <c r="P866">
        <f>'Bull DCF'!X73</f>
        <v>-57.479237281307277</v>
      </c>
      <c r="Q866">
        <f>'Bull DCF'!Y73</f>
        <v>-60.198246351510214</v>
      </c>
      <c r="R866">
        <f>'Bull DCF'!Z73</f>
        <v>-61.9493628003206</v>
      </c>
      <c r="S866">
        <f>'Bull DCF'!AA73</f>
        <v>-61.152157722207107</v>
      </c>
      <c r="T866">
        <f>'Bull DCF'!AB73</f>
        <v>-58.82737384304582</v>
      </c>
      <c r="U866">
        <f>'Bull DCF'!AC73</f>
        <v>-53.195998888328241</v>
      </c>
      <c r="V866">
        <f>'Bull DCF'!AD73</f>
        <v>-49.237014635383872</v>
      </c>
      <c r="W866">
        <f>'Bull DCF'!AE73</f>
        <v>0</v>
      </c>
    </row>
    <row r="867" spans="1:23">
      <c r="A867" t="str">
        <f>DCF!I2</f>
        <v>Fair Value</v>
      </c>
      <c r="B867">
        <f>DCF!J2</f>
        <v>0</v>
      </c>
      <c r="C867">
        <f>DCF!K2</f>
        <v>35</v>
      </c>
      <c r="D867">
        <f>DCF!L2</f>
        <v>0</v>
      </c>
      <c r="E867">
        <f>DCF!M2</f>
        <v>0</v>
      </c>
      <c r="F867">
        <f>DCF!N2</f>
        <v>0</v>
      </c>
      <c r="G867">
        <f>DCF!O2</f>
        <v>0</v>
      </c>
      <c r="H867">
        <f>DCF!P2</f>
        <v>0</v>
      </c>
      <c r="I867">
        <f>DCF!Q2</f>
        <v>0</v>
      </c>
      <c r="J867">
        <f>DCF!R2</f>
        <v>0</v>
      </c>
      <c r="K867">
        <f>DCF!S2</f>
        <v>0</v>
      </c>
      <c r="L867">
        <f>DCF!T2</f>
        <v>0</v>
      </c>
      <c r="M867">
        <f>DCF!U2</f>
        <v>0</v>
      </c>
      <c r="N867">
        <f>DCF!V2</f>
        <v>0</v>
      </c>
      <c r="O867">
        <f>DCF!W2</f>
        <v>0</v>
      </c>
      <c r="P867">
        <f>DCF!X2</f>
        <v>0</v>
      </c>
      <c r="Q867">
        <f>DCF!Y2</f>
        <v>0</v>
      </c>
      <c r="R867">
        <f>DCF!Z2</f>
        <v>0</v>
      </c>
      <c r="S867">
        <f>DCF!AA2</f>
        <v>0</v>
      </c>
      <c r="T867">
        <f>DCF!AB2</f>
        <v>0</v>
      </c>
      <c r="U867">
        <f>DCF!AC2</f>
        <v>0</v>
      </c>
      <c r="V867">
        <f>DCF!AD2</f>
        <v>0</v>
      </c>
      <c r="W867">
        <f>DCF!AE2</f>
        <v>0</v>
      </c>
    </row>
    <row r="868" spans="1:23">
      <c r="A868" t="str">
        <f>DCF!I3</f>
        <v>Current Price</v>
      </c>
      <c r="B868">
        <f>DCF!J3</f>
        <v>0</v>
      </c>
      <c r="C868">
        <f>DCF!K3</f>
        <v>30.25</v>
      </c>
      <c r="D868">
        <f>DCF!L3</f>
        <v>0</v>
      </c>
      <c r="E868">
        <f>DCF!M3</f>
        <v>0</v>
      </c>
      <c r="F868">
        <f>DCF!N3</f>
        <v>0</v>
      </c>
      <c r="G868">
        <f>DCF!O3</f>
        <v>0</v>
      </c>
      <c r="H868">
        <f>DCF!P3</f>
        <v>0</v>
      </c>
      <c r="I868">
        <f>DCF!Q3</f>
        <v>0</v>
      </c>
      <c r="J868">
        <f>DCF!R3</f>
        <v>0</v>
      </c>
      <c r="K868">
        <f>DCF!S3</f>
        <v>0</v>
      </c>
      <c r="L868">
        <f>DCF!T3</f>
        <v>0</v>
      </c>
      <c r="M868">
        <f>DCF!U3</f>
        <v>0</v>
      </c>
      <c r="N868">
        <f>DCF!V3</f>
        <v>0</v>
      </c>
      <c r="O868">
        <f>DCF!W3</f>
        <v>0</v>
      </c>
      <c r="P868">
        <f>DCF!X3</f>
        <v>0</v>
      </c>
      <c r="Q868">
        <f>DCF!Y3</f>
        <v>0</v>
      </c>
      <c r="R868">
        <f>DCF!Z3</f>
        <v>0</v>
      </c>
      <c r="S868">
        <f>DCF!AA3</f>
        <v>0</v>
      </c>
      <c r="T868">
        <f>DCF!AB3</f>
        <v>0</v>
      </c>
      <c r="U868">
        <f>DCF!AC3</f>
        <v>0</v>
      </c>
      <c r="V868">
        <f>DCF!AD3</f>
        <v>0</v>
      </c>
      <c r="W868">
        <f>DCF!AE3</f>
        <v>0</v>
      </c>
    </row>
    <row r="869" spans="1:23">
      <c r="A869" t="str">
        <f>DCF!I4</f>
        <v>Upside/Downside</v>
      </c>
      <c r="B869">
        <f>DCF!J4</f>
        <v>0</v>
      </c>
      <c r="C869">
        <f>DCF!K4</f>
        <v>0.15702479338842967</v>
      </c>
      <c r="D869">
        <f>DCF!L4</f>
        <v>0</v>
      </c>
      <c r="E869">
        <f>DCF!M4</f>
        <v>0</v>
      </c>
      <c r="F869">
        <f>DCF!N4</f>
        <v>0</v>
      </c>
      <c r="G869">
        <f>DCF!O4</f>
        <v>0</v>
      </c>
      <c r="H869">
        <f>DCF!P4</f>
        <v>0</v>
      </c>
      <c r="I869">
        <f>DCF!Q4</f>
        <v>0</v>
      </c>
      <c r="J869">
        <f>DCF!R4</f>
        <v>0</v>
      </c>
      <c r="K869">
        <f>DCF!S4</f>
        <v>0</v>
      </c>
      <c r="L869">
        <f>DCF!T4</f>
        <v>0</v>
      </c>
      <c r="M869">
        <f>DCF!U4</f>
        <v>0</v>
      </c>
      <c r="N869">
        <f>DCF!V4</f>
        <v>5.4371769987950884</v>
      </c>
      <c r="O869">
        <f>DCF!W4</f>
        <v>4.8998660343054414</v>
      </c>
      <c r="P869">
        <f>DCF!X4</f>
        <v>0</v>
      </c>
      <c r="Q869">
        <f>DCF!Y4</f>
        <v>0</v>
      </c>
      <c r="R869">
        <f>DCF!Z4</f>
        <v>0</v>
      </c>
      <c r="S869">
        <f>DCF!AA4</f>
        <v>0</v>
      </c>
      <c r="T869">
        <f>DCF!AB4</f>
        <v>0</v>
      </c>
      <c r="U869">
        <f>DCF!AC4</f>
        <v>0</v>
      </c>
      <c r="V869">
        <f>DCF!AD4</f>
        <v>0</v>
      </c>
      <c r="W869">
        <f>DCF!AE4</f>
        <v>0</v>
      </c>
    </row>
    <row r="870" spans="1:23">
      <c r="A870">
        <f>DCF!I5</f>
        <v>0</v>
      </c>
      <c r="B870">
        <f>DCF!J5</f>
        <v>0</v>
      </c>
      <c r="C870">
        <f>DCF!K5</f>
        <v>0</v>
      </c>
      <c r="D870">
        <f>DCF!L5</f>
        <v>0</v>
      </c>
      <c r="E870">
        <f>DCF!M5</f>
        <v>0</v>
      </c>
      <c r="F870">
        <f>DCF!N5</f>
        <v>0</v>
      </c>
      <c r="G870">
        <f>DCF!O5</f>
        <v>0</v>
      </c>
      <c r="H870">
        <f>DCF!P5</f>
        <v>0</v>
      </c>
      <c r="I870">
        <f>DCF!Q5</f>
        <v>0</v>
      </c>
      <c r="J870">
        <f>DCF!R5</f>
        <v>0</v>
      </c>
      <c r="K870">
        <f>DCF!S5</f>
        <v>0</v>
      </c>
      <c r="L870">
        <f>DCF!T5</f>
        <v>0</v>
      </c>
      <c r="M870">
        <f>DCF!U5</f>
        <v>0</v>
      </c>
      <c r="N870">
        <f>DCF!V5</f>
        <v>0</v>
      </c>
      <c r="O870">
        <f>DCF!W5</f>
        <v>0</v>
      </c>
      <c r="P870">
        <f>DCF!X5</f>
        <v>0</v>
      </c>
      <c r="Q870">
        <f>DCF!Y5</f>
        <v>0</v>
      </c>
      <c r="R870">
        <f>DCF!Z5</f>
        <v>0</v>
      </c>
      <c r="S870">
        <f>DCF!AA5</f>
        <v>0</v>
      </c>
      <c r="T870">
        <f>DCF!AB5</f>
        <v>0</v>
      </c>
      <c r="U870">
        <f>DCF!AC5</f>
        <v>0</v>
      </c>
      <c r="V870">
        <f>DCF!AD5</f>
        <v>0</v>
      </c>
      <c r="W870">
        <f>DCF!AE5</f>
        <v>0</v>
      </c>
    </row>
    <row r="871" spans="1:23">
      <c r="A871">
        <f>DCF!I6</f>
        <v>0</v>
      </c>
      <c r="B871">
        <f>DCF!J6</f>
        <v>0</v>
      </c>
      <c r="C871">
        <f>DCF!K6</f>
        <v>0</v>
      </c>
      <c r="D871">
        <f>DCF!L6</f>
        <v>0</v>
      </c>
      <c r="E871">
        <f>DCF!M6</f>
        <v>0</v>
      </c>
      <c r="F871">
        <f>DCF!N6</f>
        <v>0</v>
      </c>
      <c r="G871">
        <f>DCF!O6</f>
        <v>0</v>
      </c>
      <c r="H871">
        <f>DCF!P6</f>
        <v>0</v>
      </c>
      <c r="I871">
        <f>DCF!Q6</f>
        <v>0</v>
      </c>
      <c r="J871">
        <f>DCF!R6</f>
        <v>0</v>
      </c>
      <c r="K871">
        <f>DCF!S6</f>
        <v>0</v>
      </c>
      <c r="L871">
        <f>DCF!T6</f>
        <v>0</v>
      </c>
      <c r="M871">
        <f>DCF!U6</f>
        <v>0</v>
      </c>
      <c r="N871">
        <f>DCF!V6</f>
        <v>0</v>
      </c>
      <c r="O871">
        <f>DCF!W6</f>
        <v>0</v>
      </c>
      <c r="P871">
        <f>DCF!X6</f>
        <v>0</v>
      </c>
      <c r="Q871">
        <f>DCF!Y6</f>
        <v>0</v>
      </c>
      <c r="R871">
        <f>DCF!Z6</f>
        <v>0</v>
      </c>
      <c r="S871">
        <f>DCF!AA6</f>
        <v>0</v>
      </c>
      <c r="T871">
        <f>DCF!AB6</f>
        <v>0</v>
      </c>
      <c r="U871">
        <f>DCF!AC6</f>
        <v>0</v>
      </c>
      <c r="V871">
        <f>DCF!AD6</f>
        <v>0</v>
      </c>
      <c r="W871">
        <f>DCF!AE6</f>
        <v>0</v>
      </c>
    </row>
    <row r="872" spans="1:23">
      <c r="A872">
        <f>DCF!I7</f>
        <v>0</v>
      </c>
      <c r="B872">
        <f>DCF!J7</f>
        <v>0</v>
      </c>
      <c r="C872">
        <f>DCF!K7</f>
        <v>0</v>
      </c>
      <c r="D872">
        <f>DCF!L7</f>
        <v>0</v>
      </c>
      <c r="E872">
        <f>DCF!M7</f>
        <v>0</v>
      </c>
      <c r="F872">
        <f>DCF!N7</f>
        <v>0</v>
      </c>
      <c r="G872">
        <f>DCF!O7</f>
        <v>0</v>
      </c>
      <c r="H872">
        <f>DCF!P7</f>
        <v>0</v>
      </c>
      <c r="I872">
        <f>DCF!Q7</f>
        <v>0</v>
      </c>
      <c r="J872">
        <f>DCF!R7</f>
        <v>0</v>
      </c>
      <c r="K872">
        <f>DCF!S7</f>
        <v>0</v>
      </c>
      <c r="L872">
        <f>DCF!T7</f>
        <v>0</v>
      </c>
      <c r="M872">
        <f>DCF!U7</f>
        <v>0</v>
      </c>
      <c r="N872">
        <f>DCF!V7</f>
        <v>0</v>
      </c>
      <c r="O872">
        <f>DCF!W7</f>
        <v>0</v>
      </c>
      <c r="P872">
        <f>DCF!X7</f>
        <v>0</v>
      </c>
      <c r="Q872">
        <f>DCF!Y7</f>
        <v>0</v>
      </c>
      <c r="R872">
        <f>DCF!Z7</f>
        <v>0</v>
      </c>
      <c r="S872">
        <f>DCF!AA7</f>
        <v>0</v>
      </c>
      <c r="T872">
        <f>DCF!AB7</f>
        <v>0</v>
      </c>
      <c r="U872">
        <f>DCF!AC7</f>
        <v>0</v>
      </c>
      <c r="V872">
        <f>DCF!AD7</f>
        <v>0</v>
      </c>
      <c r="W872">
        <f>DCF!AE7</f>
        <v>0</v>
      </c>
    </row>
    <row r="873" spans="1:23">
      <c r="A873" t="str">
        <f>DCF!I8</f>
        <v>Criteo DCF (USD millions)</v>
      </c>
      <c r="B873">
        <f>DCF!J8</f>
        <v>0</v>
      </c>
      <c r="C873">
        <f>DCF!K8</f>
        <v>0</v>
      </c>
      <c r="D873">
        <f>DCF!L8</f>
        <v>0</v>
      </c>
      <c r="E873">
        <f>DCF!M8</f>
        <v>0</v>
      </c>
      <c r="F873">
        <f>DCF!N8</f>
        <v>0</v>
      </c>
      <c r="G873">
        <f>DCF!O8</f>
        <v>0</v>
      </c>
      <c r="H873">
        <f>DCF!P8</f>
        <v>0</v>
      </c>
      <c r="I873">
        <f>DCF!Q8</f>
        <v>0</v>
      </c>
      <c r="J873">
        <f>DCF!R8</f>
        <v>0</v>
      </c>
      <c r="K873">
        <f>DCF!S8</f>
        <v>0</v>
      </c>
      <c r="L873">
        <f>DCF!T8</f>
        <v>0</v>
      </c>
      <c r="M873">
        <f>DCF!U8</f>
        <v>0</v>
      </c>
      <c r="N873">
        <f>DCF!V8</f>
        <v>0</v>
      </c>
      <c r="O873">
        <f>DCF!W8</f>
        <v>0</v>
      </c>
      <c r="P873">
        <f>DCF!X8</f>
        <v>0</v>
      </c>
      <c r="Q873">
        <f>DCF!Y8</f>
        <v>0</v>
      </c>
      <c r="R873">
        <f>DCF!Z8</f>
        <v>0</v>
      </c>
      <c r="S873">
        <f>DCF!AA8</f>
        <v>0</v>
      </c>
      <c r="T873">
        <f>DCF!AB8</f>
        <v>0</v>
      </c>
      <c r="U873">
        <f>DCF!AC8</f>
        <v>0</v>
      </c>
      <c r="V873">
        <f>DCF!AD8</f>
        <v>0</v>
      </c>
      <c r="W873">
        <f>DCF!AE8</f>
        <v>0</v>
      </c>
    </row>
    <row r="874" spans="1:23">
      <c r="A874">
        <f>DCF!I9</f>
        <v>0</v>
      </c>
      <c r="B874">
        <f>DCF!J9</f>
        <v>0</v>
      </c>
      <c r="C874">
        <f>DCF!K9</f>
        <v>0</v>
      </c>
      <c r="D874">
        <f>DCF!L9</f>
        <v>0</v>
      </c>
      <c r="E874">
        <f>DCF!M9</f>
        <v>40178</v>
      </c>
      <c r="F874">
        <f>DCF!N9</f>
        <v>40543</v>
      </c>
      <c r="G874">
        <f>DCF!O9</f>
        <v>40908</v>
      </c>
      <c r="H874">
        <f>DCF!P9</f>
        <v>41274</v>
      </c>
      <c r="I874">
        <f>DCF!Q9</f>
        <v>41639</v>
      </c>
      <c r="J874">
        <f>DCF!R9</f>
        <v>42004</v>
      </c>
      <c r="K874">
        <f>DCF!S9</f>
        <v>42369</v>
      </c>
      <c r="L874">
        <f>DCF!T9</f>
        <v>42735</v>
      </c>
      <c r="M874">
        <f>DCF!U9</f>
        <v>43100</v>
      </c>
      <c r="N874">
        <f>DCF!V9</f>
        <v>43465</v>
      </c>
      <c r="O874">
        <f>DCF!W9</f>
        <v>43830</v>
      </c>
      <c r="P874">
        <f>DCF!X9</f>
        <v>44196</v>
      </c>
      <c r="Q874">
        <f>DCF!Y9</f>
        <v>44561</v>
      </c>
      <c r="R874">
        <f>DCF!Z9</f>
        <v>44926</v>
      </c>
      <c r="S874">
        <f>DCF!AA9</f>
        <v>45291</v>
      </c>
      <c r="T874">
        <f>DCF!AB9</f>
        <v>45657</v>
      </c>
      <c r="U874">
        <f>DCF!AC9</f>
        <v>46022</v>
      </c>
      <c r="V874">
        <f>DCF!AD9</f>
        <v>46387</v>
      </c>
      <c r="W874" t="str">
        <f>DCF!AE9</f>
        <v>TY - 2027</v>
      </c>
    </row>
    <row r="875" spans="1:23">
      <c r="A875" t="str">
        <f>DCF!I10</f>
        <v>Net revenue</v>
      </c>
      <c r="B875">
        <f>DCF!J10</f>
        <v>0</v>
      </c>
      <c r="C875">
        <f>DCF!K10</f>
        <v>0</v>
      </c>
      <c r="D875">
        <f>DCF!L10</f>
        <v>0</v>
      </c>
      <c r="E875">
        <f>DCF!M10</f>
        <v>0</v>
      </c>
      <c r="F875">
        <f>DCF!N10</f>
        <v>0</v>
      </c>
      <c r="G875">
        <f>DCF!O10</f>
        <v>0</v>
      </c>
      <c r="H875">
        <f>DCF!P10</f>
        <v>0</v>
      </c>
      <c r="I875">
        <f>DCF!Q10</f>
        <v>0</v>
      </c>
      <c r="J875">
        <f>DCF!R10</f>
        <v>402.755</v>
      </c>
      <c r="K875">
        <f>DCF!S10</f>
        <v>534.01700000000005</v>
      </c>
      <c r="L875">
        <f>DCF!T10</f>
        <v>730.2349999999999</v>
      </c>
      <c r="M875">
        <f>DCF!U10</f>
        <v>941.13700000000017</v>
      </c>
      <c r="N875">
        <f>DCF!V10</f>
        <v>1051.4799380252252</v>
      </c>
      <c r="O875">
        <f>DCF!W10</f>
        <v>1168.3288541537995</v>
      </c>
      <c r="P875">
        <f>DCF!X10</f>
        <v>1274.1493157092191</v>
      </c>
      <c r="Q875">
        <f>DCF!Y10</f>
        <v>1369.7661123096768</v>
      </c>
      <c r="R875">
        <f>DCF!Z10</f>
        <v>1456.0947126026431</v>
      </c>
      <c r="S875">
        <f>DCF!AA10</f>
        <v>1535.4075780322046</v>
      </c>
      <c r="T875">
        <f>DCF!AB10</f>
        <v>1614.2099920830574</v>
      </c>
      <c r="U875">
        <f>DCF!AC10</f>
        <v>1690.4615633070298</v>
      </c>
      <c r="V875">
        <f>DCF!AD10</f>
        <v>1775.8422113537581</v>
      </c>
      <c r="W875">
        <f>DCF!AE10</f>
        <v>1820.238266637602</v>
      </c>
    </row>
    <row r="876" spans="1:23">
      <c r="A876" t="str">
        <f>DCF!I11</f>
        <v>% change Y/Y</v>
      </c>
      <c r="B876">
        <f>DCF!J11</f>
        <v>0</v>
      </c>
      <c r="C876">
        <f>DCF!K11</f>
        <v>0</v>
      </c>
      <c r="D876">
        <f>DCF!L11</f>
        <v>0</v>
      </c>
      <c r="E876">
        <f>DCF!M11</f>
        <v>0</v>
      </c>
      <c r="F876">
        <f>DCF!N11</f>
        <v>0</v>
      </c>
      <c r="G876">
        <f>DCF!O11</f>
        <v>0</v>
      </c>
      <c r="H876">
        <f>DCF!P11</f>
        <v>0</v>
      </c>
      <c r="I876">
        <f>DCF!Q11</f>
        <v>0</v>
      </c>
      <c r="J876" t="str">
        <f>DCF!R11</f>
        <v>NA</v>
      </c>
      <c r="K876">
        <f>DCF!S11</f>
        <v>0.32591029285794115</v>
      </c>
      <c r="L876">
        <f>DCF!T11</f>
        <v>0.36743774074608071</v>
      </c>
      <c r="M876">
        <f>DCF!U11</f>
        <v>0.2888138749854503</v>
      </c>
      <c r="N876">
        <f>DCF!V11</f>
        <v>0.11724428858415403</v>
      </c>
      <c r="O876">
        <f>DCF!W11</f>
        <v>0.11112805095266687</v>
      </c>
      <c r="P876">
        <f>DCF!X11</f>
        <v>9.0574208776229792E-2</v>
      </c>
      <c r="Q876">
        <f>DCF!Y11</f>
        <v>7.5043635327179281E-2</v>
      </c>
      <c r="R876">
        <f>DCF!Z11</f>
        <v>6.3024336430254069E-2</v>
      </c>
      <c r="S876">
        <f>DCF!AA11</f>
        <v>5.4469578622256432E-2</v>
      </c>
      <c r="T876">
        <f>DCF!AB11</f>
        <v>5.1323449993549541E-2</v>
      </c>
      <c r="U876">
        <f>DCF!AC11</f>
        <v>4.7237702404241411E-2</v>
      </c>
      <c r="V876">
        <f>DCF!AD11</f>
        <v>5.0507299248909954E-2</v>
      </c>
      <c r="W876">
        <f>DCF!AE11</f>
        <v>2.4999999999999911E-2</v>
      </c>
    </row>
    <row r="877" spans="1:23">
      <c r="A877">
        <f>DCF!I12</f>
        <v>0</v>
      </c>
      <c r="B877">
        <f>DCF!J12</f>
        <v>0</v>
      </c>
      <c r="C877">
        <f>DCF!K12</f>
        <v>0</v>
      </c>
      <c r="D877">
        <f>DCF!L12</f>
        <v>0</v>
      </c>
      <c r="E877">
        <f>DCF!M12</f>
        <v>0</v>
      </c>
      <c r="F877">
        <f>DCF!N12</f>
        <v>0</v>
      </c>
      <c r="G877">
        <f>DCF!O12</f>
        <v>0</v>
      </c>
      <c r="H877">
        <f>DCF!P12</f>
        <v>0</v>
      </c>
      <c r="I877">
        <f>DCF!Q12</f>
        <v>0</v>
      </c>
      <c r="J877">
        <f>DCF!R12</f>
        <v>0</v>
      </c>
      <c r="K877">
        <f>DCF!S12</f>
        <v>0</v>
      </c>
      <c r="L877">
        <f>DCF!T12</f>
        <v>0</v>
      </c>
      <c r="M877">
        <f>DCF!U12</f>
        <v>0</v>
      </c>
      <c r="N877">
        <f>DCF!V12</f>
        <v>0</v>
      </c>
      <c r="O877">
        <f>DCF!W12</f>
        <v>0</v>
      </c>
      <c r="P877">
        <f>DCF!X12</f>
        <v>0</v>
      </c>
      <c r="Q877">
        <f>DCF!Y12</f>
        <v>0</v>
      </c>
      <c r="R877">
        <f>DCF!Z12</f>
        <v>0</v>
      </c>
      <c r="S877">
        <f>DCF!AA12</f>
        <v>0</v>
      </c>
      <c r="T877">
        <f>DCF!AB12</f>
        <v>0</v>
      </c>
      <c r="U877">
        <f>DCF!AC12</f>
        <v>0</v>
      </c>
      <c r="V877">
        <f>DCF!AD12</f>
        <v>0</v>
      </c>
      <c r="W877">
        <f>DCF!AE12</f>
        <v>0</v>
      </c>
    </row>
    <row r="878" spans="1:23">
      <c r="A878" t="str">
        <f>DCF!I13</f>
        <v>Adjusted EBITDA</v>
      </c>
      <c r="B878">
        <f>DCF!J13</f>
        <v>0</v>
      </c>
      <c r="C878">
        <f>DCF!K13</f>
        <v>0</v>
      </c>
      <c r="D878">
        <f>DCF!L13</f>
        <v>0</v>
      </c>
      <c r="E878">
        <f>DCF!M13</f>
        <v>0</v>
      </c>
      <c r="F878">
        <f>DCF!N13</f>
        <v>0</v>
      </c>
      <c r="G878">
        <f>DCF!O13</f>
        <v>0</v>
      </c>
      <c r="H878">
        <f>DCF!P13</f>
        <v>0</v>
      </c>
      <c r="I878">
        <f>DCF!Q13</f>
        <v>0</v>
      </c>
      <c r="J878">
        <f>DCF!R13</f>
        <v>105.34899999999998</v>
      </c>
      <c r="K878">
        <f>DCF!S13</f>
        <v>143.43800000000007</v>
      </c>
      <c r="L878">
        <f>DCF!T13</f>
        <v>224.57099999999991</v>
      </c>
      <c r="M878">
        <f>DCF!U13</f>
        <v>309.673</v>
      </c>
      <c r="N878">
        <f>DCF!V13</f>
        <v>331.33157113726361</v>
      </c>
      <c r="O878">
        <f>DCF!W13</f>
        <v>367.66482694613774</v>
      </c>
      <c r="P878">
        <f>DCF!X13</f>
        <v>409.09198607731321</v>
      </c>
      <c r="Q878">
        <f>DCF!Y13</f>
        <v>441.00261789791159</v>
      </c>
      <c r="R878">
        <f>DCF!Z13</f>
        <v>467.61892413227804</v>
      </c>
      <c r="S878">
        <f>DCF!AA13</f>
        <v>485.91110372192497</v>
      </c>
      <c r="T878">
        <f>DCF!AB13</f>
        <v>503.950330054608</v>
      </c>
      <c r="U878">
        <f>DCF!AC13</f>
        <v>517.82553887807376</v>
      </c>
      <c r="V878">
        <f>DCF!AD13</f>
        <v>537.72056588265127</v>
      </c>
      <c r="W878">
        <f>DCF!AE13</f>
        <v>551.16358002971754</v>
      </c>
    </row>
    <row r="879" spans="1:23">
      <c r="A879" t="str">
        <f>DCF!I14</f>
        <v>(-) Cash taxes</v>
      </c>
      <c r="B879">
        <f>DCF!J14</f>
        <v>0</v>
      </c>
      <c r="C879">
        <f>DCF!K14</f>
        <v>0</v>
      </c>
      <c r="D879">
        <f>DCF!L14</f>
        <v>0</v>
      </c>
      <c r="E879">
        <f>DCF!M14</f>
        <v>0</v>
      </c>
      <c r="F879">
        <f>DCF!N14</f>
        <v>0</v>
      </c>
      <c r="G879">
        <f>DCF!O14</f>
        <v>0</v>
      </c>
      <c r="H879">
        <f>DCF!P14</f>
        <v>0</v>
      </c>
      <c r="I879">
        <f>DCF!Q14</f>
        <v>0</v>
      </c>
      <c r="J879">
        <f>DCF!R14</f>
        <v>-6.82</v>
      </c>
      <c r="K879">
        <f>DCF!S14</f>
        <v>-18.805</v>
      </c>
      <c r="L879">
        <f>DCF!T14</f>
        <v>-43.521999999999998</v>
      </c>
      <c r="M879">
        <f>DCF!U14</f>
        <v>-37.06675000000002</v>
      </c>
      <c r="N879">
        <f>DCF!V14</f>
        <v>-42.999099898042267</v>
      </c>
      <c r="O879">
        <f>DCF!W14</f>
        <v>-46.790739431148211</v>
      </c>
      <c r="P879">
        <f>DCF!X14</f>
        <v>-52.36524512705963</v>
      </c>
      <c r="Q879">
        <f>DCF!Y14</f>
        <v>-54.341408703594716</v>
      </c>
      <c r="R879">
        <f>DCF!Z14</f>
        <v>-55.396788258512572</v>
      </c>
      <c r="S879">
        <f>DCF!AA14</f>
        <v>-54.146029205611725</v>
      </c>
      <c r="T879">
        <f>DCF!AB14</f>
        <v>-51.575185132742007</v>
      </c>
      <c r="U879">
        <f>DCF!AC14</f>
        <v>-46.169430606664228</v>
      </c>
      <c r="V879">
        <f>DCF!AD14</f>
        <v>-42.717662885757989</v>
      </c>
      <c r="W879">
        <f>DCF!AE14</f>
        <v>0</v>
      </c>
    </row>
    <row r="880" spans="1:23">
      <c r="A880" t="str">
        <f>DCF!I15</f>
        <v>(+/-) Changes in working capital</v>
      </c>
      <c r="B880">
        <f>DCF!J15</f>
        <v>0</v>
      </c>
      <c r="C880">
        <f>DCF!K15</f>
        <v>0</v>
      </c>
      <c r="D880">
        <f>DCF!L15</f>
        <v>0</v>
      </c>
      <c r="E880">
        <f>DCF!M15</f>
        <v>0</v>
      </c>
      <c r="F880">
        <f>DCF!N15</f>
        <v>0</v>
      </c>
      <c r="G880">
        <f>DCF!O15</f>
        <v>0</v>
      </c>
      <c r="H880">
        <f>DCF!P15</f>
        <v>0</v>
      </c>
      <c r="I880">
        <f>DCF!Q15</f>
        <v>0</v>
      </c>
      <c r="J880">
        <f>DCF!R15</f>
        <v>4.6610000000000014</v>
      </c>
      <c r="K880">
        <f>DCF!S15</f>
        <v>15.230999999999995</v>
      </c>
      <c r="L880">
        <f>DCF!T15</f>
        <v>-29.460999999999999</v>
      </c>
      <c r="M880">
        <f>DCF!U15</f>
        <v>-7.0949999999999918</v>
      </c>
      <c r="N880">
        <f>DCF!V15</f>
        <v>18.991248280751048</v>
      </c>
      <c r="O880">
        <f>DCF!W15</f>
        <v>25.378616316469007</v>
      </c>
      <c r="P880">
        <f>DCF!X15</f>
        <v>24.671891803263925</v>
      </c>
      <c r="Q880">
        <f>DCF!Y15</f>
        <v>25.848820673919704</v>
      </c>
      <c r="R880">
        <f>DCF!Z15</f>
        <v>27.92367310877416</v>
      </c>
      <c r="S880">
        <f>DCF!AA15</f>
        <v>30.267999583579531</v>
      </c>
      <c r="T880">
        <f>DCF!AB15</f>
        <v>30.656956178622977</v>
      </c>
      <c r="U880">
        <f>DCF!AC15</f>
        <v>33.229146413080876</v>
      </c>
      <c r="V880">
        <f>DCF!AD15</f>
        <v>33.919136519060672</v>
      </c>
      <c r="W880">
        <f>DCF!AE15</f>
        <v>0</v>
      </c>
    </row>
    <row r="881" spans="1:23">
      <c r="A881" t="str">
        <f>DCF!I16</f>
        <v>(-) Capex</v>
      </c>
      <c r="B881">
        <f>DCF!J16</f>
        <v>0</v>
      </c>
      <c r="C881">
        <f>DCF!K16</f>
        <v>0</v>
      </c>
      <c r="D881">
        <f>DCF!L16</f>
        <v>0</v>
      </c>
      <c r="E881">
        <f>DCF!M16</f>
        <v>0</v>
      </c>
      <c r="F881">
        <f>DCF!N16</f>
        <v>0</v>
      </c>
      <c r="G881">
        <f>DCF!O16</f>
        <v>0</v>
      </c>
      <c r="H881">
        <f>DCF!P16</f>
        <v>0</v>
      </c>
      <c r="I881">
        <f>DCF!Q16</f>
        <v>0</v>
      </c>
      <c r="J881">
        <f>DCF!R16</f>
        <v>-48.643000000000001</v>
      </c>
      <c r="K881">
        <f>DCF!S16</f>
        <v>-75.617000000000004</v>
      </c>
      <c r="L881">
        <f>DCF!T16</f>
        <v>-85.134</v>
      </c>
      <c r="M881">
        <f>DCF!U16</f>
        <v>-122.202</v>
      </c>
      <c r="N881">
        <f>DCF!V16</f>
        <v>-128.16078977040996</v>
      </c>
      <c r="O881">
        <f>DCF!W16</f>
        <v>-142.35479869280721</v>
      </c>
      <c r="P881">
        <f>DCF!X16</f>
        <v>-155.36099632359543</v>
      </c>
      <c r="Q881">
        <f>DCF!Y16</f>
        <v>-166.96689862418583</v>
      </c>
      <c r="R881">
        <f>DCF!Z16</f>
        <v>-177.85742023667507</v>
      </c>
      <c r="S881">
        <f>DCF!AA16</f>
        <v>-187.95531559874556</v>
      </c>
      <c r="T881">
        <f>DCF!AB16</f>
        <v>-197.53430761440663</v>
      </c>
      <c r="U881">
        <f>DCF!AC16</f>
        <v>-207.04400205405463</v>
      </c>
      <c r="V881">
        <f>DCF!AD16</f>
        <v>-217.02485522213732</v>
      </c>
      <c r="W881">
        <f>DCF!AE16</f>
        <v>0</v>
      </c>
    </row>
    <row r="882" spans="1:23">
      <c r="A882" t="str">
        <f>DCF!I17</f>
        <v>(-) Stock-based compensation</v>
      </c>
      <c r="B882">
        <f>DCF!J17</f>
        <v>0</v>
      </c>
      <c r="C882">
        <f>DCF!K17</f>
        <v>0</v>
      </c>
      <c r="D882">
        <f>DCF!L17</f>
        <v>0</v>
      </c>
      <c r="E882">
        <f>DCF!M17</f>
        <v>0</v>
      </c>
      <c r="F882">
        <f>DCF!N17</f>
        <v>0</v>
      </c>
      <c r="G882">
        <f>DCF!O17</f>
        <v>0</v>
      </c>
      <c r="H882">
        <f>DCF!P17</f>
        <v>0</v>
      </c>
      <c r="I882">
        <f>DCF!Q17</f>
        <v>0</v>
      </c>
      <c r="J882">
        <f>DCF!R17</f>
        <v>-19.600999999999999</v>
      </c>
      <c r="K882">
        <f>DCF!S17</f>
        <v>-23.990000000000002</v>
      </c>
      <c r="L882">
        <f>DCF!T17</f>
        <v>-43.259</v>
      </c>
      <c r="M882">
        <f>DCF!U17</f>
        <v>-72.349999999999994</v>
      </c>
      <c r="N882">
        <f>DCF!V17</f>
        <v>-92.35</v>
      </c>
      <c r="O882">
        <f>DCF!W17</f>
        <v>-102.35</v>
      </c>
      <c r="P882">
        <f>DCF!X17</f>
        <v>-112.35</v>
      </c>
      <c r="Q882">
        <f>DCF!Y17</f>
        <v>-127.35</v>
      </c>
      <c r="R882">
        <f>DCF!Z17</f>
        <v>-140.35</v>
      </c>
      <c r="S882">
        <f>DCF!AA17</f>
        <v>-152.35</v>
      </c>
      <c r="T882">
        <f>DCF!AB17</f>
        <v>-168.35</v>
      </c>
      <c r="U882">
        <f>DCF!AC17</f>
        <v>-188.35</v>
      </c>
      <c r="V882">
        <f>DCF!AD17</f>
        <v>-208.35</v>
      </c>
      <c r="W882">
        <f>DCF!AE17</f>
        <v>0</v>
      </c>
    </row>
    <row r="883" spans="1:23">
      <c r="A883" t="str">
        <f>DCF!I18</f>
        <v>Free cash flow (for valuation)</v>
      </c>
      <c r="B883">
        <f>DCF!J18</f>
        <v>0</v>
      </c>
      <c r="C883">
        <f>DCF!K18</f>
        <v>0</v>
      </c>
      <c r="D883">
        <f>DCF!L18</f>
        <v>0</v>
      </c>
      <c r="E883">
        <f>DCF!M18</f>
        <v>0</v>
      </c>
      <c r="F883">
        <f>DCF!N18</f>
        <v>0</v>
      </c>
      <c r="G883">
        <f>DCF!O18</f>
        <v>0</v>
      </c>
      <c r="H883">
        <f>DCF!P18</f>
        <v>0</v>
      </c>
      <c r="I883">
        <f>DCF!Q18</f>
        <v>0</v>
      </c>
      <c r="J883">
        <f>DCF!R18</f>
        <v>34.94599999999997</v>
      </c>
      <c r="K883">
        <f>DCF!S18</f>
        <v>40.257000000000055</v>
      </c>
      <c r="L883">
        <f>DCF!T18</f>
        <v>23.194999999999908</v>
      </c>
      <c r="M883">
        <f>DCF!U18</f>
        <v>70.959250000000026</v>
      </c>
      <c r="N883">
        <f>DCF!V18</f>
        <v>86.812929749562414</v>
      </c>
      <c r="O883">
        <f>DCF!W18</f>
        <v>101.54790513865132</v>
      </c>
      <c r="P883">
        <f>DCF!X18</f>
        <v>113.68763642992209</v>
      </c>
      <c r="Q883">
        <f>DCF!Y18</f>
        <v>118.19313124405076</v>
      </c>
      <c r="R883">
        <f>DCF!Z18</f>
        <v>121.93838874586456</v>
      </c>
      <c r="S883">
        <f>DCF!AA18</f>
        <v>121.72775850114718</v>
      </c>
      <c r="T883">
        <f>DCF!AB18</f>
        <v>117.14779348608229</v>
      </c>
      <c r="U883">
        <f>DCF!AC18</f>
        <v>109.49125263043575</v>
      </c>
      <c r="V883">
        <f>DCF!AD18</f>
        <v>103.54718429381668</v>
      </c>
      <c r="W883">
        <f>DCF!AE18</f>
        <v>106.1358639011621</v>
      </c>
    </row>
    <row r="884" spans="1:23">
      <c r="A884" t="str">
        <f>DCF!I19</f>
        <v>FCF margin (on Net)</v>
      </c>
      <c r="B884">
        <f>DCF!J19</f>
        <v>0</v>
      </c>
      <c r="C884">
        <f>DCF!K19</f>
        <v>0</v>
      </c>
      <c r="D884">
        <f>DCF!L19</f>
        <v>0</v>
      </c>
      <c r="E884">
        <f>DCF!M19</f>
        <v>0</v>
      </c>
      <c r="F884">
        <f>DCF!N19</f>
        <v>0</v>
      </c>
      <c r="G884">
        <f>DCF!O19</f>
        <v>0</v>
      </c>
      <c r="H884">
        <f>DCF!P19</f>
        <v>0</v>
      </c>
      <c r="I884">
        <f>DCF!Q19</f>
        <v>0</v>
      </c>
      <c r="J884">
        <f>DCF!R19</f>
        <v>8.6767389604101672E-2</v>
      </c>
      <c r="K884">
        <f>DCF!S19</f>
        <v>7.5385240544776758E-2</v>
      </c>
      <c r="L884">
        <f>DCF!T19</f>
        <v>3.1763747286832199E-2</v>
      </c>
      <c r="M884">
        <f>DCF!U19</f>
        <v>7.5397365101998973E-2</v>
      </c>
      <c r="N884">
        <f>DCF!V19</f>
        <v>8.2562611620156046E-2</v>
      </c>
      <c r="O884">
        <f>DCF!W19</f>
        <v>8.6917227780187553E-2</v>
      </c>
      <c r="P884">
        <f>DCF!X19</f>
        <v>8.9226305762006464E-2</v>
      </c>
      <c r="Q884">
        <f>DCF!Y19</f>
        <v>8.6287089585502644E-2</v>
      </c>
      <c r="R884">
        <f>DCF!Z19</f>
        <v>8.3743445869609856E-2</v>
      </c>
      <c r="S884">
        <f>DCF!AA19</f>
        <v>7.9280420549411923E-2</v>
      </c>
      <c r="T884">
        <f>DCF!AB19</f>
        <v>7.2572833807644149E-2</v>
      </c>
      <c r="U884">
        <f>DCF!AC19</f>
        <v>6.4770033822146966E-2</v>
      </c>
      <c r="V884">
        <f>DCF!AD19</f>
        <v>5.8308775200743033E-2</v>
      </c>
      <c r="W884">
        <f>DCF!AE19</f>
        <v>5.8308775200743033E-2</v>
      </c>
    </row>
    <row r="885" spans="1:23">
      <c r="A885">
        <f>DCF!I20</f>
        <v>0</v>
      </c>
      <c r="B885">
        <f>DCF!J20</f>
        <v>0</v>
      </c>
      <c r="C885">
        <f>DCF!K20</f>
        <v>0</v>
      </c>
      <c r="D885">
        <f>DCF!L20</f>
        <v>0</v>
      </c>
      <c r="E885">
        <f>DCF!M20</f>
        <v>0</v>
      </c>
      <c r="F885">
        <f>DCF!N20</f>
        <v>0</v>
      </c>
      <c r="G885">
        <f>DCF!O20</f>
        <v>0</v>
      </c>
      <c r="H885">
        <f>DCF!P20</f>
        <v>0</v>
      </c>
      <c r="I885">
        <f>DCF!Q20</f>
        <v>0</v>
      </c>
      <c r="J885">
        <f>DCF!R20</f>
        <v>0</v>
      </c>
      <c r="K885">
        <f>DCF!S20</f>
        <v>0</v>
      </c>
      <c r="L885">
        <f>DCF!T20</f>
        <v>0</v>
      </c>
      <c r="M885">
        <f>DCF!U20</f>
        <v>0</v>
      </c>
      <c r="N885">
        <f>DCF!V20</f>
        <v>0</v>
      </c>
      <c r="O885">
        <f>DCF!W20</f>
        <v>0</v>
      </c>
      <c r="P885">
        <f>DCF!X20</f>
        <v>0</v>
      </c>
      <c r="Q885">
        <f>DCF!Y20</f>
        <v>0</v>
      </c>
      <c r="R885">
        <f>DCF!Z20</f>
        <v>0</v>
      </c>
      <c r="S885">
        <f>DCF!AA20</f>
        <v>0</v>
      </c>
      <c r="T885">
        <f>DCF!AB20</f>
        <v>0</v>
      </c>
      <c r="U885">
        <f>DCF!AC20</f>
        <v>0</v>
      </c>
      <c r="V885">
        <f>DCF!AD20</f>
        <v>0</v>
      </c>
      <c r="W885">
        <f>DCF!AE20</f>
        <v>0</v>
      </c>
    </row>
    <row r="886" spans="1:23">
      <c r="A886" t="str">
        <f>DCF!I21</f>
        <v>EBITDA Margin (on Net)</v>
      </c>
      <c r="B886">
        <f>DCF!J21</f>
        <v>0</v>
      </c>
      <c r="C886">
        <f>DCF!K21</f>
        <v>0</v>
      </c>
      <c r="D886">
        <f>DCF!L21</f>
        <v>0</v>
      </c>
      <c r="E886">
        <f>DCF!M21</f>
        <v>0</v>
      </c>
      <c r="F886">
        <f>DCF!N21</f>
        <v>0</v>
      </c>
      <c r="G886">
        <f>DCF!O21</f>
        <v>0</v>
      </c>
      <c r="H886">
        <f>DCF!P21</f>
        <v>0</v>
      </c>
      <c r="I886">
        <f>DCF!Q21</f>
        <v>0</v>
      </c>
      <c r="J886">
        <f>DCF!R21</f>
        <v>0.26157093021812261</v>
      </c>
      <c r="K886">
        <f>DCF!S21</f>
        <v>0.26860193589342674</v>
      </c>
      <c r="L886">
        <f>DCF!T21</f>
        <v>0.30753250665881521</v>
      </c>
      <c r="M886">
        <f>DCF!U21</f>
        <v>0.32904136167210507</v>
      </c>
      <c r="N886">
        <f>DCF!V21</f>
        <v>0.31510974118967439</v>
      </c>
      <c r="O886">
        <f>DCF!W21</f>
        <v>0.31469292711462737</v>
      </c>
      <c r="P886">
        <f>DCF!X21</f>
        <v>0.32107067910608555</v>
      </c>
      <c r="Q886">
        <f>DCF!Y21</f>
        <v>0.32195468550050516</v>
      </c>
      <c r="R886">
        <f>DCF!Z21</f>
        <v>0.32114595299673176</v>
      </c>
      <c r="S886">
        <f>DCF!AA21</f>
        <v>0.31647043473933745</v>
      </c>
      <c r="T886">
        <f>DCF!AB21</f>
        <v>0.31219626475257117</v>
      </c>
      <c r="U886">
        <f>DCF!AC21</f>
        <v>0.30632198336710942</v>
      </c>
      <c r="V886">
        <f>DCF!AD21</f>
        <v>0.30279749092839542</v>
      </c>
      <c r="W886">
        <f>DCF!AE21</f>
        <v>0.30279749092839542</v>
      </c>
    </row>
    <row r="887" spans="1:23">
      <c r="A887" t="str">
        <f>DCF!I22</f>
        <v>FCF / EBITDA</v>
      </c>
      <c r="B887">
        <f>DCF!J22</f>
        <v>0</v>
      </c>
      <c r="C887">
        <f>DCF!K22</f>
        <v>0</v>
      </c>
      <c r="D887">
        <f>DCF!L22</f>
        <v>0</v>
      </c>
      <c r="E887">
        <f>DCF!M22</f>
        <v>0</v>
      </c>
      <c r="F887">
        <f>DCF!N22</f>
        <v>0</v>
      </c>
      <c r="G887">
        <f>DCF!O22</f>
        <v>0</v>
      </c>
      <c r="H887">
        <f>DCF!P22</f>
        <v>0</v>
      </c>
      <c r="I887">
        <f>DCF!Q22</f>
        <v>0</v>
      </c>
      <c r="J887">
        <f>DCF!R22</f>
        <v>0.33171648520631403</v>
      </c>
      <c r="K887">
        <f>DCF!S22</f>
        <v>0.28065784520141129</v>
      </c>
      <c r="L887">
        <f>DCF!T22</f>
        <v>0.10328582052001334</v>
      </c>
      <c r="M887">
        <f>DCF!U22</f>
        <v>0.22914251484630571</v>
      </c>
      <c r="N887">
        <f>DCF!V22</f>
        <v>0.26201224788686878</v>
      </c>
      <c r="O887">
        <f>DCF!W22</f>
        <v>0.27619695357349999</v>
      </c>
      <c r="P887">
        <f>DCF!X22</f>
        <v>0.27790237965804732</v>
      </c>
      <c r="Q887">
        <f>DCF!Y22</f>
        <v>0.26801004449232424</v>
      </c>
      <c r="R887">
        <f>DCF!Z22</f>
        <v>0.26076444397996851</v>
      </c>
      <c r="S887">
        <f>DCF!AA22</f>
        <v>0.2505144615316488</v>
      </c>
      <c r="T887">
        <f>DCF!AB22</f>
        <v>0.2324590073656429</v>
      </c>
      <c r="U887">
        <f>DCF!AC22</f>
        <v>0.21144428849079297</v>
      </c>
      <c r="V887">
        <f>DCF!AD22</f>
        <v>0.19256690345076771</v>
      </c>
      <c r="W887">
        <f>DCF!AE22</f>
        <v>0.19256690345076771</v>
      </c>
    </row>
    <row r="888" spans="1:23">
      <c r="A888">
        <f>DCF!I23</f>
        <v>0</v>
      </c>
      <c r="B888">
        <f>DCF!J23</f>
        <v>0</v>
      </c>
      <c r="C888">
        <f>DCF!K23</f>
        <v>0</v>
      </c>
      <c r="D888">
        <f>DCF!L23</f>
        <v>0</v>
      </c>
      <c r="E888">
        <f>DCF!M23</f>
        <v>0</v>
      </c>
      <c r="F888">
        <f>DCF!N23</f>
        <v>0</v>
      </c>
      <c r="G888">
        <f>DCF!O23</f>
        <v>0</v>
      </c>
      <c r="H888">
        <f>DCF!P23</f>
        <v>0</v>
      </c>
      <c r="I888">
        <f>DCF!Q23</f>
        <v>0</v>
      </c>
      <c r="J888">
        <f>DCF!R23</f>
        <v>0</v>
      </c>
      <c r="K888">
        <f>DCF!S23</f>
        <v>0</v>
      </c>
      <c r="L888">
        <f>DCF!T23</f>
        <v>0</v>
      </c>
      <c r="M888">
        <f>DCF!U23</f>
        <v>0</v>
      </c>
      <c r="N888">
        <f>DCF!V23</f>
        <v>0</v>
      </c>
      <c r="O888">
        <f>DCF!W23</f>
        <v>0</v>
      </c>
      <c r="P888">
        <f>DCF!X23</f>
        <v>0</v>
      </c>
      <c r="Q888">
        <f>DCF!Y23</f>
        <v>0</v>
      </c>
      <c r="R888">
        <f>DCF!Z23</f>
        <v>0</v>
      </c>
      <c r="S888">
        <f>DCF!AA23</f>
        <v>0</v>
      </c>
      <c r="T888">
        <f>DCF!AB23</f>
        <v>0</v>
      </c>
      <c r="U888">
        <f>DCF!AC23</f>
        <v>0</v>
      </c>
      <c r="V888">
        <f>DCF!AD23</f>
        <v>0</v>
      </c>
      <c r="W888">
        <f>DCF!AE23</f>
        <v>0</v>
      </c>
    </row>
    <row r="889" spans="1:23">
      <c r="A889" t="str">
        <f>DCF!I24</f>
        <v>NPV Calculations</v>
      </c>
      <c r="B889">
        <f>DCF!J24</f>
        <v>0</v>
      </c>
      <c r="C889">
        <f>DCF!K24</f>
        <v>0</v>
      </c>
      <c r="D889">
        <f>DCF!L24</f>
        <v>0</v>
      </c>
      <c r="E889">
        <f>DCF!M24</f>
        <v>0</v>
      </c>
      <c r="F889">
        <f>DCF!N24</f>
        <v>0</v>
      </c>
      <c r="G889">
        <f>DCF!O24</f>
        <v>0</v>
      </c>
      <c r="H889">
        <f>DCF!P24</f>
        <v>0</v>
      </c>
      <c r="I889">
        <f>DCF!Q24</f>
        <v>0</v>
      </c>
      <c r="J889">
        <f>DCF!R24</f>
        <v>0</v>
      </c>
      <c r="K889">
        <f>DCF!S24</f>
        <v>0</v>
      </c>
      <c r="L889">
        <f>DCF!T24</f>
        <v>0</v>
      </c>
      <c r="M889">
        <f>DCF!U24</f>
        <v>43100</v>
      </c>
      <c r="N889">
        <f>DCF!V24</f>
        <v>43465</v>
      </c>
      <c r="O889">
        <f>DCF!W24</f>
        <v>43830</v>
      </c>
      <c r="P889">
        <f>DCF!X24</f>
        <v>44196</v>
      </c>
      <c r="Q889">
        <f>DCF!Y24</f>
        <v>44561</v>
      </c>
      <c r="R889">
        <f>DCF!Z24</f>
        <v>44926</v>
      </c>
      <c r="S889">
        <f>DCF!AA24</f>
        <v>45291</v>
      </c>
      <c r="T889">
        <f>DCF!AB24</f>
        <v>45657</v>
      </c>
      <c r="U889">
        <f>DCF!AC24</f>
        <v>46022</v>
      </c>
      <c r="V889">
        <f>DCF!AD24</f>
        <v>46387</v>
      </c>
      <c r="W889">
        <f>DCF!AE24</f>
        <v>0</v>
      </c>
    </row>
    <row r="890" spans="1:23">
      <c r="A890" t="str">
        <f>DCF!I25</f>
        <v>Year for 1-year forward value</v>
      </c>
      <c r="B890">
        <f>DCF!J25</f>
        <v>0</v>
      </c>
      <c r="C890">
        <f>DCF!K25</f>
        <v>0</v>
      </c>
      <c r="D890">
        <f>DCF!L25</f>
        <v>0</v>
      </c>
      <c r="E890">
        <f>DCF!M25</f>
        <v>0</v>
      </c>
      <c r="F890">
        <f>DCF!N25</f>
        <v>0</v>
      </c>
      <c r="G890">
        <f>DCF!O25</f>
        <v>0</v>
      </c>
      <c r="H890">
        <f>DCF!P25</f>
        <v>0</v>
      </c>
      <c r="I890">
        <f>DCF!Q25</f>
        <v>0</v>
      </c>
      <c r="J890">
        <f>DCF!R25</f>
        <v>0</v>
      </c>
      <c r="K890">
        <f>DCF!S25</f>
        <v>0</v>
      </c>
      <c r="L890">
        <f>DCF!T25</f>
        <v>0</v>
      </c>
      <c r="M890">
        <f>DCF!U25</f>
        <v>0</v>
      </c>
      <c r="N890">
        <f>DCF!V25</f>
        <v>0</v>
      </c>
      <c r="O890">
        <f>DCF!W25</f>
        <v>1</v>
      </c>
      <c r="P890">
        <f>DCF!X25</f>
        <v>2</v>
      </c>
      <c r="Q890">
        <f>DCF!Y25</f>
        <v>3</v>
      </c>
      <c r="R890">
        <f>DCF!Z25</f>
        <v>4</v>
      </c>
      <c r="S890">
        <f>DCF!AA25</f>
        <v>5</v>
      </c>
      <c r="T890">
        <f>DCF!AB25</f>
        <v>6</v>
      </c>
      <c r="U890">
        <f>DCF!AC25</f>
        <v>7</v>
      </c>
      <c r="V890">
        <f>DCF!AD25</f>
        <v>8</v>
      </c>
      <c r="W890">
        <f>DCF!AE25</f>
        <v>0</v>
      </c>
    </row>
    <row r="891" spans="1:23">
      <c r="A891" t="str">
        <f>DCF!I26</f>
        <v>Discounted cash flows</v>
      </c>
      <c r="B891">
        <f>DCF!J26</f>
        <v>0</v>
      </c>
      <c r="C891">
        <f>DCF!K26</f>
        <v>0</v>
      </c>
      <c r="D891">
        <f>DCF!L26</f>
        <v>0</v>
      </c>
      <c r="E891">
        <f>DCF!M26</f>
        <v>0</v>
      </c>
      <c r="F891">
        <f>DCF!N26</f>
        <v>0</v>
      </c>
      <c r="G891">
        <f>DCF!O26</f>
        <v>0</v>
      </c>
      <c r="H891">
        <f>DCF!P26</f>
        <v>0</v>
      </c>
      <c r="I891">
        <f>DCF!Q26</f>
        <v>0</v>
      </c>
      <c r="J891">
        <f>DCF!R26</f>
        <v>0</v>
      </c>
      <c r="K891">
        <f>DCF!S26</f>
        <v>0</v>
      </c>
      <c r="L891">
        <f>DCF!T26</f>
        <v>0</v>
      </c>
      <c r="M891">
        <f>DCF!U26</f>
        <v>0</v>
      </c>
      <c r="N891">
        <f>DCF!V26</f>
        <v>0</v>
      </c>
      <c r="O891">
        <f>DCF!W26</f>
        <v>94.327728746768472</v>
      </c>
      <c r="P891">
        <f>DCF!X26</f>
        <v>98.095719119073323</v>
      </c>
      <c r="Q891">
        <f>DCF!Y26</f>
        <v>94.732165471654326</v>
      </c>
      <c r="R891">
        <f>DCF!Z26</f>
        <v>90.784997812698464</v>
      </c>
      <c r="S891">
        <f>DCF!AA26</f>
        <v>84.184409349162522</v>
      </c>
      <c r="T891">
        <f>DCF!AB26</f>
        <v>75.256595222056305</v>
      </c>
      <c r="U891">
        <f>DCF!AC26</f>
        <v>65.336864083796698</v>
      </c>
      <c r="V891">
        <f>DCF!AD26</f>
        <v>57.396520394924806</v>
      </c>
      <c r="W891">
        <f>DCF!AE26</f>
        <v>0</v>
      </c>
    </row>
    <row r="892" spans="1:23">
      <c r="A892">
        <f>DCF!I27</f>
        <v>0</v>
      </c>
      <c r="B892">
        <f>DCF!J27</f>
        <v>0</v>
      </c>
      <c r="C892">
        <f>DCF!K27</f>
        <v>0</v>
      </c>
      <c r="D892">
        <f>DCF!L27</f>
        <v>0</v>
      </c>
      <c r="E892">
        <f>DCF!M27</f>
        <v>0</v>
      </c>
      <c r="F892">
        <f>DCF!N27</f>
        <v>0</v>
      </c>
      <c r="G892">
        <f>DCF!O27</f>
        <v>0</v>
      </c>
      <c r="H892">
        <f>DCF!P27</f>
        <v>0</v>
      </c>
      <c r="I892">
        <f>DCF!Q27</f>
        <v>0</v>
      </c>
      <c r="J892">
        <f>DCF!R27</f>
        <v>0</v>
      </c>
      <c r="K892">
        <f>DCF!S27</f>
        <v>0</v>
      </c>
      <c r="L892">
        <f>DCF!T27</f>
        <v>0</v>
      </c>
      <c r="M892">
        <f>DCF!U27</f>
        <v>0</v>
      </c>
      <c r="N892">
        <f>DCF!V27</f>
        <v>0</v>
      </c>
      <c r="O892">
        <f>DCF!W27</f>
        <v>0</v>
      </c>
      <c r="P892">
        <f>DCF!X27</f>
        <v>0</v>
      </c>
      <c r="Q892">
        <f>DCF!Y27</f>
        <v>0</v>
      </c>
      <c r="R892">
        <f>DCF!Z27</f>
        <v>0</v>
      </c>
      <c r="S892">
        <f>DCF!AA27</f>
        <v>0</v>
      </c>
      <c r="T892">
        <f>DCF!AB27</f>
        <v>0</v>
      </c>
      <c r="U892">
        <f>DCF!AC27</f>
        <v>0</v>
      </c>
      <c r="V892">
        <f>DCF!AD27</f>
        <v>0</v>
      </c>
      <c r="W892">
        <f>DCF!AE27</f>
        <v>0</v>
      </c>
    </row>
    <row r="893" spans="1:23">
      <c r="A893" t="str">
        <f>DCF!I28</f>
        <v>Incremental EBITDA Margin (on Net)</v>
      </c>
      <c r="B893">
        <f>DCF!J28</f>
        <v>0</v>
      </c>
      <c r="C893">
        <f>DCF!K28</f>
        <v>0</v>
      </c>
      <c r="D893">
        <f>DCF!L28</f>
        <v>0</v>
      </c>
      <c r="E893">
        <f>DCF!M28</f>
        <v>0</v>
      </c>
      <c r="F893">
        <f>DCF!N28</f>
        <v>0</v>
      </c>
      <c r="G893">
        <f>DCF!O28</f>
        <v>0</v>
      </c>
      <c r="H893">
        <f>DCF!P28</f>
        <v>0</v>
      </c>
      <c r="I893">
        <f>DCF!Q28</f>
        <v>0</v>
      </c>
      <c r="J893">
        <f>DCF!R28</f>
        <v>0.26157093021812261</v>
      </c>
      <c r="K893">
        <f>DCF!S28</f>
        <v>0.2901753744419564</v>
      </c>
      <c r="L893">
        <f>DCF!T28</f>
        <v>0.41348398210153964</v>
      </c>
      <c r="M893">
        <f>DCF!U28</f>
        <v>0.40351442850233749</v>
      </c>
      <c r="N893">
        <f>DCF!V28</f>
        <v>0.19628416213017932</v>
      </c>
      <c r="O893">
        <f>DCF!W28</f>
        <v>0.31094217227393844</v>
      </c>
      <c r="P893">
        <f>DCF!X28</f>
        <v>0.39148533773385141</v>
      </c>
      <c r="Q893">
        <f>DCF!Y28</f>
        <v>0.33373458382986254</v>
      </c>
      <c r="R893">
        <f>DCF!Z28</f>
        <v>0.30831388605909144</v>
      </c>
      <c r="S893">
        <f>DCF!AA28</f>
        <v>0.23063319539113603</v>
      </c>
      <c r="T893">
        <f>DCF!AB28</f>
        <v>0.22891717912400436</v>
      </c>
      <c r="U893">
        <f>DCF!AC28</f>
        <v>0.18196620214828554</v>
      </c>
      <c r="V893">
        <f>DCF!AD28</f>
        <v>0.2330156476873903</v>
      </c>
      <c r="W893">
        <f>DCF!AE28</f>
        <v>0</v>
      </c>
    </row>
    <row r="894" spans="1:23">
      <c r="A894">
        <f>DCF!I29</f>
        <v>0</v>
      </c>
      <c r="B894">
        <f>DCF!J29</f>
        <v>0</v>
      </c>
      <c r="C894">
        <f>DCF!K29</f>
        <v>0</v>
      </c>
      <c r="D894">
        <f>DCF!L29</f>
        <v>0</v>
      </c>
      <c r="E894">
        <f>DCF!M29</f>
        <v>0</v>
      </c>
      <c r="F894">
        <f>DCF!N29</f>
        <v>0</v>
      </c>
      <c r="G894">
        <f>DCF!O29</f>
        <v>0</v>
      </c>
      <c r="H894">
        <f>DCF!P29</f>
        <v>0</v>
      </c>
      <c r="I894">
        <f>DCF!Q29</f>
        <v>0</v>
      </c>
      <c r="J894">
        <f>DCF!R29</f>
        <v>0</v>
      </c>
      <c r="K894">
        <f>DCF!S29</f>
        <v>0</v>
      </c>
      <c r="L894">
        <f>DCF!T29</f>
        <v>0</v>
      </c>
      <c r="M894">
        <f>DCF!U29</f>
        <v>0</v>
      </c>
      <c r="N894">
        <f>DCF!V29</f>
        <v>0</v>
      </c>
      <c r="O894">
        <f>DCF!W29</f>
        <v>0</v>
      </c>
      <c r="P894">
        <f>DCF!X29</f>
        <v>0</v>
      </c>
      <c r="Q894">
        <f>DCF!Y29</f>
        <v>0</v>
      </c>
      <c r="R894">
        <f>DCF!Z29</f>
        <v>0</v>
      </c>
      <c r="S894">
        <f>DCF!AA29</f>
        <v>0</v>
      </c>
      <c r="T894">
        <f>DCF!AB29</f>
        <v>0</v>
      </c>
      <c r="U894">
        <f>DCF!AC29</f>
        <v>0</v>
      </c>
      <c r="V894">
        <f>DCF!AD29</f>
        <v>0</v>
      </c>
      <c r="W894">
        <f>DCF!AE29</f>
        <v>0</v>
      </c>
    </row>
    <row r="895" spans="1:23">
      <c r="A895" t="str">
        <f>DCF!I30</f>
        <v>Revenue ex-TAC Margin</v>
      </c>
      <c r="B895">
        <f>DCF!J30</f>
        <v>0</v>
      </c>
      <c r="C895">
        <f>DCF!K30</f>
        <v>0</v>
      </c>
      <c r="D895">
        <f>DCF!L30</f>
        <v>0</v>
      </c>
      <c r="E895">
        <f>DCF!M30</f>
        <v>0</v>
      </c>
      <c r="F895">
        <f>DCF!N30</f>
        <v>0</v>
      </c>
      <c r="G895">
        <f>DCF!O30</f>
        <v>0</v>
      </c>
      <c r="H895">
        <f>DCF!P30</f>
        <v>0</v>
      </c>
      <c r="I895">
        <f>DCF!Q30</f>
        <v>0</v>
      </c>
      <c r="J895">
        <f>DCF!R30</f>
        <v>0.40754446252357707</v>
      </c>
      <c r="K895">
        <f>DCF!S30</f>
        <v>0.40358910797554359</v>
      </c>
      <c r="L895">
        <f>DCF!T30</f>
        <v>0.40587867799500427</v>
      </c>
      <c r="M895">
        <f>DCF!U30</f>
        <v>0.40977919121101519</v>
      </c>
      <c r="N895">
        <f>DCF!V30</f>
        <v>0.41021904589885461</v>
      </c>
      <c r="O895">
        <f>DCF!W30</f>
        <v>0.410358085881945</v>
      </c>
      <c r="P895">
        <f>DCF!X30</f>
        <v>0.41006087301839339</v>
      </c>
      <c r="Q895">
        <f>DCF!Y30</f>
        <v>0.41019091915721206</v>
      </c>
      <c r="R895">
        <f>DCF!Z30</f>
        <v>0.40934325671231936</v>
      </c>
      <c r="S895">
        <f>DCF!AA30</f>
        <v>0.40845016091751651</v>
      </c>
      <c r="T895">
        <f>DCF!AB30</f>
        <v>0.40858978158721865</v>
      </c>
      <c r="U895">
        <f>DCF!AC30</f>
        <v>0.4082372699851714</v>
      </c>
      <c r="V895">
        <f>DCF!AD30</f>
        <v>0.40913337081508067</v>
      </c>
      <c r="W895">
        <f>DCF!AE30</f>
        <v>0.40913337081508067</v>
      </c>
    </row>
    <row r="896" spans="1:23">
      <c r="A896" t="str">
        <f>DCF!I31</f>
        <v>Gross Revenue</v>
      </c>
      <c r="B896">
        <f>DCF!J31</f>
        <v>0</v>
      </c>
      <c r="C896">
        <f>DCF!K31</f>
        <v>0</v>
      </c>
      <c r="D896">
        <f>DCF!L31</f>
        <v>0</v>
      </c>
      <c r="E896">
        <f>DCF!M31</f>
        <v>0</v>
      </c>
      <c r="F896">
        <f>DCF!N31</f>
        <v>0</v>
      </c>
      <c r="G896">
        <f>DCF!O31</f>
        <v>0</v>
      </c>
      <c r="H896">
        <f>DCF!P31</f>
        <v>0</v>
      </c>
      <c r="I896">
        <f>DCF!Q31</f>
        <v>0</v>
      </c>
      <c r="J896">
        <f>DCF!R31</f>
        <v>988.24800000000005</v>
      </c>
      <c r="K896">
        <f>DCF!S31</f>
        <v>1323.17</v>
      </c>
      <c r="L896">
        <f>DCF!T31</f>
        <v>1799.146</v>
      </c>
      <c r="M896">
        <f>DCF!U31</f>
        <v>2296.6930000000002</v>
      </c>
      <c r="N896">
        <f>DCF!V31</f>
        <v>2563.2157954081995</v>
      </c>
      <c r="O896">
        <f>DCF!W31</f>
        <v>2847.0959738561442</v>
      </c>
      <c r="P896">
        <f>DCF!X31</f>
        <v>3107.2199264719088</v>
      </c>
      <c r="Q896">
        <f>DCF!Y31</f>
        <v>3339.3379724837168</v>
      </c>
      <c r="R896">
        <f>DCF!Z31</f>
        <v>3557.1484047335016</v>
      </c>
      <c r="S896">
        <f>DCF!AA31</f>
        <v>3759.1063119749115</v>
      </c>
      <c r="T896">
        <f>DCF!AB31</f>
        <v>3950.6861522881327</v>
      </c>
      <c r="U896">
        <f>DCF!AC31</f>
        <v>4140.8800410810927</v>
      </c>
      <c r="V896">
        <f>DCF!AD31</f>
        <v>4340.4971044427466</v>
      </c>
      <c r="W896">
        <f>DCF!AE31</f>
        <v>4449.0095320538148</v>
      </c>
    </row>
    <row r="897" spans="1:23">
      <c r="A897" t="str">
        <f>DCF!I32</f>
        <v>EBITDA Margin (on Gross)</v>
      </c>
      <c r="B897">
        <f>DCF!J32</f>
        <v>0</v>
      </c>
      <c r="C897">
        <f>DCF!K32</f>
        <v>0</v>
      </c>
      <c r="D897">
        <f>DCF!L32</f>
        <v>0</v>
      </c>
      <c r="E897">
        <f>DCF!M32</f>
        <v>0</v>
      </c>
      <c r="F897">
        <f>DCF!N32</f>
        <v>0</v>
      </c>
      <c r="G897">
        <f>DCF!O32</f>
        <v>0</v>
      </c>
      <c r="H897">
        <f>DCF!P32</f>
        <v>0</v>
      </c>
      <c r="I897">
        <f>DCF!Q32</f>
        <v>0</v>
      </c>
      <c r="J897">
        <f>DCF!R32</f>
        <v>0.10660178416753686</v>
      </c>
      <c r="K897">
        <f>DCF!S32</f>
        <v>0.10840481570773224</v>
      </c>
      <c r="L897">
        <f>DCF!T32</f>
        <v>0.12482088724316977</v>
      </c>
      <c r="M897">
        <f>DCF!U32</f>
        <v>0.13483430306096633</v>
      </c>
      <c r="N897">
        <f>DCF!V32</f>
        <v>0.12926401738426324</v>
      </c>
      <c r="O897">
        <f>DCF!W32</f>
        <v>0.12913678721134492</v>
      </c>
      <c r="P897">
        <f>DCF!X32</f>
        <v>0.1316585229748499</v>
      </c>
      <c r="Q897">
        <f>DCF!Y32</f>
        <v>0.13206288837242333</v>
      </c>
      <c r="R897">
        <f>DCF!Z32</f>
        <v>0.13145893027966363</v>
      </c>
      <c r="S897">
        <f>DCF!AA32</f>
        <v>0.12926239999491879</v>
      </c>
      <c r="T897">
        <f>DCF!AB32</f>
        <v>0.12756020362759854</v>
      </c>
      <c r="U897">
        <f>DCF!AC32</f>
        <v>0.12505205022623184</v>
      </c>
      <c r="V897">
        <f>DCF!AD32</f>
        <v>0.12388455813788324</v>
      </c>
      <c r="W897">
        <f>DCF!AE32</f>
        <v>0.12388455813788324</v>
      </c>
    </row>
    <row r="898" spans="1:23">
      <c r="A898" t="str">
        <f>DCF!I33</f>
        <v>Incremental EBITDA Margin (on Gross)</v>
      </c>
      <c r="B898">
        <f>DCF!J33</f>
        <v>0</v>
      </c>
      <c r="C898">
        <f>DCF!K33</f>
        <v>0</v>
      </c>
      <c r="D898">
        <f>DCF!L33</f>
        <v>0</v>
      </c>
      <c r="E898">
        <f>DCF!M33</f>
        <v>0</v>
      </c>
      <c r="F898">
        <f>DCF!N33</f>
        <v>0</v>
      </c>
      <c r="G898">
        <f>DCF!O33</f>
        <v>0</v>
      </c>
      <c r="H898">
        <f>DCF!P33</f>
        <v>0</v>
      </c>
      <c r="I898">
        <f>DCF!Q33</f>
        <v>0</v>
      </c>
      <c r="J898">
        <f>DCF!R33</f>
        <v>0</v>
      </c>
      <c r="K898">
        <f>DCF!S33</f>
        <v>0.11372498671332458</v>
      </c>
      <c r="L898">
        <f>DCF!T33</f>
        <v>0.17045607341546604</v>
      </c>
      <c r="M898">
        <f>DCF!U33</f>
        <v>0.1710431376332287</v>
      </c>
      <c r="N898">
        <f>DCF!V33</f>
        <v>8.1263484814092207E-2</v>
      </c>
      <c r="O898">
        <f>DCF!W33</f>
        <v>0.12798799834323968</v>
      </c>
      <c r="P898">
        <f>DCF!X33</f>
        <v>0.15925930201579139</v>
      </c>
      <c r="Q898">
        <f>DCF!Y33</f>
        <v>0.13747587647267659</v>
      </c>
      <c r="R898">
        <f>DCF!Z33</f>
        <v>0.12219940964004378</v>
      </c>
      <c r="S898">
        <f>DCF!AA33</f>
        <v>9.057421835819196E-2</v>
      </c>
      <c r="T898">
        <f>DCF!AB33</f>
        <v>9.4160357912346143E-2</v>
      </c>
      <c r="U898">
        <f>DCF!AC33</f>
        <v>7.2952968739021559E-2</v>
      </c>
      <c r="V898">
        <f>DCF!AD33</f>
        <v>9.9665963768502744E-2</v>
      </c>
      <c r="W898">
        <f>DCF!AE33</f>
        <v>0.12388455813788357</v>
      </c>
    </row>
    <row r="899" spans="1:23">
      <c r="A899">
        <f>DCF!I34</f>
        <v>0</v>
      </c>
      <c r="B899">
        <f>DCF!J34</f>
        <v>0</v>
      </c>
      <c r="C899">
        <f>DCF!K34</f>
        <v>0</v>
      </c>
      <c r="D899">
        <f>DCF!L34</f>
        <v>0</v>
      </c>
      <c r="E899">
        <f>DCF!M34</f>
        <v>0</v>
      </c>
      <c r="F899">
        <f>DCF!N34</f>
        <v>0</v>
      </c>
      <c r="G899">
        <f>DCF!O34</f>
        <v>0</v>
      </c>
      <c r="H899">
        <f>DCF!P34</f>
        <v>0</v>
      </c>
      <c r="I899">
        <f>DCF!Q34</f>
        <v>0</v>
      </c>
      <c r="J899">
        <f>DCF!R34</f>
        <v>0</v>
      </c>
      <c r="K899">
        <f>DCF!S34</f>
        <v>0</v>
      </c>
      <c r="L899">
        <f>DCF!T34</f>
        <v>0</v>
      </c>
      <c r="M899">
        <f>DCF!U34</f>
        <v>0</v>
      </c>
      <c r="N899">
        <f>DCF!V34</f>
        <v>0</v>
      </c>
      <c r="O899">
        <f>DCF!W34</f>
        <v>0</v>
      </c>
      <c r="P899">
        <f>DCF!X34</f>
        <v>0</v>
      </c>
      <c r="Q899">
        <f>DCF!Y34</f>
        <v>0</v>
      </c>
      <c r="R899">
        <f>DCF!Z34</f>
        <v>0</v>
      </c>
      <c r="S899">
        <f>DCF!AA34</f>
        <v>0</v>
      </c>
      <c r="T899">
        <f>DCF!AB34</f>
        <v>0</v>
      </c>
      <c r="U899">
        <f>DCF!AC34</f>
        <v>0</v>
      </c>
      <c r="V899">
        <f>DCF!AD34</f>
        <v>0</v>
      </c>
      <c r="W899">
        <f>DCF!AE34</f>
        <v>0</v>
      </c>
    </row>
    <row r="900" spans="1:23">
      <c r="A900">
        <f>DCF!I35</f>
        <v>0</v>
      </c>
      <c r="B900">
        <f>DCF!J35</f>
        <v>0</v>
      </c>
      <c r="C900">
        <f>DCF!K35</f>
        <v>0</v>
      </c>
      <c r="D900">
        <f>DCF!L35</f>
        <v>0</v>
      </c>
      <c r="E900">
        <f>DCF!M35</f>
        <v>0</v>
      </c>
      <c r="F900">
        <f>DCF!N35</f>
        <v>0</v>
      </c>
      <c r="G900">
        <f>DCF!O35</f>
        <v>0</v>
      </c>
      <c r="H900">
        <f>DCF!P35</f>
        <v>0</v>
      </c>
      <c r="I900">
        <f>DCF!Q35</f>
        <v>0</v>
      </c>
      <c r="J900">
        <f>DCF!R35</f>
        <v>0</v>
      </c>
      <c r="K900">
        <f>DCF!S35</f>
        <v>0</v>
      </c>
      <c r="L900" t="s">
        <v>780</v>
      </c>
      <c r="M900">
        <v>0</v>
      </c>
      <c r="N900">
        <v>2018</v>
      </c>
      <c r="O900">
        <v>2019</v>
      </c>
      <c r="P900">
        <v>2020</v>
      </c>
      <c r="Q900">
        <v>2021</v>
      </c>
      <c r="R900">
        <v>2022</v>
      </c>
      <c r="S900">
        <f>DCF!AA35</f>
        <v>0</v>
      </c>
      <c r="T900">
        <f>DCF!AB35</f>
        <v>0</v>
      </c>
      <c r="U900">
        <f>DCF!AC35</f>
        <v>0</v>
      </c>
      <c r="V900">
        <f>DCF!AD35</f>
        <v>0</v>
      </c>
      <c r="W900">
        <f>DCF!AE35</f>
        <v>0</v>
      </c>
    </row>
    <row r="901" spans="1:23">
      <c r="A901">
        <f>DCF!I36</f>
        <v>0</v>
      </c>
      <c r="B901">
        <f>DCF!J36</f>
        <v>0</v>
      </c>
      <c r="C901">
        <f>DCF!K36</f>
        <v>0</v>
      </c>
      <c r="D901">
        <f>DCF!L36</f>
        <v>0</v>
      </c>
      <c r="E901">
        <f>DCF!M36</f>
        <v>0</v>
      </c>
      <c r="F901">
        <f>DCF!N36</f>
        <v>0</v>
      </c>
      <c r="G901">
        <f>DCF!O36</f>
        <v>0</v>
      </c>
      <c r="H901">
        <f>DCF!P36</f>
        <v>0</v>
      </c>
      <c r="I901">
        <f>DCF!Q36</f>
        <v>0</v>
      </c>
      <c r="J901">
        <f>DCF!R36</f>
        <v>0</v>
      </c>
      <c r="K901">
        <f>DCF!S36</f>
        <v>0</v>
      </c>
      <c r="M901" t="s">
        <v>781</v>
      </c>
      <c r="N901">
        <v>1051.4799380252252</v>
      </c>
      <c r="O901">
        <v>1168.3288541537995</v>
      </c>
      <c r="P901">
        <v>1274.1493157092191</v>
      </c>
      <c r="Q901">
        <v>1369.7661123096768</v>
      </c>
      <c r="R901">
        <v>1456.0947126026431</v>
      </c>
      <c r="S901">
        <f>DCF!AA36</f>
        <v>89.669064478709885</v>
      </c>
      <c r="T901">
        <f>DCF!AB36</f>
        <v>91.140946628968322</v>
      </c>
      <c r="U901">
        <f>DCF!AC36</f>
        <v>95.647205695910998</v>
      </c>
      <c r="V901">
        <f>DCF!AD36</f>
        <v>100.73198400574938</v>
      </c>
      <c r="W901">
        <f>DCF!AE36</f>
        <v>0</v>
      </c>
    </row>
    <row r="902" spans="1:23">
      <c r="A902" t="str">
        <f>DCF!I37</f>
        <v>Base case fair value (one year forward)</v>
      </c>
      <c r="B902">
        <f>DCF!J37</f>
        <v>0</v>
      </c>
      <c r="C902">
        <f>DCF!K37</f>
        <v>0</v>
      </c>
      <c r="D902">
        <f>DCF!L37</f>
        <v>0</v>
      </c>
      <c r="E902">
        <f>DCF!M37</f>
        <v>0</v>
      </c>
      <c r="F902">
        <f>DCF!N37</f>
        <v>0</v>
      </c>
      <c r="G902">
        <f>DCF!O37</f>
        <v>0</v>
      </c>
      <c r="H902">
        <f>DCF!P37</f>
        <v>0</v>
      </c>
      <c r="I902">
        <f>DCF!Q37</f>
        <v>0</v>
      </c>
      <c r="J902">
        <f>DCF!R37</f>
        <v>0</v>
      </c>
      <c r="K902">
        <f>DCF!S37</f>
        <v>0</v>
      </c>
      <c r="M902" t="s">
        <v>782</v>
      </c>
      <c r="N902">
        <v>916.94915048191183</v>
      </c>
      <c r="O902">
        <v>1034.4046122017708</v>
      </c>
      <c r="P902">
        <v>1147.9431431503017</v>
      </c>
      <c r="Q902">
        <v>1257.0169821205654</v>
      </c>
      <c r="R902">
        <v>1355.857003061652</v>
      </c>
      <c r="S902">
        <f>DCF!AA37</f>
        <v>465.57457130593605</v>
      </c>
      <c r="T902">
        <f>DCF!AB37</f>
        <v>491.79137667982764</v>
      </c>
      <c r="U902">
        <f>DCF!AC37</f>
        <v>522.1724583724706</v>
      </c>
      <c r="V902">
        <f>DCF!AD37</f>
        <v>551.18379980568352</v>
      </c>
      <c r="W902">
        <f>DCF!AE37</f>
        <v>0</v>
      </c>
    </row>
    <row r="903" spans="1:23">
      <c r="A903" t="str">
        <f>DCF!I38</f>
        <v>PV of FCF</v>
      </c>
      <c r="B903">
        <f>DCF!J38</f>
        <v>0</v>
      </c>
      <c r="C903">
        <f>DCF!K38</f>
        <v>0</v>
      </c>
      <c r="D903">
        <f>DCF!L38</f>
        <v>660.11500020013489</v>
      </c>
      <c r="E903">
        <f>DCF!M38</f>
        <v>0</v>
      </c>
      <c r="F903">
        <f>DCF!N38</f>
        <v>0</v>
      </c>
      <c r="G903">
        <f>DCF!O38</f>
        <v>0</v>
      </c>
      <c r="H903">
        <f>DCF!P38</f>
        <v>0</v>
      </c>
      <c r="I903">
        <f>DCF!Q38</f>
        <v>0</v>
      </c>
      <c r="J903">
        <f>DCF!R38</f>
        <v>0</v>
      </c>
      <c r="K903">
        <f>DCF!S38</f>
        <v>0</v>
      </c>
      <c r="M903" t="s">
        <v>779</v>
      </c>
      <c r="N903">
        <v>0.14671564663385039</v>
      </c>
      <c r="O903">
        <v>0.12946988090759359</v>
      </c>
      <c r="P903">
        <v>0.10994113542293538</v>
      </c>
      <c r="Q903">
        <v>8.9695789152271832E-2</v>
      </c>
      <c r="R903">
        <v>7.3929410929504336E-2</v>
      </c>
      <c r="S903">
        <f>DCF!AA38</f>
        <v>0</v>
      </c>
      <c r="T903">
        <f>DCF!AB38</f>
        <v>0</v>
      </c>
      <c r="U903">
        <f>DCF!AC38</f>
        <v>0</v>
      </c>
      <c r="V903">
        <f>DCF!AD38</f>
        <v>0</v>
      </c>
      <c r="W903">
        <f>DCF!AE38</f>
        <v>0</v>
      </c>
    </row>
    <row r="904" spans="1:23">
      <c r="A904" t="str">
        <f>DCF!I39</f>
        <v>NPV of terminal value</v>
      </c>
      <c r="B904">
        <f>DCF!J39</f>
        <v>0</v>
      </c>
      <c r="C904">
        <f>DCF!K39</f>
        <v>0</v>
      </c>
      <c r="D904">
        <f>DCF!L39</f>
        <v>1141.3933973620335</v>
      </c>
      <c r="E904">
        <f>DCF!M39</f>
        <v>0</v>
      </c>
      <c r="F904">
        <f>DCF!N39</f>
        <v>0</v>
      </c>
      <c r="G904">
        <f>DCF!O39</f>
        <v>0</v>
      </c>
      <c r="H904">
        <f>DCF!P39</f>
        <v>0</v>
      </c>
      <c r="I904">
        <f>DCF!Q39</f>
        <v>0</v>
      </c>
      <c r="J904">
        <f>DCF!R39</f>
        <v>0</v>
      </c>
      <c r="K904">
        <f>DCF!S39</f>
        <v>0</v>
      </c>
      <c r="M904" t="s">
        <v>782</v>
      </c>
      <c r="N904">
        <v>251.35515669417111</v>
      </c>
      <c r="O904">
        <v>294.68139135043981</v>
      </c>
      <c r="P904">
        <v>343.63581515417866</v>
      </c>
      <c r="Q904">
        <v>391.85945869262468</v>
      </c>
      <c r="R904">
        <v>431.20873444735133</v>
      </c>
      <c r="S904">
        <f>DCF!AA39</f>
        <v>0</v>
      </c>
      <c r="T904">
        <f>DCF!AB39</f>
        <v>0</v>
      </c>
      <c r="U904">
        <f>DCF!AC39</f>
        <v>0</v>
      </c>
      <c r="V904">
        <f>DCF!AD39</f>
        <v>0</v>
      </c>
      <c r="W904">
        <f>DCF!AE39</f>
        <v>0</v>
      </c>
    </row>
    <row r="905" spans="1:23">
      <c r="A905" t="str">
        <f>DCF!I40</f>
        <v>Enterprise value</v>
      </c>
      <c r="B905">
        <f>DCF!J40</f>
        <v>0</v>
      </c>
      <c r="C905">
        <f>DCF!K40</f>
        <v>0</v>
      </c>
      <c r="D905">
        <f>DCF!L40</f>
        <v>1801.5083975621683</v>
      </c>
      <c r="E905">
        <f>DCF!M40</f>
        <v>0</v>
      </c>
      <c r="F905">
        <f>DCF!N40</f>
        <v>0</v>
      </c>
      <c r="G905">
        <f>DCF!O40</f>
        <v>0</v>
      </c>
      <c r="H905">
        <f>DCF!P40</f>
        <v>0</v>
      </c>
      <c r="I905">
        <f>DCF!Q40</f>
        <v>0</v>
      </c>
      <c r="J905">
        <f>DCF!R40</f>
        <v>0</v>
      </c>
      <c r="K905">
        <f>DCF!S40</f>
        <v>0</v>
      </c>
      <c r="S905">
        <f>DCF!AA40</f>
        <v>0</v>
      </c>
      <c r="T905">
        <f>DCF!AB40</f>
        <v>0</v>
      </c>
      <c r="U905">
        <f>DCF!AC40</f>
        <v>0</v>
      </c>
      <c r="V905">
        <f>DCF!AD40</f>
        <v>0</v>
      </c>
      <c r="W905">
        <f>DCF!AE40</f>
        <v>0</v>
      </c>
    </row>
    <row r="906" spans="1:23">
      <c r="A906" t="str">
        <f>DCF!I41</f>
        <v>(-) LT Debt</v>
      </c>
      <c r="B906">
        <f>DCF!J41</f>
        <v>0</v>
      </c>
      <c r="C906">
        <f>DCF!K41</f>
        <v>0</v>
      </c>
      <c r="D906">
        <f>DCF!L41</f>
        <v>6.4500000000000011</v>
      </c>
      <c r="E906">
        <f>DCF!M41</f>
        <v>0</v>
      </c>
      <c r="F906">
        <f>DCF!N41</f>
        <v>0</v>
      </c>
      <c r="G906">
        <f>DCF!O41</f>
        <v>0</v>
      </c>
      <c r="H906">
        <f>DCF!P41</f>
        <v>0</v>
      </c>
      <c r="I906">
        <f>DCF!Q41</f>
        <v>0</v>
      </c>
      <c r="J906">
        <f>DCF!R41</f>
        <v>0</v>
      </c>
      <c r="K906">
        <f>DCF!S41</f>
        <v>0</v>
      </c>
      <c r="S906">
        <f>DCF!AA41</f>
        <v>0</v>
      </c>
      <c r="T906">
        <f>DCF!AB41</f>
        <v>0</v>
      </c>
      <c r="U906">
        <f>DCF!AC41</f>
        <v>0</v>
      </c>
      <c r="V906">
        <f>DCF!AD41</f>
        <v>0</v>
      </c>
      <c r="W906">
        <f>DCF!AE41</f>
        <v>0</v>
      </c>
    </row>
    <row r="907" spans="1:23">
      <c r="A907" t="str">
        <f>DCF!I42</f>
        <v>(+) Cash</v>
      </c>
      <c r="B907">
        <f>DCF!J42</f>
        <v>0</v>
      </c>
      <c r="C907">
        <f>DCF!K42</f>
        <v>0</v>
      </c>
      <c r="D907">
        <f>DCF!L42</f>
        <v>591.24392974956243</v>
      </c>
      <c r="E907">
        <f>DCF!M42</f>
        <v>0</v>
      </c>
      <c r="F907">
        <f>DCF!N42</f>
        <v>0</v>
      </c>
      <c r="G907">
        <f>DCF!O42</f>
        <v>0</v>
      </c>
      <c r="H907">
        <f>DCF!P42</f>
        <v>0</v>
      </c>
      <c r="I907">
        <f>DCF!Q42</f>
        <v>0</v>
      </c>
      <c r="J907">
        <f>DCF!R42</f>
        <v>0</v>
      </c>
      <c r="K907">
        <f>DCF!S42</f>
        <v>0</v>
      </c>
      <c r="L907" t="s">
        <v>779</v>
      </c>
      <c r="M907">
        <v>0</v>
      </c>
      <c r="N907">
        <v>0.31818091776967772</v>
      </c>
      <c r="O907">
        <v>0.24766896634102298</v>
      </c>
      <c r="P907">
        <v>0.1904812247051908</v>
      </c>
      <c r="Q907">
        <v>0.12541016457595555</v>
      </c>
      <c r="R907">
        <v>8.4437505032431748E-2</v>
      </c>
      <c r="S907">
        <f>DCF!AA42</f>
        <v>0</v>
      </c>
      <c r="T907">
        <f>DCF!AB42</f>
        <v>0</v>
      </c>
      <c r="U907">
        <f>DCF!AC42</f>
        <v>0</v>
      </c>
      <c r="V907">
        <f>DCF!AD42</f>
        <v>0</v>
      </c>
      <c r="W907">
        <f>DCF!AE42</f>
        <v>0</v>
      </c>
    </row>
    <row r="908" spans="1:23">
      <c r="A908" t="str">
        <f>DCF!I43</f>
        <v>Equity value</v>
      </c>
      <c r="B908">
        <f>DCF!J43</f>
        <v>0</v>
      </c>
      <c r="C908">
        <f>DCF!K43</f>
        <v>0</v>
      </c>
      <c r="D908">
        <f>DCF!L43</f>
        <v>2386.3023273117306</v>
      </c>
      <c r="E908">
        <f>DCF!M43</f>
        <v>0</v>
      </c>
      <c r="F908">
        <f>DCF!N43</f>
        <v>0</v>
      </c>
      <c r="G908">
        <f>DCF!O43</f>
        <v>0</v>
      </c>
      <c r="H908">
        <f>DCF!P43</f>
        <v>0</v>
      </c>
      <c r="I908">
        <f>DCF!Q43</f>
        <v>0</v>
      </c>
      <c r="J908">
        <f>DCF!R43</f>
        <v>0</v>
      </c>
      <c r="K908">
        <f>DCF!S43</f>
        <v>0</v>
      </c>
      <c r="L908">
        <f>DCF!T43</f>
        <v>0</v>
      </c>
      <c r="M908">
        <f>DCF!U43</f>
        <v>0</v>
      </c>
      <c r="N908">
        <f>DCF!V43</f>
        <v>0</v>
      </c>
      <c r="O908">
        <f>DCF!W43</f>
        <v>0</v>
      </c>
      <c r="P908">
        <f>DCF!X43</f>
        <v>0</v>
      </c>
      <c r="Q908">
        <f>DCF!Y43</f>
        <v>0</v>
      </c>
      <c r="R908">
        <f>DCF!Z43</f>
        <v>0</v>
      </c>
      <c r="S908">
        <f>DCF!AA43</f>
        <v>0</v>
      </c>
      <c r="T908">
        <f>DCF!AB43</f>
        <v>0</v>
      </c>
      <c r="U908">
        <f>DCF!AC43</f>
        <v>0</v>
      </c>
      <c r="V908">
        <f>DCF!AD43</f>
        <v>0</v>
      </c>
      <c r="W908">
        <f>DCF!AE43</f>
        <v>0</v>
      </c>
    </row>
    <row r="909" spans="1:23">
      <c r="A909" t="str">
        <f>DCF!I44</f>
        <v>Fully Diluted Shares</v>
      </c>
      <c r="B909">
        <f>DCF!J44</f>
        <v>0</v>
      </c>
      <c r="C909">
        <f>DCF!K44</f>
        <v>0</v>
      </c>
      <c r="D909">
        <f>DCF!L44</f>
        <v>67.770156</v>
      </c>
      <c r="E909">
        <f>DCF!M44</f>
        <v>0</v>
      </c>
      <c r="F909">
        <f>DCF!N44</f>
        <v>0</v>
      </c>
      <c r="G909">
        <f>DCF!O44</f>
        <v>0</v>
      </c>
      <c r="H909">
        <f>DCF!P44</f>
        <v>0</v>
      </c>
      <c r="I909">
        <f>DCF!Q44</f>
        <v>0</v>
      </c>
      <c r="J909">
        <f>DCF!R44</f>
        <v>0</v>
      </c>
      <c r="K909">
        <f>DCF!S44</f>
        <v>0</v>
      </c>
      <c r="L909">
        <f>DCF!T44</f>
        <v>0</v>
      </c>
      <c r="M909">
        <f>DCF!U44</f>
        <v>0</v>
      </c>
      <c r="N909">
        <f>DCF!V44</f>
        <v>0</v>
      </c>
      <c r="O909">
        <f>DCF!W44</f>
        <v>0</v>
      </c>
      <c r="P909">
        <f>DCF!X44</f>
        <v>0</v>
      </c>
      <c r="Q909">
        <f>DCF!Y44</f>
        <v>0</v>
      </c>
      <c r="R909">
        <f>DCF!Z44</f>
        <v>0</v>
      </c>
      <c r="S909">
        <f>DCF!AA44</f>
        <v>0</v>
      </c>
      <c r="T909">
        <f>DCF!AB44</f>
        <v>0</v>
      </c>
      <c r="U909">
        <f>DCF!AC44</f>
        <v>0</v>
      </c>
      <c r="V909">
        <f>DCF!AD44</f>
        <v>0</v>
      </c>
      <c r="W909">
        <f>DCF!AE44</f>
        <v>0</v>
      </c>
    </row>
    <row r="910" spans="1:23">
      <c r="A910" t="str">
        <f>DCF!I45</f>
        <v>Equity value per share</v>
      </c>
      <c r="B910">
        <f>DCF!J45</f>
        <v>0</v>
      </c>
      <c r="C910">
        <f>DCF!K45</f>
        <v>0</v>
      </c>
      <c r="D910">
        <f>DCF!L45</f>
        <v>35</v>
      </c>
      <c r="E910">
        <f>DCF!M45</f>
        <v>0</v>
      </c>
      <c r="F910">
        <f>DCF!N45</f>
        <v>0</v>
      </c>
      <c r="G910">
        <f>DCF!O45</f>
        <v>0</v>
      </c>
      <c r="H910">
        <f>DCF!P45</f>
        <v>0</v>
      </c>
      <c r="I910">
        <f>DCF!Q45</f>
        <v>0</v>
      </c>
      <c r="J910">
        <f>DCF!R45</f>
        <v>0</v>
      </c>
      <c r="K910">
        <f>DCF!S45</f>
        <v>0</v>
      </c>
      <c r="L910">
        <f>DCF!T45</f>
        <v>0</v>
      </c>
      <c r="M910">
        <f>DCF!U45</f>
        <v>0</v>
      </c>
      <c r="N910">
        <f>DCF!V45</f>
        <v>0</v>
      </c>
      <c r="O910">
        <f>DCF!W45</f>
        <v>0</v>
      </c>
      <c r="P910">
        <f>DCF!X45</f>
        <v>0</v>
      </c>
      <c r="Q910">
        <f>DCF!Y45</f>
        <v>0</v>
      </c>
      <c r="R910">
        <f>DCF!Z45</f>
        <v>0</v>
      </c>
      <c r="S910">
        <f>DCF!AA45</f>
        <v>0</v>
      </c>
      <c r="T910">
        <f>DCF!AB45</f>
        <v>0</v>
      </c>
      <c r="U910">
        <f>DCF!AC45</f>
        <v>0</v>
      </c>
      <c r="V910">
        <f>DCF!AD45</f>
        <v>0</v>
      </c>
      <c r="W910">
        <f>DCF!AE45</f>
        <v>0</v>
      </c>
    </row>
    <row r="911" spans="1:23">
      <c r="A911" t="str">
        <f>DCF!I46</f>
        <v>Implied terminal EBITDA multiple</v>
      </c>
      <c r="B911">
        <f>DCF!J46</f>
        <v>0</v>
      </c>
      <c r="C911">
        <f>DCF!K46</f>
        <v>0</v>
      </c>
      <c r="D911">
        <f>DCF!L46</f>
        <v>3.8</v>
      </c>
      <c r="E911">
        <f>DCF!M46</f>
        <v>0</v>
      </c>
      <c r="F911">
        <f>DCF!N46</f>
        <v>0</v>
      </c>
      <c r="G911">
        <f>DCF!O46</f>
        <v>0</v>
      </c>
      <c r="H911">
        <f>DCF!P46</f>
        <v>0</v>
      </c>
      <c r="I911">
        <f>DCF!Q46</f>
        <v>0</v>
      </c>
      <c r="J911">
        <f>DCF!R46</f>
        <v>0</v>
      </c>
      <c r="K911">
        <f>DCF!S46</f>
        <v>0</v>
      </c>
      <c r="L911">
        <f>DCF!T46</f>
        <v>0</v>
      </c>
      <c r="M911">
        <f>DCF!U46</f>
        <v>0</v>
      </c>
      <c r="N911">
        <f>DCF!V46</f>
        <v>0</v>
      </c>
      <c r="O911">
        <f>DCF!W46</f>
        <v>0</v>
      </c>
      <c r="P911">
        <f>DCF!X46</f>
        <v>0</v>
      </c>
      <c r="Q911">
        <f>DCF!Y46</f>
        <v>0</v>
      </c>
      <c r="R911">
        <f>DCF!Z46</f>
        <v>0</v>
      </c>
      <c r="S911">
        <f>DCF!AA46</f>
        <v>0</v>
      </c>
      <c r="T911">
        <f>DCF!AB46</f>
        <v>0</v>
      </c>
      <c r="U911">
        <f>DCF!AC46</f>
        <v>0</v>
      </c>
      <c r="V911">
        <f>DCF!AD46</f>
        <v>0</v>
      </c>
      <c r="W911">
        <f>DCF!AE46</f>
        <v>0</v>
      </c>
    </row>
    <row r="912" spans="1:23">
      <c r="A912">
        <f>DCF!I47</f>
        <v>0</v>
      </c>
      <c r="B912">
        <f>DCF!J47</f>
        <v>0</v>
      </c>
      <c r="C912">
        <f>DCF!K47</f>
        <v>0</v>
      </c>
      <c r="D912">
        <f>DCF!L47</f>
        <v>0</v>
      </c>
      <c r="E912">
        <f>DCF!M47</f>
        <v>0</v>
      </c>
      <c r="F912">
        <f>DCF!N47</f>
        <v>0</v>
      </c>
      <c r="G912">
        <f>DCF!O47</f>
        <v>0</v>
      </c>
      <c r="H912">
        <f>DCF!P47</f>
        <v>0</v>
      </c>
      <c r="I912">
        <f>DCF!Q47</f>
        <v>0</v>
      </c>
      <c r="J912">
        <f>DCF!R47</f>
        <v>0</v>
      </c>
      <c r="K912">
        <f>DCF!S47</f>
        <v>0</v>
      </c>
      <c r="L912">
        <f>DCF!T47</f>
        <v>0</v>
      </c>
      <c r="M912">
        <f>DCF!U47</f>
        <v>0</v>
      </c>
      <c r="N912">
        <f>DCF!V47</f>
        <v>0</v>
      </c>
      <c r="O912">
        <f>DCF!W47</f>
        <v>0</v>
      </c>
      <c r="P912">
        <f>DCF!X47</f>
        <v>0</v>
      </c>
      <c r="Q912">
        <f>DCF!Y47</f>
        <v>0</v>
      </c>
      <c r="R912">
        <f>DCF!Z47</f>
        <v>0</v>
      </c>
      <c r="S912">
        <f>DCF!AA47</f>
        <v>0</v>
      </c>
      <c r="T912">
        <f>DCF!AB47</f>
        <v>0</v>
      </c>
      <c r="U912">
        <f>DCF!AC47</f>
        <v>0</v>
      </c>
      <c r="V912">
        <f>DCF!AD47</f>
        <v>0</v>
      </c>
      <c r="W912">
        <f>DCF!AE47</f>
        <v>0</v>
      </c>
    </row>
    <row r="913" spans="1:23">
      <c r="A913">
        <f>DCF!I48</f>
        <v>0</v>
      </c>
      <c r="B913">
        <f>DCF!J48</f>
        <v>0</v>
      </c>
      <c r="C913">
        <f>DCF!K48</f>
        <v>0</v>
      </c>
      <c r="D913">
        <f>DCF!L48</f>
        <v>0</v>
      </c>
      <c r="E913">
        <f>DCF!M48</f>
        <v>0</v>
      </c>
      <c r="F913">
        <f>DCF!N48</f>
        <v>0</v>
      </c>
      <c r="G913">
        <f>DCF!O48</f>
        <v>0</v>
      </c>
      <c r="H913">
        <f>DCF!P48</f>
        <v>0</v>
      </c>
      <c r="I913">
        <f>DCF!Q48</f>
        <v>0</v>
      </c>
      <c r="J913">
        <f>DCF!R48</f>
        <v>0</v>
      </c>
      <c r="K913">
        <f>DCF!S48</f>
        <v>0</v>
      </c>
      <c r="L913">
        <f>DCF!T48</f>
        <v>0</v>
      </c>
      <c r="M913">
        <f>DCF!U48</f>
        <v>0</v>
      </c>
      <c r="N913">
        <f>DCF!V48</f>
        <v>0</v>
      </c>
      <c r="O913">
        <f>DCF!W48</f>
        <v>0</v>
      </c>
      <c r="P913">
        <f>DCF!X48</f>
        <v>0</v>
      </c>
      <c r="Q913">
        <f>DCF!Y48</f>
        <v>0</v>
      </c>
      <c r="R913">
        <f>DCF!Z48</f>
        <v>0</v>
      </c>
      <c r="S913">
        <f>DCF!AA48</f>
        <v>0</v>
      </c>
      <c r="T913">
        <f>DCF!AB48</f>
        <v>0</v>
      </c>
      <c r="U913">
        <f>DCF!AC48</f>
        <v>0</v>
      </c>
      <c r="V913">
        <f>DCF!AD48</f>
        <v>0</v>
      </c>
      <c r="W913">
        <f>DCF!AE48</f>
        <v>0</v>
      </c>
    </row>
    <row r="914" spans="1:23">
      <c r="A914" t="str">
        <f>DCF!I49</f>
        <v>DCF valuation assumptions</v>
      </c>
      <c r="B914">
        <f>DCF!J49</f>
        <v>0</v>
      </c>
      <c r="C914">
        <f>DCF!K49</f>
        <v>0</v>
      </c>
      <c r="D914">
        <f>DCF!L49</f>
        <v>0</v>
      </c>
      <c r="E914">
        <f>DCF!M49</f>
        <v>0</v>
      </c>
      <c r="F914">
        <f>DCF!N49</f>
        <v>0</v>
      </c>
      <c r="G914">
        <f>DCF!O49</f>
        <v>0</v>
      </c>
      <c r="H914">
        <f>DCF!P49</f>
        <v>0</v>
      </c>
      <c r="I914">
        <f>DCF!Q49</f>
        <v>0</v>
      </c>
      <c r="J914">
        <f>DCF!R49</f>
        <v>0</v>
      </c>
      <c r="K914">
        <f>DCF!S49</f>
        <v>0</v>
      </c>
      <c r="L914">
        <f>DCF!T49</f>
        <v>0</v>
      </c>
      <c r="M914">
        <f>DCF!U49</f>
        <v>0</v>
      </c>
      <c r="N914">
        <f>DCF!V49</f>
        <v>0</v>
      </c>
      <c r="O914">
        <f>DCF!W49</f>
        <v>0</v>
      </c>
      <c r="P914">
        <f>DCF!X49</f>
        <v>0</v>
      </c>
      <c r="Q914">
        <f>DCF!Y49</f>
        <v>0</v>
      </c>
      <c r="R914">
        <f>DCF!Z49</f>
        <v>0</v>
      </c>
      <c r="S914">
        <f>DCF!AA49</f>
        <v>0</v>
      </c>
      <c r="T914">
        <f>DCF!AB49</f>
        <v>0</v>
      </c>
      <c r="U914">
        <f>DCF!AC49</f>
        <v>0</v>
      </c>
      <c r="V914">
        <f>DCF!AD49</f>
        <v>0</v>
      </c>
      <c r="W914">
        <f>DCF!AE49</f>
        <v>0</v>
      </c>
    </row>
    <row r="915" spans="1:23">
      <c r="A915" t="str">
        <f>DCF!I50</f>
        <v>Valuation Date</v>
      </c>
      <c r="B915">
        <f>DCF!J50</f>
        <v>0</v>
      </c>
      <c r="C915">
        <f>DCF!K50</f>
        <v>0</v>
      </c>
      <c r="D915" t="str">
        <f>DCF!L50</f>
        <v>One year forward</v>
      </c>
      <c r="E915">
        <f>DCF!M50</f>
        <v>0</v>
      </c>
      <c r="F915">
        <f>DCF!N50</f>
        <v>0</v>
      </c>
      <c r="G915">
        <f>DCF!O50</f>
        <v>0</v>
      </c>
      <c r="H915">
        <f>DCF!P50</f>
        <v>0</v>
      </c>
      <c r="I915">
        <f>DCF!Q50</f>
        <v>0</v>
      </c>
      <c r="J915">
        <f>DCF!R50</f>
        <v>0</v>
      </c>
      <c r="K915">
        <f>DCF!S50</f>
        <v>0</v>
      </c>
      <c r="L915">
        <f>DCF!T50</f>
        <v>0</v>
      </c>
      <c r="M915">
        <f>DCF!U50</f>
        <v>0</v>
      </c>
      <c r="N915">
        <f>DCF!V50</f>
        <v>0</v>
      </c>
      <c r="O915">
        <f>DCF!W50</f>
        <v>0</v>
      </c>
      <c r="P915">
        <f>DCF!X50</f>
        <v>0</v>
      </c>
      <c r="Q915">
        <f>DCF!Y50</f>
        <v>0</v>
      </c>
      <c r="R915">
        <f>DCF!Z50</f>
        <v>0</v>
      </c>
      <c r="S915">
        <f>DCF!AA50</f>
        <v>0</v>
      </c>
      <c r="T915">
        <f>DCF!AB50</f>
        <v>0</v>
      </c>
      <c r="U915">
        <f>DCF!AC50</f>
        <v>0</v>
      </c>
      <c r="V915">
        <f>DCF!AD50</f>
        <v>0</v>
      </c>
      <c r="W915">
        <f>DCF!AE50</f>
        <v>0</v>
      </c>
    </row>
    <row r="916" spans="1:23">
      <c r="A916" t="str">
        <f>DCF!I51</f>
        <v>Cost of Equity</v>
      </c>
      <c r="B916">
        <f>DCF!J51</f>
        <v>0</v>
      </c>
      <c r="C916">
        <f>DCF!K51</f>
        <v>0</v>
      </c>
      <c r="D916">
        <f>DCF!L51</f>
        <v>7.8861600000000004E-2</v>
      </c>
      <c r="E916">
        <f>DCF!M51</f>
        <v>0</v>
      </c>
      <c r="F916">
        <f>DCF!N51</f>
        <v>0</v>
      </c>
      <c r="G916">
        <f>DCF!O51</f>
        <v>0</v>
      </c>
      <c r="H916">
        <f>DCF!P51</f>
        <v>0</v>
      </c>
      <c r="I916">
        <f>DCF!Q51</f>
        <v>0</v>
      </c>
      <c r="J916">
        <f>DCF!R51</f>
        <v>0</v>
      </c>
      <c r="K916">
        <f>DCF!S51</f>
        <v>0</v>
      </c>
      <c r="L916">
        <f>DCF!T51</f>
        <v>0</v>
      </c>
      <c r="M916">
        <f>DCF!U51</f>
        <v>0</v>
      </c>
      <c r="N916">
        <f>DCF!V51</f>
        <v>0</v>
      </c>
      <c r="O916">
        <f>DCF!W51</f>
        <v>0</v>
      </c>
      <c r="P916">
        <f>DCF!X51</f>
        <v>0</v>
      </c>
      <c r="Q916">
        <f>DCF!Y51</f>
        <v>0</v>
      </c>
      <c r="R916">
        <f>DCF!Z51</f>
        <v>0</v>
      </c>
      <c r="S916">
        <f>DCF!AA51</f>
        <v>0</v>
      </c>
      <c r="T916">
        <f>DCF!AB51</f>
        <v>0</v>
      </c>
      <c r="U916">
        <f>DCF!AC51</f>
        <v>0</v>
      </c>
      <c r="V916">
        <f>DCF!AD51</f>
        <v>0</v>
      </c>
      <c r="W916">
        <f>DCF!AE51</f>
        <v>0</v>
      </c>
    </row>
    <row r="917" spans="1:23">
      <c r="A917" t="str">
        <f>DCF!I52</f>
        <v>Cost of Debt</v>
      </c>
      <c r="B917">
        <f>DCF!J52</f>
        <v>0</v>
      </c>
      <c r="C917">
        <f>DCF!K52</f>
        <v>0</v>
      </c>
      <c r="D917">
        <f>DCF!L52</f>
        <v>0.05</v>
      </c>
      <c r="E917">
        <f>DCF!M52</f>
        <v>0</v>
      </c>
      <c r="F917">
        <f>DCF!N52</f>
        <v>0</v>
      </c>
      <c r="G917">
        <f>DCF!O52</f>
        <v>0</v>
      </c>
      <c r="H917">
        <f>DCF!P52</f>
        <v>0</v>
      </c>
      <c r="I917">
        <f>DCF!Q52</f>
        <v>0</v>
      </c>
      <c r="J917">
        <f>DCF!R52</f>
        <v>0</v>
      </c>
      <c r="K917">
        <f>DCF!S52</f>
        <v>0</v>
      </c>
      <c r="L917">
        <f>DCF!T52</f>
        <v>0</v>
      </c>
      <c r="M917">
        <f>DCF!U52</f>
        <v>0</v>
      </c>
      <c r="N917">
        <f>DCF!V52</f>
        <v>0</v>
      </c>
      <c r="O917">
        <f>DCF!W52</f>
        <v>0</v>
      </c>
      <c r="P917">
        <f>DCF!X52</f>
        <v>0</v>
      </c>
      <c r="Q917">
        <f>DCF!Y52</f>
        <v>0</v>
      </c>
      <c r="R917">
        <f>DCF!Z52</f>
        <v>0</v>
      </c>
      <c r="S917">
        <f>DCF!AA52</f>
        <v>0</v>
      </c>
      <c r="T917">
        <f>DCF!AB52</f>
        <v>0</v>
      </c>
      <c r="U917">
        <f>DCF!AC52</f>
        <v>0</v>
      </c>
      <c r="V917">
        <f>DCF!AD52</f>
        <v>0</v>
      </c>
      <c r="W917">
        <f>DCF!AE52</f>
        <v>0</v>
      </c>
    </row>
    <row r="918" spans="1:23">
      <c r="A918" t="str">
        <f>DCF!I53</f>
        <v>Marginal Tax-Rate</v>
      </c>
      <c r="B918">
        <f>DCF!J53</f>
        <v>0</v>
      </c>
      <c r="C918">
        <f>DCF!K53</f>
        <v>0</v>
      </c>
      <c r="D918">
        <f>DCF!L53</f>
        <v>0.35</v>
      </c>
      <c r="E918">
        <f>DCF!M53</f>
        <v>0</v>
      </c>
      <c r="F918">
        <f>DCF!N53</f>
        <v>0</v>
      </c>
      <c r="G918">
        <f>DCF!O53</f>
        <v>0</v>
      </c>
      <c r="H918">
        <f>DCF!P53</f>
        <v>0</v>
      </c>
      <c r="I918">
        <f>DCF!Q53</f>
        <v>0</v>
      </c>
      <c r="J918">
        <f>DCF!R53</f>
        <v>0</v>
      </c>
      <c r="K918">
        <f>DCF!S53</f>
        <v>0</v>
      </c>
      <c r="L918">
        <f>DCF!T53</f>
        <v>0</v>
      </c>
      <c r="M918">
        <f>DCF!U53</f>
        <v>0</v>
      </c>
      <c r="N918">
        <f>DCF!V53</f>
        <v>0</v>
      </c>
      <c r="O918">
        <f>DCF!W53</f>
        <v>0</v>
      </c>
      <c r="P918">
        <f>DCF!X53</f>
        <v>0</v>
      </c>
      <c r="Q918">
        <f>DCF!Y53</f>
        <v>0</v>
      </c>
      <c r="R918">
        <f>DCF!Z53</f>
        <v>0</v>
      </c>
      <c r="S918">
        <f>DCF!AA53</f>
        <v>0</v>
      </c>
      <c r="T918">
        <f>DCF!AB53</f>
        <v>0</v>
      </c>
      <c r="U918">
        <f>DCF!AC53</f>
        <v>0</v>
      </c>
      <c r="V918">
        <f>DCF!AD53</f>
        <v>0</v>
      </c>
      <c r="W918">
        <f>DCF!AE53</f>
        <v>0</v>
      </c>
    </row>
    <row r="919" spans="1:23">
      <c r="A919" t="str">
        <f>DCF!I54</f>
        <v>Long-Term Debt / Total Cap.</v>
      </c>
      <c r="B919">
        <f>DCF!J54</f>
        <v>0</v>
      </c>
      <c r="C919">
        <f>DCF!K54</f>
        <v>0</v>
      </c>
      <c r="D919">
        <f>DCF!L54</f>
        <v>0.05</v>
      </c>
      <c r="E919">
        <f>DCF!M54</f>
        <v>0</v>
      </c>
      <c r="F919">
        <f>DCF!N54</f>
        <v>0</v>
      </c>
      <c r="G919">
        <f>DCF!O54</f>
        <v>0</v>
      </c>
      <c r="H919">
        <f>DCF!P54</f>
        <v>0</v>
      </c>
      <c r="I919">
        <f>DCF!Q54</f>
        <v>0</v>
      </c>
      <c r="J919">
        <f>DCF!R54</f>
        <v>0</v>
      </c>
      <c r="K919">
        <f>DCF!S54</f>
        <v>0</v>
      </c>
      <c r="L919">
        <f>DCF!T54</f>
        <v>0</v>
      </c>
      <c r="M919">
        <f>DCF!U54</f>
        <v>0</v>
      </c>
      <c r="N919">
        <f>DCF!V54</f>
        <v>0</v>
      </c>
      <c r="O919">
        <f>DCF!W54</f>
        <v>0</v>
      </c>
      <c r="P919">
        <f>DCF!X54</f>
        <v>0</v>
      </c>
      <c r="Q919">
        <f>DCF!Y54</f>
        <v>0</v>
      </c>
      <c r="R919">
        <f>DCF!Z54</f>
        <v>0</v>
      </c>
      <c r="S919">
        <f>DCF!AA54</f>
        <v>0</v>
      </c>
      <c r="T919">
        <f>DCF!AB54</f>
        <v>0</v>
      </c>
      <c r="U919">
        <f>DCF!AC54</f>
        <v>0</v>
      </c>
      <c r="V919">
        <f>DCF!AD54</f>
        <v>0</v>
      </c>
      <c r="W919">
        <f>DCF!AE54</f>
        <v>0</v>
      </c>
    </row>
    <row r="920" spans="1:23">
      <c r="A920" t="str">
        <f>DCF!I55</f>
        <v>WACC</v>
      </c>
      <c r="B920">
        <f>DCF!J55</f>
        <v>0</v>
      </c>
      <c r="C920">
        <f>DCF!K55</f>
        <v>0</v>
      </c>
      <c r="D920">
        <f>DCF!L55</f>
        <v>7.6543520000000004E-2</v>
      </c>
      <c r="E920">
        <f>DCF!M55</f>
        <v>0</v>
      </c>
      <c r="F920">
        <f>DCF!N55</f>
        <v>0</v>
      </c>
      <c r="G920">
        <f>DCF!O55</f>
        <v>0</v>
      </c>
      <c r="H920">
        <f>DCF!P55</f>
        <v>0</v>
      </c>
      <c r="I920">
        <f>DCF!Q55</f>
        <v>0</v>
      </c>
      <c r="J920">
        <f>DCF!R55</f>
        <v>0</v>
      </c>
      <c r="K920">
        <f>DCF!S55</f>
        <v>0</v>
      </c>
      <c r="L920">
        <f>DCF!T55</f>
        <v>0</v>
      </c>
      <c r="M920">
        <f>DCF!U55</f>
        <v>0</v>
      </c>
      <c r="N920">
        <f>DCF!V55</f>
        <v>0</v>
      </c>
      <c r="O920">
        <f>DCF!W55</f>
        <v>0</v>
      </c>
      <c r="P920">
        <f>DCF!X55</f>
        <v>0</v>
      </c>
      <c r="Q920">
        <f>DCF!Y55</f>
        <v>0</v>
      </c>
      <c r="R920">
        <f>DCF!Z55</f>
        <v>0</v>
      </c>
      <c r="S920">
        <f>DCF!AA55</f>
        <v>0</v>
      </c>
      <c r="T920">
        <f>DCF!AB55</f>
        <v>0</v>
      </c>
      <c r="U920">
        <f>DCF!AC55</f>
        <v>0</v>
      </c>
      <c r="V920">
        <f>DCF!AD55</f>
        <v>0</v>
      </c>
      <c r="W920">
        <f>DCF!AE55</f>
        <v>0</v>
      </c>
    </row>
    <row r="921" spans="1:23">
      <c r="A921" t="str">
        <f>DCF!I56</f>
        <v>Perpetual Growth Rate</v>
      </c>
      <c r="B921">
        <f>DCF!J56</f>
        <v>0</v>
      </c>
      <c r="C921">
        <f>DCF!K56</f>
        <v>0</v>
      </c>
      <c r="D921">
        <f>DCF!L56</f>
        <v>2.5000000000000001E-2</v>
      </c>
      <c r="E921">
        <f>DCF!M56</f>
        <v>0</v>
      </c>
      <c r="F921">
        <f>DCF!N56</f>
        <v>0</v>
      </c>
      <c r="G921">
        <f>DCF!O56</f>
        <v>0</v>
      </c>
      <c r="H921">
        <f>DCF!P56</f>
        <v>0</v>
      </c>
      <c r="I921">
        <f>DCF!Q56</f>
        <v>0</v>
      </c>
      <c r="J921">
        <f>DCF!R56</f>
        <v>0</v>
      </c>
      <c r="K921">
        <f>DCF!S56</f>
        <v>0</v>
      </c>
      <c r="L921">
        <f>DCF!T56</f>
        <v>0</v>
      </c>
      <c r="M921">
        <f>DCF!U56</f>
        <v>0</v>
      </c>
      <c r="N921">
        <f>DCF!V56</f>
        <v>0</v>
      </c>
      <c r="O921">
        <f>DCF!W56</f>
        <v>0</v>
      </c>
      <c r="P921">
        <f>DCF!X56</f>
        <v>0</v>
      </c>
      <c r="Q921">
        <f>DCF!Y56</f>
        <v>0</v>
      </c>
      <c r="R921">
        <f>DCF!Z56</f>
        <v>0</v>
      </c>
      <c r="S921">
        <f>DCF!AA56</f>
        <v>0</v>
      </c>
      <c r="T921">
        <f>DCF!AB56</f>
        <v>0</v>
      </c>
      <c r="U921">
        <f>DCF!AC56</f>
        <v>0</v>
      </c>
      <c r="V921">
        <f>DCF!AD56</f>
        <v>0</v>
      </c>
      <c r="W921">
        <f>DCF!AE56</f>
        <v>0</v>
      </c>
    </row>
    <row r="922" spans="1:23">
      <c r="A922">
        <f>DCF!I57</f>
        <v>0</v>
      </c>
      <c r="B922">
        <f>DCF!J57</f>
        <v>0</v>
      </c>
      <c r="C922">
        <f>DCF!K57</f>
        <v>0</v>
      </c>
      <c r="D922">
        <f>DCF!L57</f>
        <v>0</v>
      </c>
      <c r="E922">
        <f>DCF!M57</f>
        <v>0</v>
      </c>
      <c r="F922">
        <f>DCF!N57</f>
        <v>0</v>
      </c>
      <c r="G922">
        <f>DCF!O57</f>
        <v>0</v>
      </c>
      <c r="H922">
        <f>DCF!P57</f>
        <v>0</v>
      </c>
      <c r="I922">
        <f>DCF!Q57</f>
        <v>0</v>
      </c>
      <c r="J922">
        <f>DCF!R57</f>
        <v>0</v>
      </c>
      <c r="K922">
        <f>DCF!S57</f>
        <v>0</v>
      </c>
      <c r="L922">
        <f>DCF!T57</f>
        <v>0</v>
      </c>
      <c r="M922">
        <f>DCF!U57</f>
        <v>0</v>
      </c>
      <c r="N922">
        <f>DCF!V57</f>
        <v>0</v>
      </c>
      <c r="O922">
        <f>DCF!W57</f>
        <v>0</v>
      </c>
      <c r="P922">
        <f>DCF!X57</f>
        <v>0</v>
      </c>
      <c r="Q922">
        <f>DCF!Y57</f>
        <v>0</v>
      </c>
      <c r="R922">
        <f>DCF!Z57</f>
        <v>0</v>
      </c>
      <c r="S922">
        <f>DCF!AA57</f>
        <v>0</v>
      </c>
      <c r="T922">
        <f>DCF!AB57</f>
        <v>0</v>
      </c>
      <c r="U922">
        <f>DCF!AC57</f>
        <v>0</v>
      </c>
      <c r="V922">
        <f>DCF!AD57</f>
        <v>0</v>
      </c>
      <c r="W922">
        <f>DCF!AE57</f>
        <v>0</v>
      </c>
    </row>
    <row r="923" spans="1:23">
      <c r="A923" t="str">
        <f>DCF!I58</f>
        <v>Cost of Equity</v>
      </c>
      <c r="B923">
        <f>DCF!J58</f>
        <v>0</v>
      </c>
      <c r="C923">
        <f>DCF!K58</f>
        <v>0</v>
      </c>
      <c r="D923">
        <f>DCF!L58</f>
        <v>0</v>
      </c>
      <c r="E923">
        <f>DCF!M58</f>
        <v>0</v>
      </c>
      <c r="F923">
        <f>DCF!N58</f>
        <v>0</v>
      </c>
      <c r="G923">
        <f>DCF!O58</f>
        <v>0</v>
      </c>
      <c r="H923">
        <f>DCF!P58</f>
        <v>0</v>
      </c>
      <c r="I923">
        <f>DCF!Q58</f>
        <v>0</v>
      </c>
      <c r="J923">
        <f>DCF!R58</f>
        <v>0</v>
      </c>
      <c r="K923">
        <f>DCF!S58</f>
        <v>0</v>
      </c>
      <c r="L923">
        <f>DCF!T58</f>
        <v>0</v>
      </c>
      <c r="M923">
        <f>DCF!U58</f>
        <v>0</v>
      </c>
      <c r="N923">
        <f>DCF!V58</f>
        <v>0</v>
      </c>
      <c r="O923">
        <f>DCF!W58</f>
        <v>0</v>
      </c>
      <c r="P923">
        <f>DCF!X58</f>
        <v>0</v>
      </c>
      <c r="Q923">
        <f>DCF!Y58</f>
        <v>0</v>
      </c>
      <c r="R923">
        <f>DCF!Z58</f>
        <v>0</v>
      </c>
      <c r="S923">
        <f>DCF!AA58</f>
        <v>0</v>
      </c>
      <c r="T923">
        <f>DCF!AB58</f>
        <v>0</v>
      </c>
      <c r="U923">
        <f>DCF!AC58</f>
        <v>0</v>
      </c>
      <c r="V923">
        <f>DCF!AD58</f>
        <v>0</v>
      </c>
      <c r="W923">
        <f>DCF!AE58</f>
        <v>0</v>
      </c>
    </row>
    <row r="924" spans="1:23">
      <c r="A924" t="str">
        <f>DCF!I59</f>
        <v>Risk Free Rate</v>
      </c>
      <c r="B924">
        <f>DCF!J59</f>
        <v>0</v>
      </c>
      <c r="C924">
        <f>DCF!K59</f>
        <v>0</v>
      </c>
      <c r="D924">
        <f>DCF!L59</f>
        <v>2.4899999999999999E-2</v>
      </c>
      <c r="E924">
        <f>DCF!M59</f>
        <v>0</v>
      </c>
      <c r="F924">
        <f>DCF!N59</f>
        <v>0</v>
      </c>
      <c r="G924">
        <f>DCF!O59</f>
        <v>0</v>
      </c>
      <c r="H924">
        <f>DCF!P59</f>
        <v>0</v>
      </c>
      <c r="I924">
        <f>DCF!Q59</f>
        <v>0</v>
      </c>
      <c r="J924">
        <f>DCF!R59</f>
        <v>0</v>
      </c>
      <c r="K924">
        <f>DCF!S59</f>
        <v>0</v>
      </c>
      <c r="L924">
        <f>DCF!T59</f>
        <v>0</v>
      </c>
      <c r="M924">
        <f>DCF!U59</f>
        <v>0</v>
      </c>
      <c r="N924">
        <f>DCF!V59</f>
        <v>0</v>
      </c>
      <c r="O924">
        <f>DCF!W59</f>
        <v>0</v>
      </c>
      <c r="P924">
        <f>DCF!X59</f>
        <v>0</v>
      </c>
      <c r="Q924">
        <f>DCF!Y59</f>
        <v>0</v>
      </c>
      <c r="R924">
        <f>DCF!Z59</f>
        <v>0</v>
      </c>
      <c r="S924">
        <f>DCF!AA59</f>
        <v>0</v>
      </c>
      <c r="T924">
        <f>DCF!AB59</f>
        <v>0</v>
      </c>
      <c r="U924">
        <f>DCF!AC59</f>
        <v>0</v>
      </c>
      <c r="V924">
        <f>DCF!AD59</f>
        <v>0</v>
      </c>
      <c r="W924">
        <f>DCF!AE59</f>
        <v>0</v>
      </c>
    </row>
    <row r="925" spans="1:23">
      <c r="A925" t="str">
        <f>DCF!I60</f>
        <v>Beta</v>
      </c>
      <c r="B925">
        <f>DCF!J60</f>
        <v>0</v>
      </c>
      <c r="C925">
        <f>DCF!K60</f>
        <v>0</v>
      </c>
      <c r="D925">
        <f>DCF!L60</f>
        <v>1.232</v>
      </c>
      <c r="E925">
        <f>DCF!M60</f>
        <v>0</v>
      </c>
      <c r="F925">
        <f>DCF!N60</f>
        <v>0</v>
      </c>
      <c r="G925">
        <f>DCF!O60</f>
        <v>0</v>
      </c>
      <c r="H925">
        <f>DCF!P60</f>
        <v>0</v>
      </c>
      <c r="I925">
        <f>DCF!Q60</f>
        <v>0</v>
      </c>
      <c r="J925">
        <f>DCF!R60</f>
        <v>0</v>
      </c>
      <c r="K925">
        <f>DCF!S60</f>
        <v>0</v>
      </c>
      <c r="L925">
        <f>DCF!T60</f>
        <v>0</v>
      </c>
      <c r="M925">
        <f>DCF!U60</f>
        <v>0</v>
      </c>
      <c r="N925">
        <f>DCF!V60</f>
        <v>0</v>
      </c>
      <c r="O925">
        <f>DCF!W60</f>
        <v>0</v>
      </c>
      <c r="P925">
        <f>DCF!X60</f>
        <v>0</v>
      </c>
      <c r="Q925">
        <f>DCF!Y60</f>
        <v>0</v>
      </c>
      <c r="R925">
        <f>DCF!Z60</f>
        <v>0</v>
      </c>
      <c r="S925">
        <f>DCF!AA60</f>
        <v>0</v>
      </c>
      <c r="T925">
        <f>DCF!AB60</f>
        <v>0</v>
      </c>
      <c r="U925">
        <f>DCF!AC60</f>
        <v>0</v>
      </c>
      <c r="V925">
        <f>DCF!AD60</f>
        <v>0</v>
      </c>
      <c r="W925">
        <f>DCF!AE60</f>
        <v>0</v>
      </c>
    </row>
    <row r="926" spans="1:23">
      <c r="A926" t="str">
        <f>DCF!I61</f>
        <v xml:space="preserve">Market Risk Premium </v>
      </c>
      <c r="B926">
        <f>DCF!J61</f>
        <v>0</v>
      </c>
      <c r="C926">
        <f>DCF!K61</f>
        <v>0</v>
      </c>
      <c r="D926">
        <f>DCF!L61</f>
        <v>4.3799999999999999E-2</v>
      </c>
      <c r="E926">
        <f>DCF!M61</f>
        <v>0</v>
      </c>
      <c r="F926">
        <f>DCF!N61</f>
        <v>0</v>
      </c>
      <c r="G926">
        <f>DCF!O61</f>
        <v>0</v>
      </c>
      <c r="H926">
        <f>DCF!P61</f>
        <v>0</v>
      </c>
      <c r="I926">
        <f>DCF!Q61</f>
        <v>0</v>
      </c>
      <c r="J926">
        <f>DCF!R61</f>
        <v>0</v>
      </c>
      <c r="K926">
        <f>DCF!S61</f>
        <v>0</v>
      </c>
      <c r="L926">
        <f>DCF!T61</f>
        <v>0</v>
      </c>
      <c r="M926">
        <f>DCF!U61</f>
        <v>0</v>
      </c>
      <c r="N926">
        <f>DCF!V61</f>
        <v>0</v>
      </c>
      <c r="O926">
        <f>DCF!W61</f>
        <v>0</v>
      </c>
      <c r="P926">
        <f>DCF!X61</f>
        <v>0</v>
      </c>
      <c r="Q926">
        <f>DCF!Y61</f>
        <v>0</v>
      </c>
      <c r="R926">
        <f>DCF!Z61</f>
        <v>0</v>
      </c>
      <c r="S926">
        <f>DCF!AA61</f>
        <v>0</v>
      </c>
      <c r="T926">
        <f>DCF!AB61</f>
        <v>0</v>
      </c>
      <c r="U926">
        <f>DCF!AC61</f>
        <v>0</v>
      </c>
      <c r="V926">
        <f>DCF!AD61</f>
        <v>0</v>
      </c>
      <c r="W926">
        <f>DCF!AE61</f>
        <v>0</v>
      </c>
    </row>
    <row r="927" spans="1:23">
      <c r="A927" t="str">
        <f>DCF!I62</f>
        <v>CAPM</v>
      </c>
      <c r="B927">
        <f>DCF!J62</f>
        <v>0</v>
      </c>
      <c r="C927">
        <f>DCF!K62</f>
        <v>0</v>
      </c>
      <c r="D927">
        <f>DCF!L62</f>
        <v>7.8861600000000004E-2</v>
      </c>
      <c r="E927">
        <f>DCF!M62</f>
        <v>0</v>
      </c>
      <c r="F927">
        <f>DCF!N62</f>
        <v>0</v>
      </c>
      <c r="G927">
        <f>DCF!O62</f>
        <v>0</v>
      </c>
      <c r="H927">
        <f>DCF!P62</f>
        <v>0</v>
      </c>
      <c r="I927">
        <f>DCF!Q62</f>
        <v>0</v>
      </c>
      <c r="J927">
        <f>DCF!R62</f>
        <v>0</v>
      </c>
      <c r="K927">
        <f>DCF!S62</f>
        <v>0</v>
      </c>
      <c r="L927">
        <f>DCF!T62</f>
        <v>0</v>
      </c>
      <c r="M927">
        <f>DCF!U62</f>
        <v>0</v>
      </c>
      <c r="N927">
        <f>DCF!V62</f>
        <v>0</v>
      </c>
      <c r="O927">
        <f>DCF!W62</f>
        <v>0</v>
      </c>
      <c r="P927">
        <f>DCF!X62</f>
        <v>0</v>
      </c>
      <c r="Q927">
        <f>DCF!Y62</f>
        <v>0</v>
      </c>
      <c r="R927">
        <f>DCF!Z62</f>
        <v>0</v>
      </c>
      <c r="S927">
        <f>DCF!AA62</f>
        <v>0</v>
      </c>
      <c r="T927">
        <f>DCF!AB62</f>
        <v>0</v>
      </c>
      <c r="U927">
        <f>DCF!AC62</f>
        <v>0</v>
      </c>
      <c r="V927">
        <f>DCF!AD62</f>
        <v>0</v>
      </c>
      <c r="W927">
        <f>DCF!AE62</f>
        <v>0</v>
      </c>
    </row>
    <row r="928" spans="1:23">
      <c r="A928">
        <f>DCF!I63</f>
        <v>0</v>
      </c>
      <c r="B928">
        <f>DCF!J63</f>
        <v>0</v>
      </c>
      <c r="C928">
        <f>DCF!K63</f>
        <v>0</v>
      </c>
      <c r="D928">
        <f>DCF!L63</f>
        <v>0</v>
      </c>
      <c r="E928">
        <f>DCF!M63</f>
        <v>0</v>
      </c>
      <c r="F928">
        <f>DCF!N63</f>
        <v>0</v>
      </c>
      <c r="G928">
        <f>DCF!O63</f>
        <v>0</v>
      </c>
      <c r="H928">
        <f>DCF!P63</f>
        <v>0</v>
      </c>
      <c r="I928">
        <f>DCF!Q63</f>
        <v>0</v>
      </c>
      <c r="J928">
        <f>DCF!R63</f>
        <v>0</v>
      </c>
      <c r="K928">
        <f>DCF!S63</f>
        <v>0</v>
      </c>
      <c r="L928">
        <f>DCF!T63</f>
        <v>0</v>
      </c>
      <c r="M928">
        <f>DCF!U63</f>
        <v>0</v>
      </c>
      <c r="N928">
        <f>DCF!V63</f>
        <v>0</v>
      </c>
      <c r="O928">
        <f>DCF!W63</f>
        <v>0</v>
      </c>
      <c r="P928">
        <f>DCF!X63</f>
        <v>0</v>
      </c>
      <c r="Q928">
        <f>DCF!Y63</f>
        <v>0</v>
      </c>
      <c r="R928">
        <f>DCF!Z63</f>
        <v>0</v>
      </c>
      <c r="S928">
        <f>DCF!AA63</f>
        <v>0</v>
      </c>
      <c r="T928">
        <f>DCF!AB63</f>
        <v>0</v>
      </c>
      <c r="U928">
        <f>DCF!AC63</f>
        <v>0</v>
      </c>
      <c r="V928">
        <f>DCF!AD63</f>
        <v>0</v>
      </c>
      <c r="W928">
        <f>DCF!AE63</f>
        <v>0</v>
      </c>
    </row>
    <row r="929" spans="1:23">
      <c r="A929">
        <f>DCF!I64</f>
        <v>0</v>
      </c>
      <c r="B929">
        <f>DCF!J64</f>
        <v>0</v>
      </c>
      <c r="C929">
        <f>DCF!K64</f>
        <v>0</v>
      </c>
      <c r="D929">
        <f>DCF!L64</f>
        <v>0</v>
      </c>
      <c r="E929">
        <f>DCF!M64</f>
        <v>0</v>
      </c>
      <c r="F929">
        <f>DCF!N64</f>
        <v>0</v>
      </c>
      <c r="G929">
        <f>DCF!O64</f>
        <v>0</v>
      </c>
      <c r="H929">
        <f>DCF!P64</f>
        <v>0</v>
      </c>
      <c r="I929">
        <f>DCF!Q64</f>
        <v>0</v>
      </c>
      <c r="J929">
        <f>DCF!R64</f>
        <v>0</v>
      </c>
      <c r="K929">
        <f>DCF!S64</f>
        <v>0</v>
      </c>
      <c r="L929">
        <f>DCF!T64</f>
        <v>0</v>
      </c>
      <c r="M929">
        <f>DCF!U64</f>
        <v>0</v>
      </c>
      <c r="N929">
        <f>DCF!V64</f>
        <v>0</v>
      </c>
      <c r="O929">
        <f>DCF!W64</f>
        <v>0</v>
      </c>
      <c r="P929">
        <f>DCF!X64</f>
        <v>0</v>
      </c>
      <c r="Q929">
        <f>DCF!Y64</f>
        <v>0</v>
      </c>
      <c r="R929">
        <f>DCF!Z64</f>
        <v>0</v>
      </c>
      <c r="S929">
        <f>DCF!AA64</f>
        <v>0</v>
      </c>
      <c r="T929">
        <f>DCF!AB64</f>
        <v>0</v>
      </c>
      <c r="U929">
        <f>DCF!AC64</f>
        <v>0</v>
      </c>
      <c r="V929">
        <f>DCF!AD64</f>
        <v>0</v>
      </c>
      <c r="W929">
        <f>DCF!AE64</f>
        <v>0</v>
      </c>
    </row>
    <row r="930" spans="1:23">
      <c r="A930" t="str">
        <f>DCF!I65</f>
        <v>Tax NOL worksheet</v>
      </c>
      <c r="B930">
        <f>DCF!J65</f>
        <v>0</v>
      </c>
      <c r="C930">
        <f>DCF!K65</f>
        <v>0</v>
      </c>
      <c r="D930">
        <f>DCF!L65</f>
        <v>0</v>
      </c>
      <c r="E930">
        <f>DCF!M65</f>
        <v>0</v>
      </c>
      <c r="F930">
        <f>DCF!N65</f>
        <v>0</v>
      </c>
      <c r="G930">
        <f>DCF!O65</f>
        <v>0</v>
      </c>
      <c r="H930">
        <f>DCF!P65</f>
        <v>0</v>
      </c>
      <c r="I930">
        <f>DCF!Q65</f>
        <v>0</v>
      </c>
      <c r="J930">
        <f>DCF!R65</f>
        <v>0</v>
      </c>
      <c r="K930">
        <f>DCF!S65</f>
        <v>0</v>
      </c>
      <c r="L930">
        <f>DCF!T65</f>
        <v>0</v>
      </c>
      <c r="M930">
        <f>DCF!U65</f>
        <v>0</v>
      </c>
      <c r="N930">
        <f>DCF!V65</f>
        <v>0</v>
      </c>
      <c r="O930">
        <f>DCF!W65</f>
        <v>0</v>
      </c>
      <c r="P930">
        <f>DCF!X65</f>
        <v>0</v>
      </c>
      <c r="Q930">
        <f>DCF!Y65</f>
        <v>0</v>
      </c>
      <c r="R930">
        <f>DCF!Z65</f>
        <v>0</v>
      </c>
      <c r="S930">
        <f>DCF!AA65</f>
        <v>0</v>
      </c>
      <c r="T930">
        <f>DCF!AB65</f>
        <v>0</v>
      </c>
      <c r="U930">
        <f>DCF!AC65</f>
        <v>0</v>
      </c>
      <c r="V930">
        <f>DCF!AD65</f>
        <v>0</v>
      </c>
      <c r="W930">
        <f>DCF!AE65</f>
        <v>0</v>
      </c>
    </row>
    <row r="931" spans="1:23">
      <c r="A931" t="str">
        <f>DCF!I66</f>
        <v>GAAP pre-tax income</v>
      </c>
      <c r="B931">
        <f>DCF!J66</f>
        <v>0</v>
      </c>
      <c r="C931">
        <f>DCF!K66</f>
        <v>0</v>
      </c>
      <c r="D931">
        <f>DCF!L66</f>
        <v>0</v>
      </c>
      <c r="E931">
        <f>DCF!M66</f>
        <v>0</v>
      </c>
      <c r="F931">
        <f>DCF!N66</f>
        <v>0</v>
      </c>
      <c r="G931">
        <f>DCF!O66</f>
        <v>0</v>
      </c>
      <c r="H931">
        <f>DCF!P66</f>
        <v>0</v>
      </c>
      <c r="I931">
        <f>DCF!Q66</f>
        <v>0</v>
      </c>
      <c r="J931">
        <f>DCF!R66</f>
        <v>64.472999999999971</v>
      </c>
      <c r="K931">
        <f>DCF!S66</f>
        <v>71.795000000000073</v>
      </c>
      <c r="L931">
        <f>DCF!T66</f>
        <v>120.45899999999988</v>
      </c>
      <c r="M931">
        <f>DCF!U66</f>
        <v>132.36800000000005</v>
      </c>
      <c r="N931">
        <f>DCF!V66</f>
        <v>122.85457113726363</v>
      </c>
      <c r="O931">
        <f>DCF!W66</f>
        <v>133.68782694613776</v>
      </c>
      <c r="P931">
        <f>DCF!X66</f>
        <v>149.61498607731323</v>
      </c>
      <c r="Q931">
        <f>DCF!Y66</f>
        <v>155.26116772455634</v>
      </c>
      <c r="R931">
        <f>DCF!Z66</f>
        <v>158.27653788146449</v>
      </c>
      <c r="S931">
        <f>DCF!AA66</f>
        <v>154.70294058746208</v>
      </c>
      <c r="T931">
        <f>DCF!AB66</f>
        <v>147.35767180783432</v>
      </c>
      <c r="U931">
        <f>DCF!AC66</f>
        <v>131.91265887618351</v>
      </c>
      <c r="V931">
        <f>DCF!AD66</f>
        <v>122.05046538787997</v>
      </c>
      <c r="W931">
        <f>DCF!AE66</f>
        <v>0</v>
      </c>
    </row>
    <row r="932" spans="1:23">
      <c r="A932" t="str">
        <f>DCF!I67</f>
        <v>Beginning NOL value</v>
      </c>
      <c r="B932">
        <f>DCF!J67</f>
        <v>0</v>
      </c>
      <c r="C932">
        <f>DCF!K67</f>
        <v>0</v>
      </c>
      <c r="D932">
        <f>DCF!L67</f>
        <v>0</v>
      </c>
      <c r="E932">
        <f>DCF!M67</f>
        <v>0</v>
      </c>
      <c r="F932">
        <f>DCF!N67</f>
        <v>0</v>
      </c>
      <c r="G932">
        <f>DCF!O67</f>
        <v>0</v>
      </c>
      <c r="H932">
        <f>DCF!P67</f>
        <v>0</v>
      </c>
      <c r="I932">
        <f>DCF!Q67</f>
        <v>0</v>
      </c>
      <c r="J932">
        <f>DCF!R67</f>
        <v>20.719000000000001</v>
      </c>
      <c r="K932">
        <f>DCF!S67</f>
        <v>23.468</v>
      </c>
      <c r="L932">
        <f>DCF!T67</f>
        <v>28.422999999999998</v>
      </c>
      <c r="M932">
        <f>DCF!U67</f>
        <v>26.463000000000001</v>
      </c>
      <c r="N932">
        <f>DCF!V67</f>
        <v>0</v>
      </c>
      <c r="O932">
        <f>DCF!W67</f>
        <v>0</v>
      </c>
      <c r="P932">
        <f>DCF!X67</f>
        <v>0</v>
      </c>
      <c r="Q932">
        <f>DCF!Y67</f>
        <v>0</v>
      </c>
      <c r="R932">
        <f>DCF!Z67</f>
        <v>0</v>
      </c>
      <c r="S932">
        <f>DCF!AA67</f>
        <v>0</v>
      </c>
      <c r="T932">
        <f>DCF!AB67</f>
        <v>0</v>
      </c>
      <c r="U932">
        <f>DCF!AC67</f>
        <v>0</v>
      </c>
      <c r="V932">
        <f>DCF!AD67</f>
        <v>0</v>
      </c>
      <c r="W932">
        <f>DCF!AE67</f>
        <v>0</v>
      </c>
    </row>
    <row r="933" spans="1:23">
      <c r="A933" t="str">
        <f>DCF!I68</f>
        <v>NOL used (gained)</v>
      </c>
      <c r="B933">
        <f>DCF!J68</f>
        <v>0</v>
      </c>
      <c r="C933">
        <f>DCF!K68</f>
        <v>0</v>
      </c>
      <c r="D933">
        <f>DCF!L68</f>
        <v>0</v>
      </c>
      <c r="E933">
        <f>DCF!M68</f>
        <v>0</v>
      </c>
      <c r="F933">
        <f>DCF!N68</f>
        <v>0</v>
      </c>
      <c r="G933">
        <f>DCF!O68</f>
        <v>0</v>
      </c>
      <c r="H933">
        <f>DCF!P68</f>
        <v>0</v>
      </c>
      <c r="I933">
        <f>DCF!Q68</f>
        <v>0</v>
      </c>
      <c r="J933">
        <f>DCF!R68</f>
        <v>-2.7489999999999988</v>
      </c>
      <c r="K933">
        <f>DCF!S68</f>
        <v>-4.9549999999999983</v>
      </c>
      <c r="L933">
        <f>DCF!T68</f>
        <v>1.9599999999999973</v>
      </c>
      <c r="M933">
        <f>DCF!U68</f>
        <v>26.463000000000001</v>
      </c>
      <c r="N933">
        <f>DCF!V68</f>
        <v>0</v>
      </c>
      <c r="O933">
        <f>DCF!W68</f>
        <v>0</v>
      </c>
      <c r="P933">
        <f>DCF!X68</f>
        <v>0</v>
      </c>
      <c r="Q933">
        <f>DCF!Y68</f>
        <v>0</v>
      </c>
      <c r="R933">
        <f>DCF!Z68</f>
        <v>0</v>
      </c>
      <c r="S933">
        <f>DCF!AA68</f>
        <v>0</v>
      </c>
      <c r="T933">
        <f>DCF!AB68</f>
        <v>0</v>
      </c>
      <c r="U933">
        <f>DCF!AC68</f>
        <v>0</v>
      </c>
      <c r="V933">
        <f>DCF!AD68</f>
        <v>0</v>
      </c>
      <c r="W933">
        <f>DCF!AE68</f>
        <v>0</v>
      </c>
    </row>
    <row r="934" spans="1:23">
      <c r="A934" t="str">
        <f>DCF!I69</f>
        <v>Ending NOL value</v>
      </c>
      <c r="B934">
        <f>DCF!J69</f>
        <v>0</v>
      </c>
      <c r="C934">
        <f>DCF!K69</f>
        <v>0</v>
      </c>
      <c r="D934">
        <f>DCF!L69</f>
        <v>0</v>
      </c>
      <c r="E934">
        <f>DCF!M69</f>
        <v>0</v>
      </c>
      <c r="F934">
        <f>DCF!N69</f>
        <v>0</v>
      </c>
      <c r="G934">
        <f>DCF!O69</f>
        <v>0</v>
      </c>
      <c r="H934">
        <f>DCF!P69</f>
        <v>0</v>
      </c>
      <c r="I934">
        <f>DCF!Q69</f>
        <v>20.719000000000001</v>
      </c>
      <c r="J934">
        <f>DCF!R69</f>
        <v>23.468</v>
      </c>
      <c r="K934">
        <f>DCF!S69</f>
        <v>28.422999999999998</v>
      </c>
      <c r="L934">
        <f>DCF!T69</f>
        <v>26.463000000000001</v>
      </c>
      <c r="M934">
        <f>DCF!U69</f>
        <v>0</v>
      </c>
      <c r="N934">
        <f>DCF!V69</f>
        <v>0</v>
      </c>
      <c r="O934">
        <f>DCF!W69</f>
        <v>0</v>
      </c>
      <c r="P934">
        <f>DCF!X69</f>
        <v>0</v>
      </c>
      <c r="Q934">
        <f>DCF!Y69</f>
        <v>0</v>
      </c>
      <c r="R934">
        <f>DCF!Z69</f>
        <v>0</v>
      </c>
      <c r="S934">
        <f>DCF!AA69</f>
        <v>0</v>
      </c>
      <c r="T934">
        <f>DCF!AB69</f>
        <v>0</v>
      </c>
      <c r="U934">
        <f>DCF!AC69</f>
        <v>0</v>
      </c>
      <c r="V934">
        <f>DCF!AD69</f>
        <v>0</v>
      </c>
      <c r="W934">
        <f>DCF!AE69</f>
        <v>0</v>
      </c>
    </row>
    <row r="935" spans="1:23">
      <c r="A935">
        <f>DCF!I70</f>
        <v>0</v>
      </c>
      <c r="B935">
        <f>DCF!J70</f>
        <v>0</v>
      </c>
      <c r="C935">
        <f>DCF!K70</f>
        <v>0</v>
      </c>
      <c r="D935">
        <f>DCF!L70</f>
        <v>0</v>
      </c>
      <c r="E935">
        <f>DCF!M70</f>
        <v>0</v>
      </c>
      <c r="F935">
        <f>DCF!N70</f>
        <v>0</v>
      </c>
      <c r="G935">
        <f>DCF!O70</f>
        <v>0</v>
      </c>
      <c r="H935">
        <f>DCF!P70</f>
        <v>0</v>
      </c>
      <c r="I935">
        <f>DCF!Q70</f>
        <v>0</v>
      </c>
      <c r="J935">
        <f>DCF!R70</f>
        <v>0</v>
      </c>
      <c r="K935">
        <f>DCF!S70</f>
        <v>0</v>
      </c>
      <c r="L935">
        <f>DCF!T70</f>
        <v>0</v>
      </c>
      <c r="M935">
        <f>DCF!U70</f>
        <v>0</v>
      </c>
      <c r="N935">
        <f>DCF!V70</f>
        <v>0</v>
      </c>
      <c r="O935">
        <f>DCF!W70</f>
        <v>0</v>
      </c>
      <c r="P935">
        <f>DCF!X70</f>
        <v>0</v>
      </c>
      <c r="Q935">
        <f>DCF!Y70</f>
        <v>0</v>
      </c>
      <c r="R935">
        <f>DCF!Z70</f>
        <v>0</v>
      </c>
      <c r="S935">
        <f>DCF!AA70</f>
        <v>0</v>
      </c>
      <c r="T935">
        <f>DCF!AB70</f>
        <v>0</v>
      </c>
      <c r="U935">
        <f>DCF!AC70</f>
        <v>0</v>
      </c>
      <c r="V935">
        <f>DCF!AD70</f>
        <v>0</v>
      </c>
      <c r="W935">
        <f>DCF!AE70</f>
        <v>0</v>
      </c>
    </row>
    <row r="936" spans="1:23">
      <c r="A936" t="str">
        <f>DCF!I71</f>
        <v>Taxable income</v>
      </c>
      <c r="B936">
        <f>DCF!J71</f>
        <v>0</v>
      </c>
      <c r="C936">
        <f>DCF!K71</f>
        <v>0</v>
      </c>
      <c r="D936">
        <f>DCF!L71</f>
        <v>0</v>
      </c>
      <c r="E936">
        <f>DCF!M71</f>
        <v>0</v>
      </c>
      <c r="F936">
        <f>DCF!N71</f>
        <v>0</v>
      </c>
      <c r="G936">
        <f>DCF!O71</f>
        <v>0</v>
      </c>
      <c r="H936">
        <f>DCF!P71</f>
        <v>0</v>
      </c>
      <c r="I936">
        <f>DCF!Q71</f>
        <v>0</v>
      </c>
      <c r="J936">
        <f>DCF!R71</f>
        <v>67.221999999999966</v>
      </c>
      <c r="K936">
        <f>DCF!S71</f>
        <v>76.750000000000071</v>
      </c>
      <c r="L936">
        <f>DCF!T71</f>
        <v>118.49899999999988</v>
      </c>
      <c r="M936">
        <f>DCF!U71</f>
        <v>105.90500000000006</v>
      </c>
      <c r="N936">
        <f>DCF!V71</f>
        <v>122.85457113726363</v>
      </c>
      <c r="O936">
        <f>DCF!W71</f>
        <v>133.68782694613776</v>
      </c>
      <c r="P936">
        <f>DCF!X71</f>
        <v>149.61498607731323</v>
      </c>
      <c r="Q936">
        <f>DCF!Y71</f>
        <v>155.26116772455634</v>
      </c>
      <c r="R936">
        <f>DCF!Z71</f>
        <v>158.27653788146449</v>
      </c>
      <c r="S936">
        <f>DCF!AA71</f>
        <v>154.70294058746208</v>
      </c>
      <c r="T936">
        <f>DCF!AB71</f>
        <v>147.35767180783432</v>
      </c>
      <c r="U936">
        <f>DCF!AC71</f>
        <v>131.91265887618351</v>
      </c>
      <c r="V936">
        <f>DCF!AD71</f>
        <v>122.05046538787997</v>
      </c>
      <c r="W936">
        <f>DCF!AE71</f>
        <v>0</v>
      </c>
    </row>
    <row r="937" spans="1:23">
      <c r="A937" t="str">
        <f>DCF!I72</f>
        <v>Assumed cash tax rate</v>
      </c>
      <c r="B937">
        <f>DCF!J72</f>
        <v>0</v>
      </c>
      <c r="C937">
        <f>DCF!K72</f>
        <v>0</v>
      </c>
      <c r="D937">
        <f>DCF!L72</f>
        <v>0</v>
      </c>
      <c r="E937">
        <f>DCF!M72</f>
        <v>0</v>
      </c>
      <c r="F937">
        <f>DCF!N72</f>
        <v>0</v>
      </c>
      <c r="G937">
        <f>DCF!O72</f>
        <v>0</v>
      </c>
      <c r="H937">
        <f>DCF!P72</f>
        <v>0</v>
      </c>
      <c r="I937">
        <f>DCF!Q72</f>
        <v>0</v>
      </c>
      <c r="J937">
        <f>DCF!R72</f>
        <v>0.10145488084258135</v>
      </c>
      <c r="K937">
        <f>DCF!S72</f>
        <v>0.2450162866449509</v>
      </c>
      <c r="L937">
        <f>DCF!T72</f>
        <v>0.36727736099038844</v>
      </c>
      <c r="M937">
        <f>DCF!U72</f>
        <v>0.35</v>
      </c>
      <c r="N937">
        <f>DCF!V72</f>
        <v>0.35</v>
      </c>
      <c r="O937">
        <f>DCF!W72</f>
        <v>0.35</v>
      </c>
      <c r="P937">
        <f>DCF!X72</f>
        <v>0.35</v>
      </c>
      <c r="Q937">
        <f>DCF!Y72</f>
        <v>0.35</v>
      </c>
      <c r="R937">
        <f>DCF!Z72</f>
        <v>0.35</v>
      </c>
      <c r="S937">
        <f>DCF!AA72</f>
        <v>0.35</v>
      </c>
      <c r="T937">
        <f>DCF!AB72</f>
        <v>0.35</v>
      </c>
      <c r="U937">
        <f>DCF!AC72</f>
        <v>0.35</v>
      </c>
      <c r="V937">
        <f>DCF!AD72</f>
        <v>0.35</v>
      </c>
      <c r="W937">
        <f>DCF!AE72</f>
        <v>0</v>
      </c>
    </row>
    <row r="938" spans="1:23">
      <c r="A938" t="str">
        <f>DCF!I73</f>
        <v>Cash taxes paid</v>
      </c>
      <c r="B938">
        <f>DCF!J73</f>
        <v>0</v>
      </c>
      <c r="C938">
        <f>DCF!K73</f>
        <v>0</v>
      </c>
      <c r="D938">
        <f>DCF!L73</f>
        <v>0</v>
      </c>
      <c r="E938">
        <f>DCF!M73</f>
        <v>0</v>
      </c>
      <c r="F938">
        <f>DCF!N73</f>
        <v>0</v>
      </c>
      <c r="G938">
        <f>DCF!O73</f>
        <v>0</v>
      </c>
      <c r="H938">
        <f>DCF!P73</f>
        <v>0</v>
      </c>
      <c r="I938">
        <f>DCF!Q73</f>
        <v>-14.884</v>
      </c>
      <c r="J938">
        <f>DCF!R73</f>
        <v>-6.82</v>
      </c>
      <c r="K938">
        <f>DCF!S73</f>
        <v>-18.805</v>
      </c>
      <c r="L938">
        <f>DCF!T73</f>
        <v>-43.521999999999998</v>
      </c>
      <c r="M938">
        <f>DCF!U73</f>
        <v>-37.06675000000002</v>
      </c>
      <c r="N938">
        <f>DCF!V73</f>
        <v>-42.999099898042267</v>
      </c>
      <c r="O938">
        <f>DCF!W73</f>
        <v>-46.790739431148211</v>
      </c>
      <c r="P938">
        <f>DCF!X73</f>
        <v>-52.36524512705963</v>
      </c>
      <c r="Q938">
        <f>DCF!Y73</f>
        <v>-54.341408703594716</v>
      </c>
      <c r="R938">
        <f>DCF!Z73</f>
        <v>-55.396788258512572</v>
      </c>
      <c r="S938">
        <f>DCF!AA73</f>
        <v>-54.146029205611725</v>
      </c>
      <c r="T938">
        <f>DCF!AB73</f>
        <v>-51.575185132742007</v>
      </c>
      <c r="U938">
        <f>DCF!AC73</f>
        <v>-46.169430606664228</v>
      </c>
      <c r="V938">
        <f>DCF!AD73</f>
        <v>-42.717662885757989</v>
      </c>
      <c r="W938">
        <f>DCF!AE73</f>
        <v>0</v>
      </c>
    </row>
    <row r="939" spans="1:23">
      <c r="A939" t="str">
        <f>'Bear DCF'!I2</f>
        <v>Fair Value</v>
      </c>
      <c r="B939">
        <f>'Bear DCF'!J2</f>
        <v>0</v>
      </c>
      <c r="C939">
        <f>'Bear DCF'!K2</f>
        <v>19</v>
      </c>
      <c r="D939">
        <f>'Bear DCF'!L2</f>
        <v>0</v>
      </c>
      <c r="E939">
        <f>'Bear DCF'!M2</f>
        <v>0</v>
      </c>
      <c r="F939">
        <f>'Bear DCF'!N2</f>
        <v>0</v>
      </c>
      <c r="G939">
        <f>'Bear DCF'!O2</f>
        <v>0</v>
      </c>
      <c r="H939">
        <f>'Bear DCF'!P2</f>
        <v>0</v>
      </c>
      <c r="I939">
        <f>'Bear DCF'!Q2</f>
        <v>0</v>
      </c>
      <c r="J939">
        <f>'Bear DCF'!R2</f>
        <v>0</v>
      </c>
      <c r="K939">
        <f>'Bear DCF'!S2</f>
        <v>0</v>
      </c>
      <c r="L939">
        <f>'Bear DCF'!T2</f>
        <v>0</v>
      </c>
      <c r="M939">
        <f>'Bear DCF'!U2</f>
        <v>0</v>
      </c>
      <c r="N939">
        <f>'Bear DCF'!V2</f>
        <v>0</v>
      </c>
      <c r="O939">
        <f>'Bear DCF'!W2</f>
        <v>0</v>
      </c>
      <c r="P939">
        <f>'Bear DCF'!X2</f>
        <v>0</v>
      </c>
      <c r="Q939">
        <f>'Bear DCF'!Y2</f>
        <v>0</v>
      </c>
      <c r="R939">
        <f>'Bear DCF'!Z2</f>
        <v>0</v>
      </c>
      <c r="S939">
        <f>'Bear DCF'!AA2</f>
        <v>0</v>
      </c>
      <c r="T939">
        <f>'Bear DCF'!AB2</f>
        <v>0</v>
      </c>
      <c r="U939">
        <f>'Bear DCF'!AC2</f>
        <v>0</v>
      </c>
      <c r="V939">
        <f>'Bear DCF'!AD2</f>
        <v>0</v>
      </c>
    </row>
    <row r="940" spans="1:23">
      <c r="A940" t="str">
        <f>'Bear DCF'!I3</f>
        <v>Current Price</v>
      </c>
      <c r="B940">
        <f>'Bear DCF'!J3</f>
        <v>0</v>
      </c>
      <c r="C940">
        <f>'Bear DCF'!K3</f>
        <v>30.25</v>
      </c>
      <c r="D940">
        <f>'Bear DCF'!L3</f>
        <v>0</v>
      </c>
      <c r="E940">
        <f>'Bear DCF'!M3</f>
        <v>0</v>
      </c>
      <c r="F940">
        <f>'Bear DCF'!N3</f>
        <v>0</v>
      </c>
      <c r="G940">
        <f>'Bear DCF'!O3</f>
        <v>0</v>
      </c>
      <c r="H940">
        <f>'Bear DCF'!P3</f>
        <v>0</v>
      </c>
      <c r="I940">
        <f>'Bear DCF'!Q3</f>
        <v>0</v>
      </c>
      <c r="J940">
        <f>'Bear DCF'!R3</f>
        <v>0</v>
      </c>
      <c r="K940">
        <f>'Bear DCF'!S3</f>
        <v>0</v>
      </c>
      <c r="L940">
        <f>'Bear DCF'!T3</f>
        <v>0</v>
      </c>
      <c r="M940">
        <f>'Bear DCF'!U3</f>
        <v>0</v>
      </c>
      <c r="N940">
        <f>'Bear DCF'!V3</f>
        <v>0</v>
      </c>
      <c r="O940">
        <f>'Bear DCF'!W3</f>
        <v>0</v>
      </c>
      <c r="P940">
        <f>'Bear DCF'!X3</f>
        <v>0</v>
      </c>
      <c r="Q940">
        <f>'Bear DCF'!Y3</f>
        <v>0</v>
      </c>
      <c r="R940">
        <f>'Bear DCF'!Z3</f>
        <v>0</v>
      </c>
      <c r="S940">
        <f>'Bear DCF'!AA3</f>
        <v>0</v>
      </c>
      <c r="T940">
        <f>'Bear DCF'!AB3</f>
        <v>0</v>
      </c>
      <c r="U940">
        <f>'Bear DCF'!AC3</f>
        <v>0</v>
      </c>
      <c r="V940">
        <f>'Bear DCF'!AD3</f>
        <v>0</v>
      </c>
    </row>
    <row r="941" spans="1:23">
      <c r="A941" t="str">
        <f>'Bear DCF'!I4</f>
        <v>Upside/Downside</v>
      </c>
      <c r="B941">
        <f>'Bear DCF'!J4</f>
        <v>0</v>
      </c>
      <c r="C941">
        <f>'Bear DCF'!K4</f>
        <v>-0.37190082644628097</v>
      </c>
      <c r="D941">
        <f>'Bear DCF'!L4</f>
        <v>0</v>
      </c>
      <c r="E941">
        <f>'Bear DCF'!M4</f>
        <v>0</v>
      </c>
      <c r="F941">
        <f>'Bear DCF'!N4</f>
        <v>0</v>
      </c>
      <c r="G941">
        <f>'Bear DCF'!O4</f>
        <v>0</v>
      </c>
      <c r="H941">
        <f>'Bear DCF'!P4</f>
        <v>0</v>
      </c>
      <c r="I941">
        <f>'Bear DCF'!Q4</f>
        <v>0</v>
      </c>
      <c r="J941">
        <f>'Bear DCF'!R4</f>
        <v>0</v>
      </c>
      <c r="K941">
        <f>'Bear DCF'!S4</f>
        <v>0</v>
      </c>
      <c r="L941">
        <f>'Bear DCF'!T4</f>
        <v>0</v>
      </c>
      <c r="M941">
        <f>'Bear DCF'!U4</f>
        <v>0</v>
      </c>
      <c r="N941">
        <f>'Bear DCF'!V4</f>
        <v>2.4764259089130074</v>
      </c>
      <c r="O941">
        <f>'Bear DCF'!W4</f>
        <v>2.2939480663772538</v>
      </c>
      <c r="P941">
        <f>'Bear DCF'!X4</f>
        <v>0</v>
      </c>
      <c r="Q941">
        <f>'Bear DCF'!Y4</f>
        <v>0</v>
      </c>
      <c r="R941">
        <f>'Bear DCF'!Z4</f>
        <v>0</v>
      </c>
      <c r="S941">
        <f>'Bear DCF'!AA4</f>
        <v>0</v>
      </c>
      <c r="T941">
        <f>'Bear DCF'!AB4</f>
        <v>0</v>
      </c>
      <c r="U941">
        <f>'Bear DCF'!AC4</f>
        <v>0</v>
      </c>
      <c r="V941">
        <f>'Bear DCF'!AD4</f>
        <v>0</v>
      </c>
    </row>
    <row r="942" spans="1:23">
      <c r="A942">
        <f>'Bear DCF'!I5</f>
        <v>0</v>
      </c>
      <c r="B942">
        <f>'Bear DCF'!J5</f>
        <v>0</v>
      </c>
      <c r="C942">
        <f>'Bear DCF'!K5</f>
        <v>0</v>
      </c>
      <c r="D942">
        <f>'Bear DCF'!L5</f>
        <v>0</v>
      </c>
      <c r="E942">
        <f>'Bear DCF'!M5</f>
        <v>0</v>
      </c>
      <c r="F942">
        <f>'Bear DCF'!N5</f>
        <v>0</v>
      </c>
      <c r="G942">
        <f>'Bear DCF'!O5</f>
        <v>0</v>
      </c>
      <c r="H942">
        <f>'Bear DCF'!P5</f>
        <v>0</v>
      </c>
      <c r="I942">
        <f>'Bear DCF'!Q5</f>
        <v>0</v>
      </c>
      <c r="J942">
        <f>'Bear DCF'!R5</f>
        <v>0</v>
      </c>
      <c r="K942">
        <f>'Bear DCF'!S5</f>
        <v>0</v>
      </c>
      <c r="L942">
        <f>'Bear DCF'!T5</f>
        <v>0</v>
      </c>
      <c r="M942">
        <f>'Bear DCF'!U5</f>
        <v>0</v>
      </c>
      <c r="N942">
        <f>'Bear DCF'!S40</f>
        <v>0</v>
      </c>
      <c r="O942">
        <f>'Bear DCF'!W5</f>
        <v>0</v>
      </c>
      <c r="P942">
        <f>'Bear DCF'!X5</f>
        <v>0</v>
      </c>
      <c r="Q942">
        <f>'Bear DCF'!Y5</f>
        <v>0</v>
      </c>
      <c r="R942">
        <f>'Bear DCF'!Z5</f>
        <v>0</v>
      </c>
      <c r="S942">
        <f>'Bear DCF'!AA5</f>
        <v>0</v>
      </c>
      <c r="T942">
        <f>'Bear DCF'!AB5</f>
        <v>0</v>
      </c>
      <c r="U942">
        <f>'Bear DCF'!AC5</f>
        <v>0</v>
      </c>
      <c r="V942">
        <f>'Bear DCF'!AD5</f>
        <v>0</v>
      </c>
    </row>
    <row r="943" spans="1:23">
      <c r="A943">
        <f>'Bear DCF'!I6</f>
        <v>0</v>
      </c>
      <c r="B943">
        <f>'Bear DCF'!J6</f>
        <v>0</v>
      </c>
      <c r="C943">
        <f>'Bear DCF'!K6</f>
        <v>0</v>
      </c>
      <c r="D943">
        <f>'Bear DCF'!L6</f>
        <v>0</v>
      </c>
      <c r="E943">
        <f>'Bear DCF'!M6</f>
        <v>0</v>
      </c>
      <c r="F943">
        <f>'Bear DCF'!N6</f>
        <v>0</v>
      </c>
      <c r="G943">
        <f>'Bear DCF'!O6</f>
        <v>0</v>
      </c>
      <c r="H943">
        <f>'Bear DCF'!P6</f>
        <v>0</v>
      </c>
      <c r="I943">
        <f>'Bear DCF'!Q6</f>
        <v>0</v>
      </c>
      <c r="J943">
        <f>'Bear DCF'!R6</f>
        <v>0</v>
      </c>
      <c r="K943">
        <f>'Bear DCF'!S6</f>
        <v>0</v>
      </c>
      <c r="L943">
        <f>'Bear DCF'!T6</f>
        <v>0</v>
      </c>
      <c r="M943">
        <f>'Bear DCF'!U6</f>
        <v>0</v>
      </c>
      <c r="N943">
        <f>'Bear DCF'!V6</f>
        <v>0</v>
      </c>
      <c r="O943">
        <f>'Bear DCF'!W6</f>
        <v>0</v>
      </c>
      <c r="P943">
        <f>'Bear DCF'!X6</f>
        <v>0</v>
      </c>
      <c r="Q943">
        <f>'Bear DCF'!Y6</f>
        <v>0</v>
      </c>
      <c r="R943">
        <f>'Bear DCF'!Z6</f>
        <v>0</v>
      </c>
      <c r="S943">
        <f>'Bear DCF'!AA6</f>
        <v>0</v>
      </c>
      <c r="T943">
        <f>'Bear DCF'!AB6</f>
        <v>0</v>
      </c>
      <c r="U943">
        <f>'Bear DCF'!AC6</f>
        <v>0</v>
      </c>
      <c r="V943">
        <f>'Bear DCF'!AD6</f>
        <v>0</v>
      </c>
    </row>
    <row r="944" spans="1:23">
      <c r="A944">
        <f>'Bear DCF'!I7</f>
        <v>0</v>
      </c>
      <c r="B944">
        <f>'Bear DCF'!J7</f>
        <v>0</v>
      </c>
      <c r="C944">
        <f>'Bear DCF'!K7</f>
        <v>0</v>
      </c>
      <c r="D944">
        <f>'Bear DCF'!L7</f>
        <v>0</v>
      </c>
      <c r="E944">
        <f>'Bear DCF'!M7</f>
        <v>0</v>
      </c>
      <c r="F944">
        <f>'Bear DCF'!N7</f>
        <v>0</v>
      </c>
      <c r="G944">
        <f>'Bear DCF'!O7</f>
        <v>0</v>
      </c>
      <c r="H944">
        <f>'Bear DCF'!P7</f>
        <v>0</v>
      </c>
      <c r="I944">
        <f>'Bear DCF'!Q7</f>
        <v>0</v>
      </c>
      <c r="J944">
        <f>'Bear DCF'!R7</f>
        <v>0</v>
      </c>
      <c r="K944">
        <f>'Bear DCF'!S7</f>
        <v>0</v>
      </c>
      <c r="L944">
        <f>'Bear DCF'!T7</f>
        <v>0</v>
      </c>
      <c r="M944">
        <f>'Bear DCF'!U7</f>
        <v>0</v>
      </c>
      <c r="N944">
        <f>'Bear DCF'!V7</f>
        <v>0</v>
      </c>
      <c r="O944">
        <f>'Bear DCF'!W7</f>
        <v>0</v>
      </c>
      <c r="P944">
        <f>'Bear DCF'!X7</f>
        <v>0</v>
      </c>
      <c r="Q944">
        <f>'Bear DCF'!Y7</f>
        <v>0</v>
      </c>
      <c r="R944">
        <f>'Bear DCF'!Z7</f>
        <v>0</v>
      </c>
      <c r="S944">
        <f>'Bear DCF'!AA7</f>
        <v>0</v>
      </c>
      <c r="T944">
        <f>'Bear DCF'!AB7</f>
        <v>0</v>
      </c>
      <c r="U944">
        <f>'Bear DCF'!AC7</f>
        <v>0</v>
      </c>
      <c r="V944">
        <f>'Bear DCF'!AD7</f>
        <v>0</v>
      </c>
    </row>
    <row r="945" spans="1:22">
      <c r="A945" t="str">
        <f>'Bear DCF'!I8</f>
        <v>Criteo DCF (USD millions)</v>
      </c>
      <c r="B945">
        <f>'Bear DCF'!J8</f>
        <v>0</v>
      </c>
      <c r="C945">
        <f>'Bear DCF'!K8</f>
        <v>0</v>
      </c>
      <c r="D945">
        <f>'Bear DCF'!L8</f>
        <v>0</v>
      </c>
      <c r="E945">
        <f>'Bear DCF'!M8</f>
        <v>0</v>
      </c>
      <c r="F945">
        <f>'Bear DCF'!N8</f>
        <v>0</v>
      </c>
      <c r="G945">
        <f>'Bear DCF'!O8</f>
        <v>0</v>
      </c>
      <c r="H945">
        <f>'Bear DCF'!P8</f>
        <v>0</v>
      </c>
      <c r="I945">
        <f>'Bear DCF'!Q8</f>
        <v>0</v>
      </c>
      <c r="J945">
        <f>'Bear DCF'!R8</f>
        <v>0</v>
      </c>
      <c r="K945">
        <f>'Bear DCF'!S8</f>
        <v>0</v>
      </c>
      <c r="L945">
        <f>'Bear DCF'!T8</f>
        <v>0</v>
      </c>
      <c r="M945">
        <f>'Bear DCF'!U8</f>
        <v>0</v>
      </c>
      <c r="N945">
        <f>'Bear DCF'!V8</f>
        <v>0</v>
      </c>
      <c r="O945">
        <f>'Bear DCF'!W8</f>
        <v>0</v>
      </c>
      <c r="P945">
        <f>'Bear DCF'!X8</f>
        <v>0</v>
      </c>
      <c r="Q945">
        <f>'Bear DCF'!Y8</f>
        <v>0</v>
      </c>
      <c r="R945">
        <f>'Bear DCF'!Z8</f>
        <v>0</v>
      </c>
      <c r="S945">
        <f>'Bear DCF'!AA8</f>
        <v>0</v>
      </c>
      <c r="T945">
        <f>'Bear DCF'!AB8</f>
        <v>0</v>
      </c>
      <c r="U945">
        <f>'Bear DCF'!AC8</f>
        <v>0</v>
      </c>
      <c r="V945">
        <f>'Bear DCF'!AD8</f>
        <v>0</v>
      </c>
    </row>
    <row r="946" spans="1:22">
      <c r="A946">
        <f>'Bear DCF'!I9</f>
        <v>0</v>
      </c>
      <c r="B946">
        <f>'Bear DCF'!J9</f>
        <v>0</v>
      </c>
      <c r="C946">
        <f>'Bear DCF'!K9</f>
        <v>0</v>
      </c>
      <c r="D946">
        <f>'Bear DCF'!L9</f>
        <v>0</v>
      </c>
      <c r="E946">
        <f>'Bear DCF'!M9</f>
        <v>40178</v>
      </c>
      <c r="F946">
        <f>'Bear DCF'!N9</f>
        <v>40543</v>
      </c>
      <c r="G946">
        <f>'Bear DCF'!O9</f>
        <v>40908</v>
      </c>
      <c r="H946">
        <f>'Bear DCF'!P9</f>
        <v>41274</v>
      </c>
      <c r="I946">
        <f>'Bear DCF'!Q9</f>
        <v>41639</v>
      </c>
      <c r="J946">
        <f>'Bear DCF'!R9</f>
        <v>42004</v>
      </c>
      <c r="K946">
        <f>'Bear DCF'!S9</f>
        <v>42369</v>
      </c>
      <c r="L946">
        <f>'Bear DCF'!T9</f>
        <v>42735</v>
      </c>
      <c r="M946">
        <f>'Bear DCF'!U9</f>
        <v>43100</v>
      </c>
      <c r="N946">
        <f>'Bear DCF'!V9</f>
        <v>43465</v>
      </c>
      <c r="O946">
        <f>'Bear DCF'!W9</f>
        <v>43830</v>
      </c>
      <c r="P946">
        <f>'Bear DCF'!X9</f>
        <v>44196</v>
      </c>
      <c r="Q946">
        <f>'Bear DCF'!Y9</f>
        <v>44561</v>
      </c>
      <c r="R946">
        <f>'Bear DCF'!Z9</f>
        <v>44926</v>
      </c>
      <c r="S946">
        <f>'Bear DCF'!AA9</f>
        <v>45291</v>
      </c>
      <c r="T946">
        <f>'Bear DCF'!AB9</f>
        <v>45657</v>
      </c>
      <c r="U946">
        <f>'Bear DCF'!AC9</f>
        <v>46022</v>
      </c>
      <c r="V946">
        <f>'Bear DCF'!AD9</f>
        <v>46387</v>
      </c>
    </row>
    <row r="947" spans="1:22">
      <c r="A947" t="str">
        <f>'Bear DCF'!I10</f>
        <v>Net revenue</v>
      </c>
      <c r="B947">
        <f>'Bear DCF'!J10</f>
        <v>0</v>
      </c>
      <c r="C947">
        <f>'Bear DCF'!K10</f>
        <v>0</v>
      </c>
      <c r="D947">
        <f>'Bear DCF'!L10</f>
        <v>0</v>
      </c>
      <c r="E947">
        <f>'Bear DCF'!M10</f>
        <v>0</v>
      </c>
      <c r="F947">
        <f>'Bear DCF'!N10</f>
        <v>0</v>
      </c>
      <c r="G947">
        <f>'Bear DCF'!O10</f>
        <v>0</v>
      </c>
      <c r="H947">
        <f>'Bear DCF'!P10</f>
        <v>0</v>
      </c>
      <c r="I947">
        <f>'Bear DCF'!Q10</f>
        <v>0</v>
      </c>
      <c r="J947">
        <f>'Bear DCF'!R10</f>
        <v>402.755</v>
      </c>
      <c r="K947">
        <f>'Bear DCF'!S10</f>
        <v>534.01700000000005</v>
      </c>
      <c r="L947">
        <f>'Bear DCF'!T10</f>
        <v>730.2349999999999</v>
      </c>
      <c r="M947">
        <f>'Bear DCF'!U10</f>
        <v>941.13700000000017</v>
      </c>
      <c r="N947">
        <f>'Bear DCF'!V10</f>
        <v>1013.8344580252251</v>
      </c>
      <c r="O947">
        <f>'Bear DCF'!W10</f>
        <v>1096.0848715934649</v>
      </c>
      <c r="P947">
        <f>'Bear DCF'!X10</f>
        <v>1162.4793454418343</v>
      </c>
      <c r="Q947">
        <f>'Bear DCF'!Y10</f>
        <v>1214.8416411532944</v>
      </c>
      <c r="R947">
        <f>'Bear DCF'!Z10</f>
        <v>1254.9609802202228</v>
      </c>
      <c r="S947">
        <f>'Bear DCF'!AA10</f>
        <v>1301.3563588463383</v>
      </c>
      <c r="T947">
        <f>'Bear DCF'!AB10</f>
        <v>1355.1328932649126</v>
      </c>
      <c r="U947">
        <f>'Bear DCF'!AC10</f>
        <v>1405.59492866251</v>
      </c>
      <c r="V947">
        <f>'Bear DCF'!AD10</f>
        <v>1462.5317830605925</v>
      </c>
    </row>
    <row r="948" spans="1:22">
      <c r="A948" t="str">
        <f>'Bear DCF'!I11</f>
        <v>% change Y/Y</v>
      </c>
      <c r="B948">
        <f>'Bear DCF'!J11</f>
        <v>0</v>
      </c>
      <c r="C948">
        <f>'Bear DCF'!K11</f>
        <v>0</v>
      </c>
      <c r="D948">
        <f>'Bear DCF'!L11</f>
        <v>0</v>
      </c>
      <c r="E948">
        <f>'Bear DCF'!M11</f>
        <v>0</v>
      </c>
      <c r="F948">
        <f>'Bear DCF'!N11</f>
        <v>0</v>
      </c>
      <c r="G948">
        <f>'Bear DCF'!O11</f>
        <v>0</v>
      </c>
      <c r="H948">
        <f>'Bear DCF'!P11</f>
        <v>0</v>
      </c>
      <c r="I948">
        <f>'Bear DCF'!Q11</f>
        <v>0</v>
      </c>
      <c r="J948" t="str">
        <f>'Bear DCF'!R11</f>
        <v>NA</v>
      </c>
      <c r="K948">
        <f>'Bear DCF'!S11</f>
        <v>0.32591029285794115</v>
      </c>
      <c r="L948">
        <f>'Bear DCF'!T11</f>
        <v>0.36743774074608071</v>
      </c>
      <c r="M948">
        <f>'Bear DCF'!U11</f>
        <v>0.2888138749854503</v>
      </c>
      <c r="N948">
        <f>'Bear DCF'!V11</f>
        <v>7.7244288584154025E-2</v>
      </c>
      <c r="O948">
        <f>'Bear DCF'!W11</f>
        <v>8.1128050952666869E-2</v>
      </c>
      <c r="P948">
        <f>'Bear DCF'!X11</f>
        <v>6.0574208776229793E-2</v>
      </c>
      <c r="Q948">
        <f>'Bear DCF'!Y11</f>
        <v>4.5043635327179282E-2</v>
      </c>
      <c r="R948">
        <f>'Bear DCF'!Z11</f>
        <v>3.302433643025407E-2</v>
      </c>
      <c r="S948">
        <f>'Bear DCF'!AA11</f>
        <v>3.696957862225643E-2</v>
      </c>
      <c r="T948">
        <f>'Bear DCF'!AB11</f>
        <v>4.1323449993549539E-2</v>
      </c>
      <c r="U948">
        <f>'Bear DCF'!AC11</f>
        <v>3.7237702404241409E-2</v>
      </c>
      <c r="V948">
        <f>'Bear DCF'!AD11</f>
        <v>4.0507299248909952E-2</v>
      </c>
    </row>
    <row r="949" spans="1:22">
      <c r="A949">
        <f>'Bear DCF'!I12</f>
        <v>0</v>
      </c>
      <c r="B949">
        <f>'Bear DCF'!J12</f>
        <v>0</v>
      </c>
      <c r="C949">
        <f>'Bear DCF'!K12</f>
        <v>0</v>
      </c>
      <c r="D949">
        <f>'Bear DCF'!L12</f>
        <v>0</v>
      </c>
      <c r="E949">
        <f>'Bear DCF'!M12</f>
        <v>0</v>
      </c>
      <c r="F949">
        <f>'Bear DCF'!N12</f>
        <v>0</v>
      </c>
      <c r="G949">
        <f>'Bear DCF'!O12</f>
        <v>0</v>
      </c>
      <c r="H949">
        <f>'Bear DCF'!P12</f>
        <v>0</v>
      </c>
      <c r="I949">
        <f>'Bear DCF'!Q12</f>
        <v>0</v>
      </c>
      <c r="J949">
        <f>'Bear DCF'!R12</f>
        <v>0</v>
      </c>
      <c r="K949">
        <f>'Bear DCF'!S12</f>
        <v>0</v>
      </c>
      <c r="L949">
        <f>'Bear DCF'!T12</f>
        <v>0</v>
      </c>
      <c r="M949">
        <f>'Bear DCF'!U12</f>
        <v>0</v>
      </c>
      <c r="N949">
        <f>'Bear DCF'!V12</f>
        <v>0</v>
      </c>
      <c r="O949">
        <f>'Bear DCF'!W12</f>
        <v>0</v>
      </c>
      <c r="P949">
        <f>'Bear DCF'!X12</f>
        <v>0</v>
      </c>
      <c r="Q949">
        <f>'Bear DCF'!Y12</f>
        <v>0</v>
      </c>
      <c r="R949">
        <f>'Bear DCF'!Z12</f>
        <v>0</v>
      </c>
      <c r="S949">
        <f>'Bear DCF'!AA12</f>
        <v>0</v>
      </c>
      <c r="T949">
        <f>'Bear DCF'!AB12</f>
        <v>0</v>
      </c>
      <c r="U949">
        <f>'Bear DCF'!AC12</f>
        <v>0</v>
      </c>
      <c r="V949">
        <f>'Bear DCF'!AD12</f>
        <v>0</v>
      </c>
    </row>
    <row r="950" spans="1:22">
      <c r="A950" t="str">
        <f>'Bear DCF'!I13</f>
        <v>Adjusted EBITDA</v>
      </c>
      <c r="B950">
        <f>'Bear DCF'!J13</f>
        <v>0</v>
      </c>
      <c r="C950">
        <f>'Bear DCF'!K13</f>
        <v>0</v>
      </c>
      <c r="D950">
        <f>'Bear DCF'!L13</f>
        <v>0</v>
      </c>
      <c r="E950">
        <f>'Bear DCF'!M13</f>
        <v>0</v>
      </c>
      <c r="F950">
        <f>'Bear DCF'!N13</f>
        <v>0</v>
      </c>
      <c r="G950">
        <f>'Bear DCF'!O13</f>
        <v>0</v>
      </c>
      <c r="H950">
        <f>'Bear DCF'!P13</f>
        <v>0</v>
      </c>
      <c r="I950">
        <f>'Bear DCF'!Q13</f>
        <v>0</v>
      </c>
      <c r="J950">
        <f>'Bear DCF'!R13</f>
        <v>105.34899999999998</v>
      </c>
      <c r="K950">
        <f>'Bear DCF'!S13</f>
        <v>143.43800000000007</v>
      </c>
      <c r="L950">
        <f>'Bear DCF'!T13</f>
        <v>224.57099999999991</v>
      </c>
      <c r="M950">
        <f>'Bear DCF'!U13</f>
        <v>309.673</v>
      </c>
      <c r="N950">
        <f>'Bear DCF'!V13</f>
        <v>289.05407993674572</v>
      </c>
      <c r="O950">
        <f>'Bear DCF'!W13</f>
        <v>312.04761046000397</v>
      </c>
      <c r="P950">
        <f>'Bear DCF'!X13</f>
        <v>338.36365252455249</v>
      </c>
      <c r="Q950">
        <f>'Bear DCF'!Y13</f>
        <v>354.67870927582766</v>
      </c>
      <c r="R950">
        <f>'Bear DCF'!Z13</f>
        <v>377.92642036213164</v>
      </c>
      <c r="S950">
        <f>'Bear DCF'!AA13</f>
        <v>385.81368545797511</v>
      </c>
      <c r="T950">
        <f>'Bear DCF'!AB13</f>
        <v>409.51609858800128</v>
      </c>
      <c r="U950">
        <f>'Bear DCF'!AC13</f>
        <v>416.50867707202565</v>
      </c>
      <c r="V950">
        <f>'Bear DCF'!AD13</f>
        <v>428.22563648317379</v>
      </c>
    </row>
    <row r="951" spans="1:22">
      <c r="A951" t="str">
        <f>'Bear DCF'!I14</f>
        <v>(-) Cash taxes</v>
      </c>
      <c r="B951">
        <f>'Bear DCF'!J14</f>
        <v>0</v>
      </c>
      <c r="C951">
        <f>'Bear DCF'!K14</f>
        <v>0</v>
      </c>
      <c r="D951">
        <f>'Bear DCF'!L14</f>
        <v>0</v>
      </c>
      <c r="E951">
        <f>'Bear DCF'!M14</f>
        <v>0</v>
      </c>
      <c r="F951">
        <f>'Bear DCF'!N14</f>
        <v>0</v>
      </c>
      <c r="G951">
        <f>'Bear DCF'!O14</f>
        <v>0</v>
      </c>
      <c r="H951">
        <f>'Bear DCF'!P14</f>
        <v>0</v>
      </c>
      <c r="I951">
        <f>'Bear DCF'!Q14</f>
        <v>0</v>
      </c>
      <c r="J951">
        <f>'Bear DCF'!R14</f>
        <v>-6.82</v>
      </c>
      <c r="K951">
        <f>'Bear DCF'!S14</f>
        <v>-18.805</v>
      </c>
      <c r="L951">
        <f>'Bear DCF'!T14</f>
        <v>-43.521999999999998</v>
      </c>
      <c r="M951">
        <f>'Bear DCF'!U14</f>
        <v>-37.06675000000002</v>
      </c>
      <c r="N951">
        <f>'Bear DCF'!V14</f>
        <v>-37.512468903809136</v>
      </c>
      <c r="O951">
        <f>'Bear DCF'!W14</f>
        <v>-39.71263324921069</v>
      </c>
      <c r="P951">
        <f>'Bear DCF'!X14</f>
        <v>-43.31176412531056</v>
      </c>
      <c r="Q951">
        <f>'Bear DCF'!Y14</f>
        <v>-43.704367994665532</v>
      </c>
      <c r="R951">
        <f>'Bear DCF'!Z14</f>
        <v>-44.771305876783465</v>
      </c>
      <c r="S951">
        <f>'Bear DCF'!AA14</f>
        <v>-42.991977175905838</v>
      </c>
      <c r="T951">
        <f>'Bear DCF'!AB14</f>
        <v>-41.910615669654867</v>
      </c>
      <c r="U951">
        <f>'Bear DCF'!AC14</f>
        <v>-37.13599855428965</v>
      </c>
      <c r="V951">
        <f>'Bear DCF'!AD14</f>
        <v>-34.019153327900554</v>
      </c>
    </row>
    <row r="952" spans="1:22">
      <c r="A952" t="str">
        <f>'Bear DCF'!I15</f>
        <v>(+/-) Changes in working capital</v>
      </c>
      <c r="B952">
        <f>'Bear DCF'!J15</f>
        <v>0</v>
      </c>
      <c r="C952">
        <f>'Bear DCF'!K15</f>
        <v>0</v>
      </c>
      <c r="D952">
        <f>'Bear DCF'!L15</f>
        <v>0</v>
      </c>
      <c r="E952">
        <f>'Bear DCF'!M15</f>
        <v>0</v>
      </c>
      <c r="F952">
        <f>'Bear DCF'!N15</f>
        <v>0</v>
      </c>
      <c r="G952">
        <f>'Bear DCF'!O15</f>
        <v>0</v>
      </c>
      <c r="H952">
        <f>'Bear DCF'!P15</f>
        <v>0</v>
      </c>
      <c r="I952">
        <f>'Bear DCF'!Q15</f>
        <v>0</v>
      </c>
      <c r="J952">
        <f>'Bear DCF'!R15</f>
        <v>4.6610000000000014</v>
      </c>
      <c r="K952">
        <f>'Bear DCF'!S15</f>
        <v>15.230999999999995</v>
      </c>
      <c r="L952">
        <f>'Bear DCF'!T15</f>
        <v>-29.460999999999999</v>
      </c>
      <c r="M952">
        <f>'Bear DCF'!U15</f>
        <v>-7.0949999999999918</v>
      </c>
      <c r="N952">
        <f>'Bear DCF'!V15</f>
        <v>18.311316470857687</v>
      </c>
      <c r="O952">
        <f>'Bear DCF'!W15</f>
        <v>23.809321585748393</v>
      </c>
      <c r="P952">
        <f>'Bear DCF'!X15</f>
        <v>22.509578964303554</v>
      </c>
      <c r="Q952">
        <f>'Bear DCF'!Y15</f>
        <v>22.925245008749641</v>
      </c>
      <c r="R952">
        <f>'Bear DCF'!Z15</f>
        <v>24.066511520600031</v>
      </c>
      <c r="S952">
        <f>'Bear DCF'!AA15</f>
        <v>25.654070157795822</v>
      </c>
      <c r="T952">
        <f>'Bear DCF'!AB15</f>
        <v>25.736583176159261</v>
      </c>
      <c r="U952">
        <f>'Bear DCF'!AC15</f>
        <v>27.629566205953076</v>
      </c>
      <c r="V952">
        <f>'Bear DCF'!AD15</f>
        <v>27.934810252809843</v>
      </c>
    </row>
    <row r="953" spans="1:22">
      <c r="A953" t="str">
        <f>'Bear DCF'!I16</f>
        <v>(-) Capex</v>
      </c>
      <c r="B953">
        <f>'Bear DCF'!J16</f>
        <v>0</v>
      </c>
      <c r="C953">
        <f>'Bear DCF'!K16</f>
        <v>0</v>
      </c>
      <c r="D953">
        <f>'Bear DCF'!L16</f>
        <v>0</v>
      </c>
      <c r="E953">
        <f>'Bear DCF'!M16</f>
        <v>0</v>
      </c>
      <c r="F953">
        <f>'Bear DCF'!N16</f>
        <v>0</v>
      </c>
      <c r="G953">
        <f>'Bear DCF'!O16</f>
        <v>0</v>
      </c>
      <c r="H953">
        <f>'Bear DCF'!P16</f>
        <v>0</v>
      </c>
      <c r="I953">
        <f>'Bear DCF'!Q16</f>
        <v>0</v>
      </c>
      <c r="J953">
        <f>'Bear DCF'!R16</f>
        <v>-48.643000000000001</v>
      </c>
      <c r="K953">
        <f>'Bear DCF'!S16</f>
        <v>-75.617000000000004</v>
      </c>
      <c r="L953">
        <f>'Bear DCF'!T16</f>
        <v>-85.134</v>
      </c>
      <c r="M953">
        <f>'Bear DCF'!U16</f>
        <v>-122.202</v>
      </c>
      <c r="N953">
        <f>'Bear DCF'!V16</f>
        <v>-123.57232899849322</v>
      </c>
      <c r="O953">
        <f>'Bear DCF'!W16</f>
        <v>-133.55224489335333</v>
      </c>
      <c r="P953">
        <f>'Bear DCF'!X16</f>
        <v>-141.74472888439794</v>
      </c>
      <c r="Q953">
        <f>'Bear DCF'!Y16</f>
        <v>-148.08246409371233</v>
      </c>
      <c r="R953">
        <f>'Bear DCF'!Z16</f>
        <v>-153.28956317731544</v>
      </c>
      <c r="S953">
        <f>'Bear DCF'!AA16</f>
        <v>-159.3041799669088</v>
      </c>
      <c r="T953">
        <f>'Bear DCF'!AB16</f>
        <v>-165.83049238293813</v>
      </c>
      <c r="U953">
        <f>'Bear DCF'!AC16</f>
        <v>-172.15416523748138</v>
      </c>
      <c r="V953">
        <f>'Bear DCF'!AD16</f>
        <v>-178.73533270421308</v>
      </c>
    </row>
    <row r="954" spans="1:22">
      <c r="A954" t="str">
        <f>'Bear DCF'!I17</f>
        <v>(-) Stock-based compensation</v>
      </c>
      <c r="B954">
        <f>'Bear DCF'!J17</f>
        <v>0</v>
      </c>
      <c r="C954">
        <f>'Bear DCF'!K17</f>
        <v>0</v>
      </c>
      <c r="D954">
        <f>'Bear DCF'!L17</f>
        <v>0</v>
      </c>
      <c r="E954">
        <f>'Bear DCF'!M17</f>
        <v>0</v>
      </c>
      <c r="F954">
        <f>'Bear DCF'!N17</f>
        <v>0</v>
      </c>
      <c r="G954">
        <f>'Bear DCF'!O17</f>
        <v>0</v>
      </c>
      <c r="H954">
        <f>'Bear DCF'!P17</f>
        <v>0</v>
      </c>
      <c r="I954">
        <f>'Bear DCF'!Q17</f>
        <v>0</v>
      </c>
      <c r="J954">
        <f>'Bear DCF'!R17</f>
        <v>-19.600999999999999</v>
      </c>
      <c r="K954">
        <f>'Bear DCF'!S17</f>
        <v>-23.990000000000002</v>
      </c>
      <c r="L954">
        <f>'Bear DCF'!T17</f>
        <v>-43.259</v>
      </c>
      <c r="M954">
        <f>'Bear DCF'!U17</f>
        <v>-72.349999999999994</v>
      </c>
      <c r="N954">
        <f>'Bear DCF'!V17</f>
        <v>-92.35</v>
      </c>
      <c r="O954">
        <f>'Bear DCF'!W17</f>
        <v>-102.35</v>
      </c>
      <c r="P954">
        <f>'Bear DCF'!X17</f>
        <v>-112.35</v>
      </c>
      <c r="Q954">
        <f>'Bear DCF'!Y17</f>
        <v>-127.35</v>
      </c>
      <c r="R954">
        <f>'Bear DCF'!Z17</f>
        <v>-140.35</v>
      </c>
      <c r="S954">
        <f>'Bear DCF'!AA17</f>
        <v>-152.35</v>
      </c>
      <c r="T954">
        <f>'Bear DCF'!AB17</f>
        <v>-168.35</v>
      </c>
      <c r="U954">
        <f>'Bear DCF'!AC17</f>
        <v>-188.35</v>
      </c>
      <c r="V954">
        <f>'Bear DCF'!AD17</f>
        <v>-208.35</v>
      </c>
    </row>
    <row r="955" spans="1:22">
      <c r="A955" t="str">
        <f>'Bear DCF'!I18</f>
        <v>Free cash flow (for valuation)</v>
      </c>
      <c r="B955">
        <f>'Bear DCF'!J18</f>
        <v>0</v>
      </c>
      <c r="C955">
        <f>'Bear DCF'!K18</f>
        <v>0</v>
      </c>
      <c r="D955">
        <f>'Bear DCF'!L18</f>
        <v>0</v>
      </c>
      <c r="E955">
        <f>'Bear DCF'!M18</f>
        <v>0</v>
      </c>
      <c r="F955">
        <f>'Bear DCF'!N18</f>
        <v>0</v>
      </c>
      <c r="G955">
        <f>'Bear DCF'!O18</f>
        <v>0</v>
      </c>
      <c r="H955">
        <f>'Bear DCF'!P18</f>
        <v>0</v>
      </c>
      <c r="I955">
        <f>'Bear DCF'!Q18</f>
        <v>0</v>
      </c>
      <c r="J955">
        <f>'Bear DCF'!R18</f>
        <v>34.94599999999997</v>
      </c>
      <c r="K955">
        <f>'Bear DCF'!S18</f>
        <v>40.257000000000055</v>
      </c>
      <c r="L955">
        <f>'Bear DCF'!T18</f>
        <v>23.194999999999908</v>
      </c>
      <c r="M955">
        <f>'Bear DCF'!U18</f>
        <v>70.959250000000026</v>
      </c>
      <c r="N955">
        <f>'Bear DCF'!V18</f>
        <v>53.930598505301049</v>
      </c>
      <c r="O955">
        <f>'Bear DCF'!W18</f>
        <v>60.242053903188321</v>
      </c>
      <c r="P955">
        <f>'Bear DCF'!X18</f>
        <v>63.466738479147551</v>
      </c>
      <c r="Q955">
        <f>'Bear DCF'!Y18</f>
        <v>58.467122196199455</v>
      </c>
      <c r="R955">
        <f>'Bear DCF'!Z18</f>
        <v>63.582062828632786</v>
      </c>
      <c r="S955">
        <f>'Bear DCF'!AA18</f>
        <v>56.82159847295631</v>
      </c>
      <c r="T955">
        <f>'Bear DCF'!AB18</f>
        <v>59.16157371156757</v>
      </c>
      <c r="U955">
        <f>'Bear DCF'!AC18</f>
        <v>46.498079486207729</v>
      </c>
      <c r="V955">
        <f>'Bear DCF'!AD18</f>
        <v>35.055960703869999</v>
      </c>
    </row>
    <row r="956" spans="1:22">
      <c r="A956" t="str">
        <f>'Bear DCF'!I19</f>
        <v>FCF margin (on Net)</v>
      </c>
      <c r="B956">
        <f>'Bear DCF'!J19</f>
        <v>0</v>
      </c>
      <c r="C956">
        <f>'Bear DCF'!K19</f>
        <v>0</v>
      </c>
      <c r="D956">
        <f>'Bear DCF'!L19</f>
        <v>0</v>
      </c>
      <c r="E956">
        <f>'Bear DCF'!M19</f>
        <v>0</v>
      </c>
      <c r="F956">
        <f>'Bear DCF'!N19</f>
        <v>0</v>
      </c>
      <c r="G956">
        <f>'Bear DCF'!O19</f>
        <v>0</v>
      </c>
      <c r="H956">
        <f>'Bear DCF'!P19</f>
        <v>0</v>
      </c>
      <c r="I956">
        <f>'Bear DCF'!Q19</f>
        <v>0</v>
      </c>
      <c r="J956">
        <f>'Bear DCF'!R19</f>
        <v>8.6767389604101672E-2</v>
      </c>
      <c r="K956">
        <f>'Bear DCF'!S19</f>
        <v>7.5385240544776758E-2</v>
      </c>
      <c r="L956">
        <f>'Bear DCF'!T19</f>
        <v>3.1763747286832199E-2</v>
      </c>
      <c r="M956">
        <f>'Bear DCF'!U19</f>
        <v>7.5397365101998973E-2</v>
      </c>
      <c r="N956">
        <f>'Bear DCF'!V19</f>
        <v>5.3194678952171899E-2</v>
      </c>
      <c r="O956">
        <f>'Bear DCF'!W19</f>
        <v>5.496112159235416E-2</v>
      </c>
      <c r="P956">
        <f>'Bear DCF'!X19</f>
        <v>5.4596013880165037E-2</v>
      </c>
      <c r="Q956">
        <f>'Bear DCF'!Y19</f>
        <v>4.8127360979077438E-2</v>
      </c>
      <c r="R956">
        <f>'Bear DCF'!Z19</f>
        <v>5.066457350528563E-2</v>
      </c>
      <c r="S956">
        <f>'Bear DCF'!AA19</f>
        <v>4.3663365600586965E-2</v>
      </c>
      <c r="T956">
        <f>'Bear DCF'!AB19</f>
        <v>4.3657396263941307E-2</v>
      </c>
      <c r="U956">
        <f>'Bear DCF'!AC19</f>
        <v>3.308071090613058E-2</v>
      </c>
      <c r="V956">
        <f>'Bear DCF'!AD19</f>
        <v>2.3969366758313817E-2</v>
      </c>
    </row>
    <row r="957" spans="1:22">
      <c r="A957">
        <f>'Bear DCF'!I20</f>
        <v>0</v>
      </c>
      <c r="B957">
        <f>'Bear DCF'!J20</f>
        <v>0</v>
      </c>
      <c r="C957">
        <f>'Bear DCF'!K20</f>
        <v>0</v>
      </c>
      <c r="D957">
        <f>'Bear DCF'!L20</f>
        <v>0</v>
      </c>
      <c r="E957">
        <f>'Bear DCF'!M20</f>
        <v>0</v>
      </c>
      <c r="F957">
        <f>'Bear DCF'!N20</f>
        <v>0</v>
      </c>
      <c r="G957">
        <f>'Bear DCF'!O20</f>
        <v>0</v>
      </c>
      <c r="H957">
        <f>'Bear DCF'!P20</f>
        <v>0</v>
      </c>
      <c r="I957">
        <f>'Bear DCF'!Q20</f>
        <v>0</v>
      </c>
      <c r="J957">
        <f>'Bear DCF'!R20</f>
        <v>0</v>
      </c>
      <c r="K957">
        <f>'Bear DCF'!S20</f>
        <v>0</v>
      </c>
      <c r="L957">
        <f>'Bear DCF'!T20</f>
        <v>0</v>
      </c>
      <c r="M957">
        <f>'Bear DCF'!U20</f>
        <v>0</v>
      </c>
      <c r="N957">
        <f>'Bear DCF'!V20</f>
        <v>0</v>
      </c>
      <c r="O957">
        <f>'Bear DCF'!W20</f>
        <v>0</v>
      </c>
      <c r="P957">
        <f>'Bear DCF'!X20</f>
        <v>0</v>
      </c>
      <c r="Q957">
        <f>'Bear DCF'!Y20</f>
        <v>0</v>
      </c>
      <c r="R957">
        <f>'Bear DCF'!Z20</f>
        <v>0</v>
      </c>
      <c r="S957">
        <f>'Bear DCF'!AA20</f>
        <v>0</v>
      </c>
      <c r="T957">
        <f>'Bear DCF'!AB20</f>
        <v>0</v>
      </c>
      <c r="U957">
        <f>'Bear DCF'!AC20</f>
        <v>0</v>
      </c>
      <c r="V957">
        <f>'Bear DCF'!AD20</f>
        <v>0</v>
      </c>
    </row>
    <row r="958" spans="1:22">
      <c r="A958" t="str">
        <f>'Bear DCF'!I21</f>
        <v>EBITDA Margin (on Net)</v>
      </c>
      <c r="B958">
        <f>'Bear DCF'!J21</f>
        <v>0</v>
      </c>
      <c r="C958">
        <f>'Bear DCF'!K21</f>
        <v>0</v>
      </c>
      <c r="D958">
        <f>'Bear DCF'!L21</f>
        <v>0</v>
      </c>
      <c r="E958">
        <f>'Bear DCF'!M21</f>
        <v>0</v>
      </c>
      <c r="F958">
        <f>'Bear DCF'!N21</f>
        <v>0</v>
      </c>
      <c r="G958">
        <f>'Bear DCF'!O21</f>
        <v>0</v>
      </c>
      <c r="H958">
        <f>'Bear DCF'!P21</f>
        <v>0</v>
      </c>
      <c r="I958">
        <f>'Bear DCF'!Q21</f>
        <v>0</v>
      </c>
      <c r="J958">
        <f>'Bear DCF'!R21</f>
        <v>0.26157093021812261</v>
      </c>
      <c r="K958">
        <f>'Bear DCF'!S21</f>
        <v>0.26860193589342674</v>
      </c>
      <c r="L958">
        <f>'Bear DCF'!T21</f>
        <v>0.30753250665881521</v>
      </c>
      <c r="M958">
        <f>'Bear DCF'!U21</f>
        <v>0.32904136167210507</v>
      </c>
      <c r="N958">
        <f>'Bear DCF'!V21</f>
        <v>0.28510974118967436</v>
      </c>
      <c r="O958">
        <f>'Bear DCF'!W21</f>
        <v>0.28469292711462735</v>
      </c>
      <c r="P958">
        <f>'Bear DCF'!X21</f>
        <v>0.29107067910608553</v>
      </c>
      <c r="Q958">
        <f>'Bear DCF'!Y21</f>
        <v>0.29195468550050518</v>
      </c>
      <c r="R958">
        <f>'Bear DCF'!Z21</f>
        <v>0.30114595299673175</v>
      </c>
      <c r="S958">
        <f>'Bear DCF'!AA21</f>
        <v>0.29647043473933743</v>
      </c>
      <c r="T958">
        <f>'Bear DCF'!AB21</f>
        <v>0.30219626475257116</v>
      </c>
      <c r="U958">
        <f>'Bear DCF'!AC21</f>
        <v>0.29632198336710941</v>
      </c>
      <c r="V958">
        <f>'Bear DCF'!AD21</f>
        <v>0.29279749092839541</v>
      </c>
    </row>
    <row r="959" spans="1:22">
      <c r="A959" t="str">
        <f>'Bear DCF'!I22</f>
        <v>FCF / EBITDA</v>
      </c>
      <c r="B959">
        <f>'Bear DCF'!J22</f>
        <v>0</v>
      </c>
      <c r="C959">
        <f>'Bear DCF'!K22</f>
        <v>0</v>
      </c>
      <c r="D959">
        <f>'Bear DCF'!L22</f>
        <v>0</v>
      </c>
      <c r="E959">
        <f>'Bear DCF'!M22</f>
        <v>0</v>
      </c>
      <c r="F959">
        <f>'Bear DCF'!N22</f>
        <v>0</v>
      </c>
      <c r="G959">
        <f>'Bear DCF'!O22</f>
        <v>0</v>
      </c>
      <c r="H959">
        <f>'Bear DCF'!P22</f>
        <v>0</v>
      </c>
      <c r="I959">
        <f>'Bear DCF'!Q22</f>
        <v>0</v>
      </c>
      <c r="J959">
        <f>'Bear DCF'!R22</f>
        <v>0.33171648520631403</v>
      </c>
      <c r="K959">
        <f>'Bear DCF'!S22</f>
        <v>0.28065784520141129</v>
      </c>
      <c r="L959">
        <f>'Bear DCF'!T22</f>
        <v>0.10328582052001334</v>
      </c>
      <c r="M959">
        <f>'Bear DCF'!U22</f>
        <v>0.22914251484630571</v>
      </c>
      <c r="N959">
        <f>'Bear DCF'!V22</f>
        <v>0.18657615390553486</v>
      </c>
      <c r="O959">
        <f>'Bear DCF'!W22</f>
        <v>0.19305404651034724</v>
      </c>
      <c r="P959">
        <f>'Bear DCF'!X22</f>
        <v>0.18756961040471759</v>
      </c>
      <c r="Q959">
        <f>'Bear DCF'!Y22</f>
        <v>0.16484531117070961</v>
      </c>
      <c r="R959">
        <f>'Bear DCF'!Z22</f>
        <v>0.16823926405491318</v>
      </c>
      <c r="S959">
        <f>'Bear DCF'!AA22</f>
        <v>0.1472773014920582</v>
      </c>
      <c r="T959">
        <f>'Bear DCF'!AB22</f>
        <v>0.1444670280742438</v>
      </c>
      <c r="U959">
        <f>'Bear DCF'!AC22</f>
        <v>0.11163772100278946</v>
      </c>
      <c r="V959">
        <f>'Bear DCF'!AD22</f>
        <v>8.1863292893365691E-2</v>
      </c>
    </row>
    <row r="960" spans="1:22">
      <c r="A960">
        <f>'Bear DCF'!I23</f>
        <v>0</v>
      </c>
      <c r="B960">
        <f>'Bear DCF'!J23</f>
        <v>0</v>
      </c>
      <c r="C960">
        <f>'Bear DCF'!K23</f>
        <v>0</v>
      </c>
      <c r="D960">
        <f>'Bear DCF'!L23</f>
        <v>0</v>
      </c>
      <c r="E960">
        <f>'Bear DCF'!M23</f>
        <v>0</v>
      </c>
      <c r="F960">
        <f>'Bear DCF'!N23</f>
        <v>0</v>
      </c>
      <c r="G960">
        <f>'Bear DCF'!O23</f>
        <v>0</v>
      </c>
      <c r="H960">
        <f>'Bear DCF'!P23</f>
        <v>0</v>
      </c>
      <c r="I960">
        <f>'Bear DCF'!Q23</f>
        <v>0</v>
      </c>
      <c r="J960">
        <f>'Bear DCF'!R23</f>
        <v>0</v>
      </c>
      <c r="K960">
        <f>'Bear DCF'!S23</f>
        <v>0</v>
      </c>
      <c r="L960">
        <f>'Bear DCF'!T23</f>
        <v>0</v>
      </c>
      <c r="M960">
        <f>'Bear DCF'!U23</f>
        <v>0</v>
      </c>
      <c r="N960">
        <f>'Bear DCF'!V23</f>
        <v>0</v>
      </c>
      <c r="O960">
        <f>'Bear DCF'!W23</f>
        <v>0</v>
      </c>
      <c r="P960">
        <f>'Bear DCF'!X23</f>
        <v>0</v>
      </c>
      <c r="Q960">
        <f>'Bear DCF'!Y23</f>
        <v>0</v>
      </c>
      <c r="R960">
        <f>'Bear DCF'!Z23</f>
        <v>0</v>
      </c>
      <c r="S960">
        <f>'Bear DCF'!AA23</f>
        <v>0</v>
      </c>
      <c r="T960">
        <f>'Bear DCF'!AB23</f>
        <v>0</v>
      </c>
      <c r="U960">
        <f>'Bear DCF'!AC23</f>
        <v>0</v>
      </c>
      <c r="V960">
        <f>'Bear DCF'!AD23</f>
        <v>0</v>
      </c>
    </row>
    <row r="961" spans="1:22">
      <c r="A961" t="str">
        <f>'Bear DCF'!I24</f>
        <v>NPV Calculations</v>
      </c>
      <c r="B961">
        <f>'Bear DCF'!J24</f>
        <v>0</v>
      </c>
      <c r="C961">
        <f>'Bear DCF'!K24</f>
        <v>0</v>
      </c>
      <c r="D961">
        <f>'Bear DCF'!L24</f>
        <v>0</v>
      </c>
      <c r="E961">
        <f>'Bear DCF'!M24</f>
        <v>0</v>
      </c>
      <c r="F961">
        <f>'Bear DCF'!N24</f>
        <v>0</v>
      </c>
      <c r="G961">
        <f>'Bear DCF'!O24</f>
        <v>0</v>
      </c>
      <c r="H961">
        <f>'Bear DCF'!P24</f>
        <v>0</v>
      </c>
      <c r="I961">
        <f>'Bear DCF'!Q24</f>
        <v>0</v>
      </c>
      <c r="J961">
        <f>'Bear DCF'!R24</f>
        <v>0</v>
      </c>
      <c r="K961">
        <f>'Bear DCF'!S24</f>
        <v>0</v>
      </c>
      <c r="L961">
        <f>'Bear DCF'!T24</f>
        <v>0</v>
      </c>
      <c r="M961">
        <f>'Bear DCF'!U24</f>
        <v>0</v>
      </c>
      <c r="N961">
        <f>'Bear DCF'!V24</f>
        <v>43465</v>
      </c>
      <c r="O961">
        <f>'Bear DCF'!W24</f>
        <v>43830</v>
      </c>
      <c r="P961">
        <f>'Bear DCF'!X24</f>
        <v>44196</v>
      </c>
      <c r="Q961">
        <f>'Bear DCF'!Y24</f>
        <v>44561</v>
      </c>
      <c r="R961">
        <f>'Bear DCF'!Z24</f>
        <v>44926</v>
      </c>
      <c r="S961">
        <f>'Bear DCF'!AA24</f>
        <v>45291</v>
      </c>
      <c r="T961">
        <f>'Bear DCF'!AB24</f>
        <v>45657</v>
      </c>
      <c r="U961">
        <f>'Bear DCF'!AC24</f>
        <v>46022</v>
      </c>
      <c r="V961">
        <f>'Bear DCF'!AD24</f>
        <v>46387</v>
      </c>
    </row>
    <row r="962" spans="1:22">
      <c r="A962" t="str">
        <f>'Bear DCF'!I25</f>
        <v>Year for 1-year forward value</v>
      </c>
      <c r="B962">
        <f>'Bear DCF'!J25</f>
        <v>0</v>
      </c>
      <c r="C962">
        <f>'Bear DCF'!K25</f>
        <v>0</v>
      </c>
      <c r="D962">
        <f>'Bear DCF'!L25</f>
        <v>0</v>
      </c>
      <c r="E962">
        <f>'Bear DCF'!M25</f>
        <v>0</v>
      </c>
      <c r="F962">
        <f>'Bear DCF'!N25</f>
        <v>0</v>
      </c>
      <c r="G962">
        <f>'Bear DCF'!O25</f>
        <v>0</v>
      </c>
      <c r="H962">
        <f>'Bear DCF'!P25</f>
        <v>0</v>
      </c>
      <c r="I962">
        <f>'Bear DCF'!Q25</f>
        <v>0</v>
      </c>
      <c r="J962">
        <f>'Bear DCF'!R25</f>
        <v>0</v>
      </c>
      <c r="K962">
        <f>'Bear DCF'!S25</f>
        <v>0</v>
      </c>
      <c r="L962">
        <f>'Bear DCF'!T25</f>
        <v>0</v>
      </c>
      <c r="M962">
        <f>'Bear DCF'!U25</f>
        <v>0</v>
      </c>
      <c r="N962">
        <f>'Bear DCF'!V25</f>
        <v>0</v>
      </c>
      <c r="O962">
        <f>'Bear DCF'!W25</f>
        <v>1</v>
      </c>
      <c r="P962">
        <f>'Bear DCF'!X25</f>
        <v>2</v>
      </c>
      <c r="Q962">
        <f>'Bear DCF'!Y25</f>
        <v>3</v>
      </c>
      <c r="R962">
        <f>'Bear DCF'!Z25</f>
        <v>4</v>
      </c>
      <c r="S962">
        <f>'Bear DCF'!AA25</f>
        <v>5</v>
      </c>
      <c r="T962">
        <f>'Bear DCF'!AB25</f>
        <v>6</v>
      </c>
      <c r="U962">
        <f>'Bear DCF'!AC25</f>
        <v>7</v>
      </c>
      <c r="V962">
        <f>'Bear DCF'!AD25</f>
        <v>8</v>
      </c>
    </row>
    <row r="963" spans="1:22">
      <c r="A963" t="str">
        <f>'Bear DCF'!I26</f>
        <v>Discounted cash flows</v>
      </c>
      <c r="B963">
        <f>'Bear DCF'!J26</f>
        <v>0</v>
      </c>
      <c r="C963">
        <f>'Bear DCF'!K26</f>
        <v>0</v>
      </c>
      <c r="D963">
        <f>'Bear DCF'!L26</f>
        <v>0</v>
      </c>
      <c r="E963">
        <f>'Bear DCF'!M26</f>
        <v>0</v>
      </c>
      <c r="F963">
        <f>'Bear DCF'!N26</f>
        <v>0</v>
      </c>
      <c r="G963">
        <f>'Bear DCF'!O26</f>
        <v>0</v>
      </c>
      <c r="H963">
        <f>'Bear DCF'!P26</f>
        <v>0</v>
      </c>
      <c r="I963">
        <f>'Bear DCF'!Q26</f>
        <v>0</v>
      </c>
      <c r="J963">
        <f>'Bear DCF'!R26</f>
        <v>0</v>
      </c>
      <c r="K963">
        <f>'Bear DCF'!S26</f>
        <v>0</v>
      </c>
      <c r="L963">
        <f>'Bear DCF'!T26</f>
        <v>0</v>
      </c>
      <c r="M963">
        <f>'Bear DCF'!U26</f>
        <v>0</v>
      </c>
      <c r="N963">
        <f>'Bear DCF'!V26</f>
        <v>0</v>
      </c>
      <c r="O963">
        <f>'Bear DCF'!W26</f>
        <v>55.95877248249873</v>
      </c>
      <c r="P963">
        <f>'Bear DCF'!X26</f>
        <v>54.762466234327775</v>
      </c>
      <c r="Q963">
        <f>'Bear DCF'!Y26</f>
        <v>46.861581855422678</v>
      </c>
      <c r="R963">
        <f>'Bear DCF'!Z26</f>
        <v>47.337819485662564</v>
      </c>
      <c r="S963">
        <f>'Bear DCF'!AA26</f>
        <v>39.296646587606567</v>
      </c>
      <c r="T963">
        <f>'Bear DCF'!AB26</f>
        <v>38.005825573148691</v>
      </c>
      <c r="U963">
        <f>'Bear DCF'!AC26</f>
        <v>27.746862206446554</v>
      </c>
      <c r="V963">
        <f>'Bear DCF'!AD26</f>
        <v>19.431626047831692</v>
      </c>
    </row>
    <row r="964" spans="1:22">
      <c r="A964">
        <f>'Bear DCF'!I27</f>
        <v>0</v>
      </c>
      <c r="B964">
        <f>'Bear DCF'!J27</f>
        <v>0</v>
      </c>
      <c r="C964">
        <f>'Bear DCF'!K27</f>
        <v>0</v>
      </c>
      <c r="D964">
        <f>'Bear DCF'!L27</f>
        <v>0</v>
      </c>
      <c r="E964">
        <f>'Bear DCF'!M27</f>
        <v>0</v>
      </c>
      <c r="F964">
        <f>'Bear DCF'!N27</f>
        <v>0</v>
      </c>
      <c r="G964">
        <f>'Bear DCF'!O27</f>
        <v>0</v>
      </c>
      <c r="H964">
        <f>'Bear DCF'!P27</f>
        <v>0</v>
      </c>
      <c r="I964">
        <f>'Bear DCF'!Q27</f>
        <v>0</v>
      </c>
      <c r="J964">
        <f>'Bear DCF'!R27</f>
        <v>0</v>
      </c>
      <c r="K964">
        <f>'Bear DCF'!S27</f>
        <v>0</v>
      </c>
      <c r="L964">
        <f>'Bear DCF'!T27</f>
        <v>0</v>
      </c>
      <c r="M964">
        <f>'Bear DCF'!U27</f>
        <v>0</v>
      </c>
      <c r="N964">
        <f>'Bear DCF'!V27</f>
        <v>0</v>
      </c>
      <c r="O964">
        <f>'Bear DCF'!W27</f>
        <v>0</v>
      </c>
      <c r="P964">
        <f>'Bear DCF'!X27</f>
        <v>0</v>
      </c>
      <c r="Q964">
        <f>'Bear DCF'!Y27</f>
        <v>0</v>
      </c>
      <c r="R964">
        <f>'Bear DCF'!Z27</f>
        <v>0</v>
      </c>
      <c r="S964">
        <f>'Bear DCF'!AA27</f>
        <v>0</v>
      </c>
      <c r="T964">
        <f>'Bear DCF'!AB27</f>
        <v>0</v>
      </c>
      <c r="U964">
        <f>'Bear DCF'!AC27</f>
        <v>0</v>
      </c>
      <c r="V964">
        <f>'Bear DCF'!AD27</f>
        <v>0</v>
      </c>
    </row>
    <row r="965" spans="1:22">
      <c r="A965" t="str">
        <f>'Bear DCF'!I28</f>
        <v>Incremental EBITDA Margin (on Net)</v>
      </c>
      <c r="B965">
        <f>'Bear DCF'!J28</f>
        <v>0</v>
      </c>
      <c r="C965">
        <f>'Bear DCF'!K28</f>
        <v>0</v>
      </c>
      <c r="D965">
        <f>'Bear DCF'!L28</f>
        <v>0</v>
      </c>
      <c r="E965">
        <f>'Bear DCF'!M28</f>
        <v>0</v>
      </c>
      <c r="F965">
        <f>'Bear DCF'!N28</f>
        <v>0</v>
      </c>
      <c r="G965">
        <f>'Bear DCF'!O28</f>
        <v>0</v>
      </c>
      <c r="H965">
        <f>'Bear DCF'!P28</f>
        <v>0</v>
      </c>
      <c r="I965">
        <f>'Bear DCF'!Q28</f>
        <v>0</v>
      </c>
      <c r="J965">
        <f>'Bear DCF'!R28</f>
        <v>0.26157093021812261</v>
      </c>
      <c r="K965">
        <f>'Bear DCF'!S28</f>
        <v>0.2901753744419564</v>
      </c>
      <c r="L965">
        <f>'Bear DCF'!T28</f>
        <v>0.41348398210153964</v>
      </c>
      <c r="M965">
        <f>'Bear DCF'!U28</f>
        <v>0.40351442850233749</v>
      </c>
      <c r="N965">
        <f>'Bear DCF'!V28</f>
        <v>-0.28362642413301192</v>
      </c>
      <c r="O965">
        <f>'Bear DCF'!W28</f>
        <v>0.27955519645115784</v>
      </c>
      <c r="P965">
        <f>'Bear DCF'!X28</f>
        <v>0.3963589217477444</v>
      </c>
      <c r="Q965">
        <f>'Bear DCF'!Y28</f>
        <v>0.31158024165285836</v>
      </c>
      <c r="R965">
        <f>'Bear DCF'!Z28</f>
        <v>0.5794639599501219</v>
      </c>
      <c r="S965">
        <f>'Bear DCF'!AA28</f>
        <v>0.17000109341502012</v>
      </c>
      <c r="T965">
        <f>'Bear DCF'!AB28</f>
        <v>0.44075754204494438</v>
      </c>
      <c r="U965">
        <f>'Bear DCF'!AC28</f>
        <v>0.1385710748472363</v>
      </c>
      <c r="V965">
        <f>'Bear DCF'!AD28</f>
        <v>0.20578866772700999</v>
      </c>
    </row>
    <row r="966" spans="1:22">
      <c r="A966">
        <f>'Bear DCF'!I29</f>
        <v>0</v>
      </c>
      <c r="B966">
        <f>'Bear DCF'!J29</f>
        <v>0</v>
      </c>
      <c r="C966">
        <f>'Bear DCF'!K29</f>
        <v>0</v>
      </c>
      <c r="D966">
        <f>'Bear DCF'!L29</f>
        <v>0</v>
      </c>
      <c r="E966">
        <f>'Bear DCF'!M29</f>
        <v>0</v>
      </c>
      <c r="F966">
        <f>'Bear DCF'!N29</f>
        <v>0</v>
      </c>
      <c r="G966">
        <f>'Bear DCF'!O29</f>
        <v>0</v>
      </c>
      <c r="H966">
        <f>'Bear DCF'!P29</f>
        <v>0</v>
      </c>
      <c r="I966">
        <f>'Bear DCF'!Q29</f>
        <v>0</v>
      </c>
      <c r="J966">
        <f>'Bear DCF'!R29</f>
        <v>0</v>
      </c>
      <c r="K966">
        <f>'Bear DCF'!S29</f>
        <v>0</v>
      </c>
      <c r="L966">
        <f>'Bear DCF'!T29</f>
        <v>0</v>
      </c>
      <c r="M966">
        <f>'Bear DCF'!U29</f>
        <v>0</v>
      </c>
      <c r="N966">
        <f>'Bear DCF'!V29</f>
        <v>0</v>
      </c>
      <c r="O966">
        <f>'Bear DCF'!W29</f>
        <v>0</v>
      </c>
      <c r="P966">
        <f>'Bear DCF'!X29</f>
        <v>0</v>
      </c>
      <c r="Q966">
        <f>'Bear DCF'!Y29</f>
        <v>0</v>
      </c>
      <c r="R966">
        <f>'Bear DCF'!Z29</f>
        <v>0</v>
      </c>
      <c r="S966">
        <f>'Bear DCF'!AA29</f>
        <v>0</v>
      </c>
      <c r="T966">
        <f>'Bear DCF'!AB29</f>
        <v>0</v>
      </c>
      <c r="U966">
        <f>'Bear DCF'!AC29</f>
        <v>0</v>
      </c>
      <c r="V966">
        <f>'Bear DCF'!AD29</f>
        <v>0</v>
      </c>
    </row>
    <row r="967" spans="1:22">
      <c r="A967" t="str">
        <f>'Bear DCF'!I30</f>
        <v>Revenue ex-TAC Margin</v>
      </c>
      <c r="B967">
        <f>'Bear DCF'!J30</f>
        <v>0</v>
      </c>
      <c r="C967">
        <f>'Bear DCF'!K30</f>
        <v>0</v>
      </c>
      <c r="D967">
        <f>'Bear DCF'!L30</f>
        <v>0</v>
      </c>
      <c r="E967">
        <f>'Bear DCF'!M30</f>
        <v>0</v>
      </c>
      <c r="F967">
        <f>'Bear DCF'!N30</f>
        <v>0</v>
      </c>
      <c r="G967">
        <f>'Bear DCF'!O30</f>
        <v>0</v>
      </c>
      <c r="H967">
        <f>'Bear DCF'!P30</f>
        <v>0</v>
      </c>
      <c r="I967">
        <f>'Bear DCF'!Q30</f>
        <v>0</v>
      </c>
      <c r="J967">
        <f>'Bear DCF'!R30</f>
        <v>0.40754446252357707</v>
      </c>
      <c r="K967">
        <f>'Bear DCF'!S30</f>
        <v>0.40358910797554359</v>
      </c>
      <c r="L967">
        <f>'Bear DCF'!T30</f>
        <v>0.40587867799500427</v>
      </c>
      <c r="M967">
        <f>'Bear DCF'!U30</f>
        <v>0.39977919121101518</v>
      </c>
      <c r="N967">
        <f>'Bear DCF'!V30</f>
        <v>0.4002190458988546</v>
      </c>
      <c r="O967">
        <f>'Bear DCF'!W30</f>
        <v>0.40035808588194499</v>
      </c>
      <c r="P967">
        <f>'Bear DCF'!X30</f>
        <v>0.40006087301839338</v>
      </c>
      <c r="Q967">
        <f>'Bear DCF'!Y30</f>
        <v>0.40019091915721205</v>
      </c>
      <c r="R967">
        <f>'Bear DCF'!Z30</f>
        <v>0.39934325671231935</v>
      </c>
      <c r="S967">
        <f>'Bear DCF'!AA30</f>
        <v>0.3984501609175165</v>
      </c>
      <c r="T967">
        <f>'Bear DCF'!AB30</f>
        <v>0.39858978158721864</v>
      </c>
      <c r="U967">
        <f>'Bear DCF'!AC30</f>
        <v>0.39823726998517139</v>
      </c>
      <c r="V967">
        <f>'Bear DCF'!AD30</f>
        <v>0.39913337081508066</v>
      </c>
    </row>
    <row r="968" spans="1:22">
      <c r="A968" t="str">
        <f>'Bear DCF'!I31</f>
        <v>Gross Revenue</v>
      </c>
      <c r="B968">
        <f>'Bear DCF'!J31</f>
        <v>0</v>
      </c>
      <c r="C968">
        <f>'Bear DCF'!K31</f>
        <v>0</v>
      </c>
      <c r="D968">
        <f>'Bear DCF'!L31</f>
        <v>0</v>
      </c>
      <c r="E968">
        <f>'Bear DCF'!M31</f>
        <v>0</v>
      </c>
      <c r="F968">
        <f>'Bear DCF'!N31</f>
        <v>0</v>
      </c>
      <c r="G968">
        <f>'Bear DCF'!O31</f>
        <v>0</v>
      </c>
      <c r="H968">
        <f>'Bear DCF'!P31</f>
        <v>0</v>
      </c>
      <c r="I968">
        <f>'Bear DCF'!Q31</f>
        <v>0</v>
      </c>
      <c r="J968">
        <f>'Bear DCF'!R31</f>
        <v>988.24800000000005</v>
      </c>
      <c r="K968">
        <f>'Bear DCF'!S31</f>
        <v>1323.17</v>
      </c>
      <c r="L968">
        <f>'Bear DCF'!T31</f>
        <v>1799.146</v>
      </c>
      <c r="M968">
        <f>'Bear DCF'!U31</f>
        <v>2354.1420381313455</v>
      </c>
      <c r="N968">
        <f>'Bear DCF'!V31</f>
        <v>2533.1989279726745</v>
      </c>
      <c r="O968">
        <f>'Bear DCF'!W31</f>
        <v>2737.7612948141414</v>
      </c>
      <c r="P968">
        <f>'Bear DCF'!X31</f>
        <v>2905.7561582344188</v>
      </c>
      <c r="Q968">
        <f>'Bear DCF'!Y31</f>
        <v>3035.6551910565786</v>
      </c>
      <c r="R968">
        <f>'Bear DCF'!Z31</f>
        <v>3142.5620919505777</v>
      </c>
      <c r="S968">
        <f>'Bear DCF'!AA31</f>
        <v>3266.045509555543</v>
      </c>
      <c r="T968">
        <f>'Bear DCF'!AB31</f>
        <v>3399.8184496066542</v>
      </c>
      <c r="U968">
        <f>'Bear DCF'!AC31</f>
        <v>3529.5413930364884</v>
      </c>
      <c r="V968">
        <f>'Bear DCF'!AD31</f>
        <v>3664.2683624120887</v>
      </c>
    </row>
    <row r="969" spans="1:22">
      <c r="A969" t="str">
        <f>'Bear DCF'!I32</f>
        <v>EBITDA Margin on Gross</v>
      </c>
      <c r="B969">
        <f>'Bear DCF'!J32</f>
        <v>0</v>
      </c>
      <c r="C969">
        <f>'Bear DCF'!K32</f>
        <v>0</v>
      </c>
      <c r="D969">
        <f>'Bear DCF'!L32</f>
        <v>0</v>
      </c>
      <c r="E969">
        <f>'Bear DCF'!M32</f>
        <v>0</v>
      </c>
      <c r="F969">
        <f>'Bear DCF'!N32</f>
        <v>0</v>
      </c>
      <c r="G969">
        <f>'Bear DCF'!O32</f>
        <v>0</v>
      </c>
      <c r="H969">
        <f>'Bear DCF'!P32</f>
        <v>0</v>
      </c>
      <c r="I969">
        <f>'Bear DCF'!Q32</f>
        <v>0</v>
      </c>
      <c r="J969">
        <f>'Bear DCF'!R32</f>
        <v>0.10660178416753686</v>
      </c>
      <c r="K969">
        <f>'Bear DCF'!S32</f>
        <v>0.10840481570773224</v>
      </c>
      <c r="L969">
        <f>'Bear DCF'!T32</f>
        <v>0.12482088724316977</v>
      </c>
      <c r="M969">
        <f>'Bear DCF'!U32</f>
        <v>0.1315438894442453</v>
      </c>
      <c r="N969">
        <f>'Bear DCF'!V32</f>
        <v>0.11410634859540085</v>
      </c>
      <c r="O969">
        <f>'Bear DCF'!W32</f>
        <v>0.11397911536374028</v>
      </c>
      <c r="P969">
        <f>'Bear DCF'!X32</f>
        <v>0.1164459899932372</v>
      </c>
      <c r="Q969">
        <f>'Bear DCF'!Y32</f>
        <v>0.11683761394270195</v>
      </c>
      <c r="R969">
        <f>'Bear DCF'!Z32</f>
        <v>0.12026060561544991</v>
      </c>
      <c r="S969">
        <f>'Bear DCF'!AA32</f>
        <v>0.11812869242917506</v>
      </c>
      <c r="T969">
        <f>'Bear DCF'!AB32</f>
        <v>0.12045234316420064</v>
      </c>
      <c r="U969">
        <f>'Bear DCF'!AC32</f>
        <v>0.11800645769270902</v>
      </c>
      <c r="V969">
        <f>'Bear DCF'!AD32</f>
        <v>0.11686524952044845</v>
      </c>
    </row>
    <row r="970" spans="1:22">
      <c r="A970" t="str">
        <f>'Bear DCF'!I33</f>
        <v>Incremental EBITDA Margin (on Gross)</v>
      </c>
      <c r="B970">
        <f>'Bear DCF'!J33</f>
        <v>0</v>
      </c>
      <c r="C970">
        <f>'Bear DCF'!K33</f>
        <v>0</v>
      </c>
      <c r="D970">
        <f>'Bear DCF'!L33</f>
        <v>0</v>
      </c>
      <c r="E970">
        <f>'Bear DCF'!M33</f>
        <v>0</v>
      </c>
      <c r="F970">
        <f>'Bear DCF'!N33</f>
        <v>0</v>
      </c>
      <c r="G970">
        <f>'Bear DCF'!O33</f>
        <v>0</v>
      </c>
      <c r="H970">
        <f>'Bear DCF'!P33</f>
        <v>0</v>
      </c>
      <c r="I970">
        <f>'Bear DCF'!Q33</f>
        <v>0</v>
      </c>
      <c r="J970">
        <f>'Bear DCF'!R33</f>
        <v>0</v>
      </c>
      <c r="K970">
        <f>'Bear DCF'!S33</f>
        <v>0.11372498671332458</v>
      </c>
      <c r="L970">
        <f>'Bear DCF'!T33</f>
        <v>0.17045607341546604</v>
      </c>
      <c r="M970">
        <f>'Bear DCF'!U33</f>
        <v>0.1533380315407942</v>
      </c>
      <c r="N970">
        <f>'Bear DCF'!V33</f>
        <v>-0.11515289962606695</v>
      </c>
      <c r="O970">
        <f>'Bear DCF'!W33</f>
        <v>0.11240352210569564</v>
      </c>
      <c r="P970">
        <f>'Bear DCF'!X33</f>
        <v>0.15664789701761866</v>
      </c>
      <c r="Q970">
        <f>'Bear DCF'!Y33</f>
        <v>0.12559798481033752</v>
      </c>
      <c r="R970">
        <f>'Bear DCF'!Z33</f>
        <v>0.21745753447062005</v>
      </c>
      <c r="S970">
        <f>'Bear DCF'!AA33</f>
        <v>6.3873070966302153E-2</v>
      </c>
      <c r="T970">
        <f>'Bear DCF'!AB33</f>
        <v>0.1771839141830186</v>
      </c>
      <c r="U970">
        <f>'Bear DCF'!AC33</f>
        <v>5.3903945586977649E-2</v>
      </c>
      <c r="V970">
        <f>'Bear DCF'!AD33</f>
        <v>8.6968180650474444E-2</v>
      </c>
    </row>
    <row r="971" spans="1:22">
      <c r="A971">
        <f>'Bear DCF'!I34</f>
        <v>0</v>
      </c>
      <c r="B971">
        <f>'Bear DCF'!J34</f>
        <v>0</v>
      </c>
      <c r="C971">
        <f>'Bear DCF'!K34</f>
        <v>0</v>
      </c>
      <c r="D971">
        <f>'Bear DCF'!L34</f>
        <v>0</v>
      </c>
      <c r="E971">
        <f>'Bear DCF'!M34</f>
        <v>0</v>
      </c>
      <c r="F971">
        <f>'Bear DCF'!N34</f>
        <v>0</v>
      </c>
      <c r="G971">
        <f>'Bear DCF'!O34</f>
        <v>0</v>
      </c>
      <c r="H971">
        <f>'Bear DCF'!P34</f>
        <v>0</v>
      </c>
      <c r="I971">
        <f>'Bear DCF'!Q34</f>
        <v>0</v>
      </c>
      <c r="J971">
        <f>'Bear DCF'!R34</f>
        <v>0</v>
      </c>
      <c r="K971">
        <f>'Bear DCF'!S34</f>
        <v>0</v>
      </c>
      <c r="L971">
        <f>'Bear DCF'!T34</f>
        <v>0</v>
      </c>
      <c r="M971">
        <f>'Bear DCF'!U34</f>
        <v>0</v>
      </c>
      <c r="N971">
        <f>'Bear DCF'!V34</f>
        <v>0</v>
      </c>
      <c r="O971">
        <f>'Bear DCF'!W34</f>
        <v>0</v>
      </c>
      <c r="P971">
        <f>'Bear DCF'!X34</f>
        <v>0</v>
      </c>
      <c r="Q971">
        <f>'Bear DCF'!Y34</f>
        <v>0</v>
      </c>
      <c r="R971">
        <f>'Bear DCF'!Z34</f>
        <v>0</v>
      </c>
      <c r="S971">
        <f>'Bear DCF'!AA34</f>
        <v>0</v>
      </c>
      <c r="T971">
        <f>'Bear DCF'!AB34</f>
        <v>0</v>
      </c>
      <c r="U971">
        <f>'Bear DCF'!AC34</f>
        <v>0</v>
      </c>
      <c r="V971">
        <f>'Bear DCF'!AD34</f>
        <v>0</v>
      </c>
    </row>
    <row r="972" spans="1:22">
      <c r="A972">
        <f>'Bear DCF'!I35</f>
        <v>0</v>
      </c>
      <c r="B972">
        <f>'Bear DCF'!J35</f>
        <v>0</v>
      </c>
      <c r="C972">
        <f>'Bear DCF'!K35</f>
        <v>0</v>
      </c>
      <c r="D972">
        <f>'Bear DCF'!L35</f>
        <v>0</v>
      </c>
      <c r="E972">
        <f>'Bear DCF'!M35</f>
        <v>0</v>
      </c>
      <c r="F972">
        <f>'Bear DCF'!N35</f>
        <v>0</v>
      </c>
      <c r="G972">
        <f>'Bear DCF'!O35</f>
        <v>0</v>
      </c>
      <c r="H972">
        <f>'Bear DCF'!P35</f>
        <v>0</v>
      </c>
      <c r="I972">
        <f>'Bear DCF'!Q35</f>
        <v>0</v>
      </c>
      <c r="J972">
        <f>'Bear DCF'!R35</f>
        <v>0</v>
      </c>
      <c r="K972">
        <f>'Bear DCF'!S35</f>
        <v>0</v>
      </c>
      <c r="L972">
        <f>'Bear DCF'!T35</f>
        <v>0</v>
      </c>
      <c r="M972">
        <f>'Bear DCF'!U35</f>
        <v>0</v>
      </c>
      <c r="N972">
        <f>'Bear DCF'!V35</f>
        <v>0</v>
      </c>
      <c r="O972">
        <f>'Bear DCF'!W35</f>
        <v>0</v>
      </c>
      <c r="P972">
        <f>'Bear DCF'!X35</f>
        <v>0</v>
      </c>
      <c r="Q972">
        <f>'Bear DCF'!Y35</f>
        <v>0</v>
      </c>
      <c r="R972">
        <f>'Bear DCF'!Z35</f>
        <v>0</v>
      </c>
      <c r="S972">
        <f>'Bear DCF'!AA35</f>
        <v>0</v>
      </c>
      <c r="T972">
        <f>'Bear DCF'!AB35</f>
        <v>0</v>
      </c>
      <c r="U972">
        <f>'Bear DCF'!AC35</f>
        <v>0</v>
      </c>
      <c r="V972">
        <f>'Bear DCF'!AD35</f>
        <v>0</v>
      </c>
    </row>
    <row r="973" spans="1:22">
      <c r="A973">
        <f>'Bear DCF'!I36</f>
        <v>0</v>
      </c>
      <c r="B973">
        <f>'Bear DCF'!J36</f>
        <v>0</v>
      </c>
      <c r="C973">
        <f>'Bear DCF'!K36</f>
        <v>0</v>
      </c>
      <c r="D973">
        <f>'Bear DCF'!L36</f>
        <v>0</v>
      </c>
      <c r="E973">
        <f>'Bear DCF'!M36</f>
        <v>0</v>
      </c>
      <c r="F973">
        <f>'Bear DCF'!N36</f>
        <v>0</v>
      </c>
      <c r="G973">
        <f>'Bear DCF'!O36</f>
        <v>0</v>
      </c>
      <c r="H973">
        <f>'Bear DCF'!P36</f>
        <v>0</v>
      </c>
      <c r="I973">
        <f>'Bear DCF'!Q36</f>
        <v>0</v>
      </c>
      <c r="J973">
        <f>'Bear DCF'!R36</f>
        <v>0</v>
      </c>
      <c r="K973">
        <f>'Bear DCF'!S36</f>
        <v>0</v>
      </c>
      <c r="L973">
        <f>'Bear DCF'!T36</f>
        <v>0</v>
      </c>
      <c r="M973">
        <f>'Bear DCF'!U36</f>
        <v>0</v>
      </c>
      <c r="N973">
        <f>'Bear DCF'!V36</f>
        <v>0</v>
      </c>
      <c r="O973">
        <f>'Bear DCF'!W36</f>
        <v>0</v>
      </c>
      <c r="P973">
        <f>'Bear DCF'!X36</f>
        <v>0</v>
      </c>
      <c r="Q973">
        <f>'Bear DCF'!Y36</f>
        <v>0</v>
      </c>
      <c r="R973">
        <f>'Bear DCF'!Z36</f>
        <v>0</v>
      </c>
      <c r="S973">
        <f>'Bear DCF'!AA36</f>
        <v>0</v>
      </c>
      <c r="T973">
        <f>'Bear DCF'!AB36</f>
        <v>0</v>
      </c>
      <c r="U973">
        <f>'Bear DCF'!AC36</f>
        <v>0</v>
      </c>
      <c r="V973">
        <f>'Bear DCF'!AD36</f>
        <v>0</v>
      </c>
    </row>
    <row r="974" spans="1:22">
      <c r="A974" t="str">
        <f>'Bear DCF'!I37</f>
        <v>Base case fair value (one year forward)</v>
      </c>
      <c r="B974">
        <f>'Bear DCF'!J37</f>
        <v>0</v>
      </c>
      <c r="C974">
        <f>'Bear DCF'!K37</f>
        <v>0</v>
      </c>
      <c r="D974">
        <f>'Bear DCF'!L37</f>
        <v>0</v>
      </c>
      <c r="E974">
        <f>'Bear DCF'!M37</f>
        <v>0</v>
      </c>
      <c r="F974">
        <f>'Bear DCF'!N37</f>
        <v>0</v>
      </c>
      <c r="G974">
        <f>'Bear DCF'!O37</f>
        <v>0</v>
      </c>
      <c r="H974">
        <f>'Bear DCF'!P37</f>
        <v>0</v>
      </c>
      <c r="I974">
        <f>'Bear DCF'!Q37</f>
        <v>0</v>
      </c>
      <c r="J974">
        <f>'Bear DCF'!R37</f>
        <v>0</v>
      </c>
      <c r="K974">
        <f>'Bear DCF'!S37</f>
        <v>0</v>
      </c>
      <c r="L974">
        <f>'Bear DCF'!T37</f>
        <v>0</v>
      </c>
      <c r="M974">
        <f>'Bear DCF'!U37</f>
        <v>0</v>
      </c>
      <c r="N974">
        <f>'Bear DCF'!V37</f>
        <v>0</v>
      </c>
      <c r="O974">
        <f>'Bear DCF'!W37</f>
        <v>0</v>
      </c>
      <c r="P974">
        <f>'Bear DCF'!X37</f>
        <v>0</v>
      </c>
      <c r="Q974">
        <f>'Bear DCF'!Y37</f>
        <v>0</v>
      </c>
      <c r="R974">
        <f>'Bear DCF'!Z37</f>
        <v>0</v>
      </c>
      <c r="S974">
        <f>'Bear DCF'!AA37</f>
        <v>0</v>
      </c>
      <c r="T974">
        <f>'Bear DCF'!AB37</f>
        <v>0</v>
      </c>
      <c r="U974">
        <f>'Bear DCF'!AC37</f>
        <v>0</v>
      </c>
      <c r="V974">
        <f>'Bear DCF'!AD37</f>
        <v>0</v>
      </c>
    </row>
    <row r="975" spans="1:22">
      <c r="A975" t="str">
        <f>'Bear DCF'!I38</f>
        <v>PV of FCF</v>
      </c>
      <c r="B975">
        <f>'Bear DCF'!J38</f>
        <v>0</v>
      </c>
      <c r="C975">
        <f>'Bear DCF'!K38</f>
        <v>0</v>
      </c>
      <c r="D975">
        <f>'Bear DCF'!L38</f>
        <v>329.40160047294523</v>
      </c>
      <c r="E975">
        <f>'Bear DCF'!M38</f>
        <v>0</v>
      </c>
      <c r="F975">
        <f>'Bear DCF'!N38</f>
        <v>0</v>
      </c>
      <c r="G975">
        <f>'Bear DCF'!O38</f>
        <v>0</v>
      </c>
      <c r="H975">
        <f>'Bear DCF'!P38</f>
        <v>0</v>
      </c>
      <c r="I975">
        <f>'Bear DCF'!Q38</f>
        <v>0</v>
      </c>
      <c r="J975">
        <f>'Bear DCF'!R38</f>
        <v>0</v>
      </c>
      <c r="K975">
        <f>'Bear DCF'!S38</f>
        <v>0</v>
      </c>
      <c r="L975">
        <f>'Bear DCF'!T38</f>
        <v>0</v>
      </c>
      <c r="M975">
        <f>'Bear DCF'!U38</f>
        <v>0</v>
      </c>
      <c r="N975">
        <f>'Bear DCF'!V38</f>
        <v>0</v>
      </c>
      <c r="O975">
        <f>'Bear DCF'!W38</f>
        <v>0</v>
      </c>
      <c r="P975">
        <f>'Bear DCF'!X38</f>
        <v>0</v>
      </c>
      <c r="Q975">
        <f>'Bear DCF'!Y38</f>
        <v>0</v>
      </c>
      <c r="R975">
        <f>'Bear DCF'!Z38</f>
        <v>0</v>
      </c>
      <c r="S975">
        <f>'Bear DCF'!AA38</f>
        <v>0</v>
      </c>
      <c r="T975">
        <f>'Bear DCF'!AB38</f>
        <v>0</v>
      </c>
      <c r="U975">
        <f>'Bear DCF'!AC38</f>
        <v>0</v>
      </c>
      <c r="V975">
        <f>'Bear DCF'!AD38</f>
        <v>0</v>
      </c>
    </row>
    <row r="976" spans="1:22">
      <c r="A976" t="str">
        <f>'Bear DCF'!I39</f>
        <v>NPV of terminal value</v>
      </c>
      <c r="B976">
        <f>'Bear DCF'!J39</f>
        <v>0</v>
      </c>
      <c r="C976">
        <f>'Bear DCF'!K39</f>
        <v>0</v>
      </c>
      <c r="D976">
        <f>'Bear DCF'!L39</f>
        <v>386.41941215942336</v>
      </c>
      <c r="E976">
        <f>'Bear DCF'!M39</f>
        <v>0</v>
      </c>
      <c r="F976">
        <f>'Bear DCF'!N39</f>
        <v>0</v>
      </c>
      <c r="G976">
        <f>'Bear DCF'!O39</f>
        <v>0</v>
      </c>
      <c r="H976">
        <f>'Bear DCF'!P39</f>
        <v>0</v>
      </c>
      <c r="I976">
        <f>'Bear DCF'!Q39</f>
        <v>0</v>
      </c>
      <c r="J976">
        <f>'Bear DCF'!R39</f>
        <v>0</v>
      </c>
      <c r="K976">
        <f>'Bear DCF'!S39</f>
        <v>0</v>
      </c>
      <c r="L976">
        <f>'Bear DCF'!T39</f>
        <v>0</v>
      </c>
      <c r="M976">
        <f>'Bear DCF'!U39</f>
        <v>0</v>
      </c>
      <c r="N976">
        <f>'Bear DCF'!V39</f>
        <v>0</v>
      </c>
      <c r="O976">
        <f>'Bear DCF'!W39</f>
        <v>0</v>
      </c>
      <c r="P976">
        <f>'Bear DCF'!X39</f>
        <v>0</v>
      </c>
      <c r="Q976">
        <f>'Bear DCF'!Y39</f>
        <v>0</v>
      </c>
      <c r="R976">
        <f>'Bear DCF'!Z39</f>
        <v>0</v>
      </c>
      <c r="S976">
        <f>'Bear DCF'!AA39</f>
        <v>0</v>
      </c>
      <c r="T976">
        <f>'Bear DCF'!AB39</f>
        <v>0</v>
      </c>
      <c r="U976">
        <f>'Bear DCF'!AC39</f>
        <v>0</v>
      </c>
      <c r="V976">
        <f>'Bear DCF'!AD39</f>
        <v>0</v>
      </c>
    </row>
    <row r="977" spans="1:22">
      <c r="A977" t="str">
        <f>'Bear DCF'!I40</f>
        <v>Enterprise value</v>
      </c>
      <c r="B977">
        <f>'Bear DCF'!J40</f>
        <v>0</v>
      </c>
      <c r="C977">
        <f>'Bear DCF'!K40</f>
        <v>0</v>
      </c>
      <c r="D977">
        <f>'Bear DCF'!L40</f>
        <v>715.82101263236859</v>
      </c>
      <c r="E977">
        <f>'Bear DCF'!M40</f>
        <v>0</v>
      </c>
      <c r="F977">
        <f>'Bear DCF'!N40</f>
        <v>0</v>
      </c>
      <c r="G977">
        <f>'Bear DCF'!O40</f>
        <v>0</v>
      </c>
      <c r="H977">
        <f>'Bear DCF'!P40</f>
        <v>0</v>
      </c>
      <c r="I977">
        <f>'Bear DCF'!Q40</f>
        <v>0</v>
      </c>
      <c r="J977">
        <f>'Bear DCF'!R40</f>
        <v>0</v>
      </c>
      <c r="K977">
        <f>'Bear DCF'!S40</f>
        <v>0</v>
      </c>
      <c r="L977">
        <f>'Bear DCF'!T40</f>
        <v>0</v>
      </c>
      <c r="M977">
        <f>'Bear DCF'!U40</f>
        <v>0</v>
      </c>
      <c r="N977">
        <f>'Bear DCF'!V40</f>
        <v>0</v>
      </c>
      <c r="O977">
        <f>'Bear DCF'!W40</f>
        <v>0</v>
      </c>
      <c r="P977">
        <f>'Bear DCF'!X40</f>
        <v>0</v>
      </c>
      <c r="Q977">
        <f>'Bear DCF'!Y40</f>
        <v>0</v>
      </c>
      <c r="R977">
        <f>'Bear DCF'!Z40</f>
        <v>0</v>
      </c>
      <c r="S977">
        <f>'Bear DCF'!AA40</f>
        <v>0</v>
      </c>
      <c r="T977">
        <f>'Bear DCF'!AB40</f>
        <v>0</v>
      </c>
      <c r="U977">
        <f>'Bear DCF'!AC40</f>
        <v>0</v>
      </c>
      <c r="V977">
        <f>'Bear DCF'!AD40</f>
        <v>0</v>
      </c>
    </row>
    <row r="978" spans="1:22">
      <c r="A978" t="str">
        <f>'Bear DCF'!I41</f>
        <v>(-) LT Debt</v>
      </c>
      <c r="B978">
        <f>'Bear DCF'!J41</f>
        <v>0</v>
      </c>
      <c r="C978">
        <f>'Bear DCF'!K41</f>
        <v>0</v>
      </c>
      <c r="D978">
        <f>'Bear DCF'!L41</f>
        <v>6.4500000000000011</v>
      </c>
      <c r="E978">
        <f>'Bear DCF'!M41</f>
        <v>0</v>
      </c>
      <c r="F978">
        <f>'Bear DCF'!N41</f>
        <v>0</v>
      </c>
      <c r="G978">
        <f>'Bear DCF'!O41</f>
        <v>0</v>
      </c>
      <c r="H978">
        <f>'Bear DCF'!P41</f>
        <v>0</v>
      </c>
      <c r="I978">
        <f>'Bear DCF'!Q41</f>
        <v>0</v>
      </c>
      <c r="J978">
        <f>'Bear DCF'!R41</f>
        <v>0</v>
      </c>
      <c r="K978">
        <f>'Bear DCF'!S41</f>
        <v>0</v>
      </c>
      <c r="L978">
        <f>'Bear DCF'!T41</f>
        <v>0</v>
      </c>
      <c r="M978">
        <f>'Bear DCF'!U41</f>
        <v>0</v>
      </c>
      <c r="N978">
        <f>'Bear DCF'!V41</f>
        <v>0</v>
      </c>
      <c r="O978">
        <f>'Bear DCF'!W41</f>
        <v>0</v>
      </c>
      <c r="P978">
        <f>'Bear DCF'!X41</f>
        <v>0</v>
      </c>
      <c r="Q978">
        <f>'Bear DCF'!Y41</f>
        <v>0</v>
      </c>
      <c r="R978">
        <f>'Bear DCF'!Z41</f>
        <v>0</v>
      </c>
      <c r="S978">
        <f>'Bear DCF'!AA41</f>
        <v>0</v>
      </c>
      <c r="T978">
        <f>'Bear DCF'!AB41</f>
        <v>0</v>
      </c>
      <c r="U978">
        <f>'Bear DCF'!AC41</f>
        <v>0</v>
      </c>
      <c r="V978">
        <f>'Bear DCF'!AD41</f>
        <v>0</v>
      </c>
    </row>
    <row r="979" spans="1:22">
      <c r="A979" t="str">
        <f>'Bear DCF'!I42</f>
        <v>(+) Cash</v>
      </c>
      <c r="B979">
        <f>'Bear DCF'!J42</f>
        <v>0</v>
      </c>
      <c r="C979">
        <f>'Bear DCF'!K42</f>
        <v>0</v>
      </c>
      <c r="D979">
        <f>'Bear DCF'!L42</f>
        <v>591.24392974956243</v>
      </c>
      <c r="E979">
        <f>'Bear DCF'!M42</f>
        <v>0</v>
      </c>
      <c r="F979">
        <f>'Bear DCF'!N42</f>
        <v>0</v>
      </c>
      <c r="G979">
        <f>'Bear DCF'!O42</f>
        <v>0</v>
      </c>
      <c r="H979">
        <f>'Bear DCF'!P42</f>
        <v>0</v>
      </c>
      <c r="I979">
        <f>'Bear DCF'!Q42</f>
        <v>0</v>
      </c>
      <c r="J979">
        <f>'Bear DCF'!R42</f>
        <v>0</v>
      </c>
      <c r="K979">
        <f>'Bear DCF'!S42</f>
        <v>0</v>
      </c>
      <c r="L979">
        <f>'Bear DCF'!T42</f>
        <v>0</v>
      </c>
      <c r="M979">
        <f>'Bear DCF'!U42</f>
        <v>0</v>
      </c>
      <c r="N979">
        <f>'Bear DCF'!V42</f>
        <v>0</v>
      </c>
      <c r="O979">
        <f>'Bear DCF'!W42</f>
        <v>0</v>
      </c>
      <c r="P979">
        <f>'Bear DCF'!X42</f>
        <v>0</v>
      </c>
      <c r="Q979">
        <f>'Bear DCF'!Y42</f>
        <v>0</v>
      </c>
      <c r="R979">
        <f>'Bear DCF'!Z42</f>
        <v>0</v>
      </c>
      <c r="S979">
        <f>'Bear DCF'!AA42</f>
        <v>0</v>
      </c>
      <c r="T979">
        <f>'Bear DCF'!AB42</f>
        <v>0</v>
      </c>
      <c r="U979">
        <f>'Bear DCF'!AC42</f>
        <v>0</v>
      </c>
      <c r="V979">
        <f>'Bear DCF'!AD42</f>
        <v>0</v>
      </c>
    </row>
    <row r="980" spans="1:22">
      <c r="A980" t="str">
        <f>'Bear DCF'!I43</f>
        <v>Equity value</v>
      </c>
      <c r="B980">
        <f>'Bear DCF'!J43</f>
        <v>0</v>
      </c>
      <c r="C980">
        <f>'Bear DCF'!K43</f>
        <v>0</v>
      </c>
      <c r="D980">
        <f>'Bear DCF'!L43</f>
        <v>1300.6149423819311</v>
      </c>
      <c r="E980">
        <f>'Bear DCF'!M43</f>
        <v>0</v>
      </c>
      <c r="F980">
        <f>'Bear DCF'!N43</f>
        <v>0</v>
      </c>
      <c r="G980">
        <f>'Bear DCF'!O43</f>
        <v>0</v>
      </c>
      <c r="H980">
        <f>'Bear DCF'!P43</f>
        <v>0</v>
      </c>
      <c r="I980">
        <f>'Bear DCF'!Q43</f>
        <v>0</v>
      </c>
      <c r="J980">
        <f>'Bear DCF'!R43</f>
        <v>0</v>
      </c>
      <c r="K980">
        <f>'Bear DCF'!S43</f>
        <v>0</v>
      </c>
      <c r="L980">
        <f>'Bear DCF'!T43</f>
        <v>0</v>
      </c>
      <c r="M980">
        <f>'Bear DCF'!U43</f>
        <v>0</v>
      </c>
      <c r="N980">
        <f>'Bear DCF'!V43</f>
        <v>0</v>
      </c>
      <c r="O980">
        <f>'Bear DCF'!W43</f>
        <v>0</v>
      </c>
      <c r="P980">
        <f>'Bear DCF'!X43</f>
        <v>0</v>
      </c>
      <c r="Q980">
        <f>'Bear DCF'!Y43</f>
        <v>0</v>
      </c>
      <c r="R980">
        <f>'Bear DCF'!Z43</f>
        <v>0</v>
      </c>
      <c r="S980">
        <f>'Bear DCF'!AA43</f>
        <v>0</v>
      </c>
      <c r="T980">
        <f>'Bear DCF'!AB43</f>
        <v>0</v>
      </c>
      <c r="U980">
        <f>'Bear DCF'!AC43</f>
        <v>0</v>
      </c>
      <c r="V980">
        <f>'Bear DCF'!AD43</f>
        <v>0</v>
      </c>
    </row>
    <row r="981" spans="1:22">
      <c r="A981" t="str">
        <f>'Bear DCF'!I44</f>
        <v>Fully Diluted Shares</v>
      </c>
      <c r="B981">
        <f>'Bear DCF'!J44</f>
        <v>0</v>
      </c>
      <c r="C981">
        <f>'Bear DCF'!K44</f>
        <v>0</v>
      </c>
      <c r="D981">
        <f>'Bear DCF'!L44</f>
        <v>67.770156</v>
      </c>
      <c r="E981">
        <f>'Bear DCF'!M44</f>
        <v>0</v>
      </c>
      <c r="F981">
        <f>'Bear DCF'!N44</f>
        <v>0</v>
      </c>
      <c r="G981">
        <f>'Bear DCF'!O44</f>
        <v>0</v>
      </c>
      <c r="H981">
        <f>'Bear DCF'!P44</f>
        <v>0</v>
      </c>
      <c r="I981">
        <f>'Bear DCF'!Q44</f>
        <v>0</v>
      </c>
      <c r="J981">
        <f>'Bear DCF'!R44</f>
        <v>0</v>
      </c>
      <c r="K981">
        <f>'Bear DCF'!S44</f>
        <v>0</v>
      </c>
      <c r="L981">
        <f>'Bear DCF'!T44</f>
        <v>0</v>
      </c>
      <c r="M981">
        <f>'Bear DCF'!U44</f>
        <v>0</v>
      </c>
      <c r="N981">
        <f>'Bear DCF'!V44</f>
        <v>0</v>
      </c>
      <c r="O981">
        <f>'Bear DCF'!W44</f>
        <v>0</v>
      </c>
      <c r="P981">
        <f>'Bear DCF'!X44</f>
        <v>0</v>
      </c>
      <c r="Q981">
        <f>'Bear DCF'!Y44</f>
        <v>0</v>
      </c>
      <c r="R981">
        <f>'Bear DCF'!Z44</f>
        <v>0</v>
      </c>
      <c r="S981">
        <f>'Bear DCF'!AA44</f>
        <v>0</v>
      </c>
      <c r="T981">
        <f>'Bear DCF'!AB44</f>
        <v>0</v>
      </c>
      <c r="U981">
        <f>'Bear DCF'!AC44</f>
        <v>0</v>
      </c>
      <c r="V981">
        <f>'Bear DCF'!AD44</f>
        <v>0</v>
      </c>
    </row>
    <row r="982" spans="1:22">
      <c r="A982" t="str">
        <f>'Bear DCF'!I45</f>
        <v>Equity value per share</v>
      </c>
      <c r="B982">
        <f>'Bear DCF'!J45</f>
        <v>0</v>
      </c>
      <c r="C982">
        <f>'Bear DCF'!K45</f>
        <v>0</v>
      </c>
      <c r="D982">
        <f>'Bear DCF'!L45</f>
        <v>19</v>
      </c>
      <c r="E982">
        <f>'Bear DCF'!M45</f>
        <v>0</v>
      </c>
      <c r="F982">
        <f>'Bear DCF'!N45</f>
        <v>0</v>
      </c>
      <c r="G982">
        <f>'Bear DCF'!O45</f>
        <v>0</v>
      </c>
      <c r="H982">
        <f>'Bear DCF'!P45</f>
        <v>0</v>
      </c>
      <c r="I982">
        <f>'Bear DCF'!Q45</f>
        <v>0</v>
      </c>
      <c r="J982">
        <f>'Bear DCF'!R45</f>
        <v>0</v>
      </c>
      <c r="K982">
        <f>'Bear DCF'!S45</f>
        <v>0</v>
      </c>
      <c r="L982">
        <f>'Bear DCF'!T45</f>
        <v>0</v>
      </c>
      <c r="M982">
        <f>'Bear DCF'!U45</f>
        <v>0</v>
      </c>
      <c r="N982">
        <f>'Bear DCF'!V45</f>
        <v>0</v>
      </c>
      <c r="O982">
        <f>'Bear DCF'!W45</f>
        <v>0</v>
      </c>
      <c r="P982">
        <f>'Bear DCF'!X45</f>
        <v>0</v>
      </c>
      <c r="Q982">
        <f>'Bear DCF'!Y45</f>
        <v>0</v>
      </c>
      <c r="R982">
        <f>'Bear DCF'!Z45</f>
        <v>0</v>
      </c>
      <c r="S982">
        <f>'Bear DCF'!AA45</f>
        <v>0</v>
      </c>
      <c r="T982">
        <f>'Bear DCF'!AB45</f>
        <v>0</v>
      </c>
      <c r="U982">
        <f>'Bear DCF'!AC45</f>
        <v>0</v>
      </c>
      <c r="V982">
        <f>'Bear DCF'!AD45</f>
        <v>0</v>
      </c>
    </row>
    <row r="983" spans="1:22">
      <c r="A983" t="str">
        <f>'Bear DCF'!I46</f>
        <v>Implied terminal EBITDA multiple</v>
      </c>
      <c r="B983">
        <f>'Bear DCF'!J46</f>
        <v>0</v>
      </c>
      <c r="C983">
        <f>'Bear DCF'!K46</f>
        <v>0</v>
      </c>
      <c r="D983">
        <f>'Bear DCF'!L46</f>
        <v>1.6</v>
      </c>
      <c r="E983">
        <f>'Bear DCF'!M46</f>
        <v>0</v>
      </c>
      <c r="F983">
        <f>'Bear DCF'!N46</f>
        <v>0</v>
      </c>
      <c r="G983">
        <f>'Bear DCF'!O46</f>
        <v>0</v>
      </c>
      <c r="H983">
        <f>'Bear DCF'!P46</f>
        <v>0</v>
      </c>
      <c r="I983">
        <f>'Bear DCF'!Q46</f>
        <v>0</v>
      </c>
      <c r="J983">
        <f>'Bear DCF'!R46</f>
        <v>0</v>
      </c>
      <c r="K983">
        <f>'Bear DCF'!S46</f>
        <v>0</v>
      </c>
      <c r="L983">
        <f>'Bear DCF'!T46</f>
        <v>0</v>
      </c>
      <c r="M983">
        <f>'Bear DCF'!U46</f>
        <v>0</v>
      </c>
      <c r="N983">
        <f>'Bear DCF'!V46</f>
        <v>0</v>
      </c>
      <c r="O983">
        <f>'Bear DCF'!W46</f>
        <v>0</v>
      </c>
      <c r="P983">
        <f>'Bear DCF'!X46</f>
        <v>0</v>
      </c>
      <c r="Q983">
        <f>'Bear DCF'!Y46</f>
        <v>0</v>
      </c>
      <c r="R983">
        <f>'Bear DCF'!Z46</f>
        <v>0</v>
      </c>
      <c r="S983">
        <f>'Bear DCF'!AA46</f>
        <v>0</v>
      </c>
      <c r="T983">
        <f>'Bear DCF'!AB46</f>
        <v>0</v>
      </c>
      <c r="U983">
        <f>'Bear DCF'!AC46</f>
        <v>0</v>
      </c>
      <c r="V983">
        <f>'Bear DCF'!AD46</f>
        <v>0</v>
      </c>
    </row>
    <row r="984" spans="1:22">
      <c r="A984">
        <f>'Bear DCF'!I47</f>
        <v>0</v>
      </c>
      <c r="B984">
        <f>'Bear DCF'!J47</f>
        <v>0</v>
      </c>
      <c r="C984">
        <f>'Bear DCF'!K47</f>
        <v>0</v>
      </c>
      <c r="D984">
        <f>'Bear DCF'!L47</f>
        <v>0</v>
      </c>
      <c r="E984">
        <f>'Bear DCF'!M47</f>
        <v>0</v>
      </c>
      <c r="F984">
        <f>'Bear DCF'!N47</f>
        <v>0</v>
      </c>
      <c r="G984">
        <f>'Bear DCF'!O47</f>
        <v>0</v>
      </c>
      <c r="H984">
        <f>'Bear DCF'!P47</f>
        <v>0</v>
      </c>
      <c r="I984">
        <f>'Bear DCF'!Q47</f>
        <v>0</v>
      </c>
      <c r="J984">
        <f>'Bear DCF'!R47</f>
        <v>0</v>
      </c>
      <c r="K984">
        <f>'Bear DCF'!S47</f>
        <v>0</v>
      </c>
      <c r="L984">
        <f>'Bear DCF'!T47</f>
        <v>0</v>
      </c>
      <c r="M984">
        <f>'Bear DCF'!U47</f>
        <v>0</v>
      </c>
      <c r="N984">
        <f>'Bear DCF'!V47</f>
        <v>0</v>
      </c>
      <c r="O984">
        <f>'Bear DCF'!W47</f>
        <v>0</v>
      </c>
      <c r="P984">
        <f>'Bear DCF'!X47</f>
        <v>0</v>
      </c>
      <c r="Q984">
        <f>'Bear DCF'!Y47</f>
        <v>0</v>
      </c>
      <c r="R984">
        <f>'Bear DCF'!Z47</f>
        <v>0</v>
      </c>
      <c r="S984">
        <f>'Bear DCF'!AA47</f>
        <v>0</v>
      </c>
      <c r="T984">
        <f>'Bear DCF'!AB47</f>
        <v>0</v>
      </c>
      <c r="U984">
        <f>'Bear DCF'!AC47</f>
        <v>0</v>
      </c>
      <c r="V984">
        <f>'Bear DCF'!AD47</f>
        <v>0</v>
      </c>
    </row>
    <row r="985" spans="1:22">
      <c r="A985">
        <f>'Bear DCF'!I48</f>
        <v>0</v>
      </c>
      <c r="B985">
        <f>'Bear DCF'!J48</f>
        <v>0</v>
      </c>
      <c r="C985">
        <f>'Bear DCF'!K48</f>
        <v>0</v>
      </c>
      <c r="D985">
        <f>'Bear DCF'!L48</f>
        <v>0</v>
      </c>
      <c r="E985">
        <f>'Bear DCF'!M48</f>
        <v>0</v>
      </c>
      <c r="F985">
        <f>'Bear DCF'!N48</f>
        <v>0</v>
      </c>
      <c r="G985">
        <f>'Bear DCF'!O48</f>
        <v>0</v>
      </c>
      <c r="H985">
        <f>'Bear DCF'!P48</f>
        <v>0</v>
      </c>
      <c r="I985">
        <f>'Bear DCF'!Q48</f>
        <v>0</v>
      </c>
      <c r="J985">
        <f>'Bear DCF'!R48</f>
        <v>0</v>
      </c>
      <c r="K985">
        <f>'Bear DCF'!S48</f>
        <v>0</v>
      </c>
      <c r="L985">
        <f>'Bear DCF'!T48</f>
        <v>0</v>
      </c>
      <c r="M985">
        <f>'Bear DCF'!U48</f>
        <v>0</v>
      </c>
      <c r="N985">
        <f>'Bear DCF'!V48</f>
        <v>0</v>
      </c>
      <c r="O985">
        <f>'Bear DCF'!W48</f>
        <v>0</v>
      </c>
      <c r="P985">
        <f>'Bear DCF'!X48</f>
        <v>0</v>
      </c>
      <c r="Q985">
        <f>'Bear DCF'!Y48</f>
        <v>0</v>
      </c>
      <c r="R985">
        <f>'Bear DCF'!Z48</f>
        <v>0</v>
      </c>
      <c r="S985">
        <f>'Bear DCF'!AA48</f>
        <v>0</v>
      </c>
      <c r="T985">
        <f>'Bear DCF'!AB48</f>
        <v>0</v>
      </c>
      <c r="U985">
        <f>'Bear DCF'!AC48</f>
        <v>0</v>
      </c>
      <c r="V985">
        <f>'Bear DCF'!AD48</f>
        <v>0</v>
      </c>
    </row>
    <row r="986" spans="1:22">
      <c r="A986" t="str">
        <f>'Bear DCF'!I49</f>
        <v>DCF valuation assumptions</v>
      </c>
      <c r="B986">
        <f>'Bear DCF'!J49</f>
        <v>0</v>
      </c>
      <c r="C986">
        <f>'Bear DCF'!K49</f>
        <v>0</v>
      </c>
      <c r="D986">
        <f>'Bear DCF'!L49</f>
        <v>0</v>
      </c>
      <c r="E986">
        <f>'Bear DCF'!M49</f>
        <v>0</v>
      </c>
      <c r="F986">
        <f>'Bear DCF'!N49</f>
        <v>0</v>
      </c>
      <c r="G986">
        <f>'Bear DCF'!O49</f>
        <v>0</v>
      </c>
      <c r="H986">
        <f>'Bear DCF'!P49</f>
        <v>0</v>
      </c>
      <c r="I986">
        <f>'Bear DCF'!Q49</f>
        <v>0</v>
      </c>
      <c r="J986">
        <f>'Bear DCF'!R49</f>
        <v>0</v>
      </c>
      <c r="K986">
        <f>'Bear DCF'!S49</f>
        <v>0</v>
      </c>
      <c r="L986">
        <f>'Bear DCF'!T49</f>
        <v>0</v>
      </c>
      <c r="M986">
        <f>'Bear DCF'!U49</f>
        <v>0</v>
      </c>
      <c r="N986">
        <f>'Bear DCF'!V49</f>
        <v>0</v>
      </c>
      <c r="O986">
        <f>'Bear DCF'!W49</f>
        <v>0</v>
      </c>
      <c r="P986">
        <f>'Bear DCF'!X49</f>
        <v>0</v>
      </c>
      <c r="Q986">
        <f>'Bear DCF'!Y49</f>
        <v>0</v>
      </c>
      <c r="R986">
        <f>'Bear DCF'!Z49</f>
        <v>0</v>
      </c>
      <c r="S986">
        <f>'Bear DCF'!AA49</f>
        <v>0</v>
      </c>
      <c r="T986">
        <f>'Bear DCF'!AB49</f>
        <v>0</v>
      </c>
      <c r="U986">
        <f>'Bear DCF'!AC49</f>
        <v>0</v>
      </c>
      <c r="V986">
        <f>'Bear DCF'!AD49</f>
        <v>0</v>
      </c>
    </row>
    <row r="987" spans="1:22">
      <c r="A987" t="str">
        <f>'Bear DCF'!I50</f>
        <v>Valuation Date</v>
      </c>
      <c r="B987">
        <f>'Bear DCF'!J50</f>
        <v>0</v>
      </c>
      <c r="C987">
        <f>'Bear DCF'!K50</f>
        <v>0</v>
      </c>
      <c r="D987" t="str">
        <f>'Bear DCF'!L50</f>
        <v>One year forward</v>
      </c>
      <c r="E987">
        <f>'Bear DCF'!M50</f>
        <v>0</v>
      </c>
      <c r="F987">
        <f>'Bear DCF'!N50</f>
        <v>0</v>
      </c>
      <c r="G987">
        <f>'Bear DCF'!O50</f>
        <v>0</v>
      </c>
      <c r="H987">
        <f>'Bear DCF'!P50</f>
        <v>0</v>
      </c>
      <c r="I987">
        <f>'Bear DCF'!Q50</f>
        <v>0</v>
      </c>
      <c r="J987">
        <f>'Bear DCF'!R50</f>
        <v>0</v>
      </c>
      <c r="K987">
        <f>'Bear DCF'!S50</f>
        <v>0</v>
      </c>
      <c r="L987">
        <f>'Bear DCF'!T50</f>
        <v>0</v>
      </c>
      <c r="M987">
        <f>'Bear DCF'!U50</f>
        <v>0</v>
      </c>
      <c r="N987">
        <f>'Bear DCF'!V50</f>
        <v>0</v>
      </c>
      <c r="O987">
        <f>'Bear DCF'!W50</f>
        <v>0</v>
      </c>
      <c r="P987">
        <f>'Bear DCF'!X50</f>
        <v>0</v>
      </c>
      <c r="Q987">
        <f>'Bear DCF'!Y50</f>
        <v>0</v>
      </c>
      <c r="R987">
        <f>'Bear DCF'!Z50</f>
        <v>0</v>
      </c>
      <c r="S987">
        <f>'Bear DCF'!AA50</f>
        <v>0</v>
      </c>
      <c r="T987">
        <f>'Bear DCF'!AB50</f>
        <v>0</v>
      </c>
      <c r="U987">
        <f>'Bear DCF'!AC50</f>
        <v>0</v>
      </c>
      <c r="V987">
        <f>'Bear DCF'!AD50</f>
        <v>0</v>
      </c>
    </row>
    <row r="988" spans="1:22">
      <c r="A988" t="str">
        <f>'Bear DCF'!I51</f>
        <v>Cost of Equity</v>
      </c>
      <c r="B988">
        <f>'Bear DCF'!J51</f>
        <v>0</v>
      </c>
      <c r="C988">
        <f>'Bear DCF'!K51</f>
        <v>0</v>
      </c>
      <c r="D988">
        <f>'Bear DCF'!L51</f>
        <v>7.8861600000000004E-2</v>
      </c>
      <c r="E988">
        <f>'Bear DCF'!M51</f>
        <v>0</v>
      </c>
      <c r="F988">
        <f>'Bear DCF'!N51</f>
        <v>0</v>
      </c>
      <c r="G988">
        <f>'Bear DCF'!O51</f>
        <v>0</v>
      </c>
      <c r="H988">
        <f>'Bear DCF'!P51</f>
        <v>0</v>
      </c>
      <c r="I988">
        <f>'Bear DCF'!Q51</f>
        <v>0</v>
      </c>
      <c r="J988">
        <f>'Bear DCF'!R51</f>
        <v>0</v>
      </c>
      <c r="K988">
        <f>'Bear DCF'!S51</f>
        <v>0</v>
      </c>
      <c r="L988">
        <f>'Bear DCF'!T51</f>
        <v>0</v>
      </c>
      <c r="M988">
        <f>'Bear DCF'!U51</f>
        <v>0</v>
      </c>
      <c r="N988">
        <f>'Bear DCF'!V51</f>
        <v>0</v>
      </c>
      <c r="O988">
        <f>'Bear DCF'!W51</f>
        <v>0</v>
      </c>
      <c r="P988">
        <f>'Bear DCF'!X51</f>
        <v>0</v>
      </c>
      <c r="Q988">
        <f>'Bear DCF'!Y51</f>
        <v>0</v>
      </c>
      <c r="R988">
        <f>'Bear DCF'!Z51</f>
        <v>0</v>
      </c>
      <c r="S988">
        <f>'Bear DCF'!AA51</f>
        <v>0</v>
      </c>
      <c r="T988">
        <f>'Bear DCF'!AB51</f>
        <v>0</v>
      </c>
      <c r="U988">
        <f>'Bear DCF'!AC51</f>
        <v>0</v>
      </c>
      <c r="V988">
        <f>'Bear DCF'!AD51</f>
        <v>0</v>
      </c>
    </row>
    <row r="989" spans="1:22">
      <c r="A989" t="str">
        <f>'Bear DCF'!I52</f>
        <v>Cost of Debt</v>
      </c>
      <c r="B989">
        <f>'Bear DCF'!J52</f>
        <v>0</v>
      </c>
      <c r="C989">
        <f>'Bear DCF'!K52</f>
        <v>0</v>
      </c>
      <c r="D989">
        <f>'Bear DCF'!L52</f>
        <v>0.05</v>
      </c>
      <c r="E989">
        <f>'Bear DCF'!M52</f>
        <v>0</v>
      </c>
      <c r="F989">
        <f>'Bear DCF'!N52</f>
        <v>0</v>
      </c>
      <c r="G989">
        <f>'Bear DCF'!O52</f>
        <v>0</v>
      </c>
      <c r="H989">
        <f>'Bear DCF'!P52</f>
        <v>0</v>
      </c>
      <c r="I989">
        <f>'Bear DCF'!Q52</f>
        <v>0</v>
      </c>
      <c r="J989">
        <f>'Bear DCF'!R52</f>
        <v>0</v>
      </c>
      <c r="K989">
        <f>'Bear DCF'!S52</f>
        <v>0</v>
      </c>
      <c r="L989">
        <f>'Bear DCF'!T52</f>
        <v>0</v>
      </c>
      <c r="M989">
        <f>'Bear DCF'!U52</f>
        <v>0</v>
      </c>
      <c r="N989">
        <f>'Bear DCF'!V52</f>
        <v>0</v>
      </c>
      <c r="O989">
        <f>'Bear DCF'!W52</f>
        <v>0</v>
      </c>
      <c r="P989">
        <f>'Bear DCF'!X52</f>
        <v>0</v>
      </c>
      <c r="Q989">
        <f>'Bear DCF'!Y52</f>
        <v>0</v>
      </c>
      <c r="R989">
        <f>'Bear DCF'!Z52</f>
        <v>0</v>
      </c>
      <c r="S989">
        <f>'Bear DCF'!AA52</f>
        <v>0</v>
      </c>
      <c r="T989">
        <f>'Bear DCF'!AB52</f>
        <v>0</v>
      </c>
      <c r="U989">
        <f>'Bear DCF'!AC52</f>
        <v>0</v>
      </c>
      <c r="V989">
        <f>'Bear DCF'!AD52</f>
        <v>0</v>
      </c>
    </row>
    <row r="990" spans="1:22">
      <c r="A990" t="str">
        <f>'Bear DCF'!I53</f>
        <v>Marginal Tax-Rate</v>
      </c>
      <c r="B990">
        <f>'Bear DCF'!J53</f>
        <v>0</v>
      </c>
      <c r="C990">
        <f>'Bear DCF'!K53</f>
        <v>0</v>
      </c>
      <c r="D990">
        <f>'Bear DCF'!L53</f>
        <v>0.35</v>
      </c>
      <c r="E990">
        <f>'Bear DCF'!M53</f>
        <v>0</v>
      </c>
      <c r="F990">
        <f>'Bear DCF'!N53</f>
        <v>0</v>
      </c>
      <c r="G990">
        <f>'Bear DCF'!O53</f>
        <v>0</v>
      </c>
      <c r="H990">
        <f>'Bear DCF'!P53</f>
        <v>0</v>
      </c>
      <c r="I990">
        <f>'Bear DCF'!Q53</f>
        <v>0</v>
      </c>
      <c r="J990">
        <f>'Bear DCF'!R53</f>
        <v>0</v>
      </c>
      <c r="K990">
        <f>'Bear DCF'!S53</f>
        <v>0</v>
      </c>
      <c r="L990">
        <f>'Bear DCF'!T53</f>
        <v>0</v>
      </c>
      <c r="M990">
        <f>'Bear DCF'!U53</f>
        <v>0</v>
      </c>
      <c r="N990">
        <f>'Bear DCF'!V53</f>
        <v>0</v>
      </c>
      <c r="O990">
        <f>'Bear DCF'!W53</f>
        <v>0</v>
      </c>
      <c r="P990">
        <f>'Bear DCF'!X53</f>
        <v>0</v>
      </c>
      <c r="Q990">
        <f>'Bear DCF'!Y53</f>
        <v>0</v>
      </c>
      <c r="R990">
        <f>'Bear DCF'!Z53</f>
        <v>0</v>
      </c>
      <c r="S990">
        <f>'Bear DCF'!AA53</f>
        <v>0</v>
      </c>
      <c r="T990">
        <f>'Bear DCF'!AB53</f>
        <v>0</v>
      </c>
      <c r="U990">
        <f>'Bear DCF'!AC53</f>
        <v>0</v>
      </c>
      <c r="V990">
        <f>'Bear DCF'!AD53</f>
        <v>0</v>
      </c>
    </row>
    <row r="991" spans="1:22">
      <c r="A991" t="str">
        <f>'Bear DCF'!I54</f>
        <v>Long-Term Debt / Total Cap.</v>
      </c>
      <c r="B991">
        <f>'Bear DCF'!J54</f>
        <v>0</v>
      </c>
      <c r="C991">
        <f>'Bear DCF'!K54</f>
        <v>0</v>
      </c>
      <c r="D991">
        <f>'Bear DCF'!L54</f>
        <v>0.05</v>
      </c>
      <c r="E991">
        <f>'Bear DCF'!M54</f>
        <v>0</v>
      </c>
      <c r="F991">
        <f>'Bear DCF'!N54</f>
        <v>0</v>
      </c>
      <c r="G991">
        <f>'Bear DCF'!O54</f>
        <v>0</v>
      </c>
      <c r="H991">
        <f>'Bear DCF'!P54</f>
        <v>0</v>
      </c>
      <c r="I991">
        <f>'Bear DCF'!Q54</f>
        <v>0</v>
      </c>
      <c r="J991">
        <f>'Bear DCF'!R54</f>
        <v>0</v>
      </c>
      <c r="K991">
        <f>'Bear DCF'!S54</f>
        <v>0</v>
      </c>
      <c r="L991">
        <f>'Bear DCF'!T54</f>
        <v>0</v>
      </c>
      <c r="M991">
        <f>'Bear DCF'!U54</f>
        <v>0</v>
      </c>
      <c r="N991">
        <f>'Bear DCF'!V54</f>
        <v>0</v>
      </c>
      <c r="O991">
        <f>'Bear DCF'!W54</f>
        <v>0</v>
      </c>
      <c r="P991">
        <f>'Bear DCF'!X54</f>
        <v>0</v>
      </c>
      <c r="Q991">
        <f>'Bear DCF'!Y54</f>
        <v>0</v>
      </c>
      <c r="R991">
        <f>'Bear DCF'!Z54</f>
        <v>0</v>
      </c>
      <c r="S991">
        <f>'Bear DCF'!AA54</f>
        <v>0</v>
      </c>
      <c r="T991">
        <f>'Bear DCF'!AB54</f>
        <v>0</v>
      </c>
      <c r="U991">
        <f>'Bear DCF'!AC54</f>
        <v>0</v>
      </c>
      <c r="V991">
        <f>'Bear DCF'!AD54</f>
        <v>0</v>
      </c>
    </row>
    <row r="992" spans="1:22">
      <c r="A992" t="str">
        <f>'Bear DCF'!I55</f>
        <v>WACC</v>
      </c>
      <c r="B992">
        <f>'Bear DCF'!J55</f>
        <v>0</v>
      </c>
      <c r="C992">
        <f>'Bear DCF'!K55</f>
        <v>0</v>
      </c>
      <c r="D992">
        <f>'Bear DCF'!L55</f>
        <v>7.6543520000000004E-2</v>
      </c>
      <c r="E992">
        <f>'Bear DCF'!M55</f>
        <v>0</v>
      </c>
      <c r="F992">
        <f>'Bear DCF'!N55</f>
        <v>0</v>
      </c>
      <c r="G992">
        <f>'Bear DCF'!O55</f>
        <v>0</v>
      </c>
      <c r="H992">
        <f>'Bear DCF'!P55</f>
        <v>0</v>
      </c>
      <c r="I992">
        <f>'Bear DCF'!Q55</f>
        <v>0</v>
      </c>
      <c r="J992">
        <f>'Bear DCF'!R55</f>
        <v>0</v>
      </c>
      <c r="K992">
        <f>'Bear DCF'!S55</f>
        <v>0</v>
      </c>
      <c r="L992">
        <f>'Bear DCF'!T55</f>
        <v>0</v>
      </c>
      <c r="M992">
        <f>'Bear DCF'!U55</f>
        <v>0</v>
      </c>
      <c r="N992">
        <f>'Bear DCF'!V55</f>
        <v>0</v>
      </c>
      <c r="O992">
        <f>'Bear DCF'!W55</f>
        <v>0</v>
      </c>
      <c r="P992">
        <f>'Bear DCF'!X55</f>
        <v>0</v>
      </c>
      <c r="Q992">
        <f>'Bear DCF'!Y55</f>
        <v>0</v>
      </c>
      <c r="R992">
        <f>'Bear DCF'!Z55</f>
        <v>0</v>
      </c>
      <c r="S992">
        <f>'Bear DCF'!AA55</f>
        <v>0</v>
      </c>
      <c r="T992">
        <f>'Bear DCF'!AB55</f>
        <v>0</v>
      </c>
      <c r="U992">
        <f>'Bear DCF'!AC55</f>
        <v>0</v>
      </c>
      <c r="V992">
        <f>'Bear DCF'!AD55</f>
        <v>0</v>
      </c>
    </row>
    <row r="993" spans="1:22">
      <c r="A993" t="str">
        <f>'Bear DCF'!I56</f>
        <v>Perpetual Growth Rate</v>
      </c>
      <c r="B993">
        <f>'Bear DCF'!J56</f>
        <v>0</v>
      </c>
      <c r="C993">
        <f>'Bear DCF'!K56</f>
        <v>0</v>
      </c>
      <c r="D993">
        <f>'Bear DCF'!L56</f>
        <v>2.5000000000000001E-2</v>
      </c>
      <c r="E993">
        <f>'Bear DCF'!M56</f>
        <v>0</v>
      </c>
      <c r="F993">
        <f>'Bear DCF'!N56</f>
        <v>0</v>
      </c>
      <c r="G993">
        <f>'Bear DCF'!O56</f>
        <v>0</v>
      </c>
      <c r="H993">
        <f>'Bear DCF'!P56</f>
        <v>0</v>
      </c>
      <c r="I993">
        <f>'Bear DCF'!Q56</f>
        <v>0</v>
      </c>
      <c r="J993">
        <f>'Bear DCF'!R56</f>
        <v>0</v>
      </c>
      <c r="K993">
        <f>'Bear DCF'!S56</f>
        <v>0</v>
      </c>
      <c r="L993">
        <f>'Bear DCF'!T56</f>
        <v>0</v>
      </c>
      <c r="M993">
        <f>'Bear DCF'!U56</f>
        <v>0</v>
      </c>
      <c r="N993">
        <f>'Bear DCF'!V56</f>
        <v>0</v>
      </c>
      <c r="O993">
        <f>'Bear DCF'!W56</f>
        <v>0</v>
      </c>
      <c r="P993">
        <f>'Bear DCF'!X56</f>
        <v>0</v>
      </c>
      <c r="Q993">
        <f>'Bear DCF'!Y56</f>
        <v>0</v>
      </c>
      <c r="R993">
        <f>'Bear DCF'!Z56</f>
        <v>0</v>
      </c>
      <c r="S993">
        <f>'Bear DCF'!AA56</f>
        <v>0</v>
      </c>
      <c r="T993">
        <f>'Bear DCF'!AB56</f>
        <v>0</v>
      </c>
      <c r="U993">
        <f>'Bear DCF'!AC56</f>
        <v>0</v>
      </c>
      <c r="V993">
        <f>'Bear DCF'!AD56</f>
        <v>0</v>
      </c>
    </row>
    <row r="994" spans="1:22">
      <c r="A994">
        <f>'Bear DCF'!I57</f>
        <v>0</v>
      </c>
      <c r="B994">
        <f>'Bear DCF'!J57</f>
        <v>0</v>
      </c>
      <c r="C994">
        <f>'Bear DCF'!K57</f>
        <v>0</v>
      </c>
      <c r="D994">
        <f>'Bear DCF'!L57</f>
        <v>0</v>
      </c>
      <c r="E994">
        <f>'Bear DCF'!M57</f>
        <v>0</v>
      </c>
      <c r="F994">
        <f>'Bear DCF'!N57</f>
        <v>0</v>
      </c>
      <c r="G994">
        <f>'Bear DCF'!O57</f>
        <v>0</v>
      </c>
      <c r="H994">
        <f>'Bear DCF'!P57</f>
        <v>0</v>
      </c>
      <c r="I994">
        <f>'Bear DCF'!Q57</f>
        <v>0</v>
      </c>
      <c r="J994">
        <f>'Bear DCF'!R57</f>
        <v>0</v>
      </c>
      <c r="K994">
        <f>'Bear DCF'!S57</f>
        <v>0</v>
      </c>
      <c r="L994">
        <f>'Bear DCF'!T57</f>
        <v>0</v>
      </c>
      <c r="M994">
        <f>'Bear DCF'!U57</f>
        <v>0</v>
      </c>
      <c r="N994">
        <f>'Bear DCF'!V57</f>
        <v>0</v>
      </c>
      <c r="O994">
        <f>'Bear DCF'!W57</f>
        <v>0</v>
      </c>
      <c r="P994">
        <f>'Bear DCF'!X57</f>
        <v>0</v>
      </c>
      <c r="Q994">
        <f>'Bear DCF'!Y57</f>
        <v>0</v>
      </c>
      <c r="R994">
        <f>'Bear DCF'!Z57</f>
        <v>0</v>
      </c>
      <c r="S994">
        <f>'Bear DCF'!AA57</f>
        <v>0</v>
      </c>
      <c r="T994">
        <f>'Bear DCF'!AB57</f>
        <v>0</v>
      </c>
      <c r="U994">
        <f>'Bear DCF'!AC57</f>
        <v>0</v>
      </c>
      <c r="V994">
        <f>'Bear DCF'!AD57</f>
        <v>0</v>
      </c>
    </row>
    <row r="995" spans="1:22">
      <c r="A995" t="str">
        <f>'Bear DCF'!I58</f>
        <v>Cost of Equity</v>
      </c>
      <c r="B995">
        <f>'Bear DCF'!J58</f>
        <v>0</v>
      </c>
      <c r="C995">
        <f>'Bear DCF'!K58</f>
        <v>0</v>
      </c>
      <c r="D995">
        <f>'Bear DCF'!L58</f>
        <v>0</v>
      </c>
      <c r="E995">
        <f>'Bear DCF'!M58</f>
        <v>0</v>
      </c>
      <c r="F995">
        <f>'Bear DCF'!N58</f>
        <v>0</v>
      </c>
      <c r="G995">
        <f>'Bear DCF'!O58</f>
        <v>0</v>
      </c>
      <c r="H995">
        <f>'Bear DCF'!P58</f>
        <v>0</v>
      </c>
      <c r="I995">
        <f>'Bear DCF'!Q58</f>
        <v>0</v>
      </c>
      <c r="J995">
        <f>'Bear DCF'!R58</f>
        <v>0</v>
      </c>
      <c r="K995">
        <f>'Bear DCF'!S58</f>
        <v>0</v>
      </c>
      <c r="L995">
        <f>'Bear DCF'!T58</f>
        <v>0</v>
      </c>
      <c r="M995">
        <f>'Bear DCF'!U58</f>
        <v>0</v>
      </c>
      <c r="N995">
        <f>'Bear DCF'!V58</f>
        <v>0</v>
      </c>
      <c r="O995">
        <f>'Bear DCF'!W58</f>
        <v>0</v>
      </c>
      <c r="P995">
        <f>'Bear DCF'!X58</f>
        <v>0</v>
      </c>
      <c r="Q995">
        <f>'Bear DCF'!Y58</f>
        <v>0</v>
      </c>
      <c r="R995">
        <f>'Bear DCF'!Z58</f>
        <v>0</v>
      </c>
      <c r="S995">
        <f>'Bear DCF'!AA58</f>
        <v>0</v>
      </c>
      <c r="T995">
        <f>'Bear DCF'!AB58</f>
        <v>0</v>
      </c>
      <c r="U995">
        <f>'Bear DCF'!AC58</f>
        <v>0</v>
      </c>
      <c r="V995">
        <f>'Bear DCF'!AD58</f>
        <v>0</v>
      </c>
    </row>
    <row r="996" spans="1:22">
      <c r="A996" t="str">
        <f>'Bear DCF'!I59</f>
        <v>Risk Free Rate</v>
      </c>
      <c r="B996">
        <f>'Bear DCF'!J59</f>
        <v>0</v>
      </c>
      <c r="C996">
        <f>'Bear DCF'!K59</f>
        <v>0</v>
      </c>
      <c r="D996">
        <f>'Bear DCF'!L59</f>
        <v>2.4899999999999999E-2</v>
      </c>
      <c r="E996">
        <f>'Bear DCF'!M59</f>
        <v>0</v>
      </c>
      <c r="F996">
        <f>'Bear DCF'!N59</f>
        <v>0</v>
      </c>
      <c r="G996">
        <f>'Bear DCF'!O59</f>
        <v>0</v>
      </c>
      <c r="H996">
        <f>'Bear DCF'!P59</f>
        <v>0</v>
      </c>
      <c r="I996">
        <f>'Bear DCF'!Q59</f>
        <v>0</v>
      </c>
      <c r="J996">
        <f>'Bear DCF'!R59</f>
        <v>0</v>
      </c>
      <c r="K996">
        <f>'Bear DCF'!S59</f>
        <v>0</v>
      </c>
      <c r="L996">
        <f>'Bear DCF'!T59</f>
        <v>0</v>
      </c>
      <c r="M996">
        <f>'Bear DCF'!U59</f>
        <v>0</v>
      </c>
      <c r="N996">
        <f>'Bear DCF'!V59</f>
        <v>0</v>
      </c>
      <c r="O996">
        <f>'Bear DCF'!W59</f>
        <v>0</v>
      </c>
      <c r="P996">
        <f>'Bear DCF'!X59</f>
        <v>0</v>
      </c>
      <c r="Q996">
        <f>'Bear DCF'!Y59</f>
        <v>0</v>
      </c>
      <c r="R996">
        <f>'Bear DCF'!Z59</f>
        <v>0</v>
      </c>
      <c r="S996">
        <f>'Bear DCF'!AA59</f>
        <v>0</v>
      </c>
      <c r="T996">
        <f>'Bear DCF'!AB59</f>
        <v>0</v>
      </c>
      <c r="U996">
        <f>'Bear DCF'!AC59</f>
        <v>0</v>
      </c>
      <c r="V996">
        <f>'Bear DCF'!AD59</f>
        <v>0</v>
      </c>
    </row>
    <row r="997" spans="1:22">
      <c r="A997" t="str">
        <f>'Bear DCF'!I60</f>
        <v>Beta</v>
      </c>
      <c r="B997">
        <f>'Bear DCF'!J60</f>
        <v>0</v>
      </c>
      <c r="C997">
        <f>'Bear DCF'!K60</f>
        <v>0</v>
      </c>
      <c r="D997">
        <f>'Bear DCF'!L60</f>
        <v>1.232</v>
      </c>
      <c r="E997">
        <f>'Bear DCF'!M60</f>
        <v>0</v>
      </c>
      <c r="F997">
        <f>'Bear DCF'!N60</f>
        <v>0</v>
      </c>
      <c r="G997">
        <f>'Bear DCF'!O60</f>
        <v>0</v>
      </c>
      <c r="H997">
        <f>'Bear DCF'!P60</f>
        <v>0</v>
      </c>
      <c r="I997">
        <f>'Bear DCF'!Q60</f>
        <v>0</v>
      </c>
      <c r="J997">
        <f>'Bear DCF'!R60</f>
        <v>0</v>
      </c>
      <c r="K997">
        <f>'Bear DCF'!S60</f>
        <v>0</v>
      </c>
      <c r="L997">
        <f>'Bear DCF'!T60</f>
        <v>0</v>
      </c>
      <c r="M997">
        <f>'Bear DCF'!U60</f>
        <v>0</v>
      </c>
      <c r="N997">
        <f>'Bear DCF'!V60</f>
        <v>0</v>
      </c>
      <c r="O997">
        <f>'Bear DCF'!W60</f>
        <v>0</v>
      </c>
      <c r="P997">
        <f>'Bear DCF'!X60</f>
        <v>0</v>
      </c>
      <c r="Q997">
        <f>'Bear DCF'!Y60</f>
        <v>0</v>
      </c>
      <c r="R997">
        <f>'Bear DCF'!Z60</f>
        <v>0</v>
      </c>
      <c r="S997">
        <f>'Bear DCF'!AA60</f>
        <v>0</v>
      </c>
      <c r="T997">
        <f>'Bear DCF'!AB60</f>
        <v>0</v>
      </c>
      <c r="U997">
        <f>'Bear DCF'!AC60</f>
        <v>0</v>
      </c>
      <c r="V997">
        <f>'Bear DCF'!AD60</f>
        <v>0</v>
      </c>
    </row>
    <row r="998" spans="1:22">
      <c r="A998" t="str">
        <f>'Bear DCF'!I61</f>
        <v xml:space="preserve">Market Risk Premium </v>
      </c>
      <c r="B998">
        <f>'Bear DCF'!J61</f>
        <v>0</v>
      </c>
      <c r="C998">
        <f>'Bear DCF'!K61</f>
        <v>0</v>
      </c>
      <c r="D998">
        <f>'Bear DCF'!L61</f>
        <v>4.3799999999999999E-2</v>
      </c>
      <c r="E998">
        <f>'Bear DCF'!M61</f>
        <v>0</v>
      </c>
      <c r="F998">
        <f>'Bear DCF'!N61</f>
        <v>0</v>
      </c>
      <c r="G998">
        <f>'Bear DCF'!O61</f>
        <v>0</v>
      </c>
      <c r="H998">
        <f>'Bear DCF'!P61</f>
        <v>0</v>
      </c>
      <c r="I998">
        <f>'Bear DCF'!Q61</f>
        <v>0</v>
      </c>
      <c r="J998">
        <f>'Bear DCF'!R61</f>
        <v>0</v>
      </c>
      <c r="K998">
        <f>'Bear DCF'!S61</f>
        <v>0</v>
      </c>
      <c r="L998">
        <f>'Bear DCF'!T61</f>
        <v>0</v>
      </c>
      <c r="M998">
        <f>'Bear DCF'!U61</f>
        <v>0</v>
      </c>
      <c r="N998">
        <f>'Bear DCF'!V61</f>
        <v>0</v>
      </c>
      <c r="O998">
        <f>'Bear DCF'!W61</f>
        <v>0</v>
      </c>
      <c r="P998">
        <f>'Bear DCF'!X61</f>
        <v>0</v>
      </c>
      <c r="Q998">
        <f>'Bear DCF'!Y61</f>
        <v>0</v>
      </c>
      <c r="R998">
        <f>'Bear DCF'!Z61</f>
        <v>0</v>
      </c>
      <c r="S998">
        <f>'Bear DCF'!AA61</f>
        <v>0</v>
      </c>
      <c r="T998">
        <f>'Bear DCF'!AB61</f>
        <v>0</v>
      </c>
      <c r="U998">
        <f>'Bear DCF'!AC61</f>
        <v>0</v>
      </c>
      <c r="V998">
        <f>'Bear DCF'!AD61</f>
        <v>0</v>
      </c>
    </row>
    <row r="999" spans="1:22">
      <c r="A999" t="str">
        <f>'Bear DCF'!I62</f>
        <v>CAPM</v>
      </c>
      <c r="B999">
        <f>'Bear DCF'!J62</f>
        <v>0</v>
      </c>
      <c r="C999">
        <f>'Bear DCF'!K62</f>
        <v>0</v>
      </c>
      <c r="D999">
        <f>'Bear DCF'!L62</f>
        <v>7.8861600000000004E-2</v>
      </c>
      <c r="E999">
        <f>'Bear DCF'!M62</f>
        <v>0</v>
      </c>
      <c r="F999">
        <f>'Bear DCF'!N62</f>
        <v>0</v>
      </c>
      <c r="G999">
        <f>'Bear DCF'!O62</f>
        <v>0</v>
      </c>
      <c r="H999">
        <f>'Bear DCF'!P62</f>
        <v>0</v>
      </c>
      <c r="I999">
        <f>'Bear DCF'!Q62</f>
        <v>0</v>
      </c>
      <c r="J999">
        <f>'Bear DCF'!R62</f>
        <v>0</v>
      </c>
      <c r="K999">
        <f>'Bear DCF'!S62</f>
        <v>0</v>
      </c>
      <c r="L999">
        <f>'Bear DCF'!T62</f>
        <v>0</v>
      </c>
      <c r="M999">
        <f>'Bear DCF'!U62</f>
        <v>0</v>
      </c>
      <c r="N999">
        <f>'Bear DCF'!V62</f>
        <v>0</v>
      </c>
      <c r="O999">
        <f>'Bear DCF'!W62</f>
        <v>0</v>
      </c>
      <c r="P999">
        <f>'Bear DCF'!X62</f>
        <v>0</v>
      </c>
      <c r="Q999">
        <f>'Bear DCF'!Y62</f>
        <v>0</v>
      </c>
      <c r="R999">
        <f>'Bear DCF'!Z62</f>
        <v>0</v>
      </c>
      <c r="S999">
        <f>'Bear DCF'!AA62</f>
        <v>0</v>
      </c>
      <c r="T999">
        <f>'Bear DCF'!AB62</f>
        <v>0</v>
      </c>
      <c r="U999">
        <f>'Bear DCF'!AC62</f>
        <v>0</v>
      </c>
      <c r="V999">
        <f>'Bear DCF'!AD62</f>
        <v>0</v>
      </c>
    </row>
    <row r="1000" spans="1:22">
      <c r="A1000">
        <f>'Bear DCF'!I63</f>
        <v>0</v>
      </c>
      <c r="B1000">
        <f>'Bear DCF'!J63</f>
        <v>0</v>
      </c>
      <c r="C1000">
        <f>'Bear DCF'!K63</f>
        <v>0</v>
      </c>
      <c r="D1000">
        <f>'Bear DCF'!L63</f>
        <v>0</v>
      </c>
      <c r="E1000">
        <f>'Bear DCF'!M63</f>
        <v>0</v>
      </c>
      <c r="F1000">
        <f>'Bear DCF'!N63</f>
        <v>0</v>
      </c>
      <c r="G1000">
        <f>'Bear DCF'!O63</f>
        <v>0</v>
      </c>
      <c r="H1000">
        <f>'Bear DCF'!P63</f>
        <v>0</v>
      </c>
      <c r="I1000">
        <f>'Bear DCF'!Q63</f>
        <v>0</v>
      </c>
      <c r="J1000">
        <f>'Bear DCF'!R63</f>
        <v>0</v>
      </c>
      <c r="K1000">
        <f>'Bear DCF'!S63</f>
        <v>0</v>
      </c>
      <c r="L1000">
        <f>'Bear DCF'!T63</f>
        <v>0</v>
      </c>
      <c r="M1000">
        <f>'Bear DCF'!U63</f>
        <v>0</v>
      </c>
      <c r="N1000">
        <f>'Bear DCF'!V63</f>
        <v>0</v>
      </c>
      <c r="O1000">
        <f>'Bear DCF'!W63</f>
        <v>0</v>
      </c>
      <c r="P1000">
        <f>'Bear DCF'!X63</f>
        <v>0</v>
      </c>
      <c r="Q1000">
        <f>'Bear DCF'!Y63</f>
        <v>0</v>
      </c>
      <c r="R1000">
        <f>'Bear DCF'!Z63</f>
        <v>0</v>
      </c>
      <c r="S1000">
        <f>'Bear DCF'!AA63</f>
        <v>0</v>
      </c>
      <c r="T1000">
        <f>'Bear DCF'!AB63</f>
        <v>0</v>
      </c>
      <c r="U1000">
        <f>'Bear DCF'!AC63</f>
        <v>0</v>
      </c>
      <c r="V1000">
        <f>'Bear DCF'!AD63</f>
        <v>0</v>
      </c>
    </row>
    <row r="1001" spans="1:22">
      <c r="A1001">
        <f>'Bear DCF'!I64</f>
        <v>0</v>
      </c>
      <c r="B1001">
        <f>'Bear DCF'!J64</f>
        <v>0</v>
      </c>
      <c r="C1001">
        <f>'Bear DCF'!K64</f>
        <v>0</v>
      </c>
      <c r="D1001">
        <f>'Bear DCF'!L64</f>
        <v>0</v>
      </c>
      <c r="E1001">
        <f>'Bear DCF'!M64</f>
        <v>0</v>
      </c>
      <c r="F1001">
        <f>'Bear DCF'!N64</f>
        <v>0</v>
      </c>
      <c r="G1001">
        <f>'Bear DCF'!O64</f>
        <v>0</v>
      </c>
      <c r="H1001">
        <f>'Bear DCF'!P64</f>
        <v>0</v>
      </c>
      <c r="I1001">
        <f>'Bear DCF'!Q64</f>
        <v>0</v>
      </c>
      <c r="J1001">
        <f>'Bear DCF'!R64</f>
        <v>0</v>
      </c>
      <c r="K1001">
        <f>'Bear DCF'!S64</f>
        <v>0</v>
      </c>
      <c r="L1001">
        <f>'Bear DCF'!T64</f>
        <v>0</v>
      </c>
      <c r="M1001">
        <f>'Bear DCF'!U64</f>
        <v>0</v>
      </c>
      <c r="N1001">
        <f>'Bear DCF'!V64</f>
        <v>0</v>
      </c>
      <c r="O1001">
        <f>'Bear DCF'!W64</f>
        <v>0</v>
      </c>
      <c r="P1001">
        <f>'Bear DCF'!X64</f>
        <v>0</v>
      </c>
      <c r="Q1001">
        <f>'Bear DCF'!Y64</f>
        <v>0</v>
      </c>
      <c r="R1001">
        <f>'Bear DCF'!Z64</f>
        <v>0</v>
      </c>
      <c r="S1001">
        <f>'Bear DCF'!AA64</f>
        <v>0</v>
      </c>
      <c r="T1001">
        <f>'Bear DCF'!AB64</f>
        <v>0</v>
      </c>
      <c r="U1001">
        <f>'Bear DCF'!AC64</f>
        <v>0</v>
      </c>
      <c r="V1001">
        <f>'Bear DCF'!AD64</f>
        <v>0</v>
      </c>
    </row>
    <row r="1002" spans="1:22">
      <c r="A1002" t="str">
        <f>'Bear DCF'!I65</f>
        <v>Tax NOL worksheet</v>
      </c>
      <c r="B1002">
        <f>'Bear DCF'!J65</f>
        <v>0</v>
      </c>
      <c r="C1002">
        <f>'Bear DCF'!K65</f>
        <v>0</v>
      </c>
      <c r="D1002">
        <f>'Bear DCF'!L65</f>
        <v>0</v>
      </c>
      <c r="E1002">
        <f>'Bear DCF'!M65</f>
        <v>0</v>
      </c>
      <c r="F1002">
        <f>'Bear DCF'!N65</f>
        <v>0</v>
      </c>
      <c r="G1002">
        <f>'Bear DCF'!O65</f>
        <v>0</v>
      </c>
      <c r="H1002">
        <f>'Bear DCF'!P65</f>
        <v>0</v>
      </c>
      <c r="I1002">
        <f>'Bear DCF'!Q65</f>
        <v>0</v>
      </c>
      <c r="J1002">
        <f>'Bear DCF'!R65</f>
        <v>0</v>
      </c>
      <c r="K1002">
        <f>'Bear DCF'!S65</f>
        <v>0</v>
      </c>
      <c r="L1002">
        <f>'Bear DCF'!T65</f>
        <v>0</v>
      </c>
      <c r="M1002">
        <f>'Bear DCF'!U65</f>
        <v>0</v>
      </c>
      <c r="N1002">
        <f>'Bear DCF'!V65</f>
        <v>0</v>
      </c>
      <c r="O1002">
        <f>'Bear DCF'!W65</f>
        <v>0</v>
      </c>
      <c r="P1002">
        <f>'Bear DCF'!X65</f>
        <v>0</v>
      </c>
      <c r="Q1002">
        <f>'Bear DCF'!Y65</f>
        <v>0</v>
      </c>
      <c r="R1002">
        <f>'Bear DCF'!Z65</f>
        <v>0</v>
      </c>
      <c r="S1002">
        <f>'Bear DCF'!AA65</f>
        <v>0</v>
      </c>
      <c r="T1002">
        <f>'Bear DCF'!AB65</f>
        <v>0</v>
      </c>
      <c r="U1002">
        <f>'Bear DCF'!AC65</f>
        <v>0</v>
      </c>
      <c r="V1002">
        <f>'Bear DCF'!AD65</f>
        <v>0</v>
      </c>
    </row>
    <row r="1003" spans="1:22">
      <c r="A1003" t="str">
        <f>'Bear DCF'!I66</f>
        <v>GAAP pre-tax income</v>
      </c>
      <c r="B1003">
        <f>'Bear DCF'!J66</f>
        <v>0</v>
      </c>
      <c r="C1003">
        <f>'Bear DCF'!K66</f>
        <v>0</v>
      </c>
      <c r="D1003">
        <f>'Bear DCF'!L66</f>
        <v>0</v>
      </c>
      <c r="E1003">
        <f>'Bear DCF'!M66</f>
        <v>0</v>
      </c>
      <c r="F1003">
        <f>'Bear DCF'!N66</f>
        <v>0</v>
      </c>
      <c r="G1003">
        <f>'Bear DCF'!O66</f>
        <v>0</v>
      </c>
      <c r="H1003">
        <f>'Bear DCF'!P66</f>
        <v>0</v>
      </c>
      <c r="I1003">
        <f>'Bear DCF'!Q66</f>
        <v>0</v>
      </c>
      <c r="J1003">
        <f>'Bear DCF'!R66</f>
        <v>64.472999999999971</v>
      </c>
      <c r="K1003">
        <f>'Bear DCF'!S66</f>
        <v>71.795000000000073</v>
      </c>
      <c r="L1003">
        <f>'Bear DCF'!T66</f>
        <v>120.45899999999988</v>
      </c>
      <c r="M1003">
        <f>'Bear DCF'!U66</f>
        <v>132.36800000000005</v>
      </c>
      <c r="N1003">
        <f>'Bear DCF'!V66</f>
        <v>107.17848258231182</v>
      </c>
      <c r="O1003">
        <f>'Bear DCF'!W66</f>
        <v>113.46466642631627</v>
      </c>
      <c r="P1003">
        <f>'Bear DCF'!X66</f>
        <v>123.74789750088732</v>
      </c>
      <c r="Q1003">
        <f>'Bear DCF'!Y66</f>
        <v>124.86962284190153</v>
      </c>
      <c r="R1003">
        <f>'Bear DCF'!Z66</f>
        <v>127.9180167908099</v>
      </c>
      <c r="S1003">
        <f>'Bear DCF'!AA66</f>
        <v>122.83422050258812</v>
      </c>
      <c r="T1003">
        <f>'Bear DCF'!AB66</f>
        <v>119.7446161990139</v>
      </c>
      <c r="U1003">
        <f>'Bear DCF'!AC66</f>
        <v>106.10285301225615</v>
      </c>
      <c r="V1003">
        <f>'Bear DCF'!AD66</f>
        <v>97.197580936858728</v>
      </c>
    </row>
    <row r="1004" spans="1:22">
      <c r="A1004" t="str">
        <f>'Bear DCF'!I67</f>
        <v>Beginning NOL value</v>
      </c>
      <c r="B1004">
        <f>'Bear DCF'!J67</f>
        <v>0</v>
      </c>
      <c r="C1004">
        <f>'Bear DCF'!K67</f>
        <v>0</v>
      </c>
      <c r="D1004">
        <f>'Bear DCF'!L67</f>
        <v>0</v>
      </c>
      <c r="E1004">
        <f>'Bear DCF'!M67</f>
        <v>0</v>
      </c>
      <c r="F1004">
        <f>'Bear DCF'!N67</f>
        <v>0</v>
      </c>
      <c r="G1004">
        <f>'Bear DCF'!O67</f>
        <v>0</v>
      </c>
      <c r="H1004">
        <f>'Bear DCF'!P67</f>
        <v>0</v>
      </c>
      <c r="I1004">
        <f>'Bear DCF'!Q67</f>
        <v>0</v>
      </c>
      <c r="J1004">
        <f>'Bear DCF'!R67</f>
        <v>20.719000000000001</v>
      </c>
      <c r="K1004">
        <f>'Bear DCF'!S67</f>
        <v>23.468</v>
      </c>
      <c r="L1004">
        <f>'Bear DCF'!T67</f>
        <v>28.422999999999998</v>
      </c>
      <c r="M1004">
        <f>'Bear DCF'!U67</f>
        <v>26.463000000000001</v>
      </c>
      <c r="N1004">
        <f>'Bear DCF'!V67</f>
        <v>0</v>
      </c>
      <c r="O1004">
        <f>'Bear DCF'!W67</f>
        <v>0</v>
      </c>
      <c r="P1004">
        <f>'Bear DCF'!X67</f>
        <v>0</v>
      </c>
      <c r="Q1004">
        <f>'Bear DCF'!Y67</f>
        <v>0</v>
      </c>
      <c r="R1004">
        <f>'Bear DCF'!Z67</f>
        <v>0</v>
      </c>
      <c r="S1004">
        <f>'Bear DCF'!AA67</f>
        <v>0</v>
      </c>
      <c r="T1004">
        <f>'Bear DCF'!AB67</f>
        <v>0</v>
      </c>
      <c r="U1004">
        <f>'Bear DCF'!AC67</f>
        <v>0</v>
      </c>
      <c r="V1004">
        <f>'Bear DCF'!AD67</f>
        <v>0</v>
      </c>
    </row>
    <row r="1005" spans="1:22">
      <c r="A1005" t="str">
        <f>'Bear DCF'!I68</f>
        <v>NOL used (gained)</v>
      </c>
      <c r="B1005">
        <f>'Bear DCF'!J68</f>
        <v>0</v>
      </c>
      <c r="C1005">
        <f>'Bear DCF'!K68</f>
        <v>0</v>
      </c>
      <c r="D1005">
        <f>'Bear DCF'!L68</f>
        <v>0</v>
      </c>
      <c r="E1005">
        <f>'Bear DCF'!M68</f>
        <v>0</v>
      </c>
      <c r="F1005">
        <f>'Bear DCF'!N68</f>
        <v>0</v>
      </c>
      <c r="G1005">
        <f>'Bear DCF'!O68</f>
        <v>0</v>
      </c>
      <c r="H1005">
        <f>'Bear DCF'!P68</f>
        <v>0</v>
      </c>
      <c r="I1005">
        <f>'Bear DCF'!Q68</f>
        <v>0</v>
      </c>
      <c r="J1005">
        <f>'Bear DCF'!R68</f>
        <v>-2.7489999999999988</v>
      </c>
      <c r="K1005">
        <f>'Bear DCF'!S68</f>
        <v>-4.9549999999999983</v>
      </c>
      <c r="L1005">
        <f>'Bear DCF'!T68</f>
        <v>1.9599999999999973</v>
      </c>
      <c r="M1005">
        <f>'Bear DCF'!U68</f>
        <v>26.463000000000001</v>
      </c>
      <c r="N1005">
        <f>'Bear DCF'!V68</f>
        <v>0</v>
      </c>
      <c r="O1005">
        <f>'Bear DCF'!W68</f>
        <v>0</v>
      </c>
      <c r="P1005">
        <f>'Bear DCF'!X68</f>
        <v>0</v>
      </c>
      <c r="Q1005">
        <f>'Bear DCF'!Y68</f>
        <v>0</v>
      </c>
      <c r="R1005">
        <f>'Bear DCF'!Z68</f>
        <v>0</v>
      </c>
      <c r="S1005">
        <f>'Bear DCF'!AA68</f>
        <v>0</v>
      </c>
      <c r="T1005">
        <f>'Bear DCF'!AB68</f>
        <v>0</v>
      </c>
      <c r="U1005">
        <f>'Bear DCF'!AC68</f>
        <v>0</v>
      </c>
      <c r="V1005">
        <f>'Bear DCF'!AD68</f>
        <v>0</v>
      </c>
    </row>
    <row r="1006" spans="1:22">
      <c r="A1006" t="str">
        <f>'Bear DCF'!I69</f>
        <v>Ending NOL value</v>
      </c>
      <c r="B1006">
        <f>'Bear DCF'!J69</f>
        <v>0</v>
      </c>
      <c r="C1006">
        <f>'Bear DCF'!K69</f>
        <v>0</v>
      </c>
      <c r="D1006">
        <f>'Bear DCF'!L69</f>
        <v>0</v>
      </c>
      <c r="E1006">
        <f>'Bear DCF'!M69</f>
        <v>0</v>
      </c>
      <c r="F1006">
        <f>'Bear DCF'!N69</f>
        <v>0</v>
      </c>
      <c r="G1006">
        <f>'Bear DCF'!O69</f>
        <v>0</v>
      </c>
      <c r="H1006">
        <f>'Bear DCF'!P69</f>
        <v>0</v>
      </c>
      <c r="I1006">
        <f>'Bear DCF'!Q69</f>
        <v>20.719000000000001</v>
      </c>
      <c r="J1006">
        <f>'Bear DCF'!R69</f>
        <v>23.468</v>
      </c>
      <c r="K1006">
        <f>'Bear DCF'!S69</f>
        <v>28.422999999999998</v>
      </c>
      <c r="L1006">
        <f>'Bear DCF'!T69</f>
        <v>26.463000000000001</v>
      </c>
      <c r="M1006">
        <f>'Bear DCF'!U69</f>
        <v>0</v>
      </c>
      <c r="N1006">
        <f>'Bear DCF'!V69</f>
        <v>0</v>
      </c>
      <c r="O1006">
        <f>'Bear DCF'!W69</f>
        <v>0</v>
      </c>
      <c r="P1006">
        <f>'Bear DCF'!X69</f>
        <v>0</v>
      </c>
      <c r="Q1006">
        <f>'Bear DCF'!Y69</f>
        <v>0</v>
      </c>
      <c r="R1006">
        <f>'Bear DCF'!Z69</f>
        <v>0</v>
      </c>
      <c r="S1006">
        <f>'Bear DCF'!AA69</f>
        <v>0</v>
      </c>
      <c r="T1006">
        <f>'Bear DCF'!AB69</f>
        <v>0</v>
      </c>
      <c r="U1006">
        <f>'Bear DCF'!AC69</f>
        <v>0</v>
      </c>
      <c r="V1006">
        <f>'Bear DCF'!AD69</f>
        <v>0</v>
      </c>
    </row>
    <row r="1007" spans="1:22">
      <c r="A1007">
        <f>'Bear DCF'!I70</f>
        <v>0</v>
      </c>
      <c r="B1007">
        <f>'Bear DCF'!J70</f>
        <v>0</v>
      </c>
      <c r="C1007">
        <f>'Bear DCF'!K70</f>
        <v>0</v>
      </c>
      <c r="D1007">
        <f>'Bear DCF'!L70</f>
        <v>0</v>
      </c>
      <c r="E1007">
        <f>'Bear DCF'!M70</f>
        <v>0</v>
      </c>
      <c r="F1007">
        <f>'Bear DCF'!N70</f>
        <v>0</v>
      </c>
      <c r="G1007">
        <f>'Bear DCF'!O70</f>
        <v>0</v>
      </c>
      <c r="H1007">
        <f>'Bear DCF'!P70</f>
        <v>0</v>
      </c>
      <c r="I1007">
        <f>'Bear DCF'!Q70</f>
        <v>0</v>
      </c>
      <c r="J1007">
        <f>'Bear DCF'!R70</f>
        <v>0</v>
      </c>
      <c r="K1007">
        <f>'Bear DCF'!S70</f>
        <v>0</v>
      </c>
      <c r="L1007">
        <f>'Bear DCF'!T70</f>
        <v>0</v>
      </c>
      <c r="M1007">
        <f>'Bear DCF'!U70</f>
        <v>0</v>
      </c>
      <c r="N1007">
        <f>'Bear DCF'!V70</f>
        <v>0</v>
      </c>
      <c r="O1007">
        <f>'Bear DCF'!W70</f>
        <v>0</v>
      </c>
      <c r="P1007">
        <f>'Bear DCF'!X70</f>
        <v>0</v>
      </c>
      <c r="Q1007">
        <f>'Bear DCF'!Y70</f>
        <v>0</v>
      </c>
      <c r="R1007">
        <f>'Bear DCF'!Z70</f>
        <v>0</v>
      </c>
      <c r="S1007">
        <f>'Bear DCF'!AA70</f>
        <v>0</v>
      </c>
      <c r="T1007">
        <f>'Bear DCF'!AB70</f>
        <v>0</v>
      </c>
      <c r="U1007">
        <f>'Bear DCF'!AC70</f>
        <v>0</v>
      </c>
      <c r="V1007">
        <f>'Bear DCF'!AD70</f>
        <v>0</v>
      </c>
    </row>
    <row r="1008" spans="1:22">
      <c r="A1008" t="str">
        <f>'Bear DCF'!I71</f>
        <v>Taxable income</v>
      </c>
      <c r="B1008">
        <f>'Bear DCF'!J71</f>
        <v>0</v>
      </c>
      <c r="C1008">
        <f>'Bear DCF'!K71</f>
        <v>0</v>
      </c>
      <c r="D1008">
        <f>'Bear DCF'!L71</f>
        <v>0</v>
      </c>
      <c r="E1008">
        <f>'Bear DCF'!M71</f>
        <v>0</v>
      </c>
      <c r="F1008">
        <f>'Bear DCF'!N71</f>
        <v>0</v>
      </c>
      <c r="G1008">
        <f>'Bear DCF'!O71</f>
        <v>0</v>
      </c>
      <c r="H1008">
        <f>'Bear DCF'!P71</f>
        <v>0</v>
      </c>
      <c r="I1008">
        <f>'Bear DCF'!Q71</f>
        <v>0</v>
      </c>
      <c r="J1008">
        <f>'Bear DCF'!R71</f>
        <v>67.221999999999966</v>
      </c>
      <c r="K1008">
        <f>'Bear DCF'!S71</f>
        <v>76.750000000000071</v>
      </c>
      <c r="L1008">
        <f>'Bear DCF'!T71</f>
        <v>118.49899999999988</v>
      </c>
      <c r="M1008">
        <f>'Bear DCF'!U71</f>
        <v>105.90500000000006</v>
      </c>
      <c r="N1008">
        <f>'Bear DCF'!V71</f>
        <v>107.17848258231182</v>
      </c>
      <c r="O1008">
        <f>'Bear DCF'!W71</f>
        <v>113.46466642631627</v>
      </c>
      <c r="P1008">
        <f>'Bear DCF'!X71</f>
        <v>123.74789750088732</v>
      </c>
      <c r="Q1008">
        <f>'Bear DCF'!Y71</f>
        <v>124.86962284190153</v>
      </c>
      <c r="R1008">
        <f>'Bear DCF'!Z71</f>
        <v>127.9180167908099</v>
      </c>
      <c r="S1008">
        <f>'Bear DCF'!AA71</f>
        <v>122.83422050258812</v>
      </c>
      <c r="T1008">
        <f>'Bear DCF'!AB71</f>
        <v>119.7446161990139</v>
      </c>
      <c r="U1008">
        <f>'Bear DCF'!AC71</f>
        <v>106.10285301225615</v>
      </c>
      <c r="V1008">
        <f>'Bear DCF'!AD71</f>
        <v>97.197580936858728</v>
      </c>
    </row>
    <row r="1009" spans="1:59">
      <c r="A1009" t="str">
        <f>'Bear DCF'!I72</f>
        <v>Assumed cash tax rate</v>
      </c>
      <c r="B1009">
        <f>'Bear DCF'!J72</f>
        <v>0</v>
      </c>
      <c r="C1009">
        <f>'Bear DCF'!K72</f>
        <v>0</v>
      </c>
      <c r="D1009">
        <f>'Bear DCF'!L72</f>
        <v>0</v>
      </c>
      <c r="E1009">
        <f>'Bear DCF'!M72</f>
        <v>0</v>
      </c>
      <c r="F1009">
        <f>'Bear DCF'!N72</f>
        <v>0</v>
      </c>
      <c r="G1009">
        <f>'Bear DCF'!O72</f>
        <v>0</v>
      </c>
      <c r="H1009">
        <f>'Bear DCF'!P72</f>
        <v>0</v>
      </c>
      <c r="I1009">
        <f>'Bear DCF'!Q72</f>
        <v>0</v>
      </c>
      <c r="J1009">
        <f>'Bear DCF'!R72</f>
        <v>0.10145488084258135</v>
      </c>
      <c r="K1009">
        <f>'Bear DCF'!S72</f>
        <v>0.2450162866449509</v>
      </c>
      <c r="L1009">
        <f>'Bear DCF'!T72</f>
        <v>0.36727736099038844</v>
      </c>
      <c r="M1009">
        <f>'Bear DCF'!U72</f>
        <v>0.35</v>
      </c>
      <c r="N1009">
        <f>'Bear DCF'!V72</f>
        <v>0.35</v>
      </c>
      <c r="O1009">
        <f>'Bear DCF'!W72</f>
        <v>0.35</v>
      </c>
      <c r="P1009">
        <f>'Bear DCF'!X72</f>
        <v>0.35</v>
      </c>
      <c r="Q1009">
        <f>'Bear DCF'!Y72</f>
        <v>0.35</v>
      </c>
      <c r="R1009">
        <f>'Bear DCF'!Z72</f>
        <v>0.35</v>
      </c>
      <c r="S1009">
        <f>'Bear DCF'!AA72</f>
        <v>0.35</v>
      </c>
      <c r="T1009">
        <f>'Bear DCF'!AB72</f>
        <v>0.35</v>
      </c>
      <c r="U1009">
        <f>'Bear DCF'!AC72</f>
        <v>0.35</v>
      </c>
      <c r="V1009">
        <f>'Bear DCF'!AD72</f>
        <v>0.35</v>
      </c>
    </row>
    <row r="1010" spans="1:59">
      <c r="A1010" t="str">
        <f>'Bear DCF'!I73</f>
        <v>Cash taxes paid</v>
      </c>
      <c r="B1010">
        <f>'Bear DCF'!J73</f>
        <v>0</v>
      </c>
      <c r="C1010">
        <f>'Bear DCF'!K73</f>
        <v>0</v>
      </c>
      <c r="D1010">
        <f>'Bear DCF'!L73</f>
        <v>0</v>
      </c>
      <c r="E1010">
        <f>'Bear DCF'!M73</f>
        <v>0</v>
      </c>
      <c r="F1010">
        <f>'Bear DCF'!N73</f>
        <v>0</v>
      </c>
      <c r="G1010">
        <f>'Bear DCF'!O73</f>
        <v>0</v>
      </c>
      <c r="H1010">
        <f>'Bear DCF'!P73</f>
        <v>0</v>
      </c>
      <c r="I1010">
        <f>'Bear DCF'!Q73</f>
        <v>-14.884</v>
      </c>
      <c r="J1010">
        <f>'Bear DCF'!R73</f>
        <v>-6.82</v>
      </c>
      <c r="K1010">
        <f>'Bear DCF'!S73</f>
        <v>-18.805</v>
      </c>
      <c r="L1010">
        <f>'Bear DCF'!T73</f>
        <v>-43.521999999999998</v>
      </c>
      <c r="M1010">
        <f>'Bear DCF'!U73</f>
        <v>-37.06675000000002</v>
      </c>
      <c r="N1010">
        <f>'Bear DCF'!V73</f>
        <v>-37.512468903809136</v>
      </c>
      <c r="O1010">
        <f>'Bear DCF'!W73</f>
        <v>-39.71263324921069</v>
      </c>
      <c r="P1010">
        <f>'Bear DCF'!X73</f>
        <v>-43.31176412531056</v>
      </c>
      <c r="Q1010">
        <f>'Bear DCF'!Y73</f>
        <v>-43.704367994665532</v>
      </c>
      <c r="R1010">
        <f>'Bear DCF'!Z73</f>
        <v>-44.771305876783465</v>
      </c>
      <c r="S1010">
        <f>'Bear DCF'!AA73</f>
        <v>-42.991977175905838</v>
      </c>
      <c r="T1010">
        <f>'Bear DCF'!AB73</f>
        <v>-41.910615669654867</v>
      </c>
      <c r="U1010">
        <f>'Bear DCF'!AC73</f>
        <v>-37.13599855428965</v>
      </c>
      <c r="V1010">
        <f>'Bear DCF'!AD73</f>
        <v>-34.019153327900554</v>
      </c>
    </row>
    <row r="1011" spans="1:59">
      <c r="A1011" t="str">
        <f>'Expense Drivers'!I25</f>
        <v>Total GAAP COGS</v>
      </c>
      <c r="B1011">
        <f>'Expense Drivers'!J25</f>
        <v>0</v>
      </c>
      <c r="C1011">
        <f>'Expense Drivers'!K25</f>
        <v>0</v>
      </c>
      <c r="D1011">
        <f>'Expense Drivers'!L25</f>
        <v>0</v>
      </c>
      <c r="E1011">
        <f>'Expense Drivers'!M25</f>
        <v>0</v>
      </c>
      <c r="F1011">
        <f>'Expense Drivers'!N25</f>
        <v>0</v>
      </c>
      <c r="G1011">
        <f>'Expense Drivers'!O25</f>
        <v>0</v>
      </c>
      <c r="H1011">
        <f>'Expense Drivers'!P25</f>
        <v>0</v>
      </c>
      <c r="I1011">
        <f>'Expense Drivers'!Q25</f>
        <v>0</v>
      </c>
      <c r="J1011">
        <f>'Expense Drivers'!R25</f>
        <v>0</v>
      </c>
      <c r="K1011">
        <f>'Expense Drivers'!S25</f>
        <v>0</v>
      </c>
      <c r="L1011">
        <f>'Expense Drivers'!T25</f>
        <v>0</v>
      </c>
      <c r="M1011">
        <f>'Expense Drivers'!U25</f>
        <v>0</v>
      </c>
      <c r="N1011">
        <f>'Expense Drivers'!V25</f>
        <v>0</v>
      </c>
      <c r="O1011">
        <f>'Expense Drivers'!W25</f>
        <v>0</v>
      </c>
      <c r="P1011">
        <f>'Expense Drivers'!X25</f>
        <v>0</v>
      </c>
      <c r="Q1011">
        <f>'Expense Drivers'!Y25</f>
        <v>133.16399999999999</v>
      </c>
      <c r="R1011">
        <f>'Expense Drivers'!Z25</f>
        <v>146.13300000000001</v>
      </c>
      <c r="S1011">
        <f>'Expense Drivers'!AA25</f>
        <v>167.643</v>
      </c>
      <c r="T1011">
        <f>'Expense Drivers'!AB25</f>
        <v>186.5</v>
      </c>
      <c r="U1011">
        <f>'Expense Drivers'!AC25</f>
        <v>188.857</v>
      </c>
      <c r="V1011">
        <f>'Expense Drivers'!AD25</f>
        <v>191.482</v>
      </c>
      <c r="W1011">
        <f>'Expense Drivers'!AE25</f>
        <v>216.17599999999999</v>
      </c>
      <c r="X1011">
        <f>'Expense Drivers'!AF25</f>
        <v>254.83800000000002</v>
      </c>
      <c r="Y1011">
        <f>'Expense Drivers'!AG25</f>
        <v>257.09300000000002</v>
      </c>
      <c r="Z1011">
        <f>'Expense Drivers'!AH25</f>
        <v>261.24799999999999</v>
      </c>
      <c r="AA1011">
        <f>'Expense Drivers'!AI25</f>
        <v>269.642</v>
      </c>
      <c r="AB1011">
        <f>'Expense Drivers'!AJ25</f>
        <v>366.18600000000004</v>
      </c>
      <c r="AD1011">
        <f>'Expense Drivers'!AT25</f>
        <v>117.857</v>
      </c>
      <c r="AE1011">
        <f>'Expense Drivers'!AU25</f>
        <v>218.846</v>
      </c>
      <c r="AF1011">
        <f>'Expense Drivers'!AV25</f>
        <v>380.90899999999999</v>
      </c>
      <c r="AG1011">
        <f>'Expense Drivers'!AW25</f>
        <v>633.44000000000005</v>
      </c>
      <c r="AH1011">
        <f>'Expense Drivers'!AX25</f>
        <v>851.35300000000007</v>
      </c>
      <c r="AI1011">
        <f>'Expense Drivers'!AY25</f>
        <v>1154.1690000000001</v>
      </c>
      <c r="AJ1011">
        <f>'Expense Drivers'!AZ25</f>
        <v>1477.1970000000001</v>
      </c>
      <c r="AK1011">
        <f>'Expense Drivers'!BA25</f>
        <v>1655.674722724902</v>
      </c>
      <c r="AL1011">
        <f>'Expense Drivers'!BB25</f>
        <v>1839.0043517987031</v>
      </c>
      <c r="AM1011">
        <f>'Expense Drivers'!BC25</f>
        <v>2008.6434613354195</v>
      </c>
      <c r="AN1011">
        <f>'Expense Drivers'!BD25</f>
        <v>2156.9194370091259</v>
      </c>
      <c r="AO1011">
        <f>'Expense Drivers'!BE25</f>
        <v>2298.9687259709394</v>
      </c>
      <c r="AP1011">
        <f>'Expense Drivers'!BF25</f>
        <v>2431.0998107254509</v>
      </c>
      <c r="AQ1011">
        <f>'Expense Drivers'!BG25</f>
        <v>2552.8678659245002</v>
      </c>
      <c r="AR1011">
        <f>'Expense Drivers'!BH25</f>
        <v>2675.4465919248996</v>
      </c>
      <c r="AS1011">
        <f>'Expense Drivers'!BI25</f>
        <v>2798.9926425271165</v>
      </c>
      <c r="AU1011">
        <f>'Expense Drivers'!AK25</f>
        <v>333.84799999999996</v>
      </c>
      <c r="AV1011">
        <f>'Expense Drivers'!AL25</f>
        <v>355.00799999999998</v>
      </c>
      <c r="AW1011">
        <f>'Expense Drivers'!AM25</f>
        <v>359.52700000000004</v>
      </c>
      <c r="AX1011">
        <f>'Expense Drivers'!AN25</f>
        <v>428.81399999999996</v>
      </c>
      <c r="AZ1011">
        <f>AU1011</f>
        <v>333.84799999999996</v>
      </c>
      <c r="BA1011">
        <f t="shared" ref="BA1011:BC1021" si="0">AV1011</f>
        <v>355.00799999999998</v>
      </c>
      <c r="BB1011">
        <f t="shared" si="0"/>
        <v>359.52700000000004</v>
      </c>
      <c r="BC1011">
        <f t="shared" si="0"/>
        <v>428.81399999999996</v>
      </c>
      <c r="BD1011">
        <f t="shared" ref="BD1011:BD1021" si="1">AY1011</f>
        <v>0</v>
      </c>
      <c r="BE1011">
        <f t="shared" ref="BE1011:BE1021" si="2">AZ1011</f>
        <v>333.84799999999996</v>
      </c>
      <c r="BF1011">
        <f t="shared" ref="BF1011:BF1021" si="3">BA1011</f>
        <v>355.00799999999998</v>
      </c>
      <c r="BG1011">
        <f t="shared" ref="BG1011:BG1021" si="4">BB1011</f>
        <v>359.52700000000004</v>
      </c>
    </row>
    <row r="1012" spans="1:59">
      <c r="A1012" t="str">
        <f>'Expense Drivers'!I25</f>
        <v>Total GAAP COGS</v>
      </c>
      <c r="B1012">
        <f>'Expense Drivers'!J25</f>
        <v>0</v>
      </c>
      <c r="C1012">
        <f>'Expense Drivers'!K25</f>
        <v>0</v>
      </c>
      <c r="D1012">
        <f>'Expense Drivers'!L25</f>
        <v>0</v>
      </c>
      <c r="E1012">
        <f>'Expense Drivers'!M25</f>
        <v>0</v>
      </c>
      <c r="F1012">
        <f>'Expense Drivers'!N25</f>
        <v>0</v>
      </c>
      <c r="G1012">
        <f>'Expense Drivers'!O25</f>
        <v>0</v>
      </c>
      <c r="H1012">
        <f>'Expense Drivers'!P25</f>
        <v>0</v>
      </c>
      <c r="I1012">
        <f>'Expense Drivers'!Q25</f>
        <v>0</v>
      </c>
      <c r="J1012">
        <f>'Expense Drivers'!R25</f>
        <v>0</v>
      </c>
      <c r="K1012">
        <f>'Expense Drivers'!S25</f>
        <v>0</v>
      </c>
      <c r="L1012">
        <f>'Expense Drivers'!T25</f>
        <v>0</v>
      </c>
      <c r="M1012">
        <f>'Expense Drivers'!U25</f>
        <v>0</v>
      </c>
      <c r="N1012">
        <f>'Expense Drivers'!V25</f>
        <v>0</v>
      </c>
      <c r="O1012">
        <f>'Expense Drivers'!W25</f>
        <v>0</v>
      </c>
      <c r="P1012">
        <f>'Expense Drivers'!X25</f>
        <v>0</v>
      </c>
      <c r="Q1012">
        <f>'Expense Drivers'!Y25</f>
        <v>133.16399999999999</v>
      </c>
      <c r="R1012">
        <f>'Expense Drivers'!Z25</f>
        <v>146.13300000000001</v>
      </c>
      <c r="S1012">
        <f>'Expense Drivers'!AA25</f>
        <v>167.643</v>
      </c>
      <c r="T1012">
        <f>'Expense Drivers'!AB25</f>
        <v>186.5</v>
      </c>
      <c r="U1012">
        <f>'Expense Drivers'!AC25</f>
        <v>188.857</v>
      </c>
      <c r="V1012">
        <f>'Expense Drivers'!AD25</f>
        <v>191.482</v>
      </c>
      <c r="W1012">
        <f>'Expense Drivers'!AE25</f>
        <v>216.17599999999999</v>
      </c>
      <c r="X1012">
        <f>'Expense Drivers'!AF25</f>
        <v>254.83800000000002</v>
      </c>
      <c r="Y1012">
        <f>'Expense Drivers'!AG25</f>
        <v>257.09300000000002</v>
      </c>
      <c r="Z1012">
        <f>'Expense Drivers'!AH25</f>
        <v>261.24799999999999</v>
      </c>
      <c r="AA1012">
        <f>'Expense Drivers'!AI25</f>
        <v>269.642</v>
      </c>
      <c r="AB1012">
        <f>'Expense Drivers'!AJ25</f>
        <v>366.18600000000004</v>
      </c>
      <c r="AD1012">
        <f>'Expense Drivers'!AT25</f>
        <v>117.857</v>
      </c>
      <c r="AE1012">
        <f>'Expense Drivers'!AU25</f>
        <v>218.846</v>
      </c>
      <c r="AF1012">
        <f>'Expense Drivers'!AV25</f>
        <v>380.90899999999999</v>
      </c>
      <c r="AG1012">
        <f>'Expense Drivers'!AW25</f>
        <v>633.44000000000005</v>
      </c>
      <c r="AH1012">
        <f>'Expense Drivers'!AX25</f>
        <v>851.35300000000007</v>
      </c>
      <c r="AI1012">
        <f>'Expense Drivers'!AY25</f>
        <v>1154.1690000000001</v>
      </c>
      <c r="AJ1012">
        <f>'Expense Drivers'!AZ25</f>
        <v>1477.1970000000001</v>
      </c>
      <c r="AK1012">
        <f>'Expense Drivers'!BA25</f>
        <v>1655.674722724902</v>
      </c>
      <c r="AL1012">
        <f>'Expense Drivers'!BB25</f>
        <v>1839.0043517987031</v>
      </c>
      <c r="AM1012">
        <f>'Expense Drivers'!BC25</f>
        <v>2008.6434613354195</v>
      </c>
      <c r="AN1012">
        <f>'Expense Drivers'!BD25</f>
        <v>2156.9194370091259</v>
      </c>
      <c r="AO1012">
        <f>'Expense Drivers'!BE25</f>
        <v>2298.9687259709394</v>
      </c>
      <c r="AP1012">
        <f>'Expense Drivers'!BF25</f>
        <v>2431.0998107254509</v>
      </c>
      <c r="AQ1012">
        <f>'Expense Drivers'!BG25</f>
        <v>2552.8678659245002</v>
      </c>
      <c r="AR1012">
        <f>'Expense Drivers'!BH25</f>
        <v>2675.4465919248996</v>
      </c>
      <c r="AS1012">
        <f>'Expense Drivers'!BI25</f>
        <v>2798.9926425271165</v>
      </c>
      <c r="AU1012">
        <f>'Expense Drivers'!AK25</f>
        <v>333.84799999999996</v>
      </c>
      <c r="AV1012">
        <f>'Expense Drivers'!AL25</f>
        <v>355.00799999999998</v>
      </c>
      <c r="AW1012">
        <f>'Expense Drivers'!AM25</f>
        <v>359.52700000000004</v>
      </c>
      <c r="AX1012">
        <f>'Expense Drivers'!AN25</f>
        <v>428.81399999999996</v>
      </c>
      <c r="AZ1012">
        <f t="shared" ref="AZ1012:AZ1021" si="5">AU1012</f>
        <v>333.84799999999996</v>
      </c>
      <c r="BA1012">
        <f t="shared" si="0"/>
        <v>355.00799999999998</v>
      </c>
      <c r="BB1012">
        <f t="shared" si="0"/>
        <v>359.52700000000004</v>
      </c>
      <c r="BC1012">
        <f t="shared" si="0"/>
        <v>428.81399999999996</v>
      </c>
      <c r="BD1012">
        <f t="shared" si="1"/>
        <v>0</v>
      </c>
      <c r="BE1012">
        <f t="shared" si="2"/>
        <v>333.84799999999996</v>
      </c>
      <c r="BF1012">
        <f t="shared" si="3"/>
        <v>355.00799999999998</v>
      </c>
      <c r="BG1012">
        <f t="shared" si="4"/>
        <v>359.52700000000004</v>
      </c>
    </row>
    <row r="1013" spans="1:59">
      <c r="A1013" t="str">
        <f>'Expense Drivers'!I26</f>
        <v>GAAP Gross Profit</v>
      </c>
      <c r="B1013">
        <f>'Expense Drivers'!J26</f>
        <v>0</v>
      </c>
      <c r="C1013">
        <f>'Expense Drivers'!K26</f>
        <v>0</v>
      </c>
      <c r="D1013">
        <f>'Expense Drivers'!L26</f>
        <v>0</v>
      </c>
      <c r="E1013">
        <f>'Expense Drivers'!M26</f>
        <v>0</v>
      </c>
      <c r="F1013">
        <f>'Expense Drivers'!N26</f>
        <v>0</v>
      </c>
      <c r="G1013">
        <f>'Expense Drivers'!O26</f>
        <v>0</v>
      </c>
      <c r="H1013">
        <f>'Expense Drivers'!P26</f>
        <v>0</v>
      </c>
      <c r="I1013">
        <f>'Expense Drivers'!Q26</f>
        <v>0</v>
      </c>
      <c r="J1013">
        <f>'Expense Drivers'!R26</f>
        <v>0</v>
      </c>
      <c r="K1013">
        <f>'Expense Drivers'!S26</f>
        <v>0</v>
      </c>
      <c r="L1013">
        <f>'Expense Drivers'!T26</f>
        <v>0</v>
      </c>
      <c r="M1013">
        <f>'Expense Drivers'!U26</f>
        <v>0</v>
      </c>
      <c r="N1013">
        <f>'Expense Drivers'!V26</f>
        <v>0</v>
      </c>
      <c r="O1013">
        <f>'Expense Drivers'!W26</f>
        <v>0</v>
      </c>
      <c r="P1013">
        <f>'Expense Drivers'!X26</f>
        <v>0</v>
      </c>
      <c r="Q1013">
        <f>'Expense Drivers'!Y26</f>
        <v>75.717000000000013</v>
      </c>
      <c r="R1013">
        <f>'Expense Drivers'!Z26</f>
        <v>80.5</v>
      </c>
      <c r="S1013">
        <f>'Expense Drivers'!AA26</f>
        <v>90.602000000000004</v>
      </c>
      <c r="T1013">
        <f>'Expense Drivers'!AB26</f>
        <v>107.98899999999998</v>
      </c>
      <c r="U1013">
        <f>'Expense Drivers'!AC26</f>
        <v>105.31500000000003</v>
      </c>
      <c r="V1013">
        <f>'Expense Drivers'!AD26</f>
        <v>107.82399999999998</v>
      </c>
      <c r="W1013">
        <f>'Expense Drivers'!AE26</f>
        <v>116.49799999999999</v>
      </c>
      <c r="X1013">
        <f>'Expense Drivers'!AF26</f>
        <v>142.17999999999995</v>
      </c>
      <c r="Y1013">
        <f>'Expense Drivers'!AG26</f>
        <v>144.15999999999997</v>
      </c>
      <c r="Z1013">
        <f>'Expense Drivers'!AH26</f>
        <v>145.95300000000003</v>
      </c>
      <c r="AA1013">
        <f>'Expense Drivers'!AI26</f>
        <v>154.22500000000002</v>
      </c>
      <c r="AB1013">
        <f>'Expense Drivers'!AJ26</f>
        <v>200.63900000000001</v>
      </c>
      <c r="AD1013">
        <f>'Expense Drivers'!AT26</f>
        <v>81.784999999999997</v>
      </c>
      <c r="AE1013">
        <f>'Expense Drivers'!AU26</f>
        <v>130.363</v>
      </c>
      <c r="AF1013">
        <f>'Expense Drivers'!AV26</f>
        <v>208.50900000000001</v>
      </c>
      <c r="AG1013">
        <f>'Expense Drivers'!AW26</f>
        <v>354.80799999999999</v>
      </c>
      <c r="AH1013">
        <f>'Expense Drivers'!AX26</f>
        <v>471.81700000000001</v>
      </c>
      <c r="AI1013">
        <f>'Expense Drivers'!AY26</f>
        <v>644.97699999999986</v>
      </c>
      <c r="AJ1013">
        <f>'Expense Drivers'!AZ26</f>
        <v>819.49600000000009</v>
      </c>
      <c r="AK1013">
        <f>'Expense Drivers'!BA26</f>
        <v>907.54107268329744</v>
      </c>
      <c r="AL1013">
        <f>'Expense Drivers'!BB26</f>
        <v>1008.0916220574411</v>
      </c>
      <c r="AM1013">
        <f>'Expense Drivers'!BC26</f>
        <v>1098.5764651364893</v>
      </c>
      <c r="AN1013">
        <f>'Expense Drivers'!BD26</f>
        <v>1182.418535474591</v>
      </c>
      <c r="AO1013">
        <f>'Expense Drivers'!BE26</f>
        <v>1258.1796787625622</v>
      </c>
      <c r="AP1013">
        <f>'Expense Drivers'!BF26</f>
        <v>1328.0065012494606</v>
      </c>
      <c r="AQ1013">
        <f>'Expense Drivers'!BG26</f>
        <v>1397.8182863636325</v>
      </c>
      <c r="AR1013">
        <f>'Expense Drivers'!BH26</f>
        <v>1465.4334491561931</v>
      </c>
      <c r="AS1013">
        <f>'Expense Drivers'!BI26</f>
        <v>1541.5044619156301</v>
      </c>
      <c r="AU1013">
        <f>'Expense Drivers'!AK26</f>
        <v>182.81900000000007</v>
      </c>
      <c r="AV1013">
        <f>'Expense Drivers'!AL26</f>
        <v>187.01400000000007</v>
      </c>
      <c r="AW1013">
        <f>'Expense Drivers'!AM26</f>
        <v>204.44599999999991</v>
      </c>
      <c r="AX1013">
        <f>'Expense Drivers'!AN26</f>
        <v>245.21699999999998</v>
      </c>
      <c r="AZ1013">
        <f t="shared" si="5"/>
        <v>182.81900000000007</v>
      </c>
      <c r="BA1013">
        <f t="shared" si="0"/>
        <v>187.01400000000007</v>
      </c>
      <c r="BB1013">
        <f t="shared" si="0"/>
        <v>204.44599999999991</v>
      </c>
      <c r="BC1013">
        <f t="shared" si="0"/>
        <v>245.21699999999998</v>
      </c>
      <c r="BD1013">
        <f t="shared" si="1"/>
        <v>0</v>
      </c>
      <c r="BE1013">
        <f t="shared" si="2"/>
        <v>182.81900000000007</v>
      </c>
      <c r="BF1013">
        <f t="shared" si="3"/>
        <v>187.01400000000007</v>
      </c>
      <c r="BG1013">
        <f t="shared" si="4"/>
        <v>204.44599999999991</v>
      </c>
    </row>
    <row r="1014" spans="1:59">
      <c r="A1014" t="str">
        <f>'Expense Drivers'!I27</f>
        <v>% Gross Margin (Gross)</v>
      </c>
      <c r="B1014">
        <f>'Expense Drivers'!J27</f>
        <v>0</v>
      </c>
      <c r="C1014">
        <f>'Expense Drivers'!K27</f>
        <v>0</v>
      </c>
      <c r="D1014">
        <f>'Expense Drivers'!L27</f>
        <v>0</v>
      </c>
      <c r="E1014">
        <f>'Expense Drivers'!M27</f>
        <v>0</v>
      </c>
      <c r="F1014">
        <f>'Expense Drivers'!N27</f>
        <v>0</v>
      </c>
      <c r="G1014">
        <f>'Expense Drivers'!O27</f>
        <v>0</v>
      </c>
      <c r="H1014">
        <f>'Expense Drivers'!P27</f>
        <v>0</v>
      </c>
      <c r="I1014">
        <f>'Expense Drivers'!Q27</f>
        <v>0</v>
      </c>
      <c r="J1014">
        <f>'Expense Drivers'!R27</f>
        <v>0</v>
      </c>
      <c r="K1014">
        <f>'Expense Drivers'!S27</f>
        <v>0</v>
      </c>
      <c r="L1014">
        <f>'Expense Drivers'!T27</f>
        <v>0</v>
      </c>
      <c r="M1014">
        <f>'Expense Drivers'!U27</f>
        <v>0</v>
      </c>
      <c r="N1014">
        <f>'Expense Drivers'!V27</f>
        <v>0</v>
      </c>
      <c r="O1014">
        <f>'Expense Drivers'!W27</f>
        <v>0</v>
      </c>
      <c r="P1014">
        <f>'Expense Drivers'!X27</f>
        <v>0</v>
      </c>
      <c r="Q1014">
        <f>'Expense Drivers'!Y27</f>
        <v>0.36248868973243142</v>
      </c>
      <c r="R1014">
        <f>'Expense Drivers'!Z27</f>
        <v>0.35519981644332466</v>
      </c>
      <c r="S1014">
        <f>'Expense Drivers'!AA27</f>
        <v>0.3508373831051908</v>
      </c>
      <c r="T1014">
        <f>'Expense Drivers'!AB27</f>
        <v>0.3666996050786277</v>
      </c>
      <c r="U1014">
        <f>'Expense Drivers'!AC27</f>
        <v>0.3580048407054377</v>
      </c>
      <c r="V1014">
        <f>'Expense Drivers'!AD27</f>
        <v>0.36024670404201714</v>
      </c>
      <c r="W1014">
        <f>'Expense Drivers'!AE27</f>
        <v>0.35018666923174036</v>
      </c>
      <c r="X1014">
        <f>'Expense Drivers'!AF27</f>
        <v>0.35811978298213171</v>
      </c>
      <c r="Y1014">
        <f>'Expense Drivers'!AG27</f>
        <v>0.35927457240195082</v>
      </c>
      <c r="Z1014">
        <f>'Expense Drivers'!AH27</f>
        <v>0.35842986633136958</v>
      </c>
      <c r="AA1014">
        <f>'Expense Drivers'!AI27</f>
        <v>0.36385234047472442</v>
      </c>
      <c r="AB1014">
        <f>'Expense Drivers'!AJ27</f>
        <v>0.3539699201693644</v>
      </c>
      <c r="AD1014">
        <f>'Expense Drivers'!AT27</f>
        <v>0.40965828833612167</v>
      </c>
      <c r="AE1014">
        <f>'Expense Drivers'!AU27</f>
        <v>0.37330939351505832</v>
      </c>
      <c r="AF1014">
        <f>'Expense Drivers'!AV27</f>
        <v>0.35375404212290773</v>
      </c>
      <c r="AG1014">
        <f>'Expense Drivers'!AW27</f>
        <v>0.35902728869676437</v>
      </c>
      <c r="AH1014">
        <f>'Expense Drivers'!AX27</f>
        <v>0.35658078704928314</v>
      </c>
      <c r="AI1014">
        <f>'Expense Drivers'!AY27</f>
        <v>0.35849063944782683</v>
      </c>
      <c r="AJ1014">
        <f>'Expense Drivers'!AZ27</f>
        <v>0.35681564754192224</v>
      </c>
      <c r="AK1014">
        <f>'Expense Drivers'!BA27</f>
        <v>0.35406346758204527</v>
      </c>
      <c r="AL1014">
        <f>'Expense Drivers'!BB27</f>
        <v>0.35407714784270816</v>
      </c>
      <c r="AM1014">
        <f>'Expense Drivers'!BC27</f>
        <v>0.3535560697770973</v>
      </c>
      <c r="AN1014">
        <f>'Expense Drivers'!BD27</f>
        <v>0.35408770996460037</v>
      </c>
      <c r="AO1014">
        <f>'Expense Drivers'!BE27</f>
        <v>0.35370457895102181</v>
      </c>
      <c r="AP1014">
        <f>'Expense Drivers'!BF27</f>
        <v>0.35327718639374406</v>
      </c>
      <c r="AQ1014">
        <f>'Expense Drivers'!BG27</f>
        <v>0.35381658589965526</v>
      </c>
      <c r="AR1014">
        <f>'Expense Drivers'!BH27</f>
        <v>0.35389420476271527</v>
      </c>
      <c r="AS1014">
        <f>'Expense Drivers'!BI27</f>
        <v>0.35514468154760714</v>
      </c>
      <c r="AU1014">
        <f>'Expense Drivers'!AK27</f>
        <v>0.35384299752064691</v>
      </c>
      <c r="AV1014">
        <f>'Expense Drivers'!AL27</f>
        <v>0.34503027552387183</v>
      </c>
      <c r="AW1014">
        <f>'Expense Drivers'!AM27</f>
        <v>0.36251026201608927</v>
      </c>
      <c r="AX1014">
        <f>'Expense Drivers'!AN27</f>
        <v>0.36380670918696617</v>
      </c>
      <c r="AZ1014">
        <f t="shared" si="5"/>
        <v>0.35384299752064691</v>
      </c>
      <c r="BA1014">
        <f t="shared" si="0"/>
        <v>0.34503027552387183</v>
      </c>
      <c r="BB1014">
        <f t="shared" si="0"/>
        <v>0.36251026201608927</v>
      </c>
      <c r="BC1014">
        <f t="shared" si="0"/>
        <v>0.36380670918696617</v>
      </c>
      <c r="BD1014">
        <f t="shared" si="1"/>
        <v>0</v>
      </c>
      <c r="BE1014">
        <f t="shared" si="2"/>
        <v>0.35384299752064691</v>
      </c>
      <c r="BF1014">
        <f t="shared" si="3"/>
        <v>0.34503027552387183</v>
      </c>
      <c r="BG1014">
        <f t="shared" si="4"/>
        <v>0.36251026201608927</v>
      </c>
    </row>
    <row r="1015" spans="1:59">
      <c r="A1015">
        <f>Model!H53</f>
        <v>0</v>
      </c>
      <c r="B1015" t="str">
        <f>Model!I53</f>
        <v>Related One-Time Tax Items</v>
      </c>
      <c r="C1015">
        <f>Model!J53</f>
        <v>0</v>
      </c>
      <c r="D1015">
        <f>Model!K53</f>
        <v>0</v>
      </c>
      <c r="E1015">
        <f>Model!L53</f>
        <v>0</v>
      </c>
      <c r="F1015">
        <f>Model!M53</f>
        <v>0</v>
      </c>
      <c r="G1015">
        <f>Model!N53</f>
        <v>0</v>
      </c>
      <c r="H1015">
        <f>Model!O53</f>
        <v>0</v>
      </c>
      <c r="I1015">
        <f>Model!P53</f>
        <v>0</v>
      </c>
      <c r="J1015">
        <f>Model!Q53</f>
        <v>0</v>
      </c>
      <c r="K1015">
        <f>Model!R53</f>
        <v>0</v>
      </c>
      <c r="L1015">
        <f>Model!S53</f>
        <v>0</v>
      </c>
      <c r="M1015">
        <f>Model!T53</f>
        <v>0</v>
      </c>
      <c r="N1015">
        <f>Model!U53</f>
        <v>0</v>
      </c>
      <c r="O1015">
        <f>Model!V53</f>
        <v>0</v>
      </c>
      <c r="P1015">
        <f>Model!W53</f>
        <v>0</v>
      </c>
      <c r="Q1015">
        <f>Model!X53</f>
        <v>0</v>
      </c>
      <c r="R1015">
        <f>Model!Y53</f>
        <v>5.1999999999999998E-2</v>
      </c>
      <c r="S1015">
        <f>Model!Z53</f>
        <v>0.41299999999999998</v>
      </c>
      <c r="T1015">
        <f>Model!AA53</f>
        <v>7.0000000000000001E-3</v>
      </c>
      <c r="U1015">
        <f>Model!AB53</f>
        <v>3.1E-2</v>
      </c>
      <c r="V1015">
        <f>Model!AC53</f>
        <v>0.13</v>
      </c>
      <c r="W1015">
        <f>Model!AD53</f>
        <v>0.42599999999999999</v>
      </c>
      <c r="X1015">
        <f>Model!AE53</f>
        <v>0.27400000000000002</v>
      </c>
      <c r="Y1015">
        <f>Model!AF53</f>
        <v>4.7E-2</v>
      </c>
      <c r="Z1015">
        <f>Model!AG53</f>
        <v>0.22800000000000001</v>
      </c>
      <c r="AA1015">
        <f>Model!AH53</f>
        <v>0.159</v>
      </c>
      <c r="AB1015">
        <f>Model!AI53</f>
        <v>0.129</v>
      </c>
      <c r="AD1015">
        <f>Model!AS53</f>
        <v>0</v>
      </c>
      <c r="AE1015">
        <f>Model!AT53</f>
        <v>0</v>
      </c>
      <c r="AF1015">
        <f>Model!AU53</f>
        <v>0</v>
      </c>
      <c r="AG1015">
        <f>Model!AV53</f>
        <v>9.8000000000000004E-2</v>
      </c>
      <c r="AH1015">
        <f>Model!AW53</f>
        <v>0.503</v>
      </c>
      <c r="AI1015">
        <f>Model!AX53</f>
        <v>0.87700000000000011</v>
      </c>
      <c r="AJ1015">
        <f>Model!AY53</f>
        <v>0.94799999999999995</v>
      </c>
      <c r="AK1015">
        <f>Model!AZ53</f>
        <v>10.792999999999999</v>
      </c>
      <c r="AL1015">
        <f>Model!BA53</f>
        <v>0.08</v>
      </c>
      <c r="AM1015">
        <f>Model!BB53</f>
        <v>0.08</v>
      </c>
      <c r="AN1015">
        <f>Model!BC53</f>
        <v>0.08</v>
      </c>
      <c r="AO1015">
        <f>Model!BD53</f>
        <v>0.08</v>
      </c>
      <c r="AP1015">
        <f>Model!BE53</f>
        <v>0.08</v>
      </c>
      <c r="AQ1015">
        <f>Model!BF53</f>
        <v>0.08</v>
      </c>
      <c r="AR1015">
        <f>Model!BG53</f>
        <v>0.08</v>
      </c>
      <c r="AS1015">
        <f>Model!BH53</f>
        <v>0.08</v>
      </c>
      <c r="AT1015">
        <f>Model!BI53</f>
        <v>0.08</v>
      </c>
      <c r="AU1015">
        <f>Model!AJ53</f>
        <v>0.432</v>
      </c>
      <c r="AV1015">
        <f>Model!AK53</f>
        <v>3.3170000000000002</v>
      </c>
      <c r="AW1015">
        <f>Model!AL53</f>
        <v>4.2549999999999999</v>
      </c>
      <c r="AX1015">
        <f>Model!AM53</f>
        <v>4.3090000000000002</v>
      </c>
      <c r="AZ1015">
        <f t="shared" si="5"/>
        <v>0.432</v>
      </c>
      <c r="BA1015">
        <f t="shared" si="0"/>
        <v>3.3170000000000002</v>
      </c>
      <c r="BB1015">
        <f t="shared" si="0"/>
        <v>4.2549999999999999</v>
      </c>
      <c r="BC1015">
        <f t="shared" si="0"/>
        <v>4.3090000000000002</v>
      </c>
      <c r="BD1015">
        <f t="shared" si="1"/>
        <v>0</v>
      </c>
      <c r="BE1015">
        <f t="shared" si="2"/>
        <v>0.432</v>
      </c>
      <c r="BF1015">
        <f t="shared" si="3"/>
        <v>3.3170000000000002</v>
      </c>
      <c r="BG1015">
        <f t="shared" si="4"/>
        <v>4.2549999999999999</v>
      </c>
    </row>
    <row r="1016" spans="1:59">
      <c r="A1016">
        <f>Model!H54</f>
        <v>0</v>
      </c>
      <c r="B1016" t="str">
        <f>Model!I54</f>
        <v>Income tax provision/(benefit) (Non-GAAP)</v>
      </c>
      <c r="C1016">
        <f>Model!J54</f>
        <v>0</v>
      </c>
      <c r="D1016">
        <f>Model!K54</f>
        <v>0</v>
      </c>
      <c r="E1016">
        <f>Model!L54</f>
        <v>0</v>
      </c>
      <c r="F1016">
        <f>Model!M54</f>
        <v>0</v>
      </c>
      <c r="G1016">
        <f>Model!N54</f>
        <v>0</v>
      </c>
      <c r="H1016">
        <f>Model!O54</f>
        <v>0</v>
      </c>
      <c r="I1016">
        <f>Model!P54</f>
        <v>0</v>
      </c>
      <c r="J1016">
        <f>Model!Q54</f>
        <v>0</v>
      </c>
      <c r="K1016">
        <f>Model!R54</f>
        <v>0</v>
      </c>
      <c r="L1016">
        <f>Model!S54</f>
        <v>0</v>
      </c>
      <c r="M1016">
        <f>Model!T54</f>
        <v>0</v>
      </c>
      <c r="N1016">
        <f>Model!U54</f>
        <v>0</v>
      </c>
      <c r="O1016">
        <f>Model!V54</f>
        <v>0</v>
      </c>
      <c r="P1016">
        <f>Model!W54</f>
        <v>0</v>
      </c>
      <c r="Q1016">
        <f>Model!X54</f>
        <v>0</v>
      </c>
      <c r="R1016">
        <f>Model!Y54</f>
        <v>4.4419999999999993</v>
      </c>
      <c r="S1016">
        <f>Model!Z54</f>
        <v>5.2780000000000005</v>
      </c>
      <c r="T1016">
        <f>Model!AA54</f>
        <v>4.2119999999999997</v>
      </c>
      <c r="U1016">
        <f>Model!AB54</f>
        <v>4.149</v>
      </c>
      <c r="V1016">
        <f>Model!AC54</f>
        <v>7.2729999999999997</v>
      </c>
      <c r="W1016">
        <f>Model!AD54</f>
        <v>1.7909999999999999</v>
      </c>
      <c r="X1016">
        <f>Model!AE54</f>
        <v>5.6619999999999999</v>
      </c>
      <c r="Y1016">
        <f>Model!AF54</f>
        <v>-4.3310000000000004</v>
      </c>
      <c r="Z1016">
        <f>Model!AG54</f>
        <v>8.1720000000000006</v>
      </c>
      <c r="AA1016">
        <f>Model!AH54</f>
        <v>4.609</v>
      </c>
      <c r="AB1016">
        <f>Model!AI54</f>
        <v>7.7029999999999994</v>
      </c>
      <c r="AD1016">
        <f>Model!AS54</f>
        <v>0</v>
      </c>
      <c r="AE1016">
        <f>Model!AT54</f>
        <v>6.11</v>
      </c>
      <c r="AF1016">
        <f>Model!AU54</f>
        <v>8.4220000000000006</v>
      </c>
      <c r="AG1016">
        <f>Model!AV54</f>
        <v>3.3009999999999997</v>
      </c>
      <c r="AH1016">
        <f>Model!AW54</f>
        <v>18.081</v>
      </c>
      <c r="AI1016">
        <f>Model!AX54</f>
        <v>10.395</v>
      </c>
      <c r="AJ1016">
        <f>Model!AY54</f>
        <v>34.076999999999998</v>
      </c>
      <c r="AK1016">
        <f>Model!AZ54</f>
        <v>42.443999999999996</v>
      </c>
      <c r="AL1016">
        <f>Model!BA54</f>
        <v>43.079099898042244</v>
      </c>
      <c r="AM1016">
        <f>Model!BB54</f>
        <v>46.870739431148209</v>
      </c>
      <c r="AN1016">
        <f>Model!BC54</f>
        <v>52.445245127059628</v>
      </c>
      <c r="AO1016">
        <f>Model!BD54</f>
        <v>54.421408703594714</v>
      </c>
      <c r="AP1016">
        <f>Model!BE54</f>
        <v>55.47678825851257</v>
      </c>
      <c r="AQ1016">
        <f>Model!BF54</f>
        <v>54.226029205611724</v>
      </c>
      <c r="AR1016">
        <f>Model!BG54</f>
        <v>51.655185132742005</v>
      </c>
      <c r="AS1016">
        <f>Model!BH54</f>
        <v>46.249430606664227</v>
      </c>
      <c r="AT1016">
        <f>Model!BI54</f>
        <v>42.797662885757987</v>
      </c>
      <c r="AU1016">
        <f>Model!AJ54</f>
        <v>13.593</v>
      </c>
      <c r="AV1016">
        <f>Model!AK54</f>
        <v>7.5179999999999998</v>
      </c>
      <c r="AW1016">
        <f>Model!AL54</f>
        <v>7.92</v>
      </c>
      <c r="AX1016">
        <f>Model!AM54</f>
        <v>12.167</v>
      </c>
      <c r="AZ1016">
        <f t="shared" si="5"/>
        <v>13.593</v>
      </c>
      <c r="BA1016">
        <f t="shared" si="0"/>
        <v>7.5179999999999998</v>
      </c>
      <c r="BB1016">
        <f t="shared" si="0"/>
        <v>7.92</v>
      </c>
      <c r="BC1016">
        <f t="shared" si="0"/>
        <v>12.167</v>
      </c>
      <c r="BD1016">
        <f t="shared" si="1"/>
        <v>0</v>
      </c>
      <c r="BE1016">
        <f t="shared" si="2"/>
        <v>13.593</v>
      </c>
      <c r="BF1016">
        <f t="shared" si="3"/>
        <v>7.5179999999999998</v>
      </c>
      <c r="BG1016">
        <f t="shared" si="4"/>
        <v>7.92</v>
      </c>
    </row>
    <row r="1017" spans="1:59">
      <c r="A1017">
        <f>Model!H55</f>
        <v>0</v>
      </c>
      <c r="B1017" t="str">
        <f>Model!I55</f>
        <v>Tax rate (Non-GAAP)</v>
      </c>
      <c r="C1017">
        <f>Model!J55</f>
        <v>0</v>
      </c>
      <c r="D1017">
        <f>Model!K55</f>
        <v>0</v>
      </c>
      <c r="E1017">
        <f>Model!L55</f>
        <v>0</v>
      </c>
      <c r="F1017">
        <f>Model!M55</f>
        <v>0</v>
      </c>
      <c r="G1017">
        <f>Model!N55</f>
        <v>0</v>
      </c>
      <c r="H1017">
        <f>Model!O55</f>
        <v>0</v>
      </c>
      <c r="I1017">
        <f>Model!P55</f>
        <v>0</v>
      </c>
      <c r="J1017">
        <f>Model!Q55</f>
        <v>0</v>
      </c>
      <c r="K1017">
        <f>Model!R55</f>
        <v>0</v>
      </c>
      <c r="L1017">
        <f>Model!S55</f>
        <v>0</v>
      </c>
      <c r="M1017">
        <f>Model!T55</f>
        <v>0</v>
      </c>
      <c r="N1017">
        <f>Model!U55</f>
        <v>0</v>
      </c>
      <c r="O1017">
        <f>Model!V55</f>
        <v>0</v>
      </c>
      <c r="P1017">
        <f>Model!W55</f>
        <v>0</v>
      </c>
      <c r="Q1017">
        <f>Model!X55</f>
        <v>0</v>
      </c>
      <c r="R1017">
        <f>Model!Y55</f>
        <v>0.30027715811532479</v>
      </c>
      <c r="S1017">
        <f>Model!Z55</f>
        <v>0.451497005988024</v>
      </c>
      <c r="T1017">
        <f>Model!AA55</f>
        <v>0.16420412459553224</v>
      </c>
      <c r="U1017">
        <f>Model!AB55</f>
        <v>0.12425131768088182</v>
      </c>
      <c r="V1017">
        <f>Model!AC55</f>
        <v>0.26642977507509691</v>
      </c>
      <c r="W1017">
        <f>Model!AD55</f>
        <v>0.1651604573957951</v>
      </c>
      <c r="X1017">
        <f>Model!AE55</f>
        <v>0.3550956412668555</v>
      </c>
      <c r="Y1017">
        <f>Model!AF55</f>
        <v>-0.10761585290098163</v>
      </c>
      <c r="Z1017">
        <f>Model!AG55</f>
        <v>0.23341902313624682</v>
      </c>
      <c r="AA1017">
        <f>Model!AH55</f>
        <v>0.17859495485720922</v>
      </c>
      <c r="AB1017">
        <f>Model!AI55</f>
        <v>0.20169673483281381</v>
      </c>
      <c r="AD1017">
        <f>Model!AS55</f>
        <v>0</v>
      </c>
      <c r="AE1017">
        <f>Model!AT55</f>
        <v>0.36659266814663699</v>
      </c>
      <c r="AF1017">
        <f>Model!AU55</f>
        <v>0.59318213832934208</v>
      </c>
      <c r="AG1017">
        <f>Model!AV55</f>
        <v>0.22677933498213837</v>
      </c>
      <c r="AH1017">
        <f>Model!AW55</f>
        <v>0.21140939597315445</v>
      </c>
      <c r="AI1017">
        <f>Model!AX55</f>
        <v>0.11019590382902932</v>
      </c>
      <c r="AJ1017">
        <f>Model!AY55</f>
        <v>0.20375131541184363</v>
      </c>
      <c r="AK1017">
        <f>Model!AZ55</f>
        <v>0.20599683559662577</v>
      </c>
      <c r="AL1017">
        <f>Model!BA55</f>
        <v>0.19830683335766999</v>
      </c>
      <c r="AM1017">
        <f>Model!BB55</f>
        <v>0.1964671432486593</v>
      </c>
      <c r="AN1017">
        <f>Model!BC55</f>
        <v>0.19791032994019947</v>
      </c>
      <c r="AO1017">
        <f>Model!BD55</f>
        <v>0.19019076890041056</v>
      </c>
      <c r="AP1017">
        <f>Model!BE55</f>
        <v>0.18329948742174568</v>
      </c>
      <c r="AQ1017">
        <f>Model!BF55</f>
        <v>0.1740340119499911</v>
      </c>
      <c r="AR1017">
        <f>Model!BG55</f>
        <v>0.16105119439692928</v>
      </c>
      <c r="AS1017">
        <f>Model!BH55</f>
        <v>0.14195970764412219</v>
      </c>
      <c r="AT1017">
        <f>Model!BI55</f>
        <v>0.12721102066786785</v>
      </c>
      <c r="AU1017">
        <f>Model!AJ55</f>
        <v>0.19919402110199286</v>
      </c>
      <c r="AV1017">
        <f>Model!AK55</f>
        <v>0.22083835149663639</v>
      </c>
      <c r="AW1017">
        <f>Model!AL55</f>
        <v>0.30014780005305552</v>
      </c>
      <c r="AX1017">
        <f>Model!AM55</f>
        <v>0.23186279180562203</v>
      </c>
      <c r="AZ1017">
        <f t="shared" si="5"/>
        <v>0.19919402110199286</v>
      </c>
      <c r="BA1017">
        <f t="shared" si="0"/>
        <v>0.22083835149663639</v>
      </c>
      <c r="BB1017">
        <f t="shared" si="0"/>
        <v>0.30014780005305552</v>
      </c>
      <c r="BC1017">
        <f t="shared" si="0"/>
        <v>0.23186279180562203</v>
      </c>
      <c r="BD1017">
        <f t="shared" si="1"/>
        <v>0</v>
      </c>
      <c r="BE1017">
        <f t="shared" si="2"/>
        <v>0.19919402110199286</v>
      </c>
      <c r="BF1017">
        <f t="shared" si="3"/>
        <v>0.22083835149663639</v>
      </c>
      <c r="BG1017">
        <f t="shared" si="4"/>
        <v>0.30014780005305552</v>
      </c>
    </row>
    <row r="1018" spans="1:59">
      <c r="A1018" t="str">
        <f>Model!I53</f>
        <v>Related One-Time Tax Items</v>
      </c>
      <c r="B1018">
        <f>Model!J53</f>
        <v>0</v>
      </c>
      <c r="C1018">
        <f>Model!K53</f>
        <v>0</v>
      </c>
      <c r="D1018">
        <f>Model!L53</f>
        <v>0</v>
      </c>
      <c r="E1018">
        <f>Model!M53</f>
        <v>0</v>
      </c>
      <c r="F1018">
        <f>Model!N53</f>
        <v>0</v>
      </c>
      <c r="G1018">
        <f>Model!O53</f>
        <v>0</v>
      </c>
      <c r="H1018">
        <f>Model!P53</f>
        <v>0</v>
      </c>
      <c r="I1018">
        <f>Model!Q53</f>
        <v>0</v>
      </c>
      <c r="J1018">
        <f>Model!R53</f>
        <v>0</v>
      </c>
      <c r="K1018">
        <f>Model!S53</f>
        <v>0</v>
      </c>
      <c r="L1018">
        <f>Model!T53</f>
        <v>0</v>
      </c>
      <c r="M1018">
        <f>Model!U53</f>
        <v>0</v>
      </c>
      <c r="N1018">
        <f>Model!V53</f>
        <v>0</v>
      </c>
      <c r="O1018">
        <f>Model!W53</f>
        <v>0</v>
      </c>
      <c r="P1018">
        <f>Model!X53</f>
        <v>0</v>
      </c>
      <c r="Q1018">
        <f>Model!Y53</f>
        <v>5.1999999999999998E-2</v>
      </c>
      <c r="R1018">
        <f>Model!Z53</f>
        <v>0.41299999999999998</v>
      </c>
      <c r="S1018">
        <f>Model!AA53</f>
        <v>7.0000000000000001E-3</v>
      </c>
      <c r="T1018">
        <f>Model!AB53</f>
        <v>3.1E-2</v>
      </c>
      <c r="U1018">
        <f>Model!AC53</f>
        <v>0.13</v>
      </c>
      <c r="V1018">
        <f>Model!AD53</f>
        <v>0.42599999999999999</v>
      </c>
      <c r="W1018">
        <f>Model!AE53</f>
        <v>0.27400000000000002</v>
      </c>
      <c r="X1018">
        <f>Model!AF53</f>
        <v>4.7E-2</v>
      </c>
      <c r="Y1018">
        <f>Model!AG53</f>
        <v>0.22800000000000001</v>
      </c>
      <c r="Z1018">
        <f>Model!AH53</f>
        <v>0.159</v>
      </c>
      <c r="AA1018">
        <f>Model!AI53</f>
        <v>0.129</v>
      </c>
      <c r="AB1018">
        <f>Model!AJ53</f>
        <v>0.432</v>
      </c>
      <c r="AD1018">
        <f>Model!AT53</f>
        <v>0</v>
      </c>
      <c r="AE1018">
        <f>Model!AU53</f>
        <v>0</v>
      </c>
      <c r="AF1018">
        <f>Model!AV53</f>
        <v>9.8000000000000004E-2</v>
      </c>
      <c r="AG1018">
        <f>Model!AW53</f>
        <v>0.503</v>
      </c>
      <c r="AH1018">
        <f>Model!AX53</f>
        <v>0.87700000000000011</v>
      </c>
      <c r="AI1018">
        <f>Model!AY53</f>
        <v>0.94799999999999995</v>
      </c>
      <c r="AJ1018">
        <f>Model!AZ53</f>
        <v>10.792999999999999</v>
      </c>
      <c r="AK1018">
        <f>Model!BA53</f>
        <v>0.08</v>
      </c>
      <c r="AL1018">
        <f>Model!BB53</f>
        <v>0.08</v>
      </c>
      <c r="AM1018">
        <f>Model!BC53</f>
        <v>0.08</v>
      </c>
      <c r="AU1018">
        <f>Model!AK53</f>
        <v>3.3170000000000002</v>
      </c>
      <c r="AV1018">
        <f>Model!AL53</f>
        <v>4.2549999999999999</v>
      </c>
      <c r="AW1018">
        <f>Model!AM53</f>
        <v>4.3090000000000002</v>
      </c>
      <c r="AX1018">
        <f>Model!AN53</f>
        <v>-1.0880000000000001</v>
      </c>
      <c r="AZ1018">
        <f t="shared" si="5"/>
        <v>3.3170000000000002</v>
      </c>
      <c r="BA1018">
        <f t="shared" si="0"/>
        <v>4.2549999999999999</v>
      </c>
      <c r="BB1018">
        <f t="shared" si="0"/>
        <v>4.3090000000000002</v>
      </c>
      <c r="BC1018">
        <f t="shared" si="0"/>
        <v>-1.0880000000000001</v>
      </c>
      <c r="BD1018">
        <f t="shared" si="1"/>
        <v>0</v>
      </c>
      <c r="BE1018">
        <f t="shared" si="2"/>
        <v>3.3170000000000002</v>
      </c>
      <c r="BF1018">
        <f t="shared" si="3"/>
        <v>4.2549999999999999</v>
      </c>
      <c r="BG1018">
        <f t="shared" si="4"/>
        <v>4.3090000000000002</v>
      </c>
    </row>
    <row r="1019" spans="1:59">
      <c r="A1019" t="str">
        <f>Model!I54</f>
        <v>Income tax provision/(benefit) (Non-GAAP)</v>
      </c>
      <c r="B1019">
        <f>Model!J54</f>
        <v>0</v>
      </c>
      <c r="C1019">
        <f>Model!K54</f>
        <v>0</v>
      </c>
      <c r="D1019">
        <f>Model!L54</f>
        <v>0</v>
      </c>
      <c r="E1019">
        <f>Model!M54</f>
        <v>0</v>
      </c>
      <c r="F1019">
        <f>Model!N54</f>
        <v>0</v>
      </c>
      <c r="G1019">
        <f>Model!O54</f>
        <v>0</v>
      </c>
      <c r="H1019">
        <f>Model!P54</f>
        <v>0</v>
      </c>
      <c r="I1019">
        <f>Model!Q54</f>
        <v>0</v>
      </c>
      <c r="J1019">
        <f>Model!R54</f>
        <v>0</v>
      </c>
      <c r="K1019">
        <f>Model!S54</f>
        <v>0</v>
      </c>
      <c r="L1019">
        <f>Model!T54</f>
        <v>0</v>
      </c>
      <c r="M1019">
        <f>Model!U54</f>
        <v>0</v>
      </c>
      <c r="N1019">
        <f>Model!V54</f>
        <v>0</v>
      </c>
      <c r="O1019">
        <f>Model!W54</f>
        <v>0</v>
      </c>
      <c r="P1019">
        <f>Model!X54</f>
        <v>0</v>
      </c>
      <c r="Q1019">
        <f>Model!Y54</f>
        <v>4.4419999999999993</v>
      </c>
      <c r="R1019">
        <f>Model!Z54</f>
        <v>5.2780000000000005</v>
      </c>
      <c r="S1019">
        <f>Model!AA54</f>
        <v>4.2119999999999997</v>
      </c>
      <c r="T1019">
        <f>Model!AB54</f>
        <v>4.149</v>
      </c>
      <c r="U1019">
        <f>Model!AC54</f>
        <v>7.2729999999999997</v>
      </c>
      <c r="V1019">
        <f>Model!AD54</f>
        <v>1.7909999999999999</v>
      </c>
      <c r="W1019">
        <f>Model!AE54</f>
        <v>5.6619999999999999</v>
      </c>
      <c r="X1019">
        <f>Model!AF54</f>
        <v>-4.3310000000000004</v>
      </c>
      <c r="Y1019">
        <f>Model!AG54</f>
        <v>8.1720000000000006</v>
      </c>
      <c r="Z1019">
        <f>Model!AH54</f>
        <v>4.609</v>
      </c>
      <c r="AA1019">
        <f>Model!AI54</f>
        <v>7.7029999999999994</v>
      </c>
      <c r="AB1019">
        <f>Model!AJ54</f>
        <v>13.593</v>
      </c>
      <c r="AD1019">
        <f>Model!AT54</f>
        <v>6.11</v>
      </c>
      <c r="AE1019">
        <f>Model!AU54</f>
        <v>8.4220000000000006</v>
      </c>
      <c r="AF1019">
        <f>Model!AV54</f>
        <v>3.3009999999999997</v>
      </c>
      <c r="AG1019">
        <f>Model!AW54</f>
        <v>18.081</v>
      </c>
      <c r="AH1019">
        <f>Model!AX54</f>
        <v>10.395</v>
      </c>
      <c r="AI1019">
        <f>Model!AY54</f>
        <v>34.076999999999998</v>
      </c>
      <c r="AJ1019">
        <f>Model!AZ54</f>
        <v>42.443999999999996</v>
      </c>
      <c r="AK1019">
        <f>Model!BA54</f>
        <v>43.079099898042244</v>
      </c>
      <c r="AL1019">
        <f>Model!BB54</f>
        <v>46.870739431148209</v>
      </c>
      <c r="AM1019">
        <f>Model!BC54</f>
        <v>52.445245127059628</v>
      </c>
      <c r="AU1019">
        <f>Model!AK54</f>
        <v>7.5179999999999998</v>
      </c>
      <c r="AV1019">
        <f>Model!AL54</f>
        <v>7.92</v>
      </c>
      <c r="AW1019">
        <f>Model!AM54</f>
        <v>12.167</v>
      </c>
      <c r="AX1019">
        <f>Model!AN54</f>
        <v>14.838999999999999</v>
      </c>
      <c r="AZ1019">
        <f t="shared" si="5"/>
        <v>7.5179999999999998</v>
      </c>
      <c r="BA1019">
        <f t="shared" si="0"/>
        <v>7.92</v>
      </c>
      <c r="BB1019">
        <f t="shared" si="0"/>
        <v>12.167</v>
      </c>
      <c r="BC1019">
        <f t="shared" si="0"/>
        <v>14.838999999999999</v>
      </c>
      <c r="BD1019">
        <f t="shared" si="1"/>
        <v>0</v>
      </c>
      <c r="BE1019">
        <f t="shared" si="2"/>
        <v>7.5179999999999998</v>
      </c>
      <c r="BF1019">
        <f t="shared" si="3"/>
        <v>7.92</v>
      </c>
      <c r="BG1019">
        <f t="shared" si="4"/>
        <v>12.167</v>
      </c>
    </row>
    <row r="1020" spans="1:59">
      <c r="A1020" t="str">
        <f>Model!I55</f>
        <v>Tax rate (Non-GAAP)</v>
      </c>
      <c r="B1020">
        <f>Model!J55</f>
        <v>0</v>
      </c>
      <c r="C1020">
        <f>Model!K55</f>
        <v>0</v>
      </c>
      <c r="D1020">
        <f>Model!L55</f>
        <v>0</v>
      </c>
      <c r="E1020">
        <f>Model!M55</f>
        <v>0</v>
      </c>
      <c r="F1020">
        <f>Model!N55</f>
        <v>0</v>
      </c>
      <c r="G1020">
        <f>Model!O55</f>
        <v>0</v>
      </c>
      <c r="H1020">
        <f>Model!P55</f>
        <v>0</v>
      </c>
      <c r="I1020">
        <f>Model!Q55</f>
        <v>0</v>
      </c>
      <c r="J1020">
        <f>Model!R55</f>
        <v>0</v>
      </c>
      <c r="K1020">
        <f>Model!S55</f>
        <v>0</v>
      </c>
      <c r="L1020">
        <f>Model!T55</f>
        <v>0</v>
      </c>
      <c r="M1020">
        <f>Model!U55</f>
        <v>0</v>
      </c>
      <c r="N1020">
        <f>Model!V55</f>
        <v>0</v>
      </c>
      <c r="O1020">
        <f>Model!W55</f>
        <v>0</v>
      </c>
      <c r="P1020">
        <f>Model!X55</f>
        <v>0</v>
      </c>
      <c r="Q1020">
        <f>Model!Y55</f>
        <v>0.30027715811532479</v>
      </c>
      <c r="R1020">
        <f>Model!Z55</f>
        <v>0.451497005988024</v>
      </c>
      <c r="S1020">
        <f>Model!AA55</f>
        <v>0.16420412459553224</v>
      </c>
      <c r="T1020">
        <f>Model!AB55</f>
        <v>0.12425131768088182</v>
      </c>
      <c r="U1020">
        <f>Model!AC55</f>
        <v>0.26642977507509691</v>
      </c>
      <c r="V1020">
        <f>Model!AD55</f>
        <v>0.1651604573957951</v>
      </c>
      <c r="W1020">
        <f>Model!AE55</f>
        <v>0.3550956412668555</v>
      </c>
      <c r="X1020">
        <f>Model!AF55</f>
        <v>-0.10761585290098163</v>
      </c>
      <c r="Y1020">
        <f>Model!AG55</f>
        <v>0.23341902313624682</v>
      </c>
      <c r="Z1020">
        <f>Model!AH55</f>
        <v>0.17859495485720922</v>
      </c>
      <c r="AA1020">
        <f>Model!AI55</f>
        <v>0.20169673483281381</v>
      </c>
      <c r="AB1020">
        <f>Model!AJ55</f>
        <v>0.19919402110199286</v>
      </c>
      <c r="AD1020">
        <f>Model!AT55</f>
        <v>0.36659266814663699</v>
      </c>
      <c r="AE1020">
        <f>Model!AU55</f>
        <v>0.59318213832934208</v>
      </c>
      <c r="AF1020">
        <f>Model!AV55</f>
        <v>0.22677933498213837</v>
      </c>
      <c r="AG1020">
        <f>Model!AW55</f>
        <v>0.21140939597315445</v>
      </c>
      <c r="AH1020">
        <f>Model!AX55</f>
        <v>0.11019590382902932</v>
      </c>
      <c r="AI1020">
        <f>Model!AY55</f>
        <v>0.20375131541184363</v>
      </c>
      <c r="AJ1020">
        <f>Model!AZ55</f>
        <v>0.20599683559662577</v>
      </c>
      <c r="AK1020">
        <f>Model!BA55</f>
        <v>0.19830683335766999</v>
      </c>
      <c r="AL1020">
        <f>Model!BB55</f>
        <v>0.1964671432486593</v>
      </c>
      <c r="AM1020">
        <f>Model!BC55</f>
        <v>0.19791032994019947</v>
      </c>
      <c r="AU1020">
        <f>Model!AK55</f>
        <v>0.22083835149663639</v>
      </c>
      <c r="AV1020">
        <f>Model!AL55</f>
        <v>0.30014780005305552</v>
      </c>
      <c r="AW1020">
        <f>Model!AM55</f>
        <v>0.23186279180562203</v>
      </c>
      <c r="AX1020">
        <f>Model!AN55</f>
        <v>0.15932443604582505</v>
      </c>
      <c r="AZ1020">
        <f t="shared" si="5"/>
        <v>0.22083835149663639</v>
      </c>
      <c r="BA1020">
        <f t="shared" si="0"/>
        <v>0.30014780005305552</v>
      </c>
      <c r="BB1020">
        <f t="shared" si="0"/>
        <v>0.23186279180562203</v>
      </c>
      <c r="BC1020">
        <f t="shared" si="0"/>
        <v>0.15932443604582505</v>
      </c>
      <c r="BD1020">
        <f t="shared" si="1"/>
        <v>0</v>
      </c>
      <c r="BE1020">
        <f t="shared" si="2"/>
        <v>0.22083835149663639</v>
      </c>
      <c r="BF1020">
        <f t="shared" si="3"/>
        <v>0.30014780005305552</v>
      </c>
      <c r="BG1020">
        <f t="shared" si="4"/>
        <v>0.23186279180562203</v>
      </c>
    </row>
    <row r="1021" spans="1:59">
      <c r="A1021" t="str">
        <f>Model!I48</f>
        <v>Pre-tax income (Non-GAAP)</v>
      </c>
      <c r="B1021">
        <f>Model!J48</f>
        <v>0</v>
      </c>
      <c r="C1021">
        <f>Model!K48</f>
        <v>0</v>
      </c>
      <c r="D1021">
        <f>Model!L48</f>
        <v>0</v>
      </c>
      <c r="E1021">
        <f>Model!M48</f>
        <v>0</v>
      </c>
      <c r="F1021">
        <f>Model!N48</f>
        <v>0</v>
      </c>
      <c r="G1021">
        <f>Model!O48</f>
        <v>0</v>
      </c>
      <c r="H1021">
        <f>Model!P48</f>
        <v>0</v>
      </c>
      <c r="I1021">
        <f>Model!Q48</f>
        <v>0</v>
      </c>
      <c r="J1021">
        <f>Model!R48</f>
        <v>0</v>
      </c>
      <c r="K1021">
        <f>Model!S48</f>
        <v>0</v>
      </c>
      <c r="L1021">
        <f>Model!T48</f>
        <v>0</v>
      </c>
      <c r="M1021">
        <f>Model!U48</f>
        <v>0</v>
      </c>
      <c r="N1021">
        <f>Model!V48</f>
        <v>0</v>
      </c>
      <c r="O1021">
        <f>Model!W48</f>
        <v>0</v>
      </c>
      <c r="P1021">
        <f>Model!X48</f>
        <v>0</v>
      </c>
      <c r="Q1021">
        <f>Model!Y48</f>
        <v>14.792999999999997</v>
      </c>
      <c r="R1021">
        <f>Model!Z48</f>
        <v>11.69</v>
      </c>
      <c r="S1021">
        <f>Model!AA48</f>
        <v>25.651000000000014</v>
      </c>
      <c r="T1021">
        <f>Model!AB48</f>
        <v>33.391999999999953</v>
      </c>
      <c r="U1021">
        <f>Model!AC48</f>
        <v>27.298000000000016</v>
      </c>
      <c r="V1021">
        <f>Model!AD48</f>
        <v>10.843999999999987</v>
      </c>
      <c r="W1021">
        <f>Model!AE48</f>
        <v>15.94499999999997</v>
      </c>
      <c r="X1021">
        <f>Model!AF48</f>
        <v>40.244999999999948</v>
      </c>
      <c r="Y1021">
        <f>Model!AG48</f>
        <v>35.01</v>
      </c>
      <c r="Z1021">
        <f>Model!AH48</f>
        <v>25.807000000000009</v>
      </c>
      <c r="AA1021">
        <f>Model!AI48</f>
        <v>38.191000000000038</v>
      </c>
      <c r="AB1021">
        <f>Model!AJ48</f>
        <v>68.240000000000038</v>
      </c>
      <c r="AD1021">
        <f>Model!AT48</f>
        <v>16.667000000000005</v>
      </c>
      <c r="AE1021">
        <f>Model!AU48</f>
        <v>14.198000000000004</v>
      </c>
      <c r="AF1021">
        <f>Model!AV48</f>
        <v>14.555999999999973</v>
      </c>
      <c r="AG1021">
        <f>Model!AW48</f>
        <v>85.525999999999968</v>
      </c>
      <c r="AH1021">
        <f>Model!AX48</f>
        <v>94.33200000000005</v>
      </c>
      <c r="AI1021">
        <f>Model!AY48</f>
        <v>167.24799999999988</v>
      </c>
      <c r="AJ1021">
        <f>Model!AZ48</f>
        <v>206.04200000000014</v>
      </c>
      <c r="AK1021">
        <f>Model!BA48</f>
        <v>217.23457113726363</v>
      </c>
      <c r="AL1021">
        <f>Model!BB48</f>
        <v>238.56782694613776</v>
      </c>
      <c r="AM1021">
        <f>Model!BC48</f>
        <v>264.99498607731323</v>
      </c>
      <c r="AN1021">
        <f>Model!BD48</f>
        <v>286.14116772455634</v>
      </c>
      <c r="AO1021">
        <f>Model!BE48</f>
        <v>302.65653788146437</v>
      </c>
      <c r="AP1021">
        <f>Model!BF48</f>
        <v>311.58294058746196</v>
      </c>
      <c r="AQ1021">
        <f>Model!BG48</f>
        <v>320.7376718078342</v>
      </c>
      <c r="AR1021">
        <f>Model!BH48</f>
        <v>325.7926588761834</v>
      </c>
      <c r="AS1021">
        <f>Model!BI48</f>
        <v>336.43046538787985</v>
      </c>
      <c r="AU1021">
        <f>Model!AK48</f>
        <v>34.043000000000035</v>
      </c>
      <c r="AV1021">
        <f>Model!AL48</f>
        <v>26.387000000000079</v>
      </c>
      <c r="AW1021">
        <f>Model!AM48</f>
        <v>52.47499999999993</v>
      </c>
      <c r="AX1021">
        <f>Model!AN48</f>
        <v>93.136999999999944</v>
      </c>
      <c r="AZ1021">
        <f t="shared" si="5"/>
        <v>34.043000000000035</v>
      </c>
      <c r="BA1021">
        <f t="shared" si="0"/>
        <v>26.387000000000079</v>
      </c>
      <c r="BB1021">
        <f t="shared" si="0"/>
        <v>52.47499999999993</v>
      </c>
      <c r="BC1021">
        <f t="shared" si="0"/>
        <v>93.136999999999944</v>
      </c>
      <c r="BD1021">
        <f t="shared" si="1"/>
        <v>0</v>
      </c>
      <c r="BE1021">
        <f t="shared" si="2"/>
        <v>34.043000000000035</v>
      </c>
      <c r="BF1021">
        <f t="shared" si="3"/>
        <v>26.387000000000079</v>
      </c>
      <c r="BG1021">
        <f t="shared" si="4"/>
        <v>52.47499999999993</v>
      </c>
    </row>
    <row r="1022" spans="1:59">
      <c r="A1022" t="s">
        <v>11</v>
      </c>
      <c r="B1022">
        <v>0</v>
      </c>
      <c r="C1022">
        <v>0</v>
      </c>
      <c r="D1022">
        <v>0</v>
      </c>
      <c r="E1022">
        <v>1</v>
      </c>
      <c r="F1022">
        <v>2</v>
      </c>
      <c r="G1022">
        <v>3</v>
      </c>
      <c r="H1022">
        <v>4</v>
      </c>
      <c r="I1022">
        <v>1</v>
      </c>
      <c r="J1022">
        <v>2</v>
      </c>
      <c r="K1022">
        <v>3</v>
      </c>
      <c r="L1022">
        <v>4</v>
      </c>
      <c r="M1022">
        <v>1</v>
      </c>
      <c r="N1022">
        <v>2</v>
      </c>
      <c r="O1022">
        <v>3</v>
      </c>
      <c r="P1022">
        <v>4</v>
      </c>
      <c r="Q1022">
        <v>1</v>
      </c>
      <c r="R1022">
        <v>2</v>
      </c>
      <c r="S1022">
        <v>3</v>
      </c>
      <c r="T1022">
        <v>4</v>
      </c>
      <c r="U1022">
        <v>1</v>
      </c>
      <c r="V1022">
        <v>2</v>
      </c>
      <c r="W1022">
        <v>3</v>
      </c>
      <c r="X1022">
        <v>4</v>
      </c>
      <c r="Y1022">
        <v>1</v>
      </c>
      <c r="Z1022">
        <v>2</v>
      </c>
      <c r="AA1022">
        <v>3</v>
      </c>
      <c r="AB1022">
        <v>4</v>
      </c>
      <c r="AC1022">
        <v>0</v>
      </c>
      <c r="AD1022">
        <v>40908</v>
      </c>
      <c r="AE1022">
        <v>41274</v>
      </c>
      <c r="AF1022">
        <v>41639</v>
      </c>
      <c r="AG1022">
        <v>42004</v>
      </c>
      <c r="AH1022">
        <v>42369</v>
      </c>
      <c r="AI1022">
        <v>42735</v>
      </c>
      <c r="AJ1022">
        <v>43100</v>
      </c>
      <c r="AK1022">
        <v>43465</v>
      </c>
      <c r="AL1022">
        <v>43830</v>
      </c>
      <c r="AM1022">
        <v>44196</v>
      </c>
      <c r="AN1022">
        <v>44561</v>
      </c>
      <c r="AO1022">
        <v>44926</v>
      </c>
      <c r="AP1022">
        <v>45291</v>
      </c>
      <c r="AQ1022">
        <v>45657</v>
      </c>
      <c r="AR1022">
        <v>46022</v>
      </c>
      <c r="AS1022">
        <v>46387</v>
      </c>
    </row>
    <row r="1023" spans="1:59">
      <c r="A1023" t="s">
        <v>547</v>
      </c>
      <c r="B1023">
        <v>0</v>
      </c>
      <c r="C1023">
        <v>0</v>
      </c>
      <c r="D1023">
        <v>0</v>
      </c>
      <c r="E1023">
        <v>0</v>
      </c>
      <c r="F1023">
        <v>0</v>
      </c>
      <c r="G1023">
        <v>0</v>
      </c>
      <c r="H1023">
        <v>0</v>
      </c>
      <c r="I1023">
        <v>0</v>
      </c>
      <c r="J1023">
        <v>0</v>
      </c>
      <c r="K1023">
        <v>0</v>
      </c>
      <c r="L1023">
        <v>0</v>
      </c>
      <c r="M1023">
        <v>0</v>
      </c>
      <c r="N1023">
        <v>0</v>
      </c>
      <c r="O1023">
        <v>0</v>
      </c>
      <c r="P1023">
        <v>0</v>
      </c>
      <c r="Q1023">
        <v>0</v>
      </c>
      <c r="R1023">
        <v>0</v>
      </c>
      <c r="S1023">
        <v>0</v>
      </c>
      <c r="T1023">
        <v>0</v>
      </c>
      <c r="U1023">
        <v>0</v>
      </c>
      <c r="V1023">
        <v>0</v>
      </c>
      <c r="W1023">
        <v>0</v>
      </c>
      <c r="X1023">
        <v>0</v>
      </c>
      <c r="Y1023">
        <v>0</v>
      </c>
      <c r="Z1023">
        <v>0</v>
      </c>
      <c r="AA1023">
        <v>0</v>
      </c>
      <c r="AB1023">
        <v>0</v>
      </c>
      <c r="AC1023">
        <v>0</v>
      </c>
      <c r="AD1023">
        <v>0</v>
      </c>
      <c r="AE1023">
        <v>0</v>
      </c>
      <c r="AF1023">
        <v>0</v>
      </c>
      <c r="AG1023">
        <v>0</v>
      </c>
      <c r="AH1023">
        <v>0</v>
      </c>
      <c r="AI1023">
        <v>0</v>
      </c>
      <c r="AJ1023">
        <v>0</v>
      </c>
      <c r="AK1023">
        <v>0</v>
      </c>
      <c r="AL1023">
        <v>0</v>
      </c>
      <c r="AM1023">
        <v>0</v>
      </c>
      <c r="AN1023">
        <v>0</v>
      </c>
      <c r="AO1023">
        <v>0</v>
      </c>
      <c r="AP1023">
        <v>0</v>
      </c>
      <c r="AQ1023">
        <v>0</v>
      </c>
      <c r="AR1023">
        <v>0</v>
      </c>
      <c r="AS1023">
        <v>0</v>
      </c>
    </row>
    <row r="1024" spans="1:59">
      <c r="A1024" t="s">
        <v>551</v>
      </c>
      <c r="B1024">
        <v>0</v>
      </c>
      <c r="C1024">
        <v>0</v>
      </c>
      <c r="D1024">
        <v>0</v>
      </c>
      <c r="E1024">
        <v>0</v>
      </c>
      <c r="F1024">
        <v>0</v>
      </c>
      <c r="G1024">
        <v>0</v>
      </c>
      <c r="H1024">
        <v>0</v>
      </c>
      <c r="I1024">
        <v>0</v>
      </c>
      <c r="J1024">
        <v>0</v>
      </c>
      <c r="K1024">
        <v>0</v>
      </c>
      <c r="L1024">
        <v>0</v>
      </c>
      <c r="M1024">
        <v>0</v>
      </c>
      <c r="N1024">
        <v>0</v>
      </c>
      <c r="O1024">
        <v>0</v>
      </c>
      <c r="P1024">
        <v>0</v>
      </c>
      <c r="Q1024">
        <v>0</v>
      </c>
      <c r="R1024">
        <v>0</v>
      </c>
      <c r="S1024">
        <v>0</v>
      </c>
      <c r="T1024">
        <v>0</v>
      </c>
      <c r="U1024">
        <v>0</v>
      </c>
      <c r="V1024">
        <v>0</v>
      </c>
      <c r="W1024">
        <v>0</v>
      </c>
      <c r="X1024">
        <v>0</v>
      </c>
      <c r="Y1024">
        <v>0</v>
      </c>
      <c r="Z1024">
        <v>0</v>
      </c>
      <c r="AA1024">
        <v>0</v>
      </c>
      <c r="AB1024">
        <v>0</v>
      </c>
      <c r="AC1024">
        <v>0</v>
      </c>
      <c r="AD1024">
        <v>0</v>
      </c>
      <c r="AE1024">
        <v>0.29100750000000003</v>
      </c>
      <c r="AF1024">
        <v>0.31022</v>
      </c>
      <c r="AG1024">
        <v>0.29946909090909091</v>
      </c>
      <c r="AH1024">
        <v>0.25445576923076924</v>
      </c>
      <c r="AI1024">
        <v>0.24312783783783784</v>
      </c>
      <c r="AJ1024">
        <v>0.25314020683779342</v>
      </c>
      <c r="AK1024">
        <v>0.24190076235342542</v>
      </c>
      <c r="AL1024">
        <v>0.23189805885188905</v>
      </c>
      <c r="AM1024">
        <v>0.22009524538959202</v>
      </c>
      <c r="AN1024">
        <v>0.20721403349275105</v>
      </c>
      <c r="AO1024">
        <v>0.19473881633752388</v>
      </c>
      <c r="AP1024">
        <v>0.18281405086816416</v>
      </c>
      <c r="AQ1024">
        <v>0.17182197463480045</v>
      </c>
      <c r="AR1024">
        <v>0.16211449068589476</v>
      </c>
      <c r="AS1024">
        <v>0.15394926421077415</v>
      </c>
    </row>
    <row r="1025" spans="1:45">
      <c r="A1025" t="s">
        <v>459</v>
      </c>
      <c r="B1025">
        <v>0</v>
      </c>
      <c r="C1025">
        <v>0</v>
      </c>
      <c r="D1025">
        <v>0</v>
      </c>
      <c r="E1025">
        <v>0</v>
      </c>
      <c r="F1025">
        <v>0</v>
      </c>
      <c r="G1025">
        <v>0</v>
      </c>
      <c r="H1025">
        <v>0</v>
      </c>
      <c r="I1025">
        <v>0</v>
      </c>
      <c r="J1025">
        <v>0</v>
      </c>
      <c r="K1025">
        <v>0</v>
      </c>
      <c r="L1025">
        <v>0</v>
      </c>
      <c r="M1025">
        <v>0</v>
      </c>
      <c r="N1025">
        <v>0</v>
      </c>
      <c r="O1025">
        <v>0</v>
      </c>
      <c r="P1025">
        <v>0</v>
      </c>
      <c r="Q1025">
        <v>0</v>
      </c>
      <c r="R1025">
        <v>0</v>
      </c>
      <c r="S1025">
        <v>0</v>
      </c>
      <c r="T1025">
        <v>0</v>
      </c>
      <c r="U1025">
        <v>0</v>
      </c>
      <c r="V1025">
        <v>0</v>
      </c>
      <c r="W1025">
        <v>0</v>
      </c>
      <c r="X1025">
        <v>0</v>
      </c>
      <c r="Y1025">
        <v>0</v>
      </c>
      <c r="Z1025">
        <v>0</v>
      </c>
      <c r="AA1025">
        <v>0</v>
      </c>
      <c r="AB1025">
        <v>0</v>
      </c>
      <c r="AC1025">
        <v>0</v>
      </c>
      <c r="AD1025">
        <v>0</v>
      </c>
      <c r="AE1025">
        <v>0</v>
      </c>
      <c r="AF1025">
        <v>6.6020635206996303E-2</v>
      </c>
      <c r="AG1025">
        <v>-3.4655757497611628E-2</v>
      </c>
      <c r="AH1025">
        <v>-0.15031040947055951</v>
      </c>
      <c r="AI1025">
        <v>-4.4518272968132044E-2</v>
      </c>
      <c r="AJ1025">
        <v>4.1181499778045527E-2</v>
      </c>
      <c r="AK1025">
        <v>-4.4400076245374898E-2</v>
      </c>
      <c r="AL1025">
        <v>-4.1350442240120189E-2</v>
      </c>
      <c r="AM1025">
        <v>-5.0896559983002576E-2</v>
      </c>
      <c r="AN1025">
        <v>-5.8525625458377584E-2</v>
      </c>
      <c r="AO1025">
        <v>-6.0204499400681732E-2</v>
      </c>
      <c r="AP1025">
        <v>-6.1234661346054153E-2</v>
      </c>
      <c r="AQ1025">
        <v>-6.0127086409187513E-2</v>
      </c>
      <c r="AR1025">
        <v>-5.6497336673836385E-2</v>
      </c>
      <c r="AS1025">
        <v>-5.0367036534329057E-2</v>
      </c>
    </row>
    <row r="1026" spans="1:45">
      <c r="A1026" t="s">
        <v>533</v>
      </c>
      <c r="B1026">
        <v>0</v>
      </c>
      <c r="C1026">
        <v>0</v>
      </c>
      <c r="D1026">
        <v>0</v>
      </c>
      <c r="E1026">
        <v>0</v>
      </c>
      <c r="F1026">
        <v>0</v>
      </c>
      <c r="G1026">
        <v>0</v>
      </c>
      <c r="H1026">
        <v>0</v>
      </c>
      <c r="I1026">
        <v>0</v>
      </c>
      <c r="J1026">
        <v>0</v>
      </c>
      <c r="K1026">
        <v>0</v>
      </c>
      <c r="L1026">
        <v>0</v>
      </c>
      <c r="M1026">
        <v>0</v>
      </c>
      <c r="N1026">
        <v>0</v>
      </c>
      <c r="O1026">
        <v>0</v>
      </c>
      <c r="P1026">
        <v>0</v>
      </c>
      <c r="Q1026">
        <v>0</v>
      </c>
      <c r="R1026">
        <v>0</v>
      </c>
      <c r="S1026">
        <v>0</v>
      </c>
      <c r="T1026">
        <v>0</v>
      </c>
      <c r="U1026">
        <v>0</v>
      </c>
      <c r="V1026">
        <v>0</v>
      </c>
      <c r="W1026">
        <v>0</v>
      </c>
      <c r="X1026">
        <v>0</v>
      </c>
      <c r="Y1026">
        <v>0</v>
      </c>
      <c r="Z1026">
        <v>0</v>
      </c>
      <c r="AA1026">
        <v>0</v>
      </c>
      <c r="AB1026">
        <v>0</v>
      </c>
      <c r="AC1026">
        <v>0</v>
      </c>
      <c r="AD1026">
        <v>0</v>
      </c>
      <c r="AE1026">
        <v>0</v>
      </c>
      <c r="AF1026">
        <v>1.9212499999999966E-2</v>
      </c>
      <c r="AG1026">
        <v>-1.0750909090909089E-2</v>
      </c>
      <c r="AH1026">
        <v>-4.5013321678321672E-2</v>
      </c>
      <c r="AI1026">
        <v>-1.1327931392931395E-2</v>
      </c>
      <c r="AJ1026">
        <v>1.0012368999955584E-2</v>
      </c>
      <c r="AK1026">
        <v>-1.1239444484368005E-2</v>
      </c>
      <c r="AL1026">
        <v>-1.000270350153637E-2</v>
      </c>
      <c r="AM1026">
        <v>-1.1802813462297029E-2</v>
      </c>
      <c r="AN1026">
        <v>-1.2881211896840966E-2</v>
      </c>
      <c r="AO1026">
        <v>-1.2475217155227175E-2</v>
      </c>
      <c r="AP1026">
        <v>-1.1924765469359722E-2</v>
      </c>
      <c r="AQ1026">
        <v>-1.0992076233363707E-2</v>
      </c>
      <c r="AR1026">
        <v>-9.707483948905693E-3</v>
      </c>
      <c r="AS1026">
        <v>-8.1652264751206072E-3</v>
      </c>
    </row>
    <row r="1027" spans="1:45">
      <c r="A1027">
        <v>0</v>
      </c>
      <c r="B1027">
        <v>0</v>
      </c>
      <c r="C1027">
        <v>0</v>
      </c>
      <c r="D1027">
        <v>0</v>
      </c>
      <c r="E1027">
        <v>0</v>
      </c>
      <c r="F1027">
        <v>0</v>
      </c>
      <c r="G1027">
        <v>0</v>
      </c>
      <c r="H1027">
        <v>0</v>
      </c>
      <c r="I1027">
        <v>0</v>
      </c>
      <c r="J1027">
        <v>0</v>
      </c>
      <c r="K1027">
        <v>0</v>
      </c>
      <c r="L1027">
        <v>0</v>
      </c>
      <c r="M1027">
        <v>0</v>
      </c>
      <c r="N1027">
        <v>0</v>
      </c>
      <c r="O1027">
        <v>0</v>
      </c>
      <c r="P1027">
        <v>0</v>
      </c>
      <c r="Q1027">
        <v>0</v>
      </c>
      <c r="R1027">
        <v>0</v>
      </c>
      <c r="S1027">
        <v>0</v>
      </c>
      <c r="T1027">
        <v>0</v>
      </c>
      <c r="U1027">
        <v>0</v>
      </c>
      <c r="V1027">
        <v>0</v>
      </c>
      <c r="W1027">
        <v>0</v>
      </c>
      <c r="X1027">
        <v>0</v>
      </c>
      <c r="Y1027">
        <v>0</v>
      </c>
      <c r="Z1027">
        <v>0</v>
      </c>
      <c r="AA1027">
        <v>0.11</v>
      </c>
      <c r="AB1027">
        <v>0</v>
      </c>
      <c r="AC1027">
        <v>0</v>
      </c>
      <c r="AD1027">
        <v>0</v>
      </c>
      <c r="AE1027">
        <v>0</v>
      </c>
      <c r="AF1027">
        <v>0</v>
      </c>
      <c r="AG1027">
        <v>0</v>
      </c>
      <c r="AH1027">
        <v>0</v>
      </c>
      <c r="AI1027">
        <v>0</v>
      </c>
      <c r="AJ1027">
        <v>0</v>
      </c>
      <c r="AK1027">
        <v>0</v>
      </c>
      <c r="AL1027">
        <v>0</v>
      </c>
      <c r="AM1027">
        <v>0</v>
      </c>
      <c r="AN1027">
        <v>0</v>
      </c>
      <c r="AO1027">
        <v>0</v>
      </c>
      <c r="AP1027">
        <v>0</v>
      </c>
      <c r="AQ1027">
        <v>0</v>
      </c>
      <c r="AR1027">
        <v>0</v>
      </c>
      <c r="AS1027">
        <v>0</v>
      </c>
    </row>
    <row r="1028" spans="1:45">
      <c r="A1028" t="s">
        <v>555</v>
      </c>
      <c r="B1028">
        <v>0</v>
      </c>
      <c r="C1028">
        <v>0</v>
      </c>
      <c r="D1028">
        <v>0</v>
      </c>
      <c r="E1028">
        <v>0</v>
      </c>
      <c r="F1028">
        <v>0</v>
      </c>
      <c r="G1028">
        <v>0</v>
      </c>
      <c r="H1028">
        <v>0</v>
      </c>
      <c r="I1028">
        <v>0</v>
      </c>
      <c r="J1028">
        <v>0</v>
      </c>
      <c r="K1028">
        <v>0</v>
      </c>
      <c r="L1028">
        <v>0</v>
      </c>
      <c r="M1028">
        <v>0</v>
      </c>
      <c r="N1028">
        <v>0</v>
      </c>
      <c r="O1028">
        <v>0</v>
      </c>
      <c r="P1028">
        <v>0</v>
      </c>
      <c r="Q1028">
        <v>0</v>
      </c>
      <c r="R1028">
        <v>0</v>
      </c>
      <c r="S1028">
        <v>0</v>
      </c>
      <c r="T1028">
        <v>0</v>
      </c>
      <c r="U1028">
        <v>0</v>
      </c>
      <c r="V1028">
        <v>0</v>
      </c>
      <c r="W1028">
        <v>0</v>
      </c>
      <c r="X1028">
        <v>0</v>
      </c>
      <c r="Y1028">
        <v>0</v>
      </c>
      <c r="Z1028">
        <v>0</v>
      </c>
      <c r="AA1028">
        <v>0</v>
      </c>
      <c r="AB1028">
        <v>0</v>
      </c>
      <c r="AC1028">
        <v>0</v>
      </c>
      <c r="AD1028">
        <v>0</v>
      </c>
      <c r="AE1028">
        <v>5.454545454545455E-3</v>
      </c>
      <c r="AF1028">
        <v>3.2203389830508474E-3</v>
      </c>
      <c r="AG1028">
        <v>4.4474393530997301E-3</v>
      </c>
      <c r="AH1028">
        <v>6.6E-3</v>
      </c>
      <c r="AI1028">
        <v>7.6E-3</v>
      </c>
      <c r="AJ1028">
        <v>8.0999999999999996E-3</v>
      </c>
      <c r="AK1028">
        <v>8.6E-3</v>
      </c>
      <c r="AL1028">
        <v>9.1000000000000004E-3</v>
      </c>
      <c r="AM1028">
        <v>9.6000000000000009E-3</v>
      </c>
      <c r="AN1028">
        <v>1.0100000000000001E-2</v>
      </c>
      <c r="AO1028">
        <v>1.0600000000000002E-2</v>
      </c>
      <c r="AP1028">
        <v>1.1100000000000002E-2</v>
      </c>
      <c r="AQ1028">
        <v>1.1600000000000003E-2</v>
      </c>
      <c r="AR1028">
        <v>1.2100000000000003E-2</v>
      </c>
      <c r="AS1028">
        <v>1.2600000000000004E-2</v>
      </c>
    </row>
    <row r="1029" spans="1:45">
      <c r="A1029">
        <v>0</v>
      </c>
      <c r="B1029">
        <v>0</v>
      </c>
      <c r="C1029">
        <v>0</v>
      </c>
      <c r="D1029">
        <v>0</v>
      </c>
      <c r="E1029">
        <v>0</v>
      </c>
      <c r="F1029">
        <v>0</v>
      </c>
      <c r="G1029">
        <v>0</v>
      </c>
      <c r="H1029">
        <v>0</v>
      </c>
      <c r="I1029">
        <v>0</v>
      </c>
      <c r="J1029">
        <v>0</v>
      </c>
      <c r="K1029">
        <v>0</v>
      </c>
      <c r="L1029">
        <v>0</v>
      </c>
      <c r="M1029">
        <v>0</v>
      </c>
      <c r="N1029">
        <v>0</v>
      </c>
      <c r="O1029">
        <v>0</v>
      </c>
      <c r="P1029">
        <v>0</v>
      </c>
      <c r="Q1029">
        <v>0</v>
      </c>
      <c r="R1029">
        <v>0</v>
      </c>
      <c r="S1029">
        <v>0</v>
      </c>
      <c r="T1029">
        <v>0</v>
      </c>
      <c r="U1029">
        <v>0</v>
      </c>
      <c r="V1029">
        <v>0</v>
      </c>
      <c r="W1029">
        <v>0</v>
      </c>
      <c r="X1029">
        <v>0</v>
      </c>
      <c r="Y1029">
        <v>0</v>
      </c>
      <c r="Z1029">
        <v>0</v>
      </c>
      <c r="AB1029">
        <v>0</v>
      </c>
      <c r="AC1029">
        <v>0</v>
      </c>
      <c r="AD1029">
        <v>0</v>
      </c>
      <c r="AE1029">
        <v>0</v>
      </c>
      <c r="AF1029">
        <v>0</v>
      </c>
      <c r="AG1029">
        <v>0</v>
      </c>
      <c r="AH1029">
        <v>0</v>
      </c>
      <c r="AI1029">
        <v>0</v>
      </c>
      <c r="AJ1029">
        <v>0</v>
      </c>
      <c r="AK1029">
        <v>0</v>
      </c>
      <c r="AL1029">
        <v>0</v>
      </c>
      <c r="AM1029">
        <v>0</v>
      </c>
      <c r="AN1029">
        <v>0</v>
      </c>
      <c r="AO1029">
        <v>0</v>
      </c>
      <c r="AP1029">
        <v>0</v>
      </c>
      <c r="AQ1029">
        <v>0</v>
      </c>
      <c r="AR1029">
        <v>0</v>
      </c>
      <c r="AS1029">
        <v>0</v>
      </c>
    </row>
    <row r="1030" spans="1:45">
      <c r="A1030" t="s">
        <v>552</v>
      </c>
      <c r="B1030">
        <v>0</v>
      </c>
      <c r="C1030">
        <v>0</v>
      </c>
      <c r="D1030">
        <v>0</v>
      </c>
      <c r="E1030">
        <v>0</v>
      </c>
      <c r="F1030">
        <v>0</v>
      </c>
      <c r="G1030">
        <v>0</v>
      </c>
      <c r="H1030">
        <v>0</v>
      </c>
      <c r="I1030">
        <v>0</v>
      </c>
      <c r="J1030">
        <v>0</v>
      </c>
      <c r="K1030">
        <v>0</v>
      </c>
      <c r="L1030">
        <v>0</v>
      </c>
      <c r="M1030">
        <v>0</v>
      </c>
      <c r="N1030">
        <v>0</v>
      </c>
      <c r="O1030">
        <v>0</v>
      </c>
      <c r="P1030">
        <v>0</v>
      </c>
      <c r="Q1030">
        <v>0</v>
      </c>
      <c r="R1030">
        <v>0</v>
      </c>
      <c r="S1030">
        <v>0</v>
      </c>
      <c r="T1030">
        <v>0</v>
      </c>
      <c r="U1030">
        <v>0</v>
      </c>
      <c r="V1030">
        <v>0</v>
      </c>
      <c r="W1030">
        <v>0</v>
      </c>
      <c r="X1030">
        <v>0</v>
      </c>
      <c r="Y1030">
        <v>0</v>
      </c>
      <c r="Z1030">
        <v>0</v>
      </c>
      <c r="AA1030">
        <v>-0.04</v>
      </c>
      <c r="AB1030">
        <v>0</v>
      </c>
      <c r="AC1030">
        <v>0</v>
      </c>
      <c r="AD1030">
        <v>0</v>
      </c>
      <c r="AE1030">
        <v>1.5873136363636364</v>
      </c>
      <c r="AF1030">
        <v>0.99901355932203395</v>
      </c>
      <c r="AG1030">
        <v>1.3318706199460917</v>
      </c>
      <c r="AH1030">
        <v>1.7642266666666668</v>
      </c>
      <c r="AI1030">
        <v>1.8471724845995892</v>
      </c>
      <c r="AJ1030">
        <v>2.0504356753861264</v>
      </c>
      <c r="AK1030">
        <v>2.080346556239459</v>
      </c>
      <c r="AL1030">
        <v>2.1102723355521906</v>
      </c>
      <c r="AM1030">
        <v>2.1129143557400836</v>
      </c>
      <c r="AN1030">
        <v>2.092861738276786</v>
      </c>
      <c r="AO1030">
        <v>2.0642314531777535</v>
      </c>
      <c r="AP1030">
        <v>2.0292359646366225</v>
      </c>
      <c r="AQ1030">
        <v>1.9931349057636856</v>
      </c>
      <c r="AR1030">
        <v>1.961585337299327</v>
      </c>
      <c r="AS1030">
        <v>1.939760729055755</v>
      </c>
    </row>
    <row r="1031" spans="1:45">
      <c r="A1031" t="s">
        <v>459</v>
      </c>
      <c r="B1031">
        <v>0</v>
      </c>
      <c r="C1031">
        <v>0</v>
      </c>
      <c r="D1031">
        <v>0</v>
      </c>
      <c r="E1031">
        <v>0</v>
      </c>
      <c r="F1031">
        <v>0</v>
      </c>
      <c r="G1031">
        <v>0</v>
      </c>
      <c r="H1031">
        <v>0</v>
      </c>
      <c r="I1031">
        <v>0</v>
      </c>
      <c r="J1031">
        <v>0</v>
      </c>
      <c r="K1031">
        <v>0</v>
      </c>
      <c r="L1031">
        <v>0</v>
      </c>
      <c r="M1031">
        <v>0</v>
      </c>
      <c r="N1031">
        <v>0</v>
      </c>
      <c r="O1031">
        <v>0</v>
      </c>
      <c r="P1031">
        <v>0</v>
      </c>
      <c r="Q1031">
        <v>0</v>
      </c>
      <c r="R1031">
        <v>0</v>
      </c>
      <c r="S1031">
        <v>0</v>
      </c>
      <c r="T1031">
        <v>0</v>
      </c>
      <c r="U1031">
        <v>0</v>
      </c>
      <c r="V1031">
        <v>0</v>
      </c>
      <c r="W1031">
        <v>0</v>
      </c>
      <c r="X1031">
        <v>0</v>
      </c>
      <c r="Y1031">
        <v>0</v>
      </c>
      <c r="Z1031">
        <v>0</v>
      </c>
      <c r="AB1031">
        <v>0</v>
      </c>
      <c r="AC1031">
        <v>0</v>
      </c>
      <c r="AD1031">
        <v>0</v>
      </c>
      <c r="AE1031">
        <v>0</v>
      </c>
      <c r="AF1031">
        <v>-0.37062623514615189</v>
      </c>
      <c r="AG1031">
        <v>0.3331857285800468</v>
      </c>
      <c r="AH1031">
        <v>0.32462315801971453</v>
      </c>
      <c r="AI1031">
        <v>4.7015397454364782E-2</v>
      </c>
      <c r="AJ1031">
        <v>0.11004017896606899</v>
      </c>
      <c r="AK1031">
        <v>1.4587573369108542E-2</v>
      </c>
      <c r="AL1031">
        <v>1.4384997164523794E-2</v>
      </c>
      <c r="AM1031">
        <v>1.2519806772719466E-3</v>
      </c>
      <c r="AN1031">
        <v>-9.4905017843346373E-3</v>
      </c>
      <c r="AO1031">
        <v>-1.3679969668042191E-2</v>
      </c>
      <c r="AP1031">
        <v>-1.6953277447283144E-2</v>
      </c>
      <c r="AQ1031">
        <v>-1.7790468679871663E-2</v>
      </c>
      <c r="AR1031">
        <v>-1.582911842701884E-2</v>
      </c>
      <c r="AS1031">
        <v>-1.1126004986160676E-2</v>
      </c>
    </row>
    <row r="1032" spans="1:45">
      <c r="A1032" t="s">
        <v>533</v>
      </c>
      <c r="B1032">
        <v>0</v>
      </c>
      <c r="C1032">
        <v>0</v>
      </c>
      <c r="D1032">
        <v>0</v>
      </c>
      <c r="E1032">
        <v>0</v>
      </c>
      <c r="F1032">
        <v>0</v>
      </c>
      <c r="G1032">
        <v>0</v>
      </c>
      <c r="H1032">
        <v>0</v>
      </c>
      <c r="I1032">
        <v>0</v>
      </c>
      <c r="J1032">
        <v>0</v>
      </c>
      <c r="K1032">
        <v>0</v>
      </c>
      <c r="L1032">
        <v>0</v>
      </c>
      <c r="M1032">
        <v>0</v>
      </c>
      <c r="N1032">
        <v>0</v>
      </c>
      <c r="O1032">
        <v>0</v>
      </c>
      <c r="P1032">
        <v>0</v>
      </c>
      <c r="Q1032">
        <v>0</v>
      </c>
      <c r="R1032">
        <v>0</v>
      </c>
      <c r="S1032">
        <v>0</v>
      </c>
      <c r="T1032">
        <v>0</v>
      </c>
      <c r="U1032">
        <v>0</v>
      </c>
      <c r="V1032">
        <v>0</v>
      </c>
      <c r="W1032">
        <v>0</v>
      </c>
      <c r="X1032">
        <v>0</v>
      </c>
      <c r="Y1032">
        <v>0</v>
      </c>
      <c r="Z1032">
        <v>0</v>
      </c>
      <c r="AA1032">
        <v>0</v>
      </c>
      <c r="AB1032">
        <v>0</v>
      </c>
      <c r="AC1032">
        <v>0</v>
      </c>
      <c r="AD1032">
        <v>0</v>
      </c>
      <c r="AE1032">
        <v>0</v>
      </c>
      <c r="AF1032">
        <v>-0.58830007704160248</v>
      </c>
      <c r="AG1032">
        <v>0.33285706062405773</v>
      </c>
      <c r="AH1032">
        <v>0.43235604672057515</v>
      </c>
      <c r="AI1032">
        <v>8.2945817932922328E-2</v>
      </c>
      <c r="AJ1032">
        <v>0.20326319078653721</v>
      </c>
      <c r="AK1032">
        <v>2.99108808533326E-2</v>
      </c>
      <c r="AL1032">
        <v>2.992577931273166E-2</v>
      </c>
      <c r="AM1032">
        <v>2.6420201878929461E-3</v>
      </c>
      <c r="AN1032">
        <v>-2.0052617463297562E-2</v>
      </c>
      <c r="AO1032">
        <v>-2.8630285099032537E-2</v>
      </c>
      <c r="AP1032">
        <v>-3.4995488541130992E-2</v>
      </c>
      <c r="AQ1032">
        <v>-3.6101058872936909E-2</v>
      </c>
      <c r="AR1032">
        <v>-3.1549568464358524E-2</v>
      </c>
      <c r="AS1032">
        <v>-2.1824608243572019E-2</v>
      </c>
    </row>
    <row r="1033" spans="1:45">
      <c r="A1033">
        <v>0</v>
      </c>
      <c r="B1033">
        <v>0</v>
      </c>
      <c r="C1033">
        <v>0</v>
      </c>
      <c r="D1033">
        <v>0</v>
      </c>
      <c r="E1033">
        <v>0</v>
      </c>
      <c r="F1033">
        <v>0</v>
      </c>
      <c r="G1033">
        <v>0</v>
      </c>
      <c r="H1033">
        <v>0</v>
      </c>
      <c r="I1033">
        <v>0</v>
      </c>
      <c r="J1033">
        <v>0</v>
      </c>
      <c r="K1033">
        <v>0</v>
      </c>
      <c r="L1033">
        <v>0</v>
      </c>
      <c r="M1033">
        <v>0</v>
      </c>
      <c r="N1033">
        <v>0</v>
      </c>
      <c r="O1033">
        <v>0</v>
      </c>
      <c r="P1033">
        <v>0</v>
      </c>
      <c r="Q1033">
        <v>0</v>
      </c>
      <c r="R1033">
        <v>0</v>
      </c>
      <c r="S1033">
        <v>0</v>
      </c>
      <c r="T1033">
        <v>0</v>
      </c>
      <c r="U1033">
        <v>0</v>
      </c>
      <c r="V1033">
        <v>0</v>
      </c>
      <c r="W1033">
        <v>0</v>
      </c>
      <c r="X1033">
        <v>0</v>
      </c>
      <c r="Y1033">
        <v>0</v>
      </c>
      <c r="Z1033">
        <v>0</v>
      </c>
      <c r="AA1033">
        <v>0</v>
      </c>
      <c r="AB1033">
        <v>0</v>
      </c>
      <c r="AC1033">
        <v>0</v>
      </c>
      <c r="AD1033">
        <v>0</v>
      </c>
      <c r="AE1033">
        <v>0</v>
      </c>
      <c r="AF1033">
        <v>0</v>
      </c>
      <c r="AG1033">
        <v>0</v>
      </c>
      <c r="AH1033">
        <v>0</v>
      </c>
      <c r="AI1033">
        <v>0</v>
      </c>
      <c r="AJ1033">
        <v>0</v>
      </c>
      <c r="AK1033">
        <v>0</v>
      </c>
      <c r="AL1033">
        <v>0</v>
      </c>
      <c r="AM1033">
        <v>0</v>
      </c>
      <c r="AN1033">
        <v>0</v>
      </c>
      <c r="AO1033">
        <v>0</v>
      </c>
      <c r="AP1033">
        <v>0</v>
      </c>
      <c r="AQ1033">
        <v>0</v>
      </c>
      <c r="AR1033">
        <v>0</v>
      </c>
      <c r="AS1033">
        <v>0</v>
      </c>
    </row>
    <row r="1034" spans="1:45">
      <c r="A1034" t="s">
        <v>550</v>
      </c>
      <c r="B1034">
        <v>0</v>
      </c>
      <c r="C1034">
        <v>0</v>
      </c>
      <c r="D1034">
        <v>0</v>
      </c>
      <c r="E1034">
        <v>0</v>
      </c>
      <c r="F1034">
        <v>0</v>
      </c>
      <c r="G1034">
        <v>0</v>
      </c>
      <c r="H1034">
        <v>0</v>
      </c>
      <c r="I1034">
        <v>0</v>
      </c>
      <c r="J1034">
        <v>0</v>
      </c>
      <c r="K1034">
        <v>0</v>
      </c>
      <c r="L1034">
        <v>0</v>
      </c>
      <c r="M1034">
        <v>0</v>
      </c>
      <c r="N1034">
        <v>0</v>
      </c>
      <c r="O1034">
        <v>0</v>
      </c>
      <c r="P1034">
        <v>0</v>
      </c>
      <c r="Q1034">
        <v>0</v>
      </c>
      <c r="R1034">
        <v>0</v>
      </c>
      <c r="S1034">
        <v>0</v>
      </c>
      <c r="T1034">
        <v>0</v>
      </c>
      <c r="U1034">
        <v>0</v>
      </c>
      <c r="V1034">
        <v>0</v>
      </c>
      <c r="W1034">
        <v>0</v>
      </c>
      <c r="X1034">
        <v>0</v>
      </c>
      <c r="Y1034">
        <v>0</v>
      </c>
      <c r="Z1034">
        <v>0</v>
      </c>
      <c r="AA1034">
        <v>0</v>
      </c>
      <c r="AB1034">
        <v>0</v>
      </c>
      <c r="AC1034">
        <v>0</v>
      </c>
      <c r="AD1034">
        <v>0</v>
      </c>
      <c r="AE1034">
        <v>0.92082272727272729</v>
      </c>
      <c r="AF1034">
        <v>0.59620169491525421</v>
      </c>
      <c r="AG1034">
        <v>0.78907412398921839</v>
      </c>
      <c r="AH1034">
        <v>1.0522039999999999</v>
      </c>
      <c r="AI1034">
        <v>1.0974445585215606</v>
      </c>
      <c r="AJ1034">
        <v>1.2102098026961878</v>
      </c>
      <c r="AK1034">
        <v>1.2269487767999401</v>
      </c>
      <c r="AL1034">
        <v>1.244305019245372</v>
      </c>
      <c r="AM1034">
        <v>1.2464908504122085</v>
      </c>
      <c r="AN1034">
        <v>1.2343888581840705</v>
      </c>
      <c r="AO1034">
        <v>1.2192522275259683</v>
      </c>
      <c r="AP1034">
        <v>1.2003942083411825</v>
      </c>
      <c r="AQ1034">
        <v>1.1787603499438395</v>
      </c>
      <c r="AR1034">
        <v>1.1607930943573079</v>
      </c>
      <c r="AS1034">
        <v>1.1461398834024557</v>
      </c>
    </row>
    <row r="1035" spans="1:45">
      <c r="A1035" t="s">
        <v>459</v>
      </c>
      <c r="B1035">
        <v>0</v>
      </c>
      <c r="C1035">
        <v>0</v>
      </c>
      <c r="D1035">
        <v>0</v>
      </c>
      <c r="E1035">
        <v>0</v>
      </c>
      <c r="F1035">
        <v>0</v>
      </c>
      <c r="G1035">
        <v>0</v>
      </c>
      <c r="H1035">
        <v>0</v>
      </c>
      <c r="I1035">
        <v>0</v>
      </c>
      <c r="J1035">
        <v>0</v>
      </c>
      <c r="K1035">
        <v>0</v>
      </c>
      <c r="L1035">
        <v>0</v>
      </c>
      <c r="M1035">
        <v>0</v>
      </c>
      <c r="N1035">
        <v>0</v>
      </c>
      <c r="O1035">
        <v>0</v>
      </c>
      <c r="P1035">
        <v>0</v>
      </c>
      <c r="Q1035">
        <v>0</v>
      </c>
      <c r="R1035">
        <v>0</v>
      </c>
      <c r="S1035">
        <v>0</v>
      </c>
      <c r="T1035">
        <v>0</v>
      </c>
      <c r="U1035">
        <v>0</v>
      </c>
      <c r="V1035">
        <v>0</v>
      </c>
      <c r="W1035">
        <v>0</v>
      </c>
      <c r="X1035">
        <v>0</v>
      </c>
      <c r="Y1035">
        <v>0</v>
      </c>
      <c r="Z1035">
        <v>0</v>
      </c>
      <c r="AA1035">
        <v>0</v>
      </c>
      <c r="AB1035">
        <v>0</v>
      </c>
      <c r="AC1035">
        <v>0</v>
      </c>
      <c r="AD1035">
        <v>0</v>
      </c>
      <c r="AE1035">
        <v>0</v>
      </c>
      <c r="AF1035">
        <v>-0.35253368834512655</v>
      </c>
      <c r="AG1035">
        <v>0.32350198048561341</v>
      </c>
      <c r="AH1035">
        <v>0.33346661360596941</v>
      </c>
      <c r="AI1035">
        <v>4.2995995568882783E-2</v>
      </c>
      <c r="AJ1035">
        <v>0.10275256576654823</v>
      </c>
      <c r="AK1035">
        <v>1.3831464648906389E-2</v>
      </c>
      <c r="AL1035">
        <v>1.4145857409548546E-2</v>
      </c>
      <c r="AM1035">
        <v>1.7566682871392736E-3</v>
      </c>
      <c r="AN1035">
        <v>-9.7088496270437696E-3</v>
      </c>
      <c r="AO1035">
        <v>-1.2262449193173985E-2</v>
      </c>
      <c r="AP1035">
        <v>-1.5466872857842873E-2</v>
      </c>
      <c r="AQ1035">
        <v>-1.8022294881977707E-2</v>
      </c>
      <c r="AR1035">
        <v>-1.5242500808062998E-2</v>
      </c>
      <c r="AS1035">
        <v>-1.2623447732487802E-2</v>
      </c>
    </row>
    <row r="1036" spans="1:45">
      <c r="A1036" t="s">
        <v>533</v>
      </c>
      <c r="B1036">
        <v>0</v>
      </c>
      <c r="C1036">
        <v>0</v>
      </c>
      <c r="D1036">
        <v>0</v>
      </c>
      <c r="E1036">
        <v>0</v>
      </c>
      <c r="F1036">
        <v>0</v>
      </c>
      <c r="G1036">
        <v>0</v>
      </c>
      <c r="H1036">
        <v>0</v>
      </c>
      <c r="I1036">
        <v>0</v>
      </c>
      <c r="J1036">
        <v>0</v>
      </c>
      <c r="K1036">
        <v>0</v>
      </c>
      <c r="L1036">
        <v>0</v>
      </c>
      <c r="M1036">
        <v>0</v>
      </c>
      <c r="N1036">
        <v>0</v>
      </c>
      <c r="O1036">
        <v>0</v>
      </c>
      <c r="P1036">
        <v>0</v>
      </c>
      <c r="Q1036">
        <v>0</v>
      </c>
      <c r="R1036">
        <v>0</v>
      </c>
      <c r="S1036">
        <v>0</v>
      </c>
      <c r="T1036">
        <v>0</v>
      </c>
      <c r="U1036">
        <v>0</v>
      </c>
      <c r="V1036">
        <v>0</v>
      </c>
      <c r="W1036">
        <v>0</v>
      </c>
      <c r="X1036">
        <v>0</v>
      </c>
      <c r="Y1036">
        <v>0</v>
      </c>
      <c r="Z1036">
        <v>0</v>
      </c>
      <c r="AA1036">
        <v>0</v>
      </c>
      <c r="AB1036">
        <v>0</v>
      </c>
      <c r="AC1036">
        <v>0</v>
      </c>
      <c r="AD1036">
        <v>0</v>
      </c>
      <c r="AE1036">
        <v>0</v>
      </c>
      <c r="AF1036">
        <v>-0.32462103235747308</v>
      </c>
      <c r="AG1036">
        <v>0.19287242907396418</v>
      </c>
      <c r="AH1036">
        <v>0.26312987601078153</v>
      </c>
      <c r="AI1036">
        <v>4.5240558521560725E-2</v>
      </c>
      <c r="AJ1036">
        <v>0.11276524417462719</v>
      </c>
      <c r="AK1036">
        <v>1.6738974103752247E-2</v>
      </c>
      <c r="AL1036">
        <v>1.735624244543188E-2</v>
      </c>
      <c r="AM1036">
        <v>2.1858311668365715E-3</v>
      </c>
      <c r="AN1036">
        <v>-1.2101992228138014E-2</v>
      </c>
      <c r="AO1036">
        <v>-1.5136630658102224E-2</v>
      </c>
      <c r="AP1036">
        <v>-1.8858019184785801E-2</v>
      </c>
      <c r="AQ1036">
        <v>-2.1633858397342998E-2</v>
      </c>
      <c r="AR1036">
        <v>-1.7967255586531561E-2</v>
      </c>
      <c r="AS1036">
        <v>-1.465321095485228E-2</v>
      </c>
    </row>
    <row r="1037" spans="1:45">
      <c r="A1037">
        <v>0</v>
      </c>
      <c r="B1037">
        <v>0</v>
      </c>
      <c r="C1037">
        <v>0</v>
      </c>
      <c r="D1037">
        <v>0</v>
      </c>
      <c r="E1037">
        <v>0</v>
      </c>
      <c r="F1037">
        <v>0</v>
      </c>
      <c r="G1037">
        <v>0</v>
      </c>
      <c r="H1037">
        <v>0</v>
      </c>
      <c r="I1037">
        <v>0</v>
      </c>
      <c r="J1037">
        <v>0</v>
      </c>
      <c r="K1037">
        <v>0</v>
      </c>
      <c r="L1037">
        <v>0</v>
      </c>
      <c r="M1037">
        <v>0</v>
      </c>
      <c r="N1037">
        <v>0</v>
      </c>
      <c r="O1037">
        <v>0</v>
      </c>
      <c r="P1037">
        <v>0</v>
      </c>
      <c r="Q1037">
        <v>0</v>
      </c>
      <c r="R1037">
        <v>0</v>
      </c>
      <c r="S1037">
        <v>0</v>
      </c>
      <c r="T1037">
        <v>0</v>
      </c>
      <c r="U1037">
        <v>0</v>
      </c>
      <c r="V1037">
        <v>0</v>
      </c>
      <c r="W1037">
        <v>0</v>
      </c>
      <c r="X1037">
        <v>0</v>
      </c>
      <c r="Y1037">
        <v>0</v>
      </c>
      <c r="Z1037">
        <v>0</v>
      </c>
      <c r="AA1037">
        <v>0</v>
      </c>
      <c r="AB1037">
        <v>0</v>
      </c>
      <c r="AC1037">
        <v>0</v>
      </c>
      <c r="AD1037">
        <v>0</v>
      </c>
      <c r="AE1037">
        <v>0</v>
      </c>
      <c r="AF1037">
        <v>0</v>
      </c>
      <c r="AG1037">
        <v>0</v>
      </c>
      <c r="AH1037">
        <v>0</v>
      </c>
      <c r="AI1037">
        <v>0</v>
      </c>
      <c r="AJ1037">
        <v>0</v>
      </c>
      <c r="AK1037">
        <v>0</v>
      </c>
      <c r="AL1037">
        <v>0</v>
      </c>
      <c r="AM1037">
        <v>0</v>
      </c>
      <c r="AN1037">
        <v>0</v>
      </c>
      <c r="AO1037">
        <v>0</v>
      </c>
      <c r="AP1037">
        <v>0</v>
      </c>
      <c r="AQ1037">
        <v>0</v>
      </c>
      <c r="AR1037">
        <v>0</v>
      </c>
      <c r="AS1037">
        <v>0</v>
      </c>
    </row>
    <row r="1038" spans="1:45">
      <c r="A1038" t="s">
        <v>535</v>
      </c>
      <c r="B1038">
        <v>0</v>
      </c>
      <c r="C1038">
        <v>0</v>
      </c>
      <c r="D1038">
        <v>0</v>
      </c>
      <c r="E1038">
        <v>0</v>
      </c>
      <c r="F1038">
        <v>0</v>
      </c>
      <c r="G1038">
        <v>0</v>
      </c>
      <c r="H1038">
        <v>0</v>
      </c>
      <c r="I1038">
        <v>0</v>
      </c>
      <c r="J1038">
        <v>0</v>
      </c>
      <c r="K1038">
        <v>0</v>
      </c>
      <c r="L1038">
        <v>0</v>
      </c>
      <c r="M1038">
        <v>0</v>
      </c>
      <c r="N1038">
        <v>0</v>
      </c>
      <c r="O1038">
        <v>0</v>
      </c>
      <c r="P1038">
        <v>0</v>
      </c>
      <c r="Q1038">
        <v>0</v>
      </c>
      <c r="R1038">
        <v>0</v>
      </c>
      <c r="S1038">
        <v>0</v>
      </c>
      <c r="T1038">
        <v>0</v>
      </c>
      <c r="U1038">
        <v>0</v>
      </c>
      <c r="V1038">
        <v>0</v>
      </c>
      <c r="W1038">
        <v>0</v>
      </c>
      <c r="X1038">
        <v>0</v>
      </c>
      <c r="Y1038">
        <v>0</v>
      </c>
      <c r="Z1038">
        <v>0</v>
      </c>
      <c r="AA1038">
        <v>0</v>
      </c>
      <c r="AB1038">
        <v>0</v>
      </c>
      <c r="AC1038">
        <v>0</v>
      </c>
      <c r="AD1038">
        <v>0</v>
      </c>
      <c r="AE1038">
        <v>0.66649090909090913</v>
      </c>
      <c r="AF1038">
        <v>0.40281186440677974</v>
      </c>
      <c r="AG1038">
        <v>0.54279649595687329</v>
      </c>
      <c r="AH1038">
        <v>0.71202266666666691</v>
      </c>
      <c r="AI1038">
        <v>0.74972792607802852</v>
      </c>
      <c r="AJ1038">
        <v>0.84022587268993854</v>
      </c>
      <c r="AK1038">
        <v>0.85339777943951889</v>
      </c>
      <c r="AL1038">
        <v>0.86596731630681867</v>
      </c>
      <c r="AM1038">
        <v>0.86642350532787504</v>
      </c>
      <c r="AN1038">
        <v>0.8584728800927155</v>
      </c>
      <c r="AO1038">
        <v>0.84497922565178518</v>
      </c>
      <c r="AP1038">
        <v>0.82884175629543999</v>
      </c>
      <c r="AQ1038">
        <v>0.81437455581984608</v>
      </c>
      <c r="AR1038">
        <v>0.80079224294201912</v>
      </c>
      <c r="AS1038">
        <v>0.79362084565329938</v>
      </c>
    </row>
    <row r="1039" spans="1:45">
      <c r="A1039" t="s">
        <v>459</v>
      </c>
      <c r="B1039">
        <v>0</v>
      </c>
      <c r="C1039">
        <v>0</v>
      </c>
      <c r="D1039">
        <v>0</v>
      </c>
      <c r="E1039">
        <v>0</v>
      </c>
      <c r="F1039">
        <v>0</v>
      </c>
      <c r="G1039">
        <v>0</v>
      </c>
      <c r="H1039">
        <v>0</v>
      </c>
      <c r="I1039">
        <v>0</v>
      </c>
      <c r="J1039">
        <v>0</v>
      </c>
      <c r="K1039">
        <v>0</v>
      </c>
      <c r="L1039">
        <v>0</v>
      </c>
      <c r="M1039">
        <v>0</v>
      </c>
      <c r="N1039">
        <v>0</v>
      </c>
      <c r="O1039">
        <v>0</v>
      </c>
      <c r="P1039">
        <v>0</v>
      </c>
      <c r="Q1039">
        <v>0</v>
      </c>
      <c r="R1039">
        <v>0</v>
      </c>
      <c r="S1039">
        <v>0</v>
      </c>
      <c r="T1039">
        <v>0</v>
      </c>
      <c r="U1039">
        <v>0</v>
      </c>
      <c r="V1039">
        <v>0</v>
      </c>
      <c r="W1039">
        <v>0</v>
      </c>
      <c r="X1039">
        <v>0</v>
      </c>
      <c r="Y1039">
        <v>0</v>
      </c>
      <c r="Z1039">
        <v>0</v>
      </c>
      <c r="AA1039">
        <v>0</v>
      </c>
      <c r="AB1039">
        <v>0</v>
      </c>
      <c r="AC1039">
        <v>0</v>
      </c>
      <c r="AD1039">
        <v>0</v>
      </c>
      <c r="AE1039">
        <v>0</v>
      </c>
      <c r="AF1039">
        <v>-0.39562286760037957</v>
      </c>
      <c r="AG1039">
        <v>0.34751864063450233</v>
      </c>
      <c r="AH1039">
        <v>0.31176724973412351</v>
      </c>
      <c r="AI1039">
        <v>5.2955139178193278E-2</v>
      </c>
      <c r="AJ1039">
        <v>0.1207077173786526</v>
      </c>
      <c r="AK1039">
        <v>1.5676625985594939E-2</v>
      </c>
      <c r="AL1039">
        <v>1.4728813655403572E-2</v>
      </c>
      <c r="AM1039">
        <v>5.2679704241254122E-4</v>
      </c>
      <c r="AN1039">
        <v>-9.1763729703417951E-3</v>
      </c>
      <c r="AO1039">
        <v>-1.5718207009023932E-2</v>
      </c>
      <c r="AP1039">
        <v>-1.9098066397901459E-2</v>
      </c>
      <c r="AQ1039">
        <v>-1.7454719632196136E-2</v>
      </c>
      <c r="AR1039">
        <v>-1.6678213704937495E-2</v>
      </c>
      <c r="AS1039">
        <v>-8.9553780670662553E-3</v>
      </c>
    </row>
    <row r="1040" spans="1:45">
      <c r="A1040" t="s">
        <v>533</v>
      </c>
      <c r="B1040">
        <v>0</v>
      </c>
      <c r="C1040">
        <v>0</v>
      </c>
      <c r="D1040">
        <v>0</v>
      </c>
      <c r="E1040">
        <v>0</v>
      </c>
      <c r="F1040">
        <v>0</v>
      </c>
      <c r="G1040">
        <v>0</v>
      </c>
      <c r="H1040">
        <v>0</v>
      </c>
      <c r="I1040">
        <v>0</v>
      </c>
      <c r="J1040">
        <v>0</v>
      </c>
      <c r="K1040">
        <v>0</v>
      </c>
      <c r="L1040">
        <v>0</v>
      </c>
      <c r="M1040">
        <v>0</v>
      </c>
      <c r="N1040">
        <v>0</v>
      </c>
      <c r="O1040">
        <v>0</v>
      </c>
      <c r="P1040">
        <v>0</v>
      </c>
      <c r="Q1040">
        <v>0</v>
      </c>
      <c r="R1040">
        <v>0</v>
      </c>
      <c r="S1040">
        <v>0</v>
      </c>
      <c r="T1040">
        <v>0</v>
      </c>
      <c r="U1040">
        <v>0</v>
      </c>
      <c r="V1040">
        <v>0</v>
      </c>
      <c r="W1040">
        <v>0</v>
      </c>
      <c r="X1040">
        <v>0</v>
      </c>
      <c r="Y1040">
        <v>0</v>
      </c>
      <c r="Z1040">
        <v>0</v>
      </c>
      <c r="AA1040">
        <v>0</v>
      </c>
      <c r="AB1040">
        <v>0</v>
      </c>
      <c r="AC1040">
        <v>0</v>
      </c>
      <c r="AD1040">
        <v>0</v>
      </c>
      <c r="AE1040">
        <v>0</v>
      </c>
      <c r="AF1040">
        <v>-0.26367904468412939</v>
      </c>
      <c r="AG1040">
        <v>0.13998463155009355</v>
      </c>
      <c r="AH1040">
        <v>0.16922617070979362</v>
      </c>
      <c r="AI1040">
        <v>3.7705259411361602E-2</v>
      </c>
      <c r="AJ1040">
        <v>9.0497946611910018E-2</v>
      </c>
      <c r="AK1040">
        <v>1.3171906749580353E-2</v>
      </c>
      <c r="AL1040">
        <v>1.256953686729978E-2</v>
      </c>
      <c r="AM1040">
        <v>4.561890210563746E-4</v>
      </c>
      <c r="AN1040">
        <v>-7.9506252351595474E-3</v>
      </c>
      <c r="AO1040">
        <v>-1.3493654440930314E-2</v>
      </c>
      <c r="AP1040">
        <v>-1.6137469356345191E-2</v>
      </c>
      <c r="AQ1040">
        <v>-1.4467200475593911E-2</v>
      </c>
      <c r="AR1040">
        <v>-1.3582312877826963E-2</v>
      </c>
      <c r="AS1040">
        <v>-7.1713972887197386E-3</v>
      </c>
    </row>
    <row r="1041" spans="1:45">
      <c r="A1041" t="s">
        <v>553</v>
      </c>
      <c r="B1041">
        <v>0</v>
      </c>
      <c r="C1041">
        <v>0</v>
      </c>
      <c r="D1041">
        <v>0</v>
      </c>
      <c r="E1041">
        <v>0</v>
      </c>
      <c r="F1041">
        <v>0</v>
      </c>
      <c r="G1041">
        <v>0</v>
      </c>
      <c r="H1041">
        <v>0</v>
      </c>
      <c r="I1041">
        <v>0</v>
      </c>
      <c r="J1041">
        <v>0</v>
      </c>
      <c r="K1041">
        <v>0</v>
      </c>
      <c r="L1041">
        <v>0</v>
      </c>
      <c r="M1041">
        <v>0</v>
      </c>
      <c r="N1041">
        <v>0</v>
      </c>
      <c r="O1041">
        <v>0</v>
      </c>
      <c r="P1041">
        <v>0</v>
      </c>
      <c r="Q1041">
        <v>0</v>
      </c>
      <c r="R1041">
        <v>0</v>
      </c>
      <c r="S1041">
        <v>0</v>
      </c>
      <c r="T1041">
        <v>0</v>
      </c>
      <c r="U1041">
        <v>0</v>
      </c>
      <c r="V1041">
        <v>0</v>
      </c>
      <c r="W1041">
        <v>0</v>
      </c>
      <c r="X1041">
        <v>0</v>
      </c>
      <c r="Y1041">
        <v>0</v>
      </c>
      <c r="Z1041">
        <v>0</v>
      </c>
      <c r="AA1041">
        <v>0</v>
      </c>
      <c r="AB1041">
        <v>0</v>
      </c>
      <c r="AC1041">
        <v>0</v>
      </c>
      <c r="AD1041">
        <v>0</v>
      </c>
      <c r="AE1041">
        <v>0.41988608541016986</v>
      </c>
      <c r="AF1041">
        <v>0.40320960676463907</v>
      </c>
      <c r="AG1041">
        <v>0.40754446252357707</v>
      </c>
      <c r="AH1041">
        <v>0.4035891079755437</v>
      </c>
      <c r="AI1041">
        <v>0.40587867799500421</v>
      </c>
      <c r="AJ1041">
        <v>0.40977919121101519</v>
      </c>
      <c r="AK1041">
        <v>0.41021904589885466</v>
      </c>
      <c r="AL1041">
        <v>0.41035808588194506</v>
      </c>
      <c r="AM1041">
        <v>0.41006087301839345</v>
      </c>
      <c r="AN1041">
        <v>0.41019091915721206</v>
      </c>
      <c r="AO1041">
        <v>0.40934325671231936</v>
      </c>
      <c r="AP1041">
        <v>0.40845016091751635</v>
      </c>
      <c r="AQ1041">
        <v>0.40858978158721876</v>
      </c>
      <c r="AR1041">
        <v>0.40823726998517151</v>
      </c>
      <c r="AS1041">
        <v>0.40913337081508061</v>
      </c>
    </row>
    <row r="1042" spans="1:45">
      <c r="A1042">
        <v>0</v>
      </c>
      <c r="B1042">
        <v>0</v>
      </c>
      <c r="C1042">
        <v>0</v>
      </c>
      <c r="D1042">
        <v>0</v>
      </c>
      <c r="E1042">
        <v>0</v>
      </c>
      <c r="F1042">
        <v>0</v>
      </c>
      <c r="G1042">
        <v>0</v>
      </c>
      <c r="H1042">
        <v>0</v>
      </c>
      <c r="I1042">
        <v>0</v>
      </c>
      <c r="J1042">
        <v>0</v>
      </c>
      <c r="K1042">
        <v>0</v>
      </c>
      <c r="L1042">
        <v>0</v>
      </c>
      <c r="M1042">
        <v>0</v>
      </c>
      <c r="N1042">
        <v>0</v>
      </c>
      <c r="O1042">
        <v>0</v>
      </c>
      <c r="P1042">
        <v>0</v>
      </c>
      <c r="Q1042">
        <v>0</v>
      </c>
      <c r="R1042">
        <v>0</v>
      </c>
      <c r="S1042">
        <v>0</v>
      </c>
      <c r="T1042">
        <v>0</v>
      </c>
      <c r="U1042">
        <v>0</v>
      </c>
      <c r="V1042">
        <v>0</v>
      </c>
      <c r="W1042">
        <v>0</v>
      </c>
      <c r="X1042">
        <v>0</v>
      </c>
      <c r="Y1042">
        <v>0</v>
      </c>
      <c r="Z1042">
        <v>0</v>
      </c>
      <c r="AA1042">
        <v>0</v>
      </c>
      <c r="AB1042">
        <v>0</v>
      </c>
      <c r="AC1042">
        <v>0</v>
      </c>
      <c r="AD1042">
        <v>0</v>
      </c>
      <c r="AE1042">
        <v>0</v>
      </c>
      <c r="AF1042">
        <v>0</v>
      </c>
      <c r="AG1042">
        <v>0</v>
      </c>
      <c r="AH1042">
        <v>0</v>
      </c>
      <c r="AI1042">
        <v>0</v>
      </c>
      <c r="AJ1042">
        <v>0</v>
      </c>
      <c r="AK1042">
        <v>0</v>
      </c>
      <c r="AL1042">
        <v>0</v>
      </c>
      <c r="AM1042">
        <v>0</v>
      </c>
      <c r="AN1042">
        <v>0</v>
      </c>
      <c r="AO1042">
        <v>0</v>
      </c>
      <c r="AP1042">
        <v>0</v>
      </c>
      <c r="AQ1042">
        <v>0</v>
      </c>
      <c r="AR1042">
        <v>0</v>
      </c>
      <c r="AS1042">
        <v>0</v>
      </c>
    </row>
    <row r="1043" spans="1:45">
      <c r="A1043">
        <v>0</v>
      </c>
      <c r="B1043">
        <v>0</v>
      </c>
      <c r="C1043">
        <v>0</v>
      </c>
      <c r="D1043">
        <v>0</v>
      </c>
      <c r="E1043">
        <v>0</v>
      </c>
      <c r="F1043">
        <v>0</v>
      </c>
      <c r="G1043">
        <v>0</v>
      </c>
      <c r="H1043">
        <v>0</v>
      </c>
      <c r="I1043">
        <v>0</v>
      </c>
      <c r="J1043">
        <v>0</v>
      </c>
      <c r="K1043">
        <v>0</v>
      </c>
      <c r="L1043">
        <v>0</v>
      </c>
      <c r="M1043">
        <v>0</v>
      </c>
      <c r="N1043">
        <v>0</v>
      </c>
      <c r="O1043">
        <v>0</v>
      </c>
      <c r="P1043">
        <v>0</v>
      </c>
      <c r="Q1043">
        <v>0</v>
      </c>
      <c r="R1043">
        <v>0</v>
      </c>
      <c r="S1043">
        <v>0</v>
      </c>
      <c r="T1043">
        <v>0</v>
      </c>
      <c r="U1043">
        <v>0</v>
      </c>
      <c r="V1043">
        <v>0</v>
      </c>
      <c r="W1043">
        <v>0</v>
      </c>
      <c r="X1043">
        <v>0</v>
      </c>
      <c r="Y1043">
        <v>0</v>
      </c>
      <c r="Z1043">
        <v>0</v>
      </c>
      <c r="AA1043">
        <v>0</v>
      </c>
      <c r="AB1043">
        <v>0</v>
      </c>
      <c r="AC1043">
        <v>0</v>
      </c>
      <c r="AD1043">
        <v>0</v>
      </c>
      <c r="AE1043">
        <v>0</v>
      </c>
      <c r="AF1043">
        <v>0</v>
      </c>
      <c r="AG1043">
        <v>0</v>
      </c>
      <c r="AH1043">
        <v>0</v>
      </c>
      <c r="AI1043">
        <v>0</v>
      </c>
      <c r="AJ1043">
        <v>0</v>
      </c>
      <c r="AK1043">
        <v>0</v>
      </c>
      <c r="AL1043">
        <v>0</v>
      </c>
      <c r="AM1043">
        <v>0</v>
      </c>
      <c r="AN1043">
        <v>0</v>
      </c>
      <c r="AO1043">
        <v>0</v>
      </c>
      <c r="AP1043">
        <v>0</v>
      </c>
      <c r="AQ1043">
        <v>0</v>
      </c>
      <c r="AR1043">
        <v>0</v>
      </c>
      <c r="AS1043">
        <v>0</v>
      </c>
    </row>
    <row r="1044" spans="1:45">
      <c r="A1044">
        <v>0</v>
      </c>
      <c r="B1044">
        <v>0</v>
      </c>
      <c r="C1044">
        <v>0</v>
      </c>
      <c r="D1044">
        <v>0</v>
      </c>
      <c r="E1044">
        <v>0</v>
      </c>
      <c r="F1044">
        <v>0</v>
      </c>
      <c r="G1044">
        <v>0</v>
      </c>
      <c r="H1044">
        <v>0</v>
      </c>
      <c r="I1044">
        <v>0</v>
      </c>
      <c r="J1044">
        <v>0</v>
      </c>
      <c r="K1044">
        <v>0</v>
      </c>
      <c r="L1044">
        <v>0</v>
      </c>
      <c r="M1044">
        <v>0</v>
      </c>
      <c r="N1044">
        <v>0</v>
      </c>
      <c r="O1044">
        <v>0</v>
      </c>
      <c r="P1044">
        <v>0</v>
      </c>
      <c r="Q1044">
        <v>0</v>
      </c>
      <c r="R1044">
        <v>0</v>
      </c>
      <c r="S1044">
        <v>0</v>
      </c>
      <c r="T1044">
        <v>0</v>
      </c>
      <c r="U1044">
        <v>0</v>
      </c>
      <c r="V1044">
        <v>0</v>
      </c>
      <c r="W1044">
        <v>0</v>
      </c>
      <c r="X1044">
        <v>0</v>
      </c>
      <c r="Y1044">
        <v>0</v>
      </c>
      <c r="Z1044">
        <v>0</v>
      </c>
      <c r="AA1044">
        <v>0</v>
      </c>
      <c r="AB1044">
        <v>0</v>
      </c>
      <c r="AC1044">
        <v>0</v>
      </c>
      <c r="AD1044">
        <v>0</v>
      </c>
      <c r="AE1044">
        <v>0</v>
      </c>
      <c r="AF1044">
        <v>0</v>
      </c>
      <c r="AG1044">
        <v>0</v>
      </c>
      <c r="AH1044">
        <v>0</v>
      </c>
      <c r="AI1044">
        <v>0</v>
      </c>
      <c r="AJ1044">
        <v>0</v>
      </c>
      <c r="AK1044">
        <v>0</v>
      </c>
      <c r="AL1044">
        <v>0</v>
      </c>
      <c r="AM1044">
        <v>0</v>
      </c>
      <c r="AN1044">
        <v>0</v>
      </c>
      <c r="AO1044">
        <v>0</v>
      </c>
      <c r="AP1044">
        <v>0</v>
      </c>
      <c r="AQ1044">
        <v>0</v>
      </c>
      <c r="AR1044">
        <v>0</v>
      </c>
      <c r="AS1044">
        <v>0</v>
      </c>
    </row>
    <row r="1045" spans="1:45">
      <c r="A1045">
        <v>0</v>
      </c>
      <c r="B1045">
        <v>0</v>
      </c>
      <c r="C1045">
        <v>0</v>
      </c>
      <c r="D1045">
        <v>0</v>
      </c>
      <c r="E1045">
        <v>0</v>
      </c>
      <c r="F1045">
        <v>0</v>
      </c>
      <c r="G1045">
        <v>0</v>
      </c>
      <c r="H1045">
        <v>0</v>
      </c>
      <c r="I1045">
        <v>0</v>
      </c>
      <c r="J1045">
        <v>0</v>
      </c>
      <c r="K1045">
        <v>0</v>
      </c>
      <c r="L1045">
        <v>0</v>
      </c>
      <c r="M1045">
        <v>0</v>
      </c>
      <c r="N1045">
        <v>0</v>
      </c>
      <c r="O1045">
        <v>0</v>
      </c>
      <c r="P1045">
        <v>0</v>
      </c>
      <c r="Q1045">
        <v>0</v>
      </c>
      <c r="R1045">
        <v>0</v>
      </c>
      <c r="S1045">
        <v>0</v>
      </c>
      <c r="T1045">
        <v>0</v>
      </c>
      <c r="U1045">
        <v>0</v>
      </c>
      <c r="V1045">
        <v>0</v>
      </c>
      <c r="W1045">
        <v>0</v>
      </c>
      <c r="X1045">
        <v>0</v>
      </c>
      <c r="Y1045">
        <v>0</v>
      </c>
      <c r="Z1045">
        <v>0</v>
      </c>
      <c r="AA1045">
        <v>0</v>
      </c>
      <c r="AB1045">
        <v>0</v>
      </c>
      <c r="AC1045">
        <v>0</v>
      </c>
      <c r="AD1045">
        <v>0</v>
      </c>
      <c r="AE1045">
        <v>0</v>
      </c>
      <c r="AF1045">
        <v>0</v>
      </c>
      <c r="AG1045">
        <v>0</v>
      </c>
      <c r="AH1045">
        <v>0</v>
      </c>
      <c r="AI1045">
        <v>0</v>
      </c>
      <c r="AJ1045">
        <v>0</v>
      </c>
      <c r="AK1045">
        <v>0</v>
      </c>
      <c r="AL1045">
        <v>0</v>
      </c>
      <c r="AM1045">
        <v>0</v>
      </c>
      <c r="AN1045">
        <v>0</v>
      </c>
      <c r="AO1045">
        <v>0</v>
      </c>
      <c r="AP1045">
        <v>0</v>
      </c>
      <c r="AQ1045">
        <v>0</v>
      </c>
      <c r="AR1045">
        <v>0</v>
      </c>
      <c r="AS1045">
        <v>0</v>
      </c>
    </row>
    <row r="1046" spans="1:45">
      <c r="A1046" t="s">
        <v>543</v>
      </c>
      <c r="B1046">
        <v>0</v>
      </c>
      <c r="C1046">
        <v>0</v>
      </c>
      <c r="D1046">
        <v>0</v>
      </c>
      <c r="E1046">
        <v>0</v>
      </c>
      <c r="F1046">
        <v>0</v>
      </c>
      <c r="G1046">
        <v>0</v>
      </c>
      <c r="H1046">
        <v>0</v>
      </c>
      <c r="I1046">
        <v>0</v>
      </c>
      <c r="J1046">
        <v>0</v>
      </c>
      <c r="K1046">
        <v>0</v>
      </c>
      <c r="L1046">
        <v>0</v>
      </c>
      <c r="M1046">
        <v>0</v>
      </c>
      <c r="N1046">
        <v>0</v>
      </c>
      <c r="O1046">
        <v>0</v>
      </c>
      <c r="P1046">
        <v>0</v>
      </c>
      <c r="Q1046">
        <v>0</v>
      </c>
      <c r="R1046">
        <v>0</v>
      </c>
      <c r="S1046">
        <v>0</v>
      </c>
      <c r="T1046">
        <v>0</v>
      </c>
      <c r="U1046">
        <v>0</v>
      </c>
      <c r="V1046">
        <v>0</v>
      </c>
      <c r="W1046">
        <v>0</v>
      </c>
      <c r="X1046">
        <v>0</v>
      </c>
      <c r="Y1046">
        <v>0</v>
      </c>
      <c r="Z1046">
        <v>0</v>
      </c>
      <c r="AA1046">
        <v>0</v>
      </c>
      <c r="AB1046">
        <v>0</v>
      </c>
      <c r="AC1046">
        <v>0</v>
      </c>
      <c r="AD1046">
        <v>0</v>
      </c>
      <c r="AE1046">
        <v>0</v>
      </c>
      <c r="AF1046">
        <v>0</v>
      </c>
      <c r="AG1046">
        <v>0</v>
      </c>
      <c r="AH1046">
        <v>0</v>
      </c>
      <c r="AI1046">
        <v>0</v>
      </c>
      <c r="AJ1046">
        <v>0</v>
      </c>
      <c r="AK1046">
        <v>0</v>
      </c>
      <c r="AL1046">
        <v>0</v>
      </c>
      <c r="AM1046">
        <v>0</v>
      </c>
      <c r="AN1046">
        <v>0</v>
      </c>
      <c r="AO1046">
        <v>0</v>
      </c>
      <c r="AP1046">
        <v>0</v>
      </c>
      <c r="AQ1046">
        <v>0</v>
      </c>
      <c r="AR1046">
        <v>0</v>
      </c>
      <c r="AS1046">
        <v>0</v>
      </c>
    </row>
    <row r="1047" spans="1:45">
      <c r="A1047" t="s">
        <v>395</v>
      </c>
      <c r="B1047">
        <v>0</v>
      </c>
      <c r="C1047">
        <v>0</v>
      </c>
      <c r="D1047">
        <v>0</v>
      </c>
      <c r="E1047">
        <v>0</v>
      </c>
      <c r="F1047">
        <v>0</v>
      </c>
      <c r="G1047">
        <v>0</v>
      </c>
      <c r="H1047">
        <v>0</v>
      </c>
      <c r="I1047">
        <v>0</v>
      </c>
      <c r="J1047">
        <v>0</v>
      </c>
      <c r="K1047">
        <v>0</v>
      </c>
      <c r="L1047">
        <v>0</v>
      </c>
      <c r="M1047">
        <v>0</v>
      </c>
      <c r="N1047">
        <v>0</v>
      </c>
      <c r="O1047">
        <v>0</v>
      </c>
      <c r="P1047">
        <v>0</v>
      </c>
      <c r="Q1047">
        <v>0</v>
      </c>
      <c r="R1047">
        <v>0</v>
      </c>
      <c r="S1047">
        <v>0</v>
      </c>
      <c r="T1047">
        <v>0</v>
      </c>
      <c r="U1047">
        <v>0</v>
      </c>
      <c r="V1047">
        <v>0</v>
      </c>
      <c r="W1047">
        <v>0</v>
      </c>
      <c r="X1047">
        <v>0</v>
      </c>
      <c r="Y1047">
        <v>238.755</v>
      </c>
      <c r="Z1047">
        <v>0</v>
      </c>
      <c r="AA1047">
        <v>0</v>
      </c>
      <c r="AB1047">
        <v>0</v>
      </c>
      <c r="AC1047">
        <v>0</v>
      </c>
      <c r="AD1047">
        <v>109.943</v>
      </c>
      <c r="AE1047">
        <v>202.58099999999999</v>
      </c>
      <c r="AF1047">
        <v>351.75900000000001</v>
      </c>
      <c r="AG1047">
        <v>585.49300000000005</v>
      </c>
      <c r="AH1047">
        <v>789.15300000000002</v>
      </c>
      <c r="AI1047">
        <v>1068.9110000000001</v>
      </c>
      <c r="AJ1047">
        <v>1355.556</v>
      </c>
      <c r="AK1047">
        <v>1511.7358573829742</v>
      </c>
      <c r="AL1047">
        <v>1678.7671197023446</v>
      </c>
      <c r="AM1047">
        <v>1833.0706107626897</v>
      </c>
      <c r="AN1047">
        <v>1969.57186017404</v>
      </c>
      <c r="AO1047">
        <v>2101.0536921308585</v>
      </c>
      <c r="AP1047">
        <v>2223.6987339427069</v>
      </c>
      <c r="AQ1047">
        <v>2336.4761602050753</v>
      </c>
      <c r="AR1047">
        <v>2450.4184777740629</v>
      </c>
      <c r="AS1047">
        <v>2564.6548930889885</v>
      </c>
    </row>
    <row r="1048" spans="1:45">
      <c r="A1048" t="s">
        <v>375</v>
      </c>
      <c r="B1048">
        <v>0</v>
      </c>
      <c r="C1048">
        <v>0</v>
      </c>
      <c r="D1048">
        <v>0</v>
      </c>
      <c r="E1048">
        <v>0</v>
      </c>
      <c r="F1048">
        <v>0</v>
      </c>
      <c r="G1048">
        <v>0</v>
      </c>
      <c r="H1048">
        <v>0</v>
      </c>
      <c r="I1048">
        <v>0</v>
      </c>
      <c r="J1048">
        <v>0</v>
      </c>
      <c r="K1048">
        <v>0</v>
      </c>
      <c r="L1048">
        <v>0</v>
      </c>
      <c r="M1048">
        <v>0</v>
      </c>
      <c r="N1048">
        <v>0</v>
      </c>
      <c r="O1048">
        <v>0</v>
      </c>
      <c r="P1048">
        <v>0</v>
      </c>
      <c r="Q1048">
        <v>0</v>
      </c>
      <c r="R1048">
        <v>0</v>
      </c>
      <c r="S1048">
        <v>0</v>
      </c>
      <c r="T1048">
        <v>0</v>
      </c>
      <c r="U1048">
        <v>0</v>
      </c>
      <c r="V1048">
        <v>0</v>
      </c>
      <c r="W1048">
        <v>0</v>
      </c>
      <c r="X1048">
        <v>0</v>
      </c>
      <c r="Y1048">
        <v>0.59502358860868332</v>
      </c>
      <c r="Z1048">
        <v>0</v>
      </c>
      <c r="AA1048">
        <v>0</v>
      </c>
      <c r="AB1048">
        <v>0</v>
      </c>
      <c r="AC1048">
        <v>0</v>
      </c>
      <c r="AD1048">
        <v>0.55070075435028698</v>
      </c>
      <c r="AE1048">
        <v>0.58011391458983008</v>
      </c>
      <c r="AF1048">
        <v>0.59679039323536098</v>
      </c>
      <c r="AG1048">
        <v>0.59245553747642299</v>
      </c>
      <c r="AH1048">
        <v>0.59641089202445641</v>
      </c>
      <c r="AI1048">
        <v>0.59412132200499579</v>
      </c>
      <c r="AJ1048">
        <v>0.59022080878898486</v>
      </c>
      <c r="AK1048">
        <v>0.58978095410114539</v>
      </c>
      <c r="AL1048">
        <v>0.589641914118055</v>
      </c>
      <c r="AM1048">
        <v>0.58993912698160655</v>
      </c>
      <c r="AN1048">
        <v>0.58980908084278794</v>
      </c>
      <c r="AO1048">
        <v>0.59065674328768059</v>
      </c>
      <c r="AP1048">
        <v>0.59154983908248349</v>
      </c>
      <c r="AQ1048">
        <v>0.5914102184127813</v>
      </c>
      <c r="AR1048">
        <v>0.5917627300148286</v>
      </c>
      <c r="AS1048">
        <v>0.59086662918491939</v>
      </c>
    </row>
    <row r="1049" spans="1:45">
      <c r="A1049">
        <v>0</v>
      </c>
      <c r="B1049">
        <v>0</v>
      </c>
      <c r="C1049">
        <v>0</v>
      </c>
      <c r="D1049">
        <v>0</v>
      </c>
      <c r="E1049">
        <v>0</v>
      </c>
      <c r="F1049">
        <v>0</v>
      </c>
      <c r="G1049">
        <v>0</v>
      </c>
      <c r="H1049">
        <v>0</v>
      </c>
      <c r="I1049">
        <v>0</v>
      </c>
      <c r="J1049">
        <v>0</v>
      </c>
      <c r="K1049">
        <v>0</v>
      </c>
      <c r="L1049">
        <v>0</v>
      </c>
      <c r="M1049">
        <v>0</v>
      </c>
      <c r="N1049">
        <v>0</v>
      </c>
      <c r="O1049">
        <v>0</v>
      </c>
      <c r="P1049">
        <v>0</v>
      </c>
      <c r="Q1049">
        <v>0</v>
      </c>
      <c r="R1049">
        <v>0</v>
      </c>
      <c r="S1049">
        <v>0</v>
      </c>
      <c r="T1049">
        <v>0</v>
      </c>
      <c r="U1049">
        <v>0</v>
      </c>
      <c r="V1049">
        <v>0</v>
      </c>
      <c r="W1049">
        <v>0</v>
      </c>
      <c r="X1049">
        <v>0</v>
      </c>
      <c r="Y1049">
        <v>0</v>
      </c>
      <c r="Z1049">
        <v>0</v>
      </c>
      <c r="AA1049">
        <v>0</v>
      </c>
      <c r="AB1049">
        <v>0</v>
      </c>
      <c r="AC1049">
        <v>0</v>
      </c>
      <c r="AD1049">
        <v>0</v>
      </c>
      <c r="AE1049">
        <v>0</v>
      </c>
      <c r="AF1049">
        <v>0</v>
      </c>
      <c r="AG1049">
        <v>0</v>
      </c>
      <c r="AH1049">
        <v>0</v>
      </c>
      <c r="AI1049">
        <v>0</v>
      </c>
      <c r="AJ1049">
        <v>0</v>
      </c>
      <c r="AK1049">
        <v>0</v>
      </c>
      <c r="AL1049">
        <v>0</v>
      </c>
      <c r="AM1049">
        <v>0</v>
      </c>
      <c r="AN1049">
        <v>0</v>
      </c>
      <c r="AO1049">
        <v>0</v>
      </c>
      <c r="AP1049">
        <v>0</v>
      </c>
      <c r="AQ1049">
        <v>0</v>
      </c>
      <c r="AR1049">
        <v>0</v>
      </c>
      <c r="AS1049">
        <v>0</v>
      </c>
    </row>
    <row r="1050" spans="1:45">
      <c r="A1050" t="s">
        <v>726</v>
      </c>
      <c r="B1050">
        <v>0</v>
      </c>
      <c r="C1050">
        <v>0</v>
      </c>
      <c r="D1050">
        <v>0</v>
      </c>
      <c r="E1050">
        <v>0</v>
      </c>
      <c r="F1050">
        <v>0</v>
      </c>
      <c r="G1050">
        <v>0</v>
      </c>
      <c r="H1050">
        <v>0</v>
      </c>
      <c r="I1050">
        <v>0</v>
      </c>
      <c r="J1050">
        <v>0</v>
      </c>
      <c r="K1050">
        <v>0</v>
      </c>
      <c r="L1050">
        <v>0</v>
      </c>
      <c r="M1050">
        <v>0</v>
      </c>
      <c r="N1050">
        <v>0</v>
      </c>
      <c r="O1050">
        <v>0</v>
      </c>
      <c r="P1050">
        <v>0</v>
      </c>
      <c r="Q1050">
        <v>0</v>
      </c>
      <c r="R1050">
        <v>0</v>
      </c>
      <c r="S1050">
        <v>0</v>
      </c>
      <c r="T1050">
        <v>0</v>
      </c>
      <c r="U1050">
        <v>0</v>
      </c>
      <c r="V1050">
        <v>0</v>
      </c>
      <c r="W1050">
        <v>0</v>
      </c>
      <c r="X1050">
        <v>0</v>
      </c>
      <c r="Y1050">
        <v>0</v>
      </c>
      <c r="Z1050">
        <v>0</v>
      </c>
      <c r="AA1050">
        <v>0</v>
      </c>
      <c r="AB1050">
        <v>0</v>
      </c>
      <c r="AC1050">
        <v>0</v>
      </c>
      <c r="AD1050">
        <v>0</v>
      </c>
      <c r="AE1050">
        <v>129.65183999999999</v>
      </c>
      <c r="AF1050">
        <v>211.05540000000002</v>
      </c>
      <c r="AG1050">
        <v>345.44087000000002</v>
      </c>
      <c r="AH1050">
        <v>449.81721000000005</v>
      </c>
      <c r="AI1050">
        <v>614.62382500000012</v>
      </c>
      <c r="AJ1050">
        <v>786.22248000000013</v>
      </c>
      <c r="AK1050">
        <v>884.36547656903997</v>
      </c>
      <c r="AL1050">
        <v>990.4726006243834</v>
      </c>
      <c r="AM1050">
        <v>1090.6770134038006</v>
      </c>
      <c r="AN1050">
        <v>1181.7431161044242</v>
      </c>
      <c r="AO1050">
        <v>1271.1374837391695</v>
      </c>
      <c r="AP1050">
        <v>1356.4562277050513</v>
      </c>
      <c r="AQ1050">
        <v>1436.9328385261215</v>
      </c>
      <c r="AR1050">
        <v>1519.2594562199192</v>
      </c>
      <c r="AS1050">
        <v>1602.9093081806182</v>
      </c>
    </row>
    <row r="1051" spans="1:45">
      <c r="A1051" t="s">
        <v>459</v>
      </c>
      <c r="B1051">
        <v>0</v>
      </c>
      <c r="C1051">
        <v>0</v>
      </c>
      <c r="D1051">
        <v>0</v>
      </c>
      <c r="E1051">
        <v>0</v>
      </c>
      <c r="F1051">
        <v>0</v>
      </c>
      <c r="G1051">
        <v>0</v>
      </c>
      <c r="H1051">
        <v>0</v>
      </c>
      <c r="I1051">
        <v>0</v>
      </c>
      <c r="J1051">
        <v>0</v>
      </c>
      <c r="K1051">
        <v>0</v>
      </c>
      <c r="L1051">
        <v>0</v>
      </c>
      <c r="M1051">
        <v>0</v>
      </c>
      <c r="N1051">
        <v>0</v>
      </c>
      <c r="O1051">
        <v>0</v>
      </c>
      <c r="P1051">
        <v>0</v>
      </c>
      <c r="Q1051">
        <v>0</v>
      </c>
      <c r="R1051">
        <v>0</v>
      </c>
      <c r="S1051">
        <v>0</v>
      </c>
      <c r="T1051">
        <v>0</v>
      </c>
      <c r="U1051">
        <v>0</v>
      </c>
      <c r="V1051">
        <v>0</v>
      </c>
      <c r="W1051">
        <v>0</v>
      </c>
      <c r="X1051">
        <v>0</v>
      </c>
      <c r="Y1051">
        <v>0</v>
      </c>
      <c r="Z1051">
        <v>0</v>
      </c>
      <c r="AA1051">
        <v>0</v>
      </c>
      <c r="AB1051">
        <v>0</v>
      </c>
      <c r="AC1051">
        <v>0</v>
      </c>
      <c r="AD1051">
        <v>0</v>
      </c>
      <c r="AE1051">
        <v>0</v>
      </c>
      <c r="AF1051">
        <v>0.62786274379137264</v>
      </c>
      <c r="AG1051">
        <v>0.63673078253387483</v>
      </c>
      <c r="AH1051">
        <v>0.3021539981647221</v>
      </c>
      <c r="AI1051">
        <v>0.36638574811310587</v>
      </c>
      <c r="AJ1051">
        <v>0.27919297628919604</v>
      </c>
      <c r="AK1051">
        <v>0.12482853017512263</v>
      </c>
      <c r="AL1051">
        <v>0.11998107893921151</v>
      </c>
      <c r="AM1051">
        <v>0.1011682834197023</v>
      </c>
      <c r="AN1051">
        <v>8.3495023349234421E-2</v>
      </c>
      <c r="AO1051">
        <v>7.5646192828633385E-2</v>
      </c>
      <c r="AP1051">
        <v>6.711999689829673E-2</v>
      </c>
      <c r="AQ1051">
        <v>5.9328571890024273E-2</v>
      </c>
      <c r="AR1051">
        <v>5.7293295473879624E-2</v>
      </c>
      <c r="AS1051">
        <v>5.505962238262363E-2</v>
      </c>
    </row>
    <row r="1052" spans="1:45">
      <c r="A1052" t="s">
        <v>533</v>
      </c>
      <c r="B1052">
        <v>0</v>
      </c>
      <c r="C1052">
        <v>0</v>
      </c>
      <c r="D1052">
        <v>0</v>
      </c>
      <c r="E1052">
        <v>0</v>
      </c>
      <c r="F1052">
        <v>0</v>
      </c>
      <c r="G1052">
        <v>0</v>
      </c>
      <c r="H1052">
        <v>0</v>
      </c>
      <c r="I1052">
        <v>0</v>
      </c>
      <c r="J1052">
        <v>0</v>
      </c>
      <c r="K1052">
        <v>0</v>
      </c>
      <c r="L1052">
        <v>0</v>
      </c>
      <c r="M1052">
        <v>0</v>
      </c>
      <c r="N1052">
        <v>0</v>
      </c>
      <c r="O1052">
        <v>0</v>
      </c>
      <c r="P1052">
        <v>0</v>
      </c>
      <c r="Q1052">
        <v>0</v>
      </c>
      <c r="R1052">
        <v>0</v>
      </c>
      <c r="S1052">
        <v>0</v>
      </c>
      <c r="T1052">
        <v>0</v>
      </c>
      <c r="U1052">
        <v>0</v>
      </c>
      <c r="V1052">
        <v>0</v>
      </c>
      <c r="W1052">
        <v>0</v>
      </c>
      <c r="X1052">
        <v>0</v>
      </c>
      <c r="Y1052">
        <v>0</v>
      </c>
      <c r="Z1052">
        <v>0</v>
      </c>
      <c r="AA1052">
        <v>0</v>
      </c>
      <c r="AB1052">
        <v>0</v>
      </c>
      <c r="AC1052">
        <v>0</v>
      </c>
      <c r="AD1052">
        <v>0</v>
      </c>
      <c r="AE1052">
        <v>0</v>
      </c>
      <c r="AF1052">
        <v>81.403560000000027</v>
      </c>
      <c r="AG1052">
        <v>134.38547</v>
      </c>
      <c r="AH1052">
        <v>104.37634000000003</v>
      </c>
      <c r="AI1052">
        <v>164.80661500000008</v>
      </c>
      <c r="AJ1052">
        <v>171.59865500000001</v>
      </c>
      <c r="AK1052">
        <v>98.142996569039838</v>
      </c>
      <c r="AL1052">
        <v>106.10712405534343</v>
      </c>
      <c r="AM1052">
        <v>100.20441277941723</v>
      </c>
      <c r="AN1052">
        <v>91.06610270062356</v>
      </c>
      <c r="AO1052">
        <v>89.394367634745322</v>
      </c>
      <c r="AP1052">
        <v>85.318743965881822</v>
      </c>
      <c r="AQ1052">
        <v>80.476610821070153</v>
      </c>
      <c r="AR1052">
        <v>82.326617693797743</v>
      </c>
      <c r="AS1052">
        <v>83.649851960698925</v>
      </c>
    </row>
    <row r="1053" spans="1:45">
      <c r="A1053" t="s">
        <v>539</v>
      </c>
      <c r="B1053">
        <v>0</v>
      </c>
      <c r="C1053">
        <v>0</v>
      </c>
      <c r="D1053">
        <v>0</v>
      </c>
      <c r="E1053">
        <v>0</v>
      </c>
      <c r="F1053">
        <v>0</v>
      </c>
      <c r="G1053">
        <v>0</v>
      </c>
      <c r="H1053">
        <v>0</v>
      </c>
      <c r="I1053">
        <v>0</v>
      </c>
      <c r="J1053">
        <v>0</v>
      </c>
      <c r="K1053">
        <v>0</v>
      </c>
      <c r="L1053">
        <v>0</v>
      </c>
      <c r="M1053">
        <v>0</v>
      </c>
      <c r="N1053">
        <v>0</v>
      </c>
      <c r="O1053">
        <v>0</v>
      </c>
      <c r="P1053">
        <v>0</v>
      </c>
      <c r="Q1053">
        <v>0</v>
      </c>
      <c r="R1053">
        <v>0</v>
      </c>
      <c r="S1053">
        <v>0</v>
      </c>
      <c r="T1053">
        <v>0</v>
      </c>
      <c r="U1053">
        <v>0</v>
      </c>
      <c r="V1053">
        <v>0</v>
      </c>
      <c r="W1053">
        <v>0</v>
      </c>
      <c r="X1053">
        <v>0</v>
      </c>
      <c r="Y1053">
        <v>0</v>
      </c>
      <c r="Z1053">
        <v>0</v>
      </c>
      <c r="AA1053">
        <v>0</v>
      </c>
      <c r="AB1053">
        <v>0</v>
      </c>
      <c r="AC1053">
        <v>0</v>
      </c>
      <c r="AD1053">
        <v>0</v>
      </c>
      <c r="AE1053">
        <v>0.64</v>
      </c>
      <c r="AF1053">
        <v>0.6</v>
      </c>
      <c r="AG1053">
        <v>0.59</v>
      </c>
      <c r="AH1053">
        <v>0.66</v>
      </c>
      <c r="AI1053">
        <v>0.57500000000000007</v>
      </c>
      <c r="AJ1053">
        <v>0.58000000000000007</v>
      </c>
      <c r="AK1053">
        <v>0.58500000000000008</v>
      </c>
      <c r="AL1053">
        <v>0.59000000000000008</v>
      </c>
      <c r="AM1053">
        <v>0.59500000000000008</v>
      </c>
      <c r="AN1053">
        <v>0.60000000000000009</v>
      </c>
      <c r="AO1053">
        <v>0.60500000000000009</v>
      </c>
      <c r="AP1053">
        <v>0.6100000000000001</v>
      </c>
      <c r="AQ1053">
        <v>0.6150000000000001</v>
      </c>
      <c r="AR1053">
        <v>0.62000000000000011</v>
      </c>
      <c r="AS1053">
        <v>0.62500000000000011</v>
      </c>
    </row>
    <row r="1054" spans="1:45">
      <c r="A1054">
        <v>0</v>
      </c>
      <c r="B1054">
        <v>0</v>
      </c>
      <c r="C1054">
        <v>0</v>
      </c>
      <c r="D1054">
        <v>0</v>
      </c>
      <c r="E1054">
        <v>0</v>
      </c>
      <c r="F1054">
        <v>0</v>
      </c>
      <c r="G1054">
        <v>0</v>
      </c>
      <c r="H1054">
        <v>0</v>
      </c>
      <c r="I1054">
        <v>0</v>
      </c>
      <c r="J1054">
        <v>0</v>
      </c>
      <c r="K1054">
        <v>0</v>
      </c>
      <c r="L1054">
        <v>0</v>
      </c>
      <c r="M1054">
        <v>0</v>
      </c>
      <c r="N1054">
        <v>0</v>
      </c>
      <c r="O1054">
        <v>0</v>
      </c>
      <c r="P1054">
        <v>0</v>
      </c>
      <c r="Q1054">
        <v>0</v>
      </c>
      <c r="R1054">
        <v>0</v>
      </c>
      <c r="S1054">
        <v>0</v>
      </c>
      <c r="T1054">
        <v>0</v>
      </c>
      <c r="U1054">
        <v>0</v>
      </c>
      <c r="V1054">
        <v>0</v>
      </c>
      <c r="W1054">
        <v>0</v>
      </c>
      <c r="X1054">
        <v>0</v>
      </c>
      <c r="Y1054">
        <v>0</v>
      </c>
      <c r="Z1054">
        <v>0</v>
      </c>
      <c r="AA1054">
        <v>0</v>
      </c>
      <c r="AB1054">
        <v>0</v>
      </c>
      <c r="AC1054">
        <v>0</v>
      </c>
      <c r="AD1054">
        <v>0</v>
      </c>
      <c r="AE1054">
        <v>0</v>
      </c>
      <c r="AF1054">
        <v>0</v>
      </c>
      <c r="AG1054">
        <v>0</v>
      </c>
      <c r="AH1054">
        <v>0</v>
      </c>
      <c r="AI1054">
        <v>0</v>
      </c>
      <c r="AJ1054">
        <v>0</v>
      </c>
      <c r="AK1054">
        <v>0</v>
      </c>
      <c r="AL1054">
        <v>0</v>
      </c>
      <c r="AM1054">
        <v>0</v>
      </c>
      <c r="AN1054">
        <v>0</v>
      </c>
      <c r="AO1054">
        <v>0</v>
      </c>
      <c r="AP1054">
        <v>0</v>
      </c>
      <c r="AQ1054">
        <v>0</v>
      </c>
      <c r="AR1054">
        <v>0</v>
      </c>
      <c r="AS1054">
        <v>0</v>
      </c>
    </row>
    <row r="1055" spans="1:45">
      <c r="A1055" t="s">
        <v>545</v>
      </c>
      <c r="B1055">
        <v>0</v>
      </c>
      <c r="C1055">
        <v>0</v>
      </c>
      <c r="D1055">
        <v>0</v>
      </c>
      <c r="E1055">
        <v>0</v>
      </c>
      <c r="F1055">
        <v>0</v>
      </c>
      <c r="G1055">
        <v>0</v>
      </c>
      <c r="H1055">
        <v>0</v>
      </c>
      <c r="I1055">
        <v>0</v>
      </c>
      <c r="J1055">
        <v>0</v>
      </c>
      <c r="K1055">
        <v>0</v>
      </c>
      <c r="L1055">
        <v>0</v>
      </c>
      <c r="M1055">
        <v>0</v>
      </c>
      <c r="N1055">
        <v>0</v>
      </c>
      <c r="O1055">
        <v>0</v>
      </c>
      <c r="P1055">
        <v>0</v>
      </c>
      <c r="Q1055">
        <v>0</v>
      </c>
      <c r="R1055">
        <v>0</v>
      </c>
      <c r="S1055">
        <v>0</v>
      </c>
      <c r="T1055">
        <v>0</v>
      </c>
      <c r="U1055">
        <v>0</v>
      </c>
      <c r="V1055">
        <v>0</v>
      </c>
      <c r="W1055">
        <v>0</v>
      </c>
      <c r="X1055">
        <v>0</v>
      </c>
      <c r="Y1055">
        <v>0</v>
      </c>
      <c r="Z1055">
        <v>0</v>
      </c>
      <c r="AA1055">
        <v>0</v>
      </c>
      <c r="AB1055">
        <v>0</v>
      </c>
      <c r="AC1055">
        <v>0</v>
      </c>
      <c r="AD1055">
        <v>0</v>
      </c>
      <c r="AE1055">
        <v>64.825919999999996</v>
      </c>
      <c r="AF1055">
        <v>98.492520000000013</v>
      </c>
      <c r="AG1055">
        <v>169.79297</v>
      </c>
      <c r="AH1055">
        <v>260.42049000000003</v>
      </c>
      <c r="AI1055">
        <v>358.08518500000002</v>
      </c>
      <c r="AJ1055">
        <v>460.88904000000002</v>
      </c>
      <c r="AK1055">
        <v>521.54887079712614</v>
      </c>
      <c r="AL1055">
        <v>587.56849189582067</v>
      </c>
      <c r="AM1055">
        <v>650.74006682075492</v>
      </c>
      <c r="AN1055">
        <v>709.04586966265447</v>
      </c>
      <c r="AO1055">
        <v>766.88459762776347</v>
      </c>
      <c r="AP1055">
        <v>822.76853155880167</v>
      </c>
      <c r="AQ1055">
        <v>876.17856007690341</v>
      </c>
      <c r="AR1055">
        <v>931.15902155414403</v>
      </c>
      <c r="AS1055">
        <v>987.39213383926074</v>
      </c>
    </row>
    <row r="1056" spans="1:45">
      <c r="A1056" t="s">
        <v>459</v>
      </c>
      <c r="B1056">
        <v>0</v>
      </c>
      <c r="C1056">
        <v>0</v>
      </c>
      <c r="D1056">
        <v>0</v>
      </c>
      <c r="E1056">
        <v>0</v>
      </c>
      <c r="F1056">
        <v>0</v>
      </c>
      <c r="G1056">
        <v>0</v>
      </c>
      <c r="H1056">
        <v>0</v>
      </c>
      <c r="I1056">
        <v>0</v>
      </c>
      <c r="J1056">
        <v>0</v>
      </c>
      <c r="K1056">
        <v>0</v>
      </c>
      <c r="L1056">
        <v>0</v>
      </c>
      <c r="M1056">
        <v>0</v>
      </c>
      <c r="N1056">
        <v>0</v>
      </c>
      <c r="O1056">
        <v>0</v>
      </c>
      <c r="P1056">
        <v>0</v>
      </c>
      <c r="Q1056">
        <v>0</v>
      </c>
      <c r="R1056">
        <v>0</v>
      </c>
      <c r="S1056">
        <v>0</v>
      </c>
      <c r="T1056">
        <v>0</v>
      </c>
      <c r="U1056">
        <v>0</v>
      </c>
      <c r="V1056">
        <v>0</v>
      </c>
      <c r="W1056">
        <v>0</v>
      </c>
      <c r="X1056">
        <v>0</v>
      </c>
      <c r="Y1056">
        <v>0</v>
      </c>
      <c r="Z1056">
        <v>0</v>
      </c>
      <c r="AA1056">
        <v>0</v>
      </c>
      <c r="AB1056">
        <v>0</v>
      </c>
      <c r="AC1056">
        <v>0</v>
      </c>
      <c r="AD1056">
        <v>0</v>
      </c>
      <c r="AE1056">
        <v>0</v>
      </c>
      <c r="AF1056">
        <v>0.51933856087194785</v>
      </c>
      <c r="AG1056">
        <v>0.72391741017490441</v>
      </c>
      <c r="AH1056">
        <v>0.53375307587823007</v>
      </c>
      <c r="AI1056">
        <v>0.37502692280473005</v>
      </c>
      <c r="AJ1056">
        <v>0.28709329317826993</v>
      </c>
      <c r="AK1056">
        <v>0.13161482598311758</v>
      </c>
      <c r="AL1056">
        <v>0.12658376768756363</v>
      </c>
      <c r="AM1056">
        <v>0.10751355083916736</v>
      </c>
      <c r="AN1056">
        <v>8.9599220663878043E-2</v>
      </c>
      <c r="AO1056">
        <v>8.1572618133474384E-2</v>
      </c>
      <c r="AP1056">
        <v>7.2871373481624646E-2</v>
      </c>
      <c r="AQ1056">
        <v>6.4915011293531277E-2</v>
      </c>
      <c r="AR1056">
        <v>6.275029312793845E-2</v>
      </c>
      <c r="AS1056">
        <v>6.0390449948346303E-2</v>
      </c>
    </row>
    <row r="1057" spans="1:45">
      <c r="A1057" t="s">
        <v>533</v>
      </c>
      <c r="B1057">
        <v>0</v>
      </c>
      <c r="C1057">
        <v>0</v>
      </c>
      <c r="D1057">
        <v>0</v>
      </c>
      <c r="E1057">
        <v>0</v>
      </c>
      <c r="F1057">
        <v>0</v>
      </c>
      <c r="G1057">
        <v>0</v>
      </c>
      <c r="H1057">
        <v>0</v>
      </c>
      <c r="I1057">
        <v>0</v>
      </c>
      <c r="J1057">
        <v>0</v>
      </c>
      <c r="K1057">
        <v>0</v>
      </c>
      <c r="L1057">
        <v>0</v>
      </c>
      <c r="M1057">
        <v>0</v>
      </c>
      <c r="N1057">
        <v>0</v>
      </c>
      <c r="O1057">
        <v>0</v>
      </c>
      <c r="P1057">
        <v>0</v>
      </c>
      <c r="Q1057">
        <v>0</v>
      </c>
      <c r="R1057">
        <v>0</v>
      </c>
      <c r="S1057">
        <v>0</v>
      </c>
      <c r="T1057">
        <v>0</v>
      </c>
      <c r="U1057">
        <v>0</v>
      </c>
      <c r="V1057">
        <v>0</v>
      </c>
      <c r="W1057">
        <v>0</v>
      </c>
      <c r="X1057">
        <v>0</v>
      </c>
      <c r="Y1057">
        <v>0</v>
      </c>
      <c r="Z1057">
        <v>0</v>
      </c>
      <c r="AA1057">
        <v>0</v>
      </c>
      <c r="AB1057">
        <v>0</v>
      </c>
      <c r="AC1057">
        <v>0</v>
      </c>
      <c r="AD1057">
        <v>0</v>
      </c>
      <c r="AE1057">
        <v>0</v>
      </c>
      <c r="AF1057">
        <v>33.666600000000017</v>
      </c>
      <c r="AG1057">
        <v>71.300449999999984</v>
      </c>
      <c r="AH1057">
        <v>90.627520000000032</v>
      </c>
      <c r="AI1057">
        <v>97.664694999999995</v>
      </c>
      <c r="AJ1057">
        <v>102.803855</v>
      </c>
      <c r="AK1057">
        <v>60.659830797126119</v>
      </c>
      <c r="AL1057">
        <v>66.019621098694529</v>
      </c>
      <c r="AM1057">
        <v>63.171574924934248</v>
      </c>
      <c r="AN1057">
        <v>58.305802841899549</v>
      </c>
      <c r="AO1057">
        <v>57.838727965109001</v>
      </c>
      <c r="AP1057">
        <v>55.8839339310382</v>
      </c>
      <c r="AQ1057">
        <v>53.41002851810174</v>
      </c>
      <c r="AR1057">
        <v>54.980461477240624</v>
      </c>
      <c r="AS1057">
        <v>56.233112285116704</v>
      </c>
    </row>
    <row r="1058" spans="1:45">
      <c r="A1058" t="s">
        <v>539</v>
      </c>
      <c r="B1058">
        <v>0</v>
      </c>
      <c r="C1058">
        <v>0</v>
      </c>
      <c r="D1058">
        <v>0</v>
      </c>
      <c r="E1058">
        <v>0</v>
      </c>
      <c r="F1058">
        <v>0</v>
      </c>
      <c r="G1058">
        <v>0</v>
      </c>
      <c r="H1058">
        <v>0</v>
      </c>
      <c r="I1058">
        <v>0</v>
      </c>
      <c r="J1058">
        <v>0</v>
      </c>
      <c r="K1058">
        <v>0</v>
      </c>
      <c r="L1058">
        <v>0</v>
      </c>
      <c r="M1058">
        <v>0</v>
      </c>
      <c r="N1058">
        <v>0</v>
      </c>
      <c r="O1058">
        <v>0</v>
      </c>
      <c r="P1058">
        <v>0</v>
      </c>
      <c r="Q1058">
        <v>0</v>
      </c>
      <c r="R1058">
        <v>0</v>
      </c>
      <c r="S1058">
        <v>0</v>
      </c>
      <c r="T1058">
        <v>0</v>
      </c>
      <c r="U1058">
        <v>0</v>
      </c>
      <c r="V1058">
        <v>0</v>
      </c>
      <c r="W1058">
        <v>0</v>
      </c>
      <c r="X1058">
        <v>0</v>
      </c>
      <c r="Y1058">
        <v>0</v>
      </c>
      <c r="Z1058">
        <v>0</v>
      </c>
      <c r="AA1058">
        <v>0</v>
      </c>
      <c r="AB1058">
        <v>0</v>
      </c>
      <c r="AC1058">
        <v>0</v>
      </c>
      <c r="AD1058">
        <v>0</v>
      </c>
      <c r="AE1058">
        <v>0.32</v>
      </c>
      <c r="AF1058">
        <v>0.28000000000000003</v>
      </c>
      <c r="AG1058">
        <v>0.28999999999999998</v>
      </c>
      <c r="AH1058">
        <v>0.33</v>
      </c>
      <c r="AI1058">
        <v>0.33500000000000002</v>
      </c>
      <c r="AJ1058">
        <v>0.34</v>
      </c>
      <c r="AK1058">
        <v>0.34500000000000003</v>
      </c>
      <c r="AL1058">
        <v>0.35000000000000003</v>
      </c>
      <c r="AM1058">
        <v>0.35500000000000004</v>
      </c>
      <c r="AN1058">
        <v>0.36000000000000004</v>
      </c>
      <c r="AO1058">
        <v>0.36500000000000005</v>
      </c>
      <c r="AP1058">
        <v>0.37000000000000005</v>
      </c>
      <c r="AQ1058">
        <v>0.37500000000000006</v>
      </c>
      <c r="AR1058">
        <v>0.38000000000000006</v>
      </c>
      <c r="AS1058">
        <v>0.38500000000000006</v>
      </c>
    </row>
    <row r="1059" spans="1:45">
      <c r="A1059">
        <v>0</v>
      </c>
      <c r="B1059">
        <v>0</v>
      </c>
      <c r="C1059">
        <v>0</v>
      </c>
      <c r="D1059">
        <v>0</v>
      </c>
      <c r="E1059">
        <v>0</v>
      </c>
      <c r="F1059">
        <v>0</v>
      </c>
      <c r="G1059">
        <v>0</v>
      </c>
      <c r="H1059">
        <v>0</v>
      </c>
      <c r="I1059">
        <v>0</v>
      </c>
      <c r="J1059">
        <v>0</v>
      </c>
      <c r="K1059">
        <v>0</v>
      </c>
      <c r="L1059">
        <v>0</v>
      </c>
      <c r="M1059">
        <v>0</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c r="AM1059">
        <v>0</v>
      </c>
      <c r="AN1059">
        <v>0</v>
      </c>
      <c r="AO1059">
        <v>0</v>
      </c>
      <c r="AP1059">
        <v>0</v>
      </c>
      <c r="AQ1059">
        <v>0</v>
      </c>
      <c r="AR1059">
        <v>0</v>
      </c>
      <c r="AS1059">
        <v>0</v>
      </c>
    </row>
    <row r="1060" spans="1:45">
      <c r="A1060" t="s">
        <v>725</v>
      </c>
      <c r="B1060">
        <v>0</v>
      </c>
      <c r="C1060">
        <v>0</v>
      </c>
      <c r="D1060">
        <v>0</v>
      </c>
      <c r="E1060">
        <v>0</v>
      </c>
      <c r="F1060">
        <v>0</v>
      </c>
      <c r="G1060">
        <v>0</v>
      </c>
      <c r="H1060">
        <v>0</v>
      </c>
      <c r="I1060">
        <v>0</v>
      </c>
      <c r="J1060">
        <v>0</v>
      </c>
      <c r="K1060">
        <v>0</v>
      </c>
      <c r="L1060">
        <v>0</v>
      </c>
      <c r="M1060">
        <v>0</v>
      </c>
      <c r="N1060">
        <v>0</v>
      </c>
      <c r="O1060">
        <v>0</v>
      </c>
      <c r="P1060">
        <v>0</v>
      </c>
      <c r="Q1060">
        <v>0</v>
      </c>
      <c r="R1060">
        <v>0</v>
      </c>
      <c r="S1060">
        <v>0</v>
      </c>
      <c r="T1060">
        <v>0</v>
      </c>
      <c r="U1060">
        <v>0</v>
      </c>
      <c r="V1060">
        <v>0</v>
      </c>
      <c r="W1060">
        <v>0</v>
      </c>
      <c r="X1060">
        <v>0</v>
      </c>
      <c r="Y1060">
        <v>0</v>
      </c>
      <c r="Z1060">
        <v>0</v>
      </c>
      <c r="AA1060">
        <v>0</v>
      </c>
      <c r="AB1060">
        <v>0</v>
      </c>
      <c r="AC1060">
        <v>0</v>
      </c>
      <c r="AD1060">
        <v>0</v>
      </c>
      <c r="AE1060">
        <v>64.825920000000011</v>
      </c>
      <c r="AF1060">
        <v>112.56288000000002</v>
      </c>
      <c r="AG1060">
        <v>175.64790000000005</v>
      </c>
      <c r="AH1060">
        <v>189.39672000000002</v>
      </c>
      <c r="AI1060">
        <v>256.53864000000004</v>
      </c>
      <c r="AJ1060">
        <v>325.33344000000005</v>
      </c>
      <c r="AK1060">
        <v>362.81660577191383</v>
      </c>
      <c r="AL1060">
        <v>402.90410872856273</v>
      </c>
      <c r="AM1060">
        <v>439.9369465830456</v>
      </c>
      <c r="AN1060">
        <v>472.69724644176966</v>
      </c>
      <c r="AO1060">
        <v>504.2528861114061</v>
      </c>
      <c r="AP1060">
        <v>533.68769614624966</v>
      </c>
      <c r="AQ1060">
        <v>560.75427844921808</v>
      </c>
      <c r="AR1060">
        <v>588.1004346657752</v>
      </c>
      <c r="AS1060">
        <v>615.5171743413573</v>
      </c>
    </row>
    <row r="1061" spans="1:45">
      <c r="A1061" t="s">
        <v>459</v>
      </c>
      <c r="B1061">
        <v>0</v>
      </c>
      <c r="C1061">
        <v>0</v>
      </c>
      <c r="D1061">
        <v>0</v>
      </c>
      <c r="E1061">
        <v>0</v>
      </c>
      <c r="F1061">
        <v>0</v>
      </c>
      <c r="G1061">
        <v>0</v>
      </c>
      <c r="H1061">
        <v>0</v>
      </c>
      <c r="I1061">
        <v>0</v>
      </c>
      <c r="J1061">
        <v>0</v>
      </c>
      <c r="K1061">
        <v>0</v>
      </c>
      <c r="L1061">
        <v>0</v>
      </c>
      <c r="M1061">
        <v>0</v>
      </c>
      <c r="N1061">
        <v>0</v>
      </c>
      <c r="O1061">
        <v>0</v>
      </c>
      <c r="P1061">
        <v>0</v>
      </c>
      <c r="Q1061">
        <v>0</v>
      </c>
      <c r="R1061">
        <v>0</v>
      </c>
      <c r="S1061">
        <v>0</v>
      </c>
      <c r="T1061">
        <v>0</v>
      </c>
      <c r="U1061">
        <v>0</v>
      </c>
      <c r="V1061">
        <v>0</v>
      </c>
      <c r="W1061">
        <v>0</v>
      </c>
      <c r="X1061">
        <v>0</v>
      </c>
      <c r="Y1061">
        <v>0</v>
      </c>
      <c r="Z1061">
        <v>0</v>
      </c>
      <c r="AA1061">
        <v>0</v>
      </c>
      <c r="AB1061">
        <v>0</v>
      </c>
      <c r="AC1061">
        <v>0</v>
      </c>
      <c r="AD1061">
        <v>0</v>
      </c>
      <c r="AE1061">
        <v>0</v>
      </c>
      <c r="AF1061">
        <v>0.7363869267107972</v>
      </c>
      <c r="AG1061">
        <v>0.5604424833479742</v>
      </c>
      <c r="AH1061">
        <v>7.8274889708330964E-2</v>
      </c>
      <c r="AI1061">
        <v>0.35450413291212235</v>
      </c>
      <c r="AJ1061">
        <v>0.26816545063153052</v>
      </c>
      <c r="AK1061">
        <v>0.11521461111379683</v>
      </c>
      <c r="AL1061">
        <v>0.11048971386345552</v>
      </c>
      <c r="AM1061">
        <v>9.1914768432981964E-2</v>
      </c>
      <c r="AN1061">
        <v>7.4465898154657539E-2</v>
      </c>
      <c r="AO1061">
        <v>6.6756554871371998E-2</v>
      </c>
      <c r="AP1061">
        <v>5.8373111677818779E-2</v>
      </c>
      <c r="AQ1061">
        <v>5.0716144476284031E-2</v>
      </c>
      <c r="AR1061">
        <v>4.8766736639413111E-2</v>
      </c>
      <c r="AS1061">
        <v>4.661914540356249E-2</v>
      </c>
    </row>
    <row r="1062" spans="1:45">
      <c r="A1062" t="s">
        <v>533</v>
      </c>
      <c r="B1062">
        <v>0</v>
      </c>
      <c r="C1062">
        <v>0</v>
      </c>
      <c r="D1062">
        <v>0</v>
      </c>
      <c r="E1062">
        <v>0</v>
      </c>
      <c r="F1062">
        <v>0</v>
      </c>
      <c r="G1062">
        <v>0</v>
      </c>
      <c r="H1062">
        <v>0</v>
      </c>
      <c r="I1062">
        <v>0</v>
      </c>
      <c r="J1062">
        <v>0</v>
      </c>
      <c r="K1062">
        <v>0</v>
      </c>
      <c r="L1062">
        <v>0</v>
      </c>
      <c r="M1062">
        <v>0</v>
      </c>
      <c r="N1062">
        <v>0</v>
      </c>
      <c r="O1062">
        <v>0</v>
      </c>
      <c r="P1062">
        <v>0</v>
      </c>
      <c r="Q1062">
        <v>0</v>
      </c>
      <c r="R1062">
        <v>0</v>
      </c>
      <c r="S1062">
        <v>0</v>
      </c>
      <c r="T1062">
        <v>0</v>
      </c>
      <c r="U1062">
        <v>0</v>
      </c>
      <c r="V1062">
        <v>0</v>
      </c>
      <c r="W1062">
        <v>0</v>
      </c>
      <c r="X1062">
        <v>0</v>
      </c>
      <c r="Y1062">
        <v>0</v>
      </c>
      <c r="Z1062">
        <v>0</v>
      </c>
      <c r="AA1062">
        <v>0</v>
      </c>
      <c r="AB1062">
        <v>0</v>
      </c>
      <c r="AC1062">
        <v>0</v>
      </c>
      <c r="AD1062">
        <v>0</v>
      </c>
      <c r="AE1062">
        <v>0</v>
      </c>
      <c r="AF1062">
        <v>47.73696000000001</v>
      </c>
      <c r="AG1062">
        <v>63.085020000000029</v>
      </c>
      <c r="AH1062">
        <v>13.748819999999967</v>
      </c>
      <c r="AI1062">
        <v>67.141920000000027</v>
      </c>
      <c r="AJ1062">
        <v>68.794800000000009</v>
      </c>
      <c r="AK1062">
        <v>37.483165771913775</v>
      </c>
      <c r="AL1062">
        <v>40.087502956648905</v>
      </c>
      <c r="AM1062">
        <v>37.032837854482864</v>
      </c>
      <c r="AN1062">
        <v>32.760299858724068</v>
      </c>
      <c r="AO1062">
        <v>31.555639669636435</v>
      </c>
      <c r="AP1062">
        <v>29.434810034843565</v>
      </c>
      <c r="AQ1062">
        <v>27.066582302968413</v>
      </c>
      <c r="AR1062">
        <v>27.346156216557119</v>
      </c>
      <c r="AS1062">
        <v>27.416739675582107</v>
      </c>
    </row>
    <row r="1063" spans="1:45">
      <c r="A1063" t="s">
        <v>539</v>
      </c>
      <c r="B1063">
        <v>0</v>
      </c>
      <c r="C1063">
        <v>0</v>
      </c>
      <c r="D1063">
        <v>0</v>
      </c>
      <c r="E1063">
        <v>0</v>
      </c>
      <c r="F1063">
        <v>0</v>
      </c>
      <c r="G1063">
        <v>0</v>
      </c>
      <c r="H1063">
        <v>0</v>
      </c>
      <c r="I1063">
        <v>0</v>
      </c>
      <c r="J1063">
        <v>0</v>
      </c>
      <c r="K1063">
        <v>0</v>
      </c>
      <c r="L1063">
        <v>0</v>
      </c>
      <c r="M1063">
        <v>0</v>
      </c>
      <c r="N1063">
        <v>0</v>
      </c>
      <c r="O1063">
        <v>0</v>
      </c>
      <c r="P1063">
        <v>0</v>
      </c>
      <c r="Q1063">
        <v>0</v>
      </c>
      <c r="R1063">
        <v>0</v>
      </c>
      <c r="S1063">
        <v>0</v>
      </c>
      <c r="T1063">
        <v>0</v>
      </c>
      <c r="U1063">
        <v>0</v>
      </c>
      <c r="V1063">
        <v>0</v>
      </c>
      <c r="W1063">
        <v>0</v>
      </c>
      <c r="X1063">
        <v>0</v>
      </c>
      <c r="Y1063">
        <v>0</v>
      </c>
      <c r="Z1063">
        <v>0</v>
      </c>
      <c r="AA1063">
        <v>0</v>
      </c>
      <c r="AB1063">
        <v>0</v>
      </c>
      <c r="AC1063">
        <v>0</v>
      </c>
      <c r="AD1063">
        <v>0</v>
      </c>
      <c r="AE1063">
        <v>0.32000000000000006</v>
      </c>
      <c r="AF1063">
        <v>0.32000000000000006</v>
      </c>
      <c r="AG1063">
        <v>0.30000000000000004</v>
      </c>
      <c r="AH1063">
        <v>0.24000000000000002</v>
      </c>
      <c r="AI1063">
        <v>0.24000000000000002</v>
      </c>
      <c r="AJ1063">
        <v>0.24000000000000002</v>
      </c>
      <c r="AK1063">
        <v>0.24000000000000002</v>
      </c>
      <c r="AL1063">
        <v>0.24000000000000002</v>
      </c>
      <c r="AM1063">
        <v>0.24000000000000002</v>
      </c>
      <c r="AN1063">
        <v>0.24000000000000002</v>
      </c>
      <c r="AO1063">
        <v>0.24000000000000002</v>
      </c>
      <c r="AP1063">
        <v>0.24000000000000002</v>
      </c>
      <c r="AQ1063">
        <v>0.24000000000000002</v>
      </c>
      <c r="AR1063">
        <v>0.24000000000000002</v>
      </c>
      <c r="AS1063">
        <v>0.24000000000000002</v>
      </c>
    </row>
    <row r="1064" spans="1:45">
      <c r="A1064">
        <v>0</v>
      </c>
      <c r="B1064">
        <v>0</v>
      </c>
      <c r="C1064">
        <v>0</v>
      </c>
      <c r="D1064">
        <v>0</v>
      </c>
      <c r="E1064">
        <v>0</v>
      </c>
      <c r="F1064">
        <v>0</v>
      </c>
      <c r="G1064">
        <v>0</v>
      </c>
      <c r="H1064">
        <v>0</v>
      </c>
      <c r="I1064">
        <v>0</v>
      </c>
      <c r="J1064">
        <v>0</v>
      </c>
      <c r="K1064">
        <v>0</v>
      </c>
      <c r="L1064">
        <v>0</v>
      </c>
      <c r="M1064">
        <v>0</v>
      </c>
      <c r="N1064">
        <v>0</v>
      </c>
      <c r="O1064">
        <v>0</v>
      </c>
      <c r="P1064">
        <v>0</v>
      </c>
      <c r="Q1064">
        <v>0</v>
      </c>
      <c r="R1064">
        <v>0</v>
      </c>
      <c r="S1064">
        <v>0</v>
      </c>
      <c r="T1064">
        <v>0</v>
      </c>
      <c r="U1064">
        <v>0</v>
      </c>
      <c r="V1064">
        <v>0</v>
      </c>
      <c r="W1064">
        <v>0</v>
      </c>
      <c r="X1064">
        <v>0</v>
      </c>
      <c r="Y1064">
        <v>0</v>
      </c>
      <c r="Z1064">
        <v>0</v>
      </c>
      <c r="AA1064">
        <v>0</v>
      </c>
      <c r="AB1064">
        <v>0</v>
      </c>
      <c r="AC1064">
        <v>0</v>
      </c>
      <c r="AD1064">
        <v>0</v>
      </c>
      <c r="AE1064">
        <v>0</v>
      </c>
      <c r="AF1064">
        <v>0</v>
      </c>
      <c r="AG1064">
        <v>0</v>
      </c>
      <c r="AH1064">
        <v>0</v>
      </c>
      <c r="AI1064">
        <v>0</v>
      </c>
      <c r="AJ1064">
        <v>0</v>
      </c>
      <c r="AK1064">
        <v>0</v>
      </c>
      <c r="AL1064">
        <v>0</v>
      </c>
      <c r="AM1064">
        <v>0</v>
      </c>
      <c r="AN1064">
        <v>0</v>
      </c>
      <c r="AO1064">
        <v>0</v>
      </c>
      <c r="AP1064">
        <v>0</v>
      </c>
      <c r="AQ1064">
        <v>0</v>
      </c>
      <c r="AR1064">
        <v>0</v>
      </c>
      <c r="AS1064">
        <v>0</v>
      </c>
    </row>
    <row r="1065" spans="1:45">
      <c r="A1065" t="s">
        <v>719</v>
      </c>
      <c r="B1065">
        <v>0</v>
      </c>
      <c r="C1065">
        <v>0</v>
      </c>
      <c r="D1065">
        <v>0</v>
      </c>
      <c r="E1065">
        <v>0</v>
      </c>
      <c r="F1065">
        <v>0</v>
      </c>
      <c r="G1065">
        <v>0</v>
      </c>
      <c r="H1065">
        <v>0</v>
      </c>
      <c r="I1065">
        <v>0</v>
      </c>
      <c r="J1065">
        <v>0</v>
      </c>
      <c r="K1065">
        <v>0</v>
      </c>
      <c r="L1065">
        <v>0</v>
      </c>
      <c r="M1065">
        <v>0</v>
      </c>
      <c r="N1065">
        <v>0</v>
      </c>
      <c r="O1065">
        <v>0</v>
      </c>
      <c r="P1065">
        <v>0</v>
      </c>
      <c r="Q1065">
        <v>0</v>
      </c>
      <c r="R1065">
        <v>0</v>
      </c>
      <c r="S1065">
        <v>0</v>
      </c>
      <c r="T1065">
        <v>0</v>
      </c>
      <c r="U1065">
        <v>0</v>
      </c>
      <c r="V1065">
        <v>0</v>
      </c>
      <c r="W1065">
        <v>0</v>
      </c>
      <c r="X1065">
        <v>0</v>
      </c>
      <c r="Y1065">
        <v>0</v>
      </c>
      <c r="Z1065">
        <v>0</v>
      </c>
      <c r="AA1065">
        <v>0</v>
      </c>
      <c r="AB1065">
        <v>0</v>
      </c>
      <c r="AC1065">
        <v>0</v>
      </c>
      <c r="AD1065">
        <v>0</v>
      </c>
      <c r="AE1065">
        <v>0</v>
      </c>
      <c r="AF1065">
        <v>7.0351800000000004</v>
      </c>
      <c r="AG1065">
        <v>35.129580000000004</v>
      </c>
      <c r="AH1065">
        <v>71.023769999999999</v>
      </c>
      <c r="AI1065">
        <v>106.89110000000001</v>
      </c>
      <c r="AJ1065">
        <v>142.33338000000001</v>
      </c>
      <c r="AK1065">
        <v>166.29094431212718</v>
      </c>
      <c r="AL1065">
        <v>193.05821876576965</v>
      </c>
      <c r="AM1065">
        <v>219.9684732915228</v>
      </c>
      <c r="AN1065">
        <v>246.19648252175506</v>
      </c>
      <c r="AO1065">
        <v>273.13697997701166</v>
      </c>
      <c r="AP1065">
        <v>300.19932908226554</v>
      </c>
      <c r="AQ1065">
        <v>327.10666242871065</v>
      </c>
      <c r="AR1065">
        <v>355.31067927723922</v>
      </c>
      <c r="AS1065">
        <v>384.6982339633484</v>
      </c>
    </row>
    <row r="1066" spans="1:45">
      <c r="A1066" t="s">
        <v>459</v>
      </c>
      <c r="B1066">
        <v>0</v>
      </c>
      <c r="C1066">
        <v>0</v>
      </c>
      <c r="D1066">
        <v>0</v>
      </c>
      <c r="E1066">
        <v>0</v>
      </c>
      <c r="F1066">
        <v>0</v>
      </c>
      <c r="G1066">
        <v>0</v>
      </c>
      <c r="H1066">
        <v>0</v>
      </c>
      <c r="I1066">
        <v>0</v>
      </c>
      <c r="J1066">
        <v>0</v>
      </c>
      <c r="K1066">
        <v>0</v>
      </c>
      <c r="L1066">
        <v>0</v>
      </c>
      <c r="M1066">
        <v>0</v>
      </c>
      <c r="N1066">
        <v>0</v>
      </c>
      <c r="O1066">
        <v>0</v>
      </c>
      <c r="P1066">
        <v>0</v>
      </c>
      <c r="Q1066">
        <v>0</v>
      </c>
      <c r="R1066">
        <v>0</v>
      </c>
      <c r="S1066">
        <v>0</v>
      </c>
      <c r="T1066">
        <v>0</v>
      </c>
      <c r="U1066">
        <v>0</v>
      </c>
      <c r="V1066">
        <v>0</v>
      </c>
      <c r="W1066">
        <v>0</v>
      </c>
      <c r="X1066">
        <v>0</v>
      </c>
      <c r="Y1066">
        <v>0</v>
      </c>
      <c r="Z1066">
        <v>0</v>
      </c>
      <c r="AA1066">
        <v>0</v>
      </c>
      <c r="AB1066">
        <v>0</v>
      </c>
      <c r="AC1066">
        <v>0</v>
      </c>
      <c r="AD1066">
        <v>0</v>
      </c>
      <c r="AE1066">
        <v>0</v>
      </c>
      <c r="AF1066">
        <v>0</v>
      </c>
      <c r="AG1066">
        <v>3.9934159467135171</v>
      </c>
      <c r="AH1066">
        <v>1.0217654182031208</v>
      </c>
      <c r="AI1066">
        <v>0.50500459212458049</v>
      </c>
      <c r="AJ1066">
        <v>0.33157372316310707</v>
      </c>
      <c r="AK1066">
        <v>0.16832006878588257</v>
      </c>
      <c r="AL1066">
        <v>0.16096651903906722</v>
      </c>
      <c r="AM1066">
        <v>0.1393893235822421</v>
      </c>
      <c r="AN1066">
        <v>0.11923531057776837</v>
      </c>
      <c r="AO1066">
        <v>0.10942681706622692</v>
      </c>
      <c r="AP1066">
        <v>9.9079769819273578E-2</v>
      </c>
      <c r="AQ1066">
        <v>8.9631557234665094E-2</v>
      </c>
      <c r="AR1066">
        <v>8.622269151939177E-2</v>
      </c>
      <c r="AS1066">
        <v>8.2709460762306231E-2</v>
      </c>
    </row>
    <row r="1067" spans="1:45">
      <c r="A1067" t="s">
        <v>533</v>
      </c>
      <c r="B1067">
        <v>0</v>
      </c>
      <c r="C1067">
        <v>0</v>
      </c>
      <c r="D1067">
        <v>0</v>
      </c>
      <c r="E1067">
        <v>0</v>
      </c>
      <c r="F1067">
        <v>0</v>
      </c>
      <c r="G1067">
        <v>0</v>
      </c>
      <c r="H1067">
        <v>0</v>
      </c>
      <c r="I1067">
        <v>0</v>
      </c>
      <c r="J1067">
        <v>0</v>
      </c>
      <c r="K1067">
        <v>0</v>
      </c>
      <c r="L1067">
        <v>0</v>
      </c>
      <c r="M1067">
        <v>0</v>
      </c>
      <c r="N1067">
        <v>0</v>
      </c>
      <c r="O1067">
        <v>0</v>
      </c>
      <c r="P1067">
        <v>0</v>
      </c>
      <c r="Q1067">
        <v>0</v>
      </c>
      <c r="R1067">
        <v>0</v>
      </c>
      <c r="S1067">
        <v>0</v>
      </c>
      <c r="T1067">
        <v>0</v>
      </c>
      <c r="U1067">
        <v>0</v>
      </c>
      <c r="V1067">
        <v>0</v>
      </c>
      <c r="W1067">
        <v>0</v>
      </c>
      <c r="X1067">
        <v>0</v>
      </c>
      <c r="Y1067">
        <v>0</v>
      </c>
      <c r="Z1067">
        <v>0</v>
      </c>
      <c r="AA1067">
        <v>0</v>
      </c>
      <c r="AB1067">
        <v>0</v>
      </c>
      <c r="AC1067">
        <v>0</v>
      </c>
      <c r="AD1067">
        <v>0</v>
      </c>
      <c r="AE1067">
        <v>0</v>
      </c>
      <c r="AF1067">
        <v>7.0351800000000004</v>
      </c>
      <c r="AG1067">
        <v>28.094400000000004</v>
      </c>
      <c r="AH1067">
        <v>35.894189999999995</v>
      </c>
      <c r="AI1067">
        <v>35.86733000000001</v>
      </c>
      <c r="AJ1067">
        <v>35.442279999999997</v>
      </c>
      <c r="AK1067">
        <v>23.957564312127175</v>
      </c>
      <c r="AL1067">
        <v>26.767274453642472</v>
      </c>
      <c r="AM1067">
        <v>26.910254525753146</v>
      </c>
      <c r="AN1067">
        <v>26.22800923023226</v>
      </c>
      <c r="AO1067">
        <v>26.940497455256605</v>
      </c>
      <c r="AP1067">
        <v>27.062349105253872</v>
      </c>
      <c r="AQ1067">
        <v>26.907333346445114</v>
      </c>
      <c r="AR1067">
        <v>28.204016848528568</v>
      </c>
      <c r="AS1067">
        <v>29.387554686109183</v>
      </c>
    </row>
    <row r="1068" spans="1:45">
      <c r="A1068" t="s">
        <v>539</v>
      </c>
      <c r="B1068">
        <v>0</v>
      </c>
      <c r="C1068">
        <v>0</v>
      </c>
      <c r="D1068">
        <v>0</v>
      </c>
      <c r="E1068">
        <v>0</v>
      </c>
      <c r="F1068">
        <v>0</v>
      </c>
      <c r="G1068">
        <v>0</v>
      </c>
      <c r="H1068">
        <v>0</v>
      </c>
      <c r="I1068">
        <v>0</v>
      </c>
      <c r="J1068">
        <v>0</v>
      </c>
      <c r="K1068">
        <v>0</v>
      </c>
      <c r="L1068">
        <v>0</v>
      </c>
      <c r="M1068">
        <v>0</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0.02</v>
      </c>
      <c r="AG1068">
        <v>0.06</v>
      </c>
      <c r="AH1068">
        <v>0.09</v>
      </c>
      <c r="AI1068">
        <v>0.1</v>
      </c>
      <c r="AJ1068">
        <v>0.10500000000000001</v>
      </c>
      <c r="AK1068">
        <v>0.11000000000000001</v>
      </c>
      <c r="AL1068">
        <v>0.11500000000000002</v>
      </c>
      <c r="AM1068">
        <v>0.12000000000000002</v>
      </c>
      <c r="AN1068">
        <v>0.12500000000000003</v>
      </c>
      <c r="AO1068">
        <v>0.13000000000000003</v>
      </c>
      <c r="AP1068">
        <v>0.13500000000000004</v>
      </c>
      <c r="AQ1068">
        <v>0.14000000000000004</v>
      </c>
      <c r="AR1068">
        <v>0.14500000000000005</v>
      </c>
      <c r="AS1068">
        <v>0.15000000000000005</v>
      </c>
    </row>
    <row r="1070" spans="1:45">
      <c r="A1070" t="s">
        <v>546</v>
      </c>
      <c r="B1070">
        <v>0</v>
      </c>
      <c r="C1070">
        <v>0</v>
      </c>
      <c r="D1070">
        <v>0</v>
      </c>
      <c r="E1070">
        <v>0</v>
      </c>
      <c r="F1070">
        <v>0</v>
      </c>
      <c r="G1070">
        <v>0</v>
      </c>
      <c r="H1070">
        <v>0</v>
      </c>
      <c r="I1070">
        <v>0</v>
      </c>
      <c r="J1070">
        <v>0</v>
      </c>
      <c r="K1070">
        <v>0</v>
      </c>
      <c r="L1070">
        <v>0</v>
      </c>
      <c r="M1070">
        <v>0</v>
      </c>
      <c r="N1070">
        <v>0</v>
      </c>
      <c r="O1070">
        <v>0</v>
      </c>
      <c r="P1070">
        <v>0</v>
      </c>
      <c r="Q1070">
        <v>0</v>
      </c>
      <c r="R1070">
        <v>0</v>
      </c>
      <c r="S1070">
        <v>0</v>
      </c>
      <c r="T1070">
        <v>0</v>
      </c>
      <c r="U1070">
        <v>0</v>
      </c>
      <c r="V1070">
        <v>0</v>
      </c>
      <c r="W1070">
        <v>0</v>
      </c>
      <c r="X1070">
        <v>0</v>
      </c>
      <c r="Y1070">
        <v>0</v>
      </c>
      <c r="Z1070">
        <v>0</v>
      </c>
      <c r="AA1070">
        <v>0</v>
      </c>
      <c r="AB1070">
        <v>0</v>
      </c>
      <c r="AC1070">
        <v>0</v>
      </c>
      <c r="AD1070">
        <v>0</v>
      </c>
      <c r="AE1070">
        <v>72.929159999999982</v>
      </c>
      <c r="AF1070">
        <v>133.66842</v>
      </c>
      <c r="AG1070">
        <v>204.92255000000003</v>
      </c>
      <c r="AH1070">
        <v>268.31202000000002</v>
      </c>
      <c r="AI1070">
        <v>347.396075</v>
      </c>
      <c r="AJ1070">
        <v>427.00013999999987</v>
      </c>
      <c r="AK1070">
        <v>461.07943650180709</v>
      </c>
      <c r="AL1070">
        <v>495.23630031219159</v>
      </c>
      <c r="AM1070">
        <v>522.42512406736637</v>
      </c>
      <c r="AN1070">
        <v>541.63226154786071</v>
      </c>
      <c r="AO1070">
        <v>556.77922841467739</v>
      </c>
      <c r="AP1070">
        <v>567.04317715539003</v>
      </c>
      <c r="AQ1070">
        <v>572.43665925024311</v>
      </c>
      <c r="AR1070">
        <v>575.8483422769043</v>
      </c>
      <c r="AS1070">
        <v>577.04735094502212</v>
      </c>
    </row>
    <row r="1071" spans="1:45">
      <c r="A1071" t="s">
        <v>459</v>
      </c>
      <c r="B1071">
        <v>0</v>
      </c>
      <c r="C1071">
        <v>0</v>
      </c>
      <c r="D1071">
        <v>0</v>
      </c>
      <c r="E1071">
        <v>0</v>
      </c>
      <c r="F1071">
        <v>0</v>
      </c>
      <c r="G1071">
        <v>0</v>
      </c>
      <c r="H1071">
        <v>0</v>
      </c>
      <c r="I1071">
        <v>0</v>
      </c>
      <c r="J1071">
        <v>0</v>
      </c>
      <c r="K1071">
        <v>0</v>
      </c>
      <c r="L1071">
        <v>0</v>
      </c>
      <c r="M1071">
        <v>0</v>
      </c>
      <c r="N1071">
        <v>0</v>
      </c>
      <c r="O1071">
        <v>0</v>
      </c>
      <c r="P1071">
        <v>0</v>
      </c>
      <c r="Q1071">
        <v>0</v>
      </c>
      <c r="R1071">
        <v>0</v>
      </c>
      <c r="S1071">
        <v>0</v>
      </c>
      <c r="T1071">
        <v>0</v>
      </c>
      <c r="U1071">
        <v>0</v>
      </c>
      <c r="V1071">
        <v>0</v>
      </c>
      <c r="W1071">
        <v>0</v>
      </c>
      <c r="X1071">
        <v>0</v>
      </c>
      <c r="Y1071">
        <v>0</v>
      </c>
      <c r="Z1071">
        <v>0</v>
      </c>
      <c r="AA1071">
        <v>0</v>
      </c>
      <c r="AB1071">
        <v>0</v>
      </c>
      <c r="AC1071">
        <v>0</v>
      </c>
      <c r="AD1071">
        <v>0</v>
      </c>
      <c r="AE1071">
        <v>0</v>
      </c>
      <c r="AF1071">
        <v>0.83285286708361972</v>
      </c>
      <c r="AG1071">
        <v>0.53306629942958872</v>
      </c>
      <c r="AH1071">
        <v>0.30933379464583077</v>
      </c>
      <c r="AI1071">
        <v>0.29474659763658728</v>
      </c>
      <c r="AJ1071">
        <v>0.22914497522748323</v>
      </c>
      <c r="AK1071">
        <v>7.981097266574011E-2</v>
      </c>
      <c r="AL1071">
        <v>7.4080215048260234E-2</v>
      </c>
      <c r="AM1071">
        <v>5.4900708486101069E-2</v>
      </c>
      <c r="AN1071">
        <v>3.6765340324669271E-2</v>
      </c>
      <c r="AO1071">
        <v>2.7965407421504329E-2</v>
      </c>
      <c r="AP1071">
        <v>1.8434503689976456E-2</v>
      </c>
      <c r="AQ1071">
        <v>9.5115897909394675E-3</v>
      </c>
      <c r="AR1071">
        <v>5.9599310622937551E-3</v>
      </c>
      <c r="AS1071">
        <v>2.0821604927729886E-3</v>
      </c>
    </row>
    <row r="1072" spans="1:45">
      <c r="A1072" t="s">
        <v>533</v>
      </c>
      <c r="B1072">
        <v>0</v>
      </c>
      <c r="C1072">
        <v>0</v>
      </c>
      <c r="D1072">
        <v>0</v>
      </c>
      <c r="E1072">
        <v>0</v>
      </c>
      <c r="F1072">
        <v>0</v>
      </c>
      <c r="G1072">
        <v>0</v>
      </c>
      <c r="H1072">
        <v>0</v>
      </c>
      <c r="I1072">
        <v>0</v>
      </c>
      <c r="J1072">
        <v>0</v>
      </c>
      <c r="K1072">
        <v>0</v>
      </c>
      <c r="L1072">
        <v>0</v>
      </c>
      <c r="M1072">
        <v>0</v>
      </c>
      <c r="N1072">
        <v>0</v>
      </c>
      <c r="O1072">
        <v>0</v>
      </c>
      <c r="P1072">
        <v>0</v>
      </c>
      <c r="Q1072">
        <v>0</v>
      </c>
      <c r="R1072">
        <v>0</v>
      </c>
      <c r="S1072">
        <v>0</v>
      </c>
      <c r="T1072">
        <v>0</v>
      </c>
      <c r="U1072">
        <v>0</v>
      </c>
      <c r="V1072">
        <v>0</v>
      </c>
      <c r="W1072">
        <v>0</v>
      </c>
      <c r="X1072">
        <v>0</v>
      </c>
      <c r="Y1072">
        <v>0</v>
      </c>
      <c r="Z1072">
        <v>0</v>
      </c>
      <c r="AA1072">
        <v>0</v>
      </c>
      <c r="AB1072">
        <v>0</v>
      </c>
      <c r="AC1072">
        <v>0</v>
      </c>
      <c r="AD1072">
        <v>0</v>
      </c>
      <c r="AE1072">
        <v>0</v>
      </c>
      <c r="AF1072">
        <v>60.739260000000016</v>
      </c>
      <c r="AG1072">
        <v>71.254130000000032</v>
      </c>
      <c r="AH1072">
        <v>63.389469999999989</v>
      </c>
      <c r="AI1072">
        <v>79.084054999999978</v>
      </c>
      <c r="AJ1072">
        <v>79.604064999999878</v>
      </c>
      <c r="AK1072">
        <v>34.079296501807221</v>
      </c>
      <c r="AL1072">
        <v>34.156863810384493</v>
      </c>
      <c r="AM1072">
        <v>27.188823755174781</v>
      </c>
      <c r="AN1072">
        <v>19.207137480494339</v>
      </c>
      <c r="AO1072">
        <v>15.146966866816683</v>
      </c>
      <c r="AP1072">
        <v>10.263948740712635</v>
      </c>
      <c r="AQ1072">
        <v>5.3934820948530842</v>
      </c>
      <c r="AR1072">
        <v>3.4116830266611942</v>
      </c>
      <c r="AS1072">
        <v>1.1990086681178127</v>
      </c>
    </row>
    <row r="1073" spans="1:45">
      <c r="A1073" t="s">
        <v>539</v>
      </c>
      <c r="B1073">
        <v>0</v>
      </c>
      <c r="C1073">
        <v>0</v>
      </c>
      <c r="D1073">
        <v>0</v>
      </c>
      <c r="E1073">
        <v>0</v>
      </c>
      <c r="F1073">
        <v>0</v>
      </c>
      <c r="G1073">
        <v>0</v>
      </c>
      <c r="H1073">
        <v>0</v>
      </c>
      <c r="I1073">
        <v>0</v>
      </c>
      <c r="J1073">
        <v>0</v>
      </c>
      <c r="K1073">
        <v>0</v>
      </c>
      <c r="L1073">
        <v>0</v>
      </c>
      <c r="M1073">
        <v>0</v>
      </c>
      <c r="N1073">
        <v>0</v>
      </c>
      <c r="O1073">
        <v>0</v>
      </c>
      <c r="P1073">
        <v>0</v>
      </c>
      <c r="Q1073">
        <v>0</v>
      </c>
      <c r="R1073">
        <v>0</v>
      </c>
      <c r="S1073">
        <v>0</v>
      </c>
      <c r="T1073">
        <v>0</v>
      </c>
      <c r="U1073">
        <v>0</v>
      </c>
      <c r="V1073">
        <v>0</v>
      </c>
      <c r="W1073">
        <v>0</v>
      </c>
      <c r="X1073">
        <v>0</v>
      </c>
      <c r="Y1073">
        <v>0</v>
      </c>
      <c r="Z1073">
        <v>0</v>
      </c>
      <c r="AA1073">
        <v>0</v>
      </c>
      <c r="AB1073">
        <v>0</v>
      </c>
      <c r="AC1073">
        <v>0</v>
      </c>
      <c r="AD1073">
        <v>0</v>
      </c>
      <c r="AE1073">
        <v>0.35999999999999993</v>
      </c>
      <c r="AF1073">
        <v>0.38</v>
      </c>
      <c r="AG1073">
        <v>0.35000000000000003</v>
      </c>
      <c r="AH1073">
        <v>0.34</v>
      </c>
      <c r="AI1073">
        <v>0.32499999999999996</v>
      </c>
      <c r="AJ1073">
        <v>0.31499999999999989</v>
      </c>
      <c r="AK1073">
        <v>0.30499999999999999</v>
      </c>
      <c r="AL1073">
        <v>0.29499999999999993</v>
      </c>
      <c r="AM1073">
        <v>0.28499999999999986</v>
      </c>
      <c r="AN1073">
        <v>0.27499999999999986</v>
      </c>
      <c r="AO1073">
        <v>0.26499999999999996</v>
      </c>
      <c r="AP1073">
        <v>0.25499999999999989</v>
      </c>
      <c r="AQ1073">
        <v>0.24499999999999986</v>
      </c>
      <c r="AR1073">
        <v>0.23499999999999979</v>
      </c>
      <c r="AS1073">
        <v>0.22499999999999989</v>
      </c>
    </row>
    <row r="1074" spans="1:45">
      <c r="A1074">
        <v>0</v>
      </c>
      <c r="B1074">
        <v>0</v>
      </c>
      <c r="C1074">
        <v>0</v>
      </c>
      <c r="D1074">
        <v>0</v>
      </c>
      <c r="E1074">
        <v>0</v>
      </c>
      <c r="F1074">
        <v>0</v>
      </c>
      <c r="G1074">
        <v>0</v>
      </c>
      <c r="H1074">
        <v>0</v>
      </c>
      <c r="I1074">
        <v>0</v>
      </c>
      <c r="J1074">
        <v>0</v>
      </c>
      <c r="K1074">
        <v>0</v>
      </c>
      <c r="L1074">
        <v>0</v>
      </c>
      <c r="M1074">
        <v>0</v>
      </c>
      <c r="N1074">
        <v>0</v>
      </c>
      <c r="O1074">
        <v>0</v>
      </c>
      <c r="P1074">
        <v>0</v>
      </c>
      <c r="Q1074">
        <v>0</v>
      </c>
      <c r="R1074">
        <v>0</v>
      </c>
      <c r="S1074">
        <v>0</v>
      </c>
      <c r="T1074">
        <v>0</v>
      </c>
      <c r="U1074">
        <v>0</v>
      </c>
      <c r="V1074">
        <v>0</v>
      </c>
      <c r="W1074">
        <v>0</v>
      </c>
      <c r="X1074">
        <v>0</v>
      </c>
      <c r="Y1074">
        <v>0</v>
      </c>
      <c r="Z1074">
        <v>0</v>
      </c>
      <c r="AA1074">
        <v>0</v>
      </c>
      <c r="AB1074">
        <v>0</v>
      </c>
      <c r="AC1074">
        <v>0</v>
      </c>
      <c r="AD1074">
        <v>0</v>
      </c>
      <c r="AE1074">
        <v>0</v>
      </c>
      <c r="AF1074">
        <v>0</v>
      </c>
      <c r="AG1074">
        <v>0</v>
      </c>
      <c r="AH1074">
        <v>0</v>
      </c>
      <c r="AI1074">
        <v>0</v>
      </c>
      <c r="AJ1074">
        <v>0</v>
      </c>
      <c r="AK1074">
        <v>0</v>
      </c>
      <c r="AL1074">
        <v>0</v>
      </c>
      <c r="AM1074">
        <v>0</v>
      </c>
      <c r="AN1074">
        <v>0</v>
      </c>
      <c r="AO1074">
        <v>0</v>
      </c>
      <c r="AP1074">
        <v>0</v>
      </c>
      <c r="AQ1074">
        <v>0</v>
      </c>
      <c r="AR1074">
        <v>0</v>
      </c>
      <c r="AS1074">
        <v>0</v>
      </c>
    </row>
    <row r="1075" spans="1:45">
      <c r="A1075" t="s">
        <v>544</v>
      </c>
      <c r="B1075">
        <v>0</v>
      </c>
      <c r="C1075">
        <v>0</v>
      </c>
      <c r="D1075">
        <v>0</v>
      </c>
      <c r="E1075">
        <v>0</v>
      </c>
      <c r="F1075">
        <v>0</v>
      </c>
      <c r="G1075">
        <v>0</v>
      </c>
      <c r="H1075">
        <v>0</v>
      </c>
      <c r="I1075">
        <v>0</v>
      </c>
      <c r="J1075">
        <v>0</v>
      </c>
      <c r="K1075">
        <v>0</v>
      </c>
      <c r="L1075">
        <v>0</v>
      </c>
      <c r="M1075">
        <v>0</v>
      </c>
      <c r="N1075">
        <v>0</v>
      </c>
      <c r="O1075">
        <v>0</v>
      </c>
      <c r="P1075">
        <v>0</v>
      </c>
      <c r="Q1075">
        <v>0</v>
      </c>
      <c r="R1075">
        <v>0</v>
      </c>
      <c r="S1075">
        <v>0</v>
      </c>
      <c r="T1075">
        <v>0</v>
      </c>
      <c r="U1075">
        <v>0</v>
      </c>
      <c r="V1075">
        <v>0</v>
      </c>
      <c r="W1075">
        <v>0</v>
      </c>
      <c r="X1075">
        <v>0</v>
      </c>
      <c r="Y1075">
        <v>0</v>
      </c>
      <c r="Z1075">
        <v>0</v>
      </c>
      <c r="AA1075">
        <v>0</v>
      </c>
      <c r="AB1075">
        <v>0</v>
      </c>
      <c r="AC1075">
        <v>0</v>
      </c>
      <c r="AD1075">
        <v>0</v>
      </c>
      <c r="AE1075">
        <v>5000</v>
      </c>
      <c r="AF1075">
        <v>6600</v>
      </c>
      <c r="AG1075">
        <v>9000</v>
      </c>
      <c r="AH1075">
        <v>14000</v>
      </c>
      <c r="AI1075">
        <v>18000</v>
      </c>
      <c r="AJ1075">
        <v>20500</v>
      </c>
      <c r="AK1075">
        <v>22500</v>
      </c>
      <c r="AL1075">
        <v>24500</v>
      </c>
      <c r="AM1075">
        <v>26500</v>
      </c>
      <c r="AN1075">
        <v>28500</v>
      </c>
      <c r="AO1075">
        <v>30500</v>
      </c>
      <c r="AP1075">
        <v>32500</v>
      </c>
      <c r="AQ1075">
        <v>34500</v>
      </c>
      <c r="AR1075">
        <v>36500</v>
      </c>
      <c r="AS1075">
        <v>38500</v>
      </c>
    </row>
    <row r="1076" spans="1:45">
      <c r="A1076" t="s">
        <v>534</v>
      </c>
      <c r="B1076">
        <v>0</v>
      </c>
      <c r="C1076">
        <v>0</v>
      </c>
      <c r="D1076">
        <v>0</v>
      </c>
      <c r="E1076">
        <v>0</v>
      </c>
      <c r="F1076">
        <v>0</v>
      </c>
      <c r="G1076">
        <v>0</v>
      </c>
      <c r="H1076">
        <v>0</v>
      </c>
      <c r="I1076">
        <v>0</v>
      </c>
      <c r="J1076">
        <v>0</v>
      </c>
      <c r="K1076">
        <v>0</v>
      </c>
      <c r="L1076">
        <v>0</v>
      </c>
      <c r="M1076">
        <v>0</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0.32000000000000006</v>
      </c>
      <c r="AG1076">
        <v>0.36363636363636354</v>
      </c>
      <c r="AH1076">
        <v>0.55555555555555558</v>
      </c>
      <c r="AI1076">
        <v>0.28571428571428581</v>
      </c>
      <c r="AJ1076">
        <v>0.13888888888888884</v>
      </c>
      <c r="AK1076">
        <v>9.7560975609756184E-2</v>
      </c>
      <c r="AL1076">
        <v>8.8888888888888795E-2</v>
      </c>
      <c r="AM1076">
        <v>8.163265306122458E-2</v>
      </c>
      <c r="AN1076">
        <v>7.547169811320753E-2</v>
      </c>
      <c r="AO1076">
        <v>7.0175438596491224E-2</v>
      </c>
      <c r="AP1076">
        <v>6.5573770491803351E-2</v>
      </c>
      <c r="AQ1076">
        <v>6.1538461538461542E-2</v>
      </c>
      <c r="AR1076">
        <v>5.7971014492753659E-2</v>
      </c>
      <c r="AS1076">
        <v>5.4794520547945202E-2</v>
      </c>
    </row>
    <row r="1077" spans="1:45">
      <c r="A1077" t="s">
        <v>533</v>
      </c>
      <c r="B1077">
        <v>0</v>
      </c>
      <c r="C1077">
        <v>0</v>
      </c>
      <c r="D1077">
        <v>0</v>
      </c>
      <c r="E1077">
        <v>0</v>
      </c>
      <c r="F1077">
        <v>0</v>
      </c>
      <c r="G1077">
        <v>0</v>
      </c>
      <c r="H1077">
        <v>0</v>
      </c>
      <c r="I1077">
        <v>0</v>
      </c>
      <c r="J1077">
        <v>0</v>
      </c>
      <c r="K1077">
        <v>0</v>
      </c>
      <c r="L1077">
        <v>0</v>
      </c>
      <c r="M1077">
        <v>0</v>
      </c>
      <c r="N1077">
        <v>0</v>
      </c>
      <c r="O1077">
        <v>0</v>
      </c>
      <c r="P1077">
        <v>0</v>
      </c>
      <c r="Q1077">
        <v>0</v>
      </c>
      <c r="R1077">
        <v>0</v>
      </c>
      <c r="S1077">
        <v>0</v>
      </c>
      <c r="T1077">
        <v>0</v>
      </c>
      <c r="U1077">
        <v>0</v>
      </c>
      <c r="V1077">
        <v>0</v>
      </c>
      <c r="W1077">
        <v>0</v>
      </c>
      <c r="X1077">
        <v>0</v>
      </c>
      <c r="Y1077">
        <v>0</v>
      </c>
      <c r="Z1077">
        <v>0</v>
      </c>
      <c r="AA1077">
        <v>0</v>
      </c>
      <c r="AB1077">
        <v>0</v>
      </c>
      <c r="AC1077">
        <v>0</v>
      </c>
      <c r="AD1077">
        <v>0</v>
      </c>
      <c r="AE1077">
        <v>0</v>
      </c>
      <c r="AF1077">
        <v>1600</v>
      </c>
      <c r="AG1077">
        <v>2400</v>
      </c>
      <c r="AH1077">
        <v>5000</v>
      </c>
      <c r="AI1077">
        <v>4000</v>
      </c>
      <c r="AJ1077">
        <v>2500</v>
      </c>
      <c r="AK1077">
        <v>2000</v>
      </c>
      <c r="AL1077">
        <v>2000</v>
      </c>
      <c r="AM1077">
        <v>2000</v>
      </c>
      <c r="AN1077">
        <v>2000</v>
      </c>
      <c r="AO1077">
        <v>2000</v>
      </c>
      <c r="AP1077">
        <v>2000</v>
      </c>
      <c r="AQ1077">
        <v>2000</v>
      </c>
      <c r="AR1077">
        <v>2000</v>
      </c>
      <c r="AS1077">
        <v>2000</v>
      </c>
    </row>
    <row r="1078" spans="1:45">
      <c r="A1078">
        <v>0</v>
      </c>
      <c r="B1078">
        <v>0</v>
      </c>
      <c r="C1078">
        <v>0</v>
      </c>
      <c r="D1078">
        <v>0</v>
      </c>
      <c r="E1078">
        <v>0</v>
      </c>
      <c r="F1078">
        <v>0</v>
      </c>
      <c r="G1078">
        <v>0</v>
      </c>
      <c r="H1078">
        <v>0</v>
      </c>
      <c r="I1078">
        <v>0</v>
      </c>
      <c r="J1078">
        <v>0</v>
      </c>
      <c r="K1078">
        <v>0</v>
      </c>
      <c r="L1078">
        <v>0</v>
      </c>
      <c r="M1078">
        <v>0</v>
      </c>
      <c r="N1078">
        <v>0</v>
      </c>
      <c r="O1078">
        <v>0</v>
      </c>
      <c r="P1078">
        <v>0</v>
      </c>
      <c r="Q1078">
        <v>0</v>
      </c>
      <c r="R1078">
        <v>0</v>
      </c>
      <c r="S1078">
        <v>0</v>
      </c>
      <c r="T1078">
        <v>0</v>
      </c>
      <c r="U1078">
        <v>0</v>
      </c>
      <c r="V1078">
        <v>0</v>
      </c>
      <c r="W1078">
        <v>0</v>
      </c>
      <c r="X1078">
        <v>0</v>
      </c>
      <c r="Y1078">
        <v>0</v>
      </c>
      <c r="Z1078">
        <v>0</v>
      </c>
      <c r="AA1078">
        <v>0</v>
      </c>
      <c r="AB1078">
        <v>0</v>
      </c>
      <c r="AC1078">
        <v>0</v>
      </c>
      <c r="AD1078">
        <v>0</v>
      </c>
      <c r="AE1078">
        <v>0</v>
      </c>
      <c r="AF1078">
        <v>0</v>
      </c>
      <c r="AG1078">
        <v>0</v>
      </c>
      <c r="AH1078">
        <v>0</v>
      </c>
      <c r="AI1078">
        <v>0</v>
      </c>
      <c r="AJ1078">
        <v>0</v>
      </c>
      <c r="AK1078">
        <v>0</v>
      </c>
      <c r="AL1078">
        <v>0</v>
      </c>
      <c r="AM1078">
        <v>0</v>
      </c>
      <c r="AN1078">
        <v>0</v>
      </c>
      <c r="AO1078">
        <v>0</v>
      </c>
      <c r="AP1078">
        <v>0</v>
      </c>
      <c r="AQ1078">
        <v>0</v>
      </c>
      <c r="AR1078">
        <v>0</v>
      </c>
      <c r="AS1078">
        <v>0</v>
      </c>
    </row>
    <row r="1079" spans="1:45">
      <c r="A1079" t="s">
        <v>560</v>
      </c>
      <c r="B1079">
        <v>0</v>
      </c>
      <c r="C1079">
        <v>0</v>
      </c>
      <c r="D1079">
        <v>0</v>
      </c>
      <c r="E1079">
        <v>0</v>
      </c>
      <c r="F1079">
        <v>0</v>
      </c>
      <c r="G1079">
        <v>0</v>
      </c>
      <c r="H1079">
        <v>0</v>
      </c>
      <c r="I1079">
        <v>0</v>
      </c>
      <c r="J1079">
        <v>0</v>
      </c>
      <c r="K1079">
        <v>0</v>
      </c>
      <c r="L1079">
        <v>0</v>
      </c>
      <c r="M1079">
        <v>0</v>
      </c>
      <c r="N1079">
        <v>0</v>
      </c>
      <c r="O1079">
        <v>0</v>
      </c>
      <c r="P1079">
        <v>0</v>
      </c>
      <c r="Q1079">
        <v>0</v>
      </c>
      <c r="R1079">
        <v>0</v>
      </c>
      <c r="S1079">
        <v>0</v>
      </c>
      <c r="T1079">
        <v>0</v>
      </c>
      <c r="U1079">
        <v>0</v>
      </c>
      <c r="V1079">
        <v>0</v>
      </c>
      <c r="W1079">
        <v>0</v>
      </c>
      <c r="X1079">
        <v>0</v>
      </c>
      <c r="Y1079">
        <v>0</v>
      </c>
      <c r="Z1079">
        <v>0</v>
      </c>
      <c r="AA1079">
        <v>0</v>
      </c>
      <c r="AB1079">
        <v>0</v>
      </c>
      <c r="AC1079">
        <v>0</v>
      </c>
      <c r="AD1079">
        <v>0</v>
      </c>
      <c r="AE1079">
        <v>2200</v>
      </c>
      <c r="AF1079">
        <v>5700</v>
      </c>
      <c r="AG1079">
        <v>5700</v>
      </c>
      <c r="AH1079">
        <v>9000</v>
      </c>
      <c r="AI1079">
        <v>13281.818181818182</v>
      </c>
      <c r="AJ1079">
        <v>15274.090909090908</v>
      </c>
      <c r="AK1079">
        <v>16801.5</v>
      </c>
      <c r="AL1079">
        <v>18397.642499999998</v>
      </c>
      <c r="AM1079">
        <v>20053.430325000001</v>
      </c>
      <c r="AN1079">
        <v>21757.971902625002</v>
      </c>
      <c r="AO1079">
        <v>23498.609654835003</v>
      </c>
      <c r="AP1079">
        <v>25261.005378947626</v>
      </c>
      <c r="AQ1079">
        <v>27029.275755473962</v>
      </c>
      <c r="AR1079">
        <v>28786.178679579767</v>
      </c>
      <c r="AS1079">
        <v>30513.349400354553</v>
      </c>
    </row>
    <row r="1080" spans="1:45">
      <c r="A1080" t="s">
        <v>534</v>
      </c>
      <c r="B1080">
        <v>0</v>
      </c>
      <c r="C1080">
        <v>0</v>
      </c>
      <c r="D1080">
        <v>0</v>
      </c>
      <c r="E1080">
        <v>0</v>
      </c>
      <c r="F1080">
        <v>0</v>
      </c>
      <c r="G1080">
        <v>0</v>
      </c>
      <c r="H1080">
        <v>0</v>
      </c>
      <c r="I1080">
        <v>0</v>
      </c>
      <c r="J1080">
        <v>0</v>
      </c>
      <c r="K1080">
        <v>0</v>
      </c>
      <c r="L1080">
        <v>0</v>
      </c>
      <c r="M1080">
        <v>0</v>
      </c>
      <c r="N1080">
        <v>0</v>
      </c>
      <c r="O1080">
        <v>0</v>
      </c>
      <c r="P1080">
        <v>0</v>
      </c>
      <c r="Q1080">
        <v>0</v>
      </c>
      <c r="R1080">
        <v>0</v>
      </c>
      <c r="S1080">
        <v>0</v>
      </c>
      <c r="T1080">
        <v>0</v>
      </c>
      <c r="U1080">
        <v>0</v>
      </c>
      <c r="V1080">
        <v>0</v>
      </c>
      <c r="W1080">
        <v>0</v>
      </c>
      <c r="X1080">
        <v>0</v>
      </c>
      <c r="Y1080">
        <v>0</v>
      </c>
      <c r="Z1080">
        <v>0</v>
      </c>
      <c r="AA1080">
        <v>0</v>
      </c>
      <c r="AB1080">
        <v>0</v>
      </c>
      <c r="AC1080">
        <v>0</v>
      </c>
      <c r="AD1080">
        <v>0</v>
      </c>
      <c r="AE1080">
        <v>0</v>
      </c>
      <c r="AF1080">
        <v>1.5909090909090908</v>
      </c>
      <c r="AG1080">
        <v>0</v>
      </c>
      <c r="AH1080">
        <v>0.57894736842105265</v>
      </c>
      <c r="AI1080">
        <v>0.47575757575757582</v>
      </c>
      <c r="AJ1080">
        <v>0.15</v>
      </c>
      <c r="AK1080">
        <v>0.1</v>
      </c>
      <c r="AL1080">
        <v>9.5000000000000001E-2</v>
      </c>
      <c r="AM1080">
        <v>0.09</v>
      </c>
      <c r="AN1080">
        <v>8.4999999999999992E-2</v>
      </c>
      <c r="AO1080">
        <v>7.9999999999999988E-2</v>
      </c>
      <c r="AP1080">
        <v>7.4999999999999983E-2</v>
      </c>
      <c r="AQ1080">
        <v>6.9999999999999979E-2</v>
      </c>
      <c r="AR1080">
        <v>6.4999999999999974E-2</v>
      </c>
      <c r="AS1080">
        <v>5.9999999999999977E-2</v>
      </c>
    </row>
    <row r="1081" spans="1:45">
      <c r="A1081" t="s">
        <v>533</v>
      </c>
      <c r="B1081">
        <v>0</v>
      </c>
      <c r="C1081">
        <v>0</v>
      </c>
      <c r="D1081">
        <v>0</v>
      </c>
      <c r="E1081">
        <v>0</v>
      </c>
      <c r="F1081">
        <v>0</v>
      </c>
      <c r="G1081">
        <v>0</v>
      </c>
      <c r="H1081">
        <v>0</v>
      </c>
      <c r="I1081">
        <v>0</v>
      </c>
      <c r="J1081">
        <v>0</v>
      </c>
      <c r="K1081">
        <v>0</v>
      </c>
      <c r="L1081">
        <v>0</v>
      </c>
      <c r="M1081">
        <v>0</v>
      </c>
      <c r="N1081">
        <v>0</v>
      </c>
      <c r="O1081">
        <v>0</v>
      </c>
      <c r="P1081">
        <v>0</v>
      </c>
      <c r="Q1081">
        <v>0</v>
      </c>
      <c r="R1081">
        <v>0</v>
      </c>
      <c r="S1081">
        <v>0</v>
      </c>
      <c r="T1081">
        <v>0</v>
      </c>
      <c r="U1081">
        <v>0</v>
      </c>
      <c r="V1081">
        <v>0</v>
      </c>
      <c r="W1081">
        <v>0</v>
      </c>
      <c r="X1081">
        <v>0</v>
      </c>
      <c r="Y1081">
        <v>0</v>
      </c>
      <c r="Z1081">
        <v>0</v>
      </c>
      <c r="AA1081">
        <v>0</v>
      </c>
      <c r="AB1081">
        <v>0</v>
      </c>
      <c r="AC1081">
        <v>0</v>
      </c>
      <c r="AD1081">
        <v>0</v>
      </c>
      <c r="AE1081">
        <v>0</v>
      </c>
      <c r="AF1081">
        <v>3500</v>
      </c>
      <c r="AG1081">
        <v>0</v>
      </c>
      <c r="AH1081">
        <v>3300</v>
      </c>
      <c r="AI1081">
        <v>4281.818181818182</v>
      </c>
      <c r="AJ1081">
        <v>1992.2727272727261</v>
      </c>
      <c r="AK1081">
        <v>1527.4090909090919</v>
      </c>
      <c r="AL1081">
        <v>1596.1424999999981</v>
      </c>
      <c r="AM1081">
        <v>1655.7878250000031</v>
      </c>
      <c r="AN1081">
        <v>1704.5415776250011</v>
      </c>
      <c r="AO1081">
        <v>1740.6377522100011</v>
      </c>
      <c r="AP1081">
        <v>1762.3957241126227</v>
      </c>
      <c r="AQ1081">
        <v>1768.2703765263359</v>
      </c>
      <c r="AR1081">
        <v>1756.9029241058051</v>
      </c>
      <c r="AS1081">
        <v>1727.1707207747859</v>
      </c>
    </row>
    <row r="1082" spans="1:45">
      <c r="A1082">
        <v>0</v>
      </c>
      <c r="B1082">
        <v>0</v>
      </c>
      <c r="C1082">
        <v>0</v>
      </c>
      <c r="D1082">
        <v>0</v>
      </c>
      <c r="E1082">
        <v>0</v>
      </c>
      <c r="F1082">
        <v>0</v>
      </c>
      <c r="G1082">
        <v>0</v>
      </c>
      <c r="H1082">
        <v>0</v>
      </c>
      <c r="I1082">
        <v>0</v>
      </c>
      <c r="J1082">
        <v>0</v>
      </c>
      <c r="K1082">
        <v>0</v>
      </c>
      <c r="L1082">
        <v>0</v>
      </c>
      <c r="M1082">
        <v>0</v>
      </c>
      <c r="N1082">
        <v>0</v>
      </c>
      <c r="O1082">
        <v>0</v>
      </c>
      <c r="P1082">
        <v>0</v>
      </c>
      <c r="Q1082">
        <v>0</v>
      </c>
      <c r="R1082">
        <v>0</v>
      </c>
      <c r="S1082">
        <v>0</v>
      </c>
      <c r="T1082">
        <v>0</v>
      </c>
      <c r="U1082">
        <v>0</v>
      </c>
      <c r="V1082">
        <v>0</v>
      </c>
      <c r="W1082">
        <v>0</v>
      </c>
      <c r="X1082">
        <v>0</v>
      </c>
      <c r="Y1082">
        <v>0</v>
      </c>
      <c r="Z1082">
        <v>0</v>
      </c>
      <c r="AA1082">
        <v>0</v>
      </c>
      <c r="AB1082">
        <v>0</v>
      </c>
      <c r="AC1082">
        <v>0</v>
      </c>
      <c r="AD1082">
        <v>0</v>
      </c>
      <c r="AE1082">
        <v>0</v>
      </c>
      <c r="AF1082">
        <v>0</v>
      </c>
      <c r="AG1082">
        <v>0</v>
      </c>
      <c r="AH1082">
        <v>0</v>
      </c>
      <c r="AI1082">
        <v>0</v>
      </c>
      <c r="AJ1082">
        <v>0</v>
      </c>
      <c r="AK1082">
        <v>0</v>
      </c>
      <c r="AL1082">
        <v>0</v>
      </c>
      <c r="AM1082">
        <v>0</v>
      </c>
      <c r="AN1082">
        <v>0</v>
      </c>
      <c r="AO1082">
        <v>0</v>
      </c>
      <c r="AP1082">
        <v>0</v>
      </c>
      <c r="AQ1082">
        <v>0</v>
      </c>
      <c r="AR1082">
        <v>0</v>
      </c>
      <c r="AS1082">
        <v>0</v>
      </c>
    </row>
    <row r="1083" spans="1:45">
      <c r="A1083" t="s">
        <v>561</v>
      </c>
      <c r="B1083">
        <v>0</v>
      </c>
      <c r="C1083">
        <v>0</v>
      </c>
      <c r="D1083">
        <v>0</v>
      </c>
      <c r="E1083">
        <v>0</v>
      </c>
      <c r="F1083">
        <v>0</v>
      </c>
      <c r="G1083">
        <v>0</v>
      </c>
      <c r="H1083">
        <v>0</v>
      </c>
      <c r="I1083">
        <v>0</v>
      </c>
      <c r="J1083">
        <v>0</v>
      </c>
      <c r="K1083">
        <v>0</v>
      </c>
      <c r="L1083">
        <v>0</v>
      </c>
      <c r="M1083">
        <v>0</v>
      </c>
      <c r="N1083">
        <v>0</v>
      </c>
      <c r="O1083">
        <v>0</v>
      </c>
      <c r="P1083">
        <v>0</v>
      </c>
      <c r="Q1083">
        <v>0</v>
      </c>
      <c r="R1083">
        <v>0</v>
      </c>
      <c r="S1083">
        <v>0</v>
      </c>
      <c r="T1083">
        <v>0</v>
      </c>
      <c r="U1083">
        <v>0</v>
      </c>
      <c r="V1083">
        <v>0</v>
      </c>
      <c r="W1083">
        <v>0</v>
      </c>
      <c r="X1083">
        <v>0</v>
      </c>
      <c r="Y1083">
        <v>0</v>
      </c>
      <c r="Z1083">
        <v>0</v>
      </c>
      <c r="AA1083">
        <v>0</v>
      </c>
      <c r="AB1083">
        <v>0</v>
      </c>
      <c r="AC1083">
        <v>0</v>
      </c>
      <c r="AD1083">
        <v>0</v>
      </c>
      <c r="AE1083">
        <v>220000</v>
      </c>
      <c r="AF1083">
        <v>590000</v>
      </c>
      <c r="AG1083">
        <v>742000</v>
      </c>
      <c r="AH1083">
        <v>750000</v>
      </c>
      <c r="AI1083">
        <v>974000</v>
      </c>
      <c r="AJ1083">
        <v>1120100</v>
      </c>
      <c r="AK1083">
        <v>1232110</v>
      </c>
      <c r="AL1083">
        <v>1349160.45</v>
      </c>
      <c r="AM1083">
        <v>1470584.8905</v>
      </c>
      <c r="AN1083">
        <v>1595584.6061925001</v>
      </c>
      <c r="AO1083">
        <v>1723231.3746879001</v>
      </c>
      <c r="AP1083">
        <v>1852473.7277894926</v>
      </c>
      <c r="AQ1083">
        <v>1982146.8887347572</v>
      </c>
      <c r="AR1083">
        <v>2110986.4365025163</v>
      </c>
      <c r="AS1083">
        <v>2237645.6226926669</v>
      </c>
    </row>
    <row r="1084" spans="1:45">
      <c r="A1084" t="s">
        <v>534</v>
      </c>
      <c r="B1084">
        <v>0</v>
      </c>
      <c r="C1084">
        <v>0</v>
      </c>
      <c r="D1084">
        <v>0</v>
      </c>
      <c r="E1084">
        <v>0</v>
      </c>
      <c r="F1084">
        <v>0</v>
      </c>
      <c r="G1084">
        <v>0</v>
      </c>
      <c r="H1084">
        <v>0</v>
      </c>
      <c r="I1084">
        <v>0</v>
      </c>
      <c r="J1084">
        <v>0</v>
      </c>
      <c r="K1084">
        <v>0</v>
      </c>
      <c r="L1084">
        <v>0</v>
      </c>
      <c r="M1084">
        <v>0</v>
      </c>
      <c r="N1084">
        <v>0</v>
      </c>
      <c r="O1084">
        <v>0</v>
      </c>
      <c r="P1084">
        <v>0</v>
      </c>
      <c r="Q1084">
        <v>0</v>
      </c>
      <c r="R1084">
        <v>0</v>
      </c>
      <c r="S1084">
        <v>0</v>
      </c>
      <c r="T1084">
        <v>0</v>
      </c>
      <c r="U1084">
        <v>0</v>
      </c>
      <c r="V1084">
        <v>0</v>
      </c>
      <c r="W1084">
        <v>0</v>
      </c>
      <c r="X1084">
        <v>0</v>
      </c>
      <c r="Y1084">
        <v>0.21199999999999999</v>
      </c>
      <c r="Z1084">
        <v>0.19800000000000001</v>
      </c>
      <c r="AA1084">
        <v>0</v>
      </c>
      <c r="AB1084">
        <v>0</v>
      </c>
      <c r="AC1084">
        <v>0</v>
      </c>
      <c r="AD1084">
        <v>0</v>
      </c>
      <c r="AE1084">
        <v>0</v>
      </c>
      <c r="AF1084">
        <v>1.6818181818181817</v>
      </c>
      <c r="AG1084">
        <v>0.25762711864406773</v>
      </c>
      <c r="AH1084">
        <v>1.0781671159029615E-2</v>
      </c>
      <c r="AI1084">
        <v>0.29866666666666664</v>
      </c>
      <c r="AJ1084">
        <v>0.14999999999999991</v>
      </c>
      <c r="AK1084">
        <v>0.10000000000000009</v>
      </c>
      <c r="AL1084">
        <v>9.4999999999999973E-2</v>
      </c>
      <c r="AM1084">
        <v>9.000000000000008E-2</v>
      </c>
      <c r="AN1084">
        <v>8.5000000000000187E-2</v>
      </c>
      <c r="AO1084">
        <v>8.0000000000000071E-2</v>
      </c>
      <c r="AP1084">
        <v>7.4999999999999956E-2</v>
      </c>
      <c r="AQ1084">
        <v>7.0000000000000062E-2</v>
      </c>
      <c r="AR1084">
        <v>6.4999999999999947E-2</v>
      </c>
      <c r="AS1084">
        <v>5.9999999999999831E-2</v>
      </c>
    </row>
    <row r="1085" spans="1:45">
      <c r="A1085" t="s">
        <v>533</v>
      </c>
      <c r="B1085">
        <v>0</v>
      </c>
      <c r="C1085">
        <v>0</v>
      </c>
      <c r="D1085">
        <v>0</v>
      </c>
      <c r="E1085">
        <v>0</v>
      </c>
      <c r="F1085">
        <v>0</v>
      </c>
      <c r="G1085">
        <v>0</v>
      </c>
      <c r="H1085">
        <v>0</v>
      </c>
      <c r="I1085">
        <v>0</v>
      </c>
      <c r="J1085">
        <v>0</v>
      </c>
      <c r="K1085">
        <v>0</v>
      </c>
      <c r="L1085">
        <v>0</v>
      </c>
      <c r="M1085">
        <v>0</v>
      </c>
      <c r="N1085">
        <v>0</v>
      </c>
      <c r="O1085">
        <v>0</v>
      </c>
      <c r="P1085">
        <v>0</v>
      </c>
      <c r="Q1085">
        <v>0</v>
      </c>
      <c r="R1085">
        <v>0</v>
      </c>
      <c r="S1085">
        <v>0</v>
      </c>
      <c r="T1085">
        <v>0</v>
      </c>
      <c r="U1085">
        <v>0</v>
      </c>
      <c r="V1085">
        <v>0</v>
      </c>
      <c r="W1085">
        <v>0</v>
      </c>
      <c r="X1085">
        <v>0</v>
      </c>
      <c r="Y1085">
        <v>0</v>
      </c>
      <c r="Z1085">
        <v>0</v>
      </c>
      <c r="AA1085">
        <v>0</v>
      </c>
      <c r="AB1085">
        <v>0</v>
      </c>
      <c r="AC1085">
        <v>0</v>
      </c>
      <c r="AD1085">
        <v>0</v>
      </c>
      <c r="AE1085">
        <v>0</v>
      </c>
      <c r="AF1085">
        <v>370000</v>
      </c>
      <c r="AG1085">
        <v>152000</v>
      </c>
      <c r="AH1085">
        <v>8000</v>
      </c>
      <c r="AI1085">
        <v>224000</v>
      </c>
      <c r="AJ1085">
        <v>146100</v>
      </c>
      <c r="AK1085">
        <v>112010</v>
      </c>
      <c r="AL1085">
        <v>117050.44999999995</v>
      </c>
      <c r="AM1085">
        <v>121424.44050000003</v>
      </c>
      <c r="AN1085">
        <v>124999.71569250012</v>
      </c>
      <c r="AO1085">
        <v>127646.76849539997</v>
      </c>
      <c r="AP1085">
        <v>129242.35310159251</v>
      </c>
      <c r="AQ1085">
        <v>129673.16094526462</v>
      </c>
      <c r="AR1085">
        <v>128839.54776775907</v>
      </c>
      <c r="AS1085">
        <v>126659.18619015068</v>
      </c>
    </row>
    <row r="1086" spans="1:45">
      <c r="A1086" t="s">
        <v>559</v>
      </c>
      <c r="B1086">
        <v>0</v>
      </c>
      <c r="C1086">
        <v>0</v>
      </c>
      <c r="D1086">
        <v>0</v>
      </c>
      <c r="E1086">
        <v>0</v>
      </c>
      <c r="F1086">
        <v>0</v>
      </c>
      <c r="G1086">
        <v>0</v>
      </c>
      <c r="H1086">
        <v>0</v>
      </c>
      <c r="I1086">
        <v>0</v>
      </c>
      <c r="J1086">
        <v>0</v>
      </c>
      <c r="K1086">
        <v>0</v>
      </c>
      <c r="L1086">
        <v>0</v>
      </c>
      <c r="M1086">
        <v>0</v>
      </c>
      <c r="N1086">
        <v>0</v>
      </c>
      <c r="O1086">
        <v>0</v>
      </c>
      <c r="P1086">
        <v>0</v>
      </c>
      <c r="Q1086">
        <v>0</v>
      </c>
      <c r="R1086">
        <v>0</v>
      </c>
      <c r="S1086">
        <v>0</v>
      </c>
      <c r="T1086">
        <v>0</v>
      </c>
      <c r="U1086">
        <v>0</v>
      </c>
      <c r="V1086">
        <v>0</v>
      </c>
      <c r="W1086">
        <v>0</v>
      </c>
      <c r="X1086">
        <v>0</v>
      </c>
      <c r="Y1086">
        <v>0</v>
      </c>
      <c r="Z1086">
        <v>0</v>
      </c>
      <c r="AA1086">
        <v>0</v>
      </c>
      <c r="AB1086">
        <v>0</v>
      </c>
      <c r="AC1086">
        <v>0</v>
      </c>
      <c r="AD1086">
        <v>0</v>
      </c>
      <c r="AE1086">
        <v>0</v>
      </c>
      <c r="AF1086">
        <v>0.10350877192982456</v>
      </c>
      <c r="AG1086">
        <v>0.13017543859649122</v>
      </c>
      <c r="AH1086">
        <v>8.3333333333333329E-2</v>
      </c>
      <c r="AI1086">
        <v>7.3333333333333334E-2</v>
      </c>
      <c r="AJ1086">
        <v>7.3333333333333334E-2</v>
      </c>
      <c r="AK1086">
        <v>7.3333333333333334E-2</v>
      </c>
      <c r="AL1086">
        <v>7.3333333333333334E-2</v>
      </c>
      <c r="AM1086">
        <v>7.3333333333333334E-2</v>
      </c>
      <c r="AN1086">
        <v>7.3333333333333334E-2</v>
      </c>
      <c r="AO1086">
        <v>7.3333333333333334E-2</v>
      </c>
      <c r="AP1086">
        <v>7.3333333333333334E-2</v>
      </c>
      <c r="AQ1086">
        <v>7.3333333333333334E-2</v>
      </c>
      <c r="AR1086">
        <v>7.3333333333333334E-2</v>
      </c>
      <c r="AS1086">
        <v>7.3333333333333334E-2</v>
      </c>
    </row>
    <row r="1087" spans="1:45">
      <c r="A1087" t="s">
        <v>679</v>
      </c>
      <c r="B1087">
        <v>0</v>
      </c>
      <c r="C1087">
        <v>0</v>
      </c>
      <c r="D1087">
        <v>0</v>
      </c>
      <c r="E1087">
        <v>0</v>
      </c>
      <c r="F1087">
        <v>0</v>
      </c>
      <c r="G1087">
        <v>0</v>
      </c>
      <c r="H1087">
        <v>0</v>
      </c>
      <c r="I1087">
        <v>0</v>
      </c>
      <c r="J1087">
        <v>0</v>
      </c>
      <c r="K1087">
        <v>0</v>
      </c>
      <c r="L1087">
        <v>0</v>
      </c>
      <c r="M1087">
        <v>0</v>
      </c>
      <c r="N1087">
        <v>0</v>
      </c>
      <c r="O1087">
        <v>0</v>
      </c>
      <c r="P1087">
        <v>0</v>
      </c>
      <c r="Q1087">
        <v>0</v>
      </c>
      <c r="R1087">
        <v>0</v>
      </c>
      <c r="S1087">
        <v>0</v>
      </c>
      <c r="T1087">
        <v>0</v>
      </c>
      <c r="U1087">
        <v>0</v>
      </c>
      <c r="V1087">
        <v>0</v>
      </c>
      <c r="W1087">
        <v>0</v>
      </c>
      <c r="X1087">
        <v>0</v>
      </c>
      <c r="Y1087">
        <v>0</v>
      </c>
      <c r="Z1087">
        <v>0</v>
      </c>
      <c r="AA1087">
        <v>0</v>
      </c>
      <c r="AB1087">
        <v>0</v>
      </c>
      <c r="AC1087">
        <v>0</v>
      </c>
      <c r="AD1087">
        <v>0</v>
      </c>
      <c r="AE1087">
        <v>0</v>
      </c>
      <c r="AF1087">
        <v>0</v>
      </c>
      <c r="AG1087">
        <v>266.66666666666657</v>
      </c>
      <c r="AH1087">
        <v>-468.42105263157896</v>
      </c>
      <c r="AI1087">
        <v>-99.999999999999943</v>
      </c>
      <c r="AJ1087">
        <v>0</v>
      </c>
      <c r="AK1087">
        <v>0</v>
      </c>
      <c r="AL1087">
        <v>0</v>
      </c>
      <c r="AM1087">
        <v>0</v>
      </c>
      <c r="AN1087">
        <v>0</v>
      </c>
      <c r="AO1087">
        <v>0</v>
      </c>
      <c r="AP1087">
        <v>0</v>
      </c>
      <c r="AQ1087">
        <v>0</v>
      </c>
      <c r="AR1087">
        <v>0</v>
      </c>
      <c r="AS1087">
        <v>0</v>
      </c>
    </row>
    <row r="1088" spans="1:45">
      <c r="A1088" t="s">
        <v>548</v>
      </c>
      <c r="B1088">
        <v>0</v>
      </c>
      <c r="C1088">
        <v>0</v>
      </c>
      <c r="D1088">
        <v>0</v>
      </c>
      <c r="E1088">
        <v>0</v>
      </c>
      <c r="F1088">
        <v>0</v>
      </c>
      <c r="G1088">
        <v>0</v>
      </c>
      <c r="H1088">
        <v>0</v>
      </c>
      <c r="I1088">
        <v>0</v>
      </c>
      <c r="J1088">
        <v>0</v>
      </c>
      <c r="K1088">
        <v>0</v>
      </c>
      <c r="L1088">
        <v>0</v>
      </c>
      <c r="M1088">
        <v>0</v>
      </c>
      <c r="N1088">
        <v>0</v>
      </c>
      <c r="O1088">
        <v>0</v>
      </c>
      <c r="P1088">
        <v>0</v>
      </c>
      <c r="Q1088">
        <v>0</v>
      </c>
      <c r="R1088">
        <v>0</v>
      </c>
      <c r="S1088">
        <v>0</v>
      </c>
      <c r="T1088">
        <v>0</v>
      </c>
      <c r="U1088">
        <v>0</v>
      </c>
      <c r="V1088">
        <v>0</v>
      </c>
      <c r="W1088">
        <v>0</v>
      </c>
      <c r="X1088">
        <v>0</v>
      </c>
      <c r="Y1088">
        <v>0</v>
      </c>
      <c r="Z1088">
        <v>0</v>
      </c>
      <c r="AA1088">
        <v>0</v>
      </c>
      <c r="AB1088">
        <v>0</v>
      </c>
      <c r="AC1088">
        <v>0</v>
      </c>
      <c r="AD1088">
        <v>0</v>
      </c>
      <c r="AE1088">
        <v>0.92082272727272729</v>
      </c>
      <c r="AF1088">
        <v>0.59620169491525421</v>
      </c>
      <c r="AG1088">
        <v>0.78907412398921839</v>
      </c>
      <c r="AH1088">
        <v>1.0522039999999999</v>
      </c>
      <c r="AI1088">
        <v>1.0974445585215606</v>
      </c>
      <c r="AJ1088">
        <v>1.2102098026961878</v>
      </c>
      <c r="AK1088">
        <v>1.2269487767999401</v>
      </c>
      <c r="AL1088">
        <v>1.244305019245372</v>
      </c>
      <c r="AM1088">
        <v>1.2464908504122085</v>
      </c>
      <c r="AN1088">
        <v>1.2343888581840705</v>
      </c>
      <c r="AO1088">
        <v>1.2192522275259683</v>
      </c>
      <c r="AP1088">
        <v>1.2003942083411825</v>
      </c>
      <c r="AQ1088">
        <v>1.1787603499438395</v>
      </c>
      <c r="AR1088">
        <v>1.1607930943573079</v>
      </c>
      <c r="AS1088">
        <v>1.1461398834024557</v>
      </c>
    </row>
    <row r="1089" spans="1:45">
      <c r="A1089" t="s">
        <v>459</v>
      </c>
      <c r="B1089">
        <v>0</v>
      </c>
      <c r="C1089">
        <v>0</v>
      </c>
      <c r="D1089">
        <v>0</v>
      </c>
      <c r="E1089">
        <v>0</v>
      </c>
      <c r="F1089">
        <v>0</v>
      </c>
      <c r="G1089">
        <v>0</v>
      </c>
      <c r="H1089">
        <v>0</v>
      </c>
      <c r="I1089">
        <v>0</v>
      </c>
      <c r="J1089">
        <v>0</v>
      </c>
      <c r="K1089">
        <v>0</v>
      </c>
      <c r="L1089">
        <v>0</v>
      </c>
      <c r="M1089">
        <v>0</v>
      </c>
      <c r="N1089">
        <v>0</v>
      </c>
      <c r="O1089">
        <v>0</v>
      </c>
      <c r="P1089">
        <v>0</v>
      </c>
      <c r="Q1089">
        <v>0</v>
      </c>
      <c r="R1089">
        <v>0</v>
      </c>
      <c r="S1089">
        <v>0</v>
      </c>
      <c r="T1089">
        <v>0</v>
      </c>
      <c r="U1089">
        <v>0</v>
      </c>
      <c r="V1089">
        <v>0</v>
      </c>
      <c r="W1089">
        <v>0</v>
      </c>
      <c r="X1089">
        <v>0</v>
      </c>
      <c r="Y1089">
        <v>0.12</v>
      </c>
      <c r="Z1089">
        <v>0.13500000000000001</v>
      </c>
      <c r="AA1089">
        <v>0</v>
      </c>
      <c r="AB1089">
        <v>0</v>
      </c>
      <c r="AC1089">
        <v>0</v>
      </c>
      <c r="AD1089">
        <v>0</v>
      </c>
      <c r="AE1089">
        <v>0</v>
      </c>
      <c r="AF1089">
        <v>-0.35253368834512655</v>
      </c>
      <c r="AG1089">
        <v>0.32350198048561341</v>
      </c>
      <c r="AH1089">
        <v>0.33346661360596941</v>
      </c>
      <c r="AI1089">
        <v>4.2995995568882783E-2</v>
      </c>
      <c r="AJ1089">
        <v>0.10275256576654823</v>
      </c>
      <c r="AK1089">
        <v>1.3831464648906389E-2</v>
      </c>
      <c r="AL1089">
        <v>1.4145857409548546E-2</v>
      </c>
      <c r="AM1089">
        <v>1.7566682871392736E-3</v>
      </c>
      <c r="AN1089">
        <v>-9.7088496270437696E-3</v>
      </c>
      <c r="AO1089">
        <v>-1.2262449193173985E-2</v>
      </c>
      <c r="AP1089">
        <v>-1.5466872857842873E-2</v>
      </c>
      <c r="AQ1089">
        <v>-1.8022294881977707E-2</v>
      </c>
      <c r="AR1089">
        <v>-1.5242500808062998E-2</v>
      </c>
      <c r="AS1089">
        <v>-1.2623447732487802E-2</v>
      </c>
    </row>
    <row r="1090" spans="1:45">
      <c r="A1090">
        <v>0</v>
      </c>
      <c r="B1090">
        <v>0</v>
      </c>
      <c r="C1090">
        <v>0</v>
      </c>
      <c r="D1090">
        <v>0</v>
      </c>
      <c r="E1090">
        <v>0</v>
      </c>
      <c r="F1090">
        <v>0</v>
      </c>
      <c r="G1090">
        <v>0</v>
      </c>
      <c r="H1090">
        <v>0</v>
      </c>
      <c r="I1090">
        <v>0</v>
      </c>
      <c r="J1090">
        <v>0</v>
      </c>
      <c r="K1090">
        <v>0</v>
      </c>
      <c r="L1090">
        <v>0</v>
      </c>
      <c r="M1090">
        <v>0</v>
      </c>
      <c r="N1090">
        <v>0</v>
      </c>
      <c r="O1090">
        <v>0</v>
      </c>
      <c r="P1090">
        <v>0</v>
      </c>
      <c r="Q1090">
        <v>0</v>
      </c>
      <c r="R1090">
        <v>0</v>
      </c>
      <c r="S1090">
        <v>0</v>
      </c>
      <c r="T1090">
        <v>0</v>
      </c>
      <c r="U1090">
        <v>0</v>
      </c>
      <c r="V1090">
        <v>0</v>
      </c>
      <c r="W1090">
        <v>0</v>
      </c>
      <c r="X1090">
        <v>0</v>
      </c>
      <c r="Y1090">
        <v>0</v>
      </c>
      <c r="Z1090">
        <v>0</v>
      </c>
      <c r="AA1090">
        <v>0</v>
      </c>
      <c r="AB1090">
        <v>0</v>
      </c>
      <c r="AC1090">
        <v>0</v>
      </c>
      <c r="AD1090">
        <v>0</v>
      </c>
      <c r="AE1090">
        <v>0</v>
      </c>
      <c r="AF1090">
        <v>0</v>
      </c>
      <c r="AG1090">
        <v>0</v>
      </c>
      <c r="AH1090">
        <v>0</v>
      </c>
      <c r="AI1090">
        <v>0</v>
      </c>
      <c r="AJ1090">
        <v>0</v>
      </c>
      <c r="AK1090">
        <v>0</v>
      </c>
      <c r="AL1090">
        <v>0</v>
      </c>
      <c r="AM1090">
        <v>0</v>
      </c>
      <c r="AN1090">
        <v>0</v>
      </c>
      <c r="AO1090">
        <v>0</v>
      </c>
      <c r="AP1090">
        <v>0</v>
      </c>
      <c r="AQ1090">
        <v>0</v>
      </c>
      <c r="AR1090">
        <v>0</v>
      </c>
      <c r="AS1090">
        <v>0</v>
      </c>
    </row>
    <row r="1091" spans="1:45">
      <c r="A1091">
        <v>0</v>
      </c>
      <c r="B1091">
        <v>0</v>
      </c>
      <c r="C1091">
        <v>0</v>
      </c>
      <c r="D1091">
        <v>0</v>
      </c>
      <c r="E1091">
        <v>0</v>
      </c>
      <c r="F1091">
        <v>0</v>
      </c>
      <c r="G1091">
        <v>0</v>
      </c>
      <c r="H1091">
        <v>0</v>
      </c>
      <c r="I1091">
        <v>0</v>
      </c>
      <c r="J1091">
        <v>0</v>
      </c>
      <c r="K1091">
        <v>0</v>
      </c>
      <c r="L1091">
        <v>0</v>
      </c>
      <c r="M1091">
        <v>0</v>
      </c>
      <c r="N1091">
        <v>0</v>
      </c>
      <c r="O1091">
        <v>0</v>
      </c>
      <c r="P1091">
        <v>0</v>
      </c>
      <c r="Q1091">
        <v>0</v>
      </c>
      <c r="R1091">
        <v>0</v>
      </c>
      <c r="S1091">
        <v>0</v>
      </c>
      <c r="T1091">
        <v>0</v>
      </c>
      <c r="U1091">
        <v>0</v>
      </c>
      <c r="V1091">
        <v>0</v>
      </c>
      <c r="W1091">
        <v>0</v>
      </c>
      <c r="X1091">
        <v>0</v>
      </c>
      <c r="Y1091">
        <v>0</v>
      </c>
      <c r="Z1091">
        <v>0</v>
      </c>
      <c r="AA1091">
        <v>0</v>
      </c>
      <c r="AB1091">
        <v>0</v>
      </c>
      <c r="AC1091">
        <v>0</v>
      </c>
      <c r="AD1091">
        <v>0</v>
      </c>
      <c r="AE1091">
        <v>0</v>
      </c>
      <c r="AF1091">
        <v>0</v>
      </c>
      <c r="AG1091">
        <v>0</v>
      </c>
      <c r="AH1091">
        <v>0</v>
      </c>
      <c r="AI1091">
        <v>0</v>
      </c>
      <c r="AJ1091">
        <v>0</v>
      </c>
      <c r="AK1091">
        <v>0</v>
      </c>
      <c r="AL1091">
        <v>0</v>
      </c>
      <c r="AM1091">
        <v>0</v>
      </c>
      <c r="AN1091">
        <v>0</v>
      </c>
      <c r="AO1091">
        <v>0</v>
      </c>
      <c r="AP1091">
        <v>0</v>
      </c>
      <c r="AQ1091">
        <v>0</v>
      </c>
      <c r="AR1091">
        <v>0</v>
      </c>
      <c r="AS1091">
        <v>0</v>
      </c>
    </row>
    <row r="1092" spans="1:45">
      <c r="A1092" t="s">
        <v>542</v>
      </c>
      <c r="B1092">
        <v>0</v>
      </c>
      <c r="C1092">
        <v>0</v>
      </c>
      <c r="D1092">
        <v>0</v>
      </c>
      <c r="E1092">
        <v>0</v>
      </c>
      <c r="F1092">
        <v>0</v>
      </c>
      <c r="G1092">
        <v>0</v>
      </c>
      <c r="H1092">
        <v>0</v>
      </c>
      <c r="I1092">
        <v>0</v>
      </c>
      <c r="J1092">
        <v>0</v>
      </c>
      <c r="K1092">
        <v>0</v>
      </c>
      <c r="L1092">
        <v>0</v>
      </c>
      <c r="M1092">
        <v>0</v>
      </c>
      <c r="N1092">
        <v>0</v>
      </c>
      <c r="O1092">
        <v>0</v>
      </c>
      <c r="P1092">
        <v>0</v>
      </c>
      <c r="Q1092">
        <v>0</v>
      </c>
      <c r="R1092">
        <v>0</v>
      </c>
      <c r="S1092">
        <v>0</v>
      </c>
      <c r="T1092">
        <v>0</v>
      </c>
      <c r="U1092">
        <v>0</v>
      </c>
      <c r="V1092">
        <v>0</v>
      </c>
      <c r="W1092">
        <v>0</v>
      </c>
      <c r="X1092">
        <v>0</v>
      </c>
      <c r="Y1092">
        <v>0</v>
      </c>
      <c r="Z1092">
        <v>0</v>
      </c>
      <c r="AA1092">
        <v>0</v>
      </c>
      <c r="AB1092">
        <v>0</v>
      </c>
      <c r="AC1092">
        <v>0</v>
      </c>
      <c r="AD1092">
        <v>0</v>
      </c>
      <c r="AE1092">
        <v>0</v>
      </c>
      <c r="AF1092">
        <v>0</v>
      </c>
      <c r="AG1092">
        <v>0</v>
      </c>
      <c r="AH1092">
        <v>0</v>
      </c>
      <c r="AI1092">
        <v>0</v>
      </c>
      <c r="AJ1092">
        <v>0</v>
      </c>
      <c r="AK1092">
        <v>0</v>
      </c>
      <c r="AL1092">
        <v>0</v>
      </c>
      <c r="AM1092">
        <v>0</v>
      </c>
      <c r="AN1092">
        <v>0</v>
      </c>
      <c r="AO1092">
        <v>0</v>
      </c>
      <c r="AP1092">
        <v>0</v>
      </c>
      <c r="AQ1092">
        <v>0</v>
      </c>
      <c r="AR1092">
        <v>0</v>
      </c>
      <c r="AS1092">
        <v>0</v>
      </c>
    </row>
    <row r="1093" spans="1:45">
      <c r="A1093" t="s">
        <v>461</v>
      </c>
      <c r="B1093">
        <v>0</v>
      </c>
      <c r="C1093">
        <v>0</v>
      </c>
      <c r="D1093">
        <v>0</v>
      </c>
      <c r="E1093">
        <v>0</v>
      </c>
      <c r="F1093">
        <v>0</v>
      </c>
      <c r="G1093">
        <v>0</v>
      </c>
      <c r="H1093">
        <v>0</v>
      </c>
      <c r="I1093">
        <v>0</v>
      </c>
      <c r="J1093">
        <v>0</v>
      </c>
      <c r="K1093">
        <v>0</v>
      </c>
      <c r="L1093">
        <v>0</v>
      </c>
      <c r="M1093">
        <v>0</v>
      </c>
      <c r="N1093">
        <v>0</v>
      </c>
      <c r="O1093">
        <v>0</v>
      </c>
      <c r="P1093">
        <v>0</v>
      </c>
      <c r="Q1093">
        <v>208.881</v>
      </c>
      <c r="R1093">
        <v>226.63300000000001</v>
      </c>
      <c r="S1093">
        <v>258.245</v>
      </c>
      <c r="T1093">
        <v>294.48899999999998</v>
      </c>
      <c r="U1093">
        <v>294.17200000000003</v>
      </c>
      <c r="V1093">
        <v>299.30599999999998</v>
      </c>
      <c r="W1093">
        <v>332.67399999999998</v>
      </c>
      <c r="X1093">
        <v>397.01799999999997</v>
      </c>
      <c r="Y1093">
        <v>401.25299999999999</v>
      </c>
      <c r="Z1093">
        <v>407.20100000000002</v>
      </c>
      <c r="AA1093">
        <v>423.86700000000002</v>
      </c>
      <c r="AB1093">
        <v>566.82500000000005</v>
      </c>
      <c r="AC1093">
        <v>0</v>
      </c>
      <c r="AD1093">
        <v>199.642</v>
      </c>
      <c r="AE1093">
        <v>349.209</v>
      </c>
      <c r="AF1093">
        <v>589.41800000000001</v>
      </c>
      <c r="AG1093">
        <v>988.24800000000005</v>
      </c>
      <c r="AH1093">
        <v>1323.17</v>
      </c>
      <c r="AI1093">
        <v>1799.146</v>
      </c>
      <c r="AJ1093">
        <v>2296.6930000000002</v>
      </c>
      <c r="AK1093">
        <v>2563.2157954081995</v>
      </c>
      <c r="AL1093">
        <v>2847.0959738561442</v>
      </c>
      <c r="AM1093">
        <v>3107.2199264719088</v>
      </c>
      <c r="AN1093">
        <v>3339.3379724837168</v>
      </c>
      <c r="AO1093">
        <v>3557.1484047335016</v>
      </c>
      <c r="AP1093">
        <v>3759.1063119749115</v>
      </c>
      <c r="AQ1093">
        <v>3950.6861522881327</v>
      </c>
      <c r="AR1093">
        <v>4140.8800410810927</v>
      </c>
      <c r="AS1093">
        <v>4340.4971044427466</v>
      </c>
    </row>
    <row r="1094" spans="1:45">
      <c r="A1094" t="s">
        <v>459</v>
      </c>
      <c r="B1094">
        <v>0</v>
      </c>
      <c r="C1094">
        <v>0</v>
      </c>
      <c r="D1094">
        <v>0</v>
      </c>
      <c r="E1094">
        <v>0</v>
      </c>
      <c r="F1094">
        <v>0</v>
      </c>
      <c r="G1094">
        <v>0</v>
      </c>
      <c r="H1094">
        <v>0</v>
      </c>
      <c r="I1094">
        <v>0</v>
      </c>
      <c r="J1094">
        <v>0</v>
      </c>
      <c r="K1094">
        <v>0</v>
      </c>
      <c r="L1094">
        <v>0</v>
      </c>
      <c r="M1094">
        <v>0</v>
      </c>
      <c r="N1094">
        <v>0</v>
      </c>
      <c r="O1094">
        <v>0</v>
      </c>
      <c r="P1094">
        <v>0</v>
      </c>
      <c r="Q1094">
        <v>0</v>
      </c>
      <c r="R1094">
        <v>0</v>
      </c>
      <c r="S1094">
        <v>0</v>
      </c>
      <c r="T1094">
        <v>0</v>
      </c>
      <c r="U1094">
        <v>0.40832339944753238</v>
      </c>
      <c r="V1094">
        <v>0.32066380447684129</v>
      </c>
      <c r="W1094">
        <v>0.288210807566458</v>
      </c>
      <c r="X1094">
        <v>0.34815901442838282</v>
      </c>
      <c r="Y1094">
        <v>0.364008131297336</v>
      </c>
      <c r="Z1094">
        <v>0.36048391946703395</v>
      </c>
      <c r="AA1094">
        <v>0.27412121175685522</v>
      </c>
      <c r="AB1094">
        <v>0.42770604859225547</v>
      </c>
      <c r="AC1094">
        <v>0</v>
      </c>
      <c r="AD1094">
        <v>0</v>
      </c>
      <c r="AE1094">
        <v>0.749176025084902</v>
      </c>
      <c r="AF1094">
        <v>0.68786600574441104</v>
      </c>
      <c r="AG1094">
        <v>0.67665052645151658</v>
      </c>
      <c r="AH1094">
        <v>0.33890480931911826</v>
      </c>
      <c r="AI1094">
        <v>0.35972399616073503</v>
      </c>
      <c r="AJ1094">
        <v>0.27654620581097933</v>
      </c>
      <c r="AK1094">
        <v>0.11604633070601911</v>
      </c>
      <c r="AL1094">
        <v>0.11075157189515372</v>
      </c>
      <c r="AM1094">
        <v>9.1364658938226651E-2</v>
      </c>
      <c r="AN1094">
        <v>7.4702805563996888E-2</v>
      </c>
      <c r="AO1094">
        <v>6.522563275851434E-2</v>
      </c>
      <c r="AP1094">
        <v>5.6775226744170793E-2</v>
      </c>
      <c r="AQ1094">
        <v>5.0964198512537306E-2</v>
      </c>
      <c r="AR1094">
        <v>4.8141988875224806E-2</v>
      </c>
      <c r="AS1094">
        <v>4.8206434714669566E-2</v>
      </c>
    </row>
    <row r="1095" spans="1:45">
      <c r="A1095" t="s">
        <v>460</v>
      </c>
      <c r="B1095">
        <v>0</v>
      </c>
      <c r="C1095">
        <v>0</v>
      </c>
      <c r="D1095">
        <v>0</v>
      </c>
      <c r="E1095">
        <v>0</v>
      </c>
      <c r="F1095">
        <v>0</v>
      </c>
      <c r="G1095">
        <v>0</v>
      </c>
      <c r="H1095">
        <v>0</v>
      </c>
      <c r="I1095">
        <v>0</v>
      </c>
      <c r="J1095">
        <v>0</v>
      </c>
      <c r="K1095">
        <v>0</v>
      </c>
      <c r="L1095">
        <v>0</v>
      </c>
      <c r="M1095">
        <v>0</v>
      </c>
      <c r="N1095">
        <v>0</v>
      </c>
      <c r="O1095">
        <v>0</v>
      </c>
      <c r="P1095">
        <v>0</v>
      </c>
      <c r="Q1095">
        <v>0</v>
      </c>
      <c r="R1095">
        <v>0</v>
      </c>
      <c r="S1095">
        <v>0</v>
      </c>
      <c r="T1095">
        <v>0</v>
      </c>
      <c r="U1095">
        <v>0.58491677079293969</v>
      </c>
      <c r="V1095">
        <v>0.51062074199583463</v>
      </c>
      <c r="W1095">
        <v>0.45599333965807665</v>
      </c>
      <c r="X1095">
        <v>0.4488860364903271</v>
      </c>
      <c r="Y1095">
        <v>0.39238948642290894</v>
      </c>
      <c r="Z1095">
        <v>0.34528208589203024</v>
      </c>
      <c r="AA1095">
        <v>0.25011572891178768</v>
      </c>
      <c r="AB1095">
        <v>0.42560035061382595</v>
      </c>
      <c r="AC1095">
        <v>0</v>
      </c>
      <c r="AD1095">
        <v>0</v>
      </c>
      <c r="AE1095">
        <v>0</v>
      </c>
      <c r="AF1095">
        <v>0</v>
      </c>
      <c r="AG1095">
        <v>0</v>
      </c>
      <c r="AH1095">
        <v>0.49277408099991082</v>
      </c>
      <c r="AI1095">
        <v>0.35592856549045093</v>
      </c>
      <c r="AJ1095">
        <v>0.27387215934671216</v>
      </c>
      <c r="AK1095">
        <v>7.6489528735767198E-2</v>
      </c>
      <c r="AL1095">
        <v>0.11075157189515372</v>
      </c>
      <c r="AM1095">
        <v>9.1364658938226651E-2</v>
      </c>
      <c r="AN1095">
        <v>7.4702805563996888E-2</v>
      </c>
      <c r="AO1095">
        <v>6.522563275851434E-2</v>
      </c>
      <c r="AP1095">
        <v>5.6775226744170793E-2</v>
      </c>
      <c r="AQ1095">
        <v>5.0964198512537306E-2</v>
      </c>
      <c r="AR1095">
        <v>4.8141988875224806E-2</v>
      </c>
      <c r="AS1095">
        <v>4.8206434714669566E-2</v>
      </c>
    </row>
    <row r="1096" spans="1:45">
      <c r="A1096">
        <v>0</v>
      </c>
      <c r="B1096">
        <v>0</v>
      </c>
      <c r="C1096">
        <v>0</v>
      </c>
      <c r="D1096">
        <v>0</v>
      </c>
      <c r="E1096">
        <v>0</v>
      </c>
      <c r="F1096">
        <v>0</v>
      </c>
      <c r="G1096">
        <v>0</v>
      </c>
      <c r="H1096">
        <v>0</v>
      </c>
      <c r="I1096">
        <v>0</v>
      </c>
      <c r="J1096">
        <v>0</v>
      </c>
      <c r="K1096">
        <v>0</v>
      </c>
      <c r="L1096">
        <v>0</v>
      </c>
      <c r="M1096">
        <v>0</v>
      </c>
      <c r="N1096">
        <v>0</v>
      </c>
      <c r="O1096">
        <v>0</v>
      </c>
      <c r="P1096">
        <v>0</v>
      </c>
      <c r="Q1096">
        <v>0</v>
      </c>
      <c r="R1096">
        <v>0</v>
      </c>
      <c r="S1096">
        <v>0</v>
      </c>
      <c r="T1096">
        <v>0</v>
      </c>
      <c r="U1096">
        <v>0</v>
      </c>
      <c r="V1096">
        <v>0</v>
      </c>
      <c r="W1096">
        <v>0</v>
      </c>
      <c r="X1096">
        <v>0</v>
      </c>
      <c r="Y1096">
        <v>0</v>
      </c>
      <c r="Z1096">
        <v>0</v>
      </c>
      <c r="AA1096">
        <v>0</v>
      </c>
      <c r="AB1096">
        <v>0</v>
      </c>
      <c r="AC1096">
        <v>0</v>
      </c>
      <c r="AD1096">
        <v>0</v>
      </c>
      <c r="AE1096">
        <v>0</v>
      </c>
      <c r="AF1096">
        <v>0</v>
      </c>
      <c r="AG1096">
        <v>0</v>
      </c>
      <c r="AH1096">
        <v>0</v>
      </c>
      <c r="AI1096">
        <v>0</v>
      </c>
      <c r="AJ1096">
        <v>0</v>
      </c>
      <c r="AK1096">
        <v>0</v>
      </c>
      <c r="AL1096">
        <v>0</v>
      </c>
      <c r="AM1096">
        <v>0</v>
      </c>
      <c r="AN1096">
        <v>0</v>
      </c>
      <c r="AO1096">
        <v>0</v>
      </c>
      <c r="AP1096">
        <v>0</v>
      </c>
      <c r="AQ1096">
        <v>0</v>
      </c>
      <c r="AR1096">
        <v>0</v>
      </c>
      <c r="AS1096">
        <v>0</v>
      </c>
    </row>
    <row r="1097" spans="1:45">
      <c r="A1097" t="s">
        <v>536</v>
      </c>
      <c r="B1097">
        <v>0</v>
      </c>
      <c r="C1097">
        <v>0</v>
      </c>
      <c r="D1097">
        <v>0</v>
      </c>
      <c r="E1097">
        <v>0</v>
      </c>
      <c r="F1097">
        <v>0</v>
      </c>
      <c r="G1097">
        <v>0</v>
      </c>
      <c r="H1097">
        <v>0</v>
      </c>
      <c r="I1097">
        <v>0</v>
      </c>
      <c r="J1097">
        <v>0</v>
      </c>
      <c r="K1097">
        <v>0</v>
      </c>
      <c r="L1097">
        <v>0</v>
      </c>
      <c r="M1097">
        <v>0</v>
      </c>
      <c r="N1097">
        <v>0</v>
      </c>
      <c r="O1097">
        <v>0</v>
      </c>
      <c r="P1097">
        <v>0</v>
      </c>
      <c r="Q1097">
        <v>0</v>
      </c>
      <c r="R1097">
        <v>0</v>
      </c>
      <c r="S1097">
        <v>0</v>
      </c>
      <c r="T1097">
        <v>0</v>
      </c>
      <c r="U1097">
        <v>0</v>
      </c>
      <c r="V1097">
        <v>0</v>
      </c>
      <c r="W1097">
        <v>0</v>
      </c>
      <c r="X1097">
        <v>0</v>
      </c>
      <c r="Y1097">
        <v>0</v>
      </c>
      <c r="Z1097">
        <v>0</v>
      </c>
      <c r="AA1097">
        <v>0</v>
      </c>
      <c r="AB1097">
        <v>0</v>
      </c>
      <c r="AC1097">
        <v>0</v>
      </c>
      <c r="AD1097">
        <v>0</v>
      </c>
      <c r="AE1097">
        <v>1200</v>
      </c>
      <c r="AF1097">
        <v>1900</v>
      </c>
      <c r="AG1097">
        <v>3300</v>
      </c>
      <c r="AH1097">
        <v>5200</v>
      </c>
      <c r="AI1097">
        <v>7400</v>
      </c>
      <c r="AJ1097">
        <v>9072.81</v>
      </c>
      <c r="AK1097">
        <v>10596.146000000001</v>
      </c>
      <c r="AL1097">
        <v>12277.360095</v>
      </c>
      <c r="AM1097">
        <v>14117.614948800001</v>
      </c>
      <c r="AN1097">
        <v>16115.404522544253</v>
      </c>
      <c r="AO1097">
        <v>18266.252571691744</v>
      </c>
      <c r="AP1097">
        <v>20562.458378463372</v>
      </c>
      <c r="AQ1097">
        <v>22992.903909323188</v>
      </c>
      <c r="AR1097">
        <v>25542.935881680452</v>
      </c>
      <c r="AS1097">
        <v>28194.334845927613</v>
      </c>
    </row>
    <row r="1098" spans="1:45">
      <c r="A1098" t="s">
        <v>534</v>
      </c>
      <c r="B1098">
        <v>0</v>
      </c>
      <c r="C1098">
        <v>0</v>
      </c>
      <c r="D1098">
        <v>0</v>
      </c>
      <c r="E1098">
        <v>0</v>
      </c>
      <c r="F1098">
        <v>0</v>
      </c>
      <c r="G1098">
        <v>0</v>
      </c>
      <c r="H1098">
        <v>0</v>
      </c>
      <c r="I1098">
        <v>0</v>
      </c>
      <c r="J1098">
        <v>0</v>
      </c>
      <c r="K1098">
        <v>0</v>
      </c>
      <c r="L1098">
        <v>0</v>
      </c>
      <c r="M1098">
        <v>0</v>
      </c>
      <c r="N1098">
        <v>0</v>
      </c>
      <c r="O1098">
        <v>0</v>
      </c>
      <c r="P1098">
        <v>0</v>
      </c>
      <c r="Q1098">
        <v>0</v>
      </c>
      <c r="R1098">
        <v>0</v>
      </c>
      <c r="S1098">
        <v>0</v>
      </c>
      <c r="T1098">
        <v>0</v>
      </c>
      <c r="U1098">
        <v>0</v>
      </c>
      <c r="V1098">
        <v>0</v>
      </c>
      <c r="W1098">
        <v>0</v>
      </c>
      <c r="X1098">
        <v>0</v>
      </c>
      <c r="Y1098">
        <v>0</v>
      </c>
      <c r="Z1098">
        <v>0</v>
      </c>
      <c r="AA1098">
        <v>0</v>
      </c>
      <c r="AB1098">
        <v>0</v>
      </c>
      <c r="AC1098">
        <v>0</v>
      </c>
      <c r="AD1098">
        <v>0</v>
      </c>
      <c r="AE1098">
        <v>0</v>
      </c>
      <c r="AF1098">
        <v>0.58333333333333326</v>
      </c>
      <c r="AG1098">
        <v>0.73684210526315796</v>
      </c>
      <c r="AH1098">
        <v>0.57575757575757569</v>
      </c>
      <c r="AI1098">
        <v>0.42307692307692313</v>
      </c>
      <c r="AJ1098">
        <v>0.22605540540540536</v>
      </c>
      <c r="AK1098">
        <v>0.1679012345679014</v>
      </c>
      <c r="AL1098">
        <v>0.15866279069767431</v>
      </c>
      <c r="AM1098">
        <v>0.14989010989010998</v>
      </c>
      <c r="AN1098">
        <v>0.14151041666666675</v>
      </c>
      <c r="AO1098">
        <v>0.13346534653465358</v>
      </c>
      <c r="AP1098">
        <v>0.12570754716981125</v>
      </c>
      <c r="AQ1098">
        <v>0.11819819819819832</v>
      </c>
      <c r="AR1098">
        <v>0.11090517241379305</v>
      </c>
      <c r="AS1098">
        <v>0.10380165289256205</v>
      </c>
    </row>
    <row r="1099" spans="1:45">
      <c r="A1099" t="s">
        <v>533</v>
      </c>
      <c r="B1099">
        <v>0</v>
      </c>
      <c r="C1099">
        <v>0</v>
      </c>
      <c r="D1099">
        <v>0</v>
      </c>
      <c r="E1099">
        <v>0</v>
      </c>
      <c r="F1099">
        <v>0</v>
      </c>
      <c r="G1099">
        <v>0</v>
      </c>
      <c r="H1099">
        <v>0</v>
      </c>
      <c r="I1099">
        <v>0</v>
      </c>
      <c r="J1099">
        <v>0</v>
      </c>
      <c r="K1099">
        <v>0</v>
      </c>
      <c r="L1099">
        <v>0</v>
      </c>
      <c r="M1099">
        <v>0</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700</v>
      </c>
      <c r="AG1099">
        <v>1400</v>
      </c>
      <c r="AH1099">
        <v>1900</v>
      </c>
      <c r="AI1099">
        <v>2200</v>
      </c>
      <c r="AJ1099">
        <v>1672.8099999999995</v>
      </c>
      <c r="AK1099">
        <v>1523.3360000000011</v>
      </c>
      <c r="AL1099">
        <v>1681.2140949999994</v>
      </c>
      <c r="AM1099">
        <v>1840.254853800001</v>
      </c>
      <c r="AN1099">
        <v>1997.7895737442523</v>
      </c>
      <c r="AO1099">
        <v>2150.8480491474911</v>
      </c>
      <c r="AP1099">
        <v>2296.205806771628</v>
      </c>
      <c r="AQ1099">
        <v>2430.4455308598153</v>
      </c>
      <c r="AR1099">
        <v>2550.0319723572647</v>
      </c>
      <c r="AS1099">
        <v>2651.3989642471606</v>
      </c>
    </row>
    <row r="1100" spans="1:45">
      <c r="A1100" t="s">
        <v>554</v>
      </c>
      <c r="B1100">
        <v>0</v>
      </c>
      <c r="C1100">
        <v>0</v>
      </c>
      <c r="D1100">
        <v>0</v>
      </c>
      <c r="E1100">
        <v>0</v>
      </c>
      <c r="F1100">
        <v>0</v>
      </c>
      <c r="G1100">
        <v>0</v>
      </c>
      <c r="H1100">
        <v>0</v>
      </c>
      <c r="I1100">
        <v>0</v>
      </c>
      <c r="J1100">
        <v>0</v>
      </c>
      <c r="K1100">
        <v>0</v>
      </c>
      <c r="L1100">
        <v>0</v>
      </c>
      <c r="M1100">
        <v>0</v>
      </c>
      <c r="N1100">
        <v>0</v>
      </c>
      <c r="O1100">
        <v>0</v>
      </c>
      <c r="P1100">
        <v>0</v>
      </c>
      <c r="Q1100">
        <v>0</v>
      </c>
      <c r="R1100">
        <v>0</v>
      </c>
      <c r="S1100">
        <v>0</v>
      </c>
      <c r="T1100">
        <v>0</v>
      </c>
      <c r="U1100">
        <v>0</v>
      </c>
      <c r="V1100">
        <v>0</v>
      </c>
      <c r="W1100">
        <v>0</v>
      </c>
      <c r="X1100">
        <v>0</v>
      </c>
      <c r="Y1100">
        <v>0</v>
      </c>
      <c r="Z1100">
        <v>0</v>
      </c>
      <c r="AA1100">
        <v>0</v>
      </c>
      <c r="AB1100">
        <v>0</v>
      </c>
      <c r="AC1100">
        <v>0</v>
      </c>
      <c r="AD1100">
        <v>0</v>
      </c>
      <c r="AE1100">
        <v>5.454545454545455E-3</v>
      </c>
      <c r="AF1100">
        <v>3.2203389830508474E-3</v>
      </c>
      <c r="AG1100">
        <v>4.4474393530997301E-3</v>
      </c>
      <c r="AH1100">
        <v>6.6E-3</v>
      </c>
      <c r="AI1100">
        <v>7.6E-3</v>
      </c>
      <c r="AJ1100">
        <v>8.0999999999999996E-3</v>
      </c>
      <c r="AK1100">
        <v>8.6E-3</v>
      </c>
      <c r="AL1100">
        <v>9.1000000000000004E-3</v>
      </c>
      <c r="AM1100">
        <v>9.6000000000000009E-3</v>
      </c>
      <c r="AN1100">
        <v>1.0100000000000001E-2</v>
      </c>
      <c r="AO1100">
        <v>1.0600000000000002E-2</v>
      </c>
      <c r="AP1100">
        <v>1.1100000000000002E-2</v>
      </c>
      <c r="AQ1100">
        <v>1.1600000000000003E-2</v>
      </c>
      <c r="AR1100">
        <v>1.2100000000000003E-2</v>
      </c>
      <c r="AS1100">
        <v>1.2600000000000004E-2</v>
      </c>
    </row>
    <row r="1101" spans="1:45">
      <c r="A1101" t="s">
        <v>672</v>
      </c>
      <c r="B1101">
        <v>0</v>
      </c>
      <c r="C1101">
        <v>0</v>
      </c>
      <c r="D1101">
        <v>0</v>
      </c>
      <c r="E1101">
        <v>0</v>
      </c>
      <c r="F1101">
        <v>0</v>
      </c>
      <c r="G1101">
        <v>0</v>
      </c>
      <c r="H1101">
        <v>0</v>
      </c>
      <c r="I1101">
        <v>0</v>
      </c>
      <c r="J1101">
        <v>0</v>
      </c>
      <c r="K1101">
        <v>0</v>
      </c>
      <c r="L1101">
        <v>0</v>
      </c>
      <c r="M1101">
        <v>0</v>
      </c>
      <c r="N1101">
        <v>0</v>
      </c>
      <c r="O1101">
        <v>0</v>
      </c>
      <c r="P1101">
        <v>0</v>
      </c>
      <c r="Q1101">
        <v>0</v>
      </c>
      <c r="R1101">
        <v>0</v>
      </c>
      <c r="S1101">
        <v>0</v>
      </c>
      <c r="T1101">
        <v>0</v>
      </c>
      <c r="U1101">
        <v>0</v>
      </c>
      <c r="V1101">
        <v>0</v>
      </c>
      <c r="W1101">
        <v>0</v>
      </c>
      <c r="X1101">
        <v>0</v>
      </c>
      <c r="Y1101">
        <v>0</v>
      </c>
      <c r="Z1101">
        <v>0</v>
      </c>
      <c r="AA1101">
        <v>0</v>
      </c>
      <c r="AB1101">
        <v>0</v>
      </c>
      <c r="AC1101">
        <v>0</v>
      </c>
      <c r="AD1101">
        <v>0</v>
      </c>
      <c r="AE1101">
        <v>0</v>
      </c>
      <c r="AF1101">
        <v>0</v>
      </c>
      <c r="AG1101">
        <v>12.271003700488826</v>
      </c>
      <c r="AH1101">
        <v>21.5256064690027</v>
      </c>
      <c r="AI1101">
        <v>10</v>
      </c>
      <c r="AJ1101">
        <v>5</v>
      </c>
      <c r="AK1101">
        <v>5</v>
      </c>
      <c r="AL1101">
        <v>5</v>
      </c>
      <c r="AM1101">
        <v>5</v>
      </c>
      <c r="AN1101">
        <v>5</v>
      </c>
      <c r="AO1101">
        <v>5</v>
      </c>
      <c r="AP1101">
        <v>5</v>
      </c>
      <c r="AQ1101">
        <v>5</v>
      </c>
      <c r="AR1101">
        <v>5</v>
      </c>
      <c r="AS1101">
        <v>5</v>
      </c>
    </row>
    <row r="1102" spans="1:45">
      <c r="A1102">
        <v>0</v>
      </c>
      <c r="B1102">
        <v>0</v>
      </c>
      <c r="C1102">
        <v>0</v>
      </c>
      <c r="D1102">
        <v>0</v>
      </c>
      <c r="E1102">
        <v>0</v>
      </c>
      <c r="F1102">
        <v>0</v>
      </c>
      <c r="G1102">
        <v>0</v>
      </c>
      <c r="H1102">
        <v>0</v>
      </c>
      <c r="I1102">
        <v>0</v>
      </c>
      <c r="J1102">
        <v>0</v>
      </c>
      <c r="K1102">
        <v>0</v>
      </c>
      <c r="L1102">
        <v>0</v>
      </c>
      <c r="M1102">
        <v>0</v>
      </c>
      <c r="N1102">
        <v>0</v>
      </c>
      <c r="O1102">
        <v>0</v>
      </c>
      <c r="P1102">
        <v>0</v>
      </c>
      <c r="Q1102">
        <v>0</v>
      </c>
      <c r="R1102">
        <v>0</v>
      </c>
      <c r="S1102">
        <v>0</v>
      </c>
      <c r="T1102">
        <v>0</v>
      </c>
      <c r="U1102">
        <v>0</v>
      </c>
      <c r="V1102">
        <v>0</v>
      </c>
      <c r="W1102">
        <v>0</v>
      </c>
      <c r="X1102">
        <v>0</v>
      </c>
      <c r="Y1102">
        <v>0</v>
      </c>
      <c r="Z1102">
        <v>0</v>
      </c>
      <c r="AA1102">
        <v>0</v>
      </c>
      <c r="AB1102">
        <v>0</v>
      </c>
      <c r="AC1102">
        <v>0</v>
      </c>
      <c r="AD1102">
        <v>0</v>
      </c>
      <c r="AE1102">
        <v>0</v>
      </c>
      <c r="AF1102">
        <v>0</v>
      </c>
      <c r="AG1102">
        <v>0</v>
      </c>
      <c r="AH1102">
        <v>0</v>
      </c>
      <c r="AI1102">
        <v>0</v>
      </c>
      <c r="AJ1102">
        <v>0</v>
      </c>
      <c r="AK1102">
        <v>0</v>
      </c>
      <c r="AL1102">
        <v>0</v>
      </c>
      <c r="AM1102">
        <v>0</v>
      </c>
      <c r="AN1102">
        <v>0</v>
      </c>
      <c r="AO1102">
        <v>0</v>
      </c>
      <c r="AP1102">
        <v>0</v>
      </c>
      <c r="AQ1102">
        <v>0</v>
      </c>
      <c r="AR1102">
        <v>0</v>
      </c>
      <c r="AS1102">
        <v>0</v>
      </c>
    </row>
    <row r="1103" spans="1:45">
      <c r="A1103" t="s">
        <v>532</v>
      </c>
      <c r="B1103">
        <v>0</v>
      </c>
      <c r="C1103">
        <v>0</v>
      </c>
      <c r="D1103">
        <v>0</v>
      </c>
      <c r="E1103">
        <v>0</v>
      </c>
      <c r="F1103">
        <v>0</v>
      </c>
      <c r="G1103">
        <v>0</v>
      </c>
      <c r="H1103">
        <v>0</v>
      </c>
      <c r="I1103">
        <v>0</v>
      </c>
      <c r="J1103">
        <v>0</v>
      </c>
      <c r="K1103">
        <v>0</v>
      </c>
      <c r="L1103">
        <v>0</v>
      </c>
      <c r="M1103">
        <v>0</v>
      </c>
      <c r="N1103">
        <v>0</v>
      </c>
      <c r="O1103">
        <v>0</v>
      </c>
      <c r="P1103">
        <v>0</v>
      </c>
      <c r="Q1103">
        <v>0</v>
      </c>
      <c r="R1103">
        <v>0</v>
      </c>
      <c r="S1103">
        <v>0</v>
      </c>
      <c r="T1103">
        <v>0</v>
      </c>
      <c r="U1103">
        <v>0</v>
      </c>
      <c r="V1103">
        <v>0</v>
      </c>
      <c r="W1103">
        <v>0</v>
      </c>
      <c r="X1103">
        <v>0</v>
      </c>
      <c r="Y1103">
        <v>0</v>
      </c>
      <c r="Z1103">
        <v>0</v>
      </c>
      <c r="AA1103">
        <v>0</v>
      </c>
      <c r="AB1103">
        <v>0</v>
      </c>
      <c r="AC1103">
        <v>0</v>
      </c>
      <c r="AD1103">
        <v>1712</v>
      </c>
      <c r="AE1103">
        <v>3379</v>
      </c>
      <c r="AF1103">
        <v>5072</v>
      </c>
      <c r="AG1103">
        <v>7190</v>
      </c>
      <c r="AH1103">
        <v>10198</v>
      </c>
      <c r="AI1103">
        <v>14468</v>
      </c>
      <c r="AJ1103">
        <v>18118</v>
      </c>
      <c r="AK1103">
        <v>20951.827938983963</v>
      </c>
      <c r="AL1103">
        <v>23311.658245467595</v>
      </c>
      <c r="AM1103">
        <v>25130.376673714833</v>
      </c>
      <c r="AN1103">
        <v>26538.376623446318</v>
      </c>
      <c r="AO1103">
        <v>27616.357150017964</v>
      </c>
      <c r="AP1103">
        <v>28441.327968151472</v>
      </c>
      <c r="AQ1103">
        <v>29072.420149155183</v>
      </c>
      <c r="AR1103">
        <v>29555.012335460651</v>
      </c>
      <c r="AS1103">
        <v>29923.911263104266</v>
      </c>
    </row>
    <row r="1104" spans="1:45">
      <c r="A1104" t="s">
        <v>720</v>
      </c>
      <c r="B1104">
        <v>0</v>
      </c>
      <c r="C1104">
        <v>0</v>
      </c>
      <c r="D1104">
        <v>0</v>
      </c>
      <c r="E1104">
        <v>0</v>
      </c>
      <c r="F1104">
        <v>0</v>
      </c>
      <c r="G1104">
        <v>0</v>
      </c>
      <c r="H1104">
        <v>0</v>
      </c>
      <c r="I1104">
        <v>0</v>
      </c>
      <c r="J1104">
        <v>0</v>
      </c>
      <c r="K1104">
        <v>0</v>
      </c>
      <c r="L1104">
        <v>0</v>
      </c>
      <c r="M1104">
        <v>0</v>
      </c>
      <c r="N1104">
        <v>0</v>
      </c>
      <c r="O1104">
        <v>0</v>
      </c>
      <c r="P1104">
        <v>0</v>
      </c>
      <c r="Q1104">
        <v>0</v>
      </c>
      <c r="R1104">
        <v>0</v>
      </c>
      <c r="S1104">
        <v>0</v>
      </c>
      <c r="T1104">
        <v>0</v>
      </c>
      <c r="U1104">
        <v>0</v>
      </c>
      <c r="V1104">
        <v>0</v>
      </c>
      <c r="W1104">
        <v>0</v>
      </c>
      <c r="X1104">
        <v>0</v>
      </c>
      <c r="Y1104">
        <v>0</v>
      </c>
      <c r="Z1104">
        <v>0</v>
      </c>
      <c r="AA1104">
        <v>0</v>
      </c>
      <c r="AB1104">
        <v>0</v>
      </c>
      <c r="AC1104">
        <v>0</v>
      </c>
      <c r="AD1104">
        <v>0</v>
      </c>
      <c r="AE1104">
        <v>2545.5</v>
      </c>
      <c r="AF1104">
        <v>4225.5</v>
      </c>
      <c r="AG1104">
        <v>6131</v>
      </c>
      <c r="AH1104">
        <v>8694</v>
      </c>
      <c r="AI1104">
        <v>12333</v>
      </c>
      <c r="AJ1104">
        <v>16293</v>
      </c>
      <c r="AK1104">
        <v>19534.91396949198</v>
      </c>
      <c r="AL1104">
        <v>22131.743092225777</v>
      </c>
      <c r="AM1104">
        <v>24221.017459591214</v>
      </c>
      <c r="AN1104">
        <v>25834.376648580575</v>
      </c>
      <c r="AO1104">
        <v>27077.366886732139</v>
      </c>
      <c r="AP1104">
        <v>28028.842559084718</v>
      </c>
      <c r="AQ1104">
        <v>28756.874058653328</v>
      </c>
      <c r="AR1104">
        <v>29313.716242307917</v>
      </c>
      <c r="AS1104">
        <v>29739.461799282457</v>
      </c>
    </row>
    <row r="1105" spans="1:45">
      <c r="A1105">
        <v>0</v>
      </c>
      <c r="B1105">
        <v>0</v>
      </c>
      <c r="C1105">
        <v>0</v>
      </c>
      <c r="D1105">
        <v>0</v>
      </c>
      <c r="E1105">
        <v>0</v>
      </c>
      <c r="F1105">
        <v>0</v>
      </c>
      <c r="G1105">
        <v>0</v>
      </c>
      <c r="H1105">
        <v>0</v>
      </c>
      <c r="I1105">
        <v>0</v>
      </c>
      <c r="J1105">
        <v>0</v>
      </c>
      <c r="K1105">
        <v>0</v>
      </c>
      <c r="L1105">
        <v>0</v>
      </c>
      <c r="M1105">
        <v>0</v>
      </c>
      <c r="N1105">
        <v>0</v>
      </c>
      <c r="O1105">
        <v>0</v>
      </c>
      <c r="P1105">
        <v>0</v>
      </c>
      <c r="Q1105">
        <v>0</v>
      </c>
      <c r="R1105">
        <v>0</v>
      </c>
      <c r="S1105">
        <v>0</v>
      </c>
      <c r="T1105">
        <v>0</v>
      </c>
      <c r="U1105">
        <v>0</v>
      </c>
      <c r="V1105">
        <v>0</v>
      </c>
      <c r="W1105">
        <v>0</v>
      </c>
      <c r="X1105">
        <v>0</v>
      </c>
      <c r="Y1105">
        <v>0</v>
      </c>
      <c r="Z1105">
        <v>0</v>
      </c>
      <c r="AA1105">
        <v>0</v>
      </c>
      <c r="AB1105">
        <v>0</v>
      </c>
      <c r="AC1105">
        <v>0</v>
      </c>
      <c r="AD1105">
        <v>0</v>
      </c>
      <c r="AE1105">
        <v>0</v>
      </c>
      <c r="AF1105">
        <v>0</v>
      </c>
      <c r="AG1105">
        <v>0</v>
      </c>
      <c r="AH1105">
        <v>0</v>
      </c>
      <c r="AI1105">
        <v>0</v>
      </c>
      <c r="AJ1105">
        <v>0</v>
      </c>
      <c r="AK1105">
        <v>0</v>
      </c>
      <c r="AL1105">
        <v>0</v>
      </c>
      <c r="AM1105">
        <v>0</v>
      </c>
      <c r="AN1105">
        <v>0</v>
      </c>
      <c r="AO1105">
        <v>0</v>
      </c>
      <c r="AP1105">
        <v>0</v>
      </c>
      <c r="AQ1105">
        <v>0</v>
      </c>
      <c r="AR1105">
        <v>0</v>
      </c>
      <c r="AS1105">
        <v>0</v>
      </c>
    </row>
    <row r="1106" spans="1:45">
      <c r="A1106" t="s">
        <v>721</v>
      </c>
      <c r="B1106">
        <v>0</v>
      </c>
      <c r="C1106">
        <v>0</v>
      </c>
      <c r="D1106">
        <v>0</v>
      </c>
      <c r="E1106">
        <v>0</v>
      </c>
      <c r="F1106">
        <v>0</v>
      </c>
      <c r="G1106">
        <v>0</v>
      </c>
      <c r="H1106">
        <v>0</v>
      </c>
      <c r="I1106">
        <v>0</v>
      </c>
      <c r="J1106">
        <v>0</v>
      </c>
      <c r="K1106">
        <v>0</v>
      </c>
      <c r="L1106">
        <v>0</v>
      </c>
      <c r="M1106">
        <v>0</v>
      </c>
      <c r="N1106">
        <v>0</v>
      </c>
      <c r="O1106">
        <v>0</v>
      </c>
      <c r="P1106">
        <v>0</v>
      </c>
      <c r="Q1106">
        <v>0</v>
      </c>
      <c r="R1106">
        <v>0</v>
      </c>
      <c r="S1106">
        <v>0</v>
      </c>
      <c r="T1106">
        <v>0</v>
      </c>
      <c r="U1106">
        <v>0</v>
      </c>
      <c r="V1106">
        <v>0</v>
      </c>
      <c r="W1106">
        <v>0</v>
      </c>
      <c r="X1106">
        <v>0</v>
      </c>
      <c r="Y1106">
        <v>0</v>
      </c>
      <c r="Z1106">
        <v>0</v>
      </c>
      <c r="AA1106">
        <v>0</v>
      </c>
      <c r="AB1106">
        <v>0</v>
      </c>
      <c r="AC1106">
        <v>0</v>
      </c>
      <c r="AD1106">
        <v>0</v>
      </c>
      <c r="AE1106">
        <v>471420.1532115498</v>
      </c>
      <c r="AF1106">
        <v>449650.9288841557</v>
      </c>
      <c r="AG1106">
        <v>538248.24661556026</v>
      </c>
      <c r="AH1106">
        <v>598113.64159190247</v>
      </c>
      <c r="AI1106">
        <v>600016.21665450418</v>
      </c>
      <c r="AJ1106">
        <v>556853.24986190384</v>
      </c>
      <c r="AK1106">
        <v>542420.91961849376</v>
      </c>
      <c r="AL1106">
        <v>554739.86137642595</v>
      </c>
      <c r="AM1106">
        <v>582866.30494994367</v>
      </c>
      <c r="AN1106">
        <v>623796.91764034436</v>
      </c>
      <c r="AO1106">
        <v>674594.86175674538</v>
      </c>
      <c r="AP1106">
        <v>733617.82011218509</v>
      </c>
      <c r="AQ1106">
        <v>799562.00602423667</v>
      </c>
      <c r="AR1106">
        <v>871364.64276797604</v>
      </c>
      <c r="AS1106">
        <v>948044.5556216446</v>
      </c>
    </row>
    <row r="1107" spans="1:45">
      <c r="A1107" t="s">
        <v>534</v>
      </c>
      <c r="B1107">
        <v>0</v>
      </c>
      <c r="C1107">
        <v>0</v>
      </c>
      <c r="D1107">
        <v>0</v>
      </c>
      <c r="E1107">
        <v>0</v>
      </c>
      <c r="F1107">
        <v>0</v>
      </c>
      <c r="G1107">
        <v>0</v>
      </c>
      <c r="H1107">
        <v>0</v>
      </c>
      <c r="I1107">
        <v>0</v>
      </c>
      <c r="J1107">
        <v>0</v>
      </c>
      <c r="K1107">
        <v>0</v>
      </c>
      <c r="L1107">
        <v>0</v>
      </c>
      <c r="M1107">
        <v>0</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-4.6177967104484741E-2</v>
      </c>
      <c r="AG1107">
        <v>0.19703577161792096</v>
      </c>
      <c r="AH1107">
        <v>0.11122264745453148</v>
      </c>
      <c r="AI1107">
        <v>3.18095915274208E-3</v>
      </c>
      <c r="AJ1107">
        <v>-7.1936333709883837E-2</v>
      </c>
      <c r="AK1107">
        <v>-2.5917654690870928E-2</v>
      </c>
      <c r="AL1107">
        <v>2.2711037337196815E-2</v>
      </c>
      <c r="AM1107">
        <v>5.0702041680816157E-2</v>
      </c>
      <c r="AN1107">
        <v>7.0222986545629418E-2</v>
      </c>
      <c r="AO1107">
        <v>8.1433464449545356E-2</v>
      </c>
      <c r="AP1107">
        <v>8.749393406545547E-2</v>
      </c>
      <c r="AQ1107">
        <v>8.9889018647294261E-2</v>
      </c>
      <c r="AR1107">
        <v>8.980246210143572E-2</v>
      </c>
      <c r="AS1107">
        <v>8.799979835088001E-2</v>
      </c>
    </row>
    <row r="1108" spans="1:45">
      <c r="A1108" t="s">
        <v>533</v>
      </c>
      <c r="B1108">
        <v>0</v>
      </c>
      <c r="C1108">
        <v>0</v>
      </c>
      <c r="D1108">
        <v>0</v>
      </c>
      <c r="E1108">
        <v>0</v>
      </c>
      <c r="F1108">
        <v>0</v>
      </c>
      <c r="G1108">
        <v>0</v>
      </c>
      <c r="H1108">
        <v>0</v>
      </c>
      <c r="I1108">
        <v>0</v>
      </c>
      <c r="J1108">
        <v>0</v>
      </c>
      <c r="K1108">
        <v>0</v>
      </c>
      <c r="L1108">
        <v>0</v>
      </c>
      <c r="M1108">
        <v>0</v>
      </c>
      <c r="N1108">
        <v>0</v>
      </c>
      <c r="O1108">
        <v>0</v>
      </c>
      <c r="P1108">
        <v>0</v>
      </c>
      <c r="Q1108">
        <v>0</v>
      </c>
      <c r="R1108">
        <v>0</v>
      </c>
      <c r="S1108">
        <v>0</v>
      </c>
      <c r="T1108">
        <v>0</v>
      </c>
      <c r="U1108">
        <v>0</v>
      </c>
      <c r="V1108">
        <v>0</v>
      </c>
      <c r="W1108">
        <v>0</v>
      </c>
      <c r="X1108">
        <v>0</v>
      </c>
      <c r="Y1108">
        <v>0</v>
      </c>
      <c r="Z1108">
        <v>0</v>
      </c>
      <c r="AA1108">
        <v>0</v>
      </c>
      <c r="AB1108">
        <v>0</v>
      </c>
      <c r="AC1108">
        <v>0</v>
      </c>
      <c r="AD1108">
        <v>0</v>
      </c>
      <c r="AE1108">
        <v>0</v>
      </c>
      <c r="AF1108">
        <v>-21769.224327394099</v>
      </c>
      <c r="AG1108">
        <v>88597.317731404561</v>
      </c>
      <c r="AH1108">
        <v>59865.394976342213</v>
      </c>
      <c r="AI1108">
        <v>1902.5750626017107</v>
      </c>
      <c r="AJ1108">
        <v>-43162.966792600346</v>
      </c>
      <c r="AK1108">
        <v>-14432.330243410077</v>
      </c>
      <c r="AL1108">
        <v>12318.941757932189</v>
      </c>
      <c r="AM1108">
        <v>28126.443573517725</v>
      </c>
      <c r="AN1108">
        <v>40930.612690400681</v>
      </c>
      <c r="AO1108">
        <v>50797.94411640102</v>
      </c>
      <c r="AP1108">
        <v>59022.95835543971</v>
      </c>
      <c r="AQ1108">
        <v>65944.185912051587</v>
      </c>
      <c r="AR1108">
        <v>71802.636743739364</v>
      </c>
      <c r="AS1108">
        <v>76679.91285366856</v>
      </c>
    </row>
    <row r="1109" spans="1:45">
      <c r="A1109">
        <v>0</v>
      </c>
      <c r="B1109">
        <v>0</v>
      </c>
      <c r="C1109">
        <v>0</v>
      </c>
      <c r="D1109">
        <v>0</v>
      </c>
      <c r="E1109">
        <v>0</v>
      </c>
      <c r="F1109">
        <v>0</v>
      </c>
      <c r="G1109">
        <v>0</v>
      </c>
      <c r="H1109">
        <v>0</v>
      </c>
      <c r="I1109">
        <v>0</v>
      </c>
      <c r="J1109">
        <v>0</v>
      </c>
      <c r="K1109">
        <v>0</v>
      </c>
      <c r="L1109">
        <v>0</v>
      </c>
      <c r="M1109">
        <v>0</v>
      </c>
      <c r="N1109">
        <v>0</v>
      </c>
      <c r="O1109">
        <v>0</v>
      </c>
      <c r="P1109">
        <v>0</v>
      </c>
      <c r="Q1109">
        <v>0</v>
      </c>
      <c r="R1109">
        <v>0</v>
      </c>
      <c r="S1109">
        <v>0</v>
      </c>
      <c r="T1109">
        <v>0</v>
      </c>
      <c r="U1109">
        <v>0</v>
      </c>
      <c r="V1109">
        <v>0</v>
      </c>
      <c r="W1109">
        <v>0</v>
      </c>
      <c r="X1109">
        <v>0</v>
      </c>
      <c r="Y1109">
        <v>0</v>
      </c>
      <c r="Z1109">
        <v>0</v>
      </c>
      <c r="AA1109">
        <v>0</v>
      </c>
      <c r="AB1109">
        <v>0</v>
      </c>
      <c r="AC1109">
        <v>0</v>
      </c>
      <c r="AD1109">
        <v>0</v>
      </c>
      <c r="AE1109">
        <v>0</v>
      </c>
      <c r="AF1109">
        <v>0</v>
      </c>
      <c r="AG1109">
        <v>0</v>
      </c>
      <c r="AH1109">
        <v>0</v>
      </c>
      <c r="AI1109">
        <v>0</v>
      </c>
      <c r="AJ1109">
        <v>0</v>
      </c>
      <c r="AK1109">
        <v>0</v>
      </c>
      <c r="AL1109">
        <v>0</v>
      </c>
      <c r="AM1109">
        <v>0</v>
      </c>
      <c r="AN1109">
        <v>0</v>
      </c>
      <c r="AO1109">
        <v>0</v>
      </c>
      <c r="AP1109">
        <v>0</v>
      </c>
      <c r="AQ1109">
        <v>0</v>
      </c>
      <c r="AR1109">
        <v>0</v>
      </c>
      <c r="AS1109">
        <v>0</v>
      </c>
    </row>
    <row r="1110" spans="1:45">
      <c r="A1110" t="s">
        <v>722</v>
      </c>
      <c r="B1110">
        <v>0</v>
      </c>
      <c r="C1110">
        <v>0</v>
      </c>
      <c r="D1110">
        <v>0</v>
      </c>
      <c r="E1110">
        <v>0</v>
      </c>
      <c r="F1110">
        <v>0</v>
      </c>
      <c r="G1110">
        <v>0</v>
      </c>
      <c r="H1110">
        <v>0</v>
      </c>
      <c r="I1110">
        <v>0</v>
      </c>
      <c r="J1110">
        <v>0</v>
      </c>
      <c r="K1110">
        <v>0</v>
      </c>
      <c r="L1110">
        <v>0</v>
      </c>
      <c r="M1110">
        <v>0</v>
      </c>
      <c r="N1110">
        <v>0</v>
      </c>
      <c r="O1110">
        <v>0</v>
      </c>
      <c r="P1110">
        <v>0</v>
      </c>
      <c r="Q1110">
        <v>0</v>
      </c>
      <c r="R1110">
        <v>0</v>
      </c>
      <c r="S1110">
        <v>0</v>
      </c>
      <c r="T1110">
        <v>0</v>
      </c>
      <c r="U1110">
        <v>0</v>
      </c>
      <c r="V1110">
        <v>0</v>
      </c>
      <c r="W1110">
        <v>0</v>
      </c>
      <c r="X1110">
        <v>0</v>
      </c>
      <c r="Y1110">
        <v>0</v>
      </c>
      <c r="Z1110">
        <v>0</v>
      </c>
      <c r="AA1110">
        <v>0</v>
      </c>
      <c r="AB1110">
        <v>0</v>
      </c>
      <c r="AC1110">
        <v>0</v>
      </c>
      <c r="AD1110">
        <v>0</v>
      </c>
      <c r="AE1110">
        <v>355134.65522343892</v>
      </c>
      <c r="AF1110">
        <v>374605.67823343846</v>
      </c>
      <c r="AG1110">
        <v>458970.79276773293</v>
      </c>
      <c r="AH1110">
        <v>509903.90272602468</v>
      </c>
      <c r="AI1110">
        <v>511473.59690351126</v>
      </c>
      <c r="AJ1110">
        <v>500762.22541119333</v>
      </c>
      <c r="AK1110">
        <v>505738.49837151007</v>
      </c>
      <c r="AL1110">
        <v>526661.80868480448</v>
      </c>
      <c r="AM1110">
        <v>561774.90421647159</v>
      </c>
      <c r="AN1110">
        <v>607249.06994900724</v>
      </c>
      <c r="AO1110">
        <v>661428.74936276174</v>
      </c>
      <c r="AP1110">
        <v>722978.13946975896</v>
      </c>
      <c r="AQ1110">
        <v>790883.72386470682</v>
      </c>
      <c r="AR1110">
        <v>864250.55729154835</v>
      </c>
      <c r="AS1110">
        <v>942200.85730206012</v>
      </c>
    </row>
    <row r="1111" spans="1:45">
      <c r="A1111" t="s">
        <v>534</v>
      </c>
      <c r="B1111">
        <v>0</v>
      </c>
      <c r="C1111">
        <v>0</v>
      </c>
      <c r="D1111">
        <v>0</v>
      </c>
      <c r="E1111">
        <v>0</v>
      </c>
      <c r="F1111">
        <v>0</v>
      </c>
      <c r="G1111">
        <v>0</v>
      </c>
      <c r="H1111">
        <v>0</v>
      </c>
      <c r="I1111">
        <v>0</v>
      </c>
      <c r="J1111">
        <v>0</v>
      </c>
      <c r="K1111">
        <v>0</v>
      </c>
      <c r="L1111">
        <v>0</v>
      </c>
      <c r="M1111">
        <v>0</v>
      </c>
      <c r="N1111">
        <v>0</v>
      </c>
      <c r="O1111">
        <v>0</v>
      </c>
      <c r="P1111">
        <v>0</v>
      </c>
      <c r="Q1111">
        <v>0</v>
      </c>
      <c r="R1111">
        <v>0</v>
      </c>
      <c r="S1111">
        <v>0</v>
      </c>
      <c r="T1111">
        <v>0</v>
      </c>
      <c r="U1111">
        <v>0</v>
      </c>
      <c r="V1111">
        <v>0</v>
      </c>
      <c r="W1111">
        <v>0</v>
      </c>
      <c r="X1111">
        <v>0</v>
      </c>
      <c r="Y1111">
        <v>0</v>
      </c>
      <c r="Z1111">
        <v>0</v>
      </c>
      <c r="AA1111">
        <v>0</v>
      </c>
      <c r="AB1111">
        <v>0</v>
      </c>
      <c r="AC1111">
        <v>0</v>
      </c>
      <c r="AD1111">
        <v>0</v>
      </c>
      <c r="AE1111">
        <v>0</v>
      </c>
      <c r="AF1111">
        <v>5.4827155625656987E-2</v>
      </c>
      <c r="AG1111">
        <v>0.22521045311470611</v>
      </c>
      <c r="AH1111">
        <v>0.11097244260609629</v>
      </c>
      <c r="AI1111">
        <v>3.078411773463019E-3</v>
      </c>
      <c r="AJ1111">
        <v>-2.0942178750115614E-2</v>
      </c>
      <c r="AK1111">
        <v>9.9373968478364549E-3</v>
      </c>
      <c r="AL1111">
        <v>4.1371796651170412E-2</v>
      </c>
      <c r="AM1111">
        <v>6.6671049528638893E-2</v>
      </c>
      <c r="AN1111">
        <v>8.0947307170939231E-2</v>
      </c>
      <c r="AO1111">
        <v>8.9221510735790988E-2</v>
      </c>
      <c r="AP1111">
        <v>9.3055208389861477E-2</v>
      </c>
      <c r="AQ1111">
        <v>9.3924810015349358E-2</v>
      </c>
      <c r="AR1111">
        <v>9.2765638251258498E-2</v>
      </c>
      <c r="AS1111">
        <v>9.019409863593042E-2</v>
      </c>
    </row>
    <row r="1112" spans="1:45">
      <c r="A1112" t="s">
        <v>533</v>
      </c>
      <c r="B1112">
        <v>0</v>
      </c>
      <c r="C1112">
        <v>0</v>
      </c>
      <c r="D1112">
        <v>0</v>
      </c>
      <c r="E1112">
        <v>0</v>
      </c>
      <c r="F1112">
        <v>0</v>
      </c>
      <c r="G1112">
        <v>0</v>
      </c>
      <c r="H1112">
        <v>0</v>
      </c>
      <c r="I1112">
        <v>0</v>
      </c>
      <c r="J1112">
        <v>0</v>
      </c>
      <c r="K1112">
        <v>0</v>
      </c>
      <c r="L1112">
        <v>0</v>
      </c>
      <c r="M1112">
        <v>0</v>
      </c>
      <c r="N1112">
        <v>0</v>
      </c>
      <c r="O1112">
        <v>0</v>
      </c>
      <c r="P1112">
        <v>0</v>
      </c>
      <c r="Q1112">
        <v>0</v>
      </c>
      <c r="R1112">
        <v>0</v>
      </c>
      <c r="S1112">
        <v>0</v>
      </c>
      <c r="T1112">
        <v>0</v>
      </c>
      <c r="U1112">
        <v>0</v>
      </c>
      <c r="V1112">
        <v>0</v>
      </c>
      <c r="W1112">
        <v>0</v>
      </c>
      <c r="X1112">
        <v>0</v>
      </c>
      <c r="Y1112">
        <v>0</v>
      </c>
      <c r="Z1112">
        <v>0</v>
      </c>
      <c r="AA1112">
        <v>0</v>
      </c>
      <c r="AB1112">
        <v>0</v>
      </c>
      <c r="AC1112">
        <v>0</v>
      </c>
      <c r="AD1112">
        <v>0</v>
      </c>
      <c r="AE1112">
        <v>0</v>
      </c>
      <c r="AF1112">
        <v>19471.023009999539</v>
      </c>
      <c r="AG1112">
        <v>84365.114534294466</v>
      </c>
      <c r="AH1112">
        <v>50933.109958291752</v>
      </c>
      <c r="AI1112">
        <v>1569.6941774865845</v>
      </c>
      <c r="AJ1112">
        <v>-10711.371492317936</v>
      </c>
      <c r="AK1112">
        <v>4976.272960316739</v>
      </c>
      <c r="AL1112">
        <v>20923.310313294409</v>
      </c>
      <c r="AM1112">
        <v>35113.095531667117</v>
      </c>
      <c r="AN1112">
        <v>45474.16573253565</v>
      </c>
      <c r="AO1112">
        <v>54179.679413754493</v>
      </c>
      <c r="AP1112">
        <v>61549.39010699722</v>
      </c>
      <c r="AQ1112">
        <v>67905.584394947859</v>
      </c>
      <c r="AR1112">
        <v>73366.833426841535</v>
      </c>
      <c r="AS1112">
        <v>77950.300010511768</v>
      </c>
    </row>
    <row r="1113" spans="1:45">
      <c r="A1113">
        <v>0</v>
      </c>
      <c r="B1113">
        <v>0</v>
      </c>
      <c r="C1113">
        <v>0</v>
      </c>
      <c r="D1113">
        <v>0</v>
      </c>
      <c r="E1113">
        <v>0</v>
      </c>
      <c r="F1113">
        <v>0</v>
      </c>
      <c r="G1113">
        <v>0</v>
      </c>
      <c r="H1113">
        <v>0</v>
      </c>
      <c r="I1113">
        <v>0</v>
      </c>
      <c r="J1113">
        <v>0</v>
      </c>
      <c r="K1113">
        <v>0</v>
      </c>
      <c r="L1113">
        <v>0</v>
      </c>
      <c r="M1113">
        <v>0</v>
      </c>
      <c r="N1113">
        <v>0</v>
      </c>
      <c r="O1113">
        <v>0</v>
      </c>
      <c r="P1113">
        <v>0</v>
      </c>
      <c r="Q1113">
        <v>0</v>
      </c>
      <c r="R1113">
        <v>0</v>
      </c>
      <c r="S1113">
        <v>0</v>
      </c>
      <c r="T1113">
        <v>0</v>
      </c>
      <c r="U1113">
        <v>0</v>
      </c>
      <c r="V1113">
        <v>0</v>
      </c>
      <c r="W1113">
        <v>0</v>
      </c>
      <c r="X1113">
        <v>0</v>
      </c>
      <c r="Y1113">
        <v>0</v>
      </c>
      <c r="Z1113">
        <v>0</v>
      </c>
      <c r="AA1113">
        <v>0</v>
      </c>
      <c r="AB1113">
        <v>0</v>
      </c>
      <c r="AC1113">
        <v>0</v>
      </c>
      <c r="AD1113">
        <v>0</v>
      </c>
      <c r="AE1113">
        <v>0</v>
      </c>
      <c r="AF1113">
        <v>0</v>
      </c>
      <c r="AG1113">
        <v>0</v>
      </c>
      <c r="AH1113">
        <v>0</v>
      </c>
      <c r="AI1113">
        <v>0</v>
      </c>
      <c r="AJ1113">
        <v>0</v>
      </c>
      <c r="AK1113">
        <v>0</v>
      </c>
      <c r="AL1113">
        <v>0</v>
      </c>
      <c r="AM1113">
        <v>0</v>
      </c>
      <c r="AN1113">
        <v>0</v>
      </c>
      <c r="AO1113">
        <v>0</v>
      </c>
      <c r="AP1113">
        <v>0</v>
      </c>
      <c r="AQ1113">
        <v>0</v>
      </c>
      <c r="AR1113">
        <v>0</v>
      </c>
      <c r="AS1113">
        <v>0</v>
      </c>
    </row>
    <row r="1114" spans="1:45">
      <c r="A1114" t="s">
        <v>727</v>
      </c>
      <c r="B1114">
        <v>0</v>
      </c>
      <c r="C1114">
        <v>0</v>
      </c>
      <c r="D1114">
        <v>0</v>
      </c>
      <c r="E1114">
        <v>0</v>
      </c>
      <c r="F1114">
        <v>0</v>
      </c>
      <c r="G1114">
        <v>0</v>
      </c>
      <c r="H1114">
        <v>0</v>
      </c>
      <c r="I1114">
        <v>0</v>
      </c>
      <c r="J1114">
        <v>0</v>
      </c>
      <c r="K1114">
        <v>0</v>
      </c>
      <c r="L1114">
        <v>0</v>
      </c>
      <c r="M1114">
        <v>0</v>
      </c>
      <c r="N1114">
        <v>0</v>
      </c>
      <c r="O1114">
        <v>0</v>
      </c>
      <c r="P1114">
        <v>0</v>
      </c>
      <c r="Q1114">
        <v>0</v>
      </c>
      <c r="R1114">
        <v>0</v>
      </c>
      <c r="S1114">
        <v>0</v>
      </c>
      <c r="T1114">
        <v>0</v>
      </c>
      <c r="U1114">
        <v>0</v>
      </c>
      <c r="V1114">
        <v>0</v>
      </c>
      <c r="W1114">
        <v>0</v>
      </c>
      <c r="X1114">
        <v>0</v>
      </c>
      <c r="Y1114">
        <v>0</v>
      </c>
      <c r="Z1114">
        <v>0</v>
      </c>
      <c r="AA1114">
        <v>0</v>
      </c>
      <c r="AB1114">
        <v>0</v>
      </c>
      <c r="AC1114">
        <v>0</v>
      </c>
      <c r="AD1114">
        <v>0</v>
      </c>
      <c r="AE1114">
        <v>0.29100750000000003</v>
      </c>
      <c r="AF1114">
        <v>0.31022</v>
      </c>
      <c r="AG1114">
        <v>0.29946909090909091</v>
      </c>
      <c r="AH1114">
        <v>0.25445576923076924</v>
      </c>
      <c r="AI1114">
        <v>0.24312783783783784</v>
      </c>
      <c r="AJ1114">
        <v>0.25314020683779342</v>
      </c>
      <c r="AK1114">
        <v>0.24190076235342542</v>
      </c>
      <c r="AL1114">
        <v>0.23189805885188905</v>
      </c>
      <c r="AM1114">
        <v>0.22009524538959202</v>
      </c>
      <c r="AN1114">
        <v>0.20721403349275105</v>
      </c>
      <c r="AO1114">
        <v>0.19473881633752388</v>
      </c>
      <c r="AP1114">
        <v>0.18281405086816416</v>
      </c>
      <c r="AQ1114">
        <v>0.17182197463480045</v>
      </c>
      <c r="AR1114">
        <v>0.16211449068589476</v>
      </c>
      <c r="AS1114">
        <v>0.15394926421077415</v>
      </c>
    </row>
    <row r="1115" spans="1:45">
      <c r="A1115" t="s">
        <v>459</v>
      </c>
      <c r="B1115">
        <v>0</v>
      </c>
      <c r="C1115">
        <v>0</v>
      </c>
      <c r="D1115">
        <v>0</v>
      </c>
      <c r="E1115">
        <v>0</v>
      </c>
      <c r="F1115">
        <v>0</v>
      </c>
      <c r="G1115">
        <v>0</v>
      </c>
      <c r="H1115">
        <v>0</v>
      </c>
      <c r="I1115">
        <v>0</v>
      </c>
      <c r="J1115">
        <v>0</v>
      </c>
      <c r="K1115">
        <v>0</v>
      </c>
      <c r="L1115">
        <v>0</v>
      </c>
      <c r="M1115">
        <v>0</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6.6020635206996303E-2</v>
      </c>
      <c r="AG1115">
        <v>-3.4655757497611628E-2</v>
      </c>
      <c r="AH1115">
        <v>-0.15031040947055951</v>
      </c>
      <c r="AI1115">
        <v>-4.4518272968132044E-2</v>
      </c>
      <c r="AJ1115">
        <v>4.1181499778045527E-2</v>
      </c>
      <c r="AK1115">
        <v>-4.4400076245374898E-2</v>
      </c>
      <c r="AL1115">
        <v>-4.1350442240120189E-2</v>
      </c>
      <c r="AM1115">
        <v>-5.0896559983002576E-2</v>
      </c>
      <c r="AN1115">
        <v>-5.8525625458377584E-2</v>
      </c>
      <c r="AO1115">
        <v>-6.0204499400681732E-2</v>
      </c>
      <c r="AP1115">
        <v>-6.1234661346054153E-2</v>
      </c>
      <c r="AQ1115">
        <v>-6.0127086409187513E-2</v>
      </c>
      <c r="AR1115">
        <v>-5.6497336673836385E-2</v>
      </c>
      <c r="AS1115">
        <v>-5.0367036534329057E-2</v>
      </c>
    </row>
    <row r="1116" spans="1:45">
      <c r="A1116" t="s">
        <v>460</v>
      </c>
      <c r="B1116">
        <v>0</v>
      </c>
      <c r="C1116">
        <v>0</v>
      </c>
      <c r="D1116">
        <v>0</v>
      </c>
      <c r="E1116">
        <v>0</v>
      </c>
      <c r="F1116">
        <v>0</v>
      </c>
      <c r="G1116">
        <v>0</v>
      </c>
      <c r="H1116">
        <v>0</v>
      </c>
      <c r="I1116">
        <v>0</v>
      </c>
      <c r="J1116">
        <v>0</v>
      </c>
      <c r="K1116">
        <v>0</v>
      </c>
      <c r="L1116">
        <v>0</v>
      </c>
      <c r="M1116">
        <v>0</v>
      </c>
      <c r="N1116">
        <v>0</v>
      </c>
      <c r="O1116">
        <v>0</v>
      </c>
      <c r="P1116">
        <v>0</v>
      </c>
      <c r="Q1116">
        <v>0</v>
      </c>
      <c r="R1116">
        <v>0</v>
      </c>
      <c r="S1116">
        <v>0</v>
      </c>
      <c r="T1116">
        <v>0</v>
      </c>
      <c r="U1116">
        <v>0</v>
      </c>
      <c r="V1116">
        <v>0</v>
      </c>
      <c r="W1116">
        <v>0</v>
      </c>
      <c r="X1116">
        <v>0</v>
      </c>
      <c r="Y1116">
        <v>0</v>
      </c>
      <c r="Z1116">
        <v>0</v>
      </c>
      <c r="AA1116">
        <v>0</v>
      </c>
      <c r="AB1116">
        <v>0</v>
      </c>
      <c r="AC1116">
        <v>0</v>
      </c>
      <c r="AD1116">
        <v>0</v>
      </c>
      <c r="AE1116">
        <v>0</v>
      </c>
      <c r="AF1116">
        <v>0</v>
      </c>
      <c r="AG1116">
        <v>-1.9353811469084325E-2</v>
      </c>
      <c r="AH1116">
        <v>-5.2662602442364204E-2</v>
      </c>
      <c r="AI1116">
        <v>-4.7185332358061438E-2</v>
      </c>
      <c r="AJ1116">
        <v>3.9000483771364003E-2</v>
      </c>
      <c r="AK1116">
        <v>-7.8270065247387666E-2</v>
      </c>
      <c r="AL1116">
        <v>-4.1350442240120189E-2</v>
      </c>
      <c r="AM1116">
        <v>-5.0896559983002576E-2</v>
      </c>
      <c r="AN1116">
        <v>-5.8525625458377584E-2</v>
      </c>
      <c r="AO1116">
        <v>-6.0204499400681732E-2</v>
      </c>
      <c r="AP1116">
        <v>-6.1234661346054153E-2</v>
      </c>
      <c r="AQ1116">
        <v>-6.0127086409187513E-2</v>
      </c>
      <c r="AR1116">
        <v>-5.6497336673836385E-2</v>
      </c>
      <c r="AS1116">
        <v>-5.0367036534329057E-2</v>
      </c>
    </row>
    <row r="1117" spans="1:45">
      <c r="A1117" t="s">
        <v>549</v>
      </c>
      <c r="B1117">
        <v>0</v>
      </c>
      <c r="C1117">
        <v>0</v>
      </c>
      <c r="D1117">
        <v>0</v>
      </c>
      <c r="E1117">
        <v>0</v>
      </c>
      <c r="F1117">
        <v>0</v>
      </c>
      <c r="G1117">
        <v>0</v>
      </c>
      <c r="H1117">
        <v>0</v>
      </c>
      <c r="I1117">
        <v>0</v>
      </c>
      <c r="J1117">
        <v>0</v>
      </c>
      <c r="K1117">
        <v>0</v>
      </c>
      <c r="L1117">
        <v>0</v>
      </c>
      <c r="M1117">
        <v>0</v>
      </c>
      <c r="N1117">
        <v>0</v>
      </c>
      <c r="O1117">
        <v>0</v>
      </c>
      <c r="P1117">
        <v>0</v>
      </c>
      <c r="Q1117">
        <v>0</v>
      </c>
      <c r="R1117">
        <v>0</v>
      </c>
      <c r="S1117">
        <v>0</v>
      </c>
      <c r="T1117">
        <v>0</v>
      </c>
      <c r="U1117">
        <v>0</v>
      </c>
      <c r="V1117">
        <v>0</v>
      </c>
      <c r="W1117">
        <v>0</v>
      </c>
      <c r="X1117">
        <v>0</v>
      </c>
      <c r="Y1117">
        <v>0</v>
      </c>
      <c r="Z1117">
        <v>0</v>
      </c>
      <c r="AA1117">
        <v>0</v>
      </c>
      <c r="AB1117">
        <v>0</v>
      </c>
      <c r="AC1117">
        <v>0</v>
      </c>
      <c r="AD1117">
        <v>0</v>
      </c>
      <c r="AE1117">
        <v>1.5873136363636364</v>
      </c>
      <c r="AF1117">
        <v>0.99901355932203395</v>
      </c>
      <c r="AG1117">
        <v>1.3318706199460917</v>
      </c>
      <c r="AH1117">
        <v>1.7642266666666668</v>
      </c>
      <c r="AI1117">
        <v>1.8471724845995892</v>
      </c>
      <c r="AJ1117">
        <v>2.0504356753861264</v>
      </c>
      <c r="AK1117">
        <v>2.080346556239459</v>
      </c>
      <c r="AL1117">
        <v>2.1102723355521906</v>
      </c>
      <c r="AM1117">
        <v>2.1129143557400836</v>
      </c>
      <c r="AN1117">
        <v>2.092861738276786</v>
      </c>
      <c r="AO1117">
        <v>2.0642314531777535</v>
      </c>
      <c r="AP1117">
        <v>2.0292359646366225</v>
      </c>
      <c r="AQ1117">
        <v>1.9931349057636856</v>
      </c>
      <c r="AR1117">
        <v>1.961585337299327</v>
      </c>
      <c r="AS1117">
        <v>1.939760729055755</v>
      </c>
    </row>
    <row r="1118" spans="1:45">
      <c r="A1118" t="s">
        <v>534</v>
      </c>
      <c r="B1118">
        <v>0</v>
      </c>
      <c r="C1118">
        <v>0</v>
      </c>
      <c r="D1118">
        <v>0</v>
      </c>
      <c r="E1118">
        <v>0</v>
      </c>
      <c r="F1118">
        <v>0</v>
      </c>
      <c r="G1118">
        <v>0</v>
      </c>
      <c r="H1118">
        <v>0</v>
      </c>
      <c r="I1118">
        <v>0</v>
      </c>
      <c r="J1118">
        <v>0</v>
      </c>
      <c r="K1118">
        <v>0</v>
      </c>
      <c r="L1118">
        <v>0</v>
      </c>
      <c r="M1118">
        <v>0</v>
      </c>
      <c r="N1118">
        <v>0</v>
      </c>
      <c r="O1118">
        <v>0</v>
      </c>
      <c r="P1118">
        <v>0</v>
      </c>
      <c r="Q1118">
        <v>0</v>
      </c>
      <c r="R1118">
        <v>0</v>
      </c>
      <c r="S1118">
        <v>0</v>
      </c>
      <c r="T1118">
        <v>0</v>
      </c>
      <c r="U1118">
        <v>0</v>
      </c>
      <c r="V1118">
        <v>0</v>
      </c>
      <c r="W1118">
        <v>0</v>
      </c>
      <c r="X1118">
        <v>0</v>
      </c>
      <c r="Y1118">
        <v>0</v>
      </c>
      <c r="Z1118">
        <v>0</v>
      </c>
      <c r="AA1118">
        <v>0</v>
      </c>
      <c r="AB1118">
        <v>0</v>
      </c>
      <c r="AC1118">
        <v>0</v>
      </c>
      <c r="AD1118">
        <v>0</v>
      </c>
      <c r="AE1118">
        <v>0</v>
      </c>
      <c r="AF1118">
        <v>-0.37062623514615189</v>
      </c>
      <c r="AG1118">
        <v>0.3331857285800468</v>
      </c>
      <c r="AH1118">
        <v>0.32462315801971453</v>
      </c>
      <c r="AI1118">
        <v>4.7015397454364782E-2</v>
      </c>
      <c r="AJ1118">
        <v>0.11004017896606899</v>
      </c>
      <c r="AK1118">
        <v>1.4587573369108542E-2</v>
      </c>
      <c r="AL1118">
        <v>1.4384997164523794E-2</v>
      </c>
      <c r="AM1118">
        <v>1.2519806772719466E-3</v>
      </c>
      <c r="AN1118">
        <v>-9.4905017843346373E-3</v>
      </c>
      <c r="AO1118">
        <v>-1.3679969668042191E-2</v>
      </c>
      <c r="AP1118">
        <v>-1.6953277447283144E-2</v>
      </c>
      <c r="AQ1118">
        <v>-1.7790468679871663E-2</v>
      </c>
      <c r="AR1118">
        <v>-1.582911842701884E-2</v>
      </c>
      <c r="AS1118">
        <v>-1.1126004986160676E-2</v>
      </c>
    </row>
    <row r="1119" spans="1:45">
      <c r="A1119" t="s">
        <v>729</v>
      </c>
      <c r="B1119">
        <v>0</v>
      </c>
      <c r="C1119">
        <v>0</v>
      </c>
      <c r="D1119">
        <v>0</v>
      </c>
      <c r="E1119">
        <v>0</v>
      </c>
      <c r="F1119">
        <v>0</v>
      </c>
      <c r="G1119">
        <v>0</v>
      </c>
      <c r="H1119">
        <v>0</v>
      </c>
      <c r="I1119">
        <v>0</v>
      </c>
      <c r="J1119">
        <v>0</v>
      </c>
      <c r="K1119">
        <v>0</v>
      </c>
      <c r="L1119">
        <v>0</v>
      </c>
      <c r="M1119">
        <v>0</v>
      </c>
      <c r="N1119">
        <v>0</v>
      </c>
      <c r="O1119">
        <v>0</v>
      </c>
      <c r="P1119">
        <v>0</v>
      </c>
      <c r="Q1119">
        <v>0</v>
      </c>
      <c r="R1119">
        <v>0</v>
      </c>
      <c r="S1119">
        <v>0</v>
      </c>
      <c r="T1119">
        <v>0</v>
      </c>
      <c r="U1119">
        <v>0</v>
      </c>
      <c r="V1119">
        <v>0</v>
      </c>
      <c r="W1119">
        <v>0</v>
      </c>
      <c r="X1119">
        <v>0</v>
      </c>
      <c r="Y1119">
        <v>0</v>
      </c>
      <c r="Z1119">
        <v>0</v>
      </c>
      <c r="AA1119">
        <v>0</v>
      </c>
      <c r="AB1119">
        <v>0</v>
      </c>
      <c r="AC1119">
        <v>0</v>
      </c>
      <c r="AD1119">
        <v>0</v>
      </c>
      <c r="AE1119">
        <v>0</v>
      </c>
      <c r="AF1119">
        <v>0</v>
      </c>
      <c r="AG1119">
        <v>0.33285706062405773</v>
      </c>
      <c r="AH1119">
        <v>0.43235604672057515</v>
      </c>
      <c r="AI1119">
        <v>8.2945817932922328E-2</v>
      </c>
      <c r="AJ1119">
        <v>0.20326319078653721</v>
      </c>
      <c r="AK1119">
        <v>2.99108808533326E-2</v>
      </c>
      <c r="AL1119">
        <v>2.992577931273166E-2</v>
      </c>
      <c r="AM1119">
        <v>2.6420201878929461E-3</v>
      </c>
      <c r="AN1119">
        <v>-2.0052617463297562E-2</v>
      </c>
      <c r="AO1119">
        <v>-2.8630285099032537E-2</v>
      </c>
      <c r="AP1119">
        <v>-3.4995488541130992E-2</v>
      </c>
      <c r="AQ1119">
        <v>-3.6101058872936909E-2</v>
      </c>
      <c r="AR1119">
        <v>-3.1549568464358524E-2</v>
      </c>
      <c r="AS1119">
        <v>-2.1824608243572019E-2</v>
      </c>
    </row>
    <row r="1120" spans="1:45">
      <c r="A1120" t="s">
        <v>393</v>
      </c>
      <c r="B1120">
        <v>0</v>
      </c>
      <c r="C1120">
        <v>0</v>
      </c>
      <c r="D1120">
        <v>0</v>
      </c>
      <c r="E1120">
        <v>0</v>
      </c>
      <c r="F1120">
        <v>0</v>
      </c>
      <c r="G1120">
        <v>0</v>
      </c>
      <c r="H1120">
        <v>0</v>
      </c>
      <c r="I1120">
        <v>0</v>
      </c>
      <c r="J1120">
        <v>0</v>
      </c>
      <c r="K1120">
        <v>0</v>
      </c>
      <c r="L1120">
        <v>0</v>
      </c>
      <c r="M1120">
        <v>0</v>
      </c>
      <c r="N1120">
        <v>0</v>
      </c>
      <c r="O1120">
        <v>0</v>
      </c>
      <c r="P1120">
        <v>0</v>
      </c>
      <c r="Q1120">
        <v>0</v>
      </c>
      <c r="R1120">
        <v>0</v>
      </c>
      <c r="S1120">
        <v>0</v>
      </c>
      <c r="T1120">
        <v>0</v>
      </c>
      <c r="U1120">
        <v>0</v>
      </c>
      <c r="V1120">
        <v>0</v>
      </c>
      <c r="W1120">
        <v>0</v>
      </c>
      <c r="X1120">
        <v>0</v>
      </c>
      <c r="Y1120">
        <v>0</v>
      </c>
      <c r="Z1120">
        <v>0</v>
      </c>
      <c r="AA1120">
        <v>0</v>
      </c>
      <c r="AB1120">
        <v>0</v>
      </c>
      <c r="AC1120">
        <v>0</v>
      </c>
      <c r="AD1120">
        <v>89.698999999999998</v>
      </c>
      <c r="AE1120">
        <v>146.62800000000001</v>
      </c>
      <c r="AF1120">
        <v>237.65899999999999</v>
      </c>
      <c r="AG1120">
        <v>402.75499999999994</v>
      </c>
      <c r="AH1120">
        <v>534.01699999999994</v>
      </c>
      <c r="AI1120">
        <v>730.23500000000013</v>
      </c>
      <c r="AJ1120">
        <v>941.13699999999994</v>
      </c>
      <c r="AK1120">
        <v>1051.479938025225</v>
      </c>
      <c r="AL1120">
        <v>1168.3288541537995</v>
      </c>
      <c r="AM1120">
        <v>1274.1493157092186</v>
      </c>
      <c r="AN1120">
        <v>1369.7661123096773</v>
      </c>
      <c r="AO1120">
        <v>1456.0947126026431</v>
      </c>
      <c r="AP1120">
        <v>1535.4075780322046</v>
      </c>
      <c r="AQ1120">
        <v>1614.2099920830576</v>
      </c>
      <c r="AR1120">
        <v>1690.46156330703</v>
      </c>
      <c r="AS1120">
        <v>1775.8422113537572</v>
      </c>
    </row>
    <row r="1121" spans="1:45">
      <c r="A1121" t="s">
        <v>459</v>
      </c>
      <c r="B1121">
        <v>0</v>
      </c>
      <c r="C1121">
        <v>0</v>
      </c>
      <c r="D1121">
        <v>0</v>
      </c>
      <c r="E1121">
        <v>0</v>
      </c>
      <c r="F1121">
        <v>0</v>
      </c>
      <c r="G1121">
        <v>0</v>
      </c>
      <c r="H1121">
        <v>0</v>
      </c>
      <c r="I1121">
        <v>0</v>
      </c>
      <c r="J1121">
        <v>0</v>
      </c>
      <c r="K1121">
        <v>0</v>
      </c>
      <c r="L1121">
        <v>0</v>
      </c>
      <c r="M1121">
        <v>0</v>
      </c>
      <c r="N1121">
        <v>0</v>
      </c>
      <c r="O1121">
        <v>0</v>
      </c>
      <c r="P1121">
        <v>0</v>
      </c>
      <c r="Q1121">
        <v>0</v>
      </c>
      <c r="R1121">
        <v>0</v>
      </c>
      <c r="S1121">
        <v>0</v>
      </c>
      <c r="T1121">
        <v>0</v>
      </c>
      <c r="U1121">
        <v>0</v>
      </c>
      <c r="V1121">
        <v>0</v>
      </c>
      <c r="W1121">
        <v>0</v>
      </c>
      <c r="X1121">
        <v>0</v>
      </c>
      <c r="Y1121">
        <v>0</v>
      </c>
      <c r="Z1121">
        <v>0</v>
      </c>
      <c r="AA1121">
        <v>0</v>
      </c>
      <c r="AB1121">
        <v>0</v>
      </c>
      <c r="AC1121">
        <v>0</v>
      </c>
      <c r="AD1121">
        <v>0</v>
      </c>
      <c r="AE1121">
        <v>0.63466705314440541</v>
      </c>
      <c r="AF1121">
        <v>0.62082958234443608</v>
      </c>
      <c r="AG1121">
        <v>0.69467598534034036</v>
      </c>
      <c r="AH1121">
        <v>0.32591029285794093</v>
      </c>
      <c r="AI1121">
        <v>0.3674377407460816</v>
      </c>
      <c r="AJ1121">
        <v>0.28881387498544964</v>
      </c>
      <c r="AK1121">
        <v>0.11724428858415403</v>
      </c>
      <c r="AL1121">
        <v>0.11112805095266709</v>
      </c>
      <c r="AM1121">
        <v>9.0574208776229348E-2</v>
      </c>
      <c r="AN1121">
        <v>7.5043635327180169E-2</v>
      </c>
      <c r="AO1121">
        <v>6.3024336430253625E-2</v>
      </c>
      <c r="AP1121">
        <v>5.4469578622256432E-2</v>
      </c>
      <c r="AQ1121">
        <v>5.1323449993549541E-2</v>
      </c>
      <c r="AR1121">
        <v>4.7237702404241411E-2</v>
      </c>
      <c r="AS1121">
        <v>5.0507299248909288E-2</v>
      </c>
    </row>
    <row r="1122" spans="1:45">
      <c r="A1122" t="s">
        <v>460</v>
      </c>
      <c r="B1122">
        <v>0</v>
      </c>
      <c r="C1122">
        <v>0</v>
      </c>
      <c r="D1122">
        <v>0</v>
      </c>
      <c r="E1122">
        <v>0</v>
      </c>
      <c r="F1122">
        <v>0</v>
      </c>
      <c r="G1122">
        <v>0</v>
      </c>
      <c r="H1122">
        <v>0</v>
      </c>
      <c r="I1122">
        <v>0</v>
      </c>
      <c r="J1122">
        <v>0</v>
      </c>
      <c r="K1122">
        <v>0</v>
      </c>
      <c r="L1122">
        <v>0</v>
      </c>
      <c r="M1122">
        <v>0</v>
      </c>
      <c r="N1122">
        <v>0</v>
      </c>
      <c r="O1122">
        <v>0</v>
      </c>
      <c r="P1122">
        <v>0</v>
      </c>
      <c r="Q1122">
        <v>0</v>
      </c>
      <c r="R1122">
        <v>0</v>
      </c>
      <c r="S1122">
        <v>0</v>
      </c>
      <c r="T1122">
        <v>0</v>
      </c>
      <c r="U1122">
        <v>0</v>
      </c>
      <c r="V1122">
        <v>0</v>
      </c>
      <c r="W1122">
        <v>0</v>
      </c>
      <c r="X1122">
        <v>0</v>
      </c>
      <c r="Y1122">
        <v>0</v>
      </c>
      <c r="Z1122">
        <v>0</v>
      </c>
      <c r="AA1122">
        <v>0</v>
      </c>
      <c r="AB1122">
        <v>0</v>
      </c>
      <c r="AC1122">
        <v>0</v>
      </c>
      <c r="AD1122">
        <v>0</v>
      </c>
      <c r="AE1122">
        <v>0</v>
      </c>
      <c r="AF1122">
        <v>0</v>
      </c>
      <c r="AG1122">
        <v>0</v>
      </c>
      <c r="AH1122">
        <v>0.4811957641742497</v>
      </c>
      <c r="AI1122">
        <v>0.36524867185876086</v>
      </c>
      <c r="AJ1122">
        <v>0.28521914178312446</v>
      </c>
      <c r="AK1122">
        <v>7.4953253732601866E-2</v>
      </c>
      <c r="AL1122">
        <v>0.11112805095266687</v>
      </c>
      <c r="AM1122">
        <v>9.0574208776229348E-2</v>
      </c>
      <c r="AN1122">
        <v>7.5043635327180169E-2</v>
      </c>
      <c r="AO1122">
        <v>6.3024336430253625E-2</v>
      </c>
      <c r="AP1122">
        <v>5.4469578622256432E-2</v>
      </c>
      <c r="AQ1122">
        <v>5.1323449993549541E-2</v>
      </c>
      <c r="AR1122">
        <v>4.7237702404241411E-2</v>
      </c>
      <c r="AS1122">
        <v>5.0507299248909288E-2</v>
      </c>
    </row>
    <row r="1123" spans="1:45">
      <c r="A1123" t="s">
        <v>375</v>
      </c>
      <c r="B1123">
        <v>0</v>
      </c>
      <c r="C1123">
        <v>0</v>
      </c>
      <c r="D1123">
        <v>0</v>
      </c>
      <c r="E1123">
        <v>0</v>
      </c>
      <c r="F1123">
        <v>0</v>
      </c>
      <c r="G1123">
        <v>0</v>
      </c>
      <c r="H1123">
        <v>0</v>
      </c>
      <c r="I1123">
        <v>0</v>
      </c>
      <c r="J1123">
        <v>0</v>
      </c>
      <c r="K1123">
        <v>0</v>
      </c>
      <c r="L1123">
        <v>0</v>
      </c>
      <c r="M1123">
        <v>0</v>
      </c>
      <c r="N1123">
        <v>0</v>
      </c>
      <c r="O1123">
        <v>0</v>
      </c>
      <c r="P1123">
        <v>0</v>
      </c>
      <c r="Q1123">
        <v>0</v>
      </c>
      <c r="R1123">
        <v>0</v>
      </c>
      <c r="S1123">
        <v>0</v>
      </c>
      <c r="T1123">
        <v>0</v>
      </c>
      <c r="U1123">
        <v>0</v>
      </c>
      <c r="V1123">
        <v>0</v>
      </c>
      <c r="W1123">
        <v>0</v>
      </c>
      <c r="X1123">
        <v>0</v>
      </c>
      <c r="Y1123">
        <v>0</v>
      </c>
      <c r="Z1123">
        <v>0</v>
      </c>
      <c r="AA1123">
        <v>0</v>
      </c>
      <c r="AB1123">
        <v>0</v>
      </c>
      <c r="AC1123">
        <v>0</v>
      </c>
      <c r="AD1123">
        <v>0.44929924564971296</v>
      </c>
      <c r="AE1123">
        <v>0.41988608541016986</v>
      </c>
      <c r="AF1123">
        <v>0.40320960676463902</v>
      </c>
      <c r="AG1123">
        <v>0.40754446252357701</v>
      </c>
      <c r="AH1123">
        <v>0.40358910797554354</v>
      </c>
      <c r="AI1123">
        <v>0.40587867799500438</v>
      </c>
      <c r="AJ1123">
        <v>0.40977919121101508</v>
      </c>
      <c r="AK1123">
        <v>0.4102190458988545</v>
      </c>
      <c r="AL1123">
        <v>0.410358085881945</v>
      </c>
      <c r="AM1123">
        <v>0.41006087301839328</v>
      </c>
      <c r="AN1123">
        <v>0.41019091915721223</v>
      </c>
      <c r="AO1123">
        <v>0.40934325671231936</v>
      </c>
      <c r="AP1123">
        <v>0.40845016091751651</v>
      </c>
      <c r="AQ1123">
        <v>0.4085897815872187</v>
      </c>
      <c r="AR1123">
        <v>0.40823726998517146</v>
      </c>
      <c r="AS1123">
        <v>0.40913337081508044</v>
      </c>
    </row>
    <row r="1124" spans="1:45">
      <c r="A1124">
        <v>0</v>
      </c>
      <c r="B1124">
        <v>0</v>
      </c>
      <c r="C1124">
        <v>0</v>
      </c>
      <c r="D1124">
        <v>0</v>
      </c>
      <c r="E1124">
        <v>0</v>
      </c>
      <c r="F1124">
        <v>0</v>
      </c>
      <c r="G1124">
        <v>0</v>
      </c>
      <c r="H1124">
        <v>0</v>
      </c>
      <c r="I1124">
        <v>0</v>
      </c>
      <c r="J1124">
        <v>0</v>
      </c>
      <c r="K1124">
        <v>0</v>
      </c>
      <c r="L1124">
        <v>0</v>
      </c>
      <c r="M1124">
        <v>0</v>
      </c>
      <c r="N1124">
        <v>0</v>
      </c>
      <c r="O1124">
        <v>0</v>
      </c>
      <c r="P1124">
        <v>0</v>
      </c>
      <c r="Q1124">
        <v>0</v>
      </c>
      <c r="R1124">
        <v>0</v>
      </c>
      <c r="S1124">
        <v>0</v>
      </c>
      <c r="T1124">
        <v>0</v>
      </c>
      <c r="U1124">
        <v>0</v>
      </c>
      <c r="V1124">
        <v>0</v>
      </c>
      <c r="W1124">
        <v>0</v>
      </c>
      <c r="X1124">
        <v>0</v>
      </c>
      <c r="Y1124">
        <v>0</v>
      </c>
      <c r="Z1124">
        <v>0</v>
      </c>
      <c r="AA1124">
        <v>0</v>
      </c>
      <c r="AB1124">
        <v>0</v>
      </c>
      <c r="AC1124">
        <v>0</v>
      </c>
      <c r="AD1124">
        <v>0</v>
      </c>
      <c r="AE1124">
        <v>0</v>
      </c>
      <c r="AF1124">
        <v>0</v>
      </c>
      <c r="AG1124">
        <v>0</v>
      </c>
      <c r="AH1124">
        <v>0</v>
      </c>
      <c r="AI1124">
        <v>0</v>
      </c>
      <c r="AJ1124">
        <v>0</v>
      </c>
      <c r="AK1124">
        <v>0</v>
      </c>
      <c r="AL1124">
        <v>0</v>
      </c>
      <c r="AM1124">
        <v>0</v>
      </c>
      <c r="AN1124">
        <v>0</v>
      </c>
      <c r="AO1124">
        <v>0</v>
      </c>
      <c r="AP1124">
        <v>0</v>
      </c>
      <c r="AQ1124">
        <v>0</v>
      </c>
      <c r="AR1124">
        <v>0</v>
      </c>
      <c r="AS1124">
        <v>0</v>
      </c>
    </row>
    <row r="1125" spans="1:45">
      <c r="A1125" t="s">
        <v>535</v>
      </c>
      <c r="B1125">
        <v>0</v>
      </c>
      <c r="C1125">
        <v>0</v>
      </c>
      <c r="D1125">
        <v>0</v>
      </c>
      <c r="E1125">
        <v>0</v>
      </c>
      <c r="F1125">
        <v>0</v>
      </c>
      <c r="G1125">
        <v>0</v>
      </c>
      <c r="H1125">
        <v>0</v>
      </c>
      <c r="I1125">
        <v>0</v>
      </c>
      <c r="J1125">
        <v>0</v>
      </c>
      <c r="K1125">
        <v>0</v>
      </c>
      <c r="L1125">
        <v>0</v>
      </c>
      <c r="M1125">
        <v>0</v>
      </c>
      <c r="N1125">
        <v>0</v>
      </c>
      <c r="O1125">
        <v>0</v>
      </c>
      <c r="P1125">
        <v>0</v>
      </c>
      <c r="Q1125">
        <v>0</v>
      </c>
      <c r="R1125">
        <v>0</v>
      </c>
      <c r="S1125">
        <v>0</v>
      </c>
      <c r="T1125">
        <v>0</v>
      </c>
      <c r="U1125">
        <v>0</v>
      </c>
      <c r="V1125">
        <v>0</v>
      </c>
      <c r="W1125">
        <v>0</v>
      </c>
      <c r="X1125">
        <v>0</v>
      </c>
      <c r="Y1125">
        <v>0</v>
      </c>
      <c r="Z1125">
        <v>0</v>
      </c>
      <c r="AA1125">
        <v>0</v>
      </c>
      <c r="AB1125">
        <v>0</v>
      </c>
      <c r="AC1125">
        <v>0</v>
      </c>
      <c r="AD1125">
        <v>0</v>
      </c>
      <c r="AE1125">
        <v>0.66649090909090913</v>
      </c>
      <c r="AF1125">
        <v>0.40281186440677974</v>
      </c>
      <c r="AG1125">
        <v>0.54279649595687329</v>
      </c>
      <c r="AH1125">
        <v>0.71202266666666691</v>
      </c>
      <c r="AI1125">
        <v>0.74972792607802852</v>
      </c>
      <c r="AJ1125">
        <v>0.84022587268993854</v>
      </c>
      <c r="AK1125">
        <v>0.85339777943951889</v>
      </c>
      <c r="AL1125">
        <v>0.86596731630681867</v>
      </c>
      <c r="AM1125">
        <v>0.86642350532787504</v>
      </c>
      <c r="AN1125">
        <v>0.8584728800927155</v>
      </c>
      <c r="AO1125">
        <v>0.84497922565178518</v>
      </c>
      <c r="AP1125">
        <v>0.82884175629543999</v>
      </c>
      <c r="AQ1125">
        <v>0.81437455581984608</v>
      </c>
      <c r="AR1125">
        <v>0.80079224294201912</v>
      </c>
      <c r="AS1125">
        <v>0.79362084565329938</v>
      </c>
    </row>
    <row r="1126" spans="1:45">
      <c r="A1126" t="s">
        <v>459</v>
      </c>
      <c r="B1126">
        <v>0</v>
      </c>
      <c r="C1126">
        <v>0</v>
      </c>
      <c r="D1126">
        <v>0</v>
      </c>
      <c r="E1126">
        <v>0</v>
      </c>
      <c r="F1126">
        <v>0</v>
      </c>
      <c r="G1126">
        <v>0</v>
      </c>
      <c r="H1126">
        <v>0</v>
      </c>
      <c r="I1126">
        <v>0</v>
      </c>
      <c r="J1126">
        <v>0</v>
      </c>
      <c r="K1126">
        <v>0</v>
      </c>
      <c r="L1126">
        <v>0</v>
      </c>
      <c r="M1126">
        <v>0</v>
      </c>
      <c r="N1126">
        <v>0</v>
      </c>
      <c r="O1126">
        <v>0</v>
      </c>
      <c r="P1126">
        <v>0</v>
      </c>
      <c r="Q1126">
        <v>0</v>
      </c>
      <c r="R1126">
        <v>0</v>
      </c>
      <c r="S1126">
        <v>0</v>
      </c>
      <c r="T1126">
        <v>0</v>
      </c>
      <c r="U1126">
        <v>0</v>
      </c>
      <c r="V1126">
        <v>0</v>
      </c>
      <c r="W1126">
        <v>0</v>
      </c>
      <c r="X1126">
        <v>0</v>
      </c>
      <c r="Y1126">
        <v>0</v>
      </c>
      <c r="Z1126">
        <v>0</v>
      </c>
      <c r="AA1126">
        <v>0</v>
      </c>
      <c r="AB1126">
        <v>0</v>
      </c>
      <c r="AC1126">
        <v>0</v>
      </c>
      <c r="AD1126">
        <v>0</v>
      </c>
      <c r="AE1126">
        <v>0</v>
      </c>
      <c r="AF1126">
        <v>-0.39562286760037957</v>
      </c>
      <c r="AG1126">
        <v>0.34751864063450233</v>
      </c>
      <c r="AH1126">
        <v>0.31176724973412351</v>
      </c>
      <c r="AI1126">
        <v>5.2955139178193278E-2</v>
      </c>
      <c r="AJ1126">
        <v>0.1207077173786526</v>
      </c>
      <c r="AK1126">
        <v>1.5676625985594939E-2</v>
      </c>
      <c r="AL1126">
        <v>1.4728813655403572E-2</v>
      </c>
      <c r="AM1126">
        <v>5.2679704241254122E-4</v>
      </c>
      <c r="AN1126">
        <v>-9.1763729703417951E-3</v>
      </c>
      <c r="AO1126">
        <v>-1.5718207009023932E-2</v>
      </c>
      <c r="AP1126">
        <v>-1.9098066397901459E-2</v>
      </c>
      <c r="AQ1126">
        <v>-1.7454719632196136E-2</v>
      </c>
      <c r="AR1126">
        <v>-1.6678213704937495E-2</v>
      </c>
      <c r="AS1126">
        <v>-8.9553780670662553E-3</v>
      </c>
    </row>
    <row r="1127" spans="1:45">
      <c r="A1127" t="s">
        <v>533</v>
      </c>
      <c r="B1127">
        <v>0</v>
      </c>
      <c r="C1127">
        <v>0</v>
      </c>
      <c r="D1127">
        <v>0</v>
      </c>
      <c r="E1127">
        <v>0</v>
      </c>
      <c r="F1127">
        <v>0</v>
      </c>
      <c r="G1127">
        <v>0</v>
      </c>
      <c r="H1127">
        <v>0</v>
      </c>
      <c r="I1127">
        <v>0</v>
      </c>
      <c r="J1127">
        <v>0</v>
      </c>
      <c r="K1127">
        <v>0</v>
      </c>
      <c r="L1127">
        <v>0</v>
      </c>
      <c r="M1127">
        <v>0</v>
      </c>
      <c r="N1127">
        <v>0</v>
      </c>
      <c r="O1127">
        <v>0</v>
      </c>
      <c r="P1127">
        <v>0</v>
      </c>
      <c r="Q1127">
        <v>0</v>
      </c>
      <c r="R1127">
        <v>0</v>
      </c>
      <c r="S1127">
        <v>0</v>
      </c>
      <c r="T1127">
        <v>0</v>
      </c>
      <c r="U1127">
        <v>0</v>
      </c>
      <c r="V1127">
        <v>0</v>
      </c>
      <c r="W1127">
        <v>0</v>
      </c>
      <c r="X1127">
        <v>0</v>
      </c>
      <c r="Y1127">
        <v>0</v>
      </c>
      <c r="Z1127">
        <v>0</v>
      </c>
      <c r="AA1127">
        <v>0</v>
      </c>
      <c r="AB1127">
        <v>0</v>
      </c>
      <c r="AC1127">
        <v>0</v>
      </c>
      <c r="AD1127">
        <v>0</v>
      </c>
      <c r="AE1127">
        <v>0</v>
      </c>
      <c r="AF1127">
        <v>-0.26367904468412939</v>
      </c>
      <c r="AG1127">
        <v>0.13998463155009355</v>
      </c>
      <c r="AH1127">
        <v>0.16922617070979362</v>
      </c>
      <c r="AI1127">
        <v>3.7705259411361602E-2</v>
      </c>
      <c r="AJ1127">
        <v>9.0497946611910018E-2</v>
      </c>
      <c r="AK1127">
        <v>1.3171906749580353E-2</v>
      </c>
      <c r="AL1127">
        <v>1.256953686729978E-2</v>
      </c>
      <c r="AM1127">
        <v>4.561890210563746E-4</v>
      </c>
      <c r="AN1127">
        <v>-7.9506252351595474E-3</v>
      </c>
      <c r="AO1127">
        <v>-1.3493654440930314E-2</v>
      </c>
      <c r="AP1127">
        <v>-1.6137469356345191E-2</v>
      </c>
      <c r="AQ1127">
        <v>-1.4467200475593911E-2</v>
      </c>
      <c r="AR1127">
        <v>-1.3582312877826963E-2</v>
      </c>
      <c r="AS1127">
        <v>-7.1713972887197386E-3</v>
      </c>
    </row>
    <row r="1128" spans="1:45">
      <c r="A1128" t="s">
        <v>728</v>
      </c>
      <c r="B1128">
        <v>0</v>
      </c>
      <c r="C1128">
        <v>0</v>
      </c>
      <c r="D1128">
        <v>0</v>
      </c>
      <c r="E1128">
        <v>0</v>
      </c>
      <c r="F1128">
        <v>0</v>
      </c>
      <c r="G1128">
        <v>0</v>
      </c>
      <c r="H1128">
        <v>0</v>
      </c>
      <c r="I1128">
        <v>0</v>
      </c>
      <c r="J1128">
        <v>0</v>
      </c>
      <c r="K1128">
        <v>0</v>
      </c>
      <c r="L1128">
        <v>0</v>
      </c>
      <c r="M1128">
        <v>0</v>
      </c>
      <c r="N1128">
        <v>0</v>
      </c>
      <c r="O1128">
        <v>0</v>
      </c>
      <c r="P1128">
        <v>0</v>
      </c>
      <c r="Q1128">
        <v>0</v>
      </c>
      <c r="R1128">
        <v>0</v>
      </c>
      <c r="S1128">
        <v>0</v>
      </c>
      <c r="T1128">
        <v>0</v>
      </c>
      <c r="U1128">
        <v>0</v>
      </c>
      <c r="V1128">
        <v>0</v>
      </c>
      <c r="W1128">
        <v>0</v>
      </c>
      <c r="X1128">
        <v>0</v>
      </c>
      <c r="Y1128">
        <v>0</v>
      </c>
      <c r="Z1128">
        <v>0</v>
      </c>
      <c r="AA1128">
        <v>0</v>
      </c>
      <c r="AB1128">
        <v>0</v>
      </c>
      <c r="AC1128">
        <v>0</v>
      </c>
      <c r="AD1128">
        <v>0</v>
      </c>
      <c r="AE1128">
        <v>0</v>
      </c>
      <c r="AF1128">
        <v>0.6756301899880317</v>
      </c>
      <c r="AG1128">
        <v>0.68789037614454818</v>
      </c>
      <c r="AH1128">
        <v>0.67669640741402515</v>
      </c>
      <c r="AI1128">
        <v>0.68315790556931277</v>
      </c>
      <c r="AJ1128">
        <v>0.69428116580945398</v>
      </c>
      <c r="AK1128">
        <v>0.6955447493621566</v>
      </c>
      <c r="AL1128">
        <v>0.69594456577214314</v>
      </c>
      <c r="AM1128">
        <v>0.69509014449753315</v>
      </c>
      <c r="AN1128">
        <v>0.69546389243631779</v>
      </c>
      <c r="AO1128">
        <v>0.6930307007651445</v>
      </c>
      <c r="AP1128">
        <v>0.69047463786151664</v>
      </c>
      <c r="AQ1128">
        <v>0.69087372667281</v>
      </c>
      <c r="AR1128">
        <v>0.68986647735476991</v>
      </c>
      <c r="AS1128">
        <v>0.69242930740472919</v>
      </c>
    </row>
    <row r="1129" spans="1:45">
      <c r="A1129" t="s">
        <v>742</v>
      </c>
      <c r="B1129">
        <v>0</v>
      </c>
      <c r="C1129">
        <v>0</v>
      </c>
      <c r="D1129">
        <v>0</v>
      </c>
      <c r="E1129">
        <v>2011</v>
      </c>
      <c r="F1129">
        <v>0</v>
      </c>
      <c r="G1129">
        <v>0</v>
      </c>
      <c r="H1129">
        <v>0</v>
      </c>
      <c r="I1129">
        <v>2012</v>
      </c>
      <c r="J1129">
        <v>0</v>
      </c>
      <c r="K1129">
        <v>0</v>
      </c>
      <c r="L1129">
        <v>0</v>
      </c>
      <c r="M1129">
        <v>2013</v>
      </c>
      <c r="N1129">
        <v>0</v>
      </c>
      <c r="O1129">
        <v>0</v>
      </c>
      <c r="P1129">
        <v>0</v>
      </c>
      <c r="Q1129">
        <v>2014</v>
      </c>
      <c r="R1129">
        <v>0</v>
      </c>
      <c r="S1129">
        <v>0</v>
      </c>
      <c r="T1129">
        <v>0</v>
      </c>
      <c r="U1129">
        <v>2015</v>
      </c>
      <c r="V1129">
        <v>0</v>
      </c>
      <c r="W1129">
        <v>0</v>
      </c>
      <c r="X1129">
        <v>0</v>
      </c>
      <c r="Y1129" t="s">
        <v>235</v>
      </c>
      <c r="Z1129">
        <v>0</v>
      </c>
      <c r="AA1129">
        <v>0</v>
      </c>
      <c r="AB1129">
        <v>0</v>
      </c>
      <c r="AC1129">
        <v>0</v>
      </c>
      <c r="AD1129">
        <v>0</v>
      </c>
      <c r="AE1129">
        <v>0</v>
      </c>
      <c r="AF1129">
        <v>0</v>
      </c>
      <c r="AG1129">
        <v>0</v>
      </c>
      <c r="AH1129">
        <v>0</v>
      </c>
      <c r="AI1129">
        <v>0</v>
      </c>
      <c r="AJ1129">
        <v>0</v>
      </c>
      <c r="AK1129">
        <v>0</v>
      </c>
      <c r="AL1129">
        <v>0</v>
      </c>
      <c r="AM1129">
        <v>0</v>
      </c>
      <c r="AN1129">
        <v>0</v>
      </c>
      <c r="AO1129">
        <v>0</v>
      </c>
      <c r="AP1129">
        <v>0</v>
      </c>
      <c r="AQ1129">
        <v>0</v>
      </c>
      <c r="AR1129">
        <v>0</v>
      </c>
      <c r="AS1129">
        <v>0</v>
      </c>
    </row>
    <row r="1130" spans="1:45">
      <c r="A1130" t="s">
        <v>11</v>
      </c>
      <c r="B1130">
        <v>0</v>
      </c>
      <c r="C1130">
        <v>0</v>
      </c>
      <c r="D1130">
        <v>0</v>
      </c>
      <c r="E1130">
        <v>1</v>
      </c>
      <c r="F1130">
        <v>2</v>
      </c>
      <c r="G1130">
        <v>3</v>
      </c>
      <c r="H1130">
        <v>4</v>
      </c>
      <c r="I1130">
        <v>1</v>
      </c>
      <c r="J1130">
        <v>2</v>
      </c>
      <c r="K1130">
        <v>3</v>
      </c>
      <c r="L1130">
        <v>4</v>
      </c>
      <c r="M1130">
        <v>1</v>
      </c>
      <c r="N1130">
        <v>2</v>
      </c>
      <c r="O1130">
        <v>3</v>
      </c>
      <c r="P1130">
        <v>4</v>
      </c>
      <c r="Q1130">
        <v>1</v>
      </c>
      <c r="R1130">
        <v>2</v>
      </c>
      <c r="S1130">
        <v>3</v>
      </c>
      <c r="T1130">
        <v>4</v>
      </c>
      <c r="U1130">
        <v>1</v>
      </c>
      <c r="V1130">
        <v>2</v>
      </c>
      <c r="W1130">
        <v>3</v>
      </c>
      <c r="X1130">
        <v>4</v>
      </c>
      <c r="Y1130">
        <v>1</v>
      </c>
      <c r="Z1130">
        <v>2</v>
      </c>
      <c r="AA1130">
        <v>3</v>
      </c>
      <c r="AB1130">
        <v>4</v>
      </c>
      <c r="AC1130">
        <v>0</v>
      </c>
      <c r="AD1130">
        <v>0</v>
      </c>
      <c r="AE1130">
        <v>0</v>
      </c>
      <c r="AF1130">
        <v>0</v>
      </c>
      <c r="AG1130">
        <v>42004</v>
      </c>
      <c r="AH1130">
        <v>42369</v>
      </c>
      <c r="AI1130">
        <v>42370</v>
      </c>
      <c r="AJ1130">
        <v>43100</v>
      </c>
      <c r="AK1130">
        <v>43465</v>
      </c>
      <c r="AL1130">
        <v>43830</v>
      </c>
      <c r="AM1130">
        <v>44196</v>
      </c>
      <c r="AN1130">
        <v>44561</v>
      </c>
      <c r="AO1130">
        <v>44926</v>
      </c>
      <c r="AP1130">
        <v>45291</v>
      </c>
      <c r="AQ1130">
        <v>45657</v>
      </c>
      <c r="AR1130">
        <v>46022</v>
      </c>
      <c r="AS1130">
        <v>46387</v>
      </c>
    </row>
    <row r="1131" spans="1:45">
      <c r="A1131" t="s">
        <v>740</v>
      </c>
      <c r="B1131">
        <v>0</v>
      </c>
      <c r="C1131">
        <v>0</v>
      </c>
      <c r="D1131">
        <v>0</v>
      </c>
      <c r="E1131">
        <v>0</v>
      </c>
      <c r="F1131">
        <v>0</v>
      </c>
      <c r="G1131">
        <v>0</v>
      </c>
      <c r="H1131">
        <v>0</v>
      </c>
      <c r="I1131">
        <v>0</v>
      </c>
      <c r="J1131">
        <v>0</v>
      </c>
      <c r="K1131">
        <v>0</v>
      </c>
      <c r="L1131">
        <v>0</v>
      </c>
      <c r="M1131">
        <v>0</v>
      </c>
      <c r="N1131">
        <v>0</v>
      </c>
      <c r="O1131">
        <v>0</v>
      </c>
      <c r="P1131">
        <v>0</v>
      </c>
      <c r="Q1131">
        <v>0</v>
      </c>
      <c r="R1131">
        <v>0</v>
      </c>
      <c r="S1131">
        <v>0</v>
      </c>
      <c r="T1131">
        <v>0</v>
      </c>
      <c r="U1131">
        <v>0</v>
      </c>
      <c r="V1131">
        <v>0</v>
      </c>
      <c r="W1131">
        <v>0</v>
      </c>
      <c r="X1131">
        <v>0</v>
      </c>
      <c r="Y1131">
        <v>0</v>
      </c>
      <c r="Z1131">
        <v>0</v>
      </c>
      <c r="AA1131">
        <v>0</v>
      </c>
      <c r="AB1131">
        <v>0</v>
      </c>
      <c r="AC1131">
        <v>0</v>
      </c>
      <c r="AD1131">
        <v>0</v>
      </c>
      <c r="AE1131">
        <v>0</v>
      </c>
      <c r="AF1131">
        <v>0</v>
      </c>
      <c r="AG1131">
        <v>27.866454000000001</v>
      </c>
      <c r="AH1131">
        <v>63.155101000000002</v>
      </c>
      <c r="AI1131">
        <v>130</v>
      </c>
      <c r="AJ1131">
        <v>204.09999999999997</v>
      </c>
      <c r="AK1131">
        <v>302.06799999999993</v>
      </c>
      <c r="AL1131">
        <v>398.72975999999994</v>
      </c>
      <c r="AM1131">
        <v>490.43760479999992</v>
      </c>
      <c r="AN1131">
        <v>578.71637366399989</v>
      </c>
      <c r="AO1131">
        <v>665.52382971359987</v>
      </c>
      <c r="AP1131">
        <v>752.04192757636781</v>
      </c>
      <c r="AQ1131">
        <v>827.24612033400467</v>
      </c>
      <c r="AR1131">
        <v>893.42580996072513</v>
      </c>
      <c r="AS1131">
        <v>938.09710045876147</v>
      </c>
    </row>
    <row r="1132" spans="1:45">
      <c r="A1132" t="s">
        <v>741</v>
      </c>
      <c r="B1132">
        <v>0</v>
      </c>
      <c r="C1132">
        <v>0</v>
      </c>
      <c r="D1132">
        <v>0</v>
      </c>
      <c r="E1132">
        <v>0</v>
      </c>
      <c r="F1132">
        <v>0</v>
      </c>
      <c r="G1132">
        <v>0</v>
      </c>
      <c r="H1132">
        <v>0</v>
      </c>
      <c r="I1132">
        <v>0</v>
      </c>
      <c r="J1132">
        <v>0</v>
      </c>
      <c r="K1132">
        <v>0</v>
      </c>
      <c r="L1132">
        <v>0</v>
      </c>
      <c r="M1132">
        <v>0</v>
      </c>
      <c r="N1132">
        <v>0</v>
      </c>
      <c r="O1132">
        <v>0</v>
      </c>
      <c r="P1132">
        <v>0</v>
      </c>
      <c r="Q1132">
        <v>0</v>
      </c>
      <c r="R1132">
        <v>0</v>
      </c>
      <c r="S1132">
        <v>0</v>
      </c>
      <c r="T1132">
        <v>0</v>
      </c>
      <c r="U1132">
        <v>0</v>
      </c>
      <c r="V1132">
        <v>0</v>
      </c>
      <c r="W1132">
        <v>0</v>
      </c>
      <c r="X1132">
        <v>0</v>
      </c>
      <c r="Y1132">
        <v>0</v>
      </c>
      <c r="Z1132">
        <v>0</v>
      </c>
      <c r="AA1132">
        <v>0</v>
      </c>
      <c r="AB1132">
        <v>0</v>
      </c>
      <c r="AC1132">
        <v>0</v>
      </c>
      <c r="AD1132">
        <v>0</v>
      </c>
      <c r="AE1132">
        <v>0</v>
      </c>
      <c r="AF1132">
        <v>0</v>
      </c>
      <c r="AG1132">
        <v>0</v>
      </c>
      <c r="AH1132">
        <v>1.2663486714168943</v>
      </c>
      <c r="AI1132">
        <v>1.0584243860206954</v>
      </c>
      <c r="AJ1132">
        <v>0.56999999999999995</v>
      </c>
      <c r="AK1132">
        <v>0.48</v>
      </c>
      <c r="AL1132">
        <v>0.32</v>
      </c>
      <c r="AM1132">
        <v>0.23</v>
      </c>
      <c r="AN1132">
        <v>0.18</v>
      </c>
      <c r="AO1132">
        <v>0.15</v>
      </c>
      <c r="AP1132">
        <v>0.13</v>
      </c>
      <c r="AQ1132">
        <v>0.1</v>
      </c>
      <c r="AR1132">
        <v>0.08</v>
      </c>
      <c r="AS1132">
        <v>0.05</v>
      </c>
    </row>
    <row r="1133" spans="1:45">
      <c r="A1133" t="s">
        <v>391</v>
      </c>
      <c r="B1133">
        <v>0</v>
      </c>
      <c r="C1133">
        <v>0</v>
      </c>
      <c r="D1133">
        <v>0</v>
      </c>
      <c r="E1133">
        <v>0</v>
      </c>
      <c r="F1133">
        <v>0</v>
      </c>
      <c r="G1133">
        <v>0</v>
      </c>
      <c r="H1133">
        <v>0</v>
      </c>
      <c r="I1133">
        <v>0</v>
      </c>
      <c r="J1133">
        <v>0</v>
      </c>
      <c r="K1133">
        <v>0</v>
      </c>
      <c r="L1133">
        <v>0</v>
      </c>
      <c r="M1133">
        <v>0</v>
      </c>
      <c r="N1133">
        <v>0</v>
      </c>
      <c r="O1133">
        <v>0</v>
      </c>
      <c r="P1133">
        <v>0</v>
      </c>
      <c r="Q1133">
        <v>0</v>
      </c>
      <c r="R1133">
        <v>0</v>
      </c>
      <c r="S1133">
        <v>0</v>
      </c>
      <c r="T1133">
        <v>0</v>
      </c>
      <c r="U1133">
        <v>0</v>
      </c>
      <c r="V1133">
        <v>0</v>
      </c>
      <c r="W1133">
        <v>0</v>
      </c>
      <c r="X1133">
        <v>0</v>
      </c>
      <c r="Y1133">
        <v>0</v>
      </c>
      <c r="Z1133">
        <v>0</v>
      </c>
      <c r="AA1133">
        <v>0</v>
      </c>
      <c r="AB1133">
        <v>0</v>
      </c>
      <c r="AC1133">
        <v>0</v>
      </c>
      <c r="AD1133">
        <v>0</v>
      </c>
      <c r="AE1133">
        <v>0</v>
      </c>
      <c r="AF1133">
        <v>0</v>
      </c>
      <c r="AG1133">
        <v>0</v>
      </c>
      <c r="AH1133">
        <v>0</v>
      </c>
      <c r="AI1133">
        <v>66.844898999999998</v>
      </c>
      <c r="AJ1133">
        <v>74.099999999999966</v>
      </c>
      <c r="AK1133">
        <v>97.967999999999961</v>
      </c>
      <c r="AL1133">
        <v>96.661760000000015</v>
      </c>
      <c r="AM1133">
        <v>91.707844799999975</v>
      </c>
      <c r="AN1133">
        <v>88.278768863999971</v>
      </c>
      <c r="AO1133">
        <v>86.807456049599978</v>
      </c>
      <c r="AP1133">
        <v>86.518097862767945</v>
      </c>
      <c r="AQ1133">
        <v>75.204192757636861</v>
      </c>
      <c r="AR1133">
        <v>66.17968962672046</v>
      </c>
      <c r="AS1133">
        <v>44.671290498036342</v>
      </c>
    </row>
    <row r="1134" spans="1:45">
      <c r="A1134">
        <v>0</v>
      </c>
      <c r="B1134">
        <v>0</v>
      </c>
      <c r="C1134">
        <v>0</v>
      </c>
      <c r="D1134">
        <v>0</v>
      </c>
      <c r="E1134">
        <v>0</v>
      </c>
      <c r="F1134">
        <v>0</v>
      </c>
      <c r="G1134">
        <v>0</v>
      </c>
      <c r="H1134">
        <v>0</v>
      </c>
      <c r="I1134">
        <v>0</v>
      </c>
      <c r="J1134">
        <v>0</v>
      </c>
      <c r="K1134">
        <v>0</v>
      </c>
      <c r="L1134">
        <v>0</v>
      </c>
      <c r="M1134">
        <v>0</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v>0</v>
      </c>
      <c r="AN1134">
        <v>0</v>
      </c>
      <c r="AO1134">
        <v>0</v>
      </c>
      <c r="AP1134">
        <v>0</v>
      </c>
      <c r="AQ1134">
        <v>0</v>
      </c>
      <c r="AR1134">
        <v>0</v>
      </c>
      <c r="AS1134">
        <v>0</v>
      </c>
    </row>
    <row r="1135" spans="1:45">
      <c r="A1135" t="s">
        <v>744</v>
      </c>
      <c r="B1135">
        <v>0</v>
      </c>
      <c r="C1135">
        <v>0</v>
      </c>
      <c r="D1135">
        <v>0</v>
      </c>
      <c r="E1135">
        <v>0</v>
      </c>
      <c r="F1135">
        <v>0</v>
      </c>
      <c r="G1135">
        <v>0</v>
      </c>
      <c r="H1135">
        <v>0</v>
      </c>
      <c r="I1135">
        <v>0</v>
      </c>
      <c r="J1135">
        <v>0</v>
      </c>
      <c r="K1135">
        <v>0</v>
      </c>
      <c r="L1135">
        <v>0</v>
      </c>
      <c r="M1135">
        <v>0</v>
      </c>
      <c r="N1135">
        <v>0</v>
      </c>
      <c r="O1135">
        <v>0</v>
      </c>
      <c r="P1135">
        <v>0</v>
      </c>
      <c r="Q1135">
        <v>0</v>
      </c>
      <c r="R1135">
        <v>0</v>
      </c>
      <c r="S1135">
        <v>0</v>
      </c>
      <c r="T1135">
        <v>0</v>
      </c>
      <c r="U1135">
        <v>0</v>
      </c>
      <c r="V1135">
        <v>0</v>
      </c>
      <c r="W1135">
        <v>0</v>
      </c>
      <c r="X1135">
        <v>0</v>
      </c>
      <c r="Y1135">
        <v>0</v>
      </c>
      <c r="Z1135">
        <v>0</v>
      </c>
      <c r="AA1135">
        <v>0</v>
      </c>
      <c r="AB1135">
        <v>0</v>
      </c>
      <c r="AC1135">
        <v>0</v>
      </c>
      <c r="AD1135">
        <v>0</v>
      </c>
      <c r="AE1135">
        <v>0</v>
      </c>
      <c r="AF1135">
        <v>0</v>
      </c>
      <c r="AG1135">
        <v>15.935791</v>
      </c>
      <c r="AH1135">
        <v>38.975675000000003</v>
      </c>
      <c r="AI1135">
        <v>94.899999999999991</v>
      </c>
      <c r="AJ1135">
        <v>149.40119999999996</v>
      </c>
      <c r="AK1135">
        <v>221.11377599999994</v>
      </c>
      <c r="AL1135">
        <v>291.87018431999996</v>
      </c>
      <c r="AM1135">
        <v>359.00032671359992</v>
      </c>
      <c r="AN1135">
        <v>423.62038552204791</v>
      </c>
      <c r="AO1135">
        <v>487.16344335035507</v>
      </c>
      <c r="AP1135">
        <v>550.49469098590123</v>
      </c>
      <c r="AQ1135">
        <v>605.54416008449141</v>
      </c>
      <c r="AR1135">
        <v>653.98769289125073</v>
      </c>
      <c r="AS1135">
        <v>686.68707753581339</v>
      </c>
    </row>
    <row r="1136" spans="1:45">
      <c r="A1136" t="s">
        <v>752</v>
      </c>
      <c r="B1136">
        <v>0</v>
      </c>
      <c r="C1136">
        <v>0</v>
      </c>
      <c r="D1136">
        <v>0</v>
      </c>
      <c r="E1136">
        <v>0</v>
      </c>
      <c r="F1136">
        <v>0</v>
      </c>
      <c r="G1136">
        <v>0</v>
      </c>
      <c r="H1136">
        <v>0</v>
      </c>
      <c r="I1136">
        <v>0</v>
      </c>
      <c r="J1136">
        <v>0</v>
      </c>
      <c r="K1136">
        <v>0</v>
      </c>
      <c r="L1136">
        <v>0</v>
      </c>
      <c r="M1136">
        <v>0</v>
      </c>
      <c r="N1136">
        <v>0</v>
      </c>
      <c r="O1136">
        <v>0</v>
      </c>
      <c r="P1136">
        <v>0</v>
      </c>
      <c r="Q1136">
        <v>0</v>
      </c>
      <c r="R1136">
        <v>0</v>
      </c>
      <c r="S1136">
        <v>0</v>
      </c>
      <c r="T1136">
        <v>0</v>
      </c>
      <c r="U1136">
        <v>0</v>
      </c>
      <c r="V1136">
        <v>0</v>
      </c>
      <c r="W1136">
        <v>0</v>
      </c>
      <c r="X1136">
        <v>0</v>
      </c>
      <c r="Y1136">
        <v>0</v>
      </c>
      <c r="Z1136">
        <v>0</v>
      </c>
      <c r="AA1136">
        <v>0</v>
      </c>
      <c r="AB1136">
        <v>0</v>
      </c>
      <c r="AC1136">
        <v>0</v>
      </c>
      <c r="AD1136">
        <v>0</v>
      </c>
      <c r="AE1136">
        <v>0</v>
      </c>
      <c r="AF1136">
        <v>0</v>
      </c>
      <c r="AG1136">
        <v>0.57186289292494841</v>
      </c>
      <c r="AH1136">
        <v>0.61714215293551666</v>
      </c>
      <c r="AI1136">
        <v>0.73</v>
      </c>
      <c r="AJ1136">
        <v>0.73199999999999998</v>
      </c>
      <c r="AK1136">
        <v>0.73199999999999998</v>
      </c>
      <c r="AL1136">
        <v>0.73199999999999998</v>
      </c>
      <c r="AM1136">
        <v>0.73199999999999998</v>
      </c>
      <c r="AN1136">
        <v>0.73199999999999998</v>
      </c>
      <c r="AO1136">
        <v>0.73199999999999998</v>
      </c>
      <c r="AP1136">
        <v>0.73199999999999998</v>
      </c>
      <c r="AQ1136">
        <v>0.73199999999999998</v>
      </c>
      <c r="AR1136">
        <v>0.73199999999999998</v>
      </c>
      <c r="AS1136">
        <v>0.73199999999999998</v>
      </c>
    </row>
    <row r="1137" spans="1:45">
      <c r="A1137">
        <v>0</v>
      </c>
      <c r="B1137">
        <v>0</v>
      </c>
      <c r="C1137">
        <v>0</v>
      </c>
      <c r="D1137">
        <v>0</v>
      </c>
      <c r="E1137">
        <v>0</v>
      </c>
      <c r="F1137">
        <v>0</v>
      </c>
      <c r="G1137">
        <v>0</v>
      </c>
      <c r="H1137">
        <v>0</v>
      </c>
      <c r="I1137">
        <v>0</v>
      </c>
      <c r="J1137">
        <v>0</v>
      </c>
      <c r="K1137">
        <v>0</v>
      </c>
      <c r="L1137">
        <v>0</v>
      </c>
      <c r="M1137">
        <v>0</v>
      </c>
      <c r="N1137">
        <v>0</v>
      </c>
      <c r="O1137">
        <v>0</v>
      </c>
      <c r="P1137">
        <v>0</v>
      </c>
      <c r="Q1137">
        <v>0</v>
      </c>
      <c r="R1137">
        <v>0</v>
      </c>
      <c r="S1137">
        <v>0</v>
      </c>
      <c r="T1137">
        <v>0</v>
      </c>
      <c r="U1137">
        <v>0</v>
      </c>
      <c r="V1137">
        <v>0</v>
      </c>
      <c r="W1137">
        <v>0</v>
      </c>
      <c r="X1137">
        <v>0</v>
      </c>
      <c r="Y1137">
        <v>0</v>
      </c>
      <c r="Z1137">
        <v>0</v>
      </c>
      <c r="AA1137">
        <v>0</v>
      </c>
      <c r="AB1137">
        <v>0</v>
      </c>
      <c r="AC1137">
        <v>0</v>
      </c>
      <c r="AD1137">
        <v>0</v>
      </c>
      <c r="AE1137">
        <v>0</v>
      </c>
      <c r="AF1137">
        <v>0</v>
      </c>
      <c r="AG1137">
        <v>0</v>
      </c>
      <c r="AH1137">
        <v>0</v>
      </c>
      <c r="AI1137">
        <v>0</v>
      </c>
      <c r="AJ1137">
        <v>0</v>
      </c>
      <c r="AK1137">
        <v>0</v>
      </c>
      <c r="AL1137">
        <v>0</v>
      </c>
      <c r="AM1137">
        <v>0</v>
      </c>
      <c r="AN1137">
        <v>0</v>
      </c>
      <c r="AO1137">
        <v>0</v>
      </c>
      <c r="AP1137">
        <v>0</v>
      </c>
      <c r="AQ1137">
        <v>0</v>
      </c>
      <c r="AR1137">
        <v>0</v>
      </c>
      <c r="AS1137">
        <v>0</v>
      </c>
    </row>
    <row r="1138" spans="1:45">
      <c r="A1138" t="s">
        <v>743</v>
      </c>
      <c r="B1138">
        <v>0</v>
      </c>
      <c r="C1138">
        <v>0</v>
      </c>
      <c r="D1138">
        <v>0</v>
      </c>
      <c r="E1138">
        <v>0</v>
      </c>
      <c r="F1138">
        <v>0</v>
      </c>
      <c r="G1138">
        <v>0</v>
      </c>
      <c r="H1138">
        <v>0</v>
      </c>
      <c r="I1138">
        <v>0</v>
      </c>
      <c r="J1138">
        <v>0</v>
      </c>
      <c r="K1138">
        <v>0</v>
      </c>
      <c r="L1138">
        <v>0</v>
      </c>
      <c r="M1138">
        <v>0</v>
      </c>
      <c r="N1138">
        <v>0</v>
      </c>
      <c r="O1138">
        <v>0</v>
      </c>
      <c r="P1138">
        <v>0</v>
      </c>
      <c r="Q1138">
        <v>0</v>
      </c>
      <c r="R1138">
        <v>0</v>
      </c>
      <c r="S1138">
        <v>0</v>
      </c>
      <c r="T1138">
        <v>0</v>
      </c>
      <c r="U1138">
        <v>0</v>
      </c>
      <c r="V1138">
        <v>0</v>
      </c>
      <c r="W1138">
        <v>0</v>
      </c>
      <c r="X1138">
        <v>0</v>
      </c>
      <c r="Y1138">
        <v>0</v>
      </c>
      <c r="Z1138">
        <v>0</v>
      </c>
      <c r="AA1138">
        <v>0</v>
      </c>
      <c r="AB1138">
        <v>0</v>
      </c>
      <c r="AC1138">
        <v>0</v>
      </c>
      <c r="AD1138">
        <v>0</v>
      </c>
      <c r="AE1138">
        <v>0</v>
      </c>
      <c r="AF1138">
        <v>0</v>
      </c>
      <c r="AG1138">
        <v>11.930663000000001</v>
      </c>
      <c r="AH1138">
        <v>24.179425999999999</v>
      </c>
      <c r="AI1138">
        <v>35.100000000000009</v>
      </c>
      <c r="AJ1138">
        <v>54.698800000000006</v>
      </c>
      <c r="AK1138">
        <v>80.954223999999982</v>
      </c>
      <c r="AL1138">
        <v>106.85957567999998</v>
      </c>
      <c r="AM1138">
        <v>131.4372780864</v>
      </c>
      <c r="AN1138">
        <v>155.09598814195198</v>
      </c>
      <c r="AO1138">
        <v>178.3603863632448</v>
      </c>
      <c r="AP1138">
        <v>201.54723659046658</v>
      </c>
      <c r="AQ1138">
        <v>221.70196024951326</v>
      </c>
      <c r="AR1138">
        <v>239.4381170694744</v>
      </c>
      <c r="AS1138">
        <v>251.41002292294809</v>
      </c>
    </row>
    <row r="1139" spans="1:45">
      <c r="A1139" t="s">
        <v>741</v>
      </c>
      <c r="B1139">
        <v>0</v>
      </c>
      <c r="C1139">
        <v>0</v>
      </c>
      <c r="D1139">
        <v>0</v>
      </c>
      <c r="E1139">
        <v>0</v>
      </c>
      <c r="F1139">
        <v>0</v>
      </c>
      <c r="G1139">
        <v>0</v>
      </c>
      <c r="H1139">
        <v>0</v>
      </c>
      <c r="I1139">
        <v>0</v>
      </c>
      <c r="J1139">
        <v>0</v>
      </c>
      <c r="K1139">
        <v>0</v>
      </c>
      <c r="L1139">
        <v>0</v>
      </c>
      <c r="M1139">
        <v>0</v>
      </c>
      <c r="N1139">
        <v>0</v>
      </c>
      <c r="O1139">
        <v>0</v>
      </c>
      <c r="P1139">
        <v>0</v>
      </c>
      <c r="Q1139">
        <v>0</v>
      </c>
      <c r="R1139">
        <v>0</v>
      </c>
      <c r="S1139">
        <v>0</v>
      </c>
      <c r="T1139">
        <v>0</v>
      </c>
      <c r="U1139">
        <v>0</v>
      </c>
      <c r="V1139">
        <v>0</v>
      </c>
      <c r="W1139">
        <v>0</v>
      </c>
      <c r="X1139">
        <v>0</v>
      </c>
      <c r="Y1139">
        <v>0</v>
      </c>
      <c r="Z1139">
        <v>0</v>
      </c>
      <c r="AA1139">
        <v>0</v>
      </c>
      <c r="AB1139">
        <v>0</v>
      </c>
      <c r="AC1139">
        <v>0</v>
      </c>
      <c r="AD1139">
        <v>0</v>
      </c>
      <c r="AE1139">
        <v>0</v>
      </c>
      <c r="AF1139">
        <v>0</v>
      </c>
      <c r="AG1139">
        <v>0</v>
      </c>
      <c r="AH1139">
        <v>0</v>
      </c>
      <c r="AI1139">
        <v>0.45164736334104916</v>
      </c>
      <c r="AJ1139">
        <v>0.55837037037037018</v>
      </c>
      <c r="AK1139">
        <v>0.47999999999999954</v>
      </c>
      <c r="AL1139">
        <v>0.32000000000000006</v>
      </c>
      <c r="AM1139">
        <v>0.2300000000000002</v>
      </c>
      <c r="AN1139">
        <v>0.17999999999999994</v>
      </c>
      <c r="AO1139">
        <v>0.15000000000000013</v>
      </c>
      <c r="AP1139">
        <v>0.12999999999999967</v>
      </c>
      <c r="AQ1139">
        <v>0.10000000000000009</v>
      </c>
      <c r="AR1139">
        <v>8.0000000000000293E-2</v>
      </c>
      <c r="AS1139">
        <v>4.9999999999999822E-2</v>
      </c>
    </row>
    <row r="1140" spans="1:45">
      <c r="A1140" t="s">
        <v>391</v>
      </c>
      <c r="B1140">
        <v>0</v>
      </c>
      <c r="C1140">
        <v>0</v>
      </c>
      <c r="D1140">
        <v>0</v>
      </c>
      <c r="E1140">
        <v>0</v>
      </c>
      <c r="F1140">
        <v>0</v>
      </c>
      <c r="G1140">
        <v>0</v>
      </c>
      <c r="H1140">
        <v>0</v>
      </c>
      <c r="I1140">
        <v>0</v>
      </c>
      <c r="J1140">
        <v>0</v>
      </c>
      <c r="K1140">
        <v>0</v>
      </c>
      <c r="L1140">
        <v>0</v>
      </c>
      <c r="M1140">
        <v>0</v>
      </c>
      <c r="N1140">
        <v>0</v>
      </c>
      <c r="O1140">
        <v>0</v>
      </c>
      <c r="P1140">
        <v>0</v>
      </c>
      <c r="Q1140">
        <v>0</v>
      </c>
      <c r="R1140">
        <v>0</v>
      </c>
      <c r="S1140">
        <v>0</v>
      </c>
      <c r="T1140">
        <v>0</v>
      </c>
      <c r="U1140">
        <v>0</v>
      </c>
      <c r="V1140">
        <v>0</v>
      </c>
      <c r="W1140">
        <v>0</v>
      </c>
      <c r="X1140">
        <v>0</v>
      </c>
      <c r="Y1140">
        <v>0</v>
      </c>
      <c r="Z1140">
        <v>0</v>
      </c>
      <c r="AA1140">
        <v>0</v>
      </c>
      <c r="AB1140">
        <v>0</v>
      </c>
      <c r="AC1140">
        <v>0</v>
      </c>
      <c r="AD1140">
        <v>0</v>
      </c>
      <c r="AE1140">
        <v>0</v>
      </c>
      <c r="AF1140">
        <v>0</v>
      </c>
      <c r="AG1140">
        <v>0</v>
      </c>
      <c r="AH1140">
        <v>0</v>
      </c>
      <c r="AI1140">
        <v>10.920574000000009</v>
      </c>
      <c r="AJ1140">
        <v>19.598799999999997</v>
      </c>
      <c r="AK1140">
        <v>26.255423999999977</v>
      </c>
      <c r="AL1140">
        <v>25.905351679999995</v>
      </c>
      <c r="AM1140">
        <v>24.577702406400022</v>
      </c>
      <c r="AN1140">
        <v>23.658710055551978</v>
      </c>
      <c r="AO1140">
        <v>23.264398221292822</v>
      </c>
      <c r="AP1140">
        <v>23.186850227221782</v>
      </c>
      <c r="AQ1140">
        <v>20.154723659046681</v>
      </c>
      <c r="AR1140">
        <v>17.736156819961138</v>
      </c>
      <c r="AS1140">
        <v>11.971905853473686</v>
      </c>
    </row>
    <row r="1141" spans="1:45">
      <c r="A1141" t="s">
        <v>764</v>
      </c>
      <c r="B1141">
        <v>0</v>
      </c>
      <c r="C1141">
        <v>0</v>
      </c>
      <c r="D1141">
        <v>0</v>
      </c>
      <c r="E1141">
        <v>0</v>
      </c>
      <c r="F1141">
        <v>0</v>
      </c>
      <c r="G1141">
        <v>0</v>
      </c>
      <c r="H1141">
        <v>0</v>
      </c>
      <c r="I1141">
        <v>0</v>
      </c>
      <c r="J1141">
        <v>0</v>
      </c>
      <c r="K1141">
        <v>0</v>
      </c>
      <c r="L1141">
        <v>0</v>
      </c>
      <c r="M1141">
        <v>0</v>
      </c>
      <c r="N1141">
        <v>0</v>
      </c>
      <c r="O1141">
        <v>0</v>
      </c>
      <c r="P1141">
        <v>0</v>
      </c>
      <c r="Q1141">
        <v>0</v>
      </c>
      <c r="R1141">
        <v>0</v>
      </c>
      <c r="S1141">
        <v>0</v>
      </c>
      <c r="T1141">
        <v>0</v>
      </c>
      <c r="U1141">
        <v>0</v>
      </c>
      <c r="V1141">
        <v>0</v>
      </c>
      <c r="W1141">
        <v>0</v>
      </c>
      <c r="X1141">
        <v>0</v>
      </c>
      <c r="Y1141">
        <v>0</v>
      </c>
      <c r="Z1141">
        <v>0</v>
      </c>
      <c r="AA1141">
        <v>0</v>
      </c>
      <c r="AB1141">
        <v>0</v>
      </c>
      <c r="AC1141">
        <v>0</v>
      </c>
      <c r="AD1141">
        <v>0</v>
      </c>
      <c r="AE1141">
        <v>0</v>
      </c>
      <c r="AF1141">
        <v>0</v>
      </c>
      <c r="AG1141">
        <v>0</v>
      </c>
      <c r="AH1141">
        <v>4.5278382523402806E-2</v>
      </c>
      <c r="AI1141">
        <v>4.8066718248235177E-2</v>
      </c>
      <c r="AJ1141">
        <v>5.8119912403826433E-2</v>
      </c>
      <c r="AK1141">
        <v>7.6990745208167607E-2</v>
      </c>
      <c r="AL1141">
        <v>9.146361086613454E-2</v>
      </c>
      <c r="AM1141">
        <v>0.10315688786697591</v>
      </c>
      <c r="AN1141">
        <v>0.11322808087318768</v>
      </c>
      <c r="AO1141">
        <v>0.12249229725203868</v>
      </c>
      <c r="AP1141">
        <v>0.1312662770941718</v>
      </c>
      <c r="AQ1141">
        <v>0.13734393996868893</v>
      </c>
      <c r="AR1141">
        <v>0.14164067510713729</v>
      </c>
      <c r="AS1141">
        <v>0.14157227557469393</v>
      </c>
    </row>
    <row r="1142" spans="1:45">
      <c r="A1142">
        <v>0</v>
      </c>
      <c r="B1142">
        <v>0</v>
      </c>
      <c r="C1142">
        <v>0</v>
      </c>
      <c r="D1142">
        <v>0</v>
      </c>
      <c r="E1142">
        <v>0</v>
      </c>
      <c r="F1142">
        <v>0</v>
      </c>
      <c r="G1142">
        <v>0</v>
      </c>
      <c r="H1142">
        <v>0</v>
      </c>
      <c r="I1142">
        <v>0</v>
      </c>
      <c r="J1142">
        <v>0</v>
      </c>
      <c r="K1142">
        <v>0</v>
      </c>
      <c r="L1142">
        <v>0</v>
      </c>
      <c r="M1142">
        <v>0</v>
      </c>
      <c r="N1142">
        <v>0</v>
      </c>
      <c r="O1142">
        <v>0</v>
      </c>
      <c r="P1142">
        <v>0</v>
      </c>
      <c r="Q1142">
        <v>0</v>
      </c>
      <c r="R1142">
        <v>0</v>
      </c>
      <c r="S1142">
        <v>0</v>
      </c>
      <c r="T1142">
        <v>0</v>
      </c>
      <c r="U1142">
        <v>0</v>
      </c>
      <c r="V1142">
        <v>0</v>
      </c>
      <c r="W1142">
        <v>0</v>
      </c>
      <c r="X1142">
        <v>0</v>
      </c>
      <c r="Y1142">
        <v>0</v>
      </c>
      <c r="Z1142">
        <v>0</v>
      </c>
      <c r="AA1142">
        <v>0</v>
      </c>
      <c r="AB1142">
        <v>0</v>
      </c>
      <c r="AC1142">
        <v>0</v>
      </c>
      <c r="AD1142">
        <v>0</v>
      </c>
      <c r="AE1142">
        <v>0</v>
      </c>
      <c r="AF1142">
        <v>0</v>
      </c>
      <c r="AG1142">
        <v>0</v>
      </c>
      <c r="AH1142">
        <v>0</v>
      </c>
      <c r="AI1142">
        <v>0</v>
      </c>
      <c r="AJ1142">
        <v>0</v>
      </c>
      <c r="AK1142">
        <v>0</v>
      </c>
      <c r="AL1142">
        <v>0</v>
      </c>
      <c r="AM1142">
        <v>0</v>
      </c>
      <c r="AN1142">
        <v>0</v>
      </c>
      <c r="AO1142">
        <v>0</v>
      </c>
      <c r="AP1142">
        <v>0</v>
      </c>
      <c r="AQ1142">
        <v>0</v>
      </c>
      <c r="AR1142">
        <v>0</v>
      </c>
      <c r="AS1142">
        <v>0</v>
      </c>
    </row>
    <row r="1143" spans="1:45">
      <c r="A1143" t="s">
        <v>757</v>
      </c>
      <c r="B1143">
        <v>0</v>
      </c>
      <c r="C1143">
        <v>0</v>
      </c>
      <c r="D1143">
        <v>0</v>
      </c>
      <c r="E1143">
        <v>0</v>
      </c>
      <c r="F1143">
        <v>0</v>
      </c>
      <c r="G1143">
        <v>0</v>
      </c>
      <c r="H1143">
        <v>0</v>
      </c>
      <c r="I1143">
        <v>0</v>
      </c>
      <c r="J1143">
        <v>0</v>
      </c>
      <c r="K1143">
        <v>0</v>
      </c>
      <c r="L1143">
        <v>0</v>
      </c>
      <c r="M1143">
        <v>0</v>
      </c>
      <c r="N1143">
        <v>0</v>
      </c>
      <c r="O1143">
        <v>0</v>
      </c>
      <c r="P1143">
        <v>0</v>
      </c>
      <c r="Q1143">
        <v>0</v>
      </c>
      <c r="R1143">
        <v>0</v>
      </c>
      <c r="S1143">
        <v>0</v>
      </c>
      <c r="T1143">
        <v>0</v>
      </c>
      <c r="U1143">
        <v>0</v>
      </c>
      <c r="V1143">
        <v>0</v>
      </c>
      <c r="W1143">
        <v>0</v>
      </c>
      <c r="X1143">
        <v>0</v>
      </c>
      <c r="Y1143">
        <v>0</v>
      </c>
      <c r="Z1143">
        <v>0</v>
      </c>
      <c r="AA1143">
        <v>0</v>
      </c>
      <c r="AB1143">
        <v>0</v>
      </c>
      <c r="AC1143">
        <v>0</v>
      </c>
      <c r="AD1143">
        <v>0</v>
      </c>
      <c r="AE1143">
        <v>0</v>
      </c>
      <c r="AF1143">
        <v>0</v>
      </c>
      <c r="AG1143">
        <v>0</v>
      </c>
      <c r="AH1143">
        <v>0</v>
      </c>
      <c r="AI1143">
        <v>0</v>
      </c>
      <c r="AJ1143">
        <v>55.698800000000006</v>
      </c>
      <c r="AK1143">
        <v>74.954223999999982</v>
      </c>
      <c r="AL1143">
        <v>98.310809625599973</v>
      </c>
      <c r="AM1143">
        <v>0</v>
      </c>
      <c r="AN1143">
        <v>0</v>
      </c>
      <c r="AO1143">
        <v>0</v>
      </c>
      <c r="AP1143">
        <v>0</v>
      </c>
      <c r="AQ1143">
        <v>0</v>
      </c>
      <c r="AR1143">
        <v>0</v>
      </c>
      <c r="AS1143">
        <v>0</v>
      </c>
    </row>
    <row r="1144" spans="1:45">
      <c r="A1144" t="s">
        <v>756</v>
      </c>
      <c r="B1144">
        <v>0</v>
      </c>
      <c r="C1144">
        <v>0</v>
      </c>
      <c r="D1144">
        <v>0</v>
      </c>
      <c r="E1144">
        <v>0</v>
      </c>
      <c r="F1144">
        <v>0</v>
      </c>
      <c r="G1144">
        <v>0</v>
      </c>
      <c r="H1144">
        <v>0</v>
      </c>
      <c r="I1144">
        <v>0</v>
      </c>
      <c r="J1144">
        <v>0</v>
      </c>
      <c r="K1144">
        <v>0</v>
      </c>
      <c r="L1144">
        <v>0</v>
      </c>
      <c r="M1144">
        <v>0</v>
      </c>
      <c r="N1144">
        <v>0</v>
      </c>
      <c r="O1144">
        <v>0</v>
      </c>
      <c r="P1144">
        <v>0</v>
      </c>
      <c r="Q1144">
        <v>0</v>
      </c>
      <c r="R1144">
        <v>0</v>
      </c>
      <c r="S1144">
        <v>0</v>
      </c>
      <c r="T1144">
        <v>0</v>
      </c>
      <c r="U1144">
        <v>0</v>
      </c>
      <c r="V1144">
        <v>0</v>
      </c>
      <c r="W1144">
        <v>0</v>
      </c>
      <c r="X1144">
        <v>0</v>
      </c>
      <c r="Y1144">
        <v>0</v>
      </c>
      <c r="Z1144">
        <v>0</v>
      </c>
      <c r="AA1144">
        <v>0</v>
      </c>
      <c r="AB1144">
        <v>0</v>
      </c>
      <c r="AC1144">
        <v>0</v>
      </c>
      <c r="AD1144">
        <v>0</v>
      </c>
      <c r="AE1144">
        <v>0</v>
      </c>
      <c r="AF1144">
        <v>0</v>
      </c>
      <c r="AG1144">
        <v>0</v>
      </c>
      <c r="AH1144">
        <v>0</v>
      </c>
      <c r="AI1144">
        <v>0</v>
      </c>
      <c r="AJ1144">
        <v>1.0182819367152478</v>
      </c>
      <c r="AK1144">
        <v>0.92588404034358973</v>
      </c>
      <c r="AL1144">
        <v>0</v>
      </c>
      <c r="AM1144">
        <v>0</v>
      </c>
      <c r="AN1144">
        <v>0</v>
      </c>
      <c r="AO1144">
        <v>0</v>
      </c>
      <c r="AP1144">
        <v>0</v>
      </c>
      <c r="AQ1144">
        <v>0</v>
      </c>
      <c r="AR1144">
        <v>0</v>
      </c>
      <c r="AS1144">
        <v>0</v>
      </c>
    </row>
    <row r="1145" spans="1:45">
      <c r="A1145">
        <v>0</v>
      </c>
      <c r="B1145">
        <v>0</v>
      </c>
      <c r="C1145">
        <v>0</v>
      </c>
      <c r="D1145">
        <v>0</v>
      </c>
      <c r="E1145">
        <v>0</v>
      </c>
      <c r="F1145">
        <v>0</v>
      </c>
      <c r="G1145">
        <v>0</v>
      </c>
      <c r="H1145">
        <v>0</v>
      </c>
      <c r="I1145">
        <v>0</v>
      </c>
      <c r="J1145">
        <v>0</v>
      </c>
      <c r="K1145">
        <v>0</v>
      </c>
      <c r="L1145">
        <v>0</v>
      </c>
      <c r="M1145">
        <v>0</v>
      </c>
      <c r="N1145">
        <v>0</v>
      </c>
      <c r="O1145">
        <v>0</v>
      </c>
      <c r="P1145">
        <v>0</v>
      </c>
      <c r="Q1145">
        <v>0</v>
      </c>
      <c r="R1145">
        <v>0</v>
      </c>
      <c r="S1145">
        <v>0</v>
      </c>
      <c r="T1145">
        <v>0</v>
      </c>
      <c r="U1145">
        <v>0</v>
      </c>
      <c r="V1145">
        <v>0</v>
      </c>
      <c r="W1145">
        <v>0</v>
      </c>
      <c r="X1145">
        <v>0</v>
      </c>
      <c r="Y1145">
        <v>0</v>
      </c>
      <c r="Z1145">
        <v>0</v>
      </c>
      <c r="AA1145">
        <v>0</v>
      </c>
      <c r="AB1145">
        <v>0</v>
      </c>
      <c r="AC1145">
        <v>0</v>
      </c>
      <c r="AD1145">
        <v>0</v>
      </c>
      <c r="AE1145">
        <v>0</v>
      </c>
      <c r="AF1145">
        <v>0</v>
      </c>
      <c r="AG1145">
        <v>0</v>
      </c>
      <c r="AH1145">
        <v>0</v>
      </c>
      <c r="AI1145">
        <v>0</v>
      </c>
      <c r="AJ1145">
        <v>0</v>
      </c>
      <c r="AK1145">
        <v>0</v>
      </c>
      <c r="AL1145">
        <v>0</v>
      </c>
      <c r="AM1145">
        <v>0</v>
      </c>
      <c r="AN1145">
        <v>0</v>
      </c>
      <c r="AO1145">
        <v>0</v>
      </c>
      <c r="AP1145">
        <v>0</v>
      </c>
      <c r="AQ1145">
        <v>0</v>
      </c>
      <c r="AR1145">
        <v>0</v>
      </c>
      <c r="AS1145">
        <v>0</v>
      </c>
    </row>
    <row r="1146" spans="1:45">
      <c r="A1146">
        <v>0</v>
      </c>
      <c r="B1146">
        <v>0</v>
      </c>
      <c r="C1146">
        <v>0</v>
      </c>
      <c r="D1146">
        <v>0</v>
      </c>
      <c r="E1146">
        <v>0</v>
      </c>
      <c r="F1146">
        <v>0</v>
      </c>
      <c r="G1146">
        <v>0</v>
      </c>
      <c r="H1146">
        <v>0</v>
      </c>
      <c r="I1146">
        <v>0</v>
      </c>
      <c r="J1146">
        <v>0</v>
      </c>
      <c r="K1146">
        <v>0</v>
      </c>
      <c r="L1146">
        <v>0</v>
      </c>
      <c r="M1146">
        <v>0</v>
      </c>
      <c r="N1146">
        <v>0</v>
      </c>
      <c r="O1146">
        <v>0</v>
      </c>
      <c r="P1146">
        <v>0</v>
      </c>
      <c r="Q1146">
        <v>0</v>
      </c>
      <c r="R1146">
        <v>0</v>
      </c>
      <c r="S1146">
        <v>0</v>
      </c>
      <c r="T1146">
        <v>0</v>
      </c>
      <c r="U1146">
        <v>0</v>
      </c>
      <c r="V1146">
        <v>0</v>
      </c>
      <c r="W1146">
        <v>0</v>
      </c>
      <c r="X1146">
        <v>0</v>
      </c>
      <c r="Y1146">
        <v>0</v>
      </c>
      <c r="Z1146">
        <v>0</v>
      </c>
      <c r="AA1146">
        <v>0</v>
      </c>
      <c r="AB1146">
        <v>0</v>
      </c>
      <c r="AC1146">
        <v>0</v>
      </c>
      <c r="AD1146">
        <v>0</v>
      </c>
      <c r="AE1146">
        <v>0</v>
      </c>
      <c r="AF1146">
        <v>0</v>
      </c>
      <c r="AG1146">
        <v>0</v>
      </c>
      <c r="AH1146">
        <v>0</v>
      </c>
      <c r="AI1146">
        <v>0</v>
      </c>
      <c r="AJ1146">
        <v>0</v>
      </c>
      <c r="AK1146">
        <v>0</v>
      </c>
      <c r="AL1146">
        <v>0</v>
      </c>
      <c r="AM1146">
        <v>0</v>
      </c>
      <c r="AN1146">
        <v>0</v>
      </c>
      <c r="AO1146">
        <v>0</v>
      </c>
      <c r="AP1146">
        <v>0</v>
      </c>
      <c r="AQ1146">
        <v>0</v>
      </c>
      <c r="AR1146">
        <v>0</v>
      </c>
      <c r="AS1146">
        <v>0</v>
      </c>
    </row>
    <row r="1147" spans="1:45">
      <c r="A1147" t="s">
        <v>755</v>
      </c>
      <c r="B1147">
        <v>0</v>
      </c>
      <c r="C1147">
        <v>0</v>
      </c>
      <c r="D1147">
        <v>0</v>
      </c>
      <c r="E1147">
        <v>0</v>
      </c>
      <c r="F1147">
        <v>0</v>
      </c>
      <c r="G1147">
        <v>0</v>
      </c>
      <c r="H1147">
        <v>0</v>
      </c>
      <c r="I1147">
        <v>0</v>
      </c>
      <c r="J1147">
        <v>0</v>
      </c>
      <c r="K1147">
        <v>0</v>
      </c>
      <c r="L1147">
        <v>0</v>
      </c>
      <c r="M1147">
        <v>0</v>
      </c>
      <c r="N1147">
        <v>0</v>
      </c>
      <c r="O1147">
        <v>0</v>
      </c>
      <c r="P1147">
        <v>0</v>
      </c>
      <c r="Q1147">
        <v>0</v>
      </c>
      <c r="R1147">
        <v>0</v>
      </c>
      <c r="S1147">
        <v>0</v>
      </c>
      <c r="T1147">
        <v>0</v>
      </c>
      <c r="U1147">
        <v>0</v>
      </c>
      <c r="V1147">
        <v>0</v>
      </c>
      <c r="W1147">
        <v>0</v>
      </c>
      <c r="X1147">
        <v>0</v>
      </c>
      <c r="Y1147">
        <v>0</v>
      </c>
      <c r="Z1147">
        <v>0</v>
      </c>
      <c r="AA1147">
        <v>0</v>
      </c>
      <c r="AB1147">
        <v>0</v>
      </c>
      <c r="AC1147">
        <v>0</v>
      </c>
      <c r="AD1147">
        <v>0</v>
      </c>
      <c r="AE1147">
        <v>0</v>
      </c>
      <c r="AF1147">
        <v>0</v>
      </c>
      <c r="AG1147">
        <v>0</v>
      </c>
      <c r="AH1147">
        <v>0</v>
      </c>
      <c r="AI1147">
        <v>-5</v>
      </c>
      <c r="AJ1147">
        <v>-1</v>
      </c>
      <c r="AK1147">
        <v>6</v>
      </c>
      <c r="AL1147">
        <v>8.5487660543999979</v>
      </c>
      <c r="AM1147">
        <v>13.143727808640001</v>
      </c>
      <c r="AN1147">
        <v>18.611518577034236</v>
      </c>
      <c r="AO1147">
        <v>24.970454090854275</v>
      </c>
      <c r="AP1147">
        <v>32.247557854474657</v>
      </c>
      <c r="AQ1147">
        <v>39.906352844912384</v>
      </c>
      <c r="AR1147">
        <v>47.887623413894886</v>
      </c>
      <c r="AS1147">
        <v>55.310205043048576</v>
      </c>
    </row>
    <row r="1148" spans="1:45">
      <c r="A1148" t="s">
        <v>758</v>
      </c>
      <c r="B1148">
        <v>0</v>
      </c>
      <c r="C1148">
        <v>0</v>
      </c>
      <c r="D1148">
        <v>0</v>
      </c>
      <c r="E1148">
        <v>0</v>
      </c>
      <c r="F1148">
        <v>0</v>
      </c>
      <c r="G1148">
        <v>0</v>
      </c>
      <c r="H1148">
        <v>0</v>
      </c>
      <c r="I1148">
        <v>0</v>
      </c>
      <c r="J1148">
        <v>0</v>
      </c>
      <c r="K1148">
        <v>0</v>
      </c>
      <c r="L1148">
        <v>0</v>
      </c>
      <c r="M1148">
        <v>0</v>
      </c>
      <c r="N1148">
        <v>0</v>
      </c>
      <c r="O1148">
        <v>0</v>
      </c>
      <c r="P1148">
        <v>0</v>
      </c>
      <c r="Q1148">
        <v>0</v>
      </c>
      <c r="R1148">
        <v>0</v>
      </c>
      <c r="S1148">
        <v>0</v>
      </c>
      <c r="T1148">
        <v>0</v>
      </c>
      <c r="U1148">
        <v>0</v>
      </c>
      <c r="V1148">
        <v>0</v>
      </c>
      <c r="W1148">
        <v>0</v>
      </c>
      <c r="X1148">
        <v>0</v>
      </c>
      <c r="Y1148">
        <v>0</v>
      </c>
      <c r="Z1148">
        <v>0</v>
      </c>
      <c r="AA1148">
        <v>0</v>
      </c>
      <c r="AB1148">
        <v>0</v>
      </c>
      <c r="AC1148">
        <v>0</v>
      </c>
      <c r="AD1148">
        <v>0</v>
      </c>
      <c r="AE1148">
        <v>0</v>
      </c>
      <c r="AF1148">
        <v>0</v>
      </c>
      <c r="AG1148">
        <v>0</v>
      </c>
      <c r="AH1148">
        <v>0</v>
      </c>
      <c r="AI1148">
        <v>0</v>
      </c>
      <c r="AJ1148">
        <v>0</v>
      </c>
      <c r="AK1148">
        <v>7.4115959656410282E-2</v>
      </c>
      <c r="AL1148">
        <v>0.08</v>
      </c>
      <c r="AM1148">
        <v>0.1</v>
      </c>
      <c r="AN1148">
        <v>0.12</v>
      </c>
      <c r="AO1148">
        <v>0.14000000000000001</v>
      </c>
      <c r="AP1148">
        <v>0.16</v>
      </c>
      <c r="AQ1148">
        <v>0.18</v>
      </c>
      <c r="AR1148">
        <v>0.2</v>
      </c>
      <c r="AS1148">
        <v>0.22</v>
      </c>
    </row>
    <row r="1149" spans="1:45">
      <c r="A1149" t="s">
        <v>759</v>
      </c>
      <c r="B1149">
        <v>0</v>
      </c>
      <c r="C1149">
        <v>0</v>
      </c>
      <c r="D1149">
        <v>0</v>
      </c>
      <c r="E1149">
        <v>0</v>
      </c>
      <c r="F1149">
        <v>0</v>
      </c>
      <c r="G1149">
        <v>0</v>
      </c>
      <c r="H1149">
        <v>0</v>
      </c>
      <c r="I1149">
        <v>0</v>
      </c>
      <c r="J1149">
        <v>0</v>
      </c>
      <c r="K1149">
        <v>0</v>
      </c>
      <c r="L1149">
        <v>0</v>
      </c>
      <c r="M1149">
        <v>0</v>
      </c>
      <c r="N1149">
        <v>0</v>
      </c>
      <c r="O1149">
        <v>0</v>
      </c>
      <c r="P1149">
        <v>0</v>
      </c>
      <c r="Q1149">
        <v>0</v>
      </c>
      <c r="R1149">
        <v>0</v>
      </c>
      <c r="S1149">
        <v>0</v>
      </c>
      <c r="T1149">
        <v>0</v>
      </c>
      <c r="U1149">
        <v>0</v>
      </c>
      <c r="V1149">
        <v>0</v>
      </c>
      <c r="W1149">
        <v>0</v>
      </c>
      <c r="X1149">
        <v>0</v>
      </c>
      <c r="Y1149">
        <v>0</v>
      </c>
      <c r="Z1149">
        <v>0</v>
      </c>
      <c r="AA1149">
        <v>0</v>
      </c>
      <c r="AB1149">
        <v>0</v>
      </c>
      <c r="AC1149">
        <v>0</v>
      </c>
      <c r="AD1149">
        <v>0</v>
      </c>
      <c r="AE1149">
        <v>0</v>
      </c>
      <c r="AF1149">
        <v>0</v>
      </c>
      <c r="AG1149">
        <v>0</v>
      </c>
      <c r="AH1149">
        <v>0</v>
      </c>
      <c r="AI1149">
        <v>0</v>
      </c>
      <c r="AJ1149">
        <v>0</v>
      </c>
      <c r="AK1149">
        <v>1.9863077187917959E-2</v>
      </c>
      <c r="AL1149">
        <v>2.1439999999999997E-2</v>
      </c>
      <c r="AM1149">
        <v>2.6800000000000008E-2</v>
      </c>
      <c r="AN1149">
        <v>3.2160000000000001E-2</v>
      </c>
      <c r="AO1149">
        <v>3.7520000000000012E-2</v>
      </c>
      <c r="AP1149">
        <v>4.2880000000000008E-2</v>
      </c>
      <c r="AQ1149">
        <v>4.8239999999999998E-2</v>
      </c>
      <c r="AR1149">
        <v>5.3600000000000023E-2</v>
      </c>
      <c r="AS1149">
        <v>5.8959999999999999E-2</v>
      </c>
    </row>
    <row r="1150" spans="1:45">
      <c r="A1150">
        <v>0</v>
      </c>
      <c r="B1150">
        <v>0</v>
      </c>
      <c r="C1150">
        <v>0</v>
      </c>
      <c r="D1150">
        <v>0</v>
      </c>
      <c r="E1150">
        <v>0</v>
      </c>
      <c r="F1150">
        <v>0</v>
      </c>
      <c r="G1150">
        <v>0</v>
      </c>
      <c r="H1150">
        <v>0</v>
      </c>
      <c r="I1150">
        <v>0</v>
      </c>
      <c r="J1150">
        <v>0</v>
      </c>
      <c r="K1150">
        <v>0</v>
      </c>
      <c r="L1150">
        <v>0</v>
      </c>
      <c r="M1150">
        <v>0</v>
      </c>
      <c r="N1150">
        <v>0</v>
      </c>
      <c r="O1150">
        <v>0</v>
      </c>
      <c r="P1150">
        <v>0</v>
      </c>
      <c r="Q1150">
        <v>0</v>
      </c>
      <c r="R1150">
        <v>0</v>
      </c>
      <c r="S1150">
        <v>0</v>
      </c>
      <c r="T1150">
        <v>0</v>
      </c>
      <c r="U1150">
        <v>0</v>
      </c>
      <c r="V1150">
        <v>0</v>
      </c>
      <c r="W1150">
        <v>0</v>
      </c>
      <c r="X1150">
        <v>0</v>
      </c>
      <c r="Y1150">
        <v>0</v>
      </c>
      <c r="Z1150">
        <v>0</v>
      </c>
      <c r="AA1150">
        <v>0</v>
      </c>
      <c r="AB1150">
        <v>0</v>
      </c>
      <c r="AC1150">
        <v>0</v>
      </c>
      <c r="AD1150">
        <v>0</v>
      </c>
      <c r="AE1150">
        <v>0</v>
      </c>
      <c r="AF1150">
        <v>0</v>
      </c>
      <c r="AG1150">
        <v>0</v>
      </c>
      <c r="AH1150">
        <v>0</v>
      </c>
      <c r="AI1150">
        <v>0</v>
      </c>
      <c r="AJ1150">
        <v>0</v>
      </c>
      <c r="AK1150">
        <v>0</v>
      </c>
      <c r="AL1150">
        <v>0</v>
      </c>
      <c r="AM1150">
        <v>0</v>
      </c>
      <c r="AN1150">
        <v>0</v>
      </c>
      <c r="AO1150">
        <v>0</v>
      </c>
      <c r="AP1150">
        <v>0</v>
      </c>
      <c r="AQ1150">
        <v>0</v>
      </c>
      <c r="AR1150">
        <v>0</v>
      </c>
      <c r="AS1150">
        <v>0</v>
      </c>
    </row>
    <row r="1151" spans="1:45">
      <c r="A1151" t="s">
        <v>762</v>
      </c>
      <c r="B1151">
        <v>0</v>
      </c>
      <c r="C1151">
        <v>0</v>
      </c>
      <c r="D1151">
        <v>0</v>
      </c>
      <c r="E1151">
        <v>0</v>
      </c>
      <c r="F1151">
        <v>0</v>
      </c>
      <c r="G1151">
        <v>0</v>
      </c>
      <c r="H1151">
        <v>0</v>
      </c>
      <c r="I1151">
        <v>0</v>
      </c>
      <c r="J1151">
        <v>0</v>
      </c>
      <c r="K1151">
        <v>0</v>
      </c>
      <c r="L1151">
        <v>0</v>
      </c>
      <c r="M1151">
        <v>0</v>
      </c>
      <c r="N1151">
        <v>0</v>
      </c>
      <c r="O1151">
        <v>0</v>
      </c>
      <c r="P1151">
        <v>0</v>
      </c>
      <c r="Q1151">
        <v>0</v>
      </c>
      <c r="R1151">
        <v>0</v>
      </c>
      <c r="S1151">
        <v>0</v>
      </c>
      <c r="T1151">
        <v>0</v>
      </c>
      <c r="U1151">
        <v>0</v>
      </c>
      <c r="V1151">
        <v>0</v>
      </c>
      <c r="W1151">
        <v>0</v>
      </c>
      <c r="X1151">
        <v>0</v>
      </c>
      <c r="Y1151">
        <v>0</v>
      </c>
      <c r="Z1151">
        <v>0</v>
      </c>
      <c r="AA1151">
        <v>0</v>
      </c>
      <c r="AB1151">
        <v>0</v>
      </c>
      <c r="AC1151">
        <v>0</v>
      </c>
      <c r="AD1151">
        <v>0</v>
      </c>
      <c r="AE1151">
        <v>0</v>
      </c>
      <c r="AF1151">
        <v>0</v>
      </c>
      <c r="AG1151">
        <v>0</v>
      </c>
      <c r="AH1151">
        <v>0</v>
      </c>
      <c r="AI1151">
        <v>0</v>
      </c>
      <c r="AJ1151">
        <v>0</v>
      </c>
      <c r="AK1151">
        <v>0</v>
      </c>
      <c r="AL1151">
        <v>0</v>
      </c>
      <c r="AM1151">
        <v>0</v>
      </c>
      <c r="AN1151">
        <v>0</v>
      </c>
      <c r="AO1151">
        <v>0</v>
      </c>
      <c r="AP1151">
        <v>0</v>
      </c>
      <c r="AQ1151">
        <v>0</v>
      </c>
      <c r="AR1151">
        <v>0</v>
      </c>
      <c r="AS1151">
        <v>0</v>
      </c>
    </row>
    <row r="1152" spans="1:45">
      <c r="A1152" t="s">
        <v>749</v>
      </c>
      <c r="B1152">
        <v>0</v>
      </c>
      <c r="C1152">
        <v>0</v>
      </c>
      <c r="D1152">
        <v>0</v>
      </c>
      <c r="E1152">
        <v>0</v>
      </c>
      <c r="F1152">
        <v>0</v>
      </c>
      <c r="G1152">
        <v>0</v>
      </c>
      <c r="H1152">
        <v>0</v>
      </c>
      <c r="I1152">
        <v>0</v>
      </c>
      <c r="J1152">
        <v>0</v>
      </c>
      <c r="K1152">
        <v>0</v>
      </c>
      <c r="L1152">
        <v>0</v>
      </c>
      <c r="M1152">
        <v>0</v>
      </c>
      <c r="N1152">
        <v>0</v>
      </c>
      <c r="O1152">
        <v>0</v>
      </c>
      <c r="P1152">
        <v>0</v>
      </c>
      <c r="Q1152">
        <v>0</v>
      </c>
      <c r="R1152">
        <v>0</v>
      </c>
      <c r="S1152">
        <v>0</v>
      </c>
      <c r="T1152">
        <v>0</v>
      </c>
      <c r="U1152">
        <v>0</v>
      </c>
      <c r="V1152">
        <v>0</v>
      </c>
      <c r="W1152">
        <v>0</v>
      </c>
      <c r="X1152">
        <v>0</v>
      </c>
      <c r="Y1152">
        <v>0</v>
      </c>
      <c r="Z1152">
        <v>0</v>
      </c>
      <c r="AA1152">
        <v>0</v>
      </c>
      <c r="AB1152">
        <v>0</v>
      </c>
      <c r="AC1152">
        <v>0</v>
      </c>
      <c r="AD1152">
        <v>0</v>
      </c>
      <c r="AE1152">
        <v>0</v>
      </c>
      <c r="AF1152">
        <v>589.41800000000001</v>
      </c>
      <c r="AG1152">
        <v>988.24800000000005</v>
      </c>
      <c r="AH1152">
        <v>1323.17</v>
      </c>
      <c r="AI1152">
        <v>1799.146</v>
      </c>
      <c r="AJ1152">
        <v>2296.6930000000002</v>
      </c>
      <c r="AK1152">
        <v>2563.2157954081995</v>
      </c>
      <c r="AL1152">
        <v>2847.0959738561442</v>
      </c>
      <c r="AM1152">
        <v>3107.2199264719088</v>
      </c>
      <c r="AN1152">
        <v>3339.3379724837168</v>
      </c>
      <c r="AO1152">
        <v>3557.1484047335016</v>
      </c>
      <c r="AP1152">
        <v>3759.1063119749115</v>
      </c>
      <c r="AQ1152">
        <v>3950.6861522881327</v>
      </c>
      <c r="AR1152">
        <v>4140.8800410810927</v>
      </c>
      <c r="AS1152">
        <v>4340.4971044427466</v>
      </c>
    </row>
    <row r="1153" spans="1:45">
      <c r="A1153" t="s">
        <v>746</v>
      </c>
      <c r="B1153">
        <v>0</v>
      </c>
      <c r="C1153">
        <v>0</v>
      </c>
      <c r="D1153">
        <v>0</v>
      </c>
      <c r="E1153">
        <v>0</v>
      </c>
      <c r="F1153">
        <v>0</v>
      </c>
      <c r="G1153">
        <v>0</v>
      </c>
      <c r="H1153">
        <v>0</v>
      </c>
      <c r="I1153">
        <v>0</v>
      </c>
      <c r="J1153">
        <v>0</v>
      </c>
      <c r="K1153">
        <v>0</v>
      </c>
      <c r="L1153">
        <v>0</v>
      </c>
      <c r="M1153">
        <v>0</v>
      </c>
      <c r="N1153">
        <v>0</v>
      </c>
      <c r="O1153">
        <v>0</v>
      </c>
      <c r="P1153">
        <v>0</v>
      </c>
      <c r="Q1153">
        <v>0</v>
      </c>
      <c r="R1153">
        <v>0</v>
      </c>
      <c r="S1153">
        <v>0</v>
      </c>
      <c r="T1153">
        <v>0</v>
      </c>
      <c r="U1153">
        <v>0</v>
      </c>
      <c r="V1153">
        <v>0</v>
      </c>
      <c r="W1153">
        <v>0</v>
      </c>
      <c r="X1153">
        <v>0</v>
      </c>
      <c r="Y1153">
        <v>0</v>
      </c>
      <c r="Z1153">
        <v>0</v>
      </c>
      <c r="AA1153">
        <v>0</v>
      </c>
      <c r="AB1153">
        <v>0</v>
      </c>
      <c r="AC1153">
        <v>0</v>
      </c>
      <c r="AD1153">
        <v>0</v>
      </c>
      <c r="AE1153">
        <v>0</v>
      </c>
      <c r="AF1153">
        <v>351.75900000000001</v>
      </c>
      <c r="AG1153">
        <v>585.49300000000005</v>
      </c>
      <c r="AH1153">
        <v>789.15300000000002</v>
      </c>
      <c r="AI1153">
        <v>1068.9110000000001</v>
      </c>
      <c r="AJ1153">
        <v>1355.556</v>
      </c>
      <c r="AK1153">
        <v>1511.7358573829742</v>
      </c>
      <c r="AL1153">
        <v>1678.7671197023446</v>
      </c>
      <c r="AM1153">
        <v>1833.0706107626897</v>
      </c>
      <c r="AN1153">
        <v>1969.57186017404</v>
      </c>
      <c r="AO1153">
        <v>2101.0536921308585</v>
      </c>
      <c r="AP1153">
        <v>2223.6987339427069</v>
      </c>
      <c r="AQ1153">
        <v>2336.4761602050753</v>
      </c>
      <c r="AR1153">
        <v>2450.4184777740629</v>
      </c>
      <c r="AS1153">
        <v>2564.6548930889885</v>
      </c>
    </row>
    <row r="1154" spans="1:45">
      <c r="A1154" t="s">
        <v>747</v>
      </c>
      <c r="B1154">
        <v>0</v>
      </c>
      <c r="C1154">
        <v>0</v>
      </c>
      <c r="D1154">
        <v>0</v>
      </c>
      <c r="E1154">
        <v>0</v>
      </c>
      <c r="F1154">
        <v>0</v>
      </c>
      <c r="G1154">
        <v>0</v>
      </c>
      <c r="H1154">
        <v>0</v>
      </c>
      <c r="I1154">
        <v>0</v>
      </c>
      <c r="J1154">
        <v>0</v>
      </c>
      <c r="K1154">
        <v>0</v>
      </c>
      <c r="L1154">
        <v>0</v>
      </c>
      <c r="M1154">
        <v>0</v>
      </c>
      <c r="N1154">
        <v>0</v>
      </c>
      <c r="O1154">
        <v>0</v>
      </c>
      <c r="P1154">
        <v>0</v>
      </c>
      <c r="Q1154">
        <v>0</v>
      </c>
      <c r="R1154">
        <v>0</v>
      </c>
      <c r="S1154">
        <v>0</v>
      </c>
      <c r="T1154">
        <v>0</v>
      </c>
      <c r="U1154">
        <v>0</v>
      </c>
      <c r="V1154">
        <v>0</v>
      </c>
      <c r="W1154">
        <v>0</v>
      </c>
      <c r="X1154">
        <v>0</v>
      </c>
      <c r="Y1154">
        <v>0</v>
      </c>
      <c r="Z1154">
        <v>0</v>
      </c>
      <c r="AA1154">
        <v>0</v>
      </c>
      <c r="AB1154">
        <v>0</v>
      </c>
      <c r="AC1154">
        <v>0</v>
      </c>
      <c r="AD1154">
        <v>0</v>
      </c>
      <c r="AE1154">
        <v>0</v>
      </c>
      <c r="AF1154">
        <v>237.65899999999999</v>
      </c>
      <c r="AG1154">
        <v>402.755</v>
      </c>
      <c r="AH1154">
        <v>534.01700000000005</v>
      </c>
      <c r="AI1154">
        <v>730.2349999999999</v>
      </c>
      <c r="AJ1154">
        <v>941.13700000000017</v>
      </c>
      <c r="AK1154">
        <v>1051.4799380252252</v>
      </c>
      <c r="AL1154">
        <v>1168.3288541537995</v>
      </c>
      <c r="AM1154">
        <v>1274.1493157092191</v>
      </c>
      <c r="AN1154">
        <v>1369.7661123096768</v>
      </c>
      <c r="AO1154">
        <v>1456.0947126026431</v>
      </c>
      <c r="AP1154">
        <v>1535.4075780322046</v>
      </c>
      <c r="AQ1154">
        <v>1614.2099920830574</v>
      </c>
      <c r="AR1154">
        <v>1690.4615633070298</v>
      </c>
      <c r="AS1154">
        <v>1775.8422113537581</v>
      </c>
    </row>
    <row r="1155" spans="1:45">
      <c r="A1155" t="s">
        <v>741</v>
      </c>
      <c r="B1155">
        <v>0</v>
      </c>
      <c r="C1155">
        <v>0</v>
      </c>
      <c r="D1155">
        <v>0</v>
      </c>
      <c r="E1155">
        <v>0</v>
      </c>
      <c r="F1155">
        <v>0</v>
      </c>
      <c r="G1155">
        <v>0</v>
      </c>
      <c r="H1155">
        <v>0</v>
      </c>
      <c r="I1155">
        <v>0</v>
      </c>
      <c r="J1155">
        <v>0</v>
      </c>
      <c r="K1155">
        <v>0</v>
      </c>
      <c r="L1155">
        <v>0</v>
      </c>
      <c r="M1155">
        <v>0</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0.36743774074608071</v>
      </c>
      <c r="AJ1155">
        <v>0.2888138749854503</v>
      </c>
      <c r="AK1155">
        <v>0.11724428858415403</v>
      </c>
      <c r="AL1155">
        <v>0.11112805095266687</v>
      </c>
      <c r="AM1155">
        <v>9.0574208776229792E-2</v>
      </c>
      <c r="AN1155">
        <v>7.5043635327179281E-2</v>
      </c>
      <c r="AO1155">
        <v>6.3024336430254069E-2</v>
      </c>
      <c r="AP1155">
        <v>5.4469578622256432E-2</v>
      </c>
      <c r="AQ1155">
        <v>5.1323449993549541E-2</v>
      </c>
      <c r="AR1155">
        <v>4.7237702404241411E-2</v>
      </c>
      <c r="AS1155">
        <v>5.0507299248909954E-2</v>
      </c>
    </row>
    <row r="1156" spans="1:45">
      <c r="A1156">
        <v>0</v>
      </c>
      <c r="B1156">
        <v>0</v>
      </c>
      <c r="C1156">
        <v>0</v>
      </c>
      <c r="D1156">
        <v>0</v>
      </c>
      <c r="E1156">
        <v>0</v>
      </c>
      <c r="F1156">
        <v>0</v>
      </c>
      <c r="G1156">
        <v>0</v>
      </c>
      <c r="H1156">
        <v>0</v>
      </c>
      <c r="I1156">
        <v>0</v>
      </c>
      <c r="J1156">
        <v>0</v>
      </c>
      <c r="K1156">
        <v>0</v>
      </c>
      <c r="L1156">
        <v>0</v>
      </c>
      <c r="M1156">
        <v>0</v>
      </c>
      <c r="N1156">
        <v>0</v>
      </c>
      <c r="O1156">
        <v>0</v>
      </c>
      <c r="P1156">
        <v>0</v>
      </c>
      <c r="Q1156">
        <v>0</v>
      </c>
      <c r="R1156">
        <v>0</v>
      </c>
      <c r="S1156">
        <v>0</v>
      </c>
      <c r="T1156">
        <v>0</v>
      </c>
      <c r="U1156">
        <v>0</v>
      </c>
      <c r="V1156">
        <v>0</v>
      </c>
      <c r="W1156">
        <v>0</v>
      </c>
      <c r="X1156">
        <v>0</v>
      </c>
      <c r="Y1156">
        <v>0</v>
      </c>
      <c r="Z1156">
        <v>0</v>
      </c>
      <c r="AA1156">
        <v>0</v>
      </c>
      <c r="AB1156">
        <v>0</v>
      </c>
      <c r="AC1156">
        <v>0</v>
      </c>
      <c r="AD1156">
        <v>0</v>
      </c>
      <c r="AE1156">
        <v>0</v>
      </c>
      <c r="AF1156">
        <v>0</v>
      </c>
      <c r="AG1156">
        <v>0</v>
      </c>
      <c r="AH1156">
        <v>0</v>
      </c>
      <c r="AI1156">
        <v>0</v>
      </c>
      <c r="AJ1156">
        <v>0</v>
      </c>
      <c r="AK1156">
        <v>0</v>
      </c>
      <c r="AL1156">
        <v>0</v>
      </c>
      <c r="AM1156">
        <v>0</v>
      </c>
      <c r="AN1156">
        <v>0</v>
      </c>
      <c r="AO1156">
        <v>0</v>
      </c>
      <c r="AP1156">
        <v>0</v>
      </c>
      <c r="AQ1156">
        <v>0</v>
      </c>
      <c r="AR1156">
        <v>0</v>
      </c>
      <c r="AS1156">
        <v>0</v>
      </c>
    </row>
    <row r="1157" spans="1:45">
      <c r="A1157" t="s">
        <v>760</v>
      </c>
      <c r="B1157">
        <v>0</v>
      </c>
      <c r="C1157">
        <v>0</v>
      </c>
      <c r="D1157">
        <v>0</v>
      </c>
      <c r="E1157">
        <v>0</v>
      </c>
      <c r="F1157">
        <v>0</v>
      </c>
      <c r="G1157">
        <v>0</v>
      </c>
      <c r="H1157">
        <v>0</v>
      </c>
      <c r="I1157">
        <v>0</v>
      </c>
      <c r="J1157">
        <v>0</v>
      </c>
      <c r="K1157">
        <v>0</v>
      </c>
      <c r="L1157">
        <v>0</v>
      </c>
      <c r="M1157">
        <v>0</v>
      </c>
      <c r="N1157">
        <v>0</v>
      </c>
      <c r="O1157">
        <v>0</v>
      </c>
      <c r="P1157">
        <v>0</v>
      </c>
      <c r="Q1157">
        <v>0</v>
      </c>
      <c r="R1157">
        <v>0</v>
      </c>
      <c r="S1157">
        <v>0</v>
      </c>
      <c r="T1157">
        <v>0</v>
      </c>
      <c r="U1157">
        <v>0</v>
      </c>
      <c r="V1157">
        <v>0</v>
      </c>
      <c r="W1157">
        <v>0</v>
      </c>
      <c r="X1157">
        <v>0</v>
      </c>
      <c r="Y1157">
        <v>0</v>
      </c>
      <c r="Z1157">
        <v>0</v>
      </c>
      <c r="AA1157">
        <v>0</v>
      </c>
      <c r="AB1157">
        <v>0</v>
      </c>
      <c r="AC1157">
        <v>0</v>
      </c>
      <c r="AD1157">
        <v>0</v>
      </c>
      <c r="AE1157">
        <v>0</v>
      </c>
      <c r="AF1157">
        <v>0</v>
      </c>
      <c r="AG1157">
        <v>105.34899999999998</v>
      </c>
      <c r="AH1157">
        <v>143.43800000000007</v>
      </c>
      <c r="AI1157">
        <v>224.57099999999991</v>
      </c>
      <c r="AJ1157">
        <v>309.673</v>
      </c>
      <c r="AK1157">
        <v>331.33157113726361</v>
      </c>
      <c r="AL1157">
        <v>367.66482694613774</v>
      </c>
      <c r="AM1157">
        <v>409.09198607731321</v>
      </c>
      <c r="AN1157">
        <v>441.00261789791159</v>
      </c>
      <c r="AO1157">
        <v>467.61892413227804</v>
      </c>
      <c r="AP1157">
        <v>485.91110372192497</v>
      </c>
      <c r="AQ1157">
        <v>503.950330054608</v>
      </c>
      <c r="AR1157">
        <v>517.82553887807376</v>
      </c>
      <c r="AS1157">
        <v>537.72056588265127</v>
      </c>
    </row>
    <row r="1158" spans="1:45">
      <c r="A1158" t="s">
        <v>758</v>
      </c>
      <c r="B1158">
        <v>0</v>
      </c>
      <c r="C1158">
        <v>0</v>
      </c>
      <c r="D1158">
        <v>0</v>
      </c>
      <c r="E1158">
        <v>0</v>
      </c>
      <c r="F1158">
        <v>0</v>
      </c>
      <c r="G1158">
        <v>0</v>
      </c>
      <c r="H1158">
        <v>0</v>
      </c>
      <c r="I1158">
        <v>0</v>
      </c>
      <c r="J1158">
        <v>0</v>
      </c>
      <c r="K1158">
        <v>0</v>
      </c>
      <c r="L1158">
        <v>0</v>
      </c>
      <c r="M1158">
        <v>0</v>
      </c>
      <c r="N1158">
        <v>0</v>
      </c>
      <c r="O1158">
        <v>0</v>
      </c>
      <c r="P1158">
        <v>0</v>
      </c>
      <c r="Q1158">
        <v>0</v>
      </c>
      <c r="R1158">
        <v>0</v>
      </c>
      <c r="S1158">
        <v>0</v>
      </c>
      <c r="T1158">
        <v>0</v>
      </c>
      <c r="U1158">
        <v>0</v>
      </c>
      <c r="V1158">
        <v>0</v>
      </c>
      <c r="W1158">
        <v>0</v>
      </c>
      <c r="X1158">
        <v>0</v>
      </c>
      <c r="Y1158">
        <v>0</v>
      </c>
      <c r="Z1158">
        <v>0</v>
      </c>
      <c r="AA1158">
        <v>0</v>
      </c>
      <c r="AB1158">
        <v>0</v>
      </c>
      <c r="AC1158">
        <v>0</v>
      </c>
      <c r="AD1158">
        <v>0</v>
      </c>
      <c r="AE1158">
        <v>0</v>
      </c>
      <c r="AF1158">
        <v>0</v>
      </c>
      <c r="AG1158">
        <v>0.26157093021812261</v>
      </c>
      <c r="AH1158">
        <v>0.26860193589342674</v>
      </c>
      <c r="AI1158">
        <v>0.30753250665881521</v>
      </c>
      <c r="AJ1158">
        <v>0.32904136167210507</v>
      </c>
      <c r="AK1158">
        <v>0.31510974118967439</v>
      </c>
      <c r="AL1158">
        <v>0.31469292711462737</v>
      </c>
      <c r="AM1158">
        <v>0.32107067910608555</v>
      </c>
      <c r="AN1158">
        <v>0.32195468550050516</v>
      </c>
      <c r="AO1158">
        <v>0.32114595299673176</v>
      </c>
      <c r="AP1158">
        <v>0.31647043473933745</v>
      </c>
      <c r="AQ1158">
        <v>0.31219626475257117</v>
      </c>
      <c r="AR1158">
        <v>0.30632198336710942</v>
      </c>
      <c r="AS1158">
        <v>0.30279749092839542</v>
      </c>
    </row>
    <row r="1159" spans="1:45">
      <c r="A1159" t="s">
        <v>759</v>
      </c>
      <c r="B1159">
        <v>0</v>
      </c>
      <c r="C1159">
        <v>0</v>
      </c>
      <c r="D1159">
        <v>0</v>
      </c>
      <c r="E1159">
        <v>0</v>
      </c>
      <c r="F1159">
        <v>0</v>
      </c>
      <c r="G1159">
        <v>0</v>
      </c>
      <c r="H1159">
        <v>0</v>
      </c>
      <c r="I1159">
        <v>0</v>
      </c>
      <c r="J1159">
        <v>0</v>
      </c>
      <c r="K1159">
        <v>0</v>
      </c>
      <c r="L1159">
        <v>0</v>
      </c>
      <c r="M1159">
        <v>0</v>
      </c>
      <c r="N1159">
        <v>0</v>
      </c>
      <c r="O1159">
        <v>0</v>
      </c>
      <c r="P1159">
        <v>0</v>
      </c>
      <c r="Q1159">
        <v>0</v>
      </c>
      <c r="R1159">
        <v>0</v>
      </c>
      <c r="S1159">
        <v>0</v>
      </c>
      <c r="T1159">
        <v>0</v>
      </c>
      <c r="U1159">
        <v>0</v>
      </c>
      <c r="V1159">
        <v>0</v>
      </c>
      <c r="W1159">
        <v>0</v>
      </c>
      <c r="X1159">
        <v>0</v>
      </c>
      <c r="Y1159">
        <v>0</v>
      </c>
      <c r="Z1159">
        <v>0</v>
      </c>
      <c r="AA1159">
        <v>0</v>
      </c>
      <c r="AB1159">
        <v>0</v>
      </c>
      <c r="AC1159">
        <v>0</v>
      </c>
      <c r="AD1159">
        <v>0</v>
      </c>
      <c r="AE1159">
        <v>0</v>
      </c>
      <c r="AF1159">
        <v>0</v>
      </c>
      <c r="AG1159">
        <v>0.10660178416753686</v>
      </c>
      <c r="AH1159">
        <v>0.10840481570773224</v>
      </c>
      <c r="AI1159">
        <v>0.12482088724316977</v>
      </c>
      <c r="AJ1159">
        <v>0.13483430306096633</v>
      </c>
      <c r="AK1159">
        <v>0.12926401738426324</v>
      </c>
      <c r="AL1159">
        <v>0.12913678721134492</v>
      </c>
      <c r="AM1159">
        <v>0.1316585229748499</v>
      </c>
      <c r="AN1159">
        <v>0.13206288837242333</v>
      </c>
      <c r="AO1159">
        <v>0.13145893027966363</v>
      </c>
      <c r="AP1159">
        <v>0.12926239999491879</v>
      </c>
      <c r="AQ1159">
        <v>0.12756020362759854</v>
      </c>
      <c r="AR1159">
        <v>0.12505205022623184</v>
      </c>
      <c r="AS1159">
        <v>0.12388455813788324</v>
      </c>
    </row>
    <row r="1160" spans="1:45">
      <c r="A1160">
        <v>0</v>
      </c>
      <c r="B1160">
        <v>0</v>
      </c>
      <c r="C1160">
        <v>0</v>
      </c>
      <c r="D1160">
        <v>0</v>
      </c>
      <c r="E1160">
        <v>0</v>
      </c>
      <c r="F1160">
        <v>0</v>
      </c>
      <c r="G1160">
        <v>0</v>
      </c>
      <c r="H1160">
        <v>0</v>
      </c>
      <c r="I1160">
        <v>0</v>
      </c>
      <c r="J1160">
        <v>0</v>
      </c>
      <c r="K1160">
        <v>0</v>
      </c>
      <c r="L1160">
        <v>0</v>
      </c>
      <c r="M1160">
        <v>0</v>
      </c>
      <c r="N1160">
        <v>0</v>
      </c>
      <c r="O1160">
        <v>0</v>
      </c>
      <c r="P1160">
        <v>0</v>
      </c>
      <c r="Q1160">
        <v>0</v>
      </c>
      <c r="R1160">
        <v>0</v>
      </c>
      <c r="S1160">
        <v>0</v>
      </c>
      <c r="T1160">
        <v>0</v>
      </c>
      <c r="U1160">
        <v>0</v>
      </c>
      <c r="V1160">
        <v>0</v>
      </c>
      <c r="W1160">
        <v>0</v>
      </c>
      <c r="X1160">
        <v>0</v>
      </c>
      <c r="Y1160">
        <v>0</v>
      </c>
      <c r="Z1160">
        <v>0</v>
      </c>
      <c r="AA1160">
        <v>0</v>
      </c>
      <c r="AB1160">
        <v>0</v>
      </c>
      <c r="AC1160">
        <v>0</v>
      </c>
      <c r="AD1160">
        <v>0</v>
      </c>
      <c r="AE1160">
        <v>0</v>
      </c>
      <c r="AF1160">
        <v>0</v>
      </c>
      <c r="AG1160">
        <v>0</v>
      </c>
      <c r="AH1160">
        <v>0</v>
      </c>
      <c r="AI1160">
        <v>0</v>
      </c>
      <c r="AJ1160">
        <v>0</v>
      </c>
      <c r="AK1160">
        <v>0</v>
      </c>
      <c r="AL1160">
        <v>0</v>
      </c>
      <c r="AM1160">
        <v>0</v>
      </c>
      <c r="AN1160">
        <v>0</v>
      </c>
      <c r="AO1160">
        <v>0</v>
      </c>
      <c r="AP1160">
        <v>0</v>
      </c>
      <c r="AQ1160">
        <v>0</v>
      </c>
      <c r="AR1160">
        <v>0</v>
      </c>
      <c r="AS1160">
        <v>0</v>
      </c>
    </row>
    <row r="1161" spans="1:45">
      <c r="A1161">
        <v>0</v>
      </c>
      <c r="B1161">
        <v>0</v>
      </c>
      <c r="C1161">
        <v>0</v>
      </c>
      <c r="D1161">
        <v>0</v>
      </c>
      <c r="E1161">
        <v>0</v>
      </c>
      <c r="F1161">
        <v>0</v>
      </c>
      <c r="G1161">
        <v>0</v>
      </c>
      <c r="H1161">
        <v>0</v>
      </c>
      <c r="I1161">
        <v>0</v>
      </c>
      <c r="J1161">
        <v>0</v>
      </c>
      <c r="K1161">
        <v>0</v>
      </c>
      <c r="L1161">
        <v>0</v>
      </c>
      <c r="M1161">
        <v>0</v>
      </c>
      <c r="N1161">
        <v>0</v>
      </c>
      <c r="O1161">
        <v>0</v>
      </c>
      <c r="P1161">
        <v>0</v>
      </c>
      <c r="Q1161">
        <v>0</v>
      </c>
      <c r="R1161">
        <v>0</v>
      </c>
      <c r="S1161">
        <v>0</v>
      </c>
      <c r="T1161">
        <v>0</v>
      </c>
      <c r="U1161">
        <v>0</v>
      </c>
      <c r="V1161">
        <v>0</v>
      </c>
      <c r="W1161">
        <v>0</v>
      </c>
      <c r="X1161">
        <v>0</v>
      </c>
      <c r="Y1161">
        <v>0</v>
      </c>
      <c r="Z1161">
        <v>0</v>
      </c>
      <c r="AA1161">
        <v>0</v>
      </c>
      <c r="AB1161">
        <v>0</v>
      </c>
      <c r="AC1161">
        <v>0</v>
      </c>
      <c r="AD1161">
        <v>0</v>
      </c>
      <c r="AE1161">
        <v>0</v>
      </c>
      <c r="AF1161">
        <v>0</v>
      </c>
      <c r="AG1161">
        <v>0</v>
      </c>
      <c r="AH1161">
        <v>0</v>
      </c>
      <c r="AI1161">
        <v>0</v>
      </c>
      <c r="AJ1161">
        <v>0</v>
      </c>
      <c r="AK1161">
        <v>0</v>
      </c>
      <c r="AL1161">
        <v>0</v>
      </c>
      <c r="AM1161">
        <v>0</v>
      </c>
      <c r="AN1161">
        <v>0</v>
      </c>
      <c r="AO1161">
        <v>0</v>
      </c>
      <c r="AP1161">
        <v>0</v>
      </c>
      <c r="AQ1161">
        <v>0</v>
      </c>
      <c r="AR1161">
        <v>0</v>
      </c>
      <c r="AS1161">
        <v>0</v>
      </c>
    </row>
    <row r="1162" spans="1:45">
      <c r="A1162" t="s">
        <v>745</v>
      </c>
      <c r="B1162">
        <v>0</v>
      </c>
      <c r="C1162">
        <v>0</v>
      </c>
      <c r="D1162">
        <v>0</v>
      </c>
      <c r="E1162">
        <v>0</v>
      </c>
      <c r="F1162">
        <v>0</v>
      </c>
      <c r="G1162">
        <v>0</v>
      </c>
      <c r="H1162">
        <v>0</v>
      </c>
      <c r="I1162">
        <v>0</v>
      </c>
      <c r="J1162">
        <v>0</v>
      </c>
      <c r="K1162">
        <v>0</v>
      </c>
      <c r="L1162">
        <v>0</v>
      </c>
      <c r="M1162">
        <v>0</v>
      </c>
      <c r="N1162">
        <v>0</v>
      </c>
      <c r="O1162">
        <v>0</v>
      </c>
      <c r="P1162">
        <v>0</v>
      </c>
      <c r="Q1162">
        <v>0</v>
      </c>
      <c r="R1162">
        <v>0</v>
      </c>
      <c r="S1162">
        <v>0</v>
      </c>
      <c r="T1162">
        <v>0</v>
      </c>
      <c r="U1162">
        <v>0</v>
      </c>
      <c r="V1162">
        <v>0</v>
      </c>
      <c r="W1162">
        <v>0</v>
      </c>
      <c r="X1162">
        <v>0</v>
      </c>
      <c r="Y1162">
        <v>0</v>
      </c>
      <c r="Z1162">
        <v>0</v>
      </c>
      <c r="AA1162">
        <v>0</v>
      </c>
      <c r="AB1162">
        <v>0</v>
      </c>
      <c r="AC1162">
        <v>0</v>
      </c>
      <c r="AD1162">
        <v>0</v>
      </c>
      <c r="AE1162">
        <v>0</v>
      </c>
      <c r="AF1162">
        <v>0</v>
      </c>
      <c r="AG1162">
        <v>0</v>
      </c>
      <c r="AH1162">
        <v>2015</v>
      </c>
      <c r="AI1162">
        <v>2016</v>
      </c>
      <c r="AJ1162">
        <v>2017</v>
      </c>
      <c r="AK1162">
        <v>2018</v>
      </c>
      <c r="AL1162">
        <v>2019</v>
      </c>
      <c r="AM1162">
        <v>2020</v>
      </c>
      <c r="AN1162">
        <v>2021</v>
      </c>
      <c r="AO1162">
        <v>2022</v>
      </c>
      <c r="AP1162">
        <v>2023</v>
      </c>
      <c r="AQ1162">
        <v>2024</v>
      </c>
      <c r="AR1162">
        <v>2025</v>
      </c>
      <c r="AS1162">
        <v>2026</v>
      </c>
    </row>
    <row r="1163" spans="1:45">
      <c r="A1163" t="s">
        <v>748</v>
      </c>
      <c r="B1163">
        <v>0</v>
      </c>
      <c r="C1163">
        <v>0</v>
      </c>
      <c r="D1163">
        <v>0</v>
      </c>
      <c r="E1163">
        <v>0</v>
      </c>
      <c r="F1163">
        <v>0</v>
      </c>
      <c r="G1163">
        <v>0</v>
      </c>
      <c r="H1163">
        <v>0</v>
      </c>
      <c r="I1163">
        <v>0</v>
      </c>
      <c r="J1163">
        <v>0</v>
      </c>
      <c r="K1163">
        <v>0</v>
      </c>
      <c r="L1163">
        <v>0</v>
      </c>
      <c r="M1163">
        <v>0</v>
      </c>
      <c r="N1163">
        <v>0</v>
      </c>
      <c r="O1163">
        <v>0</v>
      </c>
      <c r="P1163">
        <v>0</v>
      </c>
      <c r="Q1163">
        <v>0</v>
      </c>
      <c r="R1163">
        <v>0</v>
      </c>
      <c r="S1163">
        <v>0</v>
      </c>
      <c r="T1163">
        <v>0</v>
      </c>
      <c r="U1163">
        <v>0</v>
      </c>
      <c r="V1163">
        <v>0</v>
      </c>
      <c r="W1163">
        <v>0</v>
      </c>
      <c r="X1163">
        <v>0</v>
      </c>
      <c r="Y1163">
        <v>0</v>
      </c>
      <c r="Z1163">
        <v>0</v>
      </c>
      <c r="AA1163">
        <v>0</v>
      </c>
      <c r="AB1163">
        <v>0</v>
      </c>
      <c r="AC1163">
        <v>0</v>
      </c>
      <c r="AD1163">
        <v>0</v>
      </c>
      <c r="AE1163">
        <v>0</v>
      </c>
      <c r="AF1163">
        <v>589.41800000000001</v>
      </c>
      <c r="AG1163">
        <v>988.24800000000005</v>
      </c>
      <c r="AH1163">
        <v>1323.17</v>
      </c>
      <c r="AI1163">
        <v>1773.146</v>
      </c>
      <c r="AJ1163">
        <v>2092.5930000000003</v>
      </c>
      <c r="AK1163">
        <v>2261.1477954081997</v>
      </c>
      <c r="AL1163">
        <v>2448.366213856144</v>
      </c>
      <c r="AM1163">
        <v>2616.7823216719089</v>
      </c>
      <c r="AN1163">
        <v>2760.6215988197168</v>
      </c>
      <c r="AO1163">
        <v>2891.6245750199018</v>
      </c>
      <c r="AP1163">
        <v>3007.0643843985436</v>
      </c>
      <c r="AQ1163">
        <v>3123.4400319541282</v>
      </c>
      <c r="AR1163">
        <v>3247.4542311203677</v>
      </c>
      <c r="AS1163">
        <v>3402.4000039839852</v>
      </c>
    </row>
    <row r="1164" spans="1:45">
      <c r="A1164" t="s">
        <v>741</v>
      </c>
      <c r="B1164">
        <v>0</v>
      </c>
      <c r="C1164">
        <v>0</v>
      </c>
      <c r="D1164">
        <v>0</v>
      </c>
      <c r="E1164">
        <v>0</v>
      </c>
      <c r="F1164">
        <v>0</v>
      </c>
      <c r="G1164">
        <v>0</v>
      </c>
      <c r="H1164">
        <v>0</v>
      </c>
      <c r="I1164">
        <v>0</v>
      </c>
      <c r="J1164">
        <v>0</v>
      </c>
      <c r="K1164">
        <v>0</v>
      </c>
      <c r="L1164">
        <v>0</v>
      </c>
      <c r="M1164">
        <v>0</v>
      </c>
      <c r="N1164">
        <v>0</v>
      </c>
      <c r="O1164">
        <v>0</v>
      </c>
      <c r="P1164">
        <v>0</v>
      </c>
      <c r="Q1164">
        <v>0</v>
      </c>
      <c r="R1164">
        <v>0</v>
      </c>
      <c r="S1164">
        <v>0</v>
      </c>
      <c r="T1164">
        <v>0</v>
      </c>
      <c r="U1164">
        <v>0</v>
      </c>
      <c r="V1164">
        <v>0</v>
      </c>
      <c r="W1164">
        <v>0</v>
      </c>
      <c r="X1164">
        <v>0</v>
      </c>
      <c r="Y1164">
        <v>0</v>
      </c>
      <c r="Z1164">
        <v>0</v>
      </c>
      <c r="AA1164">
        <v>0</v>
      </c>
      <c r="AB1164">
        <v>0</v>
      </c>
      <c r="AC1164">
        <v>0</v>
      </c>
      <c r="AD1164">
        <v>0</v>
      </c>
      <c r="AE1164">
        <v>0</v>
      </c>
      <c r="AF1164">
        <v>0</v>
      </c>
      <c r="AG1164">
        <v>0</v>
      </c>
      <c r="AH1164">
        <v>0.33890480931911826</v>
      </c>
      <c r="AI1164">
        <v>0.34007421570924357</v>
      </c>
      <c r="AJ1164">
        <v>0.18015831747639521</v>
      </c>
      <c r="AK1164">
        <v>8.0548293628144307E-2</v>
      </c>
      <c r="AL1164">
        <v>8.2797957226916408E-2</v>
      </c>
      <c r="AM1164">
        <v>6.8787139302380673E-2</v>
      </c>
      <c r="AN1164">
        <v>5.4967994837226808E-2</v>
      </c>
      <c r="AO1164">
        <v>4.7454158967746407E-2</v>
      </c>
      <c r="AP1164">
        <v>3.9922129025980801E-2</v>
      </c>
      <c r="AQ1164">
        <v>3.8700750193235933E-2</v>
      </c>
      <c r="AR1164">
        <v>3.97043637455885E-2</v>
      </c>
      <c r="AS1164">
        <v>4.7712996654047268E-2</v>
      </c>
    </row>
    <row r="1165" spans="1:45">
      <c r="A1165" t="s">
        <v>391</v>
      </c>
      <c r="B1165">
        <v>0</v>
      </c>
      <c r="C1165">
        <v>0</v>
      </c>
      <c r="D1165">
        <v>0</v>
      </c>
      <c r="E1165">
        <v>0</v>
      </c>
      <c r="F1165">
        <v>0</v>
      </c>
      <c r="G1165">
        <v>0</v>
      </c>
      <c r="H1165">
        <v>0</v>
      </c>
      <c r="I1165">
        <v>0</v>
      </c>
      <c r="J1165">
        <v>0</v>
      </c>
      <c r="K1165">
        <v>0</v>
      </c>
      <c r="L1165">
        <v>0</v>
      </c>
      <c r="M1165">
        <v>0</v>
      </c>
      <c r="N1165">
        <v>0</v>
      </c>
      <c r="O1165">
        <v>0</v>
      </c>
      <c r="P1165">
        <v>0</v>
      </c>
      <c r="Q1165">
        <v>0</v>
      </c>
      <c r="R1165">
        <v>0</v>
      </c>
      <c r="S1165">
        <v>0</v>
      </c>
      <c r="T1165">
        <v>0</v>
      </c>
      <c r="U1165">
        <v>0</v>
      </c>
      <c r="V1165">
        <v>0</v>
      </c>
      <c r="W1165">
        <v>0</v>
      </c>
      <c r="X1165">
        <v>0</v>
      </c>
      <c r="Y1165">
        <v>0</v>
      </c>
      <c r="Z1165">
        <v>0</v>
      </c>
      <c r="AA1165">
        <v>0</v>
      </c>
      <c r="AB1165">
        <v>0</v>
      </c>
      <c r="AC1165">
        <v>0</v>
      </c>
      <c r="AD1165">
        <v>0</v>
      </c>
      <c r="AE1165">
        <v>0</v>
      </c>
      <c r="AF1165">
        <v>0</v>
      </c>
      <c r="AG1165">
        <v>0</v>
      </c>
      <c r="AH1165">
        <v>334.92200000000003</v>
      </c>
      <c r="AI1165">
        <v>449.97599999999989</v>
      </c>
      <c r="AJ1165">
        <v>319.44700000000034</v>
      </c>
      <c r="AK1165">
        <v>168.55479540819942</v>
      </c>
      <c r="AL1165">
        <v>187.21841844794426</v>
      </c>
      <c r="AM1165">
        <v>168.41610781576492</v>
      </c>
      <c r="AN1165">
        <v>143.83927714780793</v>
      </c>
      <c r="AO1165">
        <v>131.002976200185</v>
      </c>
      <c r="AP1165">
        <v>115.43980937864171</v>
      </c>
      <c r="AQ1165">
        <v>116.37564755558469</v>
      </c>
      <c r="AR1165">
        <v>124.01419916623945</v>
      </c>
      <c r="AS1165">
        <v>154.94577286361755</v>
      </c>
    </row>
    <row r="1166" spans="1:45">
      <c r="A1166">
        <v>0</v>
      </c>
      <c r="B1166">
        <v>0</v>
      </c>
      <c r="C1166">
        <v>0</v>
      </c>
      <c r="D1166">
        <v>0</v>
      </c>
      <c r="E1166">
        <v>0</v>
      </c>
      <c r="F1166">
        <v>0</v>
      </c>
      <c r="G1166">
        <v>0</v>
      </c>
      <c r="H1166">
        <v>0</v>
      </c>
      <c r="I1166">
        <v>0</v>
      </c>
      <c r="J1166">
        <v>0</v>
      </c>
      <c r="K1166">
        <v>0</v>
      </c>
      <c r="L1166">
        <v>0</v>
      </c>
      <c r="M1166">
        <v>0</v>
      </c>
      <c r="N1166">
        <v>0</v>
      </c>
      <c r="O1166">
        <v>0</v>
      </c>
      <c r="P1166">
        <v>0</v>
      </c>
      <c r="Q1166">
        <v>0</v>
      </c>
      <c r="R1166">
        <v>0</v>
      </c>
      <c r="S1166">
        <v>0</v>
      </c>
      <c r="T1166">
        <v>0</v>
      </c>
      <c r="U1166">
        <v>0</v>
      </c>
      <c r="V1166">
        <v>0</v>
      </c>
      <c r="W1166">
        <v>0</v>
      </c>
      <c r="X1166">
        <v>0</v>
      </c>
      <c r="Y1166">
        <v>0</v>
      </c>
      <c r="Z1166">
        <v>0</v>
      </c>
      <c r="AA1166">
        <v>0</v>
      </c>
      <c r="AB1166">
        <v>0</v>
      </c>
      <c r="AC1166">
        <v>0</v>
      </c>
      <c r="AD1166">
        <v>0</v>
      </c>
      <c r="AE1166">
        <v>0</v>
      </c>
      <c r="AF1166">
        <v>0</v>
      </c>
      <c r="AG1166">
        <v>0</v>
      </c>
      <c r="AH1166">
        <v>0</v>
      </c>
      <c r="AI1166">
        <v>0</v>
      </c>
      <c r="AJ1166">
        <v>0</v>
      </c>
      <c r="AK1166">
        <v>0</v>
      </c>
      <c r="AL1166">
        <v>0</v>
      </c>
      <c r="AM1166">
        <v>0</v>
      </c>
      <c r="AN1166">
        <v>0</v>
      </c>
      <c r="AO1166">
        <v>0</v>
      </c>
      <c r="AP1166">
        <v>0</v>
      </c>
      <c r="AQ1166">
        <v>0</v>
      </c>
      <c r="AR1166">
        <v>0</v>
      </c>
      <c r="AS1166">
        <v>0</v>
      </c>
    </row>
    <row r="1167" spans="1:45">
      <c r="A1167" t="s">
        <v>750</v>
      </c>
      <c r="B1167">
        <v>0</v>
      </c>
      <c r="C1167">
        <v>0</v>
      </c>
      <c r="D1167">
        <v>0</v>
      </c>
      <c r="E1167">
        <v>0</v>
      </c>
      <c r="F1167">
        <v>0</v>
      </c>
      <c r="G1167">
        <v>0</v>
      </c>
      <c r="H1167">
        <v>0</v>
      </c>
      <c r="I1167">
        <v>0</v>
      </c>
      <c r="J1167">
        <v>0</v>
      </c>
      <c r="K1167">
        <v>0</v>
      </c>
      <c r="L1167">
        <v>0</v>
      </c>
      <c r="M1167">
        <v>0</v>
      </c>
      <c r="N1167">
        <v>0</v>
      </c>
      <c r="O1167">
        <v>0</v>
      </c>
      <c r="P1167">
        <v>0</v>
      </c>
      <c r="Q1167">
        <v>0</v>
      </c>
      <c r="R1167">
        <v>0</v>
      </c>
      <c r="S1167">
        <v>0</v>
      </c>
      <c r="T1167">
        <v>0</v>
      </c>
      <c r="U1167">
        <v>0</v>
      </c>
      <c r="V1167">
        <v>0</v>
      </c>
      <c r="W1167">
        <v>0</v>
      </c>
      <c r="X1167">
        <v>0</v>
      </c>
      <c r="Y1167">
        <v>0</v>
      </c>
      <c r="Z1167">
        <v>0</v>
      </c>
      <c r="AA1167">
        <v>0</v>
      </c>
      <c r="AB1167">
        <v>0</v>
      </c>
      <c r="AC1167">
        <v>0</v>
      </c>
      <c r="AD1167">
        <v>0</v>
      </c>
      <c r="AE1167">
        <v>0</v>
      </c>
      <c r="AF1167">
        <v>0</v>
      </c>
      <c r="AG1167">
        <v>0</v>
      </c>
      <c r="AH1167">
        <v>789.15300000000002</v>
      </c>
      <c r="AI1167">
        <v>1049.931</v>
      </c>
      <c r="AJ1167">
        <v>1206.1548</v>
      </c>
      <c r="AK1167">
        <v>1290.6220813829743</v>
      </c>
      <c r="AL1167">
        <v>1386.8969353823447</v>
      </c>
      <c r="AM1167">
        <v>1474.0702840490899</v>
      </c>
      <c r="AN1167">
        <v>1545.9514746519922</v>
      </c>
      <c r="AO1167">
        <v>1613.8902487805035</v>
      </c>
      <c r="AP1167">
        <v>1673.2040429568056</v>
      </c>
      <c r="AQ1167">
        <v>1730.9320001205838</v>
      </c>
      <c r="AR1167">
        <v>1796.4307848828121</v>
      </c>
      <c r="AS1167">
        <v>1877.9678155531751</v>
      </c>
    </row>
    <row r="1168" spans="1:45">
      <c r="A1168" t="s">
        <v>751</v>
      </c>
      <c r="B1168">
        <v>0</v>
      </c>
      <c r="C1168">
        <v>0</v>
      </c>
      <c r="D1168">
        <v>0</v>
      </c>
      <c r="E1168">
        <v>0</v>
      </c>
      <c r="F1168">
        <v>0</v>
      </c>
      <c r="G1168">
        <v>0</v>
      </c>
      <c r="H1168">
        <v>0</v>
      </c>
      <c r="I1168">
        <v>0</v>
      </c>
      <c r="J1168">
        <v>0</v>
      </c>
      <c r="K1168">
        <v>0</v>
      </c>
      <c r="L1168">
        <v>0</v>
      </c>
      <c r="M1168">
        <v>0</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0.59641089202445641</v>
      </c>
      <c r="AI1168">
        <v>0.59212890534676788</v>
      </c>
      <c r="AJ1168">
        <v>0.57639244707403681</v>
      </c>
      <c r="AK1168">
        <v>0.57078183213140266</v>
      </c>
      <c r="AL1168">
        <v>0.56645812523200956</v>
      </c>
      <c r="AM1168">
        <v>0.56331406393302141</v>
      </c>
      <c r="AN1168">
        <v>0.56000122411305919</v>
      </c>
      <c r="AO1168">
        <v>0.5581257894688475</v>
      </c>
      <c r="AP1168">
        <v>0.55642441566527034</v>
      </c>
      <c r="AQ1168">
        <v>0.55417487847130364</v>
      </c>
      <c r="AR1168">
        <v>0.55318124815050762</v>
      </c>
      <c r="AS1168">
        <v>0.55195386002651048</v>
      </c>
    </row>
    <row r="1169" spans="1:50">
      <c r="A1169" t="s">
        <v>754</v>
      </c>
      <c r="B1169">
        <v>0</v>
      </c>
      <c r="C1169">
        <v>0</v>
      </c>
      <c r="D1169">
        <v>0</v>
      </c>
      <c r="E1169">
        <v>0</v>
      </c>
      <c r="F1169">
        <v>0</v>
      </c>
      <c r="G1169">
        <v>0</v>
      </c>
      <c r="H1169">
        <v>0</v>
      </c>
      <c r="I1169">
        <v>0</v>
      </c>
      <c r="J1169">
        <v>0</v>
      </c>
      <c r="K1169">
        <v>0</v>
      </c>
      <c r="L1169">
        <v>0</v>
      </c>
      <c r="M1169">
        <v>0</v>
      </c>
      <c r="N1169">
        <v>0</v>
      </c>
      <c r="O1169">
        <v>0</v>
      </c>
      <c r="P1169">
        <v>0</v>
      </c>
      <c r="Q1169">
        <v>0</v>
      </c>
      <c r="R1169">
        <v>0</v>
      </c>
      <c r="S1169">
        <v>0</v>
      </c>
      <c r="T1169">
        <v>0</v>
      </c>
      <c r="U1169">
        <v>0</v>
      </c>
      <c r="V1169">
        <v>0</v>
      </c>
      <c r="W1169">
        <v>0</v>
      </c>
      <c r="X1169">
        <v>0</v>
      </c>
      <c r="Y1169">
        <v>0</v>
      </c>
      <c r="Z1169">
        <v>0</v>
      </c>
      <c r="AA1169">
        <v>0</v>
      </c>
      <c r="AB1169">
        <v>0</v>
      </c>
      <c r="AC1169">
        <v>0</v>
      </c>
      <c r="AD1169">
        <v>0</v>
      </c>
      <c r="AE1169">
        <v>0</v>
      </c>
      <c r="AF1169">
        <v>0</v>
      </c>
      <c r="AG1169">
        <v>0</v>
      </c>
      <c r="AH1169">
        <v>0</v>
      </c>
      <c r="AI1169">
        <v>-42.81986677688532</v>
      </c>
      <c r="AJ1169">
        <v>-157.36458272731068</v>
      </c>
      <c r="AK1169">
        <v>-56.10614942634151</v>
      </c>
      <c r="AL1169">
        <v>-43.237068993930983</v>
      </c>
      <c r="AM1169">
        <v>-31.440612989881433</v>
      </c>
      <c r="AN1169">
        <v>-33.128398199622211</v>
      </c>
      <c r="AO1169">
        <v>-18.754346442116933</v>
      </c>
      <c r="AP1169">
        <v>-17.013738035771553</v>
      </c>
      <c r="AQ1169">
        <v>-22.495371939666995</v>
      </c>
      <c r="AR1169">
        <v>-9.9363032079602398</v>
      </c>
      <c r="AS1169">
        <v>-12.273881239971418</v>
      </c>
    </row>
    <row r="1170" spans="1:50">
      <c r="A1170">
        <v>0</v>
      </c>
      <c r="B1170">
        <v>0</v>
      </c>
      <c r="C1170">
        <v>0</v>
      </c>
      <c r="D1170">
        <v>0</v>
      </c>
      <c r="E1170">
        <v>0</v>
      </c>
      <c r="F1170">
        <v>0</v>
      </c>
      <c r="G1170">
        <v>0</v>
      </c>
      <c r="H1170">
        <v>0</v>
      </c>
      <c r="I1170">
        <v>0</v>
      </c>
      <c r="J1170">
        <v>0</v>
      </c>
      <c r="K1170">
        <v>0</v>
      </c>
      <c r="L1170">
        <v>0</v>
      </c>
      <c r="M1170">
        <v>0</v>
      </c>
      <c r="N1170">
        <v>0</v>
      </c>
      <c r="O1170">
        <v>0</v>
      </c>
      <c r="P1170">
        <v>0</v>
      </c>
      <c r="Q1170">
        <v>0</v>
      </c>
      <c r="R1170">
        <v>0</v>
      </c>
      <c r="S1170">
        <v>0</v>
      </c>
      <c r="T1170">
        <v>0</v>
      </c>
      <c r="U1170">
        <v>0</v>
      </c>
      <c r="V1170">
        <v>0</v>
      </c>
      <c r="W1170">
        <v>0</v>
      </c>
      <c r="X1170">
        <v>0</v>
      </c>
      <c r="Y1170">
        <v>0</v>
      </c>
      <c r="Z1170">
        <v>0</v>
      </c>
      <c r="AA1170">
        <v>0</v>
      </c>
      <c r="AB1170">
        <v>0</v>
      </c>
      <c r="AC1170">
        <v>0</v>
      </c>
      <c r="AD1170">
        <v>0</v>
      </c>
      <c r="AE1170">
        <v>0</v>
      </c>
      <c r="AF1170">
        <v>0</v>
      </c>
      <c r="AG1170">
        <v>0</v>
      </c>
      <c r="AH1170">
        <v>0</v>
      </c>
      <c r="AI1170">
        <v>0</v>
      </c>
      <c r="AJ1170">
        <v>0</v>
      </c>
      <c r="AK1170">
        <v>0</v>
      </c>
      <c r="AL1170">
        <v>0</v>
      </c>
      <c r="AM1170">
        <v>0</v>
      </c>
      <c r="AN1170">
        <v>0</v>
      </c>
      <c r="AO1170">
        <v>0</v>
      </c>
      <c r="AP1170">
        <v>0</v>
      </c>
      <c r="AQ1170">
        <v>0</v>
      </c>
      <c r="AR1170">
        <v>0</v>
      </c>
      <c r="AS1170">
        <v>0</v>
      </c>
    </row>
    <row r="1171" spans="1:50">
      <c r="A1171" t="s">
        <v>753</v>
      </c>
      <c r="B1171">
        <v>0</v>
      </c>
      <c r="C1171">
        <v>0</v>
      </c>
      <c r="D1171">
        <v>0</v>
      </c>
      <c r="E1171">
        <v>0</v>
      </c>
      <c r="F1171">
        <v>0</v>
      </c>
      <c r="G1171">
        <v>0</v>
      </c>
      <c r="H1171">
        <v>0</v>
      </c>
      <c r="I1171">
        <v>0</v>
      </c>
      <c r="J1171">
        <v>0</v>
      </c>
      <c r="K1171">
        <v>0</v>
      </c>
      <c r="L1171">
        <v>0</v>
      </c>
      <c r="M1171">
        <v>0</v>
      </c>
      <c r="N1171">
        <v>0</v>
      </c>
      <c r="O1171">
        <v>0</v>
      </c>
      <c r="P1171">
        <v>0</v>
      </c>
      <c r="Q1171">
        <v>0</v>
      </c>
      <c r="R1171">
        <v>0</v>
      </c>
      <c r="S1171">
        <v>0</v>
      </c>
      <c r="T1171">
        <v>0</v>
      </c>
      <c r="U1171">
        <v>0</v>
      </c>
      <c r="V1171">
        <v>0</v>
      </c>
      <c r="W1171">
        <v>0</v>
      </c>
      <c r="X1171">
        <v>0</v>
      </c>
      <c r="Y1171">
        <v>0</v>
      </c>
      <c r="Z1171">
        <v>0</v>
      </c>
      <c r="AA1171">
        <v>0</v>
      </c>
      <c r="AB1171">
        <v>0</v>
      </c>
      <c r="AC1171">
        <v>0</v>
      </c>
      <c r="AD1171">
        <v>0</v>
      </c>
      <c r="AE1171">
        <v>0</v>
      </c>
      <c r="AF1171">
        <v>237.65899999999999</v>
      </c>
      <c r="AG1171">
        <v>402.755</v>
      </c>
      <c r="AH1171">
        <v>534.01700000000005</v>
      </c>
      <c r="AI1171">
        <v>723.21499999999992</v>
      </c>
      <c r="AJ1171">
        <v>886.43820000000028</v>
      </c>
      <c r="AK1171">
        <v>970.5257140252254</v>
      </c>
      <c r="AL1171">
        <v>1061.4692784737992</v>
      </c>
      <c r="AM1171">
        <v>1142.712037622819</v>
      </c>
      <c r="AN1171">
        <v>1214.6701241677247</v>
      </c>
      <c r="AO1171">
        <v>1277.7343262393983</v>
      </c>
      <c r="AP1171">
        <v>1333.860341441738</v>
      </c>
      <c r="AQ1171">
        <v>1392.5080318335445</v>
      </c>
      <c r="AR1171">
        <v>1451.0234462375556</v>
      </c>
      <c r="AS1171">
        <v>1524.4321884308101</v>
      </c>
    </row>
    <row r="1172" spans="1:50">
      <c r="A1172" t="s">
        <v>741</v>
      </c>
      <c r="B1172">
        <v>0</v>
      </c>
      <c r="C1172">
        <v>0</v>
      </c>
      <c r="D1172">
        <v>0</v>
      </c>
      <c r="E1172">
        <v>0</v>
      </c>
      <c r="F1172">
        <v>0</v>
      </c>
      <c r="G1172">
        <v>0</v>
      </c>
      <c r="H1172">
        <v>0</v>
      </c>
      <c r="I1172">
        <v>0</v>
      </c>
      <c r="J1172">
        <v>0</v>
      </c>
      <c r="K1172">
        <v>0</v>
      </c>
      <c r="L1172">
        <v>0</v>
      </c>
      <c r="M1172">
        <v>0</v>
      </c>
      <c r="N1172">
        <v>0</v>
      </c>
      <c r="O1172">
        <v>0</v>
      </c>
      <c r="P1172">
        <v>0</v>
      </c>
      <c r="Q1172">
        <v>0</v>
      </c>
      <c r="R1172">
        <v>0</v>
      </c>
      <c r="S1172">
        <v>0</v>
      </c>
      <c r="T1172">
        <v>0</v>
      </c>
      <c r="U1172">
        <v>0</v>
      </c>
      <c r="V1172">
        <v>0</v>
      </c>
      <c r="W1172">
        <v>0</v>
      </c>
      <c r="X1172">
        <v>0</v>
      </c>
      <c r="Y1172">
        <v>0</v>
      </c>
      <c r="Z1172">
        <v>0</v>
      </c>
      <c r="AA1172">
        <v>0</v>
      </c>
      <c r="AB1172">
        <v>0</v>
      </c>
      <c r="AC1172">
        <v>0</v>
      </c>
      <c r="AD1172">
        <v>0</v>
      </c>
      <c r="AE1172">
        <v>0</v>
      </c>
      <c r="AF1172">
        <v>0</v>
      </c>
      <c r="AG1172">
        <v>0</v>
      </c>
      <c r="AH1172">
        <v>0</v>
      </c>
      <c r="AI1172">
        <v>0.35429209182479182</v>
      </c>
      <c r="AJ1172">
        <v>0.2256911153668002</v>
      </c>
      <c r="AK1172">
        <v>9.4859984627495786E-2</v>
      </c>
      <c r="AL1172">
        <v>9.3705466155438844E-2</v>
      </c>
      <c r="AM1172">
        <v>7.6538022151552143E-2</v>
      </c>
      <c r="AN1172">
        <v>6.2971321011547232E-2</v>
      </c>
      <c r="AO1172">
        <v>5.1918789156755185E-2</v>
      </c>
      <c r="AP1172">
        <v>4.3926201284369082E-2</v>
      </c>
      <c r="AQ1172">
        <v>4.3968389020709209E-2</v>
      </c>
      <c r="AR1172">
        <v>4.2021599205401161E-2</v>
      </c>
      <c r="AS1172">
        <v>5.0591010354519295E-2</v>
      </c>
    </row>
    <row r="1173" spans="1:50">
      <c r="A1173" t="s">
        <v>391</v>
      </c>
      <c r="B1173">
        <v>0</v>
      </c>
      <c r="C1173">
        <v>0</v>
      </c>
      <c r="D1173">
        <v>0</v>
      </c>
      <c r="E1173">
        <v>0</v>
      </c>
      <c r="F1173">
        <v>0</v>
      </c>
      <c r="G1173">
        <v>0</v>
      </c>
      <c r="H1173">
        <v>0</v>
      </c>
      <c r="I1173">
        <v>0</v>
      </c>
      <c r="J1173">
        <v>0</v>
      </c>
      <c r="K1173">
        <v>0</v>
      </c>
      <c r="L1173">
        <v>0</v>
      </c>
      <c r="M1173">
        <v>0</v>
      </c>
      <c r="N1173">
        <v>0</v>
      </c>
      <c r="O1173">
        <v>0</v>
      </c>
      <c r="P1173">
        <v>0</v>
      </c>
      <c r="Q1173">
        <v>0</v>
      </c>
      <c r="R1173">
        <v>0</v>
      </c>
      <c r="S1173">
        <v>0</v>
      </c>
      <c r="T1173">
        <v>0</v>
      </c>
      <c r="U1173">
        <v>0</v>
      </c>
      <c r="V1173">
        <v>0</v>
      </c>
      <c r="W1173">
        <v>0</v>
      </c>
      <c r="X1173">
        <v>0</v>
      </c>
      <c r="Y1173">
        <v>0</v>
      </c>
      <c r="Z1173">
        <v>0</v>
      </c>
      <c r="AA1173">
        <v>0</v>
      </c>
      <c r="AB1173">
        <v>0</v>
      </c>
      <c r="AC1173">
        <v>0</v>
      </c>
      <c r="AD1173">
        <v>0</v>
      </c>
      <c r="AE1173">
        <v>0</v>
      </c>
      <c r="AF1173">
        <v>0</v>
      </c>
      <c r="AG1173">
        <v>0</v>
      </c>
      <c r="AH1173">
        <v>131.26200000000006</v>
      </c>
      <c r="AI1173">
        <v>189.19799999999987</v>
      </c>
      <c r="AJ1173">
        <v>163.22320000000036</v>
      </c>
      <c r="AK1173">
        <v>84.087514025225119</v>
      </c>
      <c r="AL1173">
        <v>90.943564448573852</v>
      </c>
      <c r="AM1173">
        <v>81.242759149019776</v>
      </c>
      <c r="AN1173">
        <v>71.958086544905655</v>
      </c>
      <c r="AO1173">
        <v>63.064202071673662</v>
      </c>
      <c r="AP1173">
        <v>56.126015202339659</v>
      </c>
      <c r="AQ1173">
        <v>58.647690391806464</v>
      </c>
      <c r="AR1173">
        <v>58.515414404011153</v>
      </c>
      <c r="AS1173">
        <v>73.408742193254511</v>
      </c>
    </row>
    <row r="1174" spans="1:50">
      <c r="A1174">
        <v>0</v>
      </c>
      <c r="B1174">
        <v>0</v>
      </c>
      <c r="C1174">
        <v>0</v>
      </c>
      <c r="D1174">
        <v>0</v>
      </c>
      <c r="E1174">
        <v>0</v>
      </c>
      <c r="F1174">
        <v>0</v>
      </c>
      <c r="G1174">
        <v>0</v>
      </c>
      <c r="H1174">
        <v>0</v>
      </c>
      <c r="I1174">
        <v>0</v>
      </c>
      <c r="J1174">
        <v>0</v>
      </c>
      <c r="K1174">
        <v>0</v>
      </c>
      <c r="L1174">
        <v>0</v>
      </c>
      <c r="M1174">
        <v>0</v>
      </c>
      <c r="N1174">
        <v>0</v>
      </c>
      <c r="O1174">
        <v>0</v>
      </c>
      <c r="P1174">
        <v>0</v>
      </c>
      <c r="Q1174">
        <v>0</v>
      </c>
      <c r="R1174">
        <v>0</v>
      </c>
      <c r="S1174">
        <v>0</v>
      </c>
      <c r="T1174">
        <v>0</v>
      </c>
      <c r="U1174">
        <v>0</v>
      </c>
      <c r="V1174">
        <v>0</v>
      </c>
      <c r="W1174">
        <v>0</v>
      </c>
      <c r="X1174">
        <v>0</v>
      </c>
      <c r="Y1174">
        <v>0</v>
      </c>
      <c r="Z1174">
        <v>0</v>
      </c>
      <c r="AA1174">
        <v>0</v>
      </c>
      <c r="AB1174">
        <v>0</v>
      </c>
      <c r="AC1174">
        <v>0</v>
      </c>
      <c r="AD1174">
        <v>0</v>
      </c>
      <c r="AE1174">
        <v>0</v>
      </c>
      <c r="AF1174">
        <v>0</v>
      </c>
      <c r="AG1174">
        <v>0</v>
      </c>
      <c r="AH1174">
        <v>0</v>
      </c>
      <c r="AI1174">
        <v>0</v>
      </c>
      <c r="AJ1174">
        <v>0</v>
      </c>
      <c r="AK1174">
        <v>0</v>
      </c>
      <c r="AL1174">
        <v>1081.4692784737992</v>
      </c>
      <c r="AM1174">
        <v>0</v>
      </c>
      <c r="AN1174">
        <v>0</v>
      </c>
      <c r="AO1174">
        <v>0</v>
      </c>
      <c r="AP1174">
        <v>0</v>
      </c>
      <c r="AQ1174">
        <v>0</v>
      </c>
      <c r="AR1174">
        <v>0</v>
      </c>
      <c r="AS1174">
        <v>0</v>
      </c>
    </row>
    <row r="1175" spans="1:50">
      <c r="A1175">
        <v>0</v>
      </c>
      <c r="B1175">
        <v>0</v>
      </c>
      <c r="C1175">
        <v>0</v>
      </c>
      <c r="D1175">
        <v>0</v>
      </c>
      <c r="E1175">
        <v>0</v>
      </c>
      <c r="F1175">
        <v>0</v>
      </c>
      <c r="G1175">
        <v>0</v>
      </c>
      <c r="H1175">
        <v>0</v>
      </c>
      <c r="I1175">
        <v>0</v>
      </c>
      <c r="J1175">
        <v>0</v>
      </c>
      <c r="K1175">
        <v>0</v>
      </c>
      <c r="L1175">
        <v>0</v>
      </c>
      <c r="M1175">
        <v>0</v>
      </c>
      <c r="N1175">
        <v>0</v>
      </c>
      <c r="O1175">
        <v>0</v>
      </c>
      <c r="P1175">
        <v>0</v>
      </c>
      <c r="Q1175">
        <v>0</v>
      </c>
      <c r="R1175">
        <v>0</v>
      </c>
      <c r="S1175">
        <v>0</v>
      </c>
      <c r="T1175">
        <v>0</v>
      </c>
      <c r="U1175">
        <v>0</v>
      </c>
      <c r="V1175">
        <v>0</v>
      </c>
      <c r="W1175">
        <v>0</v>
      </c>
      <c r="X1175">
        <v>0</v>
      </c>
      <c r="Y1175">
        <v>0</v>
      </c>
      <c r="Z1175">
        <v>0</v>
      </c>
      <c r="AA1175">
        <v>0</v>
      </c>
      <c r="AB1175">
        <v>0</v>
      </c>
      <c r="AC1175">
        <v>0</v>
      </c>
      <c r="AD1175">
        <v>0</v>
      </c>
      <c r="AE1175">
        <v>0</v>
      </c>
      <c r="AF1175">
        <v>0</v>
      </c>
      <c r="AG1175">
        <v>0</v>
      </c>
      <c r="AH1175">
        <v>0</v>
      </c>
      <c r="AI1175">
        <v>0</v>
      </c>
      <c r="AJ1175">
        <v>0</v>
      </c>
      <c r="AK1175">
        <v>0</v>
      </c>
      <c r="AL1175">
        <v>0</v>
      </c>
      <c r="AM1175">
        <v>0</v>
      </c>
      <c r="AN1175">
        <v>0</v>
      </c>
      <c r="AO1175">
        <v>0</v>
      </c>
      <c r="AP1175">
        <v>0</v>
      </c>
      <c r="AQ1175">
        <v>0</v>
      </c>
      <c r="AR1175">
        <v>0</v>
      </c>
      <c r="AS1175">
        <v>0</v>
      </c>
    </row>
    <row r="1176" spans="1:50">
      <c r="A1176">
        <v>0</v>
      </c>
      <c r="B1176">
        <v>0</v>
      </c>
      <c r="C1176">
        <v>0</v>
      </c>
      <c r="D1176">
        <v>0</v>
      </c>
      <c r="E1176">
        <v>0</v>
      </c>
      <c r="F1176">
        <v>0</v>
      </c>
      <c r="G1176">
        <v>0</v>
      </c>
      <c r="H1176">
        <v>0</v>
      </c>
      <c r="I1176">
        <v>0</v>
      </c>
      <c r="J1176">
        <v>0</v>
      </c>
      <c r="K1176">
        <v>0</v>
      </c>
      <c r="L1176">
        <v>0</v>
      </c>
      <c r="M1176">
        <v>0</v>
      </c>
      <c r="N1176">
        <v>0</v>
      </c>
      <c r="O1176">
        <v>0</v>
      </c>
      <c r="P1176">
        <v>0</v>
      </c>
      <c r="Q1176">
        <v>0</v>
      </c>
      <c r="R1176">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v>0</v>
      </c>
      <c r="AN1176">
        <v>0</v>
      </c>
      <c r="AO1176">
        <v>0</v>
      </c>
      <c r="AP1176">
        <v>0</v>
      </c>
      <c r="AQ1176">
        <v>0</v>
      </c>
      <c r="AR1176">
        <v>0</v>
      </c>
      <c r="AS1176">
        <v>0</v>
      </c>
    </row>
    <row r="1177" spans="1:50">
      <c r="A1177" t="s">
        <v>761</v>
      </c>
      <c r="B1177">
        <v>0</v>
      </c>
      <c r="C1177">
        <v>0</v>
      </c>
      <c r="D1177">
        <v>0</v>
      </c>
      <c r="E1177">
        <v>0</v>
      </c>
      <c r="F1177">
        <v>0</v>
      </c>
      <c r="G1177">
        <v>0</v>
      </c>
      <c r="H1177">
        <v>0</v>
      </c>
      <c r="I1177">
        <v>0</v>
      </c>
      <c r="J1177">
        <v>0</v>
      </c>
      <c r="K1177">
        <v>0</v>
      </c>
      <c r="L1177">
        <v>0</v>
      </c>
      <c r="M1177">
        <v>0</v>
      </c>
      <c r="N1177">
        <v>0</v>
      </c>
      <c r="O1177">
        <v>0</v>
      </c>
      <c r="P1177">
        <v>0</v>
      </c>
      <c r="Q1177">
        <v>0</v>
      </c>
      <c r="R1177">
        <v>0</v>
      </c>
      <c r="S1177">
        <v>0</v>
      </c>
      <c r="T1177">
        <v>0</v>
      </c>
      <c r="U1177">
        <v>0</v>
      </c>
      <c r="V1177">
        <v>0</v>
      </c>
      <c r="W1177">
        <v>0</v>
      </c>
      <c r="X1177">
        <v>0</v>
      </c>
      <c r="Y1177">
        <v>0</v>
      </c>
      <c r="Z1177">
        <v>0</v>
      </c>
      <c r="AA1177">
        <v>0</v>
      </c>
      <c r="AB1177">
        <v>0</v>
      </c>
      <c r="AC1177">
        <v>0</v>
      </c>
      <c r="AD1177">
        <v>0</v>
      </c>
      <c r="AE1177">
        <v>0</v>
      </c>
      <c r="AF1177">
        <v>0</v>
      </c>
      <c r="AG1177">
        <v>0</v>
      </c>
      <c r="AH1177">
        <v>0</v>
      </c>
      <c r="AI1177">
        <v>229.57099999999991</v>
      </c>
      <c r="AJ1177">
        <v>310.673</v>
      </c>
      <c r="AK1177">
        <v>325.33157113726361</v>
      </c>
      <c r="AL1177">
        <v>359.11606089173773</v>
      </c>
      <c r="AM1177">
        <v>395.94825826867321</v>
      </c>
      <c r="AN1177">
        <v>422.39109932087734</v>
      </c>
      <c r="AO1177">
        <v>442.64847004142376</v>
      </c>
      <c r="AP1177">
        <v>453.6635458674503</v>
      </c>
      <c r="AQ1177">
        <v>464.04397720969564</v>
      </c>
      <c r="AR1177">
        <v>469.9379154641789</v>
      </c>
      <c r="AS1177">
        <v>482.41036083960267</v>
      </c>
    </row>
    <row r="1178" spans="1:50">
      <c r="A1178" t="s">
        <v>758</v>
      </c>
      <c r="B1178">
        <v>0</v>
      </c>
      <c r="C1178">
        <v>0</v>
      </c>
      <c r="D1178">
        <v>0</v>
      </c>
      <c r="E1178">
        <v>0</v>
      </c>
      <c r="F1178">
        <v>0</v>
      </c>
      <c r="G1178">
        <v>0</v>
      </c>
      <c r="H1178">
        <v>0</v>
      </c>
      <c r="I1178">
        <v>0</v>
      </c>
      <c r="J1178">
        <v>0</v>
      </c>
      <c r="K1178">
        <v>0</v>
      </c>
      <c r="L1178">
        <v>0</v>
      </c>
      <c r="M1178">
        <v>0</v>
      </c>
      <c r="N1178">
        <v>0</v>
      </c>
      <c r="O1178">
        <v>0</v>
      </c>
      <c r="P1178">
        <v>0</v>
      </c>
      <c r="Q1178">
        <v>0</v>
      </c>
      <c r="R1178">
        <v>0</v>
      </c>
      <c r="S1178">
        <v>0</v>
      </c>
      <c r="T1178">
        <v>0</v>
      </c>
      <c r="U1178">
        <v>0</v>
      </c>
      <c r="V1178">
        <v>0</v>
      </c>
      <c r="W1178">
        <v>0</v>
      </c>
      <c r="X1178">
        <v>0</v>
      </c>
      <c r="Y1178">
        <v>0</v>
      </c>
      <c r="Z1178">
        <v>0</v>
      </c>
      <c r="AA1178">
        <v>0</v>
      </c>
      <c r="AB1178">
        <v>0</v>
      </c>
      <c r="AC1178">
        <v>0</v>
      </c>
      <c r="AD1178">
        <v>0</v>
      </c>
      <c r="AE1178">
        <v>0</v>
      </c>
      <c r="AF1178">
        <v>0</v>
      </c>
      <c r="AG1178">
        <v>0</v>
      </c>
      <c r="AH1178">
        <v>0</v>
      </c>
      <c r="AI1178">
        <v>0</v>
      </c>
      <c r="AJ1178">
        <v>0.35047338889501817</v>
      </c>
      <c r="AK1178">
        <v>0.33521169654326927</v>
      </c>
      <c r="AL1178">
        <v>0.33831978765139736</v>
      </c>
      <c r="AM1178">
        <v>0.34649871991579206</v>
      </c>
      <c r="AN1178">
        <v>0.34774140807183673</v>
      </c>
      <c r="AO1178">
        <v>0.34643232239382482</v>
      </c>
      <c r="AP1178">
        <v>0.34011322757905532</v>
      </c>
      <c r="AQ1178">
        <v>0.3332433038814715</v>
      </c>
      <c r="AR1178">
        <v>0.3238665210288012</v>
      </c>
      <c r="AS1178">
        <v>0.31645248932730602</v>
      </c>
    </row>
    <row r="1179" spans="1:50">
      <c r="A1179" t="s">
        <v>759</v>
      </c>
      <c r="B1179">
        <v>0</v>
      </c>
      <c r="C1179">
        <v>0</v>
      </c>
      <c r="D1179">
        <v>0</v>
      </c>
      <c r="E1179">
        <v>0</v>
      </c>
      <c r="F1179">
        <v>0</v>
      </c>
      <c r="G1179">
        <v>0</v>
      </c>
      <c r="H1179">
        <v>0</v>
      </c>
      <c r="I1179">
        <v>0</v>
      </c>
      <c r="J1179">
        <v>0</v>
      </c>
      <c r="K1179">
        <v>0</v>
      </c>
      <c r="L1179">
        <v>0</v>
      </c>
      <c r="M1179">
        <v>0</v>
      </c>
      <c r="N1179">
        <v>0</v>
      </c>
      <c r="O1179">
        <v>0</v>
      </c>
      <c r="P1179">
        <v>0</v>
      </c>
      <c r="Q1179">
        <v>0</v>
      </c>
      <c r="R1179">
        <v>0</v>
      </c>
      <c r="S1179">
        <v>0</v>
      </c>
      <c r="T1179">
        <v>0</v>
      </c>
      <c r="U1179">
        <v>0</v>
      </c>
      <c r="V1179">
        <v>0</v>
      </c>
      <c r="W1179">
        <v>0</v>
      </c>
      <c r="X1179">
        <v>0</v>
      </c>
      <c r="Y1179">
        <v>0</v>
      </c>
      <c r="Z1179">
        <v>0</v>
      </c>
      <c r="AA1179">
        <v>0</v>
      </c>
      <c r="AB1179">
        <v>0</v>
      </c>
      <c r="AC1179">
        <v>0</v>
      </c>
      <c r="AD1179">
        <v>0</v>
      </c>
      <c r="AE1179">
        <v>0</v>
      </c>
      <c r="AF1179">
        <v>0</v>
      </c>
      <c r="AG1179">
        <v>0</v>
      </c>
      <c r="AH1179">
        <v>0</v>
      </c>
      <c r="AI1179">
        <v>0</v>
      </c>
      <c r="AJ1179">
        <v>0.14846317463548811</v>
      </c>
      <c r="AK1179">
        <v>0.14387895023842626</v>
      </c>
      <c r="AL1179">
        <v>0.14667579500949524</v>
      </c>
      <c r="AM1179">
        <v>0.1513111178524375</v>
      </c>
      <c r="AN1179">
        <v>0.15300579387680929</v>
      </c>
      <c r="AO1179">
        <v>0.15307950896024503</v>
      </c>
      <c r="AP1179">
        <v>0.15086592366335036</v>
      </c>
      <c r="AQ1179">
        <v>0.14856823645158132</v>
      </c>
      <c r="AR1179">
        <v>0.14470963469192633</v>
      </c>
      <c r="AS1179">
        <v>0.14178531632810135</v>
      </c>
    </row>
    <row r="1180" spans="1:50">
      <c r="A1180" t="s">
        <v>763</v>
      </c>
      <c r="B1180">
        <v>0</v>
      </c>
      <c r="C1180">
        <v>0</v>
      </c>
      <c r="D1180">
        <v>0</v>
      </c>
      <c r="E1180">
        <v>0</v>
      </c>
      <c r="F1180">
        <v>0</v>
      </c>
      <c r="G1180">
        <v>0</v>
      </c>
      <c r="H1180">
        <v>0</v>
      </c>
      <c r="I1180">
        <v>0</v>
      </c>
      <c r="J1180">
        <v>0</v>
      </c>
      <c r="K1180">
        <v>0</v>
      </c>
      <c r="L1180">
        <v>0</v>
      </c>
      <c r="M1180">
        <v>0</v>
      </c>
      <c r="N1180">
        <v>0</v>
      </c>
      <c r="O1180">
        <v>0</v>
      </c>
      <c r="P1180">
        <v>0</v>
      </c>
      <c r="Q1180">
        <v>0</v>
      </c>
      <c r="R1180">
        <v>0</v>
      </c>
      <c r="S1180">
        <v>0</v>
      </c>
      <c r="T1180">
        <v>0</v>
      </c>
      <c r="U1180">
        <v>0</v>
      </c>
      <c r="V1180">
        <v>0</v>
      </c>
      <c r="W1180">
        <v>0</v>
      </c>
      <c r="X1180">
        <v>0</v>
      </c>
      <c r="Y1180">
        <v>0</v>
      </c>
      <c r="Z1180">
        <v>0</v>
      </c>
      <c r="AA1180">
        <v>0</v>
      </c>
      <c r="AB1180">
        <v>0</v>
      </c>
      <c r="AC1180">
        <v>0</v>
      </c>
      <c r="AD1180">
        <v>0</v>
      </c>
      <c r="AE1180">
        <v>0</v>
      </c>
      <c r="AF1180">
        <v>0</v>
      </c>
      <c r="AG1180">
        <v>0</v>
      </c>
      <c r="AH1180">
        <v>0</v>
      </c>
      <c r="AI1180">
        <v>0</v>
      </c>
      <c r="AJ1180">
        <v>0.49687789480907069</v>
      </c>
      <c r="AK1180">
        <v>0.17432518141594996</v>
      </c>
      <c r="AL1180">
        <v>0.37148851553513001</v>
      </c>
      <c r="AM1180">
        <v>0.45335975492136982</v>
      </c>
      <c r="AN1180">
        <v>0.36747560033718235</v>
      </c>
      <c r="AO1180">
        <v>0.32121821976790466</v>
      </c>
      <c r="AP1180">
        <v>0.19625615298567214</v>
      </c>
      <c r="AQ1180">
        <v>0.17699642173284238</v>
      </c>
      <c r="AR1180">
        <v>0.10072454095239626</v>
      </c>
      <c r="AS1180">
        <v>0.16990408775277804</v>
      </c>
    </row>
    <row r="1181" spans="1:50">
      <c r="A1181" t="s">
        <v>633</v>
      </c>
      <c r="B1181">
        <v>0</v>
      </c>
      <c r="C1181">
        <v>0</v>
      </c>
      <c r="D1181">
        <v>0</v>
      </c>
      <c r="E1181">
        <v>40908</v>
      </c>
      <c r="F1181">
        <v>0</v>
      </c>
      <c r="G1181">
        <v>0</v>
      </c>
      <c r="H1181">
        <v>0</v>
      </c>
      <c r="I1181">
        <v>41274</v>
      </c>
      <c r="J1181">
        <v>0</v>
      </c>
      <c r="K1181">
        <v>0</v>
      </c>
      <c r="L1181">
        <v>0</v>
      </c>
      <c r="M1181">
        <v>41639</v>
      </c>
      <c r="N1181">
        <v>0</v>
      </c>
      <c r="O1181">
        <v>0</v>
      </c>
      <c r="P1181">
        <v>0</v>
      </c>
      <c r="Q1181">
        <v>42004</v>
      </c>
      <c r="R1181">
        <v>0</v>
      </c>
      <c r="S1181">
        <v>0</v>
      </c>
      <c r="T1181">
        <v>0</v>
      </c>
      <c r="U1181">
        <v>42369</v>
      </c>
      <c r="V1181">
        <v>0</v>
      </c>
      <c r="W1181">
        <v>0</v>
      </c>
      <c r="X1181">
        <v>0</v>
      </c>
      <c r="Y1181">
        <v>42735</v>
      </c>
      <c r="Z1181">
        <v>0</v>
      </c>
      <c r="AA1181">
        <v>0</v>
      </c>
      <c r="AB1181">
        <v>0</v>
      </c>
      <c r="AC1181">
        <v>43100</v>
      </c>
      <c r="AD1181">
        <v>0</v>
      </c>
      <c r="AE1181">
        <v>0</v>
      </c>
      <c r="AF1181">
        <v>0</v>
      </c>
      <c r="AG1181">
        <v>0</v>
      </c>
      <c r="AH1181">
        <v>0</v>
      </c>
      <c r="AI1181">
        <v>0</v>
      </c>
      <c r="AJ1181">
        <v>0</v>
      </c>
      <c r="AK1181">
        <v>0</v>
      </c>
      <c r="AL1181">
        <v>0</v>
      </c>
      <c r="AM1181">
        <v>0</v>
      </c>
      <c r="AN1181">
        <v>0</v>
      </c>
      <c r="AO1181">
        <v>0</v>
      </c>
      <c r="AP1181">
        <v>0</v>
      </c>
      <c r="AQ1181">
        <v>0</v>
      </c>
      <c r="AR1181">
        <v>0</v>
      </c>
      <c r="AS1181">
        <v>0</v>
      </c>
      <c r="AT1181">
        <v>0</v>
      </c>
      <c r="AU1181">
        <v>0</v>
      </c>
      <c r="AV1181">
        <v>0</v>
      </c>
      <c r="AW1181">
        <v>0</v>
      </c>
      <c r="AX1181">
        <v>0</v>
      </c>
    </row>
    <row r="1182" spans="1:50">
      <c r="A1182" t="s">
        <v>11</v>
      </c>
      <c r="B1182">
        <v>0</v>
      </c>
      <c r="C1182">
        <v>0</v>
      </c>
      <c r="D1182">
        <v>0</v>
      </c>
      <c r="E1182">
        <v>1</v>
      </c>
      <c r="F1182">
        <v>2</v>
      </c>
      <c r="G1182">
        <v>3</v>
      </c>
      <c r="H1182">
        <v>4</v>
      </c>
      <c r="I1182">
        <v>1</v>
      </c>
      <c r="J1182">
        <v>2</v>
      </c>
      <c r="K1182">
        <v>3</v>
      </c>
      <c r="L1182">
        <v>4</v>
      </c>
      <c r="M1182">
        <v>1</v>
      </c>
      <c r="N1182">
        <v>2</v>
      </c>
      <c r="O1182">
        <v>3</v>
      </c>
      <c r="P1182">
        <v>4</v>
      </c>
      <c r="Q1182">
        <v>1</v>
      </c>
      <c r="R1182">
        <v>2</v>
      </c>
      <c r="S1182">
        <v>3</v>
      </c>
      <c r="T1182">
        <v>4</v>
      </c>
      <c r="U1182">
        <v>1</v>
      </c>
      <c r="V1182">
        <v>2</v>
      </c>
      <c r="W1182">
        <v>3</v>
      </c>
      <c r="X1182">
        <v>4</v>
      </c>
      <c r="Y1182">
        <v>1</v>
      </c>
      <c r="Z1182">
        <v>2</v>
      </c>
      <c r="AA1182">
        <v>3</v>
      </c>
      <c r="AB1182">
        <v>4</v>
      </c>
      <c r="AC1182">
        <v>1</v>
      </c>
      <c r="AD1182">
        <v>2</v>
      </c>
      <c r="AE1182">
        <v>3</v>
      </c>
      <c r="AF1182">
        <v>4</v>
      </c>
      <c r="AG1182">
        <v>0</v>
      </c>
      <c r="AH1182">
        <v>40908</v>
      </c>
      <c r="AI1182">
        <v>41274</v>
      </c>
      <c r="AJ1182">
        <v>41639</v>
      </c>
      <c r="AK1182">
        <v>42004</v>
      </c>
      <c r="AL1182">
        <v>42369</v>
      </c>
      <c r="AM1182">
        <v>42735</v>
      </c>
      <c r="AN1182">
        <v>43100</v>
      </c>
      <c r="AO1182">
        <v>43465</v>
      </c>
      <c r="AP1182">
        <v>43830</v>
      </c>
      <c r="AQ1182">
        <v>44196</v>
      </c>
      <c r="AR1182">
        <v>44561</v>
      </c>
      <c r="AS1182">
        <v>44926</v>
      </c>
      <c r="AT1182">
        <v>45291</v>
      </c>
      <c r="AU1182">
        <v>45657</v>
      </c>
      <c r="AV1182">
        <v>46022</v>
      </c>
      <c r="AW1182">
        <v>46387</v>
      </c>
      <c r="AX1182">
        <v>0</v>
      </c>
    </row>
    <row r="1183" spans="1:50">
      <c r="A1183" t="s">
        <v>710</v>
      </c>
      <c r="B1183">
        <v>0</v>
      </c>
      <c r="C1183">
        <v>0</v>
      </c>
      <c r="D1183">
        <v>0</v>
      </c>
      <c r="E1183">
        <v>0</v>
      </c>
      <c r="F1183">
        <v>0</v>
      </c>
      <c r="G1183">
        <v>0</v>
      </c>
      <c r="H1183">
        <v>0</v>
      </c>
      <c r="I1183">
        <v>0</v>
      </c>
      <c r="J1183">
        <v>0</v>
      </c>
      <c r="K1183">
        <v>0</v>
      </c>
      <c r="L1183">
        <v>0</v>
      </c>
      <c r="M1183">
        <v>0</v>
      </c>
      <c r="N1183">
        <v>0</v>
      </c>
      <c r="O1183">
        <v>0</v>
      </c>
      <c r="P1183">
        <v>0</v>
      </c>
      <c r="Q1183">
        <v>0</v>
      </c>
      <c r="R1183">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v>0</v>
      </c>
      <c r="AN1183">
        <v>0</v>
      </c>
      <c r="AO1183">
        <v>0</v>
      </c>
      <c r="AP1183">
        <v>0</v>
      </c>
      <c r="AQ1183">
        <v>0</v>
      </c>
      <c r="AR1183">
        <v>0</v>
      </c>
      <c r="AS1183">
        <v>0</v>
      </c>
      <c r="AT1183">
        <v>0</v>
      </c>
      <c r="AU1183">
        <v>0</v>
      </c>
      <c r="AV1183">
        <v>0</v>
      </c>
      <c r="AW1183">
        <v>0</v>
      </c>
      <c r="AX1183">
        <v>0</v>
      </c>
    </row>
    <row r="1184" spans="1:50">
      <c r="A1184" t="s">
        <v>461</v>
      </c>
      <c r="B1184">
        <v>0</v>
      </c>
      <c r="C1184">
        <v>0</v>
      </c>
      <c r="D1184">
        <v>0</v>
      </c>
      <c r="E1184">
        <v>0</v>
      </c>
      <c r="F1184">
        <v>0</v>
      </c>
      <c r="G1184">
        <v>0</v>
      </c>
      <c r="H1184">
        <v>0</v>
      </c>
      <c r="I1184">
        <v>0</v>
      </c>
      <c r="J1184">
        <v>0</v>
      </c>
      <c r="K1184">
        <v>0</v>
      </c>
      <c r="L1184">
        <v>0</v>
      </c>
      <c r="M1184">
        <v>0</v>
      </c>
      <c r="N1184">
        <v>0</v>
      </c>
      <c r="O1184">
        <v>0</v>
      </c>
      <c r="P1184">
        <v>0</v>
      </c>
      <c r="Q1184">
        <v>208.881</v>
      </c>
      <c r="R1184">
        <v>226.63300000000001</v>
      </c>
      <c r="S1184">
        <v>258.245</v>
      </c>
      <c r="T1184">
        <v>294.48899999999998</v>
      </c>
      <c r="U1184">
        <v>294.17200000000003</v>
      </c>
      <c r="V1184">
        <v>299.30599999999998</v>
      </c>
      <c r="W1184">
        <v>332.67399999999998</v>
      </c>
      <c r="X1184">
        <v>397.01799999999997</v>
      </c>
      <c r="Y1184">
        <v>401.25299999999999</v>
      </c>
      <c r="Z1184">
        <v>407.20100000000002</v>
      </c>
      <c r="AA1184">
        <v>423.86700000000002</v>
      </c>
      <c r="AB1184">
        <v>566.82500000000005</v>
      </c>
      <c r="AC1184">
        <v>516.66700000000003</v>
      </c>
      <c r="AD1184">
        <v>542.02200000000005</v>
      </c>
      <c r="AE1184">
        <v>563.97299999999996</v>
      </c>
      <c r="AF1184">
        <v>674.03099999999995</v>
      </c>
      <c r="AG1184">
        <v>0</v>
      </c>
      <c r="AH1184">
        <v>199.642</v>
      </c>
      <c r="AI1184">
        <v>349.209</v>
      </c>
      <c r="AJ1184">
        <v>589.41800000000001</v>
      </c>
      <c r="AK1184">
        <v>988.24800000000005</v>
      </c>
      <c r="AL1184">
        <v>1323.17</v>
      </c>
      <c r="AM1184">
        <v>1799.146</v>
      </c>
      <c r="AN1184">
        <v>2296.6930000000002</v>
      </c>
      <c r="AO1184">
        <v>2563.2157954081995</v>
      </c>
      <c r="AP1184">
        <v>2847.0959738561442</v>
      </c>
      <c r="AQ1184">
        <v>3107.2199264719088</v>
      </c>
      <c r="AR1184">
        <v>3339.3379724837168</v>
      </c>
      <c r="AS1184">
        <v>3557.1484047335016</v>
      </c>
      <c r="AT1184">
        <v>3759.1063119749115</v>
      </c>
      <c r="AU1184">
        <v>3950.6861522881327</v>
      </c>
      <c r="AV1184">
        <v>4140.8800410810927</v>
      </c>
      <c r="AW1184">
        <v>4340.4971044427466</v>
      </c>
      <c r="AX1184">
        <v>0</v>
      </c>
    </row>
    <row r="1185" spans="1:50">
      <c r="A1185" t="s">
        <v>459</v>
      </c>
      <c r="B1185">
        <v>0</v>
      </c>
      <c r="C1185">
        <v>0</v>
      </c>
      <c r="D1185">
        <v>0</v>
      </c>
      <c r="E1185">
        <v>0</v>
      </c>
      <c r="F1185">
        <v>0</v>
      </c>
      <c r="G1185">
        <v>0</v>
      </c>
      <c r="H1185">
        <v>0</v>
      </c>
      <c r="I1185">
        <v>0</v>
      </c>
      <c r="J1185">
        <v>0</v>
      </c>
      <c r="K1185">
        <v>0</v>
      </c>
      <c r="L1185">
        <v>0</v>
      </c>
      <c r="M1185">
        <v>0</v>
      </c>
      <c r="N1185">
        <v>0</v>
      </c>
      <c r="O1185">
        <v>0</v>
      </c>
      <c r="P1185">
        <v>0</v>
      </c>
      <c r="Q1185">
        <v>0</v>
      </c>
      <c r="R1185">
        <v>0</v>
      </c>
      <c r="S1185">
        <v>0</v>
      </c>
      <c r="T1185">
        <v>0</v>
      </c>
      <c r="U1185">
        <v>0.40832339944753238</v>
      </c>
      <c r="V1185">
        <v>0.32066380447684129</v>
      </c>
      <c r="W1185">
        <v>0.288210807566458</v>
      </c>
      <c r="X1185">
        <v>0.34815901442838282</v>
      </c>
      <c r="Y1185">
        <v>0.364008131297336</v>
      </c>
      <c r="Z1185">
        <v>0.36048391946703395</v>
      </c>
      <c r="AA1185">
        <v>0.27412121175685522</v>
      </c>
      <c r="AB1185">
        <v>0.42770604859225547</v>
      </c>
      <c r="AC1185">
        <v>0.28763398653717243</v>
      </c>
      <c r="AD1185">
        <v>0.331092015982279</v>
      </c>
      <c r="AE1185">
        <v>0.33054236352440736</v>
      </c>
      <c r="AF1185">
        <v>0.1891342124994484</v>
      </c>
      <c r="AG1185">
        <v>0</v>
      </c>
      <c r="AH1185">
        <v>0</v>
      </c>
      <c r="AI1185">
        <v>0.749176025084902</v>
      </c>
      <c r="AJ1185">
        <v>0.68786600574441104</v>
      </c>
      <c r="AK1185">
        <v>0.67665052645151658</v>
      </c>
      <c r="AL1185">
        <v>0.33890480931911826</v>
      </c>
      <c r="AM1185">
        <v>0.35972399616073503</v>
      </c>
      <c r="AN1185">
        <v>0.27654620581097933</v>
      </c>
      <c r="AO1185">
        <v>0.11604633070601911</v>
      </c>
      <c r="AP1185">
        <v>0.11075157189515372</v>
      </c>
      <c r="AQ1185">
        <v>9.1364658938226651E-2</v>
      </c>
      <c r="AR1185">
        <v>7.4702805563996888E-2</v>
      </c>
      <c r="AS1185">
        <v>6.522563275851434E-2</v>
      </c>
      <c r="AT1185">
        <v>5.6775226744170793E-2</v>
      </c>
      <c r="AU1185">
        <v>5.0964198512537306E-2</v>
      </c>
      <c r="AV1185">
        <v>4.8141988875224806E-2</v>
      </c>
      <c r="AW1185">
        <v>4.8206434714669566E-2</v>
      </c>
      <c r="AX1185">
        <v>0</v>
      </c>
    </row>
    <row r="1186" spans="1:50">
      <c r="A1186" t="s">
        <v>460</v>
      </c>
      <c r="B1186">
        <v>0</v>
      </c>
      <c r="C1186">
        <v>0</v>
      </c>
      <c r="D1186">
        <v>0</v>
      </c>
      <c r="E1186">
        <v>0</v>
      </c>
      <c r="F1186">
        <v>0</v>
      </c>
      <c r="G1186">
        <v>0</v>
      </c>
      <c r="H1186">
        <v>0</v>
      </c>
      <c r="I1186">
        <v>0</v>
      </c>
      <c r="J1186">
        <v>0</v>
      </c>
      <c r="K1186">
        <v>0</v>
      </c>
      <c r="L1186">
        <v>0</v>
      </c>
      <c r="M1186">
        <v>0</v>
      </c>
      <c r="N1186">
        <v>0</v>
      </c>
      <c r="O1186">
        <v>0</v>
      </c>
      <c r="P1186">
        <v>0</v>
      </c>
      <c r="Q1186">
        <v>0</v>
      </c>
      <c r="R1186">
        <v>0</v>
      </c>
      <c r="S1186">
        <v>0</v>
      </c>
      <c r="T1186">
        <v>0</v>
      </c>
      <c r="U1186">
        <v>0.58491677079293969</v>
      </c>
      <c r="V1186">
        <v>0.51062074199583463</v>
      </c>
      <c r="W1186">
        <v>0.45599333965807665</v>
      </c>
      <c r="X1186">
        <v>0.4488860364903271</v>
      </c>
      <c r="Y1186">
        <v>0.39238948642290894</v>
      </c>
      <c r="Z1186">
        <v>0.34528208589203024</v>
      </c>
      <c r="AA1186">
        <v>0.25011572891178768</v>
      </c>
      <c r="AB1186">
        <v>0.42560035061382595</v>
      </c>
      <c r="AC1186">
        <v>0.29693485157743349</v>
      </c>
      <c r="AD1186">
        <v>0.35290433962588486</v>
      </c>
      <c r="AE1186">
        <v>0.32462305392965241</v>
      </c>
      <c r="AF1186">
        <v>0.16281921227892182</v>
      </c>
      <c r="AG1186">
        <v>0</v>
      </c>
      <c r="AH1186">
        <v>0</v>
      </c>
      <c r="AI1186">
        <v>0</v>
      </c>
      <c r="AJ1186">
        <v>0</v>
      </c>
      <c r="AK1186">
        <v>0</v>
      </c>
      <c r="AL1186">
        <v>0.49277559152721939</v>
      </c>
      <c r="AM1186">
        <v>0.35592856549045093</v>
      </c>
      <c r="AN1186">
        <v>0.27387215934671216</v>
      </c>
      <c r="AO1186">
        <v>7.6489528735767198E-2</v>
      </c>
      <c r="AP1186">
        <v>0.11075157189515394</v>
      </c>
      <c r="AQ1186">
        <v>9.1364658938226651E-2</v>
      </c>
      <c r="AR1186">
        <v>7.4702805563996888E-2</v>
      </c>
      <c r="AS1186">
        <v>6.522563275851434E-2</v>
      </c>
      <c r="AT1186">
        <v>5.6775226744170793E-2</v>
      </c>
      <c r="AU1186">
        <v>5.0964198512537306E-2</v>
      </c>
      <c r="AV1186">
        <v>4.8141988875224806E-2</v>
      </c>
      <c r="AW1186">
        <v>4.8206434714669566E-2</v>
      </c>
      <c r="AX1186">
        <v>0</v>
      </c>
    </row>
    <row r="1187" spans="1:50">
      <c r="A1187" t="s">
        <v>556</v>
      </c>
      <c r="B1187">
        <v>0</v>
      </c>
      <c r="C1187">
        <v>0</v>
      </c>
      <c r="D1187">
        <v>0</v>
      </c>
      <c r="E1187">
        <v>0</v>
      </c>
      <c r="F1187">
        <v>0</v>
      </c>
      <c r="G1187">
        <v>0</v>
      </c>
      <c r="H1187">
        <v>0</v>
      </c>
      <c r="I1187">
        <v>0</v>
      </c>
      <c r="J1187">
        <v>0</v>
      </c>
      <c r="K1187">
        <v>0</v>
      </c>
      <c r="L1187">
        <v>0</v>
      </c>
      <c r="M1187">
        <v>0</v>
      </c>
      <c r="N1187">
        <v>0</v>
      </c>
      <c r="O1187">
        <v>0</v>
      </c>
      <c r="P1187">
        <v>0</v>
      </c>
      <c r="Q1187">
        <v>0</v>
      </c>
      <c r="R1187">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c r="AP1187">
        <v>0</v>
      </c>
      <c r="AQ1187">
        <v>0</v>
      </c>
      <c r="AR1187">
        <v>0</v>
      </c>
      <c r="AS1187">
        <v>0</v>
      </c>
      <c r="AT1187">
        <v>0</v>
      </c>
      <c r="AU1187">
        <v>0</v>
      </c>
      <c r="AV1187">
        <v>0</v>
      </c>
      <c r="AW1187">
        <v>0</v>
      </c>
      <c r="AX1187">
        <v>0</v>
      </c>
    </row>
    <row r="1188" spans="1:50">
      <c r="A1188" t="s">
        <v>701</v>
      </c>
      <c r="B1188">
        <v>0</v>
      </c>
      <c r="C1188">
        <v>0</v>
      </c>
      <c r="D1188">
        <v>0</v>
      </c>
      <c r="E1188">
        <v>0</v>
      </c>
      <c r="F1188">
        <v>0</v>
      </c>
      <c r="G1188">
        <v>1335</v>
      </c>
      <c r="H1188">
        <v>1712</v>
      </c>
      <c r="I1188">
        <v>2026</v>
      </c>
      <c r="J1188">
        <v>2447</v>
      </c>
      <c r="K1188">
        <v>2866</v>
      </c>
      <c r="L1188">
        <v>3379</v>
      </c>
      <c r="M1188">
        <v>3811</v>
      </c>
      <c r="N1188">
        <v>4274</v>
      </c>
      <c r="O1188">
        <v>4631</v>
      </c>
      <c r="P1188">
        <v>5072</v>
      </c>
      <c r="Q1188">
        <v>5567</v>
      </c>
      <c r="R1188">
        <v>6131</v>
      </c>
      <c r="S1188">
        <v>6581</v>
      </c>
      <c r="T1188">
        <v>7190</v>
      </c>
      <c r="U1188">
        <v>7832</v>
      </c>
      <c r="V1188">
        <v>8564</v>
      </c>
      <c r="W1188">
        <v>9290</v>
      </c>
      <c r="X1188">
        <v>10198</v>
      </c>
      <c r="Y1188">
        <v>10962</v>
      </c>
      <c r="Z1188">
        <v>11874</v>
      </c>
      <c r="AA1188">
        <v>12882</v>
      </c>
      <c r="AB1188">
        <v>14468</v>
      </c>
      <c r="AC1188">
        <v>15423</v>
      </c>
      <c r="AD1188">
        <v>16370</v>
      </c>
      <c r="AE1188">
        <v>17299</v>
      </c>
      <c r="AF1188">
        <v>18118</v>
      </c>
      <c r="AG1188">
        <v>0</v>
      </c>
      <c r="AH1188">
        <v>1712</v>
      </c>
      <c r="AI1188">
        <v>3379</v>
      </c>
      <c r="AJ1188">
        <v>5072</v>
      </c>
      <c r="AK1188">
        <v>7190</v>
      </c>
      <c r="AL1188">
        <v>10198</v>
      </c>
      <c r="AM1188">
        <v>14468</v>
      </c>
      <c r="AN1188">
        <v>18118</v>
      </c>
      <c r="AO1188">
        <v>20951.827938983963</v>
      </c>
      <c r="AP1188">
        <v>23311.658245467595</v>
      </c>
      <c r="AQ1188">
        <v>25130.376673714833</v>
      </c>
      <c r="AR1188">
        <v>26538.376623446318</v>
      </c>
      <c r="AS1188">
        <v>27616.357150017964</v>
      </c>
      <c r="AT1188">
        <v>28441.327968151472</v>
      </c>
      <c r="AU1188">
        <v>29072.420149155183</v>
      </c>
      <c r="AV1188">
        <v>29555.012335460651</v>
      </c>
      <c r="AW1188">
        <v>29923.911263104266</v>
      </c>
      <c r="AX1188">
        <v>0</v>
      </c>
    </row>
    <row r="1189" spans="1:50">
      <c r="A1189" t="s">
        <v>320</v>
      </c>
      <c r="B1189">
        <v>0</v>
      </c>
      <c r="C1189">
        <v>0</v>
      </c>
      <c r="D1189">
        <v>0</v>
      </c>
      <c r="E1189">
        <v>0</v>
      </c>
      <c r="F1189">
        <v>0</v>
      </c>
      <c r="G1189">
        <v>0</v>
      </c>
      <c r="H1189">
        <v>0</v>
      </c>
      <c r="I1189">
        <v>0</v>
      </c>
      <c r="J1189">
        <v>0</v>
      </c>
      <c r="K1189">
        <v>0</v>
      </c>
      <c r="L1189">
        <v>0</v>
      </c>
      <c r="M1189">
        <v>0</v>
      </c>
      <c r="N1189">
        <v>0</v>
      </c>
      <c r="O1189">
        <v>0</v>
      </c>
      <c r="P1189">
        <v>0</v>
      </c>
      <c r="Q1189">
        <v>0.46077145106271322</v>
      </c>
      <c r="R1189">
        <v>0.43448759943846516</v>
      </c>
      <c r="S1189">
        <v>0.4210753616929388</v>
      </c>
      <c r="T1189">
        <v>0.41758675078864349</v>
      </c>
      <c r="U1189">
        <v>0.40686186455900852</v>
      </c>
      <c r="V1189">
        <v>0.39683575273201765</v>
      </c>
      <c r="W1189">
        <v>0.41163956845464211</v>
      </c>
      <c r="X1189">
        <v>0.41835883171070942</v>
      </c>
      <c r="Y1189">
        <v>0.39964249233912152</v>
      </c>
      <c r="Z1189">
        <v>0.38650163475011667</v>
      </c>
      <c r="AA1189">
        <v>0.38665231431646929</v>
      </c>
      <c r="AB1189">
        <v>0.41870955089233175</v>
      </c>
      <c r="AC1189">
        <v>0.40695128626163113</v>
      </c>
      <c r="AD1189">
        <v>0.37864241199258886</v>
      </c>
      <c r="AE1189">
        <v>0.34288154013351968</v>
      </c>
      <c r="AF1189">
        <v>0.25228089576997514</v>
      </c>
      <c r="AG1189">
        <v>0</v>
      </c>
      <c r="AH1189">
        <v>0</v>
      </c>
      <c r="AI1189">
        <v>0.97371495327102808</v>
      </c>
      <c r="AJ1189">
        <v>0.50103580941106829</v>
      </c>
      <c r="AK1189">
        <v>0.41758675078864349</v>
      </c>
      <c r="AL1189">
        <v>0.41835883171070942</v>
      </c>
      <c r="AM1189">
        <v>0.41870955089233175</v>
      </c>
      <c r="AN1189">
        <v>0.25228089576997514</v>
      </c>
      <c r="AO1189">
        <v>0.15640953410884006</v>
      </c>
      <c r="AP1189">
        <v>0.1126312373963716</v>
      </c>
      <c r="AQ1189">
        <v>7.8017548519991875E-2</v>
      </c>
      <c r="AR1189">
        <v>5.6027809213229363E-2</v>
      </c>
      <c r="AS1189">
        <v>4.0619686044370384E-2</v>
      </c>
      <c r="AT1189">
        <v>2.9872543060335266E-2</v>
      </c>
      <c r="AU1189">
        <v>2.2189265624671384E-2</v>
      </c>
      <c r="AV1189">
        <v>1.6599656438285537E-2</v>
      </c>
      <c r="AW1189">
        <v>1.2481772074951936E-2</v>
      </c>
      <c r="AX1189">
        <v>0</v>
      </c>
    </row>
    <row r="1190" spans="1:50">
      <c r="A1190" t="s">
        <v>321</v>
      </c>
      <c r="B1190">
        <v>0</v>
      </c>
      <c r="C1190">
        <v>0</v>
      </c>
      <c r="D1190">
        <v>0</v>
      </c>
      <c r="E1190">
        <v>0</v>
      </c>
      <c r="F1190">
        <v>0</v>
      </c>
      <c r="G1190">
        <v>0</v>
      </c>
      <c r="H1190">
        <v>0</v>
      </c>
      <c r="I1190">
        <v>0</v>
      </c>
      <c r="J1190">
        <v>0</v>
      </c>
      <c r="K1190">
        <v>0</v>
      </c>
      <c r="L1190">
        <v>0</v>
      </c>
      <c r="M1190">
        <v>0</v>
      </c>
      <c r="N1190">
        <v>0</v>
      </c>
      <c r="O1190">
        <v>0</v>
      </c>
      <c r="P1190">
        <v>0</v>
      </c>
      <c r="Q1190">
        <v>0.46077145106271322</v>
      </c>
      <c r="R1190">
        <v>0.43448759943846516</v>
      </c>
      <c r="S1190">
        <v>0.4210753616929388</v>
      </c>
      <c r="T1190">
        <v>0.41758675078864349</v>
      </c>
      <c r="U1190">
        <v>0.86763331562172175</v>
      </c>
      <c r="V1190">
        <v>0.83132335217048281</v>
      </c>
      <c r="W1190">
        <v>0.83271493014758091</v>
      </c>
      <c r="X1190">
        <v>0.83594558249935291</v>
      </c>
      <c r="Y1190">
        <v>0.80650435689813005</v>
      </c>
      <c r="Z1190">
        <v>0.78333738748213433</v>
      </c>
      <c r="AA1190">
        <v>0.79829188277111141</v>
      </c>
      <c r="AB1190">
        <v>0.83706838260304117</v>
      </c>
      <c r="AC1190">
        <v>0.80659377860075265</v>
      </c>
      <c r="AD1190">
        <v>0.76514404674270553</v>
      </c>
      <c r="AE1190">
        <v>0.72953385444998897</v>
      </c>
      <c r="AF1190">
        <v>0.67099044666230689</v>
      </c>
      <c r="AG1190">
        <v>0</v>
      </c>
      <c r="AH1190">
        <v>0</v>
      </c>
      <c r="AI1190">
        <v>0</v>
      </c>
      <c r="AJ1190">
        <v>1.4747507626820964</v>
      </c>
      <c r="AK1190">
        <v>0.91862256019971178</v>
      </c>
      <c r="AL1190">
        <v>0.83594558249935291</v>
      </c>
      <c r="AM1190">
        <v>0.83706838260304117</v>
      </c>
      <c r="AN1190">
        <v>0.67099044666230689</v>
      </c>
      <c r="AO1190">
        <v>0.40869042987881521</v>
      </c>
      <c r="AP1190">
        <v>0.26904077150521166</v>
      </c>
      <c r="AQ1190">
        <v>0.19064878591636347</v>
      </c>
      <c r="AR1190">
        <v>0.13404535773322124</v>
      </c>
      <c r="AS1190">
        <v>9.6647495257599747E-2</v>
      </c>
      <c r="AT1190">
        <v>7.049222910470565E-2</v>
      </c>
      <c r="AU1190">
        <v>5.206180868500665E-2</v>
      </c>
      <c r="AV1190">
        <v>3.8788922062956921E-2</v>
      </c>
      <c r="AW1190">
        <v>2.9081428513237473E-2</v>
      </c>
      <c r="AX1190">
        <v>0</v>
      </c>
    </row>
    <row r="1191" spans="1:50">
      <c r="A1191" t="s">
        <v>322</v>
      </c>
      <c r="B1191">
        <v>0</v>
      </c>
      <c r="C1191">
        <v>0</v>
      </c>
      <c r="D1191">
        <v>0</v>
      </c>
      <c r="E1191">
        <v>0</v>
      </c>
      <c r="F1191">
        <v>0</v>
      </c>
      <c r="G1191">
        <v>0</v>
      </c>
      <c r="H1191">
        <v>0</v>
      </c>
      <c r="I1191">
        <v>0</v>
      </c>
      <c r="J1191">
        <v>0</v>
      </c>
      <c r="K1191">
        <v>0</v>
      </c>
      <c r="L1191">
        <v>0</v>
      </c>
      <c r="M1191">
        <v>0</v>
      </c>
      <c r="N1191">
        <v>0</v>
      </c>
      <c r="O1191">
        <v>0</v>
      </c>
      <c r="P1191">
        <v>0</v>
      </c>
      <c r="Q1191">
        <v>495</v>
      </c>
      <c r="R1191">
        <v>564</v>
      </c>
      <c r="S1191">
        <v>450</v>
      </c>
      <c r="T1191">
        <v>609</v>
      </c>
      <c r="U1191">
        <v>642</v>
      </c>
      <c r="V1191">
        <v>732</v>
      </c>
      <c r="W1191">
        <v>726</v>
      </c>
      <c r="X1191">
        <v>908</v>
      </c>
      <c r="Y1191">
        <v>764</v>
      </c>
      <c r="Z1191">
        <v>912</v>
      </c>
      <c r="AA1191">
        <v>1008</v>
      </c>
      <c r="AB1191">
        <v>1586</v>
      </c>
      <c r="AC1191">
        <v>955</v>
      </c>
      <c r="AD1191">
        <v>947</v>
      </c>
      <c r="AE1191">
        <v>929</v>
      </c>
      <c r="AF1191">
        <v>819</v>
      </c>
      <c r="AG1191">
        <v>0</v>
      </c>
      <c r="AH1191">
        <v>0</v>
      </c>
      <c r="AI1191">
        <v>1667</v>
      </c>
      <c r="AJ1191">
        <v>1693</v>
      </c>
      <c r="AK1191">
        <v>2118</v>
      </c>
      <c r="AL1191">
        <v>3008</v>
      </c>
      <c r="AM1191">
        <v>4270</v>
      </c>
      <c r="AN1191">
        <v>3650</v>
      </c>
      <c r="AO1191">
        <v>2833.8279389839627</v>
      </c>
      <c r="AP1191">
        <v>2359.8303064836327</v>
      </c>
      <c r="AQ1191">
        <v>1818.7184282472372</v>
      </c>
      <c r="AR1191">
        <v>1407.9999497314857</v>
      </c>
      <c r="AS1191">
        <v>1077.9805265716459</v>
      </c>
      <c r="AT1191">
        <v>824.97081813350815</v>
      </c>
      <c r="AU1191">
        <v>631.09218100371072</v>
      </c>
      <c r="AV1191">
        <v>482.5921863054682</v>
      </c>
      <c r="AW1191">
        <v>368.89892764361502</v>
      </c>
      <c r="AX1191">
        <v>0</v>
      </c>
    </row>
    <row r="1192" spans="1:50">
      <c r="A1192" t="s">
        <v>406</v>
      </c>
      <c r="B1192">
        <v>0</v>
      </c>
      <c r="C1192">
        <v>0</v>
      </c>
      <c r="D1192">
        <v>0</v>
      </c>
      <c r="E1192">
        <v>0</v>
      </c>
      <c r="F1192">
        <v>0</v>
      </c>
      <c r="G1192">
        <v>0</v>
      </c>
      <c r="H1192">
        <v>0</v>
      </c>
      <c r="I1192">
        <v>0</v>
      </c>
      <c r="J1192">
        <v>0</v>
      </c>
      <c r="K1192">
        <v>0</v>
      </c>
      <c r="L1192">
        <v>0</v>
      </c>
      <c r="M1192">
        <v>0</v>
      </c>
      <c r="N1192">
        <v>0</v>
      </c>
      <c r="O1192">
        <v>0</v>
      </c>
      <c r="P1192">
        <v>0</v>
      </c>
      <c r="Q1192">
        <v>5319.5</v>
      </c>
      <c r="R1192">
        <v>5849</v>
      </c>
      <c r="S1192">
        <v>6356</v>
      </c>
      <c r="T1192">
        <v>6885.5</v>
      </c>
      <c r="U1192">
        <v>7511</v>
      </c>
      <c r="V1192">
        <v>8198</v>
      </c>
      <c r="W1192">
        <v>8927</v>
      </c>
      <c r="X1192">
        <v>9744</v>
      </c>
      <c r="Y1192">
        <v>10580</v>
      </c>
      <c r="Z1192">
        <v>11418</v>
      </c>
      <c r="AA1192">
        <v>12378</v>
      </c>
      <c r="AB1192">
        <v>13675</v>
      </c>
      <c r="AC1192">
        <v>14945.5</v>
      </c>
      <c r="AD1192">
        <v>15896.5</v>
      </c>
      <c r="AE1192">
        <v>16834.5</v>
      </c>
      <c r="AF1192">
        <v>17708.5</v>
      </c>
      <c r="AG1192">
        <v>0</v>
      </c>
      <c r="AH1192">
        <v>0</v>
      </c>
      <c r="AI1192">
        <v>2545.5</v>
      </c>
      <c r="AJ1192">
        <v>4225.5</v>
      </c>
      <c r="AK1192">
        <v>6131</v>
      </c>
      <c r="AL1192">
        <v>8694</v>
      </c>
      <c r="AM1192">
        <v>12333</v>
      </c>
      <c r="AN1192">
        <v>16293</v>
      </c>
      <c r="AO1192">
        <v>19534.91396949198</v>
      </c>
      <c r="AP1192">
        <v>22131.743092225777</v>
      </c>
      <c r="AQ1192">
        <v>24221.017459591214</v>
      </c>
      <c r="AR1192">
        <v>25834.376648580575</v>
      </c>
      <c r="AS1192">
        <v>27077.366886732139</v>
      </c>
      <c r="AT1192">
        <v>28028.842559084718</v>
      </c>
      <c r="AU1192">
        <v>28756.874058653328</v>
      </c>
      <c r="AV1192">
        <v>29313.716242307917</v>
      </c>
      <c r="AW1192">
        <v>29739.461799282457</v>
      </c>
      <c r="AX1192">
        <v>0</v>
      </c>
    </row>
    <row r="1193" spans="1:50">
      <c r="A1193">
        <v>0</v>
      </c>
      <c r="B1193">
        <v>0</v>
      </c>
      <c r="C1193">
        <v>0</v>
      </c>
      <c r="D1193">
        <v>0</v>
      </c>
      <c r="E1193">
        <v>0</v>
      </c>
      <c r="F1193">
        <v>0</v>
      </c>
      <c r="G1193">
        <v>0</v>
      </c>
      <c r="H1193">
        <v>0</v>
      </c>
      <c r="I1193">
        <v>0</v>
      </c>
      <c r="J1193">
        <v>0</v>
      </c>
      <c r="K1193">
        <v>0</v>
      </c>
      <c r="L1193">
        <v>0</v>
      </c>
      <c r="M1193">
        <v>0</v>
      </c>
      <c r="N1193">
        <v>0</v>
      </c>
      <c r="O1193">
        <v>0</v>
      </c>
      <c r="P1193">
        <v>0</v>
      </c>
      <c r="Q1193">
        <v>0</v>
      </c>
      <c r="R1193">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v>0</v>
      </c>
      <c r="AN1193">
        <v>0</v>
      </c>
      <c r="AO1193">
        <v>0</v>
      </c>
      <c r="AP1193">
        <v>0</v>
      </c>
      <c r="AQ1193">
        <v>0</v>
      </c>
      <c r="AR1193">
        <v>0</v>
      </c>
      <c r="AS1193">
        <v>0</v>
      </c>
      <c r="AT1193">
        <v>0</v>
      </c>
      <c r="AU1193">
        <v>0</v>
      </c>
      <c r="AV1193">
        <v>0</v>
      </c>
      <c r="AW1193">
        <v>0</v>
      </c>
      <c r="AX1193">
        <v>0</v>
      </c>
    </row>
    <row r="1194" spans="1:50">
      <c r="A1194" t="s">
        <v>324</v>
      </c>
      <c r="B1194">
        <v>0</v>
      </c>
      <c r="C1194">
        <v>0</v>
      </c>
      <c r="D1194">
        <v>0</v>
      </c>
      <c r="E1194">
        <v>0</v>
      </c>
      <c r="F1194">
        <v>0</v>
      </c>
      <c r="G1194">
        <v>0</v>
      </c>
      <c r="H1194">
        <v>0</v>
      </c>
      <c r="I1194">
        <v>0</v>
      </c>
      <c r="J1194">
        <v>0</v>
      </c>
      <c r="K1194">
        <v>0</v>
      </c>
      <c r="L1194">
        <v>0</v>
      </c>
      <c r="M1194">
        <v>0</v>
      </c>
      <c r="N1194">
        <v>0</v>
      </c>
      <c r="O1194">
        <v>0</v>
      </c>
      <c r="P1194">
        <v>0</v>
      </c>
      <c r="Q1194">
        <v>39.267036375599211</v>
      </c>
      <c r="R1194">
        <v>38.747307232005475</v>
      </c>
      <c r="S1194">
        <v>40.630113278791697</v>
      </c>
      <c r="T1194">
        <v>42.769443032459513</v>
      </c>
      <c r="U1194">
        <v>39.16549061376648</v>
      </c>
      <c r="V1194">
        <v>36.509636496706513</v>
      </c>
      <c r="W1194">
        <v>37.266046824241059</v>
      </c>
      <c r="X1194">
        <v>40.744868637110017</v>
      </c>
      <c r="Y1194">
        <v>37.925614366729675</v>
      </c>
      <c r="Z1194">
        <v>35.663075845156776</v>
      </c>
      <c r="AA1194">
        <v>34.243577314590404</v>
      </c>
      <c r="AB1194">
        <v>41.449725776965266</v>
      </c>
      <c r="AC1194">
        <v>34.570071258907369</v>
      </c>
      <c r="AD1194">
        <v>34.09693957789451</v>
      </c>
      <c r="AE1194">
        <v>33.501024681457721</v>
      </c>
      <c r="AF1194">
        <v>38.062568822881666</v>
      </c>
      <c r="AG1194">
        <v>0</v>
      </c>
      <c r="AH1194">
        <v>116.61331775700934</v>
      </c>
      <c r="AI1194">
        <v>137.18680023571008</v>
      </c>
      <c r="AJ1194">
        <v>139.49071115844276</v>
      </c>
      <c r="AK1194">
        <v>161.18871309737401</v>
      </c>
      <c r="AL1194">
        <v>152.19346675868417</v>
      </c>
      <c r="AM1194">
        <v>145.88064542284926</v>
      </c>
      <c r="AN1194">
        <v>140.96194684833978</v>
      </c>
      <c r="AO1194">
        <v>131.21203397215976</v>
      </c>
      <c r="AP1194">
        <v>128.6430970209592</v>
      </c>
      <c r="AQ1194">
        <v>128.28610241728262</v>
      </c>
      <c r="AR1194">
        <v>129.25947538460119</v>
      </c>
      <c r="AS1194">
        <v>131.36980488588415</v>
      </c>
      <c r="AT1194">
        <v>134.11564548378072</v>
      </c>
      <c r="AU1194">
        <v>137.38232271804657</v>
      </c>
      <c r="AV1194">
        <v>141.26083526402707</v>
      </c>
      <c r="AW1194">
        <v>145.95076177698255</v>
      </c>
      <c r="AX1194">
        <v>0</v>
      </c>
    </row>
    <row r="1195" spans="1:50">
      <c r="A1195" t="s">
        <v>390</v>
      </c>
      <c r="B1195">
        <v>0</v>
      </c>
      <c r="C1195">
        <v>0</v>
      </c>
      <c r="D1195">
        <v>0</v>
      </c>
      <c r="E1195">
        <v>0</v>
      </c>
      <c r="F1195">
        <v>0</v>
      </c>
      <c r="G1195">
        <v>0</v>
      </c>
      <c r="H1195">
        <v>0</v>
      </c>
      <c r="I1195">
        <v>0</v>
      </c>
      <c r="J1195">
        <v>0</v>
      </c>
      <c r="K1195">
        <v>0</v>
      </c>
      <c r="L1195">
        <v>0</v>
      </c>
      <c r="M1195">
        <v>0</v>
      </c>
      <c r="N1195">
        <v>0</v>
      </c>
      <c r="O1195">
        <v>0</v>
      </c>
      <c r="P1195">
        <v>0</v>
      </c>
      <c r="Q1195">
        <v>0</v>
      </c>
      <c r="R1195">
        <v>0</v>
      </c>
      <c r="S1195">
        <v>0</v>
      </c>
      <c r="T1195">
        <v>0</v>
      </c>
      <c r="U1195">
        <v>-2.5860307068101829E-3</v>
      </c>
      <c r="V1195">
        <v>-5.7750354673695492E-2</v>
      </c>
      <c r="W1195">
        <v>-8.2797368332877097E-2</v>
      </c>
      <c r="X1195">
        <v>-4.7336936181585632E-2</v>
      </c>
      <c r="Y1195">
        <v>-3.1657365389953562E-2</v>
      </c>
      <c r="Z1195">
        <v>-2.3187320739994299E-2</v>
      </c>
      <c r="AA1195">
        <v>-8.1105181987926378E-2</v>
      </c>
      <c r="AB1195">
        <v>1.729928610478515E-2</v>
      </c>
      <c r="AC1195">
        <v>-8.8476961121187858E-2</v>
      </c>
      <c r="AD1195">
        <v>-4.3914783852693207E-2</v>
      </c>
      <c r="AE1195">
        <v>-2.168443519527663E-2</v>
      </c>
      <c r="AF1195">
        <v>-8.1717234326455723E-2</v>
      </c>
      <c r="AG1195">
        <v>0</v>
      </c>
      <c r="AH1195">
        <v>0</v>
      </c>
      <c r="AI1195">
        <v>0.17642481042834501</v>
      </c>
      <c r="AJ1195">
        <v>1.6793969381705631E-2</v>
      </c>
      <c r="AK1195">
        <v>0.15555159020076403</v>
      </c>
      <c r="AL1195">
        <v>-5.5805683697318309E-2</v>
      </c>
      <c r="AM1195">
        <v>-4.1478924623252311E-2</v>
      </c>
      <c r="AN1195">
        <v>-3.3717280042545372E-2</v>
      </c>
      <c r="AO1195">
        <v>-6.9166985091869471E-2</v>
      </c>
      <c r="AP1195">
        <v>-1.9578516340548635E-2</v>
      </c>
      <c r="AQ1195">
        <v>-2.7750778078549088E-3</v>
      </c>
      <c r="AR1195">
        <v>7.5875168781138758E-3</v>
      </c>
      <c r="AS1195">
        <v>1.6326304087215693E-2</v>
      </c>
      <c r="AT1195">
        <v>2.0901611297069245E-2</v>
      </c>
      <c r="AU1195">
        <v>2.435716744666383E-2</v>
      </c>
      <c r="AV1195">
        <v>2.823152549211505E-2</v>
      </c>
      <c r="AW1195">
        <v>3.3200472757998867E-2</v>
      </c>
      <c r="AX1195">
        <v>0</v>
      </c>
    </row>
    <row r="1196" spans="1:50">
      <c r="A1196" t="s">
        <v>389</v>
      </c>
      <c r="B1196">
        <v>0</v>
      </c>
      <c r="C1196">
        <v>0</v>
      </c>
      <c r="D1196">
        <v>0</v>
      </c>
      <c r="E1196">
        <v>0</v>
      </c>
      <c r="F1196">
        <v>0</v>
      </c>
      <c r="G1196">
        <v>0</v>
      </c>
      <c r="H1196">
        <v>0</v>
      </c>
      <c r="I1196">
        <v>0</v>
      </c>
      <c r="J1196">
        <v>0</v>
      </c>
      <c r="K1196">
        <v>0</v>
      </c>
      <c r="L1196">
        <v>0</v>
      </c>
      <c r="M1196">
        <v>0</v>
      </c>
      <c r="N1196">
        <v>0</v>
      </c>
      <c r="O1196">
        <v>0</v>
      </c>
      <c r="P1196">
        <v>0</v>
      </c>
      <c r="Q1196">
        <v>0</v>
      </c>
      <c r="R1196">
        <v>-1.3235761890008524E-2</v>
      </c>
      <c r="S1196">
        <v>4.8591919833619102E-2</v>
      </c>
      <c r="T1196">
        <v>5.2653797418392045E-2</v>
      </c>
      <c r="U1196">
        <v>-8.4264656333210675E-2</v>
      </c>
      <c r="V1196">
        <v>-6.7811077441895962E-2</v>
      </c>
      <c r="W1196">
        <v>2.0718100756844882E-2</v>
      </c>
      <c r="X1196">
        <v>9.3350975199387953E-2</v>
      </c>
      <c r="Y1196">
        <v>-6.9192866848823087E-2</v>
      </c>
      <c r="Z1196">
        <v>-5.965726750514333E-2</v>
      </c>
      <c r="AA1196">
        <v>-3.9803031480784234E-2</v>
      </c>
      <c r="AB1196">
        <v>0.21043795734812121</v>
      </c>
      <c r="AC1196">
        <v>-0.16597587533090763</v>
      </c>
      <c r="AD1196">
        <v>-1.3686164470689377E-2</v>
      </c>
      <c r="AE1196">
        <v>-1.7477078700140258E-2</v>
      </c>
      <c r="AF1196">
        <v>0.13616133192333923</v>
      </c>
      <c r="AG1196">
        <v>0</v>
      </c>
      <c r="AH1196" t="s">
        <v>462</v>
      </c>
      <c r="AI1196" t="s">
        <v>462</v>
      </c>
      <c r="AJ1196" t="s">
        <v>462</v>
      </c>
      <c r="AK1196" t="s">
        <v>462</v>
      </c>
      <c r="AL1196" t="s">
        <v>462</v>
      </c>
      <c r="AM1196" t="s">
        <v>462</v>
      </c>
      <c r="AN1196" t="s">
        <v>462</v>
      </c>
      <c r="AO1196" t="s">
        <v>462</v>
      </c>
      <c r="AP1196" t="s">
        <v>462</v>
      </c>
      <c r="AQ1196" t="s">
        <v>462</v>
      </c>
      <c r="AR1196" t="s">
        <v>462</v>
      </c>
      <c r="AS1196" t="s">
        <v>462</v>
      </c>
      <c r="AT1196" t="s">
        <v>462</v>
      </c>
      <c r="AU1196" t="s">
        <v>462</v>
      </c>
      <c r="AV1196" t="s">
        <v>462</v>
      </c>
      <c r="AW1196" t="s">
        <v>462</v>
      </c>
      <c r="AX1196">
        <v>0</v>
      </c>
    </row>
    <row r="1197" spans="1:50">
      <c r="A1197" t="s">
        <v>391</v>
      </c>
      <c r="B1197">
        <v>0</v>
      </c>
      <c r="C1197">
        <v>0</v>
      </c>
      <c r="D1197">
        <v>0</v>
      </c>
      <c r="E1197">
        <v>0</v>
      </c>
      <c r="F1197">
        <v>0</v>
      </c>
      <c r="G1197">
        <v>0</v>
      </c>
      <c r="H1197">
        <v>0</v>
      </c>
      <c r="I1197">
        <v>0</v>
      </c>
      <c r="J1197">
        <v>0</v>
      </c>
      <c r="K1197">
        <v>0</v>
      </c>
      <c r="L1197">
        <v>0</v>
      </c>
      <c r="M1197">
        <v>0</v>
      </c>
      <c r="N1197">
        <v>0</v>
      </c>
      <c r="O1197">
        <v>0</v>
      </c>
      <c r="P1197">
        <v>0</v>
      </c>
      <c r="Q1197">
        <v>0</v>
      </c>
      <c r="R1197">
        <v>0</v>
      </c>
      <c r="S1197">
        <v>0</v>
      </c>
      <c r="T1197">
        <v>0</v>
      </c>
      <c r="U1197">
        <v>-0.10154576183273178</v>
      </c>
      <c r="V1197">
        <v>-2.2376707352989627</v>
      </c>
      <c r="W1197">
        <v>-3.3640664545506382</v>
      </c>
      <c r="X1197">
        <v>-2.0245743953494966</v>
      </c>
      <c r="Y1197">
        <v>-1.2398762470368041</v>
      </c>
      <c r="Z1197">
        <v>-0.84656065154973703</v>
      </c>
      <c r="AA1197">
        <v>-3.0224695096506551</v>
      </c>
      <c r="AB1197">
        <v>0.70485713985524967</v>
      </c>
      <c r="AC1197">
        <v>-3.3555431078223066</v>
      </c>
      <c r="AD1197">
        <v>-1.5661362672622658</v>
      </c>
      <c r="AE1197">
        <v>-0.74255263313268216</v>
      </c>
      <c r="AF1197">
        <v>-3.3871569540836006</v>
      </c>
      <c r="AG1197">
        <v>0</v>
      </c>
      <c r="AH1197">
        <v>0</v>
      </c>
      <c r="AI1197">
        <v>20.57348247870074</v>
      </c>
      <c r="AJ1197">
        <v>2.3039109227326833</v>
      </c>
      <c r="AK1197">
        <v>21.698001938931242</v>
      </c>
      <c r="AL1197">
        <v>-8.9952463386898387</v>
      </c>
      <c r="AM1197">
        <v>-6.3128213358349115</v>
      </c>
      <c r="AN1197">
        <v>-4.9186985745094773</v>
      </c>
      <c r="AO1197">
        <v>-9.7499128761800193</v>
      </c>
      <c r="AP1197">
        <v>-2.5689369512005555</v>
      </c>
      <c r="AQ1197">
        <v>-0.35699460367658276</v>
      </c>
      <c r="AR1197">
        <v>0.97337296731856782</v>
      </c>
      <c r="AS1197">
        <v>2.1103295012829619</v>
      </c>
      <c r="AT1197">
        <v>2.7458405978965743</v>
      </c>
      <c r="AU1197">
        <v>3.2666772342658419</v>
      </c>
      <c r="AV1197">
        <v>3.8785125459804988</v>
      </c>
      <c r="AW1197">
        <v>4.6899265129554806</v>
      </c>
      <c r="AX1197">
        <v>0</v>
      </c>
    </row>
    <row r="1198" spans="1:50">
      <c r="A1198" t="s">
        <v>392</v>
      </c>
      <c r="B1198">
        <v>0</v>
      </c>
      <c r="C1198">
        <v>0</v>
      </c>
      <c r="D1198">
        <v>0</v>
      </c>
      <c r="E1198">
        <v>0</v>
      </c>
      <c r="F1198">
        <v>0</v>
      </c>
      <c r="G1198">
        <v>0</v>
      </c>
      <c r="H1198">
        <v>0</v>
      </c>
      <c r="I1198">
        <v>0</v>
      </c>
      <c r="J1198">
        <v>0</v>
      </c>
      <c r="K1198">
        <v>0</v>
      </c>
      <c r="L1198">
        <v>0</v>
      </c>
      <c r="M1198">
        <v>0</v>
      </c>
      <c r="N1198">
        <v>0</v>
      </c>
      <c r="O1198">
        <v>0</v>
      </c>
      <c r="P1198">
        <v>0</v>
      </c>
      <c r="Q1198">
        <v>0</v>
      </c>
      <c r="R1198">
        <v>-0.5197291435937359</v>
      </c>
      <c r="S1198">
        <v>1.8828060467862215</v>
      </c>
      <c r="T1198">
        <v>2.1393297536678162</v>
      </c>
      <c r="U1198">
        <v>-3.6039524186930336</v>
      </c>
      <c r="V1198">
        <v>-2.6558541170599668</v>
      </c>
      <c r="W1198">
        <v>0.75641032753454596</v>
      </c>
      <c r="X1198">
        <v>3.4788218128689579</v>
      </c>
      <c r="Y1198">
        <v>-2.8192542703803412</v>
      </c>
      <c r="Z1198">
        <v>-2.2625385215728997</v>
      </c>
      <c r="AA1198">
        <v>-1.4194985305663721</v>
      </c>
      <c r="AB1198">
        <v>7.2061484623748626</v>
      </c>
      <c r="AC1198">
        <v>-6.8796545180578974</v>
      </c>
      <c r="AD1198">
        <v>-0.47313168101285896</v>
      </c>
      <c r="AE1198">
        <v>-0.59591489643678841</v>
      </c>
      <c r="AF1198">
        <v>4.5615441414239442</v>
      </c>
      <c r="AG1198">
        <v>0</v>
      </c>
      <c r="AH1198" t="s">
        <v>462</v>
      </c>
      <c r="AI1198" t="s">
        <v>462</v>
      </c>
      <c r="AJ1198" t="s">
        <v>462</v>
      </c>
      <c r="AK1198" t="s">
        <v>462</v>
      </c>
      <c r="AL1198" t="s">
        <v>462</v>
      </c>
      <c r="AM1198" t="s">
        <v>462</v>
      </c>
      <c r="AN1198" t="s">
        <v>462</v>
      </c>
      <c r="AO1198" t="s">
        <v>462</v>
      </c>
      <c r="AP1198" t="s">
        <v>462</v>
      </c>
      <c r="AQ1198" t="s">
        <v>462</v>
      </c>
      <c r="AR1198" t="s">
        <v>462</v>
      </c>
      <c r="AS1198" t="s">
        <v>462</v>
      </c>
      <c r="AT1198" t="s">
        <v>462</v>
      </c>
      <c r="AU1198" t="s">
        <v>462</v>
      </c>
      <c r="AV1198" t="s">
        <v>462</v>
      </c>
      <c r="AW1198" t="s">
        <v>462</v>
      </c>
      <c r="AX1198">
        <v>0</v>
      </c>
    </row>
    <row r="1199" spans="1:50">
      <c r="A1199">
        <v>0</v>
      </c>
      <c r="B1199">
        <v>0</v>
      </c>
      <c r="C1199">
        <v>0</v>
      </c>
      <c r="D1199">
        <v>0</v>
      </c>
      <c r="E1199">
        <v>0</v>
      </c>
      <c r="F1199">
        <v>0</v>
      </c>
      <c r="G1199">
        <v>0</v>
      </c>
      <c r="H1199">
        <v>0</v>
      </c>
      <c r="I1199">
        <v>0</v>
      </c>
      <c r="J1199">
        <v>0</v>
      </c>
      <c r="K1199">
        <v>0</v>
      </c>
      <c r="L1199">
        <v>0</v>
      </c>
      <c r="M1199">
        <v>0</v>
      </c>
      <c r="N1199">
        <v>0</v>
      </c>
      <c r="O1199">
        <v>0</v>
      </c>
      <c r="P1199">
        <v>0</v>
      </c>
      <c r="Q1199">
        <v>0</v>
      </c>
      <c r="R1199">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v>0</v>
      </c>
      <c r="AN1199">
        <v>0</v>
      </c>
      <c r="AO1199">
        <v>0</v>
      </c>
      <c r="AP1199">
        <v>0</v>
      </c>
      <c r="AQ1199">
        <v>0</v>
      </c>
      <c r="AR1199">
        <v>0</v>
      </c>
      <c r="AS1199">
        <v>0</v>
      </c>
      <c r="AT1199">
        <v>0</v>
      </c>
      <c r="AU1199">
        <v>0</v>
      </c>
      <c r="AV1199">
        <v>0</v>
      </c>
      <c r="AW1199">
        <v>0</v>
      </c>
      <c r="AX1199">
        <v>0</v>
      </c>
    </row>
    <row r="1200" spans="1:50">
      <c r="A1200" t="s">
        <v>631</v>
      </c>
      <c r="B1200">
        <v>0</v>
      </c>
      <c r="C1200">
        <v>0</v>
      </c>
      <c r="D1200">
        <v>0</v>
      </c>
      <c r="E1200">
        <v>0</v>
      </c>
      <c r="F1200">
        <v>0</v>
      </c>
      <c r="G1200">
        <v>0</v>
      </c>
      <c r="H1200">
        <v>0</v>
      </c>
      <c r="I1200">
        <v>0</v>
      </c>
      <c r="J1200">
        <v>0</v>
      </c>
      <c r="K1200">
        <v>0</v>
      </c>
      <c r="L1200">
        <v>0</v>
      </c>
      <c r="M1200">
        <v>0</v>
      </c>
      <c r="N1200">
        <v>0</v>
      </c>
      <c r="O1200">
        <v>0</v>
      </c>
      <c r="P1200">
        <v>0</v>
      </c>
      <c r="Q1200">
        <v>0</v>
      </c>
      <c r="R1200">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v>0</v>
      </c>
      <c r="AN1200">
        <v>0</v>
      </c>
      <c r="AO1200">
        <v>0</v>
      </c>
      <c r="AP1200">
        <v>0</v>
      </c>
      <c r="AQ1200">
        <v>0</v>
      </c>
      <c r="AR1200">
        <v>0</v>
      </c>
      <c r="AS1200">
        <v>0</v>
      </c>
      <c r="AT1200">
        <v>0</v>
      </c>
      <c r="AU1200">
        <v>0</v>
      </c>
      <c r="AV1200">
        <v>0</v>
      </c>
      <c r="AW1200">
        <v>0</v>
      </c>
      <c r="AX1200">
        <v>0</v>
      </c>
    </row>
    <row r="1201" spans="1:50">
      <c r="A1201" t="s">
        <v>320</v>
      </c>
      <c r="B1201">
        <v>0</v>
      </c>
      <c r="C1201">
        <v>0</v>
      </c>
      <c r="D1201">
        <v>0</v>
      </c>
      <c r="E1201">
        <v>0</v>
      </c>
      <c r="F1201">
        <v>0</v>
      </c>
      <c r="G1201">
        <v>0</v>
      </c>
      <c r="H1201">
        <v>0</v>
      </c>
      <c r="I1201">
        <v>0</v>
      </c>
      <c r="J1201">
        <v>0</v>
      </c>
      <c r="K1201">
        <v>0</v>
      </c>
      <c r="L1201">
        <v>0</v>
      </c>
      <c r="M1201">
        <v>0</v>
      </c>
      <c r="N1201">
        <v>0</v>
      </c>
      <c r="O1201">
        <v>0</v>
      </c>
      <c r="P1201">
        <v>0</v>
      </c>
      <c r="Q1201">
        <v>0</v>
      </c>
      <c r="R1201">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c r="AP1201">
        <v>0</v>
      </c>
      <c r="AQ1201">
        <v>0</v>
      </c>
      <c r="AR1201">
        <v>0</v>
      </c>
      <c r="AS1201">
        <v>0</v>
      </c>
      <c r="AT1201">
        <v>0</v>
      </c>
      <c r="AU1201">
        <v>0</v>
      </c>
      <c r="AV1201">
        <v>0</v>
      </c>
      <c r="AW1201">
        <v>0</v>
      </c>
      <c r="AX1201">
        <v>0</v>
      </c>
    </row>
    <row r="1202" spans="1:50">
      <c r="A1202" t="s">
        <v>325</v>
      </c>
      <c r="B1202">
        <v>0</v>
      </c>
      <c r="C1202">
        <v>0</v>
      </c>
      <c r="D1202">
        <v>0</v>
      </c>
      <c r="E1202">
        <v>0</v>
      </c>
      <c r="F1202">
        <v>0</v>
      </c>
      <c r="G1202">
        <v>0</v>
      </c>
      <c r="H1202">
        <v>0</v>
      </c>
      <c r="I1202">
        <v>0</v>
      </c>
      <c r="J1202">
        <v>0</v>
      </c>
      <c r="K1202">
        <v>0</v>
      </c>
      <c r="L1202">
        <v>0</v>
      </c>
      <c r="M1202">
        <v>0</v>
      </c>
      <c r="N1202">
        <v>0</v>
      </c>
      <c r="O1202">
        <v>0</v>
      </c>
      <c r="P1202">
        <v>0</v>
      </c>
      <c r="Q1202">
        <v>0</v>
      </c>
      <c r="R1202">
        <v>0</v>
      </c>
      <c r="S1202">
        <v>0</v>
      </c>
      <c r="T1202">
        <v>0</v>
      </c>
      <c r="U1202">
        <v>0</v>
      </c>
      <c r="V1202">
        <v>0</v>
      </c>
      <c r="W1202">
        <v>0</v>
      </c>
      <c r="X1202">
        <v>0</v>
      </c>
      <c r="Y1202">
        <v>0</v>
      </c>
      <c r="Z1202">
        <v>0</v>
      </c>
      <c r="AA1202">
        <v>0</v>
      </c>
      <c r="AB1202">
        <v>0</v>
      </c>
      <c r="AC1202">
        <v>0</v>
      </c>
      <c r="AD1202">
        <v>0</v>
      </c>
      <c r="AE1202">
        <v>0</v>
      </c>
      <c r="AF1202">
        <v>0</v>
      </c>
      <c r="AG1202">
        <v>0</v>
      </c>
      <c r="AH1202">
        <v>0</v>
      </c>
      <c r="AI1202">
        <v>0</v>
      </c>
      <c r="AJ1202">
        <v>0</v>
      </c>
      <c r="AK1202">
        <v>0</v>
      </c>
      <c r="AL1202">
        <v>0</v>
      </c>
      <c r="AM1202">
        <v>0</v>
      </c>
      <c r="AN1202">
        <v>0</v>
      </c>
      <c r="AO1202">
        <v>0</v>
      </c>
      <c r="AP1202">
        <v>0</v>
      </c>
      <c r="AQ1202">
        <v>0</v>
      </c>
      <c r="AR1202">
        <v>0</v>
      </c>
      <c r="AS1202">
        <v>0</v>
      </c>
      <c r="AT1202">
        <v>0</v>
      </c>
      <c r="AU1202">
        <v>0</v>
      </c>
      <c r="AV1202">
        <v>0</v>
      </c>
      <c r="AW1202">
        <v>0</v>
      </c>
      <c r="AX1202">
        <v>0</v>
      </c>
    </row>
    <row r="1203" spans="1:50">
      <c r="A1203" t="s">
        <v>632</v>
      </c>
      <c r="B1203">
        <v>0</v>
      </c>
      <c r="C1203">
        <v>0</v>
      </c>
      <c r="D1203">
        <v>0</v>
      </c>
      <c r="E1203">
        <v>0</v>
      </c>
      <c r="F1203">
        <v>0</v>
      </c>
      <c r="G1203">
        <v>0</v>
      </c>
      <c r="H1203">
        <v>0</v>
      </c>
      <c r="I1203">
        <v>0</v>
      </c>
      <c r="J1203">
        <v>0</v>
      </c>
      <c r="K1203">
        <v>0</v>
      </c>
      <c r="L1203">
        <v>0</v>
      </c>
      <c r="M1203">
        <v>0</v>
      </c>
      <c r="N1203">
        <v>0</v>
      </c>
      <c r="O1203">
        <v>0</v>
      </c>
      <c r="P1203">
        <v>0</v>
      </c>
      <c r="Q1203">
        <v>0</v>
      </c>
      <c r="R1203">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c r="AP1203">
        <v>0</v>
      </c>
      <c r="AQ1203">
        <v>0</v>
      </c>
      <c r="AR1203">
        <v>0</v>
      </c>
      <c r="AS1203">
        <v>0</v>
      </c>
      <c r="AT1203">
        <v>0</v>
      </c>
      <c r="AU1203">
        <v>0</v>
      </c>
      <c r="AV1203">
        <v>0</v>
      </c>
      <c r="AW1203">
        <v>0</v>
      </c>
      <c r="AX1203">
        <v>0</v>
      </c>
    </row>
    <row r="1204" spans="1:50">
      <c r="A1204">
        <v>0</v>
      </c>
      <c r="B1204">
        <v>0</v>
      </c>
      <c r="C1204">
        <v>0</v>
      </c>
      <c r="D1204">
        <v>0</v>
      </c>
      <c r="E1204">
        <v>0</v>
      </c>
      <c r="F1204">
        <v>0</v>
      </c>
      <c r="G1204">
        <v>0</v>
      </c>
      <c r="H1204">
        <v>0</v>
      </c>
      <c r="I1204">
        <v>0</v>
      </c>
      <c r="J1204">
        <v>0</v>
      </c>
      <c r="K1204">
        <v>0</v>
      </c>
      <c r="L1204">
        <v>0</v>
      </c>
      <c r="M1204">
        <v>0</v>
      </c>
      <c r="N1204">
        <v>0</v>
      </c>
      <c r="O1204">
        <v>0</v>
      </c>
      <c r="P1204">
        <v>0</v>
      </c>
      <c r="Q1204">
        <v>0</v>
      </c>
      <c r="R1204">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c r="AP1204">
        <v>0</v>
      </c>
      <c r="AQ1204">
        <v>0</v>
      </c>
      <c r="AR1204">
        <v>0</v>
      </c>
      <c r="AS1204">
        <v>0</v>
      </c>
      <c r="AT1204">
        <v>0</v>
      </c>
      <c r="AU1204">
        <v>0</v>
      </c>
      <c r="AV1204">
        <v>0</v>
      </c>
      <c r="AW1204">
        <v>0</v>
      </c>
      <c r="AX1204">
        <v>0</v>
      </c>
    </row>
    <row r="1205" spans="1:50">
      <c r="A1205" t="s">
        <v>724</v>
      </c>
      <c r="B1205">
        <v>0</v>
      </c>
      <c r="C1205">
        <v>0</v>
      </c>
      <c r="D1205">
        <v>0</v>
      </c>
      <c r="E1205">
        <v>0</v>
      </c>
      <c r="F1205">
        <v>0</v>
      </c>
      <c r="G1205">
        <v>0</v>
      </c>
      <c r="H1205">
        <v>0</v>
      </c>
      <c r="I1205">
        <v>0</v>
      </c>
      <c r="J1205">
        <v>0</v>
      </c>
      <c r="K1205">
        <v>0</v>
      </c>
      <c r="L1205">
        <v>0</v>
      </c>
      <c r="M1205">
        <v>0</v>
      </c>
      <c r="N1205">
        <v>0</v>
      </c>
      <c r="O1205">
        <v>0</v>
      </c>
      <c r="P1205">
        <v>0</v>
      </c>
      <c r="Q1205">
        <v>0</v>
      </c>
      <c r="R1205">
        <v>0</v>
      </c>
      <c r="S1205">
        <v>0</v>
      </c>
      <c r="T1205">
        <v>0</v>
      </c>
      <c r="U1205">
        <v>259.885018</v>
      </c>
      <c r="V1205">
        <v>270.091454</v>
      </c>
      <c r="W1205">
        <v>302.75354199999998</v>
      </c>
      <c r="X1205">
        <v>355.80134199999998</v>
      </c>
      <c r="Y1205">
        <v>353.06655000000001</v>
      </c>
      <c r="Z1205">
        <v>324.10974479999999</v>
      </c>
      <c r="AA1205">
        <v>0</v>
      </c>
      <c r="AB1205">
        <v>0</v>
      </c>
      <c r="AC1205">
        <v>0</v>
      </c>
      <c r="AD1205">
        <v>0</v>
      </c>
      <c r="AE1205">
        <v>0</v>
      </c>
      <c r="AF1205">
        <v>0</v>
      </c>
      <c r="AG1205">
        <v>0</v>
      </c>
      <c r="AH1205">
        <v>0</v>
      </c>
      <c r="AI1205">
        <v>269.93849</v>
      </c>
      <c r="AJ1205">
        <v>482.76520400000004</v>
      </c>
      <c r="AK1205">
        <v>851.44930999999997</v>
      </c>
      <c r="AL1205">
        <v>1188.531356</v>
      </c>
      <c r="AM1205">
        <v>1584.9567999999999</v>
      </c>
      <c r="AN1205">
        <v>2072.7968500000002</v>
      </c>
      <c r="AO1205">
        <v>2443.2805374745099</v>
      </c>
      <c r="AP1205">
        <v>2719.349893554569</v>
      </c>
      <c r="AQ1205">
        <v>2990.1641477948147</v>
      </c>
      <c r="AR1205">
        <v>3234.8848517784031</v>
      </c>
      <c r="AS1205">
        <v>3459.1337102210987</v>
      </c>
      <c r="AT1205">
        <v>3668.2252537162772</v>
      </c>
      <c r="AU1205">
        <v>3864.4752241471833</v>
      </c>
      <c r="AV1205">
        <v>4055.2927911242609</v>
      </c>
      <c r="AW1205">
        <v>4250.669425930002</v>
      </c>
      <c r="AX1205">
        <v>0</v>
      </c>
    </row>
    <row r="1206" spans="1:50">
      <c r="A1206" t="s">
        <v>390</v>
      </c>
      <c r="B1206">
        <v>0</v>
      </c>
      <c r="C1206">
        <v>0</v>
      </c>
      <c r="D1206">
        <v>0</v>
      </c>
      <c r="E1206">
        <v>0</v>
      </c>
      <c r="F1206">
        <v>0</v>
      </c>
      <c r="G1206">
        <v>0</v>
      </c>
      <c r="H1206">
        <v>0</v>
      </c>
      <c r="I1206">
        <v>0</v>
      </c>
      <c r="J1206">
        <v>0</v>
      </c>
      <c r="K1206">
        <v>0</v>
      </c>
      <c r="L1206">
        <v>0</v>
      </c>
      <c r="M1206">
        <v>0</v>
      </c>
      <c r="N1206">
        <v>0</v>
      </c>
      <c r="O1206">
        <v>0</v>
      </c>
      <c r="P1206">
        <v>0</v>
      </c>
      <c r="Q1206">
        <v>0</v>
      </c>
      <c r="R1206">
        <v>0</v>
      </c>
      <c r="S1206">
        <v>0</v>
      </c>
      <c r="T1206">
        <v>0</v>
      </c>
      <c r="U1206">
        <v>0</v>
      </c>
      <c r="V1206">
        <v>0</v>
      </c>
      <c r="W1206">
        <v>0</v>
      </c>
      <c r="X1206">
        <v>0</v>
      </c>
      <c r="Y1206">
        <v>0.35854907188224305</v>
      </c>
      <c r="Z1206">
        <v>0.2</v>
      </c>
      <c r="AA1206">
        <v>0</v>
      </c>
      <c r="AB1206">
        <v>0</v>
      </c>
      <c r="AC1206">
        <v>0</v>
      </c>
      <c r="AD1206">
        <v>0</v>
      </c>
      <c r="AE1206">
        <v>0</v>
      </c>
      <c r="AF1206">
        <v>0</v>
      </c>
      <c r="AG1206">
        <v>0</v>
      </c>
      <c r="AH1206">
        <v>0</v>
      </c>
      <c r="AI1206">
        <v>0</v>
      </c>
      <c r="AJ1206">
        <v>0.78842670417249505</v>
      </c>
      <c r="AK1206">
        <v>0.76369237663615852</v>
      </c>
      <c r="AL1206">
        <v>0.39589208898413464</v>
      </c>
      <c r="AM1206">
        <v>0.33354226794164621</v>
      </c>
      <c r="AN1206">
        <v>0.30779390958794606</v>
      </c>
      <c r="AO1206">
        <v>0.17873613011063272</v>
      </c>
      <c r="AP1206">
        <v>0.11299126393623937</v>
      </c>
      <c r="AQ1206">
        <v>9.9587866527265367E-2</v>
      </c>
      <c r="AR1206">
        <v>8.184189625979732E-2</v>
      </c>
      <c r="AS1206">
        <v>6.9322052783242993E-2</v>
      </c>
      <c r="AT1206">
        <v>6.0446216021471377E-2</v>
      </c>
      <c r="AU1206">
        <v>5.3499978015822514E-2</v>
      </c>
      <c r="AV1206">
        <v>4.9377355503472664E-2</v>
      </c>
      <c r="AW1206">
        <v>4.8178182160695693E-2</v>
      </c>
      <c r="AX1206">
        <v>0</v>
      </c>
    </row>
    <row r="1207" spans="1:50">
      <c r="A1207" t="s">
        <v>389</v>
      </c>
      <c r="B1207">
        <v>0</v>
      </c>
      <c r="C1207">
        <v>0</v>
      </c>
      <c r="D1207">
        <v>0</v>
      </c>
      <c r="E1207">
        <v>0</v>
      </c>
      <c r="F1207">
        <v>0</v>
      </c>
      <c r="G1207">
        <v>0</v>
      </c>
      <c r="H1207">
        <v>0</v>
      </c>
      <c r="I1207">
        <v>0</v>
      </c>
      <c r="J1207">
        <v>0</v>
      </c>
      <c r="K1207">
        <v>0</v>
      </c>
      <c r="L1207">
        <v>0</v>
      </c>
      <c r="M1207">
        <v>0</v>
      </c>
      <c r="N1207">
        <v>0</v>
      </c>
      <c r="O1207">
        <v>0</v>
      </c>
      <c r="P1207">
        <v>0</v>
      </c>
      <c r="Q1207">
        <v>0</v>
      </c>
      <c r="R1207">
        <v>0</v>
      </c>
      <c r="S1207">
        <v>0</v>
      </c>
      <c r="T1207">
        <v>0</v>
      </c>
      <c r="U1207">
        <v>0</v>
      </c>
      <c r="V1207">
        <v>3.9272891059845438E-2</v>
      </c>
      <c r="W1207">
        <v>0.1209297351555596</v>
      </c>
      <c r="X1207">
        <v>0.17521776838534886</v>
      </c>
      <c r="Y1207">
        <v>-7.6862891652611509E-3</v>
      </c>
      <c r="Z1207">
        <v>-8.2015147569204805E-2</v>
      </c>
      <c r="AA1207">
        <v>0</v>
      </c>
      <c r="AB1207">
        <v>0</v>
      </c>
      <c r="AC1207">
        <v>0</v>
      </c>
      <c r="AD1207">
        <v>0</v>
      </c>
      <c r="AE1207">
        <v>0</v>
      </c>
      <c r="AF1207">
        <v>0</v>
      </c>
      <c r="AG1207">
        <v>0</v>
      </c>
      <c r="AH1207">
        <v>0</v>
      </c>
      <c r="AI1207" t="s">
        <v>462</v>
      </c>
      <c r="AJ1207" t="s">
        <v>462</v>
      </c>
      <c r="AK1207" t="s">
        <v>462</v>
      </c>
      <c r="AL1207" t="s">
        <v>462</v>
      </c>
      <c r="AM1207" t="s">
        <v>462</v>
      </c>
      <c r="AN1207" t="s">
        <v>462</v>
      </c>
      <c r="AO1207" t="s">
        <v>462</v>
      </c>
      <c r="AP1207" t="s">
        <v>462</v>
      </c>
      <c r="AQ1207" t="s">
        <v>462</v>
      </c>
      <c r="AR1207" t="s">
        <v>462</v>
      </c>
      <c r="AS1207" t="s">
        <v>462</v>
      </c>
      <c r="AT1207" t="s">
        <v>462</v>
      </c>
      <c r="AU1207" t="s">
        <v>462</v>
      </c>
      <c r="AV1207" t="s">
        <v>462</v>
      </c>
      <c r="AW1207" t="s">
        <v>462</v>
      </c>
      <c r="AX1207">
        <v>0</v>
      </c>
    </row>
    <row r="1208" spans="1:50">
      <c r="A1208" t="s">
        <v>391</v>
      </c>
      <c r="B1208">
        <v>0</v>
      </c>
      <c r="C1208">
        <v>0</v>
      </c>
      <c r="D1208">
        <v>0</v>
      </c>
      <c r="E1208">
        <v>0</v>
      </c>
      <c r="F1208">
        <v>0</v>
      </c>
      <c r="G1208">
        <v>0</v>
      </c>
      <c r="H1208">
        <v>0</v>
      </c>
      <c r="I1208">
        <v>0</v>
      </c>
      <c r="J1208">
        <v>0</v>
      </c>
      <c r="K1208">
        <v>0</v>
      </c>
      <c r="L1208">
        <v>0</v>
      </c>
      <c r="M1208">
        <v>0</v>
      </c>
      <c r="N1208">
        <v>0</v>
      </c>
      <c r="O1208">
        <v>0</v>
      </c>
      <c r="P1208">
        <v>0</v>
      </c>
      <c r="Q1208">
        <v>0</v>
      </c>
      <c r="R1208">
        <v>0</v>
      </c>
      <c r="S1208">
        <v>0</v>
      </c>
      <c r="T1208">
        <v>0</v>
      </c>
      <c r="U1208">
        <v>51.004018000000016</v>
      </c>
      <c r="V1208">
        <v>43.458453999999982</v>
      </c>
      <c r="W1208">
        <v>44.508541999999984</v>
      </c>
      <c r="X1208">
        <v>61.312341999999994</v>
      </c>
      <c r="Y1208">
        <v>58.894549999999981</v>
      </c>
      <c r="Z1208">
        <v>54.018290799999988</v>
      </c>
      <c r="AA1208">
        <v>0</v>
      </c>
      <c r="AB1208">
        <v>0</v>
      </c>
      <c r="AC1208">
        <v>0</v>
      </c>
      <c r="AD1208">
        <v>0</v>
      </c>
      <c r="AE1208">
        <v>0</v>
      </c>
      <c r="AF1208">
        <v>0</v>
      </c>
      <c r="AG1208">
        <v>0</v>
      </c>
      <c r="AH1208">
        <v>0</v>
      </c>
      <c r="AI1208">
        <v>70.296490000000006</v>
      </c>
      <c r="AJ1208">
        <v>133.55620400000001</v>
      </c>
      <c r="AK1208">
        <v>262.03131000000002</v>
      </c>
      <c r="AL1208">
        <v>200.283356</v>
      </c>
      <c r="AM1208">
        <v>261.78679999999997</v>
      </c>
      <c r="AN1208">
        <v>273.65085000000016</v>
      </c>
      <c r="AO1208">
        <v>146.58753747450962</v>
      </c>
      <c r="AP1208">
        <v>156.13409814636958</v>
      </c>
      <c r="AQ1208">
        <v>143.06817393867058</v>
      </c>
      <c r="AR1208">
        <v>127.66492530649442</v>
      </c>
      <c r="AS1208">
        <v>119.79573773738163</v>
      </c>
      <c r="AT1208">
        <v>111.07684898277545</v>
      </c>
      <c r="AU1208">
        <v>105.36891217227168</v>
      </c>
      <c r="AV1208">
        <v>104.60663883612803</v>
      </c>
      <c r="AW1208">
        <v>109.78938484890965</v>
      </c>
      <c r="AX1208">
        <v>0</v>
      </c>
    </row>
    <row r="1209" spans="1:50">
      <c r="A1209" t="s">
        <v>392</v>
      </c>
      <c r="B1209">
        <v>0</v>
      </c>
      <c r="C1209">
        <v>0</v>
      </c>
      <c r="D1209">
        <v>0</v>
      </c>
      <c r="E1209">
        <v>0</v>
      </c>
      <c r="F1209">
        <v>0</v>
      </c>
      <c r="G1209">
        <v>0</v>
      </c>
      <c r="H1209">
        <v>0</v>
      </c>
      <c r="I1209">
        <v>0</v>
      </c>
      <c r="J1209">
        <v>0</v>
      </c>
      <c r="K1209">
        <v>0</v>
      </c>
      <c r="L1209">
        <v>0</v>
      </c>
      <c r="M1209">
        <v>0</v>
      </c>
      <c r="N1209">
        <v>0</v>
      </c>
      <c r="O1209">
        <v>0</v>
      </c>
      <c r="P1209">
        <v>0</v>
      </c>
      <c r="Q1209">
        <v>0</v>
      </c>
      <c r="R1209">
        <v>0</v>
      </c>
      <c r="S1209">
        <v>0</v>
      </c>
      <c r="T1209">
        <v>0</v>
      </c>
      <c r="U1209">
        <v>0</v>
      </c>
      <c r="V1209">
        <v>10.206435999999997</v>
      </c>
      <c r="W1209">
        <v>32.662087999999983</v>
      </c>
      <c r="X1209">
        <v>53.047799999999995</v>
      </c>
      <c r="Y1209">
        <v>-2.7347919999999704</v>
      </c>
      <c r="Z1209">
        <v>-28.956805200000019</v>
      </c>
      <c r="AA1209">
        <v>0</v>
      </c>
      <c r="AB1209">
        <v>0</v>
      </c>
      <c r="AC1209">
        <v>0</v>
      </c>
      <c r="AD1209">
        <v>0</v>
      </c>
      <c r="AE1209">
        <v>0</v>
      </c>
      <c r="AF1209">
        <v>0</v>
      </c>
      <c r="AG1209">
        <v>0</v>
      </c>
      <c r="AH1209">
        <v>0</v>
      </c>
      <c r="AI1209" t="s">
        <v>462</v>
      </c>
      <c r="AJ1209" t="s">
        <v>462</v>
      </c>
      <c r="AK1209" t="s">
        <v>462</v>
      </c>
      <c r="AL1209" t="s">
        <v>462</v>
      </c>
      <c r="AM1209" t="s">
        <v>462</v>
      </c>
      <c r="AN1209" t="s">
        <v>462</v>
      </c>
      <c r="AO1209" t="s">
        <v>462</v>
      </c>
      <c r="AP1209" t="s">
        <v>462</v>
      </c>
      <c r="AQ1209" t="s">
        <v>462</v>
      </c>
      <c r="AR1209" t="s">
        <v>462</v>
      </c>
      <c r="AS1209" t="s">
        <v>462</v>
      </c>
      <c r="AT1209" t="s">
        <v>462</v>
      </c>
      <c r="AU1209" t="s">
        <v>462</v>
      </c>
      <c r="AV1209" t="s">
        <v>462</v>
      </c>
      <c r="AW1209" t="s">
        <v>462</v>
      </c>
      <c r="AX1209">
        <v>0</v>
      </c>
    </row>
    <row r="1210" spans="1:50">
      <c r="A1210" t="s">
        <v>711</v>
      </c>
      <c r="B1210">
        <v>0</v>
      </c>
      <c r="C1210">
        <v>0</v>
      </c>
      <c r="D1210">
        <v>0</v>
      </c>
      <c r="E1210">
        <v>0</v>
      </c>
      <c r="F1210">
        <v>0</v>
      </c>
      <c r="G1210">
        <v>0</v>
      </c>
      <c r="H1210">
        <v>0</v>
      </c>
      <c r="I1210">
        <v>0</v>
      </c>
      <c r="J1210">
        <v>0</v>
      </c>
      <c r="K1210">
        <v>0</v>
      </c>
      <c r="L1210">
        <v>0</v>
      </c>
      <c r="M1210">
        <v>0</v>
      </c>
      <c r="N1210">
        <v>0</v>
      </c>
      <c r="O1210">
        <v>0</v>
      </c>
      <c r="P1210">
        <v>0</v>
      </c>
      <c r="Q1210">
        <v>0</v>
      </c>
      <c r="R1210">
        <v>0</v>
      </c>
      <c r="S1210">
        <v>0</v>
      </c>
      <c r="T1210">
        <v>0</v>
      </c>
      <c r="U1210">
        <v>0.59799999999999998</v>
      </c>
      <c r="V1210">
        <v>0.59799999999999998</v>
      </c>
      <c r="W1210">
        <v>0.59799999999999998</v>
      </c>
      <c r="X1210">
        <v>0.59799999999999998</v>
      </c>
      <c r="Y1210">
        <v>0.55000000000000004</v>
      </c>
      <c r="Z1210">
        <v>0</v>
      </c>
      <c r="AA1210">
        <v>0</v>
      </c>
      <c r="AB1210">
        <v>0</v>
      </c>
      <c r="AC1210">
        <v>0</v>
      </c>
      <c r="AD1210">
        <v>0</v>
      </c>
      <c r="AE1210">
        <v>0</v>
      </c>
      <c r="AF1210">
        <v>0</v>
      </c>
      <c r="AG1210">
        <v>0</v>
      </c>
      <c r="AH1210">
        <v>0.51</v>
      </c>
      <c r="AI1210">
        <v>0.47</v>
      </c>
      <c r="AJ1210">
        <v>0.55600000000000005</v>
      </c>
      <c r="AK1210">
        <v>0.65700000000000003</v>
      </c>
      <c r="AL1210">
        <v>0.59799999999999998</v>
      </c>
      <c r="AM1210">
        <v>0.55000000000000004</v>
      </c>
      <c r="AN1210">
        <v>0.55000000000000004</v>
      </c>
      <c r="AO1210">
        <v>0.55000000000000004</v>
      </c>
      <c r="AP1210">
        <v>0.55000000000000004</v>
      </c>
      <c r="AQ1210">
        <v>0.55000000000000004</v>
      </c>
      <c r="AR1210">
        <v>0.55000000000000004</v>
      </c>
      <c r="AS1210">
        <v>0.55000000000000004</v>
      </c>
      <c r="AT1210">
        <v>0.55000000000000004</v>
      </c>
      <c r="AU1210">
        <v>0.55000000000000004</v>
      </c>
      <c r="AV1210">
        <v>0.55000000000000004</v>
      </c>
      <c r="AW1210">
        <v>0.55000000000000004</v>
      </c>
      <c r="AX1210">
        <v>0</v>
      </c>
    </row>
    <row r="1211" spans="1:50">
      <c r="A1211">
        <v>0</v>
      </c>
      <c r="B1211">
        <v>0</v>
      </c>
      <c r="C1211">
        <v>0</v>
      </c>
      <c r="D1211">
        <v>0</v>
      </c>
      <c r="E1211">
        <v>0</v>
      </c>
      <c r="F1211">
        <v>0</v>
      </c>
      <c r="G1211">
        <v>0</v>
      </c>
      <c r="H1211">
        <v>0</v>
      </c>
      <c r="I1211">
        <v>0</v>
      </c>
      <c r="J1211">
        <v>0</v>
      </c>
      <c r="K1211">
        <v>0</v>
      </c>
      <c r="L1211">
        <v>0</v>
      </c>
      <c r="M1211">
        <v>0</v>
      </c>
      <c r="N1211">
        <v>0</v>
      </c>
      <c r="O1211">
        <v>0</v>
      </c>
      <c r="P1211">
        <v>0</v>
      </c>
      <c r="Q1211">
        <v>0</v>
      </c>
      <c r="R1211">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c r="AP1211">
        <v>0</v>
      </c>
      <c r="AQ1211">
        <v>0</v>
      </c>
      <c r="AR1211">
        <v>0</v>
      </c>
      <c r="AS1211">
        <v>0</v>
      </c>
      <c r="AT1211">
        <v>0</v>
      </c>
      <c r="AU1211">
        <v>0</v>
      </c>
      <c r="AV1211">
        <v>0</v>
      </c>
      <c r="AW1211">
        <v>0</v>
      </c>
      <c r="AX1211">
        <v>0</v>
      </c>
    </row>
    <row r="1212" spans="1:50">
      <c r="A1212" t="s">
        <v>723</v>
      </c>
      <c r="B1212">
        <v>0</v>
      </c>
      <c r="C1212">
        <v>0</v>
      </c>
      <c r="D1212">
        <v>0</v>
      </c>
      <c r="E1212">
        <v>0</v>
      </c>
      <c r="F1212">
        <v>0</v>
      </c>
      <c r="G1212">
        <v>0</v>
      </c>
      <c r="H1212">
        <v>0</v>
      </c>
      <c r="I1212">
        <v>0</v>
      </c>
      <c r="J1212">
        <v>0</v>
      </c>
      <c r="K1212">
        <v>0</v>
      </c>
      <c r="L1212">
        <v>0</v>
      </c>
      <c r="M1212">
        <v>0</v>
      </c>
      <c r="N1212">
        <v>0</v>
      </c>
      <c r="O1212">
        <v>0</v>
      </c>
      <c r="P1212">
        <v>0</v>
      </c>
      <c r="Q1212">
        <v>0</v>
      </c>
      <c r="R1212">
        <v>0</v>
      </c>
      <c r="S1212">
        <v>0</v>
      </c>
      <c r="T1212">
        <v>0</v>
      </c>
      <c r="U1212">
        <v>34.286982000000023</v>
      </c>
      <c r="V1212">
        <v>29.214545999999984</v>
      </c>
      <c r="W1212">
        <v>29.920457999999996</v>
      </c>
      <c r="X1212">
        <v>41.216657999999995</v>
      </c>
      <c r="Y1212">
        <v>48.186449999999979</v>
      </c>
      <c r="Z1212">
        <v>83.091255200000035</v>
      </c>
      <c r="AA1212">
        <v>0</v>
      </c>
      <c r="AB1212">
        <v>0</v>
      </c>
      <c r="AC1212">
        <v>0</v>
      </c>
      <c r="AD1212">
        <v>0</v>
      </c>
      <c r="AE1212">
        <v>0</v>
      </c>
      <c r="AF1212">
        <v>0</v>
      </c>
      <c r="AG1212">
        <v>0</v>
      </c>
      <c r="AH1212">
        <v>0</v>
      </c>
      <c r="AI1212">
        <v>79.270510000000002</v>
      </c>
      <c r="AJ1212">
        <v>106.65279599999997</v>
      </c>
      <c r="AK1212">
        <v>136.79869000000008</v>
      </c>
      <c r="AL1212">
        <v>134.63864400000011</v>
      </c>
      <c r="AM1212">
        <v>214.18920000000003</v>
      </c>
      <c r="AN1212">
        <v>223.89615000000003</v>
      </c>
      <c r="AO1212">
        <v>119.93525793368963</v>
      </c>
      <c r="AP1212">
        <v>127.74608030157515</v>
      </c>
      <c r="AQ1212">
        <v>117.05577867709417</v>
      </c>
      <c r="AR1212">
        <v>104.45312070531372</v>
      </c>
      <c r="AS1212">
        <v>98.014694512402912</v>
      </c>
      <c r="AT1212">
        <v>90.881058258634312</v>
      </c>
      <c r="AU1212">
        <v>86.210928140949363</v>
      </c>
      <c r="AV1212">
        <v>85.587249956831783</v>
      </c>
      <c r="AW1212">
        <v>89.827678512744569</v>
      </c>
      <c r="AX1212">
        <v>0</v>
      </c>
    </row>
    <row r="1213" spans="1:50">
      <c r="A1213" t="s">
        <v>390</v>
      </c>
      <c r="B1213">
        <v>0</v>
      </c>
      <c r="C1213">
        <v>0</v>
      </c>
      <c r="D1213">
        <v>0</v>
      </c>
      <c r="E1213">
        <v>0</v>
      </c>
      <c r="F1213">
        <v>0</v>
      </c>
      <c r="G1213">
        <v>0</v>
      </c>
      <c r="H1213">
        <v>0</v>
      </c>
      <c r="I1213">
        <v>0</v>
      </c>
      <c r="J1213">
        <v>0</v>
      </c>
      <c r="K1213">
        <v>0</v>
      </c>
      <c r="L1213">
        <v>0</v>
      </c>
      <c r="M1213">
        <v>0</v>
      </c>
      <c r="N1213">
        <v>0</v>
      </c>
      <c r="O1213">
        <v>0</v>
      </c>
      <c r="P1213">
        <v>0</v>
      </c>
      <c r="Q1213">
        <v>0</v>
      </c>
      <c r="R1213">
        <v>0</v>
      </c>
      <c r="S1213">
        <v>0</v>
      </c>
      <c r="T1213">
        <v>0</v>
      </c>
      <c r="U1213">
        <v>0</v>
      </c>
      <c r="V1213">
        <v>0</v>
      </c>
      <c r="W1213">
        <v>0</v>
      </c>
      <c r="X1213">
        <v>0</v>
      </c>
      <c r="Y1213">
        <v>0.40538616084670109</v>
      </c>
      <c r="Z1213">
        <v>1.8441741042287658</v>
      </c>
      <c r="AA1213">
        <v>0</v>
      </c>
      <c r="AB1213">
        <v>0</v>
      </c>
      <c r="AC1213">
        <v>0</v>
      </c>
      <c r="AD1213">
        <v>0</v>
      </c>
      <c r="AE1213">
        <v>0</v>
      </c>
      <c r="AF1213">
        <v>0</v>
      </c>
      <c r="AG1213">
        <v>0</v>
      </c>
      <c r="AH1213">
        <v>0</v>
      </c>
      <c r="AI1213">
        <v>0</v>
      </c>
      <c r="AJ1213">
        <v>0.34542840710877187</v>
      </c>
      <c r="AK1213">
        <v>0.28265451193609703</v>
      </c>
      <c r="AL1213">
        <v>-1.5789961146557507E-2</v>
      </c>
      <c r="AM1213">
        <v>0.59084489888356151</v>
      </c>
      <c r="AN1213">
        <v>4.5319511908163523E-2</v>
      </c>
      <c r="AO1213">
        <v>-0.46432639447489554</v>
      </c>
      <c r="AP1213">
        <v>6.5125322632015425E-2</v>
      </c>
      <c r="AQ1213">
        <v>-8.368398935798238E-2</v>
      </c>
      <c r="AR1213">
        <v>-0.1076636977192359</v>
      </c>
      <c r="AS1213">
        <v>-6.1639385682646042E-2</v>
      </c>
      <c r="AT1213">
        <v>-7.2781293552528492E-2</v>
      </c>
      <c r="AU1213">
        <v>-5.1387277031858858E-2</v>
      </c>
      <c r="AV1213">
        <v>-7.2343286120050143E-3</v>
      </c>
      <c r="AW1213">
        <v>4.9545096472331629E-2</v>
      </c>
      <c r="AX1213">
        <v>0</v>
      </c>
    </row>
    <row r="1214" spans="1:50">
      <c r="A1214" t="s">
        <v>389</v>
      </c>
      <c r="B1214">
        <v>0</v>
      </c>
      <c r="C1214">
        <v>0</v>
      </c>
      <c r="D1214">
        <v>0</v>
      </c>
      <c r="E1214">
        <v>0</v>
      </c>
      <c r="F1214">
        <v>0</v>
      </c>
      <c r="G1214">
        <v>0</v>
      </c>
      <c r="H1214">
        <v>0</v>
      </c>
      <c r="I1214">
        <v>0</v>
      </c>
      <c r="J1214">
        <v>0</v>
      </c>
      <c r="K1214">
        <v>0</v>
      </c>
      <c r="L1214">
        <v>0</v>
      </c>
      <c r="M1214">
        <v>0</v>
      </c>
      <c r="N1214">
        <v>0</v>
      </c>
      <c r="O1214">
        <v>0</v>
      </c>
      <c r="P1214">
        <v>0</v>
      </c>
      <c r="Q1214">
        <v>0</v>
      </c>
      <c r="R1214">
        <v>0</v>
      </c>
      <c r="S1214">
        <v>0</v>
      </c>
      <c r="T1214">
        <v>0</v>
      </c>
      <c r="U1214">
        <v>0</v>
      </c>
      <c r="V1214">
        <v>-0.14794057989705933</v>
      </c>
      <c r="W1214">
        <v>2.4163031662378431E-2</v>
      </c>
      <c r="X1214">
        <v>0.37754101223985281</v>
      </c>
      <c r="Y1214">
        <v>0.16910133761936708</v>
      </c>
      <c r="Z1214">
        <v>0.72436971804314432</v>
      </c>
      <c r="AA1214">
        <v>0</v>
      </c>
      <c r="AB1214">
        <v>0</v>
      </c>
      <c r="AC1214">
        <v>0</v>
      </c>
      <c r="AD1214">
        <v>0</v>
      </c>
      <c r="AE1214">
        <v>0</v>
      </c>
      <c r="AF1214">
        <v>0</v>
      </c>
      <c r="AG1214">
        <v>0</v>
      </c>
      <c r="AH1214">
        <v>0</v>
      </c>
      <c r="AI1214" t="s">
        <v>462</v>
      </c>
      <c r="AJ1214" t="s">
        <v>462</v>
      </c>
      <c r="AK1214" t="s">
        <v>462</v>
      </c>
      <c r="AL1214" t="s">
        <v>462</v>
      </c>
      <c r="AM1214" t="s">
        <v>462</v>
      </c>
      <c r="AN1214" t="s">
        <v>462</v>
      </c>
      <c r="AO1214" t="s">
        <v>462</v>
      </c>
      <c r="AP1214" t="s">
        <v>462</v>
      </c>
      <c r="AQ1214" t="s">
        <v>462</v>
      </c>
      <c r="AR1214" t="s">
        <v>462</v>
      </c>
      <c r="AS1214" t="s">
        <v>462</v>
      </c>
      <c r="AT1214" t="s">
        <v>462</v>
      </c>
      <c r="AU1214" t="s">
        <v>462</v>
      </c>
      <c r="AV1214" t="s">
        <v>462</v>
      </c>
      <c r="AW1214" t="s">
        <v>462</v>
      </c>
      <c r="AX1214">
        <v>0</v>
      </c>
    </row>
    <row r="1215" spans="1:50">
      <c r="A1215" t="s">
        <v>391</v>
      </c>
      <c r="B1215">
        <v>0</v>
      </c>
      <c r="C1215">
        <v>0</v>
      </c>
      <c r="D1215">
        <v>0</v>
      </c>
      <c r="E1215">
        <v>0</v>
      </c>
      <c r="F1215">
        <v>0</v>
      </c>
      <c r="G1215">
        <v>0</v>
      </c>
      <c r="H1215">
        <v>0</v>
      </c>
      <c r="I1215">
        <v>0</v>
      </c>
      <c r="J1215">
        <v>0</v>
      </c>
      <c r="K1215">
        <v>0</v>
      </c>
      <c r="L1215">
        <v>0</v>
      </c>
      <c r="M1215">
        <v>0</v>
      </c>
      <c r="N1215">
        <v>0</v>
      </c>
      <c r="O1215">
        <v>0</v>
      </c>
      <c r="P1215">
        <v>0</v>
      </c>
      <c r="Q1215">
        <v>0</v>
      </c>
      <c r="R1215">
        <v>0</v>
      </c>
      <c r="S1215">
        <v>0</v>
      </c>
      <c r="T1215">
        <v>0</v>
      </c>
      <c r="U1215">
        <v>34.286982000000009</v>
      </c>
      <c r="V1215">
        <v>29.214545999999991</v>
      </c>
      <c r="W1215">
        <v>29.920457999999993</v>
      </c>
      <c r="X1215">
        <v>41.216658000000002</v>
      </c>
      <c r="Y1215">
        <v>48.186449999999979</v>
      </c>
      <c r="Z1215">
        <v>53.87670920000005</v>
      </c>
      <c r="AA1215">
        <v>0</v>
      </c>
      <c r="AB1215">
        <v>0</v>
      </c>
      <c r="AC1215">
        <v>0</v>
      </c>
      <c r="AD1215">
        <v>0</v>
      </c>
      <c r="AE1215">
        <v>0</v>
      </c>
      <c r="AF1215">
        <v>0</v>
      </c>
      <c r="AG1215">
        <v>0</v>
      </c>
      <c r="AH1215">
        <v>0</v>
      </c>
      <c r="AI1215">
        <v>79.270510000000002</v>
      </c>
      <c r="AJ1215">
        <v>106.652796</v>
      </c>
      <c r="AK1215">
        <v>136.79868999999999</v>
      </c>
      <c r="AL1215">
        <v>134.63864400000003</v>
      </c>
      <c r="AM1215">
        <v>214.18919999999991</v>
      </c>
      <c r="AN1215">
        <v>223.89615000000009</v>
      </c>
      <c r="AO1215">
        <v>119.93525793368966</v>
      </c>
      <c r="AP1215">
        <v>127.74608030157509</v>
      </c>
      <c r="AQ1215">
        <v>117.05577867709408</v>
      </c>
      <c r="AR1215">
        <v>104.45312070531359</v>
      </c>
      <c r="AS1215">
        <v>98.014694512403125</v>
      </c>
      <c r="AT1215">
        <v>90.88105825863444</v>
      </c>
      <c r="AU1215">
        <v>86.210928140949534</v>
      </c>
      <c r="AV1215">
        <v>85.587249956831997</v>
      </c>
      <c r="AW1215">
        <v>89.827678512744242</v>
      </c>
      <c r="AX1215">
        <v>0</v>
      </c>
    </row>
    <row r="1216" spans="1:50">
      <c r="A1216" t="s">
        <v>392</v>
      </c>
      <c r="B1216">
        <v>0</v>
      </c>
      <c r="C1216">
        <v>0</v>
      </c>
      <c r="D1216">
        <v>0</v>
      </c>
      <c r="E1216">
        <v>0</v>
      </c>
      <c r="F1216">
        <v>0</v>
      </c>
      <c r="G1216">
        <v>0</v>
      </c>
      <c r="H1216">
        <v>0</v>
      </c>
      <c r="I1216">
        <v>0</v>
      </c>
      <c r="J1216">
        <v>0</v>
      </c>
      <c r="K1216">
        <v>0</v>
      </c>
      <c r="L1216">
        <v>0</v>
      </c>
      <c r="M1216">
        <v>0</v>
      </c>
      <c r="N1216">
        <v>0</v>
      </c>
      <c r="O1216">
        <v>0</v>
      </c>
      <c r="P1216">
        <v>0</v>
      </c>
      <c r="Q1216">
        <v>0</v>
      </c>
      <c r="R1216">
        <v>0</v>
      </c>
      <c r="S1216">
        <v>0</v>
      </c>
      <c r="T1216">
        <v>0</v>
      </c>
      <c r="U1216">
        <v>0</v>
      </c>
      <c r="V1216">
        <v>-5.0724360000000388</v>
      </c>
      <c r="W1216">
        <v>0.70591200000001209</v>
      </c>
      <c r="X1216">
        <v>11.296199999999999</v>
      </c>
      <c r="Y1216">
        <v>6.969791999999984</v>
      </c>
      <c r="Z1216">
        <v>34.904805200000055</v>
      </c>
      <c r="AA1216">
        <v>0</v>
      </c>
      <c r="AB1216">
        <v>0</v>
      </c>
      <c r="AC1216">
        <v>0</v>
      </c>
      <c r="AD1216">
        <v>0</v>
      </c>
      <c r="AE1216">
        <v>0</v>
      </c>
      <c r="AF1216">
        <v>0</v>
      </c>
      <c r="AG1216">
        <v>0</v>
      </c>
      <c r="AH1216">
        <v>0</v>
      </c>
      <c r="AI1216">
        <v>0</v>
      </c>
      <c r="AJ1216">
        <v>0</v>
      </c>
      <c r="AK1216">
        <v>0</v>
      </c>
      <c r="AL1216">
        <v>0</v>
      </c>
      <c r="AM1216">
        <v>0</v>
      </c>
      <c r="AN1216">
        <v>0</v>
      </c>
      <c r="AO1216">
        <v>0</v>
      </c>
      <c r="AP1216">
        <v>0</v>
      </c>
      <c r="AQ1216">
        <v>0</v>
      </c>
      <c r="AR1216">
        <v>0</v>
      </c>
      <c r="AS1216">
        <v>0</v>
      </c>
      <c r="AT1216">
        <v>0</v>
      </c>
      <c r="AU1216">
        <v>0</v>
      </c>
      <c r="AV1216">
        <v>0</v>
      </c>
      <c r="AW1216">
        <v>0</v>
      </c>
      <c r="AX1216">
        <v>0</v>
      </c>
    </row>
    <row r="1217" spans="1:50">
      <c r="A1217" t="s">
        <v>711</v>
      </c>
      <c r="B1217">
        <v>0</v>
      </c>
      <c r="C1217">
        <v>0</v>
      </c>
      <c r="D1217">
        <v>0</v>
      </c>
      <c r="E1217">
        <v>0</v>
      </c>
      <c r="F1217">
        <v>0</v>
      </c>
      <c r="G1217">
        <v>0</v>
      </c>
      <c r="H1217">
        <v>0</v>
      </c>
      <c r="I1217">
        <v>0</v>
      </c>
      <c r="J1217">
        <v>0</v>
      </c>
      <c r="K1217">
        <v>0</v>
      </c>
      <c r="L1217">
        <v>0</v>
      </c>
      <c r="M1217">
        <v>0</v>
      </c>
      <c r="N1217">
        <v>0</v>
      </c>
      <c r="O1217">
        <v>0</v>
      </c>
      <c r="P1217">
        <v>0</v>
      </c>
      <c r="Q1217">
        <v>0</v>
      </c>
      <c r="R1217">
        <v>0</v>
      </c>
      <c r="S1217">
        <v>0</v>
      </c>
      <c r="T1217">
        <v>0</v>
      </c>
      <c r="U1217">
        <v>0.40200000000000002</v>
      </c>
      <c r="V1217">
        <v>0.40200000000000002</v>
      </c>
      <c r="W1217">
        <v>0.40200000000000002</v>
      </c>
      <c r="X1217">
        <v>0.40200000000000002</v>
      </c>
      <c r="Y1217">
        <v>0.44999999999999996</v>
      </c>
      <c r="Z1217">
        <v>0</v>
      </c>
      <c r="AA1217">
        <v>0</v>
      </c>
      <c r="AB1217">
        <v>0</v>
      </c>
      <c r="AC1217">
        <v>0</v>
      </c>
      <c r="AD1217">
        <v>0</v>
      </c>
      <c r="AE1217">
        <v>0</v>
      </c>
      <c r="AF1217">
        <v>0</v>
      </c>
      <c r="AG1217">
        <v>0</v>
      </c>
      <c r="AH1217">
        <v>0</v>
      </c>
      <c r="AI1217">
        <v>0.53</v>
      </c>
      <c r="AJ1217">
        <v>0.44399999999999995</v>
      </c>
      <c r="AK1217">
        <v>0.34299999999999997</v>
      </c>
      <c r="AL1217">
        <v>0.40200000000000002</v>
      </c>
      <c r="AM1217">
        <v>0.44999999999999996</v>
      </c>
      <c r="AN1217">
        <v>0.44999999999999996</v>
      </c>
      <c r="AO1217">
        <v>0.44999999999999996</v>
      </c>
      <c r="AP1217">
        <v>0.44999999999999996</v>
      </c>
      <c r="AQ1217">
        <v>0.44999999999999996</v>
      </c>
      <c r="AR1217">
        <v>0.44999999999999996</v>
      </c>
      <c r="AS1217">
        <v>0.44999999999999996</v>
      </c>
      <c r="AT1217">
        <v>0.44999999999999996</v>
      </c>
      <c r="AU1217">
        <v>0.44999999999999996</v>
      </c>
      <c r="AV1217">
        <v>0.44999999999999996</v>
      </c>
      <c r="AW1217">
        <v>0.44999999999999996</v>
      </c>
      <c r="AX1217">
        <v>0</v>
      </c>
    </row>
    <row r="1218" spans="1:50">
      <c r="A1218">
        <v>0</v>
      </c>
      <c r="B1218">
        <v>0</v>
      </c>
      <c r="C1218">
        <v>0</v>
      </c>
      <c r="D1218">
        <v>0</v>
      </c>
      <c r="E1218">
        <v>0</v>
      </c>
      <c r="F1218">
        <v>0</v>
      </c>
      <c r="G1218">
        <v>0</v>
      </c>
      <c r="H1218">
        <v>0</v>
      </c>
      <c r="I1218">
        <v>0</v>
      </c>
      <c r="J1218">
        <v>0</v>
      </c>
      <c r="K1218">
        <v>0</v>
      </c>
      <c r="L1218">
        <v>0</v>
      </c>
      <c r="M1218">
        <v>0</v>
      </c>
      <c r="N1218">
        <v>0</v>
      </c>
      <c r="O1218">
        <v>0</v>
      </c>
      <c r="P1218">
        <v>0</v>
      </c>
      <c r="Q1218">
        <v>0</v>
      </c>
      <c r="R1218">
        <v>0</v>
      </c>
      <c r="S1218">
        <v>0</v>
      </c>
      <c r="T1218">
        <v>0</v>
      </c>
      <c r="U1218">
        <v>0</v>
      </c>
      <c r="V1218">
        <v>0</v>
      </c>
      <c r="W1218">
        <v>0</v>
      </c>
      <c r="X1218">
        <v>0</v>
      </c>
      <c r="Y1218">
        <v>0</v>
      </c>
      <c r="Z1218">
        <v>0</v>
      </c>
      <c r="AA1218">
        <v>0</v>
      </c>
      <c r="AB1218">
        <v>0</v>
      </c>
      <c r="AC1218">
        <v>0</v>
      </c>
      <c r="AD1218">
        <v>0</v>
      </c>
      <c r="AE1218">
        <v>0</v>
      </c>
      <c r="AF1218">
        <v>0</v>
      </c>
      <c r="AG1218">
        <v>0</v>
      </c>
      <c r="AH1218">
        <v>0</v>
      </c>
      <c r="AI1218">
        <v>0</v>
      </c>
      <c r="AJ1218">
        <v>0</v>
      </c>
      <c r="AK1218">
        <v>0</v>
      </c>
      <c r="AL1218">
        <v>0</v>
      </c>
      <c r="AM1218">
        <v>0</v>
      </c>
      <c r="AN1218">
        <v>0</v>
      </c>
      <c r="AO1218">
        <v>0</v>
      </c>
      <c r="AP1218">
        <v>0</v>
      </c>
      <c r="AQ1218">
        <v>0</v>
      </c>
      <c r="AR1218">
        <v>0</v>
      </c>
      <c r="AS1218">
        <v>0</v>
      </c>
      <c r="AT1218">
        <v>0</v>
      </c>
      <c r="AU1218">
        <v>0</v>
      </c>
      <c r="AV1218">
        <v>0</v>
      </c>
      <c r="AW1218">
        <v>0</v>
      </c>
      <c r="AX1218">
        <v>0</v>
      </c>
    </row>
    <row r="1219" spans="1:50">
      <c r="A1219" t="s">
        <v>718</v>
      </c>
      <c r="B1219">
        <v>0</v>
      </c>
      <c r="C1219">
        <v>0</v>
      </c>
      <c r="D1219">
        <v>0</v>
      </c>
      <c r="E1219">
        <v>0</v>
      </c>
      <c r="F1219">
        <v>0</v>
      </c>
      <c r="G1219">
        <v>0</v>
      </c>
      <c r="H1219">
        <v>0</v>
      </c>
      <c r="I1219">
        <v>0</v>
      </c>
      <c r="J1219">
        <v>0</v>
      </c>
      <c r="K1219">
        <v>0</v>
      </c>
      <c r="L1219">
        <v>0</v>
      </c>
      <c r="M1219">
        <v>0</v>
      </c>
      <c r="N1219">
        <v>0</v>
      </c>
      <c r="O1219">
        <v>0</v>
      </c>
      <c r="P1219">
        <v>0</v>
      </c>
      <c r="Q1219">
        <v>0</v>
      </c>
      <c r="R1219">
        <v>0</v>
      </c>
      <c r="S1219">
        <v>0</v>
      </c>
      <c r="T1219">
        <v>0</v>
      </c>
      <c r="U1219">
        <v>15.137740397351003</v>
      </c>
      <c r="V1219">
        <v>12.007622688039451</v>
      </c>
      <c r="W1219">
        <v>11.044834994462901</v>
      </c>
      <c r="X1219">
        <v>13.702346409574467</v>
      </c>
      <c r="Y1219">
        <v>15.395031948881782</v>
      </c>
      <c r="Z1219">
        <v>0</v>
      </c>
      <c r="AA1219">
        <v>0</v>
      </c>
      <c r="AB1219">
        <v>0</v>
      </c>
      <c r="AC1219">
        <v>0</v>
      </c>
      <c r="AD1219">
        <v>0</v>
      </c>
      <c r="AE1219">
        <v>0</v>
      </c>
      <c r="AF1219">
        <v>0</v>
      </c>
      <c r="AG1219">
        <v>0</v>
      </c>
      <c r="AH1219">
        <v>0</v>
      </c>
      <c r="AI1219">
        <v>47.552795440911815</v>
      </c>
      <c r="AJ1219">
        <v>62.996335499113975</v>
      </c>
      <c r="AK1219">
        <v>64.588616619452353</v>
      </c>
      <c r="AL1219">
        <v>44.760187500000036</v>
      </c>
      <c r="AM1219">
        <v>50.16140515222483</v>
      </c>
      <c r="AN1219">
        <v>61.34141095890412</v>
      </c>
      <c r="AO1219">
        <v>42.322702900829988</v>
      </c>
      <c r="AP1219">
        <v>54.133587466265205</v>
      </c>
      <c r="AQ1219">
        <v>64.361682852636477</v>
      </c>
      <c r="AR1219">
        <v>74.185457694961968</v>
      </c>
      <c r="AS1219">
        <v>90.924364676719932</v>
      </c>
      <c r="AT1219">
        <v>110.16275516781575</v>
      </c>
      <c r="AU1219">
        <v>136.60592023789067</v>
      </c>
      <c r="AV1219">
        <v>177.34901721483175</v>
      </c>
      <c r="AW1219">
        <v>243.50214050913445</v>
      </c>
      <c r="AX1219">
        <v>0</v>
      </c>
    </row>
    <row r="1220" spans="1:50">
      <c r="A1220" t="s">
        <v>390</v>
      </c>
      <c r="B1220">
        <v>0</v>
      </c>
      <c r="C1220">
        <v>0</v>
      </c>
      <c r="D1220">
        <v>0</v>
      </c>
      <c r="E1220">
        <v>0</v>
      </c>
      <c r="F1220">
        <v>0</v>
      </c>
      <c r="G1220">
        <v>0</v>
      </c>
      <c r="H1220">
        <v>0</v>
      </c>
      <c r="I1220">
        <v>0</v>
      </c>
      <c r="J1220">
        <v>0</v>
      </c>
      <c r="K1220">
        <v>0</v>
      </c>
      <c r="L1220">
        <v>0</v>
      </c>
      <c r="M1220">
        <v>0</v>
      </c>
      <c r="N1220">
        <v>0</v>
      </c>
      <c r="O1220">
        <v>0</v>
      </c>
      <c r="P1220">
        <v>0</v>
      </c>
      <c r="Q1220">
        <v>0</v>
      </c>
      <c r="R1220">
        <v>0</v>
      </c>
      <c r="S1220">
        <v>0</v>
      </c>
      <c r="T1220">
        <v>0</v>
      </c>
      <c r="U1220">
        <v>0</v>
      </c>
      <c r="V1220">
        <v>0</v>
      </c>
      <c r="W1220">
        <v>0</v>
      </c>
      <c r="X1220">
        <v>0</v>
      </c>
      <c r="Y1220">
        <v>1.6996694670216694E-2</v>
      </c>
      <c r="Z1220">
        <v>0</v>
      </c>
      <c r="AA1220">
        <v>0</v>
      </c>
      <c r="AB1220">
        <v>0</v>
      </c>
      <c r="AC1220">
        <v>0</v>
      </c>
      <c r="AD1220">
        <v>0</v>
      </c>
      <c r="AE1220">
        <v>0</v>
      </c>
      <c r="AF1220">
        <v>0</v>
      </c>
      <c r="AG1220">
        <v>0</v>
      </c>
      <c r="AH1220">
        <v>0</v>
      </c>
      <c r="AI1220">
        <v>0</v>
      </c>
      <c r="AJ1220">
        <v>0.32476618703504001</v>
      </c>
      <c r="AK1220">
        <v>2.5275773705293991E-2</v>
      </c>
      <c r="AL1220">
        <v>-0.30699572397221042</v>
      </c>
      <c r="AM1220">
        <v>0.12067013017371275</v>
      </c>
      <c r="AN1220">
        <v>0.22288063447886519</v>
      </c>
      <c r="AO1220">
        <v>-0.31004679808907198</v>
      </c>
      <c r="AP1220">
        <v>0.27906735052131082</v>
      </c>
      <c r="AQ1220">
        <v>0.18894176176195931</v>
      </c>
      <c r="AR1220">
        <v>0.1526339027650685</v>
      </c>
      <c r="AS1220">
        <v>0.22563596022532484</v>
      </c>
      <c r="AT1220">
        <v>0.21158674640727582</v>
      </c>
      <c r="AU1220">
        <v>0.24003725242522211</v>
      </c>
      <c r="AV1220">
        <v>0.29825279099170454</v>
      </c>
      <c r="AW1220">
        <v>0.37301093816701614</v>
      </c>
      <c r="AX1220">
        <v>0</v>
      </c>
    </row>
    <row r="1221" spans="1:50">
      <c r="A1221" t="s">
        <v>389</v>
      </c>
      <c r="B1221">
        <v>0</v>
      </c>
      <c r="C1221">
        <v>0</v>
      </c>
      <c r="D1221">
        <v>0</v>
      </c>
      <c r="E1221">
        <v>0</v>
      </c>
      <c r="F1221">
        <v>0</v>
      </c>
      <c r="G1221">
        <v>0</v>
      </c>
      <c r="H1221">
        <v>0</v>
      </c>
      <c r="I1221">
        <v>0</v>
      </c>
      <c r="J1221">
        <v>0</v>
      </c>
      <c r="K1221">
        <v>0</v>
      </c>
      <c r="L1221">
        <v>0</v>
      </c>
      <c r="M1221">
        <v>0</v>
      </c>
      <c r="N1221">
        <v>0</v>
      </c>
      <c r="O1221">
        <v>0</v>
      </c>
      <c r="P1221">
        <v>0</v>
      </c>
      <c r="Q1221">
        <v>0</v>
      </c>
      <c r="R1221">
        <v>0</v>
      </c>
      <c r="S1221">
        <v>0</v>
      </c>
      <c r="T1221">
        <v>0</v>
      </c>
      <c r="U1221">
        <v>0</v>
      </c>
      <c r="V1221">
        <v>-0.20677575563782957</v>
      </c>
      <c r="W1221">
        <v>-8.0181374664242466E-2</v>
      </c>
      <c r="X1221">
        <v>0.24061123741946844</v>
      </c>
      <c r="Y1221">
        <v>0.12353253148851606</v>
      </c>
      <c r="Z1221">
        <v>0</v>
      </c>
      <c r="AA1221">
        <v>0</v>
      </c>
      <c r="AB1221">
        <v>0</v>
      </c>
      <c r="AC1221">
        <v>0</v>
      </c>
      <c r="AD1221">
        <v>0</v>
      </c>
      <c r="AE1221">
        <v>0</v>
      </c>
      <c r="AF1221">
        <v>0</v>
      </c>
      <c r="AG1221">
        <v>0</v>
      </c>
      <c r="AH1221">
        <v>0</v>
      </c>
      <c r="AI1221">
        <v>0</v>
      </c>
      <c r="AJ1221" t="s">
        <v>462</v>
      </c>
      <c r="AK1221" t="s">
        <v>462</v>
      </c>
      <c r="AL1221" t="s">
        <v>462</v>
      </c>
      <c r="AM1221" t="s">
        <v>462</v>
      </c>
      <c r="AN1221" t="s">
        <v>462</v>
      </c>
      <c r="AO1221" t="s">
        <v>462</v>
      </c>
      <c r="AP1221" t="s">
        <v>462</v>
      </c>
      <c r="AQ1221" t="s">
        <v>462</v>
      </c>
      <c r="AR1221" t="s">
        <v>462</v>
      </c>
      <c r="AS1221" t="s">
        <v>462</v>
      </c>
      <c r="AT1221" t="s">
        <v>462</v>
      </c>
      <c r="AU1221" t="s">
        <v>462</v>
      </c>
      <c r="AV1221" t="s">
        <v>462</v>
      </c>
      <c r="AW1221" t="s">
        <v>462</v>
      </c>
      <c r="AX1221">
        <v>0</v>
      </c>
    </row>
    <row r="1222" spans="1:50">
      <c r="A1222" t="s">
        <v>391</v>
      </c>
      <c r="B1222">
        <v>0</v>
      </c>
      <c r="C1222">
        <v>0</v>
      </c>
      <c r="D1222">
        <v>0</v>
      </c>
      <c r="E1222">
        <v>0</v>
      </c>
      <c r="F1222">
        <v>0</v>
      </c>
      <c r="G1222">
        <v>0</v>
      </c>
      <c r="H1222">
        <v>0</v>
      </c>
      <c r="I1222">
        <v>0</v>
      </c>
      <c r="J1222">
        <v>0</v>
      </c>
      <c r="K1222">
        <v>0</v>
      </c>
      <c r="L1222">
        <v>0</v>
      </c>
      <c r="M1222">
        <v>0</v>
      </c>
      <c r="N1222">
        <v>0</v>
      </c>
      <c r="O1222">
        <v>0</v>
      </c>
      <c r="P1222">
        <v>0</v>
      </c>
      <c r="Q1222">
        <v>0</v>
      </c>
      <c r="R1222">
        <v>0</v>
      </c>
      <c r="S1222">
        <v>0</v>
      </c>
      <c r="T1222">
        <v>0</v>
      </c>
      <c r="U1222">
        <v>0</v>
      </c>
      <c r="V1222">
        <v>0</v>
      </c>
      <c r="W1222">
        <v>0</v>
      </c>
      <c r="X1222">
        <v>0</v>
      </c>
      <c r="Y1222">
        <v>0.25729155153077876</v>
      </c>
      <c r="Z1222">
        <v>0</v>
      </c>
      <c r="AA1222">
        <v>0</v>
      </c>
      <c r="AB1222">
        <v>0</v>
      </c>
      <c r="AC1222">
        <v>0</v>
      </c>
      <c r="AD1222">
        <v>0</v>
      </c>
      <c r="AE1222">
        <v>0</v>
      </c>
      <c r="AF1222">
        <v>0</v>
      </c>
      <c r="AG1222">
        <v>0</v>
      </c>
      <c r="AH1222">
        <v>0</v>
      </c>
      <c r="AI1222">
        <v>0</v>
      </c>
      <c r="AJ1222">
        <v>15.44354005820216</v>
      </c>
      <c r="AK1222">
        <v>1.5922811203383773</v>
      </c>
      <c r="AL1222">
        <v>-19.828429119452316</v>
      </c>
      <c r="AM1222">
        <v>5.4012176522247941</v>
      </c>
      <c r="AN1222">
        <v>11.18000580667929</v>
      </c>
      <c r="AO1222">
        <v>-19.018708058074132</v>
      </c>
      <c r="AP1222">
        <v>11.810884565435217</v>
      </c>
      <c r="AQ1222">
        <v>10.228095386371272</v>
      </c>
      <c r="AR1222">
        <v>9.8237748423254914</v>
      </c>
      <c r="AS1222">
        <v>16.738906981757964</v>
      </c>
      <c r="AT1222">
        <v>19.238390491095814</v>
      </c>
      <c r="AU1222">
        <v>26.443165070074926</v>
      </c>
      <c r="AV1222">
        <v>40.743096976941075</v>
      </c>
      <c r="AW1222">
        <v>66.153123294302702</v>
      </c>
      <c r="AX1222">
        <v>0</v>
      </c>
    </row>
    <row r="1223" spans="1:50">
      <c r="A1223" t="s">
        <v>392</v>
      </c>
      <c r="B1223">
        <v>0</v>
      </c>
      <c r="C1223">
        <v>0</v>
      </c>
      <c r="D1223">
        <v>0</v>
      </c>
      <c r="E1223">
        <v>0</v>
      </c>
      <c r="F1223">
        <v>0</v>
      </c>
      <c r="G1223">
        <v>0</v>
      </c>
      <c r="H1223">
        <v>0</v>
      </c>
      <c r="I1223">
        <v>0</v>
      </c>
      <c r="J1223">
        <v>0</v>
      </c>
      <c r="K1223">
        <v>0</v>
      </c>
      <c r="L1223">
        <v>0</v>
      </c>
      <c r="M1223">
        <v>0</v>
      </c>
      <c r="N1223">
        <v>0</v>
      </c>
      <c r="O1223">
        <v>0</v>
      </c>
      <c r="P1223">
        <v>0</v>
      </c>
      <c r="Q1223">
        <v>0</v>
      </c>
      <c r="R1223">
        <v>0</v>
      </c>
      <c r="S1223">
        <v>0</v>
      </c>
      <c r="T1223">
        <v>0</v>
      </c>
      <c r="U1223">
        <v>0</v>
      </c>
      <c r="V1223">
        <v>-3.130117709311552</v>
      </c>
      <c r="W1223">
        <v>-0.96278769357654959</v>
      </c>
      <c r="X1223">
        <v>2.657511415111566</v>
      </c>
      <c r="Y1223">
        <v>1.6926855393073144</v>
      </c>
      <c r="Z1223">
        <v>0</v>
      </c>
      <c r="AA1223">
        <v>0</v>
      </c>
      <c r="AB1223">
        <v>0</v>
      </c>
      <c r="AC1223">
        <v>0</v>
      </c>
      <c r="AD1223">
        <v>0</v>
      </c>
      <c r="AE1223">
        <v>0</v>
      </c>
      <c r="AF1223">
        <v>0</v>
      </c>
      <c r="AG1223">
        <v>0</v>
      </c>
      <c r="AH1223">
        <v>0</v>
      </c>
      <c r="AI1223">
        <v>0</v>
      </c>
      <c r="AJ1223" t="s">
        <v>462</v>
      </c>
      <c r="AK1223" t="s">
        <v>462</v>
      </c>
      <c r="AL1223" t="s">
        <v>462</v>
      </c>
      <c r="AM1223" t="s">
        <v>462</v>
      </c>
      <c r="AN1223" t="s">
        <v>462</v>
      </c>
      <c r="AO1223" t="s">
        <v>462</v>
      </c>
      <c r="AP1223" t="s">
        <v>462</v>
      </c>
      <c r="AQ1223" t="s">
        <v>462</v>
      </c>
      <c r="AR1223" t="s">
        <v>462</v>
      </c>
      <c r="AS1223" t="s">
        <v>462</v>
      </c>
      <c r="AT1223" t="s">
        <v>462</v>
      </c>
      <c r="AU1223" t="s">
        <v>462</v>
      </c>
      <c r="AV1223" t="s">
        <v>462</v>
      </c>
      <c r="AW1223" t="s">
        <v>462</v>
      </c>
      <c r="AX1223">
        <v>0</v>
      </c>
    </row>
    <row r="1224" spans="1:50">
      <c r="A1224">
        <v>0</v>
      </c>
      <c r="B1224">
        <v>0</v>
      </c>
      <c r="C1224">
        <v>0</v>
      </c>
      <c r="D1224">
        <v>0</v>
      </c>
      <c r="E1224">
        <v>0</v>
      </c>
      <c r="F1224">
        <v>0</v>
      </c>
      <c r="G1224">
        <v>0</v>
      </c>
      <c r="H1224">
        <v>0</v>
      </c>
      <c r="I1224">
        <v>0</v>
      </c>
      <c r="J1224">
        <v>0</v>
      </c>
      <c r="K1224">
        <v>0</v>
      </c>
      <c r="L1224">
        <v>0</v>
      </c>
      <c r="M1224">
        <v>0</v>
      </c>
      <c r="N1224">
        <v>0</v>
      </c>
      <c r="O1224">
        <v>0</v>
      </c>
      <c r="P1224">
        <v>0</v>
      </c>
      <c r="Q1224">
        <v>0</v>
      </c>
      <c r="R1224">
        <v>0</v>
      </c>
      <c r="S1224">
        <v>0</v>
      </c>
      <c r="T1224">
        <v>0</v>
      </c>
      <c r="U1224">
        <v>0</v>
      </c>
      <c r="V1224">
        <v>0</v>
      </c>
      <c r="W1224">
        <v>0</v>
      </c>
      <c r="X1224">
        <v>0</v>
      </c>
      <c r="Y1224">
        <v>0</v>
      </c>
      <c r="Z1224">
        <v>0</v>
      </c>
      <c r="AA1224">
        <v>0</v>
      </c>
      <c r="AB1224">
        <v>0</v>
      </c>
      <c r="AC1224">
        <v>0</v>
      </c>
      <c r="AD1224">
        <v>0</v>
      </c>
      <c r="AE1224">
        <v>0</v>
      </c>
      <c r="AF1224">
        <v>0</v>
      </c>
      <c r="AG1224">
        <v>0</v>
      </c>
      <c r="AH1224">
        <v>0</v>
      </c>
      <c r="AI1224">
        <v>0</v>
      </c>
      <c r="AJ1224">
        <v>0</v>
      </c>
      <c r="AK1224">
        <v>0</v>
      </c>
      <c r="AL1224">
        <v>0</v>
      </c>
      <c r="AM1224">
        <v>0</v>
      </c>
      <c r="AN1224">
        <v>0</v>
      </c>
      <c r="AO1224">
        <v>0</v>
      </c>
      <c r="AP1224">
        <v>0</v>
      </c>
      <c r="AQ1224">
        <v>0</v>
      </c>
      <c r="AR1224">
        <v>0</v>
      </c>
      <c r="AS1224">
        <v>0</v>
      </c>
      <c r="AT1224">
        <v>0</v>
      </c>
      <c r="AU1224">
        <v>0</v>
      </c>
      <c r="AV1224">
        <v>0</v>
      </c>
      <c r="AW1224">
        <v>0</v>
      </c>
      <c r="AX1224">
        <v>0</v>
      </c>
    </row>
    <row r="1225" spans="1:50">
      <c r="A1225">
        <v>0</v>
      </c>
      <c r="B1225">
        <v>0</v>
      </c>
      <c r="C1225">
        <v>0</v>
      </c>
      <c r="D1225">
        <v>0</v>
      </c>
      <c r="E1225">
        <v>0</v>
      </c>
      <c r="F1225">
        <v>0</v>
      </c>
      <c r="G1225">
        <v>0</v>
      </c>
      <c r="H1225">
        <v>0</v>
      </c>
      <c r="I1225">
        <v>0</v>
      </c>
      <c r="J1225">
        <v>0</v>
      </c>
      <c r="K1225">
        <v>0</v>
      </c>
      <c r="L1225">
        <v>0</v>
      </c>
      <c r="M1225">
        <v>0</v>
      </c>
      <c r="N1225">
        <v>0</v>
      </c>
      <c r="O1225">
        <v>0</v>
      </c>
      <c r="P1225">
        <v>0</v>
      </c>
      <c r="Q1225">
        <v>0</v>
      </c>
      <c r="R1225">
        <v>0</v>
      </c>
      <c r="S1225">
        <v>0</v>
      </c>
      <c r="T1225">
        <v>0</v>
      </c>
      <c r="U1225">
        <v>0</v>
      </c>
      <c r="V1225">
        <v>0</v>
      </c>
      <c r="W1225">
        <v>0</v>
      </c>
      <c r="X1225">
        <v>0</v>
      </c>
      <c r="Y1225">
        <v>0</v>
      </c>
      <c r="Z1225">
        <v>0</v>
      </c>
      <c r="AA1225">
        <v>0</v>
      </c>
      <c r="AB1225">
        <v>0</v>
      </c>
      <c r="AC1225">
        <v>0</v>
      </c>
      <c r="AD1225">
        <v>0</v>
      </c>
      <c r="AE1225">
        <v>0</v>
      </c>
      <c r="AF1225">
        <v>0</v>
      </c>
      <c r="AG1225">
        <v>0</v>
      </c>
      <c r="AH1225">
        <v>0</v>
      </c>
      <c r="AI1225">
        <v>0</v>
      </c>
      <c r="AJ1225">
        <v>0</v>
      </c>
      <c r="AK1225">
        <v>0</v>
      </c>
      <c r="AL1225">
        <v>0</v>
      </c>
      <c r="AM1225">
        <v>0</v>
      </c>
      <c r="AN1225">
        <v>0</v>
      </c>
      <c r="AO1225">
        <v>0</v>
      </c>
      <c r="AP1225">
        <v>0</v>
      </c>
      <c r="AQ1225">
        <v>0</v>
      </c>
      <c r="AR1225">
        <v>0</v>
      </c>
      <c r="AS1225">
        <v>0</v>
      </c>
      <c r="AT1225">
        <v>0</v>
      </c>
      <c r="AU1225">
        <v>0</v>
      </c>
      <c r="AV1225">
        <v>0</v>
      </c>
      <c r="AW1225">
        <v>0</v>
      </c>
      <c r="AX1225">
        <v>0</v>
      </c>
    </row>
    <row r="1226" spans="1:50">
      <c r="A1226" t="s">
        <v>706</v>
      </c>
      <c r="B1226">
        <v>0</v>
      </c>
      <c r="C1226">
        <v>0</v>
      </c>
      <c r="D1226">
        <v>0</v>
      </c>
      <c r="E1226">
        <v>0</v>
      </c>
      <c r="F1226">
        <v>0</v>
      </c>
      <c r="G1226">
        <v>0</v>
      </c>
      <c r="H1226">
        <v>0</v>
      </c>
      <c r="I1226">
        <v>0</v>
      </c>
      <c r="J1226">
        <v>0</v>
      </c>
      <c r="K1226">
        <v>0</v>
      </c>
      <c r="L1226">
        <v>0</v>
      </c>
      <c r="M1226">
        <v>0</v>
      </c>
      <c r="N1226">
        <v>0</v>
      </c>
      <c r="O1226">
        <v>0</v>
      </c>
      <c r="P1226">
        <v>0</v>
      </c>
      <c r="Q1226">
        <v>0</v>
      </c>
      <c r="R1226">
        <v>0</v>
      </c>
      <c r="S1226">
        <v>0</v>
      </c>
      <c r="T1226">
        <v>0</v>
      </c>
      <c r="U1226">
        <v>0</v>
      </c>
      <c r="V1226">
        <v>0</v>
      </c>
      <c r="W1226">
        <v>0</v>
      </c>
      <c r="X1226">
        <v>0</v>
      </c>
      <c r="Y1226">
        <v>0</v>
      </c>
      <c r="Z1226">
        <v>0</v>
      </c>
      <c r="AA1226">
        <v>0</v>
      </c>
      <c r="AB1226">
        <v>0</v>
      </c>
      <c r="AC1226">
        <v>0</v>
      </c>
      <c r="AD1226">
        <v>0</v>
      </c>
      <c r="AE1226">
        <v>0</v>
      </c>
      <c r="AF1226">
        <v>0</v>
      </c>
      <c r="AG1226">
        <v>0</v>
      </c>
      <c r="AH1226">
        <v>0</v>
      </c>
      <c r="AI1226">
        <v>0</v>
      </c>
      <c r="AJ1226">
        <v>0</v>
      </c>
      <c r="AK1226">
        <v>0</v>
      </c>
      <c r="AL1226">
        <v>0</v>
      </c>
      <c r="AM1226">
        <v>0</v>
      </c>
      <c r="AN1226">
        <v>0</v>
      </c>
      <c r="AO1226">
        <v>0</v>
      </c>
      <c r="AP1226">
        <v>0</v>
      </c>
      <c r="AQ1226">
        <v>0</v>
      </c>
      <c r="AR1226">
        <v>0</v>
      </c>
      <c r="AS1226">
        <v>0</v>
      </c>
      <c r="AT1226">
        <v>0</v>
      </c>
      <c r="AU1226">
        <v>0</v>
      </c>
      <c r="AV1226">
        <v>0</v>
      </c>
      <c r="AW1226">
        <v>0</v>
      </c>
      <c r="AX1226">
        <v>0</v>
      </c>
    </row>
    <row r="1227" spans="1:50">
      <c r="A1227" t="s">
        <v>707</v>
      </c>
      <c r="B1227">
        <v>0</v>
      </c>
      <c r="C1227">
        <v>0</v>
      </c>
      <c r="D1227">
        <v>0</v>
      </c>
      <c r="E1227">
        <v>0</v>
      </c>
      <c r="F1227">
        <v>0</v>
      </c>
      <c r="G1227">
        <v>0</v>
      </c>
      <c r="H1227">
        <v>0</v>
      </c>
      <c r="I1227">
        <v>0</v>
      </c>
      <c r="J1227">
        <v>0</v>
      </c>
      <c r="K1227">
        <v>0</v>
      </c>
      <c r="L1227">
        <v>0</v>
      </c>
      <c r="M1227">
        <v>0</v>
      </c>
      <c r="N1227">
        <v>0</v>
      </c>
      <c r="O1227">
        <v>0</v>
      </c>
      <c r="P1227">
        <v>0</v>
      </c>
      <c r="Q1227">
        <v>0</v>
      </c>
      <c r="R1227">
        <v>0</v>
      </c>
      <c r="S1227">
        <v>0</v>
      </c>
      <c r="T1227">
        <v>0</v>
      </c>
      <c r="U1227">
        <v>238.4424166666667</v>
      </c>
      <c r="V1227">
        <v>0</v>
      </c>
      <c r="W1227">
        <v>0</v>
      </c>
      <c r="X1227">
        <v>0</v>
      </c>
      <c r="Y1227">
        <v>300.93975</v>
      </c>
      <c r="Z1227">
        <v>301.32874000000004</v>
      </c>
      <c r="AA1227">
        <v>0</v>
      </c>
      <c r="AB1227">
        <v>0</v>
      </c>
      <c r="AC1227">
        <v>0</v>
      </c>
      <c r="AD1227">
        <v>0</v>
      </c>
      <c r="AE1227">
        <v>0</v>
      </c>
      <c r="AF1227">
        <v>0</v>
      </c>
      <c r="AG1227">
        <v>0</v>
      </c>
      <c r="AH1227">
        <v>0</v>
      </c>
      <c r="AI1227">
        <v>0</v>
      </c>
      <c r="AJ1227">
        <v>0</v>
      </c>
      <c r="AK1227">
        <v>0</v>
      </c>
      <c r="AL1227">
        <v>0</v>
      </c>
      <c r="AM1227">
        <v>0</v>
      </c>
      <c r="AN1227">
        <v>0</v>
      </c>
      <c r="AO1227">
        <v>0</v>
      </c>
      <c r="AP1227">
        <v>0</v>
      </c>
      <c r="AQ1227">
        <v>0</v>
      </c>
      <c r="AR1227">
        <v>0</v>
      </c>
      <c r="AS1227">
        <v>0</v>
      </c>
      <c r="AT1227">
        <v>0</v>
      </c>
      <c r="AU1227">
        <v>0</v>
      </c>
      <c r="AV1227">
        <v>0</v>
      </c>
      <c r="AW1227">
        <v>0</v>
      </c>
      <c r="AX1227">
        <v>0</v>
      </c>
    </row>
    <row r="1228" spans="1:50">
      <c r="A1228" t="s">
        <v>459</v>
      </c>
      <c r="B1228">
        <v>0</v>
      </c>
      <c r="C1228">
        <v>0</v>
      </c>
      <c r="D1228">
        <v>0</v>
      </c>
      <c r="E1228">
        <v>0</v>
      </c>
      <c r="F1228">
        <v>0</v>
      </c>
      <c r="G1228">
        <v>0</v>
      </c>
      <c r="H1228">
        <v>0</v>
      </c>
      <c r="I1228">
        <v>0</v>
      </c>
      <c r="J1228">
        <v>0</v>
      </c>
      <c r="K1228">
        <v>0</v>
      </c>
      <c r="L1228">
        <v>0</v>
      </c>
      <c r="M1228">
        <v>0</v>
      </c>
      <c r="N1228">
        <v>0</v>
      </c>
      <c r="O1228">
        <v>0</v>
      </c>
      <c r="P1228">
        <v>0</v>
      </c>
      <c r="Q1228">
        <v>0</v>
      </c>
      <c r="R1228">
        <v>0</v>
      </c>
      <c r="S1228">
        <v>0</v>
      </c>
      <c r="T1228">
        <v>0</v>
      </c>
      <c r="U1228">
        <v>0</v>
      </c>
      <c r="V1228">
        <v>0</v>
      </c>
      <c r="W1228">
        <v>0</v>
      </c>
      <c r="X1228">
        <v>0</v>
      </c>
      <c r="Y1228">
        <v>0.26210660924772533</v>
      </c>
      <c r="Z1228">
        <v>0</v>
      </c>
      <c r="AA1228">
        <v>0</v>
      </c>
      <c r="AB1228">
        <v>0</v>
      </c>
      <c r="AC1228">
        <v>0</v>
      </c>
      <c r="AD1228">
        <v>0</v>
      </c>
      <c r="AE1228">
        <v>0</v>
      </c>
      <c r="AF1228">
        <v>0</v>
      </c>
      <c r="AG1228">
        <v>0</v>
      </c>
      <c r="AH1228">
        <v>0</v>
      </c>
      <c r="AI1228">
        <v>0</v>
      </c>
      <c r="AJ1228">
        <v>0</v>
      </c>
      <c r="AK1228">
        <v>0</v>
      </c>
      <c r="AL1228">
        <v>0</v>
      </c>
      <c r="AM1228">
        <v>0</v>
      </c>
      <c r="AN1228">
        <v>0</v>
      </c>
      <c r="AO1228">
        <v>0</v>
      </c>
      <c r="AP1228">
        <v>0</v>
      </c>
      <c r="AQ1228">
        <v>0</v>
      </c>
      <c r="AR1228">
        <v>0</v>
      </c>
      <c r="AS1228">
        <v>0</v>
      </c>
      <c r="AT1228">
        <v>0</v>
      </c>
      <c r="AU1228">
        <v>0</v>
      </c>
      <c r="AV1228">
        <v>0</v>
      </c>
      <c r="AW1228">
        <v>0</v>
      </c>
      <c r="AX1228">
        <v>0</v>
      </c>
    </row>
    <row r="1229" spans="1:50">
      <c r="A1229" t="s">
        <v>460</v>
      </c>
      <c r="B1229">
        <v>0</v>
      </c>
      <c r="C1229">
        <v>0</v>
      </c>
      <c r="D1229">
        <v>0</v>
      </c>
      <c r="E1229">
        <v>0</v>
      </c>
      <c r="F1229">
        <v>0</v>
      </c>
      <c r="G1229">
        <v>0</v>
      </c>
      <c r="H1229">
        <v>0</v>
      </c>
      <c r="I1229">
        <v>0</v>
      </c>
      <c r="J1229">
        <v>0</v>
      </c>
      <c r="K1229">
        <v>0</v>
      </c>
      <c r="L1229">
        <v>0</v>
      </c>
      <c r="M1229">
        <v>0</v>
      </c>
      <c r="N1229">
        <v>0</v>
      </c>
      <c r="O1229">
        <v>0</v>
      </c>
      <c r="P1229">
        <v>0</v>
      </c>
      <c r="Q1229">
        <v>0</v>
      </c>
      <c r="R1229">
        <v>0</v>
      </c>
      <c r="S1229">
        <v>0</v>
      </c>
      <c r="T1229">
        <v>0</v>
      </c>
      <c r="U1229">
        <v>0</v>
      </c>
      <c r="V1229">
        <v>0</v>
      </c>
      <c r="W1229">
        <v>0</v>
      </c>
      <c r="X1229">
        <v>0</v>
      </c>
      <c r="Y1229">
        <v>0</v>
      </c>
      <c r="Z1229">
        <v>0</v>
      </c>
      <c r="AA1229">
        <v>0</v>
      </c>
      <c r="AB1229">
        <v>0</v>
      </c>
      <c r="AC1229">
        <v>0</v>
      </c>
      <c r="AD1229">
        <v>0</v>
      </c>
      <c r="AE1229">
        <v>0</v>
      </c>
      <c r="AF1229">
        <v>0</v>
      </c>
      <c r="AG1229">
        <v>0</v>
      </c>
      <c r="AH1229">
        <v>0</v>
      </c>
      <c r="AI1229">
        <v>0</v>
      </c>
      <c r="AJ1229">
        <v>0</v>
      </c>
      <c r="AK1229">
        <v>0</v>
      </c>
      <c r="AL1229">
        <v>0</v>
      </c>
      <c r="AM1229">
        <v>0</v>
      </c>
      <c r="AN1229">
        <v>0</v>
      </c>
      <c r="AO1229">
        <v>0</v>
      </c>
      <c r="AP1229">
        <v>0</v>
      </c>
      <c r="AQ1229">
        <v>0</v>
      </c>
      <c r="AR1229">
        <v>0</v>
      </c>
      <c r="AS1229">
        <v>0</v>
      </c>
      <c r="AT1229">
        <v>0</v>
      </c>
      <c r="AU1229">
        <v>0</v>
      </c>
      <c r="AV1229">
        <v>0</v>
      </c>
      <c r="AW1229">
        <v>0</v>
      </c>
      <c r="AX1229">
        <v>0</v>
      </c>
    </row>
    <row r="1230" spans="1:50">
      <c r="A1230" t="s">
        <v>331</v>
      </c>
      <c r="B1230">
        <v>0</v>
      </c>
      <c r="C1230">
        <v>0</v>
      </c>
      <c r="D1230">
        <v>0</v>
      </c>
      <c r="E1230">
        <v>0</v>
      </c>
      <c r="F1230">
        <v>0</v>
      </c>
      <c r="G1230">
        <v>0</v>
      </c>
      <c r="H1230">
        <v>0</v>
      </c>
      <c r="I1230">
        <v>0</v>
      </c>
      <c r="J1230">
        <v>0</v>
      </c>
      <c r="K1230">
        <v>0</v>
      </c>
      <c r="L1230">
        <v>0</v>
      </c>
      <c r="M1230">
        <v>0</v>
      </c>
      <c r="N1230">
        <v>0</v>
      </c>
      <c r="O1230">
        <v>0</v>
      </c>
      <c r="P1230">
        <v>0</v>
      </c>
      <c r="Q1230">
        <v>0</v>
      </c>
      <c r="R1230">
        <v>0</v>
      </c>
      <c r="S1230">
        <v>0</v>
      </c>
      <c r="T1230">
        <v>0</v>
      </c>
      <c r="U1230">
        <v>0.81055442620870333</v>
      </c>
      <c r="V1230">
        <v>0</v>
      </c>
      <c r="W1230">
        <v>0</v>
      </c>
      <c r="X1230">
        <v>0</v>
      </c>
      <c r="Y1230">
        <v>0.75</v>
      </c>
      <c r="Z1230">
        <v>0.74</v>
      </c>
      <c r="AA1230">
        <v>0</v>
      </c>
      <c r="AB1230">
        <v>0</v>
      </c>
      <c r="AC1230">
        <v>0</v>
      </c>
      <c r="AD1230">
        <v>0</v>
      </c>
      <c r="AE1230">
        <v>0</v>
      </c>
      <c r="AF1230">
        <v>0</v>
      </c>
      <c r="AG1230">
        <v>0</v>
      </c>
      <c r="AH1230">
        <v>0</v>
      </c>
      <c r="AI1230">
        <v>0</v>
      </c>
      <c r="AJ1230">
        <v>0</v>
      </c>
      <c r="AK1230">
        <v>0</v>
      </c>
      <c r="AL1230">
        <v>0</v>
      </c>
      <c r="AM1230">
        <v>0</v>
      </c>
      <c r="AN1230">
        <v>0</v>
      </c>
      <c r="AO1230">
        <v>0</v>
      </c>
      <c r="AP1230">
        <v>0</v>
      </c>
      <c r="AQ1230">
        <v>0</v>
      </c>
      <c r="AR1230">
        <v>0</v>
      </c>
      <c r="AS1230">
        <v>0</v>
      </c>
      <c r="AT1230">
        <v>0</v>
      </c>
      <c r="AU1230">
        <v>0</v>
      </c>
      <c r="AV1230">
        <v>0</v>
      </c>
      <c r="AW1230">
        <v>0</v>
      </c>
      <c r="AX1230">
        <v>0</v>
      </c>
    </row>
    <row r="1231" spans="1:50">
      <c r="A1231">
        <v>0</v>
      </c>
      <c r="B1231">
        <v>0</v>
      </c>
      <c r="C1231">
        <v>0</v>
      </c>
      <c r="D1231">
        <v>0</v>
      </c>
      <c r="E1231">
        <v>0</v>
      </c>
      <c r="F1231">
        <v>0</v>
      </c>
      <c r="G1231">
        <v>0</v>
      </c>
      <c r="H1231">
        <v>0</v>
      </c>
      <c r="I1231">
        <v>0</v>
      </c>
      <c r="J1231">
        <v>0</v>
      </c>
      <c r="K1231">
        <v>0</v>
      </c>
      <c r="L1231">
        <v>0</v>
      </c>
      <c r="M1231">
        <v>0</v>
      </c>
      <c r="N1231">
        <v>0</v>
      </c>
      <c r="O1231">
        <v>0</v>
      </c>
      <c r="P1231">
        <v>0</v>
      </c>
      <c r="Q1231">
        <v>0</v>
      </c>
      <c r="R1231">
        <v>0</v>
      </c>
      <c r="S1231">
        <v>0</v>
      </c>
      <c r="T1231">
        <v>0</v>
      </c>
      <c r="U1231">
        <v>0</v>
      </c>
      <c r="V1231">
        <v>0</v>
      </c>
      <c r="W1231">
        <v>0</v>
      </c>
      <c r="X1231">
        <v>0</v>
      </c>
      <c r="Y1231">
        <v>0</v>
      </c>
      <c r="Z1231">
        <v>0</v>
      </c>
      <c r="AA1231">
        <v>0</v>
      </c>
      <c r="AB1231">
        <v>0</v>
      </c>
      <c r="AC1231">
        <v>0</v>
      </c>
      <c r="AD1231">
        <v>0</v>
      </c>
      <c r="AE1231">
        <v>0</v>
      </c>
      <c r="AF1231">
        <v>0</v>
      </c>
      <c r="AG1231">
        <v>0</v>
      </c>
      <c r="AH1231">
        <v>0</v>
      </c>
      <c r="AI1231">
        <v>0</v>
      </c>
      <c r="AJ1231">
        <v>0</v>
      </c>
      <c r="AK1231">
        <v>0</v>
      </c>
      <c r="AL1231">
        <v>0</v>
      </c>
      <c r="AM1231">
        <v>0</v>
      </c>
      <c r="AN1231">
        <v>0</v>
      </c>
      <c r="AO1231">
        <v>0</v>
      </c>
      <c r="AP1231">
        <v>0</v>
      </c>
      <c r="AQ1231">
        <v>0</v>
      </c>
      <c r="AR1231">
        <v>0</v>
      </c>
      <c r="AS1231">
        <v>0</v>
      </c>
      <c r="AT1231">
        <v>0</v>
      </c>
      <c r="AU1231">
        <v>0</v>
      </c>
      <c r="AV1231">
        <v>0</v>
      </c>
      <c r="AW1231">
        <v>0</v>
      </c>
      <c r="AX1231">
        <v>0</v>
      </c>
    </row>
    <row r="1232" spans="1:50">
      <c r="A1232" t="s">
        <v>702</v>
      </c>
      <c r="B1232">
        <v>0</v>
      </c>
      <c r="C1232">
        <v>0</v>
      </c>
      <c r="D1232">
        <v>0</v>
      </c>
      <c r="E1232">
        <v>0</v>
      </c>
      <c r="F1232">
        <v>0</v>
      </c>
      <c r="G1232">
        <v>0</v>
      </c>
      <c r="H1232">
        <v>0</v>
      </c>
      <c r="I1232">
        <v>0</v>
      </c>
      <c r="J1232">
        <v>0</v>
      </c>
      <c r="K1232">
        <v>0</v>
      </c>
      <c r="L1232">
        <v>0</v>
      </c>
      <c r="M1232">
        <v>0</v>
      </c>
      <c r="N1232">
        <v>0</v>
      </c>
      <c r="O1232">
        <v>0</v>
      </c>
      <c r="P1232">
        <v>0</v>
      </c>
      <c r="Q1232">
        <v>0</v>
      </c>
      <c r="R1232">
        <v>0</v>
      </c>
      <c r="S1232">
        <v>0</v>
      </c>
      <c r="T1232">
        <v>0</v>
      </c>
      <c r="U1232">
        <v>0</v>
      </c>
      <c r="V1232">
        <v>0</v>
      </c>
      <c r="W1232">
        <v>0</v>
      </c>
      <c r="X1232">
        <v>5366.4</v>
      </c>
      <c r="Y1232">
        <v>5481</v>
      </c>
      <c r="Z1232">
        <v>5709</v>
      </c>
      <c r="AA1232">
        <v>5910.6</v>
      </c>
      <c r="AB1232">
        <v>6227.8</v>
      </c>
      <c r="AC1232">
        <v>0</v>
      </c>
      <c r="AD1232">
        <v>0</v>
      </c>
      <c r="AE1232">
        <v>0</v>
      </c>
      <c r="AF1232">
        <v>0</v>
      </c>
      <c r="AG1232">
        <v>0</v>
      </c>
      <c r="AH1232">
        <v>0</v>
      </c>
      <c r="AI1232">
        <v>0</v>
      </c>
      <c r="AJ1232">
        <v>0</v>
      </c>
      <c r="AK1232">
        <v>0</v>
      </c>
      <c r="AL1232">
        <v>0</v>
      </c>
      <c r="AM1232">
        <v>0</v>
      </c>
      <c r="AN1232">
        <v>0</v>
      </c>
      <c r="AO1232">
        <v>0</v>
      </c>
      <c r="AP1232">
        <v>0</v>
      </c>
      <c r="AQ1232">
        <v>0</v>
      </c>
      <c r="AR1232">
        <v>0</v>
      </c>
      <c r="AS1232">
        <v>0</v>
      </c>
      <c r="AT1232">
        <v>0</v>
      </c>
      <c r="AU1232">
        <v>0</v>
      </c>
      <c r="AV1232">
        <v>0</v>
      </c>
      <c r="AW1232">
        <v>0</v>
      </c>
      <c r="AX1232">
        <v>0</v>
      </c>
    </row>
    <row r="1233" spans="1:50">
      <c r="A1233" t="s">
        <v>320</v>
      </c>
      <c r="B1233">
        <v>0</v>
      </c>
      <c r="C1233">
        <v>0</v>
      </c>
      <c r="D1233">
        <v>0</v>
      </c>
      <c r="E1233">
        <v>0</v>
      </c>
      <c r="F1233">
        <v>0</v>
      </c>
      <c r="G1233">
        <v>0</v>
      </c>
      <c r="H1233">
        <v>0</v>
      </c>
      <c r="I1233">
        <v>0</v>
      </c>
      <c r="J1233">
        <v>0</v>
      </c>
      <c r="K1233">
        <v>0</v>
      </c>
      <c r="L1233">
        <v>0</v>
      </c>
      <c r="M1233">
        <v>0</v>
      </c>
      <c r="N1233">
        <v>0</v>
      </c>
      <c r="O1233">
        <v>0</v>
      </c>
      <c r="P1233">
        <v>0</v>
      </c>
      <c r="Q1233">
        <v>0</v>
      </c>
      <c r="R1233">
        <v>0</v>
      </c>
      <c r="S1233">
        <v>0</v>
      </c>
      <c r="T1233">
        <v>0</v>
      </c>
      <c r="U1233">
        <v>0</v>
      </c>
      <c r="V1233">
        <v>0</v>
      </c>
      <c r="W1233">
        <v>0</v>
      </c>
      <c r="X1233">
        <v>0</v>
      </c>
      <c r="Y1233">
        <v>0</v>
      </c>
      <c r="Z1233">
        <v>0</v>
      </c>
      <c r="AA1233">
        <v>0</v>
      </c>
      <c r="AB1233">
        <v>0</v>
      </c>
      <c r="AC1233">
        <v>0</v>
      </c>
      <c r="AD1233">
        <v>0</v>
      </c>
      <c r="AE1233">
        <v>0</v>
      </c>
      <c r="AF1233">
        <v>0</v>
      </c>
      <c r="AG1233">
        <v>0</v>
      </c>
      <c r="AH1233">
        <v>0</v>
      </c>
      <c r="AI1233">
        <v>0</v>
      </c>
      <c r="AJ1233">
        <v>0</v>
      </c>
      <c r="AK1233">
        <v>0</v>
      </c>
      <c r="AL1233">
        <v>0</v>
      </c>
      <c r="AM1233">
        <v>0</v>
      </c>
      <c r="AN1233">
        <v>0</v>
      </c>
      <c r="AO1233">
        <v>0</v>
      </c>
      <c r="AP1233">
        <v>0</v>
      </c>
      <c r="AQ1233">
        <v>0</v>
      </c>
      <c r="AR1233">
        <v>0</v>
      </c>
      <c r="AS1233">
        <v>0</v>
      </c>
      <c r="AT1233">
        <v>0</v>
      </c>
      <c r="AU1233">
        <v>0</v>
      </c>
      <c r="AV1233">
        <v>0</v>
      </c>
      <c r="AW1233">
        <v>0</v>
      </c>
      <c r="AX1233">
        <v>0</v>
      </c>
    </row>
    <row r="1234" spans="1:50">
      <c r="A1234" t="s">
        <v>321</v>
      </c>
      <c r="B1234">
        <v>0</v>
      </c>
      <c r="C1234">
        <v>0</v>
      </c>
      <c r="D1234">
        <v>0</v>
      </c>
      <c r="E1234">
        <v>0</v>
      </c>
      <c r="F1234">
        <v>0</v>
      </c>
      <c r="G1234">
        <v>0</v>
      </c>
      <c r="H1234">
        <v>0</v>
      </c>
      <c r="I1234">
        <v>0</v>
      </c>
      <c r="J1234">
        <v>0</v>
      </c>
      <c r="K1234">
        <v>0</v>
      </c>
      <c r="L1234">
        <v>0</v>
      </c>
      <c r="M1234">
        <v>0</v>
      </c>
      <c r="N1234">
        <v>0</v>
      </c>
      <c r="O1234">
        <v>0</v>
      </c>
      <c r="P1234">
        <v>0</v>
      </c>
      <c r="Q1234">
        <v>0</v>
      </c>
      <c r="R1234">
        <v>0</v>
      </c>
      <c r="S1234">
        <v>0</v>
      </c>
      <c r="T1234">
        <v>0</v>
      </c>
      <c r="U1234">
        <v>0</v>
      </c>
      <c r="V1234">
        <v>0</v>
      </c>
      <c r="W1234">
        <v>0</v>
      </c>
      <c r="X1234">
        <v>0</v>
      </c>
      <c r="Y1234">
        <v>0</v>
      </c>
      <c r="Z1234">
        <v>0</v>
      </c>
      <c r="AA1234">
        <v>0</v>
      </c>
      <c r="AB1234">
        <v>0</v>
      </c>
      <c r="AC1234">
        <v>0</v>
      </c>
      <c r="AD1234">
        <v>0</v>
      </c>
      <c r="AE1234">
        <v>0</v>
      </c>
      <c r="AF1234">
        <v>0</v>
      </c>
      <c r="AG1234">
        <v>0</v>
      </c>
      <c r="AH1234">
        <v>0</v>
      </c>
      <c r="AI1234">
        <v>0</v>
      </c>
      <c r="AJ1234">
        <v>0</v>
      </c>
      <c r="AK1234">
        <v>0</v>
      </c>
      <c r="AL1234">
        <v>0</v>
      </c>
      <c r="AM1234">
        <v>0</v>
      </c>
      <c r="AN1234">
        <v>0</v>
      </c>
      <c r="AO1234">
        <v>0</v>
      </c>
      <c r="AP1234">
        <v>0</v>
      </c>
      <c r="AQ1234">
        <v>0</v>
      </c>
      <c r="AR1234">
        <v>0</v>
      </c>
      <c r="AS1234">
        <v>0</v>
      </c>
      <c r="AT1234">
        <v>0</v>
      </c>
      <c r="AU1234">
        <v>0</v>
      </c>
      <c r="AV1234">
        <v>0</v>
      </c>
      <c r="AW1234">
        <v>0</v>
      </c>
      <c r="AX1234">
        <v>0</v>
      </c>
    </row>
    <row r="1235" spans="1:50">
      <c r="A1235" t="s">
        <v>714</v>
      </c>
      <c r="B1235">
        <v>0</v>
      </c>
      <c r="C1235">
        <v>0</v>
      </c>
      <c r="D1235">
        <v>0</v>
      </c>
      <c r="E1235">
        <v>0</v>
      </c>
      <c r="F1235">
        <v>0</v>
      </c>
      <c r="G1235">
        <v>0</v>
      </c>
      <c r="H1235">
        <v>0</v>
      </c>
      <c r="I1235">
        <v>0</v>
      </c>
      <c r="J1235">
        <v>0</v>
      </c>
      <c r="K1235">
        <v>0</v>
      </c>
      <c r="L1235">
        <v>0</v>
      </c>
      <c r="M1235">
        <v>0</v>
      </c>
      <c r="N1235">
        <v>0</v>
      </c>
      <c r="O1235">
        <v>0</v>
      </c>
      <c r="P1235">
        <v>0</v>
      </c>
      <c r="Q1235">
        <v>0</v>
      </c>
      <c r="R1235">
        <v>0</v>
      </c>
      <c r="S1235">
        <v>0</v>
      </c>
      <c r="T1235">
        <v>0</v>
      </c>
      <c r="U1235">
        <v>0</v>
      </c>
      <c r="V1235">
        <v>0</v>
      </c>
      <c r="W1235">
        <v>0</v>
      </c>
      <c r="X1235">
        <v>0</v>
      </c>
      <c r="Y1235">
        <v>0.5</v>
      </c>
      <c r="Z1235">
        <v>0.48079838302172817</v>
      </c>
      <c r="AA1235">
        <v>0.45882626921285519</v>
      </c>
      <c r="AB1235">
        <v>0.43045341443184959</v>
      </c>
      <c r="AC1235">
        <v>0</v>
      </c>
      <c r="AD1235">
        <v>0</v>
      </c>
      <c r="AE1235">
        <v>0</v>
      </c>
      <c r="AF1235">
        <v>0</v>
      </c>
      <c r="AG1235">
        <v>0</v>
      </c>
      <c r="AH1235">
        <v>0</v>
      </c>
      <c r="AI1235">
        <v>0</v>
      </c>
      <c r="AJ1235">
        <v>0</v>
      </c>
      <c r="AK1235">
        <v>0</v>
      </c>
      <c r="AL1235">
        <v>0</v>
      </c>
      <c r="AM1235">
        <v>0</v>
      </c>
      <c r="AN1235">
        <v>0</v>
      </c>
      <c r="AO1235">
        <v>0</v>
      </c>
      <c r="AP1235">
        <v>0</v>
      </c>
      <c r="AQ1235">
        <v>0</v>
      </c>
      <c r="AR1235">
        <v>0</v>
      </c>
      <c r="AS1235">
        <v>0</v>
      </c>
      <c r="AT1235">
        <v>0</v>
      </c>
      <c r="AU1235">
        <v>0</v>
      </c>
      <c r="AV1235">
        <v>0</v>
      </c>
      <c r="AW1235">
        <v>0</v>
      </c>
      <c r="AX1235">
        <v>0</v>
      </c>
    </row>
    <row r="1236" spans="1:50">
      <c r="A1236" t="s">
        <v>322</v>
      </c>
      <c r="B1236">
        <v>0</v>
      </c>
      <c r="C1236">
        <v>0</v>
      </c>
      <c r="D1236">
        <v>0</v>
      </c>
      <c r="E1236">
        <v>0</v>
      </c>
      <c r="F1236">
        <v>0</v>
      </c>
      <c r="G1236">
        <v>0</v>
      </c>
      <c r="H1236">
        <v>0</v>
      </c>
      <c r="I1236">
        <v>0</v>
      </c>
      <c r="J1236">
        <v>0</v>
      </c>
      <c r="K1236">
        <v>0</v>
      </c>
      <c r="L1236">
        <v>0</v>
      </c>
      <c r="M1236">
        <v>0</v>
      </c>
      <c r="N1236">
        <v>0</v>
      </c>
      <c r="O1236">
        <v>0</v>
      </c>
      <c r="P1236">
        <v>0</v>
      </c>
      <c r="Q1236">
        <v>0</v>
      </c>
      <c r="R1236">
        <v>0</v>
      </c>
      <c r="S1236">
        <v>0</v>
      </c>
      <c r="T1236">
        <v>0</v>
      </c>
      <c r="U1236">
        <v>0</v>
      </c>
      <c r="V1236">
        <v>0</v>
      </c>
      <c r="W1236">
        <v>0</v>
      </c>
      <c r="X1236">
        <v>0</v>
      </c>
      <c r="Y1236">
        <v>114.60000000000002</v>
      </c>
      <c r="Z1236">
        <v>228</v>
      </c>
      <c r="AA1236">
        <v>201.59999999999997</v>
      </c>
      <c r="AB1236">
        <v>317.19999999999993</v>
      </c>
      <c r="AC1236">
        <v>0</v>
      </c>
      <c r="AD1236">
        <v>0</v>
      </c>
      <c r="AE1236">
        <v>0</v>
      </c>
      <c r="AF1236">
        <v>0</v>
      </c>
      <c r="AG1236">
        <v>0</v>
      </c>
      <c r="AH1236">
        <v>0</v>
      </c>
      <c r="AI1236">
        <v>0</v>
      </c>
      <c r="AJ1236">
        <v>0</v>
      </c>
      <c r="AK1236">
        <v>0</v>
      </c>
      <c r="AL1236">
        <v>0</v>
      </c>
      <c r="AM1236">
        <v>0</v>
      </c>
      <c r="AN1236">
        <v>0</v>
      </c>
      <c r="AO1236">
        <v>0</v>
      </c>
      <c r="AP1236">
        <v>0</v>
      </c>
      <c r="AQ1236">
        <v>0</v>
      </c>
      <c r="AR1236">
        <v>0</v>
      </c>
      <c r="AS1236">
        <v>0</v>
      </c>
      <c r="AT1236">
        <v>0</v>
      </c>
      <c r="AU1236">
        <v>0</v>
      </c>
      <c r="AV1236">
        <v>0</v>
      </c>
      <c r="AW1236">
        <v>0</v>
      </c>
      <c r="AX1236">
        <v>0</v>
      </c>
    </row>
    <row r="1237" spans="1:50">
      <c r="A1237" t="s">
        <v>715</v>
      </c>
      <c r="B1237">
        <v>0</v>
      </c>
      <c r="C1237">
        <v>0</v>
      </c>
      <c r="D1237">
        <v>0</v>
      </c>
      <c r="E1237">
        <v>0</v>
      </c>
      <c r="F1237">
        <v>0</v>
      </c>
      <c r="G1237">
        <v>0</v>
      </c>
      <c r="H1237">
        <v>0</v>
      </c>
      <c r="I1237">
        <v>0</v>
      </c>
      <c r="J1237">
        <v>0</v>
      </c>
      <c r="K1237">
        <v>0</v>
      </c>
      <c r="L1237">
        <v>0</v>
      </c>
      <c r="M1237">
        <v>0</v>
      </c>
      <c r="N1237">
        <v>0</v>
      </c>
      <c r="O1237">
        <v>0</v>
      </c>
      <c r="P1237">
        <v>0</v>
      </c>
      <c r="Q1237">
        <v>0</v>
      </c>
      <c r="R1237">
        <v>0</v>
      </c>
      <c r="S1237">
        <v>0</v>
      </c>
      <c r="T1237">
        <v>0</v>
      </c>
      <c r="U1237">
        <v>0</v>
      </c>
      <c r="V1237">
        <v>0</v>
      </c>
      <c r="W1237">
        <v>0</v>
      </c>
      <c r="X1237">
        <v>0</v>
      </c>
      <c r="Y1237">
        <v>0.15000000000000002</v>
      </c>
      <c r="Z1237">
        <v>0.25</v>
      </c>
      <c r="AA1237">
        <v>0.19999999999999996</v>
      </c>
      <c r="AB1237">
        <v>0.19999999999999996</v>
      </c>
      <c r="AC1237">
        <v>0</v>
      </c>
      <c r="AD1237">
        <v>0</v>
      </c>
      <c r="AE1237">
        <v>0</v>
      </c>
      <c r="AF1237">
        <v>0</v>
      </c>
      <c r="AG1237">
        <v>0</v>
      </c>
      <c r="AH1237">
        <v>0</v>
      </c>
      <c r="AI1237">
        <v>0</v>
      </c>
      <c r="AJ1237">
        <v>0</v>
      </c>
      <c r="AK1237">
        <v>0</v>
      </c>
      <c r="AL1237">
        <v>0</v>
      </c>
      <c r="AM1237">
        <v>0</v>
      </c>
      <c r="AN1237">
        <v>0</v>
      </c>
      <c r="AO1237">
        <v>0</v>
      </c>
      <c r="AP1237">
        <v>0</v>
      </c>
      <c r="AQ1237">
        <v>0</v>
      </c>
      <c r="AR1237">
        <v>0</v>
      </c>
      <c r="AS1237">
        <v>0</v>
      </c>
      <c r="AT1237">
        <v>0</v>
      </c>
      <c r="AU1237">
        <v>0</v>
      </c>
      <c r="AV1237">
        <v>0</v>
      </c>
      <c r="AW1237">
        <v>0</v>
      </c>
      <c r="AX1237">
        <v>0</v>
      </c>
    </row>
    <row r="1238" spans="1:50">
      <c r="A1238" t="s">
        <v>406</v>
      </c>
      <c r="B1238">
        <v>0</v>
      </c>
      <c r="C1238">
        <v>0</v>
      </c>
      <c r="D1238">
        <v>0</v>
      </c>
      <c r="E1238">
        <v>0</v>
      </c>
      <c r="F1238">
        <v>0</v>
      </c>
      <c r="G1238">
        <v>0</v>
      </c>
      <c r="H1238">
        <v>0</v>
      </c>
      <c r="I1238">
        <v>0</v>
      </c>
      <c r="J1238">
        <v>0</v>
      </c>
      <c r="K1238">
        <v>0</v>
      </c>
      <c r="L1238">
        <v>0</v>
      </c>
      <c r="M1238">
        <v>0</v>
      </c>
      <c r="N1238">
        <v>0</v>
      </c>
      <c r="O1238">
        <v>0</v>
      </c>
      <c r="P1238">
        <v>0</v>
      </c>
      <c r="Q1238">
        <v>0</v>
      </c>
      <c r="R1238">
        <v>0</v>
      </c>
      <c r="S1238">
        <v>0</v>
      </c>
      <c r="T1238">
        <v>0</v>
      </c>
      <c r="U1238">
        <v>0</v>
      </c>
      <c r="V1238">
        <v>0</v>
      </c>
      <c r="W1238">
        <v>0</v>
      </c>
      <c r="X1238">
        <v>0</v>
      </c>
      <c r="Y1238">
        <v>0</v>
      </c>
      <c r="Z1238">
        <v>0</v>
      </c>
      <c r="AA1238">
        <v>0</v>
      </c>
      <c r="AB1238">
        <v>0</v>
      </c>
      <c r="AC1238">
        <v>0</v>
      </c>
      <c r="AD1238">
        <v>0</v>
      </c>
      <c r="AE1238">
        <v>0</v>
      </c>
      <c r="AF1238">
        <v>0</v>
      </c>
      <c r="AG1238">
        <v>0</v>
      </c>
      <c r="AH1238">
        <v>0</v>
      </c>
      <c r="AI1238">
        <v>0</v>
      </c>
      <c r="AJ1238">
        <v>0</v>
      </c>
      <c r="AK1238">
        <v>0</v>
      </c>
      <c r="AL1238">
        <v>0</v>
      </c>
      <c r="AM1238">
        <v>0</v>
      </c>
      <c r="AN1238">
        <v>0</v>
      </c>
      <c r="AO1238">
        <v>0</v>
      </c>
      <c r="AP1238">
        <v>0</v>
      </c>
      <c r="AQ1238">
        <v>0</v>
      </c>
      <c r="AR1238">
        <v>0</v>
      </c>
      <c r="AS1238">
        <v>0</v>
      </c>
      <c r="AT1238">
        <v>0</v>
      </c>
      <c r="AU1238">
        <v>0</v>
      </c>
      <c r="AV1238">
        <v>0</v>
      </c>
      <c r="AW1238">
        <v>0</v>
      </c>
      <c r="AX1238">
        <v>0</v>
      </c>
    </row>
    <row r="1239" spans="1:50">
      <c r="A1239">
        <v>0</v>
      </c>
      <c r="B1239">
        <v>0</v>
      </c>
      <c r="C1239">
        <v>0</v>
      </c>
      <c r="D1239">
        <v>0</v>
      </c>
      <c r="E1239">
        <v>0</v>
      </c>
      <c r="F1239">
        <v>0</v>
      </c>
      <c r="G1239">
        <v>0</v>
      </c>
      <c r="H1239">
        <v>0</v>
      </c>
      <c r="I1239">
        <v>0</v>
      </c>
      <c r="J1239">
        <v>0</v>
      </c>
      <c r="K1239">
        <v>0</v>
      </c>
      <c r="L1239">
        <v>0</v>
      </c>
      <c r="M1239">
        <v>0</v>
      </c>
      <c r="N1239">
        <v>0</v>
      </c>
      <c r="O1239">
        <v>0</v>
      </c>
      <c r="P1239">
        <v>0</v>
      </c>
      <c r="Q1239">
        <v>0</v>
      </c>
      <c r="R1239">
        <v>0</v>
      </c>
      <c r="S1239">
        <v>0</v>
      </c>
      <c r="T1239">
        <v>0</v>
      </c>
      <c r="U1239">
        <v>0</v>
      </c>
      <c r="V1239">
        <v>0</v>
      </c>
      <c r="W1239">
        <v>0</v>
      </c>
      <c r="X1239">
        <v>0</v>
      </c>
      <c r="Y1239">
        <v>0</v>
      </c>
      <c r="Z1239">
        <v>0</v>
      </c>
      <c r="AA1239">
        <v>0</v>
      </c>
      <c r="AB1239">
        <v>0</v>
      </c>
      <c r="AC1239">
        <v>0</v>
      </c>
      <c r="AD1239">
        <v>0</v>
      </c>
      <c r="AE1239">
        <v>0</v>
      </c>
      <c r="AF1239">
        <v>0</v>
      </c>
      <c r="AG1239">
        <v>0</v>
      </c>
      <c r="AH1239">
        <v>0</v>
      </c>
      <c r="AI1239">
        <v>0</v>
      </c>
      <c r="AJ1239">
        <v>0</v>
      </c>
      <c r="AK1239">
        <v>0</v>
      </c>
      <c r="AL1239">
        <v>0</v>
      </c>
      <c r="AM1239">
        <v>0</v>
      </c>
      <c r="AN1239">
        <v>0</v>
      </c>
      <c r="AO1239">
        <v>0</v>
      </c>
      <c r="AP1239">
        <v>0</v>
      </c>
      <c r="AQ1239">
        <v>0</v>
      </c>
      <c r="AR1239">
        <v>0</v>
      </c>
      <c r="AS1239">
        <v>0</v>
      </c>
      <c r="AT1239">
        <v>0</v>
      </c>
      <c r="AU1239">
        <v>0</v>
      </c>
      <c r="AV1239">
        <v>0</v>
      </c>
      <c r="AW1239">
        <v>0</v>
      </c>
      <c r="AX1239">
        <v>0</v>
      </c>
    </row>
    <row r="1240" spans="1:50">
      <c r="A1240" t="s">
        <v>703</v>
      </c>
      <c r="B1240">
        <v>0</v>
      </c>
      <c r="C1240">
        <v>0</v>
      </c>
      <c r="D1240">
        <v>0</v>
      </c>
      <c r="E1240">
        <v>0</v>
      </c>
      <c r="F1240">
        <v>0</v>
      </c>
      <c r="G1240">
        <v>0</v>
      </c>
      <c r="H1240">
        <v>0</v>
      </c>
      <c r="I1240">
        <v>0</v>
      </c>
      <c r="J1240">
        <v>0</v>
      </c>
      <c r="K1240">
        <v>0</v>
      </c>
      <c r="L1240">
        <v>0</v>
      </c>
      <c r="M1240">
        <v>0</v>
      </c>
      <c r="N1240">
        <v>0</v>
      </c>
      <c r="O1240">
        <v>0</v>
      </c>
      <c r="P1240">
        <v>0</v>
      </c>
      <c r="Q1240">
        <v>0</v>
      </c>
      <c r="R1240">
        <v>0</v>
      </c>
      <c r="S1240">
        <v>0</v>
      </c>
      <c r="T1240">
        <v>0</v>
      </c>
      <c r="U1240">
        <v>50.838882807273606</v>
      </c>
      <c r="V1240">
        <v>0</v>
      </c>
      <c r="W1240">
        <v>0</v>
      </c>
      <c r="X1240">
        <v>0</v>
      </c>
      <c r="Y1240">
        <v>54.905993431855499</v>
      </c>
      <c r="Z1240">
        <v>52.781352250832029</v>
      </c>
      <c r="AA1240">
        <v>0</v>
      </c>
      <c r="AB1240">
        <v>0</v>
      </c>
      <c r="AC1240">
        <v>0</v>
      </c>
      <c r="AD1240">
        <v>0</v>
      </c>
      <c r="AE1240">
        <v>0</v>
      </c>
      <c r="AF1240">
        <v>0</v>
      </c>
      <c r="AG1240">
        <v>0</v>
      </c>
      <c r="AH1240">
        <v>0</v>
      </c>
      <c r="AI1240">
        <v>0</v>
      </c>
      <c r="AJ1240">
        <v>0</v>
      </c>
      <c r="AK1240">
        <v>0</v>
      </c>
      <c r="AL1240">
        <v>0</v>
      </c>
      <c r="AM1240">
        <v>0</v>
      </c>
      <c r="AN1240">
        <v>0</v>
      </c>
      <c r="AO1240">
        <v>0</v>
      </c>
      <c r="AP1240">
        <v>0</v>
      </c>
      <c r="AQ1240">
        <v>0</v>
      </c>
      <c r="AR1240">
        <v>0</v>
      </c>
      <c r="AS1240">
        <v>0</v>
      </c>
      <c r="AT1240">
        <v>0</v>
      </c>
      <c r="AU1240">
        <v>0</v>
      </c>
      <c r="AV1240">
        <v>0</v>
      </c>
      <c r="AW1240">
        <v>0</v>
      </c>
      <c r="AX1240">
        <v>0</v>
      </c>
    </row>
    <row r="1241" spans="1:50">
      <c r="A1241" t="s">
        <v>390</v>
      </c>
      <c r="B1241">
        <v>0</v>
      </c>
      <c r="C1241">
        <v>0</v>
      </c>
      <c r="D1241">
        <v>0</v>
      </c>
      <c r="E1241">
        <v>0</v>
      </c>
      <c r="F1241">
        <v>0</v>
      </c>
      <c r="G1241">
        <v>0</v>
      </c>
      <c r="H1241">
        <v>0</v>
      </c>
      <c r="I1241">
        <v>0</v>
      </c>
      <c r="J1241">
        <v>0</v>
      </c>
      <c r="K1241">
        <v>0</v>
      </c>
      <c r="L1241">
        <v>0</v>
      </c>
      <c r="M1241">
        <v>0</v>
      </c>
      <c r="N1241">
        <v>0</v>
      </c>
      <c r="O1241">
        <v>0</v>
      </c>
      <c r="P1241">
        <v>0</v>
      </c>
      <c r="Q1241">
        <v>0</v>
      </c>
      <c r="R1241">
        <v>0</v>
      </c>
      <c r="S1241">
        <v>0</v>
      </c>
      <c r="T1241">
        <v>0</v>
      </c>
      <c r="U1241">
        <v>0</v>
      </c>
      <c r="V1241">
        <v>0</v>
      </c>
      <c r="W1241">
        <v>0</v>
      </c>
      <c r="X1241">
        <v>0</v>
      </c>
      <c r="Y1241">
        <v>0.08</v>
      </c>
      <c r="Z1241">
        <v>0.1</v>
      </c>
      <c r="AA1241">
        <v>0</v>
      </c>
      <c r="AB1241">
        <v>0</v>
      </c>
      <c r="AC1241">
        <v>0</v>
      </c>
      <c r="AD1241">
        <v>0</v>
      </c>
      <c r="AE1241">
        <v>0</v>
      </c>
      <c r="AF1241">
        <v>0</v>
      </c>
      <c r="AG1241">
        <v>0</v>
      </c>
      <c r="AH1241">
        <v>0</v>
      </c>
      <c r="AI1241">
        <v>0</v>
      </c>
      <c r="AJ1241">
        <v>0</v>
      </c>
      <c r="AK1241">
        <v>0</v>
      </c>
      <c r="AL1241">
        <v>0</v>
      </c>
      <c r="AM1241">
        <v>0</v>
      </c>
      <c r="AN1241">
        <v>0</v>
      </c>
      <c r="AO1241">
        <v>0</v>
      </c>
      <c r="AP1241">
        <v>0</v>
      </c>
      <c r="AQ1241">
        <v>0</v>
      </c>
      <c r="AR1241">
        <v>0</v>
      </c>
      <c r="AS1241">
        <v>0</v>
      </c>
      <c r="AT1241">
        <v>0</v>
      </c>
      <c r="AU1241">
        <v>0</v>
      </c>
      <c r="AV1241">
        <v>0</v>
      </c>
      <c r="AW1241">
        <v>0</v>
      </c>
      <c r="AX1241">
        <v>0</v>
      </c>
    </row>
    <row r="1242" spans="1:50">
      <c r="A1242" t="s">
        <v>389</v>
      </c>
      <c r="B1242">
        <v>0</v>
      </c>
      <c r="C1242">
        <v>0</v>
      </c>
      <c r="D1242">
        <v>0</v>
      </c>
      <c r="E1242">
        <v>0</v>
      </c>
      <c r="F1242">
        <v>0</v>
      </c>
      <c r="G1242">
        <v>0</v>
      </c>
      <c r="H1242">
        <v>0</v>
      </c>
      <c r="I1242">
        <v>0</v>
      </c>
      <c r="J1242">
        <v>0</v>
      </c>
      <c r="K1242">
        <v>0</v>
      </c>
      <c r="L1242">
        <v>0</v>
      </c>
      <c r="M1242">
        <v>0</v>
      </c>
      <c r="N1242">
        <v>0</v>
      </c>
      <c r="O1242">
        <v>0</v>
      </c>
      <c r="P1242">
        <v>0</v>
      </c>
      <c r="Q1242">
        <v>0</v>
      </c>
      <c r="R1242">
        <v>0</v>
      </c>
      <c r="S1242">
        <v>0</v>
      </c>
      <c r="T1242">
        <v>0</v>
      </c>
      <c r="U1242">
        <v>0</v>
      </c>
      <c r="V1242">
        <v>0</v>
      </c>
      <c r="W1242">
        <v>0</v>
      </c>
      <c r="X1242">
        <v>0</v>
      </c>
      <c r="Y1242">
        <v>0</v>
      </c>
      <c r="Z1242">
        <v>0</v>
      </c>
      <c r="AA1242">
        <v>0</v>
      </c>
      <c r="AB1242">
        <v>0</v>
      </c>
      <c r="AC1242">
        <v>0</v>
      </c>
      <c r="AD1242">
        <v>0</v>
      </c>
      <c r="AE1242">
        <v>0</v>
      </c>
      <c r="AF1242">
        <v>0</v>
      </c>
      <c r="AG1242">
        <v>0</v>
      </c>
      <c r="AH1242">
        <v>0</v>
      </c>
      <c r="AI1242">
        <v>0</v>
      </c>
      <c r="AJ1242">
        <v>0</v>
      </c>
      <c r="AK1242">
        <v>0</v>
      </c>
      <c r="AL1242">
        <v>0</v>
      </c>
      <c r="AM1242">
        <v>0</v>
      </c>
      <c r="AN1242">
        <v>0</v>
      </c>
      <c r="AO1242">
        <v>0</v>
      </c>
      <c r="AP1242">
        <v>0</v>
      </c>
      <c r="AQ1242">
        <v>0</v>
      </c>
      <c r="AR1242">
        <v>0</v>
      </c>
      <c r="AS1242">
        <v>0</v>
      </c>
      <c r="AT1242">
        <v>0</v>
      </c>
      <c r="AU1242">
        <v>0</v>
      </c>
      <c r="AV1242">
        <v>0</v>
      </c>
      <c r="AW1242">
        <v>0</v>
      </c>
      <c r="AX1242">
        <v>0</v>
      </c>
    </row>
    <row r="1243" spans="1:50">
      <c r="A1243" t="s">
        <v>391</v>
      </c>
      <c r="B1243">
        <v>0</v>
      </c>
      <c r="C1243">
        <v>0</v>
      </c>
      <c r="D1243">
        <v>0</v>
      </c>
      <c r="E1243">
        <v>0</v>
      </c>
      <c r="F1243">
        <v>0</v>
      </c>
      <c r="G1243">
        <v>0</v>
      </c>
      <c r="H1243">
        <v>0</v>
      </c>
      <c r="I1243">
        <v>0</v>
      </c>
      <c r="J1243">
        <v>0</v>
      </c>
      <c r="K1243">
        <v>0</v>
      </c>
      <c r="L1243">
        <v>0</v>
      </c>
      <c r="M1243">
        <v>0</v>
      </c>
      <c r="N1243">
        <v>0</v>
      </c>
      <c r="O1243">
        <v>0</v>
      </c>
      <c r="P1243">
        <v>0</v>
      </c>
      <c r="Q1243">
        <v>0</v>
      </c>
      <c r="R1243">
        <v>0</v>
      </c>
      <c r="S1243">
        <v>0</v>
      </c>
      <c r="T1243">
        <v>0</v>
      </c>
      <c r="U1243">
        <v>0</v>
      </c>
      <c r="V1243">
        <v>0</v>
      </c>
      <c r="W1243">
        <v>0</v>
      </c>
      <c r="X1243">
        <v>0</v>
      </c>
      <c r="Y1243">
        <v>0</v>
      </c>
      <c r="Z1243">
        <v>0</v>
      </c>
      <c r="AA1243">
        <v>0</v>
      </c>
      <c r="AB1243">
        <v>0</v>
      </c>
      <c r="AC1243">
        <v>0</v>
      </c>
      <c r="AD1243">
        <v>0</v>
      </c>
      <c r="AE1243">
        <v>0</v>
      </c>
      <c r="AF1243">
        <v>0</v>
      </c>
      <c r="AG1243">
        <v>0</v>
      </c>
      <c r="AH1243">
        <v>0</v>
      </c>
      <c r="AI1243">
        <v>0</v>
      </c>
      <c r="AJ1243">
        <v>0</v>
      </c>
      <c r="AK1243">
        <v>0</v>
      </c>
      <c r="AL1243">
        <v>0</v>
      </c>
      <c r="AM1243">
        <v>0</v>
      </c>
      <c r="AN1243">
        <v>0</v>
      </c>
      <c r="AO1243">
        <v>0</v>
      </c>
      <c r="AP1243">
        <v>0</v>
      </c>
      <c r="AQ1243">
        <v>0</v>
      </c>
      <c r="AR1243">
        <v>0</v>
      </c>
      <c r="AS1243">
        <v>0</v>
      </c>
      <c r="AT1243">
        <v>0</v>
      </c>
      <c r="AU1243">
        <v>0</v>
      </c>
      <c r="AV1243">
        <v>0</v>
      </c>
      <c r="AW1243">
        <v>0</v>
      </c>
      <c r="AX1243">
        <v>0</v>
      </c>
    </row>
    <row r="1244" spans="1:50">
      <c r="A1244" t="s">
        <v>392</v>
      </c>
      <c r="B1244">
        <v>0</v>
      </c>
      <c r="C1244">
        <v>0</v>
      </c>
      <c r="D1244">
        <v>0</v>
      </c>
      <c r="E1244">
        <v>0</v>
      </c>
      <c r="F1244">
        <v>0</v>
      </c>
      <c r="G1244">
        <v>0</v>
      </c>
      <c r="H1244">
        <v>0</v>
      </c>
      <c r="I1244">
        <v>0</v>
      </c>
      <c r="J1244">
        <v>0</v>
      </c>
      <c r="K1244">
        <v>0</v>
      </c>
      <c r="L1244">
        <v>0</v>
      </c>
      <c r="M1244">
        <v>0</v>
      </c>
      <c r="N1244">
        <v>0</v>
      </c>
      <c r="O1244">
        <v>0</v>
      </c>
      <c r="P1244">
        <v>0</v>
      </c>
      <c r="Q1244">
        <v>0</v>
      </c>
      <c r="R1244">
        <v>0</v>
      </c>
      <c r="S1244">
        <v>0</v>
      </c>
      <c r="T1244">
        <v>0</v>
      </c>
      <c r="U1244">
        <v>0</v>
      </c>
      <c r="V1244">
        <v>0</v>
      </c>
      <c r="W1244">
        <v>0</v>
      </c>
      <c r="X1244">
        <v>0</v>
      </c>
      <c r="Y1244">
        <v>0</v>
      </c>
      <c r="Z1244">
        <v>0</v>
      </c>
      <c r="AA1244">
        <v>0</v>
      </c>
      <c r="AB1244">
        <v>0</v>
      </c>
      <c r="AC1244">
        <v>0</v>
      </c>
      <c r="AD1244">
        <v>0</v>
      </c>
      <c r="AE1244">
        <v>0</v>
      </c>
      <c r="AF1244">
        <v>0</v>
      </c>
      <c r="AG1244">
        <v>0</v>
      </c>
      <c r="AH1244">
        <v>0</v>
      </c>
      <c r="AI1244">
        <v>0</v>
      </c>
      <c r="AJ1244">
        <v>0</v>
      </c>
      <c r="AK1244">
        <v>0</v>
      </c>
      <c r="AL1244">
        <v>0</v>
      </c>
      <c r="AM1244">
        <v>0</v>
      </c>
      <c r="AN1244">
        <v>0</v>
      </c>
      <c r="AO1244">
        <v>0</v>
      </c>
      <c r="AP1244">
        <v>0</v>
      </c>
      <c r="AQ1244">
        <v>0</v>
      </c>
      <c r="AR1244">
        <v>0</v>
      </c>
      <c r="AS1244">
        <v>0</v>
      </c>
      <c r="AT1244">
        <v>0</v>
      </c>
      <c r="AU1244">
        <v>0</v>
      </c>
      <c r="AV1244">
        <v>0</v>
      </c>
      <c r="AW1244">
        <v>0</v>
      </c>
      <c r="AX1244">
        <v>0</v>
      </c>
    </row>
    <row r="1245" spans="1:50">
      <c r="A1245">
        <v>0</v>
      </c>
      <c r="B1245">
        <v>0</v>
      </c>
      <c r="C1245">
        <v>0</v>
      </c>
      <c r="D1245">
        <v>0</v>
      </c>
      <c r="E1245">
        <v>0</v>
      </c>
      <c r="F1245">
        <v>0</v>
      </c>
      <c r="G1245">
        <v>0</v>
      </c>
      <c r="H1245">
        <v>0</v>
      </c>
      <c r="I1245">
        <v>0</v>
      </c>
      <c r="J1245">
        <v>0</v>
      </c>
      <c r="K1245">
        <v>0</v>
      </c>
      <c r="L1245">
        <v>0</v>
      </c>
      <c r="M1245">
        <v>0</v>
      </c>
      <c r="N1245">
        <v>0</v>
      </c>
      <c r="O1245">
        <v>0</v>
      </c>
      <c r="P1245">
        <v>0</v>
      </c>
      <c r="Q1245">
        <v>0</v>
      </c>
      <c r="R1245">
        <v>0</v>
      </c>
      <c r="S1245">
        <v>0</v>
      </c>
      <c r="T1245">
        <v>0</v>
      </c>
      <c r="U1245">
        <v>0</v>
      </c>
      <c r="V1245">
        <v>0</v>
      </c>
      <c r="W1245">
        <v>0</v>
      </c>
      <c r="X1245">
        <v>0</v>
      </c>
      <c r="Y1245">
        <v>0</v>
      </c>
      <c r="Z1245">
        <v>0</v>
      </c>
      <c r="AA1245">
        <v>0</v>
      </c>
      <c r="AB1245">
        <v>0</v>
      </c>
      <c r="AC1245">
        <v>0</v>
      </c>
      <c r="AD1245">
        <v>0</v>
      </c>
      <c r="AE1245">
        <v>0</v>
      </c>
      <c r="AF1245">
        <v>0</v>
      </c>
      <c r="AG1245">
        <v>0</v>
      </c>
      <c r="AH1245">
        <v>0</v>
      </c>
      <c r="AI1245">
        <v>0</v>
      </c>
      <c r="AJ1245">
        <v>0</v>
      </c>
      <c r="AK1245">
        <v>0</v>
      </c>
      <c r="AL1245">
        <v>0</v>
      </c>
      <c r="AM1245">
        <v>0</v>
      </c>
      <c r="AN1245">
        <v>0</v>
      </c>
      <c r="AO1245">
        <v>0</v>
      </c>
      <c r="AP1245">
        <v>0</v>
      </c>
      <c r="AQ1245">
        <v>0</v>
      </c>
      <c r="AR1245">
        <v>0</v>
      </c>
      <c r="AS1245">
        <v>0</v>
      </c>
      <c r="AT1245">
        <v>0</v>
      </c>
      <c r="AU1245">
        <v>0</v>
      </c>
      <c r="AV1245">
        <v>0</v>
      </c>
      <c r="AW1245">
        <v>0</v>
      </c>
      <c r="AX1245">
        <v>0</v>
      </c>
    </row>
    <row r="1246" spans="1:50">
      <c r="A1246" t="s">
        <v>717</v>
      </c>
      <c r="B1246">
        <v>0</v>
      </c>
      <c r="C1246">
        <v>0</v>
      </c>
      <c r="D1246">
        <v>0</v>
      </c>
      <c r="E1246">
        <v>0</v>
      </c>
      <c r="F1246">
        <v>0</v>
      </c>
      <c r="G1246">
        <v>0</v>
      </c>
      <c r="H1246">
        <v>0</v>
      </c>
      <c r="I1246">
        <v>0</v>
      </c>
      <c r="J1246">
        <v>0</v>
      </c>
      <c r="K1246">
        <v>0</v>
      </c>
      <c r="L1246">
        <v>0</v>
      </c>
      <c r="M1246">
        <v>0</v>
      </c>
      <c r="N1246">
        <v>0</v>
      </c>
      <c r="O1246">
        <v>0</v>
      </c>
      <c r="P1246">
        <v>0</v>
      </c>
      <c r="Q1246">
        <v>0</v>
      </c>
      <c r="R1246">
        <v>0</v>
      </c>
      <c r="S1246">
        <v>0</v>
      </c>
      <c r="T1246">
        <v>0</v>
      </c>
      <c r="U1246">
        <v>6.1776120000000008</v>
      </c>
      <c r="V1246">
        <v>5.9861199999999997</v>
      </c>
      <c r="W1246">
        <v>0</v>
      </c>
      <c r="X1246">
        <v>0</v>
      </c>
      <c r="Y1246">
        <v>8.0250599999999999</v>
      </c>
      <c r="Z1246">
        <v>9.3656230000000011</v>
      </c>
      <c r="AA1246">
        <v>0</v>
      </c>
      <c r="AB1246">
        <v>0</v>
      </c>
      <c r="AC1246">
        <v>0</v>
      </c>
      <c r="AD1246">
        <v>0</v>
      </c>
      <c r="AE1246">
        <v>0</v>
      </c>
      <c r="AF1246">
        <v>0</v>
      </c>
      <c r="AG1246">
        <v>0</v>
      </c>
      <c r="AH1246">
        <v>0</v>
      </c>
      <c r="AI1246">
        <v>0</v>
      </c>
      <c r="AJ1246">
        <v>30.060317999999999</v>
      </c>
      <c r="AK1246">
        <v>28.659192000000004</v>
      </c>
      <c r="AL1246">
        <v>25.140230000000003</v>
      </c>
      <c r="AM1246">
        <v>0</v>
      </c>
      <c r="AN1246">
        <v>0</v>
      </c>
      <c r="AO1246">
        <v>0</v>
      </c>
      <c r="AP1246">
        <v>0</v>
      </c>
      <c r="AQ1246">
        <v>0</v>
      </c>
      <c r="AR1246">
        <v>0</v>
      </c>
      <c r="AS1246">
        <v>0</v>
      </c>
      <c r="AT1246">
        <v>0</v>
      </c>
      <c r="AU1246">
        <v>0</v>
      </c>
      <c r="AV1246">
        <v>0</v>
      </c>
      <c r="AW1246">
        <v>0</v>
      </c>
      <c r="AX1246">
        <v>0</v>
      </c>
    </row>
    <row r="1247" spans="1:50">
      <c r="A1247" t="s">
        <v>390</v>
      </c>
      <c r="B1247">
        <v>0</v>
      </c>
      <c r="C1247">
        <v>0</v>
      </c>
      <c r="D1247">
        <v>0</v>
      </c>
      <c r="E1247">
        <v>0</v>
      </c>
      <c r="F1247">
        <v>0</v>
      </c>
      <c r="G1247">
        <v>0</v>
      </c>
      <c r="H1247">
        <v>0</v>
      </c>
      <c r="I1247">
        <v>0</v>
      </c>
      <c r="J1247">
        <v>0</v>
      </c>
      <c r="K1247">
        <v>0</v>
      </c>
      <c r="L1247">
        <v>0</v>
      </c>
      <c r="M1247">
        <v>0</v>
      </c>
      <c r="N1247">
        <v>0</v>
      </c>
      <c r="O1247">
        <v>0</v>
      </c>
      <c r="P1247">
        <v>0</v>
      </c>
      <c r="Q1247">
        <v>0</v>
      </c>
      <c r="R1247">
        <v>0</v>
      </c>
      <c r="S1247">
        <v>0</v>
      </c>
      <c r="T1247">
        <v>0</v>
      </c>
      <c r="U1247">
        <v>0</v>
      </c>
      <c r="V1247">
        <v>0</v>
      </c>
      <c r="W1247">
        <v>0</v>
      </c>
      <c r="X1247">
        <v>0</v>
      </c>
      <c r="Y1247">
        <v>0.29905536314032011</v>
      </c>
      <c r="Z1247">
        <v>0.56455650738708907</v>
      </c>
      <c r="AA1247">
        <v>0</v>
      </c>
      <c r="AB1247">
        <v>0</v>
      </c>
      <c r="AC1247">
        <v>0</v>
      </c>
      <c r="AD1247">
        <v>0</v>
      </c>
      <c r="AE1247">
        <v>0</v>
      </c>
      <c r="AF1247">
        <v>0</v>
      </c>
      <c r="AG1247">
        <v>0</v>
      </c>
      <c r="AH1247">
        <v>0</v>
      </c>
      <c r="AI1247">
        <v>0</v>
      </c>
      <c r="AJ1247">
        <v>0</v>
      </c>
      <c r="AK1247">
        <v>-4.6610484958941378E-2</v>
      </c>
      <c r="AL1247">
        <v>-0.12278650423919846</v>
      </c>
      <c r="AM1247">
        <v>0</v>
      </c>
      <c r="AN1247">
        <v>0</v>
      </c>
      <c r="AO1247">
        <v>0</v>
      </c>
      <c r="AP1247">
        <v>0</v>
      </c>
      <c r="AQ1247">
        <v>0</v>
      </c>
      <c r="AR1247">
        <v>0</v>
      </c>
      <c r="AS1247">
        <v>0</v>
      </c>
      <c r="AT1247">
        <v>0</v>
      </c>
      <c r="AU1247">
        <v>0</v>
      </c>
      <c r="AV1247">
        <v>0</v>
      </c>
      <c r="AW1247">
        <v>0</v>
      </c>
      <c r="AX1247">
        <v>0</v>
      </c>
    </row>
    <row r="1248" spans="1:50">
      <c r="A1248" t="s">
        <v>389</v>
      </c>
      <c r="B1248">
        <v>0</v>
      </c>
      <c r="C1248">
        <v>0</v>
      </c>
      <c r="D1248">
        <v>0</v>
      </c>
      <c r="E1248">
        <v>0</v>
      </c>
      <c r="F1248">
        <v>0</v>
      </c>
      <c r="G1248">
        <v>0</v>
      </c>
      <c r="H1248">
        <v>0</v>
      </c>
      <c r="I1248">
        <v>0</v>
      </c>
      <c r="J1248">
        <v>0</v>
      </c>
      <c r="K1248">
        <v>0</v>
      </c>
      <c r="L1248">
        <v>0</v>
      </c>
      <c r="M1248">
        <v>0</v>
      </c>
      <c r="N1248">
        <v>0</v>
      </c>
      <c r="O1248">
        <v>0</v>
      </c>
      <c r="P1248">
        <v>0</v>
      </c>
      <c r="Q1248">
        <v>0</v>
      </c>
      <c r="R1248">
        <v>0</v>
      </c>
      <c r="S1248">
        <v>0</v>
      </c>
      <c r="T1248">
        <v>0</v>
      </c>
      <c r="U1248">
        <v>0</v>
      </c>
      <c r="V1248">
        <v>0</v>
      </c>
      <c r="W1248">
        <v>0</v>
      </c>
      <c r="X1248">
        <v>0</v>
      </c>
      <c r="Y1248">
        <v>0</v>
      </c>
      <c r="Z1248">
        <v>0</v>
      </c>
      <c r="AA1248">
        <v>0</v>
      </c>
      <c r="AB1248">
        <v>0</v>
      </c>
      <c r="AC1248">
        <v>0</v>
      </c>
      <c r="AD1248">
        <v>0</v>
      </c>
      <c r="AE1248">
        <v>0</v>
      </c>
      <c r="AF1248">
        <v>0</v>
      </c>
      <c r="AG1248">
        <v>0</v>
      </c>
      <c r="AH1248">
        <v>0</v>
      </c>
      <c r="AI1248">
        <v>0</v>
      </c>
      <c r="AJ1248" t="s">
        <v>462</v>
      </c>
      <c r="AK1248" t="s">
        <v>462</v>
      </c>
      <c r="AL1248" t="s">
        <v>462</v>
      </c>
      <c r="AM1248">
        <v>0</v>
      </c>
      <c r="AN1248">
        <v>0</v>
      </c>
      <c r="AO1248">
        <v>0</v>
      </c>
      <c r="AP1248">
        <v>0</v>
      </c>
      <c r="AQ1248">
        <v>0</v>
      </c>
      <c r="AR1248">
        <v>0</v>
      </c>
      <c r="AS1248">
        <v>0</v>
      </c>
      <c r="AT1248">
        <v>0</v>
      </c>
      <c r="AU1248">
        <v>0</v>
      </c>
      <c r="AV1248">
        <v>0</v>
      </c>
      <c r="AW1248">
        <v>0</v>
      </c>
      <c r="AX1248">
        <v>0</v>
      </c>
    </row>
    <row r="1249" spans="1:50">
      <c r="A1249" t="s">
        <v>391</v>
      </c>
      <c r="B1249">
        <v>0</v>
      </c>
      <c r="C1249">
        <v>0</v>
      </c>
      <c r="D1249">
        <v>0</v>
      </c>
      <c r="E1249">
        <v>0</v>
      </c>
      <c r="F1249">
        <v>0</v>
      </c>
      <c r="G1249">
        <v>0</v>
      </c>
      <c r="H1249">
        <v>0</v>
      </c>
      <c r="I1249">
        <v>0</v>
      </c>
      <c r="J1249">
        <v>0</v>
      </c>
      <c r="K1249">
        <v>0</v>
      </c>
      <c r="L1249">
        <v>0</v>
      </c>
      <c r="M1249">
        <v>0</v>
      </c>
      <c r="N1249">
        <v>0</v>
      </c>
      <c r="O1249">
        <v>0</v>
      </c>
      <c r="P1249">
        <v>0</v>
      </c>
      <c r="Q1249">
        <v>0</v>
      </c>
      <c r="R1249">
        <v>0</v>
      </c>
      <c r="S1249">
        <v>0</v>
      </c>
      <c r="T1249">
        <v>0</v>
      </c>
      <c r="U1249">
        <v>0</v>
      </c>
      <c r="V1249">
        <v>0</v>
      </c>
      <c r="W1249">
        <v>0</v>
      </c>
      <c r="X1249">
        <v>0</v>
      </c>
      <c r="Y1249">
        <v>1.8474479999999991</v>
      </c>
      <c r="Z1249">
        <v>3.3795030000000015</v>
      </c>
      <c r="AA1249">
        <v>0</v>
      </c>
      <c r="AB1249">
        <v>0</v>
      </c>
      <c r="AC1249">
        <v>0</v>
      </c>
      <c r="AD1249">
        <v>0</v>
      </c>
      <c r="AE1249">
        <v>0</v>
      </c>
      <c r="AF1249">
        <v>0</v>
      </c>
      <c r="AG1249">
        <v>0</v>
      </c>
      <c r="AH1249">
        <v>0</v>
      </c>
      <c r="AI1249">
        <v>0</v>
      </c>
      <c r="AJ1249">
        <v>0</v>
      </c>
      <c r="AK1249">
        <v>-1.4011259999999943</v>
      </c>
      <c r="AL1249">
        <v>-3.5189620000000019</v>
      </c>
      <c r="AM1249">
        <v>0</v>
      </c>
      <c r="AN1249">
        <v>0</v>
      </c>
      <c r="AO1249">
        <v>0</v>
      </c>
      <c r="AP1249">
        <v>0</v>
      </c>
      <c r="AQ1249">
        <v>0</v>
      </c>
      <c r="AR1249">
        <v>0</v>
      </c>
      <c r="AS1249">
        <v>0</v>
      </c>
      <c r="AT1249">
        <v>0</v>
      </c>
      <c r="AU1249">
        <v>0</v>
      </c>
      <c r="AV1249">
        <v>0</v>
      </c>
      <c r="AW1249">
        <v>0</v>
      </c>
      <c r="AX1249">
        <v>0</v>
      </c>
    </row>
    <row r="1250" spans="1:50">
      <c r="A1250" t="s">
        <v>392</v>
      </c>
      <c r="B1250">
        <v>0</v>
      </c>
      <c r="C1250">
        <v>0</v>
      </c>
      <c r="D1250">
        <v>0</v>
      </c>
      <c r="E1250">
        <v>0</v>
      </c>
      <c r="F1250">
        <v>0</v>
      </c>
      <c r="G1250">
        <v>0</v>
      </c>
      <c r="H1250">
        <v>0</v>
      </c>
      <c r="I1250">
        <v>0</v>
      </c>
      <c r="J1250">
        <v>0</v>
      </c>
      <c r="K1250">
        <v>0</v>
      </c>
      <c r="L1250">
        <v>0</v>
      </c>
      <c r="M1250">
        <v>0</v>
      </c>
      <c r="N1250">
        <v>0</v>
      </c>
      <c r="O1250">
        <v>0</v>
      </c>
      <c r="P1250">
        <v>0</v>
      </c>
      <c r="Q1250">
        <v>0</v>
      </c>
      <c r="R1250">
        <v>0</v>
      </c>
      <c r="S1250">
        <v>0</v>
      </c>
      <c r="T1250">
        <v>0</v>
      </c>
      <c r="U1250">
        <v>0</v>
      </c>
      <c r="V1250">
        <v>0</v>
      </c>
      <c r="W1250">
        <v>0</v>
      </c>
      <c r="X1250">
        <v>0</v>
      </c>
      <c r="Y1250">
        <v>8.0250599999999999</v>
      </c>
      <c r="Z1250">
        <v>1.3405630000000013</v>
      </c>
      <c r="AA1250">
        <v>0</v>
      </c>
      <c r="AB1250">
        <v>0</v>
      </c>
      <c r="AC1250">
        <v>0</v>
      </c>
      <c r="AD1250">
        <v>0</v>
      </c>
      <c r="AE1250">
        <v>0</v>
      </c>
      <c r="AF1250">
        <v>0</v>
      </c>
      <c r="AG1250">
        <v>0</v>
      </c>
      <c r="AH1250">
        <v>0</v>
      </c>
      <c r="AI1250">
        <v>0</v>
      </c>
      <c r="AJ1250" t="s">
        <v>462</v>
      </c>
      <c r="AK1250" t="s">
        <v>462</v>
      </c>
      <c r="AL1250" t="s">
        <v>462</v>
      </c>
      <c r="AM1250">
        <v>0</v>
      </c>
      <c r="AN1250">
        <v>0</v>
      </c>
      <c r="AO1250">
        <v>0</v>
      </c>
      <c r="AP1250">
        <v>0</v>
      </c>
      <c r="AQ1250">
        <v>0</v>
      </c>
      <c r="AR1250">
        <v>0</v>
      </c>
      <c r="AS1250">
        <v>0</v>
      </c>
      <c r="AT1250">
        <v>0</v>
      </c>
      <c r="AU1250">
        <v>0</v>
      </c>
      <c r="AV1250">
        <v>0</v>
      </c>
      <c r="AW1250">
        <v>0</v>
      </c>
      <c r="AX1250">
        <v>0</v>
      </c>
    </row>
    <row r="1251" spans="1:50">
      <c r="A1251" t="s">
        <v>716</v>
      </c>
      <c r="B1251">
        <v>0</v>
      </c>
      <c r="C1251">
        <v>0</v>
      </c>
      <c r="D1251">
        <v>0</v>
      </c>
      <c r="E1251">
        <v>0</v>
      </c>
      <c r="F1251">
        <v>0</v>
      </c>
      <c r="G1251">
        <v>0</v>
      </c>
      <c r="H1251">
        <v>0</v>
      </c>
      <c r="I1251">
        <v>0</v>
      </c>
      <c r="J1251">
        <v>0</v>
      </c>
      <c r="K1251">
        <v>0</v>
      </c>
      <c r="L1251">
        <v>0</v>
      </c>
      <c r="M1251">
        <v>0</v>
      </c>
      <c r="N1251">
        <v>0</v>
      </c>
      <c r="O1251">
        <v>0</v>
      </c>
      <c r="P1251">
        <v>0</v>
      </c>
      <c r="Q1251">
        <v>0</v>
      </c>
      <c r="R1251">
        <v>0</v>
      </c>
      <c r="S1251">
        <v>0</v>
      </c>
      <c r="T1251">
        <v>0</v>
      </c>
      <c r="U1251">
        <v>2.1000000000000001E-2</v>
      </c>
      <c r="V1251">
        <v>0.02</v>
      </c>
      <c r="W1251">
        <v>0</v>
      </c>
      <c r="X1251">
        <v>0</v>
      </c>
      <c r="Y1251">
        <v>0.02</v>
      </c>
      <c r="Z1251">
        <v>2.3E-2</v>
      </c>
      <c r="AA1251">
        <v>0</v>
      </c>
      <c r="AB1251">
        <v>0</v>
      </c>
      <c r="AC1251">
        <v>0</v>
      </c>
      <c r="AD1251">
        <v>0</v>
      </c>
      <c r="AE1251">
        <v>0</v>
      </c>
      <c r="AF1251">
        <v>0</v>
      </c>
      <c r="AG1251">
        <v>0</v>
      </c>
      <c r="AH1251">
        <v>0</v>
      </c>
      <c r="AI1251">
        <v>0</v>
      </c>
      <c r="AJ1251">
        <v>5.0999999999999997E-2</v>
      </c>
      <c r="AK1251">
        <v>2.9000000000000001E-2</v>
      </c>
      <c r="AL1251">
        <v>1.9E-2</v>
      </c>
      <c r="AM1251">
        <v>0</v>
      </c>
      <c r="AN1251">
        <v>0</v>
      </c>
      <c r="AO1251">
        <v>0</v>
      </c>
      <c r="AP1251">
        <v>0</v>
      </c>
      <c r="AQ1251">
        <v>0</v>
      </c>
      <c r="AR1251">
        <v>0</v>
      </c>
      <c r="AS1251">
        <v>0</v>
      </c>
      <c r="AT1251">
        <v>0</v>
      </c>
      <c r="AU1251">
        <v>0</v>
      </c>
      <c r="AV1251">
        <v>0</v>
      </c>
      <c r="AW1251">
        <v>0</v>
      </c>
      <c r="AX1251">
        <v>0</v>
      </c>
    </row>
    <row r="1252" spans="1:50">
      <c r="A1252">
        <v>0</v>
      </c>
      <c r="B1252">
        <v>0</v>
      </c>
      <c r="C1252">
        <v>0</v>
      </c>
      <c r="D1252">
        <v>0</v>
      </c>
      <c r="E1252">
        <v>0</v>
      </c>
      <c r="F1252">
        <v>0</v>
      </c>
      <c r="G1252">
        <v>0</v>
      </c>
      <c r="H1252">
        <v>0</v>
      </c>
      <c r="I1252">
        <v>0</v>
      </c>
      <c r="J1252">
        <v>0</v>
      </c>
      <c r="K1252">
        <v>0</v>
      </c>
      <c r="L1252">
        <v>0</v>
      </c>
      <c r="M1252">
        <v>0</v>
      </c>
      <c r="N1252">
        <v>0</v>
      </c>
      <c r="O1252">
        <v>0</v>
      </c>
      <c r="P1252">
        <v>0</v>
      </c>
      <c r="Q1252">
        <v>0</v>
      </c>
      <c r="R1252">
        <v>0</v>
      </c>
      <c r="S1252">
        <v>0</v>
      </c>
      <c r="T1252">
        <v>0</v>
      </c>
      <c r="U1252">
        <v>0</v>
      </c>
      <c r="V1252">
        <v>0</v>
      </c>
      <c r="W1252">
        <v>0</v>
      </c>
      <c r="X1252">
        <v>0</v>
      </c>
      <c r="Y1252">
        <v>0</v>
      </c>
      <c r="Z1252">
        <v>0</v>
      </c>
      <c r="AA1252">
        <v>0</v>
      </c>
      <c r="AB1252">
        <v>0</v>
      </c>
      <c r="AC1252">
        <v>0</v>
      </c>
      <c r="AD1252">
        <v>0</v>
      </c>
      <c r="AE1252">
        <v>0</v>
      </c>
      <c r="AF1252">
        <v>0</v>
      </c>
      <c r="AG1252">
        <v>0</v>
      </c>
      <c r="AH1252">
        <v>0</v>
      </c>
      <c r="AI1252">
        <v>0</v>
      </c>
      <c r="AJ1252">
        <v>0</v>
      </c>
      <c r="AK1252">
        <v>0</v>
      </c>
      <c r="AL1252">
        <v>0</v>
      </c>
      <c r="AM1252">
        <v>0</v>
      </c>
      <c r="AN1252">
        <v>0</v>
      </c>
      <c r="AO1252">
        <v>0</v>
      </c>
      <c r="AP1252">
        <v>0</v>
      </c>
      <c r="AQ1252">
        <v>0</v>
      </c>
      <c r="AR1252">
        <v>0</v>
      </c>
      <c r="AS1252">
        <v>0</v>
      </c>
      <c r="AT1252">
        <v>0</v>
      </c>
      <c r="AU1252">
        <v>0</v>
      </c>
      <c r="AV1252">
        <v>0</v>
      </c>
      <c r="AW1252">
        <v>0</v>
      </c>
      <c r="AX1252">
        <v>0</v>
      </c>
    </row>
    <row r="1253" spans="1:50">
      <c r="A1253">
        <v>0</v>
      </c>
      <c r="B1253">
        <v>0</v>
      </c>
      <c r="C1253">
        <v>0</v>
      </c>
      <c r="D1253">
        <v>0</v>
      </c>
      <c r="E1253">
        <v>0</v>
      </c>
      <c r="F1253">
        <v>0</v>
      </c>
      <c r="G1253">
        <v>0</v>
      </c>
      <c r="H1253">
        <v>0</v>
      </c>
      <c r="I1253">
        <v>0</v>
      </c>
      <c r="J1253">
        <v>0</v>
      </c>
      <c r="K1253">
        <v>0</v>
      </c>
      <c r="L1253">
        <v>0</v>
      </c>
      <c r="M1253">
        <v>0</v>
      </c>
      <c r="N1253">
        <v>0</v>
      </c>
      <c r="O1253">
        <v>0</v>
      </c>
      <c r="P1253">
        <v>0</v>
      </c>
      <c r="Q1253">
        <v>0</v>
      </c>
      <c r="R1253">
        <v>0</v>
      </c>
      <c r="S1253">
        <v>0</v>
      </c>
      <c r="T1253">
        <v>0</v>
      </c>
      <c r="U1253">
        <v>0</v>
      </c>
      <c r="V1253">
        <v>0</v>
      </c>
      <c r="W1253">
        <v>0</v>
      </c>
      <c r="X1253">
        <v>0</v>
      </c>
      <c r="Y1253">
        <v>0</v>
      </c>
      <c r="Z1253">
        <v>0</v>
      </c>
      <c r="AA1253">
        <v>0</v>
      </c>
      <c r="AB1253">
        <v>0</v>
      </c>
      <c r="AC1253">
        <v>0</v>
      </c>
      <c r="AD1253">
        <v>0</v>
      </c>
      <c r="AE1253">
        <v>0</v>
      </c>
      <c r="AF1253">
        <v>0</v>
      </c>
      <c r="AG1253">
        <v>0</v>
      </c>
      <c r="AH1253">
        <v>0</v>
      </c>
      <c r="AI1253">
        <v>0</v>
      </c>
      <c r="AJ1253">
        <v>0</v>
      </c>
      <c r="AK1253">
        <v>0</v>
      </c>
      <c r="AL1253">
        <v>0</v>
      </c>
      <c r="AM1253">
        <v>0</v>
      </c>
      <c r="AN1253">
        <v>0</v>
      </c>
      <c r="AO1253">
        <v>0</v>
      </c>
      <c r="AP1253">
        <v>0</v>
      </c>
      <c r="AQ1253">
        <v>0</v>
      </c>
      <c r="AR1253">
        <v>0</v>
      </c>
      <c r="AS1253">
        <v>0</v>
      </c>
      <c r="AT1253">
        <v>0</v>
      </c>
      <c r="AU1253">
        <v>0</v>
      </c>
      <c r="AV1253">
        <v>0</v>
      </c>
      <c r="AW1253">
        <v>0</v>
      </c>
      <c r="AX1253">
        <v>0</v>
      </c>
    </row>
    <row r="1254" spans="1:50">
      <c r="A1254">
        <v>0</v>
      </c>
      <c r="B1254">
        <v>0</v>
      </c>
      <c r="C1254">
        <v>0</v>
      </c>
      <c r="D1254">
        <v>0</v>
      </c>
      <c r="E1254">
        <v>0</v>
      </c>
      <c r="F1254">
        <v>0</v>
      </c>
      <c r="G1254">
        <v>0</v>
      </c>
      <c r="H1254">
        <v>0</v>
      </c>
      <c r="I1254">
        <v>0</v>
      </c>
      <c r="J1254">
        <v>0</v>
      </c>
      <c r="K1254">
        <v>0</v>
      </c>
      <c r="L1254">
        <v>0</v>
      </c>
      <c r="M1254">
        <v>0</v>
      </c>
      <c r="N1254">
        <v>0</v>
      </c>
      <c r="O1254">
        <v>0</v>
      </c>
      <c r="P1254">
        <v>0</v>
      </c>
      <c r="Q1254">
        <v>0</v>
      </c>
      <c r="R1254">
        <v>0</v>
      </c>
      <c r="S1254">
        <v>0</v>
      </c>
      <c r="T1254">
        <v>0</v>
      </c>
      <c r="U1254">
        <v>0</v>
      </c>
      <c r="V1254">
        <v>0</v>
      </c>
      <c r="W1254">
        <v>0</v>
      </c>
      <c r="X1254">
        <v>0</v>
      </c>
      <c r="Y1254">
        <v>0</v>
      </c>
      <c r="Z1254">
        <v>0</v>
      </c>
      <c r="AA1254">
        <v>0</v>
      </c>
      <c r="AB1254">
        <v>0</v>
      </c>
      <c r="AC1254">
        <v>0</v>
      </c>
      <c r="AD1254">
        <v>0</v>
      </c>
      <c r="AE1254">
        <v>0</v>
      </c>
      <c r="AF1254">
        <v>0</v>
      </c>
      <c r="AG1254">
        <v>0</v>
      </c>
      <c r="AH1254">
        <v>0</v>
      </c>
      <c r="AI1254">
        <v>0</v>
      </c>
      <c r="AJ1254">
        <v>0</v>
      </c>
      <c r="AK1254">
        <v>0</v>
      </c>
      <c r="AL1254">
        <v>0</v>
      </c>
      <c r="AM1254">
        <v>0</v>
      </c>
      <c r="AN1254">
        <v>0</v>
      </c>
      <c r="AO1254">
        <v>0</v>
      </c>
      <c r="AP1254">
        <v>0</v>
      </c>
      <c r="AQ1254">
        <v>0</v>
      </c>
      <c r="AR1254">
        <v>0</v>
      </c>
      <c r="AS1254">
        <v>0</v>
      </c>
      <c r="AT1254">
        <v>0</v>
      </c>
      <c r="AU1254">
        <v>0</v>
      </c>
      <c r="AV1254">
        <v>0</v>
      </c>
      <c r="AW1254">
        <v>0</v>
      </c>
      <c r="AX1254">
        <v>0</v>
      </c>
    </row>
    <row r="1255" spans="1:50">
      <c r="A1255" t="s">
        <v>709</v>
      </c>
      <c r="B1255">
        <v>0</v>
      </c>
      <c r="C1255">
        <v>0</v>
      </c>
      <c r="D1255">
        <v>0</v>
      </c>
      <c r="E1255">
        <v>0</v>
      </c>
      <c r="F1255">
        <v>0</v>
      </c>
      <c r="G1255">
        <v>0</v>
      </c>
      <c r="H1255">
        <v>0</v>
      </c>
      <c r="I1255">
        <v>0</v>
      </c>
      <c r="J1255">
        <v>0</v>
      </c>
      <c r="K1255">
        <v>0</v>
      </c>
      <c r="L1255">
        <v>0</v>
      </c>
      <c r="M1255">
        <v>0</v>
      </c>
      <c r="N1255">
        <v>0</v>
      </c>
      <c r="O1255">
        <v>0</v>
      </c>
      <c r="P1255">
        <v>0</v>
      </c>
      <c r="Q1255">
        <v>0</v>
      </c>
      <c r="R1255">
        <v>0</v>
      </c>
      <c r="S1255">
        <v>0</v>
      </c>
      <c r="T1255">
        <v>0</v>
      </c>
      <c r="U1255">
        <v>0</v>
      </c>
      <c r="V1255">
        <v>0</v>
      </c>
      <c r="W1255">
        <v>0</v>
      </c>
      <c r="X1255">
        <v>0</v>
      </c>
      <c r="Y1255">
        <v>0</v>
      </c>
      <c r="Z1255">
        <v>0</v>
      </c>
      <c r="AA1255">
        <v>0</v>
      </c>
      <c r="AB1255">
        <v>0</v>
      </c>
      <c r="AC1255">
        <v>0</v>
      </c>
      <c r="AD1255">
        <v>0</v>
      </c>
      <c r="AE1255">
        <v>0</v>
      </c>
      <c r="AF1255">
        <v>0</v>
      </c>
      <c r="AG1255">
        <v>0</v>
      </c>
      <c r="AH1255">
        <v>0</v>
      </c>
      <c r="AI1255">
        <v>0</v>
      </c>
      <c r="AJ1255">
        <v>0</v>
      </c>
      <c r="AK1255">
        <v>0</v>
      </c>
      <c r="AL1255">
        <v>0</v>
      </c>
      <c r="AM1255">
        <v>0</v>
      </c>
      <c r="AN1255">
        <v>0</v>
      </c>
      <c r="AO1255">
        <v>0</v>
      </c>
      <c r="AP1255">
        <v>0</v>
      </c>
      <c r="AQ1255">
        <v>0</v>
      </c>
      <c r="AR1255">
        <v>0</v>
      </c>
      <c r="AS1255">
        <v>0</v>
      </c>
      <c r="AT1255">
        <v>0</v>
      </c>
      <c r="AU1255">
        <v>0</v>
      </c>
      <c r="AV1255">
        <v>0</v>
      </c>
      <c r="AW1255">
        <v>0</v>
      </c>
      <c r="AX1255">
        <v>0</v>
      </c>
    </row>
    <row r="1256" spans="1:50">
      <c r="A1256" t="s">
        <v>708</v>
      </c>
      <c r="B1256">
        <v>0</v>
      </c>
      <c r="C1256">
        <v>0</v>
      </c>
      <c r="D1256">
        <v>0</v>
      </c>
      <c r="E1256">
        <v>0</v>
      </c>
      <c r="F1256">
        <v>0</v>
      </c>
      <c r="G1256">
        <v>0</v>
      </c>
      <c r="H1256">
        <v>0</v>
      </c>
      <c r="I1256">
        <v>0</v>
      </c>
      <c r="J1256">
        <v>0</v>
      </c>
      <c r="K1256">
        <v>0</v>
      </c>
      <c r="L1256">
        <v>0</v>
      </c>
      <c r="M1256">
        <v>0</v>
      </c>
      <c r="N1256">
        <v>0</v>
      </c>
      <c r="O1256">
        <v>0</v>
      </c>
      <c r="P1256">
        <v>0</v>
      </c>
      <c r="Q1256">
        <v>0</v>
      </c>
      <c r="R1256">
        <v>0</v>
      </c>
      <c r="S1256">
        <v>0</v>
      </c>
      <c r="T1256">
        <v>0</v>
      </c>
      <c r="U1256">
        <v>55.729583333333331</v>
      </c>
      <c r="V1256">
        <v>0</v>
      </c>
      <c r="W1256">
        <v>0</v>
      </c>
      <c r="X1256">
        <v>0</v>
      </c>
      <c r="Y1256">
        <v>100.31325</v>
      </c>
      <c r="Z1256">
        <v>105.87226000000001</v>
      </c>
      <c r="AA1256">
        <v>110.20542</v>
      </c>
      <c r="AB1256">
        <v>141.70625000000001</v>
      </c>
      <c r="AC1256">
        <v>148.31536381773398</v>
      </c>
      <c r="AD1256">
        <v>150.87647119240879</v>
      </c>
      <c r="AE1256">
        <v>149.45880933384976</v>
      </c>
      <c r="AF1256">
        <v>172.72919129693457</v>
      </c>
      <c r="AG1256">
        <v>0</v>
      </c>
      <c r="AH1256">
        <v>0</v>
      </c>
      <c r="AI1256">
        <v>0</v>
      </c>
      <c r="AJ1256">
        <v>0</v>
      </c>
      <c r="AK1256">
        <v>0</v>
      </c>
      <c r="AL1256">
        <v>0</v>
      </c>
      <c r="AM1256">
        <v>458.09718000000004</v>
      </c>
      <c r="AN1256">
        <v>621.37983564092713</v>
      </c>
      <c r="AO1256">
        <v>0</v>
      </c>
      <c r="AP1256">
        <v>0</v>
      </c>
      <c r="AQ1256">
        <v>0</v>
      </c>
      <c r="AR1256">
        <v>0</v>
      </c>
      <c r="AS1256">
        <v>0</v>
      </c>
      <c r="AT1256">
        <v>0</v>
      </c>
      <c r="AU1256">
        <v>0</v>
      </c>
      <c r="AV1256">
        <v>0</v>
      </c>
      <c r="AW1256">
        <v>0</v>
      </c>
      <c r="AX1256">
        <v>0</v>
      </c>
    </row>
    <row r="1257" spans="1:50">
      <c r="A1257" t="s">
        <v>459</v>
      </c>
      <c r="B1257">
        <v>0</v>
      </c>
      <c r="C1257">
        <v>0</v>
      </c>
      <c r="D1257">
        <v>0</v>
      </c>
      <c r="E1257">
        <v>0</v>
      </c>
      <c r="F1257">
        <v>0</v>
      </c>
      <c r="G1257">
        <v>0</v>
      </c>
      <c r="H1257">
        <v>0</v>
      </c>
      <c r="I1257">
        <v>0</v>
      </c>
      <c r="J1257">
        <v>0</v>
      </c>
      <c r="K1257">
        <v>0</v>
      </c>
      <c r="L1257">
        <v>0</v>
      </c>
      <c r="M1257">
        <v>0</v>
      </c>
      <c r="N1257">
        <v>0</v>
      </c>
      <c r="O1257">
        <v>0</v>
      </c>
      <c r="P1257">
        <v>0</v>
      </c>
      <c r="Q1257">
        <v>0</v>
      </c>
      <c r="R1257">
        <v>0</v>
      </c>
      <c r="S1257">
        <v>0</v>
      </c>
      <c r="T1257">
        <v>0</v>
      </c>
      <c r="U1257">
        <v>0</v>
      </c>
      <c r="V1257">
        <v>0</v>
      </c>
      <c r="W1257">
        <v>0</v>
      </c>
      <c r="X1257">
        <v>0</v>
      </c>
      <c r="Y1257">
        <v>0.8</v>
      </c>
      <c r="Z1257">
        <v>0</v>
      </c>
      <c r="AA1257">
        <v>0</v>
      </c>
      <c r="AB1257">
        <v>0</v>
      </c>
      <c r="AC1257">
        <v>0</v>
      </c>
      <c r="AD1257">
        <v>0</v>
      </c>
      <c r="AE1257">
        <v>0</v>
      </c>
      <c r="AF1257">
        <v>0</v>
      </c>
      <c r="AG1257">
        <v>0</v>
      </c>
      <c r="AH1257">
        <v>0</v>
      </c>
      <c r="AI1257">
        <v>0</v>
      </c>
      <c r="AJ1257">
        <v>0</v>
      </c>
      <c r="AK1257">
        <v>0</v>
      </c>
      <c r="AL1257">
        <v>0</v>
      </c>
      <c r="AM1257">
        <v>0</v>
      </c>
      <c r="AN1257">
        <v>0</v>
      </c>
      <c r="AO1257">
        <v>0</v>
      </c>
      <c r="AP1257">
        <v>0</v>
      </c>
      <c r="AQ1257">
        <v>0</v>
      </c>
      <c r="AR1257">
        <v>0</v>
      </c>
      <c r="AS1257">
        <v>0</v>
      </c>
      <c r="AT1257">
        <v>0</v>
      </c>
      <c r="AU1257">
        <v>0</v>
      </c>
      <c r="AV1257">
        <v>0</v>
      </c>
      <c r="AW1257">
        <v>0</v>
      </c>
      <c r="AX1257">
        <v>0</v>
      </c>
    </row>
    <row r="1258" spans="1:50">
      <c r="A1258" t="s">
        <v>460</v>
      </c>
      <c r="B1258">
        <v>0</v>
      </c>
      <c r="C1258">
        <v>0</v>
      </c>
      <c r="D1258">
        <v>0</v>
      </c>
      <c r="E1258">
        <v>0</v>
      </c>
      <c r="F1258">
        <v>0</v>
      </c>
      <c r="G1258">
        <v>0</v>
      </c>
      <c r="H1258">
        <v>0</v>
      </c>
      <c r="I1258">
        <v>0</v>
      </c>
      <c r="J1258">
        <v>0</v>
      </c>
      <c r="K1258">
        <v>0</v>
      </c>
      <c r="L1258">
        <v>0</v>
      </c>
      <c r="M1258">
        <v>0</v>
      </c>
      <c r="N1258">
        <v>0</v>
      </c>
      <c r="O1258">
        <v>0</v>
      </c>
      <c r="P1258">
        <v>0</v>
      </c>
      <c r="Q1258">
        <v>0</v>
      </c>
      <c r="R1258">
        <v>0</v>
      </c>
      <c r="S1258">
        <v>0</v>
      </c>
      <c r="T1258">
        <v>0</v>
      </c>
      <c r="U1258">
        <v>0</v>
      </c>
      <c r="V1258">
        <v>0</v>
      </c>
      <c r="W1258">
        <v>0</v>
      </c>
      <c r="X1258">
        <v>0</v>
      </c>
      <c r="Y1258">
        <v>0</v>
      </c>
      <c r="Z1258">
        <v>0</v>
      </c>
      <c r="AA1258">
        <v>0</v>
      </c>
      <c r="AB1258">
        <v>0</v>
      </c>
      <c r="AC1258">
        <v>0</v>
      </c>
      <c r="AD1258">
        <v>0</v>
      </c>
      <c r="AE1258">
        <v>0</v>
      </c>
      <c r="AF1258">
        <v>0</v>
      </c>
      <c r="AG1258">
        <v>0</v>
      </c>
      <c r="AH1258">
        <v>0</v>
      </c>
      <c r="AI1258">
        <v>0</v>
      </c>
      <c r="AJ1258">
        <v>0</v>
      </c>
      <c r="AK1258">
        <v>0</v>
      </c>
      <c r="AL1258">
        <v>0</v>
      </c>
      <c r="AM1258">
        <v>0</v>
      </c>
      <c r="AN1258">
        <v>0</v>
      </c>
      <c r="AO1258">
        <v>0</v>
      </c>
      <c r="AP1258">
        <v>0</v>
      </c>
      <c r="AQ1258">
        <v>0</v>
      </c>
      <c r="AR1258">
        <v>0</v>
      </c>
      <c r="AS1258">
        <v>0</v>
      </c>
      <c r="AT1258">
        <v>0</v>
      </c>
      <c r="AU1258">
        <v>0</v>
      </c>
      <c r="AV1258">
        <v>0</v>
      </c>
      <c r="AW1258">
        <v>0</v>
      </c>
      <c r="AX1258">
        <v>0</v>
      </c>
    </row>
    <row r="1259" spans="1:50">
      <c r="A1259" t="s">
        <v>331</v>
      </c>
      <c r="B1259">
        <v>0</v>
      </c>
      <c r="C1259">
        <v>0</v>
      </c>
      <c r="D1259">
        <v>0</v>
      </c>
      <c r="E1259">
        <v>0</v>
      </c>
      <c r="F1259">
        <v>0</v>
      </c>
      <c r="G1259">
        <v>0</v>
      </c>
      <c r="H1259">
        <v>0</v>
      </c>
      <c r="I1259">
        <v>0</v>
      </c>
      <c r="J1259">
        <v>0</v>
      </c>
      <c r="K1259">
        <v>0</v>
      </c>
      <c r="L1259">
        <v>0</v>
      </c>
      <c r="M1259">
        <v>0</v>
      </c>
      <c r="N1259">
        <v>0</v>
      </c>
      <c r="O1259">
        <v>0</v>
      </c>
      <c r="P1259">
        <v>0</v>
      </c>
      <c r="Q1259">
        <v>0</v>
      </c>
      <c r="R1259">
        <v>0</v>
      </c>
      <c r="S1259">
        <v>0</v>
      </c>
      <c r="T1259">
        <v>0</v>
      </c>
      <c r="U1259">
        <v>0.18944557379129667</v>
      </c>
      <c r="V1259">
        <v>0</v>
      </c>
      <c r="W1259">
        <v>0</v>
      </c>
      <c r="X1259">
        <v>0</v>
      </c>
      <c r="Y1259">
        <v>0.25</v>
      </c>
      <c r="Z1259">
        <v>0.26</v>
      </c>
      <c r="AA1259">
        <v>0.26</v>
      </c>
      <c r="AB1259">
        <v>0.25</v>
      </c>
      <c r="AC1259">
        <v>0.28706180928476943</v>
      </c>
      <c r="AD1259">
        <v>0.27835857436120448</v>
      </c>
      <c r="AE1259">
        <v>0.26501057556629443</v>
      </c>
      <c r="AF1259">
        <v>0.25626297795937364</v>
      </c>
      <c r="AG1259">
        <v>0</v>
      </c>
      <c r="AH1259">
        <v>0</v>
      </c>
      <c r="AI1259">
        <v>0</v>
      </c>
      <c r="AJ1259">
        <v>0</v>
      </c>
      <c r="AK1259">
        <v>0</v>
      </c>
      <c r="AL1259">
        <v>0</v>
      </c>
      <c r="AM1259">
        <v>0</v>
      </c>
      <c r="AN1259">
        <v>0</v>
      </c>
      <c r="AO1259">
        <v>0</v>
      </c>
      <c r="AP1259">
        <v>0</v>
      </c>
      <c r="AQ1259">
        <v>0</v>
      </c>
      <c r="AR1259">
        <v>0</v>
      </c>
      <c r="AS1259">
        <v>0</v>
      </c>
      <c r="AT1259">
        <v>0</v>
      </c>
      <c r="AU1259">
        <v>0</v>
      </c>
      <c r="AV1259">
        <v>0</v>
      </c>
      <c r="AW1259">
        <v>0</v>
      </c>
      <c r="AX1259">
        <v>0</v>
      </c>
    </row>
    <row r="1260" spans="1:50">
      <c r="A1260">
        <v>0</v>
      </c>
      <c r="B1260">
        <v>0</v>
      </c>
      <c r="C1260">
        <v>0</v>
      </c>
      <c r="D1260">
        <v>0</v>
      </c>
      <c r="E1260">
        <v>0</v>
      </c>
      <c r="F1260">
        <v>0</v>
      </c>
      <c r="G1260">
        <v>0</v>
      </c>
      <c r="H1260">
        <v>0</v>
      </c>
      <c r="I1260">
        <v>0</v>
      </c>
      <c r="J1260">
        <v>0</v>
      </c>
      <c r="K1260">
        <v>0</v>
      </c>
      <c r="L1260">
        <v>0</v>
      </c>
      <c r="M1260">
        <v>0</v>
      </c>
      <c r="N1260">
        <v>0</v>
      </c>
      <c r="O1260">
        <v>0</v>
      </c>
      <c r="P1260">
        <v>0</v>
      </c>
      <c r="Q1260">
        <v>0</v>
      </c>
      <c r="R1260">
        <v>0</v>
      </c>
      <c r="S1260">
        <v>0</v>
      </c>
      <c r="T1260">
        <v>0</v>
      </c>
      <c r="U1260">
        <v>0</v>
      </c>
      <c r="V1260">
        <v>0</v>
      </c>
      <c r="W1260">
        <v>0</v>
      </c>
      <c r="X1260">
        <v>0</v>
      </c>
      <c r="Y1260">
        <v>0</v>
      </c>
      <c r="Z1260">
        <v>0</v>
      </c>
      <c r="AA1260">
        <v>0</v>
      </c>
      <c r="AB1260">
        <v>0</v>
      </c>
      <c r="AC1260">
        <v>0</v>
      </c>
      <c r="AD1260">
        <v>0</v>
      </c>
      <c r="AE1260">
        <v>0</v>
      </c>
      <c r="AF1260">
        <v>0</v>
      </c>
      <c r="AG1260">
        <v>0</v>
      </c>
      <c r="AH1260">
        <v>0</v>
      </c>
      <c r="AI1260">
        <v>0</v>
      </c>
      <c r="AJ1260">
        <v>0</v>
      </c>
      <c r="AK1260">
        <v>0</v>
      </c>
      <c r="AL1260">
        <v>0</v>
      </c>
      <c r="AM1260">
        <v>0</v>
      </c>
      <c r="AN1260">
        <v>0</v>
      </c>
      <c r="AO1260">
        <v>0</v>
      </c>
      <c r="AP1260">
        <v>0</v>
      </c>
      <c r="AQ1260">
        <v>0</v>
      </c>
      <c r="AR1260">
        <v>0</v>
      </c>
      <c r="AS1260">
        <v>0</v>
      </c>
      <c r="AT1260">
        <v>0</v>
      </c>
      <c r="AU1260">
        <v>0</v>
      </c>
      <c r="AV1260">
        <v>0</v>
      </c>
      <c r="AW1260">
        <v>0</v>
      </c>
      <c r="AX1260">
        <v>0</v>
      </c>
    </row>
    <row r="1261" spans="1:50">
      <c r="A1261" t="s">
        <v>705</v>
      </c>
      <c r="B1261">
        <v>0</v>
      </c>
      <c r="C1261">
        <v>0</v>
      </c>
      <c r="D1261">
        <v>0</v>
      </c>
      <c r="E1261">
        <v>0</v>
      </c>
      <c r="F1261">
        <v>0</v>
      </c>
      <c r="G1261">
        <v>0</v>
      </c>
      <c r="H1261">
        <v>0</v>
      </c>
      <c r="I1261">
        <v>0</v>
      </c>
      <c r="J1261">
        <v>0</v>
      </c>
      <c r="K1261">
        <v>0</v>
      </c>
      <c r="L1261">
        <v>0</v>
      </c>
      <c r="M1261">
        <v>0</v>
      </c>
      <c r="N1261">
        <v>0</v>
      </c>
      <c r="O1261">
        <v>0</v>
      </c>
      <c r="P1261">
        <v>0</v>
      </c>
      <c r="Q1261">
        <v>0</v>
      </c>
      <c r="R1261">
        <v>0</v>
      </c>
      <c r="S1261">
        <v>0</v>
      </c>
      <c r="T1261">
        <v>0</v>
      </c>
      <c r="U1261">
        <v>0</v>
      </c>
      <c r="V1261">
        <v>0</v>
      </c>
      <c r="W1261">
        <v>0</v>
      </c>
      <c r="X1261">
        <v>4831.6000000000004</v>
      </c>
      <c r="Y1261">
        <v>5481</v>
      </c>
      <c r="Z1261">
        <v>6165</v>
      </c>
      <c r="AA1261">
        <v>6971.4</v>
      </c>
      <c r="AB1261">
        <v>8240.2000000000007</v>
      </c>
      <c r="AC1261">
        <v>9004.2000000000007</v>
      </c>
      <c r="AD1261">
        <v>9761.8000000000011</v>
      </c>
      <c r="AE1261">
        <v>10505.000000000002</v>
      </c>
      <c r="AF1261">
        <v>11160.200000000003</v>
      </c>
      <c r="AG1261">
        <v>0</v>
      </c>
      <c r="AH1261">
        <v>0</v>
      </c>
      <c r="AI1261">
        <v>0</v>
      </c>
      <c r="AJ1261">
        <v>0</v>
      </c>
      <c r="AK1261">
        <v>0</v>
      </c>
      <c r="AL1261">
        <v>0</v>
      </c>
      <c r="AN1261">
        <v>10107.800000000001</v>
      </c>
      <c r="AO1261">
        <v>0</v>
      </c>
      <c r="AP1261">
        <v>0</v>
      </c>
      <c r="AQ1261">
        <v>0</v>
      </c>
      <c r="AR1261">
        <v>0</v>
      </c>
      <c r="AS1261">
        <v>0</v>
      </c>
      <c r="AT1261">
        <v>0</v>
      </c>
      <c r="AU1261">
        <v>0</v>
      </c>
      <c r="AV1261">
        <v>0</v>
      </c>
      <c r="AW1261">
        <v>0</v>
      </c>
      <c r="AX1261">
        <v>0</v>
      </c>
    </row>
    <row r="1262" spans="1:50">
      <c r="A1262" t="s">
        <v>320</v>
      </c>
      <c r="B1262">
        <v>0</v>
      </c>
      <c r="C1262">
        <v>0</v>
      </c>
      <c r="D1262">
        <v>0</v>
      </c>
      <c r="E1262">
        <v>0</v>
      </c>
      <c r="F1262">
        <v>0</v>
      </c>
      <c r="G1262">
        <v>0</v>
      </c>
      <c r="H1262">
        <v>0</v>
      </c>
      <c r="I1262">
        <v>0</v>
      </c>
      <c r="J1262">
        <v>0</v>
      </c>
      <c r="K1262">
        <v>0</v>
      </c>
      <c r="L1262">
        <v>0</v>
      </c>
      <c r="M1262">
        <v>0</v>
      </c>
      <c r="N1262">
        <v>0</v>
      </c>
      <c r="O1262">
        <v>0</v>
      </c>
      <c r="P1262">
        <v>0</v>
      </c>
      <c r="Q1262">
        <v>0</v>
      </c>
      <c r="R1262">
        <v>0</v>
      </c>
      <c r="S1262">
        <v>0</v>
      </c>
      <c r="T1262">
        <v>0</v>
      </c>
      <c r="U1262">
        <v>0</v>
      </c>
      <c r="V1262">
        <v>0</v>
      </c>
      <c r="W1262">
        <v>0</v>
      </c>
      <c r="X1262">
        <v>0</v>
      </c>
      <c r="Y1262">
        <v>0</v>
      </c>
      <c r="Z1262">
        <v>0</v>
      </c>
      <c r="AA1262">
        <v>0</v>
      </c>
      <c r="AB1262">
        <v>3408.6000000000004</v>
      </c>
      <c r="AC1262">
        <v>0.64280240831964974</v>
      </c>
      <c r="AD1262">
        <v>0.58342254663422555</v>
      </c>
      <c r="AE1262">
        <v>0.50687092979889292</v>
      </c>
      <c r="AF1262">
        <v>0.35436033105992593</v>
      </c>
      <c r="AG1262">
        <v>0</v>
      </c>
      <c r="AH1262">
        <v>0</v>
      </c>
      <c r="AI1262">
        <v>0</v>
      </c>
      <c r="AJ1262">
        <v>0</v>
      </c>
      <c r="AK1262">
        <v>0</v>
      </c>
      <c r="AL1262">
        <v>0</v>
      </c>
      <c r="AM1262">
        <v>8240.2000000000007</v>
      </c>
      <c r="AN1262">
        <v>0</v>
      </c>
      <c r="AO1262">
        <v>0</v>
      </c>
      <c r="AP1262">
        <v>0</v>
      </c>
      <c r="AQ1262">
        <v>0</v>
      </c>
      <c r="AR1262">
        <v>0</v>
      </c>
      <c r="AS1262">
        <v>0</v>
      </c>
      <c r="AT1262">
        <v>0</v>
      </c>
      <c r="AU1262">
        <v>0</v>
      </c>
      <c r="AV1262">
        <v>0</v>
      </c>
      <c r="AW1262">
        <v>0</v>
      </c>
      <c r="AX1262">
        <v>0</v>
      </c>
    </row>
    <row r="1263" spans="1:50">
      <c r="A1263" t="s">
        <v>321</v>
      </c>
      <c r="B1263">
        <v>0</v>
      </c>
      <c r="C1263">
        <v>0</v>
      </c>
      <c r="D1263">
        <v>0</v>
      </c>
      <c r="E1263">
        <v>0</v>
      </c>
      <c r="F1263">
        <v>0</v>
      </c>
      <c r="G1263">
        <v>0</v>
      </c>
      <c r="H1263">
        <v>0</v>
      </c>
      <c r="I1263">
        <v>0</v>
      </c>
      <c r="J1263">
        <v>0</v>
      </c>
      <c r="K1263">
        <v>0</v>
      </c>
      <c r="L1263">
        <v>0</v>
      </c>
      <c r="M1263">
        <v>0</v>
      </c>
      <c r="N1263">
        <v>0</v>
      </c>
      <c r="O1263">
        <v>0</v>
      </c>
      <c r="P1263">
        <v>0</v>
      </c>
      <c r="Q1263">
        <v>0</v>
      </c>
      <c r="R1263">
        <v>0</v>
      </c>
      <c r="S1263">
        <v>0</v>
      </c>
      <c r="T1263">
        <v>0</v>
      </c>
      <c r="U1263">
        <v>0</v>
      </c>
      <c r="V1263">
        <v>0</v>
      </c>
      <c r="W1263">
        <v>0</v>
      </c>
      <c r="X1263">
        <v>0</v>
      </c>
      <c r="Y1263">
        <v>0</v>
      </c>
      <c r="Z1263">
        <v>0</v>
      </c>
      <c r="AA1263">
        <v>0</v>
      </c>
      <c r="AC1263">
        <v>0</v>
      </c>
      <c r="AD1263">
        <v>0</v>
      </c>
      <c r="AE1263">
        <v>0</v>
      </c>
      <c r="AF1263">
        <v>2920.0000000000018</v>
      </c>
      <c r="AG1263">
        <v>0</v>
      </c>
      <c r="AH1263">
        <v>0</v>
      </c>
      <c r="AI1263">
        <v>0</v>
      </c>
      <c r="AJ1263">
        <v>0</v>
      </c>
      <c r="AK1263">
        <v>0</v>
      </c>
      <c r="AL1263">
        <v>0</v>
      </c>
      <c r="AM1263">
        <v>0</v>
      </c>
      <c r="AN1263">
        <v>0</v>
      </c>
      <c r="AO1263">
        <v>0</v>
      </c>
      <c r="AP1263">
        <v>0</v>
      </c>
      <c r="AQ1263">
        <v>0</v>
      </c>
      <c r="AR1263">
        <v>0</v>
      </c>
      <c r="AS1263">
        <v>0</v>
      </c>
      <c r="AT1263">
        <v>0</v>
      </c>
      <c r="AU1263">
        <v>0</v>
      </c>
      <c r="AV1263">
        <v>0</v>
      </c>
      <c r="AW1263">
        <v>0</v>
      </c>
      <c r="AX1263">
        <v>0</v>
      </c>
    </row>
    <row r="1264" spans="1:50">
      <c r="A1264" t="s">
        <v>714</v>
      </c>
      <c r="B1264">
        <v>0</v>
      </c>
      <c r="C1264">
        <v>0</v>
      </c>
      <c r="D1264">
        <v>0</v>
      </c>
      <c r="E1264">
        <v>0</v>
      </c>
      <c r="F1264">
        <v>0</v>
      </c>
      <c r="G1264">
        <v>0</v>
      </c>
      <c r="H1264">
        <v>0</v>
      </c>
      <c r="I1264">
        <v>0</v>
      </c>
      <c r="J1264">
        <v>0</v>
      </c>
      <c r="K1264">
        <v>0</v>
      </c>
      <c r="L1264">
        <v>0</v>
      </c>
      <c r="M1264">
        <v>0</v>
      </c>
      <c r="N1264">
        <v>0</v>
      </c>
      <c r="O1264">
        <v>0</v>
      </c>
      <c r="P1264">
        <v>0</v>
      </c>
      <c r="Q1264">
        <v>0</v>
      </c>
      <c r="R1264">
        <v>0</v>
      </c>
      <c r="S1264">
        <v>0</v>
      </c>
      <c r="T1264">
        <v>0</v>
      </c>
      <c r="U1264">
        <v>0</v>
      </c>
      <c r="V1264">
        <v>0</v>
      </c>
      <c r="W1264">
        <v>0</v>
      </c>
      <c r="X1264">
        <v>0</v>
      </c>
      <c r="Y1264">
        <v>0.5</v>
      </c>
      <c r="Z1264">
        <v>0.51920161697827183</v>
      </c>
      <c r="AA1264">
        <v>0</v>
      </c>
      <c r="AB1264">
        <v>0</v>
      </c>
      <c r="AC1264">
        <v>0</v>
      </c>
      <c r="AD1264">
        <v>0</v>
      </c>
      <c r="AE1264">
        <v>0</v>
      </c>
      <c r="AF1264">
        <v>0</v>
      </c>
      <c r="AG1264">
        <v>0</v>
      </c>
      <c r="AH1264">
        <v>0</v>
      </c>
      <c r="AI1264">
        <v>0</v>
      </c>
      <c r="AJ1264">
        <v>0</v>
      </c>
      <c r="AK1264">
        <v>0</v>
      </c>
      <c r="AL1264">
        <v>0</v>
      </c>
      <c r="AM1264">
        <v>0</v>
      </c>
      <c r="AN1264">
        <v>0</v>
      </c>
      <c r="AO1264">
        <v>0</v>
      </c>
      <c r="AP1264">
        <v>0</v>
      </c>
      <c r="AQ1264">
        <v>0</v>
      </c>
      <c r="AR1264">
        <v>0</v>
      </c>
      <c r="AS1264">
        <v>0</v>
      </c>
      <c r="AT1264">
        <v>0</v>
      </c>
      <c r="AU1264">
        <v>0</v>
      </c>
      <c r="AV1264">
        <v>0</v>
      </c>
      <c r="AW1264">
        <v>0</v>
      </c>
      <c r="AX1264">
        <v>0</v>
      </c>
    </row>
    <row r="1265" spans="1:50">
      <c r="A1265" t="s">
        <v>322</v>
      </c>
      <c r="B1265">
        <v>0</v>
      </c>
      <c r="C1265">
        <v>0</v>
      </c>
      <c r="D1265">
        <v>0</v>
      </c>
      <c r="E1265">
        <v>0</v>
      </c>
      <c r="F1265">
        <v>0</v>
      </c>
      <c r="G1265">
        <v>0</v>
      </c>
      <c r="H1265">
        <v>0</v>
      </c>
      <c r="I1265">
        <v>0</v>
      </c>
      <c r="J1265">
        <v>0</v>
      </c>
      <c r="K1265">
        <v>0</v>
      </c>
      <c r="L1265">
        <v>0</v>
      </c>
      <c r="M1265">
        <v>0</v>
      </c>
      <c r="N1265">
        <v>0</v>
      </c>
      <c r="O1265">
        <v>0</v>
      </c>
      <c r="P1265">
        <v>0</v>
      </c>
      <c r="Q1265">
        <v>0</v>
      </c>
      <c r="R1265">
        <v>0</v>
      </c>
      <c r="S1265">
        <v>0</v>
      </c>
      <c r="T1265">
        <v>0</v>
      </c>
      <c r="U1265">
        <v>0</v>
      </c>
      <c r="V1265">
        <v>0</v>
      </c>
      <c r="W1265">
        <v>0</v>
      </c>
      <c r="X1265">
        <v>0</v>
      </c>
      <c r="Y1265">
        <v>649.4</v>
      </c>
      <c r="Z1265">
        <v>684</v>
      </c>
      <c r="AA1265">
        <v>806.40000000000009</v>
      </c>
      <c r="AB1265">
        <v>1268.8000000000002</v>
      </c>
      <c r="AC1265">
        <v>764</v>
      </c>
      <c r="AD1265">
        <v>757.6</v>
      </c>
      <c r="AE1265">
        <v>743.2</v>
      </c>
      <c r="AF1265">
        <v>655.20000000000005</v>
      </c>
      <c r="AG1265">
        <v>0</v>
      </c>
      <c r="AH1265">
        <v>0</v>
      </c>
      <c r="AI1265">
        <v>0</v>
      </c>
      <c r="AJ1265">
        <v>0</v>
      </c>
      <c r="AK1265">
        <v>0</v>
      </c>
      <c r="AL1265">
        <v>0</v>
      </c>
      <c r="AM1265">
        <v>0</v>
      </c>
      <c r="AN1265">
        <v>0</v>
      </c>
      <c r="AO1265">
        <v>0</v>
      </c>
      <c r="AP1265">
        <v>0</v>
      </c>
      <c r="AQ1265">
        <v>0</v>
      </c>
      <c r="AR1265">
        <v>0</v>
      </c>
      <c r="AS1265">
        <v>0</v>
      </c>
      <c r="AT1265">
        <v>0</v>
      </c>
      <c r="AU1265">
        <v>0</v>
      </c>
      <c r="AV1265">
        <v>0</v>
      </c>
      <c r="AW1265">
        <v>0</v>
      </c>
      <c r="AX1265">
        <v>0</v>
      </c>
    </row>
    <row r="1266" spans="1:50">
      <c r="A1266" t="s">
        <v>715</v>
      </c>
      <c r="B1266">
        <v>0</v>
      </c>
      <c r="C1266">
        <v>0</v>
      </c>
      <c r="D1266">
        <v>0</v>
      </c>
      <c r="E1266">
        <v>0</v>
      </c>
      <c r="F1266">
        <v>0</v>
      </c>
      <c r="G1266">
        <v>0</v>
      </c>
      <c r="H1266">
        <v>0</v>
      </c>
      <c r="I1266">
        <v>0</v>
      </c>
      <c r="J1266">
        <v>0</v>
      </c>
      <c r="K1266">
        <v>0</v>
      </c>
      <c r="L1266">
        <v>0</v>
      </c>
      <c r="M1266">
        <v>0</v>
      </c>
      <c r="N1266">
        <v>0</v>
      </c>
      <c r="O1266">
        <v>0</v>
      </c>
      <c r="P1266">
        <v>0</v>
      </c>
      <c r="Q1266">
        <v>0</v>
      </c>
      <c r="R1266">
        <v>0</v>
      </c>
      <c r="S1266">
        <v>0</v>
      </c>
      <c r="T1266">
        <v>0</v>
      </c>
      <c r="U1266">
        <v>0</v>
      </c>
      <c r="V1266">
        <v>0</v>
      </c>
      <c r="W1266">
        <v>0</v>
      </c>
      <c r="X1266">
        <v>0</v>
      </c>
      <c r="Y1266">
        <v>0.85</v>
      </c>
      <c r="Z1266">
        <v>0.75</v>
      </c>
      <c r="AA1266">
        <v>0.8</v>
      </c>
      <c r="AB1266">
        <v>0.8</v>
      </c>
      <c r="AC1266">
        <v>0.8</v>
      </c>
      <c r="AD1266">
        <v>0.8</v>
      </c>
      <c r="AE1266">
        <v>0.8</v>
      </c>
      <c r="AF1266">
        <v>0.8</v>
      </c>
      <c r="AG1266">
        <v>0</v>
      </c>
      <c r="AH1266">
        <v>0</v>
      </c>
      <c r="AI1266">
        <v>0</v>
      </c>
      <c r="AJ1266">
        <v>0</v>
      </c>
      <c r="AK1266">
        <v>0</v>
      </c>
      <c r="AL1266">
        <v>0</v>
      </c>
      <c r="AM1266">
        <v>0</v>
      </c>
      <c r="AN1266">
        <v>0</v>
      </c>
      <c r="AO1266">
        <v>0</v>
      </c>
      <c r="AP1266">
        <v>0</v>
      </c>
      <c r="AQ1266">
        <v>0</v>
      </c>
      <c r="AR1266">
        <v>0</v>
      </c>
      <c r="AS1266">
        <v>0</v>
      </c>
      <c r="AT1266">
        <v>0</v>
      </c>
      <c r="AU1266">
        <v>0</v>
      </c>
      <c r="AV1266">
        <v>0</v>
      </c>
      <c r="AW1266">
        <v>0</v>
      </c>
      <c r="AX1266">
        <v>0</v>
      </c>
    </row>
    <row r="1267" spans="1:50">
      <c r="A1267" t="s">
        <v>406</v>
      </c>
      <c r="B1267">
        <v>0</v>
      </c>
      <c r="C1267">
        <v>0</v>
      </c>
      <c r="D1267">
        <v>0</v>
      </c>
      <c r="E1267">
        <v>0</v>
      </c>
      <c r="F1267">
        <v>0</v>
      </c>
      <c r="G1267">
        <v>0</v>
      </c>
      <c r="H1267">
        <v>0</v>
      </c>
      <c r="I1267">
        <v>0</v>
      </c>
      <c r="J1267">
        <v>0</v>
      </c>
      <c r="K1267">
        <v>0</v>
      </c>
      <c r="L1267">
        <v>0</v>
      </c>
      <c r="M1267">
        <v>0</v>
      </c>
      <c r="N1267">
        <v>0</v>
      </c>
      <c r="O1267">
        <v>0</v>
      </c>
      <c r="P1267">
        <v>0</v>
      </c>
      <c r="Q1267">
        <v>0</v>
      </c>
      <c r="R1267">
        <v>0</v>
      </c>
      <c r="S1267">
        <v>0</v>
      </c>
      <c r="T1267">
        <v>0</v>
      </c>
      <c r="U1267">
        <v>0</v>
      </c>
      <c r="V1267">
        <v>0</v>
      </c>
      <c r="W1267">
        <v>0</v>
      </c>
      <c r="X1267">
        <v>0</v>
      </c>
      <c r="Y1267">
        <v>0</v>
      </c>
      <c r="Z1267">
        <v>0</v>
      </c>
      <c r="AA1267">
        <v>0</v>
      </c>
      <c r="AB1267">
        <v>0</v>
      </c>
      <c r="AC1267">
        <v>0</v>
      </c>
      <c r="AD1267">
        <v>0</v>
      </c>
      <c r="AE1267">
        <v>0</v>
      </c>
      <c r="AF1267">
        <v>0</v>
      </c>
      <c r="AG1267">
        <v>0</v>
      </c>
      <c r="AH1267">
        <v>0</v>
      </c>
      <c r="AI1267">
        <v>0</v>
      </c>
      <c r="AJ1267">
        <v>0</v>
      </c>
      <c r="AK1267">
        <v>0</v>
      </c>
      <c r="AL1267">
        <v>0</v>
      </c>
      <c r="AM1267">
        <v>0</v>
      </c>
      <c r="AN1267">
        <v>0</v>
      </c>
      <c r="AO1267">
        <v>0</v>
      </c>
      <c r="AP1267">
        <v>0</v>
      </c>
      <c r="AQ1267">
        <v>0</v>
      </c>
      <c r="AR1267">
        <v>0</v>
      </c>
      <c r="AS1267">
        <v>0</v>
      </c>
      <c r="AT1267">
        <v>0</v>
      </c>
      <c r="AU1267">
        <v>0</v>
      </c>
      <c r="AV1267">
        <v>0</v>
      </c>
      <c r="AW1267">
        <v>0</v>
      </c>
      <c r="AX1267">
        <v>0</v>
      </c>
    </row>
    <row r="1268" spans="1:50">
      <c r="A1268">
        <v>0</v>
      </c>
      <c r="B1268">
        <v>0</v>
      </c>
      <c r="C1268">
        <v>0</v>
      </c>
      <c r="D1268">
        <v>0</v>
      </c>
      <c r="E1268">
        <v>0</v>
      </c>
      <c r="F1268">
        <v>0</v>
      </c>
      <c r="G1268">
        <v>0</v>
      </c>
      <c r="H1268">
        <v>0</v>
      </c>
      <c r="I1268">
        <v>0</v>
      </c>
      <c r="J1268">
        <v>0</v>
      </c>
      <c r="K1268">
        <v>0</v>
      </c>
      <c r="L1268">
        <v>0</v>
      </c>
      <c r="M1268">
        <v>0</v>
      </c>
      <c r="N1268">
        <v>0</v>
      </c>
      <c r="O1268">
        <v>0</v>
      </c>
      <c r="P1268">
        <v>0</v>
      </c>
      <c r="Q1268">
        <v>0</v>
      </c>
      <c r="R1268">
        <v>0</v>
      </c>
      <c r="S1268">
        <v>0</v>
      </c>
      <c r="T1268">
        <v>0</v>
      </c>
      <c r="U1268">
        <v>0</v>
      </c>
      <c r="V1268">
        <v>0</v>
      </c>
      <c r="W1268">
        <v>0</v>
      </c>
      <c r="X1268">
        <v>0</v>
      </c>
      <c r="Y1268">
        <v>0</v>
      </c>
      <c r="Z1268">
        <v>0</v>
      </c>
      <c r="AA1268">
        <v>0</v>
      </c>
      <c r="AB1268">
        <v>0</v>
      </c>
      <c r="AC1268">
        <v>0</v>
      </c>
      <c r="AD1268">
        <v>0</v>
      </c>
      <c r="AE1268">
        <v>0</v>
      </c>
      <c r="AF1268">
        <v>0</v>
      </c>
      <c r="AG1268">
        <v>0</v>
      </c>
      <c r="AH1268">
        <v>0</v>
      </c>
      <c r="AI1268">
        <v>0</v>
      </c>
      <c r="AJ1268">
        <v>0</v>
      </c>
      <c r="AK1268">
        <v>0</v>
      </c>
      <c r="AL1268">
        <v>0</v>
      </c>
      <c r="AM1268">
        <v>0</v>
      </c>
      <c r="AN1268">
        <v>0</v>
      </c>
      <c r="AO1268">
        <v>0</v>
      </c>
      <c r="AP1268">
        <v>0</v>
      </c>
      <c r="AQ1268">
        <v>0</v>
      </c>
      <c r="AR1268">
        <v>0</v>
      </c>
      <c r="AS1268">
        <v>0</v>
      </c>
      <c r="AT1268">
        <v>0</v>
      </c>
      <c r="AU1268">
        <v>0</v>
      </c>
      <c r="AV1268">
        <v>0</v>
      </c>
      <c r="AW1268">
        <v>0</v>
      </c>
      <c r="AX1268">
        <v>0</v>
      </c>
    </row>
    <row r="1269" spans="1:50">
      <c r="A1269" t="s">
        <v>704</v>
      </c>
      <c r="B1269">
        <v>0</v>
      </c>
      <c r="C1269">
        <v>0</v>
      </c>
      <c r="D1269">
        <v>0</v>
      </c>
      <c r="E1269">
        <v>0</v>
      </c>
      <c r="F1269">
        <v>0</v>
      </c>
      <c r="G1269">
        <v>0</v>
      </c>
      <c r="H1269">
        <v>0</v>
      </c>
      <c r="I1269">
        <v>0</v>
      </c>
      <c r="J1269">
        <v>0</v>
      </c>
      <c r="K1269">
        <v>0</v>
      </c>
      <c r="L1269">
        <v>0</v>
      </c>
      <c r="M1269">
        <v>0</v>
      </c>
      <c r="N1269">
        <v>0</v>
      </c>
      <c r="O1269">
        <v>0</v>
      </c>
      <c r="P1269">
        <v>0</v>
      </c>
      <c r="Q1269">
        <v>0</v>
      </c>
      <c r="R1269">
        <v>0</v>
      </c>
      <c r="S1269">
        <v>0</v>
      </c>
      <c r="T1269">
        <v>0</v>
      </c>
      <c r="U1269">
        <v>16.488286315872521</v>
      </c>
      <c r="V1269">
        <v>0</v>
      </c>
      <c r="W1269">
        <v>0</v>
      </c>
      <c r="X1269">
        <v>0</v>
      </c>
      <c r="Y1269">
        <v>18.301997810618499</v>
      </c>
      <c r="Z1269">
        <v>17.173115977291161</v>
      </c>
      <c r="AA1269">
        <v>15.808219295980722</v>
      </c>
      <c r="AB1269">
        <v>17.196943035363219</v>
      </c>
      <c r="AC1269">
        <v>16.471798029556648</v>
      </c>
      <c r="AD1269">
        <v>15.455804379562045</v>
      </c>
      <c r="AE1269">
        <v>14.22739736638265</v>
      </c>
      <c r="AF1269">
        <v>15.477248731826897</v>
      </c>
      <c r="AG1269">
        <v>0</v>
      </c>
      <c r="AH1269">
        <v>0</v>
      </c>
      <c r="AI1269">
        <v>0</v>
      </c>
      <c r="AJ1269">
        <v>0</v>
      </c>
      <c r="AK1269">
        <v>0</v>
      </c>
      <c r="AL1269">
        <v>0</v>
      </c>
      <c r="AM1269">
        <v>0</v>
      </c>
      <c r="AN1269">
        <v>61.475280045205395</v>
      </c>
      <c r="AO1269">
        <v>0</v>
      </c>
      <c r="AP1269">
        <v>0</v>
      </c>
      <c r="AQ1269">
        <v>0</v>
      </c>
      <c r="AR1269">
        <v>0</v>
      </c>
      <c r="AS1269">
        <v>0</v>
      </c>
      <c r="AT1269">
        <v>0</v>
      </c>
      <c r="AU1269">
        <v>0</v>
      </c>
      <c r="AV1269">
        <v>0</v>
      </c>
      <c r="AW1269">
        <v>0</v>
      </c>
      <c r="AX1269">
        <v>0</v>
      </c>
    </row>
    <row r="1270" spans="1:50">
      <c r="A1270" t="s">
        <v>390</v>
      </c>
      <c r="B1270">
        <v>0</v>
      </c>
      <c r="C1270">
        <v>0</v>
      </c>
      <c r="D1270">
        <v>0</v>
      </c>
      <c r="E1270">
        <v>0</v>
      </c>
      <c r="F1270">
        <v>0</v>
      </c>
      <c r="G1270">
        <v>0</v>
      </c>
      <c r="H1270">
        <v>0</v>
      </c>
      <c r="I1270">
        <v>0</v>
      </c>
      <c r="J1270">
        <v>0</v>
      </c>
      <c r="K1270">
        <v>0</v>
      </c>
      <c r="L1270">
        <v>0</v>
      </c>
      <c r="M1270">
        <v>0</v>
      </c>
      <c r="N1270">
        <v>0</v>
      </c>
      <c r="O1270">
        <v>0</v>
      </c>
      <c r="P1270">
        <v>0</v>
      </c>
      <c r="Q1270">
        <v>0</v>
      </c>
      <c r="R1270">
        <v>0</v>
      </c>
      <c r="S1270">
        <v>0</v>
      </c>
      <c r="T1270">
        <v>0</v>
      </c>
      <c r="U1270">
        <v>0</v>
      </c>
      <c r="V1270">
        <v>0</v>
      </c>
      <c r="W1270">
        <v>0</v>
      </c>
      <c r="X1270">
        <v>0</v>
      </c>
      <c r="Y1270">
        <v>0.11</v>
      </c>
      <c r="Z1270">
        <v>0.13</v>
      </c>
      <c r="AA1270">
        <v>0</v>
      </c>
      <c r="AB1270">
        <v>0</v>
      </c>
      <c r="AC1270">
        <v>-0.1</v>
      </c>
      <c r="AD1270">
        <v>-0.1</v>
      </c>
      <c r="AE1270">
        <v>-0.1</v>
      </c>
      <c r="AF1270">
        <v>-0.1</v>
      </c>
      <c r="AG1270">
        <v>0</v>
      </c>
      <c r="AH1270">
        <v>0</v>
      </c>
      <c r="AI1270">
        <v>0</v>
      </c>
      <c r="AJ1270">
        <v>0</v>
      </c>
      <c r="AK1270">
        <v>0</v>
      </c>
      <c r="AL1270">
        <v>0</v>
      </c>
      <c r="AM1270">
        <v>0</v>
      </c>
      <c r="AN1270">
        <v>0</v>
      </c>
      <c r="AO1270">
        <v>0</v>
      </c>
      <c r="AP1270">
        <v>0</v>
      </c>
      <c r="AQ1270">
        <v>0</v>
      </c>
      <c r="AR1270">
        <v>0</v>
      </c>
      <c r="AS1270">
        <v>0</v>
      </c>
      <c r="AT1270">
        <v>0</v>
      </c>
      <c r="AU1270">
        <v>0</v>
      </c>
      <c r="AV1270">
        <v>0</v>
      </c>
      <c r="AW1270">
        <v>0</v>
      </c>
      <c r="AX1270">
        <v>0</v>
      </c>
    </row>
    <row r="1271" spans="1:50">
      <c r="A1271" t="s">
        <v>389</v>
      </c>
      <c r="B1271">
        <v>0</v>
      </c>
      <c r="C1271">
        <v>0</v>
      </c>
      <c r="D1271">
        <v>0</v>
      </c>
      <c r="E1271">
        <v>0</v>
      </c>
      <c r="F1271">
        <v>0</v>
      </c>
      <c r="G1271">
        <v>0</v>
      </c>
      <c r="H1271">
        <v>0</v>
      </c>
      <c r="I1271">
        <v>0</v>
      </c>
      <c r="J1271">
        <v>0</v>
      </c>
      <c r="K1271">
        <v>0</v>
      </c>
      <c r="L1271">
        <v>0</v>
      </c>
      <c r="M1271">
        <v>0</v>
      </c>
      <c r="N1271">
        <v>0</v>
      </c>
      <c r="O1271">
        <v>0</v>
      </c>
      <c r="P1271">
        <v>0</v>
      </c>
      <c r="Q1271">
        <v>0</v>
      </c>
      <c r="R1271">
        <v>0</v>
      </c>
      <c r="S1271">
        <v>0</v>
      </c>
      <c r="T1271">
        <v>0</v>
      </c>
      <c r="U1271">
        <v>0</v>
      </c>
      <c r="V1271">
        <v>0</v>
      </c>
      <c r="W1271">
        <v>0</v>
      </c>
      <c r="X1271">
        <v>0</v>
      </c>
      <c r="Y1271">
        <v>0</v>
      </c>
      <c r="Z1271">
        <v>0</v>
      </c>
      <c r="AA1271">
        <v>0</v>
      </c>
      <c r="AB1271">
        <v>0</v>
      </c>
      <c r="AC1271">
        <v>0</v>
      </c>
      <c r="AD1271">
        <v>0</v>
      </c>
      <c r="AE1271">
        <v>0</v>
      </c>
      <c r="AF1271">
        <v>0</v>
      </c>
      <c r="AG1271">
        <v>0</v>
      </c>
      <c r="AH1271">
        <v>0</v>
      </c>
      <c r="AI1271">
        <v>0</v>
      </c>
      <c r="AJ1271">
        <v>0</v>
      </c>
      <c r="AK1271">
        <v>0</v>
      </c>
      <c r="AL1271">
        <v>0</v>
      </c>
      <c r="AM1271">
        <v>0</v>
      </c>
      <c r="AN1271">
        <v>0</v>
      </c>
      <c r="AO1271">
        <v>0</v>
      </c>
      <c r="AP1271">
        <v>0</v>
      </c>
      <c r="AQ1271">
        <v>0</v>
      </c>
      <c r="AR1271">
        <v>0</v>
      </c>
      <c r="AS1271">
        <v>0</v>
      </c>
      <c r="AT1271">
        <v>0</v>
      </c>
      <c r="AU1271">
        <v>0</v>
      </c>
      <c r="AV1271">
        <v>0</v>
      </c>
      <c r="AW1271">
        <v>0</v>
      </c>
      <c r="AX1271">
        <v>0</v>
      </c>
    </row>
    <row r="1272" spans="1:50">
      <c r="A1272" t="s">
        <v>391</v>
      </c>
      <c r="B1272">
        <v>0</v>
      </c>
      <c r="C1272">
        <v>0</v>
      </c>
      <c r="D1272">
        <v>0</v>
      </c>
      <c r="E1272">
        <v>0</v>
      </c>
      <c r="F1272">
        <v>0</v>
      </c>
      <c r="G1272">
        <v>0</v>
      </c>
      <c r="H1272">
        <v>0</v>
      </c>
      <c r="I1272">
        <v>0</v>
      </c>
      <c r="J1272">
        <v>0</v>
      </c>
      <c r="K1272">
        <v>0</v>
      </c>
      <c r="L1272">
        <v>0</v>
      </c>
      <c r="M1272">
        <v>0</v>
      </c>
      <c r="N1272">
        <v>0</v>
      </c>
      <c r="O1272">
        <v>0</v>
      </c>
      <c r="P1272">
        <v>0</v>
      </c>
      <c r="Q1272">
        <v>0</v>
      </c>
      <c r="R1272">
        <v>0</v>
      </c>
      <c r="S1272">
        <v>0</v>
      </c>
      <c r="T1272">
        <v>0</v>
      </c>
      <c r="U1272">
        <v>0</v>
      </c>
      <c r="V1272">
        <v>0</v>
      </c>
      <c r="W1272">
        <v>0</v>
      </c>
      <c r="X1272">
        <v>0</v>
      </c>
      <c r="Y1272">
        <v>0</v>
      </c>
      <c r="Z1272">
        <v>0</v>
      </c>
      <c r="AA1272">
        <v>0</v>
      </c>
      <c r="AB1272">
        <v>0</v>
      </c>
      <c r="AC1272">
        <v>0</v>
      </c>
      <c r="AD1272">
        <v>0</v>
      </c>
      <c r="AE1272">
        <v>0</v>
      </c>
      <c r="AF1272">
        <v>0</v>
      </c>
      <c r="AG1272">
        <v>0</v>
      </c>
      <c r="AH1272">
        <v>0</v>
      </c>
      <c r="AI1272">
        <v>0</v>
      </c>
      <c r="AJ1272">
        <v>0</v>
      </c>
      <c r="AK1272">
        <v>0</v>
      </c>
      <c r="AL1272">
        <v>0</v>
      </c>
      <c r="AM1272">
        <v>0</v>
      </c>
      <c r="AN1272">
        <v>0</v>
      </c>
      <c r="AO1272">
        <v>0</v>
      </c>
      <c r="AP1272">
        <v>0</v>
      </c>
      <c r="AQ1272">
        <v>0</v>
      </c>
      <c r="AR1272">
        <v>0</v>
      </c>
      <c r="AS1272">
        <v>0</v>
      </c>
      <c r="AT1272">
        <v>0</v>
      </c>
      <c r="AU1272">
        <v>0</v>
      </c>
      <c r="AV1272">
        <v>0</v>
      </c>
      <c r="AW1272">
        <v>0</v>
      </c>
      <c r="AX1272">
        <v>0</v>
      </c>
    </row>
    <row r="1273" spans="1:50">
      <c r="A1273" t="s">
        <v>392</v>
      </c>
      <c r="B1273">
        <v>0</v>
      </c>
      <c r="C1273">
        <v>0</v>
      </c>
      <c r="D1273">
        <v>0</v>
      </c>
      <c r="E1273">
        <v>0</v>
      </c>
      <c r="F1273">
        <v>0</v>
      </c>
      <c r="G1273">
        <v>0</v>
      </c>
      <c r="H1273">
        <v>0</v>
      </c>
      <c r="I1273">
        <v>0</v>
      </c>
      <c r="J1273">
        <v>0</v>
      </c>
      <c r="K1273">
        <v>0</v>
      </c>
      <c r="L1273">
        <v>0</v>
      </c>
      <c r="M1273">
        <v>0</v>
      </c>
      <c r="N1273">
        <v>0</v>
      </c>
      <c r="O1273">
        <v>0</v>
      </c>
      <c r="P1273">
        <v>0</v>
      </c>
      <c r="Q1273">
        <v>0</v>
      </c>
      <c r="R1273">
        <v>0</v>
      </c>
      <c r="S1273">
        <v>0</v>
      </c>
      <c r="T1273">
        <v>0</v>
      </c>
      <c r="U1273">
        <v>0</v>
      </c>
      <c r="V1273">
        <v>0</v>
      </c>
      <c r="W1273">
        <v>0</v>
      </c>
      <c r="X1273">
        <v>0</v>
      </c>
      <c r="Y1273">
        <v>0</v>
      </c>
      <c r="Z1273">
        <v>0</v>
      </c>
      <c r="AA1273">
        <v>0</v>
      </c>
      <c r="AB1273">
        <v>0</v>
      </c>
      <c r="AC1273">
        <v>0</v>
      </c>
      <c r="AD1273">
        <v>0</v>
      </c>
      <c r="AE1273">
        <v>0</v>
      </c>
      <c r="AF1273">
        <v>0</v>
      </c>
      <c r="AG1273">
        <v>0</v>
      </c>
      <c r="AH1273">
        <v>0</v>
      </c>
      <c r="AI1273">
        <v>0</v>
      </c>
      <c r="AJ1273">
        <v>0</v>
      </c>
      <c r="AK1273">
        <v>0</v>
      </c>
      <c r="AL1273">
        <v>0</v>
      </c>
      <c r="AM1273">
        <v>0</v>
      </c>
      <c r="AN1273">
        <v>0</v>
      </c>
      <c r="AO1273">
        <v>0</v>
      </c>
      <c r="AP1273">
        <v>0</v>
      </c>
      <c r="AQ1273">
        <v>0</v>
      </c>
      <c r="AR1273">
        <v>0</v>
      </c>
      <c r="AS1273">
        <v>0</v>
      </c>
      <c r="AT1273">
        <v>0</v>
      </c>
      <c r="AU1273">
        <v>0</v>
      </c>
      <c r="AV1273">
        <v>0</v>
      </c>
      <c r="AW1273">
        <v>0</v>
      </c>
      <c r="AX1273">
        <v>0</v>
      </c>
    </row>
    <row r="1274" spans="1:50">
      <c r="A1274">
        <v>0</v>
      </c>
      <c r="B1274">
        <v>0</v>
      </c>
      <c r="C1274">
        <v>0</v>
      </c>
      <c r="D1274">
        <v>0</v>
      </c>
      <c r="E1274">
        <v>0</v>
      </c>
      <c r="F1274">
        <v>0</v>
      </c>
      <c r="G1274">
        <v>0</v>
      </c>
      <c r="H1274">
        <v>0</v>
      </c>
      <c r="I1274">
        <v>0</v>
      </c>
      <c r="J1274">
        <v>0</v>
      </c>
      <c r="K1274">
        <v>0</v>
      </c>
      <c r="L1274">
        <v>0</v>
      </c>
      <c r="M1274">
        <v>0</v>
      </c>
      <c r="N1274">
        <v>0</v>
      </c>
      <c r="O1274">
        <v>0</v>
      </c>
      <c r="P1274">
        <v>0</v>
      </c>
      <c r="Q1274">
        <v>0</v>
      </c>
      <c r="R1274">
        <v>0</v>
      </c>
      <c r="S1274">
        <v>0</v>
      </c>
      <c r="T1274">
        <v>0</v>
      </c>
      <c r="U1274">
        <v>0</v>
      </c>
      <c r="V1274">
        <v>0</v>
      </c>
      <c r="W1274">
        <v>0</v>
      </c>
      <c r="X1274">
        <v>0</v>
      </c>
      <c r="Y1274">
        <v>0</v>
      </c>
      <c r="Z1274">
        <v>0</v>
      </c>
      <c r="AA1274">
        <v>0</v>
      </c>
      <c r="AB1274">
        <v>0</v>
      </c>
      <c r="AC1274">
        <v>0</v>
      </c>
      <c r="AD1274">
        <v>0</v>
      </c>
      <c r="AE1274">
        <v>0</v>
      </c>
      <c r="AF1274">
        <v>0</v>
      </c>
      <c r="AG1274">
        <v>0</v>
      </c>
      <c r="AH1274">
        <v>0</v>
      </c>
      <c r="AI1274">
        <v>0</v>
      </c>
      <c r="AJ1274">
        <v>0</v>
      </c>
      <c r="AK1274">
        <v>0</v>
      </c>
      <c r="AL1274">
        <v>0</v>
      </c>
      <c r="AM1274">
        <v>0</v>
      </c>
      <c r="AN1274">
        <v>0</v>
      </c>
      <c r="AO1274">
        <v>0</v>
      </c>
      <c r="AP1274">
        <v>0</v>
      </c>
      <c r="AQ1274">
        <v>0</v>
      </c>
      <c r="AR1274">
        <v>0</v>
      </c>
      <c r="AS1274">
        <v>0</v>
      </c>
      <c r="AT1274">
        <v>0</v>
      </c>
      <c r="AU1274">
        <v>0</v>
      </c>
      <c r="AV1274">
        <v>0</v>
      </c>
      <c r="AW1274">
        <v>0</v>
      </c>
      <c r="AX1274">
        <v>0</v>
      </c>
    </row>
    <row r="1275" spans="1:50">
      <c r="A1275">
        <v>0</v>
      </c>
      <c r="B1275">
        <v>0</v>
      </c>
      <c r="C1275">
        <v>0</v>
      </c>
      <c r="D1275">
        <v>0</v>
      </c>
      <c r="E1275">
        <v>0</v>
      </c>
      <c r="F1275">
        <v>0</v>
      </c>
      <c r="G1275">
        <v>0</v>
      </c>
      <c r="H1275">
        <v>0</v>
      </c>
      <c r="I1275">
        <v>0</v>
      </c>
      <c r="J1275">
        <v>0</v>
      </c>
      <c r="K1275">
        <v>0</v>
      </c>
      <c r="L1275">
        <v>0</v>
      </c>
      <c r="M1275">
        <v>0</v>
      </c>
      <c r="N1275">
        <v>0</v>
      </c>
      <c r="O1275">
        <v>0</v>
      </c>
      <c r="P1275">
        <v>0</v>
      </c>
      <c r="Q1275">
        <v>0</v>
      </c>
      <c r="R1275">
        <v>0</v>
      </c>
      <c r="S1275">
        <v>0</v>
      </c>
      <c r="T1275">
        <v>0</v>
      </c>
      <c r="U1275">
        <v>0</v>
      </c>
      <c r="V1275">
        <v>0</v>
      </c>
      <c r="W1275">
        <v>0</v>
      </c>
      <c r="X1275">
        <v>0</v>
      </c>
      <c r="Y1275">
        <v>0</v>
      </c>
      <c r="Z1275">
        <v>0</v>
      </c>
      <c r="AA1275">
        <v>0</v>
      </c>
      <c r="AB1275">
        <v>0</v>
      </c>
      <c r="AC1275">
        <v>0</v>
      </c>
      <c r="AD1275">
        <v>0</v>
      </c>
      <c r="AE1275">
        <v>0</v>
      </c>
      <c r="AF1275">
        <v>0</v>
      </c>
      <c r="AG1275">
        <v>0</v>
      </c>
      <c r="AH1275">
        <v>0</v>
      </c>
      <c r="AI1275">
        <v>0</v>
      </c>
      <c r="AJ1275">
        <v>0</v>
      </c>
      <c r="AK1275">
        <v>0</v>
      </c>
      <c r="AL1275">
        <v>0</v>
      </c>
      <c r="AM1275">
        <v>0</v>
      </c>
      <c r="AN1275">
        <v>0</v>
      </c>
      <c r="AO1275">
        <v>0</v>
      </c>
      <c r="AP1275">
        <v>0</v>
      </c>
      <c r="AQ1275">
        <v>0</v>
      </c>
      <c r="AR1275">
        <v>0</v>
      </c>
      <c r="AS1275">
        <v>0</v>
      </c>
      <c r="AT1275">
        <v>0</v>
      </c>
      <c r="AU1275">
        <v>0</v>
      </c>
      <c r="AV1275">
        <v>0</v>
      </c>
      <c r="AW1275">
        <v>0</v>
      </c>
      <c r="AX1275">
        <v>0</v>
      </c>
    </row>
    <row r="1276" spans="1:50">
      <c r="A1276">
        <v>0</v>
      </c>
      <c r="B1276">
        <v>0</v>
      </c>
      <c r="C1276">
        <v>0</v>
      </c>
      <c r="D1276">
        <v>0</v>
      </c>
      <c r="E1276">
        <v>0</v>
      </c>
      <c r="F1276">
        <v>0</v>
      </c>
      <c r="G1276">
        <v>0</v>
      </c>
      <c r="H1276">
        <v>0</v>
      </c>
      <c r="I1276">
        <v>0</v>
      </c>
      <c r="J1276">
        <v>0</v>
      </c>
      <c r="K1276">
        <v>0</v>
      </c>
      <c r="L1276">
        <v>0</v>
      </c>
      <c r="M1276">
        <v>0</v>
      </c>
      <c r="N1276">
        <v>0</v>
      </c>
      <c r="O1276">
        <v>0</v>
      </c>
      <c r="P1276">
        <v>0</v>
      </c>
      <c r="Q1276">
        <v>0</v>
      </c>
      <c r="R1276">
        <v>0</v>
      </c>
      <c r="S1276">
        <v>0</v>
      </c>
      <c r="T1276">
        <v>0</v>
      </c>
      <c r="U1276">
        <v>0</v>
      </c>
      <c r="V1276">
        <v>0</v>
      </c>
      <c r="W1276">
        <v>0</v>
      </c>
      <c r="X1276">
        <v>0</v>
      </c>
      <c r="Y1276">
        <v>0</v>
      </c>
      <c r="Z1276">
        <v>0</v>
      </c>
      <c r="AA1276">
        <v>0</v>
      </c>
      <c r="AB1276">
        <v>0</v>
      </c>
      <c r="AC1276">
        <v>0</v>
      </c>
      <c r="AD1276">
        <v>0</v>
      </c>
      <c r="AE1276">
        <v>0</v>
      </c>
      <c r="AF1276">
        <v>0</v>
      </c>
      <c r="AG1276">
        <v>0</v>
      </c>
      <c r="AH1276">
        <v>0</v>
      </c>
      <c r="AI1276">
        <v>0</v>
      </c>
      <c r="AJ1276">
        <v>0</v>
      </c>
      <c r="AK1276">
        <v>0</v>
      </c>
      <c r="AL1276">
        <v>0</v>
      </c>
      <c r="AM1276">
        <v>0</v>
      </c>
      <c r="AN1276">
        <v>0</v>
      </c>
      <c r="AO1276">
        <v>0</v>
      </c>
      <c r="AP1276">
        <v>0</v>
      </c>
      <c r="AQ1276">
        <v>0</v>
      </c>
      <c r="AR1276">
        <v>0</v>
      </c>
      <c r="AS1276">
        <v>0</v>
      </c>
      <c r="AT1276">
        <v>0</v>
      </c>
      <c r="AU1276">
        <v>0</v>
      </c>
      <c r="AV1276">
        <v>0</v>
      </c>
      <c r="AW1276">
        <v>0</v>
      </c>
      <c r="AX1276">
        <v>0</v>
      </c>
    </row>
    <row r="1277" spans="1:50">
      <c r="A1277">
        <v>0</v>
      </c>
      <c r="B1277">
        <v>0</v>
      </c>
      <c r="C1277">
        <v>0</v>
      </c>
      <c r="D1277">
        <v>0</v>
      </c>
      <c r="E1277">
        <v>0</v>
      </c>
      <c r="F1277">
        <v>0</v>
      </c>
      <c r="G1277">
        <v>0</v>
      </c>
      <c r="H1277">
        <v>0</v>
      </c>
      <c r="I1277">
        <v>0</v>
      </c>
      <c r="J1277">
        <v>0</v>
      </c>
      <c r="K1277">
        <v>0</v>
      </c>
      <c r="L1277">
        <v>0</v>
      </c>
      <c r="M1277">
        <v>0</v>
      </c>
      <c r="N1277">
        <v>0</v>
      </c>
      <c r="O1277">
        <v>0</v>
      </c>
      <c r="P1277">
        <v>0</v>
      </c>
      <c r="Q1277">
        <v>0</v>
      </c>
      <c r="R1277">
        <v>0</v>
      </c>
      <c r="S1277">
        <v>0</v>
      </c>
      <c r="T1277">
        <v>0</v>
      </c>
      <c r="U1277">
        <v>0</v>
      </c>
      <c r="V1277">
        <v>0</v>
      </c>
      <c r="W1277">
        <v>0</v>
      </c>
      <c r="X1277">
        <v>0</v>
      </c>
      <c r="Y1277">
        <v>0</v>
      </c>
      <c r="Z1277">
        <v>0</v>
      </c>
      <c r="AA1277">
        <v>0</v>
      </c>
      <c r="AB1277">
        <v>0</v>
      </c>
      <c r="AC1277">
        <v>0</v>
      </c>
      <c r="AD1277">
        <v>0</v>
      </c>
      <c r="AE1277">
        <v>0</v>
      </c>
      <c r="AF1277">
        <v>0</v>
      </c>
      <c r="AG1277">
        <v>0</v>
      </c>
      <c r="AH1277">
        <v>0</v>
      </c>
      <c r="AI1277">
        <v>0</v>
      </c>
      <c r="AJ1277">
        <v>0</v>
      </c>
      <c r="AK1277">
        <v>0</v>
      </c>
      <c r="AL1277">
        <v>0</v>
      </c>
      <c r="AM1277">
        <v>0</v>
      </c>
      <c r="AN1277">
        <v>0</v>
      </c>
      <c r="AO1277">
        <v>0</v>
      </c>
      <c r="AP1277">
        <v>0</v>
      </c>
      <c r="AQ1277">
        <v>0</v>
      </c>
      <c r="AR1277">
        <v>0</v>
      </c>
      <c r="AS1277">
        <v>0</v>
      </c>
      <c r="AT1277">
        <v>0</v>
      </c>
      <c r="AU1277">
        <v>0</v>
      </c>
      <c r="AV1277">
        <v>0</v>
      </c>
      <c r="AW1277">
        <v>0</v>
      </c>
      <c r="AX1277">
        <v>0</v>
      </c>
    </row>
    <row r="1278" spans="1:50">
      <c r="A1278">
        <v>0</v>
      </c>
      <c r="B1278">
        <v>0</v>
      </c>
      <c r="C1278">
        <v>0</v>
      </c>
      <c r="D1278">
        <v>0</v>
      </c>
      <c r="E1278">
        <v>0</v>
      </c>
      <c r="F1278">
        <v>0</v>
      </c>
      <c r="G1278">
        <v>0</v>
      </c>
      <c r="H1278">
        <v>0</v>
      </c>
      <c r="I1278">
        <v>0</v>
      </c>
      <c r="J1278">
        <v>0</v>
      </c>
      <c r="K1278">
        <v>0</v>
      </c>
      <c r="L1278">
        <v>0</v>
      </c>
      <c r="M1278">
        <v>0</v>
      </c>
      <c r="N1278">
        <v>0</v>
      </c>
      <c r="O1278">
        <v>0</v>
      </c>
      <c r="P1278">
        <v>0</v>
      </c>
      <c r="Q1278">
        <v>0</v>
      </c>
      <c r="R1278">
        <v>0</v>
      </c>
      <c r="S1278">
        <v>0</v>
      </c>
      <c r="T1278">
        <v>0</v>
      </c>
      <c r="U1278">
        <v>0</v>
      </c>
      <c r="V1278">
        <v>0</v>
      </c>
      <c r="W1278">
        <v>0</v>
      </c>
      <c r="X1278">
        <v>0</v>
      </c>
      <c r="Y1278">
        <v>0</v>
      </c>
      <c r="Z1278">
        <v>0</v>
      </c>
      <c r="AA1278">
        <v>0</v>
      </c>
      <c r="AB1278">
        <v>0</v>
      </c>
      <c r="AC1278">
        <v>0</v>
      </c>
      <c r="AD1278">
        <v>0</v>
      </c>
      <c r="AE1278">
        <v>0</v>
      </c>
      <c r="AF1278">
        <v>0</v>
      </c>
      <c r="AG1278">
        <v>0</v>
      </c>
      <c r="AH1278">
        <v>0</v>
      </c>
      <c r="AI1278">
        <v>0</v>
      </c>
      <c r="AJ1278">
        <v>0</v>
      </c>
      <c r="AK1278">
        <v>0</v>
      </c>
      <c r="AL1278">
        <v>0</v>
      </c>
      <c r="AM1278">
        <v>0</v>
      </c>
      <c r="AN1278">
        <v>0</v>
      </c>
      <c r="AO1278">
        <v>0</v>
      </c>
      <c r="AP1278">
        <v>0</v>
      </c>
      <c r="AQ1278">
        <v>0</v>
      </c>
      <c r="AR1278">
        <v>0</v>
      </c>
      <c r="AS1278">
        <v>0</v>
      </c>
      <c r="AT1278">
        <v>0</v>
      </c>
      <c r="AU1278">
        <v>0</v>
      </c>
      <c r="AV1278">
        <v>0</v>
      </c>
      <c r="AW1278">
        <v>0</v>
      </c>
      <c r="AX1278">
        <v>0</v>
      </c>
    </row>
    <row r="1279" spans="1:50">
      <c r="A1279" t="s">
        <v>393</v>
      </c>
      <c r="B1279">
        <v>0</v>
      </c>
      <c r="C1279">
        <v>0</v>
      </c>
      <c r="D1279">
        <v>0</v>
      </c>
      <c r="E1279">
        <v>0</v>
      </c>
      <c r="F1279">
        <v>0</v>
      </c>
      <c r="G1279">
        <v>0</v>
      </c>
      <c r="H1279">
        <v>0</v>
      </c>
      <c r="I1279">
        <v>0</v>
      </c>
      <c r="J1279">
        <v>0</v>
      </c>
      <c r="K1279">
        <v>0</v>
      </c>
      <c r="L1279">
        <v>0</v>
      </c>
      <c r="M1279">
        <v>0</v>
      </c>
      <c r="N1279">
        <v>0</v>
      </c>
      <c r="O1279">
        <v>0</v>
      </c>
      <c r="P1279">
        <v>0</v>
      </c>
      <c r="Q1279">
        <v>0</v>
      </c>
      <c r="R1279">
        <v>0</v>
      </c>
      <c r="S1279">
        <v>0</v>
      </c>
      <c r="T1279">
        <v>0</v>
      </c>
      <c r="U1279">
        <v>0</v>
      </c>
      <c r="V1279">
        <v>0</v>
      </c>
      <c r="W1279">
        <v>0</v>
      </c>
      <c r="X1279">
        <v>0</v>
      </c>
      <c r="Y1279">
        <v>0</v>
      </c>
      <c r="Z1279">
        <v>0</v>
      </c>
      <c r="AA1279">
        <v>0</v>
      </c>
      <c r="AB1279">
        <v>0</v>
      </c>
      <c r="AC1279">
        <v>0</v>
      </c>
      <c r="AD1279">
        <v>0</v>
      </c>
      <c r="AE1279">
        <v>0</v>
      </c>
      <c r="AF1279">
        <v>0</v>
      </c>
      <c r="AG1279">
        <v>0</v>
      </c>
      <c r="AH1279">
        <v>0</v>
      </c>
      <c r="AI1279">
        <v>0</v>
      </c>
      <c r="AJ1279">
        <v>0</v>
      </c>
      <c r="AK1279">
        <v>0</v>
      </c>
      <c r="AL1279">
        <v>0</v>
      </c>
      <c r="AM1279">
        <v>0</v>
      </c>
      <c r="AN1279">
        <v>0</v>
      </c>
      <c r="AO1279">
        <v>0</v>
      </c>
      <c r="AP1279">
        <v>0</v>
      </c>
      <c r="AQ1279">
        <v>0</v>
      </c>
      <c r="AR1279">
        <v>0</v>
      </c>
      <c r="AS1279">
        <v>0</v>
      </c>
      <c r="AT1279">
        <v>0</v>
      </c>
      <c r="AU1279">
        <v>0</v>
      </c>
      <c r="AV1279">
        <v>0</v>
      </c>
      <c r="AW1279">
        <v>0</v>
      </c>
      <c r="AX1279">
        <v>0</v>
      </c>
    </row>
    <row r="1280" spans="1:50">
      <c r="A1280" t="s">
        <v>459</v>
      </c>
      <c r="B1280">
        <v>0</v>
      </c>
      <c r="C1280">
        <v>0</v>
      </c>
      <c r="D1280">
        <v>0</v>
      </c>
      <c r="E1280">
        <v>0</v>
      </c>
      <c r="F1280">
        <v>0</v>
      </c>
      <c r="G1280">
        <v>0</v>
      </c>
      <c r="H1280">
        <v>0</v>
      </c>
      <c r="I1280">
        <v>0</v>
      </c>
      <c r="J1280">
        <v>0</v>
      </c>
      <c r="K1280">
        <v>0</v>
      </c>
      <c r="L1280">
        <v>0</v>
      </c>
      <c r="M1280">
        <v>0</v>
      </c>
      <c r="N1280">
        <v>0</v>
      </c>
      <c r="O1280">
        <v>0</v>
      </c>
      <c r="P1280">
        <v>0</v>
      </c>
      <c r="Q1280">
        <v>0</v>
      </c>
      <c r="R1280">
        <v>0</v>
      </c>
      <c r="S1280">
        <v>0</v>
      </c>
      <c r="T1280">
        <v>0</v>
      </c>
      <c r="U1280">
        <v>0</v>
      </c>
      <c r="V1280">
        <v>0</v>
      </c>
      <c r="W1280">
        <v>0</v>
      </c>
      <c r="X1280">
        <v>0</v>
      </c>
      <c r="Y1280">
        <v>0</v>
      </c>
      <c r="Z1280">
        <v>0</v>
      </c>
      <c r="AA1280">
        <v>0</v>
      </c>
      <c r="AB1280">
        <v>0</v>
      </c>
      <c r="AC1280">
        <v>0</v>
      </c>
      <c r="AD1280">
        <v>0</v>
      </c>
      <c r="AE1280">
        <v>0</v>
      </c>
      <c r="AF1280">
        <v>0</v>
      </c>
      <c r="AG1280">
        <v>0</v>
      </c>
      <c r="AH1280">
        <v>0</v>
      </c>
      <c r="AI1280">
        <v>0</v>
      </c>
      <c r="AJ1280">
        <v>0</v>
      </c>
      <c r="AK1280">
        <v>0</v>
      </c>
      <c r="AL1280">
        <v>0</v>
      </c>
      <c r="AM1280">
        <v>0</v>
      </c>
      <c r="AN1280">
        <v>0</v>
      </c>
      <c r="AO1280">
        <v>0</v>
      </c>
      <c r="AP1280">
        <v>0</v>
      </c>
      <c r="AQ1280">
        <v>0</v>
      </c>
      <c r="AR1280">
        <v>0</v>
      </c>
      <c r="AS1280">
        <v>0</v>
      </c>
      <c r="AT1280">
        <v>0</v>
      </c>
      <c r="AU1280">
        <v>0</v>
      </c>
      <c r="AV1280">
        <v>0</v>
      </c>
      <c r="AW1280">
        <v>0</v>
      </c>
      <c r="AX1280">
        <v>0</v>
      </c>
    </row>
    <row r="1281" spans="1:50">
      <c r="A1281" t="s">
        <v>460</v>
      </c>
      <c r="B1281">
        <v>0</v>
      </c>
      <c r="C1281">
        <v>0</v>
      </c>
      <c r="D1281">
        <v>0</v>
      </c>
      <c r="E1281">
        <v>0</v>
      </c>
      <c r="F1281">
        <v>0</v>
      </c>
      <c r="G1281">
        <v>0</v>
      </c>
      <c r="H1281">
        <v>0</v>
      </c>
      <c r="I1281">
        <v>0</v>
      </c>
      <c r="J1281">
        <v>0</v>
      </c>
      <c r="K1281">
        <v>0</v>
      </c>
      <c r="L1281">
        <v>0</v>
      </c>
      <c r="M1281">
        <v>0</v>
      </c>
      <c r="N1281">
        <v>0</v>
      </c>
      <c r="O1281">
        <v>0</v>
      </c>
      <c r="P1281">
        <v>0</v>
      </c>
      <c r="Q1281">
        <v>0</v>
      </c>
      <c r="R1281">
        <v>0</v>
      </c>
      <c r="S1281">
        <v>0</v>
      </c>
      <c r="T1281">
        <v>0</v>
      </c>
      <c r="U1281">
        <v>0</v>
      </c>
      <c r="V1281">
        <v>0</v>
      </c>
      <c r="W1281">
        <v>0</v>
      </c>
      <c r="X1281">
        <v>0</v>
      </c>
      <c r="Y1281">
        <v>0</v>
      </c>
      <c r="Z1281">
        <v>0</v>
      </c>
      <c r="AA1281">
        <v>0</v>
      </c>
      <c r="AB1281">
        <v>0</v>
      </c>
      <c r="AC1281">
        <v>0</v>
      </c>
      <c r="AD1281">
        <v>0</v>
      </c>
      <c r="AE1281">
        <v>0</v>
      </c>
      <c r="AF1281">
        <v>0</v>
      </c>
      <c r="AG1281">
        <v>0</v>
      </c>
      <c r="AH1281">
        <v>0</v>
      </c>
      <c r="AI1281">
        <v>0</v>
      </c>
      <c r="AJ1281">
        <v>0</v>
      </c>
      <c r="AK1281">
        <v>0</v>
      </c>
      <c r="AL1281">
        <v>0</v>
      </c>
      <c r="AM1281">
        <v>0</v>
      </c>
      <c r="AN1281">
        <v>0</v>
      </c>
      <c r="AO1281">
        <v>0</v>
      </c>
      <c r="AP1281">
        <v>0</v>
      </c>
      <c r="AQ1281">
        <v>0</v>
      </c>
      <c r="AR1281">
        <v>0</v>
      </c>
      <c r="AS1281">
        <v>0</v>
      </c>
      <c r="AT1281">
        <v>0</v>
      </c>
      <c r="AU1281">
        <v>0</v>
      </c>
      <c r="AV1281">
        <v>0</v>
      </c>
      <c r="AW1281">
        <v>0</v>
      </c>
      <c r="AX1281">
        <v>0</v>
      </c>
    </row>
    <row r="1282" spans="1:50">
      <c r="A1282">
        <v>0</v>
      </c>
      <c r="B1282">
        <v>0</v>
      </c>
      <c r="C1282">
        <v>0</v>
      </c>
      <c r="D1282">
        <v>0</v>
      </c>
      <c r="E1282">
        <v>0</v>
      </c>
      <c r="F1282">
        <v>0</v>
      </c>
      <c r="G1282">
        <v>0</v>
      </c>
      <c r="H1282">
        <v>0</v>
      </c>
      <c r="I1282">
        <v>0</v>
      </c>
      <c r="J1282">
        <v>0</v>
      </c>
      <c r="K1282">
        <v>0</v>
      </c>
      <c r="L1282">
        <v>0</v>
      </c>
      <c r="M1282">
        <v>0</v>
      </c>
      <c r="N1282">
        <v>0</v>
      </c>
      <c r="O1282">
        <v>0</v>
      </c>
      <c r="P1282">
        <v>0</v>
      </c>
      <c r="Q1282">
        <v>0</v>
      </c>
      <c r="R1282">
        <v>0</v>
      </c>
      <c r="S1282">
        <v>0</v>
      </c>
      <c r="T1282">
        <v>0</v>
      </c>
      <c r="U1282">
        <v>0</v>
      </c>
      <c r="V1282">
        <v>0</v>
      </c>
      <c r="W1282">
        <v>0</v>
      </c>
      <c r="X1282">
        <v>0</v>
      </c>
      <c r="Y1282">
        <v>0</v>
      </c>
      <c r="Z1282">
        <v>0</v>
      </c>
      <c r="AA1282">
        <v>0</v>
      </c>
      <c r="AB1282">
        <v>0</v>
      </c>
      <c r="AC1282">
        <v>0</v>
      </c>
      <c r="AD1282">
        <v>0</v>
      </c>
      <c r="AE1282">
        <v>0</v>
      </c>
      <c r="AF1282">
        <v>0</v>
      </c>
      <c r="AG1282">
        <v>0</v>
      </c>
      <c r="AH1282">
        <v>0</v>
      </c>
      <c r="AI1282">
        <v>0</v>
      </c>
      <c r="AJ1282">
        <v>0</v>
      </c>
      <c r="AK1282">
        <v>0</v>
      </c>
      <c r="AL1282">
        <v>0</v>
      </c>
      <c r="AM1282">
        <v>0</v>
      </c>
      <c r="AN1282">
        <v>0</v>
      </c>
      <c r="AO1282">
        <v>0</v>
      </c>
      <c r="AP1282">
        <v>0</v>
      </c>
      <c r="AQ1282">
        <v>0</v>
      </c>
      <c r="AR1282">
        <v>0</v>
      </c>
      <c r="AS1282">
        <v>0</v>
      </c>
      <c r="AT1282">
        <v>0</v>
      </c>
      <c r="AU1282">
        <v>0</v>
      </c>
      <c r="AV1282">
        <v>0</v>
      </c>
      <c r="AW1282">
        <v>0</v>
      </c>
      <c r="AX1282">
        <v>0</v>
      </c>
    </row>
    <row r="1283" spans="1:50">
      <c r="A1283" t="s">
        <v>558</v>
      </c>
      <c r="B1283">
        <v>0</v>
      </c>
      <c r="C1283">
        <v>0</v>
      </c>
      <c r="D1283">
        <v>0</v>
      </c>
      <c r="E1283">
        <v>0</v>
      </c>
      <c r="F1283">
        <v>0</v>
      </c>
      <c r="G1283">
        <v>0</v>
      </c>
      <c r="H1283">
        <v>0</v>
      </c>
      <c r="I1283">
        <v>0</v>
      </c>
      <c r="J1283">
        <v>0</v>
      </c>
      <c r="K1283">
        <v>0</v>
      </c>
      <c r="L1283">
        <v>0</v>
      </c>
      <c r="M1283">
        <v>0</v>
      </c>
      <c r="N1283">
        <v>0</v>
      </c>
      <c r="O1283">
        <v>0</v>
      </c>
      <c r="P1283">
        <v>0</v>
      </c>
      <c r="Q1283">
        <v>0</v>
      </c>
      <c r="R1283">
        <v>0</v>
      </c>
      <c r="S1283">
        <v>0</v>
      </c>
      <c r="T1283">
        <v>0</v>
      </c>
      <c r="U1283">
        <v>0</v>
      </c>
      <c r="V1283">
        <v>0</v>
      </c>
      <c r="W1283">
        <v>0</v>
      </c>
      <c r="X1283">
        <v>0</v>
      </c>
      <c r="Y1283">
        <v>0</v>
      </c>
      <c r="Z1283">
        <v>0</v>
      </c>
      <c r="AA1283">
        <v>0</v>
      </c>
      <c r="AB1283">
        <v>0</v>
      </c>
      <c r="AC1283">
        <v>0</v>
      </c>
      <c r="AD1283">
        <v>0</v>
      </c>
      <c r="AE1283">
        <v>0</v>
      </c>
      <c r="AF1283">
        <v>0</v>
      </c>
      <c r="AG1283">
        <v>0</v>
      </c>
      <c r="AH1283">
        <v>0</v>
      </c>
      <c r="AI1283">
        <v>0</v>
      </c>
      <c r="AJ1283">
        <v>0</v>
      </c>
      <c r="AK1283">
        <v>0</v>
      </c>
      <c r="AL1283">
        <v>0</v>
      </c>
      <c r="AM1283">
        <v>0</v>
      </c>
      <c r="AN1283">
        <v>0</v>
      </c>
      <c r="AO1283">
        <v>0</v>
      </c>
      <c r="AP1283">
        <v>0</v>
      </c>
      <c r="AQ1283">
        <v>0</v>
      </c>
      <c r="AR1283">
        <v>0</v>
      </c>
      <c r="AS1283">
        <v>0</v>
      </c>
      <c r="AT1283">
        <v>0</v>
      </c>
      <c r="AU1283">
        <v>0</v>
      </c>
      <c r="AV1283">
        <v>0</v>
      </c>
      <c r="AW1283">
        <v>0</v>
      </c>
      <c r="AX1283">
        <v>0</v>
      </c>
    </row>
    <row r="1284" spans="1:50">
      <c r="A1284" t="s">
        <v>459</v>
      </c>
      <c r="B1284">
        <v>0</v>
      </c>
      <c r="C1284">
        <v>0</v>
      </c>
      <c r="D1284">
        <v>0</v>
      </c>
      <c r="E1284">
        <v>0</v>
      </c>
      <c r="F1284">
        <v>0</v>
      </c>
      <c r="G1284">
        <v>0</v>
      </c>
      <c r="H1284">
        <v>0</v>
      </c>
      <c r="I1284">
        <v>0</v>
      </c>
      <c r="J1284">
        <v>0</v>
      </c>
      <c r="K1284">
        <v>0</v>
      </c>
      <c r="L1284">
        <v>0</v>
      </c>
      <c r="M1284">
        <v>0</v>
      </c>
      <c r="N1284">
        <v>0</v>
      </c>
      <c r="O1284">
        <v>0</v>
      </c>
      <c r="P1284">
        <v>0</v>
      </c>
      <c r="Q1284">
        <v>0</v>
      </c>
      <c r="R1284">
        <v>0</v>
      </c>
      <c r="S1284">
        <v>0</v>
      </c>
      <c r="T1284">
        <v>0</v>
      </c>
      <c r="U1284">
        <v>0</v>
      </c>
      <c r="V1284">
        <v>0</v>
      </c>
      <c r="W1284">
        <v>0</v>
      </c>
      <c r="X1284">
        <v>0</v>
      </c>
      <c r="Y1284">
        <v>0</v>
      </c>
      <c r="Z1284">
        <v>0</v>
      </c>
      <c r="AA1284">
        <v>0</v>
      </c>
      <c r="AB1284">
        <v>0</v>
      </c>
      <c r="AC1284">
        <v>0</v>
      </c>
      <c r="AD1284">
        <v>0</v>
      </c>
      <c r="AE1284">
        <v>0</v>
      </c>
      <c r="AF1284">
        <v>0</v>
      </c>
      <c r="AG1284">
        <v>0</v>
      </c>
      <c r="AH1284">
        <v>0</v>
      </c>
      <c r="AI1284">
        <v>0</v>
      </c>
      <c r="AJ1284">
        <v>0</v>
      </c>
      <c r="AK1284">
        <v>0</v>
      </c>
      <c r="AL1284">
        <v>0</v>
      </c>
      <c r="AM1284">
        <v>0</v>
      </c>
      <c r="AN1284">
        <v>0</v>
      </c>
      <c r="AO1284">
        <v>0</v>
      </c>
      <c r="AP1284">
        <v>0</v>
      </c>
      <c r="AQ1284">
        <v>0</v>
      </c>
      <c r="AR1284">
        <v>0</v>
      </c>
      <c r="AS1284">
        <v>0</v>
      </c>
      <c r="AT1284">
        <v>0</v>
      </c>
      <c r="AU1284">
        <v>0</v>
      </c>
      <c r="AV1284">
        <v>0</v>
      </c>
      <c r="AW1284">
        <v>0</v>
      </c>
      <c r="AX1284">
        <v>0</v>
      </c>
    </row>
    <row r="1285" spans="1:50">
      <c r="A1285" t="s">
        <v>325</v>
      </c>
      <c r="B1285">
        <v>0</v>
      </c>
      <c r="C1285">
        <v>0</v>
      </c>
      <c r="D1285">
        <v>0</v>
      </c>
      <c r="E1285">
        <v>0</v>
      </c>
      <c r="F1285">
        <v>0</v>
      </c>
      <c r="G1285">
        <v>0</v>
      </c>
      <c r="H1285">
        <v>0</v>
      </c>
      <c r="I1285">
        <v>0</v>
      </c>
      <c r="J1285">
        <v>0</v>
      </c>
      <c r="K1285">
        <v>0</v>
      </c>
      <c r="L1285">
        <v>0</v>
      </c>
      <c r="M1285">
        <v>0</v>
      </c>
      <c r="N1285">
        <v>0</v>
      </c>
      <c r="O1285">
        <v>0</v>
      </c>
      <c r="P1285">
        <v>0</v>
      </c>
      <c r="Q1285">
        <v>0</v>
      </c>
      <c r="R1285">
        <v>0</v>
      </c>
      <c r="S1285">
        <v>0</v>
      </c>
      <c r="T1285">
        <v>0</v>
      </c>
      <c r="U1285">
        <v>0</v>
      </c>
      <c r="V1285">
        <v>0</v>
      </c>
      <c r="W1285">
        <v>0</v>
      </c>
      <c r="X1285">
        <v>0</v>
      </c>
      <c r="Y1285">
        <v>0</v>
      </c>
      <c r="Z1285">
        <v>0</v>
      </c>
      <c r="AA1285">
        <v>0</v>
      </c>
      <c r="AB1285">
        <v>0</v>
      </c>
      <c r="AC1285">
        <v>0</v>
      </c>
      <c r="AD1285">
        <v>0</v>
      </c>
      <c r="AE1285">
        <v>0</v>
      </c>
      <c r="AF1285">
        <v>0</v>
      </c>
      <c r="AG1285">
        <v>0</v>
      </c>
      <c r="AH1285">
        <v>0</v>
      </c>
      <c r="AI1285">
        <v>0</v>
      </c>
      <c r="AJ1285">
        <v>0</v>
      </c>
      <c r="AK1285">
        <v>0</v>
      </c>
      <c r="AL1285">
        <v>0</v>
      </c>
      <c r="AM1285">
        <v>0</v>
      </c>
      <c r="AN1285">
        <v>0</v>
      </c>
      <c r="AO1285">
        <v>0</v>
      </c>
      <c r="AP1285">
        <v>0</v>
      </c>
      <c r="AQ1285">
        <v>0</v>
      </c>
      <c r="AR1285">
        <v>0</v>
      </c>
      <c r="AS1285">
        <v>0</v>
      </c>
      <c r="AT1285">
        <v>0</v>
      </c>
      <c r="AU1285">
        <v>0</v>
      </c>
      <c r="AV1285">
        <v>0</v>
      </c>
      <c r="AW1285">
        <v>0</v>
      </c>
      <c r="AX1285">
        <v>0</v>
      </c>
    </row>
    <row r="1286" spans="1:50">
      <c r="A1286" t="s">
        <v>557</v>
      </c>
      <c r="B1286">
        <v>0</v>
      </c>
      <c r="C1286">
        <v>0</v>
      </c>
      <c r="D1286">
        <v>0</v>
      </c>
      <c r="E1286">
        <v>0</v>
      </c>
      <c r="F1286">
        <v>0</v>
      </c>
      <c r="G1286">
        <v>0</v>
      </c>
      <c r="H1286">
        <v>0</v>
      </c>
      <c r="I1286">
        <v>0</v>
      </c>
      <c r="J1286">
        <v>0</v>
      </c>
      <c r="K1286">
        <v>0</v>
      </c>
      <c r="L1286">
        <v>0</v>
      </c>
      <c r="M1286">
        <v>0</v>
      </c>
      <c r="N1286">
        <v>0</v>
      </c>
      <c r="O1286">
        <v>0</v>
      </c>
      <c r="P1286">
        <v>0</v>
      </c>
      <c r="Q1286">
        <v>0</v>
      </c>
      <c r="R1286">
        <v>0</v>
      </c>
      <c r="S1286">
        <v>0</v>
      </c>
      <c r="T1286">
        <v>0</v>
      </c>
      <c r="U1286">
        <v>0</v>
      </c>
      <c r="V1286">
        <v>0</v>
      </c>
      <c r="W1286">
        <v>0</v>
      </c>
      <c r="X1286">
        <v>0</v>
      </c>
      <c r="Y1286">
        <v>0</v>
      </c>
      <c r="Z1286">
        <v>0</v>
      </c>
      <c r="AA1286">
        <v>0</v>
      </c>
      <c r="AB1286">
        <v>0</v>
      </c>
      <c r="AC1286">
        <v>0</v>
      </c>
      <c r="AD1286">
        <v>0</v>
      </c>
      <c r="AE1286">
        <v>0</v>
      </c>
      <c r="AF1286">
        <v>0</v>
      </c>
      <c r="AG1286">
        <v>0</v>
      </c>
      <c r="AH1286">
        <v>0</v>
      </c>
      <c r="AI1286">
        <v>0</v>
      </c>
      <c r="AJ1286">
        <v>0</v>
      </c>
      <c r="AK1286">
        <v>0</v>
      </c>
      <c r="AL1286">
        <v>0</v>
      </c>
      <c r="AM1286">
        <v>0</v>
      </c>
      <c r="AN1286">
        <v>0</v>
      </c>
      <c r="AO1286">
        <v>0</v>
      </c>
      <c r="AP1286">
        <v>0</v>
      </c>
      <c r="AQ1286">
        <v>0</v>
      </c>
      <c r="AR1286">
        <v>0</v>
      </c>
      <c r="AS1286">
        <v>0</v>
      </c>
      <c r="AT1286">
        <v>0</v>
      </c>
      <c r="AU1286">
        <v>0</v>
      </c>
      <c r="AV1286">
        <v>0</v>
      </c>
      <c r="AW1286">
        <v>0</v>
      </c>
      <c r="AX1286">
        <v>0</v>
      </c>
    </row>
    <row r="1287" spans="1:50">
      <c r="A1287">
        <v>0</v>
      </c>
      <c r="B1287">
        <v>0</v>
      </c>
      <c r="C1287">
        <v>0</v>
      </c>
      <c r="D1287">
        <v>0</v>
      </c>
      <c r="E1287">
        <v>0</v>
      </c>
      <c r="F1287">
        <v>0</v>
      </c>
      <c r="G1287">
        <v>0</v>
      </c>
      <c r="H1287">
        <v>0</v>
      </c>
      <c r="I1287">
        <v>0</v>
      </c>
      <c r="J1287">
        <v>0</v>
      </c>
      <c r="K1287">
        <v>0</v>
      </c>
      <c r="L1287">
        <v>0</v>
      </c>
      <c r="M1287">
        <v>0</v>
      </c>
      <c r="N1287">
        <v>0</v>
      </c>
      <c r="O1287">
        <v>0</v>
      </c>
      <c r="P1287">
        <v>0</v>
      </c>
      <c r="Q1287">
        <v>0</v>
      </c>
      <c r="R1287">
        <v>0</v>
      </c>
      <c r="S1287">
        <v>0</v>
      </c>
      <c r="T1287">
        <v>0</v>
      </c>
      <c r="U1287">
        <v>0</v>
      </c>
      <c r="V1287">
        <v>0</v>
      </c>
      <c r="W1287">
        <v>0</v>
      </c>
      <c r="X1287">
        <v>0</v>
      </c>
      <c r="Y1287">
        <v>0</v>
      </c>
      <c r="Z1287">
        <v>0</v>
      </c>
      <c r="AA1287">
        <v>0</v>
      </c>
      <c r="AB1287">
        <v>0</v>
      </c>
      <c r="AC1287">
        <v>0</v>
      </c>
      <c r="AD1287">
        <v>0</v>
      </c>
      <c r="AE1287">
        <v>0</v>
      </c>
      <c r="AF1287">
        <v>0</v>
      </c>
      <c r="AG1287">
        <v>0</v>
      </c>
      <c r="AH1287">
        <v>0</v>
      </c>
      <c r="AI1287">
        <v>0</v>
      </c>
      <c r="AJ1287">
        <v>0</v>
      </c>
      <c r="AK1287">
        <v>0</v>
      </c>
      <c r="AL1287">
        <v>0</v>
      </c>
      <c r="AM1287">
        <v>0</v>
      </c>
      <c r="AN1287">
        <v>0</v>
      </c>
      <c r="AO1287">
        <v>0</v>
      </c>
      <c r="AP1287">
        <v>0</v>
      </c>
      <c r="AQ1287">
        <v>0</v>
      </c>
      <c r="AR1287">
        <v>0</v>
      </c>
      <c r="AS1287">
        <v>0</v>
      </c>
      <c r="AT1287">
        <v>0</v>
      </c>
      <c r="AU1287">
        <v>0</v>
      </c>
      <c r="AV1287">
        <v>0</v>
      </c>
      <c r="AW1287">
        <v>0</v>
      </c>
      <c r="AX1287">
        <v>0</v>
      </c>
    </row>
    <row r="1288" spans="1:50">
      <c r="A1288">
        <v>0</v>
      </c>
      <c r="B1288">
        <v>0</v>
      </c>
      <c r="C1288">
        <v>0</v>
      </c>
      <c r="D1288">
        <v>0</v>
      </c>
      <c r="E1288">
        <v>0</v>
      </c>
      <c r="F1288">
        <v>0</v>
      </c>
      <c r="G1288">
        <v>0</v>
      </c>
      <c r="H1288">
        <v>0</v>
      </c>
      <c r="I1288">
        <v>0</v>
      </c>
      <c r="J1288">
        <v>0</v>
      </c>
      <c r="K1288">
        <v>0</v>
      </c>
      <c r="L1288">
        <v>0</v>
      </c>
      <c r="M1288">
        <v>0</v>
      </c>
      <c r="N1288">
        <v>0</v>
      </c>
      <c r="O1288">
        <v>0</v>
      </c>
      <c r="P1288">
        <v>0</v>
      </c>
      <c r="Q1288">
        <v>0</v>
      </c>
      <c r="R1288">
        <v>0</v>
      </c>
      <c r="S1288">
        <v>0</v>
      </c>
      <c r="T1288">
        <v>0</v>
      </c>
      <c r="U1288">
        <v>0</v>
      </c>
      <c r="V1288">
        <v>0</v>
      </c>
      <c r="W1288">
        <v>0</v>
      </c>
      <c r="X1288">
        <v>0</v>
      </c>
      <c r="Y1288">
        <v>0</v>
      </c>
      <c r="Z1288">
        <v>0</v>
      </c>
      <c r="AA1288">
        <v>0</v>
      </c>
      <c r="AB1288">
        <v>0</v>
      </c>
      <c r="AC1288">
        <v>0</v>
      </c>
      <c r="AD1288">
        <v>0</v>
      </c>
      <c r="AE1288">
        <v>0</v>
      </c>
      <c r="AF1288">
        <v>0</v>
      </c>
      <c r="AG1288">
        <v>0</v>
      </c>
      <c r="AH1288">
        <v>0</v>
      </c>
      <c r="AI1288">
        <v>0</v>
      </c>
      <c r="AJ1288">
        <v>0</v>
      </c>
      <c r="AK1288">
        <v>0</v>
      </c>
      <c r="AL1288">
        <v>0</v>
      </c>
      <c r="AM1288">
        <v>0</v>
      </c>
      <c r="AN1288">
        <v>0</v>
      </c>
      <c r="AO1288">
        <v>0</v>
      </c>
      <c r="AP1288">
        <v>0</v>
      </c>
      <c r="AQ1288">
        <v>0</v>
      </c>
      <c r="AR1288">
        <v>0</v>
      </c>
      <c r="AS1288">
        <v>0</v>
      </c>
      <c r="AT1288">
        <v>0</v>
      </c>
      <c r="AU1288">
        <v>0</v>
      </c>
      <c r="AV1288">
        <v>0</v>
      </c>
      <c r="AW1288">
        <v>0</v>
      </c>
      <c r="AX1288">
        <v>0</v>
      </c>
    </row>
    <row r="1289" spans="1:50">
      <c r="A1289">
        <v>0</v>
      </c>
      <c r="B1289">
        <v>0</v>
      </c>
      <c r="C1289">
        <v>0</v>
      </c>
      <c r="D1289">
        <v>0</v>
      </c>
      <c r="E1289">
        <v>0</v>
      </c>
      <c r="F1289">
        <v>0</v>
      </c>
      <c r="G1289">
        <v>0</v>
      </c>
      <c r="H1289">
        <v>0</v>
      </c>
      <c r="I1289">
        <v>0</v>
      </c>
      <c r="J1289">
        <v>0</v>
      </c>
      <c r="K1289">
        <v>0</v>
      </c>
      <c r="L1289">
        <v>0</v>
      </c>
      <c r="M1289">
        <v>0</v>
      </c>
      <c r="N1289">
        <v>0</v>
      </c>
      <c r="O1289">
        <v>0</v>
      </c>
      <c r="P1289">
        <v>0</v>
      </c>
      <c r="Q1289">
        <v>0</v>
      </c>
      <c r="R1289">
        <v>0</v>
      </c>
      <c r="S1289">
        <v>0</v>
      </c>
      <c r="T1289">
        <v>0</v>
      </c>
      <c r="U1289">
        <v>0</v>
      </c>
      <c r="V1289">
        <v>0</v>
      </c>
      <c r="W1289">
        <v>0</v>
      </c>
      <c r="X1289">
        <v>0</v>
      </c>
      <c r="Y1289">
        <v>0</v>
      </c>
      <c r="Z1289">
        <v>0</v>
      </c>
      <c r="AA1289">
        <v>0</v>
      </c>
      <c r="AB1289">
        <v>0</v>
      </c>
      <c r="AC1289">
        <v>0</v>
      </c>
      <c r="AD1289">
        <v>0</v>
      </c>
      <c r="AE1289">
        <v>0</v>
      </c>
      <c r="AF1289">
        <v>0</v>
      </c>
      <c r="AG1289">
        <v>0</v>
      </c>
      <c r="AH1289">
        <v>0</v>
      </c>
      <c r="AI1289">
        <v>0</v>
      </c>
      <c r="AJ1289">
        <v>0</v>
      </c>
      <c r="AK1289">
        <v>0</v>
      </c>
      <c r="AL1289">
        <v>0</v>
      </c>
      <c r="AM1289">
        <v>0</v>
      </c>
      <c r="AN1289">
        <v>0</v>
      </c>
      <c r="AO1289">
        <v>0</v>
      </c>
      <c r="AP1289">
        <v>0</v>
      </c>
      <c r="AQ1289">
        <v>0</v>
      </c>
      <c r="AR1289">
        <v>0</v>
      </c>
      <c r="AS1289">
        <v>0</v>
      </c>
      <c r="AT1289">
        <v>0</v>
      </c>
      <c r="AU1289">
        <v>0</v>
      </c>
      <c r="AV1289">
        <v>0</v>
      </c>
      <c r="AW1289">
        <v>0</v>
      </c>
      <c r="AX1289">
        <v>0</v>
      </c>
    </row>
    <row r="1290" spans="1:50">
      <c r="A1290">
        <v>0</v>
      </c>
      <c r="B1290">
        <v>0</v>
      </c>
      <c r="C1290">
        <v>0</v>
      </c>
      <c r="D1290">
        <v>0</v>
      </c>
      <c r="E1290">
        <v>0</v>
      </c>
      <c r="F1290">
        <v>0</v>
      </c>
      <c r="G1290">
        <v>0</v>
      </c>
      <c r="H1290">
        <v>0</v>
      </c>
      <c r="I1290">
        <v>0</v>
      </c>
      <c r="J1290">
        <v>0</v>
      </c>
      <c r="K1290">
        <v>0</v>
      </c>
      <c r="L1290">
        <v>0</v>
      </c>
      <c r="M1290">
        <v>0</v>
      </c>
      <c r="N1290">
        <v>0</v>
      </c>
      <c r="O1290">
        <v>0</v>
      </c>
      <c r="P1290">
        <v>0</v>
      </c>
      <c r="Q1290">
        <v>0</v>
      </c>
      <c r="R1290">
        <v>0</v>
      </c>
      <c r="S1290">
        <v>0</v>
      </c>
      <c r="T1290">
        <v>0</v>
      </c>
      <c r="U1290">
        <v>0</v>
      </c>
      <c r="V1290">
        <v>0</v>
      </c>
      <c r="W1290">
        <v>0</v>
      </c>
      <c r="X1290">
        <v>0</v>
      </c>
      <c r="Y1290">
        <v>0</v>
      </c>
      <c r="Z1290">
        <v>0</v>
      </c>
      <c r="AA1290">
        <v>0</v>
      </c>
      <c r="AB1290">
        <v>0</v>
      </c>
      <c r="AC1290">
        <v>0</v>
      </c>
      <c r="AD1290">
        <v>0</v>
      </c>
      <c r="AE1290">
        <v>0</v>
      </c>
      <c r="AF1290">
        <v>0</v>
      </c>
      <c r="AG1290">
        <v>0</v>
      </c>
      <c r="AH1290">
        <v>0</v>
      </c>
      <c r="AI1290">
        <v>0</v>
      </c>
      <c r="AJ1290">
        <v>0</v>
      </c>
      <c r="AK1290">
        <v>0</v>
      </c>
      <c r="AL1290">
        <v>0</v>
      </c>
      <c r="AM1290">
        <v>0</v>
      </c>
      <c r="AN1290">
        <v>0</v>
      </c>
      <c r="AO1290">
        <v>0</v>
      </c>
      <c r="AP1290">
        <v>0</v>
      </c>
      <c r="AQ1290">
        <v>0</v>
      </c>
      <c r="AR1290">
        <v>0</v>
      </c>
      <c r="AS1290">
        <v>0</v>
      </c>
      <c r="AT1290">
        <v>0</v>
      </c>
      <c r="AU1290">
        <v>0</v>
      </c>
      <c r="AV1290">
        <v>0</v>
      </c>
      <c r="AW1290">
        <v>0</v>
      </c>
      <c r="AX1290">
        <v>0</v>
      </c>
    </row>
    <row r="1291" spans="1:50">
      <c r="A1291">
        <v>0</v>
      </c>
      <c r="B1291">
        <v>0</v>
      </c>
      <c r="C1291">
        <v>0</v>
      </c>
      <c r="D1291">
        <v>0</v>
      </c>
      <c r="E1291">
        <v>0</v>
      </c>
      <c r="F1291">
        <v>0</v>
      </c>
      <c r="G1291">
        <v>0</v>
      </c>
      <c r="H1291">
        <v>0</v>
      </c>
      <c r="I1291">
        <v>0</v>
      </c>
      <c r="J1291">
        <v>0</v>
      </c>
      <c r="K1291">
        <v>0</v>
      </c>
      <c r="L1291">
        <v>0</v>
      </c>
      <c r="M1291">
        <v>0</v>
      </c>
      <c r="N1291">
        <v>0</v>
      </c>
      <c r="O1291">
        <v>0</v>
      </c>
      <c r="P1291">
        <v>0</v>
      </c>
      <c r="Q1291">
        <v>0</v>
      </c>
      <c r="R1291">
        <v>0</v>
      </c>
      <c r="S1291">
        <v>0</v>
      </c>
      <c r="T1291">
        <v>0</v>
      </c>
      <c r="U1291">
        <v>0</v>
      </c>
      <c r="V1291">
        <v>0</v>
      </c>
      <c r="W1291">
        <v>0</v>
      </c>
      <c r="X1291">
        <v>0</v>
      </c>
      <c r="Y1291">
        <v>0</v>
      </c>
      <c r="Z1291">
        <v>0</v>
      </c>
      <c r="AA1291">
        <v>0</v>
      </c>
      <c r="AB1291">
        <v>0</v>
      </c>
      <c r="AC1291">
        <v>0</v>
      </c>
      <c r="AD1291">
        <v>0</v>
      </c>
      <c r="AE1291">
        <v>0</v>
      </c>
      <c r="AF1291">
        <v>0</v>
      </c>
      <c r="AG1291">
        <v>0</v>
      </c>
      <c r="AH1291">
        <v>0</v>
      </c>
      <c r="AI1291">
        <v>0</v>
      </c>
      <c r="AJ1291">
        <v>0</v>
      </c>
      <c r="AK1291">
        <v>0</v>
      </c>
      <c r="AL1291">
        <v>0</v>
      </c>
      <c r="AM1291">
        <v>0</v>
      </c>
      <c r="AN1291">
        <v>0</v>
      </c>
      <c r="AO1291">
        <v>0</v>
      </c>
      <c r="AP1291">
        <v>0</v>
      </c>
      <c r="AQ1291">
        <v>0</v>
      </c>
      <c r="AR1291">
        <v>0</v>
      </c>
      <c r="AS1291">
        <v>0</v>
      </c>
      <c r="AT1291">
        <v>0</v>
      </c>
      <c r="AU1291">
        <v>0</v>
      </c>
      <c r="AV1291">
        <v>0</v>
      </c>
      <c r="AW1291">
        <v>0</v>
      </c>
      <c r="AX1291">
        <v>0</v>
      </c>
    </row>
    <row r="1292" spans="1:50">
      <c r="A1292">
        <v>0</v>
      </c>
      <c r="B1292">
        <v>0</v>
      </c>
      <c r="C1292">
        <v>0</v>
      </c>
      <c r="D1292">
        <v>0</v>
      </c>
      <c r="E1292">
        <v>0</v>
      </c>
      <c r="F1292">
        <v>0</v>
      </c>
      <c r="G1292">
        <v>0</v>
      </c>
      <c r="H1292">
        <v>0</v>
      </c>
      <c r="I1292">
        <v>0</v>
      </c>
      <c r="J1292">
        <v>0</v>
      </c>
      <c r="K1292">
        <v>0</v>
      </c>
      <c r="L1292">
        <v>0</v>
      </c>
      <c r="M1292">
        <v>0</v>
      </c>
      <c r="N1292">
        <v>0</v>
      </c>
      <c r="O1292">
        <v>0</v>
      </c>
      <c r="P1292">
        <v>0</v>
      </c>
      <c r="Q1292">
        <v>0</v>
      </c>
      <c r="R1292">
        <v>0</v>
      </c>
      <c r="S1292">
        <v>0</v>
      </c>
      <c r="T1292">
        <v>0</v>
      </c>
      <c r="U1292">
        <v>0</v>
      </c>
      <c r="V1292">
        <v>0</v>
      </c>
      <c r="W1292">
        <v>0</v>
      </c>
      <c r="X1292">
        <v>0</v>
      </c>
      <c r="Y1292">
        <v>0</v>
      </c>
      <c r="Z1292">
        <v>0</v>
      </c>
      <c r="AA1292">
        <v>0</v>
      </c>
      <c r="AB1292">
        <v>0</v>
      </c>
      <c r="AC1292">
        <v>0</v>
      </c>
      <c r="AD1292">
        <v>0</v>
      </c>
      <c r="AE1292">
        <v>0</v>
      </c>
      <c r="AF1292">
        <v>0</v>
      </c>
      <c r="AG1292">
        <v>0</v>
      </c>
      <c r="AH1292">
        <v>0</v>
      </c>
      <c r="AI1292">
        <v>0</v>
      </c>
      <c r="AJ1292">
        <v>0</v>
      </c>
      <c r="AK1292">
        <v>0</v>
      </c>
      <c r="AL1292">
        <v>0</v>
      </c>
      <c r="AM1292">
        <v>0</v>
      </c>
      <c r="AN1292">
        <v>0</v>
      </c>
      <c r="AO1292">
        <v>0</v>
      </c>
      <c r="AP1292">
        <v>0</v>
      </c>
      <c r="AQ1292">
        <v>0</v>
      </c>
      <c r="AR1292">
        <v>0</v>
      </c>
      <c r="AS1292">
        <v>0</v>
      </c>
      <c r="AT1292">
        <v>0</v>
      </c>
      <c r="AU1292">
        <v>0</v>
      </c>
      <c r="AV1292">
        <v>0</v>
      </c>
      <c r="AW1292">
        <v>0</v>
      </c>
      <c r="AX1292">
        <v>0</v>
      </c>
    </row>
    <row r="1293" spans="1:50">
      <c r="A1293">
        <v>0</v>
      </c>
      <c r="B1293">
        <v>0</v>
      </c>
      <c r="C1293">
        <v>0</v>
      </c>
      <c r="D1293">
        <v>0</v>
      </c>
      <c r="E1293">
        <v>0</v>
      </c>
      <c r="F1293">
        <v>0</v>
      </c>
      <c r="G1293">
        <v>0</v>
      </c>
      <c r="H1293">
        <v>0</v>
      </c>
      <c r="I1293">
        <v>0</v>
      </c>
      <c r="J1293">
        <v>0</v>
      </c>
      <c r="K1293">
        <v>0</v>
      </c>
      <c r="L1293">
        <v>0</v>
      </c>
      <c r="M1293">
        <v>0</v>
      </c>
      <c r="N1293">
        <v>0</v>
      </c>
      <c r="O1293">
        <v>0</v>
      </c>
      <c r="P1293">
        <v>0</v>
      </c>
      <c r="Q1293">
        <v>0</v>
      </c>
      <c r="R1293">
        <v>0</v>
      </c>
      <c r="S1293">
        <v>0</v>
      </c>
      <c r="T1293">
        <v>0</v>
      </c>
      <c r="U1293">
        <v>0</v>
      </c>
      <c r="V1293">
        <v>0</v>
      </c>
      <c r="W1293">
        <v>0</v>
      </c>
      <c r="X1293">
        <v>0</v>
      </c>
      <c r="Y1293">
        <v>0</v>
      </c>
      <c r="Z1293">
        <v>0</v>
      </c>
      <c r="AA1293">
        <v>0</v>
      </c>
      <c r="AB1293">
        <v>0</v>
      </c>
      <c r="AC1293">
        <v>0</v>
      </c>
      <c r="AD1293">
        <v>0</v>
      </c>
      <c r="AE1293">
        <v>0</v>
      </c>
      <c r="AF1293">
        <v>0</v>
      </c>
      <c r="AG1293">
        <v>0</v>
      </c>
      <c r="AH1293">
        <v>0</v>
      </c>
      <c r="AI1293">
        <v>0</v>
      </c>
      <c r="AJ1293">
        <v>0</v>
      </c>
      <c r="AK1293">
        <v>0</v>
      </c>
      <c r="AL1293">
        <v>0</v>
      </c>
      <c r="AM1293">
        <v>0</v>
      </c>
      <c r="AN1293">
        <v>0</v>
      </c>
      <c r="AO1293">
        <v>0</v>
      </c>
      <c r="AP1293">
        <v>0</v>
      </c>
      <c r="AQ1293">
        <v>0</v>
      </c>
      <c r="AR1293">
        <v>0</v>
      </c>
      <c r="AS1293">
        <v>0</v>
      </c>
      <c r="AT1293">
        <v>0</v>
      </c>
      <c r="AU1293">
        <v>0</v>
      </c>
      <c r="AV1293">
        <v>0</v>
      </c>
      <c r="AW1293">
        <v>0</v>
      </c>
      <c r="AX1293">
        <v>0</v>
      </c>
    </row>
    <row r="1294" spans="1:50">
      <c r="A1294">
        <v>0</v>
      </c>
      <c r="B1294">
        <v>0</v>
      </c>
      <c r="C1294">
        <v>0</v>
      </c>
      <c r="D1294">
        <v>0</v>
      </c>
      <c r="E1294">
        <v>0</v>
      </c>
      <c r="F1294">
        <v>0</v>
      </c>
      <c r="G1294">
        <v>0</v>
      </c>
      <c r="H1294">
        <v>0</v>
      </c>
      <c r="I1294">
        <v>0</v>
      </c>
      <c r="J1294">
        <v>0</v>
      </c>
      <c r="K1294">
        <v>0</v>
      </c>
      <c r="L1294">
        <v>0</v>
      </c>
      <c r="M1294">
        <v>0</v>
      </c>
      <c r="N1294">
        <v>0</v>
      </c>
      <c r="O1294">
        <v>0</v>
      </c>
      <c r="P1294">
        <v>0</v>
      </c>
      <c r="Q1294">
        <v>0</v>
      </c>
      <c r="R1294">
        <v>0</v>
      </c>
      <c r="S1294">
        <v>0</v>
      </c>
      <c r="T1294">
        <v>0</v>
      </c>
      <c r="U1294">
        <v>0</v>
      </c>
      <c r="V1294">
        <v>0</v>
      </c>
      <c r="W1294">
        <v>0</v>
      </c>
      <c r="X1294">
        <v>0</v>
      </c>
      <c r="Y1294">
        <v>0</v>
      </c>
      <c r="Z1294">
        <v>0</v>
      </c>
      <c r="AA1294">
        <v>0</v>
      </c>
      <c r="AB1294">
        <v>0</v>
      </c>
      <c r="AC1294">
        <v>0</v>
      </c>
      <c r="AD1294">
        <v>0</v>
      </c>
      <c r="AE1294">
        <v>0</v>
      </c>
      <c r="AF1294">
        <v>0</v>
      </c>
      <c r="AG1294">
        <v>0</v>
      </c>
      <c r="AH1294">
        <v>0</v>
      </c>
      <c r="AI1294">
        <v>0</v>
      </c>
      <c r="AJ1294">
        <v>0</v>
      </c>
      <c r="AK1294">
        <v>0</v>
      </c>
      <c r="AL1294">
        <v>0</v>
      </c>
      <c r="AM1294">
        <v>0</v>
      </c>
      <c r="AN1294">
        <v>0</v>
      </c>
      <c r="AO1294">
        <v>0</v>
      </c>
      <c r="AP1294">
        <v>0</v>
      </c>
      <c r="AQ1294">
        <v>0</v>
      </c>
      <c r="AR1294">
        <v>0</v>
      </c>
      <c r="AS1294">
        <v>0</v>
      </c>
      <c r="AT1294">
        <v>0</v>
      </c>
      <c r="AU1294">
        <v>0</v>
      </c>
      <c r="AV1294">
        <v>0</v>
      </c>
      <c r="AW1294">
        <v>0</v>
      </c>
      <c r="AX1294">
        <v>0</v>
      </c>
    </row>
    <row r="1295" spans="1:50">
      <c r="A1295">
        <v>0</v>
      </c>
      <c r="B1295">
        <v>0</v>
      </c>
      <c r="C1295">
        <v>0</v>
      </c>
      <c r="D1295">
        <v>0</v>
      </c>
      <c r="E1295">
        <v>0</v>
      </c>
      <c r="F1295">
        <v>0</v>
      </c>
      <c r="G1295">
        <v>0</v>
      </c>
      <c r="H1295">
        <v>0</v>
      </c>
      <c r="I1295">
        <v>0</v>
      </c>
      <c r="J1295">
        <v>0</v>
      </c>
      <c r="K1295">
        <v>0</v>
      </c>
      <c r="L1295">
        <v>0</v>
      </c>
      <c r="M1295">
        <v>0</v>
      </c>
      <c r="N1295">
        <v>0</v>
      </c>
      <c r="O1295">
        <v>0</v>
      </c>
      <c r="P1295">
        <v>0</v>
      </c>
      <c r="Q1295">
        <v>0</v>
      </c>
      <c r="R1295">
        <v>0</v>
      </c>
      <c r="S1295">
        <v>0</v>
      </c>
      <c r="T1295">
        <v>0</v>
      </c>
      <c r="U1295">
        <v>0</v>
      </c>
      <c r="V1295">
        <v>0</v>
      </c>
      <c r="W1295">
        <v>0</v>
      </c>
      <c r="X1295">
        <v>0</v>
      </c>
      <c r="Y1295">
        <v>0</v>
      </c>
      <c r="Z1295">
        <v>0</v>
      </c>
      <c r="AA1295">
        <v>0</v>
      </c>
      <c r="AB1295">
        <v>0</v>
      </c>
      <c r="AC1295">
        <v>0</v>
      </c>
      <c r="AD1295">
        <v>0</v>
      </c>
      <c r="AE1295">
        <v>0</v>
      </c>
      <c r="AF1295">
        <v>0</v>
      </c>
      <c r="AG1295">
        <v>0</v>
      </c>
      <c r="AH1295">
        <v>0</v>
      </c>
      <c r="AI1295">
        <v>0</v>
      </c>
      <c r="AJ1295">
        <v>0</v>
      </c>
      <c r="AK1295">
        <v>0</v>
      </c>
      <c r="AL1295">
        <v>0</v>
      </c>
      <c r="AM1295">
        <v>0</v>
      </c>
      <c r="AN1295">
        <v>0</v>
      </c>
      <c r="AO1295">
        <v>0</v>
      </c>
      <c r="AP1295">
        <v>0</v>
      </c>
      <c r="AQ1295">
        <v>0</v>
      </c>
      <c r="AR1295">
        <v>0</v>
      </c>
      <c r="AS1295">
        <v>0</v>
      </c>
      <c r="AT1295">
        <v>0</v>
      </c>
      <c r="AU1295">
        <v>0</v>
      </c>
      <c r="AV1295">
        <v>0</v>
      </c>
      <c r="AW1295">
        <v>0</v>
      </c>
      <c r="AX1295">
        <v>0</v>
      </c>
    </row>
    <row r="1296" spans="1:50">
      <c r="A1296">
        <v>0</v>
      </c>
      <c r="B1296">
        <v>0</v>
      </c>
      <c r="C1296">
        <v>0</v>
      </c>
      <c r="D1296">
        <v>0</v>
      </c>
      <c r="E1296">
        <v>0</v>
      </c>
      <c r="F1296">
        <v>0</v>
      </c>
      <c r="G1296">
        <v>0</v>
      </c>
      <c r="H1296">
        <v>0</v>
      </c>
      <c r="I1296">
        <v>0</v>
      </c>
      <c r="J1296">
        <v>0</v>
      </c>
      <c r="K1296">
        <v>0</v>
      </c>
      <c r="L1296">
        <v>0</v>
      </c>
      <c r="M1296">
        <v>0</v>
      </c>
      <c r="N1296">
        <v>0</v>
      </c>
      <c r="O1296">
        <v>0</v>
      </c>
      <c r="P1296">
        <v>0</v>
      </c>
      <c r="Q1296">
        <v>0</v>
      </c>
      <c r="R1296">
        <v>0</v>
      </c>
      <c r="S1296">
        <v>0</v>
      </c>
      <c r="T1296">
        <v>0</v>
      </c>
      <c r="U1296">
        <v>0</v>
      </c>
      <c r="V1296">
        <v>0</v>
      </c>
      <c r="W1296">
        <v>0</v>
      </c>
      <c r="X1296">
        <v>0</v>
      </c>
      <c r="Y1296">
        <v>0</v>
      </c>
      <c r="Z1296">
        <v>0</v>
      </c>
      <c r="AA1296">
        <v>0</v>
      </c>
      <c r="AB1296">
        <v>0</v>
      </c>
      <c r="AC1296">
        <v>0</v>
      </c>
      <c r="AD1296">
        <v>0</v>
      </c>
      <c r="AE1296">
        <v>0</v>
      </c>
      <c r="AF1296">
        <v>0</v>
      </c>
      <c r="AG1296">
        <v>0</v>
      </c>
      <c r="AH1296">
        <v>0</v>
      </c>
      <c r="AI1296">
        <v>0</v>
      </c>
      <c r="AJ1296">
        <v>0</v>
      </c>
      <c r="AK1296">
        <v>0</v>
      </c>
      <c r="AL1296">
        <v>0</v>
      </c>
      <c r="AM1296">
        <v>0</v>
      </c>
      <c r="AN1296">
        <v>0</v>
      </c>
      <c r="AO1296">
        <v>0</v>
      </c>
      <c r="AP1296">
        <v>0</v>
      </c>
      <c r="AQ1296">
        <v>0</v>
      </c>
      <c r="AR1296">
        <v>0</v>
      </c>
      <c r="AS1296">
        <v>0</v>
      </c>
      <c r="AT1296">
        <v>0</v>
      </c>
      <c r="AU1296">
        <v>0</v>
      </c>
      <c r="AV1296">
        <v>0</v>
      </c>
      <c r="AW1296">
        <v>0</v>
      </c>
      <c r="AX1296">
        <v>0</v>
      </c>
    </row>
    <row r="1297" spans="1:9">
      <c r="A1297" t="str">
        <f>'MS vs Cons'!B8</f>
        <v>(In millions USD, ex EPS)</v>
      </c>
      <c r="B1297" t="str">
        <f>'MS vs Cons'!C8</f>
        <v>1Q2017</v>
      </c>
      <c r="C1297" t="str">
        <f>'MS vs Cons'!D8</f>
        <v>2Q2017</v>
      </c>
      <c r="D1297" t="str">
        <f>'MS vs Cons'!E8</f>
        <v>3Q2017</v>
      </c>
      <c r="E1297" t="str">
        <f>'MS vs Cons'!F8</f>
        <v>4Q2017</v>
      </c>
      <c r="F1297">
        <f>'MS vs Cons'!G8</f>
        <v>0</v>
      </c>
      <c r="G1297" t="str">
        <f>'MS vs Cons'!M8</f>
        <v>2017</v>
      </c>
      <c r="H1297" t="str">
        <f>'MS vs Cons'!N8</f>
        <v>2018</v>
      </c>
      <c r="I1297" t="str">
        <f>'MS vs Cons'!O8</f>
        <v>2019</v>
      </c>
    </row>
    <row r="1298" spans="1:9">
      <c r="A1298" t="str">
        <f>'MS vs Cons'!B9</f>
        <v>Morgan Stanley</v>
      </c>
      <c r="B1298">
        <f>'MS vs Cons'!C9</f>
        <v>0</v>
      </c>
      <c r="C1298">
        <f>'MS vs Cons'!D9</f>
        <v>0</v>
      </c>
      <c r="D1298">
        <f>'MS vs Cons'!E9</f>
        <v>0</v>
      </c>
      <c r="E1298">
        <f>'MS vs Cons'!F9</f>
        <v>0</v>
      </c>
      <c r="F1298">
        <f>'MS vs Cons'!G9</f>
        <v>0</v>
      </c>
      <c r="G1298">
        <f>'MS vs Cons'!M9</f>
        <v>0</v>
      </c>
      <c r="H1298">
        <f>'MS vs Cons'!N9</f>
        <v>0</v>
      </c>
      <c r="I1298">
        <f>'MS vs Cons'!O9</f>
        <v>0</v>
      </c>
    </row>
    <row r="1299" spans="1:9">
      <c r="A1299" t="str">
        <f>'MS vs Cons'!B10</f>
        <v>Revenue (ex-TAC)</v>
      </c>
      <c r="B1299">
        <f>'MS vs Cons'!C10</f>
        <v>209.97400000000005</v>
      </c>
      <c r="C1299">
        <f>'MS vs Cons'!D10</f>
        <v>219.82200000000006</v>
      </c>
      <c r="D1299">
        <f>'MS vs Cons'!E10</f>
        <v>234.39699999999993</v>
      </c>
      <c r="E1299">
        <f>'MS vs Cons'!F10</f>
        <v>276.94399999999996</v>
      </c>
      <c r="F1299">
        <f>'MS vs Cons'!G10</f>
        <v>0</v>
      </c>
      <c r="G1299">
        <f>'MS vs Cons'!M10</f>
        <v>941.13700000000017</v>
      </c>
      <c r="H1299">
        <f>'MS vs Cons'!N10</f>
        <v>1051.4799380252252</v>
      </c>
      <c r="I1299">
        <f>'MS vs Cons'!O10</f>
        <v>1168.3288541537995</v>
      </c>
    </row>
    <row r="1300" spans="1:9">
      <c r="A1300" t="str">
        <f>'MS vs Cons'!B11</f>
        <v>EBIT (GAAP)</v>
      </c>
      <c r="B1300">
        <f>'MS vs Cons'!C11</f>
        <v>21.052000000000049</v>
      </c>
      <c r="C1300">
        <f>'MS vs Cons'!D11</f>
        <v>13.264000000000067</v>
      </c>
      <c r="D1300">
        <f>'MS vs Cons'!E11</f>
        <v>33.012999999999948</v>
      </c>
      <c r="E1300">
        <f>'MS vs Cons'!F11</f>
        <v>74.572999999999951</v>
      </c>
      <c r="F1300">
        <f>'MS vs Cons'!G11</f>
        <v>0</v>
      </c>
      <c r="G1300">
        <f>'MS vs Cons'!M11</f>
        <v>141.90200000000004</v>
      </c>
      <c r="H1300">
        <f>'MS vs Cons'!N11</f>
        <v>122.85457113726363</v>
      </c>
      <c r="I1300">
        <f>'MS vs Cons'!O11</f>
        <v>133.68782694613776</v>
      </c>
    </row>
    <row r="1301" spans="1:9">
      <c r="A1301" t="str">
        <f>'MS vs Cons'!B12</f>
        <v>Stock-based comp</v>
      </c>
      <c r="B1301">
        <f>'MS vs Cons'!C12</f>
        <v>14.94</v>
      </c>
      <c r="C1301">
        <f>'MS vs Cons'!D12</f>
        <v>14.917999999999999</v>
      </c>
      <c r="D1301">
        <f>'MS vs Cons'!E12</f>
        <v>22.027999999999999</v>
      </c>
      <c r="E1301">
        <f>'MS vs Cons'!F12</f>
        <v>20.464000000000002</v>
      </c>
      <c r="F1301">
        <f>'MS vs Cons'!G12</f>
        <v>0</v>
      </c>
      <c r="G1301">
        <f>'MS vs Cons'!M12</f>
        <v>72.349999999999994</v>
      </c>
      <c r="H1301">
        <f>'MS vs Cons'!N12</f>
        <v>92.35</v>
      </c>
      <c r="I1301">
        <f>'MS vs Cons'!O12</f>
        <v>102.35</v>
      </c>
    </row>
    <row r="1302" spans="1:9">
      <c r="A1302" t="str">
        <f>'MS vs Cons'!B13</f>
        <v>EBIT (Non-GAAP)</v>
      </c>
      <c r="B1302">
        <f>'MS vs Cons'!C13</f>
        <v>36.376000000000033</v>
      </c>
      <c r="C1302">
        <f>'MS vs Cons'!D13</f>
        <v>28.48100000000008</v>
      </c>
      <c r="D1302">
        <f>'MS vs Cons'!E13</f>
        <v>55.360999999999933</v>
      </c>
      <c r="E1302">
        <f>'MS vs Cons'!F13</f>
        <v>95.357999999999947</v>
      </c>
      <c r="F1302">
        <f>'MS vs Cons'!G13</f>
        <v>0</v>
      </c>
      <c r="G1302">
        <f>'MS vs Cons'!M13</f>
        <v>215.57600000000014</v>
      </c>
      <c r="H1302">
        <f>'MS vs Cons'!N13</f>
        <v>217.23457113726363</v>
      </c>
      <c r="I1302">
        <f>'MS vs Cons'!O13</f>
        <v>238.56782694613776</v>
      </c>
    </row>
    <row r="1303" spans="1:9">
      <c r="A1303" t="str">
        <f>'MS vs Cons'!B14</f>
        <v>EBIT Margin</v>
      </c>
      <c r="B1303">
        <f>'MS vs Cons'!C14</f>
        <v>0.17324049644241679</v>
      </c>
      <c r="C1303">
        <f>'MS vs Cons'!D14</f>
        <v>0.12956391989882757</v>
      </c>
      <c r="D1303">
        <f>'MS vs Cons'!E14</f>
        <v>0.23618476345686995</v>
      </c>
      <c r="E1303">
        <f>'MS vs Cons'!F14</f>
        <v>0.34432231786931639</v>
      </c>
      <c r="F1303">
        <f>'MS vs Cons'!G14</f>
        <v>0</v>
      </c>
      <c r="G1303">
        <f>'MS vs Cons'!M14</f>
        <v>0.22905910616626496</v>
      </c>
      <c r="H1303">
        <f>'MS vs Cons'!N14</f>
        <v>0.20659887391218312</v>
      </c>
      <c r="I1303">
        <f>'MS vs Cons'!O14</f>
        <v>0.204195784515592</v>
      </c>
    </row>
    <row r="1304" spans="1:9">
      <c r="A1304" t="str">
        <f>'MS vs Cons'!B15</f>
        <v>Adj. EBITDA</v>
      </c>
      <c r="B1304">
        <f>'MS vs Cons'!C15</f>
        <v>56.543000000000049</v>
      </c>
      <c r="C1304">
        <f>'MS vs Cons'!D15</f>
        <v>54.08600000000007</v>
      </c>
      <c r="D1304">
        <f>'MS vs Cons'!E15</f>
        <v>79.115999999999943</v>
      </c>
      <c r="E1304">
        <f>'MS vs Cons'!F15</f>
        <v>119.92799999999994</v>
      </c>
      <c r="F1304">
        <f>'MS vs Cons'!G15</f>
        <v>0</v>
      </c>
      <c r="G1304">
        <f>'MS vs Cons'!M15</f>
        <v>309.673</v>
      </c>
      <c r="H1304">
        <f>'MS vs Cons'!N15</f>
        <v>331.33157113726361</v>
      </c>
      <c r="I1304">
        <f>'MS vs Cons'!O15</f>
        <v>367.66482694613774</v>
      </c>
    </row>
    <row r="1305" spans="1:9">
      <c r="A1305" t="str">
        <f>'MS vs Cons'!B16</f>
        <v>Adj. EBITDA Margin</v>
      </c>
      <c r="B1305">
        <f>'MS vs Cons'!C16</f>
        <v>0.2692857210892779</v>
      </c>
      <c r="C1305">
        <f>'MS vs Cons'!D16</f>
        <v>0.24604452693542983</v>
      </c>
      <c r="D1305">
        <f>'MS vs Cons'!E16</f>
        <v>0.33752991719177278</v>
      </c>
      <c r="E1305">
        <f>'MS vs Cons'!F16</f>
        <v>0.4330406147091107</v>
      </c>
      <c r="F1305">
        <f>'MS vs Cons'!G16</f>
        <v>0</v>
      </c>
      <c r="G1305">
        <f>'MS vs Cons'!M16</f>
        <v>0.32904136167210507</v>
      </c>
      <c r="H1305">
        <f>'MS vs Cons'!N16</f>
        <v>0.31510974118967439</v>
      </c>
      <c r="I1305">
        <f>'MS vs Cons'!O16</f>
        <v>0.31469292711462737</v>
      </c>
    </row>
    <row r="1306" spans="1:9">
      <c r="A1306" t="str">
        <f>'MS vs Cons'!B17</f>
        <v>Non-GAAP EPS</v>
      </c>
      <c r="B1306">
        <f>'MS vs Cons'!C17</f>
        <v>0.45938787639293033</v>
      </c>
      <c r="C1306">
        <f>'MS vs Cons'!D17</f>
        <v>0.38519755259530397</v>
      </c>
      <c r="D1306">
        <f>'MS vs Cons'!E17</f>
        <v>0.69962991241847483</v>
      </c>
      <c r="E1306">
        <f>'MS vs Cons'!F17</f>
        <v>1.2074488953515163</v>
      </c>
      <c r="F1306">
        <f>'MS vs Cons'!G17</f>
        <v>0</v>
      </c>
      <c r="G1306">
        <f>'MS vs Cons'!M17</f>
        <v>2.7517681214147656</v>
      </c>
      <c r="H1306">
        <f>'MS vs Cons'!N17</f>
        <v>2.602420912816275</v>
      </c>
      <c r="I1306">
        <f>'MS vs Cons'!O17</f>
        <v>2.8123840160401778</v>
      </c>
    </row>
    <row r="1307" spans="1:9">
      <c r="A1307">
        <f>'MS vs Cons'!B18</f>
        <v>0</v>
      </c>
      <c r="B1307">
        <f>'MS vs Cons'!C18</f>
        <v>0</v>
      </c>
      <c r="C1307">
        <f>'MS vs Cons'!D18</f>
        <v>0</v>
      </c>
      <c r="D1307">
        <f>'MS vs Cons'!E18</f>
        <v>0</v>
      </c>
      <c r="E1307">
        <f>'MS vs Cons'!F18</f>
        <v>0</v>
      </c>
      <c r="F1307">
        <f>'MS vs Cons'!G18</f>
        <v>0</v>
      </c>
      <c r="G1307">
        <f>'MS vs Cons'!M18</f>
        <v>0</v>
      </c>
      <c r="H1307">
        <f>'MS vs Cons'!N18</f>
        <v>0</v>
      </c>
      <c r="I1307">
        <f>'MS vs Cons'!O18</f>
        <v>0</v>
      </c>
    </row>
    <row r="1308" spans="1:9">
      <c r="A1308">
        <f>'MS vs Cons'!B19</f>
        <v>0</v>
      </c>
      <c r="B1308">
        <f>'MS vs Cons'!C19</f>
        <v>0</v>
      </c>
      <c r="C1308">
        <f>'MS vs Cons'!D19</f>
        <v>0</v>
      </c>
      <c r="D1308">
        <f>'MS vs Cons'!E19</f>
        <v>0</v>
      </c>
      <c r="E1308">
        <f>'MS vs Cons'!F19</f>
        <v>0</v>
      </c>
      <c r="F1308">
        <f>'MS vs Cons'!G19</f>
        <v>0</v>
      </c>
      <c r="G1308">
        <f>'MS vs Cons'!M19</f>
        <v>0</v>
      </c>
      <c r="H1308">
        <f>'MS vs Cons'!N19</f>
        <v>0</v>
      </c>
      <c r="I1308">
        <f>'MS vs Cons'!O19</f>
        <v>0</v>
      </c>
    </row>
    <row r="1309" spans="1:9">
      <c r="A1309">
        <f>'MS vs Cons'!B20</f>
        <v>0</v>
      </c>
      <c r="B1309" t="str">
        <f>'MS vs Cons'!C20</f>
        <v>1FQ2017</v>
      </c>
      <c r="C1309" t="str">
        <f>'MS vs Cons'!D20</f>
        <v>2FQ2017</v>
      </c>
      <c r="D1309" t="str">
        <f>'MS vs Cons'!E20</f>
        <v>3FQ2017</v>
      </c>
      <c r="E1309" t="str">
        <f>'MS vs Cons'!F20</f>
        <v>4FQ2017</v>
      </c>
      <c r="F1309">
        <f>'MS vs Cons'!G20</f>
        <v>0</v>
      </c>
      <c r="G1309" t="str">
        <f>'MS vs Cons'!M20</f>
        <v>FY2016</v>
      </c>
      <c r="H1309" t="str">
        <f>'MS vs Cons'!N20</f>
        <v>FY2016</v>
      </c>
      <c r="I1309" t="str">
        <f>'MS vs Cons'!O20</f>
        <v>FY2018</v>
      </c>
    </row>
    <row r="1310" spans="1:9">
      <c r="A1310" t="str">
        <f>'MS vs Cons'!B21</f>
        <v>(In millions USD, ex EPS)</v>
      </c>
      <c r="B1310" t="str">
        <f>'MS vs Cons'!C21</f>
        <v>1Q2017</v>
      </c>
      <c r="C1310" t="str">
        <f>'MS vs Cons'!D21</f>
        <v>2Q2017</v>
      </c>
      <c r="D1310" t="str">
        <f>'MS vs Cons'!E21</f>
        <v>3Q2017</v>
      </c>
      <c r="E1310" t="str">
        <f>'MS vs Cons'!F21</f>
        <v>4Q2017</v>
      </c>
      <c r="F1310">
        <f>'MS vs Cons'!G21</f>
        <v>0</v>
      </c>
      <c r="G1310" t="str">
        <f>'MS vs Cons'!M21</f>
        <v>2017</v>
      </c>
      <c r="H1310" t="str">
        <f>'MS vs Cons'!N21</f>
        <v>2018</v>
      </c>
      <c r="I1310" t="str">
        <f>'MS vs Cons'!O21</f>
        <v>2019</v>
      </c>
    </row>
    <row r="1311" spans="1:9">
      <c r="A1311" t="str">
        <f>'MS vs Cons'!B22</f>
        <v>Consensus</v>
      </c>
      <c r="B1311">
        <f>'MS vs Cons'!C22</f>
        <v>0</v>
      </c>
      <c r="C1311">
        <f>'MS vs Cons'!D22</f>
        <v>0</v>
      </c>
      <c r="D1311">
        <f>'MS vs Cons'!E22</f>
        <v>0</v>
      </c>
      <c r="E1311">
        <f>'MS vs Cons'!F22</f>
        <v>0</v>
      </c>
      <c r="F1311">
        <f>'MS vs Cons'!G22</f>
        <v>0</v>
      </c>
      <c r="G1311">
        <f>'MS vs Cons'!M22</f>
        <v>0</v>
      </c>
      <c r="H1311">
        <f>'MS vs Cons'!N22</f>
        <v>0</v>
      </c>
      <c r="I1311">
        <f>'MS vs Cons'!O22</f>
        <v>0</v>
      </c>
    </row>
    <row r="1312" spans="1:9">
      <c r="A1312" t="str">
        <f>'MS vs Cons'!B23</f>
        <v>Revenue (ex-TAC)</v>
      </c>
      <c r="B1312">
        <f>'MS vs Cons'!C23</f>
        <v>205</v>
      </c>
      <c r="C1312">
        <f>'MS vs Cons'!D23</f>
        <v>213</v>
      </c>
      <c r="D1312">
        <f>'MS vs Cons'!E23</f>
        <v>230</v>
      </c>
      <c r="E1312">
        <f>'MS vs Cons'!F23</f>
        <v>262</v>
      </c>
      <c r="F1312">
        <f>'MS vs Cons'!G23</f>
        <v>0</v>
      </c>
      <c r="G1312">
        <f>'MS vs Cons'!M23</f>
        <v>927</v>
      </c>
      <c r="H1312">
        <f>'MS vs Cons'!N23</f>
        <v>907</v>
      </c>
      <c r="I1312">
        <f>'MS vs Cons'!O23</f>
        <v>1038</v>
      </c>
    </row>
    <row r="1313" spans="1:9">
      <c r="A1313" t="str">
        <f>'MS vs Cons'!B24</f>
        <v>EBIT (GAAP)</v>
      </c>
      <c r="B1313">
        <f>'MS vs Cons'!C24</f>
        <v>36</v>
      </c>
      <c r="C1313">
        <f>'MS vs Cons'!D24</f>
        <v>28</v>
      </c>
      <c r="D1313">
        <f>'MS vs Cons'!E24</f>
        <v>52</v>
      </c>
      <c r="E1313">
        <f>'MS vs Cons'!F24</f>
        <v>86</v>
      </c>
      <c r="F1313">
        <f>'MS vs Cons'!G24</f>
        <v>0</v>
      </c>
      <c r="G1313">
        <f>'MS vs Cons'!M24</f>
        <v>219</v>
      </c>
      <c r="H1313">
        <f>'MS vs Cons'!N24</f>
        <v>164</v>
      </c>
      <c r="I1313">
        <f>'MS vs Cons'!O24</f>
        <v>197</v>
      </c>
    </row>
    <row r="1314" spans="1:9">
      <c r="A1314" t="str">
        <f>'MS vs Cons'!B25</f>
        <v>Stock-based comp</v>
      </c>
      <c r="B1314">
        <f>'MS vs Cons'!C25</f>
        <v>12</v>
      </c>
      <c r="C1314">
        <f>'MS vs Cons'!D25</f>
        <v>14</v>
      </c>
      <c r="D1314">
        <f>'MS vs Cons'!E25</f>
        <v>16</v>
      </c>
      <c r="E1314">
        <f>'MS vs Cons'!F25</f>
        <v>16</v>
      </c>
      <c r="F1314">
        <f>'MS vs Cons'!G25</f>
        <v>0</v>
      </c>
      <c r="G1314">
        <f>'MS vs Cons'!M25</f>
        <v>37</v>
      </c>
      <c r="H1314">
        <f>'MS vs Cons'!N25</f>
        <v>37</v>
      </c>
      <c r="I1314">
        <f>'MS vs Cons'!O25</f>
        <v>68</v>
      </c>
    </row>
    <row r="1315" spans="1:9">
      <c r="A1315" t="str">
        <f>'MS vs Cons'!B26</f>
        <v>EBIT (Non-GAAP)</v>
      </c>
      <c r="B1315">
        <f>'MS vs Cons'!C26</f>
        <v>48</v>
      </c>
      <c r="C1315">
        <f>'MS vs Cons'!D26</f>
        <v>42</v>
      </c>
      <c r="D1315">
        <f>'MS vs Cons'!E26</f>
        <v>68</v>
      </c>
      <c r="E1315">
        <f>'MS vs Cons'!F26</f>
        <v>102</v>
      </c>
      <c r="F1315">
        <f>'MS vs Cons'!G26</f>
        <v>0</v>
      </c>
      <c r="G1315">
        <f>'MS vs Cons'!M26</f>
        <v>256</v>
      </c>
      <c r="H1315">
        <f>'MS vs Cons'!N26</f>
        <v>201</v>
      </c>
      <c r="I1315">
        <f>'MS vs Cons'!O26</f>
        <v>265</v>
      </c>
    </row>
    <row r="1316" spans="1:9">
      <c r="A1316" t="str">
        <f>'MS vs Cons'!B27</f>
        <v>EBIT Margin</v>
      </c>
      <c r="B1316">
        <f>'MS vs Cons'!C27</f>
        <v>0.23414634146341465</v>
      </c>
      <c r="C1316">
        <f>'MS vs Cons'!D27</f>
        <v>0.19718309859154928</v>
      </c>
      <c r="D1316">
        <f>'MS vs Cons'!E27</f>
        <v>0.29565217391304349</v>
      </c>
      <c r="E1316">
        <f>'MS vs Cons'!F27</f>
        <v>0.38931297709923662</v>
      </c>
      <c r="F1316">
        <f>'MS vs Cons'!G27</f>
        <v>0</v>
      </c>
      <c r="G1316">
        <f>'MS vs Cons'!M27</f>
        <v>0.27615965480043148</v>
      </c>
      <c r="H1316">
        <f>'MS vs Cons'!N27</f>
        <v>0.22160970231532526</v>
      </c>
      <c r="I1316">
        <f>'MS vs Cons'!O27</f>
        <v>0.25529865125240847</v>
      </c>
    </row>
    <row r="1317" spans="1:9">
      <c r="A1317" t="str">
        <f>'MS vs Cons'!B28</f>
        <v>Adj. EBITDA</v>
      </c>
      <c r="B1317">
        <f>'MS vs Cons'!C28</f>
        <v>51</v>
      </c>
      <c r="C1317">
        <f>'MS vs Cons'!D28</f>
        <v>48</v>
      </c>
      <c r="D1317">
        <f>'MS vs Cons'!E28</f>
        <v>71</v>
      </c>
      <c r="E1317">
        <f>'MS vs Cons'!F28</f>
        <v>107</v>
      </c>
      <c r="F1317">
        <f>'MS vs Cons'!G28</f>
        <v>0</v>
      </c>
      <c r="G1317">
        <f>'MS vs Cons'!M28</f>
        <v>296</v>
      </c>
      <c r="H1317">
        <f>'MS vs Cons'!N28</f>
        <v>246</v>
      </c>
      <c r="I1317">
        <f>'MS vs Cons'!O28</f>
        <v>304</v>
      </c>
    </row>
    <row r="1318" spans="1:9">
      <c r="A1318" t="str">
        <f>'MS vs Cons'!B29</f>
        <v>Adj. EBITDA Margin</v>
      </c>
      <c r="B1318">
        <f>'MS vs Cons'!C29</f>
        <v>0.24878048780487805</v>
      </c>
      <c r="C1318">
        <f>'MS vs Cons'!D29</f>
        <v>0.22535211267605634</v>
      </c>
      <c r="D1318">
        <f>'MS vs Cons'!E29</f>
        <v>0.30869565217391304</v>
      </c>
      <c r="E1318">
        <f>'MS vs Cons'!F29</f>
        <v>0.40839694656488551</v>
      </c>
      <c r="F1318">
        <f>'MS vs Cons'!G29</f>
        <v>0</v>
      </c>
      <c r="G1318">
        <f>'MS vs Cons'!M29</f>
        <v>0.31930960086299892</v>
      </c>
      <c r="H1318">
        <f>'MS vs Cons'!N29</f>
        <v>0.27122381477398017</v>
      </c>
      <c r="I1318">
        <f>'MS vs Cons'!O29</f>
        <v>0.2928709055876686</v>
      </c>
    </row>
    <row r="1319" spans="1:9">
      <c r="A1319" t="str">
        <f>'MS vs Cons'!B30</f>
        <v>Non-GAAP EPS</v>
      </c>
      <c r="B1319" t="str">
        <f>'MS vs Cons'!C30</f>
        <v>$0.43</v>
      </c>
      <c r="C1319" t="str">
        <f>'MS vs Cons'!D30</f>
        <v>$0.35</v>
      </c>
      <c r="D1319" t="str">
        <f>'MS vs Cons'!E30</f>
        <v>$0.57</v>
      </c>
      <c r="E1319" t="str">
        <f>'MS vs Cons'!F30</f>
        <v>$0.93</v>
      </c>
      <c r="F1319">
        <f>'MS vs Cons'!G30</f>
        <v>0</v>
      </c>
      <c r="G1319" t="str">
        <f>'MS vs Cons'!M30</f>
        <v>$2.40</v>
      </c>
      <c r="H1319" t="str">
        <f>'MS vs Cons'!N30</f>
        <v>$1.80</v>
      </c>
      <c r="I1319" t="str">
        <f>'MS vs Cons'!O30</f>
        <v>$2.23</v>
      </c>
    </row>
    <row r="1320" spans="1:9">
      <c r="A1320">
        <f>'MS vs Cons'!B31</f>
        <v>0</v>
      </c>
      <c r="B1320">
        <f>'MS vs Cons'!C31</f>
        <v>0</v>
      </c>
      <c r="C1320">
        <f>'MS vs Cons'!D31</f>
        <v>0</v>
      </c>
      <c r="D1320">
        <f>'MS vs Cons'!E31</f>
        <v>0</v>
      </c>
      <c r="E1320">
        <f>'MS vs Cons'!F31</f>
        <v>0</v>
      </c>
      <c r="F1320">
        <f>'MS vs Cons'!G31</f>
        <v>0</v>
      </c>
      <c r="G1320">
        <f>'MS vs Cons'!M31</f>
        <v>0</v>
      </c>
      <c r="H1320">
        <f>'MS vs Cons'!N31</f>
        <v>0</v>
      </c>
      <c r="I1320">
        <f>'MS vs Cons'!O31</f>
        <v>0</v>
      </c>
    </row>
    <row r="1321" spans="1:9">
      <c r="A1321">
        <f>'MS vs Cons'!B32</f>
        <v>0</v>
      </c>
      <c r="B1321">
        <f>'MS vs Cons'!C32</f>
        <v>0</v>
      </c>
      <c r="C1321">
        <f>'MS vs Cons'!D32</f>
        <v>0</v>
      </c>
      <c r="D1321">
        <f>'MS vs Cons'!E32</f>
        <v>0</v>
      </c>
      <c r="E1321">
        <f>'MS vs Cons'!F32</f>
        <v>0</v>
      </c>
      <c r="F1321">
        <f>'MS vs Cons'!G32</f>
        <v>0</v>
      </c>
      <c r="G1321">
        <f>'MS vs Cons'!M32</f>
        <v>0</v>
      </c>
      <c r="H1321">
        <f>'MS vs Cons'!N32</f>
        <v>0</v>
      </c>
      <c r="I1321">
        <f>'MS vs Cons'!O32</f>
        <v>0</v>
      </c>
    </row>
    <row r="1322" spans="1:9">
      <c r="A1322" t="str">
        <f>'MS vs Cons'!B33</f>
        <v>(In millions USD, ex EPS)</v>
      </c>
      <c r="B1322" t="str">
        <f>'MS vs Cons'!C33</f>
        <v>1Q2017</v>
      </c>
      <c r="C1322" t="str">
        <f>'MS vs Cons'!D33</f>
        <v>2Q2017</v>
      </c>
      <c r="D1322" t="str">
        <f>'MS vs Cons'!E33</f>
        <v>3Q2017</v>
      </c>
      <c r="E1322" t="str">
        <f>'MS vs Cons'!F33</f>
        <v>4Q2017</v>
      </c>
      <c r="F1322">
        <f>'MS vs Cons'!G33</f>
        <v>0</v>
      </c>
      <c r="G1322" t="str">
        <f>'MS vs Cons'!M33</f>
        <v>2017</v>
      </c>
      <c r="H1322" t="str">
        <f>'MS vs Cons'!N33</f>
        <v>2018</v>
      </c>
      <c r="I1322" t="str">
        <f>'MS vs Cons'!O33</f>
        <v>2019</v>
      </c>
    </row>
    <row r="1323" spans="1:9">
      <c r="A1323" t="str">
        <f>'MS vs Cons'!B34</f>
        <v>Variance</v>
      </c>
      <c r="B1323">
        <f>'MS vs Cons'!C34</f>
        <v>0</v>
      </c>
      <c r="C1323">
        <f>'MS vs Cons'!D34</f>
        <v>0</v>
      </c>
      <c r="D1323">
        <f>'MS vs Cons'!E34</f>
        <v>0</v>
      </c>
      <c r="E1323">
        <f>'MS vs Cons'!F34</f>
        <v>0</v>
      </c>
      <c r="F1323">
        <f>'MS vs Cons'!G34</f>
        <v>0</v>
      </c>
      <c r="G1323">
        <f>'MS vs Cons'!M34</f>
        <v>0</v>
      </c>
      <c r="H1323">
        <f>'MS vs Cons'!N34</f>
        <v>0</v>
      </c>
      <c r="I1323">
        <f>'MS vs Cons'!O34</f>
        <v>0</v>
      </c>
    </row>
    <row r="1324" spans="1:9">
      <c r="A1324" t="str">
        <f>'MS vs Cons'!B35</f>
        <v>Revenue (ex-TAC)</v>
      </c>
      <c r="B1324">
        <f>'MS vs Cons'!C35</f>
        <v>2.4263414634146496E-2</v>
      </c>
      <c r="C1324">
        <f>'MS vs Cons'!D35</f>
        <v>3.2028169014084895E-2</v>
      </c>
      <c r="D1324">
        <f>'MS vs Cons'!E35</f>
        <v>1.9117391304347642E-2</v>
      </c>
      <c r="E1324">
        <f>'MS vs Cons'!F35</f>
        <v>5.7038167938931128E-2</v>
      </c>
      <c r="F1324">
        <f>'MS vs Cons'!G35</f>
        <v>0</v>
      </c>
      <c r="G1324">
        <f>'MS vs Cons'!M35</f>
        <v>1.5250269687163032E-2</v>
      </c>
      <c r="H1324">
        <f>'MS vs Cons'!N35</f>
        <v>0.15929430873784489</v>
      </c>
      <c r="I1324">
        <f>'MS vs Cons'!O35</f>
        <v>0.12555766296127113</v>
      </c>
    </row>
    <row r="1325" spans="1:9">
      <c r="A1325" t="str">
        <f>'MS vs Cons'!B36</f>
        <v>EBIT (GAAP)</v>
      </c>
      <c r="B1325">
        <f>'MS vs Cons'!C36</f>
        <v>-0.41522222222222083</v>
      </c>
      <c r="C1325">
        <f>'MS vs Cons'!D36</f>
        <v>-0.52628571428571191</v>
      </c>
      <c r="D1325">
        <f>'MS vs Cons'!E36</f>
        <v>-0.36513461538461633</v>
      </c>
      <c r="E1325">
        <f>'MS vs Cons'!F36</f>
        <v>-0.13287209302325642</v>
      </c>
      <c r="F1325">
        <f>'MS vs Cons'!G36</f>
        <v>0</v>
      </c>
      <c r="G1325">
        <f>'MS vs Cons'!M36</f>
        <v>-0.3520456621004564</v>
      </c>
      <c r="H1325">
        <f>'MS vs Cons'!N36</f>
        <v>-0.25088676135814858</v>
      </c>
      <c r="I1325">
        <f>'MS vs Cons'!O36</f>
        <v>-0.32138158910589965</v>
      </c>
    </row>
    <row r="1326" spans="1:9">
      <c r="A1326" t="str">
        <f>'MS vs Cons'!B37</f>
        <v>Stock-based comp</v>
      </c>
      <c r="B1326">
        <f>'MS vs Cons'!C37</f>
        <v>0.24499999999999988</v>
      </c>
      <c r="C1326">
        <f>'MS vs Cons'!D37</f>
        <v>6.5571428571428614E-2</v>
      </c>
      <c r="D1326">
        <f>'MS vs Cons'!E37</f>
        <v>0.37674999999999992</v>
      </c>
      <c r="E1326">
        <f>'MS vs Cons'!F37</f>
        <v>0.27900000000000014</v>
      </c>
      <c r="F1326">
        <f>'MS vs Cons'!G37</f>
        <v>0</v>
      </c>
      <c r="G1326">
        <f>'MS vs Cons'!M37</f>
        <v>0.95540540540540531</v>
      </c>
      <c r="H1326">
        <f>'MS vs Cons'!N37</f>
        <v>1.4959459459459459</v>
      </c>
      <c r="I1326">
        <f>'MS vs Cons'!O37</f>
        <v>0.50514705882352939</v>
      </c>
    </row>
    <row r="1327" spans="1:9">
      <c r="A1327" t="str">
        <f>'MS vs Cons'!B38</f>
        <v>EBIT (Non-GAAP)</v>
      </c>
      <c r="B1327">
        <f>'MS vs Cons'!C38</f>
        <v>-0.24216666666666598</v>
      </c>
      <c r="C1327">
        <f>'MS vs Cons'!D38</f>
        <v>-0.32188095238095049</v>
      </c>
      <c r="D1327">
        <f>'MS vs Cons'!E38</f>
        <v>-0.18586764705882453</v>
      </c>
      <c r="E1327">
        <f>'MS vs Cons'!F38</f>
        <v>-6.5117647058824057E-2</v>
      </c>
      <c r="F1327">
        <f>'MS vs Cons'!G38</f>
        <v>0</v>
      </c>
      <c r="G1327">
        <f>'MS vs Cons'!M38</f>
        <v>-0.15790624999999947</v>
      </c>
      <c r="H1327">
        <f>'MS vs Cons'!N38</f>
        <v>8.0769010633152449E-2</v>
      </c>
      <c r="I1327">
        <f>'MS vs Cons'!O38</f>
        <v>-9.974404925985747E-2</v>
      </c>
    </row>
    <row r="1328" spans="1:9">
      <c r="A1328" t="str">
        <f>'MS vs Cons'!B39</f>
        <v>EBIT Margin</v>
      </c>
      <c r="B1328">
        <f>'MS vs Cons'!C39</f>
        <v>-609.05845020997856</v>
      </c>
      <c r="C1328">
        <f>'MS vs Cons'!D39</f>
        <v>-676.19178692721721</v>
      </c>
      <c r="D1328">
        <f>'MS vs Cons'!E39</f>
        <v>-594.67410456173536</v>
      </c>
      <c r="E1328">
        <f>'MS vs Cons'!F39</f>
        <v>-449.90659229920237</v>
      </c>
      <c r="F1328">
        <f>'MS vs Cons'!G39</f>
        <v>0</v>
      </c>
      <c r="G1328">
        <f>'MS vs Cons'!M39</f>
        <v>-471.00548634166518</v>
      </c>
      <c r="H1328">
        <f>'MS vs Cons'!N39</f>
        <v>-150.10828403142133</v>
      </c>
      <c r="I1328">
        <f>'MS vs Cons'!O39</f>
        <v>-511.02866736816463</v>
      </c>
    </row>
    <row r="1329" spans="1:9">
      <c r="A1329" t="str">
        <f>'MS vs Cons'!B40</f>
        <v>Adj. EBITDA</v>
      </c>
      <c r="B1329">
        <f>'MS vs Cons'!C40</f>
        <v>0.10868627450980495</v>
      </c>
      <c r="C1329">
        <f>'MS vs Cons'!D40</f>
        <v>0.12679166666666819</v>
      </c>
      <c r="D1329">
        <f>'MS vs Cons'!E40</f>
        <v>0.11430985915492875</v>
      </c>
      <c r="E1329">
        <f>'MS vs Cons'!F40</f>
        <v>0.12082242990654146</v>
      </c>
      <c r="F1329">
        <f>'MS vs Cons'!G40</f>
        <v>0</v>
      </c>
      <c r="G1329">
        <f>'MS vs Cons'!M40</f>
        <v>4.6192567567567622E-2</v>
      </c>
      <c r="H1329">
        <f>'MS vs Cons'!N40</f>
        <v>0.34687630543603087</v>
      </c>
      <c r="I1329">
        <f>'MS vs Cons'!O40</f>
        <v>0.20942377284913727</v>
      </c>
    </row>
    <row r="1330" spans="1:9">
      <c r="A1330" t="str">
        <f>'MS vs Cons'!B41</f>
        <v>Adj. EBITDA Margin</v>
      </c>
      <c r="B1330">
        <f>'MS vs Cons'!C41</f>
        <v>205.0523328439985</v>
      </c>
      <c r="C1330">
        <f>'MS vs Cons'!D41</f>
        <v>206.92414259373487</v>
      </c>
      <c r="D1330">
        <f>'MS vs Cons'!E41</f>
        <v>288.34265017859741</v>
      </c>
      <c r="E1330">
        <f>'MS vs Cons'!F41</f>
        <v>246.43668144225194</v>
      </c>
      <c r="F1330">
        <f>'MS vs Cons'!G41</f>
        <v>0</v>
      </c>
      <c r="G1330">
        <f>'MS vs Cons'!M41</f>
        <v>97.317608091061487</v>
      </c>
      <c r="H1330">
        <f>'MS vs Cons'!N41</f>
        <v>438.85926415694223</v>
      </c>
      <c r="I1330">
        <f>'MS vs Cons'!O41</f>
        <v>218.22021526958778</v>
      </c>
    </row>
    <row r="1331" spans="1:9">
      <c r="A1331" t="str">
        <f>'MS vs Cons'!B42</f>
        <v>Non-GAAP EPS</v>
      </c>
      <c r="B1331">
        <f>'MS vs Cons'!C42</f>
        <v>6.8343898588210106E-2</v>
      </c>
      <c r="C1331">
        <f>'MS vs Cons'!D42</f>
        <v>0.10056443598658293</v>
      </c>
      <c r="D1331">
        <f>'MS vs Cons'!E42</f>
        <v>0.22742089897978057</v>
      </c>
      <c r="E1331">
        <f>'MS vs Cons'!F42</f>
        <v>0.2983321455392649</v>
      </c>
      <c r="F1331">
        <f>'MS vs Cons'!G42</f>
        <v>0</v>
      </c>
      <c r="G1331">
        <f>'MS vs Cons'!M42</f>
        <v>0.1465700505894858</v>
      </c>
      <c r="H1331">
        <f>'MS vs Cons'!N42</f>
        <v>0.44578939600904155</v>
      </c>
      <c r="I1331">
        <f>'MS vs Cons'!O42</f>
        <v>0.26115875158752377</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43"/>
  <sheetViews>
    <sheetView workbookViewId="0">
      <selection activeCell="B42" sqref="B42"/>
    </sheetView>
  </sheetViews>
  <sheetFormatPr defaultRowHeight="12.75"/>
  <cols>
    <col min="1" max="1" width="29.5703125" style="2403" bestFit="1" customWidth="1"/>
    <col min="2" max="2" width="19.85546875" style="2492" customWidth="1"/>
    <col min="3" max="3" width="12" style="2403" bestFit="1" customWidth="1"/>
    <col min="4" max="256" width="9.140625" style="2403"/>
    <col min="257" max="257" width="29.5703125" style="2403" bestFit="1" customWidth="1"/>
    <col min="258" max="258" width="19.85546875" style="2403" customWidth="1"/>
    <col min="259" max="259" width="12" style="2403" bestFit="1" customWidth="1"/>
    <col min="260" max="512" width="9.140625" style="2403"/>
    <col min="513" max="513" width="29.5703125" style="2403" bestFit="1" customWidth="1"/>
    <col min="514" max="514" width="19.85546875" style="2403" customWidth="1"/>
    <col min="515" max="515" width="12" style="2403" bestFit="1" customWidth="1"/>
    <col min="516" max="768" width="9.140625" style="2403"/>
    <col min="769" max="769" width="29.5703125" style="2403" bestFit="1" customWidth="1"/>
    <col min="770" max="770" width="19.85546875" style="2403" customWidth="1"/>
    <col min="771" max="771" width="12" style="2403" bestFit="1" customWidth="1"/>
    <col min="772" max="1024" width="9.140625" style="2403"/>
    <col min="1025" max="1025" width="29.5703125" style="2403" bestFit="1" customWidth="1"/>
    <col min="1026" max="1026" width="19.85546875" style="2403" customWidth="1"/>
    <col min="1027" max="1027" width="12" style="2403" bestFit="1" customWidth="1"/>
    <col min="1028" max="1280" width="9.140625" style="2403"/>
    <col min="1281" max="1281" width="29.5703125" style="2403" bestFit="1" customWidth="1"/>
    <col min="1282" max="1282" width="19.85546875" style="2403" customWidth="1"/>
    <col min="1283" max="1283" width="12" style="2403" bestFit="1" customWidth="1"/>
    <col min="1284" max="1536" width="9.140625" style="2403"/>
    <col min="1537" max="1537" width="29.5703125" style="2403" bestFit="1" customWidth="1"/>
    <col min="1538" max="1538" width="19.85546875" style="2403" customWidth="1"/>
    <col min="1539" max="1539" width="12" style="2403" bestFit="1" customWidth="1"/>
    <col min="1540" max="1792" width="9.140625" style="2403"/>
    <col min="1793" max="1793" width="29.5703125" style="2403" bestFit="1" customWidth="1"/>
    <col min="1794" max="1794" width="19.85546875" style="2403" customWidth="1"/>
    <col min="1795" max="1795" width="12" style="2403" bestFit="1" customWidth="1"/>
    <col min="1796" max="2048" width="9.140625" style="2403"/>
    <col min="2049" max="2049" width="29.5703125" style="2403" bestFit="1" customWidth="1"/>
    <col min="2050" max="2050" width="19.85546875" style="2403" customWidth="1"/>
    <col min="2051" max="2051" width="12" style="2403" bestFit="1" customWidth="1"/>
    <col min="2052" max="2304" width="9.140625" style="2403"/>
    <col min="2305" max="2305" width="29.5703125" style="2403" bestFit="1" customWidth="1"/>
    <col min="2306" max="2306" width="19.85546875" style="2403" customWidth="1"/>
    <col min="2307" max="2307" width="12" style="2403" bestFit="1" customWidth="1"/>
    <col min="2308" max="2560" width="9.140625" style="2403"/>
    <col min="2561" max="2561" width="29.5703125" style="2403" bestFit="1" customWidth="1"/>
    <col min="2562" max="2562" width="19.85546875" style="2403" customWidth="1"/>
    <col min="2563" max="2563" width="12" style="2403" bestFit="1" customWidth="1"/>
    <col min="2564" max="2816" width="9.140625" style="2403"/>
    <col min="2817" max="2817" width="29.5703125" style="2403" bestFit="1" customWidth="1"/>
    <col min="2818" max="2818" width="19.85546875" style="2403" customWidth="1"/>
    <col min="2819" max="2819" width="12" style="2403" bestFit="1" customWidth="1"/>
    <col min="2820" max="3072" width="9.140625" style="2403"/>
    <col min="3073" max="3073" width="29.5703125" style="2403" bestFit="1" customWidth="1"/>
    <col min="3074" max="3074" width="19.85546875" style="2403" customWidth="1"/>
    <col min="3075" max="3075" width="12" style="2403" bestFit="1" customWidth="1"/>
    <col min="3076" max="3328" width="9.140625" style="2403"/>
    <col min="3329" max="3329" width="29.5703125" style="2403" bestFit="1" customWidth="1"/>
    <col min="3330" max="3330" width="19.85546875" style="2403" customWidth="1"/>
    <col min="3331" max="3331" width="12" style="2403" bestFit="1" customWidth="1"/>
    <col min="3332" max="3584" width="9.140625" style="2403"/>
    <col min="3585" max="3585" width="29.5703125" style="2403" bestFit="1" customWidth="1"/>
    <col min="3586" max="3586" width="19.85546875" style="2403" customWidth="1"/>
    <col min="3587" max="3587" width="12" style="2403" bestFit="1" customWidth="1"/>
    <col min="3588" max="3840" width="9.140625" style="2403"/>
    <col min="3841" max="3841" width="29.5703125" style="2403" bestFit="1" customWidth="1"/>
    <col min="3842" max="3842" width="19.85546875" style="2403" customWidth="1"/>
    <col min="3843" max="3843" width="12" style="2403" bestFit="1" customWidth="1"/>
    <col min="3844" max="4096" width="9.140625" style="2403"/>
    <col min="4097" max="4097" width="29.5703125" style="2403" bestFit="1" customWidth="1"/>
    <col min="4098" max="4098" width="19.85546875" style="2403" customWidth="1"/>
    <col min="4099" max="4099" width="12" style="2403" bestFit="1" customWidth="1"/>
    <col min="4100" max="4352" width="9.140625" style="2403"/>
    <col min="4353" max="4353" width="29.5703125" style="2403" bestFit="1" customWidth="1"/>
    <col min="4354" max="4354" width="19.85546875" style="2403" customWidth="1"/>
    <col min="4355" max="4355" width="12" style="2403" bestFit="1" customWidth="1"/>
    <col min="4356" max="4608" width="9.140625" style="2403"/>
    <col min="4609" max="4609" width="29.5703125" style="2403" bestFit="1" customWidth="1"/>
    <col min="4610" max="4610" width="19.85546875" style="2403" customWidth="1"/>
    <col min="4611" max="4611" width="12" style="2403" bestFit="1" customWidth="1"/>
    <col min="4612" max="4864" width="9.140625" style="2403"/>
    <col min="4865" max="4865" width="29.5703125" style="2403" bestFit="1" customWidth="1"/>
    <col min="4866" max="4866" width="19.85546875" style="2403" customWidth="1"/>
    <col min="4867" max="4867" width="12" style="2403" bestFit="1" customWidth="1"/>
    <col min="4868" max="5120" width="9.140625" style="2403"/>
    <col min="5121" max="5121" width="29.5703125" style="2403" bestFit="1" customWidth="1"/>
    <col min="5122" max="5122" width="19.85546875" style="2403" customWidth="1"/>
    <col min="5123" max="5123" width="12" style="2403" bestFit="1" customWidth="1"/>
    <col min="5124" max="5376" width="9.140625" style="2403"/>
    <col min="5377" max="5377" width="29.5703125" style="2403" bestFit="1" customWidth="1"/>
    <col min="5378" max="5378" width="19.85546875" style="2403" customWidth="1"/>
    <col min="5379" max="5379" width="12" style="2403" bestFit="1" customWidth="1"/>
    <col min="5380" max="5632" width="9.140625" style="2403"/>
    <col min="5633" max="5633" width="29.5703125" style="2403" bestFit="1" customWidth="1"/>
    <col min="5634" max="5634" width="19.85546875" style="2403" customWidth="1"/>
    <col min="5635" max="5635" width="12" style="2403" bestFit="1" customWidth="1"/>
    <col min="5636" max="5888" width="9.140625" style="2403"/>
    <col min="5889" max="5889" width="29.5703125" style="2403" bestFit="1" customWidth="1"/>
    <col min="5890" max="5890" width="19.85546875" style="2403" customWidth="1"/>
    <col min="5891" max="5891" width="12" style="2403" bestFit="1" customWidth="1"/>
    <col min="5892" max="6144" width="9.140625" style="2403"/>
    <col min="6145" max="6145" width="29.5703125" style="2403" bestFit="1" customWidth="1"/>
    <col min="6146" max="6146" width="19.85546875" style="2403" customWidth="1"/>
    <col min="6147" max="6147" width="12" style="2403" bestFit="1" customWidth="1"/>
    <col min="6148" max="6400" width="9.140625" style="2403"/>
    <col min="6401" max="6401" width="29.5703125" style="2403" bestFit="1" customWidth="1"/>
    <col min="6402" max="6402" width="19.85546875" style="2403" customWidth="1"/>
    <col min="6403" max="6403" width="12" style="2403" bestFit="1" customWidth="1"/>
    <col min="6404" max="6656" width="9.140625" style="2403"/>
    <col min="6657" max="6657" width="29.5703125" style="2403" bestFit="1" customWidth="1"/>
    <col min="6658" max="6658" width="19.85546875" style="2403" customWidth="1"/>
    <col min="6659" max="6659" width="12" style="2403" bestFit="1" customWidth="1"/>
    <col min="6660" max="6912" width="9.140625" style="2403"/>
    <col min="6913" max="6913" width="29.5703125" style="2403" bestFit="1" customWidth="1"/>
    <col min="6914" max="6914" width="19.85546875" style="2403" customWidth="1"/>
    <col min="6915" max="6915" width="12" style="2403" bestFit="1" customWidth="1"/>
    <col min="6916" max="7168" width="9.140625" style="2403"/>
    <col min="7169" max="7169" width="29.5703125" style="2403" bestFit="1" customWidth="1"/>
    <col min="7170" max="7170" width="19.85546875" style="2403" customWidth="1"/>
    <col min="7171" max="7171" width="12" style="2403" bestFit="1" customWidth="1"/>
    <col min="7172" max="7424" width="9.140625" style="2403"/>
    <col min="7425" max="7425" width="29.5703125" style="2403" bestFit="1" customWidth="1"/>
    <col min="7426" max="7426" width="19.85546875" style="2403" customWidth="1"/>
    <col min="7427" max="7427" width="12" style="2403" bestFit="1" customWidth="1"/>
    <col min="7428" max="7680" width="9.140625" style="2403"/>
    <col min="7681" max="7681" width="29.5703125" style="2403" bestFit="1" customWidth="1"/>
    <col min="7682" max="7682" width="19.85546875" style="2403" customWidth="1"/>
    <col min="7683" max="7683" width="12" style="2403" bestFit="1" customWidth="1"/>
    <col min="7684" max="7936" width="9.140625" style="2403"/>
    <col min="7937" max="7937" width="29.5703125" style="2403" bestFit="1" customWidth="1"/>
    <col min="7938" max="7938" width="19.85546875" style="2403" customWidth="1"/>
    <col min="7939" max="7939" width="12" style="2403" bestFit="1" customWidth="1"/>
    <col min="7940" max="8192" width="9.140625" style="2403"/>
    <col min="8193" max="8193" width="29.5703125" style="2403" bestFit="1" customWidth="1"/>
    <col min="8194" max="8194" width="19.85546875" style="2403" customWidth="1"/>
    <col min="8195" max="8195" width="12" style="2403" bestFit="1" customWidth="1"/>
    <col min="8196" max="8448" width="9.140625" style="2403"/>
    <col min="8449" max="8449" width="29.5703125" style="2403" bestFit="1" customWidth="1"/>
    <col min="8450" max="8450" width="19.85546875" style="2403" customWidth="1"/>
    <col min="8451" max="8451" width="12" style="2403" bestFit="1" customWidth="1"/>
    <col min="8452" max="8704" width="9.140625" style="2403"/>
    <col min="8705" max="8705" width="29.5703125" style="2403" bestFit="1" customWidth="1"/>
    <col min="8706" max="8706" width="19.85546875" style="2403" customWidth="1"/>
    <col min="8707" max="8707" width="12" style="2403" bestFit="1" customWidth="1"/>
    <col min="8708" max="8960" width="9.140625" style="2403"/>
    <col min="8961" max="8961" width="29.5703125" style="2403" bestFit="1" customWidth="1"/>
    <col min="8962" max="8962" width="19.85546875" style="2403" customWidth="1"/>
    <col min="8963" max="8963" width="12" style="2403" bestFit="1" customWidth="1"/>
    <col min="8964" max="9216" width="9.140625" style="2403"/>
    <col min="9217" max="9217" width="29.5703125" style="2403" bestFit="1" customWidth="1"/>
    <col min="9218" max="9218" width="19.85546875" style="2403" customWidth="1"/>
    <col min="9219" max="9219" width="12" style="2403" bestFit="1" customWidth="1"/>
    <col min="9220" max="9472" width="9.140625" style="2403"/>
    <col min="9473" max="9473" width="29.5703125" style="2403" bestFit="1" customWidth="1"/>
    <col min="9474" max="9474" width="19.85546875" style="2403" customWidth="1"/>
    <col min="9475" max="9475" width="12" style="2403" bestFit="1" customWidth="1"/>
    <col min="9476" max="9728" width="9.140625" style="2403"/>
    <col min="9729" max="9729" width="29.5703125" style="2403" bestFit="1" customWidth="1"/>
    <col min="9730" max="9730" width="19.85546875" style="2403" customWidth="1"/>
    <col min="9731" max="9731" width="12" style="2403" bestFit="1" customWidth="1"/>
    <col min="9732" max="9984" width="9.140625" style="2403"/>
    <col min="9985" max="9985" width="29.5703125" style="2403" bestFit="1" customWidth="1"/>
    <col min="9986" max="9986" width="19.85546875" style="2403" customWidth="1"/>
    <col min="9987" max="9987" width="12" style="2403" bestFit="1" customWidth="1"/>
    <col min="9988" max="10240" width="9.140625" style="2403"/>
    <col min="10241" max="10241" width="29.5703125" style="2403" bestFit="1" customWidth="1"/>
    <col min="10242" max="10242" width="19.85546875" style="2403" customWidth="1"/>
    <col min="10243" max="10243" width="12" style="2403" bestFit="1" customWidth="1"/>
    <col min="10244" max="10496" width="9.140625" style="2403"/>
    <col min="10497" max="10497" width="29.5703125" style="2403" bestFit="1" customWidth="1"/>
    <col min="10498" max="10498" width="19.85546875" style="2403" customWidth="1"/>
    <col min="10499" max="10499" width="12" style="2403" bestFit="1" customWidth="1"/>
    <col min="10500" max="10752" width="9.140625" style="2403"/>
    <col min="10753" max="10753" width="29.5703125" style="2403" bestFit="1" customWidth="1"/>
    <col min="10754" max="10754" width="19.85546875" style="2403" customWidth="1"/>
    <col min="10755" max="10755" width="12" style="2403" bestFit="1" customWidth="1"/>
    <col min="10756" max="11008" width="9.140625" style="2403"/>
    <col min="11009" max="11009" width="29.5703125" style="2403" bestFit="1" customWidth="1"/>
    <col min="11010" max="11010" width="19.85546875" style="2403" customWidth="1"/>
    <col min="11011" max="11011" width="12" style="2403" bestFit="1" customWidth="1"/>
    <col min="11012" max="11264" width="9.140625" style="2403"/>
    <col min="11265" max="11265" width="29.5703125" style="2403" bestFit="1" customWidth="1"/>
    <col min="11266" max="11266" width="19.85546875" style="2403" customWidth="1"/>
    <col min="11267" max="11267" width="12" style="2403" bestFit="1" customWidth="1"/>
    <col min="11268" max="11520" width="9.140625" style="2403"/>
    <col min="11521" max="11521" width="29.5703125" style="2403" bestFit="1" customWidth="1"/>
    <col min="11522" max="11522" width="19.85546875" style="2403" customWidth="1"/>
    <col min="11523" max="11523" width="12" style="2403" bestFit="1" customWidth="1"/>
    <col min="11524" max="11776" width="9.140625" style="2403"/>
    <col min="11777" max="11777" width="29.5703125" style="2403" bestFit="1" customWidth="1"/>
    <col min="11778" max="11778" width="19.85546875" style="2403" customWidth="1"/>
    <col min="11779" max="11779" width="12" style="2403" bestFit="1" customWidth="1"/>
    <col min="11780" max="12032" width="9.140625" style="2403"/>
    <col min="12033" max="12033" width="29.5703125" style="2403" bestFit="1" customWidth="1"/>
    <col min="12034" max="12034" width="19.85546875" style="2403" customWidth="1"/>
    <col min="12035" max="12035" width="12" style="2403" bestFit="1" customWidth="1"/>
    <col min="12036" max="12288" width="9.140625" style="2403"/>
    <col min="12289" max="12289" width="29.5703125" style="2403" bestFit="1" customWidth="1"/>
    <col min="12290" max="12290" width="19.85546875" style="2403" customWidth="1"/>
    <col min="12291" max="12291" width="12" style="2403" bestFit="1" customWidth="1"/>
    <col min="12292" max="12544" width="9.140625" style="2403"/>
    <col min="12545" max="12545" width="29.5703125" style="2403" bestFit="1" customWidth="1"/>
    <col min="12546" max="12546" width="19.85546875" style="2403" customWidth="1"/>
    <col min="12547" max="12547" width="12" style="2403" bestFit="1" customWidth="1"/>
    <col min="12548" max="12800" width="9.140625" style="2403"/>
    <col min="12801" max="12801" width="29.5703125" style="2403" bestFit="1" customWidth="1"/>
    <col min="12802" max="12802" width="19.85546875" style="2403" customWidth="1"/>
    <col min="12803" max="12803" width="12" style="2403" bestFit="1" customWidth="1"/>
    <col min="12804" max="13056" width="9.140625" style="2403"/>
    <col min="13057" max="13057" width="29.5703125" style="2403" bestFit="1" customWidth="1"/>
    <col min="13058" max="13058" width="19.85546875" style="2403" customWidth="1"/>
    <col min="13059" max="13059" width="12" style="2403" bestFit="1" customWidth="1"/>
    <col min="13060" max="13312" width="9.140625" style="2403"/>
    <col min="13313" max="13313" width="29.5703125" style="2403" bestFit="1" customWidth="1"/>
    <col min="13314" max="13314" width="19.85546875" style="2403" customWidth="1"/>
    <col min="13315" max="13315" width="12" style="2403" bestFit="1" customWidth="1"/>
    <col min="13316" max="13568" width="9.140625" style="2403"/>
    <col min="13569" max="13569" width="29.5703125" style="2403" bestFit="1" customWidth="1"/>
    <col min="13570" max="13570" width="19.85546875" style="2403" customWidth="1"/>
    <col min="13571" max="13571" width="12" style="2403" bestFit="1" customWidth="1"/>
    <col min="13572" max="13824" width="9.140625" style="2403"/>
    <col min="13825" max="13825" width="29.5703125" style="2403" bestFit="1" customWidth="1"/>
    <col min="13826" max="13826" width="19.85546875" style="2403" customWidth="1"/>
    <col min="13827" max="13827" width="12" style="2403" bestFit="1" customWidth="1"/>
    <col min="13828" max="14080" width="9.140625" style="2403"/>
    <col min="14081" max="14081" width="29.5703125" style="2403" bestFit="1" customWidth="1"/>
    <col min="14082" max="14082" width="19.85546875" style="2403" customWidth="1"/>
    <col min="14083" max="14083" width="12" style="2403" bestFit="1" customWidth="1"/>
    <col min="14084" max="14336" width="9.140625" style="2403"/>
    <col min="14337" max="14337" width="29.5703125" style="2403" bestFit="1" customWidth="1"/>
    <col min="14338" max="14338" width="19.85546875" style="2403" customWidth="1"/>
    <col min="14339" max="14339" width="12" style="2403" bestFit="1" customWidth="1"/>
    <col min="14340" max="14592" width="9.140625" style="2403"/>
    <col min="14593" max="14593" width="29.5703125" style="2403" bestFit="1" customWidth="1"/>
    <col min="14594" max="14594" width="19.85546875" style="2403" customWidth="1"/>
    <col min="14595" max="14595" width="12" style="2403" bestFit="1" customWidth="1"/>
    <col min="14596" max="14848" width="9.140625" style="2403"/>
    <col min="14849" max="14849" width="29.5703125" style="2403" bestFit="1" customWidth="1"/>
    <col min="14850" max="14850" width="19.85546875" style="2403" customWidth="1"/>
    <col min="14851" max="14851" width="12" style="2403" bestFit="1" customWidth="1"/>
    <col min="14852" max="15104" width="9.140625" style="2403"/>
    <col min="15105" max="15105" width="29.5703125" style="2403" bestFit="1" customWidth="1"/>
    <col min="15106" max="15106" width="19.85546875" style="2403" customWidth="1"/>
    <col min="15107" max="15107" width="12" style="2403" bestFit="1" customWidth="1"/>
    <col min="15108" max="15360" width="9.140625" style="2403"/>
    <col min="15361" max="15361" width="29.5703125" style="2403" bestFit="1" customWidth="1"/>
    <col min="15362" max="15362" width="19.85546875" style="2403" customWidth="1"/>
    <col min="15363" max="15363" width="12" style="2403" bestFit="1" customWidth="1"/>
    <col min="15364" max="15616" width="9.140625" style="2403"/>
    <col min="15617" max="15617" width="29.5703125" style="2403" bestFit="1" customWidth="1"/>
    <col min="15618" max="15618" width="19.85546875" style="2403" customWidth="1"/>
    <col min="15619" max="15619" width="12" style="2403" bestFit="1" customWidth="1"/>
    <col min="15620" max="15872" width="9.140625" style="2403"/>
    <col min="15873" max="15873" width="29.5703125" style="2403" bestFit="1" customWidth="1"/>
    <col min="15874" max="15874" width="19.85546875" style="2403" customWidth="1"/>
    <col min="15875" max="15875" width="12" style="2403" bestFit="1" customWidth="1"/>
    <col min="15876" max="16128" width="9.140625" style="2403"/>
    <col min="16129" max="16129" width="29.5703125" style="2403" bestFit="1" customWidth="1"/>
    <col min="16130" max="16130" width="19.85546875" style="2403" customWidth="1"/>
    <col min="16131" max="16131" width="12" style="2403" bestFit="1" customWidth="1"/>
    <col min="16132" max="16384" width="9.140625" style="2403"/>
  </cols>
  <sheetData>
    <row r="1" spans="1:2">
      <c r="A1" s="2403" t="s">
        <v>1077</v>
      </c>
      <c r="B1" s="2491">
        <v>6.1</v>
      </c>
    </row>
    <row r="2" spans="1:2">
      <c r="A2" s="2403" t="s">
        <v>1078</v>
      </c>
      <c r="B2" s="2495">
        <v>43152.588865740741</v>
      </c>
    </row>
    <row r="3" spans="1:2">
      <c r="A3" s="2403" t="s">
        <v>1079</v>
      </c>
      <c r="B3" s="2492" t="s">
        <v>783</v>
      </c>
    </row>
    <row r="4" spans="1:2">
      <c r="A4" s="2403" t="s">
        <v>1080</v>
      </c>
      <c r="B4" s="2492" t="s">
        <v>1081</v>
      </c>
    </row>
    <row r="5" spans="1:2">
      <c r="A5" s="2403" t="s">
        <v>1082</v>
      </c>
      <c r="B5" s="2492" t="s">
        <v>1083</v>
      </c>
    </row>
    <row r="6" spans="1:2">
      <c r="A6" s="2403" t="s">
        <v>1084</v>
      </c>
    </row>
    <row r="7" spans="1:2">
      <c r="A7" s="2403" t="s">
        <v>1085</v>
      </c>
      <c r="B7" s="2492" t="s">
        <v>656</v>
      </c>
    </row>
    <row r="8" spans="1:2">
      <c r="A8" s="2403" t="s">
        <v>1086</v>
      </c>
      <c r="B8" s="2492" t="s">
        <v>1087</v>
      </c>
    </row>
    <row r="9" spans="1:2">
      <c r="A9" s="2403" t="s">
        <v>1088</v>
      </c>
      <c r="B9" s="2492" t="s">
        <v>1125</v>
      </c>
    </row>
    <row r="10" spans="1:2">
      <c r="A10" s="2403" t="s">
        <v>1089</v>
      </c>
    </row>
    <row r="11" spans="1:2">
      <c r="A11" s="2403" t="s">
        <v>1090</v>
      </c>
    </row>
    <row r="12" spans="1:2">
      <c r="A12" s="2403" t="s">
        <v>1091</v>
      </c>
    </row>
    <row r="13" spans="1:2">
      <c r="A13" s="2403" t="s">
        <v>1092</v>
      </c>
    </row>
    <row r="14" spans="1:2">
      <c r="A14" s="2403" t="s">
        <v>1093</v>
      </c>
    </row>
    <row r="15" spans="1:2">
      <c r="A15" s="2403" t="s">
        <v>1094</v>
      </c>
    </row>
    <row r="16" spans="1:2">
      <c r="A16" s="2403" t="s">
        <v>1095</v>
      </c>
    </row>
    <row r="17" spans="1:4">
      <c r="A17" s="2403" t="s">
        <v>1096</v>
      </c>
      <c r="B17" s="2492" t="s">
        <v>1126</v>
      </c>
    </row>
    <row r="18" spans="1:4">
      <c r="A18" s="2403" t="s">
        <v>1097</v>
      </c>
      <c r="B18" s="2492" t="s">
        <v>784</v>
      </c>
    </row>
    <row r="19" spans="1:4">
      <c r="A19" s="2403" t="s">
        <v>1098</v>
      </c>
      <c r="B19" s="2492" t="s">
        <v>655</v>
      </c>
    </row>
    <row r="20" spans="1:4">
      <c r="A20" s="2403" t="s">
        <v>1099</v>
      </c>
      <c r="B20" s="2493">
        <v>226718104</v>
      </c>
    </row>
    <row r="21" spans="1:4">
      <c r="A21" s="2403" t="s">
        <v>1100</v>
      </c>
      <c r="B21" s="2492" t="s">
        <v>655</v>
      </c>
    </row>
    <row r="22" spans="1:4">
      <c r="A22" s="2403" t="s">
        <v>1101</v>
      </c>
      <c r="B22" s="2493" t="s">
        <v>663</v>
      </c>
    </row>
    <row r="23" spans="1:4">
      <c r="A23" s="2403" t="s">
        <v>658</v>
      </c>
      <c r="B23" s="2491">
        <v>30.86</v>
      </c>
    </row>
    <row r="24" spans="1:4">
      <c r="A24" s="2403" t="s">
        <v>657</v>
      </c>
      <c r="B24" s="2492" t="s">
        <v>48</v>
      </c>
      <c r="D24" s="2403" t="s">
        <v>556</v>
      </c>
    </row>
    <row r="25" spans="1:4">
      <c r="A25" s="2403" t="s">
        <v>1102</v>
      </c>
      <c r="B25" s="2492" t="s">
        <v>1129</v>
      </c>
    </row>
    <row r="26" spans="1:4">
      <c r="A26" s="2403" t="s">
        <v>1103</v>
      </c>
      <c r="B26" s="2492">
        <v>0</v>
      </c>
    </row>
    <row r="27" spans="1:4">
      <c r="A27" s="2403" t="s">
        <v>1104</v>
      </c>
      <c r="B27" s="2492" t="s">
        <v>1105</v>
      </c>
    </row>
    <row r="28" spans="1:4">
      <c r="A28" s="2403" t="s">
        <v>1106</v>
      </c>
      <c r="B28" s="2492" t="s">
        <v>1107</v>
      </c>
    </row>
    <row r="29" spans="1:4">
      <c r="A29" s="2403" t="s">
        <v>1108</v>
      </c>
    </row>
    <row r="30" spans="1:4">
      <c r="A30" s="2403" t="s">
        <v>1109</v>
      </c>
    </row>
    <row r="31" spans="1:4">
      <c r="A31" s="2403" t="s">
        <v>1110</v>
      </c>
    </row>
    <row r="32" spans="1:4">
      <c r="A32" s="2403" t="s">
        <v>1111</v>
      </c>
      <c r="B32" s="2491"/>
    </row>
    <row r="33" spans="1:2">
      <c r="A33" s="2403" t="s">
        <v>1112</v>
      </c>
      <c r="B33" s="2491"/>
    </row>
    <row r="34" spans="1:2">
      <c r="A34" s="2403" t="s">
        <v>1113</v>
      </c>
      <c r="B34" s="2491"/>
    </row>
    <row r="35" spans="1:2">
      <c r="A35" s="2403" t="s">
        <v>1114</v>
      </c>
      <c r="B35" s="2492">
        <v>1000000</v>
      </c>
    </row>
    <row r="36" spans="1:2">
      <c r="A36" s="2403" t="s">
        <v>1115</v>
      </c>
      <c r="B36" s="2492" t="s">
        <v>1127</v>
      </c>
    </row>
    <row r="37" spans="1:2">
      <c r="A37" s="2403" t="s">
        <v>1116</v>
      </c>
      <c r="B37" s="2492" t="s">
        <v>1117</v>
      </c>
    </row>
    <row r="38" spans="1:2">
      <c r="A38" s="2403" t="s">
        <v>1118</v>
      </c>
      <c r="B38" s="2492" t="s">
        <v>1119</v>
      </c>
    </row>
    <row r="39" spans="1:2">
      <c r="A39" s="2403" t="s">
        <v>1120</v>
      </c>
      <c r="B39" s="2492" t="s">
        <v>1128</v>
      </c>
    </row>
    <row r="40" spans="1:2">
      <c r="A40" s="2403" t="s">
        <v>1121</v>
      </c>
      <c r="B40" s="2492">
        <v>1500005604</v>
      </c>
    </row>
    <row r="41" spans="1:2">
      <c r="A41" s="2403" t="s">
        <v>1122</v>
      </c>
      <c r="B41" s="2492">
        <v>1</v>
      </c>
    </row>
    <row r="42" spans="1:2">
      <c r="A42" s="2494" t="s">
        <v>1123</v>
      </c>
    </row>
    <row r="43" spans="1:2">
      <c r="A43" s="2403" t="s">
        <v>1124</v>
      </c>
    </row>
  </sheetData>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13"/>
  <sheetViews>
    <sheetView workbookViewId="0">
      <selection activeCell="E11" sqref="E11"/>
    </sheetView>
  </sheetViews>
  <sheetFormatPr defaultRowHeight="12.75"/>
  <cols>
    <col min="1" max="1" width="28.5703125" style="2403" bestFit="1" customWidth="1"/>
    <col min="2" max="256" width="9.140625" style="2403"/>
    <col min="257" max="257" width="28.5703125" style="2403" bestFit="1" customWidth="1"/>
    <col min="258" max="512" width="9.140625" style="2403"/>
    <col min="513" max="513" width="28.5703125" style="2403" bestFit="1" customWidth="1"/>
    <col min="514" max="768" width="9.140625" style="2403"/>
    <col min="769" max="769" width="28.5703125" style="2403" bestFit="1" customWidth="1"/>
    <col min="770" max="1024" width="9.140625" style="2403"/>
    <col min="1025" max="1025" width="28.5703125" style="2403" bestFit="1" customWidth="1"/>
    <col min="1026" max="1280" width="9.140625" style="2403"/>
    <col min="1281" max="1281" width="28.5703125" style="2403" bestFit="1" customWidth="1"/>
    <col min="1282" max="1536" width="9.140625" style="2403"/>
    <col min="1537" max="1537" width="28.5703125" style="2403" bestFit="1" customWidth="1"/>
    <col min="1538" max="1792" width="9.140625" style="2403"/>
    <col min="1793" max="1793" width="28.5703125" style="2403" bestFit="1" customWidth="1"/>
    <col min="1794" max="2048" width="9.140625" style="2403"/>
    <col min="2049" max="2049" width="28.5703125" style="2403" bestFit="1" customWidth="1"/>
    <col min="2050" max="2304" width="9.140625" style="2403"/>
    <col min="2305" max="2305" width="28.5703125" style="2403" bestFit="1" customWidth="1"/>
    <col min="2306" max="2560" width="9.140625" style="2403"/>
    <col min="2561" max="2561" width="28.5703125" style="2403" bestFit="1" customWidth="1"/>
    <col min="2562" max="2816" width="9.140625" style="2403"/>
    <col min="2817" max="2817" width="28.5703125" style="2403" bestFit="1" customWidth="1"/>
    <col min="2818" max="3072" width="9.140625" style="2403"/>
    <col min="3073" max="3073" width="28.5703125" style="2403" bestFit="1" customWidth="1"/>
    <col min="3074" max="3328" width="9.140625" style="2403"/>
    <col min="3329" max="3329" width="28.5703125" style="2403" bestFit="1" customWidth="1"/>
    <col min="3330" max="3584" width="9.140625" style="2403"/>
    <col min="3585" max="3585" width="28.5703125" style="2403" bestFit="1" customWidth="1"/>
    <col min="3586" max="3840" width="9.140625" style="2403"/>
    <col min="3841" max="3841" width="28.5703125" style="2403" bestFit="1" customWidth="1"/>
    <col min="3842" max="4096" width="9.140625" style="2403"/>
    <col min="4097" max="4097" width="28.5703125" style="2403" bestFit="1" customWidth="1"/>
    <col min="4098" max="4352" width="9.140625" style="2403"/>
    <col min="4353" max="4353" width="28.5703125" style="2403" bestFit="1" customWidth="1"/>
    <col min="4354" max="4608" width="9.140625" style="2403"/>
    <col min="4609" max="4609" width="28.5703125" style="2403" bestFit="1" customWidth="1"/>
    <col min="4610" max="4864" width="9.140625" style="2403"/>
    <col min="4865" max="4865" width="28.5703125" style="2403" bestFit="1" customWidth="1"/>
    <col min="4866" max="5120" width="9.140625" style="2403"/>
    <col min="5121" max="5121" width="28.5703125" style="2403" bestFit="1" customWidth="1"/>
    <col min="5122" max="5376" width="9.140625" style="2403"/>
    <col min="5377" max="5377" width="28.5703125" style="2403" bestFit="1" customWidth="1"/>
    <col min="5378" max="5632" width="9.140625" style="2403"/>
    <col min="5633" max="5633" width="28.5703125" style="2403" bestFit="1" customWidth="1"/>
    <col min="5634" max="5888" width="9.140625" style="2403"/>
    <col min="5889" max="5889" width="28.5703125" style="2403" bestFit="1" customWidth="1"/>
    <col min="5890" max="6144" width="9.140625" style="2403"/>
    <col min="6145" max="6145" width="28.5703125" style="2403" bestFit="1" customWidth="1"/>
    <col min="6146" max="6400" width="9.140625" style="2403"/>
    <col min="6401" max="6401" width="28.5703125" style="2403" bestFit="1" customWidth="1"/>
    <col min="6402" max="6656" width="9.140625" style="2403"/>
    <col min="6657" max="6657" width="28.5703125" style="2403" bestFit="1" customWidth="1"/>
    <col min="6658" max="6912" width="9.140625" style="2403"/>
    <col min="6913" max="6913" width="28.5703125" style="2403" bestFit="1" customWidth="1"/>
    <col min="6914" max="7168" width="9.140625" style="2403"/>
    <col min="7169" max="7169" width="28.5703125" style="2403" bestFit="1" customWidth="1"/>
    <col min="7170" max="7424" width="9.140625" style="2403"/>
    <col min="7425" max="7425" width="28.5703125" style="2403" bestFit="1" customWidth="1"/>
    <col min="7426" max="7680" width="9.140625" style="2403"/>
    <col min="7681" max="7681" width="28.5703125" style="2403" bestFit="1" customWidth="1"/>
    <col min="7682" max="7936" width="9.140625" style="2403"/>
    <col min="7937" max="7937" width="28.5703125" style="2403" bestFit="1" customWidth="1"/>
    <col min="7938" max="8192" width="9.140625" style="2403"/>
    <col min="8193" max="8193" width="28.5703125" style="2403" bestFit="1" customWidth="1"/>
    <col min="8194" max="8448" width="9.140625" style="2403"/>
    <col min="8449" max="8449" width="28.5703125" style="2403" bestFit="1" customWidth="1"/>
    <col min="8450" max="8704" width="9.140625" style="2403"/>
    <col min="8705" max="8705" width="28.5703125" style="2403" bestFit="1" customWidth="1"/>
    <col min="8706" max="8960" width="9.140625" style="2403"/>
    <col min="8961" max="8961" width="28.5703125" style="2403" bestFit="1" customWidth="1"/>
    <col min="8962" max="9216" width="9.140625" style="2403"/>
    <col min="9217" max="9217" width="28.5703125" style="2403" bestFit="1" customWidth="1"/>
    <col min="9218" max="9472" width="9.140625" style="2403"/>
    <col min="9473" max="9473" width="28.5703125" style="2403" bestFit="1" customWidth="1"/>
    <col min="9474" max="9728" width="9.140625" style="2403"/>
    <col min="9729" max="9729" width="28.5703125" style="2403" bestFit="1" customWidth="1"/>
    <col min="9730" max="9984" width="9.140625" style="2403"/>
    <col min="9985" max="9985" width="28.5703125" style="2403" bestFit="1" customWidth="1"/>
    <col min="9986" max="10240" width="9.140625" style="2403"/>
    <col min="10241" max="10241" width="28.5703125" style="2403" bestFit="1" customWidth="1"/>
    <col min="10242" max="10496" width="9.140625" style="2403"/>
    <col min="10497" max="10497" width="28.5703125" style="2403" bestFit="1" customWidth="1"/>
    <col min="10498" max="10752" width="9.140625" style="2403"/>
    <col min="10753" max="10753" width="28.5703125" style="2403" bestFit="1" customWidth="1"/>
    <col min="10754" max="11008" width="9.140625" style="2403"/>
    <col min="11009" max="11009" width="28.5703125" style="2403" bestFit="1" customWidth="1"/>
    <col min="11010" max="11264" width="9.140625" style="2403"/>
    <col min="11265" max="11265" width="28.5703125" style="2403" bestFit="1" customWidth="1"/>
    <col min="11266" max="11520" width="9.140625" style="2403"/>
    <col min="11521" max="11521" width="28.5703125" style="2403" bestFit="1" customWidth="1"/>
    <col min="11522" max="11776" width="9.140625" style="2403"/>
    <col min="11777" max="11777" width="28.5703125" style="2403" bestFit="1" customWidth="1"/>
    <col min="11778" max="12032" width="9.140625" style="2403"/>
    <col min="12033" max="12033" width="28.5703125" style="2403" bestFit="1" customWidth="1"/>
    <col min="12034" max="12288" width="9.140625" style="2403"/>
    <col min="12289" max="12289" width="28.5703125" style="2403" bestFit="1" customWidth="1"/>
    <col min="12290" max="12544" width="9.140625" style="2403"/>
    <col min="12545" max="12545" width="28.5703125" style="2403" bestFit="1" customWidth="1"/>
    <col min="12546" max="12800" width="9.140625" style="2403"/>
    <col min="12801" max="12801" width="28.5703125" style="2403" bestFit="1" customWidth="1"/>
    <col min="12802" max="13056" width="9.140625" style="2403"/>
    <col min="13057" max="13057" width="28.5703125" style="2403" bestFit="1" customWidth="1"/>
    <col min="13058" max="13312" width="9.140625" style="2403"/>
    <col min="13313" max="13313" width="28.5703125" style="2403" bestFit="1" customWidth="1"/>
    <col min="13314" max="13568" width="9.140625" style="2403"/>
    <col min="13569" max="13569" width="28.5703125" style="2403" bestFit="1" customWidth="1"/>
    <col min="13570" max="13824" width="9.140625" style="2403"/>
    <col min="13825" max="13825" width="28.5703125" style="2403" bestFit="1" customWidth="1"/>
    <col min="13826" max="14080" width="9.140625" style="2403"/>
    <col min="14081" max="14081" width="28.5703125" style="2403" bestFit="1" customWidth="1"/>
    <col min="14082" max="14336" width="9.140625" style="2403"/>
    <col min="14337" max="14337" width="28.5703125" style="2403" bestFit="1" customWidth="1"/>
    <col min="14338" max="14592" width="9.140625" style="2403"/>
    <col min="14593" max="14593" width="28.5703125" style="2403" bestFit="1" customWidth="1"/>
    <col min="14594" max="14848" width="9.140625" style="2403"/>
    <col min="14849" max="14849" width="28.5703125" style="2403" bestFit="1" customWidth="1"/>
    <col min="14850" max="15104" width="9.140625" style="2403"/>
    <col min="15105" max="15105" width="28.5703125" style="2403" bestFit="1" customWidth="1"/>
    <col min="15106" max="15360" width="9.140625" style="2403"/>
    <col min="15361" max="15361" width="28.5703125" style="2403" bestFit="1" customWidth="1"/>
    <col min="15362" max="15616" width="9.140625" style="2403"/>
    <col min="15617" max="15617" width="28.5703125" style="2403" bestFit="1" customWidth="1"/>
    <col min="15618" max="15872" width="9.140625" style="2403"/>
    <col min="15873" max="15873" width="28.5703125" style="2403" bestFit="1" customWidth="1"/>
    <col min="15874" max="16128" width="9.140625" style="2403"/>
    <col min="16129" max="16129" width="28.5703125" style="2403" bestFit="1" customWidth="1"/>
    <col min="16130" max="16384" width="9.140625" style="2403"/>
  </cols>
  <sheetData>
    <row r="1" spans="1:1">
      <c r="A1" s="2496" t="s">
        <v>1130</v>
      </c>
    </row>
    <row r="2" spans="1:1">
      <c r="A2" s="2496" t="s">
        <v>1135</v>
      </c>
    </row>
    <row r="3" spans="1:1">
      <c r="A3" s="2496" t="s">
        <v>1136</v>
      </c>
    </row>
    <row r="4" spans="1:1">
      <c r="A4" s="2496" t="s">
        <v>1137</v>
      </c>
    </row>
    <row r="5" spans="1:1">
      <c r="A5" s="2496" t="s">
        <v>1138</v>
      </c>
    </row>
    <row r="6" spans="1:1">
      <c r="A6" s="2496" t="s">
        <v>1131</v>
      </c>
    </row>
    <row r="7" spans="1:1">
      <c r="A7" s="2496" t="s">
        <v>1139</v>
      </c>
    </row>
    <row r="8" spans="1:1">
      <c r="A8" s="2496" t="s">
        <v>1140</v>
      </c>
    </row>
    <row r="9" spans="1:1">
      <c r="A9" s="2496" t="s">
        <v>1141</v>
      </c>
    </row>
    <row r="10" spans="1:1">
      <c r="A10" s="2496" t="s">
        <v>1132</v>
      </c>
    </row>
    <row r="11" spans="1:1">
      <c r="A11" s="2496" t="s">
        <v>1142</v>
      </c>
    </row>
    <row r="12" spans="1:1">
      <c r="A12" s="2496" t="s">
        <v>1133</v>
      </c>
    </row>
    <row r="13" spans="1:1">
      <c r="A13" s="2496" t="s">
        <v>1134</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34ba37a8-b51e-4e63-be05-e792a8f605f3</GUID>
    <SOURCETYPE>Chart</SOURCETYPE>
    <SOURCE_OBJECTNAME>MWA_Risk_Reward</SOURCE_OBJECTNAME>
    <SOURCE_SHEETCODE>MWRSSData</SOURCE_SHEETCODE>
    <SOURCE_SHEETNAME>MWA RR</SOURCE_SHEETNAME>
    <OBJECTTYPE>Native</OBJECTTYPE>
    <SOURCEAPPLICATION>EXCEL_SOURCE</SOURCEAPPLICATION>
    <UPDATEDAT>4/29/2015 1:33:38 PM</UPDATEDAT>
    <SOURCE_ISOUTOFDATE>False</SOURCE_ISOUTOFDATE>
    <SOURCE_WORKBOOKNAME>IACI_model.xlsx</SOURCE_WORKBOOKNAME>
    <SOURCE_WORKBOOKPATH>\\MSAD\ROOT\NA\NY\LIB\ER\TECH\INTERNET\MODELS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/MSResearch/Content/ExternalAssets/2015-04/Images/xBNvIYMUV0y_eS-VIF0ZUQ--.png</TARGET_BINARYFULLNAME>
    <TARGET_STORYFULLNAME>/MSResearch/Content/ExternalAssets/2015-04/Sections/20150429_013336_MWA_Risk_Reward.xml</TARGET_STORYFULLNAME>
    <TARGET_UUID>ddbed514-ee95-11e4-aeba-9bba02fefb2a</TARGET_UUID>
  </Link>
  <Link>
    <GUID>f5fe0e05-5236-4e92-9b04-9b567da1870d</GUID>
    <SOURCE_ALTADDRESS>$I$7:$BM$89</SOURCE_ALTADDRESS>
    <SOURCETYPE>Table</SOURCETYPE>
    <SOURCE_OBJECTNAME>Linking_Range_130</SOURCE_OBJECTNAME>
    <OBJECTTYPE>Native</OBJECTTYPE>
    <SOURCE_SHEETCODE>Sheet5</SOURCE_SHEETCODE>
    <SOURCE_SHEETNAME>Model</SOURCE_SHEETNAME>
    <SOURCEAPPLICATION>EXCEL_SOURCE</SOURCEAPPLICATION>
    <UPDATEDAT>4/29/2015 2:58:28 PM</UPDATEDAT>
    <SOURCE_ISOUTOFDATE>False</SOURCE_ISOUTOFDATE>
    <SOURCE_WORKBOOKNAME>IACI_model.xlsx</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/MSResearch/Content/ExternalAssets/2015-04/Images/M36l0_m2oEa7T2gaJ3nbBA--.png</TARGET_BINARYFULLNAME>
    <TARGET_STORYFULLNAME>/MSResearch/Content/ExternalAssets/2015-04/Sections/20150429_014305_Linking_Range_130.xml</TARGET_STORYFULLNAME>
    <TARGET_UUID>310a2dbc-ee97-11e4-aeba-9bba02fefb2a</TARGET_UUID>
    <LINKSTATUS>Unknown</LINKSTATUS>
  </Link>
  <Link>
    <GUID>b347d074-6328-4801-a5d2-335b64f10ff6</GUID>
    <SOURCE_ALTADDRESS>$I$150:$BK$270</SOURCE_ALTADDRESS>
    <SOURCETYPE>Table</SOURCETYPE>
    <SOURCE_OBJECTNAME>Linking_Range_131</SOURCE_OBJECTNAME>
    <OBJECTTYPE>Native</OBJECTTYPE>
    <SOURCE_SHEETCODE>Sheet5</SOURCE_SHEETCODE>
    <SOURCE_SHEETNAME>Model</SOURCE_SHEETNAME>
    <SOURCEAPPLICATION>EXCEL_SOURCE</SOURCEAPPLICATION>
    <UPDATEDAT>4/29/2015 2:58:33 PM</UPDATEDAT>
    <SOURCE_ISOUTOFDATE>False</SOURCE_ISOUTOFDATE>
    <SOURCE_WORKBOOKNAME>IACI_model.xlsx</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/MSResearch/Content/ExternalAssets/2015-04/Images/6pnPSxuA8kSEG1gg1PeRug--.png</TARGET_BINARYFULLNAME>
    <TARGET_STORYFULLNAME>/MSResearch/Content/ExternalAssets/2015-04/Sections/20150429_014339_Linking_Range_131.xml</TARGET_STORYFULLNAME>
    <TARGET_UUID>44ebc6ce-ee97-11e4-aeba-9bba02fefb2a</TARGET_UUID>
    <LINKSTATUS>Unknown</LINKSTATUS>
  </Link>
  <Link>
    <GUID>9eb355a0-e05e-4135-872e-bb531fc87ecf</GUID>
    <SOURCE_ALTADDRESS>$I$202:$BK$270</SOURCE_ALTADDRESS>
    <SOURCETYPE>Table</SOURCETYPE>
    <SOURCE_OBJECTNAME>Linking_Range_112</SOURCE_OBJECTNAME>
    <OBJECTTYPE>Native</OBJECTTYPE>
    <SOURCE_SHEETCODE>Sheet5</SOURCE_SHEETCODE>
    <SOURCE_SHEETNAME>Model</SOURCE_SHEETNAME>
    <SOURCEAPPLICATION>EXCEL_SOURCE</SOURCEAPPLICATION>
    <UPDATEDAT>4/29/2015 2:58:36 PM</UPDATEDAT>
    <SOURCE_ISOUTOFDATE>False</SOURCE_ISOUTOFDATE>
    <SOURCE_WORKBOOKNAME>IACI_model.xlsx</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/MSResearch/Content/ExternalAssets/2015-04/Images/OJl28YtJZUWHJFtpFa8gFg--.png</TARGET_BINARYFULLNAME>
    <TARGET_STORYFULLNAME>/MSResearch/Content/ExternalAssets/2015-04/Sections/20150429_010601_Linking_Range_112.xml</TARGET_STORYFULLNAME>
    <TARGET_UUID>03607984-ee92-11e4-aeba-9bba02fefb2a</TARGET_UUID>
    <LINKSTATUS>Unknown</LINKSTATUS>
    <TRANSPARENTBACKGROUND>False</TRANSPARENTBACKGROUND>
    <TRANSPARENTPLOTAREA>False</TRANSPARENTPLOTAREA>
  </Link>
  <Link>
    <GUID>67d0d1fb-2438-4ca4-9aa7-24e6515ac771</GUID>
    <SOURCE_ALTADDRESS>$I$7:$BM$147</SOURCE_ALTADDRESS>
    <SOURCETYPE>Table</SOURCETYPE>
    <SOURCE_OBJECTNAME>Linking_Range_129</SOURCE_OBJECTNAME>
    <OBJECTTYPE>Native</OBJECTTYPE>
    <SOURCE_SHEETCODE>Sheet5</SOURCE_SHEETCODE>
    <SOURCE_SHEETNAME>Model</SOURCE_SHEETNAME>
    <SOURCEAPPLICATION>EXCEL_SOURCE</SOURCEAPPLICATION>
    <UPDATEDAT>4/29/2015 2:58:42 PM</UPDATEDAT>
    <SOURCE_ISOUTOFDATE>False</SOURCE_ISOUTOFDATE>
    <SOURCE_WORKBOOKNAME>IACI_model.xlsx</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/MSResearch/Content/ExternalAssets/2015-04/Images/Qcls-OO8F0ubmsapByTkrA--.png</TARGET_BINARYFULLNAME>
    <TARGET_STORYFULLNAME>/MSResearch/Content/ExternalAssets/2015-04/Sections/20150429_010006_Linking_Range_129.xml</TARGET_STORYFULLNAME>
    <TARGET_UUID>2fd158b8-ee91-11e4-aeba-9bba02fefb2a</TARGET_UUID>
    <LINKSTATUS>Unknown</LINKSTATUS>
    <TRANSPARENTBACKGROUND>False</TRANSPARENTBACKGROUND>
    <TRANSPARENTPLOTAREA>False</TRANSPARENTPLOTAREA>
  </Link>
  <Link>
    <GUID>b9cd6951-1e69-4e2d-bfde-4889972b3777</GUID>
    <SOURCE_ALTADDRESS>$I$7:$BK$96</SOURCE_ALTADDRESS>
    <SOURCETYPE>Table</SOURCETYPE>
    <SOURCE_OBJECTNAME>Linking_Range_109</SOURCE_OBJECTNAME>
    <OBJECTTYPE>Native</OBJECTTYPE>
    <SOURCE_SHEETCODE>Sheet5</SOURCE_SHEETCODE>
    <SOURCE_SHEETNAME>Model</SOURCE_SHEETNAME>
    <SOURCEAPPLICATION>EXCEL_SOURCE</SOURCEAPPLICATION>
    <UPDATEDAT>4/29/2015 2:58:46 PM</UPDATEDAT>
    <SOURCE_ISOUTOFDATE>False</SOURCE_ISOUTOFDATE>
    <SOURCE_WORKBOOKNAME>IACI_model.xlsx</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/MSResearch/Content/ExternalAssets/2015-04/Images/rCQwcDCDvE_gTAgRgefYNg--.png</TARGET_BINARYFULLNAME>
    <TARGET_STORYFULLNAME>/MSResearch/Content/ExternalAssets/2015-04/Sections/20150429_023403_Linking_Range_109.xml</TARGET_STORYFULLNAME>
    <TARGET_UUID>4fd9fc0c-ee9e-11e4-aeba-9bba02fefb2a</TARGET_UUID>
    <LINKSTATUS>Unknown</LINKSTATUS>
  </Link>
  <Link>
    <GUID>e1361d03-3272-4ebd-9315-10357fa5690d</GUID>
    <SOURCE_ALTADDRESS>$I$150:$BK$199</SOURCE_ALTADDRESS>
    <SOURCETYPE>Table</SOURCETYPE>
    <SOURCE_OBJECTNAME>Linking_Range_111</SOURCE_OBJECTNAME>
    <OBJECTTYPE>Native</OBJECTTYPE>
    <SOURCE_SHEETCODE>Sheet5</SOURCE_SHEETCODE>
    <SOURCE_SHEETNAME>Model</SOURCE_SHEETNAME>
    <SOURCEAPPLICATION>EXCEL_SOURCE</SOURCEAPPLICATION>
    <UPDATEDAT>4/29/2015 2:58:47 PM</UPDATEDAT>
    <SOURCE_ISOUTOFDATE>False</SOURCE_ISOUTOFDATE>
    <SOURCE_WORKBOOKNAME>IACI_model.xlsx</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/MSResearch/Content/ExternalAssets/2015-04/Images/MCm5wpu25EmwC8T5cI8ZjA--.png</TARGET_BINARYFULLNAME>
    <TARGET_STORYFULLNAME>/MSResearch/Content/ExternalAssets/2015-04/Sections/20150429_010527_Linking_Range_111.xml</TARGET_STORYFULLNAME>
    <TARGET_UUID>eec2bdac-ee91-11e4-aeba-9bba02fefb2a</TARGET_UUID>
    <LINKSTATUS>Unknown</LINKSTATUS>
    <TRANSPARENTBACKGROUND>False</TRANSPARENTBACKGROUND>
    <TRANSPARENTPLOTAREA>False</TRANSPARENTPLOTAREA>
  </Link>
  <Link>
    <GUID>b40317cc-e966-43f7-89c5-ceefc2c63cc5</GUID>
    <SOURCE_ALTADDRESS>$I$202:$BK$269</SOURCE_ALTADDRESS>
    <SOURCETYPE>Table</SOURCETYPE>
    <SOURCE_OBJECTNAME>Linking_Range_133</SOURCE_OBJECTNAME>
    <OBJECTTYPE>Native</OBJECTTYPE>
    <SOURCE_SHEETCODE>Sheet5</SOURCE_SHEETCODE>
    <SOURCE_SHEETNAME>Model</SOURCE_SHEETNAME>
    <SOURCEAPPLICATION>EXCEL_SOURCE</SOURCEAPPLICATION>
    <UPDATEDAT>4/29/2015 2:58:48 PM</UPDATEDAT>
    <SOURCE_ISOUTOFDATE>False</SOURCE_ISOUTOFDATE>
    <SOURCE_WORKBOOKNAME>IACI_model.xlsx</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/MSResearch/Content/ExternalAssets/2015-04/Images/zK3PaOFcm06dW6jX90Iixw--.png</TARGET_BINARYFULLNAME>
    <TARGET_STORYFULLNAME>/MSResearch/Content/ExternalAssets/2015-04/Sections/20150429_023623_Linking_Range_133.xml</TARGET_STORYFULLNAME>
    <TARGET_UUID>a337bef2-ee9e-11e4-aeba-9bba02fefb2a</TARGET_UUID>
    <LINKSTATUS>Unknown</LINKSTATUS>
  </Link>
  <Link>
    <GUID>92257793-94cd-4695-bd71-1c738b05ae9d</GUID>
    <SOURCE_ALTADDRESS>$I$7:$Y$51</SOURCE_ALTADDRESS>
    <SOURCETYPE>Table</SOURCETYPE>
    <SOURCE_OBJECTNAME>Linking_Range_32</SOURCE_OBJECTNAME>
    <OBJECTTYPE>Native</OBJECTTYPE>
    <SOURCE_SHEETCODE>Sheet6</SOURCE_SHEETCODE>
    <SOURCE_SHEETNAME>DCF</SOURCE_SHEETNAME>
    <SOURCEAPPLICATION>EXCEL_SOURCE</SOURCEAPPLICATION>
    <UPDATEDAT>4/29/2015 2:59:40 PM</UPDATEDAT>
    <SOURCE_ISOUTOFDATE>False</SOURCE_ISOUTOFDATE>
    <SOURCE_WORKBOOKNAME>IACI_model.xlsx</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/MSResearch/Content/ExternalAssets/2015-04/Images/LBl-XG2aQUmXvVN4wTQiJw--.png</TARGET_BINARYFULLNAME>
    <TARGET_STORYFULLNAME>/MSResearch/Content/ExternalAssets/2015-04/Sections/20150428_022925_Linking_Range_32.xml</TARGET_STORYFULLNAME>
    <TARGET_UUID>7f5ceb76-edd4-11e4-aeba-9bba02fefb2a</TARGET_UUID>
    <TRANSPARENTBACKGROUND>False</TRANSPARENTBACKGROUND>
    <TRANSPARENTPLOTAREA>False</TRANSPARENTPLOTAREA>
    <LINKSTATUS>Unknown</LINKSTATUS>
  </Link>
  <Link>
    <GUID>56422666-bb6c-421b-9d93-204ca0d6bcc1</GUID>
    <SOURCE_ALTADDRESS>$E$267:$F$280</SOURCE_ALTADDRESS>
    <SOURCETYPE>Table</SOURCETYPE>
    <SOURCE_OBJECTNAME>Linking_Range_127</SOURCE_OBJECTNAME>
    <OBJECTTYPE>Native</OBJECTTYPE>
    <SOURCE_SHEETCODE>Sheet71</SOURCE_SHEETCODE>
    <SOURCE_SHEETNAME>Online Dating Model</SOURCE_SHEETNAME>
    <SOURCEAPPLICATION>EXCEL_SOURCE</SOURCEAPPLICATION>
    <UPDATEDAT>4/29/2015 3:46:54 PM</UPDATEDAT>
    <SOURCE_ISOUTOFDATE>False</SOURCE_ISOUTOFDATE>
    <SOURCE_WORKBOOKNAME>IACI_model.xlsx</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/MSResearch/Content/ExternalAssets/2015-04/Images/vyWZCXH_E022KmCWlgkIAg--.png</TARGET_BINARYFULLNAME>
    <TARGET_STORYFULLNAME>/MSResearch/Content/ExternalAssets/2015-04/Sections/20150429_125257_Linking_Range_127.xml</TARGET_STORYFULLNAME>
    <TARGET_UUID>303b2a14-ee90-11e4-aeba-9bba02fefb2a</TARGET_UUID>
    <LINKSTATUS>Unknown</LINKSTATUS>
  </Link>
  <Link>
    <GUID>566086d8-4de5-4268-9a34-1b6eb0e91ae3</GUID>
    <SOURCE_ALTADDRESS>$E$267:$F$283</SOURCE_ALTADDRESS>
    <SOURCETYPE>Table</SOURCETYPE>
    <SOURCE_OBJECTNAME>Linking_Range_132</SOURCE_OBJECTNAME>
    <OBJECTTYPE>Native</OBJECTTYPE>
    <SOURCE_SHEETCODE>Sheet71</SOURCE_SHEETCODE>
    <SOURCE_SHEETNAME>Online Dating Model</SOURCE_SHEETNAME>
    <SOURCEAPPLICATION>EXCEL_SOURCE</SOURCEAPPLICATION>
    <UPDATEDAT>4/29/2015 3:46:55 PM</UPDATEDAT>
    <SOURCE_ISOUTOFDATE>False</SOURCE_ISOUTOFDATE>
    <SOURCE_WORKBOOKNAME>IACI_model.xlsx</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/MSResearch/Content/ExternalAssets/2015-04/Images/IF2KUOcD2U6axZ_f50fHIg--.png</TARGET_BINARYFULLNAME>
    <TARGET_STORYFULLNAME>/MSResearch/Content/ExternalAssets/2015-04/Sections/20150429_022954_Linking_Range_132.xml</TARGET_STORYFULLNAME>
    <TARGET_UUID>bae169b4-ee9d-11e4-aeba-9bba02fefb2a</TARGET_UUID>
    <LINKSTATUS>Unknown</LINKSTATUS>
  </Link>
  <Link>
    <GUID>574953bd-cbdc-48f6-abc5-589a83b8dcf6</GUID>
    <SOURCE_ALTADDRESS>$R$5:$Z$65</SOURCE_ALTADDRESS>
    <SOURCETYPE>Table</SOURCETYPE>
    <SOURCE_OBJECTNAME>Linking_Range_126</SOURCE_OBJECTNAME>
    <OBJECTTYPE>Native</OBJECTTYPE>
    <SOURCE_SHEETCODE>Sheet12</SOURCE_SHEETCODE>
    <SOURCE_SHEETNAME>Act vs. Ests</SOURCE_SHEETNAME>
    <SOURCEAPPLICATION>EXCEL_SOURCE</SOURCEAPPLICATION>
    <UPDATEDAT>4/29/2015 3:47:19 PM</UPDATEDAT>
    <SOURCE_ISOUTOFDATE>False</SOURCE_ISOUTOFDATE>
    <SOURCE_WORKBOOKNAME>IACI_model.xlsx</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/MSResearch/Content/ExternalAssets/2015-04/Images/rFI4a5pdN0aKzvHcsavLxA--.png</TARGET_BINARYFULLNAME>
    <TARGET_STORYFULLNAME>/MSResearch/Content/ExternalAssets/2015-04/Sections/20150428_035854_Linking_Range_126.xml</TARGET_STORYFULLNAME>
    <TARGET_UUID>ffc9ea50-ede0-11e4-aeba-9bba02fefb2a</TARGET_UUID>
    <LINKSTATUS>Unknown</LINKSTATUS>
  </Link>
  <Link>
    <GUID>e369ed19-0577-40d3-9aea-873d41af93e8</GUID>
    <SOURCE_ALTADDRESS>$B$4:$O$65</SOURCE_ALTADDRESS>
    <SOURCETYPE>Table</SOURCETYPE>
    <SOURCE_OBJECTNAME>Linking_Range_125</SOURCE_OBJECTNAME>
    <OBJECTTYPE>Native</OBJECTTYPE>
    <SOURCE_SHEETCODE>Sheet12</SOURCE_SHEETCODE>
    <SOURCE_SHEETNAME>Act vs. Ests</SOURCE_SHEETNAME>
    <SOURCEAPPLICATION>EXCEL_SOURCE</SOURCEAPPLICATION>
    <UPDATEDAT>4/29/2015 3:47:22 PM</UPDATEDAT>
    <SOURCE_ISOUTOFDATE>False</SOURCE_ISOUTOFDATE>
    <SOURCE_WORKBOOKNAME>IACI_model.xlsx</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/MSResearch/Content/ExternalAssets/2015-04/Images/b6T274yZbUqTK5wPpayf7g--.png</TARGET_BINARYFULLNAME>
    <TARGET_STORYFULLNAME>/MSResearch/Content/ExternalAssets/2015-04/Sections/20150428_023240_Linking_Range_125.xml</TARGET_STORYFULLNAME>
    <TARGET_UUID>f39df0e8-edd4-11e4-aeba-9bba02fefb2a</TARGET_UUID>
    <TRANSPARENTBACKGROUND>False</TRANSPARENTBACKGROUND>
    <TRANSPARENTPLOTAREA>False</TRANSPARENTPLOTAREA>
    <LINKSTATUS>Unknown</LINKSTATUS>
  </Link>
  <Link>
    <GUID>4240e0a6-d604-418f-9963-3730a4e6f6b0</GUID>
    <SOURCE_ALTADDRESS>$R$5:$Z$82</SOURCE_ALTADDRESS>
    <SOURCETYPE>Table</SOURCETYPE>
    <SOURCE_OBJECTNAME>Linking_Range_128</SOURCE_OBJECTNAME>
    <OBJECTTYPE>Native</OBJECTTYPE>
    <SOURCE_SHEETCODE>Sheet12</SOURCE_SHEETCODE>
    <SOURCE_SHEETNAME>Act vs. Ests</SOURCE_SHEETNAME>
    <SOURCEAPPLICATION>EXCEL_SOURCE</SOURCEAPPLICATION>
    <UPDATEDAT>4/29/2015 3:47:25 PM</UPDATEDAT>
    <SOURCE_ISOUTOFDATE>False</SOURCE_ISOUTOFDATE>
    <SOURCE_WORKBOOKNAME>IACI_model.xlsx</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/MSResearch/Content/ExternalAssets/2015-04/Images/F2F_73Ts6k_ONAppTHBsIQ--.png</TARGET_BINARYFULLNAME>
    <TARGET_STORYFULLNAME>/MSResearch/Content/ExternalAssets/2015-04/Sections/20150429_125826_Linking_Range_128.xml</TARGET_STORYFULLNAME>
    <TARGET_UUID>f42e1d5a-ee90-11e4-aeba-9bba02fefb2a</TARGET_UUID>
    <LINKSTATUS>Unknown</LINKSTATUS>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E8D0105E-C682-4BFC-A283-08BCECBB862D}">
  <ds:schemaRefs>
    <ds:schemaRef ds:uri="thomsonreuters.linking.metadata"/>
  </ds:schemaRefs>
</ds:datastoreItem>
</file>

<file path=customXml/itemProps2.xml><?xml version="1.0" encoding="utf-8"?>
<ds:datastoreItem xmlns:ds="http://schemas.openxmlformats.org/officeDocument/2006/customXml" ds:itemID="{1D976448-C91A-4FF7-B85A-1E77BCC13002}">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129</vt:i4>
      </vt:variant>
    </vt:vector>
  </HeadingPairs>
  <TitlesOfParts>
    <vt:vector size="143" baseType="lpstr">
      <vt:lpstr>ImportantDisclosures</vt:lpstr>
      <vt:lpstr>Valuation</vt:lpstr>
      <vt:lpstr>MS vs Cons</vt:lpstr>
      <vt:lpstr>Inlinks</vt:lpstr>
      <vt:lpstr>Model</vt:lpstr>
      <vt:lpstr>Revenue Drivers</vt:lpstr>
      <vt:lpstr>Expense Drivers</vt:lpstr>
      <vt:lpstr>Bear DCF</vt:lpstr>
      <vt:lpstr>DCF</vt:lpstr>
      <vt:lpstr>Bull DCF</vt:lpstr>
      <vt:lpstr>FX</vt:lpstr>
      <vt:lpstr>Outlink</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Linking_10</vt:lpstr>
      <vt:lpstr>Linking_11</vt:lpstr>
      <vt:lpstr>Linking_12</vt:lpstr>
      <vt:lpstr>Linking_13</vt:lpstr>
      <vt:lpstr>Linking_15</vt:lpstr>
      <vt:lpstr>Linking_16</vt:lpstr>
      <vt:lpstr>Linking_17</vt:lpstr>
      <vt:lpstr>Linking_18</vt:lpstr>
      <vt:lpstr>DCF!Linking_2</vt:lpstr>
      <vt:lpstr>Linking_2</vt:lpstr>
      <vt:lpstr>Linking_3</vt:lpstr>
      <vt:lpstr>Linking_4</vt:lpstr>
      <vt:lpstr>Linking_5</vt:lpstr>
      <vt:lpstr>Linking_6</vt:lpstr>
      <vt:lpstr>Linking_7</vt:lpstr>
      <vt:lpstr>Linking_8</vt:lpstr>
      <vt:lpstr>Linking_9</vt:lpstr>
      <vt:lpstr>Linking_Range_109</vt:lpstr>
      <vt:lpstr>Linking_Range_110</vt:lpstr>
      <vt:lpstr>Linking_Range_111</vt:lpstr>
      <vt:lpstr>Linking_Range_112</vt:lpstr>
      <vt:lpstr>Linking_Range_12</vt:lpstr>
      <vt:lpstr>Linking_Range_129</vt:lpstr>
      <vt:lpstr>Linking_Range_130</vt:lpstr>
      <vt:lpstr>Linking_Range_131</vt:lpstr>
      <vt:lpstr>Linking_Range_133</vt:lpstr>
      <vt:lpstr>Linking_Range_16</vt:lpstr>
      <vt:lpstr>Linking_Range_17</vt:lpstr>
      <vt:lpstr>Linking_Range_18</vt:lpstr>
      <vt:lpstr>Linking_Range_20</vt:lpstr>
      <vt:lpstr>Linking_Range_21</vt:lpstr>
      <vt:lpstr>Linking_Range_22</vt:lpstr>
      <vt:lpstr>Linking_Range_23</vt:lpstr>
      <vt:lpstr>FX!Linking_Range_24</vt:lpstr>
      <vt:lpstr>Linking_Range_26</vt:lpstr>
      <vt:lpstr>FX!Linking_Range_30</vt:lpstr>
      <vt:lpstr>Linking_Range_30</vt:lpstr>
      <vt:lpstr>Linking_Range_37</vt:lpstr>
      <vt:lpstr>Linking_Range_38</vt:lpstr>
      <vt:lpstr>Linking_Range_39</vt:lpstr>
      <vt:lpstr>Linking_Range_40</vt:lpstr>
      <vt:lpstr>Linking_Range_41</vt:lpstr>
      <vt:lpstr>Linking_Range_47</vt:lpstr>
      <vt:lpstr>Linking_Range_48</vt:lpstr>
      <vt:lpstr>Linking_Range_50</vt:lpstr>
      <vt:lpstr>Linking_Range_54</vt:lpstr>
      <vt:lpstr>Linking_Range_56</vt:lpstr>
      <vt:lpstr>Linking_Range_57</vt:lpstr>
      <vt:lpstr>Linking_Range_61</vt:lpstr>
      <vt:lpstr>Linking_Range_62</vt:lpstr>
      <vt:lpstr>Linking_Range_63</vt:lpstr>
      <vt:lpstr>Linking_Range_67</vt:lpstr>
      <vt:lpstr>Linking_Range_7</vt:lpstr>
      <vt:lpstr>Linking_Range_75</vt:lpstr>
      <vt:lpstr>Linking_Range_78</vt:lpstr>
      <vt:lpstr>Linking_Range_79</vt:lpstr>
      <vt:lpstr>Linking_Range_8</vt:lpstr>
      <vt:lpstr>Linking_Range_9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Model!Print_Titles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2012-01-02T19:54:50Z</dcterms:created>
  <dc:creator>Hyde, Owen (Research)</dc:creator>
  <cp:lastModifiedBy>Hoffman, Brandon (Research)</cp:lastModifiedBy>
  <cp:lastPrinted>2018-02-20T13:08:02Z</cp:lastPrinted>
  <dcterms:modified xsi:type="dcterms:W3CDTF">2018-02-21T19:08:29Z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Text_" pid="2">
    <vt:lpwstr>2</vt:lpwstr>
  </property>
  <property fmtid="{D5CDD505-2E9C-101B-9397-08002B2CF9AE}" name="LinkingAutoNameNumberLinking_Range_" pid="3">
    <vt:lpwstr>133</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752005</vt:lpwstr>
  </property>
  <property fmtid="{D5CDD505-2E9C-101B-9397-08002B2CF9AE}" name="ERModPubCompanyName" pid="7">
    <vt:lpwstr>Criteo SA</vt:lpwstr>
  </property>
  <property fmtid="{D5CDD505-2E9C-101B-9397-08002B2CF9AE}" name="MSDH34TAG" pid="8">
    <vt:lpwstr>.TEZUF76X5TAHATHESADREYAK-00-INB160+*94600-06=9f78750a/-173a/-11e8/-9b87/-2a003cad125e,MD=20180221144116/-0500,ZZ=000Z-cbbf.</vt:lpwstr>
  </property>
</Properties>
</file>